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455" tabRatio="605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klasseringen" sheetId="10" r:id="rId8"/>
    <sheet name="WT uitslagen" sheetId="11" r:id="rId9"/>
    <sheet name="Overwinningen in Grote Ronde" sheetId="12" r:id="rId10"/>
    <sheet name="Divisiestanden tm 2020" sheetId="13" r:id="rId11"/>
  </sheets>
  <definedNames>
    <definedName name="_xlnm._FilterDatabase" localSheetId="3" hidden="1">UCIRanking!$HC$93:$HF$137</definedName>
  </definedNames>
  <calcPr calcId="125725"/>
</workbook>
</file>

<file path=xl/calcChain.xml><?xml version="1.0" encoding="utf-8"?>
<calcChain xmlns="http://schemas.openxmlformats.org/spreadsheetml/2006/main">
  <c r="KD237" i="5"/>
  <c r="KD234"/>
  <c r="KD231"/>
  <c r="KD228"/>
  <c r="KD225"/>
  <c r="KD222"/>
  <c r="KD219"/>
  <c r="KD216"/>
  <c r="KD213"/>
  <c r="KD210"/>
  <c r="KD207"/>
  <c r="KD204"/>
  <c r="KD201"/>
  <c r="KD198"/>
  <c r="KD195"/>
  <c r="KD192"/>
  <c r="KD189"/>
  <c r="KD186"/>
  <c r="KD183"/>
  <c r="KD180"/>
  <c r="KD177"/>
  <c r="KD174"/>
  <c r="KD171"/>
  <c r="KD168"/>
  <c r="KD165"/>
  <c r="KD162"/>
  <c r="KD159"/>
  <c r="KD156"/>
  <c r="KD153"/>
  <c r="KD150"/>
  <c r="KD147"/>
  <c r="KD144"/>
  <c r="KD141"/>
  <c r="KD138"/>
  <c r="KD135"/>
  <c r="KD132"/>
  <c r="KD129"/>
  <c r="KD126"/>
  <c r="KD123"/>
  <c r="KD120"/>
  <c r="KD117"/>
  <c r="KD114"/>
  <c r="KD111"/>
  <c r="KD108"/>
  <c r="KD105"/>
  <c r="KD102"/>
  <c r="KD99"/>
  <c r="KD96"/>
  <c r="KD93"/>
  <c r="KD90"/>
  <c r="KD87"/>
  <c r="KD84"/>
  <c r="KD81"/>
  <c r="KD78"/>
  <c r="KD75"/>
  <c r="KD72"/>
  <c r="KD69"/>
  <c r="KD66"/>
  <c r="KD63"/>
  <c r="KD60"/>
  <c r="KD57"/>
  <c r="KD54"/>
  <c r="KD51"/>
  <c r="KD48"/>
  <c r="KD45"/>
  <c r="KD42"/>
  <c r="KD39"/>
  <c r="KD36"/>
  <c r="KD33"/>
  <c r="KD30"/>
  <c r="KD27"/>
  <c r="KD24"/>
  <c r="KD21"/>
  <c r="KD18"/>
  <c r="KD15"/>
  <c r="KD12"/>
  <c r="KD9"/>
  <c r="M106" i="12" l="1"/>
  <c r="H47"/>
  <c r="H54"/>
  <c r="H34"/>
  <c r="F1932" i="1"/>
  <c r="F1931"/>
  <c r="F1930"/>
  <c r="F1929"/>
  <c r="F1928"/>
  <c r="F1927"/>
  <c r="F1926"/>
  <c r="F1925"/>
  <c r="F1924"/>
  <c r="F1923"/>
  <c r="F1922"/>
  <c r="F1921"/>
  <c r="F1920"/>
  <c r="F1919"/>
  <c r="F1918"/>
  <c r="F1917"/>
  <c r="F1916"/>
  <c r="F1915"/>
  <c r="F1914"/>
  <c r="F1913"/>
  <c r="F1912"/>
  <c r="F1911"/>
  <c r="F1910"/>
  <c r="F1909"/>
  <c r="F1908"/>
  <c r="F1907"/>
  <c r="F1906"/>
  <c r="F1905"/>
  <c r="F1904"/>
  <c r="F1903"/>
  <c r="F1902"/>
  <c r="F1901"/>
  <c r="F1900"/>
  <c r="F1899"/>
  <c r="F1898"/>
  <c r="F1897"/>
  <c r="F1896"/>
  <c r="F1895"/>
  <c r="F1894"/>
  <c r="F1893"/>
  <c r="F1892"/>
  <c r="F1891"/>
  <c r="F1890"/>
  <c r="F1889"/>
  <c r="F1888"/>
  <c r="F1887"/>
  <c r="F1886"/>
  <c r="F1885"/>
  <c r="F1884"/>
  <c r="F1883"/>
  <c r="F1882"/>
  <c r="F1881"/>
  <c r="F1880"/>
  <c r="F1879"/>
  <c r="F1878"/>
  <c r="F1877"/>
  <c r="F1876"/>
  <c r="F1875"/>
  <c r="F1874"/>
  <c r="F1873"/>
  <c r="F1872"/>
  <c r="F1871"/>
  <c r="F1870"/>
  <c r="F1869"/>
  <c r="F1868"/>
  <c r="F1867"/>
  <c r="F1866"/>
  <c r="F1865"/>
  <c r="F1864"/>
  <c r="F1863"/>
  <c r="F1862"/>
  <c r="F1861"/>
  <c r="F1860"/>
  <c r="F1859"/>
  <c r="F1858"/>
  <c r="F1857"/>
  <c r="F1856"/>
  <c r="F1855"/>
  <c r="F1854"/>
  <c r="F1853"/>
  <c r="F1852"/>
  <c r="F1851"/>
  <c r="F1850"/>
  <c r="F1849"/>
  <c r="F1848"/>
  <c r="F1847"/>
  <c r="F1846"/>
  <c r="F1845"/>
  <c r="F1844"/>
  <c r="F1843"/>
  <c r="F1842"/>
  <c r="F1841"/>
  <c r="F1840"/>
  <c r="F1839"/>
  <c r="F1838"/>
  <c r="F1837"/>
  <c r="F1836"/>
  <c r="F1835"/>
  <c r="F1834"/>
  <c r="F1833"/>
  <c r="F1832"/>
  <c r="F1831"/>
  <c r="F1830"/>
  <c r="F1829"/>
  <c r="F1828"/>
  <c r="F1827"/>
  <c r="F1826"/>
  <c r="F1825"/>
  <c r="F1824"/>
  <c r="F1823"/>
  <c r="F1822"/>
  <c r="F1821"/>
  <c r="F1820"/>
  <c r="F1819"/>
  <c r="F1818"/>
  <c r="F1817"/>
  <c r="F1816"/>
  <c r="F1815"/>
  <c r="F1814"/>
  <c r="F1813"/>
  <c r="F1812"/>
  <c r="F1811"/>
  <c r="F1810"/>
  <c r="F1809"/>
  <c r="F1808"/>
  <c r="F1807"/>
  <c r="F1806"/>
  <c r="F1805"/>
  <c r="F1804"/>
  <c r="F1803"/>
  <c r="F1802"/>
  <c r="F1801"/>
  <c r="F1800"/>
  <c r="F1799"/>
  <c r="F1798"/>
  <c r="F1797"/>
  <c r="F1796"/>
  <c r="F1795"/>
  <c r="F1794"/>
  <c r="F1793"/>
  <c r="F1792"/>
  <c r="F1791"/>
  <c r="F1790"/>
  <c r="F1789"/>
  <c r="F1788"/>
  <c r="F1787"/>
  <c r="F1786"/>
  <c r="F1785"/>
  <c r="F1784"/>
  <c r="F1783"/>
  <c r="F1782"/>
  <c r="F1781"/>
  <c r="F1780"/>
  <c r="F1779"/>
  <c r="F1778"/>
  <c r="F1776"/>
  <c r="F1775"/>
  <c r="F1774"/>
  <c r="F1773"/>
  <c r="F1772"/>
  <c r="F1771"/>
  <c r="F1770"/>
  <c r="F1769"/>
  <c r="F1768"/>
  <c r="F1767"/>
  <c r="F1766"/>
  <c r="F1765"/>
  <c r="F1764"/>
  <c r="F1763"/>
  <c r="F1762"/>
  <c r="F1761"/>
  <c r="F1760"/>
  <c r="F1759"/>
  <c r="F1758"/>
  <c r="F1757"/>
  <c r="F1756"/>
  <c r="F1755"/>
  <c r="F1754"/>
  <c r="F1753"/>
  <c r="F1752"/>
  <c r="F1751"/>
  <c r="F1750"/>
  <c r="F1749"/>
  <c r="F1748"/>
  <c r="F1747"/>
  <c r="F1746"/>
  <c r="F1745"/>
  <c r="F1744"/>
  <c r="F1743"/>
  <c r="F1742"/>
  <c r="F1741"/>
  <c r="F1740"/>
  <c r="F1739"/>
  <c r="F1738"/>
  <c r="F1737"/>
  <c r="F1736"/>
  <c r="F1735"/>
  <c r="F1734"/>
  <c r="F1733"/>
  <c r="F1732"/>
  <c r="F1731"/>
  <c r="F1730"/>
  <c r="F1729"/>
  <c r="F1728"/>
  <c r="F1727"/>
  <c r="F1726"/>
  <c r="F1725"/>
  <c r="F1724"/>
  <c r="F1723"/>
  <c r="F1722"/>
  <c r="F1721"/>
  <c r="F1720"/>
  <c r="F1719"/>
  <c r="F1718"/>
  <c r="F1717"/>
  <c r="F1716"/>
  <c r="F1715"/>
  <c r="F1714"/>
  <c r="F1713"/>
  <c r="F1712"/>
  <c r="F1711"/>
  <c r="F1710"/>
  <c r="F1709"/>
  <c r="F1708"/>
  <c r="F1707"/>
  <c r="F1706"/>
  <c r="F1705"/>
  <c r="F1704"/>
  <c r="F1703"/>
  <c r="F1702"/>
  <c r="F1701"/>
  <c r="F1700"/>
  <c r="F1699"/>
  <c r="F1698"/>
  <c r="F1697"/>
  <c r="F1696"/>
  <c r="F1695"/>
  <c r="F1694"/>
  <c r="F1693"/>
  <c r="F1692"/>
  <c r="F1691"/>
  <c r="F1690"/>
  <c r="F1689"/>
  <c r="F1688"/>
  <c r="F1687"/>
  <c r="F1686"/>
  <c r="F1685"/>
  <c r="F1684"/>
  <c r="F1683"/>
  <c r="F1682"/>
  <c r="F1681"/>
  <c r="F1680"/>
  <c r="F1679"/>
  <c r="F1678"/>
  <c r="F1677"/>
  <c r="F1676"/>
  <c r="F1675"/>
  <c r="F1674"/>
  <c r="F1673"/>
  <c r="F1672"/>
  <c r="F1671"/>
  <c r="F1670"/>
  <c r="F1669"/>
  <c r="F1668"/>
  <c r="F1667"/>
  <c r="F1666"/>
  <c r="F1665"/>
  <c r="F1664"/>
  <c r="F1663"/>
  <c r="F1662"/>
  <c r="F1661"/>
  <c r="F1660"/>
  <c r="F1659"/>
  <c r="F1658"/>
  <c r="F1657"/>
  <c r="F1656"/>
  <c r="F1655"/>
  <c r="F1654"/>
  <c r="F1653"/>
  <c r="F1652"/>
  <c r="F1651"/>
  <c r="F1650"/>
  <c r="F1649"/>
  <c r="F1648"/>
  <c r="F1647"/>
  <c r="F1646"/>
  <c r="F1645"/>
  <c r="F1644"/>
  <c r="F1643"/>
  <c r="F1642"/>
  <c r="F1641"/>
  <c r="F1640"/>
  <c r="F1639"/>
  <c r="F1638"/>
  <c r="F1637"/>
  <c r="F1636"/>
  <c r="F1635"/>
  <c r="F1634"/>
  <c r="F1633"/>
  <c r="F1632"/>
  <c r="F1631"/>
  <c r="F1630"/>
  <c r="F1629"/>
  <c r="F1628"/>
  <c r="F1627"/>
  <c r="F1626"/>
  <c r="F1625"/>
  <c r="F1624"/>
  <c r="F1623"/>
  <c r="F1622"/>
  <c r="F1621"/>
  <c r="F1620"/>
  <c r="F1619"/>
  <c r="F1618"/>
  <c r="F1617"/>
  <c r="F1616"/>
  <c r="F1615"/>
  <c r="F1614"/>
  <c r="F1613"/>
  <c r="F1612"/>
  <c r="F1611"/>
  <c r="F1610"/>
  <c r="F1609"/>
  <c r="F1608"/>
  <c r="F1607"/>
  <c r="F1606"/>
  <c r="F1605"/>
  <c r="F1604"/>
  <c r="F1603"/>
  <c r="F1602"/>
  <c r="F1601"/>
  <c r="F1600"/>
  <c r="F1599"/>
  <c r="F1598"/>
  <c r="F1597"/>
  <c r="F1596"/>
  <c r="F1595"/>
  <c r="F1594"/>
  <c r="F1593"/>
  <c r="F1592"/>
  <c r="F1591"/>
  <c r="F1590"/>
  <c r="F1589"/>
  <c r="F1588"/>
  <c r="F1587"/>
  <c r="F1586"/>
  <c r="F1585"/>
  <c r="F1584"/>
  <c r="F1583"/>
  <c r="F1582"/>
  <c r="F1581"/>
  <c r="F1580"/>
  <c r="F1579"/>
  <c r="F1578"/>
  <c r="F1577"/>
  <c r="F1576"/>
  <c r="F1575"/>
  <c r="F1574"/>
  <c r="F1573"/>
  <c r="F1572"/>
  <c r="F1571"/>
  <c r="F1570"/>
  <c r="F1569"/>
  <c r="F1568"/>
  <c r="F1567"/>
  <c r="F1566"/>
  <c r="F1565"/>
  <c r="F1564"/>
  <c r="F1563"/>
  <c r="F1562"/>
  <c r="F1561"/>
  <c r="F1560"/>
  <c r="F1559"/>
  <c r="F1558"/>
  <c r="F1557"/>
  <c r="F1556"/>
  <c r="F1555"/>
  <c r="F1554"/>
  <c r="F1553"/>
  <c r="F1552"/>
  <c r="F1551"/>
  <c r="F1550"/>
  <c r="F1549"/>
  <c r="F1548"/>
  <c r="F1547"/>
  <c r="F1546"/>
  <c r="F1545"/>
  <c r="F1544"/>
  <c r="F1543"/>
  <c r="F1542"/>
  <c r="F1541"/>
  <c r="F1540"/>
  <c r="F1539"/>
  <c r="F1538"/>
  <c r="F1537"/>
  <c r="F1536"/>
  <c r="F1535"/>
  <c r="F1534"/>
  <c r="F1533"/>
  <c r="F1532"/>
  <c r="F1531"/>
  <c r="F1530"/>
  <c r="F1529"/>
  <c r="F1528"/>
  <c r="F1527"/>
  <c r="F1526"/>
  <c r="F1525"/>
  <c r="F1524"/>
  <c r="F1523"/>
  <c r="F1522"/>
  <c r="F1521"/>
  <c r="F1520"/>
  <c r="F1519"/>
  <c r="F1518"/>
  <c r="F1517"/>
  <c r="F1516"/>
  <c r="F1515"/>
  <c r="F1514"/>
  <c r="F1513"/>
  <c r="F1512"/>
  <c r="F1511"/>
  <c r="F1510"/>
  <c r="F1509"/>
  <c r="F1508"/>
  <c r="F1507"/>
  <c r="F1506"/>
  <c r="F1505"/>
  <c r="F1504"/>
  <c r="F1503"/>
  <c r="F1502"/>
  <c r="F1501"/>
  <c r="F1500"/>
  <c r="F1499"/>
  <c r="F1498"/>
  <c r="F1497"/>
  <c r="F1496"/>
  <c r="F1495"/>
  <c r="F1494"/>
  <c r="F1493"/>
  <c r="F1492"/>
  <c r="F1491"/>
  <c r="F1490"/>
  <c r="F1489"/>
  <c r="F1488"/>
  <c r="F1487"/>
  <c r="F1486"/>
  <c r="F1485"/>
  <c r="F1484"/>
  <c r="F1483"/>
  <c r="F1482"/>
  <c r="F1481"/>
  <c r="F1480"/>
  <c r="F1479"/>
  <c r="F1478"/>
  <c r="F1477"/>
  <c r="F1476"/>
  <c r="F1475"/>
  <c r="F1474"/>
  <c r="F1473"/>
  <c r="F1472"/>
  <c r="F1471"/>
  <c r="F1470"/>
  <c r="F1469"/>
  <c r="F1468"/>
  <c r="F1467"/>
  <c r="F1466"/>
  <c r="F1465"/>
  <c r="F1464"/>
  <c r="F1463"/>
  <c r="F1462"/>
  <c r="F1461"/>
  <c r="F1460"/>
  <c r="F1459"/>
  <c r="F1458"/>
  <c r="F1457"/>
  <c r="F1456"/>
  <c r="F1455"/>
  <c r="F1454"/>
  <c r="F1453"/>
  <c r="F1452"/>
  <c r="F1451"/>
  <c r="F1450"/>
  <c r="F1449"/>
  <c r="F1448"/>
  <c r="F1447"/>
  <c r="F1446"/>
  <c r="F1445"/>
  <c r="F1444"/>
  <c r="F1443"/>
  <c r="F1442"/>
  <c r="F1441"/>
  <c r="F1440"/>
  <c r="F1439"/>
  <c r="F1438"/>
  <c r="F1437"/>
  <c r="F1436"/>
  <c r="F1435"/>
  <c r="F1434"/>
  <c r="F1433"/>
  <c r="F1432"/>
  <c r="F1431"/>
  <c r="F1430"/>
  <c r="F1429"/>
  <c r="F1428"/>
  <c r="F1427"/>
  <c r="F1426"/>
  <c r="F1425"/>
  <c r="F1424"/>
  <c r="F1423"/>
  <c r="F1422"/>
  <c r="F1421"/>
  <c r="F1420"/>
  <c r="F1419"/>
  <c r="F1418"/>
  <c r="F1417"/>
  <c r="F1416"/>
  <c r="F1415"/>
  <c r="F1414"/>
  <c r="F1413"/>
  <c r="F1412"/>
  <c r="F1411"/>
  <c r="F1410"/>
  <c r="F1409"/>
  <c r="F1408"/>
  <c r="F1407"/>
  <c r="F1406"/>
  <c r="F1405"/>
  <c r="F1404"/>
  <c r="F1403"/>
  <c r="F1402"/>
  <c r="F1401"/>
  <c r="F1400"/>
  <c r="F1399"/>
  <c r="F1398"/>
  <c r="F1397"/>
  <c r="F1396"/>
  <c r="F1395"/>
  <c r="F1394"/>
  <c r="F1393"/>
  <c r="F1392"/>
  <c r="F1391"/>
  <c r="F1390"/>
  <c r="F1389"/>
  <c r="F1388"/>
  <c r="F1387"/>
  <c r="F1386"/>
  <c r="F1385"/>
  <c r="F1384"/>
  <c r="F1383"/>
  <c r="F1382"/>
  <c r="F1381"/>
  <c r="F1380"/>
  <c r="F1379"/>
  <c r="F1378"/>
  <c r="F1377"/>
  <c r="F1376"/>
  <c r="F1375"/>
  <c r="F1374"/>
  <c r="F1373"/>
  <c r="F1372"/>
  <c r="F1371"/>
  <c r="F1370"/>
  <c r="F1369"/>
  <c r="F1368"/>
  <c r="F1367"/>
  <c r="F1366"/>
  <c r="F1365"/>
  <c r="F1364"/>
  <c r="F1363"/>
  <c r="F1362"/>
  <c r="F1361"/>
  <c r="F1360"/>
  <c r="F1359"/>
  <c r="F1358"/>
  <c r="F1357"/>
  <c r="F1356"/>
  <c r="F1355"/>
  <c r="F1354"/>
  <c r="F1353"/>
  <c r="F1352"/>
  <c r="F1351"/>
  <c r="F1350"/>
  <c r="F1349"/>
  <c r="F1348"/>
  <c r="F1347"/>
  <c r="F1346"/>
  <c r="F1345"/>
  <c r="F1344"/>
  <c r="F1343"/>
  <c r="F1342"/>
  <c r="F1341"/>
  <c r="F1340"/>
  <c r="F1339"/>
  <c r="F1338"/>
  <c r="F1337"/>
  <c r="F1336"/>
  <c r="F1335"/>
  <c r="F1334"/>
  <c r="F1333"/>
  <c r="F1332"/>
  <c r="F1331"/>
  <c r="F1330"/>
  <c r="F1329"/>
  <c r="F1328"/>
  <c r="F1327"/>
  <c r="F1326"/>
  <c r="F1325"/>
  <c r="F1324"/>
  <c r="F1323"/>
  <c r="F1322"/>
  <c r="F1321"/>
  <c r="F1320"/>
  <c r="F1319"/>
  <c r="F1318"/>
  <c r="F1317"/>
  <c r="F1316"/>
  <c r="F1315"/>
  <c r="F1314"/>
  <c r="F1313"/>
  <c r="F1312"/>
  <c r="F1311"/>
  <c r="F1310"/>
  <c r="F1309"/>
  <c r="F1308"/>
  <c r="F1307"/>
  <c r="F1306"/>
  <c r="F1305"/>
  <c r="F1304"/>
  <c r="F1303"/>
  <c r="F1302"/>
  <c r="F1301"/>
  <c r="F1300"/>
  <c r="F1299"/>
  <c r="F1298"/>
  <c r="F1297"/>
  <c r="F1296"/>
  <c r="F1295"/>
  <c r="F1294"/>
  <c r="F1293"/>
  <c r="F1292"/>
  <c r="F1291"/>
  <c r="F1290"/>
  <c r="F1289"/>
  <c r="F1288"/>
  <c r="F1287"/>
  <c r="F1286"/>
  <c r="F1285"/>
  <c r="F1284"/>
  <c r="F1283"/>
  <c r="F1282"/>
  <c r="F1281"/>
  <c r="F1280"/>
  <c r="F1279"/>
  <c r="F1278"/>
  <c r="F1277"/>
  <c r="F1276"/>
  <c r="F1275"/>
  <c r="F1274"/>
  <c r="F1273"/>
  <c r="F1272"/>
  <c r="F1271"/>
  <c r="F1270"/>
  <c r="F1269"/>
  <c r="F1268"/>
  <c r="F1267"/>
  <c r="F1266"/>
  <c r="F1265"/>
  <c r="F1264"/>
  <c r="F1263"/>
  <c r="F1262"/>
  <c r="F1261"/>
  <c r="F1260"/>
  <c r="F1259"/>
  <c r="F1258"/>
  <c r="F1257"/>
  <c r="F1256"/>
  <c r="F1255"/>
  <c r="F1254"/>
  <c r="F1253"/>
  <c r="F1252"/>
  <c r="F1251"/>
  <c r="F1250"/>
  <c r="F1249"/>
  <c r="F1248"/>
  <c r="F1247"/>
  <c r="F1246"/>
  <c r="F1245"/>
  <c r="F1244"/>
  <c r="F1243"/>
  <c r="F1242"/>
  <c r="F1241"/>
  <c r="F1240"/>
  <c r="F1239"/>
  <c r="F1238"/>
  <c r="F1237"/>
  <c r="F1236"/>
  <c r="F1235"/>
  <c r="F1234"/>
  <c r="F1233"/>
  <c r="F1232"/>
  <c r="F1231"/>
  <c r="F1230"/>
  <c r="F1229"/>
  <c r="F1228"/>
  <c r="F1227"/>
  <c r="F1226"/>
  <c r="F1225"/>
  <c r="F1224"/>
  <c r="F1223"/>
  <c r="F1222"/>
  <c r="F1221"/>
  <c r="F1220"/>
  <c r="F1219"/>
  <c r="F1218"/>
  <c r="F1217"/>
  <c r="F1216"/>
  <c r="F1215"/>
  <c r="F1214"/>
  <c r="F1213"/>
  <c r="F1212"/>
  <c r="F1211"/>
  <c r="F1210"/>
  <c r="F1209"/>
  <c r="F1208"/>
  <c r="F1207"/>
  <c r="F1206"/>
  <c r="F1205"/>
  <c r="F1204"/>
  <c r="F1203"/>
  <c r="F1202"/>
  <c r="F1201"/>
  <c r="F1200"/>
  <c r="F1199"/>
  <c r="F1198"/>
  <c r="F1197"/>
  <c r="F1196"/>
  <c r="F1195"/>
  <c r="F1194"/>
  <c r="F1193"/>
  <c r="F1192"/>
  <c r="F1191"/>
  <c r="F1190"/>
  <c r="F1189"/>
  <c r="F1188"/>
  <c r="F1187"/>
  <c r="F1186"/>
  <c r="F1185"/>
  <c r="F1184"/>
  <c r="F1183"/>
  <c r="F1182"/>
  <c r="F1181"/>
  <c r="F1180"/>
  <c r="F1179"/>
  <c r="F1178"/>
  <c r="F1177"/>
  <c r="F1176"/>
  <c r="F1175"/>
  <c r="F1174"/>
  <c r="F1173"/>
  <c r="F1172"/>
  <c r="F1171"/>
  <c r="F1170"/>
  <c r="F1169"/>
  <c r="F1168"/>
  <c r="F1167"/>
  <c r="F1166"/>
  <c r="F1165"/>
  <c r="F1164"/>
  <c r="F1163"/>
  <c r="F1162"/>
  <c r="F1161"/>
  <c r="F1160"/>
  <c r="F1159"/>
  <c r="F1158"/>
  <c r="F1157"/>
  <c r="F1156"/>
  <c r="F1155"/>
  <c r="F1154"/>
  <c r="F1153"/>
  <c r="F1152"/>
  <c r="F1151"/>
  <c r="F1150"/>
  <c r="F1149"/>
  <c r="F1148"/>
  <c r="F1147"/>
  <c r="F1146"/>
  <c r="F1145"/>
  <c r="F1144"/>
  <c r="F1143"/>
  <c r="F1142"/>
  <c r="F1141"/>
  <c r="F1140"/>
  <c r="F1139"/>
  <c r="F1138"/>
  <c r="F1137"/>
  <c r="F1136"/>
  <c r="F1135"/>
  <c r="F1134"/>
  <c r="F1133"/>
  <c r="F1132"/>
  <c r="F1131"/>
  <c r="F1130"/>
  <c r="F1129"/>
  <c r="F1128"/>
  <c r="F1127"/>
  <c r="F1126"/>
  <c r="F1125"/>
  <c r="F1124"/>
  <c r="F1123"/>
  <c r="F1122"/>
  <c r="F1121"/>
  <c r="F1120"/>
  <c r="F1119"/>
  <c r="F1118"/>
  <c r="F1117"/>
  <c r="F1116"/>
  <c r="F1115"/>
  <c r="F1114"/>
  <c r="F1113"/>
  <c r="F1112"/>
  <c r="F1111"/>
  <c r="F1110"/>
  <c r="F1109"/>
  <c r="F1108"/>
  <c r="F1107"/>
  <c r="F1106"/>
  <c r="F1105"/>
  <c r="F1104"/>
  <c r="F1103"/>
  <c r="F1102"/>
  <c r="F1101"/>
  <c r="F1100"/>
  <c r="F1099"/>
  <c r="F1098"/>
  <c r="F1097"/>
  <c r="F1096"/>
  <c r="F1095"/>
  <c r="F1094"/>
  <c r="F1093"/>
  <c r="F1092"/>
  <c r="F1091"/>
  <c r="F1090"/>
  <c r="F1089"/>
  <c r="F1088"/>
  <c r="F1087"/>
  <c r="F1086"/>
  <c r="F1085"/>
  <c r="F1084"/>
  <c r="F1083"/>
  <c r="F1082"/>
  <c r="F1081"/>
  <c r="F1080"/>
  <c r="F1079"/>
  <c r="F1078"/>
  <c r="F1077"/>
  <c r="F1076"/>
  <c r="F1075"/>
  <c r="F1074"/>
  <c r="F1073"/>
  <c r="F1072"/>
  <c r="F1071"/>
  <c r="F1070"/>
  <c r="F1069"/>
  <c r="F1068"/>
  <c r="F1067"/>
  <c r="F1066"/>
  <c r="F1065"/>
  <c r="F1064"/>
  <c r="F1063"/>
  <c r="F1062"/>
  <c r="F1061"/>
  <c r="F1060"/>
  <c r="F1059"/>
  <c r="F1058"/>
  <c r="F1057"/>
  <c r="F1056"/>
  <c r="F1055"/>
  <c r="F1054"/>
  <c r="F1053"/>
  <c r="F1052"/>
  <c r="F1051"/>
  <c r="F1050"/>
  <c r="F1049"/>
  <c r="F1048"/>
  <c r="F1047"/>
  <c r="F1046"/>
  <c r="F1045"/>
  <c r="F1044"/>
  <c r="F1043"/>
  <c r="F1042"/>
  <c r="F1041"/>
  <c r="F1040"/>
  <c r="F1039"/>
  <c r="F1038"/>
  <c r="F1037"/>
  <c r="F1036"/>
  <c r="F1035"/>
  <c r="F1034"/>
  <c r="F1033"/>
  <c r="F1032"/>
  <c r="F1031"/>
  <c r="F1030"/>
  <c r="F1029"/>
  <c r="F1028"/>
  <c r="F1027"/>
  <c r="F1026"/>
  <c r="F1025"/>
  <c r="F1024"/>
  <c r="F1023"/>
  <c r="F1022"/>
  <c r="F1021"/>
  <c r="F1020"/>
  <c r="F1019"/>
  <c r="F1018"/>
  <c r="F1017"/>
  <c r="F1016"/>
  <c r="F1015"/>
  <c r="F1014"/>
  <c r="F1013"/>
  <c r="F1012"/>
  <c r="F1011"/>
  <c r="F1010"/>
  <c r="F1009"/>
  <c r="F1008"/>
  <c r="F1007"/>
  <c r="F1006"/>
  <c r="F1005"/>
  <c r="F1004"/>
  <c r="F1003"/>
  <c r="F1002"/>
  <c r="F1001"/>
  <c r="F1000"/>
  <c r="F999"/>
  <c r="F998"/>
  <c r="F997"/>
  <c r="F996"/>
  <c r="F995"/>
  <c r="F994"/>
  <c r="F993"/>
  <c r="F992"/>
  <c r="F991"/>
  <c r="F990"/>
  <c r="F989"/>
  <c r="F988"/>
  <c r="F987"/>
  <c r="F986"/>
  <c r="F985"/>
  <c r="F984"/>
  <c r="F983"/>
  <c r="F982"/>
  <c r="F981"/>
  <c r="F980"/>
  <c r="F979"/>
  <c r="F978"/>
  <c r="F977"/>
  <c r="F976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MX237" i="5" l="1"/>
  <c r="MX234"/>
  <c r="MX231"/>
  <c r="MX228"/>
  <c r="MX225"/>
  <c r="MX222"/>
  <c r="MX219"/>
  <c r="MX216"/>
  <c r="MX213"/>
  <c r="MX210"/>
  <c r="MX207"/>
  <c r="MX204"/>
  <c r="MX201"/>
  <c r="MX198"/>
  <c r="MX195"/>
  <c r="MX192"/>
  <c r="MX189"/>
  <c r="MX186"/>
  <c r="MX183"/>
  <c r="MX180"/>
  <c r="MX177"/>
  <c r="MX174"/>
  <c r="MX171"/>
  <c r="MX168"/>
  <c r="MX165"/>
  <c r="MX162"/>
  <c r="MX159"/>
  <c r="MX156"/>
  <c r="MX153"/>
  <c r="MX150"/>
  <c r="MX147"/>
  <c r="MX144"/>
  <c r="MX141"/>
  <c r="MX138"/>
  <c r="MX135"/>
  <c r="MX132"/>
  <c r="MX129"/>
  <c r="MX126"/>
  <c r="MX123"/>
  <c r="MX120"/>
  <c r="MX117"/>
  <c r="MX114"/>
  <c r="MX111"/>
  <c r="MX108"/>
  <c r="MX105"/>
  <c r="MX102"/>
  <c r="MX99"/>
  <c r="MX96"/>
  <c r="MX93"/>
  <c r="MX90"/>
  <c r="MX87"/>
  <c r="MX84"/>
  <c r="MX81"/>
  <c r="MX78"/>
  <c r="MX75"/>
  <c r="MX72"/>
  <c r="MX69"/>
  <c r="MX66"/>
  <c r="MX63"/>
  <c r="MX60"/>
  <c r="MX57"/>
  <c r="MX54"/>
  <c r="MX51"/>
  <c r="MX48"/>
  <c r="MX45"/>
  <c r="MX42"/>
  <c r="MX39"/>
  <c r="MX36"/>
  <c r="MX33"/>
  <c r="MX30"/>
  <c r="MX27"/>
  <c r="MX24"/>
  <c r="MX21"/>
  <c r="MX18"/>
  <c r="MX15"/>
  <c r="MX12"/>
  <c r="MX9"/>
  <c r="MX6"/>
  <c r="K3521" i="8" l="1"/>
  <c r="K3526"/>
  <c r="K3505"/>
  <c r="K3524"/>
  <c r="K3515"/>
  <c r="K3516"/>
  <c r="K3529"/>
  <c r="K3520"/>
  <c r="K3496"/>
  <c r="K3519"/>
  <c r="K3518"/>
  <c r="K3525"/>
  <c r="K3530"/>
  <c r="K3522"/>
  <c r="K3507"/>
  <c r="K3517"/>
  <c r="K3513"/>
  <c r="K3514"/>
  <c r="K3512"/>
  <c r="K3511"/>
  <c r="K3527"/>
  <c r="K3531"/>
  <c r="K3484"/>
  <c r="K3499"/>
  <c r="K3492"/>
  <c r="K3503"/>
  <c r="K3488"/>
  <c r="K3494"/>
  <c r="K3493"/>
  <c r="K3500"/>
  <c r="K3501"/>
  <c r="K3510"/>
  <c r="K3502"/>
  <c r="K3497"/>
  <c r="K3509"/>
  <c r="K3498"/>
  <c r="K3490"/>
  <c r="K3504"/>
  <c r="K3495"/>
  <c r="K3489"/>
  <c r="K3487"/>
  <c r="K3528"/>
  <c r="K3491"/>
  <c r="K3508"/>
  <c r="K3506"/>
  <c r="K3485"/>
  <c r="K3480"/>
  <c r="K3477"/>
  <c r="K3483"/>
  <c r="K3481"/>
  <c r="K3482"/>
  <c r="K3523"/>
  <c r="K3479"/>
  <c r="K3478"/>
  <c r="K3476"/>
  <c r="K3486"/>
  <c r="K3475"/>
  <c r="K3473"/>
  <c r="K3468"/>
  <c r="K3472"/>
  <c r="K3470"/>
  <c r="K3467"/>
  <c r="K3469"/>
  <c r="K3471"/>
  <c r="K3465"/>
  <c r="K3464"/>
  <c r="K3474"/>
  <c r="K3466"/>
  <c r="K3462"/>
  <c r="K3463"/>
  <c r="K3460"/>
  <c r="K3461"/>
  <c r="K3458"/>
  <c r="K3459"/>
  <c r="K3457"/>
  <c r="K3456"/>
  <c r="K3454"/>
  <c r="K3455"/>
  <c r="GR237" i="5" l="1"/>
  <c r="GR234"/>
  <c r="GR231"/>
  <c r="GR228"/>
  <c r="GR225"/>
  <c r="GR222"/>
  <c r="GR219"/>
  <c r="GR216"/>
  <c r="GR213"/>
  <c r="GR210"/>
  <c r="GR207"/>
  <c r="GR204"/>
  <c r="GR201"/>
  <c r="GR198"/>
  <c r="GR195"/>
  <c r="GR192"/>
  <c r="GR189"/>
  <c r="GR186"/>
  <c r="GR183"/>
  <c r="GR180"/>
  <c r="GR177"/>
  <c r="GR174"/>
  <c r="GR171"/>
  <c r="GR168"/>
  <c r="GR165"/>
  <c r="GR162"/>
  <c r="GR159"/>
  <c r="GR156"/>
  <c r="GR153"/>
  <c r="GR150"/>
  <c r="GR147"/>
  <c r="GR144"/>
  <c r="GR141"/>
  <c r="GR138"/>
  <c r="GR135"/>
  <c r="GR132"/>
  <c r="GR129"/>
  <c r="GR126"/>
  <c r="GR123"/>
  <c r="GR120"/>
  <c r="GR117"/>
  <c r="GR114"/>
  <c r="GR111"/>
  <c r="GR108"/>
  <c r="GR105"/>
  <c r="GR102"/>
  <c r="GR99"/>
  <c r="GR96"/>
  <c r="GR93"/>
  <c r="GR90"/>
  <c r="GR87"/>
  <c r="GR84"/>
  <c r="GR81"/>
  <c r="GR78"/>
  <c r="GR75"/>
  <c r="GR72"/>
  <c r="GR69"/>
  <c r="GR66"/>
  <c r="GR63"/>
  <c r="GR60"/>
  <c r="GR57"/>
  <c r="GR54"/>
  <c r="GR51"/>
  <c r="GR48"/>
  <c r="GR45"/>
  <c r="GR42"/>
  <c r="GR39"/>
  <c r="GR36"/>
  <c r="GR33"/>
  <c r="GR30"/>
  <c r="GR27"/>
  <c r="GR24"/>
  <c r="GR21"/>
  <c r="GR18"/>
  <c r="GR15"/>
  <c r="GR12"/>
  <c r="GR9"/>
  <c r="GR6"/>
  <c r="C107" i="12"/>
  <c r="H56"/>
  <c r="H31"/>
  <c r="H58"/>
  <c r="H41"/>
  <c r="CE237" i="5" l="1"/>
  <c r="CE234"/>
  <c r="CE231"/>
  <c r="CE228"/>
  <c r="CE225"/>
  <c r="CE222"/>
  <c r="CE219"/>
  <c r="CE216"/>
  <c r="CE213"/>
  <c r="CE210"/>
  <c r="CE207"/>
  <c r="CE204"/>
  <c r="CE201"/>
  <c r="CE198"/>
  <c r="CE195"/>
  <c r="CE192"/>
  <c r="CE189"/>
  <c r="CE186"/>
  <c r="CE183"/>
  <c r="CE180"/>
  <c r="CE177"/>
  <c r="CE174"/>
  <c r="CE171"/>
  <c r="CE168"/>
  <c r="CE165"/>
  <c r="CE162"/>
  <c r="CE159"/>
  <c r="CE156"/>
  <c r="CE153"/>
  <c r="CE150"/>
  <c r="CE147"/>
  <c r="CE144"/>
  <c r="CE141"/>
  <c r="CE138"/>
  <c r="CE135"/>
  <c r="CE132"/>
  <c r="CE129"/>
  <c r="CE126"/>
  <c r="CE123"/>
  <c r="CE120"/>
  <c r="CE117"/>
  <c r="CE114"/>
  <c r="CE111"/>
  <c r="CE108"/>
  <c r="CE105"/>
  <c r="CE102"/>
  <c r="CE99"/>
  <c r="CE96"/>
  <c r="CE93"/>
  <c r="CE90"/>
  <c r="CE87"/>
  <c r="CE84"/>
  <c r="CE81"/>
  <c r="CE78"/>
  <c r="CE75"/>
  <c r="CE72"/>
  <c r="CE69"/>
  <c r="CE66"/>
  <c r="CE63"/>
  <c r="CE60"/>
  <c r="CE57"/>
  <c r="CE54"/>
  <c r="CE51"/>
  <c r="CE48"/>
  <c r="CE45"/>
  <c r="CE42"/>
  <c r="CE39"/>
  <c r="CE36"/>
  <c r="CE33"/>
  <c r="CE30"/>
  <c r="CE27"/>
  <c r="CE24"/>
  <c r="CE21"/>
  <c r="CE18"/>
  <c r="CE15"/>
  <c r="CE12"/>
  <c r="CE9"/>
  <c r="CE6"/>
  <c r="DX237" l="1"/>
  <c r="DX234"/>
  <c r="DX231"/>
  <c r="DX228"/>
  <c r="DX225"/>
  <c r="DX222"/>
  <c r="DX219"/>
  <c r="DX216"/>
  <c r="DX213"/>
  <c r="DX210"/>
  <c r="DX207"/>
  <c r="DX204"/>
  <c r="DX201"/>
  <c r="DX198"/>
  <c r="DX195"/>
  <c r="DX192"/>
  <c r="DX189"/>
  <c r="DX186"/>
  <c r="DX183"/>
  <c r="DX180"/>
  <c r="DX177"/>
  <c r="DX174"/>
  <c r="DX171"/>
  <c r="DX168"/>
  <c r="DX165"/>
  <c r="DX162"/>
  <c r="DX159"/>
  <c r="DX156"/>
  <c r="DX153"/>
  <c r="DX150"/>
  <c r="DX147"/>
  <c r="DX144"/>
  <c r="DX141"/>
  <c r="DX138"/>
  <c r="DX135"/>
  <c r="DX132"/>
  <c r="DX129"/>
  <c r="DX126"/>
  <c r="DX123"/>
  <c r="DX120"/>
  <c r="DX117"/>
  <c r="DX114"/>
  <c r="DX111"/>
  <c r="DX108"/>
  <c r="DX105"/>
  <c r="DX102"/>
  <c r="DX99"/>
  <c r="DX96"/>
  <c r="DX93"/>
  <c r="DX90"/>
  <c r="DX87"/>
  <c r="DX84"/>
  <c r="DX81"/>
  <c r="DX78"/>
  <c r="DX75"/>
  <c r="DX72"/>
  <c r="DX69"/>
  <c r="DX66"/>
  <c r="DX63"/>
  <c r="DX60"/>
  <c r="DX57"/>
  <c r="DX54"/>
  <c r="DX51"/>
  <c r="DX48"/>
  <c r="DX45"/>
  <c r="DX42"/>
  <c r="DX39"/>
  <c r="DX36"/>
  <c r="DX33"/>
  <c r="DX30"/>
  <c r="DX27"/>
  <c r="DX24"/>
  <c r="DX21"/>
  <c r="DX18"/>
  <c r="DX15"/>
  <c r="DX12"/>
  <c r="DX9"/>
  <c r="DX6"/>
  <c r="DF237" l="1"/>
  <c r="DF234"/>
  <c r="DF231"/>
  <c r="DF228"/>
  <c r="DF225"/>
  <c r="DF222"/>
  <c r="DF219"/>
  <c r="DF216"/>
  <c r="DF213"/>
  <c r="DF210"/>
  <c r="DF207"/>
  <c r="DF204"/>
  <c r="DF201"/>
  <c r="DF198"/>
  <c r="DF195"/>
  <c r="DF192"/>
  <c r="DF189"/>
  <c r="DF186"/>
  <c r="DF183"/>
  <c r="DF180"/>
  <c r="DF177"/>
  <c r="DF174"/>
  <c r="DF171"/>
  <c r="DF168"/>
  <c r="DF165"/>
  <c r="DF162"/>
  <c r="DF159"/>
  <c r="DF156"/>
  <c r="DF153"/>
  <c r="DF150"/>
  <c r="DF147"/>
  <c r="DF144"/>
  <c r="DF141"/>
  <c r="DF138"/>
  <c r="DF135"/>
  <c r="DF132"/>
  <c r="DF129"/>
  <c r="DF126"/>
  <c r="DF123"/>
  <c r="DF120"/>
  <c r="DF117"/>
  <c r="DF114"/>
  <c r="DF111"/>
  <c r="DF108"/>
  <c r="DF105"/>
  <c r="DF102"/>
  <c r="DF99"/>
  <c r="DF96"/>
  <c r="DF93"/>
  <c r="DF90"/>
  <c r="DF87"/>
  <c r="DF84"/>
  <c r="DF81"/>
  <c r="DF78"/>
  <c r="DF75"/>
  <c r="DF72"/>
  <c r="DF69"/>
  <c r="DF66"/>
  <c r="DF63"/>
  <c r="DF60"/>
  <c r="DF57"/>
  <c r="DF54"/>
  <c r="DF51"/>
  <c r="DF48"/>
  <c r="DF45"/>
  <c r="DF42"/>
  <c r="DF39"/>
  <c r="DF36"/>
  <c r="DF33"/>
  <c r="DF30"/>
  <c r="DF27"/>
  <c r="DF24"/>
  <c r="DF21"/>
  <c r="DF18"/>
  <c r="DF15"/>
  <c r="DF12"/>
  <c r="DF9"/>
  <c r="DF6"/>
  <c r="FQ237" l="1"/>
  <c r="FQ234"/>
  <c r="FQ231"/>
  <c r="FQ228"/>
  <c r="FQ225"/>
  <c r="FQ222"/>
  <c r="FQ219"/>
  <c r="FQ216"/>
  <c r="FQ213"/>
  <c r="FQ210"/>
  <c r="FQ207"/>
  <c r="FQ204"/>
  <c r="FQ201"/>
  <c r="FQ198"/>
  <c r="FQ195"/>
  <c r="FQ192"/>
  <c r="FQ189"/>
  <c r="FQ186"/>
  <c r="FQ183"/>
  <c r="FQ180"/>
  <c r="FQ177"/>
  <c r="FQ174"/>
  <c r="FQ171"/>
  <c r="FQ168"/>
  <c r="FQ165"/>
  <c r="FQ162"/>
  <c r="FQ159"/>
  <c r="FQ156"/>
  <c r="FQ153"/>
  <c r="FQ150"/>
  <c r="FQ147"/>
  <c r="FQ144"/>
  <c r="FQ141"/>
  <c r="FQ138"/>
  <c r="FQ135"/>
  <c r="FQ132"/>
  <c r="FQ129"/>
  <c r="FQ126"/>
  <c r="FQ123"/>
  <c r="FQ120"/>
  <c r="FQ117"/>
  <c r="FQ114"/>
  <c r="FQ111"/>
  <c r="FQ108"/>
  <c r="FQ105"/>
  <c r="FQ102"/>
  <c r="FQ99"/>
  <c r="FQ96"/>
  <c r="FQ93"/>
  <c r="FQ90"/>
  <c r="FQ87"/>
  <c r="FQ84"/>
  <c r="FQ81"/>
  <c r="FQ78"/>
  <c r="FQ75"/>
  <c r="FQ72"/>
  <c r="FQ69"/>
  <c r="FQ66"/>
  <c r="FQ63"/>
  <c r="FQ60"/>
  <c r="FQ57"/>
  <c r="FQ54"/>
  <c r="FQ51"/>
  <c r="FQ48"/>
  <c r="FQ45"/>
  <c r="FQ42"/>
  <c r="FQ39"/>
  <c r="FQ36"/>
  <c r="FQ33"/>
  <c r="FQ30"/>
  <c r="FQ27"/>
  <c r="FQ24"/>
  <c r="FQ21"/>
  <c r="FQ18"/>
  <c r="FQ15"/>
  <c r="FQ12"/>
  <c r="FQ9"/>
  <c r="FQ6"/>
  <c r="JL237" l="1"/>
  <c r="JL234"/>
  <c r="JL231"/>
  <c r="JL228"/>
  <c r="JL225"/>
  <c r="JL222"/>
  <c r="JL219"/>
  <c r="JL216"/>
  <c r="JL213"/>
  <c r="JL210"/>
  <c r="JL207"/>
  <c r="JL204"/>
  <c r="JL201"/>
  <c r="JL198"/>
  <c r="JL195"/>
  <c r="JL192"/>
  <c r="JL189"/>
  <c r="JL186"/>
  <c r="JL183"/>
  <c r="JL180"/>
  <c r="JL177"/>
  <c r="JL174"/>
  <c r="JL171"/>
  <c r="JL168"/>
  <c r="JL165"/>
  <c r="JL162"/>
  <c r="JL159"/>
  <c r="JL156"/>
  <c r="JL153"/>
  <c r="JL150"/>
  <c r="JL147"/>
  <c r="JL144"/>
  <c r="JL141"/>
  <c r="JL138"/>
  <c r="JL135"/>
  <c r="JL132"/>
  <c r="JL129"/>
  <c r="JL126"/>
  <c r="JL123"/>
  <c r="JL120"/>
  <c r="JL117"/>
  <c r="JL114"/>
  <c r="JL111"/>
  <c r="JL108"/>
  <c r="JL105"/>
  <c r="JL102"/>
  <c r="JL99"/>
  <c r="JL96"/>
  <c r="JL93"/>
  <c r="JL90"/>
  <c r="JL87"/>
  <c r="JL84"/>
  <c r="JL81"/>
  <c r="JL78"/>
  <c r="JL75"/>
  <c r="JL72"/>
  <c r="JL69"/>
  <c r="JL66"/>
  <c r="JL63"/>
  <c r="JL60"/>
  <c r="JL57"/>
  <c r="JL54"/>
  <c r="JL51"/>
  <c r="JL48"/>
  <c r="JL45"/>
  <c r="JL42"/>
  <c r="JL39"/>
  <c r="JL36"/>
  <c r="JL33"/>
  <c r="JL30"/>
  <c r="JL27"/>
  <c r="JL24"/>
  <c r="JL21"/>
  <c r="JL18"/>
  <c r="JL15"/>
  <c r="JL12"/>
  <c r="JL9"/>
  <c r="JL6"/>
  <c r="FH237"/>
  <c r="FH234"/>
  <c r="FH231"/>
  <c r="FH228"/>
  <c r="FH225"/>
  <c r="FH222"/>
  <c r="FH219"/>
  <c r="FH216"/>
  <c r="FH213"/>
  <c r="FH210"/>
  <c r="FH207"/>
  <c r="FH204"/>
  <c r="FH201"/>
  <c r="FH198"/>
  <c r="FH195"/>
  <c r="FH192"/>
  <c r="FH189"/>
  <c r="FH186"/>
  <c r="FH183"/>
  <c r="FH180"/>
  <c r="FH177"/>
  <c r="FH174"/>
  <c r="FH171"/>
  <c r="FH168"/>
  <c r="FH165"/>
  <c r="FH162"/>
  <c r="FH159"/>
  <c r="FH156"/>
  <c r="FH153"/>
  <c r="FH150"/>
  <c r="FH147"/>
  <c r="FH144"/>
  <c r="FH141"/>
  <c r="FH138"/>
  <c r="FH135"/>
  <c r="FH132"/>
  <c r="FH129"/>
  <c r="FH126"/>
  <c r="FH123"/>
  <c r="FH120"/>
  <c r="FH117"/>
  <c r="FH114"/>
  <c r="FH111"/>
  <c r="FH108"/>
  <c r="FH105"/>
  <c r="FH102"/>
  <c r="FH99"/>
  <c r="FH96"/>
  <c r="FH93"/>
  <c r="FH90"/>
  <c r="FH87"/>
  <c r="FH84"/>
  <c r="FH81"/>
  <c r="FH78"/>
  <c r="FH75"/>
  <c r="FH72"/>
  <c r="FH69"/>
  <c r="FH66"/>
  <c r="FH63"/>
  <c r="FH60"/>
  <c r="FH57"/>
  <c r="FH54"/>
  <c r="FH51"/>
  <c r="FH48"/>
  <c r="FH45"/>
  <c r="FH42"/>
  <c r="FH39"/>
  <c r="FH36"/>
  <c r="FH33"/>
  <c r="FH30"/>
  <c r="FH27"/>
  <c r="FH24"/>
  <c r="FH21"/>
  <c r="FH18"/>
  <c r="FH15"/>
  <c r="FH12"/>
  <c r="FH9"/>
  <c r="FH6"/>
  <c r="MO237" l="1"/>
  <c r="MO234"/>
  <c r="MO231"/>
  <c r="MO228"/>
  <c r="MO225"/>
  <c r="MO222"/>
  <c r="MO219"/>
  <c r="MO216"/>
  <c r="MO213"/>
  <c r="MO210"/>
  <c r="MO207"/>
  <c r="MO204"/>
  <c r="MO201"/>
  <c r="MO198"/>
  <c r="MO195"/>
  <c r="MO192"/>
  <c r="MO189"/>
  <c r="MO186"/>
  <c r="MO183"/>
  <c r="MO180"/>
  <c r="MO177"/>
  <c r="MO174"/>
  <c r="MO171"/>
  <c r="MO168"/>
  <c r="MO165"/>
  <c r="MO162"/>
  <c r="MO159"/>
  <c r="MO156"/>
  <c r="MO153"/>
  <c r="MO150"/>
  <c r="MO147"/>
  <c r="MO144"/>
  <c r="MO141"/>
  <c r="MO138"/>
  <c r="MO135"/>
  <c r="MO132"/>
  <c r="MO129"/>
  <c r="MO126"/>
  <c r="MO123"/>
  <c r="MO120"/>
  <c r="MO117"/>
  <c r="MO114"/>
  <c r="MO111"/>
  <c r="MO108"/>
  <c r="MO105"/>
  <c r="MO102"/>
  <c r="MO99"/>
  <c r="MO96"/>
  <c r="MO93"/>
  <c r="MO90"/>
  <c r="MO87"/>
  <c r="MO84"/>
  <c r="MO81"/>
  <c r="MO78"/>
  <c r="MO75"/>
  <c r="MO72"/>
  <c r="MO69"/>
  <c r="MO66"/>
  <c r="MO63"/>
  <c r="MO60"/>
  <c r="MO57"/>
  <c r="MO54"/>
  <c r="MO51"/>
  <c r="MO48"/>
  <c r="MO45"/>
  <c r="MO42"/>
  <c r="MO39"/>
  <c r="MO36"/>
  <c r="MO33"/>
  <c r="MO30"/>
  <c r="MO27"/>
  <c r="MO24"/>
  <c r="MO21"/>
  <c r="MO18"/>
  <c r="MO15"/>
  <c r="MO12"/>
  <c r="MO9"/>
  <c r="MO6"/>
  <c r="IB237" l="1"/>
  <c r="IB234"/>
  <c r="IB231"/>
  <c r="IB228"/>
  <c r="IB225"/>
  <c r="IB222"/>
  <c r="IB219"/>
  <c r="IB216"/>
  <c r="IB213"/>
  <c r="IB210"/>
  <c r="IB207"/>
  <c r="IB204"/>
  <c r="IB201"/>
  <c r="IB198"/>
  <c r="IB195"/>
  <c r="IB192"/>
  <c r="IB189"/>
  <c r="IB186"/>
  <c r="IB183"/>
  <c r="IB180"/>
  <c r="IB177"/>
  <c r="IB174"/>
  <c r="IB171"/>
  <c r="IB168"/>
  <c r="IB165"/>
  <c r="IB162"/>
  <c r="IB159"/>
  <c r="IB156"/>
  <c r="IB153"/>
  <c r="IB150"/>
  <c r="IB147"/>
  <c r="IB144"/>
  <c r="IB141"/>
  <c r="IB138"/>
  <c r="IB135"/>
  <c r="IB132"/>
  <c r="IB129"/>
  <c r="IB126"/>
  <c r="IB123"/>
  <c r="IB120"/>
  <c r="IB117"/>
  <c r="IB114"/>
  <c r="IB111"/>
  <c r="IB108"/>
  <c r="IB105"/>
  <c r="IB102"/>
  <c r="IB99"/>
  <c r="IB96"/>
  <c r="IB93"/>
  <c r="IB90"/>
  <c r="IB87"/>
  <c r="IB84"/>
  <c r="IB81"/>
  <c r="IB78"/>
  <c r="IB75"/>
  <c r="IB72"/>
  <c r="IB69"/>
  <c r="IB66"/>
  <c r="IB63"/>
  <c r="IB60"/>
  <c r="IB57"/>
  <c r="IB54"/>
  <c r="IB51"/>
  <c r="IB48"/>
  <c r="IB45"/>
  <c r="IB42"/>
  <c r="IB39"/>
  <c r="IB36"/>
  <c r="IB33"/>
  <c r="IB30"/>
  <c r="IB27"/>
  <c r="IB24"/>
  <c r="IB21"/>
  <c r="IB18"/>
  <c r="IB15"/>
  <c r="IB12"/>
  <c r="IB9"/>
  <c r="IB6"/>
  <c r="F577" i="11"/>
  <c r="E577"/>
  <c r="D577"/>
  <c r="F61" i="12"/>
  <c r="D61"/>
  <c r="E61"/>
  <c r="H35"/>
  <c r="H45"/>
  <c r="H55"/>
  <c r="H51"/>
  <c r="H50"/>
  <c r="H49"/>
  <c r="H52"/>
  <c r="H15"/>
  <c r="BM237" i="5" l="1"/>
  <c r="BM234"/>
  <c r="BM231"/>
  <c r="BM228"/>
  <c r="BM225"/>
  <c r="BM222"/>
  <c r="BM219"/>
  <c r="BM216"/>
  <c r="BM213"/>
  <c r="BM210"/>
  <c r="BM207"/>
  <c r="BM204"/>
  <c r="BM201"/>
  <c r="BM198"/>
  <c r="BM195"/>
  <c r="BM192"/>
  <c r="BM189"/>
  <c r="BM186"/>
  <c r="BM183"/>
  <c r="BM180"/>
  <c r="BM177"/>
  <c r="BM174"/>
  <c r="BM171"/>
  <c r="BM168"/>
  <c r="BM165"/>
  <c r="BM162"/>
  <c r="BM159"/>
  <c r="BM156"/>
  <c r="BM153"/>
  <c r="BM150"/>
  <c r="BM147"/>
  <c r="BM144"/>
  <c r="BM141"/>
  <c r="BM138"/>
  <c r="BM135"/>
  <c r="BM132"/>
  <c r="BM129"/>
  <c r="BM126"/>
  <c r="BM123"/>
  <c r="BM120"/>
  <c r="BM117"/>
  <c r="BM114"/>
  <c r="BM111"/>
  <c r="BM108"/>
  <c r="BM105"/>
  <c r="BM102"/>
  <c r="BM99"/>
  <c r="BM96"/>
  <c r="BM93"/>
  <c r="BM90"/>
  <c r="BM87"/>
  <c r="BM84"/>
  <c r="BM81"/>
  <c r="BM78"/>
  <c r="BM75"/>
  <c r="BM72"/>
  <c r="BM69"/>
  <c r="BM66"/>
  <c r="BM63"/>
  <c r="BM60"/>
  <c r="BM57"/>
  <c r="BM54"/>
  <c r="BM51"/>
  <c r="BM48"/>
  <c r="BM45"/>
  <c r="BM42"/>
  <c r="BM39"/>
  <c r="BM36"/>
  <c r="BM33"/>
  <c r="BM30"/>
  <c r="BM27"/>
  <c r="BM24"/>
  <c r="BM21"/>
  <c r="BM18"/>
  <c r="BM15"/>
  <c r="BM12"/>
  <c r="BM9"/>
  <c r="BM6"/>
  <c r="KM237" l="1"/>
  <c r="KM234"/>
  <c r="KM231"/>
  <c r="KM228"/>
  <c r="KM225"/>
  <c r="KM222"/>
  <c r="KM219"/>
  <c r="KM216"/>
  <c r="KM213"/>
  <c r="KM210"/>
  <c r="KM207"/>
  <c r="KM204"/>
  <c r="KM201"/>
  <c r="KM198"/>
  <c r="KM195"/>
  <c r="KM192"/>
  <c r="KM189"/>
  <c r="KM186"/>
  <c r="KM183"/>
  <c r="KM180"/>
  <c r="KM177"/>
  <c r="KM174"/>
  <c r="KM171"/>
  <c r="KM168"/>
  <c r="KM165"/>
  <c r="KM162"/>
  <c r="KM159"/>
  <c r="KM156"/>
  <c r="KM153"/>
  <c r="KM150"/>
  <c r="KM147"/>
  <c r="KM144"/>
  <c r="KM141"/>
  <c r="KM138"/>
  <c r="KM135"/>
  <c r="KM132"/>
  <c r="KM129"/>
  <c r="KM126"/>
  <c r="KM123"/>
  <c r="KM120"/>
  <c r="KM117"/>
  <c r="KM114"/>
  <c r="KM111"/>
  <c r="KM108"/>
  <c r="KM105"/>
  <c r="KM102"/>
  <c r="KM99"/>
  <c r="KM96"/>
  <c r="KM93"/>
  <c r="KM90"/>
  <c r="KM87"/>
  <c r="KM84"/>
  <c r="KM81"/>
  <c r="KM78"/>
  <c r="KM75"/>
  <c r="KM72"/>
  <c r="KM69"/>
  <c r="KM66"/>
  <c r="KM63"/>
  <c r="KM60"/>
  <c r="KM57"/>
  <c r="KM54"/>
  <c r="KM51"/>
  <c r="KM48"/>
  <c r="KM45"/>
  <c r="KM42"/>
  <c r="KM39"/>
  <c r="KM36"/>
  <c r="KM33"/>
  <c r="KM30"/>
  <c r="KM27"/>
  <c r="KM24"/>
  <c r="KM21"/>
  <c r="KM18"/>
  <c r="KM15"/>
  <c r="KM12"/>
  <c r="KM9"/>
  <c r="KM6"/>
  <c r="HJ237"/>
  <c r="HJ234"/>
  <c r="HJ231"/>
  <c r="HJ228"/>
  <c r="HJ225"/>
  <c r="HJ222"/>
  <c r="HJ219"/>
  <c r="HJ216"/>
  <c r="HJ213"/>
  <c r="HJ210"/>
  <c r="HJ207"/>
  <c r="HJ204"/>
  <c r="HJ201"/>
  <c r="HJ198"/>
  <c r="HJ195"/>
  <c r="HJ192"/>
  <c r="HJ189"/>
  <c r="HJ186"/>
  <c r="HJ183"/>
  <c r="HJ180"/>
  <c r="HJ177"/>
  <c r="HJ174"/>
  <c r="HJ171"/>
  <c r="HJ168"/>
  <c r="HJ165"/>
  <c r="HJ162"/>
  <c r="HJ159"/>
  <c r="HJ156"/>
  <c r="HJ153"/>
  <c r="HJ150"/>
  <c r="HJ147"/>
  <c r="HJ144"/>
  <c r="HJ141"/>
  <c r="HJ138"/>
  <c r="HJ135"/>
  <c r="HJ132"/>
  <c r="HJ129"/>
  <c r="HJ126"/>
  <c r="HJ123"/>
  <c r="HJ120"/>
  <c r="HJ117"/>
  <c r="HJ114"/>
  <c r="HJ111"/>
  <c r="HJ108"/>
  <c r="HJ105"/>
  <c r="HJ102"/>
  <c r="HJ99"/>
  <c r="HJ96"/>
  <c r="HJ93"/>
  <c r="HJ90"/>
  <c r="HJ87"/>
  <c r="HJ84"/>
  <c r="HJ81"/>
  <c r="HJ78"/>
  <c r="HJ75"/>
  <c r="HJ72"/>
  <c r="HJ69"/>
  <c r="HJ66"/>
  <c r="HJ63"/>
  <c r="HJ60"/>
  <c r="HJ57"/>
  <c r="HJ54"/>
  <c r="HJ51"/>
  <c r="HJ48"/>
  <c r="HJ45"/>
  <c r="HJ42"/>
  <c r="HJ39"/>
  <c r="HJ36"/>
  <c r="HJ33"/>
  <c r="HJ30"/>
  <c r="HJ27"/>
  <c r="HJ24"/>
  <c r="HJ21"/>
  <c r="HJ18"/>
  <c r="HJ15"/>
  <c r="HJ12"/>
  <c r="HJ9"/>
  <c r="LW237"/>
  <c r="LW234"/>
  <c r="LW231"/>
  <c r="LW228"/>
  <c r="LW225"/>
  <c r="LW222"/>
  <c r="LW219"/>
  <c r="LW216"/>
  <c r="LW213"/>
  <c r="LW210"/>
  <c r="LW207"/>
  <c r="LW204"/>
  <c r="LW201"/>
  <c r="LW198"/>
  <c r="LW195"/>
  <c r="LW192"/>
  <c r="LW189"/>
  <c r="LW186"/>
  <c r="LW183"/>
  <c r="LW180"/>
  <c r="LW177"/>
  <c r="LW174"/>
  <c r="LW171"/>
  <c r="LW168"/>
  <c r="LW165"/>
  <c r="LW162"/>
  <c r="LW159"/>
  <c r="LW156"/>
  <c r="LW153"/>
  <c r="LW150"/>
  <c r="LW147"/>
  <c r="LW144"/>
  <c r="LW141"/>
  <c r="LW138"/>
  <c r="LW135"/>
  <c r="LW132"/>
  <c r="LW129"/>
  <c r="LW126"/>
  <c r="LW123"/>
  <c r="LW120"/>
  <c r="LW117"/>
  <c r="LW114"/>
  <c r="LW111"/>
  <c r="LW108"/>
  <c r="LW105"/>
  <c r="LW102"/>
  <c r="LW99"/>
  <c r="LW96"/>
  <c r="LW93"/>
  <c r="LW90"/>
  <c r="LW87"/>
  <c r="LW84"/>
  <c r="LW81"/>
  <c r="LW78"/>
  <c r="LW75"/>
  <c r="LW72"/>
  <c r="LW69"/>
  <c r="LW66"/>
  <c r="LW63"/>
  <c r="LW60"/>
  <c r="LW57"/>
  <c r="LW54"/>
  <c r="LW51"/>
  <c r="LW48"/>
  <c r="LW45"/>
  <c r="LW42"/>
  <c r="LW39"/>
  <c r="LW36"/>
  <c r="LW33"/>
  <c r="LW30"/>
  <c r="LW27"/>
  <c r="LW24"/>
  <c r="LW21"/>
  <c r="LW18"/>
  <c r="LW15"/>
  <c r="LW12"/>
  <c r="LW9"/>
  <c r="LW6"/>
  <c r="JC237" l="1"/>
  <c r="JC234"/>
  <c r="JC231"/>
  <c r="JC228"/>
  <c r="JC225"/>
  <c r="JC222"/>
  <c r="JC219"/>
  <c r="JC216"/>
  <c r="JC213"/>
  <c r="JC210"/>
  <c r="JC207"/>
  <c r="JC204"/>
  <c r="JC201"/>
  <c r="JC198"/>
  <c r="JC195"/>
  <c r="JC192"/>
  <c r="JC189"/>
  <c r="JC186"/>
  <c r="JC183"/>
  <c r="JC180"/>
  <c r="JC177"/>
  <c r="JC174"/>
  <c r="JC171"/>
  <c r="JC168"/>
  <c r="JC165"/>
  <c r="JC162"/>
  <c r="JC159"/>
  <c r="JC156"/>
  <c r="JC153"/>
  <c r="JC150"/>
  <c r="JC147"/>
  <c r="JC144"/>
  <c r="JC141"/>
  <c r="JC138"/>
  <c r="JC135"/>
  <c r="JC132"/>
  <c r="JC129"/>
  <c r="JC126"/>
  <c r="JC123"/>
  <c r="JC120"/>
  <c r="JC117"/>
  <c r="JC114"/>
  <c r="JC111"/>
  <c r="JC108"/>
  <c r="JC105"/>
  <c r="JC102"/>
  <c r="JC99"/>
  <c r="JC96"/>
  <c r="JC93"/>
  <c r="JC90"/>
  <c r="JC87"/>
  <c r="JC84"/>
  <c r="JC81"/>
  <c r="JC78"/>
  <c r="JC75"/>
  <c r="JC72"/>
  <c r="JC69"/>
  <c r="JC66"/>
  <c r="JC63"/>
  <c r="JC60"/>
  <c r="JC57"/>
  <c r="JC54"/>
  <c r="JC51"/>
  <c r="JC48"/>
  <c r="JC45"/>
  <c r="JC42"/>
  <c r="JC39"/>
  <c r="JC36"/>
  <c r="JC33"/>
  <c r="JC30"/>
  <c r="JC27"/>
  <c r="JC24"/>
  <c r="JC21"/>
  <c r="JC18"/>
  <c r="JC15"/>
  <c r="JC12"/>
  <c r="JC9"/>
  <c r="JC6"/>
  <c r="K2466" i="8"/>
  <c r="K2457"/>
  <c r="K2461"/>
  <c r="K2463"/>
  <c r="K2462"/>
  <c r="K2460"/>
  <c r="K2454"/>
  <c r="K2455"/>
  <c r="K2456"/>
  <c r="K2452"/>
  <c r="K2449"/>
  <c r="K2450"/>
  <c r="K2453"/>
  <c r="K2448"/>
  <c r="K2451"/>
  <c r="K2447"/>
  <c r="K2446"/>
  <c r="K2439"/>
  <c r="K2438"/>
  <c r="K2437"/>
  <c r="K2436"/>
  <c r="K2435"/>
  <c r="K2434"/>
  <c r="K2433"/>
  <c r="K2432"/>
  <c r="K2431"/>
  <c r="K2430"/>
  <c r="K2429"/>
  <c r="K2428"/>
  <c r="K2427"/>
  <c r="K2426"/>
  <c r="K2425"/>
  <c r="K2424"/>
  <c r="K2423"/>
  <c r="K2422"/>
  <c r="K2421"/>
  <c r="K2420"/>
  <c r="K2419"/>
  <c r="K2418"/>
  <c r="K2417"/>
  <c r="K2416"/>
  <c r="K2415"/>
  <c r="K2414"/>
  <c r="K2413"/>
  <c r="K2412"/>
  <c r="K2411"/>
  <c r="K2410"/>
  <c r="K2409"/>
  <c r="K2408"/>
  <c r="K2407"/>
  <c r="K2406"/>
  <c r="K2405"/>
  <c r="K2404"/>
  <c r="K2403"/>
  <c r="K2402"/>
  <c r="K2401"/>
  <c r="K2400"/>
  <c r="K2399"/>
  <c r="K2398"/>
  <c r="K2397"/>
  <c r="K2396"/>
  <c r="K2395"/>
  <c r="K2394"/>
  <c r="K2393"/>
  <c r="K2392"/>
  <c r="K2391"/>
  <c r="K2390"/>
  <c r="K2389"/>
  <c r="K2388"/>
  <c r="K2387"/>
  <c r="K2386"/>
  <c r="K2385"/>
  <c r="BV237" i="5" l="1"/>
  <c r="BV234"/>
  <c r="BV231"/>
  <c r="BV228"/>
  <c r="BV225"/>
  <c r="BV222"/>
  <c r="BV219"/>
  <c r="BV216"/>
  <c r="BV213"/>
  <c r="BV210"/>
  <c r="BV207"/>
  <c r="BV204"/>
  <c r="BV201"/>
  <c r="BV198"/>
  <c r="BV195"/>
  <c r="BV192"/>
  <c r="BV189"/>
  <c r="BV186"/>
  <c r="BV183"/>
  <c r="BV180"/>
  <c r="BV177"/>
  <c r="BV174"/>
  <c r="BV171"/>
  <c r="BV168"/>
  <c r="BV165"/>
  <c r="BV162"/>
  <c r="BV159"/>
  <c r="BV156"/>
  <c r="BV153"/>
  <c r="BV150"/>
  <c r="BV147"/>
  <c r="BV144"/>
  <c r="BV141"/>
  <c r="BV138"/>
  <c r="BV135"/>
  <c r="BV132"/>
  <c r="BV129"/>
  <c r="BV126"/>
  <c r="BV123"/>
  <c r="BV120"/>
  <c r="BV117"/>
  <c r="BV114"/>
  <c r="BV111"/>
  <c r="BV108"/>
  <c r="BV105"/>
  <c r="BV102"/>
  <c r="BV99"/>
  <c r="BV96"/>
  <c r="BV93"/>
  <c r="BV90"/>
  <c r="BV87"/>
  <c r="BV84"/>
  <c r="BV81"/>
  <c r="BV78"/>
  <c r="BV75"/>
  <c r="BV72"/>
  <c r="BV69"/>
  <c r="BV66"/>
  <c r="BV63"/>
  <c r="BV60"/>
  <c r="BV57"/>
  <c r="BV54"/>
  <c r="BV51"/>
  <c r="BV48"/>
  <c r="BV45"/>
  <c r="BV42"/>
  <c r="BV39"/>
  <c r="BV36"/>
  <c r="BV33"/>
  <c r="BV30"/>
  <c r="BV27"/>
  <c r="BV24"/>
  <c r="BV21"/>
  <c r="BV18"/>
  <c r="BV15"/>
  <c r="BV12"/>
  <c r="BV9"/>
  <c r="BV6"/>
  <c r="AU237"/>
  <c r="AU234"/>
  <c r="AU231"/>
  <c r="AU228"/>
  <c r="AU225"/>
  <c r="AU222"/>
  <c r="AU219"/>
  <c r="AU216"/>
  <c r="AU213"/>
  <c r="AU210"/>
  <c r="AU207"/>
  <c r="AU204"/>
  <c r="AU201"/>
  <c r="AU198"/>
  <c r="AU195"/>
  <c r="AU192"/>
  <c r="AU189"/>
  <c r="AU186"/>
  <c r="AU183"/>
  <c r="AU180"/>
  <c r="AU177"/>
  <c r="AU174"/>
  <c r="AU171"/>
  <c r="AU168"/>
  <c r="AU165"/>
  <c r="AU162"/>
  <c r="AU159"/>
  <c r="AU156"/>
  <c r="AU153"/>
  <c r="AU150"/>
  <c r="AU147"/>
  <c r="AU144"/>
  <c r="AU141"/>
  <c r="AU138"/>
  <c r="AU135"/>
  <c r="AU132"/>
  <c r="AU129"/>
  <c r="AU126"/>
  <c r="AU123"/>
  <c r="AU120"/>
  <c r="AU117"/>
  <c r="AU114"/>
  <c r="AU111"/>
  <c r="AU108"/>
  <c r="AU105"/>
  <c r="AU102"/>
  <c r="AU99"/>
  <c r="AU96"/>
  <c r="AU93"/>
  <c r="AU90"/>
  <c r="AU87"/>
  <c r="AU84"/>
  <c r="AU81"/>
  <c r="AU78"/>
  <c r="AU75"/>
  <c r="AU72"/>
  <c r="AU69"/>
  <c r="AU66"/>
  <c r="AU63"/>
  <c r="AU60"/>
  <c r="AU57"/>
  <c r="AU54"/>
  <c r="AU51"/>
  <c r="AU48"/>
  <c r="AU45"/>
  <c r="AU42"/>
  <c r="AU39"/>
  <c r="AU36"/>
  <c r="AU33"/>
  <c r="AU30"/>
  <c r="AU27"/>
  <c r="AU24"/>
  <c r="AU21"/>
  <c r="AU18"/>
  <c r="AU15"/>
  <c r="AU12"/>
  <c r="AU9"/>
  <c r="AU6"/>
  <c r="BD237" l="1"/>
  <c r="BD234"/>
  <c r="BD231"/>
  <c r="BD228"/>
  <c r="BD225"/>
  <c r="BD222"/>
  <c r="BD219"/>
  <c r="BD216"/>
  <c r="BD213"/>
  <c r="BD210"/>
  <c r="BD207"/>
  <c r="BD204"/>
  <c r="BD201"/>
  <c r="BD198"/>
  <c r="BD195"/>
  <c r="BD192"/>
  <c r="BD189"/>
  <c r="BD186"/>
  <c r="BD183"/>
  <c r="BD180"/>
  <c r="BD177"/>
  <c r="BD174"/>
  <c r="BD171"/>
  <c r="BD168"/>
  <c r="BD165"/>
  <c r="BD162"/>
  <c r="BD159"/>
  <c r="BD156"/>
  <c r="BD153"/>
  <c r="BD150"/>
  <c r="BD147"/>
  <c r="BD144"/>
  <c r="BD141"/>
  <c r="BD138"/>
  <c r="BD135"/>
  <c r="BD132"/>
  <c r="BD129"/>
  <c r="BD126"/>
  <c r="BD123"/>
  <c r="BD120"/>
  <c r="BD117"/>
  <c r="BD114"/>
  <c r="BD111"/>
  <c r="BD108"/>
  <c r="BD105"/>
  <c r="BD102"/>
  <c r="BD99"/>
  <c r="BD96"/>
  <c r="BD93"/>
  <c r="BD90"/>
  <c r="BD87"/>
  <c r="BD84"/>
  <c r="BD81"/>
  <c r="BD78"/>
  <c r="BD75"/>
  <c r="BD72"/>
  <c r="BD69"/>
  <c r="BD66"/>
  <c r="BD63"/>
  <c r="BD60"/>
  <c r="BD57"/>
  <c r="BD54"/>
  <c r="BD51"/>
  <c r="BD48"/>
  <c r="BD45"/>
  <c r="BD42"/>
  <c r="BD39"/>
  <c r="BD36"/>
  <c r="BD33"/>
  <c r="BD30"/>
  <c r="BD27"/>
  <c r="BD24"/>
  <c r="BD21"/>
  <c r="BD18"/>
  <c r="BD15"/>
  <c r="BD12"/>
  <c r="BD9"/>
  <c r="BD6"/>
  <c r="AL237" l="1"/>
  <c r="AL234"/>
  <c r="AL231"/>
  <c r="AL228"/>
  <c r="AL225"/>
  <c r="AL222"/>
  <c r="AL219"/>
  <c r="AL216"/>
  <c r="AL213"/>
  <c r="AL210"/>
  <c r="AL207"/>
  <c r="AL204"/>
  <c r="AL201"/>
  <c r="AL198"/>
  <c r="AL195"/>
  <c r="AL192"/>
  <c r="AL189"/>
  <c r="AL186"/>
  <c r="AL183"/>
  <c r="AL180"/>
  <c r="AL177"/>
  <c r="AL174"/>
  <c r="AL171"/>
  <c r="AL168"/>
  <c r="AL165"/>
  <c r="AL162"/>
  <c r="AL159"/>
  <c r="AL156"/>
  <c r="AL153"/>
  <c r="AL150"/>
  <c r="AL147"/>
  <c r="AL144"/>
  <c r="AL141"/>
  <c r="AL138"/>
  <c r="AL135"/>
  <c r="AL132"/>
  <c r="AL129"/>
  <c r="AL126"/>
  <c r="AL123"/>
  <c r="AL120"/>
  <c r="AL117"/>
  <c r="AL114"/>
  <c r="AL111"/>
  <c r="AL108"/>
  <c r="AL105"/>
  <c r="AL102"/>
  <c r="AL99"/>
  <c r="AL96"/>
  <c r="AL93"/>
  <c r="AL90"/>
  <c r="AL87"/>
  <c r="AL84"/>
  <c r="AL81"/>
  <c r="AL78"/>
  <c r="AL75"/>
  <c r="AL72"/>
  <c r="AL69"/>
  <c r="AL66"/>
  <c r="AL63"/>
  <c r="AL60"/>
  <c r="AL57"/>
  <c r="AL54"/>
  <c r="AL51"/>
  <c r="AL48"/>
  <c r="AL45"/>
  <c r="AL42"/>
  <c r="AL39"/>
  <c r="AL36"/>
  <c r="AL33"/>
  <c r="AL30"/>
  <c r="AL27"/>
  <c r="AL24"/>
  <c r="AL21"/>
  <c r="AL18"/>
  <c r="AL15"/>
  <c r="AL12"/>
  <c r="AL9"/>
  <c r="AL6"/>
  <c r="AC237"/>
  <c r="AC234"/>
  <c r="AC231"/>
  <c r="AC228"/>
  <c r="AC225"/>
  <c r="AC222"/>
  <c r="AC219"/>
  <c r="AC216"/>
  <c r="AC213"/>
  <c r="AC210"/>
  <c r="AC207"/>
  <c r="AC204"/>
  <c r="AC201"/>
  <c r="AC198"/>
  <c r="AC195"/>
  <c r="AC192"/>
  <c r="AC189"/>
  <c r="AC186"/>
  <c r="AC183"/>
  <c r="AC180"/>
  <c r="AC177"/>
  <c r="AC174"/>
  <c r="AC171"/>
  <c r="AC168"/>
  <c r="AC165"/>
  <c r="AC162"/>
  <c r="AC159"/>
  <c r="AC156"/>
  <c r="AC153"/>
  <c r="AC150"/>
  <c r="AC147"/>
  <c r="AC144"/>
  <c r="AC141"/>
  <c r="AC138"/>
  <c r="AC135"/>
  <c r="AC132"/>
  <c r="AC129"/>
  <c r="AC126"/>
  <c r="AC123"/>
  <c r="AC120"/>
  <c r="AC117"/>
  <c r="AC114"/>
  <c r="AC111"/>
  <c r="AC108"/>
  <c r="AC105"/>
  <c r="AC102"/>
  <c r="AC99"/>
  <c r="AC96"/>
  <c r="AC93"/>
  <c r="AC90"/>
  <c r="AC87"/>
  <c r="AC84"/>
  <c r="AC81"/>
  <c r="AC78"/>
  <c r="AC75"/>
  <c r="AC72"/>
  <c r="AC69"/>
  <c r="AC66"/>
  <c r="AC63"/>
  <c r="AC60"/>
  <c r="AC57"/>
  <c r="AC54"/>
  <c r="AC51"/>
  <c r="AC48"/>
  <c r="AC45"/>
  <c r="AC42"/>
  <c r="AC39"/>
  <c r="AC36"/>
  <c r="AC33"/>
  <c r="AC30"/>
  <c r="AC27"/>
  <c r="AC24"/>
  <c r="AC21"/>
  <c r="AC18"/>
  <c r="AC15"/>
  <c r="AC12"/>
  <c r="AC9"/>
  <c r="AC6"/>
  <c r="G573" i="11"/>
  <c r="G555"/>
  <c r="G564"/>
  <c r="G567"/>
  <c r="G570"/>
  <c r="G568"/>
  <c r="G565"/>
  <c r="G566"/>
  <c r="G575"/>
  <c r="G554"/>
  <c r="G574"/>
  <c r="G572"/>
  <c r="G556"/>
  <c r="G569"/>
  <c r="G563"/>
  <c r="G562"/>
  <c r="G546"/>
  <c r="G545"/>
  <c r="G558"/>
  <c r="G561"/>
  <c r="K87" i="8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T237" i="5" l="1"/>
  <c r="T234"/>
  <c r="T231"/>
  <c r="T228"/>
  <c r="T225"/>
  <c r="T222"/>
  <c r="T219"/>
  <c r="T216"/>
  <c r="T213"/>
  <c r="T210"/>
  <c r="T207"/>
  <c r="T204"/>
  <c r="T201"/>
  <c r="T198"/>
  <c r="T195"/>
  <c r="T192"/>
  <c r="T189"/>
  <c r="T186"/>
  <c r="T183"/>
  <c r="T180"/>
  <c r="T177"/>
  <c r="T174"/>
  <c r="T171"/>
  <c r="T168"/>
  <c r="T165"/>
  <c r="T162"/>
  <c r="T159"/>
  <c r="T156"/>
  <c r="T153"/>
  <c r="T150"/>
  <c r="T147"/>
  <c r="T144"/>
  <c r="T141"/>
  <c r="T138"/>
  <c r="T135"/>
  <c r="T132"/>
  <c r="T129"/>
  <c r="T126"/>
  <c r="T123"/>
  <c r="T120"/>
  <c r="T117"/>
  <c r="T114"/>
  <c r="T111"/>
  <c r="T108"/>
  <c r="T105"/>
  <c r="T102"/>
  <c r="T99"/>
  <c r="T96"/>
  <c r="T93"/>
  <c r="T90"/>
  <c r="T87"/>
  <c r="T84"/>
  <c r="T81"/>
  <c r="T78"/>
  <c r="T75"/>
  <c r="T72"/>
  <c r="T69"/>
  <c r="T66"/>
  <c r="T63"/>
  <c r="T60"/>
  <c r="T57"/>
  <c r="T54"/>
  <c r="T51"/>
  <c r="T48"/>
  <c r="T45"/>
  <c r="T42"/>
  <c r="T39"/>
  <c r="T36"/>
  <c r="T33"/>
  <c r="T30"/>
  <c r="T27"/>
  <c r="T24"/>
  <c r="T21"/>
  <c r="T18"/>
  <c r="T15"/>
  <c r="T12"/>
  <c r="T9"/>
  <c r="T6"/>
  <c r="D70" i="6" l="1"/>
  <c r="D66"/>
  <c r="K237" i="5"/>
  <c r="K234"/>
  <c r="K231"/>
  <c r="K228"/>
  <c r="K225"/>
  <c r="K222"/>
  <c r="K219"/>
  <c r="K216"/>
  <c r="K213"/>
  <c r="K210"/>
  <c r="K207"/>
  <c r="K204"/>
  <c r="K201"/>
  <c r="K198"/>
  <c r="K195"/>
  <c r="K192"/>
  <c r="K189"/>
  <c r="K186"/>
  <c r="K183"/>
  <c r="K180"/>
  <c r="K177"/>
  <c r="K174"/>
  <c r="K171"/>
  <c r="K168"/>
  <c r="K165"/>
  <c r="K162"/>
  <c r="K159"/>
  <c r="K156"/>
  <c r="K153"/>
  <c r="K150"/>
  <c r="K147"/>
  <c r="K144"/>
  <c r="K141"/>
  <c r="K138"/>
  <c r="K135"/>
  <c r="K132"/>
  <c r="K129"/>
  <c r="K126"/>
  <c r="K123"/>
  <c r="K120"/>
  <c r="K117"/>
  <c r="K114"/>
  <c r="K111"/>
  <c r="K108"/>
  <c r="K105"/>
  <c r="K102"/>
  <c r="K99"/>
  <c r="K96"/>
  <c r="K93"/>
  <c r="K90"/>
  <c r="K87"/>
  <c r="K84"/>
  <c r="K81"/>
  <c r="K78"/>
  <c r="K75"/>
  <c r="K72"/>
  <c r="K69"/>
  <c r="K66"/>
  <c r="K63"/>
  <c r="K60"/>
  <c r="K57"/>
  <c r="K54"/>
  <c r="K51"/>
  <c r="K48"/>
  <c r="K45"/>
  <c r="K42"/>
  <c r="K39"/>
  <c r="K36"/>
  <c r="K33"/>
  <c r="K30"/>
  <c r="K27"/>
  <c r="K24"/>
  <c r="K21"/>
  <c r="K18"/>
  <c r="K15"/>
  <c r="K12"/>
  <c r="K9"/>
  <c r="K6"/>
  <c r="D74" i="6"/>
  <c r="D73"/>
  <c r="D72"/>
  <c r="D71"/>
  <c r="D69"/>
  <c r="D68"/>
  <c r="D67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K268" i="1" l="1"/>
  <c r="BP488" l="1"/>
  <c r="ES482"/>
  <c r="TG491"/>
  <c r="GC489"/>
  <c r="LQ495"/>
  <c r="TY488"/>
  <c r="RE461"/>
  <c r="CZ467"/>
  <c r="MR497"/>
  <c r="VR493"/>
  <c r="BG470"/>
  <c r="BP490"/>
  <c r="TG496"/>
  <c r="MI497"/>
  <c r="VI491"/>
  <c r="VK491" s="1"/>
  <c r="FB496"/>
  <c r="RE491"/>
  <c r="PL487"/>
  <c r="OB465"/>
  <c r="MI494"/>
  <c r="FK483"/>
  <c r="WS497"/>
  <c r="IN496"/>
  <c r="WA489"/>
  <c r="QV494"/>
  <c r="XB489"/>
  <c r="CH497"/>
  <c r="OK494"/>
  <c r="OB463"/>
  <c r="ES494"/>
  <c r="BY475"/>
  <c r="RN452" l="1"/>
  <c r="ES495"/>
  <c r="ES483"/>
  <c r="FB481"/>
  <c r="JF497"/>
  <c r="OT484"/>
  <c r="WS454"/>
  <c r="BP491"/>
  <c r="HM457"/>
  <c r="HO457" s="1"/>
  <c r="YL494"/>
  <c r="JF453"/>
  <c r="QM493"/>
  <c r="GC467"/>
  <c r="WS461"/>
  <c r="FT447"/>
  <c r="ZV495"/>
  <c r="FK488"/>
  <c r="TY496"/>
  <c r="LQ496"/>
  <c r="VR496"/>
  <c r="XT493"/>
  <c r="UH497"/>
  <c r="UJ497" s="1"/>
  <c r="LH494"/>
  <c r="FT493"/>
  <c r="CZ495"/>
  <c r="BY476"/>
  <c r="QM495"/>
  <c r="EJ484"/>
  <c r="CQ458"/>
  <c r="CS458" s="1"/>
  <c r="YL497"/>
  <c r="KP495"/>
  <c r="UQ494"/>
  <c r="US494" s="1"/>
  <c r="HM497"/>
  <c r="BP453"/>
  <c r="WA495"/>
  <c r="PL495"/>
  <c r="UZ495"/>
  <c r="VB495" s="1"/>
  <c r="PL471"/>
  <c r="IN484"/>
  <c r="UZ491"/>
  <c r="LQ494"/>
  <c r="HM487"/>
  <c r="TG495"/>
  <c r="PC497"/>
  <c r="PC488"/>
  <c r="RN497"/>
  <c r="JO495"/>
  <c r="OB481"/>
  <c r="CZ466"/>
  <c r="CZ487"/>
  <c r="VI497"/>
  <c r="VK497" s="1"/>
  <c r="UH496"/>
  <c r="UJ496" s="1"/>
  <c r="QV496"/>
  <c r="GU495"/>
  <c r="BY497"/>
  <c r="HM475"/>
  <c r="XT496"/>
  <c r="XT452"/>
  <c r="W491"/>
  <c r="MI484"/>
  <c r="HD493"/>
  <c r="HD494"/>
  <c r="JF472"/>
  <c r="RE454"/>
  <c r="DI497"/>
  <c r="YC496"/>
  <c r="LZ485"/>
  <c r="NJ449"/>
  <c r="HD447"/>
  <c r="WS473"/>
  <c r="QM496"/>
  <c r="HD491"/>
  <c r="HM491"/>
  <c r="PC493"/>
  <c r="OB491"/>
  <c r="PL475"/>
  <c r="FT496"/>
  <c r="YL496"/>
  <c r="ZV497"/>
  <c r="RN443"/>
  <c r="IN491"/>
  <c r="BG491"/>
  <c r="RN494"/>
  <c r="PU497"/>
  <c r="LZ496"/>
  <c r="WS496"/>
  <c r="PL489"/>
  <c r="FT494"/>
  <c r="OK495"/>
  <c r="YU427"/>
  <c r="GC428"/>
  <c r="HM427"/>
  <c r="EA429"/>
  <c r="VR430"/>
  <c r="OK428"/>
  <c r="WJ427"/>
  <c r="WA428"/>
  <c r="BG429"/>
  <c r="ZV427"/>
  <c r="CZ428"/>
  <c r="JF428"/>
  <c r="OB429"/>
  <c r="MR429"/>
  <c r="EJ429"/>
  <c r="BY428"/>
  <c r="WS430"/>
  <c r="NJ429"/>
  <c r="NS430"/>
  <c r="XK428"/>
  <c r="FB428"/>
  <c r="HD428"/>
  <c r="CQ427"/>
  <c r="CS427" s="1"/>
  <c r="QV430"/>
  <c r="JO428"/>
  <c r="RN427"/>
  <c r="PU428"/>
  <c r="LZ430"/>
  <c r="KY428"/>
  <c r="FK427"/>
  <c r="LQ427"/>
  <c r="RE431"/>
  <c r="XT430"/>
  <c r="PL429"/>
  <c r="IN431"/>
  <c r="DR430"/>
  <c r="DT430" s="1"/>
  <c r="PC427"/>
  <c r="PE427" s="1"/>
  <c r="AO428"/>
  <c r="AX428"/>
  <c r="ZM427"/>
  <c r="DI428"/>
  <c r="ZD428"/>
  <c r="UH427"/>
  <c r="UJ427" s="1"/>
  <c r="UZ427"/>
  <c r="VB427" s="1"/>
  <c r="UQ429"/>
  <c r="US429" s="1"/>
  <c r="VI429"/>
  <c r="VK429" s="1"/>
  <c r="LH428"/>
  <c r="FT427"/>
  <c r="GU430"/>
  <c r="OT428"/>
  <c r="HV428"/>
  <c r="AF428"/>
  <c r="CH428"/>
  <c r="NA430"/>
  <c r="BP427"/>
  <c r="JX427"/>
  <c r="TG427"/>
  <c r="QM427"/>
  <c r="E430"/>
  <c r="W428"/>
  <c r="GL430"/>
  <c r="IE428"/>
  <c r="KP427"/>
  <c r="NJ494"/>
  <c r="CZ497"/>
  <c r="VI496"/>
  <c r="VK496" s="1"/>
  <c r="RN476"/>
  <c r="YC495"/>
  <c r="OB478"/>
  <c r="RN458"/>
  <c r="LQ487"/>
  <c r="LQ482"/>
  <c r="XT479"/>
  <c r="BG497"/>
  <c r="UQ497"/>
  <c r="US497" s="1"/>
  <c r="ZV482"/>
  <c r="CQ472"/>
  <c r="CS472" s="1"/>
  <c r="YC497"/>
  <c r="FB497"/>
  <c r="BG473"/>
  <c r="WS485"/>
  <c r="DR485"/>
  <c r="DT485" s="1"/>
  <c r="QV472"/>
  <c r="ZV490"/>
  <c r="CQ477"/>
  <c r="CS477" s="1"/>
  <c r="EJ465"/>
  <c r="RE460"/>
  <c r="ZV476"/>
  <c r="PL478"/>
  <c r="XK479"/>
  <c r="XT494"/>
  <c r="UZ485"/>
  <c r="VB485" s="1"/>
  <c r="PL488"/>
  <c r="UQ491"/>
  <c r="US491" s="1"/>
  <c r="LQ484"/>
  <c r="UZ494"/>
  <c r="VB494" s="1"/>
  <c r="TG482"/>
  <c r="LZ460"/>
  <c r="AX490"/>
  <c r="EJ491"/>
  <c r="OK496"/>
  <c r="NA493"/>
  <c r="YU497"/>
  <c r="RE473"/>
  <c r="XB495"/>
  <c r="OT493"/>
  <c r="IN489"/>
  <c r="VR484"/>
  <c r="CH470"/>
  <c r="NA466"/>
  <c r="JX461"/>
  <c r="HD481"/>
  <c r="WA497"/>
  <c r="GU497"/>
  <c r="IE491"/>
  <c r="QV471"/>
  <c r="VR497"/>
  <c r="DI451"/>
  <c r="XB485"/>
  <c r="PC496"/>
  <c r="OK497"/>
  <c r="TG497"/>
  <c r="UH482"/>
  <c r="UJ482" s="1"/>
  <c r="BP497"/>
  <c r="E495"/>
  <c r="RE495"/>
  <c r="BP496"/>
  <c r="GC494"/>
  <c r="FK495"/>
  <c r="DR493"/>
  <c r="DT493" s="1"/>
  <c r="CQ494"/>
  <c r="CS494" s="1"/>
  <c r="JF494"/>
  <c r="OB494"/>
  <c r="PC494"/>
  <c r="PL493"/>
  <c r="RE493"/>
  <c r="RG493" s="1"/>
  <c r="XB494"/>
  <c r="GC472"/>
  <c r="ZV469"/>
  <c r="FB469"/>
  <c r="FK469"/>
  <c r="HM469"/>
  <c r="IN469"/>
  <c r="EJ469"/>
  <c r="DR470"/>
  <c r="DT470" s="1"/>
  <c r="CQ470"/>
  <c r="CS470" s="1"/>
  <c r="CZ473"/>
  <c r="BY469"/>
  <c r="EA469"/>
  <c r="NJ470"/>
  <c r="OB471"/>
  <c r="WA472"/>
  <c r="XB472"/>
  <c r="JF469"/>
  <c r="XT469"/>
  <c r="LQ469"/>
  <c r="JO469"/>
  <c r="OT473"/>
  <c r="OK469"/>
  <c r="EJ476"/>
  <c r="FK478"/>
  <c r="JF477"/>
  <c r="EJ457"/>
  <c r="GC458"/>
  <c r="HM458"/>
  <c r="ZV459"/>
  <c r="CQ461"/>
  <c r="CS461" s="1"/>
  <c r="OK457"/>
  <c r="OB459"/>
  <c r="XB459"/>
  <c r="HD442"/>
  <c r="CZ443"/>
  <c r="DR442"/>
  <c r="DT442" s="1"/>
  <c r="WA439"/>
  <c r="UQ481"/>
  <c r="US481" s="1"/>
  <c r="GC483"/>
  <c r="CZ485"/>
  <c r="WS484"/>
  <c r="XT482"/>
  <c r="YC483"/>
  <c r="DR452"/>
  <c r="DT452" s="1"/>
  <c r="BY454"/>
  <c r="RE467"/>
  <c r="OB466"/>
  <c r="UZ464"/>
  <c r="VB464" s="1"/>
  <c r="IN464"/>
  <c r="HM466"/>
  <c r="XT463"/>
  <c r="VR463"/>
  <c r="EJ458"/>
  <c r="FB457"/>
  <c r="GC457"/>
  <c r="GE457" s="1"/>
  <c r="FK457"/>
  <c r="FM457" s="1"/>
  <c r="HD457"/>
  <c r="HF457" s="1"/>
  <c r="ZV457"/>
  <c r="ZX457" s="1"/>
  <c r="IN457"/>
  <c r="BY457"/>
  <c r="CA457" s="1"/>
  <c r="EA457"/>
  <c r="EC457" s="1"/>
  <c r="DR457"/>
  <c r="DT457" s="1"/>
  <c r="CZ457"/>
  <c r="DB457" s="1"/>
  <c r="JF457"/>
  <c r="JH457" s="1"/>
  <c r="JO457"/>
  <c r="JQ457" s="1"/>
  <c r="LQ457"/>
  <c r="LS457" s="1"/>
  <c r="LZ457"/>
  <c r="NJ457"/>
  <c r="OB457"/>
  <c r="OD457" s="1"/>
  <c r="OK458"/>
  <c r="PC457"/>
  <c r="PL457"/>
  <c r="PN457" s="1"/>
  <c r="PU457"/>
  <c r="QV457"/>
  <c r="RE457"/>
  <c r="RN457"/>
  <c r="RP457" s="1"/>
  <c r="VR457"/>
  <c r="WA457"/>
  <c r="WC457" s="1"/>
  <c r="WJ457"/>
  <c r="WS457"/>
  <c r="XK457"/>
  <c r="YC457"/>
  <c r="XB457"/>
  <c r="GU465"/>
  <c r="OK467"/>
  <c r="QV466"/>
  <c r="EJ433"/>
  <c r="IN433"/>
  <c r="FK437"/>
  <c r="FB436"/>
  <c r="ZV437"/>
  <c r="BY434"/>
  <c r="CQ437"/>
  <c r="CS437" s="1"/>
  <c r="CZ435"/>
  <c r="JO436"/>
  <c r="RN435"/>
  <c r="WJ435"/>
  <c r="LQ433"/>
  <c r="NJ433"/>
  <c r="JF434"/>
  <c r="OB434"/>
  <c r="OK434"/>
  <c r="PU433"/>
  <c r="VR433"/>
  <c r="WA433"/>
  <c r="QV434"/>
  <c r="YC435"/>
  <c r="XB436"/>
  <c r="WS434"/>
  <c r="XK433"/>
  <c r="XT435"/>
  <c r="GU489"/>
  <c r="HD488"/>
  <c r="MI469"/>
  <c r="ZV470"/>
  <c r="PC470"/>
  <c r="NJ472"/>
  <c r="FB483"/>
  <c r="IN483"/>
  <c r="RE484"/>
  <c r="OK482"/>
  <c r="JF483"/>
  <c r="PL473"/>
  <c r="PC471"/>
  <c r="FK466"/>
  <c r="JO465"/>
  <c r="JF463"/>
  <c r="RN466"/>
  <c r="PL463"/>
  <c r="PU465"/>
  <c r="WJ467"/>
  <c r="FT467"/>
  <c r="PL464"/>
  <c r="LQ467"/>
  <c r="VI483"/>
  <c r="VK483" s="1"/>
  <c r="CQ482"/>
  <c r="CS482" s="1"/>
  <c r="LQ483"/>
  <c r="FK487"/>
  <c r="CQ490"/>
  <c r="CS490" s="1"/>
  <c r="DR489"/>
  <c r="DT489" s="1"/>
  <c r="JF487"/>
  <c r="LQ491"/>
  <c r="PC491"/>
  <c r="RE487"/>
  <c r="PL491"/>
  <c r="FB489"/>
  <c r="CZ490"/>
  <c r="RN490"/>
  <c r="WS489"/>
  <c r="FT479"/>
  <c r="WS479"/>
  <c r="FB472"/>
  <c r="HD471"/>
  <c r="HM471"/>
  <c r="VR469"/>
  <c r="OK471"/>
  <c r="EA435"/>
  <c r="DR435"/>
  <c r="DT435" s="1"/>
  <c r="LZ435"/>
  <c r="HM439"/>
  <c r="FK442"/>
  <c r="IN442"/>
  <c r="CQ441"/>
  <c r="CS441" s="1"/>
  <c r="BY440"/>
  <c r="JO442"/>
  <c r="WA442"/>
  <c r="XB441"/>
  <c r="PC439"/>
  <c r="MI477"/>
  <c r="VR479"/>
  <c r="FK485"/>
  <c r="EA483"/>
  <c r="DR484"/>
  <c r="DT484" s="1"/>
  <c r="BY482"/>
  <c r="RN483"/>
  <c r="PC485"/>
  <c r="PL484"/>
  <c r="WJ482"/>
  <c r="YC484"/>
  <c r="OB473"/>
  <c r="YC469"/>
  <c r="HM430"/>
  <c r="IN430"/>
  <c r="CZ429"/>
  <c r="JF427"/>
  <c r="OK431"/>
  <c r="RN430"/>
  <c r="WJ431"/>
  <c r="FB434"/>
  <c r="ZV434"/>
  <c r="EA437"/>
  <c r="CZ433"/>
  <c r="BY435"/>
  <c r="QV435"/>
  <c r="WJ436"/>
  <c r="JO434"/>
  <c r="LZ434"/>
  <c r="RE437"/>
  <c r="WA437"/>
  <c r="WS433"/>
  <c r="LQ435"/>
  <c r="XK435"/>
  <c r="YC433"/>
  <c r="JF435"/>
  <c r="NJ435"/>
  <c r="XB433"/>
  <c r="MI488"/>
  <c r="WA488"/>
  <c r="KY485"/>
  <c r="CQ485"/>
  <c r="CS485" s="1"/>
  <c r="OB482"/>
  <c r="UH491"/>
  <c r="UJ491" s="1"/>
  <c r="GC488"/>
  <c r="YC487"/>
  <c r="QV495"/>
  <c r="LQ497"/>
  <c r="PL496"/>
  <c r="WA476"/>
  <c r="XK476"/>
  <c r="XT475"/>
  <c r="XB475"/>
  <c r="WJ477"/>
  <c r="TP496"/>
  <c r="XB497"/>
  <c r="FK458"/>
  <c r="BY460"/>
  <c r="WA460"/>
  <c r="PU458"/>
  <c r="OK459"/>
  <c r="WJ458"/>
  <c r="XK459"/>
  <c r="ZV448"/>
  <c r="FB446"/>
  <c r="HM446"/>
  <c r="CZ445"/>
  <c r="EA445"/>
  <c r="VR447"/>
  <c r="WJ447"/>
  <c r="PC448"/>
  <c r="OB445"/>
  <c r="YC447"/>
  <c r="JO449"/>
  <c r="JX478"/>
  <c r="FB476"/>
  <c r="YC477"/>
  <c r="XT477"/>
  <c r="QV483"/>
  <c r="RE485"/>
  <c r="OB483"/>
  <c r="FK477"/>
  <c r="DR475"/>
  <c r="DT475" s="1"/>
  <c r="JF475"/>
  <c r="OB479"/>
  <c r="PC479"/>
  <c r="RE475"/>
  <c r="LQ477"/>
  <c r="JO478"/>
  <c r="HD459"/>
  <c r="EJ459"/>
  <c r="RE458"/>
  <c r="BY473"/>
  <c r="RE472"/>
  <c r="MI448"/>
  <c r="QV449"/>
  <c r="YC446"/>
  <c r="CQ455"/>
  <c r="CS455" s="1"/>
  <c r="BY455"/>
  <c r="JF455"/>
  <c r="EA459"/>
  <c r="JO461"/>
  <c r="LQ461"/>
  <c r="GC478"/>
  <c r="DR477"/>
  <c r="DT477" s="1"/>
  <c r="RN479"/>
  <c r="DR482"/>
  <c r="DT482" s="1"/>
  <c r="JO482"/>
  <c r="RE481"/>
  <c r="GC485"/>
  <c r="FB484"/>
  <c r="CZ482"/>
  <c r="VR482"/>
  <c r="XB481"/>
  <c r="DR455"/>
  <c r="DT455" s="1"/>
  <c r="CQ454"/>
  <c r="CS454" s="1"/>
  <c r="LQ455"/>
  <c r="RE453"/>
  <c r="YL460"/>
  <c r="VR461"/>
  <c r="BY485"/>
  <c r="VR485"/>
  <c r="EJ452"/>
  <c r="HD454"/>
  <c r="FB455"/>
  <c r="IN455"/>
  <c r="HM452"/>
  <c r="GC455"/>
  <c r="BY453"/>
  <c r="EA453"/>
  <c r="JO452"/>
  <c r="PL451"/>
  <c r="VR451"/>
  <c r="NJ453"/>
  <c r="QV452"/>
  <c r="RN453"/>
  <c r="XB452"/>
  <c r="GL451"/>
  <c r="PU453"/>
  <c r="PL445"/>
  <c r="LQ448"/>
  <c r="WS447"/>
  <c r="QV448"/>
  <c r="XB448"/>
  <c r="FB473"/>
  <c r="PC472"/>
  <c r="VI467"/>
  <c r="VK467" s="1"/>
  <c r="PC466"/>
  <c r="GC466"/>
  <c r="CZ463"/>
  <c r="VR464"/>
  <c r="GC459"/>
  <c r="DR461"/>
  <c r="DT461" s="1"/>
  <c r="CZ461"/>
  <c r="EA460"/>
  <c r="LQ460"/>
  <c r="RN460"/>
  <c r="JO458"/>
  <c r="PC461"/>
  <c r="PU461"/>
  <c r="YC458"/>
  <c r="XB458"/>
  <c r="XK460"/>
  <c r="EA431"/>
  <c r="DR429"/>
  <c r="DT429" s="1"/>
  <c r="CQ430"/>
  <c r="CS430" s="1"/>
  <c r="PC429"/>
  <c r="VR429"/>
  <c r="XT427"/>
  <c r="XV427" s="1"/>
  <c r="VR441"/>
  <c r="NA443"/>
  <c r="FK479"/>
  <c r="EA479"/>
  <c r="BY477"/>
  <c r="WA478"/>
  <c r="QV479"/>
  <c r="WJ476"/>
  <c r="LQ478"/>
  <c r="LZ478"/>
  <c r="FK435"/>
  <c r="GC433"/>
  <c r="EA436"/>
  <c r="JF436"/>
  <c r="NJ437"/>
  <c r="RE436"/>
  <c r="XT433"/>
  <c r="PL434"/>
  <c r="EJ453"/>
  <c r="CQ453"/>
  <c r="CS453" s="1"/>
  <c r="CZ451"/>
  <c r="LQ454"/>
  <c r="XK452"/>
  <c r="PC453"/>
  <c r="XB455"/>
  <c r="MR472"/>
  <c r="FB471"/>
  <c r="RE469"/>
  <c r="ZV466"/>
  <c r="XK466"/>
  <c r="HV485"/>
  <c r="IN485"/>
  <c r="VI484"/>
  <c r="VK484" s="1"/>
  <c r="ZV483"/>
  <c r="TY472"/>
  <c r="PL470"/>
  <c r="BP461"/>
  <c r="VR458"/>
  <c r="PL458"/>
  <c r="XT461"/>
  <c r="FB453"/>
  <c r="HM453"/>
  <c r="FK452"/>
  <c r="OB455"/>
  <c r="QV451"/>
  <c r="NJ454"/>
  <c r="LQ479"/>
  <c r="PL476"/>
  <c r="EJ478"/>
  <c r="LZ479"/>
  <c r="PC489"/>
  <c r="QV489"/>
  <c r="IN436"/>
  <c r="DR437"/>
  <c r="DT437" s="1"/>
  <c r="PL435"/>
  <c r="PC436"/>
  <c r="RN436"/>
  <c r="LQ434"/>
  <c r="RE433"/>
  <c r="BG479"/>
  <c r="BY479"/>
  <c r="FT478"/>
  <c r="IN478"/>
  <c r="EJ479"/>
  <c r="OB476"/>
  <c r="CQ457"/>
  <c r="CS457" s="1"/>
  <c r="BY459"/>
  <c r="DR459"/>
  <c r="DT459" s="1"/>
  <c r="WJ459"/>
  <c r="JF458"/>
  <c r="LQ458"/>
  <c r="DI495"/>
  <c r="ZV496"/>
  <c r="EJ446"/>
  <c r="GC446"/>
  <c r="EA448"/>
  <c r="JF448"/>
  <c r="LZ449"/>
  <c r="WA448"/>
  <c r="IN459"/>
  <c r="FB461"/>
  <c r="GC461"/>
  <c r="DR458"/>
  <c r="DT458" s="1"/>
  <c r="BY461"/>
  <c r="CQ460"/>
  <c r="CS460" s="1"/>
  <c r="EA461"/>
  <c r="PU459"/>
  <c r="WA459"/>
  <c r="WJ460"/>
  <c r="WS460"/>
  <c r="NJ458"/>
  <c r="LQ459"/>
  <c r="XB461"/>
  <c r="LZ495"/>
  <c r="PU494"/>
  <c r="NJ496"/>
  <c r="WA496"/>
  <c r="FK475"/>
  <c r="DR476"/>
  <c r="DT476" s="1"/>
  <c r="JO479"/>
  <c r="RE478"/>
  <c r="EJ431"/>
  <c r="HD431"/>
  <c r="GC431"/>
  <c r="HM431"/>
  <c r="IN427"/>
  <c r="CQ428"/>
  <c r="CS428" s="1"/>
  <c r="WS429"/>
  <c r="OB430"/>
  <c r="ZV484"/>
  <c r="VR483"/>
  <c r="RN482"/>
  <c r="GC473"/>
  <c r="HM473"/>
  <c r="FB470"/>
  <c r="EJ470"/>
  <c r="CZ472"/>
  <c r="QV470"/>
  <c r="LQ489"/>
  <c r="LZ489"/>
  <c r="OK487"/>
  <c r="PU491"/>
  <c r="WS491"/>
  <c r="XK488"/>
  <c r="EJ497"/>
  <c r="RN495"/>
  <c r="JO497"/>
  <c r="ZV479"/>
  <c r="CQ476"/>
  <c r="CS476" s="1"/>
  <c r="WA479"/>
  <c r="NA479"/>
  <c r="CQ467"/>
  <c r="CS467" s="1"/>
  <c r="LZ466"/>
  <c r="WJ465"/>
  <c r="ZV485"/>
  <c r="CZ484"/>
  <c r="OK481"/>
  <c r="WA485"/>
  <c r="HD443"/>
  <c r="PL443"/>
  <c r="FB494"/>
  <c r="IN494"/>
  <c r="CZ491"/>
  <c r="WJ488"/>
  <c r="XB487"/>
  <c r="YC489"/>
  <c r="EJ483"/>
  <c r="BY481"/>
  <c r="EJ466"/>
  <c r="FK467"/>
  <c r="HD467"/>
  <c r="FB464"/>
  <c r="LZ463"/>
  <c r="OB464"/>
  <c r="XK463"/>
  <c r="QV463"/>
  <c r="BG489"/>
  <c r="GC487"/>
  <c r="BY489"/>
  <c r="XT490"/>
  <c r="HD463"/>
  <c r="EJ463"/>
  <c r="GC464"/>
  <c r="OK465"/>
  <c r="JO467"/>
  <c r="RN467"/>
  <c r="PU467"/>
  <c r="WA463"/>
  <c r="EA478"/>
  <c r="VR476"/>
  <c r="WS476"/>
  <c r="QV477"/>
  <c r="GU458"/>
  <c r="QV458"/>
  <c r="WS458"/>
  <c r="YC461"/>
  <c r="E485"/>
  <c r="LZ484"/>
  <c r="NJ481"/>
  <c r="OB485"/>
  <c r="WA482"/>
  <c r="ZV491"/>
  <c r="YC491"/>
  <c r="XB490"/>
  <c r="OB488"/>
  <c r="EJ467"/>
  <c r="WS466"/>
  <c r="FB477"/>
  <c r="HM477"/>
  <c r="ZV477"/>
  <c r="PU478"/>
  <c r="PC475"/>
  <c r="WS475"/>
  <c r="XK477"/>
  <c r="XB476"/>
  <c r="FK482"/>
  <c r="HD484"/>
  <c r="FK464"/>
  <c r="DR467"/>
  <c r="DT467" s="1"/>
  <c r="EJ442"/>
  <c r="GC441"/>
  <c r="HM441"/>
  <c r="IN441"/>
  <c r="BY442"/>
  <c r="CQ443"/>
  <c r="CS443" s="1"/>
  <c r="LQ443"/>
  <c r="WS442"/>
  <c r="QV439"/>
  <c r="QX439" s="1"/>
  <c r="RN439"/>
  <c r="XB442"/>
  <c r="YC443"/>
  <c r="PL439"/>
  <c r="ZV460"/>
  <c r="IN461"/>
  <c r="EA458"/>
  <c r="CZ459"/>
  <c r="RN459"/>
  <c r="UZ496"/>
  <c r="VB496" s="1"/>
  <c r="CZ496"/>
  <c r="NJ460"/>
  <c r="XT459"/>
  <c r="GC434"/>
  <c r="HM434"/>
  <c r="IN434"/>
  <c r="HD435"/>
  <c r="ZV436"/>
  <c r="BY436"/>
  <c r="OB436"/>
  <c r="JF437"/>
  <c r="WS436"/>
  <c r="QV433"/>
  <c r="RN433"/>
  <c r="EA475"/>
  <c r="BY478"/>
  <c r="NJ476"/>
  <c r="RE477"/>
  <c r="UH473"/>
  <c r="UJ473" s="1"/>
  <c r="CQ473"/>
  <c r="CS473" s="1"/>
  <c r="BY471"/>
  <c r="OB470"/>
  <c r="GC491"/>
  <c r="IN490"/>
  <c r="BY490"/>
  <c r="CZ488"/>
  <c r="OK489"/>
  <c r="PC490"/>
  <c r="PU489"/>
  <c r="JF491"/>
  <c r="NJ488"/>
  <c r="XT488"/>
  <c r="VR487"/>
  <c r="ZV488"/>
  <c r="HM490"/>
  <c r="BY491"/>
  <c r="YC488"/>
  <c r="FK465"/>
  <c r="BY466"/>
  <c r="XB464"/>
  <c r="ZV478"/>
  <c r="DR478"/>
  <c r="DT478" s="1"/>
  <c r="RE479"/>
  <c r="FK447"/>
  <c r="DR449"/>
  <c r="DT449" s="1"/>
  <c r="RE445"/>
  <c r="WS446"/>
  <c r="PU448"/>
  <c r="YC449"/>
  <c r="ZV487"/>
  <c r="LQ490"/>
  <c r="VR489"/>
  <c r="WJ487"/>
  <c r="NJ487"/>
  <c r="PU490"/>
  <c r="XB488"/>
  <c r="WA487"/>
  <c r="XT478"/>
  <c r="PU479"/>
  <c r="WS477"/>
  <c r="VR465"/>
  <c r="WS465"/>
  <c r="IN453"/>
  <c r="NJ451"/>
  <c r="WJ452"/>
  <c r="JF454"/>
  <c r="XK454"/>
  <c r="TP458"/>
  <c r="EJ460"/>
  <c r="FB460"/>
  <c r="VR459"/>
  <c r="QV460"/>
  <c r="KP488"/>
  <c r="OB487"/>
  <c r="FB429"/>
  <c r="BY430"/>
  <c r="NJ431"/>
  <c r="OB431"/>
  <c r="PC430"/>
  <c r="PL427"/>
  <c r="WA431"/>
  <c r="GC435"/>
  <c r="BY437"/>
  <c r="OB437"/>
  <c r="VR436"/>
  <c r="WS437"/>
  <c r="OK435"/>
  <c r="HM454"/>
  <c r="IN454"/>
  <c r="EJ451"/>
  <c r="EA452"/>
  <c r="NJ455"/>
  <c r="OK455"/>
  <c r="VR454"/>
  <c r="PL452"/>
  <c r="XB451"/>
  <c r="PC481"/>
  <c r="JF484"/>
  <c r="WJ485"/>
  <c r="XK483"/>
  <c r="EJ481"/>
  <c r="IN481"/>
  <c r="GC481"/>
  <c r="EA481"/>
  <c r="PC484"/>
  <c r="JF485"/>
  <c r="LQ485"/>
  <c r="LZ481"/>
  <c r="WJ484"/>
  <c r="NJ482"/>
  <c r="WS482"/>
  <c r="XB483"/>
  <c r="XK485"/>
  <c r="XT484"/>
  <c r="YC481"/>
  <c r="FK497"/>
  <c r="HD495"/>
  <c r="GC448"/>
  <c r="FK445"/>
  <c r="HM447"/>
  <c r="BY447"/>
  <c r="DR448"/>
  <c r="DT448" s="1"/>
  <c r="CQ446"/>
  <c r="CS446" s="1"/>
  <c r="EA449"/>
  <c r="PC445"/>
  <c r="JO447"/>
  <c r="NJ447"/>
  <c r="PL448"/>
  <c r="XB446"/>
  <c r="XT447"/>
  <c r="HD470"/>
  <c r="RE470"/>
  <c r="EJ485"/>
  <c r="CQ481"/>
  <c r="CS481" s="1"/>
  <c r="DR481"/>
  <c r="DT481" s="1"/>
  <c r="JF481"/>
  <c r="JO485"/>
  <c r="PU481"/>
  <c r="LZ483"/>
  <c r="HD469"/>
  <c r="FK471"/>
  <c r="CZ469"/>
  <c r="EA473"/>
  <c r="BY470"/>
  <c r="JF470"/>
  <c r="LQ471"/>
  <c r="XB469"/>
  <c r="NJ469"/>
  <c r="WJ472"/>
  <c r="VR472"/>
  <c r="OB469"/>
  <c r="PL472"/>
  <c r="XT471"/>
  <c r="FK449"/>
  <c r="WA449"/>
  <c r="LQ447"/>
  <c r="RN446"/>
  <c r="XK448"/>
  <c r="XT448"/>
  <c r="FT490"/>
  <c r="JF490"/>
  <c r="FB482"/>
  <c r="IN482"/>
  <c r="GC484"/>
  <c r="OK485"/>
  <c r="JX467"/>
  <c r="RN465"/>
  <c r="ES460"/>
  <c r="WA461"/>
  <c r="EJ447"/>
  <c r="CQ448"/>
  <c r="CS448" s="1"/>
  <c r="FB487"/>
  <c r="OB489"/>
  <c r="WJ490"/>
  <c r="OK490"/>
  <c r="XT491"/>
  <c r="WS490"/>
  <c r="QV487"/>
  <c r="HD479"/>
  <c r="JO476"/>
  <c r="RN475"/>
  <c r="CQ491"/>
  <c r="CS491" s="1"/>
  <c r="DR491"/>
  <c r="DT491" s="1"/>
  <c r="TG479"/>
  <c r="IN479"/>
  <c r="GC482"/>
  <c r="WJ483"/>
  <c r="XK481"/>
  <c r="YC482"/>
  <c r="GU488"/>
  <c r="HM489"/>
  <c r="VR488"/>
  <c r="QV490"/>
  <c r="WJ489"/>
  <c r="XK491"/>
  <c r="HD461"/>
  <c r="PL459"/>
  <c r="FB488"/>
  <c r="EA491"/>
  <c r="QV491"/>
  <c r="UH471"/>
  <c r="UJ471" s="1"/>
  <c r="PC469"/>
  <c r="YC473"/>
  <c r="FK436"/>
  <c r="DR433"/>
  <c r="DT433" s="1"/>
  <c r="LQ436"/>
  <c r="LZ436"/>
  <c r="PU435"/>
  <c r="RE435"/>
  <c r="PL436"/>
  <c r="WA436"/>
  <c r="XK437"/>
  <c r="XB434"/>
  <c r="CQ463"/>
  <c r="CS463" s="1"/>
  <c r="WA464"/>
  <c r="LQ466"/>
  <c r="NJ467"/>
  <c r="RE465"/>
  <c r="VR467"/>
  <c r="TY493"/>
  <c r="CZ494"/>
  <c r="DR460"/>
  <c r="DT460" s="1"/>
  <c r="OB461"/>
  <c r="HD496"/>
  <c r="HM494"/>
  <c r="IN497"/>
  <c r="EJ493"/>
  <c r="GC495"/>
  <c r="FK494"/>
  <c r="EA494"/>
  <c r="PU496"/>
  <c r="XK494"/>
  <c r="RE483"/>
  <c r="QV482"/>
  <c r="FK489"/>
  <c r="EA489"/>
  <c r="DR488"/>
  <c r="DT488" s="1"/>
  <c r="JO489"/>
  <c r="PU488"/>
  <c r="RN488"/>
  <c r="RE489"/>
  <c r="MR478"/>
  <c r="IN476"/>
  <c r="JO490"/>
  <c r="LZ487"/>
  <c r="GL490"/>
  <c r="CQ487"/>
  <c r="CS487" s="1"/>
  <c r="WS488"/>
  <c r="CQ447"/>
  <c r="CS447" s="1"/>
  <c r="PC446"/>
  <c r="FK490"/>
  <c r="EA490"/>
  <c r="DR487"/>
  <c r="DT487" s="1"/>
  <c r="CQ489"/>
  <c r="CS489" s="1"/>
  <c r="RE488"/>
  <c r="JO487"/>
  <c r="PC487"/>
  <c r="LZ488"/>
  <c r="JF488"/>
  <c r="DI467"/>
  <c r="LZ465"/>
  <c r="RE466"/>
  <c r="IN451"/>
  <c r="ZV452"/>
  <c r="CZ453"/>
  <c r="WA454"/>
  <c r="OK454"/>
  <c r="VR453"/>
  <c r="HD476"/>
  <c r="GC475"/>
  <c r="EA476"/>
  <c r="CZ475"/>
  <c r="JO475"/>
  <c r="LQ475"/>
  <c r="OK477"/>
  <c r="XK475"/>
  <c r="WA477"/>
  <c r="XB479"/>
  <c r="XT476"/>
  <c r="RN477"/>
  <c r="YC475"/>
  <c r="ZV455"/>
  <c r="GC452"/>
  <c r="FK451"/>
  <c r="JO455"/>
  <c r="PU454"/>
  <c r="WS455"/>
  <c r="OK453"/>
  <c r="XB453"/>
  <c r="CQ483"/>
  <c r="CS483" s="1"/>
  <c r="XK484"/>
  <c r="MR489"/>
  <c r="LZ491"/>
  <c r="FK443"/>
  <c r="GC439"/>
  <c r="ZV441"/>
  <c r="EJ440"/>
  <c r="FB441"/>
  <c r="EA439"/>
  <c r="BY443"/>
  <c r="DR443"/>
  <c r="DT443" s="1"/>
  <c r="JO441"/>
  <c r="PC440"/>
  <c r="RE440"/>
  <c r="WJ440"/>
  <c r="NJ439"/>
  <c r="OB439"/>
  <c r="PU439"/>
  <c r="PW439" s="1"/>
  <c r="YC439"/>
  <c r="YE439" s="1"/>
  <c r="LQ440"/>
  <c r="OK440"/>
  <c r="XK441"/>
  <c r="JF440"/>
  <c r="LZ440"/>
  <c r="QV443"/>
  <c r="WS439"/>
  <c r="WU439" s="1"/>
  <c r="XB439"/>
  <c r="XD439" s="1"/>
  <c r="ES497"/>
  <c r="PL497"/>
  <c r="KG495"/>
  <c r="XB496"/>
  <c r="YU494"/>
  <c r="HD429"/>
  <c r="ZV431"/>
  <c r="CZ430"/>
  <c r="BY431"/>
  <c r="PU430"/>
  <c r="RE430"/>
  <c r="QV427"/>
  <c r="YC429"/>
  <c r="NJ430"/>
  <c r="RN429"/>
  <c r="XB431"/>
  <c r="IN477"/>
  <c r="EJ477"/>
  <c r="ZV475"/>
  <c r="HM476"/>
  <c r="FK476"/>
  <c r="HD475"/>
  <c r="CZ477"/>
  <c r="OK479"/>
  <c r="LZ476"/>
  <c r="WA475"/>
  <c r="NJ477"/>
  <c r="PC476"/>
  <c r="XK478"/>
  <c r="HM488"/>
  <c r="IN488"/>
  <c r="HD489"/>
  <c r="BG494"/>
  <c r="BY494"/>
  <c r="FK433"/>
  <c r="DR436"/>
  <c r="DT436" s="1"/>
  <c r="CQ436"/>
  <c r="CS436" s="1"/>
  <c r="PC435"/>
  <c r="QV437"/>
  <c r="RE434"/>
  <c r="IE479"/>
  <c r="RN478"/>
  <c r="EA485"/>
  <c r="XT483"/>
  <c r="HD472"/>
  <c r="OK470"/>
  <c r="BY484"/>
  <c r="EA482"/>
  <c r="JO484"/>
  <c r="WS483"/>
  <c r="PU484"/>
  <c r="JF482"/>
  <c r="NJ483"/>
  <c r="FB478"/>
  <c r="LZ475"/>
  <c r="QV478"/>
  <c r="FK441"/>
  <c r="EA442"/>
  <c r="DR440"/>
  <c r="DT440" s="1"/>
  <c r="RE441"/>
  <c r="JF443"/>
  <c r="PC442"/>
  <c r="WJ442"/>
  <c r="ZV447"/>
  <c r="BY448"/>
  <c r="JF446"/>
  <c r="WS449"/>
  <c r="RE448"/>
  <c r="ZV451"/>
  <c r="HD452"/>
  <c r="FK455"/>
  <c r="BY452"/>
  <c r="EA451"/>
  <c r="CQ452"/>
  <c r="CS452" s="1"/>
  <c r="CZ452"/>
  <c r="JF451"/>
  <c r="LQ451"/>
  <c r="OB451"/>
  <c r="OK451"/>
  <c r="PC454"/>
  <c r="LZ452"/>
  <c r="NJ452"/>
  <c r="PU451"/>
  <c r="QV455"/>
  <c r="WJ451"/>
  <c r="WS451"/>
  <c r="JO453"/>
  <c r="VR452"/>
  <c r="WA453"/>
  <c r="XB454"/>
  <c r="XK451"/>
  <c r="XT453"/>
  <c r="YC451"/>
  <c r="GC453"/>
  <c r="ZV454"/>
  <c r="FB454"/>
  <c r="HD451"/>
  <c r="CZ454"/>
  <c r="CQ451"/>
  <c r="CS451" s="1"/>
  <c r="WA452"/>
  <c r="WS452"/>
  <c r="LZ454"/>
  <c r="DR471"/>
  <c r="DT471" s="1"/>
  <c r="EA472"/>
  <c r="RN473"/>
  <c r="OB472"/>
  <c r="LZ469"/>
  <c r="XK472"/>
  <c r="FB458"/>
  <c r="FK460"/>
  <c r="XT457"/>
  <c r="EJ472"/>
  <c r="WS470"/>
  <c r="WJ471"/>
  <c r="OK473"/>
  <c r="JF473"/>
  <c r="NJ473"/>
  <c r="FK439"/>
  <c r="ZV442"/>
  <c r="HD441"/>
  <c r="CZ442"/>
  <c r="OB443"/>
  <c r="VR442"/>
  <c r="XT441"/>
  <c r="CH465"/>
  <c r="JF466"/>
  <c r="PC465"/>
  <c r="CH479"/>
  <c r="EA477"/>
  <c r="WA440"/>
  <c r="PC441"/>
  <c r="WJ441"/>
  <c r="RE443"/>
  <c r="XK443"/>
  <c r="CZ455"/>
  <c r="LQ452"/>
  <c r="PC455"/>
  <c r="OB453"/>
  <c r="HD455"/>
  <c r="DR451"/>
  <c r="DT451" s="1"/>
  <c r="QV454"/>
  <c r="PL455"/>
  <c r="PC452"/>
  <c r="HD437"/>
  <c r="GC436"/>
  <c r="EA433"/>
  <c r="JO433"/>
  <c r="LZ437"/>
  <c r="PU437"/>
  <c r="ZV463"/>
  <c r="EA464"/>
  <c r="BY463"/>
  <c r="PU464"/>
  <c r="WJ464"/>
  <c r="NJ464"/>
  <c r="WS463"/>
  <c r="XB467"/>
  <c r="XK465"/>
  <c r="BG467"/>
  <c r="BY467"/>
  <c r="CH485"/>
  <c r="QV484"/>
  <c r="IN452"/>
  <c r="FB451"/>
  <c r="RN455"/>
  <c r="XT454"/>
  <c r="MI489"/>
  <c r="JO491"/>
  <c r="CH475"/>
  <c r="CQ478"/>
  <c r="CS478" s="1"/>
  <c r="OB477"/>
  <c r="IN467"/>
  <c r="LQ465"/>
  <c r="FB448"/>
  <c r="FK448"/>
  <c r="EJ448"/>
  <c r="GC449"/>
  <c r="HD449"/>
  <c r="HM449"/>
  <c r="ZV446"/>
  <c r="EA447"/>
  <c r="DR445"/>
  <c r="DT445" s="1"/>
  <c r="CZ448"/>
  <c r="BY445"/>
  <c r="LQ446"/>
  <c r="NJ446"/>
  <c r="PL449"/>
  <c r="WJ449"/>
  <c r="PU446"/>
  <c r="VR446"/>
  <c r="QV447"/>
  <c r="WA447"/>
  <c r="XK447"/>
  <c r="JO445"/>
  <c r="RN448"/>
  <c r="WS448"/>
  <c r="XT445"/>
  <c r="PL490"/>
  <c r="RN491"/>
  <c r="EJ428"/>
  <c r="GC429"/>
  <c r="FK431"/>
  <c r="CQ431"/>
  <c r="CS431" s="1"/>
  <c r="CZ431"/>
  <c r="DR431"/>
  <c r="DT431" s="1"/>
  <c r="JO431"/>
  <c r="RE427"/>
  <c r="LQ429"/>
  <c r="LZ429"/>
  <c r="PL428"/>
  <c r="WS428"/>
  <c r="JF430"/>
  <c r="XK431"/>
  <c r="XB429"/>
  <c r="PU429"/>
  <c r="YC431"/>
  <c r="TP483"/>
  <c r="HM482"/>
  <c r="ZV481"/>
  <c r="HD485"/>
  <c r="PL485"/>
  <c r="OK483"/>
  <c r="HD477"/>
  <c r="DR479"/>
  <c r="DT479" s="1"/>
  <c r="CQ475"/>
  <c r="CS475" s="1"/>
  <c r="PC478"/>
  <c r="VR478"/>
  <c r="PL479"/>
  <c r="ES471"/>
  <c r="BY472"/>
  <c r="PU469"/>
  <c r="GC496"/>
  <c r="CQ497"/>
  <c r="CS497" s="1"/>
  <c r="EJ464"/>
  <c r="IN465"/>
  <c r="CZ465"/>
  <c r="IE471"/>
  <c r="RN469"/>
  <c r="FK446"/>
  <c r="DR447"/>
  <c r="DT447" s="1"/>
  <c r="RN447"/>
  <c r="WJ448"/>
  <c r="LQ449"/>
  <c r="LZ445"/>
  <c r="EJ471"/>
  <c r="IN473"/>
  <c r="GC471"/>
  <c r="QV473"/>
  <c r="HD460"/>
  <c r="JO459"/>
  <c r="XB460"/>
  <c r="BG496"/>
  <c r="GC497"/>
  <c r="BY496"/>
  <c r="CZ476"/>
  <c r="WJ478"/>
  <c r="VR477"/>
  <c r="NJ478"/>
  <c r="ZV467"/>
  <c r="HD466"/>
  <c r="RE464"/>
  <c r="QV467"/>
  <c r="EA440"/>
  <c r="NJ443"/>
  <c r="RN442"/>
  <c r="ZV433"/>
  <c r="CZ437"/>
  <c r="NJ436"/>
  <c r="JO437"/>
  <c r="OK433"/>
  <c r="PU436"/>
  <c r="PC437"/>
  <c r="PL433"/>
  <c r="VR437"/>
  <c r="XB435"/>
  <c r="WJ434"/>
  <c r="XK436"/>
  <c r="OB435"/>
  <c r="GU442"/>
  <c r="CQ442"/>
  <c r="CS442" s="1"/>
  <c r="KP490"/>
  <c r="WA491"/>
  <c r="HM463"/>
  <c r="FB466"/>
  <c r="IN466"/>
  <c r="NJ466"/>
  <c r="OK464"/>
  <c r="EJ496"/>
  <c r="EA495"/>
  <c r="DR495"/>
  <c r="DT495" s="1"/>
  <c r="JO494"/>
  <c r="RN493"/>
  <c r="PC495"/>
  <c r="RE494"/>
  <c r="XK496"/>
  <c r="LZ497"/>
  <c r="GC454"/>
  <c r="ZV453"/>
  <c r="HM455"/>
  <c r="WA455"/>
  <c r="PU452"/>
  <c r="WS453"/>
  <c r="OB454"/>
  <c r="LZ461"/>
  <c r="RN461"/>
  <c r="ZV473"/>
  <c r="DR473"/>
  <c r="DT473" s="1"/>
  <c r="QV469"/>
  <c r="RN470"/>
  <c r="JF461"/>
  <c r="OK461"/>
  <c r="PL461"/>
  <c r="RE497"/>
  <c r="WJ496"/>
  <c r="IN449"/>
  <c r="DR446"/>
  <c r="DT446" s="1"/>
  <c r="EA446"/>
  <c r="CZ449"/>
  <c r="CQ445"/>
  <c r="CS445" s="1"/>
  <c r="BY446"/>
  <c r="JO446"/>
  <c r="RN445"/>
  <c r="VR445"/>
  <c r="PL446"/>
  <c r="OK448"/>
  <c r="NJ445"/>
  <c r="JF449"/>
  <c r="OB449"/>
  <c r="XB447"/>
  <c r="XK449"/>
  <c r="IN493"/>
  <c r="ZV494"/>
  <c r="EA496"/>
  <c r="QV497"/>
  <c r="OK493"/>
  <c r="JX494"/>
  <c r="GC493"/>
  <c r="IN495"/>
  <c r="E494"/>
  <c r="JF495"/>
  <c r="TP454"/>
  <c r="DR453"/>
  <c r="DT453" s="1"/>
  <c r="PU455"/>
  <c r="YC454"/>
  <c r="FK470"/>
  <c r="LZ471"/>
  <c r="WJ469"/>
  <c r="RN471"/>
  <c r="XB470"/>
  <c r="JO473"/>
  <c r="PU472"/>
  <c r="HD448"/>
  <c r="FB445"/>
  <c r="WS445"/>
  <c r="XB449"/>
  <c r="OK449"/>
  <c r="IN487"/>
  <c r="EA487"/>
  <c r="LZ490"/>
  <c r="RN489"/>
  <c r="XK487"/>
  <c r="ZV445"/>
  <c r="HM445"/>
  <c r="IN445"/>
  <c r="HD446"/>
  <c r="OB446"/>
  <c r="WJ445"/>
  <c r="LZ447"/>
  <c r="QV446"/>
  <c r="WA446"/>
  <c r="XK446"/>
  <c r="IN439"/>
  <c r="IP439" s="1"/>
  <c r="ZV440"/>
  <c r="GC440"/>
  <c r="EJ441"/>
  <c r="FB442"/>
  <c r="HM442"/>
  <c r="CQ440"/>
  <c r="CS440" s="1"/>
  <c r="CZ440"/>
  <c r="LZ441"/>
  <c r="NJ441"/>
  <c r="OB441"/>
  <c r="OK441"/>
  <c r="PU440"/>
  <c r="QV440"/>
  <c r="RN440"/>
  <c r="VR440"/>
  <c r="JO439"/>
  <c r="LQ439"/>
  <c r="RE442"/>
  <c r="WS443"/>
  <c r="XB440"/>
  <c r="YC440"/>
  <c r="GU443"/>
  <c r="WJ439"/>
  <c r="XK439"/>
  <c r="RE471"/>
  <c r="XB473"/>
  <c r="PC458"/>
  <c r="JF459"/>
  <c r="HM481"/>
  <c r="CZ483"/>
  <c r="OK484"/>
  <c r="PU483"/>
  <c r="RN485"/>
  <c r="JO483"/>
  <c r="XB484"/>
  <c r="RE447"/>
  <c r="VR448"/>
  <c r="DR472"/>
  <c r="DT472" s="1"/>
  <c r="CQ471"/>
  <c r="CS471" s="1"/>
  <c r="JO471"/>
  <c r="PU470"/>
  <c r="WJ470"/>
  <c r="LZ470"/>
  <c r="WA471"/>
  <c r="YC472"/>
  <c r="XK470"/>
  <c r="XT472"/>
  <c r="PC449"/>
  <c r="XT449"/>
  <c r="WA490"/>
  <c r="LQ488"/>
  <c r="EJ495"/>
  <c r="BY495"/>
  <c r="EA497"/>
  <c r="PU495"/>
  <c r="BY483"/>
  <c r="LQ481"/>
  <c r="RN484"/>
  <c r="WA481"/>
  <c r="XT481"/>
  <c r="NS491"/>
  <c r="NJ490"/>
  <c r="IN458"/>
  <c r="OK460"/>
  <c r="PL460"/>
  <c r="ZV471"/>
  <c r="PC473"/>
  <c r="PL469"/>
  <c r="WA473"/>
  <c r="JF471"/>
  <c r="LQ472"/>
  <c r="HM429"/>
  <c r="FB430"/>
  <c r="FK430"/>
  <c r="ZV429"/>
  <c r="EJ427"/>
  <c r="EL427" s="1"/>
  <c r="IN428"/>
  <c r="GC427"/>
  <c r="HD427"/>
  <c r="DR427"/>
  <c r="DT427" s="1"/>
  <c r="EA427"/>
  <c r="CZ427"/>
  <c r="BY427"/>
  <c r="NJ427"/>
  <c r="NL427" s="1"/>
  <c r="OK427"/>
  <c r="OM427" s="1"/>
  <c r="LZ428"/>
  <c r="OB428"/>
  <c r="PU427"/>
  <c r="QV431"/>
  <c r="WA427"/>
  <c r="WS427"/>
  <c r="JF429"/>
  <c r="JO429"/>
  <c r="VR428"/>
  <c r="WJ428"/>
  <c r="RE429"/>
  <c r="XB430"/>
  <c r="XK427"/>
  <c r="XM427" s="1"/>
  <c r="LQ430"/>
  <c r="DR497"/>
  <c r="DT497" s="1"/>
  <c r="CQ495"/>
  <c r="CS495" s="1"/>
  <c r="IN429"/>
  <c r="GC430"/>
  <c r="ZV428"/>
  <c r="FB431"/>
  <c r="FK428"/>
  <c r="EA428"/>
  <c r="CQ429"/>
  <c r="CS429" s="1"/>
  <c r="JF431"/>
  <c r="LQ431"/>
  <c r="LZ431"/>
  <c r="WJ430"/>
  <c r="NJ428"/>
  <c r="PC431"/>
  <c r="PL431"/>
  <c r="RN431"/>
  <c r="VR431"/>
  <c r="QV428"/>
  <c r="XK430"/>
  <c r="JO430"/>
  <c r="XB428"/>
  <c r="OK430"/>
  <c r="WA429"/>
  <c r="GC447"/>
  <c r="IN446"/>
  <c r="CZ446"/>
  <c r="LZ446"/>
  <c r="OK446"/>
  <c r="JF447"/>
  <c r="RE446"/>
  <c r="OB448"/>
  <c r="PU447"/>
  <c r="FK463"/>
  <c r="HM464"/>
  <c r="EA466"/>
  <c r="CZ464"/>
  <c r="OK466"/>
  <c r="RE463"/>
  <c r="VR466"/>
  <c r="WA466"/>
  <c r="FB443"/>
  <c r="IN443"/>
  <c r="EJ439"/>
  <c r="HD440"/>
  <c r="HM440"/>
  <c r="ZV439"/>
  <c r="GC442"/>
  <c r="CQ439"/>
  <c r="CS439" s="1"/>
  <c r="DR439"/>
  <c r="DT439" s="1"/>
  <c r="CZ439"/>
  <c r="BY441"/>
  <c r="LQ441"/>
  <c r="WS440"/>
  <c r="OB442"/>
  <c r="PL441"/>
  <c r="PU441"/>
  <c r="QV441"/>
  <c r="JF439"/>
  <c r="LZ443"/>
  <c r="OK439"/>
  <c r="XK440"/>
  <c r="VR443"/>
  <c r="RE439"/>
  <c r="WA443"/>
  <c r="NJ440"/>
  <c r="HM461"/>
  <c r="QV461"/>
  <c r="CQ488"/>
  <c r="CS488" s="1"/>
  <c r="JF489"/>
  <c r="VR490"/>
  <c r="EJ475"/>
  <c r="HM479"/>
  <c r="CQ479"/>
  <c r="CS479" s="1"/>
  <c r="JF476"/>
  <c r="LZ477"/>
  <c r="JX496"/>
  <c r="HM493"/>
  <c r="PU449"/>
  <c r="RE449"/>
  <c r="NJ448"/>
  <c r="GC463"/>
  <c r="HM467"/>
  <c r="IN463"/>
  <c r="FB465"/>
  <c r="OK463"/>
  <c r="PL466"/>
  <c r="PC463"/>
  <c r="XB466"/>
  <c r="EA465"/>
  <c r="LZ467"/>
  <c r="NJ463"/>
  <c r="PU466"/>
  <c r="WJ466"/>
  <c r="JF464"/>
  <c r="RN463"/>
  <c r="WA467"/>
  <c r="JO464"/>
  <c r="XK464"/>
  <c r="YC467"/>
  <c r="HD473"/>
  <c r="XK469"/>
  <c r="IE465"/>
  <c r="OB467"/>
  <c r="YC464"/>
  <c r="XK467"/>
  <c r="GC465"/>
  <c r="QV464"/>
  <c r="XB465"/>
  <c r="HM495"/>
  <c r="WJ494"/>
  <c r="JO496"/>
  <c r="XK497"/>
  <c r="YC494"/>
  <c r="TY478"/>
  <c r="HD478"/>
  <c r="QV476"/>
  <c r="CH493"/>
  <c r="DR496"/>
  <c r="DT496" s="1"/>
  <c r="CQ493"/>
  <c r="CS493" s="1"/>
  <c r="PL481"/>
  <c r="QV481"/>
  <c r="WJ481"/>
  <c r="XK482"/>
  <c r="XB482"/>
  <c r="EA471"/>
  <c r="DR469"/>
  <c r="DT469" s="1"/>
  <c r="CQ469"/>
  <c r="CS469" s="1"/>
  <c r="JO470"/>
  <c r="WA470"/>
  <c r="LQ473"/>
  <c r="FK440"/>
  <c r="NJ442"/>
  <c r="XK442"/>
  <c r="PC443"/>
  <c r="YL493"/>
  <c r="ZV493"/>
  <c r="FB495"/>
  <c r="CZ493"/>
  <c r="OB495"/>
  <c r="VR495"/>
  <c r="WS495"/>
  <c r="EJ487"/>
  <c r="JO488"/>
  <c r="WA494"/>
  <c r="OB497"/>
  <c r="XT497"/>
  <c r="YU495"/>
  <c r="NJ497"/>
  <c r="BG472"/>
  <c r="WS472"/>
  <c r="FK434"/>
  <c r="FB435"/>
  <c r="EJ435"/>
  <c r="HD433"/>
  <c r="HM433"/>
  <c r="IN437"/>
  <c r="CZ434"/>
  <c r="BY433"/>
  <c r="CQ435"/>
  <c r="CS435" s="1"/>
  <c r="EA434"/>
  <c r="WS435"/>
  <c r="JF433"/>
  <c r="LZ433"/>
  <c r="OB433"/>
  <c r="NJ434"/>
  <c r="PC433"/>
  <c r="WJ433"/>
  <c r="WA434"/>
  <c r="PU434"/>
  <c r="XT437"/>
  <c r="JO435"/>
  <c r="XK434"/>
  <c r="YC436"/>
  <c r="TG458"/>
  <c r="ZV461"/>
  <c r="OB458"/>
  <c r="WA458"/>
  <c r="XT458"/>
  <c r="YC459"/>
  <c r="FK481"/>
  <c r="PL483"/>
  <c r="JO481"/>
  <c r="EJ455"/>
  <c r="GC451"/>
  <c r="HM451"/>
  <c r="JO451"/>
  <c r="RN451"/>
  <c r="VR455"/>
  <c r="WA451"/>
  <c r="WJ455"/>
  <c r="FK429"/>
  <c r="ZV430"/>
  <c r="HD430"/>
  <c r="EJ430"/>
  <c r="HM428"/>
  <c r="FB427"/>
  <c r="EA430"/>
  <c r="BY429"/>
  <c r="DR428"/>
  <c r="DT428" s="1"/>
  <c r="JO427"/>
  <c r="LZ427"/>
  <c r="MB427" s="1"/>
  <c r="OB427"/>
  <c r="PL430"/>
  <c r="WA430"/>
  <c r="LQ428"/>
  <c r="PU431"/>
  <c r="VR427"/>
  <c r="VT427" s="1"/>
  <c r="WS431"/>
  <c r="OK429"/>
  <c r="PC428"/>
  <c r="RE428"/>
  <c r="RN428"/>
  <c r="WJ429"/>
  <c r="XK429"/>
  <c r="XB427"/>
  <c r="YC428"/>
  <c r="QV429"/>
  <c r="XT429"/>
  <c r="HM478"/>
  <c r="GC476"/>
  <c r="FB475"/>
  <c r="IN475"/>
  <c r="CZ479"/>
  <c r="JF479"/>
  <c r="NJ475"/>
  <c r="OK475"/>
  <c r="PU475"/>
  <c r="UH465"/>
  <c r="UJ465" s="1"/>
  <c r="PC464"/>
  <c r="RN464"/>
  <c r="YC463"/>
  <c r="XT464"/>
  <c r="LQ464"/>
  <c r="FK473"/>
  <c r="IN470"/>
  <c r="GC470"/>
  <c r="LQ470"/>
  <c r="WA469"/>
  <c r="WJ473"/>
  <c r="LZ472"/>
  <c r="NJ471"/>
  <c r="VR470"/>
  <c r="JO472"/>
  <c r="PU471"/>
  <c r="WS471"/>
  <c r="YC470"/>
  <c r="FB439"/>
  <c r="HD439"/>
  <c r="IN440"/>
  <c r="EA443"/>
  <c r="CZ441"/>
  <c r="DR441"/>
  <c r="DT441" s="1"/>
  <c r="BY439"/>
  <c r="JF442"/>
  <c r="OK442"/>
  <c r="WA441"/>
  <c r="LZ439"/>
  <c r="QV442"/>
  <c r="JO440"/>
  <c r="YC441"/>
  <c r="XB443"/>
  <c r="WJ443"/>
  <c r="XT442"/>
  <c r="TP481"/>
  <c r="VR481"/>
  <c r="RE482"/>
  <c r="CZ481"/>
  <c r="WS481"/>
  <c r="YC485"/>
  <c r="HD487"/>
  <c r="RN487"/>
  <c r="QM487"/>
  <c r="WS487"/>
  <c r="FB440"/>
  <c r="XT440"/>
  <c r="FK454"/>
  <c r="LZ451"/>
  <c r="RN454"/>
  <c r="RE455"/>
  <c r="UZ471"/>
  <c r="VB471" s="1"/>
  <c r="IN471"/>
  <c r="HD453"/>
  <c r="EJ454"/>
  <c r="FB452"/>
  <c r="OB452"/>
  <c r="OK452"/>
  <c r="QV453"/>
  <c r="UZ472"/>
  <c r="VB472" s="1"/>
  <c r="GC469"/>
  <c r="OK472"/>
  <c r="OB475"/>
  <c r="LQ476"/>
  <c r="PC477"/>
  <c r="EA488"/>
  <c r="NJ491"/>
  <c r="FB493"/>
  <c r="FD493" s="1"/>
  <c r="FK493"/>
  <c r="HD497"/>
  <c r="EJ494"/>
  <c r="HM496"/>
  <c r="EA493"/>
  <c r="CQ496"/>
  <c r="CS496" s="1"/>
  <c r="BY493"/>
  <c r="PU493"/>
  <c r="QV493"/>
  <c r="WA493"/>
  <c r="WJ493"/>
  <c r="WL493" s="1"/>
  <c r="WS493"/>
  <c r="WU493" s="1"/>
  <c r="PL494"/>
  <c r="VR494"/>
  <c r="LQ493"/>
  <c r="YU493"/>
  <c r="LZ493"/>
  <c r="JO493"/>
  <c r="OB493"/>
  <c r="XB493"/>
  <c r="JF493"/>
  <c r="NJ493"/>
  <c r="XK493"/>
  <c r="BY458"/>
  <c r="LZ458"/>
  <c r="WJ461"/>
  <c r="XK458"/>
  <c r="HD483"/>
  <c r="HM485"/>
  <c r="GC477"/>
  <c r="PU476"/>
  <c r="IN448"/>
  <c r="FB449"/>
  <c r="GC445"/>
  <c r="PU445"/>
  <c r="WA445"/>
  <c r="OK447"/>
  <c r="WJ446"/>
  <c r="LZ448"/>
  <c r="PC447"/>
  <c r="JF445"/>
  <c r="XT446"/>
  <c r="YC445"/>
  <c r="LQ445"/>
  <c r="XK445"/>
  <c r="DR454"/>
  <c r="DT454" s="1"/>
  <c r="BY451"/>
  <c r="PL454"/>
  <c r="PC451"/>
  <c r="RE451"/>
  <c r="YC452"/>
  <c r="WJ453"/>
  <c r="IN472"/>
  <c r="EJ473"/>
  <c r="HM470"/>
  <c r="CZ470"/>
  <c r="WS469"/>
  <c r="VR471"/>
  <c r="JF496"/>
  <c r="RE496"/>
  <c r="CQ464"/>
  <c r="CS464" s="1"/>
  <c r="DR466"/>
  <c r="DT466" s="1"/>
  <c r="OK476"/>
  <c r="YC478"/>
  <c r="ZV489"/>
  <c r="EJ489"/>
  <c r="BY487"/>
  <c r="XK489"/>
  <c r="EJ488"/>
  <c r="GC490"/>
  <c r="BY488"/>
  <c r="CZ489"/>
  <c r="QV488"/>
  <c r="OK491"/>
  <c r="XK490"/>
  <c r="YC490"/>
  <c r="XB491"/>
  <c r="WA483"/>
  <c r="XT485"/>
  <c r="WA465"/>
  <c r="LQ463"/>
  <c r="ZD465"/>
  <c r="PU463"/>
  <c r="LZ464"/>
  <c r="XT465"/>
  <c r="WJ463"/>
  <c r="NJ461"/>
  <c r="VR460"/>
  <c r="EJ437"/>
  <c r="HD434"/>
  <c r="ZV435"/>
  <c r="HM437"/>
  <c r="FB433"/>
  <c r="OK436"/>
  <c r="RN434"/>
  <c r="EJ445"/>
  <c r="FB447"/>
  <c r="IN447"/>
  <c r="CQ449"/>
  <c r="CS449" s="1"/>
  <c r="QV445"/>
  <c r="VR449"/>
  <c r="JO448"/>
  <c r="XB445"/>
  <c r="OK445"/>
  <c r="RN441"/>
  <c r="PL442"/>
  <c r="PU442"/>
  <c r="HV476"/>
  <c r="GC479"/>
  <c r="QV475"/>
  <c r="JO477"/>
  <c r="RE476"/>
  <c r="ES478"/>
  <c r="PU477"/>
  <c r="PL477"/>
  <c r="YC479"/>
  <c r="FK453"/>
  <c r="EA454"/>
  <c r="LZ453"/>
  <c r="RE452"/>
  <c r="XT451"/>
  <c r="YC453"/>
  <c r="PL453"/>
  <c r="XK455"/>
  <c r="WJ479"/>
  <c r="JF478"/>
  <c r="FK496"/>
  <c r="WJ497"/>
  <c r="NJ495"/>
  <c r="WS494"/>
  <c r="YU496"/>
  <c r="FB459"/>
  <c r="CZ460"/>
  <c r="PC459"/>
  <c r="EA467"/>
  <c r="WS464"/>
  <c r="YC465"/>
  <c r="XT466"/>
  <c r="PL467"/>
  <c r="FB485"/>
  <c r="DR483"/>
  <c r="DT483" s="1"/>
  <c r="OB484"/>
  <c r="PC482"/>
  <c r="HD490"/>
  <c r="NJ489"/>
  <c r="OB490"/>
  <c r="WJ491"/>
  <c r="FB463"/>
  <c r="HD464"/>
  <c r="ZV465"/>
  <c r="HM465"/>
  <c r="CQ466"/>
  <c r="CS466" s="1"/>
  <c r="EA463"/>
  <c r="DR464"/>
  <c r="DT464" s="1"/>
  <c r="BY465"/>
  <c r="NJ465"/>
  <c r="JF467"/>
  <c r="JO463"/>
  <c r="PC467"/>
  <c r="XT467"/>
  <c r="WS467"/>
  <c r="XB463"/>
  <c r="HD458"/>
  <c r="HM459"/>
  <c r="FK461"/>
  <c r="CZ458"/>
  <c r="CQ459"/>
  <c r="CS459" s="1"/>
  <c r="JF460"/>
  <c r="JO460"/>
  <c r="OB460"/>
  <c r="WS459"/>
  <c r="PC460"/>
  <c r="PU460"/>
  <c r="XK461"/>
  <c r="NJ459"/>
  <c r="LZ459"/>
  <c r="EA455"/>
  <c r="LZ455"/>
  <c r="WJ454"/>
  <c r="JF452"/>
  <c r="LQ453"/>
  <c r="XK453"/>
  <c r="JO454"/>
  <c r="DR494"/>
  <c r="DT494" s="1"/>
  <c r="WJ495"/>
  <c r="YC493"/>
  <c r="FB490"/>
  <c r="RE490"/>
  <c r="OK488"/>
  <c r="HM448"/>
  <c r="ZV449"/>
  <c r="HD445"/>
  <c r="EJ449"/>
  <c r="CZ447"/>
  <c r="BY449"/>
  <c r="RN449"/>
  <c r="OB447"/>
  <c r="PL447"/>
  <c r="EJ434"/>
  <c r="HM435"/>
  <c r="IN435"/>
  <c r="GC437"/>
  <c r="CQ434"/>
  <c r="CS434" s="1"/>
  <c r="VR435"/>
  <c r="LQ437"/>
  <c r="QV436"/>
  <c r="WJ437"/>
  <c r="PC434"/>
  <c r="XB437"/>
  <c r="FK472"/>
  <c r="VR473"/>
  <c r="XB471"/>
  <c r="WJ475"/>
  <c r="XB477"/>
  <c r="EJ490"/>
  <c r="FB491"/>
  <c r="DR465"/>
  <c r="DT465" s="1"/>
  <c r="BY464"/>
  <c r="QV465"/>
  <c r="HM472"/>
  <c r="ZV472"/>
  <c r="EA470"/>
  <c r="XK471"/>
  <c r="LZ473"/>
  <c r="GU484"/>
  <c r="HD482"/>
  <c r="FB467"/>
  <c r="HD465"/>
  <c r="PL465"/>
  <c r="FK491"/>
  <c r="DR490"/>
  <c r="DT490" s="1"/>
  <c r="PU487"/>
  <c r="VR491"/>
  <c r="FB479"/>
  <c r="CZ478"/>
  <c r="NJ479"/>
  <c r="WS478"/>
  <c r="VR475"/>
  <c r="XB478"/>
  <c r="OK478"/>
  <c r="EJ461"/>
  <c r="FK459"/>
  <c r="ZV458"/>
  <c r="GC460"/>
  <c r="HM460"/>
  <c r="IN460"/>
  <c r="QV459"/>
  <c r="RE459"/>
  <c r="EJ482"/>
  <c r="CQ484"/>
  <c r="CS484" s="1"/>
  <c r="RN481"/>
  <c r="PC483"/>
  <c r="HM484"/>
  <c r="FK484"/>
  <c r="EA484"/>
  <c r="NJ485"/>
  <c r="WA484"/>
  <c r="PU485"/>
  <c r="PL482"/>
  <c r="GC443"/>
  <c r="HM443"/>
  <c r="EJ443"/>
  <c r="ZV443"/>
  <c r="EA441"/>
  <c r="JF441"/>
  <c r="PL440"/>
  <c r="LQ442"/>
  <c r="LZ442"/>
  <c r="WS441"/>
  <c r="JO443"/>
  <c r="OK443"/>
  <c r="OB440"/>
  <c r="VR439"/>
  <c r="PU443"/>
  <c r="LZ494"/>
  <c r="OB496"/>
  <c r="XK495"/>
  <c r="RN472"/>
  <c r="XK473"/>
  <c r="AX497"/>
  <c r="RN496"/>
  <c r="CZ471"/>
  <c r="PU473"/>
  <c r="ZV464"/>
  <c r="CQ465"/>
  <c r="CS465" s="1"/>
  <c r="DR463"/>
  <c r="DT463" s="1"/>
  <c r="JF465"/>
  <c r="JO466"/>
  <c r="NJ484"/>
  <c r="LZ482"/>
  <c r="PU482"/>
  <c r="HM483"/>
  <c r="QV485"/>
  <c r="EJ436"/>
  <c r="FB437"/>
  <c r="HM436"/>
  <c r="HD436"/>
  <c r="DR434"/>
  <c r="DT434" s="1"/>
  <c r="CQ433"/>
  <c r="CS433" s="1"/>
  <c r="CZ436"/>
  <c r="WA435"/>
  <c r="OK437"/>
  <c r="PL437"/>
  <c r="RN437"/>
  <c r="VR434"/>
  <c r="N490"/>
  <c r="GU491"/>
  <c r="ES490"/>
  <c r="QM489"/>
  <c r="KP489"/>
  <c r="XT455"/>
  <c r="VI454"/>
  <c r="VK454" s="1"/>
  <c r="NA454"/>
  <c r="CH454"/>
  <c r="FT454"/>
  <c r="XT487"/>
  <c r="FT491"/>
  <c r="HV488"/>
  <c r="UH493"/>
  <c r="UJ493" s="1"/>
  <c r="GU496"/>
  <c r="N446"/>
  <c r="AX447"/>
  <c r="YC448"/>
  <c r="AO445"/>
  <c r="BG446"/>
  <c r="MR447"/>
  <c r="KY447"/>
  <c r="ZM445"/>
  <c r="ZD447"/>
  <c r="UQ445"/>
  <c r="US445" s="1"/>
  <c r="AF449"/>
  <c r="HV446"/>
  <c r="BP447"/>
  <c r="LH448"/>
  <c r="FT445"/>
  <c r="ES445"/>
  <c r="EU445" s="1"/>
  <c r="OT445"/>
  <c r="NA448"/>
  <c r="TG448"/>
  <c r="TY448"/>
  <c r="GL445"/>
  <c r="KP445"/>
  <c r="W445"/>
  <c r="E445"/>
  <c r="N434"/>
  <c r="XT434"/>
  <c r="DI434"/>
  <c r="UZ434"/>
  <c r="VB434" s="1"/>
  <c r="VI436"/>
  <c r="VK436" s="1"/>
  <c r="CH436"/>
  <c r="NA437"/>
  <c r="GU437"/>
  <c r="AF437"/>
  <c r="TG436"/>
  <c r="TY435"/>
  <c r="TP435"/>
  <c r="GL437"/>
  <c r="E435"/>
  <c r="W435"/>
  <c r="YL441"/>
  <c r="YU442"/>
  <c r="DI441"/>
  <c r="VI442"/>
  <c r="VK442" s="1"/>
  <c r="KP443"/>
  <c r="FT485"/>
  <c r="MI485"/>
  <c r="CH484"/>
  <c r="OT485"/>
  <c r="YU437"/>
  <c r="MI434"/>
  <c r="AF434"/>
  <c r="TP434"/>
  <c r="FT483"/>
  <c r="QM485"/>
  <c r="OT467"/>
  <c r="CH467"/>
  <c r="TG467"/>
  <c r="ZD491"/>
  <c r="ZM489"/>
  <c r="BP487"/>
  <c r="FT488"/>
  <c r="YU485"/>
  <c r="YL481"/>
  <c r="MR483"/>
  <c r="NS483"/>
  <c r="GU481"/>
  <c r="MI483"/>
  <c r="TG484"/>
  <c r="KP485"/>
  <c r="YL478"/>
  <c r="YC476"/>
  <c r="YU479"/>
  <c r="NS475"/>
  <c r="DI476"/>
  <c r="UQ479"/>
  <c r="US479" s="1"/>
  <c r="UZ479"/>
  <c r="VB479" s="1"/>
  <c r="LH476"/>
  <c r="TP476"/>
  <c r="TG475"/>
  <c r="KP479"/>
  <c r="N465"/>
  <c r="MR465"/>
  <c r="DI466"/>
  <c r="BP467"/>
  <c r="QM463"/>
  <c r="GL464"/>
  <c r="W463"/>
  <c r="KG430"/>
  <c r="YC427"/>
  <c r="UZ431"/>
  <c r="VB431" s="1"/>
  <c r="MI430"/>
  <c r="JX431"/>
  <c r="OT429"/>
  <c r="ES431"/>
  <c r="GU431"/>
  <c r="KP429"/>
  <c r="YC460"/>
  <c r="YU461"/>
  <c r="FT458"/>
  <c r="OT472"/>
  <c r="CH473"/>
  <c r="AX479"/>
  <c r="VI479"/>
  <c r="VK479" s="1"/>
  <c r="ES475"/>
  <c r="LH477"/>
  <c r="BP479"/>
  <c r="TG478"/>
  <c r="MR471"/>
  <c r="MI473"/>
  <c r="IE470"/>
  <c r="BP494"/>
  <c r="HV497"/>
  <c r="E496"/>
  <c r="UZ455"/>
  <c r="VB455" s="1"/>
  <c r="VI453"/>
  <c r="VK453" s="1"/>
  <c r="MI451"/>
  <c r="QM453"/>
  <c r="TP451"/>
  <c r="IE453"/>
  <c r="FT469"/>
  <c r="TY473"/>
  <c r="TP471"/>
  <c r="AX496"/>
  <c r="AO497"/>
  <c r="ZM497"/>
  <c r="HV495"/>
  <c r="TP495"/>
  <c r="GL494"/>
  <c r="KG490"/>
  <c r="YL490"/>
  <c r="DI488"/>
  <c r="ES491"/>
  <c r="JX491"/>
  <c r="QM491"/>
  <c r="UQ460"/>
  <c r="US460" s="1"/>
  <c r="UZ461"/>
  <c r="VB461" s="1"/>
  <c r="GU460"/>
  <c r="TY461"/>
  <c r="TP460"/>
  <c r="UQ473"/>
  <c r="US473" s="1"/>
  <c r="GU470"/>
  <c r="TP469"/>
  <c r="KP473"/>
  <c r="N496"/>
  <c r="NS493"/>
  <c r="TP489"/>
  <c r="W490"/>
  <c r="GU482"/>
  <c r="TY483"/>
  <c r="ES470"/>
  <c r="TG471"/>
  <c r="KG439"/>
  <c r="XT443"/>
  <c r="YC442"/>
  <c r="AX441"/>
  <c r="AO442"/>
  <c r="BG441"/>
  <c r="NS442"/>
  <c r="KY440"/>
  <c r="ZD440"/>
  <c r="ZM441"/>
  <c r="DI439"/>
  <c r="UQ439"/>
  <c r="US439" s="1"/>
  <c r="UZ443"/>
  <c r="VB443" s="1"/>
  <c r="JX439"/>
  <c r="FT439"/>
  <c r="FV439" s="1"/>
  <c r="CH440"/>
  <c r="HV442"/>
  <c r="GU441"/>
  <c r="AF442"/>
  <c r="LH440"/>
  <c r="TP439"/>
  <c r="TG440"/>
  <c r="TY440"/>
  <c r="QM440"/>
  <c r="KP439"/>
  <c r="IE443"/>
  <c r="OT495"/>
  <c r="QM497"/>
  <c r="KG467"/>
  <c r="AO464"/>
  <c r="DI465"/>
  <c r="ZD467"/>
  <c r="ZM467"/>
  <c r="UH463"/>
  <c r="UJ463" s="1"/>
  <c r="AF467"/>
  <c r="FT463"/>
  <c r="QM466"/>
  <c r="TP467"/>
  <c r="E465"/>
  <c r="IE467"/>
  <c r="YL428"/>
  <c r="VI427"/>
  <c r="VK427" s="1"/>
  <c r="FT429"/>
  <c r="ES430"/>
  <c r="MI427"/>
  <c r="CH431"/>
  <c r="TP430"/>
  <c r="TY431"/>
  <c r="LH466"/>
  <c r="TP466"/>
  <c r="KP465"/>
  <c r="AO439"/>
  <c r="NS443"/>
  <c r="ZD441"/>
  <c r="ZM440"/>
  <c r="HV443"/>
  <c r="OT442"/>
  <c r="ES440"/>
  <c r="AF441"/>
  <c r="CH441"/>
  <c r="BP443"/>
  <c r="TG441"/>
  <c r="KP440"/>
  <c r="GL443"/>
  <c r="KG431"/>
  <c r="AX430"/>
  <c r="MR431"/>
  <c r="NA431"/>
  <c r="GU429"/>
  <c r="TP428"/>
  <c r="TY428"/>
  <c r="W430"/>
  <c r="HV477"/>
  <c r="MI479"/>
  <c r="IE476"/>
  <c r="W479"/>
  <c r="E475"/>
  <c r="YC455"/>
  <c r="YU455"/>
  <c r="MR455"/>
  <c r="TG451"/>
  <c r="W455"/>
  <c r="N494"/>
  <c r="AO496"/>
  <c r="AX495"/>
  <c r="VI495"/>
  <c r="VK495" s="1"/>
  <c r="AF497"/>
  <c r="OT496"/>
  <c r="TG494"/>
  <c r="AX458"/>
  <c r="YU458"/>
  <c r="XT460"/>
  <c r="AO459"/>
  <c r="MR460"/>
  <c r="ZD459"/>
  <c r="ZM459"/>
  <c r="UH460"/>
  <c r="UJ460" s="1"/>
  <c r="AF460"/>
  <c r="VI459"/>
  <c r="VK459" s="1"/>
  <c r="UQ458"/>
  <c r="US458" s="1"/>
  <c r="NA461"/>
  <c r="CH459"/>
  <c r="LH458"/>
  <c r="TY459"/>
  <c r="IE457"/>
  <c r="XT436"/>
  <c r="YC437"/>
  <c r="KY436"/>
  <c r="ZD437"/>
  <c r="ZM437"/>
  <c r="DI436"/>
  <c r="UH434"/>
  <c r="UJ434" s="1"/>
  <c r="BP437"/>
  <c r="GU434"/>
  <c r="FT436"/>
  <c r="OT436"/>
  <c r="KP435"/>
  <c r="YU484"/>
  <c r="ZD482"/>
  <c r="ZM484"/>
  <c r="VI485"/>
  <c r="VK485" s="1"/>
  <c r="NA483"/>
  <c r="LH484"/>
  <c r="JX485"/>
  <c r="OT491"/>
  <c r="LH489"/>
  <c r="IE489"/>
  <c r="OT466"/>
  <c r="GU467"/>
  <c r="JX464"/>
  <c r="ES467"/>
  <c r="TG466"/>
  <c r="QM467"/>
  <c r="XT439"/>
  <c r="UQ442"/>
  <c r="US442" s="1"/>
  <c r="VI441"/>
  <c r="VK441" s="1"/>
  <c r="JX442"/>
  <c r="TP442"/>
  <c r="N466"/>
  <c r="UQ464"/>
  <c r="US464" s="1"/>
  <c r="VI463"/>
  <c r="VK463" s="1"/>
  <c r="BP464"/>
  <c r="LH464"/>
  <c r="JX463"/>
  <c r="KP466"/>
  <c r="YL440"/>
  <c r="UZ442"/>
  <c r="VB442" s="1"/>
  <c r="ES439"/>
  <c r="TY442"/>
  <c r="MR443"/>
  <c r="OT441"/>
  <c r="FT441"/>
  <c r="IE442"/>
  <c r="KG459"/>
  <c r="MR459"/>
  <c r="DI458"/>
  <c r="ZM460"/>
  <c r="VI458"/>
  <c r="VK458" s="1"/>
  <c r="UZ460"/>
  <c r="VB460" s="1"/>
  <c r="GU459"/>
  <c r="ES458"/>
  <c r="BP460"/>
  <c r="CH460"/>
  <c r="TY460"/>
  <c r="MI478"/>
  <c r="QM479"/>
  <c r="IE475"/>
  <c r="KG476"/>
  <c r="UH476"/>
  <c r="UJ476" s="1"/>
  <c r="UZ478"/>
  <c r="VB478" s="1"/>
  <c r="GU477"/>
  <c r="TY477"/>
  <c r="TP475"/>
  <c r="KP478"/>
  <c r="KG475"/>
  <c r="KY479"/>
  <c r="UQ478"/>
  <c r="US478" s="1"/>
  <c r="JX475"/>
  <c r="GU478"/>
  <c r="TY479"/>
  <c r="KP476"/>
  <c r="ZD449"/>
  <c r="UH445"/>
  <c r="UJ445" s="1"/>
  <c r="AF446"/>
  <c r="ES449"/>
  <c r="TG449"/>
  <c r="KG449"/>
  <c r="YU447"/>
  <c r="AO447"/>
  <c r="ZM448"/>
  <c r="DI447"/>
  <c r="UH446"/>
  <c r="UJ446" s="1"/>
  <c r="JX447"/>
  <c r="CH448"/>
  <c r="IE445"/>
  <c r="W448"/>
  <c r="KG485"/>
  <c r="MI482"/>
  <c r="KY489"/>
  <c r="MI490"/>
  <c r="LH488"/>
  <c r="W489"/>
  <c r="GL488"/>
  <c r="N460"/>
  <c r="AO460"/>
  <c r="AX459"/>
  <c r="YL457"/>
  <c r="NS458"/>
  <c r="KY460"/>
  <c r="ZD461"/>
  <c r="AF458"/>
  <c r="BP458"/>
  <c r="NA458"/>
  <c r="LH461"/>
  <c r="QM461"/>
  <c r="GL461"/>
  <c r="E458"/>
  <c r="KP459"/>
  <c r="IE459"/>
  <c r="W459"/>
  <c r="AX461"/>
  <c r="BG460"/>
  <c r="AO458"/>
  <c r="KY461"/>
  <c r="AF461"/>
  <c r="FT460"/>
  <c r="NA457"/>
  <c r="GU461"/>
  <c r="CH458"/>
  <c r="HV458"/>
  <c r="ES459"/>
  <c r="W460"/>
  <c r="GL459"/>
  <c r="N488"/>
  <c r="TG489"/>
  <c r="VI472"/>
  <c r="VK472" s="1"/>
  <c r="GU472"/>
  <c r="NS467"/>
  <c r="DI464"/>
  <c r="BG448"/>
  <c r="YU448"/>
  <c r="NS445"/>
  <c r="AF447"/>
  <c r="HV448"/>
  <c r="QM446"/>
  <c r="E447"/>
  <c r="YL477"/>
  <c r="VI477"/>
  <c r="VK477" s="1"/>
  <c r="FT477"/>
  <c r="ES476"/>
  <c r="YU487"/>
  <c r="XT489"/>
  <c r="UQ490"/>
  <c r="US490" s="1"/>
  <c r="NA489"/>
  <c r="XT473"/>
  <c r="YC471"/>
  <c r="AO484"/>
  <c r="CH481"/>
  <c r="YC434"/>
  <c r="ZD436"/>
  <c r="ZM436"/>
  <c r="JX437"/>
  <c r="NA434"/>
  <c r="AF436"/>
  <c r="CH433"/>
  <c r="W437"/>
  <c r="YU459"/>
  <c r="UQ461"/>
  <c r="US461" s="1"/>
  <c r="OT460"/>
  <c r="IE460"/>
  <c r="N431"/>
  <c r="XT428"/>
  <c r="AO430"/>
  <c r="YL429"/>
  <c r="YU429"/>
  <c r="BG431"/>
  <c r="KY430"/>
  <c r="DI431"/>
  <c r="ZM429"/>
  <c r="ZD429"/>
  <c r="UH431"/>
  <c r="UJ431" s="1"/>
  <c r="UQ427"/>
  <c r="US427" s="1"/>
  <c r="LH431"/>
  <c r="JX429"/>
  <c r="ES429"/>
  <c r="HV430"/>
  <c r="CH430"/>
  <c r="BP431"/>
  <c r="TP427"/>
  <c r="TY430"/>
  <c r="W427"/>
  <c r="E431"/>
  <c r="KP430"/>
  <c r="GL431"/>
  <c r="UZ490"/>
  <c r="VB490" s="1"/>
  <c r="UQ489"/>
  <c r="US489" s="1"/>
  <c r="TY489"/>
  <c r="KY497"/>
  <c r="GL496"/>
  <c r="W496"/>
  <c r="E497"/>
  <c r="MI464"/>
  <c r="TY464"/>
  <c r="TP464"/>
  <c r="KG472"/>
  <c r="YL471"/>
  <c r="XT470"/>
  <c r="YU472"/>
  <c r="GU473"/>
  <c r="CH472"/>
  <c r="W471"/>
  <c r="N473"/>
  <c r="UQ471"/>
  <c r="US471" s="1"/>
  <c r="OT470"/>
  <c r="TG470"/>
  <c r="AX488"/>
  <c r="AO490"/>
  <c r="YL491"/>
  <c r="DI489"/>
  <c r="UZ489"/>
  <c r="VB489" s="1"/>
  <c r="UH488"/>
  <c r="UJ488" s="1"/>
  <c r="HV489"/>
  <c r="QM488"/>
  <c r="TY490"/>
  <c r="YL466"/>
  <c r="TY466"/>
  <c r="AX427"/>
  <c r="XT431"/>
  <c r="YC430"/>
  <c r="YL427"/>
  <c r="YN427" s="1"/>
  <c r="BG427"/>
  <c r="AO427"/>
  <c r="AQ427" s="1"/>
  <c r="YU428"/>
  <c r="MR427"/>
  <c r="NS427"/>
  <c r="KY427"/>
  <c r="ZM431"/>
  <c r="DI427"/>
  <c r="UQ428"/>
  <c r="US428" s="1"/>
  <c r="VI428"/>
  <c r="VK428" s="1"/>
  <c r="UH428"/>
  <c r="UJ428" s="1"/>
  <c r="OT427"/>
  <c r="MI431"/>
  <c r="LH427"/>
  <c r="LJ427" s="1"/>
  <c r="AF427"/>
  <c r="CH429"/>
  <c r="HV427"/>
  <c r="ES427"/>
  <c r="BP430"/>
  <c r="NA429"/>
  <c r="GU428"/>
  <c r="FT428"/>
  <c r="JX430"/>
  <c r="TG428"/>
  <c r="TY429"/>
  <c r="TP429"/>
  <c r="QM429"/>
  <c r="KP431"/>
  <c r="IE430"/>
  <c r="GL428"/>
  <c r="E427"/>
  <c r="XT495"/>
  <c r="ZD497"/>
  <c r="OT497"/>
  <c r="MI493"/>
  <c r="NA497"/>
  <c r="TP493"/>
  <c r="IE493"/>
  <c r="IG493" s="1"/>
  <c r="N464"/>
  <c r="YC466"/>
  <c r="AO465"/>
  <c r="MR464"/>
  <c r="HV463"/>
  <c r="TP463"/>
  <c r="GL466"/>
  <c r="AX491"/>
  <c r="MR491"/>
  <c r="HV487"/>
  <c r="TP490"/>
  <c r="N475"/>
  <c r="MR477"/>
  <c r="HV478"/>
  <c r="E479"/>
  <c r="YU478"/>
  <c r="VI476"/>
  <c r="VK476" s="1"/>
  <c r="AF479"/>
  <c r="CH476"/>
  <c r="MR470"/>
  <c r="DI471"/>
  <c r="AX435"/>
  <c r="NS433"/>
  <c r="UQ436"/>
  <c r="US436" s="1"/>
  <c r="CH434"/>
  <c r="TP433"/>
  <c r="TG437"/>
  <c r="TY437"/>
  <c r="IE436"/>
  <c r="UZ497"/>
  <c r="VB497" s="1"/>
  <c r="TY495"/>
  <c r="BP483"/>
  <c r="CH482"/>
  <c r="IE485"/>
  <c r="FT457"/>
  <c r="QM459"/>
  <c r="AO472"/>
  <c r="MR473"/>
  <c r="AF469"/>
  <c r="MI470"/>
  <c r="JX471"/>
  <c r="KG452"/>
  <c r="YU452"/>
  <c r="BG451"/>
  <c r="ZD454"/>
  <c r="AF454"/>
  <c r="UQ452"/>
  <c r="US452" s="1"/>
  <c r="GU454"/>
  <c r="FT453"/>
  <c r="TY455"/>
  <c r="TP453"/>
  <c r="ZD448"/>
  <c r="CH449"/>
  <c r="TY447"/>
  <c r="N429"/>
  <c r="AX431"/>
  <c r="AO431"/>
  <c r="YL430"/>
  <c r="YU430"/>
  <c r="NS429"/>
  <c r="MR430"/>
  <c r="KY431"/>
  <c r="ZD430"/>
  <c r="ZM430"/>
  <c r="VI430"/>
  <c r="VK430" s="1"/>
  <c r="UZ430"/>
  <c r="VB430" s="1"/>
  <c r="UQ431"/>
  <c r="US431" s="1"/>
  <c r="UH429"/>
  <c r="UJ429" s="1"/>
  <c r="OT431"/>
  <c r="MI428"/>
  <c r="BP429"/>
  <c r="AF430"/>
  <c r="LH429"/>
  <c r="JX428"/>
  <c r="HV431"/>
  <c r="FT431"/>
  <c r="TP431"/>
  <c r="QM430"/>
  <c r="TG430"/>
  <c r="TY427"/>
  <c r="IE429"/>
  <c r="GL429"/>
  <c r="W431"/>
  <c r="E429"/>
  <c r="DI448"/>
  <c r="FT448"/>
  <c r="TP446"/>
  <c r="TY446"/>
  <c r="YL446"/>
  <c r="AX446"/>
  <c r="AO446"/>
  <c r="BG445"/>
  <c r="MR446"/>
  <c r="NS446"/>
  <c r="KY445"/>
  <c r="ZD446"/>
  <c r="DI445"/>
  <c r="ZM446"/>
  <c r="AF445"/>
  <c r="VI445"/>
  <c r="VK445" s="1"/>
  <c r="OT449"/>
  <c r="JX446"/>
  <c r="BP445"/>
  <c r="MI445"/>
  <c r="MK445" s="1"/>
  <c r="LH445"/>
  <c r="NA446"/>
  <c r="GU448"/>
  <c r="CH445"/>
  <c r="TG445"/>
  <c r="TP447"/>
  <c r="QM447"/>
  <c r="W447"/>
  <c r="E446"/>
  <c r="IE446"/>
  <c r="GL446"/>
  <c r="VI494"/>
  <c r="VK494" s="1"/>
  <c r="HV493"/>
  <c r="KP497"/>
  <c r="ES477"/>
  <c r="CH477"/>
  <c r="E476"/>
  <c r="GL478"/>
  <c r="AX452"/>
  <c r="AO454"/>
  <c r="YU453"/>
  <c r="KY453"/>
  <c r="MR452"/>
  <c r="ZM454"/>
  <c r="VI455"/>
  <c r="VK455" s="1"/>
  <c r="LH452"/>
  <c r="MI454"/>
  <c r="BP454"/>
  <c r="CH452"/>
  <c r="QM455"/>
  <c r="KP454"/>
  <c r="E451"/>
  <c r="GL452"/>
  <c r="W454"/>
  <c r="AO466"/>
  <c r="BG466"/>
  <c r="IE464"/>
  <c r="E467"/>
  <c r="ZD481"/>
  <c r="ZM481"/>
  <c r="AF482"/>
  <c r="ES481"/>
  <c r="JX484"/>
  <c r="TY481"/>
  <c r="IE481"/>
  <c r="W485"/>
  <c r="N476"/>
  <c r="MR479"/>
  <c r="KG460"/>
  <c r="YL461"/>
  <c r="NS459"/>
  <c r="ZM458"/>
  <c r="DI461"/>
  <c r="ZD458"/>
  <c r="FT461"/>
  <c r="HV459"/>
  <c r="TG461"/>
  <c r="E460"/>
  <c r="GL460"/>
  <c r="KP458"/>
  <c r="W461"/>
  <c r="NS490"/>
  <c r="DI491"/>
  <c r="BP489"/>
  <c r="AX463"/>
  <c r="UQ467"/>
  <c r="US467" s="1"/>
  <c r="KG482"/>
  <c r="AO481"/>
  <c r="BG482"/>
  <c r="KY483"/>
  <c r="NS481"/>
  <c r="DI481"/>
  <c r="ZD484"/>
  <c r="ZM482"/>
  <c r="AF481"/>
  <c r="UQ484"/>
  <c r="US484" s="1"/>
  <c r="NA484"/>
  <c r="LH481"/>
  <c r="OT482"/>
  <c r="HV484"/>
  <c r="BP484"/>
  <c r="W482"/>
  <c r="GL481"/>
  <c r="E483"/>
  <c r="YU488"/>
  <c r="UH487"/>
  <c r="UJ487" s="1"/>
  <c r="NA491"/>
  <c r="E487"/>
  <c r="AO495"/>
  <c r="ZD496"/>
  <c r="DI496"/>
  <c r="YL465"/>
  <c r="BG463"/>
  <c r="AX464"/>
  <c r="AO463"/>
  <c r="KY464"/>
  <c r="DI463"/>
  <c r="ZM463"/>
  <c r="ZD463"/>
  <c r="UQ465"/>
  <c r="US465" s="1"/>
  <c r="AF463"/>
  <c r="OT463"/>
  <c r="HV466"/>
  <c r="CH463"/>
  <c r="CJ463" s="1"/>
  <c r="BP463"/>
  <c r="MI466"/>
  <c r="FT466"/>
  <c r="NA467"/>
  <c r="TG465"/>
  <c r="IE463"/>
  <c r="GL463"/>
  <c r="E463"/>
  <c r="W464"/>
  <c r="YL454"/>
  <c r="MI455"/>
  <c r="GU453"/>
  <c r="TY454"/>
  <c r="MR488"/>
  <c r="AF490"/>
  <c r="BG440"/>
  <c r="ZM442"/>
  <c r="FT443"/>
  <c r="BP442"/>
  <c r="AF443"/>
  <c r="GU440"/>
  <c r="CH443"/>
  <c r="TY439"/>
  <c r="W442"/>
  <c r="AO467"/>
  <c r="NS466"/>
  <c r="E464"/>
  <c r="KG437"/>
  <c r="YL437"/>
  <c r="MR436"/>
  <c r="VI433"/>
  <c r="VK433" s="1"/>
  <c r="ES436"/>
  <c r="IE434"/>
  <c r="AX483"/>
  <c r="MR485"/>
  <c r="BP481"/>
  <c r="E484"/>
  <c r="GL484"/>
  <c r="NS464"/>
  <c r="HV465"/>
  <c r="MI465"/>
  <c r="TY467"/>
  <c r="N458"/>
  <c r="OT459"/>
  <c r="JX460"/>
  <c r="TG460"/>
  <c r="AO477"/>
  <c r="BG478"/>
  <c r="KY477"/>
  <c r="ZD475"/>
  <c r="ZM475"/>
  <c r="AF478"/>
  <c r="BP476"/>
  <c r="LH478"/>
  <c r="E477"/>
  <c r="BG436"/>
  <c r="YL433"/>
  <c r="MR435"/>
  <c r="DI437"/>
  <c r="UZ436"/>
  <c r="VB436" s="1"/>
  <c r="OT434"/>
  <c r="GU435"/>
  <c r="FT435"/>
  <c r="ES434"/>
  <c r="TP436"/>
  <c r="TY436"/>
  <c r="AO485"/>
  <c r="OT483"/>
  <c r="TY482"/>
  <c r="ZM495"/>
  <c r="ZD495"/>
  <c r="N451"/>
  <c r="YL455"/>
  <c r="UQ454"/>
  <c r="US454" s="1"/>
  <c r="UH455"/>
  <c r="UJ455" s="1"/>
  <c r="UZ454"/>
  <c r="VB454" s="1"/>
  <c r="OT454"/>
  <c r="JX455"/>
  <c r="CH455"/>
  <c r="TG455"/>
  <c r="TP452"/>
  <c r="E455"/>
  <c r="IE451"/>
  <c r="AX494"/>
  <c r="ZD494"/>
  <c r="ZM494"/>
  <c r="UQ495"/>
  <c r="US495" s="1"/>
  <c r="ES493"/>
  <c r="LH497"/>
  <c r="JX497"/>
  <c r="KP496"/>
  <c r="IE494"/>
  <c r="UQ459"/>
  <c r="US459" s="1"/>
  <c r="TP461"/>
  <c r="YU467"/>
  <c r="BG465"/>
  <c r="AX467"/>
  <c r="MR463"/>
  <c r="VI466"/>
  <c r="VK466" s="1"/>
  <c r="TG464"/>
  <c r="IE466"/>
  <c r="GL467"/>
  <c r="KP464"/>
  <c r="NS495"/>
  <c r="KY496"/>
  <c r="AF495"/>
  <c r="LH495"/>
  <c r="TY494"/>
  <c r="QM494"/>
  <c r="AO478"/>
  <c r="NS476"/>
  <c r="MR475"/>
  <c r="CH478"/>
  <c r="GL475"/>
  <c r="W477"/>
  <c r="IE478"/>
  <c r="KG487"/>
  <c r="AO489"/>
  <c r="NS488"/>
  <c r="KY491"/>
  <c r="ZD489"/>
  <c r="ZM487"/>
  <c r="NA490"/>
  <c r="OT490"/>
  <c r="YL436"/>
  <c r="AO435"/>
  <c r="KY433"/>
  <c r="MR437"/>
  <c r="ZD434"/>
  <c r="ZM435"/>
  <c r="UH437"/>
  <c r="UJ437" s="1"/>
  <c r="MI436"/>
  <c r="GU436"/>
  <c r="CH435"/>
  <c r="OT433"/>
  <c r="TP437"/>
  <c r="W433"/>
  <c r="GL433"/>
  <c r="E437"/>
  <c r="DI454"/>
  <c r="UH453"/>
  <c r="UJ453" s="1"/>
  <c r="JX454"/>
  <c r="BP452"/>
  <c r="QM452"/>
  <c r="N433"/>
  <c r="YL434"/>
  <c r="NS435"/>
  <c r="KY437"/>
  <c r="UZ435"/>
  <c r="VB435" s="1"/>
  <c r="OT435"/>
  <c r="ES437"/>
  <c r="MI433"/>
  <c r="HV436"/>
  <c r="JX435"/>
  <c r="BP435"/>
  <c r="FT437"/>
  <c r="QM436"/>
  <c r="TG435"/>
  <c r="GL434"/>
  <c r="E434"/>
  <c r="IE435"/>
  <c r="W434"/>
  <c r="KG453"/>
  <c r="ZM455"/>
  <c r="HV451"/>
  <c r="LH454"/>
  <c r="GU452"/>
  <c r="CH451"/>
  <c r="E453"/>
  <c r="W453"/>
  <c r="GL455"/>
  <c r="UH469"/>
  <c r="UJ469" s="1"/>
  <c r="GU471"/>
  <c r="FT470"/>
  <c r="TY471"/>
  <c r="QM472"/>
  <c r="YL448"/>
  <c r="YU445"/>
  <c r="MR448"/>
  <c r="MI449"/>
  <c r="QM445"/>
  <c r="KY454"/>
  <c r="UH451"/>
  <c r="UJ451" s="1"/>
  <c r="NA452"/>
  <c r="AX478"/>
  <c r="DI479"/>
  <c r="ZM476"/>
  <c r="ZD476"/>
  <c r="UQ477"/>
  <c r="US477" s="1"/>
  <c r="VI475"/>
  <c r="VK475" s="1"/>
  <c r="ES479"/>
  <c r="NA478"/>
  <c r="BP478"/>
  <c r="OT478"/>
  <c r="LH479"/>
  <c r="VI487"/>
  <c r="VK487" s="1"/>
  <c r="TY491"/>
  <c r="KP491"/>
  <c r="VB491"/>
  <c r="MI439"/>
  <c r="TY443"/>
  <c r="W443"/>
  <c r="YL467"/>
  <c r="GU466"/>
  <c r="AO449"/>
  <c r="BP449"/>
  <c r="QM449"/>
  <c r="OT494"/>
  <c r="GL497"/>
  <c r="IE496"/>
  <c r="MR490"/>
  <c r="LH487"/>
  <c r="MR440"/>
  <c r="DI443"/>
  <c r="FT442"/>
  <c r="TG443"/>
  <c r="E443"/>
  <c r="UZ429"/>
  <c r="VB429" s="1"/>
  <c r="AF431"/>
  <c r="QM431"/>
  <c r="TG429"/>
  <c r="IE431"/>
  <c r="N489"/>
  <c r="ZM490"/>
  <c r="ZD488"/>
  <c r="N485"/>
  <c r="CH483"/>
  <c r="AO488"/>
  <c r="AF489"/>
  <c r="CH487"/>
  <c r="IE487"/>
  <c r="E491"/>
  <c r="W487"/>
  <c r="ES496"/>
  <c r="N459"/>
  <c r="BG458"/>
  <c r="KY458"/>
  <c r="UH461"/>
  <c r="UJ461" s="1"/>
  <c r="CH461"/>
  <c r="LH460"/>
  <c r="NA460"/>
  <c r="QM458"/>
  <c r="IE458"/>
  <c r="KP461"/>
  <c r="E459"/>
  <c r="GL458"/>
  <c r="W458"/>
  <c r="YU460"/>
  <c r="VI460"/>
  <c r="VK460" s="1"/>
  <c r="MI459"/>
  <c r="KP460"/>
  <c r="AF466"/>
  <c r="FT465"/>
  <c r="N439"/>
  <c r="YU443"/>
  <c r="AX442"/>
  <c r="YL442"/>
  <c r="BG443"/>
  <c r="KY439"/>
  <c r="DI440"/>
  <c r="LH441"/>
  <c r="NA442"/>
  <c r="IE439"/>
  <c r="GL441"/>
  <c r="E440"/>
  <c r="N449"/>
  <c r="AX448"/>
  <c r="YL447"/>
  <c r="UQ449"/>
  <c r="US449" s="1"/>
  <c r="OT448"/>
  <c r="GU449"/>
  <c r="BP446"/>
  <c r="AX473"/>
  <c r="YU471"/>
  <c r="NS470"/>
  <c r="VI469"/>
  <c r="VK469" s="1"/>
  <c r="AF473"/>
  <c r="OT469"/>
  <c r="CH471"/>
  <c r="HV470"/>
  <c r="MR449"/>
  <c r="TP449"/>
  <c r="TY445"/>
  <c r="TG447"/>
  <c r="BG490"/>
  <c r="NA488"/>
  <c r="LH491"/>
  <c r="FT489"/>
  <c r="YU441"/>
  <c r="BG442"/>
  <c r="ZD443"/>
  <c r="UH441"/>
  <c r="UJ441" s="1"/>
  <c r="OT440"/>
  <c r="GU439"/>
  <c r="FT440"/>
  <c r="ES443"/>
  <c r="NA441"/>
  <c r="QM443"/>
  <c r="TP441"/>
  <c r="LH434"/>
  <c r="FT433"/>
  <c r="GU433"/>
  <c r="IE433"/>
  <c r="KP437"/>
  <c r="BP472"/>
  <c r="KP469"/>
  <c r="N472"/>
  <c r="AO471"/>
  <c r="AX471"/>
  <c r="NS473"/>
  <c r="KY469"/>
  <c r="ZD472"/>
  <c r="VI470"/>
  <c r="VK470" s="1"/>
  <c r="ES469"/>
  <c r="LH472"/>
  <c r="NA473"/>
  <c r="HV469"/>
  <c r="QM470"/>
  <c r="TG473"/>
  <c r="E469"/>
  <c r="W469"/>
  <c r="GL471"/>
  <c r="AX455"/>
  <c r="UH452"/>
  <c r="UJ452" s="1"/>
  <c r="E454"/>
  <c r="UH449"/>
  <c r="UJ449" s="1"/>
  <c r="HV447"/>
  <c r="E448"/>
  <c r="GL449"/>
  <c r="YL495"/>
  <c r="UQ496"/>
  <c r="US496" s="1"/>
  <c r="JX495"/>
  <c r="UH459"/>
  <c r="UJ459" s="1"/>
  <c r="ES461"/>
  <c r="N452"/>
  <c r="BG454"/>
  <c r="UQ455"/>
  <c r="US455" s="1"/>
  <c r="FT452"/>
  <c r="ES452"/>
  <c r="HV454"/>
  <c r="NA455"/>
  <c r="JX453"/>
  <c r="TY453"/>
  <c r="KP453"/>
  <c r="W452"/>
  <c r="KG494"/>
  <c r="KY494"/>
  <c r="DI494"/>
  <c r="BG483"/>
  <c r="KY484"/>
  <c r="KG471"/>
  <c r="AO470"/>
  <c r="NS472"/>
  <c r="DI472"/>
  <c r="ZM472"/>
  <c r="ZD473"/>
  <c r="HV471"/>
  <c r="BP471"/>
  <c r="TG472"/>
  <c r="GL470"/>
  <c r="KG455"/>
  <c r="YL451"/>
  <c r="YU451"/>
  <c r="KY455"/>
  <c r="DI453"/>
  <c r="ZM451"/>
  <c r="ZD453"/>
  <c r="CH453"/>
  <c r="NA453"/>
  <c r="GU455"/>
  <c r="QM454"/>
  <c r="AX454"/>
  <c r="ES451"/>
  <c r="OT453"/>
  <c r="YU454"/>
  <c r="AX451"/>
  <c r="BG452"/>
  <c r="YL453"/>
  <c r="AO451"/>
  <c r="MR453"/>
  <c r="NS454"/>
  <c r="KY452"/>
  <c r="ZM452"/>
  <c r="ZD452"/>
  <c r="DI452"/>
  <c r="UQ451"/>
  <c r="US451" s="1"/>
  <c r="AF455"/>
  <c r="UH454"/>
  <c r="UJ454" s="1"/>
  <c r="VI451"/>
  <c r="VK451" s="1"/>
  <c r="BP455"/>
  <c r="NA451"/>
  <c r="LH451"/>
  <c r="JX452"/>
  <c r="OT455"/>
  <c r="QM451"/>
  <c r="QO451" s="1"/>
  <c r="TG453"/>
  <c r="IE452"/>
  <c r="KP452"/>
  <c r="YU449"/>
  <c r="AX449"/>
  <c r="UH448"/>
  <c r="UJ448" s="1"/>
  <c r="ES446"/>
  <c r="IE449"/>
  <c r="JX449"/>
  <c r="ES447"/>
  <c r="DI482"/>
  <c r="NA485"/>
  <c r="LH483"/>
  <c r="UZ484"/>
  <c r="VB484" s="1"/>
  <c r="UH483"/>
  <c r="UJ483" s="1"/>
  <c r="FT484"/>
  <c r="JX481"/>
  <c r="TY484"/>
  <c r="TP485"/>
  <c r="QM484"/>
  <c r="KP481"/>
  <c r="KG464"/>
  <c r="AX466"/>
  <c r="NS465"/>
  <c r="KY467"/>
  <c r="ZM465"/>
  <c r="OT465"/>
  <c r="MI467"/>
  <c r="LH463"/>
  <c r="BP465"/>
  <c r="QM465"/>
  <c r="AX481"/>
  <c r="MR484"/>
  <c r="ZD485"/>
  <c r="ZM483"/>
  <c r="VI481"/>
  <c r="VK481" s="1"/>
  <c r="AO455"/>
  <c r="MR451"/>
  <c r="NS453"/>
  <c r="ZD455"/>
  <c r="VI452"/>
  <c r="VK452" s="1"/>
  <c r="LH455"/>
  <c r="HV455"/>
  <c r="TG452"/>
  <c r="GL454"/>
  <c r="IE455"/>
  <c r="E452"/>
  <c r="N441"/>
  <c r="AX443"/>
  <c r="MR442"/>
  <c r="NS439"/>
  <c r="UZ441"/>
  <c r="VB441" s="1"/>
  <c r="AF439"/>
  <c r="LH443"/>
  <c r="HV440"/>
  <c r="OT443"/>
  <c r="JX443"/>
  <c r="NA440"/>
  <c r="CH442"/>
  <c r="QM442"/>
  <c r="TP443"/>
  <c r="GL440"/>
  <c r="IE440"/>
  <c r="W439"/>
  <c r="E439"/>
  <c r="YU491"/>
  <c r="BG488"/>
  <c r="UH490"/>
  <c r="UJ490" s="1"/>
  <c r="UQ488"/>
  <c r="US488" s="1"/>
  <c r="JX490"/>
  <c r="TG490"/>
  <c r="MR461"/>
  <c r="VI461"/>
  <c r="VK461" s="1"/>
  <c r="UH458"/>
  <c r="UJ458" s="1"/>
  <c r="MI461"/>
  <c r="N491"/>
  <c r="BG487"/>
  <c r="AO487"/>
  <c r="VI488"/>
  <c r="VK488" s="1"/>
  <c r="HV491"/>
  <c r="GU490"/>
  <c r="JX489"/>
  <c r="KP487"/>
  <c r="AF464"/>
  <c r="VI464"/>
  <c r="VK464" s="1"/>
  <c r="YL469"/>
  <c r="JX469"/>
  <c r="YL482"/>
  <c r="YU483"/>
  <c r="UH484"/>
  <c r="UJ484" s="1"/>
  <c r="TP482"/>
  <c r="AO482"/>
  <c r="AF484"/>
  <c r="HV482"/>
  <c r="QM483"/>
  <c r="E482"/>
  <c r="JX477"/>
  <c r="KP475"/>
  <c r="TG477"/>
  <c r="TY476"/>
  <c r="N478"/>
  <c r="NS479"/>
  <c r="OT477"/>
  <c r="JX479"/>
  <c r="W478"/>
  <c r="MR466"/>
  <c r="CH466"/>
  <c r="GL465"/>
  <c r="HV464"/>
  <c r="KP467"/>
  <c r="BG461"/>
  <c r="AO461"/>
  <c r="NS460"/>
  <c r="ZM461"/>
  <c r="OT458"/>
  <c r="HV461"/>
  <c r="BP459"/>
  <c r="DI455"/>
  <c r="ES453"/>
  <c r="BG455"/>
  <c r="W451"/>
  <c r="GL453"/>
  <c r="KG483"/>
  <c r="BG484"/>
  <c r="NS484"/>
  <c r="DI484"/>
  <c r="ZM485"/>
  <c r="UQ485"/>
  <c r="US485" s="1"/>
  <c r="JX482"/>
  <c r="HV481"/>
  <c r="TP484"/>
  <c r="AF494"/>
  <c r="W494"/>
  <c r="ES472"/>
  <c r="W473"/>
  <c r="YU440"/>
  <c r="AO440"/>
  <c r="AX439"/>
  <c r="KY443"/>
  <c r="MR439"/>
  <c r="ZM443"/>
  <c r="ZD442"/>
  <c r="UQ440"/>
  <c r="US440" s="1"/>
  <c r="UH439"/>
  <c r="UJ439" s="1"/>
  <c r="UZ440"/>
  <c r="VB440" s="1"/>
  <c r="VI440"/>
  <c r="VK440" s="1"/>
  <c r="BP439"/>
  <c r="OT439"/>
  <c r="LH439"/>
  <c r="TY441"/>
  <c r="TG442"/>
  <c r="KP442"/>
  <c r="AX472"/>
  <c r="YU473"/>
  <c r="FT471"/>
  <c r="KP472"/>
  <c r="N484"/>
  <c r="AX485"/>
  <c r="BG485"/>
  <c r="NS482"/>
  <c r="KG446"/>
  <c r="KY446"/>
  <c r="UZ449"/>
  <c r="VB449" s="1"/>
  <c r="VI446"/>
  <c r="VK446" s="1"/>
  <c r="FT449"/>
  <c r="TP448"/>
  <c r="KP449"/>
  <c r="LH490"/>
  <c r="CH491"/>
  <c r="E489"/>
  <c r="FT472"/>
  <c r="OT471"/>
  <c r="TP472"/>
  <c r="QM473"/>
  <c r="UZ483"/>
  <c r="VB483" s="1"/>
  <c r="FT482"/>
  <c r="N471"/>
  <c r="E472"/>
  <c r="N453"/>
  <c r="YL452"/>
  <c r="BG453"/>
  <c r="NS452"/>
  <c r="UQ453"/>
  <c r="US453" s="1"/>
  <c r="UZ453"/>
  <c r="VB453" s="1"/>
  <c r="HV452"/>
  <c r="NA496"/>
  <c r="W495"/>
  <c r="KG445"/>
  <c r="YL445"/>
  <c r="BG449"/>
  <c r="KY449"/>
  <c r="UQ446"/>
  <c r="US446" s="1"/>
  <c r="UZ448"/>
  <c r="VB448" s="1"/>
  <c r="VI448"/>
  <c r="VK448" s="1"/>
  <c r="JX448"/>
  <c r="NA449"/>
  <c r="CH446"/>
  <c r="OT447"/>
  <c r="LH449"/>
  <c r="BP448"/>
  <c r="TG446"/>
  <c r="IE448"/>
  <c r="GL448"/>
  <c r="KP448"/>
  <c r="VI482"/>
  <c r="VK482" s="1"/>
  <c r="KP482"/>
  <c r="N436"/>
  <c r="AX437"/>
  <c r="DI435"/>
  <c r="UH436"/>
  <c r="UJ436" s="1"/>
  <c r="MI437"/>
  <c r="HV437"/>
  <c r="ES435"/>
  <c r="BP434"/>
  <c r="TG434"/>
  <c r="GL435"/>
  <c r="E433"/>
  <c r="IE437"/>
  <c r="UZ477"/>
  <c r="VB477" s="1"/>
  <c r="TY475"/>
  <c r="TP479"/>
  <c r="TG476"/>
  <c r="DI485"/>
  <c r="UZ482"/>
  <c r="VB482" s="1"/>
  <c r="TY485"/>
  <c r="KY459"/>
  <c r="UZ459"/>
  <c r="VB459" s="1"/>
  <c r="TY458"/>
  <c r="TP459"/>
  <c r="DI490"/>
  <c r="MI491"/>
  <c r="FT487"/>
  <c r="TP491"/>
  <c r="NS461"/>
  <c r="QM460"/>
  <c r="N477"/>
  <c r="YU475"/>
  <c r="AX476"/>
  <c r="YL476"/>
  <c r="NS477"/>
  <c r="KY475"/>
  <c r="ZD478"/>
  <c r="ZM479"/>
  <c r="DI477"/>
  <c r="UQ476"/>
  <c r="US476" s="1"/>
  <c r="UH477"/>
  <c r="UJ477" s="1"/>
  <c r="AF476"/>
  <c r="UZ476"/>
  <c r="VB476" s="1"/>
  <c r="OT479"/>
  <c r="FT475"/>
  <c r="NA477"/>
  <c r="MI476"/>
  <c r="QM478"/>
  <c r="W476"/>
  <c r="GL476"/>
  <c r="BG430"/>
  <c r="NS431"/>
  <c r="DI429"/>
  <c r="ZD431"/>
  <c r="NA428"/>
  <c r="GU427"/>
  <c r="KP428"/>
  <c r="AX493"/>
  <c r="AO493"/>
  <c r="BG493"/>
  <c r="KY493"/>
  <c r="MR493"/>
  <c r="NS494"/>
  <c r="ZM493"/>
  <c r="ZD493"/>
  <c r="AF493"/>
  <c r="UH494"/>
  <c r="UJ494" s="1"/>
  <c r="UZ493"/>
  <c r="VB493" s="1"/>
  <c r="VI493"/>
  <c r="VK493" s="1"/>
  <c r="UQ493"/>
  <c r="US493" s="1"/>
  <c r="LH493"/>
  <c r="HV494"/>
  <c r="JX493"/>
  <c r="JZ493" s="1"/>
  <c r="NA495"/>
  <c r="MI496"/>
  <c r="BP493"/>
  <c r="TG493"/>
  <c r="TP494"/>
  <c r="TY497"/>
  <c r="GL493"/>
  <c r="KP493"/>
  <c r="W493"/>
  <c r="IE497"/>
  <c r="AX475"/>
  <c r="AO479"/>
  <c r="NS478"/>
  <c r="DI478"/>
  <c r="ZD477"/>
  <c r="ZM477"/>
  <c r="AF477"/>
  <c r="HV475"/>
  <c r="FT476"/>
  <c r="BP477"/>
  <c r="OT475"/>
  <c r="QM475"/>
  <c r="GL479"/>
  <c r="E478"/>
  <c r="AF448"/>
  <c r="GU447"/>
  <c r="FT446"/>
  <c r="NA447"/>
  <c r="AO476"/>
  <c r="KY476"/>
  <c r="ZM478"/>
  <c r="GU476"/>
  <c r="TP478"/>
  <c r="KG435"/>
  <c r="BG434"/>
  <c r="YU435"/>
  <c r="AO436"/>
  <c r="KY435"/>
  <c r="MR434"/>
  <c r="ZM434"/>
  <c r="ZD435"/>
  <c r="UQ435"/>
  <c r="US435" s="1"/>
  <c r="VI437"/>
  <c r="VK437" s="1"/>
  <c r="JX433"/>
  <c r="HV434"/>
  <c r="LH437"/>
  <c r="FT434"/>
  <c r="NA435"/>
  <c r="CH437"/>
  <c r="BP436"/>
  <c r="TG433"/>
  <c r="QM433"/>
  <c r="KP436"/>
  <c r="YL439"/>
  <c r="YU439"/>
  <c r="AX440"/>
  <c r="AO441"/>
  <c r="KY442"/>
  <c r="NS441"/>
  <c r="MR441"/>
  <c r="DI442"/>
  <c r="ZM439"/>
  <c r="ZD439"/>
  <c r="UQ441"/>
  <c r="US441" s="1"/>
  <c r="VI439"/>
  <c r="VK439" s="1"/>
  <c r="AF440"/>
  <c r="MI441"/>
  <c r="JX440"/>
  <c r="ES441"/>
  <c r="HV439"/>
  <c r="LH442"/>
  <c r="BP440"/>
  <c r="TP440"/>
  <c r="QM441"/>
  <c r="TG439"/>
  <c r="TI439" s="1"/>
  <c r="E441"/>
  <c r="GL439"/>
  <c r="W440"/>
  <c r="KP441"/>
  <c r="KG488"/>
  <c r="YU490"/>
  <c r="NS487"/>
  <c r="VI489"/>
  <c r="VK489" s="1"/>
  <c r="NA487"/>
  <c r="ES466"/>
  <c r="W466"/>
  <c r="BG477"/>
  <c r="HV479"/>
  <c r="OT476"/>
  <c r="IE477"/>
  <c r="KG491"/>
  <c r="AX489"/>
  <c r="YL487"/>
  <c r="NS489"/>
  <c r="AF487"/>
  <c r="OT488"/>
  <c r="JX488"/>
  <c r="CH490"/>
  <c r="ES489"/>
  <c r="NS496"/>
  <c r="CH496"/>
  <c r="AO457"/>
  <c r="AX457"/>
  <c r="AZ457" s="1"/>
  <c r="YU457"/>
  <c r="YW457" s="1"/>
  <c r="BG457"/>
  <c r="BI457" s="1"/>
  <c r="YL458"/>
  <c r="KY457"/>
  <c r="LA457" s="1"/>
  <c r="NS457"/>
  <c r="NU457" s="1"/>
  <c r="MR457"/>
  <c r="MT457" s="1"/>
  <c r="ZM457"/>
  <c r="ZO457" s="1"/>
  <c r="DI457"/>
  <c r="DK457" s="1"/>
  <c r="ZD457"/>
  <c r="AF457"/>
  <c r="AH457" s="1"/>
  <c r="VI457"/>
  <c r="VK457" s="1"/>
  <c r="UZ458"/>
  <c r="VB458" s="1"/>
  <c r="UH457"/>
  <c r="UJ457" s="1"/>
  <c r="UQ457"/>
  <c r="US457" s="1"/>
  <c r="BP457"/>
  <c r="BR457" s="1"/>
  <c r="MI457"/>
  <c r="LH457"/>
  <c r="GU457"/>
  <c r="GW457" s="1"/>
  <c r="FT459"/>
  <c r="CH457"/>
  <c r="OT457"/>
  <c r="OV457" s="1"/>
  <c r="NA459"/>
  <c r="JX457"/>
  <c r="HV457"/>
  <c r="HX457" s="1"/>
  <c r="ES457"/>
  <c r="TY457"/>
  <c r="UA457" s="1"/>
  <c r="QM457"/>
  <c r="TP457"/>
  <c r="TR457" s="1"/>
  <c r="TG457"/>
  <c r="W457"/>
  <c r="Y457" s="1"/>
  <c r="E457"/>
  <c r="KP457"/>
  <c r="IE461"/>
  <c r="GL457"/>
  <c r="GN457" s="1"/>
  <c r="YU481"/>
  <c r="AF485"/>
  <c r="GL483"/>
  <c r="KY482"/>
  <c r="FT481"/>
  <c r="TG485"/>
  <c r="KY448"/>
  <c r="NS448"/>
  <c r="DI449"/>
  <c r="VI449"/>
  <c r="VK449" s="1"/>
  <c r="HV449"/>
  <c r="W449"/>
  <c r="N448"/>
  <c r="YL449"/>
  <c r="YU446"/>
  <c r="NS447"/>
  <c r="ZM449"/>
  <c r="UQ447"/>
  <c r="US447" s="1"/>
  <c r="UZ447"/>
  <c r="VB447" s="1"/>
  <c r="KP447"/>
  <c r="YL488"/>
  <c r="YU489"/>
  <c r="MR487"/>
  <c r="AX453"/>
  <c r="KY451"/>
  <c r="ZM453"/>
  <c r="ZD451"/>
  <c r="FT451"/>
  <c r="LH453"/>
  <c r="TY452"/>
  <c r="KP455"/>
  <c r="UZ463"/>
  <c r="VB463" s="1"/>
  <c r="ES465"/>
  <c r="NS455"/>
  <c r="AF453"/>
  <c r="UZ452"/>
  <c r="VB452" s="1"/>
  <c r="MI453"/>
  <c r="OT452"/>
  <c r="ES455"/>
  <c r="TG454"/>
  <c r="TY451"/>
  <c r="KG478"/>
  <c r="YL475"/>
  <c r="YU476"/>
  <c r="AO475"/>
  <c r="AX477"/>
  <c r="KY478"/>
  <c r="DI475"/>
  <c r="AF475"/>
  <c r="UQ475"/>
  <c r="US475" s="1"/>
  <c r="VI478"/>
  <c r="VK478" s="1"/>
  <c r="LH475"/>
  <c r="NA475"/>
  <c r="GU475"/>
  <c r="BP475"/>
  <c r="W475"/>
  <c r="GL477"/>
  <c r="FT455"/>
  <c r="ES454"/>
  <c r="MI452"/>
  <c r="TP455"/>
  <c r="ZD490"/>
  <c r="DI487"/>
  <c r="QM490"/>
  <c r="KY487"/>
  <c r="ZM488"/>
  <c r="ZD487"/>
  <c r="HV490"/>
  <c r="CH489"/>
  <c r="TG488"/>
  <c r="GL489"/>
  <c r="E488"/>
  <c r="N482"/>
  <c r="MR481"/>
  <c r="HV483"/>
  <c r="W483"/>
  <c r="GL482"/>
  <c r="AO452"/>
  <c r="MR454"/>
  <c r="KG473"/>
  <c r="YU470"/>
  <c r="KY473"/>
  <c r="ZM471"/>
  <c r="ZD471"/>
  <c r="UQ472"/>
  <c r="US472" s="1"/>
  <c r="FT473"/>
  <c r="YL459"/>
  <c r="MR458"/>
  <c r="DI459"/>
  <c r="OT461"/>
  <c r="LH459"/>
  <c r="MI460"/>
  <c r="E461"/>
  <c r="MR445"/>
  <c r="UH447"/>
  <c r="UJ447" s="1"/>
  <c r="UZ446"/>
  <c r="VB446" s="1"/>
  <c r="GU446"/>
  <c r="LH447"/>
  <c r="ES448"/>
  <c r="KP446"/>
  <c r="AF491"/>
  <c r="JX487"/>
  <c r="YL443"/>
  <c r="AO443"/>
  <c r="MI443"/>
  <c r="KG470"/>
  <c r="AX469"/>
  <c r="MR469"/>
  <c r="KY471"/>
  <c r="DI470"/>
  <c r="AF470"/>
  <c r="UZ470"/>
  <c r="VB470" s="1"/>
  <c r="JX470"/>
  <c r="HV472"/>
  <c r="LH471"/>
  <c r="NA472"/>
  <c r="TY469"/>
  <c r="IE472"/>
  <c r="N487"/>
  <c r="AO491"/>
  <c r="AX487"/>
  <c r="ZM491"/>
  <c r="AF488"/>
  <c r="IE488"/>
  <c r="W488"/>
  <c r="GL487"/>
  <c r="E490"/>
  <c r="BG495"/>
  <c r="MR496"/>
  <c r="NS497"/>
  <c r="KY495"/>
  <c r="ZM496"/>
  <c r="DI493"/>
  <c r="UH495"/>
  <c r="UJ495" s="1"/>
  <c r="AF496"/>
  <c r="NA494"/>
  <c r="GU494"/>
  <c r="LH496"/>
  <c r="FT497"/>
  <c r="KP494"/>
  <c r="UH489"/>
  <c r="UJ489" s="1"/>
  <c r="UZ488"/>
  <c r="VB488" s="1"/>
  <c r="ES488"/>
  <c r="TY487"/>
  <c r="TP488"/>
  <c r="N467"/>
  <c r="BG464"/>
  <c r="NS463"/>
  <c r="KY466"/>
  <c r="UZ466"/>
  <c r="VB466" s="1"/>
  <c r="ES464"/>
  <c r="KG484"/>
  <c r="YU482"/>
  <c r="UH485"/>
  <c r="UJ485" s="1"/>
  <c r="TG483"/>
  <c r="YL479"/>
  <c r="UH479"/>
  <c r="UJ479" s="1"/>
  <c r="GU479"/>
  <c r="MI475"/>
  <c r="JX476"/>
  <c r="KP477"/>
  <c r="AO453"/>
  <c r="NS451"/>
  <c r="AF451"/>
  <c r="HV453"/>
  <c r="IE454"/>
  <c r="UZ473"/>
  <c r="VB473" s="1"/>
  <c r="ES473"/>
  <c r="KG441"/>
  <c r="BG439"/>
  <c r="NS440"/>
  <c r="KY441"/>
  <c r="VI443"/>
  <c r="VK443" s="1"/>
  <c r="UQ443"/>
  <c r="US443" s="1"/>
  <c r="UZ439"/>
  <c r="VB439" s="1"/>
  <c r="UH443"/>
  <c r="UJ443" s="1"/>
  <c r="JX441"/>
  <c r="NA439"/>
  <c r="CH439"/>
  <c r="HV441"/>
  <c r="QM439"/>
  <c r="IE441"/>
  <c r="GL442"/>
  <c r="E442"/>
  <c r="BG476"/>
  <c r="UH478"/>
  <c r="UJ478" s="1"/>
  <c r="UH464"/>
  <c r="UJ464" s="1"/>
  <c r="NA465"/>
  <c r="YL463"/>
  <c r="YU464"/>
  <c r="UQ466"/>
  <c r="US466" s="1"/>
  <c r="UZ465"/>
  <c r="VB465" s="1"/>
  <c r="VI465"/>
  <c r="VK465" s="1"/>
  <c r="AF465"/>
  <c r="UH466"/>
  <c r="UJ466" s="1"/>
  <c r="JX465"/>
  <c r="LH467"/>
  <c r="TY465"/>
  <c r="W465"/>
  <c r="YL489"/>
  <c r="OT489"/>
  <c r="MI487"/>
  <c r="IE490"/>
  <c r="AO434"/>
  <c r="AX434"/>
  <c r="BG437"/>
  <c r="YU436"/>
  <c r="NS434"/>
  <c r="UQ437"/>
  <c r="US437" s="1"/>
  <c r="VI434"/>
  <c r="VK434" s="1"/>
  <c r="UZ437"/>
  <c r="VB437" s="1"/>
  <c r="NA436"/>
  <c r="AF435"/>
  <c r="MI435"/>
  <c r="LH435"/>
  <c r="JX436"/>
  <c r="QM434"/>
  <c r="TY434"/>
  <c r="VI473"/>
  <c r="VK473" s="1"/>
  <c r="JX473"/>
  <c r="KG489"/>
  <c r="OT487"/>
  <c r="N470"/>
  <c r="YL472"/>
  <c r="KY472"/>
  <c r="ZM473"/>
  <c r="UH472"/>
  <c r="UJ472" s="1"/>
  <c r="BP473"/>
  <c r="NA471"/>
  <c r="TP473"/>
  <c r="QM471"/>
  <c r="TY470"/>
  <c r="GL473"/>
  <c r="KP471"/>
  <c r="IE473"/>
  <c r="E473"/>
  <c r="KG465"/>
  <c r="MR467"/>
  <c r="KY463"/>
  <c r="ZM466"/>
  <c r="ZD464"/>
  <c r="ES463"/>
  <c r="OT464"/>
  <c r="HV467"/>
  <c r="QM464"/>
  <c r="W467"/>
  <c r="KP463"/>
  <c r="UH475"/>
  <c r="UJ475" s="1"/>
  <c r="UZ475"/>
  <c r="VB475" s="1"/>
  <c r="QM477"/>
  <c r="TP477"/>
  <c r="KG463"/>
  <c r="YU465"/>
  <c r="AX465"/>
  <c r="ZD466"/>
  <c r="ZM464"/>
  <c r="UQ463"/>
  <c r="US463" s="1"/>
  <c r="UH467"/>
  <c r="UJ467" s="1"/>
  <c r="NA463"/>
  <c r="LH465"/>
  <c r="AO483"/>
  <c r="NS485"/>
  <c r="AF483"/>
  <c r="OT481"/>
  <c r="LH485"/>
  <c r="BP485"/>
  <c r="MI481"/>
  <c r="GU483"/>
  <c r="W481"/>
  <c r="E481"/>
  <c r="IE483"/>
  <c r="GL485"/>
  <c r="KP484"/>
  <c r="BG459"/>
  <c r="AF459"/>
  <c r="JX459"/>
  <c r="TG459"/>
  <c r="VI447"/>
  <c r="VK447" s="1"/>
  <c r="MI446"/>
  <c r="YL464"/>
  <c r="UZ467"/>
  <c r="VB467" s="1"/>
  <c r="GU464"/>
  <c r="FT464"/>
  <c r="JX466"/>
  <c r="NA464"/>
  <c r="TP465"/>
  <c r="TY463"/>
  <c r="TG463"/>
  <c r="YU431"/>
  <c r="YL431"/>
  <c r="AO429"/>
  <c r="BG428"/>
  <c r="AX429"/>
  <c r="NS428"/>
  <c r="KY429"/>
  <c r="MR428"/>
  <c r="ZM428"/>
  <c r="ZD427"/>
  <c r="DI430"/>
  <c r="UH430"/>
  <c r="UJ430" s="1"/>
  <c r="UQ430"/>
  <c r="US430" s="1"/>
  <c r="UZ428"/>
  <c r="VB428" s="1"/>
  <c r="VI431"/>
  <c r="VK431" s="1"/>
  <c r="AF429"/>
  <c r="OT430"/>
  <c r="NA427"/>
  <c r="HV429"/>
  <c r="CH427"/>
  <c r="FT430"/>
  <c r="ES428"/>
  <c r="BP428"/>
  <c r="MI429"/>
  <c r="LH430"/>
  <c r="QM428"/>
  <c r="TG431"/>
  <c r="W429"/>
  <c r="IE427"/>
  <c r="E428"/>
  <c r="GL427"/>
  <c r="UH440"/>
  <c r="UJ440" s="1"/>
  <c r="MI442"/>
  <c r="ES442"/>
  <c r="KG433"/>
  <c r="YL435"/>
  <c r="YU434"/>
  <c r="AX436"/>
  <c r="BG433"/>
  <c r="AO433"/>
  <c r="KY434"/>
  <c r="NS436"/>
  <c r="UQ433"/>
  <c r="US433" s="1"/>
  <c r="VI435"/>
  <c r="VK435" s="1"/>
  <c r="UH435"/>
  <c r="UJ435" s="1"/>
  <c r="UZ433"/>
  <c r="VB433" s="1"/>
  <c r="LH436"/>
  <c r="OT437"/>
  <c r="JX434"/>
  <c r="HV433"/>
  <c r="TY433"/>
  <c r="QM435"/>
  <c r="KP433"/>
  <c r="KR433" s="1"/>
  <c r="GL436"/>
  <c r="E436"/>
  <c r="UZ451"/>
  <c r="VB451" s="1"/>
  <c r="AF452"/>
  <c r="JX451"/>
  <c r="OT451"/>
  <c r="GU451"/>
  <c r="BP451"/>
  <c r="KP451"/>
  <c r="MR482"/>
  <c r="ES485"/>
  <c r="IE482"/>
  <c r="KG469"/>
  <c r="YL470"/>
  <c r="LH473"/>
  <c r="KP470"/>
  <c r="MR495"/>
  <c r="IE495"/>
  <c r="YL485"/>
  <c r="UQ482"/>
  <c r="US482" s="1"/>
  <c r="KG461"/>
  <c r="AX460"/>
  <c r="ZD460"/>
  <c r="DI460"/>
  <c r="UZ457"/>
  <c r="VB457" s="1"/>
  <c r="HV460"/>
  <c r="MI458"/>
  <c r="JX458"/>
  <c r="AO448"/>
  <c r="AX445"/>
  <c r="BG447"/>
  <c r="NS449"/>
  <c r="ZM447"/>
  <c r="DI446"/>
  <c r="ZD445"/>
  <c r="UQ448"/>
  <c r="US448" s="1"/>
  <c r="UZ445"/>
  <c r="VB445" s="1"/>
  <c r="JX445"/>
  <c r="GU445"/>
  <c r="LH446"/>
  <c r="OT446"/>
  <c r="NA445"/>
  <c r="NC445" s="1"/>
  <c r="MI447"/>
  <c r="HV445"/>
  <c r="CH447"/>
  <c r="TY449"/>
  <c r="TP445"/>
  <c r="QM448"/>
  <c r="E449"/>
  <c r="GL447"/>
  <c r="W446"/>
  <c r="IE447"/>
  <c r="KY488"/>
  <c r="CH488"/>
  <c r="GL491"/>
  <c r="YU463"/>
  <c r="KY465"/>
  <c r="GU463"/>
  <c r="MI463"/>
  <c r="E466"/>
  <c r="CH495"/>
  <c r="HV496"/>
  <c r="MI495"/>
  <c r="CH494"/>
  <c r="UH442"/>
  <c r="UJ442" s="1"/>
  <c r="MI440"/>
  <c r="BP441"/>
  <c r="W441"/>
  <c r="N469"/>
  <c r="YL473"/>
  <c r="BG469"/>
  <c r="AX470"/>
  <c r="AO469"/>
  <c r="KY470"/>
  <c r="NS469"/>
  <c r="ZM470"/>
  <c r="ZD470"/>
  <c r="DI469"/>
  <c r="UH470"/>
  <c r="UJ470" s="1"/>
  <c r="AF471"/>
  <c r="UQ470"/>
  <c r="US470" s="1"/>
  <c r="UZ469"/>
  <c r="VB469" s="1"/>
  <c r="VI471"/>
  <c r="VK471" s="1"/>
  <c r="CH469"/>
  <c r="BP470"/>
  <c r="NA469"/>
  <c r="GU469"/>
  <c r="MI471"/>
  <c r="LH469"/>
  <c r="JX472"/>
  <c r="TP470"/>
  <c r="TG469"/>
  <c r="QM469"/>
  <c r="IE469"/>
  <c r="GL472"/>
  <c r="E470"/>
  <c r="W470"/>
  <c r="AX484"/>
  <c r="KY481"/>
  <c r="UZ481"/>
  <c r="VB481" s="1"/>
  <c r="NA481"/>
  <c r="JX483"/>
  <c r="LH482"/>
  <c r="BP482"/>
  <c r="QM482"/>
  <c r="KP483"/>
  <c r="ES487"/>
  <c r="TG487"/>
  <c r="AO494"/>
  <c r="MR494"/>
  <c r="BP495"/>
  <c r="E493"/>
  <c r="G493" s="1"/>
  <c r="W497"/>
  <c r="GL495"/>
  <c r="BG471"/>
  <c r="AO473"/>
  <c r="YU469"/>
  <c r="NS471"/>
  <c r="DI473"/>
  <c r="ZD469"/>
  <c r="ZM469"/>
  <c r="AF472"/>
  <c r="UQ469"/>
  <c r="US469" s="1"/>
  <c r="NA470"/>
  <c r="BP469"/>
  <c r="LH470"/>
  <c r="HV473"/>
  <c r="MI472"/>
  <c r="GL469"/>
  <c r="W472"/>
  <c r="E471"/>
  <c r="BG481"/>
  <c r="NA482"/>
  <c r="W484"/>
  <c r="N483"/>
  <c r="YL484"/>
  <c r="GU485"/>
  <c r="IE484"/>
  <c r="AX482"/>
  <c r="YL483"/>
  <c r="DI483"/>
  <c r="ZD483"/>
  <c r="UH481"/>
  <c r="UJ481" s="1"/>
  <c r="UQ483"/>
  <c r="US483" s="1"/>
  <c r="TG481"/>
  <c r="KG477"/>
  <c r="MR476"/>
  <c r="QM476"/>
  <c r="ES484"/>
  <c r="QM481"/>
  <c r="KY490"/>
  <c r="VI490"/>
  <c r="VK490" s="1"/>
  <c r="YU466"/>
  <c r="BP466"/>
  <c r="CH464"/>
  <c r="UQ487"/>
  <c r="US487" s="1"/>
  <c r="UZ487"/>
  <c r="VB487" s="1"/>
  <c r="GU487"/>
  <c r="TP487"/>
  <c r="GU493"/>
  <c r="FT495"/>
  <c r="TP497"/>
  <c r="AX433"/>
  <c r="AO437"/>
  <c r="BG435"/>
  <c r="YU433"/>
  <c r="NS437"/>
  <c r="MR433"/>
  <c r="ZD433"/>
  <c r="ZF433" s="1"/>
  <c r="ZM433"/>
  <c r="DI433"/>
  <c r="UQ434"/>
  <c r="US434" s="1"/>
  <c r="UH433"/>
  <c r="UJ433" s="1"/>
  <c r="ES433"/>
  <c r="BP433"/>
  <c r="HV435"/>
  <c r="AF433"/>
  <c r="NA433"/>
  <c r="LH433"/>
  <c r="QM437"/>
  <c r="W436"/>
  <c r="KP434"/>
  <c r="BG475"/>
  <c r="YU477"/>
  <c r="ZD479"/>
  <c r="NA476"/>
  <c r="KG457"/>
  <c r="KI457" s="1"/>
  <c r="N457"/>
  <c r="P457" s="1"/>
  <c r="N443"/>
  <c r="KG440"/>
  <c r="KG427"/>
  <c r="N430"/>
  <c r="N427"/>
  <c r="KG428"/>
  <c r="KG447"/>
  <c r="N445"/>
  <c r="KG481"/>
  <c r="N481"/>
  <c r="N479"/>
  <c r="KG479"/>
  <c r="N497"/>
  <c r="KG497"/>
  <c r="N442"/>
  <c r="KG442"/>
  <c r="KG451"/>
  <c r="N454"/>
  <c r="N447"/>
  <c r="KG448"/>
  <c r="N461"/>
  <c r="KG458"/>
  <c r="KG436"/>
  <c r="N437"/>
  <c r="KG434"/>
  <c r="N435"/>
  <c r="N428"/>
  <c r="KG429"/>
  <c r="N455"/>
  <c r="KG454"/>
  <c r="N493"/>
  <c r="KG493"/>
  <c r="N495"/>
  <c r="KG496"/>
  <c r="KG466"/>
  <c r="N463"/>
  <c r="KG443"/>
  <c r="N440"/>
  <c r="UT498" l="1"/>
  <c r="DU474"/>
  <c r="CT474"/>
  <c r="VC498"/>
  <c r="VC450"/>
  <c r="VC474"/>
  <c r="VL432"/>
  <c r="VC444"/>
  <c r="VL498"/>
  <c r="CT462"/>
  <c r="UK432"/>
  <c r="VL468"/>
  <c r="VL462"/>
  <c r="UK462"/>
  <c r="UK486"/>
  <c r="VL456"/>
  <c r="UK456"/>
  <c r="UK498"/>
  <c r="UK492"/>
  <c r="DU444"/>
  <c r="DU456"/>
  <c r="DU492"/>
  <c r="CT480"/>
  <c r="UK474"/>
  <c r="VL438"/>
  <c r="DU468"/>
  <c r="CT444"/>
  <c r="DU450"/>
  <c r="CT492"/>
  <c r="DU486"/>
  <c r="DU480"/>
  <c r="DU462"/>
  <c r="UT492"/>
  <c r="UT486"/>
  <c r="VC486"/>
  <c r="UT450"/>
  <c r="UT432"/>
  <c r="UT468"/>
  <c r="VL444"/>
  <c r="UK450"/>
  <c r="CT438"/>
  <c r="CT450"/>
  <c r="CT456"/>
  <c r="CT432"/>
  <c r="CT486"/>
  <c r="CT468"/>
  <c r="VC462"/>
  <c r="VL450"/>
  <c r="UT456"/>
  <c r="DU432"/>
  <c r="DU438"/>
  <c r="UT462"/>
  <c r="UT444"/>
  <c r="VL480"/>
  <c r="VC438"/>
  <c r="VC456"/>
  <c r="UT480"/>
  <c r="VC432"/>
  <c r="VL486"/>
  <c r="VC480"/>
  <c r="VC468"/>
  <c r="UK480"/>
  <c r="UK468"/>
  <c r="VL474"/>
  <c r="UK444"/>
  <c r="UT474"/>
  <c r="VK500"/>
  <c r="AH38" s="1"/>
  <c r="VL492"/>
  <c r="VC492"/>
  <c r="VB500"/>
  <c r="AH58" s="1"/>
  <c r="UT438"/>
  <c r="US500"/>
  <c r="AH46" s="1"/>
  <c r="UK438"/>
  <c r="UJ500"/>
  <c r="AH16" s="1"/>
  <c r="FV454"/>
  <c r="M58" l="1"/>
  <c r="M16"/>
  <c r="M38"/>
  <c r="M46"/>
  <c r="N165"/>
  <c r="Q248"/>
  <c r="N180"/>
  <c r="Q263"/>
  <c r="N176"/>
  <c r="Q259"/>
  <c r="N182"/>
  <c r="Q265"/>
  <c r="LH9" i="5"/>
  <c r="LJ9"/>
  <c r="LL9"/>
  <c r="LN9"/>
  <c r="LH18"/>
  <c r="LJ18"/>
  <c r="LL18"/>
  <c r="LN18"/>
  <c r="LH21"/>
  <c r="LJ21"/>
  <c r="LL21"/>
  <c r="LN21"/>
  <c r="LH24"/>
  <c r="LJ24"/>
  <c r="LL24"/>
  <c r="LN24"/>
  <c r="LH30"/>
  <c r="LJ30"/>
  <c r="LL30"/>
  <c r="LN30"/>
  <c r="LH33"/>
  <c r="LJ33"/>
  <c r="LL33"/>
  <c r="LN33"/>
  <c r="LH36"/>
  <c r="LJ36"/>
  <c r="LL36"/>
  <c r="LN36"/>
  <c r="LH39"/>
  <c r="LJ39"/>
  <c r="LL39"/>
  <c r="LN39"/>
  <c r="LH42"/>
  <c r="LJ42"/>
  <c r="LL42"/>
  <c r="LN42"/>
  <c r="LH45"/>
  <c r="LJ45"/>
  <c r="LL45"/>
  <c r="LN45"/>
  <c r="LH48"/>
  <c r="LJ48"/>
  <c r="LL48"/>
  <c r="LN48"/>
  <c r="LH51"/>
  <c r="LJ51"/>
  <c r="LL51"/>
  <c r="LN51"/>
  <c r="LH57"/>
  <c r="LJ57"/>
  <c r="LL57"/>
  <c r="LN57"/>
  <c r="LH60"/>
  <c r="LJ60"/>
  <c r="LL60"/>
  <c r="LN60"/>
  <c r="LH63"/>
  <c r="LJ63"/>
  <c r="LL63"/>
  <c r="LN63"/>
  <c r="LH66"/>
  <c r="LJ66"/>
  <c r="LL66"/>
  <c r="LN66"/>
  <c r="LH69"/>
  <c r="LJ69"/>
  <c r="LL69"/>
  <c r="LN69"/>
  <c r="LH72"/>
  <c r="LJ72"/>
  <c r="LL72"/>
  <c r="LN72"/>
  <c r="LH75"/>
  <c r="LJ75"/>
  <c r="LL75"/>
  <c r="LN75"/>
  <c r="LH78"/>
  <c r="LJ78"/>
  <c r="LL78"/>
  <c r="LN78"/>
  <c r="LH81"/>
  <c r="LJ81"/>
  <c r="LL81"/>
  <c r="LN81"/>
  <c r="LH84"/>
  <c r="LJ84"/>
  <c r="LL84"/>
  <c r="LN84"/>
  <c r="LH87"/>
  <c r="LJ87"/>
  <c r="LL87"/>
  <c r="LN87"/>
  <c r="LH90"/>
  <c r="LJ90"/>
  <c r="LL90"/>
  <c r="LN90"/>
  <c r="LH99"/>
  <c r="LJ99"/>
  <c r="LL99"/>
  <c r="LN99"/>
  <c r="LH102"/>
  <c r="LJ102"/>
  <c r="LL102"/>
  <c r="LN102"/>
  <c r="LH105"/>
  <c r="LJ105"/>
  <c r="LL105"/>
  <c r="LN105"/>
  <c r="LH108"/>
  <c r="LJ108"/>
  <c r="LL108"/>
  <c r="LN108"/>
  <c r="LH117"/>
  <c r="LJ117"/>
  <c r="LL117"/>
  <c r="LN117"/>
  <c r="LH120"/>
  <c r="LJ120"/>
  <c r="LL120"/>
  <c r="LN120"/>
  <c r="LH123"/>
  <c r="LJ123"/>
  <c r="LL123"/>
  <c r="LN123"/>
  <c r="LH126"/>
  <c r="LJ126"/>
  <c r="LL126"/>
  <c r="LN126"/>
  <c r="LH129"/>
  <c r="LJ129"/>
  <c r="LL129"/>
  <c r="LN129"/>
  <c r="LH147"/>
  <c r="LJ147"/>
  <c r="LL147"/>
  <c r="LN147"/>
  <c r="LH150"/>
  <c r="LJ150"/>
  <c r="LL150"/>
  <c r="LN150"/>
  <c r="LH153"/>
  <c r="LJ153"/>
  <c r="LL153"/>
  <c r="LN153"/>
  <c r="LH156"/>
  <c r="LJ156"/>
  <c r="LL156"/>
  <c r="LN156"/>
  <c r="LH159"/>
  <c r="LJ159"/>
  <c r="LL159"/>
  <c r="LN159"/>
  <c r="LH162"/>
  <c r="LJ162"/>
  <c r="LL162"/>
  <c r="LN162"/>
  <c r="LH165"/>
  <c r="LJ165"/>
  <c r="LL165"/>
  <c r="LN165"/>
  <c r="LH168"/>
  <c r="LJ168"/>
  <c r="LL168"/>
  <c r="LN168"/>
  <c r="LH174"/>
  <c r="LJ174"/>
  <c r="LL174"/>
  <c r="LN174"/>
  <c r="LH177"/>
  <c r="LJ177"/>
  <c r="LL177"/>
  <c r="LN177"/>
  <c r="LH180"/>
  <c r="LJ180"/>
  <c r="LL180"/>
  <c r="LN180"/>
  <c r="LH186"/>
  <c r="LJ186"/>
  <c r="LL186"/>
  <c r="LN186"/>
  <c r="LH189"/>
  <c r="LJ189"/>
  <c r="LL189"/>
  <c r="LN189"/>
  <c r="LH192"/>
  <c r="LJ192"/>
  <c r="LL192"/>
  <c r="LN192"/>
  <c r="LH195"/>
  <c r="LJ195"/>
  <c r="LL195"/>
  <c r="LN195"/>
  <c r="LH198"/>
  <c r="LJ198"/>
  <c r="LL198"/>
  <c r="LN198"/>
  <c r="LH201"/>
  <c r="LJ201"/>
  <c r="LL201"/>
  <c r="LN201"/>
  <c r="LH204"/>
  <c r="LJ204"/>
  <c r="LL204"/>
  <c r="LN204"/>
  <c r="LH210"/>
  <c r="LJ210"/>
  <c r="LL210"/>
  <c r="LN210"/>
  <c r="LH213"/>
  <c r="LJ213"/>
  <c r="LL213"/>
  <c r="LN213"/>
  <c r="LH216"/>
  <c r="LJ216"/>
  <c r="LL216"/>
  <c r="LN216"/>
  <c r="LH222"/>
  <c r="LJ222"/>
  <c r="LL222"/>
  <c r="LN222"/>
  <c r="LH225"/>
  <c r="LJ225"/>
  <c r="LL225"/>
  <c r="LN225"/>
  <c r="LH231"/>
  <c r="LJ231"/>
  <c r="LL231"/>
  <c r="LN231"/>
  <c r="LH237"/>
  <c r="LJ237"/>
  <c r="LL237"/>
  <c r="LN237"/>
  <c r="LH93"/>
  <c r="LJ93"/>
  <c r="LL93"/>
  <c r="LN93"/>
  <c r="LH96"/>
  <c r="LJ96"/>
  <c r="LL96"/>
  <c r="LN96"/>
  <c r="LH114"/>
  <c r="LJ114"/>
  <c r="LL114"/>
  <c r="LN114"/>
  <c r="LH111"/>
  <c r="LJ111"/>
  <c r="LL111"/>
  <c r="LN111"/>
  <c r="LH15"/>
  <c r="LJ15"/>
  <c r="LL15"/>
  <c r="LN15"/>
  <c r="LH183"/>
  <c r="LJ183"/>
  <c r="LL183"/>
  <c r="LN183"/>
  <c r="LH144"/>
  <c r="LJ144"/>
  <c r="LL144"/>
  <c r="LN144"/>
  <c r="LH138"/>
  <c r="LJ138"/>
  <c r="LL138"/>
  <c r="LN138"/>
  <c r="LH12"/>
  <c r="LJ12"/>
  <c r="LL12"/>
  <c r="LN12"/>
  <c r="LH27"/>
  <c r="LJ27"/>
  <c r="LL27"/>
  <c r="LN27"/>
  <c r="LH132"/>
  <c r="LJ132"/>
  <c r="LL132"/>
  <c r="LN132"/>
  <c r="LH54"/>
  <c r="LJ54"/>
  <c r="LL54"/>
  <c r="LN54"/>
  <c r="LH141"/>
  <c r="LJ141"/>
  <c r="LL141"/>
  <c r="LN141"/>
  <c r="LH6"/>
  <c r="LJ6"/>
  <c r="LL6"/>
  <c r="LN6"/>
  <c r="LH234"/>
  <c r="LJ234"/>
  <c r="LL234"/>
  <c r="LN234"/>
  <c r="LH228"/>
  <c r="LJ228"/>
  <c r="LL228"/>
  <c r="LN228"/>
  <c r="LH171"/>
  <c r="LJ171"/>
  <c r="LL171"/>
  <c r="LN171"/>
  <c r="LH135"/>
  <c r="LJ135"/>
  <c r="LL135"/>
  <c r="LN135"/>
  <c r="LH219"/>
  <c r="LJ219"/>
  <c r="LL219"/>
  <c r="LN219"/>
  <c r="LH207"/>
  <c r="LJ207"/>
  <c r="LL207"/>
  <c r="LN207"/>
  <c r="K267" i="1" l="1"/>
  <c r="F268"/>
  <c r="F267"/>
  <c r="B268"/>
  <c r="B267"/>
  <c r="H111" i="12" l="1"/>
  <c r="N132" i="1"/>
  <c r="K3439" i="8"/>
  <c r="K3441"/>
  <c r="K3427"/>
  <c r="K3431"/>
  <c r="K3426"/>
  <c r="K3442"/>
  <c r="K3446"/>
  <c r="K3430"/>
  <c r="K3425"/>
  <c r="K3437"/>
  <c r="K3428"/>
  <c r="K3444"/>
  <c r="K3434"/>
  <c r="K3440"/>
  <c r="K3421"/>
  <c r="K3445"/>
  <c r="K3443"/>
  <c r="K3447"/>
  <c r="K3429"/>
  <c r="K3438"/>
  <c r="K3356"/>
  <c r="K3349"/>
  <c r="K3338"/>
  <c r="K3343"/>
  <c r="K3361"/>
  <c r="K3345"/>
  <c r="K3347"/>
  <c r="K3355"/>
  <c r="K3344"/>
  <c r="K3335"/>
  <c r="K3352"/>
  <c r="K3360"/>
  <c r="K3350"/>
  <c r="K3358"/>
  <c r="K3337"/>
  <c r="K3357"/>
  <c r="K3348"/>
  <c r="K3354"/>
  <c r="K3353"/>
  <c r="K3359"/>
  <c r="K3278"/>
  <c r="K3279"/>
  <c r="K3256"/>
  <c r="K3266"/>
  <c r="K3271"/>
  <c r="K3274"/>
  <c r="K3262"/>
  <c r="K3253"/>
  <c r="K3267"/>
  <c r="K3268"/>
  <c r="K3249"/>
  <c r="K3264"/>
  <c r="K3260"/>
  <c r="K3255"/>
  <c r="K3248"/>
  <c r="K3276"/>
  <c r="K3265"/>
  <c r="K3273"/>
  <c r="K3269"/>
  <c r="K3275"/>
  <c r="K3195"/>
  <c r="K3194"/>
  <c r="K3193"/>
  <c r="K3192"/>
  <c r="K3191"/>
  <c r="K3190"/>
  <c r="K3189"/>
  <c r="K3188"/>
  <c r="K3187"/>
  <c r="K3186"/>
  <c r="K3185"/>
  <c r="K3184"/>
  <c r="K3183"/>
  <c r="K3182"/>
  <c r="K3181"/>
  <c r="K3180"/>
  <c r="K3179"/>
  <c r="K3178"/>
  <c r="K3177"/>
  <c r="K3176"/>
  <c r="K3089"/>
  <c r="K3102"/>
  <c r="K3104"/>
  <c r="K3085"/>
  <c r="K3087"/>
  <c r="K3111"/>
  <c r="K3108"/>
  <c r="K3110"/>
  <c r="K3094"/>
  <c r="K3096"/>
  <c r="K3099"/>
  <c r="K3097"/>
  <c r="K3109"/>
  <c r="K3105"/>
  <c r="K3106"/>
  <c r="K3095"/>
  <c r="K3103"/>
  <c r="K3107"/>
  <c r="K3092"/>
  <c r="K3101"/>
  <c r="K3027"/>
  <c r="K3026"/>
  <c r="K3025"/>
  <c r="K3024"/>
  <c r="K3023"/>
  <c r="K3022"/>
  <c r="K3021"/>
  <c r="K3020"/>
  <c r="K3019"/>
  <c r="K3018"/>
  <c r="K3017"/>
  <c r="K3016"/>
  <c r="K3015"/>
  <c r="K3014"/>
  <c r="K3013"/>
  <c r="K3012"/>
  <c r="K3011"/>
  <c r="K3010"/>
  <c r="K3009"/>
  <c r="K3008"/>
  <c r="K2943"/>
  <c r="K2942"/>
  <c r="K2941"/>
  <c r="K2940"/>
  <c r="K2939"/>
  <c r="K2938"/>
  <c r="K2937"/>
  <c r="K2936"/>
  <c r="K2935"/>
  <c r="K2934"/>
  <c r="K2933"/>
  <c r="K2932"/>
  <c r="K2931"/>
  <c r="K2930"/>
  <c r="K2929"/>
  <c r="K2928"/>
  <c r="K2927"/>
  <c r="K2926"/>
  <c r="K2925"/>
  <c r="K2924"/>
  <c r="K2859"/>
  <c r="K2858"/>
  <c r="K2857"/>
  <c r="K2856"/>
  <c r="K2855"/>
  <c r="K2854"/>
  <c r="K2853"/>
  <c r="K2852"/>
  <c r="K2851"/>
  <c r="K2850"/>
  <c r="K2849"/>
  <c r="K2848"/>
  <c r="K2847"/>
  <c r="K2846"/>
  <c r="K2845"/>
  <c r="K2844"/>
  <c r="K2843"/>
  <c r="K2842"/>
  <c r="K2841"/>
  <c r="K2840"/>
  <c r="K2765"/>
  <c r="K2755"/>
  <c r="K2739"/>
  <c r="K2771"/>
  <c r="K2756"/>
  <c r="K2769"/>
  <c r="K2770"/>
  <c r="K2764"/>
  <c r="K2772"/>
  <c r="K2743"/>
  <c r="K2773"/>
  <c r="K2768"/>
  <c r="K2760"/>
  <c r="K2738"/>
  <c r="K2775"/>
  <c r="K2774"/>
  <c r="K2762"/>
  <c r="K2757"/>
  <c r="K2767"/>
  <c r="K2761"/>
  <c r="K2672"/>
  <c r="K2669"/>
  <c r="K2689"/>
  <c r="K2687"/>
  <c r="K2680"/>
  <c r="K2671"/>
  <c r="K2675"/>
  <c r="K2683"/>
  <c r="K2686"/>
  <c r="K2691"/>
  <c r="K2684"/>
  <c r="K2685"/>
  <c r="K2667"/>
  <c r="K2688"/>
  <c r="K2678"/>
  <c r="K2676"/>
  <c r="K2670"/>
  <c r="K2677"/>
  <c r="K2674"/>
  <c r="K2673"/>
  <c r="K2607"/>
  <c r="K2606"/>
  <c r="K2605"/>
  <c r="K2604"/>
  <c r="K2603"/>
  <c r="K2602"/>
  <c r="K2601"/>
  <c r="K2600"/>
  <c r="K2599"/>
  <c r="K2598"/>
  <c r="K2597"/>
  <c r="K2596"/>
  <c r="K2595"/>
  <c r="K2594"/>
  <c r="K2593"/>
  <c r="K2592"/>
  <c r="K2591"/>
  <c r="K2590"/>
  <c r="K2589"/>
  <c r="K2588"/>
  <c r="K2509"/>
  <c r="K2519"/>
  <c r="K2500"/>
  <c r="K2518"/>
  <c r="K2517"/>
  <c r="K2520"/>
  <c r="K2516"/>
  <c r="K2490"/>
  <c r="K2521"/>
  <c r="K2495"/>
  <c r="K2504"/>
  <c r="K2505"/>
  <c r="K2522"/>
  <c r="K2512"/>
  <c r="K2494"/>
  <c r="K2523"/>
  <c r="K2513"/>
  <c r="K2511"/>
  <c r="K2508"/>
  <c r="K2506"/>
  <c r="K2355"/>
  <c r="K2354"/>
  <c r="K2353"/>
  <c r="K2352"/>
  <c r="K2351"/>
  <c r="K2350"/>
  <c r="K2349"/>
  <c r="K2348"/>
  <c r="K2347"/>
  <c r="K2346"/>
  <c r="K2345"/>
  <c r="K2344"/>
  <c r="K2343"/>
  <c r="K2342"/>
  <c r="K2341"/>
  <c r="K2340"/>
  <c r="K2339"/>
  <c r="K2338"/>
  <c r="K2337"/>
  <c r="K2336"/>
  <c r="K2271"/>
  <c r="K2270"/>
  <c r="K2269"/>
  <c r="K2268"/>
  <c r="K2267"/>
  <c r="K2266"/>
  <c r="K2265"/>
  <c r="K2264"/>
  <c r="K2263"/>
  <c r="K2262"/>
  <c r="K2261"/>
  <c r="K2260"/>
  <c r="K2259"/>
  <c r="K2258"/>
  <c r="K2257"/>
  <c r="K2256"/>
  <c r="K2255"/>
  <c r="K2254"/>
  <c r="K2253"/>
  <c r="K2252"/>
  <c r="K2184"/>
  <c r="K2167"/>
  <c r="K2175"/>
  <c r="K2183"/>
  <c r="K2172"/>
  <c r="K2164"/>
  <c r="K2170"/>
  <c r="K2176"/>
  <c r="K2178"/>
  <c r="K2180"/>
  <c r="K2179"/>
  <c r="K2168"/>
  <c r="K2174"/>
  <c r="K2181"/>
  <c r="K2165"/>
  <c r="K2177"/>
  <c r="K2173"/>
  <c r="K2169"/>
  <c r="K2171"/>
  <c r="K2166"/>
  <c r="K2103"/>
  <c r="K2102"/>
  <c r="K2101"/>
  <c r="K2100"/>
  <c r="K2099"/>
  <c r="K2098"/>
  <c r="K2097"/>
  <c r="K2096"/>
  <c r="K2095"/>
  <c r="K2094"/>
  <c r="K2093"/>
  <c r="K2092"/>
  <c r="K2091"/>
  <c r="K2090"/>
  <c r="K2089"/>
  <c r="K2088"/>
  <c r="K2087"/>
  <c r="K2086"/>
  <c r="K2085"/>
  <c r="K2084"/>
  <c r="K2017"/>
  <c r="K2000"/>
  <c r="K1988"/>
  <c r="K2006"/>
  <c r="K2008"/>
  <c r="K1997"/>
  <c r="K1999"/>
  <c r="K2001"/>
  <c r="K2005"/>
  <c r="K1998"/>
  <c r="K2002"/>
  <c r="K2011"/>
  <c r="K2015"/>
  <c r="K2003"/>
  <c r="K1995"/>
  <c r="K2009"/>
  <c r="K2007"/>
  <c r="K2013"/>
  <c r="K2012"/>
  <c r="K2004"/>
  <c r="K1935"/>
  <c r="K1934"/>
  <c r="K1933"/>
  <c r="K1932"/>
  <c r="K1931"/>
  <c r="K1930"/>
  <c r="K1929"/>
  <c r="K1928"/>
  <c r="K1927"/>
  <c r="K1926"/>
  <c r="K1925"/>
  <c r="K1924"/>
  <c r="K1923"/>
  <c r="K1922"/>
  <c r="K1921"/>
  <c r="K1920"/>
  <c r="K1919"/>
  <c r="K1918"/>
  <c r="K1917"/>
  <c r="K1916"/>
  <c r="K1833"/>
  <c r="K1836"/>
  <c r="K1843"/>
  <c r="K1838"/>
  <c r="K1845"/>
  <c r="K1847"/>
  <c r="K1851"/>
  <c r="K1844"/>
  <c r="K1835"/>
  <c r="K1846"/>
  <c r="K1849"/>
  <c r="K1840"/>
  <c r="K1841"/>
  <c r="K1848"/>
  <c r="K1850"/>
  <c r="K1828"/>
  <c r="K1831"/>
  <c r="K1832"/>
  <c r="K1839"/>
  <c r="K1837"/>
  <c r="K1767"/>
  <c r="K1766"/>
  <c r="K1765"/>
  <c r="K1764"/>
  <c r="K1763"/>
  <c r="K1762"/>
  <c r="K1761"/>
  <c r="K1760"/>
  <c r="K1759"/>
  <c r="K1758"/>
  <c r="K1757"/>
  <c r="K1756"/>
  <c r="K1755"/>
  <c r="K1754"/>
  <c r="K1753"/>
  <c r="K1752"/>
  <c r="K1751"/>
  <c r="K1750"/>
  <c r="K1749"/>
  <c r="K1748"/>
  <c r="K1683"/>
  <c r="K1682"/>
  <c r="K1681"/>
  <c r="K1680"/>
  <c r="K1679"/>
  <c r="K1678"/>
  <c r="K1677"/>
  <c r="K1676"/>
  <c r="K1675"/>
  <c r="K1674"/>
  <c r="K1673"/>
  <c r="K1672"/>
  <c r="K1671"/>
  <c r="K1670"/>
  <c r="K1669"/>
  <c r="K1668"/>
  <c r="K1667"/>
  <c r="K1666"/>
  <c r="K1665"/>
  <c r="K1664"/>
  <c r="K1593"/>
  <c r="K1580"/>
  <c r="K1586"/>
  <c r="K1590"/>
  <c r="K1591"/>
  <c r="K1578"/>
  <c r="K1575"/>
  <c r="K1577"/>
  <c r="K1592"/>
  <c r="K1584"/>
  <c r="K1583"/>
  <c r="K1589"/>
  <c r="K1570"/>
  <c r="K1582"/>
  <c r="K1563"/>
  <c r="K1585"/>
  <c r="K1595"/>
  <c r="K1569"/>
  <c r="K1587"/>
  <c r="K1596"/>
  <c r="K1513"/>
  <c r="K1498"/>
  <c r="K1509"/>
  <c r="K1506"/>
  <c r="K1502"/>
  <c r="K1500"/>
  <c r="K1485"/>
  <c r="K1512"/>
  <c r="K1510"/>
  <c r="K1486"/>
  <c r="K1511"/>
  <c r="K1505"/>
  <c r="K1495"/>
  <c r="K1504"/>
  <c r="K1501"/>
  <c r="K1499"/>
  <c r="K1515"/>
  <c r="K1503"/>
  <c r="K1514"/>
  <c r="K1508"/>
  <c r="K1431"/>
  <c r="K1430"/>
  <c r="K1429"/>
  <c r="K1428"/>
  <c r="K1427"/>
  <c r="K1426"/>
  <c r="K1425"/>
  <c r="K1424"/>
  <c r="K1423"/>
  <c r="K1422"/>
  <c r="K1421"/>
  <c r="K1420"/>
  <c r="K1419"/>
  <c r="K1418"/>
  <c r="K1417"/>
  <c r="K1416"/>
  <c r="K1415"/>
  <c r="K1414"/>
  <c r="K1413"/>
  <c r="K1412"/>
  <c r="K1347"/>
  <c r="K1346"/>
  <c r="K1345"/>
  <c r="K1344"/>
  <c r="K1343"/>
  <c r="K1342"/>
  <c r="K1341"/>
  <c r="K1340"/>
  <c r="K1339"/>
  <c r="K1338"/>
  <c r="K1337"/>
  <c r="K1336"/>
  <c r="K1335"/>
  <c r="K1334"/>
  <c r="K1333"/>
  <c r="K1332"/>
  <c r="K1331"/>
  <c r="K1330"/>
  <c r="K1329"/>
  <c r="K1328"/>
  <c r="K1263"/>
  <c r="K1262"/>
  <c r="K1261"/>
  <c r="K1260"/>
  <c r="K1259"/>
  <c r="K1258"/>
  <c r="K1257"/>
  <c r="K1256"/>
  <c r="K1255"/>
  <c r="K1254"/>
  <c r="K1253"/>
  <c r="K1252"/>
  <c r="K1251"/>
  <c r="K1250"/>
  <c r="K1249"/>
  <c r="K1248"/>
  <c r="K1247"/>
  <c r="K1246"/>
  <c r="K1245"/>
  <c r="K1244"/>
  <c r="K1172"/>
  <c r="K1176"/>
  <c r="K1155"/>
  <c r="K1154"/>
  <c r="K1168"/>
  <c r="K1178"/>
  <c r="K1175"/>
  <c r="K1167"/>
  <c r="K1158"/>
  <c r="K1153"/>
  <c r="K1159"/>
  <c r="K1162"/>
  <c r="K1174"/>
  <c r="K1163"/>
  <c r="K1161"/>
  <c r="K1179"/>
  <c r="K1177"/>
  <c r="K1165"/>
  <c r="K1164"/>
  <c r="K1171"/>
  <c r="K1002"/>
  <c r="K998"/>
  <c r="K978"/>
  <c r="K996"/>
  <c r="K1008"/>
  <c r="K1011"/>
  <c r="K1005"/>
  <c r="K987"/>
  <c r="K997"/>
  <c r="K977"/>
  <c r="K994"/>
  <c r="K990"/>
  <c r="K1004"/>
  <c r="K1000"/>
  <c r="K989"/>
  <c r="K1007"/>
  <c r="K1006"/>
  <c r="K1009"/>
  <c r="K1010"/>
  <c r="K1003"/>
  <c r="K927"/>
  <c r="K926"/>
  <c r="K925"/>
  <c r="K924"/>
  <c r="K923"/>
  <c r="K922"/>
  <c r="K921"/>
  <c r="K920"/>
  <c r="K919"/>
  <c r="K918"/>
  <c r="K917"/>
  <c r="K916"/>
  <c r="K915"/>
  <c r="K914"/>
  <c r="K913"/>
  <c r="K912"/>
  <c r="K911"/>
  <c r="K910"/>
  <c r="K909"/>
  <c r="K908"/>
  <c r="K843"/>
  <c r="K842"/>
  <c r="K841"/>
  <c r="K840"/>
  <c r="K839"/>
  <c r="K838"/>
  <c r="K837"/>
  <c r="K836"/>
  <c r="K835"/>
  <c r="K834"/>
  <c r="K833"/>
  <c r="K832"/>
  <c r="K831"/>
  <c r="K830"/>
  <c r="K829"/>
  <c r="K828"/>
  <c r="K827"/>
  <c r="K826"/>
  <c r="K825"/>
  <c r="K824"/>
  <c r="K742"/>
  <c r="K759"/>
  <c r="K741"/>
  <c r="K731"/>
  <c r="K758"/>
  <c r="K746"/>
  <c r="K745"/>
  <c r="K733"/>
  <c r="K753"/>
  <c r="K737"/>
  <c r="K748"/>
  <c r="K738"/>
  <c r="K747"/>
  <c r="K752"/>
  <c r="K735"/>
  <c r="K740"/>
  <c r="K734"/>
  <c r="K755"/>
  <c r="K756"/>
  <c r="K739"/>
  <c r="K675"/>
  <c r="K656"/>
  <c r="K651"/>
  <c r="K655"/>
  <c r="K671"/>
  <c r="K667"/>
  <c r="K668"/>
  <c r="K666"/>
  <c r="K660"/>
  <c r="K652"/>
  <c r="K664"/>
  <c r="K673"/>
  <c r="K661"/>
  <c r="K662"/>
  <c r="K663"/>
  <c r="K674"/>
  <c r="K672"/>
  <c r="K658"/>
  <c r="K665"/>
  <c r="K669"/>
  <c r="K574"/>
  <c r="K587"/>
  <c r="K577"/>
  <c r="K580"/>
  <c r="K591"/>
  <c r="K586"/>
  <c r="K583"/>
  <c r="K578"/>
  <c r="K575"/>
  <c r="K576"/>
  <c r="K584"/>
  <c r="K579"/>
  <c r="K582"/>
  <c r="K590"/>
  <c r="K585"/>
  <c r="K569"/>
  <c r="K588"/>
  <c r="K565"/>
  <c r="K589"/>
  <c r="K581"/>
  <c r="K490"/>
  <c r="K503"/>
  <c r="K484"/>
  <c r="K500"/>
  <c r="K495"/>
  <c r="K504"/>
  <c r="K501"/>
  <c r="K492"/>
  <c r="K494"/>
  <c r="K486"/>
  <c r="K507"/>
  <c r="K499"/>
  <c r="K491"/>
  <c r="K489"/>
  <c r="K496"/>
  <c r="K505"/>
  <c r="K487"/>
  <c r="K506"/>
  <c r="K479"/>
  <c r="K498"/>
  <c r="K396"/>
  <c r="K408"/>
  <c r="K398"/>
  <c r="K405"/>
  <c r="K421"/>
  <c r="K419"/>
  <c r="K409"/>
  <c r="K420"/>
  <c r="K404"/>
  <c r="K391"/>
  <c r="K399"/>
  <c r="K413"/>
  <c r="K412"/>
  <c r="K415"/>
  <c r="K402"/>
  <c r="K414"/>
  <c r="K423"/>
  <c r="K418"/>
  <c r="K422"/>
  <c r="K417"/>
  <c r="K319"/>
  <c r="K335"/>
  <c r="K317"/>
  <c r="K321"/>
  <c r="K337"/>
  <c r="K329"/>
  <c r="K312"/>
  <c r="K313"/>
  <c r="K332"/>
  <c r="K320"/>
  <c r="K338"/>
  <c r="K334"/>
  <c r="K310"/>
  <c r="K330"/>
  <c r="K324"/>
  <c r="K336"/>
  <c r="K311"/>
  <c r="K339"/>
  <c r="K307"/>
  <c r="K318"/>
  <c r="K253"/>
  <c r="K232"/>
  <c r="K242"/>
  <c r="K234"/>
  <c r="K245"/>
  <c r="K241"/>
  <c r="K240"/>
  <c r="K237"/>
  <c r="K254"/>
  <c r="K246"/>
  <c r="K249"/>
  <c r="K247"/>
  <c r="K239"/>
  <c r="K248"/>
  <c r="K238"/>
  <c r="K243"/>
  <c r="K251"/>
  <c r="K235"/>
  <c r="K250"/>
  <c r="K231"/>
  <c r="D66" i="4"/>
  <c r="AI396" i="1" s="1"/>
  <c r="D70" i="4"/>
  <c r="AI369" i="1" s="1"/>
  <c r="D43" i="4"/>
  <c r="AI382" i="1" s="1"/>
  <c r="D54" i="4"/>
  <c r="AI374" i="1" s="1"/>
  <c r="D73" i="4"/>
  <c r="AI366" i="1" s="1"/>
  <c r="D75" i="4"/>
  <c r="AI360" i="1" s="1"/>
  <c r="D5" i="4"/>
  <c r="D45"/>
  <c r="AI383" i="1" s="1"/>
  <c r="D19" i="4"/>
  <c r="AI392" i="1" s="1"/>
  <c r="D42" i="4"/>
  <c r="AI356" i="1" s="1"/>
  <c r="D11" i="4"/>
  <c r="AI380" i="1" s="1"/>
  <c r="D7" i="4"/>
  <c r="AI352" i="1" s="1"/>
  <c r="D44" i="4"/>
  <c r="AI414" i="1" s="1"/>
  <c r="D46" i="4"/>
  <c r="AI397" i="1" s="1"/>
  <c r="D58" i="4"/>
  <c r="AI410" i="1" s="1"/>
  <c r="D8" i="4"/>
  <c r="AI358" i="1" s="1"/>
  <c r="D36" i="4"/>
  <c r="AI390" i="1" s="1"/>
  <c r="D37" i="4"/>
  <c r="AI377" i="1" s="1"/>
  <c r="D31" i="4"/>
  <c r="AI398" i="1" s="1"/>
  <c r="D30" i="4"/>
  <c r="AI411" i="1" s="1"/>
  <c r="D141" i="4"/>
  <c r="Q401" i="1" s="1"/>
  <c r="D145" i="4"/>
  <c r="Q364" i="1" s="1"/>
  <c r="D118" i="4"/>
  <c r="Q388" i="1" s="1"/>
  <c r="D129" i="4"/>
  <c r="Q394" i="1" s="1"/>
  <c r="D148" i="4"/>
  <c r="Q380" i="1" s="1"/>
  <c r="D150" i="4"/>
  <c r="Q386" i="1" s="1"/>
  <c r="D80" i="4"/>
  <c r="D120"/>
  <c r="Q410" i="1" s="1"/>
  <c r="D94" i="4"/>
  <c r="Q407" i="1" s="1"/>
  <c r="D117" i="4"/>
  <c r="Q393" i="1" s="1"/>
  <c r="D86" i="4"/>
  <c r="Q357" i="1" s="1"/>
  <c r="D82" i="4"/>
  <c r="Q384" i="1" s="1"/>
  <c r="D119" i="4"/>
  <c r="Q368" i="1" s="1"/>
  <c r="D121" i="4"/>
  <c r="Q415" i="1" s="1"/>
  <c r="D133" i="4"/>
  <c r="Q389" i="1" s="1"/>
  <c r="D83" i="4"/>
  <c r="Q385" i="1" s="1"/>
  <c r="D111" i="4"/>
  <c r="Q404" i="1" s="1"/>
  <c r="D112" i="4"/>
  <c r="Q399" i="1" s="1"/>
  <c r="D106" i="4"/>
  <c r="Q391" i="1" s="1"/>
  <c r="D105" i="4"/>
  <c r="Q414" i="1" s="1"/>
  <c r="D216" i="4"/>
  <c r="AE351" i="1" s="1"/>
  <c r="D220" i="4"/>
  <c r="AE372" i="1" s="1"/>
  <c r="D193" i="4"/>
  <c r="AE387" i="1" s="1"/>
  <c r="D204" i="4"/>
  <c r="AE364" i="1" s="1"/>
  <c r="D223" i="4"/>
  <c r="AE396" i="1" s="1"/>
  <c r="D225" i="4"/>
  <c r="AE377" i="1" s="1"/>
  <c r="D155" i="4"/>
  <c r="D195"/>
  <c r="AE362" i="1" s="1"/>
  <c r="D169" i="4"/>
  <c r="AE395" i="1" s="1"/>
  <c r="D192" i="4"/>
  <c r="AE388" i="1" s="1"/>
  <c r="D161" i="4"/>
  <c r="AE366" i="1" s="1"/>
  <c r="D157" i="4"/>
  <c r="AE356" i="1" s="1"/>
  <c r="D194" i="4"/>
  <c r="AE382" i="1" s="1"/>
  <c r="D196" i="4"/>
  <c r="AE413" i="1" s="1"/>
  <c r="D208" i="4"/>
  <c r="AE385" i="1" s="1"/>
  <c r="D158" i="4"/>
  <c r="AE361" i="1" s="1"/>
  <c r="D186" i="4"/>
  <c r="AE414" i="1" s="1"/>
  <c r="D187" i="4"/>
  <c r="AE415" i="1" s="1"/>
  <c r="D181" i="4"/>
  <c r="AE417" i="1" s="1"/>
  <c r="D180" i="4"/>
  <c r="AE406" i="1" s="1"/>
  <c r="D291" i="4"/>
  <c r="M358" i="1" s="1"/>
  <c r="D295" i="4"/>
  <c r="M381" i="1" s="1"/>
  <c r="D268" i="4"/>
  <c r="M383" i="1" s="1"/>
  <c r="D279" i="4"/>
  <c r="M364" i="1" s="1"/>
  <c r="D298" i="4"/>
  <c r="M353" i="1" s="1"/>
  <c r="D300" i="4"/>
  <c r="M350" i="1" s="1"/>
  <c r="D230" i="4"/>
  <c r="D270"/>
  <c r="M390" i="1" s="1"/>
  <c r="D244" i="4"/>
  <c r="M368" i="1" s="1"/>
  <c r="D267" i="4"/>
  <c r="M371" i="1" s="1"/>
  <c r="D236" i="4"/>
  <c r="M351" i="1" s="1"/>
  <c r="D232" i="4"/>
  <c r="M414" i="1" s="1"/>
  <c r="D269" i="4"/>
  <c r="M398" i="1" s="1"/>
  <c r="D271" i="4"/>
  <c r="M373" i="1" s="1"/>
  <c r="D283" i="4"/>
  <c r="M408" i="1" s="1"/>
  <c r="D233" i="4"/>
  <c r="M379" i="1" s="1"/>
  <c r="D261" i="4"/>
  <c r="M418" i="1" s="1"/>
  <c r="D262" i="4"/>
  <c r="M410" i="1" s="1"/>
  <c r="D256" i="4"/>
  <c r="M401" i="1" s="1"/>
  <c r="D255" i="4"/>
  <c r="M360" i="1" s="1"/>
  <c r="D366" i="4"/>
  <c r="Z362" i="1" s="1"/>
  <c r="D370" i="4"/>
  <c r="Z352" i="1" s="1"/>
  <c r="D343" i="4"/>
  <c r="Z350" i="1" s="1"/>
  <c r="D354" i="4"/>
  <c r="Z417" i="1" s="1"/>
  <c r="D373" i="4"/>
  <c r="Z400" i="1" s="1"/>
  <c r="D375" i="4"/>
  <c r="Z405" i="1" s="1"/>
  <c r="D305" i="4"/>
  <c r="D345"/>
  <c r="Z386" i="1" s="1"/>
  <c r="D319" i="4"/>
  <c r="Z415" i="1" s="1"/>
  <c r="D342" i="4"/>
  <c r="Z385" i="1" s="1"/>
  <c r="D311" i="4"/>
  <c r="Z419" i="1" s="1"/>
  <c r="D307" i="4"/>
  <c r="Z406" i="1" s="1"/>
  <c r="D344" i="4"/>
  <c r="Z397" i="1" s="1"/>
  <c r="D346" i="4"/>
  <c r="Z394" i="1" s="1"/>
  <c r="D358" i="4"/>
  <c r="Z413" i="1" s="1"/>
  <c r="D308" i="4"/>
  <c r="Z408" i="1" s="1"/>
  <c r="D336" i="4"/>
  <c r="Z382" i="1" s="1"/>
  <c r="D337" i="4"/>
  <c r="Z401" i="1" s="1"/>
  <c r="D331" i="4"/>
  <c r="Z388" i="1" s="1"/>
  <c r="D330" i="4"/>
  <c r="Z359" i="1" s="1"/>
  <c r="D441" i="4"/>
  <c r="H413" i="1" s="1"/>
  <c r="D445" i="4"/>
  <c r="H355" i="1" s="1"/>
  <c r="D418" i="4"/>
  <c r="H356" i="1" s="1"/>
  <c r="D429" i="4"/>
  <c r="H396" i="1" s="1"/>
  <c r="D448" i="4"/>
  <c r="H421" i="1" s="1"/>
  <c r="D450" i="4"/>
  <c r="H390" i="1" s="1"/>
  <c r="D380" i="4"/>
  <c r="D420"/>
  <c r="H365" i="1" s="1"/>
  <c r="D394" i="4"/>
  <c r="H389" i="1" s="1"/>
  <c r="D417" i="4"/>
  <c r="H399" i="1" s="1"/>
  <c r="D386" i="4"/>
  <c r="H401" i="1" s="1"/>
  <c r="D382" i="4"/>
  <c r="H402" i="1" s="1"/>
  <c r="D419" i="4"/>
  <c r="H395" i="1" s="1"/>
  <c r="D421" i="4"/>
  <c r="H400" i="1" s="1"/>
  <c r="D433" i="4"/>
  <c r="H420" i="1" s="1"/>
  <c r="D383" i="4"/>
  <c r="H374" i="1" s="1"/>
  <c r="D411" i="4"/>
  <c r="H419" i="1" s="1"/>
  <c r="D412" i="4"/>
  <c r="H386" i="1" s="1"/>
  <c r="D406" i="4"/>
  <c r="H406" i="1" s="1"/>
  <c r="D405" i="4"/>
  <c r="H368" i="1" s="1"/>
  <c r="D516" i="4"/>
  <c r="V368" i="1" s="1"/>
  <c r="D520" i="4"/>
  <c r="V354" i="1" s="1"/>
  <c r="D493" i="4"/>
  <c r="V371" i="1" s="1"/>
  <c r="D504" i="4"/>
  <c r="V378" i="1" s="1"/>
  <c r="D523" i="4"/>
  <c r="V412" i="1" s="1"/>
  <c r="D525" i="4"/>
  <c r="V415" i="1" s="1"/>
  <c r="D455" i="4"/>
  <c r="D495"/>
  <c r="V375" i="1" s="1"/>
  <c r="D469" i="4"/>
  <c r="V421" i="1" s="1"/>
  <c r="D492" i="4"/>
  <c r="V382" i="1" s="1"/>
  <c r="D461" i="4"/>
  <c r="V396" i="1" s="1"/>
  <c r="D457" i="4"/>
  <c r="V388" i="1" s="1"/>
  <c r="D494" i="4"/>
  <c r="V385" i="1" s="1"/>
  <c r="D496" i="4"/>
  <c r="V403" i="1" s="1"/>
  <c r="D508" i="4"/>
  <c r="V408" i="1" s="1"/>
  <c r="D458" i="4"/>
  <c r="V397" i="1" s="1"/>
  <c r="D486" i="4"/>
  <c r="V391" i="1" s="1"/>
  <c r="D487" i="4"/>
  <c r="V414" i="1" s="1"/>
  <c r="D481" i="4"/>
  <c r="V406" i="1" s="1"/>
  <c r="D480" i="4"/>
  <c r="V355" i="1" s="1"/>
  <c r="D591" i="4"/>
  <c r="D412" i="1" s="1"/>
  <c r="D595" i="4"/>
  <c r="D413" i="1" s="1"/>
  <c r="D568" i="4"/>
  <c r="D420" i="1" s="1"/>
  <c r="D579" i="4"/>
  <c r="D377" i="1" s="1"/>
  <c r="D598" i="4"/>
  <c r="D363" i="1" s="1"/>
  <c r="D600" i="4"/>
  <c r="D383" i="1" s="1"/>
  <c r="D530" i="4"/>
  <c r="D367" i="1" s="1"/>
  <c r="D570" i="4"/>
  <c r="D407" i="1" s="1"/>
  <c r="D544" i="4"/>
  <c r="D369" i="1" s="1"/>
  <c r="D567" i="4"/>
  <c r="D415" i="1" s="1"/>
  <c r="D536" i="4"/>
  <c r="D365" i="1" s="1"/>
  <c r="D532" i="4"/>
  <c r="D380" i="1" s="1"/>
  <c r="D569" i="4"/>
  <c r="D397" i="1" s="1"/>
  <c r="D571" i="4"/>
  <c r="D402" i="1" s="1"/>
  <c r="D583" i="4"/>
  <c r="D405" i="1" s="1"/>
  <c r="D533" i="4"/>
  <c r="D368" i="1" s="1"/>
  <c r="D561" i="4"/>
  <c r="D372" i="1" s="1"/>
  <c r="D562" i="4"/>
  <c r="D390" i="1" s="1"/>
  <c r="D556" i="4"/>
  <c r="D418" i="1" s="1"/>
  <c r="D555" i="4"/>
  <c r="D395" i="1" s="1"/>
  <c r="MV207" i="5"/>
  <c r="MT207"/>
  <c r="MR207"/>
  <c r="MM207"/>
  <c r="MK207"/>
  <c r="MI207"/>
  <c r="MF207"/>
  <c r="MD207"/>
  <c r="MB207"/>
  <c r="LZ207"/>
  <c r="LU207"/>
  <c r="LS207"/>
  <c r="LQ207"/>
  <c r="LE207"/>
  <c r="LC207"/>
  <c r="LA207"/>
  <c r="KY207"/>
  <c r="KV207"/>
  <c r="KT207"/>
  <c r="KR207"/>
  <c r="KP207"/>
  <c r="KK207"/>
  <c r="KI207"/>
  <c r="KG207"/>
  <c r="KB207"/>
  <c r="JZ207"/>
  <c r="JX207"/>
  <c r="JU207"/>
  <c r="JS207"/>
  <c r="JQ207"/>
  <c r="JO207"/>
  <c r="JJ207"/>
  <c r="JH207"/>
  <c r="JF207"/>
  <c r="JA207"/>
  <c r="IY207"/>
  <c r="IW207"/>
  <c r="IT207"/>
  <c r="IR207"/>
  <c r="IP207"/>
  <c r="IN207"/>
  <c r="IK207"/>
  <c r="II207"/>
  <c r="IG207"/>
  <c r="IE207"/>
  <c r="HZ207"/>
  <c r="HX207"/>
  <c r="HV207"/>
  <c r="HS207"/>
  <c r="HQ207"/>
  <c r="HO207"/>
  <c r="HM207"/>
  <c r="HH207"/>
  <c r="HF207"/>
  <c r="HD207"/>
  <c r="HA207"/>
  <c r="GY207"/>
  <c r="GW207"/>
  <c r="GU207"/>
  <c r="GP207"/>
  <c r="GN207"/>
  <c r="GL207"/>
  <c r="GI207"/>
  <c r="GG207"/>
  <c r="GE207"/>
  <c r="GC207"/>
  <c r="FZ207"/>
  <c r="FX207"/>
  <c r="FV207"/>
  <c r="FT207"/>
  <c r="FO207"/>
  <c r="FM207"/>
  <c r="FK207"/>
  <c r="FF207"/>
  <c r="FD207"/>
  <c r="FB207"/>
  <c r="EY207"/>
  <c r="EW207"/>
  <c r="EU207"/>
  <c r="ES207"/>
  <c r="EP207"/>
  <c r="EN207"/>
  <c r="EL207"/>
  <c r="EJ207"/>
  <c r="EG207"/>
  <c r="EE207"/>
  <c r="EC207"/>
  <c r="EA207"/>
  <c r="DV207"/>
  <c r="DT207"/>
  <c r="DR207"/>
  <c r="DO207"/>
  <c r="DM207"/>
  <c r="DK207"/>
  <c r="DI207"/>
  <c r="DD207"/>
  <c r="DB207"/>
  <c r="CZ207"/>
  <c r="CW207"/>
  <c r="CU207"/>
  <c r="CS207"/>
  <c r="CQ207"/>
  <c r="CN207"/>
  <c r="CL207"/>
  <c r="CJ207"/>
  <c r="CH207"/>
  <c r="CC207"/>
  <c r="CA207"/>
  <c r="BY207"/>
  <c r="BT207"/>
  <c r="BR207"/>
  <c r="BP207"/>
  <c r="BK207"/>
  <c r="BI207"/>
  <c r="BG207"/>
  <c r="BB207"/>
  <c r="AZ207"/>
  <c r="AX207"/>
  <c r="AS207"/>
  <c r="AQ207"/>
  <c r="AO207"/>
  <c r="AJ207"/>
  <c r="AH207"/>
  <c r="AF207"/>
  <c r="AA207"/>
  <c r="Y207"/>
  <c r="W207"/>
  <c r="R207"/>
  <c r="P207"/>
  <c r="N207"/>
  <c r="MV219"/>
  <c r="MT219"/>
  <c r="MR219"/>
  <c r="MM219"/>
  <c r="MK219"/>
  <c r="MI219"/>
  <c r="MF219"/>
  <c r="MD219"/>
  <c r="MB219"/>
  <c r="LZ219"/>
  <c r="LU219"/>
  <c r="LS219"/>
  <c r="LQ219"/>
  <c r="LE219"/>
  <c r="LC219"/>
  <c r="LA219"/>
  <c r="KY219"/>
  <c r="KV219"/>
  <c r="KT219"/>
  <c r="KR219"/>
  <c r="KP219"/>
  <c r="KK219"/>
  <c r="KI219"/>
  <c r="KG219"/>
  <c r="KB219"/>
  <c r="JZ219"/>
  <c r="JX219"/>
  <c r="JU219"/>
  <c r="JS219"/>
  <c r="JQ219"/>
  <c r="JO219"/>
  <c r="JJ219"/>
  <c r="JH219"/>
  <c r="JF219"/>
  <c r="JA219"/>
  <c r="IY219"/>
  <c r="IW219"/>
  <c r="IT219"/>
  <c r="IR219"/>
  <c r="IP219"/>
  <c r="IN219"/>
  <c r="IK219"/>
  <c r="II219"/>
  <c r="IG219"/>
  <c r="IE219"/>
  <c r="HZ219"/>
  <c r="HX219"/>
  <c r="HV219"/>
  <c r="HS219"/>
  <c r="HQ219"/>
  <c r="HO219"/>
  <c r="HM219"/>
  <c r="HH219"/>
  <c r="HF219"/>
  <c r="HD219"/>
  <c r="HA219"/>
  <c r="GY219"/>
  <c r="GW219"/>
  <c r="GU219"/>
  <c r="GP219"/>
  <c r="GN219"/>
  <c r="GL219"/>
  <c r="GI219"/>
  <c r="GG219"/>
  <c r="GE219"/>
  <c r="GC219"/>
  <c r="FZ219"/>
  <c r="FX219"/>
  <c r="FV219"/>
  <c r="FT219"/>
  <c r="FO219"/>
  <c r="FM219"/>
  <c r="FK219"/>
  <c r="FF219"/>
  <c r="FD219"/>
  <c r="FB219"/>
  <c r="EY219"/>
  <c r="EW219"/>
  <c r="EU219"/>
  <c r="ES219"/>
  <c r="EP219"/>
  <c r="EN219"/>
  <c r="EL219"/>
  <c r="EJ219"/>
  <c r="EG219"/>
  <c r="EE219"/>
  <c r="EC219"/>
  <c r="EA219"/>
  <c r="DV219"/>
  <c r="DT219"/>
  <c r="DR219"/>
  <c r="DO219"/>
  <c r="DM219"/>
  <c r="DK219"/>
  <c r="DI219"/>
  <c r="DD219"/>
  <c r="DB219"/>
  <c r="CZ219"/>
  <c r="CW219"/>
  <c r="CU219"/>
  <c r="CS219"/>
  <c r="CQ219"/>
  <c r="CN219"/>
  <c r="CL219"/>
  <c r="CJ219"/>
  <c r="CH219"/>
  <c r="CC219"/>
  <c r="CA219"/>
  <c r="BY219"/>
  <c r="BT219"/>
  <c r="BR219"/>
  <c r="BP219"/>
  <c r="BK219"/>
  <c r="BI219"/>
  <c r="BG219"/>
  <c r="BB219"/>
  <c r="AZ219"/>
  <c r="AX219"/>
  <c r="AS219"/>
  <c r="AQ219"/>
  <c r="AO219"/>
  <c r="AJ219"/>
  <c r="AH219"/>
  <c r="AF219"/>
  <c r="AA219"/>
  <c r="Y219"/>
  <c r="W219"/>
  <c r="R219"/>
  <c r="P219"/>
  <c r="N219"/>
  <c r="MV135"/>
  <c r="MT135"/>
  <c r="MR135"/>
  <c r="MM135"/>
  <c r="MK135"/>
  <c r="MI135"/>
  <c r="MF135"/>
  <c r="MD135"/>
  <c r="MB135"/>
  <c r="LZ135"/>
  <c r="LU135"/>
  <c r="LS135"/>
  <c r="LQ135"/>
  <c r="LE135"/>
  <c r="LC135"/>
  <c r="LA135"/>
  <c r="KY135"/>
  <c r="KV135"/>
  <c r="KT135"/>
  <c r="KR135"/>
  <c r="KP135"/>
  <c r="KK135"/>
  <c r="KI135"/>
  <c r="KG135"/>
  <c r="KB135"/>
  <c r="JZ135"/>
  <c r="JX135"/>
  <c r="JU135"/>
  <c r="JS135"/>
  <c r="JQ135"/>
  <c r="JO135"/>
  <c r="JJ135"/>
  <c r="JH135"/>
  <c r="JF135"/>
  <c r="JA135"/>
  <c r="IY135"/>
  <c r="IW135"/>
  <c r="IT135"/>
  <c r="IR135"/>
  <c r="IP135"/>
  <c r="IN135"/>
  <c r="IK135"/>
  <c r="II135"/>
  <c r="IG135"/>
  <c r="IE135"/>
  <c r="HZ135"/>
  <c r="HX135"/>
  <c r="HV135"/>
  <c r="HS135"/>
  <c r="HQ135"/>
  <c r="HO135"/>
  <c r="HM135"/>
  <c r="HH135"/>
  <c r="HF135"/>
  <c r="HD135"/>
  <c r="HA135"/>
  <c r="GY135"/>
  <c r="GW135"/>
  <c r="GU135"/>
  <c r="GP135"/>
  <c r="GN135"/>
  <c r="GL135"/>
  <c r="GI135"/>
  <c r="GG135"/>
  <c r="GE135"/>
  <c r="GC135"/>
  <c r="FZ135"/>
  <c r="FX135"/>
  <c r="FV135"/>
  <c r="FT135"/>
  <c r="FO135"/>
  <c r="FM135"/>
  <c r="FK135"/>
  <c r="FF135"/>
  <c r="FD135"/>
  <c r="FB135"/>
  <c r="EY135"/>
  <c r="EW135"/>
  <c r="EU135"/>
  <c r="ES135"/>
  <c r="EP135"/>
  <c r="EN135"/>
  <c r="EL135"/>
  <c r="EJ135"/>
  <c r="EG135"/>
  <c r="EE135"/>
  <c r="EC135"/>
  <c r="EA135"/>
  <c r="DV135"/>
  <c r="DT135"/>
  <c r="DR135"/>
  <c r="DO135"/>
  <c r="DM135"/>
  <c r="DK135"/>
  <c r="DI135"/>
  <c r="DD135"/>
  <c r="DB135"/>
  <c r="CZ135"/>
  <c r="CW135"/>
  <c r="CU135"/>
  <c r="CS135"/>
  <c r="CQ135"/>
  <c r="CN135"/>
  <c r="CL135"/>
  <c r="CJ135"/>
  <c r="CH135"/>
  <c r="CC135"/>
  <c r="CA135"/>
  <c r="BY135"/>
  <c r="BT135"/>
  <c r="BR135"/>
  <c r="BP135"/>
  <c r="BK135"/>
  <c r="BI135"/>
  <c r="BG135"/>
  <c r="BB135"/>
  <c r="AZ135"/>
  <c r="AX135"/>
  <c r="AS135"/>
  <c r="AQ135"/>
  <c r="AO135"/>
  <c r="AJ135"/>
  <c r="AH135"/>
  <c r="AF135"/>
  <c r="AA135"/>
  <c r="Y135"/>
  <c r="W135"/>
  <c r="R135"/>
  <c r="P135"/>
  <c r="N135"/>
  <c r="MV171"/>
  <c r="MT171"/>
  <c r="MR171"/>
  <c r="MM171"/>
  <c r="MK171"/>
  <c r="MI171"/>
  <c r="MF171"/>
  <c r="MD171"/>
  <c r="MB171"/>
  <c r="LZ171"/>
  <c r="LU171"/>
  <c r="LS171"/>
  <c r="LQ171"/>
  <c r="LE171"/>
  <c r="LC171"/>
  <c r="LA171"/>
  <c r="KY171"/>
  <c r="KV171"/>
  <c r="KT171"/>
  <c r="KR171"/>
  <c r="KP171"/>
  <c r="KK171"/>
  <c r="KI171"/>
  <c r="KG171"/>
  <c r="KB171"/>
  <c r="JZ171"/>
  <c r="JX171"/>
  <c r="JU171"/>
  <c r="JS171"/>
  <c r="JQ171"/>
  <c r="JO171"/>
  <c r="JJ171"/>
  <c r="JH171"/>
  <c r="JF171"/>
  <c r="JA171"/>
  <c r="IY171"/>
  <c r="IW171"/>
  <c r="IT171"/>
  <c r="IR171"/>
  <c r="IP171"/>
  <c r="IN171"/>
  <c r="IK171"/>
  <c r="II171"/>
  <c r="IG171"/>
  <c r="IE171"/>
  <c r="HZ171"/>
  <c r="HX171"/>
  <c r="HV171"/>
  <c r="HS171"/>
  <c r="HQ171"/>
  <c r="HO171"/>
  <c r="HM171"/>
  <c r="HH171"/>
  <c r="HF171"/>
  <c r="HD171"/>
  <c r="HA171"/>
  <c r="GY171"/>
  <c r="GW171"/>
  <c r="GU171"/>
  <c r="GP171"/>
  <c r="GN171"/>
  <c r="GL171"/>
  <c r="GI171"/>
  <c r="GG171"/>
  <c r="GE171"/>
  <c r="GC171"/>
  <c r="FZ171"/>
  <c r="FX171"/>
  <c r="FV171"/>
  <c r="FT171"/>
  <c r="FO171"/>
  <c r="FM171"/>
  <c r="FK171"/>
  <c r="FF171"/>
  <c r="FD171"/>
  <c r="FB171"/>
  <c r="EY171"/>
  <c r="EW171"/>
  <c r="EU171"/>
  <c r="ES171"/>
  <c r="EP171"/>
  <c r="EN171"/>
  <c r="EL171"/>
  <c r="EJ171"/>
  <c r="EG171"/>
  <c r="EE171"/>
  <c r="EC171"/>
  <c r="EA171"/>
  <c r="DV171"/>
  <c r="DT171"/>
  <c r="DR171"/>
  <c r="DO171"/>
  <c r="DM171"/>
  <c r="DK171"/>
  <c r="DI171"/>
  <c r="DD171"/>
  <c r="DB171"/>
  <c r="CZ171"/>
  <c r="CW171"/>
  <c r="CU171"/>
  <c r="CS171"/>
  <c r="CQ171"/>
  <c r="CN171"/>
  <c r="CL171"/>
  <c r="CJ171"/>
  <c r="CH171"/>
  <c r="CC171"/>
  <c r="CA171"/>
  <c r="BY171"/>
  <c r="BT171"/>
  <c r="BR171"/>
  <c r="BP171"/>
  <c r="BK171"/>
  <c r="BI171"/>
  <c r="BG171"/>
  <c r="BB171"/>
  <c r="AZ171"/>
  <c r="AX171"/>
  <c r="AS171"/>
  <c r="AQ171"/>
  <c r="AO171"/>
  <c r="AJ171"/>
  <c r="AH171"/>
  <c r="AF171"/>
  <c r="AA171"/>
  <c r="Y171"/>
  <c r="W171"/>
  <c r="R171"/>
  <c r="P171"/>
  <c r="N171"/>
  <c r="MV228"/>
  <c r="MT228"/>
  <c r="MR228"/>
  <c r="MM228"/>
  <c r="MK228"/>
  <c r="MI228"/>
  <c r="MF228"/>
  <c r="MD228"/>
  <c r="MB228"/>
  <c r="LZ228"/>
  <c r="LU228"/>
  <c r="LS228"/>
  <c r="LQ228"/>
  <c r="LE228"/>
  <c r="LC228"/>
  <c r="LA228"/>
  <c r="KY228"/>
  <c r="KV228"/>
  <c r="KT228"/>
  <c r="KR228"/>
  <c r="KP228"/>
  <c r="KK228"/>
  <c r="KI228"/>
  <c r="KG228"/>
  <c r="KB228"/>
  <c r="JZ228"/>
  <c r="JX228"/>
  <c r="JU228"/>
  <c r="JS228"/>
  <c r="JQ228"/>
  <c r="JO228"/>
  <c r="JJ228"/>
  <c r="JH228"/>
  <c r="JF228"/>
  <c r="JA228"/>
  <c r="IY228"/>
  <c r="IW228"/>
  <c r="IT228"/>
  <c r="IR228"/>
  <c r="IP228"/>
  <c r="IN228"/>
  <c r="IK228"/>
  <c r="II228"/>
  <c r="IG228"/>
  <c r="IE228"/>
  <c r="HZ228"/>
  <c r="HX228"/>
  <c r="HV228"/>
  <c r="HS228"/>
  <c r="HQ228"/>
  <c r="HO228"/>
  <c r="HM228"/>
  <c r="HH228"/>
  <c r="HF228"/>
  <c r="HD228"/>
  <c r="HA228"/>
  <c r="GY228"/>
  <c r="GW228"/>
  <c r="GU228"/>
  <c r="GP228"/>
  <c r="GN228"/>
  <c r="GL228"/>
  <c r="GI228"/>
  <c r="GG228"/>
  <c r="GE228"/>
  <c r="GC228"/>
  <c r="FZ228"/>
  <c r="FX228"/>
  <c r="FV228"/>
  <c r="FT228"/>
  <c r="FO228"/>
  <c r="FM228"/>
  <c r="FK228"/>
  <c r="FF228"/>
  <c r="FD228"/>
  <c r="FB228"/>
  <c r="EY228"/>
  <c r="EW228"/>
  <c r="EU228"/>
  <c r="ES228"/>
  <c r="EP228"/>
  <c r="EN228"/>
  <c r="EL228"/>
  <c r="EJ228"/>
  <c r="EG228"/>
  <c r="EE228"/>
  <c r="EC228"/>
  <c r="EA228"/>
  <c r="DV228"/>
  <c r="DT228"/>
  <c r="DR228"/>
  <c r="DO228"/>
  <c r="DM228"/>
  <c r="DK228"/>
  <c r="DI228"/>
  <c r="DD228"/>
  <c r="DB228"/>
  <c r="CZ228"/>
  <c r="CW228"/>
  <c r="CU228"/>
  <c r="CS228"/>
  <c r="CQ228"/>
  <c r="CN228"/>
  <c r="CL228"/>
  <c r="CJ228"/>
  <c r="CH228"/>
  <c r="CC228"/>
  <c r="CA228"/>
  <c r="BY228"/>
  <c r="BT228"/>
  <c r="BR228"/>
  <c r="BP228"/>
  <c r="BK228"/>
  <c r="BI228"/>
  <c r="BG228"/>
  <c r="BB228"/>
  <c r="AZ228"/>
  <c r="AX228"/>
  <c r="AS228"/>
  <c r="AQ228"/>
  <c r="AO228"/>
  <c r="AJ228"/>
  <c r="AH228"/>
  <c r="AF228"/>
  <c r="AA228"/>
  <c r="Y228"/>
  <c r="W228"/>
  <c r="R228"/>
  <c r="P228"/>
  <c r="N228"/>
  <c r="MV234"/>
  <c r="MT234"/>
  <c r="MR234"/>
  <c r="MM234"/>
  <c r="MK234"/>
  <c r="MI234"/>
  <c r="MF234"/>
  <c r="MD234"/>
  <c r="MB234"/>
  <c r="LZ234"/>
  <c r="LU234"/>
  <c r="LS234"/>
  <c r="LQ234"/>
  <c r="LE234"/>
  <c r="LC234"/>
  <c r="LA234"/>
  <c r="KY234"/>
  <c r="KV234"/>
  <c r="KT234"/>
  <c r="KR234"/>
  <c r="KP234"/>
  <c r="KK234"/>
  <c r="KI234"/>
  <c r="KG234"/>
  <c r="KB234"/>
  <c r="JZ234"/>
  <c r="JX234"/>
  <c r="JU234"/>
  <c r="JS234"/>
  <c r="JQ234"/>
  <c r="JO234"/>
  <c r="JJ234"/>
  <c r="JH234"/>
  <c r="JF234"/>
  <c r="JA234"/>
  <c r="IY234"/>
  <c r="IW234"/>
  <c r="IT234"/>
  <c r="IR234"/>
  <c r="IP234"/>
  <c r="IN234"/>
  <c r="IK234"/>
  <c r="II234"/>
  <c r="IG234"/>
  <c r="IE234"/>
  <c r="HZ234"/>
  <c r="HX234"/>
  <c r="HV234"/>
  <c r="HS234"/>
  <c r="HQ234"/>
  <c r="HO234"/>
  <c r="HM234"/>
  <c r="HH234"/>
  <c r="HF234"/>
  <c r="HD234"/>
  <c r="HA234"/>
  <c r="GY234"/>
  <c r="GW234"/>
  <c r="GU234"/>
  <c r="GP234"/>
  <c r="GN234"/>
  <c r="GL234"/>
  <c r="GI234"/>
  <c r="GG234"/>
  <c r="GE234"/>
  <c r="GC234"/>
  <c r="FZ234"/>
  <c r="FX234"/>
  <c r="FV234"/>
  <c r="FT234"/>
  <c r="FO234"/>
  <c r="FM234"/>
  <c r="FK234"/>
  <c r="FF234"/>
  <c r="FD234"/>
  <c r="FB234"/>
  <c r="EY234"/>
  <c r="EW234"/>
  <c r="EU234"/>
  <c r="ES234"/>
  <c r="EP234"/>
  <c r="EN234"/>
  <c r="EL234"/>
  <c r="EJ234"/>
  <c r="EG234"/>
  <c r="EE234"/>
  <c r="EC234"/>
  <c r="EA234"/>
  <c r="DV234"/>
  <c r="DT234"/>
  <c r="DR234"/>
  <c r="DO234"/>
  <c r="DM234"/>
  <c r="DK234"/>
  <c r="DI234"/>
  <c r="DD234"/>
  <c r="DB234"/>
  <c r="CZ234"/>
  <c r="CW234"/>
  <c r="CU234"/>
  <c r="CS234"/>
  <c r="CQ234"/>
  <c r="CN234"/>
  <c r="CL234"/>
  <c r="CJ234"/>
  <c r="CH234"/>
  <c r="CC234"/>
  <c r="CA234"/>
  <c r="BY234"/>
  <c r="BT234"/>
  <c r="BR234"/>
  <c r="BP234"/>
  <c r="BK234"/>
  <c r="BI234"/>
  <c r="BG234"/>
  <c r="BB234"/>
  <c r="AZ234"/>
  <c r="AX234"/>
  <c r="AS234"/>
  <c r="AQ234"/>
  <c r="AO234"/>
  <c r="AJ234"/>
  <c r="AH234"/>
  <c r="AF234"/>
  <c r="AA234"/>
  <c r="Y234"/>
  <c r="W234"/>
  <c r="R234"/>
  <c r="P234"/>
  <c r="N234"/>
  <c r="MV6"/>
  <c r="MT6"/>
  <c r="MR6"/>
  <c r="MM6"/>
  <c r="MK6"/>
  <c r="MI6"/>
  <c r="MF6"/>
  <c r="MD6"/>
  <c r="MB6"/>
  <c r="LZ6"/>
  <c r="LU6"/>
  <c r="LS6"/>
  <c r="LQ6"/>
  <c r="LE6"/>
  <c r="LC6"/>
  <c r="LA6"/>
  <c r="KY6"/>
  <c r="KV6"/>
  <c r="KT6"/>
  <c r="KR6"/>
  <c r="KP6"/>
  <c r="KK6"/>
  <c r="KI6"/>
  <c r="KG6"/>
  <c r="KD6"/>
  <c r="KB6"/>
  <c r="JZ6"/>
  <c r="JX6"/>
  <c r="JU6"/>
  <c r="JS6"/>
  <c r="JQ6"/>
  <c r="JO6"/>
  <c r="JJ6"/>
  <c r="JH6"/>
  <c r="JF6"/>
  <c r="JA6"/>
  <c r="IY6"/>
  <c r="IW6"/>
  <c r="IT6"/>
  <c r="IR6"/>
  <c r="IP6"/>
  <c r="IN6"/>
  <c r="IK6"/>
  <c r="II6"/>
  <c r="IG6"/>
  <c r="IE6"/>
  <c r="HZ6"/>
  <c r="HX6"/>
  <c r="HV6"/>
  <c r="HS6"/>
  <c r="HQ6"/>
  <c r="HO6"/>
  <c r="HM6"/>
  <c r="HJ6"/>
  <c r="HH6"/>
  <c r="HF6"/>
  <c r="HD6"/>
  <c r="HA6"/>
  <c r="GY6"/>
  <c r="GW6"/>
  <c r="GU6"/>
  <c r="GP6"/>
  <c r="GN6"/>
  <c r="GL6"/>
  <c r="GI6"/>
  <c r="GG6"/>
  <c r="GE6"/>
  <c r="GC6"/>
  <c r="FZ6"/>
  <c r="FX6"/>
  <c r="FV6"/>
  <c r="FT6"/>
  <c r="FO6"/>
  <c r="FM6"/>
  <c r="FK6"/>
  <c r="FF6"/>
  <c r="FD6"/>
  <c r="FB6"/>
  <c r="EY6"/>
  <c r="EW6"/>
  <c r="EU6"/>
  <c r="ES6"/>
  <c r="EP6"/>
  <c r="EN6"/>
  <c r="EL6"/>
  <c r="EJ6"/>
  <c r="EG6"/>
  <c r="EE6"/>
  <c r="EC6"/>
  <c r="EA6"/>
  <c r="DV6"/>
  <c r="DT6"/>
  <c r="DR6"/>
  <c r="DO6"/>
  <c r="DM6"/>
  <c r="DK6"/>
  <c r="DI6"/>
  <c r="DD6"/>
  <c r="DB6"/>
  <c r="CZ6"/>
  <c r="CW6"/>
  <c r="CU6"/>
  <c r="CS6"/>
  <c r="CQ6"/>
  <c r="CN6"/>
  <c r="CL6"/>
  <c r="CJ6"/>
  <c r="CH6"/>
  <c r="CC6"/>
  <c r="CA6"/>
  <c r="BY6"/>
  <c r="BT6"/>
  <c r="BR6"/>
  <c r="BP6"/>
  <c r="BK6"/>
  <c r="BI6"/>
  <c r="BG6"/>
  <c r="BB6"/>
  <c r="AZ6"/>
  <c r="AX6"/>
  <c r="AS6"/>
  <c r="AQ6"/>
  <c r="AO6"/>
  <c r="AJ6"/>
  <c r="AH6"/>
  <c r="AF6"/>
  <c r="AA6"/>
  <c r="Y6"/>
  <c r="W6"/>
  <c r="R6"/>
  <c r="P6"/>
  <c r="N6"/>
  <c r="MV141"/>
  <c r="MT141"/>
  <c r="MR141"/>
  <c r="MM141"/>
  <c r="MK141"/>
  <c r="MI141"/>
  <c r="MF141"/>
  <c r="MD141"/>
  <c r="MB141"/>
  <c r="LZ141"/>
  <c r="LU141"/>
  <c r="LS141"/>
  <c r="LQ141"/>
  <c r="LE141"/>
  <c r="LC141"/>
  <c r="LA141"/>
  <c r="KY141"/>
  <c r="KV141"/>
  <c r="KT141"/>
  <c r="KR141"/>
  <c r="KP141"/>
  <c r="KK141"/>
  <c r="KI141"/>
  <c r="KG141"/>
  <c r="KB141"/>
  <c r="JZ141"/>
  <c r="JX141"/>
  <c r="JU141"/>
  <c r="JS141"/>
  <c r="JQ141"/>
  <c r="JO141"/>
  <c r="JJ141"/>
  <c r="JH141"/>
  <c r="JF141"/>
  <c r="JA141"/>
  <c r="IY141"/>
  <c r="IW141"/>
  <c r="IT141"/>
  <c r="IR141"/>
  <c r="IP141"/>
  <c r="IN141"/>
  <c r="IK141"/>
  <c r="II141"/>
  <c r="IG141"/>
  <c r="IE141"/>
  <c r="HZ141"/>
  <c r="HX141"/>
  <c r="HV141"/>
  <c r="HS141"/>
  <c r="HQ141"/>
  <c r="HO141"/>
  <c r="HM141"/>
  <c r="HH141"/>
  <c r="HF141"/>
  <c r="HD141"/>
  <c r="HA141"/>
  <c r="GY141"/>
  <c r="GW141"/>
  <c r="GU141"/>
  <c r="GP141"/>
  <c r="GN141"/>
  <c r="GL141"/>
  <c r="GI141"/>
  <c r="GG141"/>
  <c r="GE141"/>
  <c r="GC141"/>
  <c r="FZ141"/>
  <c r="FX141"/>
  <c r="FV141"/>
  <c r="FT141"/>
  <c r="FO141"/>
  <c r="FM141"/>
  <c r="FK141"/>
  <c r="FF141"/>
  <c r="FD141"/>
  <c r="FB141"/>
  <c r="EY141"/>
  <c r="EW141"/>
  <c r="EU141"/>
  <c r="ES141"/>
  <c r="EP141"/>
  <c r="EN141"/>
  <c r="EL141"/>
  <c r="EJ141"/>
  <c r="EG141"/>
  <c r="EE141"/>
  <c r="EC141"/>
  <c r="EA141"/>
  <c r="DV141"/>
  <c r="DT141"/>
  <c r="DR141"/>
  <c r="DO141"/>
  <c r="DM141"/>
  <c r="DK141"/>
  <c r="DI141"/>
  <c r="DD141"/>
  <c r="DB141"/>
  <c r="CZ141"/>
  <c r="CW141"/>
  <c r="CU141"/>
  <c r="CS141"/>
  <c r="CQ141"/>
  <c r="CN141"/>
  <c r="CL141"/>
  <c r="CJ141"/>
  <c r="CH141"/>
  <c r="CC141"/>
  <c r="CA141"/>
  <c r="BY141"/>
  <c r="BT141"/>
  <c r="BR141"/>
  <c r="BP141"/>
  <c r="BK141"/>
  <c r="BI141"/>
  <c r="BG141"/>
  <c r="BB141"/>
  <c r="AZ141"/>
  <c r="AX141"/>
  <c r="AS141"/>
  <c r="AQ141"/>
  <c r="AO141"/>
  <c r="AJ141"/>
  <c r="AH141"/>
  <c r="AF141"/>
  <c r="AA141"/>
  <c r="Y141"/>
  <c r="W141"/>
  <c r="R141"/>
  <c r="P141"/>
  <c r="N141"/>
  <c r="MV54"/>
  <c r="MT54"/>
  <c r="MR54"/>
  <c r="MM54"/>
  <c r="MK54"/>
  <c r="MI54"/>
  <c r="MF54"/>
  <c r="MD54"/>
  <c r="MB54"/>
  <c r="LZ54"/>
  <c r="LU54"/>
  <c r="LS54"/>
  <c r="LQ54"/>
  <c r="LE54"/>
  <c r="LC54"/>
  <c r="LA54"/>
  <c r="KY54"/>
  <c r="KV54"/>
  <c r="KT54"/>
  <c r="KR54"/>
  <c r="KP54"/>
  <c r="KK54"/>
  <c r="KI54"/>
  <c r="KG54"/>
  <c r="KB54"/>
  <c r="JZ54"/>
  <c r="JX54"/>
  <c r="JU54"/>
  <c r="JS54"/>
  <c r="JQ54"/>
  <c r="JO54"/>
  <c r="JJ54"/>
  <c r="JH54"/>
  <c r="JF54"/>
  <c r="JA54"/>
  <c r="IY54"/>
  <c r="IW54"/>
  <c r="IT54"/>
  <c r="IR54"/>
  <c r="IP54"/>
  <c r="IN54"/>
  <c r="IK54"/>
  <c r="II54"/>
  <c r="IG54"/>
  <c r="IE54"/>
  <c r="HZ54"/>
  <c r="HX54"/>
  <c r="HV54"/>
  <c r="HS54"/>
  <c r="HQ54"/>
  <c r="HO54"/>
  <c r="HM54"/>
  <c r="HH54"/>
  <c r="HF54"/>
  <c r="HD54"/>
  <c r="HA54"/>
  <c r="GY54"/>
  <c r="GW54"/>
  <c r="GU54"/>
  <c r="GP54"/>
  <c r="GN54"/>
  <c r="GL54"/>
  <c r="GI54"/>
  <c r="GG54"/>
  <c r="GE54"/>
  <c r="GC54"/>
  <c r="FZ54"/>
  <c r="FX54"/>
  <c r="FV54"/>
  <c r="FT54"/>
  <c r="FO54"/>
  <c r="FM54"/>
  <c r="FK54"/>
  <c r="FF54"/>
  <c r="FD54"/>
  <c r="FB54"/>
  <c r="EY54"/>
  <c r="EW54"/>
  <c r="EU54"/>
  <c r="ES54"/>
  <c r="EP54"/>
  <c r="EN54"/>
  <c r="EL54"/>
  <c r="EJ54"/>
  <c r="EG54"/>
  <c r="EE54"/>
  <c r="EC54"/>
  <c r="EA54"/>
  <c r="DV54"/>
  <c r="DT54"/>
  <c r="DR54"/>
  <c r="DO54"/>
  <c r="DM54"/>
  <c r="DK54"/>
  <c r="DI54"/>
  <c r="DD54"/>
  <c r="DB54"/>
  <c r="CZ54"/>
  <c r="CW54"/>
  <c r="CU54"/>
  <c r="CS54"/>
  <c r="CQ54"/>
  <c r="CN54"/>
  <c r="CL54"/>
  <c r="CJ54"/>
  <c r="CH54"/>
  <c r="CC54"/>
  <c r="CA54"/>
  <c r="BY54"/>
  <c r="BT54"/>
  <c r="BR54"/>
  <c r="BP54"/>
  <c r="BK54"/>
  <c r="BI54"/>
  <c r="BG54"/>
  <c r="BB54"/>
  <c r="AZ54"/>
  <c r="AX54"/>
  <c r="AS54"/>
  <c r="AQ54"/>
  <c r="AO54"/>
  <c r="AJ54"/>
  <c r="AH54"/>
  <c r="AF54"/>
  <c r="AA54"/>
  <c r="Y54"/>
  <c r="W54"/>
  <c r="R54"/>
  <c r="P54"/>
  <c r="N54"/>
  <c r="MV132"/>
  <c r="MT132"/>
  <c r="MR132"/>
  <c r="MM132"/>
  <c r="MK132"/>
  <c r="MI132"/>
  <c r="MF132"/>
  <c r="MD132"/>
  <c r="MB132"/>
  <c r="LZ132"/>
  <c r="LU132"/>
  <c r="LS132"/>
  <c r="LQ132"/>
  <c r="LE132"/>
  <c r="LC132"/>
  <c r="LA132"/>
  <c r="KY132"/>
  <c r="KV132"/>
  <c r="KT132"/>
  <c r="KR132"/>
  <c r="KP132"/>
  <c r="KK132"/>
  <c r="KI132"/>
  <c r="KG132"/>
  <c r="KB132"/>
  <c r="JZ132"/>
  <c r="JX132"/>
  <c r="JU132"/>
  <c r="JS132"/>
  <c r="JQ132"/>
  <c r="JO132"/>
  <c r="JJ132"/>
  <c r="JH132"/>
  <c r="JF132"/>
  <c r="JA132"/>
  <c r="IY132"/>
  <c r="IW132"/>
  <c r="IT132"/>
  <c r="IR132"/>
  <c r="IP132"/>
  <c r="IN132"/>
  <c r="IK132"/>
  <c r="II132"/>
  <c r="IG132"/>
  <c r="IE132"/>
  <c r="HZ132"/>
  <c r="HX132"/>
  <c r="HV132"/>
  <c r="HS132"/>
  <c r="HQ132"/>
  <c r="HO132"/>
  <c r="HM132"/>
  <c r="HH132"/>
  <c r="HF132"/>
  <c r="HD132"/>
  <c r="HA132"/>
  <c r="GY132"/>
  <c r="GW132"/>
  <c r="GU132"/>
  <c r="GP132"/>
  <c r="GN132"/>
  <c r="GL132"/>
  <c r="GI132"/>
  <c r="GG132"/>
  <c r="GE132"/>
  <c r="GC132"/>
  <c r="FZ132"/>
  <c r="FX132"/>
  <c r="FV132"/>
  <c r="FT132"/>
  <c r="FO132"/>
  <c r="FM132"/>
  <c r="FK132"/>
  <c r="FF132"/>
  <c r="FD132"/>
  <c r="FB132"/>
  <c r="EY132"/>
  <c r="EW132"/>
  <c r="EU132"/>
  <c r="ES132"/>
  <c r="EP132"/>
  <c r="EN132"/>
  <c r="EL132"/>
  <c r="EJ132"/>
  <c r="EG132"/>
  <c r="EE132"/>
  <c r="EC132"/>
  <c r="EA132"/>
  <c r="DV132"/>
  <c r="DT132"/>
  <c r="DR132"/>
  <c r="DO132"/>
  <c r="DM132"/>
  <c r="DK132"/>
  <c r="DI132"/>
  <c r="DD132"/>
  <c r="DB132"/>
  <c r="CZ132"/>
  <c r="CW132"/>
  <c r="CU132"/>
  <c r="CS132"/>
  <c r="CQ132"/>
  <c r="CN132"/>
  <c r="CL132"/>
  <c r="CJ132"/>
  <c r="CH132"/>
  <c r="CC132"/>
  <c r="CA132"/>
  <c r="BY132"/>
  <c r="BT132"/>
  <c r="BR132"/>
  <c r="BP132"/>
  <c r="BK132"/>
  <c r="BI132"/>
  <c r="BG132"/>
  <c r="BB132"/>
  <c r="AZ132"/>
  <c r="AX132"/>
  <c r="AS132"/>
  <c r="AQ132"/>
  <c r="AO132"/>
  <c r="AJ132"/>
  <c r="AH132"/>
  <c r="AF132"/>
  <c r="AA132"/>
  <c r="Y132"/>
  <c r="W132"/>
  <c r="R132"/>
  <c r="P132"/>
  <c r="N132"/>
  <c r="MV27"/>
  <c r="MT27"/>
  <c r="MR27"/>
  <c r="MM27"/>
  <c r="MK27"/>
  <c r="MI27"/>
  <c r="MF27"/>
  <c r="MD27"/>
  <c r="MB27"/>
  <c r="LZ27"/>
  <c r="LU27"/>
  <c r="LS27"/>
  <c r="LQ27"/>
  <c r="LE27"/>
  <c r="LC27"/>
  <c r="LA27"/>
  <c r="KY27"/>
  <c r="KV27"/>
  <c r="KT27"/>
  <c r="KR27"/>
  <c r="KP27"/>
  <c r="KK27"/>
  <c r="KI27"/>
  <c r="KG27"/>
  <c r="KB27"/>
  <c r="JZ27"/>
  <c r="JX27"/>
  <c r="JU27"/>
  <c r="JS27"/>
  <c r="JQ27"/>
  <c r="JO27"/>
  <c r="JJ27"/>
  <c r="JH27"/>
  <c r="JF27"/>
  <c r="JA27"/>
  <c r="IY27"/>
  <c r="IW27"/>
  <c r="IT27"/>
  <c r="IR27"/>
  <c r="IP27"/>
  <c r="IN27"/>
  <c r="IK27"/>
  <c r="II27"/>
  <c r="IG27"/>
  <c r="IE27"/>
  <c r="HZ27"/>
  <c r="HX27"/>
  <c r="HV27"/>
  <c r="HS27"/>
  <c r="HQ27"/>
  <c r="HO27"/>
  <c r="HM27"/>
  <c r="HH27"/>
  <c r="HF27"/>
  <c r="HD27"/>
  <c r="HA27"/>
  <c r="GY27"/>
  <c r="GW27"/>
  <c r="GU27"/>
  <c r="GP27"/>
  <c r="GN27"/>
  <c r="GL27"/>
  <c r="GI27"/>
  <c r="GG27"/>
  <c r="GE27"/>
  <c r="GC27"/>
  <c r="FZ27"/>
  <c r="FX27"/>
  <c r="FV27"/>
  <c r="FT27"/>
  <c r="FO27"/>
  <c r="FM27"/>
  <c r="FK27"/>
  <c r="FF27"/>
  <c r="FD27"/>
  <c r="FB27"/>
  <c r="EY27"/>
  <c r="EW27"/>
  <c r="EU27"/>
  <c r="ES27"/>
  <c r="EP27"/>
  <c r="EN27"/>
  <c r="EL27"/>
  <c r="EJ27"/>
  <c r="EG27"/>
  <c r="EE27"/>
  <c r="EC27"/>
  <c r="EA27"/>
  <c r="DV27"/>
  <c r="DT27"/>
  <c r="DR27"/>
  <c r="DO27"/>
  <c r="DM27"/>
  <c r="DK27"/>
  <c r="DI27"/>
  <c r="DD27"/>
  <c r="DB27"/>
  <c r="CZ27"/>
  <c r="CW27"/>
  <c r="CU27"/>
  <c r="CS27"/>
  <c r="CQ27"/>
  <c r="CN27"/>
  <c r="CL27"/>
  <c r="CJ27"/>
  <c r="CH27"/>
  <c r="CC27"/>
  <c r="CA27"/>
  <c r="BY27"/>
  <c r="BT27"/>
  <c r="BR27"/>
  <c r="BP27"/>
  <c r="BK27"/>
  <c r="BI27"/>
  <c r="BG27"/>
  <c r="BB27"/>
  <c r="AZ27"/>
  <c r="AX27"/>
  <c r="AS27"/>
  <c r="AQ27"/>
  <c r="AO27"/>
  <c r="AJ27"/>
  <c r="AH27"/>
  <c r="AF27"/>
  <c r="AA27"/>
  <c r="Y27"/>
  <c r="W27"/>
  <c r="R27"/>
  <c r="P27"/>
  <c r="N27"/>
  <c r="MV12"/>
  <c r="MT12"/>
  <c r="MR12"/>
  <c r="MM12"/>
  <c r="MK12"/>
  <c r="MI12"/>
  <c r="MF12"/>
  <c r="MD12"/>
  <c r="MB12"/>
  <c r="LZ12"/>
  <c r="LU12"/>
  <c r="LS12"/>
  <c r="LQ12"/>
  <c r="LE12"/>
  <c r="LC12"/>
  <c r="LA12"/>
  <c r="KY12"/>
  <c r="KV12"/>
  <c r="KT12"/>
  <c r="KR12"/>
  <c r="KP12"/>
  <c r="KK12"/>
  <c r="KI12"/>
  <c r="KG12"/>
  <c r="KB12"/>
  <c r="JZ12"/>
  <c r="JX12"/>
  <c r="JU12"/>
  <c r="JS12"/>
  <c r="JQ12"/>
  <c r="JO12"/>
  <c r="JJ12"/>
  <c r="JH12"/>
  <c r="JF12"/>
  <c r="JA12"/>
  <c r="IY12"/>
  <c r="IW12"/>
  <c r="IT12"/>
  <c r="IR12"/>
  <c r="IP12"/>
  <c r="IN12"/>
  <c r="IK12"/>
  <c r="II12"/>
  <c r="IG12"/>
  <c r="IE12"/>
  <c r="HZ12"/>
  <c r="HX12"/>
  <c r="HV12"/>
  <c r="HS12"/>
  <c r="HQ12"/>
  <c r="HO12"/>
  <c r="HM12"/>
  <c r="HH12"/>
  <c r="HF12"/>
  <c r="HD12"/>
  <c r="HA12"/>
  <c r="GY12"/>
  <c r="GW12"/>
  <c r="GU12"/>
  <c r="GP12"/>
  <c r="GN12"/>
  <c r="GL12"/>
  <c r="GI12"/>
  <c r="GG12"/>
  <c r="GE12"/>
  <c r="GC12"/>
  <c r="FZ12"/>
  <c r="FX12"/>
  <c r="FV12"/>
  <c r="FT12"/>
  <c r="FO12"/>
  <c r="FM12"/>
  <c r="FK12"/>
  <c r="FF12"/>
  <c r="FD12"/>
  <c r="FB12"/>
  <c r="EY12"/>
  <c r="EW12"/>
  <c r="EU12"/>
  <c r="ES12"/>
  <c r="EP12"/>
  <c r="EN12"/>
  <c r="EL12"/>
  <c r="EJ12"/>
  <c r="EG12"/>
  <c r="EE12"/>
  <c r="EC12"/>
  <c r="EA12"/>
  <c r="DV12"/>
  <c r="DT12"/>
  <c r="DR12"/>
  <c r="DO12"/>
  <c r="DM12"/>
  <c r="DK12"/>
  <c r="DI12"/>
  <c r="DD12"/>
  <c r="DB12"/>
  <c r="CZ12"/>
  <c r="CW12"/>
  <c r="CU12"/>
  <c r="CS12"/>
  <c r="CQ12"/>
  <c r="CN12"/>
  <c r="CL12"/>
  <c r="CJ12"/>
  <c r="CH12"/>
  <c r="CC12"/>
  <c r="CA12"/>
  <c r="BY12"/>
  <c r="BT12"/>
  <c r="BR12"/>
  <c r="BP12"/>
  <c r="BK12"/>
  <c r="BI12"/>
  <c r="BG12"/>
  <c r="BB12"/>
  <c r="AZ12"/>
  <c r="AX12"/>
  <c r="AS12"/>
  <c r="AQ12"/>
  <c r="AO12"/>
  <c r="AJ12"/>
  <c r="AH12"/>
  <c r="AF12"/>
  <c r="AA12"/>
  <c r="Y12"/>
  <c r="W12"/>
  <c r="R12"/>
  <c r="P12"/>
  <c r="N12"/>
  <c r="MV138"/>
  <c r="MT138"/>
  <c r="MR138"/>
  <c r="MM138"/>
  <c r="MK138"/>
  <c r="MI138"/>
  <c r="MF138"/>
  <c r="MD138"/>
  <c r="MB138"/>
  <c r="LZ138"/>
  <c r="LU138"/>
  <c r="LS138"/>
  <c r="LQ138"/>
  <c r="LE138"/>
  <c r="LC138"/>
  <c r="LA138"/>
  <c r="KY138"/>
  <c r="KV138"/>
  <c r="KT138"/>
  <c r="KR138"/>
  <c r="KP138"/>
  <c r="KK138"/>
  <c r="KI138"/>
  <c r="KG138"/>
  <c r="KB138"/>
  <c r="JZ138"/>
  <c r="JX138"/>
  <c r="JU138"/>
  <c r="JS138"/>
  <c r="JQ138"/>
  <c r="JO138"/>
  <c r="JJ138"/>
  <c r="JH138"/>
  <c r="JF138"/>
  <c r="JA138"/>
  <c r="IY138"/>
  <c r="IW138"/>
  <c r="IT138"/>
  <c r="IR138"/>
  <c r="IP138"/>
  <c r="IN138"/>
  <c r="IK138"/>
  <c r="II138"/>
  <c r="IG138"/>
  <c r="IE138"/>
  <c r="HZ138"/>
  <c r="HX138"/>
  <c r="HV138"/>
  <c r="HS138"/>
  <c r="HQ138"/>
  <c r="HO138"/>
  <c r="HM138"/>
  <c r="HH138"/>
  <c r="HF138"/>
  <c r="HD138"/>
  <c r="HA138"/>
  <c r="GY138"/>
  <c r="GW138"/>
  <c r="GU138"/>
  <c r="GP138"/>
  <c r="GN138"/>
  <c r="GL138"/>
  <c r="GI138"/>
  <c r="GG138"/>
  <c r="GE138"/>
  <c r="GC138"/>
  <c r="FZ138"/>
  <c r="FX138"/>
  <c r="FV138"/>
  <c r="FT138"/>
  <c r="FO138"/>
  <c r="FM138"/>
  <c r="FK138"/>
  <c r="FF138"/>
  <c r="FD138"/>
  <c r="FB138"/>
  <c r="EY138"/>
  <c r="EW138"/>
  <c r="EU138"/>
  <c r="ES138"/>
  <c r="EP138"/>
  <c r="EN138"/>
  <c r="EL138"/>
  <c r="EJ138"/>
  <c r="EG138"/>
  <c r="EE138"/>
  <c r="EC138"/>
  <c r="EA138"/>
  <c r="DV138"/>
  <c r="DT138"/>
  <c r="DR138"/>
  <c r="DO138"/>
  <c r="DM138"/>
  <c r="DK138"/>
  <c r="DI138"/>
  <c r="DD138"/>
  <c r="DB138"/>
  <c r="CZ138"/>
  <c r="CW138"/>
  <c r="CU138"/>
  <c r="CS138"/>
  <c r="CQ138"/>
  <c r="CN138"/>
  <c r="CL138"/>
  <c r="CJ138"/>
  <c r="CH138"/>
  <c r="CC138"/>
  <c r="CA138"/>
  <c r="BY138"/>
  <c r="BT138"/>
  <c r="BR138"/>
  <c r="BP138"/>
  <c r="BK138"/>
  <c r="BI138"/>
  <c r="BG138"/>
  <c r="BB138"/>
  <c r="AZ138"/>
  <c r="AX138"/>
  <c r="AS138"/>
  <c r="AQ138"/>
  <c r="AO138"/>
  <c r="AJ138"/>
  <c r="AH138"/>
  <c r="AF138"/>
  <c r="AA138"/>
  <c r="Y138"/>
  <c r="W138"/>
  <c r="R138"/>
  <c r="P138"/>
  <c r="N138"/>
  <c r="MV144"/>
  <c r="MT144"/>
  <c r="MR144"/>
  <c r="MM144"/>
  <c r="MK144"/>
  <c r="MI144"/>
  <c r="MF144"/>
  <c r="MD144"/>
  <c r="MB144"/>
  <c r="LZ144"/>
  <c r="LU144"/>
  <c r="LS144"/>
  <c r="LQ144"/>
  <c r="LE144"/>
  <c r="LC144"/>
  <c r="LA144"/>
  <c r="KY144"/>
  <c r="KV144"/>
  <c r="KT144"/>
  <c r="KR144"/>
  <c r="KP144"/>
  <c r="KK144"/>
  <c r="KI144"/>
  <c r="KG144"/>
  <c r="KB144"/>
  <c r="JZ144"/>
  <c r="JX144"/>
  <c r="JU144"/>
  <c r="JS144"/>
  <c r="JQ144"/>
  <c r="JO144"/>
  <c r="JJ144"/>
  <c r="JH144"/>
  <c r="JF144"/>
  <c r="JA144"/>
  <c r="IY144"/>
  <c r="IW144"/>
  <c r="IT144"/>
  <c r="IR144"/>
  <c r="IP144"/>
  <c r="IN144"/>
  <c r="IK144"/>
  <c r="II144"/>
  <c r="IG144"/>
  <c r="IE144"/>
  <c r="HZ144"/>
  <c r="HX144"/>
  <c r="HV144"/>
  <c r="HS144"/>
  <c r="HQ144"/>
  <c r="HO144"/>
  <c r="HM144"/>
  <c r="HH144"/>
  <c r="HF144"/>
  <c r="HD144"/>
  <c r="HA144"/>
  <c r="GY144"/>
  <c r="GW144"/>
  <c r="GU144"/>
  <c r="GP144"/>
  <c r="GN144"/>
  <c r="GL144"/>
  <c r="GI144"/>
  <c r="GG144"/>
  <c r="GE144"/>
  <c r="GC144"/>
  <c r="FZ144"/>
  <c r="FX144"/>
  <c r="FV144"/>
  <c r="FT144"/>
  <c r="FO144"/>
  <c r="FM144"/>
  <c r="FK144"/>
  <c r="FF144"/>
  <c r="FD144"/>
  <c r="FB144"/>
  <c r="EY144"/>
  <c r="EW144"/>
  <c r="EU144"/>
  <c r="ES144"/>
  <c r="EP144"/>
  <c r="EN144"/>
  <c r="EL144"/>
  <c r="EJ144"/>
  <c r="EG144"/>
  <c r="EE144"/>
  <c r="EC144"/>
  <c r="EA144"/>
  <c r="DV144"/>
  <c r="DT144"/>
  <c r="DR144"/>
  <c r="DO144"/>
  <c r="DM144"/>
  <c r="DK144"/>
  <c r="DI144"/>
  <c r="DD144"/>
  <c r="DB144"/>
  <c r="CZ144"/>
  <c r="CW144"/>
  <c r="CU144"/>
  <c r="CS144"/>
  <c r="CQ144"/>
  <c r="CN144"/>
  <c r="CL144"/>
  <c r="CJ144"/>
  <c r="CH144"/>
  <c r="CC144"/>
  <c r="CA144"/>
  <c r="BY144"/>
  <c r="BT144"/>
  <c r="BR144"/>
  <c r="BP144"/>
  <c r="BK144"/>
  <c r="BI144"/>
  <c r="BG144"/>
  <c r="BB144"/>
  <c r="AZ144"/>
  <c r="AX144"/>
  <c r="AS144"/>
  <c r="AQ144"/>
  <c r="AO144"/>
  <c r="AJ144"/>
  <c r="AH144"/>
  <c r="AF144"/>
  <c r="AA144"/>
  <c r="Y144"/>
  <c r="W144"/>
  <c r="R144"/>
  <c r="P144"/>
  <c r="N144"/>
  <c r="MV183"/>
  <c r="MT183"/>
  <c r="MR183"/>
  <c r="MM183"/>
  <c r="MK183"/>
  <c r="MI183"/>
  <c r="MF183"/>
  <c r="MD183"/>
  <c r="MB183"/>
  <c r="LZ183"/>
  <c r="LU183"/>
  <c r="LS183"/>
  <c r="LQ183"/>
  <c r="LE183"/>
  <c r="LC183"/>
  <c r="LA183"/>
  <c r="KY183"/>
  <c r="KV183"/>
  <c r="KT183"/>
  <c r="KR183"/>
  <c r="KP183"/>
  <c r="KK183"/>
  <c r="KI183"/>
  <c r="KG183"/>
  <c r="KB183"/>
  <c r="JZ183"/>
  <c r="JX183"/>
  <c r="JU183"/>
  <c r="JS183"/>
  <c r="JQ183"/>
  <c r="JO183"/>
  <c r="JJ183"/>
  <c r="JH183"/>
  <c r="JF183"/>
  <c r="JA183"/>
  <c r="IY183"/>
  <c r="IW183"/>
  <c r="IT183"/>
  <c r="IR183"/>
  <c r="IP183"/>
  <c r="IN183"/>
  <c r="IK183"/>
  <c r="II183"/>
  <c r="IG183"/>
  <c r="IE183"/>
  <c r="HZ183"/>
  <c r="HX183"/>
  <c r="HV183"/>
  <c r="HS183"/>
  <c r="HQ183"/>
  <c r="HO183"/>
  <c r="HM183"/>
  <c r="HH183"/>
  <c r="HF183"/>
  <c r="HD183"/>
  <c r="HA183"/>
  <c r="GY183"/>
  <c r="GW183"/>
  <c r="GU183"/>
  <c r="GP183"/>
  <c r="GN183"/>
  <c r="GL183"/>
  <c r="GI183"/>
  <c r="GG183"/>
  <c r="GE183"/>
  <c r="GC183"/>
  <c r="FZ183"/>
  <c r="FX183"/>
  <c r="FV183"/>
  <c r="FT183"/>
  <c r="FO183"/>
  <c r="FM183"/>
  <c r="FK183"/>
  <c r="FF183"/>
  <c r="FD183"/>
  <c r="FB183"/>
  <c r="EY183"/>
  <c r="EW183"/>
  <c r="EU183"/>
  <c r="ES183"/>
  <c r="EP183"/>
  <c r="EN183"/>
  <c r="EL183"/>
  <c r="EJ183"/>
  <c r="EG183"/>
  <c r="EE183"/>
  <c r="EC183"/>
  <c r="EA183"/>
  <c r="DV183"/>
  <c r="DT183"/>
  <c r="DR183"/>
  <c r="DO183"/>
  <c r="DM183"/>
  <c r="DK183"/>
  <c r="DI183"/>
  <c r="DD183"/>
  <c r="DB183"/>
  <c r="CZ183"/>
  <c r="CW183"/>
  <c r="CU183"/>
  <c r="CS183"/>
  <c r="CQ183"/>
  <c r="CN183"/>
  <c r="CL183"/>
  <c r="CJ183"/>
  <c r="CH183"/>
  <c r="CC183"/>
  <c r="CA183"/>
  <c r="BY183"/>
  <c r="BT183"/>
  <c r="BR183"/>
  <c r="BP183"/>
  <c r="BK183"/>
  <c r="BI183"/>
  <c r="BG183"/>
  <c r="BB183"/>
  <c r="AZ183"/>
  <c r="AX183"/>
  <c r="AS183"/>
  <c r="AQ183"/>
  <c r="AO183"/>
  <c r="AJ183"/>
  <c r="AH183"/>
  <c r="AF183"/>
  <c r="AA183"/>
  <c r="Y183"/>
  <c r="W183"/>
  <c r="R183"/>
  <c r="P183"/>
  <c r="N183"/>
  <c r="MV15"/>
  <c r="MT15"/>
  <c r="MR15"/>
  <c r="MM15"/>
  <c r="MK15"/>
  <c r="MI15"/>
  <c r="MF15"/>
  <c r="MD15"/>
  <c r="MB15"/>
  <c r="LZ15"/>
  <c r="LU15"/>
  <c r="LS15"/>
  <c r="LQ15"/>
  <c r="LE15"/>
  <c r="LC15"/>
  <c r="LA15"/>
  <c r="KY15"/>
  <c r="KV15"/>
  <c r="KT15"/>
  <c r="KR15"/>
  <c r="KP15"/>
  <c r="KK15"/>
  <c r="KI15"/>
  <c r="KG15"/>
  <c r="KB15"/>
  <c r="JZ15"/>
  <c r="JX15"/>
  <c r="JU15"/>
  <c r="JS15"/>
  <c r="JQ15"/>
  <c r="JO15"/>
  <c r="JJ15"/>
  <c r="JH15"/>
  <c r="JF15"/>
  <c r="JA15"/>
  <c r="IY15"/>
  <c r="IW15"/>
  <c r="IT15"/>
  <c r="IR15"/>
  <c r="IP15"/>
  <c r="IN15"/>
  <c r="IK15"/>
  <c r="II15"/>
  <c r="IG15"/>
  <c r="IE15"/>
  <c r="HZ15"/>
  <c r="HX15"/>
  <c r="HV15"/>
  <c r="HS15"/>
  <c r="HQ15"/>
  <c r="HO15"/>
  <c r="HM15"/>
  <c r="HH15"/>
  <c r="HF15"/>
  <c r="HD15"/>
  <c r="HA15"/>
  <c r="GY15"/>
  <c r="GW15"/>
  <c r="GU15"/>
  <c r="GP15"/>
  <c r="GN15"/>
  <c r="GL15"/>
  <c r="GI15"/>
  <c r="GG15"/>
  <c r="GE15"/>
  <c r="GC15"/>
  <c r="FZ15"/>
  <c r="FX15"/>
  <c r="FV15"/>
  <c r="FT15"/>
  <c r="FO15"/>
  <c r="FM15"/>
  <c r="FK15"/>
  <c r="FF15"/>
  <c r="FD15"/>
  <c r="FB15"/>
  <c r="EY15"/>
  <c r="EW15"/>
  <c r="EU15"/>
  <c r="ES15"/>
  <c r="EP15"/>
  <c r="EN15"/>
  <c r="EL15"/>
  <c r="EJ15"/>
  <c r="EG15"/>
  <c r="EE15"/>
  <c r="EC15"/>
  <c r="EA15"/>
  <c r="DV15"/>
  <c r="DT15"/>
  <c r="DR15"/>
  <c r="DO15"/>
  <c r="DM15"/>
  <c r="DK15"/>
  <c r="DI15"/>
  <c r="DD15"/>
  <c r="DB15"/>
  <c r="CZ15"/>
  <c r="CW15"/>
  <c r="CU15"/>
  <c r="CS15"/>
  <c r="CQ15"/>
  <c r="CN15"/>
  <c r="CL15"/>
  <c r="CJ15"/>
  <c r="CH15"/>
  <c r="CC15"/>
  <c r="CA15"/>
  <c r="BY15"/>
  <c r="BT15"/>
  <c r="BR15"/>
  <c r="BP15"/>
  <c r="BK15"/>
  <c r="BI15"/>
  <c r="BG15"/>
  <c r="BB15"/>
  <c r="AZ15"/>
  <c r="AX15"/>
  <c r="AS15"/>
  <c r="AQ15"/>
  <c r="AO15"/>
  <c r="AJ15"/>
  <c r="AH15"/>
  <c r="AF15"/>
  <c r="AA15"/>
  <c r="Y15"/>
  <c r="W15"/>
  <c r="R15"/>
  <c r="P15"/>
  <c r="N15"/>
  <c r="MV111"/>
  <c r="MT111"/>
  <c r="MR111"/>
  <c r="MM111"/>
  <c r="MK111"/>
  <c r="MI111"/>
  <c r="MF111"/>
  <c r="MD111"/>
  <c r="MB111"/>
  <c r="LZ111"/>
  <c r="LU111"/>
  <c r="LS111"/>
  <c r="LQ111"/>
  <c r="LE111"/>
  <c r="LC111"/>
  <c r="LA111"/>
  <c r="KY111"/>
  <c r="KV111"/>
  <c r="KT111"/>
  <c r="KR111"/>
  <c r="KP111"/>
  <c r="KK111"/>
  <c r="KI111"/>
  <c r="KG111"/>
  <c r="KB111"/>
  <c r="JZ111"/>
  <c r="JX111"/>
  <c r="JU111"/>
  <c r="JS111"/>
  <c r="JQ111"/>
  <c r="JO111"/>
  <c r="JJ111"/>
  <c r="JH111"/>
  <c r="JF111"/>
  <c r="JA111"/>
  <c r="IY111"/>
  <c r="IW111"/>
  <c r="IT111"/>
  <c r="IR111"/>
  <c r="IP111"/>
  <c r="IN111"/>
  <c r="IK111"/>
  <c r="II111"/>
  <c r="IG111"/>
  <c r="IE111"/>
  <c r="HZ111"/>
  <c r="HX111"/>
  <c r="HV111"/>
  <c r="HS111"/>
  <c r="HQ111"/>
  <c r="HO111"/>
  <c r="HM111"/>
  <c r="HH111"/>
  <c r="HF111"/>
  <c r="HD111"/>
  <c r="HA111"/>
  <c r="GY111"/>
  <c r="GW111"/>
  <c r="GU111"/>
  <c r="GP111"/>
  <c r="GN111"/>
  <c r="GL111"/>
  <c r="GI111"/>
  <c r="GG111"/>
  <c r="GE111"/>
  <c r="GC111"/>
  <c r="FZ111"/>
  <c r="FX111"/>
  <c r="FV111"/>
  <c r="FT111"/>
  <c r="FO111"/>
  <c r="FM111"/>
  <c r="FK111"/>
  <c r="FF111"/>
  <c r="FD111"/>
  <c r="FB111"/>
  <c r="EY111"/>
  <c r="EW111"/>
  <c r="EU111"/>
  <c r="ES111"/>
  <c r="EP111"/>
  <c r="EN111"/>
  <c r="EL111"/>
  <c r="EJ111"/>
  <c r="EG111"/>
  <c r="EE111"/>
  <c r="EC111"/>
  <c r="EA111"/>
  <c r="DV111"/>
  <c r="DT111"/>
  <c r="DR111"/>
  <c r="DO111"/>
  <c r="DM111"/>
  <c r="DK111"/>
  <c r="DI111"/>
  <c r="DD111"/>
  <c r="DB111"/>
  <c r="CZ111"/>
  <c r="CW111"/>
  <c r="CU111"/>
  <c r="CS111"/>
  <c r="CQ111"/>
  <c r="CN111"/>
  <c r="CL111"/>
  <c r="CJ111"/>
  <c r="CH111"/>
  <c r="CC111"/>
  <c r="CA111"/>
  <c r="BY111"/>
  <c r="BT111"/>
  <c r="BR111"/>
  <c r="BP111"/>
  <c r="BK111"/>
  <c r="BI111"/>
  <c r="BG111"/>
  <c r="BB111"/>
  <c r="AZ111"/>
  <c r="AX111"/>
  <c r="AS111"/>
  <c r="AQ111"/>
  <c r="AO111"/>
  <c r="AJ111"/>
  <c r="AH111"/>
  <c r="AF111"/>
  <c r="AA111"/>
  <c r="Y111"/>
  <c r="W111"/>
  <c r="R111"/>
  <c r="P111"/>
  <c r="N111"/>
  <c r="MV114"/>
  <c r="MT114"/>
  <c r="MR114"/>
  <c r="MM114"/>
  <c r="MK114"/>
  <c r="MI114"/>
  <c r="MF114"/>
  <c r="MD114"/>
  <c r="MB114"/>
  <c r="LZ114"/>
  <c r="LU114"/>
  <c r="LS114"/>
  <c r="LQ114"/>
  <c r="LE114"/>
  <c r="LC114"/>
  <c r="LA114"/>
  <c r="KY114"/>
  <c r="KV114"/>
  <c r="KT114"/>
  <c r="KR114"/>
  <c r="KP114"/>
  <c r="KK114"/>
  <c r="KI114"/>
  <c r="KG114"/>
  <c r="KB114"/>
  <c r="JZ114"/>
  <c r="JX114"/>
  <c r="JU114"/>
  <c r="JS114"/>
  <c r="JQ114"/>
  <c r="JO114"/>
  <c r="JJ114"/>
  <c r="JH114"/>
  <c r="JF114"/>
  <c r="JA114"/>
  <c r="IY114"/>
  <c r="IW114"/>
  <c r="IT114"/>
  <c r="IR114"/>
  <c r="IP114"/>
  <c r="IN114"/>
  <c r="IK114"/>
  <c r="II114"/>
  <c r="IG114"/>
  <c r="IE114"/>
  <c r="HZ114"/>
  <c r="HX114"/>
  <c r="HV114"/>
  <c r="HS114"/>
  <c r="HQ114"/>
  <c r="HO114"/>
  <c r="HM114"/>
  <c r="HH114"/>
  <c r="HF114"/>
  <c r="HD114"/>
  <c r="HA114"/>
  <c r="GY114"/>
  <c r="GW114"/>
  <c r="GU114"/>
  <c r="GP114"/>
  <c r="GN114"/>
  <c r="GL114"/>
  <c r="GI114"/>
  <c r="GG114"/>
  <c r="GE114"/>
  <c r="GC114"/>
  <c r="FZ114"/>
  <c r="FX114"/>
  <c r="FV114"/>
  <c r="FT114"/>
  <c r="FO114"/>
  <c r="FM114"/>
  <c r="FK114"/>
  <c r="FF114"/>
  <c r="FD114"/>
  <c r="FB114"/>
  <c r="EY114"/>
  <c r="EW114"/>
  <c r="EU114"/>
  <c r="ES114"/>
  <c r="EP114"/>
  <c r="EN114"/>
  <c r="EL114"/>
  <c r="EJ114"/>
  <c r="EG114"/>
  <c r="EE114"/>
  <c r="EC114"/>
  <c r="EA114"/>
  <c r="DV114"/>
  <c r="DT114"/>
  <c r="DR114"/>
  <c r="DO114"/>
  <c r="DM114"/>
  <c r="DK114"/>
  <c r="DI114"/>
  <c r="DD114"/>
  <c r="DB114"/>
  <c r="CZ114"/>
  <c r="CW114"/>
  <c r="CU114"/>
  <c r="CS114"/>
  <c r="CQ114"/>
  <c r="CN114"/>
  <c r="CL114"/>
  <c r="CJ114"/>
  <c r="CH114"/>
  <c r="CC114"/>
  <c r="CA114"/>
  <c r="BY114"/>
  <c r="BT114"/>
  <c r="BR114"/>
  <c r="BP114"/>
  <c r="BK114"/>
  <c r="BI114"/>
  <c r="BG114"/>
  <c r="BB114"/>
  <c r="AZ114"/>
  <c r="AX114"/>
  <c r="AS114"/>
  <c r="AQ114"/>
  <c r="AO114"/>
  <c r="AJ114"/>
  <c r="AH114"/>
  <c r="AF114"/>
  <c r="AA114"/>
  <c r="Y114"/>
  <c r="W114"/>
  <c r="R114"/>
  <c r="P114"/>
  <c r="N114"/>
  <c r="MV96"/>
  <c r="MT96"/>
  <c r="MR96"/>
  <c r="MM96"/>
  <c r="MK96"/>
  <c r="MI96"/>
  <c r="MF96"/>
  <c r="MD96"/>
  <c r="MB96"/>
  <c r="LZ96"/>
  <c r="LU96"/>
  <c r="LS96"/>
  <c r="LQ96"/>
  <c r="LE96"/>
  <c r="LC96"/>
  <c r="LA96"/>
  <c r="KY96"/>
  <c r="KV96"/>
  <c r="KT96"/>
  <c r="KR96"/>
  <c r="KP96"/>
  <c r="KK96"/>
  <c r="KI96"/>
  <c r="KG96"/>
  <c r="KB96"/>
  <c r="JZ96"/>
  <c r="JX96"/>
  <c r="JU96"/>
  <c r="JS96"/>
  <c r="JQ96"/>
  <c r="JO96"/>
  <c r="JJ96"/>
  <c r="JH96"/>
  <c r="JF96"/>
  <c r="JA96"/>
  <c r="IY96"/>
  <c r="IW96"/>
  <c r="IT96"/>
  <c r="IR96"/>
  <c r="IP96"/>
  <c r="IN96"/>
  <c r="IK96"/>
  <c r="II96"/>
  <c r="IG96"/>
  <c r="IE96"/>
  <c r="HZ96"/>
  <c r="HX96"/>
  <c r="HV96"/>
  <c r="HS96"/>
  <c r="HQ96"/>
  <c r="HO96"/>
  <c r="HM96"/>
  <c r="HH96"/>
  <c r="HF96"/>
  <c r="HD96"/>
  <c r="HA96"/>
  <c r="GY96"/>
  <c r="GW96"/>
  <c r="GU96"/>
  <c r="GP96"/>
  <c r="GN96"/>
  <c r="GL96"/>
  <c r="GI96"/>
  <c r="GG96"/>
  <c r="GE96"/>
  <c r="GC96"/>
  <c r="FZ96"/>
  <c r="FX96"/>
  <c r="FV96"/>
  <c r="FT96"/>
  <c r="FO96"/>
  <c r="FM96"/>
  <c r="FK96"/>
  <c r="FF96"/>
  <c r="FD96"/>
  <c r="FB96"/>
  <c r="EY96"/>
  <c r="EW96"/>
  <c r="EU96"/>
  <c r="ES96"/>
  <c r="EP96"/>
  <c r="EN96"/>
  <c r="EL96"/>
  <c r="EJ96"/>
  <c r="EG96"/>
  <c r="EE96"/>
  <c r="EC96"/>
  <c r="EA96"/>
  <c r="DV96"/>
  <c r="DT96"/>
  <c r="DR96"/>
  <c r="DO96"/>
  <c r="DM96"/>
  <c r="DK96"/>
  <c r="DI96"/>
  <c r="DD96"/>
  <c r="DB96"/>
  <c r="CZ96"/>
  <c r="CW96"/>
  <c r="CU96"/>
  <c r="CS96"/>
  <c r="CQ96"/>
  <c r="CN96"/>
  <c r="CL96"/>
  <c r="CJ96"/>
  <c r="CH96"/>
  <c r="CC96"/>
  <c r="CA96"/>
  <c r="BY96"/>
  <c r="BT96"/>
  <c r="BR96"/>
  <c r="BP96"/>
  <c r="BK96"/>
  <c r="BI96"/>
  <c r="BG96"/>
  <c r="BB96"/>
  <c r="AZ96"/>
  <c r="AX96"/>
  <c r="AS96"/>
  <c r="AQ96"/>
  <c r="AO96"/>
  <c r="AJ96"/>
  <c r="AH96"/>
  <c r="AF96"/>
  <c r="AA96"/>
  <c r="Y96"/>
  <c r="W96"/>
  <c r="R96"/>
  <c r="P96"/>
  <c r="N96"/>
  <c r="MV93"/>
  <c r="MT93"/>
  <c r="MR93"/>
  <c r="MM93"/>
  <c r="MK93"/>
  <c r="MI93"/>
  <c r="MF93"/>
  <c r="MD93"/>
  <c r="MB93"/>
  <c r="LZ93"/>
  <c r="LU93"/>
  <c r="LS93"/>
  <c r="LQ93"/>
  <c r="LE93"/>
  <c r="LC93"/>
  <c r="LA93"/>
  <c r="KY93"/>
  <c r="KV93"/>
  <c r="KT93"/>
  <c r="KR93"/>
  <c r="KP93"/>
  <c r="KK93"/>
  <c r="KI93"/>
  <c r="KG93"/>
  <c r="KB93"/>
  <c r="JZ93"/>
  <c r="JX93"/>
  <c r="JU93"/>
  <c r="JS93"/>
  <c r="JQ93"/>
  <c r="JO93"/>
  <c r="JJ93"/>
  <c r="JH93"/>
  <c r="JF93"/>
  <c r="JA93"/>
  <c r="IY93"/>
  <c r="IW93"/>
  <c r="IT93"/>
  <c r="IR93"/>
  <c r="IP93"/>
  <c r="IN93"/>
  <c r="IK93"/>
  <c r="II93"/>
  <c r="IG93"/>
  <c r="IE93"/>
  <c r="HZ93"/>
  <c r="HX93"/>
  <c r="HV93"/>
  <c r="HS93"/>
  <c r="HQ93"/>
  <c r="HO93"/>
  <c r="HM93"/>
  <c r="HH93"/>
  <c r="HF93"/>
  <c r="HD93"/>
  <c r="HA93"/>
  <c r="GY93"/>
  <c r="GW93"/>
  <c r="GU93"/>
  <c r="GP93"/>
  <c r="GN93"/>
  <c r="GL93"/>
  <c r="GI93"/>
  <c r="GG93"/>
  <c r="GE93"/>
  <c r="GC93"/>
  <c r="FZ93"/>
  <c r="FX93"/>
  <c r="FV93"/>
  <c r="FT93"/>
  <c r="FO93"/>
  <c r="FM93"/>
  <c r="FK93"/>
  <c r="FF93"/>
  <c r="FD93"/>
  <c r="FB93"/>
  <c r="EY93"/>
  <c r="EW93"/>
  <c r="EU93"/>
  <c r="ES93"/>
  <c r="EP93"/>
  <c r="EN93"/>
  <c r="EL93"/>
  <c r="EJ93"/>
  <c r="EG93"/>
  <c r="EE93"/>
  <c r="EC93"/>
  <c r="EA93"/>
  <c r="DV93"/>
  <c r="DT93"/>
  <c r="DR93"/>
  <c r="DO93"/>
  <c r="DM93"/>
  <c r="DK93"/>
  <c r="DI93"/>
  <c r="DD93"/>
  <c r="DB93"/>
  <c r="CZ93"/>
  <c r="CW93"/>
  <c r="CU93"/>
  <c r="CS93"/>
  <c r="CQ93"/>
  <c r="CN93"/>
  <c r="CL93"/>
  <c r="CJ93"/>
  <c r="CH93"/>
  <c r="CC93"/>
  <c r="CA93"/>
  <c r="BY93"/>
  <c r="BT93"/>
  <c r="BR93"/>
  <c r="BP93"/>
  <c r="BK93"/>
  <c r="BI93"/>
  <c r="BG93"/>
  <c r="BB93"/>
  <c r="AZ93"/>
  <c r="AX93"/>
  <c r="AS93"/>
  <c r="AQ93"/>
  <c r="AO93"/>
  <c r="AJ93"/>
  <c r="AH93"/>
  <c r="AF93"/>
  <c r="AA93"/>
  <c r="Y93"/>
  <c r="W93"/>
  <c r="R93"/>
  <c r="P93"/>
  <c r="N93"/>
  <c r="I207"/>
  <c r="G207"/>
  <c r="E207"/>
  <c r="I219"/>
  <c r="G219"/>
  <c r="E219"/>
  <c r="I135"/>
  <c r="G135"/>
  <c r="E135"/>
  <c r="I171"/>
  <c r="G171"/>
  <c r="E171"/>
  <c r="I228"/>
  <c r="G228"/>
  <c r="E228"/>
  <c r="I234"/>
  <c r="G234"/>
  <c r="E234"/>
  <c r="I6"/>
  <c r="G6"/>
  <c r="E6"/>
  <c r="I141"/>
  <c r="G141"/>
  <c r="E141"/>
  <c r="I54"/>
  <c r="G54"/>
  <c r="E54"/>
  <c r="I132"/>
  <c r="G132"/>
  <c r="E132"/>
  <c r="I27"/>
  <c r="G27"/>
  <c r="E27"/>
  <c r="I12"/>
  <c r="G12"/>
  <c r="E12"/>
  <c r="I138"/>
  <c r="G138"/>
  <c r="E138"/>
  <c r="I144"/>
  <c r="G144"/>
  <c r="E144"/>
  <c r="I183"/>
  <c r="G183"/>
  <c r="E183"/>
  <c r="I15"/>
  <c r="G15"/>
  <c r="E15"/>
  <c r="I111"/>
  <c r="G111"/>
  <c r="E111"/>
  <c r="I114"/>
  <c r="G114"/>
  <c r="E114"/>
  <c r="I96"/>
  <c r="G96"/>
  <c r="E96"/>
  <c r="I93"/>
  <c r="G93"/>
  <c r="E93"/>
  <c r="N159" i="1"/>
  <c r="N111"/>
  <c r="N107"/>
  <c r="N122"/>
  <c r="N153"/>
  <c r="N125"/>
  <c r="N91"/>
  <c r="N114"/>
  <c r="N121"/>
  <c r="N158"/>
  <c r="N92"/>
  <c r="N104"/>
  <c r="N112"/>
  <c r="N143"/>
  <c r="N88"/>
  <c r="N131"/>
  <c r="N97"/>
  <c r="N130"/>
  <c r="N156"/>
  <c r="N148"/>
  <c r="N141"/>
  <c r="N139"/>
  <c r="N99"/>
  <c r="ZX489"/>
  <c r="ZO489"/>
  <c r="ZF489"/>
  <c r="YW489"/>
  <c r="YN489"/>
  <c r="YE489"/>
  <c r="XV489"/>
  <c r="XM489"/>
  <c r="XD489"/>
  <c r="WU489"/>
  <c r="WL489"/>
  <c r="WC489"/>
  <c r="VT489"/>
  <c r="UA489"/>
  <c r="TR489"/>
  <c r="TI489"/>
  <c r="AF45" i="5"/>
  <c r="KB237"/>
  <c r="KB231"/>
  <c r="KB225"/>
  <c r="KB222"/>
  <c r="KB216"/>
  <c r="KB213"/>
  <c r="KB210"/>
  <c r="KB204"/>
  <c r="KB201"/>
  <c r="KB198"/>
  <c r="KB195"/>
  <c r="KB192"/>
  <c r="KB189"/>
  <c r="KB186"/>
  <c r="KB180"/>
  <c r="KB177"/>
  <c r="KB174"/>
  <c r="KB168"/>
  <c r="KB165"/>
  <c r="KB162"/>
  <c r="KB159"/>
  <c r="KB156"/>
  <c r="KB153"/>
  <c r="KB150"/>
  <c r="KB147"/>
  <c r="KB129"/>
  <c r="KB126"/>
  <c r="KB123"/>
  <c r="KB120"/>
  <c r="KB117"/>
  <c r="KB108"/>
  <c r="KB105"/>
  <c r="KB102"/>
  <c r="KB99"/>
  <c r="KB90"/>
  <c r="KB87"/>
  <c r="KB84"/>
  <c r="KB81"/>
  <c r="KB78"/>
  <c r="KB75"/>
  <c r="KB72"/>
  <c r="KB69"/>
  <c r="KB66"/>
  <c r="KB63"/>
  <c r="KB60"/>
  <c r="KB57"/>
  <c r="KB51"/>
  <c r="KB48"/>
  <c r="KB45"/>
  <c r="KB42"/>
  <c r="KB39"/>
  <c r="KB36"/>
  <c r="KB33"/>
  <c r="KB30"/>
  <c r="KB24"/>
  <c r="KB21"/>
  <c r="KB18"/>
  <c r="KB9"/>
  <c r="JZ237"/>
  <c r="JZ231"/>
  <c r="JZ225"/>
  <c r="JZ222"/>
  <c r="JZ216"/>
  <c r="JZ213"/>
  <c r="JZ210"/>
  <c r="JZ204"/>
  <c r="JZ201"/>
  <c r="JZ198"/>
  <c r="JZ195"/>
  <c r="JZ192"/>
  <c r="JZ189"/>
  <c r="JZ186"/>
  <c r="JZ180"/>
  <c r="JZ177"/>
  <c r="JZ174"/>
  <c r="JZ168"/>
  <c r="JZ165"/>
  <c r="JZ162"/>
  <c r="JZ159"/>
  <c r="JZ156"/>
  <c r="JZ153"/>
  <c r="JZ150"/>
  <c r="JZ147"/>
  <c r="JZ129"/>
  <c r="JZ126"/>
  <c r="JZ123"/>
  <c r="JZ120"/>
  <c r="JZ117"/>
  <c r="JZ108"/>
  <c r="JZ105"/>
  <c r="JZ102"/>
  <c r="JZ99"/>
  <c r="JZ90"/>
  <c r="JZ87"/>
  <c r="JZ84"/>
  <c r="JZ81"/>
  <c r="JZ78"/>
  <c r="JZ75"/>
  <c r="JZ72"/>
  <c r="JZ69"/>
  <c r="JZ66"/>
  <c r="JZ63"/>
  <c r="JZ60"/>
  <c r="JZ57"/>
  <c r="JZ51"/>
  <c r="JZ48"/>
  <c r="JZ45"/>
  <c r="JZ42"/>
  <c r="JZ39"/>
  <c r="JZ36"/>
  <c r="JZ33"/>
  <c r="JZ30"/>
  <c r="JZ24"/>
  <c r="JZ21"/>
  <c r="JZ18"/>
  <c r="JZ9"/>
  <c r="JX237"/>
  <c r="JX231"/>
  <c r="JX225"/>
  <c r="JX222"/>
  <c r="JX216"/>
  <c r="JX213"/>
  <c r="JX210"/>
  <c r="JX204"/>
  <c r="JX201"/>
  <c r="JX198"/>
  <c r="JX195"/>
  <c r="JX192"/>
  <c r="JX189"/>
  <c r="JX186"/>
  <c r="JX180"/>
  <c r="JX177"/>
  <c r="JX174"/>
  <c r="JX168"/>
  <c r="JX165"/>
  <c r="JX162"/>
  <c r="JX159"/>
  <c r="JX156"/>
  <c r="JX153"/>
  <c r="JX150"/>
  <c r="JX147"/>
  <c r="JX129"/>
  <c r="JX126"/>
  <c r="JX123"/>
  <c r="JX120"/>
  <c r="JX117"/>
  <c r="JX108"/>
  <c r="JX105"/>
  <c r="JX102"/>
  <c r="JX99"/>
  <c r="JX90"/>
  <c r="JX87"/>
  <c r="JX84"/>
  <c r="JX81"/>
  <c r="JX78"/>
  <c r="JX75"/>
  <c r="JX72"/>
  <c r="JX69"/>
  <c r="JX66"/>
  <c r="JX63"/>
  <c r="JX60"/>
  <c r="JX57"/>
  <c r="JX51"/>
  <c r="JX48"/>
  <c r="JX45"/>
  <c r="JX42"/>
  <c r="JX39"/>
  <c r="JX36"/>
  <c r="JX33"/>
  <c r="JX30"/>
  <c r="JX24"/>
  <c r="JX21"/>
  <c r="JX18"/>
  <c r="JX9"/>
  <c r="K2648" i="8"/>
  <c r="K2654"/>
  <c r="K2663"/>
  <c r="K2662"/>
  <c r="K2690"/>
  <c r="K2650"/>
  <c r="K2647"/>
  <c r="K2655"/>
  <c r="K2642"/>
  <c r="K2665"/>
  <c r="K2668"/>
  <c r="K2657"/>
  <c r="K2660"/>
  <c r="K2681"/>
  <c r="K2646"/>
  <c r="K2653"/>
  <c r="K2664"/>
  <c r="K2658"/>
  <c r="K2644"/>
  <c r="K2649"/>
  <c r="K2651"/>
  <c r="K2666"/>
  <c r="K2645"/>
  <c r="K2656"/>
  <c r="K2652"/>
  <c r="K2659"/>
  <c r="B15" i="5" l="1"/>
  <c r="E219" i="1" s="1"/>
  <c r="G219" s="1"/>
  <c r="B12" i="5"/>
  <c r="E226" i="1" s="1"/>
  <c r="G226" s="1"/>
  <c r="B141" i="5"/>
  <c r="E224" i="1" s="1"/>
  <c r="G224" s="1"/>
  <c r="B171" i="5"/>
  <c r="E227" i="1" s="1"/>
  <c r="G227" s="1"/>
  <c r="B96" i="5"/>
  <c r="E237" i="1" s="1"/>
  <c r="G237" s="1"/>
  <c r="B114" i="5"/>
  <c r="E232" i="1" s="1"/>
  <c r="G232" s="1"/>
  <c r="B111" i="5"/>
  <c r="E221" i="1" s="1"/>
  <c r="G221" s="1"/>
  <c r="B183" i="5"/>
  <c r="E238" i="1" s="1"/>
  <c r="G238" s="1"/>
  <c r="B144" i="5"/>
  <c r="E233" i="1" s="1"/>
  <c r="G233" s="1"/>
  <c r="B138" i="5"/>
  <c r="E231" i="1" s="1"/>
  <c r="G231" s="1"/>
  <c r="B27" i="5"/>
  <c r="E220" i="1" s="1"/>
  <c r="G220" s="1"/>
  <c r="B132" i="5"/>
  <c r="E235" i="1" s="1"/>
  <c r="G235" s="1"/>
  <c r="B54" i="5"/>
  <c r="E225" i="1" s="1"/>
  <c r="G225" s="1"/>
  <c r="B6" i="5"/>
  <c r="E228" i="1" s="1"/>
  <c r="G228" s="1"/>
  <c r="B234" i="5"/>
  <c r="E230" i="1" s="1"/>
  <c r="G230" s="1"/>
  <c r="B228" i="5"/>
  <c r="E229" i="1" s="1"/>
  <c r="G229" s="1"/>
  <c r="B135" i="5"/>
  <c r="E223" i="1" s="1"/>
  <c r="G223" s="1"/>
  <c r="B219" i="5"/>
  <c r="E218" i="1" s="1"/>
  <c r="G218" s="1"/>
  <c r="B207" i="5"/>
  <c r="E234" i="1" s="1"/>
  <c r="G234" s="1"/>
  <c r="B93" i="5"/>
  <c r="E217" i="1" s="1"/>
  <c r="G217" s="1"/>
  <c r="H33" i="12"/>
  <c r="H53"/>
  <c r="H46"/>
  <c r="H48"/>
  <c r="MM237" i="5" l="1"/>
  <c r="MM231"/>
  <c r="MM225"/>
  <c r="MM222"/>
  <c r="MM216"/>
  <c r="MM213"/>
  <c r="MM210"/>
  <c r="MM204"/>
  <c r="MM201"/>
  <c r="MM198"/>
  <c r="MM195"/>
  <c r="MM192"/>
  <c r="MM189"/>
  <c r="MM186"/>
  <c r="MM180"/>
  <c r="MM177"/>
  <c r="MM174"/>
  <c r="MM168"/>
  <c r="MM165"/>
  <c r="MM162"/>
  <c r="MM159"/>
  <c r="MM156"/>
  <c r="MM153"/>
  <c r="MM150"/>
  <c r="MM147"/>
  <c r="MM129"/>
  <c r="MM126"/>
  <c r="MM123"/>
  <c r="MM120"/>
  <c r="MM117"/>
  <c r="MM108"/>
  <c r="MM105"/>
  <c r="MM102"/>
  <c r="MM99"/>
  <c r="MM90"/>
  <c r="MM87"/>
  <c r="MM84"/>
  <c r="MM81"/>
  <c r="MM78"/>
  <c r="MM75"/>
  <c r="MM72"/>
  <c r="MM69"/>
  <c r="MM66"/>
  <c r="MM63"/>
  <c r="MM60"/>
  <c r="MM57"/>
  <c r="MM51"/>
  <c r="MM48"/>
  <c r="MM45"/>
  <c r="MM42"/>
  <c r="MM39"/>
  <c r="MM36"/>
  <c r="MM33"/>
  <c r="MM30"/>
  <c r="MM24"/>
  <c r="MM21"/>
  <c r="MM18"/>
  <c r="MM9"/>
  <c r="MK237"/>
  <c r="MK231"/>
  <c r="MK225"/>
  <c r="MK222"/>
  <c r="MK216"/>
  <c r="MK213"/>
  <c r="MK210"/>
  <c r="MK204"/>
  <c r="MK201"/>
  <c r="MK198"/>
  <c r="MK195"/>
  <c r="MK192"/>
  <c r="MK189"/>
  <c r="MK186"/>
  <c r="MK180"/>
  <c r="MK177"/>
  <c r="MK174"/>
  <c r="MK168"/>
  <c r="MK165"/>
  <c r="MK162"/>
  <c r="MK159"/>
  <c r="MK156"/>
  <c r="MK153"/>
  <c r="MK150"/>
  <c r="MK147"/>
  <c r="MK129"/>
  <c r="MK126"/>
  <c r="MK123"/>
  <c r="MK120"/>
  <c r="MK117"/>
  <c r="MK108"/>
  <c r="MK105"/>
  <c r="MK102"/>
  <c r="MK99"/>
  <c r="MK90"/>
  <c r="MK87"/>
  <c r="MK84"/>
  <c r="MK81"/>
  <c r="MK78"/>
  <c r="MK75"/>
  <c r="MK72"/>
  <c r="MK69"/>
  <c r="MK66"/>
  <c r="MK63"/>
  <c r="MK60"/>
  <c r="MK57"/>
  <c r="MK51"/>
  <c r="MK48"/>
  <c r="MK45"/>
  <c r="MK42"/>
  <c r="MK39"/>
  <c r="MK36"/>
  <c r="MK33"/>
  <c r="MK30"/>
  <c r="MK24"/>
  <c r="MK21"/>
  <c r="MK18"/>
  <c r="MK9"/>
  <c r="MI237"/>
  <c r="MI231"/>
  <c r="MI225"/>
  <c r="MI222"/>
  <c r="MI216"/>
  <c r="MI213"/>
  <c r="MI210"/>
  <c r="MI204"/>
  <c r="MI201"/>
  <c r="MI198"/>
  <c r="MI195"/>
  <c r="MI192"/>
  <c r="MI189"/>
  <c r="MI186"/>
  <c r="MI180"/>
  <c r="MI177"/>
  <c r="MI174"/>
  <c r="MI168"/>
  <c r="MI165"/>
  <c r="MI162"/>
  <c r="MI159"/>
  <c r="MI156"/>
  <c r="MI153"/>
  <c r="MI150"/>
  <c r="MI147"/>
  <c r="MI129"/>
  <c r="MI126"/>
  <c r="MI123"/>
  <c r="MI120"/>
  <c r="MI117"/>
  <c r="MI108"/>
  <c r="MI105"/>
  <c r="MI102"/>
  <c r="MI99"/>
  <c r="MI90"/>
  <c r="MI87"/>
  <c r="MI84"/>
  <c r="MI81"/>
  <c r="MI78"/>
  <c r="MI75"/>
  <c r="MI72"/>
  <c r="MI69"/>
  <c r="MI66"/>
  <c r="MI63"/>
  <c r="MI60"/>
  <c r="MI57"/>
  <c r="MI51"/>
  <c r="MI48"/>
  <c r="MI45"/>
  <c r="MI42"/>
  <c r="MI39"/>
  <c r="MI36"/>
  <c r="MI33"/>
  <c r="MI30"/>
  <c r="MI24"/>
  <c r="MI21"/>
  <c r="MI18"/>
  <c r="MI9"/>
  <c r="K3339" i="8"/>
  <c r="K3326"/>
  <c r="K3321"/>
  <c r="K3334"/>
  <c r="K3336"/>
  <c r="K3332"/>
  <c r="K3331"/>
  <c r="K3330"/>
  <c r="K3362"/>
  <c r="K3317"/>
  <c r="K3320"/>
  <c r="K3342"/>
  <c r="K3316"/>
  <c r="K3327"/>
  <c r="K3333"/>
  <c r="K3363"/>
  <c r="K3341"/>
  <c r="K3325"/>
  <c r="K3328"/>
  <c r="K3351"/>
  <c r="K3322"/>
  <c r="K3324"/>
  <c r="K3329"/>
  <c r="K3318"/>
  <c r="K3319"/>
  <c r="K3323"/>
  <c r="K3263"/>
  <c r="K3251"/>
  <c r="K3277"/>
  <c r="K3230"/>
  <c r="K3229"/>
  <c r="K3239"/>
  <c r="K3237"/>
  <c r="K3250"/>
  <c r="K3257"/>
  <c r="K3235"/>
  <c r="K3241"/>
  <c r="K3247"/>
  <c r="K3254"/>
  <c r="K3240"/>
  <c r="K3245"/>
  <c r="K3232"/>
  <c r="K3228"/>
  <c r="K3242"/>
  <c r="K3222"/>
  <c r="K3261"/>
  <c r="K3238"/>
  <c r="K3243"/>
  <c r="K3258"/>
  <c r="K3244"/>
  <c r="K3270"/>
  <c r="K3252"/>
  <c r="MF237" i="5"/>
  <c r="MF231"/>
  <c r="MF225"/>
  <c r="MF222"/>
  <c r="MF216"/>
  <c r="MF213"/>
  <c r="MF210"/>
  <c r="MF204"/>
  <c r="MF201"/>
  <c r="MF198"/>
  <c r="MF195"/>
  <c r="MF192"/>
  <c r="MF189"/>
  <c r="MF186"/>
  <c r="MF180"/>
  <c r="MF177"/>
  <c r="MF174"/>
  <c r="MF168"/>
  <c r="MF165"/>
  <c r="MF162"/>
  <c r="MF159"/>
  <c r="MF156"/>
  <c r="MF153"/>
  <c r="MF150"/>
  <c r="MF147"/>
  <c r="MF129"/>
  <c r="MF126"/>
  <c r="MF123"/>
  <c r="MF120"/>
  <c r="MF117"/>
  <c r="MF108"/>
  <c r="MF105"/>
  <c r="MF102"/>
  <c r="MF99"/>
  <c r="MF90"/>
  <c r="MF87"/>
  <c r="MF84"/>
  <c r="MF81"/>
  <c r="MF78"/>
  <c r="MF75"/>
  <c r="MF72"/>
  <c r="MF69"/>
  <c r="MF66"/>
  <c r="MF63"/>
  <c r="MF60"/>
  <c r="MF57"/>
  <c r="MF51"/>
  <c r="MF48"/>
  <c r="MF45"/>
  <c r="MF42"/>
  <c r="MF39"/>
  <c r="MF36"/>
  <c r="MF33"/>
  <c r="MF30"/>
  <c r="MF24"/>
  <c r="MF21"/>
  <c r="MF18"/>
  <c r="MF9"/>
  <c r="MD237" l="1"/>
  <c r="MD231"/>
  <c r="MD225"/>
  <c r="MD222"/>
  <c r="MD216"/>
  <c r="MD213"/>
  <c r="MD210"/>
  <c r="MD204"/>
  <c r="MD201"/>
  <c r="MD198"/>
  <c r="MD195"/>
  <c r="MD192"/>
  <c r="MD189"/>
  <c r="MD186"/>
  <c r="MD180"/>
  <c r="MD177"/>
  <c r="MD174"/>
  <c r="MD168"/>
  <c r="MD165"/>
  <c r="MD162"/>
  <c r="MD159"/>
  <c r="MD156"/>
  <c r="MD153"/>
  <c r="MD150"/>
  <c r="MD147"/>
  <c r="MD129"/>
  <c r="MD126"/>
  <c r="MD123"/>
  <c r="MD120"/>
  <c r="MD117"/>
  <c r="MD108"/>
  <c r="MD105"/>
  <c r="MD102"/>
  <c r="MD99"/>
  <c r="MD90"/>
  <c r="MD87"/>
  <c r="MD84"/>
  <c r="MD81"/>
  <c r="MD78"/>
  <c r="MD75"/>
  <c r="MD72"/>
  <c r="MD69"/>
  <c r="MD66"/>
  <c r="MD63"/>
  <c r="MD60"/>
  <c r="MD57"/>
  <c r="MD51"/>
  <c r="MD48"/>
  <c r="MD45"/>
  <c r="MD42"/>
  <c r="MD39"/>
  <c r="MD36"/>
  <c r="MD33"/>
  <c r="MD30"/>
  <c r="MD24"/>
  <c r="MD21"/>
  <c r="MD18"/>
  <c r="MD9"/>
  <c r="MB237"/>
  <c r="MB231"/>
  <c r="MB225"/>
  <c r="MB222"/>
  <c r="MB216"/>
  <c r="MB213"/>
  <c r="MB210"/>
  <c r="MB204"/>
  <c r="MB201"/>
  <c r="MB198"/>
  <c r="MB195"/>
  <c r="MB192"/>
  <c r="MB189"/>
  <c r="MB186"/>
  <c r="MB180"/>
  <c r="MB177"/>
  <c r="MB174"/>
  <c r="MB168"/>
  <c r="MB165"/>
  <c r="MB162"/>
  <c r="MB159"/>
  <c r="MB156"/>
  <c r="MB153"/>
  <c r="MB150"/>
  <c r="MB147"/>
  <c r="MB129"/>
  <c r="MB126"/>
  <c r="MB123"/>
  <c r="MB120"/>
  <c r="MB117"/>
  <c r="MB108"/>
  <c r="MB105"/>
  <c r="MB102"/>
  <c r="MB99"/>
  <c r="MB90"/>
  <c r="MB87"/>
  <c r="MB84"/>
  <c r="MB81"/>
  <c r="MB78"/>
  <c r="MB75"/>
  <c r="MB72"/>
  <c r="MB69"/>
  <c r="MB66"/>
  <c r="MB63"/>
  <c r="MB60"/>
  <c r="MB57"/>
  <c r="MB51"/>
  <c r="MB48"/>
  <c r="MB45"/>
  <c r="MB42"/>
  <c r="MB39"/>
  <c r="MB36"/>
  <c r="MB33"/>
  <c r="MB30"/>
  <c r="MB24"/>
  <c r="MB21"/>
  <c r="MB18"/>
  <c r="MB9"/>
  <c r="LZ237"/>
  <c r="LZ231"/>
  <c r="LZ225"/>
  <c r="LZ222"/>
  <c r="LZ216"/>
  <c r="LZ213"/>
  <c r="LZ210"/>
  <c r="LZ204"/>
  <c r="LZ201"/>
  <c r="LZ198"/>
  <c r="LZ195"/>
  <c r="LZ192"/>
  <c r="LZ189"/>
  <c r="LZ186"/>
  <c r="LZ180"/>
  <c r="LZ177"/>
  <c r="LZ174"/>
  <c r="LZ168"/>
  <c r="LZ165"/>
  <c r="LZ162"/>
  <c r="LZ159"/>
  <c r="LZ156"/>
  <c r="LZ153"/>
  <c r="LZ150"/>
  <c r="LZ147"/>
  <c r="LZ129"/>
  <c r="LZ126"/>
  <c r="LZ123"/>
  <c r="LZ120"/>
  <c r="LZ117"/>
  <c r="LZ108"/>
  <c r="LZ105"/>
  <c r="LZ102"/>
  <c r="LZ99"/>
  <c r="LZ90"/>
  <c r="LZ87"/>
  <c r="LZ84"/>
  <c r="LZ81"/>
  <c r="LZ78"/>
  <c r="LZ75"/>
  <c r="LZ72"/>
  <c r="LZ69"/>
  <c r="LZ66"/>
  <c r="LZ63"/>
  <c r="LZ60"/>
  <c r="LZ57"/>
  <c r="LZ51"/>
  <c r="LZ48"/>
  <c r="LZ45"/>
  <c r="LZ42"/>
  <c r="LZ39"/>
  <c r="LZ36"/>
  <c r="LZ33"/>
  <c r="LZ30"/>
  <c r="LZ24"/>
  <c r="LZ21"/>
  <c r="LZ18"/>
  <c r="LZ9"/>
  <c r="K3165" i="8"/>
  <c r="K3174"/>
  <c r="K3153"/>
  <c r="K3169"/>
  <c r="K3172"/>
  <c r="K3150"/>
  <c r="K3157"/>
  <c r="K3147"/>
  <c r="K3151"/>
  <c r="K3161"/>
  <c r="K3138"/>
  <c r="K3158"/>
  <c r="K3142"/>
  <c r="K3159"/>
  <c r="K3162"/>
  <c r="K3143"/>
  <c r="K3168"/>
  <c r="K3160"/>
  <c r="K3166"/>
  <c r="K3139"/>
  <c r="K3149"/>
  <c r="K3145"/>
  <c r="K3171"/>
  <c r="K3173"/>
  <c r="K3144"/>
  <c r="K3167"/>
  <c r="LU237" i="5" l="1"/>
  <c r="LU231"/>
  <c r="LU225"/>
  <c r="LU222"/>
  <c r="LU216"/>
  <c r="LU213"/>
  <c r="LU210"/>
  <c r="LU204"/>
  <c r="LU201"/>
  <c r="LU198"/>
  <c r="LU195"/>
  <c r="LU192"/>
  <c r="LU189"/>
  <c r="LU186"/>
  <c r="LU180"/>
  <c r="LU177"/>
  <c r="LU174"/>
  <c r="LU168"/>
  <c r="LU165"/>
  <c r="LU162"/>
  <c r="LU159"/>
  <c r="LU156"/>
  <c r="LU153"/>
  <c r="LU150"/>
  <c r="LU147"/>
  <c r="LU129"/>
  <c r="LU126"/>
  <c r="LU123"/>
  <c r="LU120"/>
  <c r="LU117"/>
  <c r="LU108"/>
  <c r="LU105"/>
  <c r="LU102"/>
  <c r="LU99"/>
  <c r="LU90"/>
  <c r="LU87"/>
  <c r="LU84"/>
  <c r="LU81"/>
  <c r="LU78"/>
  <c r="LU75"/>
  <c r="LU72"/>
  <c r="LU69"/>
  <c r="LU66"/>
  <c r="LU63"/>
  <c r="LU60"/>
  <c r="LU57"/>
  <c r="LU51"/>
  <c r="LU48"/>
  <c r="LU45"/>
  <c r="LU42"/>
  <c r="LU39"/>
  <c r="LU36"/>
  <c r="LU33"/>
  <c r="LU30"/>
  <c r="LU24"/>
  <c r="LU21"/>
  <c r="LU18"/>
  <c r="LU9"/>
  <c r="LS237"/>
  <c r="LS231"/>
  <c r="LS225"/>
  <c r="LS222"/>
  <c r="LS216"/>
  <c r="LS213"/>
  <c r="LS210"/>
  <c r="LS204"/>
  <c r="LS201"/>
  <c r="LS198"/>
  <c r="LS195"/>
  <c r="LS192"/>
  <c r="LS189"/>
  <c r="LS186"/>
  <c r="LS180"/>
  <c r="LS177"/>
  <c r="LS174"/>
  <c r="LS168"/>
  <c r="LS165"/>
  <c r="LS162"/>
  <c r="LS159"/>
  <c r="LS156"/>
  <c r="LS153"/>
  <c r="LS150"/>
  <c r="LS147"/>
  <c r="LS129"/>
  <c r="LS126"/>
  <c r="LS123"/>
  <c r="LS120"/>
  <c r="LS117"/>
  <c r="LS108"/>
  <c r="LS105"/>
  <c r="LS102"/>
  <c r="LS99"/>
  <c r="LS90"/>
  <c r="LS87"/>
  <c r="LS84"/>
  <c r="LS81"/>
  <c r="LS78"/>
  <c r="LS75"/>
  <c r="LS72"/>
  <c r="LS69"/>
  <c r="LS66"/>
  <c r="LS63"/>
  <c r="LS60"/>
  <c r="LS57"/>
  <c r="LS51"/>
  <c r="LS48"/>
  <c r="LS45"/>
  <c r="LS42"/>
  <c r="LS39"/>
  <c r="LS36"/>
  <c r="LS33"/>
  <c r="LS30"/>
  <c r="LS24"/>
  <c r="LS21"/>
  <c r="LS18"/>
  <c r="LS9"/>
  <c r="LQ237"/>
  <c r="LQ231"/>
  <c r="LQ225"/>
  <c r="LQ222"/>
  <c r="LQ216"/>
  <c r="LQ213"/>
  <c r="LQ210"/>
  <c r="LQ204"/>
  <c r="LQ201"/>
  <c r="LQ198"/>
  <c r="LQ195"/>
  <c r="LQ192"/>
  <c r="LQ189"/>
  <c r="LQ186"/>
  <c r="LQ180"/>
  <c r="LQ177"/>
  <c r="LQ174"/>
  <c r="LQ168"/>
  <c r="LQ165"/>
  <c r="LQ162"/>
  <c r="LQ159"/>
  <c r="LQ156"/>
  <c r="LQ153"/>
  <c r="LQ150"/>
  <c r="LQ147"/>
  <c r="LQ129"/>
  <c r="LQ126"/>
  <c r="LQ123"/>
  <c r="LQ120"/>
  <c r="LQ117"/>
  <c r="LQ108"/>
  <c r="LQ105"/>
  <c r="LQ102"/>
  <c r="LQ99"/>
  <c r="LQ90"/>
  <c r="LQ87"/>
  <c r="LQ84"/>
  <c r="LQ81"/>
  <c r="LQ78"/>
  <c r="LQ75"/>
  <c r="LQ72"/>
  <c r="LQ69"/>
  <c r="LQ66"/>
  <c r="LQ63"/>
  <c r="LQ60"/>
  <c r="LQ57"/>
  <c r="LQ51"/>
  <c r="LQ48"/>
  <c r="LQ45"/>
  <c r="LQ42"/>
  <c r="LQ39"/>
  <c r="LQ36"/>
  <c r="LQ33"/>
  <c r="LQ30"/>
  <c r="LQ24"/>
  <c r="LQ21"/>
  <c r="LQ18"/>
  <c r="LQ9"/>
  <c r="K3069" i="8"/>
  <c r="K3088"/>
  <c r="K3082"/>
  <c r="K3067"/>
  <c r="K3084"/>
  <c r="K3078"/>
  <c r="K3064"/>
  <c r="K3079"/>
  <c r="K3074"/>
  <c r="K3057"/>
  <c r="K3083"/>
  <c r="K3070"/>
  <c r="K3086"/>
  <c r="K3071"/>
  <c r="K3093"/>
  <c r="K3081"/>
  <c r="K3072"/>
  <c r="K3068"/>
  <c r="K3091"/>
  <c r="K3098"/>
  <c r="K3062"/>
  <c r="K3080"/>
  <c r="K3061"/>
  <c r="K3065"/>
  <c r="K3077"/>
  <c r="K3075"/>
  <c r="LE237" i="5" l="1"/>
  <c r="LE231"/>
  <c r="LE225"/>
  <c r="LE222"/>
  <c r="LE216"/>
  <c r="LE213"/>
  <c r="LE210"/>
  <c r="LE204"/>
  <c r="LE201"/>
  <c r="LE198"/>
  <c r="LE195"/>
  <c r="LE192"/>
  <c r="LE189"/>
  <c r="LE186"/>
  <c r="LE180"/>
  <c r="LE177"/>
  <c r="LE174"/>
  <c r="LE168"/>
  <c r="LE165"/>
  <c r="LE162"/>
  <c r="LE159"/>
  <c r="LE156"/>
  <c r="LE153"/>
  <c r="LE150"/>
  <c r="LE147"/>
  <c r="LE129"/>
  <c r="LE126"/>
  <c r="LE123"/>
  <c r="LE120"/>
  <c r="LE117"/>
  <c r="LE108"/>
  <c r="LE105"/>
  <c r="LE102"/>
  <c r="LE99"/>
  <c r="LE90"/>
  <c r="LE87"/>
  <c r="LE84"/>
  <c r="LE81"/>
  <c r="LE78"/>
  <c r="LE75"/>
  <c r="LE72"/>
  <c r="LE69"/>
  <c r="LE66"/>
  <c r="LE63"/>
  <c r="LE60"/>
  <c r="LE57"/>
  <c r="LE51"/>
  <c r="LE48"/>
  <c r="LE45"/>
  <c r="LE42"/>
  <c r="LE39"/>
  <c r="LE36"/>
  <c r="LE33"/>
  <c r="LE30"/>
  <c r="LE24"/>
  <c r="LE21"/>
  <c r="LE18"/>
  <c r="LC237"/>
  <c r="LC231"/>
  <c r="LC225"/>
  <c r="LC222"/>
  <c r="LC216"/>
  <c r="LC213"/>
  <c r="LC210"/>
  <c r="LC204"/>
  <c r="LC201"/>
  <c r="LC198"/>
  <c r="LC195"/>
  <c r="LC192"/>
  <c r="LC189"/>
  <c r="LC186"/>
  <c r="LC180"/>
  <c r="LC177"/>
  <c r="LC174"/>
  <c r="LC168"/>
  <c r="LC165"/>
  <c r="LC162"/>
  <c r="LC159"/>
  <c r="LC156"/>
  <c r="LC153"/>
  <c r="LC150"/>
  <c r="LC147"/>
  <c r="LC129"/>
  <c r="LC126"/>
  <c r="LC123"/>
  <c r="LC120"/>
  <c r="LC117"/>
  <c r="LC108"/>
  <c r="LC105"/>
  <c r="LC102"/>
  <c r="LC99"/>
  <c r="LC90"/>
  <c r="LC87"/>
  <c r="LC84"/>
  <c r="LC81"/>
  <c r="LC78"/>
  <c r="LC75"/>
  <c r="LC72"/>
  <c r="LC69"/>
  <c r="LC66"/>
  <c r="LC63"/>
  <c r="LC60"/>
  <c r="LC57"/>
  <c r="LC51"/>
  <c r="LC48"/>
  <c r="LC45"/>
  <c r="LC42"/>
  <c r="LC39"/>
  <c r="LC36"/>
  <c r="LC33"/>
  <c r="LC30"/>
  <c r="LC24"/>
  <c r="LC21"/>
  <c r="LC18"/>
  <c r="LC9"/>
  <c r="LA237"/>
  <c r="LA231"/>
  <c r="LA225"/>
  <c r="LA222"/>
  <c r="LA216"/>
  <c r="LA213"/>
  <c r="LA210"/>
  <c r="LA204"/>
  <c r="LA201"/>
  <c r="LA198"/>
  <c r="LA195"/>
  <c r="LA192"/>
  <c r="LA189"/>
  <c r="LA186"/>
  <c r="LA180"/>
  <c r="LA177"/>
  <c r="LA174"/>
  <c r="LA168"/>
  <c r="LA165"/>
  <c r="LA162"/>
  <c r="LA159"/>
  <c r="LA156"/>
  <c r="LA153"/>
  <c r="LA150"/>
  <c r="LA147"/>
  <c r="LA129"/>
  <c r="LA126"/>
  <c r="LA123"/>
  <c r="LA120"/>
  <c r="LA117"/>
  <c r="LA108"/>
  <c r="LA105"/>
  <c r="LA102"/>
  <c r="LA99"/>
  <c r="LA90"/>
  <c r="LA87"/>
  <c r="LA84"/>
  <c r="LA81"/>
  <c r="LA78"/>
  <c r="LA75"/>
  <c r="LA72"/>
  <c r="LA69"/>
  <c r="LA66"/>
  <c r="LA63"/>
  <c r="LA60"/>
  <c r="LA57"/>
  <c r="LA51"/>
  <c r="LA48"/>
  <c r="LA45"/>
  <c r="LA42"/>
  <c r="LA39"/>
  <c r="LA36"/>
  <c r="LA33"/>
  <c r="LA30"/>
  <c r="LA24"/>
  <c r="LA21"/>
  <c r="LA18"/>
  <c r="LA9"/>
  <c r="KY237"/>
  <c r="KY231"/>
  <c r="KY225"/>
  <c r="KY222"/>
  <c r="KY216"/>
  <c r="KY213"/>
  <c r="KY210"/>
  <c r="KY204"/>
  <c r="KY201"/>
  <c r="KY198"/>
  <c r="KY195"/>
  <c r="KY192"/>
  <c r="KY189"/>
  <c r="KY186"/>
  <c r="KY180"/>
  <c r="KY177"/>
  <c r="KY174"/>
  <c r="KY168"/>
  <c r="KY165"/>
  <c r="KY162"/>
  <c r="KY159"/>
  <c r="KY156"/>
  <c r="KY153"/>
  <c r="KY150"/>
  <c r="KY147"/>
  <c r="KY129"/>
  <c r="KY126"/>
  <c r="KY123"/>
  <c r="KY120"/>
  <c r="KY117"/>
  <c r="KY108"/>
  <c r="KY105"/>
  <c r="KY102"/>
  <c r="KY99"/>
  <c r="KY90"/>
  <c r="KY87"/>
  <c r="KY84"/>
  <c r="KY81"/>
  <c r="KY78"/>
  <c r="KY75"/>
  <c r="KY72"/>
  <c r="KY69"/>
  <c r="KY66"/>
  <c r="KY63"/>
  <c r="KY60"/>
  <c r="KY57"/>
  <c r="KY51"/>
  <c r="KY48"/>
  <c r="KY45"/>
  <c r="KY42"/>
  <c r="KY39"/>
  <c r="KY36"/>
  <c r="KY33"/>
  <c r="KY30"/>
  <c r="KY24"/>
  <c r="KY21"/>
  <c r="KY18"/>
  <c r="KY9"/>
  <c r="K2909" i="8"/>
  <c r="K2918"/>
  <c r="K2916"/>
  <c r="K2914"/>
  <c r="K2907"/>
  <c r="K2915"/>
  <c r="K2903"/>
  <c r="K2905"/>
  <c r="K2917"/>
  <c r="K2922"/>
  <c r="K2921"/>
  <c r="K2895"/>
  <c r="K2911"/>
  <c r="K2896"/>
  <c r="K2913"/>
  <c r="K2894"/>
  <c r="K2891"/>
  <c r="K2912"/>
  <c r="K2910"/>
  <c r="K2923"/>
  <c r="K2919"/>
  <c r="K2920"/>
  <c r="K2908"/>
  <c r="K2904"/>
  <c r="K2900"/>
  <c r="K2906"/>
  <c r="KV237" i="5" l="1"/>
  <c r="KV231"/>
  <c r="KV225"/>
  <c r="KV222"/>
  <c r="KV216"/>
  <c r="KV213"/>
  <c r="KV210"/>
  <c r="KV204"/>
  <c r="KV201"/>
  <c r="KV198"/>
  <c r="KV195"/>
  <c r="KV192"/>
  <c r="KV189"/>
  <c r="KV186"/>
  <c r="KV180"/>
  <c r="KV177"/>
  <c r="KV174"/>
  <c r="KV168"/>
  <c r="KV165"/>
  <c r="KV162"/>
  <c r="KV159"/>
  <c r="KV156"/>
  <c r="KV153"/>
  <c r="KV150"/>
  <c r="KV147"/>
  <c r="KV129"/>
  <c r="KV126"/>
  <c r="KV123"/>
  <c r="KV120"/>
  <c r="KV117"/>
  <c r="KV108"/>
  <c r="KV105"/>
  <c r="KV102"/>
  <c r="KV99"/>
  <c r="KV90"/>
  <c r="KV87"/>
  <c r="KV84"/>
  <c r="KV81"/>
  <c r="KV78"/>
  <c r="KV75"/>
  <c r="KV72"/>
  <c r="KV69"/>
  <c r="KV66"/>
  <c r="KV63"/>
  <c r="KV60"/>
  <c r="KV57"/>
  <c r="KV51"/>
  <c r="KV48"/>
  <c r="KV45"/>
  <c r="KV42"/>
  <c r="KV39"/>
  <c r="KV36"/>
  <c r="KV33"/>
  <c r="KV30"/>
  <c r="KV24"/>
  <c r="KV21"/>
  <c r="KV18"/>
  <c r="KV9"/>
  <c r="KT237"/>
  <c r="KT231"/>
  <c r="KT225"/>
  <c r="KT222"/>
  <c r="KT216"/>
  <c r="KT213"/>
  <c r="KT210"/>
  <c r="KT204"/>
  <c r="KT201"/>
  <c r="KT198"/>
  <c r="KT195"/>
  <c r="KT192"/>
  <c r="KT189"/>
  <c r="KT186"/>
  <c r="KT180"/>
  <c r="KT177"/>
  <c r="KT174"/>
  <c r="KT168"/>
  <c r="KT165"/>
  <c r="KT162"/>
  <c r="KT159"/>
  <c r="KT156"/>
  <c r="KT153"/>
  <c r="KT150"/>
  <c r="KT147"/>
  <c r="KT129"/>
  <c r="KT126"/>
  <c r="KT123"/>
  <c r="KT120"/>
  <c r="KT117"/>
  <c r="KT108"/>
  <c r="KT105"/>
  <c r="KT102"/>
  <c r="KT99"/>
  <c r="KT90"/>
  <c r="KT87"/>
  <c r="KT84"/>
  <c r="KT81"/>
  <c r="KT78"/>
  <c r="KT75"/>
  <c r="KT72"/>
  <c r="KT69"/>
  <c r="KT66"/>
  <c r="KT63"/>
  <c r="KT60"/>
  <c r="KT57"/>
  <c r="KT51"/>
  <c r="KT48"/>
  <c r="KT45"/>
  <c r="KT42"/>
  <c r="KT39"/>
  <c r="KT36"/>
  <c r="KT33"/>
  <c r="KT30"/>
  <c r="KT24"/>
  <c r="KT21"/>
  <c r="KT18"/>
  <c r="KT9"/>
  <c r="KR237"/>
  <c r="KR231"/>
  <c r="KR225"/>
  <c r="KR222"/>
  <c r="KR216"/>
  <c r="KR213"/>
  <c r="KR210"/>
  <c r="KR204"/>
  <c r="KR201"/>
  <c r="KR198"/>
  <c r="KR195"/>
  <c r="KR192"/>
  <c r="KR189"/>
  <c r="KR186"/>
  <c r="KR180"/>
  <c r="KR177"/>
  <c r="KR174"/>
  <c r="KR168"/>
  <c r="KR165"/>
  <c r="KR162"/>
  <c r="KR159"/>
  <c r="KR156"/>
  <c r="KR153"/>
  <c r="KR150"/>
  <c r="KR147"/>
  <c r="KR129"/>
  <c r="KR126"/>
  <c r="KR123"/>
  <c r="KR120"/>
  <c r="KR117"/>
  <c r="KR108"/>
  <c r="KR105"/>
  <c r="KR102"/>
  <c r="KR99"/>
  <c r="KR90"/>
  <c r="KR87"/>
  <c r="KR84"/>
  <c r="KR81"/>
  <c r="KR78"/>
  <c r="KR75"/>
  <c r="KR72"/>
  <c r="KR69"/>
  <c r="KR66"/>
  <c r="KR63"/>
  <c r="KR60"/>
  <c r="KR57"/>
  <c r="KR51"/>
  <c r="KR48"/>
  <c r="KR45"/>
  <c r="KR42"/>
  <c r="KR39"/>
  <c r="KR36"/>
  <c r="KR33"/>
  <c r="KR30"/>
  <c r="KR24"/>
  <c r="KR21"/>
  <c r="KR18"/>
  <c r="KR9"/>
  <c r="KP237"/>
  <c r="KP231"/>
  <c r="KP225"/>
  <c r="KP222"/>
  <c r="KP216"/>
  <c r="KP213"/>
  <c r="KP210"/>
  <c r="KP204"/>
  <c r="KP201"/>
  <c r="KP198"/>
  <c r="KP195"/>
  <c r="KP192"/>
  <c r="KP189"/>
  <c r="KP186"/>
  <c r="KP180"/>
  <c r="KP177"/>
  <c r="KP174"/>
  <c r="KP168"/>
  <c r="KP165"/>
  <c r="KP162"/>
  <c r="KP159"/>
  <c r="KP156"/>
  <c r="KP153"/>
  <c r="KP150"/>
  <c r="KP147"/>
  <c r="KP129"/>
  <c r="KP126"/>
  <c r="KP123"/>
  <c r="KP120"/>
  <c r="KP117"/>
  <c r="KP108"/>
  <c r="KP105"/>
  <c r="KP102"/>
  <c r="KP99"/>
  <c r="KP90"/>
  <c r="KP87"/>
  <c r="KP84"/>
  <c r="KP81"/>
  <c r="KP78"/>
  <c r="KP75"/>
  <c r="KP72"/>
  <c r="KP69"/>
  <c r="KP66"/>
  <c r="KP63"/>
  <c r="KP60"/>
  <c r="KP57"/>
  <c r="KP51"/>
  <c r="KP48"/>
  <c r="KP45"/>
  <c r="KP42"/>
  <c r="KP39"/>
  <c r="KP36"/>
  <c r="KP33"/>
  <c r="KP30"/>
  <c r="KP24"/>
  <c r="KP21"/>
  <c r="KP18"/>
  <c r="KP9"/>
  <c r="K2828" i="8"/>
  <c r="K2837"/>
  <c r="K2820"/>
  <c r="K2834"/>
  <c r="K2838"/>
  <c r="K2835"/>
  <c r="K2836"/>
  <c r="K2810"/>
  <c r="K2825"/>
  <c r="K2839"/>
  <c r="K2821"/>
  <c r="K2830"/>
  <c r="K2824"/>
  <c r="K2814"/>
  <c r="K2816"/>
  <c r="K2823"/>
  <c r="K2812"/>
  <c r="K2818"/>
  <c r="K2833"/>
  <c r="K2813"/>
  <c r="K2819"/>
  <c r="K2831"/>
  <c r="K2832"/>
  <c r="K2826"/>
  <c r="K2817"/>
  <c r="K2822"/>
  <c r="KK237" i="5" l="1"/>
  <c r="KK231"/>
  <c r="KK225"/>
  <c r="KK222"/>
  <c r="KK216"/>
  <c r="KK213"/>
  <c r="KK210"/>
  <c r="KK204"/>
  <c r="KK201"/>
  <c r="KK198"/>
  <c r="KK195"/>
  <c r="KK192"/>
  <c r="KK189"/>
  <c r="KK186"/>
  <c r="KK180"/>
  <c r="KK177"/>
  <c r="KK174"/>
  <c r="KK168"/>
  <c r="KK165"/>
  <c r="KK162"/>
  <c r="KK159"/>
  <c r="KK156"/>
  <c r="KK153"/>
  <c r="KK150"/>
  <c r="KK147"/>
  <c r="KK129"/>
  <c r="KK126"/>
  <c r="KK123"/>
  <c r="KK120"/>
  <c r="KK117"/>
  <c r="KK108"/>
  <c r="KK105"/>
  <c r="KK102"/>
  <c r="KK99"/>
  <c r="KK90"/>
  <c r="KK87"/>
  <c r="KK84"/>
  <c r="KK81"/>
  <c r="KK78"/>
  <c r="KK75"/>
  <c r="KK72"/>
  <c r="KK69"/>
  <c r="KK66"/>
  <c r="KK63"/>
  <c r="KK60"/>
  <c r="KK57"/>
  <c r="KK51"/>
  <c r="KK48"/>
  <c r="KK45"/>
  <c r="KK42"/>
  <c r="KK39"/>
  <c r="KK36"/>
  <c r="KK33"/>
  <c r="KK30"/>
  <c r="KK24"/>
  <c r="KK21"/>
  <c r="KK18"/>
  <c r="KK9"/>
  <c r="KI237"/>
  <c r="KI231"/>
  <c r="KI225"/>
  <c r="KI222"/>
  <c r="KI216"/>
  <c r="KI213"/>
  <c r="KI210"/>
  <c r="KI204"/>
  <c r="KI201"/>
  <c r="KI198"/>
  <c r="KI195"/>
  <c r="KI192"/>
  <c r="KI189"/>
  <c r="KI186"/>
  <c r="KI180"/>
  <c r="KI177"/>
  <c r="KI174"/>
  <c r="KI168"/>
  <c r="KI165"/>
  <c r="KI162"/>
  <c r="KI159"/>
  <c r="KI156"/>
  <c r="KI153"/>
  <c r="KI150"/>
  <c r="KI147"/>
  <c r="KI129"/>
  <c r="KI126"/>
  <c r="KI123"/>
  <c r="KI120"/>
  <c r="KI117"/>
  <c r="KI108"/>
  <c r="KI105"/>
  <c r="KI102"/>
  <c r="KI99"/>
  <c r="KI90"/>
  <c r="KI87"/>
  <c r="KI84"/>
  <c r="KI81"/>
  <c r="KI78"/>
  <c r="KI75"/>
  <c r="KI72"/>
  <c r="KI69"/>
  <c r="KI66"/>
  <c r="KI63"/>
  <c r="KI60"/>
  <c r="KI57"/>
  <c r="KI51"/>
  <c r="KI48"/>
  <c r="KI45"/>
  <c r="KI42"/>
  <c r="KI39"/>
  <c r="KI36"/>
  <c r="KI33"/>
  <c r="KI30"/>
  <c r="KI24"/>
  <c r="KI21"/>
  <c r="KI18"/>
  <c r="KI9"/>
  <c r="KG237"/>
  <c r="KG231"/>
  <c r="KG225"/>
  <c r="KG222"/>
  <c r="KG216"/>
  <c r="KG213"/>
  <c r="KG210"/>
  <c r="KG204"/>
  <c r="KG201"/>
  <c r="KG198"/>
  <c r="KG195"/>
  <c r="KG192"/>
  <c r="KG189"/>
  <c r="KG186"/>
  <c r="KG180"/>
  <c r="KG177"/>
  <c r="KG174"/>
  <c r="KG168"/>
  <c r="KG165"/>
  <c r="KG162"/>
  <c r="KG159"/>
  <c r="KG156"/>
  <c r="KG153"/>
  <c r="KG150"/>
  <c r="KG147"/>
  <c r="KG129"/>
  <c r="KG126"/>
  <c r="KG123"/>
  <c r="KG120"/>
  <c r="KG117"/>
  <c r="KG108"/>
  <c r="KG105"/>
  <c r="KG102"/>
  <c r="KG99"/>
  <c r="KG90"/>
  <c r="KG87"/>
  <c r="KG84"/>
  <c r="KG81"/>
  <c r="KG78"/>
  <c r="KG75"/>
  <c r="KG72"/>
  <c r="KG69"/>
  <c r="KG66"/>
  <c r="KG63"/>
  <c r="KG60"/>
  <c r="KG57"/>
  <c r="KG51"/>
  <c r="KG48"/>
  <c r="KG45"/>
  <c r="KG42"/>
  <c r="KG39"/>
  <c r="KG36"/>
  <c r="KG33"/>
  <c r="KG30"/>
  <c r="KG24"/>
  <c r="KG21"/>
  <c r="KG18"/>
  <c r="KG9"/>
  <c r="K2728" i="8"/>
  <c r="K2759"/>
  <c r="K2747"/>
  <c r="K2766"/>
  <c r="K2741"/>
  <c r="K2737"/>
  <c r="K2710"/>
  <c r="K2714"/>
  <c r="K2734"/>
  <c r="K2745"/>
  <c r="K2752"/>
  <c r="K2753"/>
  <c r="K2727"/>
  <c r="K2751"/>
  <c r="K2733"/>
  <c r="K2740"/>
  <c r="K2729"/>
  <c r="K2749"/>
  <c r="K2763"/>
  <c r="K2742"/>
  <c r="K2750"/>
  <c r="K2748"/>
  <c r="K2712"/>
  <c r="K2736"/>
  <c r="K2735"/>
  <c r="K2754"/>
  <c r="JU237" i="5" l="1"/>
  <c r="JU231"/>
  <c r="JU225"/>
  <c r="JU222"/>
  <c r="JU216"/>
  <c r="JU213"/>
  <c r="JU210"/>
  <c r="JU204"/>
  <c r="JU201"/>
  <c r="JU198"/>
  <c r="JU195"/>
  <c r="JU192"/>
  <c r="JU189"/>
  <c r="JU186"/>
  <c r="JU180"/>
  <c r="JU177"/>
  <c r="JU174"/>
  <c r="JU168"/>
  <c r="JU165"/>
  <c r="JU162"/>
  <c r="JU159"/>
  <c r="JU156"/>
  <c r="JU153"/>
  <c r="JU150"/>
  <c r="JU147"/>
  <c r="JU129"/>
  <c r="JU126"/>
  <c r="JU123"/>
  <c r="JU120"/>
  <c r="JU117"/>
  <c r="JU108"/>
  <c r="JU105"/>
  <c r="JU102"/>
  <c r="JU99"/>
  <c r="JU90"/>
  <c r="JU87"/>
  <c r="JU84"/>
  <c r="JU81"/>
  <c r="JU78"/>
  <c r="JU75"/>
  <c r="JU72"/>
  <c r="JU69"/>
  <c r="JU66"/>
  <c r="JU63"/>
  <c r="JU60"/>
  <c r="JU57"/>
  <c r="JU51"/>
  <c r="JU48"/>
  <c r="JU45"/>
  <c r="JU42"/>
  <c r="JU39"/>
  <c r="JU36"/>
  <c r="JU33"/>
  <c r="JU30"/>
  <c r="JU24"/>
  <c r="JU21"/>
  <c r="JU18"/>
  <c r="JU9"/>
  <c r="JS237"/>
  <c r="JS231"/>
  <c r="JS225"/>
  <c r="JS222"/>
  <c r="JS216"/>
  <c r="JS213"/>
  <c r="JS210"/>
  <c r="JS204"/>
  <c r="JS201"/>
  <c r="JS198"/>
  <c r="JS195"/>
  <c r="JS192"/>
  <c r="JS189"/>
  <c r="JS186"/>
  <c r="JS180"/>
  <c r="JS177"/>
  <c r="JS174"/>
  <c r="JS168"/>
  <c r="JS165"/>
  <c r="JS162"/>
  <c r="JS159"/>
  <c r="JS156"/>
  <c r="JS153"/>
  <c r="JS150"/>
  <c r="JS147"/>
  <c r="JS129"/>
  <c r="JS126"/>
  <c r="JS123"/>
  <c r="JS120"/>
  <c r="JS117"/>
  <c r="JS108"/>
  <c r="JS105"/>
  <c r="JS102"/>
  <c r="JS99"/>
  <c r="JS90"/>
  <c r="JS87"/>
  <c r="JS84"/>
  <c r="JS81"/>
  <c r="JS78"/>
  <c r="JS75"/>
  <c r="JS72"/>
  <c r="JS69"/>
  <c r="JS66"/>
  <c r="JS63"/>
  <c r="JS60"/>
  <c r="JS57"/>
  <c r="JS51"/>
  <c r="JS48"/>
  <c r="JS45"/>
  <c r="JS42"/>
  <c r="JS39"/>
  <c r="JS36"/>
  <c r="JS33"/>
  <c r="JS30"/>
  <c r="JS24"/>
  <c r="JS21"/>
  <c r="JS18"/>
  <c r="JS9"/>
  <c r="JQ237"/>
  <c r="JQ231"/>
  <c r="JQ225"/>
  <c r="JQ222"/>
  <c r="JQ216"/>
  <c r="JQ213"/>
  <c r="JQ210"/>
  <c r="JQ204"/>
  <c r="JQ201"/>
  <c r="JQ198"/>
  <c r="JQ195"/>
  <c r="JQ192"/>
  <c r="JQ189"/>
  <c r="JQ186"/>
  <c r="JQ180"/>
  <c r="JQ177"/>
  <c r="JQ174"/>
  <c r="JQ168"/>
  <c r="JQ165"/>
  <c r="JQ162"/>
  <c r="JQ159"/>
  <c r="JQ156"/>
  <c r="JQ153"/>
  <c r="JQ150"/>
  <c r="JQ147"/>
  <c r="JQ129"/>
  <c r="JQ126"/>
  <c r="JQ123"/>
  <c r="JQ120"/>
  <c r="JQ117"/>
  <c r="JQ108"/>
  <c r="JQ105"/>
  <c r="JQ102"/>
  <c r="JQ99"/>
  <c r="JQ90"/>
  <c r="JQ87"/>
  <c r="JQ84"/>
  <c r="JQ81"/>
  <c r="JQ78"/>
  <c r="JQ75"/>
  <c r="JQ72"/>
  <c r="JQ69"/>
  <c r="JQ66"/>
  <c r="JQ63"/>
  <c r="JQ60"/>
  <c r="JQ57"/>
  <c r="JQ51"/>
  <c r="JQ48"/>
  <c r="JQ45"/>
  <c r="JQ42"/>
  <c r="JQ39"/>
  <c r="JQ36"/>
  <c r="JQ33"/>
  <c r="JQ30"/>
  <c r="JQ24"/>
  <c r="JQ21"/>
  <c r="JQ18"/>
  <c r="JQ9"/>
  <c r="JO237"/>
  <c r="JO231"/>
  <c r="JO225"/>
  <c r="JO222"/>
  <c r="JO216"/>
  <c r="JO213"/>
  <c r="JO210"/>
  <c r="JO204"/>
  <c r="JO201"/>
  <c r="JO198"/>
  <c r="JO195"/>
  <c r="JO192"/>
  <c r="JO189"/>
  <c r="JO186"/>
  <c r="JO180"/>
  <c r="JO177"/>
  <c r="JO174"/>
  <c r="JO168"/>
  <c r="JO165"/>
  <c r="JO162"/>
  <c r="JO159"/>
  <c r="JO156"/>
  <c r="JO153"/>
  <c r="JO150"/>
  <c r="JO147"/>
  <c r="JO129"/>
  <c r="JO126"/>
  <c r="JO123"/>
  <c r="JO120"/>
  <c r="JO117"/>
  <c r="JO108"/>
  <c r="JO105"/>
  <c r="JO102"/>
  <c r="JO99"/>
  <c r="JO90"/>
  <c r="JO87"/>
  <c r="JO84"/>
  <c r="JO81"/>
  <c r="JO78"/>
  <c r="JO75"/>
  <c r="JO72"/>
  <c r="JO69"/>
  <c r="JO66"/>
  <c r="JO63"/>
  <c r="JO60"/>
  <c r="JO57"/>
  <c r="JO51"/>
  <c r="JO48"/>
  <c r="JO45"/>
  <c r="JO42"/>
  <c r="JO39"/>
  <c r="JO36"/>
  <c r="JO33"/>
  <c r="JO30"/>
  <c r="JO24"/>
  <c r="JO21"/>
  <c r="JO18"/>
  <c r="JO9"/>
  <c r="K2568" i="8"/>
  <c r="K2584"/>
  <c r="K2586"/>
  <c r="K2562"/>
  <c r="K2561"/>
  <c r="K2587"/>
  <c r="K2556"/>
  <c r="K2563"/>
  <c r="K2579"/>
  <c r="K2557"/>
  <c r="K2565"/>
  <c r="K2578"/>
  <c r="K2574"/>
  <c r="K2571"/>
  <c r="K2569"/>
  <c r="K2576"/>
  <c r="K2559"/>
  <c r="K2572"/>
  <c r="K2580"/>
  <c r="K2585"/>
  <c r="K2577"/>
  <c r="K2581"/>
  <c r="K2575"/>
  <c r="K2583"/>
  <c r="K2573"/>
  <c r="K2582"/>
  <c r="JJ237" i="5" l="1"/>
  <c r="JJ231"/>
  <c r="JJ225"/>
  <c r="JJ222"/>
  <c r="JJ216"/>
  <c r="JJ213"/>
  <c r="JJ210"/>
  <c r="JJ204"/>
  <c r="JJ201"/>
  <c r="JJ198"/>
  <c r="JJ195"/>
  <c r="JJ192"/>
  <c r="JJ189"/>
  <c r="JJ186"/>
  <c r="JJ180"/>
  <c r="JJ177"/>
  <c r="JJ174"/>
  <c r="JJ168"/>
  <c r="JJ165"/>
  <c r="JJ162"/>
  <c r="JJ159"/>
  <c r="JJ156"/>
  <c r="JJ153"/>
  <c r="JJ150"/>
  <c r="JJ147"/>
  <c r="JJ129"/>
  <c r="JJ126"/>
  <c r="JJ123"/>
  <c r="JJ120"/>
  <c r="JJ117"/>
  <c r="JJ108"/>
  <c r="JJ105"/>
  <c r="JJ102"/>
  <c r="JJ99"/>
  <c r="JJ90"/>
  <c r="JJ87"/>
  <c r="JJ84"/>
  <c r="JJ81"/>
  <c r="JJ78"/>
  <c r="JJ75"/>
  <c r="JJ72"/>
  <c r="JJ69"/>
  <c r="JJ66"/>
  <c r="JJ63"/>
  <c r="JJ60"/>
  <c r="JJ57"/>
  <c r="JJ51"/>
  <c r="JJ48"/>
  <c r="JJ45"/>
  <c r="JJ42"/>
  <c r="JJ39"/>
  <c r="JJ36"/>
  <c r="JJ33"/>
  <c r="JJ30"/>
  <c r="JJ24"/>
  <c r="JJ21"/>
  <c r="JJ18"/>
  <c r="JJ9"/>
  <c r="JH237"/>
  <c r="JH231"/>
  <c r="JH225"/>
  <c r="JH222"/>
  <c r="JH216"/>
  <c r="JH213"/>
  <c r="JH210"/>
  <c r="JH204"/>
  <c r="JH201"/>
  <c r="JH198"/>
  <c r="JH195"/>
  <c r="JH192"/>
  <c r="JH189"/>
  <c r="JH186"/>
  <c r="JH180"/>
  <c r="JH177"/>
  <c r="JH174"/>
  <c r="JH168"/>
  <c r="JH165"/>
  <c r="JH162"/>
  <c r="JH159"/>
  <c r="JH156"/>
  <c r="JH153"/>
  <c r="JH150"/>
  <c r="JH147"/>
  <c r="JH129"/>
  <c r="JH126"/>
  <c r="JH123"/>
  <c r="JH120"/>
  <c r="JH117"/>
  <c r="JH108"/>
  <c r="JH105"/>
  <c r="JH102"/>
  <c r="JH99"/>
  <c r="JH90"/>
  <c r="JH87"/>
  <c r="JH84"/>
  <c r="JH81"/>
  <c r="JH78"/>
  <c r="JH75"/>
  <c r="JH72"/>
  <c r="JH69"/>
  <c r="JH66"/>
  <c r="JH63"/>
  <c r="JH60"/>
  <c r="JH57"/>
  <c r="JH51"/>
  <c r="JH48"/>
  <c r="JH45"/>
  <c r="JH42"/>
  <c r="JH39"/>
  <c r="JH36"/>
  <c r="JH33"/>
  <c r="JH30"/>
  <c r="JH24"/>
  <c r="JH21"/>
  <c r="JH18"/>
  <c r="JH9"/>
  <c r="JF237"/>
  <c r="JF231"/>
  <c r="JF225"/>
  <c r="JF222"/>
  <c r="JF216"/>
  <c r="JF213"/>
  <c r="JF210"/>
  <c r="JF204"/>
  <c r="JF201"/>
  <c r="JF198"/>
  <c r="JF195"/>
  <c r="JF192"/>
  <c r="JF189"/>
  <c r="JF186"/>
  <c r="JF180"/>
  <c r="JF177"/>
  <c r="JF174"/>
  <c r="JF168"/>
  <c r="JF165"/>
  <c r="JF162"/>
  <c r="JF159"/>
  <c r="JF156"/>
  <c r="JF153"/>
  <c r="JF150"/>
  <c r="JF147"/>
  <c r="JF129"/>
  <c r="JF126"/>
  <c r="JF123"/>
  <c r="JF120"/>
  <c r="JF117"/>
  <c r="JF108"/>
  <c r="JF105"/>
  <c r="JF102"/>
  <c r="JF99"/>
  <c r="JF90"/>
  <c r="JF87"/>
  <c r="JF84"/>
  <c r="JF81"/>
  <c r="JF78"/>
  <c r="JF75"/>
  <c r="JF72"/>
  <c r="JF69"/>
  <c r="JF66"/>
  <c r="JF63"/>
  <c r="JF60"/>
  <c r="JF57"/>
  <c r="JF51"/>
  <c r="JF48"/>
  <c r="JF45"/>
  <c r="JF42"/>
  <c r="JF39"/>
  <c r="JF36"/>
  <c r="JF33"/>
  <c r="JF30"/>
  <c r="JF24"/>
  <c r="JF21"/>
  <c r="JF18"/>
  <c r="JF9"/>
  <c r="K2478" i="8"/>
  <c r="K2501"/>
  <c r="K2499"/>
  <c r="K2488"/>
  <c r="K2474"/>
  <c r="K2480"/>
  <c r="K2496"/>
  <c r="K2492"/>
  <c r="K2477"/>
  <c r="K2507"/>
  <c r="K2498"/>
  <c r="K2482"/>
  <c r="K2483"/>
  <c r="K2475"/>
  <c r="K2510"/>
  <c r="K2489"/>
  <c r="K2514"/>
  <c r="K2502"/>
  <c r="K2485"/>
  <c r="K2486"/>
  <c r="K2493"/>
  <c r="K2503"/>
  <c r="K2491"/>
  <c r="K2484"/>
  <c r="K2487"/>
  <c r="K2473"/>
  <c r="JA237" i="5" l="1"/>
  <c r="JA231"/>
  <c r="JA225"/>
  <c r="JA222"/>
  <c r="JA216"/>
  <c r="JA213"/>
  <c r="JA210"/>
  <c r="JA204"/>
  <c r="JA201"/>
  <c r="JA198"/>
  <c r="JA195"/>
  <c r="JA192"/>
  <c r="JA189"/>
  <c r="JA186"/>
  <c r="JA180"/>
  <c r="JA177"/>
  <c r="JA174"/>
  <c r="JA168"/>
  <c r="JA165"/>
  <c r="JA162"/>
  <c r="JA159"/>
  <c r="JA156"/>
  <c r="JA153"/>
  <c r="JA150"/>
  <c r="JA147"/>
  <c r="JA129"/>
  <c r="JA126"/>
  <c r="JA123"/>
  <c r="JA120"/>
  <c r="JA117"/>
  <c r="JA108"/>
  <c r="JA105"/>
  <c r="JA102"/>
  <c r="JA99"/>
  <c r="JA90"/>
  <c r="JA87"/>
  <c r="JA84"/>
  <c r="JA81"/>
  <c r="JA78"/>
  <c r="JA75"/>
  <c r="JA72"/>
  <c r="JA69"/>
  <c r="JA66"/>
  <c r="JA63"/>
  <c r="JA60"/>
  <c r="JA57"/>
  <c r="JA51"/>
  <c r="JA48"/>
  <c r="JA45"/>
  <c r="JA42"/>
  <c r="JA39"/>
  <c r="JA36"/>
  <c r="JA33"/>
  <c r="JA30"/>
  <c r="JA24"/>
  <c r="JA21"/>
  <c r="JA18"/>
  <c r="JA9"/>
  <c r="IY237"/>
  <c r="IY231"/>
  <c r="IY225"/>
  <c r="IY222"/>
  <c r="IY216"/>
  <c r="IY213"/>
  <c r="IY210"/>
  <c r="IY204"/>
  <c r="IY201"/>
  <c r="IY198"/>
  <c r="IY195"/>
  <c r="IY192"/>
  <c r="IY189"/>
  <c r="IY186"/>
  <c r="IY180"/>
  <c r="IY177"/>
  <c r="IY174"/>
  <c r="IY168"/>
  <c r="IY165"/>
  <c r="IY162"/>
  <c r="IY159"/>
  <c r="IY156"/>
  <c r="IY153"/>
  <c r="IY150"/>
  <c r="IY147"/>
  <c r="IY129"/>
  <c r="IY126"/>
  <c r="IY123"/>
  <c r="IY120"/>
  <c r="IY117"/>
  <c r="IY108"/>
  <c r="IY105"/>
  <c r="IY102"/>
  <c r="IY99"/>
  <c r="IY90"/>
  <c r="IY87"/>
  <c r="IY84"/>
  <c r="IY81"/>
  <c r="IY78"/>
  <c r="IY75"/>
  <c r="IY72"/>
  <c r="IY69"/>
  <c r="IY66"/>
  <c r="IY63"/>
  <c r="IY60"/>
  <c r="IY57"/>
  <c r="IY51"/>
  <c r="IY48"/>
  <c r="IY45"/>
  <c r="IY42"/>
  <c r="IY39"/>
  <c r="IY36"/>
  <c r="IY33"/>
  <c r="IY30"/>
  <c r="IY24"/>
  <c r="IY21"/>
  <c r="IY18"/>
  <c r="IY9"/>
  <c r="IW237"/>
  <c r="IW231"/>
  <c r="IW225"/>
  <c r="IW222"/>
  <c r="IW216"/>
  <c r="IW213"/>
  <c r="IW210"/>
  <c r="IW204"/>
  <c r="IW201"/>
  <c r="IW198"/>
  <c r="IW195"/>
  <c r="IW192"/>
  <c r="IW189"/>
  <c r="IW186"/>
  <c r="IW180"/>
  <c r="IW177"/>
  <c r="IW174"/>
  <c r="IW168"/>
  <c r="IW165"/>
  <c r="IW162"/>
  <c r="IW159"/>
  <c r="IW156"/>
  <c r="IW153"/>
  <c r="IW150"/>
  <c r="IW147"/>
  <c r="IW129"/>
  <c r="IW126"/>
  <c r="IW123"/>
  <c r="IW120"/>
  <c r="IW117"/>
  <c r="IW108"/>
  <c r="IW105"/>
  <c r="IW102"/>
  <c r="IW99"/>
  <c r="IW90"/>
  <c r="IW87"/>
  <c r="IW84"/>
  <c r="IW81"/>
  <c r="IW78"/>
  <c r="IW75"/>
  <c r="IW72"/>
  <c r="IW69"/>
  <c r="IW66"/>
  <c r="IW63"/>
  <c r="IW60"/>
  <c r="IW57"/>
  <c r="IW51"/>
  <c r="IW48"/>
  <c r="IW45"/>
  <c r="IW42"/>
  <c r="IW39"/>
  <c r="IW36"/>
  <c r="IW33"/>
  <c r="IW30"/>
  <c r="IW24"/>
  <c r="IW21"/>
  <c r="IW18"/>
  <c r="IW9"/>
  <c r="IK237" l="1"/>
  <c r="IK231"/>
  <c r="IK225"/>
  <c r="IK222"/>
  <c r="IK216"/>
  <c r="IK213"/>
  <c r="IK210"/>
  <c r="IK204"/>
  <c r="IK201"/>
  <c r="IK198"/>
  <c r="IK195"/>
  <c r="IK192"/>
  <c r="IK189"/>
  <c r="IK186"/>
  <c r="IK180"/>
  <c r="IK177"/>
  <c r="IK174"/>
  <c r="IK168"/>
  <c r="IK165"/>
  <c r="IK162"/>
  <c r="IK159"/>
  <c r="IK156"/>
  <c r="IK153"/>
  <c r="IK150"/>
  <c r="IK147"/>
  <c r="IK129"/>
  <c r="IK126"/>
  <c r="IK123"/>
  <c r="IK120"/>
  <c r="IK117"/>
  <c r="IK108"/>
  <c r="IK105"/>
  <c r="IK102"/>
  <c r="IK99"/>
  <c r="IK90"/>
  <c r="IK87"/>
  <c r="IK84"/>
  <c r="IK81"/>
  <c r="IK78"/>
  <c r="IK75"/>
  <c r="IK72"/>
  <c r="IK69"/>
  <c r="IK66"/>
  <c r="IK63"/>
  <c r="IK60"/>
  <c r="IK57"/>
  <c r="IK51"/>
  <c r="IK48"/>
  <c r="IK45"/>
  <c r="IK42"/>
  <c r="IK39"/>
  <c r="IK36"/>
  <c r="IK33"/>
  <c r="IK30"/>
  <c r="IK24"/>
  <c r="IK21"/>
  <c r="IK18"/>
  <c r="IK9"/>
  <c r="II237" l="1"/>
  <c r="II231"/>
  <c r="II225"/>
  <c r="II222"/>
  <c r="II216"/>
  <c r="II213"/>
  <c r="II210"/>
  <c r="II204"/>
  <c r="II201"/>
  <c r="II198"/>
  <c r="II195"/>
  <c r="II192"/>
  <c r="II189"/>
  <c r="II186"/>
  <c r="II180"/>
  <c r="II177"/>
  <c r="II174"/>
  <c r="II168"/>
  <c r="II165"/>
  <c r="II162"/>
  <c r="II159"/>
  <c r="II156"/>
  <c r="II153"/>
  <c r="II150"/>
  <c r="II147"/>
  <c r="II129"/>
  <c r="II126"/>
  <c r="II123"/>
  <c r="II120"/>
  <c r="II117"/>
  <c r="II108"/>
  <c r="II105"/>
  <c r="II102"/>
  <c r="II99"/>
  <c r="II90"/>
  <c r="II87"/>
  <c r="II84"/>
  <c r="II81"/>
  <c r="II78"/>
  <c r="II75"/>
  <c r="II72"/>
  <c r="II69"/>
  <c r="II66"/>
  <c r="II63"/>
  <c r="II60"/>
  <c r="II57"/>
  <c r="II51"/>
  <c r="II48"/>
  <c r="II45"/>
  <c r="II42"/>
  <c r="II39"/>
  <c r="II36"/>
  <c r="II33"/>
  <c r="II30"/>
  <c r="II24"/>
  <c r="II21"/>
  <c r="II18"/>
  <c r="II9"/>
  <c r="IG237"/>
  <c r="IG231"/>
  <c r="IG225"/>
  <c r="IG222"/>
  <c r="IG216"/>
  <c r="IG213"/>
  <c r="IG210"/>
  <c r="IG204"/>
  <c r="IG201"/>
  <c r="IG198"/>
  <c r="IG195"/>
  <c r="IG192"/>
  <c r="IG189"/>
  <c r="IG186"/>
  <c r="IG180"/>
  <c r="IG177"/>
  <c r="IG174"/>
  <c r="IG168"/>
  <c r="IG165"/>
  <c r="IG162"/>
  <c r="IG159"/>
  <c r="IG156"/>
  <c r="IG153"/>
  <c r="IG150"/>
  <c r="IG147"/>
  <c r="IG129"/>
  <c r="IG126"/>
  <c r="IG123"/>
  <c r="IG120"/>
  <c r="IG117"/>
  <c r="IG108"/>
  <c r="IG105"/>
  <c r="IG102"/>
  <c r="IG99"/>
  <c r="IG90"/>
  <c r="IG87"/>
  <c r="IG84"/>
  <c r="IG81"/>
  <c r="IG78"/>
  <c r="IG75"/>
  <c r="IG72"/>
  <c r="IG69"/>
  <c r="IG66"/>
  <c r="IG63"/>
  <c r="IG60"/>
  <c r="IG57"/>
  <c r="IG51"/>
  <c r="IG48"/>
  <c r="IG45"/>
  <c r="IG42"/>
  <c r="IG39"/>
  <c r="IG36"/>
  <c r="IG33"/>
  <c r="IG30"/>
  <c r="IG24"/>
  <c r="IG21"/>
  <c r="IG18"/>
  <c r="IG9"/>
  <c r="IE237"/>
  <c r="IE231"/>
  <c r="IE225"/>
  <c r="IE222"/>
  <c r="IE216"/>
  <c r="IE213"/>
  <c r="IE210"/>
  <c r="IE204"/>
  <c r="IE201"/>
  <c r="IE198"/>
  <c r="IE195"/>
  <c r="IE192"/>
  <c r="IE189"/>
  <c r="IE186"/>
  <c r="IE180"/>
  <c r="IE177"/>
  <c r="IE174"/>
  <c r="IE168"/>
  <c r="IE165"/>
  <c r="IE162"/>
  <c r="IE159"/>
  <c r="IE156"/>
  <c r="IE153"/>
  <c r="IE150"/>
  <c r="IE147"/>
  <c r="IE129"/>
  <c r="IE126"/>
  <c r="IE123"/>
  <c r="IE120"/>
  <c r="IE117"/>
  <c r="IE108"/>
  <c r="IE105"/>
  <c r="IE102"/>
  <c r="IE99"/>
  <c r="IE90"/>
  <c r="IE87"/>
  <c r="IE84"/>
  <c r="IE81"/>
  <c r="IE78"/>
  <c r="IE75"/>
  <c r="IE72"/>
  <c r="IE69"/>
  <c r="IE66"/>
  <c r="IE63"/>
  <c r="IE60"/>
  <c r="IE57"/>
  <c r="IE51"/>
  <c r="IE48"/>
  <c r="IE45"/>
  <c r="IE42"/>
  <c r="IE39"/>
  <c r="IE36"/>
  <c r="IE33"/>
  <c r="IE30"/>
  <c r="IE24"/>
  <c r="IE21"/>
  <c r="IE18"/>
  <c r="IE9"/>
  <c r="K2226" i="8"/>
  <c r="K2214"/>
  <c r="K2240"/>
  <c r="K2225"/>
  <c r="K2219"/>
  <c r="K2247"/>
  <c r="K2236"/>
  <c r="K2241"/>
  <c r="K2246"/>
  <c r="K2244"/>
  <c r="K2229"/>
  <c r="K2242"/>
  <c r="K2209"/>
  <c r="K2228"/>
  <c r="K2239"/>
  <c r="K2222"/>
  <c r="K2232"/>
  <c r="K2233"/>
  <c r="K2211"/>
  <c r="K2216"/>
  <c r="K2243"/>
  <c r="K2235"/>
  <c r="K2251"/>
  <c r="K2249"/>
  <c r="K2234"/>
  <c r="K2230"/>
  <c r="IT237" i="5"/>
  <c r="IT231"/>
  <c r="IT225"/>
  <c r="IT222"/>
  <c r="IT216"/>
  <c r="IT213"/>
  <c r="IT210"/>
  <c r="IT204"/>
  <c r="IT201"/>
  <c r="IT198"/>
  <c r="IT195"/>
  <c r="IT192"/>
  <c r="IT189"/>
  <c r="IT186"/>
  <c r="IT180"/>
  <c r="IT177"/>
  <c r="IT174"/>
  <c r="IT168"/>
  <c r="IT165"/>
  <c r="IT162"/>
  <c r="IT159"/>
  <c r="IT156"/>
  <c r="IT153"/>
  <c r="IT150"/>
  <c r="IT147"/>
  <c r="IT129"/>
  <c r="IT126"/>
  <c r="IT123"/>
  <c r="IT120"/>
  <c r="IT117"/>
  <c r="IT108"/>
  <c r="IT105"/>
  <c r="IT102"/>
  <c r="IT99"/>
  <c r="IT90"/>
  <c r="IT87"/>
  <c r="IT84"/>
  <c r="IT81"/>
  <c r="IT78"/>
  <c r="IT75"/>
  <c r="IT72"/>
  <c r="IT69"/>
  <c r="IT66"/>
  <c r="IT63"/>
  <c r="IT60"/>
  <c r="IT57"/>
  <c r="IT51"/>
  <c r="IT48"/>
  <c r="IT45"/>
  <c r="IT42"/>
  <c r="IT39"/>
  <c r="IT36"/>
  <c r="IT33"/>
  <c r="IT30"/>
  <c r="IT24"/>
  <c r="IT21"/>
  <c r="IT18"/>
  <c r="IT9"/>
  <c r="IR237"/>
  <c r="IR231"/>
  <c r="IR225"/>
  <c r="IR222"/>
  <c r="IR216"/>
  <c r="IR213"/>
  <c r="IR210"/>
  <c r="IR204"/>
  <c r="IR201"/>
  <c r="IR198"/>
  <c r="IR195"/>
  <c r="IR192"/>
  <c r="IR189"/>
  <c r="IR186"/>
  <c r="IR180"/>
  <c r="IR177"/>
  <c r="IR174"/>
  <c r="IR168"/>
  <c r="IR165"/>
  <c r="IR162"/>
  <c r="IR159"/>
  <c r="IR156"/>
  <c r="IR153"/>
  <c r="IR150"/>
  <c r="IR147"/>
  <c r="IR129"/>
  <c r="IR126"/>
  <c r="IR123"/>
  <c r="IR120"/>
  <c r="IR117"/>
  <c r="IR108"/>
  <c r="IR105"/>
  <c r="IR102"/>
  <c r="IR99"/>
  <c r="IR90"/>
  <c r="IR87"/>
  <c r="IR84"/>
  <c r="IR81"/>
  <c r="IR78"/>
  <c r="IR75"/>
  <c r="IR72"/>
  <c r="IR69"/>
  <c r="IR66"/>
  <c r="IR63"/>
  <c r="IR60"/>
  <c r="IR57"/>
  <c r="IR51"/>
  <c r="IR48"/>
  <c r="IR45"/>
  <c r="IR42"/>
  <c r="IR39"/>
  <c r="IR36"/>
  <c r="IR33"/>
  <c r="IR30"/>
  <c r="IR24"/>
  <c r="IR21"/>
  <c r="IR18"/>
  <c r="IR9"/>
  <c r="IP237"/>
  <c r="IP231"/>
  <c r="IP225"/>
  <c r="IP222"/>
  <c r="IP216"/>
  <c r="IP213"/>
  <c r="IP210"/>
  <c r="IP204"/>
  <c r="IP201"/>
  <c r="IP198"/>
  <c r="IP195"/>
  <c r="IP192"/>
  <c r="IP189"/>
  <c r="IP186"/>
  <c r="IP180"/>
  <c r="IP177"/>
  <c r="IP174"/>
  <c r="IP168"/>
  <c r="IP165"/>
  <c r="IP162"/>
  <c r="IP159"/>
  <c r="IP156"/>
  <c r="IP153"/>
  <c r="IP150"/>
  <c r="IP147"/>
  <c r="IP129"/>
  <c r="IP126"/>
  <c r="IP123"/>
  <c r="IP120"/>
  <c r="IP117"/>
  <c r="IP108"/>
  <c r="IP105"/>
  <c r="IP102"/>
  <c r="IP99"/>
  <c r="IP90"/>
  <c r="IP87"/>
  <c r="IP84"/>
  <c r="IP81"/>
  <c r="IP78"/>
  <c r="IP75"/>
  <c r="IP72"/>
  <c r="IP69"/>
  <c r="IP66"/>
  <c r="IP63"/>
  <c r="IP60"/>
  <c r="IP57"/>
  <c r="IP51"/>
  <c r="IP48"/>
  <c r="IP45"/>
  <c r="IP42"/>
  <c r="IP39"/>
  <c r="IP36"/>
  <c r="IP33"/>
  <c r="IP30"/>
  <c r="IP24"/>
  <c r="IP21"/>
  <c r="IP18"/>
  <c r="IP9"/>
  <c r="IN237"/>
  <c r="IN231"/>
  <c r="IN225"/>
  <c r="IN222"/>
  <c r="IN216"/>
  <c r="IN213"/>
  <c r="IN210"/>
  <c r="IN204"/>
  <c r="IN201"/>
  <c r="IN198"/>
  <c r="IN195"/>
  <c r="IN192"/>
  <c r="IN189"/>
  <c r="IN186"/>
  <c r="IN180"/>
  <c r="IN177"/>
  <c r="IN174"/>
  <c r="IN168"/>
  <c r="IN165"/>
  <c r="IN162"/>
  <c r="IN159"/>
  <c r="IN156"/>
  <c r="IN153"/>
  <c r="IN150"/>
  <c r="IN147"/>
  <c r="IN129"/>
  <c r="IN126"/>
  <c r="IN123"/>
  <c r="IN120"/>
  <c r="IN117"/>
  <c r="IN108"/>
  <c r="IN105"/>
  <c r="IN102"/>
  <c r="IN99"/>
  <c r="IN90"/>
  <c r="IN87"/>
  <c r="IN84"/>
  <c r="IN81"/>
  <c r="IN78"/>
  <c r="IN75"/>
  <c r="IN72"/>
  <c r="IN69"/>
  <c r="IN66"/>
  <c r="IN63"/>
  <c r="IN60"/>
  <c r="IN57"/>
  <c r="IN51"/>
  <c r="IN48"/>
  <c r="IN45"/>
  <c r="IN42"/>
  <c r="IN39"/>
  <c r="IN36"/>
  <c r="IN33"/>
  <c r="IN30"/>
  <c r="IN24"/>
  <c r="IN21"/>
  <c r="IN18"/>
  <c r="IN9"/>
  <c r="K2315" i="8"/>
  <c r="K2309"/>
  <c r="K2318"/>
  <c r="K2314"/>
  <c r="K2319"/>
  <c r="K2317"/>
  <c r="K2327"/>
  <c r="K2321"/>
  <c r="K2332"/>
  <c r="K2313"/>
  <c r="K2310"/>
  <c r="K2308"/>
  <c r="K2334"/>
  <c r="K2329"/>
  <c r="K2335"/>
  <c r="K2316"/>
  <c r="K2311"/>
  <c r="K2333"/>
  <c r="K2322"/>
  <c r="K2323"/>
  <c r="K2325"/>
  <c r="K2324"/>
  <c r="K2330"/>
  <c r="K2328"/>
  <c r="K2320"/>
  <c r="K2331"/>
  <c r="HZ237" i="5" l="1"/>
  <c r="HZ231"/>
  <c r="HZ225"/>
  <c r="HZ222"/>
  <c r="HZ216"/>
  <c r="HZ213"/>
  <c r="HZ210"/>
  <c r="HZ204"/>
  <c r="HZ201"/>
  <c r="HZ198"/>
  <c r="HZ195"/>
  <c r="HZ192"/>
  <c r="HZ189"/>
  <c r="HZ186"/>
  <c r="HZ180"/>
  <c r="HZ177"/>
  <c r="HZ174"/>
  <c r="HZ168"/>
  <c r="HZ165"/>
  <c r="HZ162"/>
  <c r="HZ159"/>
  <c r="HZ156"/>
  <c r="HZ153"/>
  <c r="HZ150"/>
  <c r="HZ147"/>
  <c r="HZ129"/>
  <c r="HZ126"/>
  <c r="HZ123"/>
  <c r="HZ120"/>
  <c r="HZ117"/>
  <c r="HZ108"/>
  <c r="HZ105"/>
  <c r="HZ102"/>
  <c r="HZ99"/>
  <c r="HZ90"/>
  <c r="HZ87"/>
  <c r="HZ84"/>
  <c r="HZ81"/>
  <c r="HZ78"/>
  <c r="HZ75"/>
  <c r="HZ72"/>
  <c r="HZ69"/>
  <c r="HZ66"/>
  <c r="HZ63"/>
  <c r="HZ60"/>
  <c r="HZ57"/>
  <c r="HZ51"/>
  <c r="HZ48"/>
  <c r="HZ45"/>
  <c r="HZ42"/>
  <c r="HZ39"/>
  <c r="HZ36"/>
  <c r="HZ33"/>
  <c r="HZ30"/>
  <c r="HZ24"/>
  <c r="HZ21"/>
  <c r="HZ18"/>
  <c r="HZ9"/>
  <c r="HX237"/>
  <c r="HX231"/>
  <c r="HX225"/>
  <c r="HX222"/>
  <c r="HX216"/>
  <c r="HX213"/>
  <c r="HX210"/>
  <c r="HX204"/>
  <c r="HX201"/>
  <c r="HX198"/>
  <c r="HX195"/>
  <c r="HX192"/>
  <c r="HX189"/>
  <c r="HX186"/>
  <c r="HX180"/>
  <c r="HX177"/>
  <c r="HX174"/>
  <c r="HX168"/>
  <c r="HX165"/>
  <c r="HX162"/>
  <c r="HX159"/>
  <c r="HX156"/>
  <c r="HX153"/>
  <c r="HX150"/>
  <c r="HX147"/>
  <c r="HX129"/>
  <c r="HX126"/>
  <c r="HX123"/>
  <c r="HX120"/>
  <c r="HX117"/>
  <c r="HX108"/>
  <c r="HX105"/>
  <c r="HX102"/>
  <c r="HX99"/>
  <c r="HX90"/>
  <c r="HX87"/>
  <c r="HX84"/>
  <c r="HX81"/>
  <c r="HX78"/>
  <c r="HX75"/>
  <c r="HX72"/>
  <c r="HX69"/>
  <c r="HX66"/>
  <c r="HX63"/>
  <c r="HX60"/>
  <c r="HX57"/>
  <c r="HX51"/>
  <c r="HX48"/>
  <c r="HX45"/>
  <c r="HX42"/>
  <c r="HX39"/>
  <c r="HX36"/>
  <c r="HX33"/>
  <c r="HX30"/>
  <c r="HX24"/>
  <c r="HX21"/>
  <c r="HX18"/>
  <c r="HX9"/>
  <c r="HV237"/>
  <c r="HV231"/>
  <c r="HV225"/>
  <c r="HV222"/>
  <c r="HV216"/>
  <c r="HV213"/>
  <c r="HV210"/>
  <c r="HV204"/>
  <c r="HV201"/>
  <c r="HV198"/>
  <c r="HV195"/>
  <c r="HV192"/>
  <c r="HV189"/>
  <c r="HV186"/>
  <c r="HV180"/>
  <c r="HV177"/>
  <c r="HV174"/>
  <c r="HV168"/>
  <c r="HV165"/>
  <c r="HV162"/>
  <c r="HV159"/>
  <c r="HV156"/>
  <c r="HV153"/>
  <c r="HV150"/>
  <c r="HV147"/>
  <c r="HV129"/>
  <c r="HV126"/>
  <c r="HV123"/>
  <c r="HV120"/>
  <c r="HV117"/>
  <c r="HV108"/>
  <c r="HV105"/>
  <c r="HV102"/>
  <c r="HV99"/>
  <c r="HV90"/>
  <c r="HV87"/>
  <c r="HV84"/>
  <c r="HV81"/>
  <c r="HV78"/>
  <c r="HV75"/>
  <c r="HV72"/>
  <c r="HV69"/>
  <c r="HV66"/>
  <c r="HV63"/>
  <c r="HV60"/>
  <c r="HV57"/>
  <c r="HV51"/>
  <c r="HV48"/>
  <c r="HV45"/>
  <c r="HV42"/>
  <c r="HV39"/>
  <c r="HV36"/>
  <c r="HV33"/>
  <c r="HV30"/>
  <c r="HV24"/>
  <c r="HV21"/>
  <c r="HV18"/>
  <c r="HV9"/>
  <c r="K2160" i="8"/>
  <c r="K2163"/>
  <c r="K2156"/>
  <c r="K2152"/>
  <c r="K2155"/>
  <c r="K2187"/>
  <c r="K2161"/>
  <c r="K2150"/>
  <c r="K2158"/>
  <c r="K2186"/>
  <c r="K2151"/>
  <c r="K2144"/>
  <c r="K2139"/>
  <c r="K2162"/>
  <c r="K2142"/>
  <c r="K2153"/>
  <c r="K2149"/>
  <c r="K2146"/>
  <c r="K2148"/>
  <c r="K2143"/>
  <c r="K2159"/>
  <c r="K2140"/>
  <c r="K2154"/>
  <c r="K2147"/>
  <c r="K2145"/>
  <c r="K2141"/>
  <c r="H24" i="12"/>
  <c r="H59"/>
  <c r="H42"/>
  <c r="H38"/>
  <c r="H29"/>
  <c r="H57" l="1"/>
  <c r="H39"/>
  <c r="H21"/>
  <c r="H20"/>
  <c r="H25"/>
  <c r="H7"/>
  <c r="H10"/>
  <c r="H37"/>
  <c r="H30"/>
  <c r="H14"/>
  <c r="H9"/>
  <c r="H36"/>
  <c r="H5"/>
  <c r="H23"/>
  <c r="H19"/>
  <c r="H17"/>
  <c r="H4"/>
  <c r="H8"/>
  <c r="H44"/>
  <c r="H28"/>
  <c r="H13"/>
  <c r="H27"/>
  <c r="H43"/>
  <c r="H32"/>
  <c r="H6"/>
  <c r="H11"/>
  <c r="H12"/>
  <c r="H26"/>
  <c r="H16"/>
  <c r="H22"/>
  <c r="H18"/>
  <c r="H40"/>
  <c r="MV237" i="5"/>
  <c r="MV231"/>
  <c r="MV225"/>
  <c r="MV222"/>
  <c r="MV216"/>
  <c r="MV213"/>
  <c r="MV210"/>
  <c r="MV204"/>
  <c r="MV201"/>
  <c r="MV198"/>
  <c r="MV195"/>
  <c r="MV192"/>
  <c r="MV189"/>
  <c r="MV186"/>
  <c r="MV180"/>
  <c r="MV177"/>
  <c r="MV174"/>
  <c r="MV168"/>
  <c r="MV165"/>
  <c r="MV162"/>
  <c r="MV159"/>
  <c r="MV156"/>
  <c r="MV153"/>
  <c r="MV150"/>
  <c r="MV147"/>
  <c r="MV129"/>
  <c r="MV126"/>
  <c r="MV123"/>
  <c r="MV120"/>
  <c r="MV117"/>
  <c r="MV108"/>
  <c r="MV105"/>
  <c r="MV102"/>
  <c r="MV99"/>
  <c r="MV90"/>
  <c r="MV87"/>
  <c r="MV84"/>
  <c r="MV81"/>
  <c r="MV78"/>
  <c r="MV75"/>
  <c r="MV72"/>
  <c r="MV69"/>
  <c r="MV66"/>
  <c r="MV63"/>
  <c r="MV60"/>
  <c r="MV57"/>
  <c r="MV51"/>
  <c r="MV48"/>
  <c r="MV45"/>
  <c r="MV42"/>
  <c r="MV39"/>
  <c r="MV36"/>
  <c r="MV33"/>
  <c r="MV30"/>
  <c r="MV24"/>
  <c r="MV21"/>
  <c r="MV18"/>
  <c r="MV9"/>
  <c r="MT237"/>
  <c r="MT231"/>
  <c r="MT225"/>
  <c r="MT222"/>
  <c r="MT216"/>
  <c r="MT213"/>
  <c r="MT210"/>
  <c r="MT204"/>
  <c r="MT201"/>
  <c r="MT198"/>
  <c r="MT195"/>
  <c r="MT192"/>
  <c r="MT189"/>
  <c r="MT186"/>
  <c r="MT180"/>
  <c r="MT177"/>
  <c r="MT174"/>
  <c r="MT168"/>
  <c r="MT165"/>
  <c r="MT162"/>
  <c r="MT159"/>
  <c r="MT156"/>
  <c r="MT153"/>
  <c r="MT150"/>
  <c r="MT147"/>
  <c r="MT129"/>
  <c r="MT126"/>
  <c r="MT123"/>
  <c r="MT120"/>
  <c r="MT117"/>
  <c r="MT108"/>
  <c r="MT105"/>
  <c r="MT102"/>
  <c r="MT99"/>
  <c r="MT90"/>
  <c r="MT87"/>
  <c r="MT84"/>
  <c r="MT81"/>
  <c r="MT78"/>
  <c r="MT75"/>
  <c r="MT72"/>
  <c r="MT69"/>
  <c r="MT66"/>
  <c r="MT63"/>
  <c r="MT60"/>
  <c r="MT57"/>
  <c r="MT51"/>
  <c r="MT48"/>
  <c r="MT45"/>
  <c r="MT42"/>
  <c r="MT39"/>
  <c r="MT36"/>
  <c r="MT33"/>
  <c r="MT30"/>
  <c r="MT24"/>
  <c r="MT21"/>
  <c r="MT18"/>
  <c r="MT9"/>
  <c r="MR237"/>
  <c r="MR231"/>
  <c r="MR225"/>
  <c r="MR222"/>
  <c r="MR216"/>
  <c r="MR213"/>
  <c r="MR210"/>
  <c r="MR204"/>
  <c r="MR201"/>
  <c r="MR198"/>
  <c r="MR195"/>
  <c r="MR192"/>
  <c r="MR189"/>
  <c r="MR186"/>
  <c r="MR180"/>
  <c r="MR177"/>
  <c r="MR174"/>
  <c r="MR168"/>
  <c r="MR165"/>
  <c r="MR162"/>
  <c r="MR159"/>
  <c r="MR156"/>
  <c r="MR153"/>
  <c r="MR150"/>
  <c r="MR147"/>
  <c r="MR129"/>
  <c r="MR126"/>
  <c r="MR123"/>
  <c r="MR120"/>
  <c r="MR117"/>
  <c r="MR108"/>
  <c r="MR105"/>
  <c r="MR102"/>
  <c r="MR99"/>
  <c r="MR90"/>
  <c r="MR87"/>
  <c r="MR84"/>
  <c r="MR81"/>
  <c r="MR78"/>
  <c r="MR75"/>
  <c r="MR72"/>
  <c r="MR69"/>
  <c r="MR66"/>
  <c r="MR63"/>
  <c r="MR60"/>
  <c r="MR57"/>
  <c r="MR51"/>
  <c r="MR48"/>
  <c r="MR45"/>
  <c r="MR42"/>
  <c r="MR39"/>
  <c r="MR36"/>
  <c r="MR33"/>
  <c r="MR30"/>
  <c r="MR24"/>
  <c r="MR21"/>
  <c r="MR18"/>
  <c r="MR9"/>
  <c r="G539" i="11"/>
  <c r="G548"/>
  <c r="G571"/>
  <c r="G547"/>
  <c r="G551" l="1"/>
  <c r="G540"/>
  <c r="G544"/>
  <c r="K3405" i="8"/>
  <c r="K3409"/>
  <c r="K3404"/>
  <c r="K3401"/>
  <c r="K3423"/>
  <c r="K3407"/>
  <c r="K3403"/>
  <c r="K3413"/>
  <c r="K3432"/>
  <c r="K3402"/>
  <c r="K3399"/>
  <c r="K3424"/>
  <c r="K3433"/>
  <c r="K3435"/>
  <c r="K3408"/>
  <c r="K3422"/>
  <c r="K3420"/>
  <c r="K3411"/>
  <c r="K3400"/>
  <c r="K3414"/>
  <c r="K3406"/>
  <c r="K3415"/>
  <c r="K3417"/>
  <c r="K3416"/>
  <c r="K3436"/>
  <c r="K3419"/>
  <c r="HS237" i="5"/>
  <c r="HS231"/>
  <c r="HS225"/>
  <c r="HS222"/>
  <c r="HS216"/>
  <c r="HS213"/>
  <c r="HS210"/>
  <c r="HS204"/>
  <c r="HS201"/>
  <c r="HS198"/>
  <c r="HS195"/>
  <c r="HS192"/>
  <c r="HS189"/>
  <c r="HS186"/>
  <c r="HS180"/>
  <c r="HS177"/>
  <c r="HS174"/>
  <c r="HS168"/>
  <c r="HS165"/>
  <c r="HS162"/>
  <c r="HS159"/>
  <c r="HS156"/>
  <c r="HS153"/>
  <c r="HS150"/>
  <c r="HS147"/>
  <c r="HS129"/>
  <c r="HS126"/>
  <c r="HS123"/>
  <c r="HS120"/>
  <c r="HS117"/>
  <c r="HS108"/>
  <c r="HS105"/>
  <c r="HS102"/>
  <c r="HS99"/>
  <c r="HS90"/>
  <c r="HS87"/>
  <c r="HS84"/>
  <c r="HS81"/>
  <c r="HS78"/>
  <c r="HS75"/>
  <c r="HS72"/>
  <c r="HS69"/>
  <c r="HS66"/>
  <c r="HS63"/>
  <c r="HS60"/>
  <c r="HS57"/>
  <c r="HS51"/>
  <c r="HS48"/>
  <c r="HS45"/>
  <c r="HS42"/>
  <c r="HS39"/>
  <c r="HS36"/>
  <c r="HS33"/>
  <c r="HS30"/>
  <c r="HS24"/>
  <c r="HS21"/>
  <c r="HS18"/>
  <c r="HS9"/>
  <c r="HQ237"/>
  <c r="HQ231"/>
  <c r="HQ225"/>
  <c r="HQ222"/>
  <c r="HQ216"/>
  <c r="HQ213"/>
  <c r="HQ210"/>
  <c r="HQ204"/>
  <c r="HQ201"/>
  <c r="HQ198"/>
  <c r="HQ195"/>
  <c r="HQ192"/>
  <c r="HQ189"/>
  <c r="HQ186"/>
  <c r="HQ180"/>
  <c r="HQ177"/>
  <c r="HQ174"/>
  <c r="HQ168"/>
  <c r="HQ165"/>
  <c r="HQ162"/>
  <c r="HQ159"/>
  <c r="HQ156"/>
  <c r="HQ153"/>
  <c r="HQ150"/>
  <c r="HQ147"/>
  <c r="HQ129"/>
  <c r="HQ126"/>
  <c r="HQ123"/>
  <c r="HQ120"/>
  <c r="HQ117"/>
  <c r="HQ108"/>
  <c r="HQ105"/>
  <c r="HQ102"/>
  <c r="HQ99"/>
  <c r="HQ90"/>
  <c r="HQ87"/>
  <c r="HQ84"/>
  <c r="HQ81"/>
  <c r="HQ78"/>
  <c r="HQ75"/>
  <c r="HQ72"/>
  <c r="HQ69"/>
  <c r="HQ66"/>
  <c r="HQ63"/>
  <c r="HQ60"/>
  <c r="HQ57"/>
  <c r="HQ51"/>
  <c r="HQ48"/>
  <c r="HQ45"/>
  <c r="HQ42"/>
  <c r="HQ39"/>
  <c r="HQ36"/>
  <c r="HQ33"/>
  <c r="HQ30"/>
  <c r="HQ24"/>
  <c r="HQ21"/>
  <c r="HQ18"/>
  <c r="HQ9"/>
  <c r="HO237"/>
  <c r="HO231"/>
  <c r="HO225"/>
  <c r="HO222"/>
  <c r="HO216"/>
  <c r="HO213"/>
  <c r="HO210"/>
  <c r="HO204"/>
  <c r="HO201"/>
  <c r="HO198"/>
  <c r="HO195"/>
  <c r="HO192"/>
  <c r="HO189"/>
  <c r="HO186"/>
  <c r="HO180"/>
  <c r="HO177"/>
  <c r="HO174"/>
  <c r="HO168"/>
  <c r="HO165"/>
  <c r="HO162"/>
  <c r="HO159"/>
  <c r="HO156"/>
  <c r="HO153"/>
  <c r="HO150"/>
  <c r="HO147"/>
  <c r="HO129"/>
  <c r="HO126"/>
  <c r="HO123"/>
  <c r="HO120"/>
  <c r="HO117"/>
  <c r="HO108"/>
  <c r="HO105"/>
  <c r="HO102"/>
  <c r="HO99"/>
  <c r="HO90"/>
  <c r="HO87"/>
  <c r="HO84"/>
  <c r="HO81"/>
  <c r="HO78"/>
  <c r="HO75"/>
  <c r="HO72"/>
  <c r="HO69"/>
  <c r="HO66"/>
  <c r="HO63"/>
  <c r="HO60"/>
  <c r="HO57"/>
  <c r="HO51"/>
  <c r="HO48"/>
  <c r="HO45"/>
  <c r="HO42"/>
  <c r="HO39"/>
  <c r="HO36"/>
  <c r="HO33"/>
  <c r="HO30"/>
  <c r="HO24"/>
  <c r="HO21"/>
  <c r="HO18"/>
  <c r="HO9"/>
  <c r="HM237"/>
  <c r="HM231"/>
  <c r="HM225"/>
  <c r="HM222"/>
  <c r="HM216"/>
  <c r="HM213"/>
  <c r="HM210"/>
  <c r="HM204"/>
  <c r="HM201"/>
  <c r="HM198"/>
  <c r="HM195"/>
  <c r="HM192"/>
  <c r="HM189"/>
  <c r="HM186"/>
  <c r="HM180"/>
  <c r="HM177"/>
  <c r="HM174"/>
  <c r="HM168"/>
  <c r="HM165"/>
  <c r="HM162"/>
  <c r="HM159"/>
  <c r="HM156"/>
  <c r="HM153"/>
  <c r="HM150"/>
  <c r="HM147"/>
  <c r="HM129"/>
  <c r="HM126"/>
  <c r="HM123"/>
  <c r="HM120"/>
  <c r="HM117"/>
  <c r="HM108"/>
  <c r="HM105"/>
  <c r="HM102"/>
  <c r="HM99"/>
  <c r="HM90"/>
  <c r="HM87"/>
  <c r="HM84"/>
  <c r="HM81"/>
  <c r="HM78"/>
  <c r="HM75"/>
  <c r="HM72"/>
  <c r="HM69"/>
  <c r="HM66"/>
  <c r="HM63"/>
  <c r="HM60"/>
  <c r="HM57"/>
  <c r="HM51"/>
  <c r="HM48"/>
  <c r="HM45"/>
  <c r="HM42"/>
  <c r="HM39"/>
  <c r="HM36"/>
  <c r="HM33"/>
  <c r="HM30"/>
  <c r="HM24"/>
  <c r="HM21"/>
  <c r="HM18"/>
  <c r="HM9"/>
  <c r="K2057" i="8"/>
  <c r="K2061"/>
  <c r="K2063"/>
  <c r="K2076"/>
  <c r="K2058"/>
  <c r="K2066"/>
  <c r="K2065"/>
  <c r="K2071"/>
  <c r="K2081"/>
  <c r="K2082"/>
  <c r="K2068"/>
  <c r="K2080"/>
  <c r="K2083"/>
  <c r="K2059"/>
  <c r="K2056"/>
  <c r="K2078"/>
  <c r="K2069"/>
  <c r="K2075"/>
  <c r="K2067"/>
  <c r="K2064"/>
  <c r="K2072"/>
  <c r="K2055"/>
  <c r="K2060"/>
  <c r="K2079"/>
  <c r="K2073"/>
  <c r="K2070"/>
  <c r="HH237" i="5" l="1"/>
  <c r="HH231"/>
  <c r="HH225"/>
  <c r="HH222"/>
  <c r="HH216"/>
  <c r="HH213"/>
  <c r="HH210"/>
  <c r="HH204"/>
  <c r="HH201"/>
  <c r="HH198"/>
  <c r="HH195"/>
  <c r="HH192"/>
  <c r="HH189"/>
  <c r="HH186"/>
  <c r="HH180"/>
  <c r="HH177"/>
  <c r="HH174"/>
  <c r="HH168"/>
  <c r="HH165"/>
  <c r="HH162"/>
  <c r="HH159"/>
  <c r="HH156"/>
  <c r="HH153"/>
  <c r="HH150"/>
  <c r="HH147"/>
  <c r="HH129"/>
  <c r="HH126"/>
  <c r="HH123"/>
  <c r="HH120"/>
  <c r="HH117"/>
  <c r="HH108"/>
  <c r="HH105"/>
  <c r="HH102"/>
  <c r="HH99"/>
  <c r="HH90"/>
  <c r="HH87"/>
  <c r="HH84"/>
  <c r="HH81"/>
  <c r="HH78"/>
  <c r="HH75"/>
  <c r="HH72"/>
  <c r="HH69"/>
  <c r="HH66"/>
  <c r="HH63"/>
  <c r="HH60"/>
  <c r="HH57"/>
  <c r="HH51"/>
  <c r="HH48"/>
  <c r="HH45"/>
  <c r="HH42"/>
  <c r="HH39"/>
  <c r="HH36"/>
  <c r="HH33"/>
  <c r="HH30"/>
  <c r="HH24"/>
  <c r="HH21"/>
  <c r="HH18"/>
  <c r="HH9"/>
  <c r="HF237"/>
  <c r="HF231"/>
  <c r="HF225"/>
  <c r="HF222"/>
  <c r="HF216"/>
  <c r="HF213"/>
  <c r="HF210"/>
  <c r="HF204"/>
  <c r="HF201"/>
  <c r="HF198"/>
  <c r="HF195"/>
  <c r="HF192"/>
  <c r="HF189"/>
  <c r="HF186"/>
  <c r="HF180"/>
  <c r="HF177"/>
  <c r="HF174"/>
  <c r="HF168"/>
  <c r="HF165"/>
  <c r="HF162"/>
  <c r="HF159"/>
  <c r="HF156"/>
  <c r="HF153"/>
  <c r="HF150"/>
  <c r="HF147"/>
  <c r="HF129"/>
  <c r="HF126"/>
  <c r="HF123"/>
  <c r="HF120"/>
  <c r="HF117"/>
  <c r="HF108"/>
  <c r="HF105"/>
  <c r="HF102"/>
  <c r="HF99"/>
  <c r="HF90"/>
  <c r="HF87"/>
  <c r="HF84"/>
  <c r="HF81"/>
  <c r="HF78"/>
  <c r="HF75"/>
  <c r="HF72"/>
  <c r="HF69"/>
  <c r="HF66"/>
  <c r="HF63"/>
  <c r="HF60"/>
  <c r="HF57"/>
  <c r="HF51"/>
  <c r="HF48"/>
  <c r="HF45"/>
  <c r="HF42"/>
  <c r="HF39"/>
  <c r="HF36"/>
  <c r="HF33"/>
  <c r="HF30"/>
  <c r="HF24"/>
  <c r="HF21"/>
  <c r="HF18"/>
  <c r="HF9"/>
  <c r="HD237"/>
  <c r="HD231"/>
  <c r="HD225"/>
  <c r="HD222"/>
  <c r="HD216"/>
  <c r="HD213"/>
  <c r="HD210"/>
  <c r="HD204"/>
  <c r="HD201"/>
  <c r="HD198"/>
  <c r="HD195"/>
  <c r="HD192"/>
  <c r="HD189"/>
  <c r="HD186"/>
  <c r="HD180"/>
  <c r="HD177"/>
  <c r="HD174"/>
  <c r="HD168"/>
  <c r="HD165"/>
  <c r="HD162"/>
  <c r="HD159"/>
  <c r="HD156"/>
  <c r="HD153"/>
  <c r="HD150"/>
  <c r="HD147"/>
  <c r="HD129"/>
  <c r="HD126"/>
  <c r="HD123"/>
  <c r="HD120"/>
  <c r="HD117"/>
  <c r="HD108"/>
  <c r="HD105"/>
  <c r="HD102"/>
  <c r="HD99"/>
  <c r="HD90"/>
  <c r="HD87"/>
  <c r="HD84"/>
  <c r="HD81"/>
  <c r="HD78"/>
  <c r="HD75"/>
  <c r="HD72"/>
  <c r="HD69"/>
  <c r="HD66"/>
  <c r="HD63"/>
  <c r="HD60"/>
  <c r="HD57"/>
  <c r="HD51"/>
  <c r="HD48"/>
  <c r="HD45"/>
  <c r="HD42"/>
  <c r="HD39"/>
  <c r="HD36"/>
  <c r="HD33"/>
  <c r="HD30"/>
  <c r="HD24"/>
  <c r="HD21"/>
  <c r="HD18"/>
  <c r="HD9"/>
  <c r="K1987" i="8"/>
  <c r="K1983"/>
  <c r="K1971"/>
  <c r="K1968"/>
  <c r="K1975"/>
  <c r="K1980"/>
  <c r="K2016"/>
  <c r="K1991"/>
  <c r="K1978"/>
  <c r="K1996"/>
  <c r="K1990"/>
  <c r="K1993"/>
  <c r="K1976"/>
  <c r="K2010"/>
  <c r="K1977"/>
  <c r="K1970"/>
  <c r="K1984"/>
  <c r="K1972"/>
  <c r="K1982"/>
  <c r="K1989"/>
  <c r="K1966"/>
  <c r="K1974"/>
  <c r="K1985"/>
  <c r="K1994"/>
  <c r="K1979"/>
  <c r="K1969"/>
  <c r="GP237" i="5" l="1"/>
  <c r="GP231"/>
  <c r="GP225"/>
  <c r="GP222"/>
  <c r="GP216"/>
  <c r="GP213"/>
  <c r="GP210"/>
  <c r="GP204"/>
  <c r="GP201"/>
  <c r="GP198"/>
  <c r="GP195"/>
  <c r="GP192"/>
  <c r="GP189"/>
  <c r="GP186"/>
  <c r="GP180"/>
  <c r="GP177"/>
  <c r="GP174"/>
  <c r="GP168"/>
  <c r="GP165"/>
  <c r="GP162"/>
  <c r="GP159"/>
  <c r="GP156"/>
  <c r="GP153"/>
  <c r="GP150"/>
  <c r="GP147"/>
  <c r="GP129"/>
  <c r="GP126"/>
  <c r="GP123"/>
  <c r="GP120"/>
  <c r="GP117"/>
  <c r="GP108"/>
  <c r="GP105"/>
  <c r="GP102"/>
  <c r="GP99"/>
  <c r="GP90"/>
  <c r="GP87"/>
  <c r="GP84"/>
  <c r="GP81"/>
  <c r="GP78"/>
  <c r="GP75"/>
  <c r="GP72"/>
  <c r="GP69"/>
  <c r="GP66"/>
  <c r="GP63"/>
  <c r="GP60"/>
  <c r="GP57"/>
  <c r="GP51"/>
  <c r="GP48"/>
  <c r="GP45"/>
  <c r="GP42"/>
  <c r="GP39"/>
  <c r="GP36"/>
  <c r="GP33"/>
  <c r="GP30"/>
  <c r="GP24"/>
  <c r="GP21"/>
  <c r="GP18"/>
  <c r="GP9"/>
  <c r="GN237"/>
  <c r="GN231"/>
  <c r="GN225"/>
  <c r="GN222"/>
  <c r="GN216"/>
  <c r="GN213"/>
  <c r="GN210"/>
  <c r="GN204"/>
  <c r="GN201"/>
  <c r="GN198"/>
  <c r="GN195"/>
  <c r="GN192"/>
  <c r="GN189"/>
  <c r="GN186"/>
  <c r="GN180"/>
  <c r="GN177"/>
  <c r="GN174"/>
  <c r="GN168"/>
  <c r="GN165"/>
  <c r="GN162"/>
  <c r="GN159"/>
  <c r="GN156"/>
  <c r="GN153"/>
  <c r="GN150"/>
  <c r="GN147"/>
  <c r="GN129"/>
  <c r="GN126"/>
  <c r="GN123"/>
  <c r="GN120"/>
  <c r="GN117"/>
  <c r="GN108"/>
  <c r="GN105"/>
  <c r="GN102"/>
  <c r="GN99"/>
  <c r="GN90"/>
  <c r="GN87"/>
  <c r="GN84"/>
  <c r="GN81"/>
  <c r="GN78"/>
  <c r="GN75"/>
  <c r="GN72"/>
  <c r="GN69"/>
  <c r="GN66"/>
  <c r="GN63"/>
  <c r="GN60"/>
  <c r="GN57"/>
  <c r="GN51"/>
  <c r="GN48"/>
  <c r="GN45"/>
  <c r="GN42"/>
  <c r="GN39"/>
  <c r="GN36"/>
  <c r="GN33"/>
  <c r="GN30"/>
  <c r="GN24"/>
  <c r="GN21"/>
  <c r="GN18"/>
  <c r="GN9"/>
  <c r="GL237"/>
  <c r="GL231"/>
  <c r="GL225"/>
  <c r="GL222"/>
  <c r="GL216"/>
  <c r="GL213"/>
  <c r="GL210"/>
  <c r="GL204"/>
  <c r="GL201"/>
  <c r="GL198"/>
  <c r="GL195"/>
  <c r="GL192"/>
  <c r="GL189"/>
  <c r="GL186"/>
  <c r="GL180"/>
  <c r="GL177"/>
  <c r="GL174"/>
  <c r="GL168"/>
  <c r="GL165"/>
  <c r="GL162"/>
  <c r="GL159"/>
  <c r="GL156"/>
  <c r="GL153"/>
  <c r="GL150"/>
  <c r="GL147"/>
  <c r="GL129"/>
  <c r="GL126"/>
  <c r="GL123"/>
  <c r="GL120"/>
  <c r="GL117"/>
  <c r="GL108"/>
  <c r="GL105"/>
  <c r="GL102"/>
  <c r="GL99"/>
  <c r="GL90"/>
  <c r="GL87"/>
  <c r="GL84"/>
  <c r="GL81"/>
  <c r="GL78"/>
  <c r="GL75"/>
  <c r="GL72"/>
  <c r="GL69"/>
  <c r="GL66"/>
  <c r="GL63"/>
  <c r="GL60"/>
  <c r="GL57"/>
  <c r="GL51"/>
  <c r="GL48"/>
  <c r="GL45"/>
  <c r="GL42"/>
  <c r="GL39"/>
  <c r="GL36"/>
  <c r="GL33"/>
  <c r="GL30"/>
  <c r="GL24"/>
  <c r="GL21"/>
  <c r="GL18"/>
  <c r="GL9"/>
  <c r="K1823" i="8"/>
  <c r="K1827"/>
  <c r="K1805"/>
  <c r="K1810"/>
  <c r="K1815"/>
  <c r="K1822"/>
  <c r="K1821"/>
  <c r="K1824"/>
  <c r="K1807"/>
  <c r="K1802"/>
  <c r="K1809"/>
  <c r="K1819"/>
  <c r="K1812"/>
  <c r="K1818"/>
  <c r="K1830"/>
  <c r="K1820"/>
  <c r="K1817"/>
  <c r="K1826"/>
  <c r="K1814"/>
  <c r="K1808"/>
  <c r="K1816"/>
  <c r="K1829"/>
  <c r="K1825"/>
  <c r="K1811"/>
  <c r="K1813"/>
  <c r="K1806"/>
  <c r="G560" i="11" l="1"/>
  <c r="G527"/>
  <c r="G535"/>
  <c r="G542"/>
  <c r="G549"/>
  <c r="G550"/>
  <c r="G529"/>
  <c r="G557"/>
  <c r="G553"/>
  <c r="G520"/>
  <c r="G559"/>
  <c r="G541"/>
  <c r="G533"/>
  <c r="G537"/>
  <c r="G534"/>
  <c r="G531"/>
  <c r="G530"/>
  <c r="G536"/>
  <c r="G528"/>
  <c r="G552" l="1"/>
  <c r="G513"/>
  <c r="G525"/>
  <c r="G538"/>
  <c r="G532"/>
  <c r="G511"/>
  <c r="G514"/>
  <c r="G521" l="1"/>
  <c r="G508"/>
  <c r="G506"/>
  <c r="G526"/>
  <c r="G522" l="1"/>
  <c r="G524"/>
  <c r="G507"/>
  <c r="G500"/>
  <c r="G523"/>
  <c r="G543"/>
  <c r="G517"/>
  <c r="G516"/>
  <c r="G519"/>
  <c r="G512"/>
  <c r="G518"/>
  <c r="G501"/>
  <c r="G510"/>
  <c r="G499"/>
  <c r="G515"/>
  <c r="G503"/>
  <c r="G509"/>
  <c r="G505"/>
  <c r="G504"/>
  <c r="G498"/>
  <c r="G502"/>
  <c r="G577" l="1"/>
  <c r="HA237" i="5"/>
  <c r="HA231"/>
  <c r="HA225"/>
  <c r="HA222"/>
  <c r="HA216"/>
  <c r="HA213"/>
  <c r="HA210"/>
  <c r="HA204"/>
  <c r="HA201"/>
  <c r="HA198"/>
  <c r="HA195"/>
  <c r="HA192"/>
  <c r="HA189"/>
  <c r="HA186"/>
  <c r="HA180"/>
  <c r="HA177"/>
  <c r="HA174"/>
  <c r="HA168"/>
  <c r="HA165"/>
  <c r="HA162"/>
  <c r="HA159"/>
  <c r="HA156"/>
  <c r="HA153"/>
  <c r="HA150"/>
  <c r="HA147"/>
  <c r="HA129"/>
  <c r="HA126"/>
  <c r="HA123"/>
  <c r="HA120"/>
  <c r="HA117"/>
  <c r="HA108"/>
  <c r="HA105"/>
  <c r="HA102"/>
  <c r="HA99"/>
  <c r="HA90"/>
  <c r="HA87"/>
  <c r="HA84"/>
  <c r="HA81"/>
  <c r="HA78"/>
  <c r="HA75"/>
  <c r="HA72"/>
  <c r="HA69"/>
  <c r="HA66"/>
  <c r="HA63"/>
  <c r="HA60"/>
  <c r="HA57"/>
  <c r="HA51"/>
  <c r="HA48"/>
  <c r="HA45"/>
  <c r="HA42"/>
  <c r="HA39"/>
  <c r="HA36"/>
  <c r="HA33"/>
  <c r="HA30"/>
  <c r="HA24"/>
  <c r="HA21"/>
  <c r="HA18"/>
  <c r="HA9"/>
  <c r="K1902" i="8"/>
  <c r="K1913"/>
  <c r="K1903"/>
  <c r="K1893"/>
  <c r="K1892"/>
  <c r="K1905"/>
  <c r="K1904"/>
  <c r="K1914"/>
  <c r="K1900"/>
  <c r="K1883"/>
  <c r="K1894"/>
  <c r="K1891"/>
  <c r="K1907"/>
  <c r="K1884"/>
  <c r="K1901"/>
  <c r="K1896"/>
  <c r="K1887"/>
  <c r="K1910"/>
  <c r="K1906"/>
  <c r="K1912"/>
  <c r="K1899"/>
  <c r="K1909"/>
  <c r="K1898"/>
  <c r="K1895"/>
  <c r="K1915"/>
  <c r="K1911"/>
  <c r="GY237" i="5" l="1"/>
  <c r="GY231"/>
  <c r="GY225"/>
  <c r="GY222"/>
  <c r="GY216"/>
  <c r="GY213"/>
  <c r="GY210"/>
  <c r="GY204"/>
  <c r="GY201"/>
  <c r="GY198"/>
  <c r="GY195"/>
  <c r="GY192"/>
  <c r="GY189"/>
  <c r="GY186"/>
  <c r="GY180"/>
  <c r="GY177"/>
  <c r="GY174"/>
  <c r="GY168"/>
  <c r="GY165"/>
  <c r="GY162"/>
  <c r="GY159"/>
  <c r="GY156"/>
  <c r="GY153"/>
  <c r="GY150"/>
  <c r="GY147"/>
  <c r="GY129"/>
  <c r="GY126"/>
  <c r="GY123"/>
  <c r="GY120"/>
  <c r="GY117"/>
  <c r="GY108"/>
  <c r="GY105"/>
  <c r="GY102"/>
  <c r="GY99"/>
  <c r="GY90"/>
  <c r="GY87"/>
  <c r="GY84"/>
  <c r="GY81"/>
  <c r="GY78"/>
  <c r="GY75"/>
  <c r="GY72"/>
  <c r="GY69"/>
  <c r="GY66"/>
  <c r="GY63"/>
  <c r="GY60"/>
  <c r="GY57"/>
  <c r="GY51"/>
  <c r="GY48"/>
  <c r="GY45"/>
  <c r="GY42"/>
  <c r="GY39"/>
  <c r="GY36"/>
  <c r="GY33"/>
  <c r="GY30"/>
  <c r="GY24"/>
  <c r="GY21"/>
  <c r="GY18"/>
  <c r="GY9"/>
  <c r="GW237"/>
  <c r="GW231"/>
  <c r="GW225"/>
  <c r="GW222"/>
  <c r="GW216"/>
  <c r="GW213"/>
  <c r="GW210"/>
  <c r="GW204"/>
  <c r="GW201"/>
  <c r="GW198"/>
  <c r="GW195"/>
  <c r="GW192"/>
  <c r="GW189"/>
  <c r="GW186"/>
  <c r="GW180"/>
  <c r="GW177"/>
  <c r="GW174"/>
  <c r="GW168"/>
  <c r="GW165"/>
  <c r="GW162"/>
  <c r="GW159"/>
  <c r="GW156"/>
  <c r="GW153"/>
  <c r="GW150"/>
  <c r="GW147"/>
  <c r="GW129"/>
  <c r="GW126"/>
  <c r="GW123"/>
  <c r="GW120"/>
  <c r="GW117"/>
  <c r="GW108"/>
  <c r="GW105"/>
  <c r="GW102"/>
  <c r="GW99"/>
  <c r="GW90"/>
  <c r="GW87"/>
  <c r="GW84"/>
  <c r="GW81"/>
  <c r="GW78"/>
  <c r="GW75"/>
  <c r="GW72"/>
  <c r="GW69"/>
  <c r="GW66"/>
  <c r="GW63"/>
  <c r="GW60"/>
  <c r="GW57"/>
  <c r="GW51"/>
  <c r="GW48"/>
  <c r="GW45"/>
  <c r="GW42"/>
  <c r="GW39"/>
  <c r="GW36"/>
  <c r="GW33"/>
  <c r="GW30"/>
  <c r="GW24"/>
  <c r="GW21"/>
  <c r="GW18"/>
  <c r="GW9"/>
  <c r="GU237"/>
  <c r="GU231"/>
  <c r="GU225"/>
  <c r="GU222"/>
  <c r="GU216"/>
  <c r="GU213"/>
  <c r="GU210"/>
  <c r="GU204"/>
  <c r="GU201"/>
  <c r="GU198"/>
  <c r="GU195"/>
  <c r="GU192"/>
  <c r="GU189"/>
  <c r="GU186"/>
  <c r="GU180"/>
  <c r="GU177"/>
  <c r="GU174"/>
  <c r="GU168"/>
  <c r="GU165"/>
  <c r="GU162"/>
  <c r="GU159"/>
  <c r="GU156"/>
  <c r="GU153"/>
  <c r="GU150"/>
  <c r="GU147"/>
  <c r="GU129"/>
  <c r="GU126"/>
  <c r="GU123"/>
  <c r="GU120"/>
  <c r="GU117"/>
  <c r="GU108"/>
  <c r="GU105"/>
  <c r="GU102"/>
  <c r="GU99"/>
  <c r="GU90"/>
  <c r="GU87"/>
  <c r="GU84"/>
  <c r="GU81"/>
  <c r="GU78"/>
  <c r="GU75"/>
  <c r="GU72"/>
  <c r="GU69"/>
  <c r="GU66"/>
  <c r="GU63"/>
  <c r="GU60"/>
  <c r="GU57"/>
  <c r="GU51"/>
  <c r="GU48"/>
  <c r="GU45"/>
  <c r="GU42"/>
  <c r="GU39"/>
  <c r="GU36"/>
  <c r="GU33"/>
  <c r="GU30"/>
  <c r="GU24"/>
  <c r="GU21"/>
  <c r="GU18"/>
  <c r="GU9"/>
  <c r="FZ237"/>
  <c r="FZ231"/>
  <c r="FZ225"/>
  <c r="FZ222"/>
  <c r="FZ216"/>
  <c r="FZ213"/>
  <c r="FZ210"/>
  <c r="FZ204"/>
  <c r="FZ201"/>
  <c r="FZ198"/>
  <c r="FZ195"/>
  <c r="FZ192"/>
  <c r="FZ189"/>
  <c r="FZ186"/>
  <c r="FZ180"/>
  <c r="FZ177"/>
  <c r="FZ174"/>
  <c r="FZ168"/>
  <c r="FZ165"/>
  <c r="FZ162"/>
  <c r="FZ159"/>
  <c r="FZ156"/>
  <c r="FZ153"/>
  <c r="FZ150"/>
  <c r="FZ147"/>
  <c r="FZ129"/>
  <c r="FZ126"/>
  <c r="FZ123"/>
  <c r="FZ120"/>
  <c r="FZ117"/>
  <c r="FZ108"/>
  <c r="FZ105"/>
  <c r="FZ102"/>
  <c r="FZ99"/>
  <c r="FZ90"/>
  <c r="FZ87"/>
  <c r="FZ84"/>
  <c r="FZ81"/>
  <c r="FZ78"/>
  <c r="FZ75"/>
  <c r="FZ72"/>
  <c r="FZ69"/>
  <c r="FZ66"/>
  <c r="FZ63"/>
  <c r="FZ60"/>
  <c r="FZ57"/>
  <c r="FZ51"/>
  <c r="FZ48"/>
  <c r="FZ45"/>
  <c r="FZ42"/>
  <c r="FZ39"/>
  <c r="FZ36"/>
  <c r="FZ33"/>
  <c r="FZ30"/>
  <c r="FZ24"/>
  <c r="FZ21"/>
  <c r="FZ18"/>
  <c r="FZ9"/>
  <c r="FX237"/>
  <c r="FX231"/>
  <c r="FX225"/>
  <c r="FX222"/>
  <c r="FX216"/>
  <c r="FX213"/>
  <c r="FX210"/>
  <c r="FX204"/>
  <c r="FX201"/>
  <c r="FX198"/>
  <c r="FX195"/>
  <c r="FX192"/>
  <c r="FX189"/>
  <c r="FX186"/>
  <c r="FX180"/>
  <c r="FX177"/>
  <c r="FX174"/>
  <c r="FX168"/>
  <c r="FX165"/>
  <c r="FX162"/>
  <c r="FX159"/>
  <c r="FX156"/>
  <c r="FX153"/>
  <c r="FX150"/>
  <c r="FX147"/>
  <c r="FX129"/>
  <c r="FX126"/>
  <c r="FX123"/>
  <c r="FX120"/>
  <c r="FX117"/>
  <c r="FX108"/>
  <c r="FX105"/>
  <c r="FX102"/>
  <c r="FX99"/>
  <c r="FX90"/>
  <c r="FX87"/>
  <c r="FX84"/>
  <c r="FX81"/>
  <c r="FX78"/>
  <c r="FX75"/>
  <c r="FX72"/>
  <c r="FX69"/>
  <c r="FX66"/>
  <c r="FX63"/>
  <c r="FX60"/>
  <c r="FX57"/>
  <c r="FX51"/>
  <c r="FX48"/>
  <c r="FX45"/>
  <c r="FX42"/>
  <c r="FX39"/>
  <c r="FX36"/>
  <c r="FX33"/>
  <c r="FX30"/>
  <c r="FX24"/>
  <c r="FX21"/>
  <c r="FX18"/>
  <c r="FX9"/>
  <c r="FV237"/>
  <c r="FV231"/>
  <c r="FV225"/>
  <c r="FV222"/>
  <c r="FV216"/>
  <c r="FV213"/>
  <c r="FV210"/>
  <c r="FV204"/>
  <c r="FV201"/>
  <c r="FV198"/>
  <c r="FV195"/>
  <c r="FV192"/>
  <c r="FV189"/>
  <c r="FV186"/>
  <c r="FV180"/>
  <c r="FV177"/>
  <c r="FV174"/>
  <c r="FV168"/>
  <c r="FV165"/>
  <c r="FV162"/>
  <c r="FV159"/>
  <c r="FV156"/>
  <c r="FV153"/>
  <c r="FV150"/>
  <c r="FV147"/>
  <c r="FV129"/>
  <c r="FV126"/>
  <c r="FV123"/>
  <c r="FV120"/>
  <c r="FV117"/>
  <c r="FV108"/>
  <c r="FV105"/>
  <c r="FV102"/>
  <c r="FV99"/>
  <c r="FV90"/>
  <c r="FV87"/>
  <c r="FV84"/>
  <c r="FV81"/>
  <c r="FV78"/>
  <c r="FV75"/>
  <c r="FV72"/>
  <c r="FV69"/>
  <c r="FV66"/>
  <c r="FV63"/>
  <c r="FV60"/>
  <c r="FV57"/>
  <c r="FV51"/>
  <c r="FV48"/>
  <c r="FV45"/>
  <c r="FV42"/>
  <c r="FV39"/>
  <c r="FV36"/>
  <c r="FV33"/>
  <c r="FV30"/>
  <c r="FV24"/>
  <c r="FV21"/>
  <c r="FV18"/>
  <c r="FV9"/>
  <c r="FT237"/>
  <c r="FT231"/>
  <c r="FT225"/>
  <c r="FT222"/>
  <c r="FT216"/>
  <c r="FT213"/>
  <c r="FT210"/>
  <c r="FT204"/>
  <c r="FT201"/>
  <c r="FT198"/>
  <c r="FT195"/>
  <c r="FT192"/>
  <c r="FT189"/>
  <c r="FT186"/>
  <c r="FT180"/>
  <c r="FT177"/>
  <c r="FT174"/>
  <c r="FT168"/>
  <c r="FT165"/>
  <c r="FT162"/>
  <c r="FT159"/>
  <c r="FT156"/>
  <c r="FT153"/>
  <c r="FT150"/>
  <c r="FT147"/>
  <c r="FT129"/>
  <c r="FT126"/>
  <c r="FT123"/>
  <c r="FT120"/>
  <c r="FT117"/>
  <c r="FT108"/>
  <c r="FT105"/>
  <c r="FT102"/>
  <c r="FT99"/>
  <c r="FT90"/>
  <c r="FT87"/>
  <c r="FT84"/>
  <c r="FT81"/>
  <c r="FT78"/>
  <c r="FT75"/>
  <c r="FT72"/>
  <c r="FT69"/>
  <c r="FT66"/>
  <c r="FT63"/>
  <c r="FT60"/>
  <c r="FT57"/>
  <c r="FT51"/>
  <c r="FT48"/>
  <c r="FT45"/>
  <c r="FT42"/>
  <c r="FT39"/>
  <c r="FT36"/>
  <c r="FT33"/>
  <c r="FT30"/>
  <c r="FT24"/>
  <c r="FT21"/>
  <c r="FT18"/>
  <c r="FT9"/>
  <c r="K1643" i="8"/>
  <c r="K1656"/>
  <c r="K1641"/>
  <c r="K1639"/>
  <c r="K1653"/>
  <c r="K1661"/>
  <c r="K1647"/>
  <c r="K1655"/>
  <c r="K1651"/>
  <c r="K1640"/>
  <c r="K1635"/>
  <c r="K1637"/>
  <c r="K1660"/>
  <c r="K1658"/>
  <c r="K1650"/>
  <c r="K1644"/>
  <c r="K1657"/>
  <c r="K1659"/>
  <c r="K1649"/>
  <c r="K1638"/>
  <c r="K1648"/>
  <c r="K1646"/>
  <c r="K1645"/>
  <c r="K1663"/>
  <c r="K1662"/>
  <c r="K1652"/>
  <c r="GI237" i="5" l="1"/>
  <c r="GI231"/>
  <c r="GI225"/>
  <c r="GI222"/>
  <c r="GI216"/>
  <c r="GI213"/>
  <c r="GI210"/>
  <c r="GI204"/>
  <c r="GI201"/>
  <c r="GI198"/>
  <c r="GI195"/>
  <c r="GI192"/>
  <c r="GI189"/>
  <c r="GI186"/>
  <c r="GI180"/>
  <c r="GI177"/>
  <c r="GI174"/>
  <c r="GI168"/>
  <c r="GI165"/>
  <c r="GI162"/>
  <c r="GI159"/>
  <c r="GI156"/>
  <c r="GI153"/>
  <c r="GI150"/>
  <c r="GI147"/>
  <c r="GI129"/>
  <c r="GI126"/>
  <c r="GI123"/>
  <c r="GI120"/>
  <c r="GI117"/>
  <c r="GI108"/>
  <c r="GI105"/>
  <c r="GI102"/>
  <c r="GI99"/>
  <c r="GI90"/>
  <c r="GI87"/>
  <c r="GI84"/>
  <c r="GI81"/>
  <c r="GI78"/>
  <c r="GI75"/>
  <c r="GI72"/>
  <c r="GI69"/>
  <c r="GI66"/>
  <c r="GI63"/>
  <c r="GI60"/>
  <c r="GI57"/>
  <c r="GI51"/>
  <c r="GI48"/>
  <c r="GI45"/>
  <c r="GI42"/>
  <c r="GI39"/>
  <c r="GI36"/>
  <c r="GI33"/>
  <c r="GI30"/>
  <c r="GI24"/>
  <c r="GI21"/>
  <c r="GI18"/>
  <c r="GI9"/>
  <c r="GG237"/>
  <c r="GG231"/>
  <c r="GG225"/>
  <c r="GG222"/>
  <c r="GG216"/>
  <c r="GG213"/>
  <c r="GG210"/>
  <c r="GG204"/>
  <c r="GG201"/>
  <c r="GG198"/>
  <c r="GG195"/>
  <c r="GG192"/>
  <c r="GG189"/>
  <c r="GG186"/>
  <c r="GG180"/>
  <c r="GG177"/>
  <c r="GG174"/>
  <c r="GG168"/>
  <c r="GG165"/>
  <c r="GG162"/>
  <c r="GG159"/>
  <c r="GG156"/>
  <c r="GG153"/>
  <c r="GG150"/>
  <c r="GG147"/>
  <c r="GG129"/>
  <c r="GG126"/>
  <c r="GG123"/>
  <c r="GG120"/>
  <c r="GG117"/>
  <c r="GG108"/>
  <c r="GG105"/>
  <c r="GG102"/>
  <c r="GG99"/>
  <c r="GG90"/>
  <c r="GG87"/>
  <c r="GG84"/>
  <c r="GG81"/>
  <c r="GG78"/>
  <c r="GG75"/>
  <c r="GG72"/>
  <c r="GG69"/>
  <c r="GG66"/>
  <c r="GG63"/>
  <c r="GG60"/>
  <c r="GG57"/>
  <c r="GG51"/>
  <c r="GG48"/>
  <c r="GG45"/>
  <c r="GG42"/>
  <c r="GG39"/>
  <c r="GG36"/>
  <c r="GG33"/>
  <c r="GG30"/>
  <c r="GG24"/>
  <c r="GG21"/>
  <c r="GG18"/>
  <c r="GG9"/>
  <c r="GE237"/>
  <c r="GE231"/>
  <c r="GE225"/>
  <c r="GE222"/>
  <c r="GE216"/>
  <c r="GE213"/>
  <c r="GE210"/>
  <c r="GE204"/>
  <c r="GE201"/>
  <c r="GE198"/>
  <c r="GE195"/>
  <c r="GE192"/>
  <c r="GE189"/>
  <c r="GE186"/>
  <c r="GE180"/>
  <c r="GE177"/>
  <c r="GE174"/>
  <c r="GE168"/>
  <c r="GE165"/>
  <c r="GE162"/>
  <c r="GE159"/>
  <c r="GE156"/>
  <c r="GE153"/>
  <c r="GE150"/>
  <c r="GE147"/>
  <c r="GE129"/>
  <c r="GE126"/>
  <c r="GE123"/>
  <c r="GE120"/>
  <c r="GE117"/>
  <c r="GE108"/>
  <c r="GE105"/>
  <c r="GE102"/>
  <c r="GE99"/>
  <c r="GE90"/>
  <c r="GE87"/>
  <c r="GE84"/>
  <c r="GE81"/>
  <c r="GE78"/>
  <c r="GE75"/>
  <c r="GE72"/>
  <c r="GE69"/>
  <c r="GE66"/>
  <c r="GE63"/>
  <c r="GE60"/>
  <c r="GE57"/>
  <c r="GE51"/>
  <c r="GE48"/>
  <c r="GE45"/>
  <c r="GE42"/>
  <c r="GE39"/>
  <c r="GE36"/>
  <c r="GE33"/>
  <c r="GE30"/>
  <c r="GE24"/>
  <c r="GE21"/>
  <c r="GE18"/>
  <c r="GE9"/>
  <c r="GC237"/>
  <c r="GC231"/>
  <c r="GC225"/>
  <c r="GC222"/>
  <c r="GC216"/>
  <c r="GC213"/>
  <c r="GC210"/>
  <c r="GC204"/>
  <c r="GC201"/>
  <c r="GC198"/>
  <c r="GC195"/>
  <c r="GC192"/>
  <c r="GC189"/>
  <c r="GC186"/>
  <c r="GC180"/>
  <c r="GC177"/>
  <c r="GC174"/>
  <c r="GC168"/>
  <c r="GC165"/>
  <c r="GC162"/>
  <c r="GC159"/>
  <c r="GC156"/>
  <c r="GC153"/>
  <c r="GC150"/>
  <c r="GC147"/>
  <c r="GC129"/>
  <c r="GC126"/>
  <c r="GC123"/>
  <c r="GC120"/>
  <c r="GC117"/>
  <c r="GC108"/>
  <c r="GC105"/>
  <c r="GC102"/>
  <c r="GC99"/>
  <c r="GC90"/>
  <c r="GC87"/>
  <c r="GC84"/>
  <c r="GC81"/>
  <c r="GC78"/>
  <c r="GC75"/>
  <c r="GC72"/>
  <c r="GC69"/>
  <c r="GC66"/>
  <c r="GC63"/>
  <c r="GC60"/>
  <c r="GC57"/>
  <c r="GC51"/>
  <c r="GC48"/>
  <c r="GC45"/>
  <c r="GC42"/>
  <c r="GC39"/>
  <c r="GC36"/>
  <c r="GC33"/>
  <c r="GC30"/>
  <c r="GC24"/>
  <c r="GC21"/>
  <c r="GC18"/>
  <c r="GC9"/>
  <c r="K1740" i="8"/>
  <c r="K1712"/>
  <c r="K1747"/>
  <c r="K1746"/>
  <c r="K1726"/>
  <c r="K1713"/>
  <c r="K1721"/>
  <c r="K1730"/>
  <c r="K1734"/>
  <c r="K1741"/>
  <c r="K1744"/>
  <c r="K1739"/>
  <c r="K1733"/>
  <c r="K1742"/>
  <c r="K1737"/>
  <c r="K1743"/>
  <c r="K1716"/>
  <c r="K1727"/>
  <c r="K1729"/>
  <c r="K1720"/>
  <c r="K1738"/>
  <c r="K1723"/>
  <c r="K1745"/>
  <c r="K1732"/>
  <c r="K1722"/>
  <c r="K1736"/>
  <c r="FO237" i="5" l="1"/>
  <c r="FO231"/>
  <c r="FO225"/>
  <c r="FO222"/>
  <c r="FO216"/>
  <c r="FO213"/>
  <c r="FO210"/>
  <c r="FO204"/>
  <c r="FO201"/>
  <c r="FO198"/>
  <c r="FO195"/>
  <c r="FO192"/>
  <c r="FO189"/>
  <c r="FO186"/>
  <c r="FO180"/>
  <c r="FO177"/>
  <c r="FO174"/>
  <c r="FO168"/>
  <c r="FO165"/>
  <c r="FO162"/>
  <c r="FO159"/>
  <c r="FO156"/>
  <c r="FO153"/>
  <c r="FO150"/>
  <c r="FO147"/>
  <c r="FO129"/>
  <c r="FO126"/>
  <c r="FO123"/>
  <c r="FO120"/>
  <c r="FO117"/>
  <c r="FO108"/>
  <c r="FO105"/>
  <c r="FO102"/>
  <c r="FO99"/>
  <c r="FO90"/>
  <c r="FO87"/>
  <c r="FO84"/>
  <c r="FO81"/>
  <c r="FO78"/>
  <c r="FO75"/>
  <c r="FO72"/>
  <c r="FO69"/>
  <c r="FO66"/>
  <c r="FO63"/>
  <c r="FO60"/>
  <c r="FO57"/>
  <c r="FO51"/>
  <c r="FO48"/>
  <c r="FO45"/>
  <c r="FO42"/>
  <c r="FO39"/>
  <c r="FO36"/>
  <c r="FO33"/>
  <c r="FO30"/>
  <c r="FO24"/>
  <c r="FO21"/>
  <c r="FO18"/>
  <c r="FO9"/>
  <c r="FM237"/>
  <c r="FM231"/>
  <c r="FM225"/>
  <c r="FM222"/>
  <c r="FM216"/>
  <c r="FM213"/>
  <c r="FM210"/>
  <c r="FM204"/>
  <c r="FM201"/>
  <c r="FM198"/>
  <c r="FM195"/>
  <c r="FM192"/>
  <c r="FM189"/>
  <c r="FM186"/>
  <c r="FM180"/>
  <c r="FM177"/>
  <c r="FM174"/>
  <c r="FM168"/>
  <c r="FM165"/>
  <c r="FM162"/>
  <c r="FM159"/>
  <c r="FM156"/>
  <c r="FM153"/>
  <c r="FM150"/>
  <c r="FM147"/>
  <c r="FM129"/>
  <c r="FM126"/>
  <c r="FM123"/>
  <c r="FM120"/>
  <c r="FM117"/>
  <c r="FM108"/>
  <c r="FM105"/>
  <c r="FM102"/>
  <c r="FM99"/>
  <c r="FM90"/>
  <c r="FM87"/>
  <c r="FM84"/>
  <c r="FM81"/>
  <c r="FM78"/>
  <c r="FM75"/>
  <c r="FM72"/>
  <c r="FM69"/>
  <c r="FM66"/>
  <c r="FM63"/>
  <c r="FM60"/>
  <c r="FM57"/>
  <c r="FM51"/>
  <c r="FM48"/>
  <c r="FM45"/>
  <c r="FM42"/>
  <c r="FM39"/>
  <c r="FM36"/>
  <c r="FM33"/>
  <c r="FM30"/>
  <c r="FM24"/>
  <c r="FM21"/>
  <c r="FM18"/>
  <c r="FM9"/>
  <c r="FK237"/>
  <c r="FK231"/>
  <c r="FK225"/>
  <c r="FK222"/>
  <c r="FK216"/>
  <c r="FK213"/>
  <c r="FK210"/>
  <c r="FK204"/>
  <c r="FK201"/>
  <c r="FK198"/>
  <c r="FK195"/>
  <c r="FK192"/>
  <c r="FK189"/>
  <c r="FK186"/>
  <c r="FK180"/>
  <c r="FK177"/>
  <c r="FK174"/>
  <c r="FK168"/>
  <c r="FK165"/>
  <c r="FK162"/>
  <c r="FK159"/>
  <c r="FK156"/>
  <c r="FK153"/>
  <c r="FK150"/>
  <c r="FK147"/>
  <c r="FK129"/>
  <c r="FK126"/>
  <c r="FK123"/>
  <c r="FK120"/>
  <c r="FK117"/>
  <c r="FK108"/>
  <c r="FK105"/>
  <c r="FK102"/>
  <c r="FK99"/>
  <c r="FK90"/>
  <c r="FK87"/>
  <c r="FK84"/>
  <c r="FK81"/>
  <c r="FK78"/>
  <c r="FK75"/>
  <c r="FK72"/>
  <c r="FK69"/>
  <c r="FK66"/>
  <c r="FK63"/>
  <c r="FK60"/>
  <c r="FK57"/>
  <c r="FK51"/>
  <c r="FK48"/>
  <c r="FK45"/>
  <c r="FK42"/>
  <c r="FK39"/>
  <c r="FK36"/>
  <c r="FK33"/>
  <c r="FK30"/>
  <c r="FK24"/>
  <c r="FK21"/>
  <c r="FK18"/>
  <c r="FK9"/>
  <c r="K1598" i="8"/>
  <c r="K1573"/>
  <c r="K1553"/>
  <c r="K1581"/>
  <c r="K1567"/>
  <c r="K1554"/>
  <c r="K1574"/>
  <c r="K1551"/>
  <c r="K1550"/>
  <c r="K1566"/>
  <c r="K1576"/>
  <c r="K1547"/>
  <c r="K1594"/>
  <c r="K1549"/>
  <c r="K1555"/>
  <c r="K1571"/>
  <c r="K1579"/>
  <c r="K1564"/>
  <c r="K1565"/>
  <c r="K1560"/>
  <c r="K1559"/>
  <c r="K1572"/>
  <c r="K1556"/>
  <c r="K1557"/>
  <c r="K1588"/>
  <c r="K1562"/>
  <c r="FF237" i="5" l="1"/>
  <c r="FF231"/>
  <c r="FF225"/>
  <c r="FF222"/>
  <c r="FF216"/>
  <c r="FF213"/>
  <c r="FF210"/>
  <c r="FF204"/>
  <c r="FF201"/>
  <c r="FF198"/>
  <c r="FF195"/>
  <c r="FF192"/>
  <c r="FF189"/>
  <c r="FF186"/>
  <c r="FF180"/>
  <c r="FF177"/>
  <c r="FF174"/>
  <c r="FF168"/>
  <c r="FF165"/>
  <c r="FF162"/>
  <c r="FF159"/>
  <c r="FF156"/>
  <c r="FF153"/>
  <c r="FF150"/>
  <c r="FF147"/>
  <c r="FF129"/>
  <c r="FF126"/>
  <c r="FF123"/>
  <c r="FF120"/>
  <c r="FF117"/>
  <c r="FF108"/>
  <c r="FF105"/>
  <c r="FF102"/>
  <c r="FF99"/>
  <c r="FF90"/>
  <c r="FF87"/>
  <c r="FF84"/>
  <c r="FF81"/>
  <c r="FF78"/>
  <c r="FF75"/>
  <c r="FF72"/>
  <c r="FF69"/>
  <c r="FF66"/>
  <c r="FF63"/>
  <c r="FF60"/>
  <c r="FF57"/>
  <c r="FF51"/>
  <c r="FF48"/>
  <c r="FF45"/>
  <c r="FF42"/>
  <c r="FF39"/>
  <c r="FF36"/>
  <c r="FF33"/>
  <c r="FF30"/>
  <c r="FF24"/>
  <c r="FF21"/>
  <c r="FF18"/>
  <c r="FF9"/>
  <c r="FD237"/>
  <c r="FD231"/>
  <c r="FD225"/>
  <c r="FD222"/>
  <c r="FD216"/>
  <c r="FD213"/>
  <c r="FD210"/>
  <c r="FD204"/>
  <c r="FD201"/>
  <c r="FD198"/>
  <c r="FD195"/>
  <c r="FD192"/>
  <c r="FD189"/>
  <c r="FD186"/>
  <c r="FD180"/>
  <c r="FD177"/>
  <c r="FD174"/>
  <c r="FD168"/>
  <c r="FD165"/>
  <c r="FD162"/>
  <c r="FD159"/>
  <c r="FD156"/>
  <c r="FD153"/>
  <c r="FD150"/>
  <c r="FD147"/>
  <c r="FD129"/>
  <c r="FD126"/>
  <c r="FD123"/>
  <c r="FD120"/>
  <c r="FD117"/>
  <c r="FD108"/>
  <c r="FD105"/>
  <c r="FD102"/>
  <c r="FD99"/>
  <c r="FD90"/>
  <c r="FD87"/>
  <c r="FD84"/>
  <c r="FD81"/>
  <c r="FD78"/>
  <c r="FD75"/>
  <c r="FD72"/>
  <c r="FD69"/>
  <c r="FD66"/>
  <c r="FD63"/>
  <c r="FD60"/>
  <c r="FD57"/>
  <c r="FD51"/>
  <c r="FD48"/>
  <c r="FD45"/>
  <c r="FD42"/>
  <c r="FD39"/>
  <c r="FD36"/>
  <c r="FD33"/>
  <c r="FD30"/>
  <c r="FD24"/>
  <c r="FD21"/>
  <c r="FD18"/>
  <c r="FD9"/>
  <c r="FB237"/>
  <c r="FB231"/>
  <c r="FB225"/>
  <c r="FB222"/>
  <c r="FB216"/>
  <c r="FB213"/>
  <c r="FB210"/>
  <c r="FB204"/>
  <c r="FB201"/>
  <c r="FB198"/>
  <c r="FB195"/>
  <c r="FB192"/>
  <c r="FB189"/>
  <c r="FB186"/>
  <c r="FB180"/>
  <c r="FB177"/>
  <c r="FB174"/>
  <c r="FB168"/>
  <c r="FB165"/>
  <c r="FB162"/>
  <c r="FB159"/>
  <c r="FB156"/>
  <c r="FB153"/>
  <c r="FB150"/>
  <c r="FB147"/>
  <c r="FB129"/>
  <c r="FB126"/>
  <c r="FB123"/>
  <c r="FB120"/>
  <c r="FB117"/>
  <c r="FB108"/>
  <c r="FB105"/>
  <c r="FB102"/>
  <c r="FB99"/>
  <c r="FB90"/>
  <c r="FB87"/>
  <c r="FB84"/>
  <c r="FB81"/>
  <c r="FB78"/>
  <c r="FB75"/>
  <c r="FB72"/>
  <c r="FB69"/>
  <c r="FB66"/>
  <c r="FB63"/>
  <c r="FB60"/>
  <c r="FB57"/>
  <c r="FB51"/>
  <c r="FB48"/>
  <c r="FB45"/>
  <c r="FB42"/>
  <c r="FB39"/>
  <c r="FB36"/>
  <c r="FB33"/>
  <c r="FB30"/>
  <c r="FB24"/>
  <c r="FB21"/>
  <c r="FB18"/>
  <c r="FB9"/>
  <c r="K1507" i="8" l="1"/>
  <c r="K1481"/>
  <c r="K1487"/>
  <c r="K1496"/>
  <c r="K1489"/>
  <c r="K1476"/>
  <c r="K1497"/>
  <c r="K1469"/>
  <c r="K1484"/>
  <c r="K1490"/>
  <c r="K1467"/>
  <c r="K1479"/>
  <c r="K1465"/>
  <c r="K1475"/>
  <c r="K1474"/>
  <c r="K1478"/>
  <c r="K1483"/>
  <c r="K1493"/>
  <c r="K1482"/>
  <c r="K1480"/>
  <c r="K1477"/>
  <c r="K1492"/>
  <c r="K1491"/>
  <c r="K1456"/>
  <c r="K1470"/>
  <c r="K1463"/>
  <c r="EY237" i="5" l="1"/>
  <c r="EY231"/>
  <c r="EY225"/>
  <c r="EY222"/>
  <c r="EY216"/>
  <c r="EY213"/>
  <c r="EY210"/>
  <c r="EY204"/>
  <c r="EY201"/>
  <c r="EY198"/>
  <c r="EY195"/>
  <c r="EY192"/>
  <c r="EY189"/>
  <c r="EY186"/>
  <c r="EY180"/>
  <c r="EY177"/>
  <c r="EY174"/>
  <c r="EY168"/>
  <c r="EY165"/>
  <c r="EY162"/>
  <c r="EY159"/>
  <c r="EY156"/>
  <c r="EY153"/>
  <c r="EY150"/>
  <c r="EY147"/>
  <c r="EY129"/>
  <c r="EY126"/>
  <c r="EY123"/>
  <c r="EY120"/>
  <c r="EY117"/>
  <c r="EY108"/>
  <c r="EY105"/>
  <c r="EY102"/>
  <c r="EY99"/>
  <c r="EY90"/>
  <c r="EY87"/>
  <c r="EY84"/>
  <c r="EY81"/>
  <c r="EY78"/>
  <c r="EY75"/>
  <c r="EY72"/>
  <c r="EY69"/>
  <c r="EY66"/>
  <c r="EY63"/>
  <c r="EY60"/>
  <c r="EY57"/>
  <c r="EY51"/>
  <c r="EY48"/>
  <c r="EY45"/>
  <c r="EY42"/>
  <c r="EY39"/>
  <c r="EY36"/>
  <c r="EY33"/>
  <c r="EY30"/>
  <c r="EY24"/>
  <c r="EY21"/>
  <c r="EY18"/>
  <c r="EY9"/>
  <c r="EW237"/>
  <c r="EW231"/>
  <c r="EW225"/>
  <c r="EW222"/>
  <c r="EW216"/>
  <c r="EW213"/>
  <c r="EW210"/>
  <c r="EW204"/>
  <c r="EW201"/>
  <c r="EW198"/>
  <c r="EW195"/>
  <c r="EW192"/>
  <c r="EW189"/>
  <c r="EW186"/>
  <c r="EW180"/>
  <c r="EW177"/>
  <c r="EW174"/>
  <c r="EW168"/>
  <c r="EW165"/>
  <c r="EW162"/>
  <c r="EW159"/>
  <c r="EW156"/>
  <c r="EW153"/>
  <c r="EW150"/>
  <c r="EW147"/>
  <c r="EW129"/>
  <c r="EW126"/>
  <c r="EW123"/>
  <c r="EW120"/>
  <c r="EW117"/>
  <c r="EW108"/>
  <c r="EW105"/>
  <c r="EW102"/>
  <c r="EW99"/>
  <c r="EW90"/>
  <c r="EW87"/>
  <c r="EW84"/>
  <c r="EW81"/>
  <c r="EW78"/>
  <c r="EW75"/>
  <c r="EW72"/>
  <c r="EW69"/>
  <c r="EW66"/>
  <c r="EW63"/>
  <c r="EW60"/>
  <c r="EW57"/>
  <c r="EW51"/>
  <c r="EW48"/>
  <c r="EW45"/>
  <c r="EW42"/>
  <c r="EW39"/>
  <c r="EW36"/>
  <c r="EW33"/>
  <c r="EW30"/>
  <c r="EW24"/>
  <c r="EW21"/>
  <c r="EW18"/>
  <c r="EW9"/>
  <c r="EU237"/>
  <c r="EU231"/>
  <c r="EU225"/>
  <c r="EU222"/>
  <c r="EU216"/>
  <c r="EU213"/>
  <c r="EU210"/>
  <c r="EU204"/>
  <c r="EU201"/>
  <c r="EU198"/>
  <c r="EU195"/>
  <c r="EU192"/>
  <c r="EU189"/>
  <c r="EU186"/>
  <c r="EU180"/>
  <c r="EU177"/>
  <c r="EU174"/>
  <c r="EU168"/>
  <c r="EU165"/>
  <c r="EU162"/>
  <c r="EU159"/>
  <c r="EU156"/>
  <c r="EU153"/>
  <c r="EU150"/>
  <c r="EU147"/>
  <c r="EU129"/>
  <c r="EU126"/>
  <c r="EU123"/>
  <c r="EU120"/>
  <c r="EU117"/>
  <c r="EU108"/>
  <c r="EU105"/>
  <c r="EU102"/>
  <c r="EU99"/>
  <c r="EU90"/>
  <c r="EU87"/>
  <c r="EU84"/>
  <c r="EU81"/>
  <c r="EU78"/>
  <c r="EU75"/>
  <c r="EU72"/>
  <c r="EU69"/>
  <c r="EU66"/>
  <c r="EU63"/>
  <c r="EU60"/>
  <c r="EU57"/>
  <c r="EU51"/>
  <c r="EU48"/>
  <c r="EU45"/>
  <c r="EU42"/>
  <c r="EU39"/>
  <c r="EU36"/>
  <c r="EU33"/>
  <c r="EU30"/>
  <c r="EU24"/>
  <c r="EU21"/>
  <c r="EU18"/>
  <c r="EU9"/>
  <c r="ES237"/>
  <c r="ES231"/>
  <c r="ES225"/>
  <c r="ES222"/>
  <c r="ES216"/>
  <c r="ES213"/>
  <c r="ES210"/>
  <c r="ES204"/>
  <c r="ES201"/>
  <c r="ES198"/>
  <c r="ES195"/>
  <c r="ES192"/>
  <c r="ES189"/>
  <c r="ES186"/>
  <c r="ES180"/>
  <c r="ES177"/>
  <c r="ES174"/>
  <c r="ES168"/>
  <c r="ES165"/>
  <c r="ES162"/>
  <c r="ES159"/>
  <c r="ES156"/>
  <c r="ES153"/>
  <c r="ES150"/>
  <c r="ES147"/>
  <c r="ES129"/>
  <c r="ES126"/>
  <c r="ES123"/>
  <c r="ES120"/>
  <c r="ES117"/>
  <c r="ES108"/>
  <c r="ES105"/>
  <c r="ES102"/>
  <c r="ES99"/>
  <c r="ES90"/>
  <c r="ES87"/>
  <c r="ES84"/>
  <c r="ES81"/>
  <c r="ES78"/>
  <c r="ES75"/>
  <c r="ES72"/>
  <c r="ES69"/>
  <c r="ES66"/>
  <c r="ES63"/>
  <c r="ES60"/>
  <c r="ES57"/>
  <c r="ES51"/>
  <c r="ES48"/>
  <c r="ES45"/>
  <c r="ES42"/>
  <c r="ES39"/>
  <c r="ES36"/>
  <c r="ES33"/>
  <c r="ES30"/>
  <c r="ES24"/>
  <c r="ES21"/>
  <c r="ES18"/>
  <c r="ES9"/>
  <c r="K1404" i="8"/>
  <c r="K1397"/>
  <c r="K1392"/>
  <c r="K1401"/>
  <c r="K1405"/>
  <c r="K1388"/>
  <c r="K1403"/>
  <c r="K1383"/>
  <c r="K1391"/>
  <c r="K1399"/>
  <c r="K1385"/>
  <c r="K1398"/>
  <c r="K1400"/>
  <c r="K1387"/>
  <c r="K1396"/>
  <c r="K1386"/>
  <c r="K1407"/>
  <c r="K1384"/>
  <c r="K1402"/>
  <c r="K1389"/>
  <c r="K1395"/>
  <c r="K1406"/>
  <c r="K1409"/>
  <c r="K1394"/>
  <c r="K1410"/>
  <c r="K1378"/>
  <c r="K2999" l="1"/>
  <c r="K3007"/>
  <c r="K2967"/>
  <c r="K3000"/>
  <c r="K3006"/>
  <c r="K2966"/>
  <c r="K2985"/>
  <c r="K2990"/>
  <c r="K2998"/>
  <c r="K2963"/>
  <c r="K2987"/>
  <c r="K2986"/>
  <c r="K2982"/>
  <c r="K2993"/>
  <c r="K2961"/>
  <c r="K2965"/>
  <c r="K2980"/>
  <c r="K2989"/>
  <c r="K2994"/>
  <c r="K2991"/>
  <c r="K2959"/>
  <c r="K2958"/>
  <c r="K2976"/>
  <c r="K3004"/>
  <c r="K2995"/>
  <c r="K2992"/>
  <c r="EP237" i="5" l="1"/>
  <c r="EP231"/>
  <c r="EP225"/>
  <c r="EP222"/>
  <c r="EP216"/>
  <c r="EP213"/>
  <c r="EP210"/>
  <c r="EP204"/>
  <c r="EP201"/>
  <c r="EP198"/>
  <c r="EP195"/>
  <c r="EP192"/>
  <c r="EP189"/>
  <c r="EP186"/>
  <c r="EP180"/>
  <c r="EP177"/>
  <c r="EP174"/>
  <c r="EP168"/>
  <c r="EP165"/>
  <c r="EP162"/>
  <c r="EP159"/>
  <c r="EP156"/>
  <c r="EP153"/>
  <c r="EP150"/>
  <c r="EP147"/>
  <c r="EP129"/>
  <c r="EP126"/>
  <c r="EP123"/>
  <c r="EP120"/>
  <c r="EP117"/>
  <c r="EP108"/>
  <c r="EP105"/>
  <c r="EP102"/>
  <c r="EP99"/>
  <c r="EP90"/>
  <c r="EP87"/>
  <c r="EP84"/>
  <c r="EP81"/>
  <c r="EP78"/>
  <c r="EP75"/>
  <c r="EP72"/>
  <c r="EP69"/>
  <c r="EP66"/>
  <c r="EP63"/>
  <c r="EP60"/>
  <c r="EP57"/>
  <c r="EP51"/>
  <c r="EP48"/>
  <c r="EP45"/>
  <c r="EP42"/>
  <c r="EP39"/>
  <c r="EP36"/>
  <c r="EP33"/>
  <c r="EP30"/>
  <c r="EP24"/>
  <c r="EP21"/>
  <c r="EP18"/>
  <c r="EP9"/>
  <c r="EN237"/>
  <c r="EN231"/>
  <c r="EN225"/>
  <c r="EN222"/>
  <c r="EN216"/>
  <c r="EN213"/>
  <c r="EN210"/>
  <c r="EN204"/>
  <c r="EN201"/>
  <c r="EN198"/>
  <c r="EN195"/>
  <c r="EN192"/>
  <c r="EN189"/>
  <c r="EN186"/>
  <c r="EN180"/>
  <c r="EN177"/>
  <c r="EN174"/>
  <c r="EN168"/>
  <c r="EN165"/>
  <c r="EN162"/>
  <c r="EN159"/>
  <c r="EN156"/>
  <c r="EN153"/>
  <c r="EN150"/>
  <c r="EN147"/>
  <c r="EN129"/>
  <c r="EN126"/>
  <c r="EN123"/>
  <c r="EN120"/>
  <c r="EN117"/>
  <c r="EN108"/>
  <c r="EN105"/>
  <c r="EN102"/>
  <c r="EN99"/>
  <c r="EN90"/>
  <c r="EN87"/>
  <c r="EN84"/>
  <c r="EN81"/>
  <c r="EN78"/>
  <c r="EN75"/>
  <c r="EN72"/>
  <c r="EN69"/>
  <c r="EN66"/>
  <c r="EN63"/>
  <c r="EN60"/>
  <c r="EN57"/>
  <c r="EN51"/>
  <c r="EN48"/>
  <c r="EN45"/>
  <c r="EN42"/>
  <c r="EN39"/>
  <c r="EN36"/>
  <c r="EN33"/>
  <c r="EN30"/>
  <c r="EN24"/>
  <c r="EN21"/>
  <c r="EN18"/>
  <c r="EN9"/>
  <c r="EL237"/>
  <c r="EL231"/>
  <c r="EL225"/>
  <c r="EL222"/>
  <c r="EL216"/>
  <c r="EL213"/>
  <c r="EL210"/>
  <c r="EL204"/>
  <c r="EL201"/>
  <c r="EL198"/>
  <c r="EL195"/>
  <c r="EL192"/>
  <c r="EL189"/>
  <c r="EL186"/>
  <c r="EL180"/>
  <c r="EL177"/>
  <c r="EL174"/>
  <c r="EL168"/>
  <c r="EL165"/>
  <c r="EL162"/>
  <c r="EL159"/>
  <c r="EL156"/>
  <c r="EL153"/>
  <c r="EL150"/>
  <c r="EL147"/>
  <c r="EL129"/>
  <c r="EL126"/>
  <c r="EL123"/>
  <c r="EL120"/>
  <c r="EL117"/>
  <c r="EL108"/>
  <c r="EL105"/>
  <c r="EL102"/>
  <c r="EL99"/>
  <c r="EL90"/>
  <c r="EL87"/>
  <c r="EL84"/>
  <c r="EL81"/>
  <c r="EL78"/>
  <c r="EL75"/>
  <c r="EL72"/>
  <c r="EL69"/>
  <c r="EL66"/>
  <c r="EL63"/>
  <c r="EL60"/>
  <c r="EL57"/>
  <c r="EL51"/>
  <c r="EL48"/>
  <c r="EL45"/>
  <c r="EL42"/>
  <c r="EL39"/>
  <c r="EL36"/>
  <c r="EL33"/>
  <c r="EL30"/>
  <c r="EL24"/>
  <c r="EL21"/>
  <c r="EL18"/>
  <c r="EL9"/>
  <c r="EJ237"/>
  <c r="EJ231"/>
  <c r="EJ225"/>
  <c r="EJ222"/>
  <c r="EJ216"/>
  <c r="EJ213"/>
  <c r="EJ210"/>
  <c r="EJ204"/>
  <c r="EJ201"/>
  <c r="EJ198"/>
  <c r="EJ195"/>
  <c r="EJ192"/>
  <c r="EJ189"/>
  <c r="EJ186"/>
  <c r="EJ180"/>
  <c r="EJ177"/>
  <c r="EJ174"/>
  <c r="EJ168"/>
  <c r="EJ165"/>
  <c r="EJ162"/>
  <c r="EJ159"/>
  <c r="EJ156"/>
  <c r="EJ153"/>
  <c r="EJ150"/>
  <c r="EJ147"/>
  <c r="EJ129"/>
  <c r="EJ126"/>
  <c r="EJ123"/>
  <c r="EJ120"/>
  <c r="EJ117"/>
  <c r="EJ108"/>
  <c r="EJ105"/>
  <c r="EJ102"/>
  <c r="EJ99"/>
  <c r="EJ90"/>
  <c r="EJ87"/>
  <c r="EJ84"/>
  <c r="EJ81"/>
  <c r="EJ78"/>
  <c r="EJ75"/>
  <c r="EJ72"/>
  <c r="EJ69"/>
  <c r="EJ66"/>
  <c r="EJ63"/>
  <c r="EJ60"/>
  <c r="EJ57"/>
  <c r="EJ51"/>
  <c r="EJ48"/>
  <c r="EJ45"/>
  <c r="EJ42"/>
  <c r="EJ39"/>
  <c r="EJ36"/>
  <c r="EJ33"/>
  <c r="EJ30"/>
  <c r="EJ24"/>
  <c r="EJ21"/>
  <c r="EJ18"/>
  <c r="EJ9"/>
  <c r="K1304" i="8"/>
  <c r="K1310"/>
  <c r="K1309"/>
  <c r="K1301"/>
  <c r="K1316"/>
  <c r="K1319"/>
  <c r="K1302"/>
  <c r="K1311"/>
  <c r="K1327"/>
  <c r="K1322"/>
  <c r="K1315"/>
  <c r="K1318"/>
  <c r="K1317"/>
  <c r="K1305"/>
  <c r="K1308"/>
  <c r="K1323"/>
  <c r="K1321"/>
  <c r="K1303"/>
  <c r="K1313"/>
  <c r="K1307"/>
  <c r="K1326"/>
  <c r="K1299"/>
  <c r="K1314"/>
  <c r="K1324"/>
  <c r="K1325"/>
  <c r="K1306"/>
  <c r="EG237" i="5"/>
  <c r="EG231"/>
  <c r="EG225"/>
  <c r="EG222"/>
  <c r="EG216"/>
  <c r="EG213"/>
  <c r="EG210"/>
  <c r="EG204"/>
  <c r="EG201"/>
  <c r="EG198"/>
  <c r="EG195"/>
  <c r="EG192"/>
  <c r="EG189"/>
  <c r="EG186"/>
  <c r="EG180"/>
  <c r="EG177"/>
  <c r="EG174"/>
  <c r="EG168"/>
  <c r="EG165"/>
  <c r="EG162"/>
  <c r="EG159"/>
  <c r="EG156"/>
  <c r="EG153"/>
  <c r="EG150"/>
  <c r="EG147"/>
  <c r="EG129"/>
  <c r="EG126"/>
  <c r="EG123"/>
  <c r="EG120"/>
  <c r="EG117"/>
  <c r="EG108"/>
  <c r="EG105"/>
  <c r="EG102"/>
  <c r="EG99"/>
  <c r="EG90"/>
  <c r="EG87"/>
  <c r="EG84"/>
  <c r="EG81"/>
  <c r="EG78"/>
  <c r="EG75"/>
  <c r="EG72"/>
  <c r="EG69"/>
  <c r="EG66"/>
  <c r="EG63"/>
  <c r="EG60"/>
  <c r="EG57"/>
  <c r="EG51"/>
  <c r="EG48"/>
  <c r="EG45"/>
  <c r="EG42"/>
  <c r="EG39"/>
  <c r="EG36"/>
  <c r="EG33"/>
  <c r="EG30"/>
  <c r="EG24"/>
  <c r="EG21"/>
  <c r="EG18"/>
  <c r="EG9"/>
  <c r="EE237" l="1"/>
  <c r="EE231"/>
  <c r="EE225"/>
  <c r="EE222"/>
  <c r="EE216"/>
  <c r="EE213"/>
  <c r="EE210"/>
  <c r="EE204"/>
  <c r="EE201"/>
  <c r="EE198"/>
  <c r="EE195"/>
  <c r="EE192"/>
  <c r="EE189"/>
  <c r="EE186"/>
  <c r="EE180"/>
  <c r="EE177"/>
  <c r="EE174"/>
  <c r="EE168"/>
  <c r="EE165"/>
  <c r="EE162"/>
  <c r="EE159"/>
  <c r="EE156"/>
  <c r="EE153"/>
  <c r="EE150"/>
  <c r="EE147"/>
  <c r="EE129"/>
  <c r="EE126"/>
  <c r="EE123"/>
  <c r="EE120"/>
  <c r="EE117"/>
  <c r="EE108"/>
  <c r="EE105"/>
  <c r="EE102"/>
  <c r="EE99"/>
  <c r="EE90"/>
  <c r="EE87"/>
  <c r="EE84"/>
  <c r="EE81"/>
  <c r="EE78"/>
  <c r="EE75"/>
  <c r="EE72"/>
  <c r="EE69"/>
  <c r="EE66"/>
  <c r="EE63"/>
  <c r="EE60"/>
  <c r="EE57"/>
  <c r="EE51"/>
  <c r="EE48"/>
  <c r="EE45"/>
  <c r="EE42"/>
  <c r="EE39"/>
  <c r="EE36"/>
  <c r="EE33"/>
  <c r="EE30"/>
  <c r="EE24"/>
  <c r="EE21"/>
  <c r="EE18"/>
  <c r="EE9"/>
  <c r="EC237"/>
  <c r="EC231"/>
  <c r="EC225"/>
  <c r="EC222"/>
  <c r="EC216"/>
  <c r="EC213"/>
  <c r="EC210"/>
  <c r="EC204"/>
  <c r="EC201"/>
  <c r="EC198"/>
  <c r="EC195"/>
  <c r="EC192"/>
  <c r="EC189"/>
  <c r="EC186"/>
  <c r="EC180"/>
  <c r="EC177"/>
  <c r="EC174"/>
  <c r="EC168"/>
  <c r="EC165"/>
  <c r="EC162"/>
  <c r="EC159"/>
  <c r="EC156"/>
  <c r="EC153"/>
  <c r="EC150"/>
  <c r="EC147"/>
  <c r="EC129"/>
  <c r="EC126"/>
  <c r="EC123"/>
  <c r="EC120"/>
  <c r="EC117"/>
  <c r="EC108"/>
  <c r="EC105"/>
  <c r="EC102"/>
  <c r="EC99"/>
  <c r="EC90"/>
  <c r="EC87"/>
  <c r="EC84"/>
  <c r="EC81"/>
  <c r="EC78"/>
  <c r="EC75"/>
  <c r="EC72"/>
  <c r="EC69"/>
  <c r="EC66"/>
  <c r="EC63"/>
  <c r="EC60"/>
  <c r="EC57"/>
  <c r="EC51"/>
  <c r="EC48"/>
  <c r="EC45"/>
  <c r="EC42"/>
  <c r="EC39"/>
  <c r="EC36"/>
  <c r="EC33"/>
  <c r="EC30"/>
  <c r="EC24"/>
  <c r="EC21"/>
  <c r="EC18"/>
  <c r="EC9"/>
  <c r="EA237"/>
  <c r="EA231"/>
  <c r="EA225"/>
  <c r="EA222"/>
  <c r="EA216"/>
  <c r="EA213"/>
  <c r="EA210"/>
  <c r="EA204"/>
  <c r="EA201"/>
  <c r="EA198"/>
  <c r="EA195"/>
  <c r="EA192"/>
  <c r="EA189"/>
  <c r="EA186"/>
  <c r="EA180"/>
  <c r="EA177"/>
  <c r="EA174"/>
  <c r="EA168"/>
  <c r="EA165"/>
  <c r="EA162"/>
  <c r="EA159"/>
  <c r="EA156"/>
  <c r="EA153"/>
  <c r="EA150"/>
  <c r="EA147"/>
  <c r="EA129"/>
  <c r="EA126"/>
  <c r="EA123"/>
  <c r="EA120"/>
  <c r="EA117"/>
  <c r="EA108"/>
  <c r="EA105"/>
  <c r="EA102"/>
  <c r="EA99"/>
  <c r="EA90"/>
  <c r="EA87"/>
  <c r="EA84"/>
  <c r="EA81"/>
  <c r="EA78"/>
  <c r="EA75"/>
  <c r="EA72"/>
  <c r="EA69"/>
  <c r="EA66"/>
  <c r="EA63"/>
  <c r="EA60"/>
  <c r="EA57"/>
  <c r="EA51"/>
  <c r="EA48"/>
  <c r="EA45"/>
  <c r="EA42"/>
  <c r="EA39"/>
  <c r="EA36"/>
  <c r="EA33"/>
  <c r="EA30"/>
  <c r="EA24"/>
  <c r="EA21"/>
  <c r="EA18"/>
  <c r="EA9"/>
  <c r="K1222" i="8"/>
  <c r="K1220"/>
  <c r="K1226"/>
  <c r="K1230"/>
  <c r="K1219"/>
  <c r="K1225"/>
  <c r="K1216"/>
  <c r="K1233"/>
  <c r="K1234"/>
  <c r="K1240"/>
  <c r="K1227"/>
  <c r="K1236"/>
  <c r="K1221"/>
  <c r="K1215"/>
  <c r="K1241"/>
  <c r="K1237"/>
  <c r="K1242"/>
  <c r="K1229"/>
  <c r="K1238"/>
  <c r="K1218"/>
  <c r="K1228"/>
  <c r="K1243"/>
  <c r="K1231"/>
  <c r="K1239"/>
  <c r="K1217"/>
  <c r="K1214"/>
  <c r="DV237" i="5"/>
  <c r="DV231"/>
  <c r="DV225"/>
  <c r="DV222"/>
  <c r="DV216"/>
  <c r="DV213"/>
  <c r="DV210"/>
  <c r="DV204"/>
  <c r="DV201"/>
  <c r="DV198"/>
  <c r="DV195"/>
  <c r="DV192"/>
  <c r="DV189"/>
  <c r="DV186"/>
  <c r="DV180"/>
  <c r="DV177"/>
  <c r="DV174"/>
  <c r="DV168"/>
  <c r="DV165"/>
  <c r="DV162"/>
  <c r="DV159"/>
  <c r="DV156"/>
  <c r="DV153"/>
  <c r="DV150"/>
  <c r="DV147"/>
  <c r="DV129"/>
  <c r="DV126"/>
  <c r="DV123"/>
  <c r="DV120"/>
  <c r="DV117"/>
  <c r="DV108"/>
  <c r="DV105"/>
  <c r="DV102"/>
  <c r="DV99"/>
  <c r="DV90"/>
  <c r="DV87"/>
  <c r="DV84"/>
  <c r="DV81"/>
  <c r="DV78"/>
  <c r="DV75"/>
  <c r="DV72"/>
  <c r="DV69"/>
  <c r="DV66"/>
  <c r="DV63"/>
  <c r="DV60"/>
  <c r="DV57"/>
  <c r="DV51"/>
  <c r="DV48"/>
  <c r="DV45"/>
  <c r="DV42"/>
  <c r="DV39"/>
  <c r="DV36"/>
  <c r="DV33"/>
  <c r="DV30"/>
  <c r="DV24"/>
  <c r="DV21"/>
  <c r="DV18"/>
  <c r="DV9"/>
  <c r="DT237"/>
  <c r="DT231"/>
  <c r="DT225"/>
  <c r="DT222"/>
  <c r="DT216"/>
  <c r="DT213"/>
  <c r="DT210"/>
  <c r="DT204"/>
  <c r="DT201"/>
  <c r="DT198"/>
  <c r="DT195"/>
  <c r="DT192"/>
  <c r="DT189"/>
  <c r="DT186"/>
  <c r="DT180"/>
  <c r="DT177"/>
  <c r="DT174"/>
  <c r="DT168"/>
  <c r="DT165"/>
  <c r="DT162"/>
  <c r="DT159"/>
  <c r="DT156"/>
  <c r="DT153"/>
  <c r="DT150"/>
  <c r="DT147"/>
  <c r="DT129"/>
  <c r="DT126"/>
  <c r="DT123"/>
  <c r="DT120"/>
  <c r="DT117"/>
  <c r="DT108"/>
  <c r="DT105"/>
  <c r="DT102"/>
  <c r="DT99"/>
  <c r="DT90"/>
  <c r="DT87"/>
  <c r="DT84"/>
  <c r="DT81"/>
  <c r="DT78"/>
  <c r="DT75"/>
  <c r="DT72"/>
  <c r="DT69"/>
  <c r="DT66"/>
  <c r="DT63"/>
  <c r="DT60"/>
  <c r="DT57"/>
  <c r="DT51"/>
  <c r="DT48"/>
  <c r="DT45"/>
  <c r="DT42"/>
  <c r="DT39"/>
  <c r="DT36"/>
  <c r="DT33"/>
  <c r="DT30"/>
  <c r="DT24"/>
  <c r="DT21"/>
  <c r="DT18"/>
  <c r="DT9"/>
  <c r="DR237"/>
  <c r="DR231"/>
  <c r="DR225"/>
  <c r="DR222"/>
  <c r="DR216"/>
  <c r="DR213"/>
  <c r="DR210"/>
  <c r="DR204"/>
  <c r="DR201"/>
  <c r="DR198"/>
  <c r="DR195"/>
  <c r="DR192"/>
  <c r="DR189"/>
  <c r="DR186"/>
  <c r="DR180"/>
  <c r="DR177"/>
  <c r="DR174"/>
  <c r="DR168"/>
  <c r="DR165"/>
  <c r="DR162"/>
  <c r="DR159"/>
  <c r="DR156"/>
  <c r="DR153"/>
  <c r="DR150"/>
  <c r="DR147"/>
  <c r="DR129"/>
  <c r="DR126"/>
  <c r="DR123"/>
  <c r="DR120"/>
  <c r="DR117"/>
  <c r="DR108"/>
  <c r="DR105"/>
  <c r="DR102"/>
  <c r="DR99"/>
  <c r="DR90"/>
  <c r="DR87"/>
  <c r="DR84"/>
  <c r="DR81"/>
  <c r="DR78"/>
  <c r="DR75"/>
  <c r="DR72"/>
  <c r="DR69"/>
  <c r="DR66"/>
  <c r="DR63"/>
  <c r="DR60"/>
  <c r="DR57"/>
  <c r="DR51"/>
  <c r="DR48"/>
  <c r="DR45"/>
  <c r="DR42"/>
  <c r="DR39"/>
  <c r="DR36"/>
  <c r="DR33"/>
  <c r="DR30"/>
  <c r="DR24"/>
  <c r="DR21"/>
  <c r="DR18"/>
  <c r="DR9"/>
  <c r="K1145" i="8"/>
  <c r="K1160"/>
  <c r="K1169"/>
  <c r="K1173"/>
  <c r="K1166"/>
  <c r="K1142"/>
  <c r="K1147"/>
  <c r="K1149"/>
  <c r="K1157"/>
  <c r="K1151"/>
  <c r="K1148"/>
  <c r="K1152"/>
  <c r="K1128"/>
  <c r="K1141"/>
  <c r="K1156"/>
  <c r="K1143"/>
  <c r="K1134"/>
  <c r="K1131"/>
  <c r="K1150"/>
  <c r="K1129"/>
  <c r="K1136"/>
  <c r="K1135"/>
  <c r="K1138"/>
  <c r="K1130"/>
  <c r="K1137"/>
  <c r="K1132"/>
  <c r="DO237" i="5" l="1"/>
  <c r="DO231"/>
  <c r="DO225"/>
  <c r="DO222"/>
  <c r="DO216"/>
  <c r="DO213"/>
  <c r="DO210"/>
  <c r="DO204"/>
  <c r="DO201"/>
  <c r="DO198"/>
  <c r="DO195"/>
  <c r="DO192"/>
  <c r="DO189"/>
  <c r="DO186"/>
  <c r="DO180"/>
  <c r="DO177"/>
  <c r="DO174"/>
  <c r="DO168"/>
  <c r="DO165"/>
  <c r="DO162"/>
  <c r="DO159"/>
  <c r="DO156"/>
  <c r="DO153"/>
  <c r="DO150"/>
  <c r="DO147"/>
  <c r="DO129"/>
  <c r="DO126"/>
  <c r="DO123"/>
  <c r="DO120"/>
  <c r="DO117"/>
  <c r="DO108"/>
  <c r="DO105"/>
  <c r="DO102"/>
  <c r="DO99"/>
  <c r="DO90"/>
  <c r="DO87"/>
  <c r="DO84"/>
  <c r="DO81"/>
  <c r="DO78"/>
  <c r="DO75"/>
  <c r="DO72"/>
  <c r="DO69"/>
  <c r="DO66"/>
  <c r="DO63"/>
  <c r="DO60"/>
  <c r="DO57"/>
  <c r="DO51"/>
  <c r="DO48"/>
  <c r="DO45"/>
  <c r="DO42"/>
  <c r="DO39"/>
  <c r="DO36"/>
  <c r="DO33"/>
  <c r="DO30"/>
  <c r="DO24"/>
  <c r="DO21"/>
  <c r="DO18"/>
  <c r="DO9"/>
  <c r="DM237"/>
  <c r="DM231"/>
  <c r="DM225"/>
  <c r="DM222"/>
  <c r="DM216"/>
  <c r="DM213"/>
  <c r="DM210"/>
  <c r="DM204"/>
  <c r="DM201"/>
  <c r="DM198"/>
  <c r="DM195"/>
  <c r="DM192"/>
  <c r="DM189"/>
  <c r="DM186"/>
  <c r="DM180"/>
  <c r="DM177"/>
  <c r="DM174"/>
  <c r="DM168"/>
  <c r="DM165"/>
  <c r="DM162"/>
  <c r="DM159"/>
  <c r="DM156"/>
  <c r="DM153"/>
  <c r="DM150"/>
  <c r="DM147"/>
  <c r="DM129"/>
  <c r="DM126"/>
  <c r="DM123"/>
  <c r="DM120"/>
  <c r="DM117"/>
  <c r="DM108"/>
  <c r="DM105"/>
  <c r="DM102"/>
  <c r="DM99"/>
  <c r="DM90"/>
  <c r="DM87"/>
  <c r="DM84"/>
  <c r="DM81"/>
  <c r="DM78"/>
  <c r="DM75"/>
  <c r="DM72"/>
  <c r="DM69"/>
  <c r="DM66"/>
  <c r="DM63"/>
  <c r="DM60"/>
  <c r="DM57"/>
  <c r="DM51"/>
  <c r="DM48"/>
  <c r="DM45"/>
  <c r="DM42"/>
  <c r="DM39"/>
  <c r="DM36"/>
  <c r="DM33"/>
  <c r="DM30"/>
  <c r="DM24"/>
  <c r="DM21"/>
  <c r="DM18"/>
  <c r="DM9"/>
  <c r="DK237"/>
  <c r="DK231"/>
  <c r="DK225"/>
  <c r="DK222"/>
  <c r="DK216"/>
  <c r="DK213"/>
  <c r="DK210"/>
  <c r="DK204"/>
  <c r="DK201"/>
  <c r="DK198"/>
  <c r="DK195"/>
  <c r="DK192"/>
  <c r="DK189"/>
  <c r="DK186"/>
  <c r="DK180"/>
  <c r="DK177"/>
  <c r="DK174"/>
  <c r="DK168"/>
  <c r="DK165"/>
  <c r="DK162"/>
  <c r="DK159"/>
  <c r="DK156"/>
  <c r="DK153"/>
  <c r="DK150"/>
  <c r="DK147"/>
  <c r="DK129"/>
  <c r="DK126"/>
  <c r="DK123"/>
  <c r="DK120"/>
  <c r="DK117"/>
  <c r="DK108"/>
  <c r="DK105"/>
  <c r="DK102"/>
  <c r="DK99"/>
  <c r="DK90"/>
  <c r="DK87"/>
  <c r="DK84"/>
  <c r="DK81"/>
  <c r="DK78"/>
  <c r="DK75"/>
  <c r="DK72"/>
  <c r="DK69"/>
  <c r="DK66"/>
  <c r="DK63"/>
  <c r="DK60"/>
  <c r="DK57"/>
  <c r="DK51"/>
  <c r="DK48"/>
  <c r="DK45"/>
  <c r="DK42"/>
  <c r="DK39"/>
  <c r="DK36"/>
  <c r="DK33"/>
  <c r="DK30"/>
  <c r="DK24"/>
  <c r="DK21"/>
  <c r="DK18"/>
  <c r="DK9"/>
  <c r="DI237"/>
  <c r="DI231"/>
  <c r="DI225"/>
  <c r="DI222"/>
  <c r="DI216"/>
  <c r="DI213"/>
  <c r="DI210"/>
  <c r="DI204"/>
  <c r="DI201"/>
  <c r="DI198"/>
  <c r="DI195"/>
  <c r="DI192"/>
  <c r="DI189"/>
  <c r="DI186"/>
  <c r="DI180"/>
  <c r="DI177"/>
  <c r="DI174"/>
  <c r="DI168"/>
  <c r="DI165"/>
  <c r="DI162"/>
  <c r="DI159"/>
  <c r="DI156"/>
  <c r="DI153"/>
  <c r="DI150"/>
  <c r="DI147"/>
  <c r="DI129"/>
  <c r="DI126"/>
  <c r="DI123"/>
  <c r="DI120"/>
  <c r="DI117"/>
  <c r="DI108"/>
  <c r="DI105"/>
  <c r="DI102"/>
  <c r="DI99"/>
  <c r="DI90"/>
  <c r="DI87"/>
  <c r="DI84"/>
  <c r="DI81"/>
  <c r="DI78"/>
  <c r="DI75"/>
  <c r="DI72"/>
  <c r="DI69"/>
  <c r="DI66"/>
  <c r="DI63"/>
  <c r="DI60"/>
  <c r="DI57"/>
  <c r="DI51"/>
  <c r="DI48"/>
  <c r="DI45"/>
  <c r="DI42"/>
  <c r="DI39"/>
  <c r="DI36"/>
  <c r="DI33"/>
  <c r="DI30"/>
  <c r="DI24"/>
  <c r="DI21"/>
  <c r="DI18"/>
  <c r="DI9"/>
  <c r="DD237" l="1"/>
  <c r="DD231"/>
  <c r="DD225"/>
  <c r="DD222"/>
  <c r="DD216"/>
  <c r="DD213"/>
  <c r="DD210"/>
  <c r="DD204"/>
  <c r="DD201"/>
  <c r="DD198"/>
  <c r="DD195"/>
  <c r="DD192"/>
  <c r="DD189"/>
  <c r="DD186"/>
  <c r="DD180"/>
  <c r="DD177"/>
  <c r="DD174"/>
  <c r="DD168"/>
  <c r="DD165"/>
  <c r="DD162"/>
  <c r="DD159"/>
  <c r="DD156"/>
  <c r="DD153"/>
  <c r="DD150"/>
  <c r="DD147"/>
  <c r="DD129"/>
  <c r="DD126"/>
  <c r="DD123"/>
  <c r="DD120"/>
  <c r="DD117"/>
  <c r="DD108"/>
  <c r="DD105"/>
  <c r="DD102"/>
  <c r="DD99"/>
  <c r="DD90"/>
  <c r="DD87"/>
  <c r="DD84"/>
  <c r="DD81"/>
  <c r="DD78"/>
  <c r="DD75"/>
  <c r="DD72"/>
  <c r="DD69"/>
  <c r="DD66"/>
  <c r="DD63"/>
  <c r="DD60"/>
  <c r="DD57"/>
  <c r="DD51"/>
  <c r="DD48"/>
  <c r="DD45"/>
  <c r="DD42"/>
  <c r="DD39"/>
  <c r="DD36"/>
  <c r="DD33"/>
  <c r="DD30"/>
  <c r="DD24"/>
  <c r="DD21"/>
  <c r="DD18"/>
  <c r="DD9"/>
  <c r="DB237"/>
  <c r="DB231"/>
  <c r="DB225"/>
  <c r="DB222"/>
  <c r="DB216"/>
  <c r="DB213"/>
  <c r="DB210"/>
  <c r="DB204"/>
  <c r="DB201"/>
  <c r="DB198"/>
  <c r="DB195"/>
  <c r="DB192"/>
  <c r="DB189"/>
  <c r="DB186"/>
  <c r="DB180"/>
  <c r="DB177"/>
  <c r="DB174"/>
  <c r="DB168"/>
  <c r="DB165"/>
  <c r="DB162"/>
  <c r="DB159"/>
  <c r="DB156"/>
  <c r="DB153"/>
  <c r="DB150"/>
  <c r="DB147"/>
  <c r="DB129"/>
  <c r="DB126"/>
  <c r="DB123"/>
  <c r="DB120"/>
  <c r="DB117"/>
  <c r="DB108"/>
  <c r="DB105"/>
  <c r="DB102"/>
  <c r="DB99"/>
  <c r="DB90"/>
  <c r="DB87"/>
  <c r="DB84"/>
  <c r="DB81"/>
  <c r="DB78"/>
  <c r="DB75"/>
  <c r="DB72"/>
  <c r="DB69"/>
  <c r="DB66"/>
  <c r="DB63"/>
  <c r="DB60"/>
  <c r="DB57"/>
  <c r="DB51"/>
  <c r="DB48"/>
  <c r="DB45"/>
  <c r="DB42"/>
  <c r="DB39"/>
  <c r="DB36"/>
  <c r="DB33"/>
  <c r="DB30"/>
  <c r="DB24"/>
  <c r="DB21"/>
  <c r="DB18"/>
  <c r="DB9"/>
  <c r="CZ237"/>
  <c r="CZ231"/>
  <c r="CZ225"/>
  <c r="CZ222"/>
  <c r="CZ216"/>
  <c r="CZ213"/>
  <c r="CZ210"/>
  <c r="CZ204"/>
  <c r="CZ201"/>
  <c r="CZ198"/>
  <c r="CZ195"/>
  <c r="CZ192"/>
  <c r="CZ189"/>
  <c r="CZ186"/>
  <c r="CZ180"/>
  <c r="CZ177"/>
  <c r="CZ174"/>
  <c r="CZ168"/>
  <c r="CZ165"/>
  <c r="CZ162"/>
  <c r="CZ159"/>
  <c r="CZ156"/>
  <c r="CZ153"/>
  <c r="CZ150"/>
  <c r="CZ147"/>
  <c r="CZ129"/>
  <c r="CZ126"/>
  <c r="CZ123"/>
  <c r="CZ120"/>
  <c r="CZ117"/>
  <c r="CZ108"/>
  <c r="CZ105"/>
  <c r="CZ102"/>
  <c r="CZ99"/>
  <c r="CZ90"/>
  <c r="CZ87"/>
  <c r="CZ84"/>
  <c r="CZ81"/>
  <c r="CZ78"/>
  <c r="CZ75"/>
  <c r="CZ72"/>
  <c r="CZ69"/>
  <c r="CZ66"/>
  <c r="CZ63"/>
  <c r="CZ60"/>
  <c r="CZ57"/>
  <c r="CZ51"/>
  <c r="CZ48"/>
  <c r="CZ45"/>
  <c r="CZ42"/>
  <c r="CZ39"/>
  <c r="CZ36"/>
  <c r="CZ33"/>
  <c r="CZ30"/>
  <c r="CZ24"/>
  <c r="CZ21"/>
  <c r="CZ18"/>
  <c r="CZ9"/>
  <c r="K971" i="8"/>
  <c r="K979"/>
  <c r="K995"/>
  <c r="K985"/>
  <c r="K973"/>
  <c r="K993"/>
  <c r="K1001"/>
  <c r="K991"/>
  <c r="K999"/>
  <c r="K982"/>
  <c r="K972"/>
  <c r="K980"/>
  <c r="K988"/>
  <c r="K957"/>
  <c r="K992"/>
  <c r="K976"/>
  <c r="K983"/>
  <c r="K965"/>
  <c r="K974"/>
  <c r="K986"/>
  <c r="K975"/>
  <c r="K955"/>
  <c r="K963"/>
  <c r="K967"/>
  <c r="K966"/>
  <c r="K970"/>
  <c r="CN237" i="5"/>
  <c r="CN231"/>
  <c r="CN225"/>
  <c r="CN222"/>
  <c r="CN216"/>
  <c r="CN213"/>
  <c r="CN210"/>
  <c r="CN204"/>
  <c r="CN201"/>
  <c r="CN198"/>
  <c r="CN195"/>
  <c r="CN192"/>
  <c r="CN189"/>
  <c r="CN186"/>
  <c r="CN180"/>
  <c r="CN177"/>
  <c r="CN174"/>
  <c r="CN168"/>
  <c r="CN165"/>
  <c r="CN162"/>
  <c r="CN159"/>
  <c r="CN156"/>
  <c r="CN153"/>
  <c r="CN150"/>
  <c r="CN147"/>
  <c r="CN129"/>
  <c r="CN126"/>
  <c r="CN123"/>
  <c r="CN120"/>
  <c r="CN117"/>
  <c r="CN108"/>
  <c r="CN105"/>
  <c r="CN102"/>
  <c r="CN99"/>
  <c r="CN90"/>
  <c r="CN87"/>
  <c r="CN84"/>
  <c r="CN81"/>
  <c r="CN78"/>
  <c r="CN75"/>
  <c r="CN72"/>
  <c r="CN69"/>
  <c r="CN66"/>
  <c r="CN63"/>
  <c r="CN60"/>
  <c r="CN57"/>
  <c r="CN51"/>
  <c r="CN48"/>
  <c r="CN45"/>
  <c r="CN42"/>
  <c r="CN39"/>
  <c r="CN36"/>
  <c r="CN33"/>
  <c r="CN30"/>
  <c r="CN24"/>
  <c r="CN21"/>
  <c r="CN18"/>
  <c r="CN9"/>
  <c r="K796" i="8"/>
  <c r="K804"/>
  <c r="K794"/>
  <c r="K793"/>
  <c r="K799"/>
  <c r="K807"/>
  <c r="K802"/>
  <c r="K797"/>
  <c r="K812"/>
  <c r="K822"/>
  <c r="K800"/>
  <c r="K810"/>
  <c r="K808"/>
  <c r="K815"/>
  <c r="K811"/>
  <c r="K806"/>
  <c r="K814"/>
  <c r="K805"/>
  <c r="K816"/>
  <c r="K819"/>
  <c r="K801"/>
  <c r="K818"/>
  <c r="K823"/>
  <c r="K791"/>
  <c r="K817"/>
  <c r="K821"/>
  <c r="CL237" i="5"/>
  <c r="CL231"/>
  <c r="CL225"/>
  <c r="CL222"/>
  <c r="CL216"/>
  <c r="CL213"/>
  <c r="CL210"/>
  <c r="CL204"/>
  <c r="CL201"/>
  <c r="CL198"/>
  <c r="CL195"/>
  <c r="CL192"/>
  <c r="CL189"/>
  <c r="CL186"/>
  <c r="CL180"/>
  <c r="CL177"/>
  <c r="CL174"/>
  <c r="CL168"/>
  <c r="CL165"/>
  <c r="CL162"/>
  <c r="CL159"/>
  <c r="CL156"/>
  <c r="CL153"/>
  <c r="CL150"/>
  <c r="CL147"/>
  <c r="CL129"/>
  <c r="CL126"/>
  <c r="CL123"/>
  <c r="CL120"/>
  <c r="CL117"/>
  <c r="CL108"/>
  <c r="CL105"/>
  <c r="CL102"/>
  <c r="CL99"/>
  <c r="CL90"/>
  <c r="CL87"/>
  <c r="CL84"/>
  <c r="CL81"/>
  <c r="CL78"/>
  <c r="CL75"/>
  <c r="CL72"/>
  <c r="CL69"/>
  <c r="CL66"/>
  <c r="CL63"/>
  <c r="CL60"/>
  <c r="CL57"/>
  <c r="CL51"/>
  <c r="CL48"/>
  <c r="CL45"/>
  <c r="CL42"/>
  <c r="CL39"/>
  <c r="CL36"/>
  <c r="CL33"/>
  <c r="CL30"/>
  <c r="CL24"/>
  <c r="CL21"/>
  <c r="CL18"/>
  <c r="CL9"/>
  <c r="CJ237"/>
  <c r="CJ231"/>
  <c r="CJ225"/>
  <c r="CJ222"/>
  <c r="CJ216"/>
  <c r="CJ213"/>
  <c r="CJ210"/>
  <c r="CJ204"/>
  <c r="CJ201"/>
  <c r="CJ198"/>
  <c r="CJ195"/>
  <c r="CJ192"/>
  <c r="CJ189"/>
  <c r="CJ186"/>
  <c r="CJ180"/>
  <c r="CJ177"/>
  <c r="CJ174"/>
  <c r="CJ168"/>
  <c r="CJ165"/>
  <c r="CJ162"/>
  <c r="CJ159"/>
  <c r="CJ156"/>
  <c r="CJ153"/>
  <c r="CJ150"/>
  <c r="CJ147"/>
  <c r="CJ129"/>
  <c r="CJ126"/>
  <c r="CJ123"/>
  <c r="CJ120"/>
  <c r="CJ117"/>
  <c r="CJ108"/>
  <c r="CJ105"/>
  <c r="CJ102"/>
  <c r="CJ99"/>
  <c r="CJ90"/>
  <c r="CJ87"/>
  <c r="CJ84"/>
  <c r="CJ81"/>
  <c r="CJ78"/>
  <c r="CJ75"/>
  <c r="CJ72"/>
  <c r="CJ69"/>
  <c r="CJ66"/>
  <c r="CJ63"/>
  <c r="CJ60"/>
  <c r="CJ57"/>
  <c r="CJ51"/>
  <c r="CJ48"/>
  <c r="CJ45"/>
  <c r="CJ42"/>
  <c r="CJ39"/>
  <c r="CJ36"/>
  <c r="CJ33"/>
  <c r="CJ30"/>
  <c r="CJ24"/>
  <c r="CJ21"/>
  <c r="CJ18"/>
  <c r="CJ9"/>
  <c r="CH237"/>
  <c r="CH231"/>
  <c r="CH225"/>
  <c r="CH222"/>
  <c r="CH216"/>
  <c r="CH213"/>
  <c r="CH210"/>
  <c r="CH204"/>
  <c r="CH201"/>
  <c r="CH198"/>
  <c r="CH195"/>
  <c r="CH192"/>
  <c r="CH189"/>
  <c r="CH186"/>
  <c r="CH180"/>
  <c r="CH177"/>
  <c r="CH174"/>
  <c r="CH168"/>
  <c r="CH165"/>
  <c r="CH162"/>
  <c r="CH159"/>
  <c r="CH156"/>
  <c r="CH153"/>
  <c r="CH150"/>
  <c r="CH147"/>
  <c r="CH129"/>
  <c r="CH126"/>
  <c r="CH123"/>
  <c r="CH120"/>
  <c r="CH117"/>
  <c r="CH108"/>
  <c r="CH105"/>
  <c r="CH102"/>
  <c r="CH99"/>
  <c r="CH90"/>
  <c r="CH87"/>
  <c r="CH84"/>
  <c r="CH81"/>
  <c r="CH78"/>
  <c r="CH75"/>
  <c r="CH72"/>
  <c r="CH69"/>
  <c r="CH66"/>
  <c r="CH63"/>
  <c r="CH60"/>
  <c r="CH57"/>
  <c r="CH51"/>
  <c r="CH48"/>
  <c r="CH45"/>
  <c r="CH42"/>
  <c r="CH39"/>
  <c r="CH36"/>
  <c r="CH33"/>
  <c r="CH30"/>
  <c r="CH24"/>
  <c r="CH21"/>
  <c r="CH18"/>
  <c r="CH9"/>
  <c r="CW237"/>
  <c r="CW231"/>
  <c r="CW225"/>
  <c r="CW222"/>
  <c r="CW216"/>
  <c r="CW213"/>
  <c r="CW210"/>
  <c r="CW204"/>
  <c r="CW201"/>
  <c r="CW198"/>
  <c r="CW195"/>
  <c r="CW192"/>
  <c r="CW189"/>
  <c r="CW186"/>
  <c r="CW180"/>
  <c r="CW177"/>
  <c r="CW174"/>
  <c r="CW168"/>
  <c r="CW165"/>
  <c r="CW162"/>
  <c r="CW159"/>
  <c r="CW156"/>
  <c r="CW153"/>
  <c r="CW150"/>
  <c r="CW147"/>
  <c r="CW129"/>
  <c r="CW126"/>
  <c r="CW123"/>
  <c r="CW120"/>
  <c r="CW117"/>
  <c r="CW108"/>
  <c r="CW105"/>
  <c r="CW102"/>
  <c r="CW99"/>
  <c r="CW90"/>
  <c r="CW87"/>
  <c r="CW84"/>
  <c r="CW81"/>
  <c r="CW78"/>
  <c r="CW75"/>
  <c r="CW72"/>
  <c r="CW69"/>
  <c r="CW66"/>
  <c r="CW63"/>
  <c r="CW60"/>
  <c r="CW57"/>
  <c r="CW51"/>
  <c r="CW48"/>
  <c r="CW45"/>
  <c r="CW42"/>
  <c r="CW39"/>
  <c r="CW36"/>
  <c r="CW33"/>
  <c r="CW30"/>
  <c r="CW24"/>
  <c r="CW21"/>
  <c r="CW18"/>
  <c r="CW9"/>
  <c r="CU237"/>
  <c r="CU231"/>
  <c r="CU225"/>
  <c r="CU222"/>
  <c r="CU216"/>
  <c r="CU213"/>
  <c r="CU210"/>
  <c r="CU204"/>
  <c r="CU201"/>
  <c r="CU198"/>
  <c r="CU195"/>
  <c r="CU192"/>
  <c r="CU189"/>
  <c r="CU186"/>
  <c r="CU180"/>
  <c r="CU177"/>
  <c r="CU174"/>
  <c r="CU168"/>
  <c r="CU165"/>
  <c r="CU162"/>
  <c r="CU159"/>
  <c r="CU156"/>
  <c r="CU153"/>
  <c r="CU150"/>
  <c r="CU147"/>
  <c r="CU129"/>
  <c r="CU126"/>
  <c r="CU123"/>
  <c r="CU120"/>
  <c r="CU117"/>
  <c r="CU108"/>
  <c r="CU105"/>
  <c r="CU102"/>
  <c r="CU99"/>
  <c r="CU90"/>
  <c r="CU87"/>
  <c r="CU84"/>
  <c r="CU81"/>
  <c r="CU78"/>
  <c r="CU75"/>
  <c r="CU72"/>
  <c r="CU69"/>
  <c r="CU66"/>
  <c r="CU63"/>
  <c r="CU60"/>
  <c r="CU57"/>
  <c r="CU51"/>
  <c r="CU48"/>
  <c r="CU45"/>
  <c r="CU42"/>
  <c r="CU39"/>
  <c r="CU36"/>
  <c r="CU33"/>
  <c r="CU30"/>
  <c r="CU24"/>
  <c r="CU21"/>
  <c r="CU18"/>
  <c r="CU9"/>
  <c r="CS237"/>
  <c r="CS231"/>
  <c r="CS225"/>
  <c r="CS222"/>
  <c r="CS216"/>
  <c r="CS213"/>
  <c r="CS210"/>
  <c r="CS204"/>
  <c r="CS201"/>
  <c r="CS198"/>
  <c r="CS195"/>
  <c r="CS192"/>
  <c r="CS189"/>
  <c r="CS186"/>
  <c r="CS180"/>
  <c r="CS177"/>
  <c r="CS174"/>
  <c r="CS168"/>
  <c r="CS165"/>
  <c r="CS162"/>
  <c r="CS159"/>
  <c r="CS156"/>
  <c r="CS153"/>
  <c r="CS150"/>
  <c r="CS147"/>
  <c r="CS129"/>
  <c r="CS126"/>
  <c r="CS123"/>
  <c r="CS120"/>
  <c r="CS117"/>
  <c r="CS108"/>
  <c r="CS105"/>
  <c r="CS102"/>
  <c r="CS99"/>
  <c r="CS90"/>
  <c r="CS87"/>
  <c r="CS84"/>
  <c r="CS81"/>
  <c r="CS78"/>
  <c r="CS75"/>
  <c r="CS72"/>
  <c r="CS69"/>
  <c r="CS66"/>
  <c r="CS63"/>
  <c r="CS60"/>
  <c r="CS57"/>
  <c r="CS51"/>
  <c r="CS48"/>
  <c r="CS45"/>
  <c r="CS42"/>
  <c r="CS39"/>
  <c r="CS36"/>
  <c r="CS33"/>
  <c r="CS30"/>
  <c r="CS24"/>
  <c r="CS21"/>
  <c r="CS18"/>
  <c r="CS9"/>
  <c r="CQ237"/>
  <c r="CQ231"/>
  <c r="CQ225"/>
  <c r="CQ222"/>
  <c r="CQ216"/>
  <c r="CQ213"/>
  <c r="CQ210"/>
  <c r="CQ204"/>
  <c r="CQ201"/>
  <c r="CQ198"/>
  <c r="CQ195"/>
  <c r="CQ192"/>
  <c r="CQ189"/>
  <c r="CQ186"/>
  <c r="CQ180"/>
  <c r="CQ177"/>
  <c r="CQ174"/>
  <c r="CQ168"/>
  <c r="CQ165"/>
  <c r="CQ162"/>
  <c r="CQ159"/>
  <c r="CQ156"/>
  <c r="CQ153"/>
  <c r="CQ150"/>
  <c r="CQ147"/>
  <c r="CQ129"/>
  <c r="CQ126"/>
  <c r="CQ123"/>
  <c r="CQ120"/>
  <c r="CQ117"/>
  <c r="CQ108"/>
  <c r="CQ105"/>
  <c r="CQ102"/>
  <c r="CQ99"/>
  <c r="CQ90"/>
  <c r="CQ87"/>
  <c r="CQ84"/>
  <c r="CQ81"/>
  <c r="CQ78"/>
  <c r="CQ75"/>
  <c r="CQ72"/>
  <c r="CQ69"/>
  <c r="CQ66"/>
  <c r="CQ63"/>
  <c r="CQ60"/>
  <c r="CQ57"/>
  <c r="CQ51"/>
  <c r="CQ48"/>
  <c r="CQ45"/>
  <c r="CQ42"/>
  <c r="CQ39"/>
  <c r="CQ36"/>
  <c r="CQ33"/>
  <c r="CQ30"/>
  <c r="CQ24"/>
  <c r="CQ21"/>
  <c r="CQ18"/>
  <c r="CQ9"/>
  <c r="K896" i="8"/>
  <c r="K893"/>
  <c r="K891"/>
  <c r="K906"/>
  <c r="K900"/>
  <c r="K888"/>
  <c r="K899"/>
  <c r="K892"/>
  <c r="K887"/>
  <c r="K905"/>
  <c r="K903"/>
  <c r="K895"/>
  <c r="K880"/>
  <c r="K907"/>
  <c r="K889"/>
  <c r="K902"/>
  <c r="K904"/>
  <c r="K901"/>
  <c r="K882"/>
  <c r="K898"/>
  <c r="K879"/>
  <c r="K890"/>
  <c r="K883"/>
  <c r="K894"/>
  <c r="K877"/>
  <c r="K878"/>
  <c r="CC237" i="5"/>
  <c r="CC231"/>
  <c r="CC225"/>
  <c r="CC222"/>
  <c r="CC216"/>
  <c r="CC213"/>
  <c r="CC210"/>
  <c r="CC204"/>
  <c r="CC201"/>
  <c r="CC198"/>
  <c r="CC195"/>
  <c r="CC192"/>
  <c r="CC189"/>
  <c r="CC186"/>
  <c r="CC180"/>
  <c r="CC177"/>
  <c r="CC174"/>
  <c r="CC168"/>
  <c r="CC165"/>
  <c r="CC162"/>
  <c r="CC159"/>
  <c r="CC156"/>
  <c r="CC153"/>
  <c r="CC150"/>
  <c r="CC147"/>
  <c r="CC129"/>
  <c r="CC126"/>
  <c r="CC123"/>
  <c r="CC120"/>
  <c r="CC117"/>
  <c r="CC108"/>
  <c r="CC105"/>
  <c r="CC102"/>
  <c r="CC99"/>
  <c r="CC90"/>
  <c r="CC87"/>
  <c r="CC84"/>
  <c r="CC81"/>
  <c r="CC78"/>
  <c r="CC75"/>
  <c r="CC72"/>
  <c r="CC69"/>
  <c r="CC66"/>
  <c r="CC63"/>
  <c r="CC60"/>
  <c r="CC57"/>
  <c r="CC51"/>
  <c r="CC48"/>
  <c r="CC45"/>
  <c r="CC42"/>
  <c r="CC39"/>
  <c r="CC36"/>
  <c r="CC33"/>
  <c r="CC30"/>
  <c r="CC24"/>
  <c r="CC21"/>
  <c r="CC18"/>
  <c r="CC9"/>
  <c r="CA237"/>
  <c r="CA231"/>
  <c r="CA225"/>
  <c r="CA222"/>
  <c r="CA216"/>
  <c r="CA213"/>
  <c r="CA210"/>
  <c r="CA204"/>
  <c r="CA201"/>
  <c r="CA198"/>
  <c r="CA195"/>
  <c r="CA192"/>
  <c r="CA189"/>
  <c r="CA186"/>
  <c r="CA180"/>
  <c r="CA177"/>
  <c r="CA174"/>
  <c r="CA168"/>
  <c r="CA165"/>
  <c r="CA162"/>
  <c r="CA159"/>
  <c r="CA156"/>
  <c r="CA153"/>
  <c r="CA150"/>
  <c r="CA147"/>
  <c r="CA129"/>
  <c r="CA126"/>
  <c r="CA123"/>
  <c r="CA120"/>
  <c r="CA117"/>
  <c r="CA108"/>
  <c r="CA105"/>
  <c r="CA102"/>
  <c r="CA99"/>
  <c r="CA90"/>
  <c r="CA87"/>
  <c r="CA84"/>
  <c r="CA81"/>
  <c r="CA78"/>
  <c r="CA75"/>
  <c r="CA72"/>
  <c r="CA69"/>
  <c r="CA66"/>
  <c r="CA63"/>
  <c r="CA60"/>
  <c r="CA57"/>
  <c r="CA51"/>
  <c r="CA48"/>
  <c r="CA45"/>
  <c r="CA42"/>
  <c r="CA39"/>
  <c r="CA36"/>
  <c r="CA33"/>
  <c r="CA30"/>
  <c r="CA24"/>
  <c r="CA21"/>
  <c r="CA18"/>
  <c r="CA9"/>
  <c r="BY237"/>
  <c r="BY231"/>
  <c r="BY225"/>
  <c r="BY222"/>
  <c r="BY216"/>
  <c r="BY213"/>
  <c r="BY210"/>
  <c r="BY204"/>
  <c r="BY201"/>
  <c r="BY198"/>
  <c r="BY195"/>
  <c r="BY192"/>
  <c r="BY189"/>
  <c r="BY186"/>
  <c r="BY180"/>
  <c r="BY177"/>
  <c r="BY174"/>
  <c r="BY168"/>
  <c r="BY165"/>
  <c r="BY162"/>
  <c r="BY159"/>
  <c r="BY156"/>
  <c r="BY153"/>
  <c r="BY150"/>
  <c r="BY147"/>
  <c r="BY129"/>
  <c r="BY126"/>
  <c r="BY123"/>
  <c r="BY120"/>
  <c r="BY117"/>
  <c r="BY108"/>
  <c r="BY105"/>
  <c r="BY102"/>
  <c r="BY99"/>
  <c r="BY90"/>
  <c r="BY87"/>
  <c r="BY84"/>
  <c r="BY81"/>
  <c r="BY78"/>
  <c r="BY75"/>
  <c r="BY72"/>
  <c r="BY69"/>
  <c r="BY66"/>
  <c r="BY63"/>
  <c r="BY60"/>
  <c r="BY57"/>
  <c r="BY51"/>
  <c r="BY48"/>
  <c r="BY45"/>
  <c r="BY42"/>
  <c r="BY39"/>
  <c r="BY36"/>
  <c r="BY33"/>
  <c r="BY30"/>
  <c r="BY24"/>
  <c r="BY21"/>
  <c r="BY18"/>
  <c r="BY9"/>
  <c r="K721" i="8"/>
  <c r="K693"/>
  <c r="K708"/>
  <c r="K686"/>
  <c r="K709"/>
  <c r="K697"/>
  <c r="K695"/>
  <c r="K688"/>
  <c r="K699"/>
  <c r="K750"/>
  <c r="K692"/>
  <c r="K726"/>
  <c r="K722"/>
  <c r="K736"/>
  <c r="K717"/>
  <c r="K711"/>
  <c r="K743"/>
  <c r="K730"/>
  <c r="K685"/>
  <c r="K727"/>
  <c r="K718"/>
  <c r="K710"/>
  <c r="K706"/>
  <c r="K703"/>
  <c r="K700"/>
  <c r="K757"/>
  <c r="K696"/>
  <c r="K724"/>
  <c r="K716"/>
  <c r="K702"/>
  <c r="K728"/>
  <c r="K701"/>
  <c r="K694"/>
  <c r="K687"/>
  <c r="K691"/>
  <c r="K732"/>
  <c r="K729"/>
  <c r="K684"/>
  <c r="K690"/>
  <c r="K713"/>
  <c r="K723"/>
  <c r="K754"/>
  <c r="K725"/>
  <c r="K682"/>
  <c r="K712"/>
  <c r="K715"/>
  <c r="K707"/>
  <c r="K698"/>
  <c r="K749"/>
  <c r="K683"/>
  <c r="K689"/>
  <c r="K720"/>
  <c r="K719"/>
  <c r="K705"/>
  <c r="K704"/>
  <c r="K751"/>
  <c r="K744"/>
  <c r="K714"/>
  <c r="BT237" i="5" l="1"/>
  <c r="BT231"/>
  <c r="BT225"/>
  <c r="BT222"/>
  <c r="BT216"/>
  <c r="BT213"/>
  <c r="BT210"/>
  <c r="BT204"/>
  <c r="BT201"/>
  <c r="BT198"/>
  <c r="BT195"/>
  <c r="BT192"/>
  <c r="BT189"/>
  <c r="BT186"/>
  <c r="BT180"/>
  <c r="BT177"/>
  <c r="BT174"/>
  <c r="BT168"/>
  <c r="BT165"/>
  <c r="BT162"/>
  <c r="BT159"/>
  <c r="BT156"/>
  <c r="BT153"/>
  <c r="BT150"/>
  <c r="BT147"/>
  <c r="BT129"/>
  <c r="BT126"/>
  <c r="BT123"/>
  <c r="BT120"/>
  <c r="BT117"/>
  <c r="BT108"/>
  <c r="BT105"/>
  <c r="BT102"/>
  <c r="BT99"/>
  <c r="BT90"/>
  <c r="BT87"/>
  <c r="BT84"/>
  <c r="BT81"/>
  <c r="BT78"/>
  <c r="BT75"/>
  <c r="BT72"/>
  <c r="BT69"/>
  <c r="BT66"/>
  <c r="BT63"/>
  <c r="BT60"/>
  <c r="BT57"/>
  <c r="BT51"/>
  <c r="BT48"/>
  <c r="BT45"/>
  <c r="BT42"/>
  <c r="BT39"/>
  <c r="BT36"/>
  <c r="BT33"/>
  <c r="BT30"/>
  <c r="BT24"/>
  <c r="BT21"/>
  <c r="BT18"/>
  <c r="BT9"/>
  <c r="BR237"/>
  <c r="BR231"/>
  <c r="BR225"/>
  <c r="BR222"/>
  <c r="BR216"/>
  <c r="BR213"/>
  <c r="BR210"/>
  <c r="BR204"/>
  <c r="BR201"/>
  <c r="BR198"/>
  <c r="BR195"/>
  <c r="BR192"/>
  <c r="BR189"/>
  <c r="BR186"/>
  <c r="BR180"/>
  <c r="BR177"/>
  <c r="BR174"/>
  <c r="BR168"/>
  <c r="BR165"/>
  <c r="BR162"/>
  <c r="BR159"/>
  <c r="BR156"/>
  <c r="BR153"/>
  <c r="BR150"/>
  <c r="BR147"/>
  <c r="BR129"/>
  <c r="BR126"/>
  <c r="BR123"/>
  <c r="BR120"/>
  <c r="BR117"/>
  <c r="BR108"/>
  <c r="BR105"/>
  <c r="BR102"/>
  <c r="BR99"/>
  <c r="BR90"/>
  <c r="BR87"/>
  <c r="BR84"/>
  <c r="BR81"/>
  <c r="BR78"/>
  <c r="BR75"/>
  <c r="BR72"/>
  <c r="BR69"/>
  <c r="BR66"/>
  <c r="BR63"/>
  <c r="BR60"/>
  <c r="BR57"/>
  <c r="BR51"/>
  <c r="BR48"/>
  <c r="BR45"/>
  <c r="BR42"/>
  <c r="BR39"/>
  <c r="BR36"/>
  <c r="BR33"/>
  <c r="BR30"/>
  <c r="BR24"/>
  <c r="BR21"/>
  <c r="BR18"/>
  <c r="BR9"/>
  <c r="BP237"/>
  <c r="BP231"/>
  <c r="BP225"/>
  <c r="BP222"/>
  <c r="BP216"/>
  <c r="BP213"/>
  <c r="BP210"/>
  <c r="BP204"/>
  <c r="BP201"/>
  <c r="BP198"/>
  <c r="BP195"/>
  <c r="BP192"/>
  <c r="BP189"/>
  <c r="BP186"/>
  <c r="BP180"/>
  <c r="BP177"/>
  <c r="BP174"/>
  <c r="BP168"/>
  <c r="BP165"/>
  <c r="BP162"/>
  <c r="BP159"/>
  <c r="BP156"/>
  <c r="BP153"/>
  <c r="BP150"/>
  <c r="BP147"/>
  <c r="BP129"/>
  <c r="BP126"/>
  <c r="BP123"/>
  <c r="BP120"/>
  <c r="BP117"/>
  <c r="BP108"/>
  <c r="BP105"/>
  <c r="BP102"/>
  <c r="BP99"/>
  <c r="BP90"/>
  <c r="BP87"/>
  <c r="BP84"/>
  <c r="BP81"/>
  <c r="BP78"/>
  <c r="BP75"/>
  <c r="BP72"/>
  <c r="BP69"/>
  <c r="BP66"/>
  <c r="BP63"/>
  <c r="BP60"/>
  <c r="BP57"/>
  <c r="BP51"/>
  <c r="BP48"/>
  <c r="BP45"/>
  <c r="BP42"/>
  <c r="BP39"/>
  <c r="BP36"/>
  <c r="BP33"/>
  <c r="BP30"/>
  <c r="BP24"/>
  <c r="BP21"/>
  <c r="BP18"/>
  <c r="BP9"/>
  <c r="K639" i="8"/>
  <c r="K628"/>
  <c r="K638"/>
  <c r="K648"/>
  <c r="K650"/>
  <c r="K623"/>
  <c r="K653"/>
  <c r="K657"/>
  <c r="K632"/>
  <c r="K649"/>
  <c r="K641"/>
  <c r="K640"/>
  <c r="K637"/>
  <c r="K633"/>
  <c r="K621"/>
  <c r="K645"/>
  <c r="K644"/>
  <c r="K659"/>
  <c r="K642"/>
  <c r="K626"/>
  <c r="K629"/>
  <c r="K631"/>
  <c r="K643"/>
  <c r="K646"/>
  <c r="K636"/>
  <c r="K634"/>
  <c r="BK237" i="5" l="1"/>
  <c r="BK231"/>
  <c r="BK225"/>
  <c r="BK222"/>
  <c r="BK216"/>
  <c r="BK213"/>
  <c r="BK210"/>
  <c r="BK204"/>
  <c r="BK201"/>
  <c r="BK198"/>
  <c r="BK195"/>
  <c r="BK192"/>
  <c r="BK189"/>
  <c r="BK186"/>
  <c r="BK180"/>
  <c r="BK177"/>
  <c r="BK174"/>
  <c r="BK168"/>
  <c r="BK165"/>
  <c r="BK162"/>
  <c r="BK159"/>
  <c r="BK156"/>
  <c r="BK153"/>
  <c r="BK150"/>
  <c r="BK147"/>
  <c r="BK129"/>
  <c r="BK126"/>
  <c r="BK123"/>
  <c r="BK120"/>
  <c r="BK117"/>
  <c r="BK108"/>
  <c r="BK105"/>
  <c r="BK102"/>
  <c r="BK99"/>
  <c r="BK90"/>
  <c r="BK87"/>
  <c r="BK84"/>
  <c r="BK81"/>
  <c r="BK78"/>
  <c r="BK75"/>
  <c r="BK72"/>
  <c r="BK69"/>
  <c r="BK66"/>
  <c r="BK63"/>
  <c r="BK60"/>
  <c r="BK57"/>
  <c r="BK51"/>
  <c r="BK48"/>
  <c r="BK45"/>
  <c r="BK42"/>
  <c r="BK39"/>
  <c r="BK36"/>
  <c r="BK33"/>
  <c r="BK30"/>
  <c r="BK24"/>
  <c r="BK21"/>
  <c r="BK18"/>
  <c r="BK9"/>
  <c r="BI237"/>
  <c r="BI231"/>
  <c r="BI225"/>
  <c r="BI222"/>
  <c r="BI216"/>
  <c r="BI213"/>
  <c r="BI210"/>
  <c r="BI204"/>
  <c r="BI201"/>
  <c r="BI198"/>
  <c r="BI195"/>
  <c r="BI192"/>
  <c r="BI189"/>
  <c r="BI186"/>
  <c r="BI180"/>
  <c r="BI177"/>
  <c r="BI174"/>
  <c r="BI168"/>
  <c r="BI165"/>
  <c r="BI162"/>
  <c r="BI159"/>
  <c r="BI156"/>
  <c r="BI153"/>
  <c r="BI150"/>
  <c r="BI147"/>
  <c r="BI129"/>
  <c r="BI126"/>
  <c r="BI123"/>
  <c r="BI120"/>
  <c r="BI117"/>
  <c r="BI108"/>
  <c r="BI105"/>
  <c r="BI102"/>
  <c r="BI99"/>
  <c r="BI90"/>
  <c r="BI87"/>
  <c r="BI84"/>
  <c r="BI81"/>
  <c r="BI78"/>
  <c r="BI75"/>
  <c r="BI72"/>
  <c r="BI69"/>
  <c r="BI66"/>
  <c r="BI63"/>
  <c r="BI60"/>
  <c r="BI57"/>
  <c r="BI51"/>
  <c r="BI48"/>
  <c r="BI45"/>
  <c r="BI42"/>
  <c r="BI39"/>
  <c r="BI36"/>
  <c r="BI33"/>
  <c r="BI30"/>
  <c r="BI24"/>
  <c r="BI21"/>
  <c r="BI18"/>
  <c r="BI9"/>
  <c r="BG237"/>
  <c r="BG231"/>
  <c r="BG225"/>
  <c r="BG222"/>
  <c r="BG216"/>
  <c r="BG213"/>
  <c r="BG210"/>
  <c r="BG204"/>
  <c r="BG201"/>
  <c r="BG198"/>
  <c r="BG195"/>
  <c r="BG192"/>
  <c r="BG189"/>
  <c r="BG186"/>
  <c r="BG180"/>
  <c r="BG177"/>
  <c r="BG174"/>
  <c r="BG168"/>
  <c r="BG165"/>
  <c r="BG162"/>
  <c r="BG159"/>
  <c r="BG156"/>
  <c r="BG153"/>
  <c r="BG150"/>
  <c r="BG147"/>
  <c r="BG129"/>
  <c r="BG126"/>
  <c r="BG123"/>
  <c r="BG120"/>
  <c r="BG117"/>
  <c r="BG108"/>
  <c r="BG105"/>
  <c r="BG102"/>
  <c r="BG99"/>
  <c r="BG90"/>
  <c r="BG87"/>
  <c r="BG84"/>
  <c r="BG81"/>
  <c r="BG78"/>
  <c r="BG75"/>
  <c r="BG72"/>
  <c r="BG69"/>
  <c r="BG66"/>
  <c r="BG63"/>
  <c r="BG60"/>
  <c r="BG57"/>
  <c r="BG51"/>
  <c r="BG48"/>
  <c r="BG45"/>
  <c r="BG42"/>
  <c r="BG39"/>
  <c r="BG36"/>
  <c r="BG33"/>
  <c r="BG30"/>
  <c r="BG24"/>
  <c r="BG21"/>
  <c r="BG18"/>
  <c r="BG9"/>
  <c r="K554" i="8"/>
  <c r="K573"/>
  <c r="K559"/>
  <c r="K553"/>
  <c r="K543"/>
  <c r="K556"/>
  <c r="K558"/>
  <c r="K544"/>
  <c r="K562"/>
  <c r="K568"/>
  <c r="K551"/>
  <c r="K563"/>
  <c r="K571"/>
  <c r="K552"/>
  <c r="K548"/>
  <c r="K555"/>
  <c r="K560"/>
  <c r="K547"/>
  <c r="K566"/>
  <c r="K538"/>
  <c r="K570"/>
  <c r="K561"/>
  <c r="K564"/>
  <c r="K545"/>
  <c r="K557"/>
  <c r="K546"/>
  <c r="K472" l="1"/>
  <c r="K471"/>
  <c r="K452"/>
  <c r="K482"/>
  <c r="K480"/>
  <c r="K497"/>
  <c r="K454"/>
  <c r="K475"/>
  <c r="K488"/>
  <c r="K478"/>
  <c r="K459"/>
  <c r="K468"/>
  <c r="K460"/>
  <c r="K464"/>
  <c r="K477"/>
  <c r="K466"/>
  <c r="K463"/>
  <c r="K469"/>
  <c r="K470"/>
  <c r="K481"/>
  <c r="K465"/>
  <c r="K485"/>
  <c r="K474"/>
  <c r="K462"/>
  <c r="K476"/>
  <c r="K473"/>
  <c r="BB237" i="5" l="1"/>
  <c r="BB231"/>
  <c r="BB225"/>
  <c r="BB222"/>
  <c r="BB216"/>
  <c r="BB213"/>
  <c r="BB210"/>
  <c r="BB204"/>
  <c r="BB201"/>
  <c r="BB198"/>
  <c r="BB195"/>
  <c r="BB192"/>
  <c r="BB189"/>
  <c r="BB186"/>
  <c r="BB180"/>
  <c r="BB177"/>
  <c r="BB174"/>
  <c r="BB168"/>
  <c r="BB165"/>
  <c r="BB162"/>
  <c r="BB159"/>
  <c r="BB156"/>
  <c r="BB153"/>
  <c r="BB150"/>
  <c r="BB147"/>
  <c r="BB129"/>
  <c r="BB126"/>
  <c r="BB123"/>
  <c r="BB120"/>
  <c r="BB117"/>
  <c r="BB108"/>
  <c r="BB105"/>
  <c r="BB102"/>
  <c r="BB99"/>
  <c r="BB90"/>
  <c r="BB87"/>
  <c r="BB84"/>
  <c r="BB81"/>
  <c r="BB78"/>
  <c r="BB75"/>
  <c r="BB72"/>
  <c r="BB69"/>
  <c r="BB66"/>
  <c r="BB63"/>
  <c r="BB60"/>
  <c r="BB57"/>
  <c r="BB51"/>
  <c r="BB48"/>
  <c r="BB45"/>
  <c r="BB42"/>
  <c r="BB39"/>
  <c r="BB36"/>
  <c r="BB33"/>
  <c r="BB30"/>
  <c r="BB24"/>
  <c r="BB21"/>
  <c r="BB18"/>
  <c r="BB9"/>
  <c r="AZ237"/>
  <c r="AZ231"/>
  <c r="AZ225"/>
  <c r="AZ222"/>
  <c r="AZ216"/>
  <c r="AZ213"/>
  <c r="AZ210"/>
  <c r="AZ204"/>
  <c r="AZ201"/>
  <c r="AZ198"/>
  <c r="AZ195"/>
  <c r="AZ192"/>
  <c r="AZ189"/>
  <c r="AZ186"/>
  <c r="AZ180"/>
  <c r="AZ177"/>
  <c r="AZ174"/>
  <c r="AZ168"/>
  <c r="AZ165"/>
  <c r="AZ162"/>
  <c r="AZ159"/>
  <c r="AZ156"/>
  <c r="AZ153"/>
  <c r="AZ150"/>
  <c r="AZ147"/>
  <c r="AZ129"/>
  <c r="AZ126"/>
  <c r="AZ123"/>
  <c r="AZ120"/>
  <c r="AZ117"/>
  <c r="AZ108"/>
  <c r="AZ105"/>
  <c r="AZ102"/>
  <c r="AZ99"/>
  <c r="AZ90"/>
  <c r="AZ87"/>
  <c r="AZ84"/>
  <c r="AZ81"/>
  <c r="AZ78"/>
  <c r="AZ75"/>
  <c r="AZ72"/>
  <c r="AZ69"/>
  <c r="AZ66"/>
  <c r="AZ63"/>
  <c r="AZ60"/>
  <c r="AZ57"/>
  <c r="AZ51"/>
  <c r="AZ48"/>
  <c r="AZ45"/>
  <c r="AZ42"/>
  <c r="AZ39"/>
  <c r="AZ36"/>
  <c r="AZ33"/>
  <c r="AZ30"/>
  <c r="AZ24"/>
  <c r="AZ21"/>
  <c r="AZ18"/>
  <c r="AZ9"/>
  <c r="AX237"/>
  <c r="AX231"/>
  <c r="AX225"/>
  <c r="AX222"/>
  <c r="AX216"/>
  <c r="AX213"/>
  <c r="AX210"/>
  <c r="AX204"/>
  <c r="AX201"/>
  <c r="AX198"/>
  <c r="AX195"/>
  <c r="AX192"/>
  <c r="AX189"/>
  <c r="AX186"/>
  <c r="AX180"/>
  <c r="AX177"/>
  <c r="AX174"/>
  <c r="AX168"/>
  <c r="AX165"/>
  <c r="AX162"/>
  <c r="AX159"/>
  <c r="AX156"/>
  <c r="AX153"/>
  <c r="AX150"/>
  <c r="AX147"/>
  <c r="AX129"/>
  <c r="AX126"/>
  <c r="AX123"/>
  <c r="AX120"/>
  <c r="AX117"/>
  <c r="AX108"/>
  <c r="AX105"/>
  <c r="AX102"/>
  <c r="AX99"/>
  <c r="AX90"/>
  <c r="AX87"/>
  <c r="AX84"/>
  <c r="AX81"/>
  <c r="AX78"/>
  <c r="AX75"/>
  <c r="AX72"/>
  <c r="AX69"/>
  <c r="AX66"/>
  <c r="AX63"/>
  <c r="AX60"/>
  <c r="AX57"/>
  <c r="AX51"/>
  <c r="AX48"/>
  <c r="AX45"/>
  <c r="AX42"/>
  <c r="AX39"/>
  <c r="AX36"/>
  <c r="AX33"/>
  <c r="AX30"/>
  <c r="AX24"/>
  <c r="AX21"/>
  <c r="AX18"/>
  <c r="AX9"/>
  <c r="K375" i="8" l="1"/>
  <c r="K392"/>
  <c r="K381"/>
  <c r="K378"/>
  <c r="K389"/>
  <c r="K410"/>
  <c r="K411"/>
  <c r="K401"/>
  <c r="K406"/>
  <c r="K376"/>
  <c r="K387"/>
  <c r="K394"/>
  <c r="K373"/>
  <c r="K400"/>
  <c r="K380"/>
  <c r="K379"/>
  <c r="K369"/>
  <c r="K370"/>
  <c r="K388"/>
  <c r="K384"/>
  <c r="K390"/>
  <c r="K407"/>
  <c r="K385"/>
  <c r="K374"/>
  <c r="K368"/>
  <c r="K360"/>
  <c r="AS237" i="5" l="1"/>
  <c r="AS231"/>
  <c r="AS225"/>
  <c r="AS222"/>
  <c r="AS216"/>
  <c r="AS213"/>
  <c r="AS210"/>
  <c r="AS204"/>
  <c r="AS201"/>
  <c r="AS198"/>
  <c r="AS195"/>
  <c r="AS192"/>
  <c r="AS189"/>
  <c r="AS186"/>
  <c r="AS180"/>
  <c r="AS177"/>
  <c r="AS174"/>
  <c r="AS168"/>
  <c r="AS165"/>
  <c r="AS162"/>
  <c r="AS159"/>
  <c r="AS156"/>
  <c r="AS153"/>
  <c r="AS150"/>
  <c r="AS147"/>
  <c r="AS129"/>
  <c r="AS126"/>
  <c r="AS123"/>
  <c r="AS120"/>
  <c r="AS117"/>
  <c r="AS108"/>
  <c r="AS105"/>
  <c r="AS102"/>
  <c r="AS99"/>
  <c r="AS90"/>
  <c r="AS87"/>
  <c r="AS84"/>
  <c r="AS81"/>
  <c r="AS78"/>
  <c r="AS75"/>
  <c r="AS72"/>
  <c r="AS69"/>
  <c r="AS66"/>
  <c r="AS63"/>
  <c r="AS60"/>
  <c r="AS57"/>
  <c r="AS51"/>
  <c r="AS48"/>
  <c r="AS45"/>
  <c r="AS42"/>
  <c r="AS39"/>
  <c r="AS36"/>
  <c r="AS33"/>
  <c r="AS30"/>
  <c r="AS24"/>
  <c r="AS21"/>
  <c r="AS18"/>
  <c r="AS9"/>
  <c r="AQ237"/>
  <c r="AQ231"/>
  <c r="AQ225"/>
  <c r="AQ222"/>
  <c r="AQ216"/>
  <c r="AQ213"/>
  <c r="AQ210"/>
  <c r="AQ204"/>
  <c r="AQ201"/>
  <c r="AQ198"/>
  <c r="AQ195"/>
  <c r="AQ192"/>
  <c r="AQ189"/>
  <c r="AQ186"/>
  <c r="AQ180"/>
  <c r="AQ177"/>
  <c r="AQ174"/>
  <c r="AQ168"/>
  <c r="AQ165"/>
  <c r="AQ162"/>
  <c r="AQ159"/>
  <c r="AQ156"/>
  <c r="AQ153"/>
  <c r="AQ150"/>
  <c r="AQ147"/>
  <c r="AQ129"/>
  <c r="AQ126"/>
  <c r="AQ123"/>
  <c r="AQ120"/>
  <c r="AQ117"/>
  <c r="AQ108"/>
  <c r="AQ105"/>
  <c r="AQ102"/>
  <c r="AQ99"/>
  <c r="AQ90"/>
  <c r="AQ87"/>
  <c r="AQ84"/>
  <c r="AQ81"/>
  <c r="AQ78"/>
  <c r="AQ75"/>
  <c r="AQ72"/>
  <c r="AQ69"/>
  <c r="AQ66"/>
  <c r="AQ63"/>
  <c r="AQ60"/>
  <c r="AQ57"/>
  <c r="AQ51"/>
  <c r="AQ48"/>
  <c r="AQ45"/>
  <c r="AQ42"/>
  <c r="AQ39"/>
  <c r="AQ36"/>
  <c r="AQ33"/>
  <c r="AQ30"/>
  <c r="AQ24"/>
  <c r="AQ21"/>
  <c r="AQ18"/>
  <c r="AQ9"/>
  <c r="AO237"/>
  <c r="AO231"/>
  <c r="AO225"/>
  <c r="AO222"/>
  <c r="AO216"/>
  <c r="AO213"/>
  <c r="AO210"/>
  <c r="AO204"/>
  <c r="AO201"/>
  <c r="AO198"/>
  <c r="AO195"/>
  <c r="AO192"/>
  <c r="AO189"/>
  <c r="AO186"/>
  <c r="AO180"/>
  <c r="AO177"/>
  <c r="AO174"/>
  <c r="AO168"/>
  <c r="AO165"/>
  <c r="AO162"/>
  <c r="AO159"/>
  <c r="AO156"/>
  <c r="AO153"/>
  <c r="AO150"/>
  <c r="AO147"/>
  <c r="AO129"/>
  <c r="AO126"/>
  <c r="AO123"/>
  <c r="AO120"/>
  <c r="AO117"/>
  <c r="AO108"/>
  <c r="AO105"/>
  <c r="AO102"/>
  <c r="AO99"/>
  <c r="AO90"/>
  <c r="AO87"/>
  <c r="AO84"/>
  <c r="AO81"/>
  <c r="AO78"/>
  <c r="AO75"/>
  <c r="AO72"/>
  <c r="AO69"/>
  <c r="AO66"/>
  <c r="AO63"/>
  <c r="AO60"/>
  <c r="AO57"/>
  <c r="AO51"/>
  <c r="AO48"/>
  <c r="AO45"/>
  <c r="AO42"/>
  <c r="AO39"/>
  <c r="AO36"/>
  <c r="AO33"/>
  <c r="AO30"/>
  <c r="AO24"/>
  <c r="AO21"/>
  <c r="AO18"/>
  <c r="AO9"/>
  <c r="AJ237" l="1"/>
  <c r="AJ231"/>
  <c r="AJ225"/>
  <c r="AJ222"/>
  <c r="AJ216"/>
  <c r="AJ213"/>
  <c r="AJ210"/>
  <c r="AJ204"/>
  <c r="AJ201"/>
  <c r="AJ198"/>
  <c r="AJ195"/>
  <c r="AJ192"/>
  <c r="AJ189"/>
  <c r="AJ186"/>
  <c r="AJ180"/>
  <c r="AJ177"/>
  <c r="AJ174"/>
  <c r="AJ168"/>
  <c r="AJ165"/>
  <c r="AJ162"/>
  <c r="AJ159"/>
  <c r="AJ156"/>
  <c r="AJ153"/>
  <c r="AJ150"/>
  <c r="AJ147"/>
  <c r="AJ129"/>
  <c r="AJ126"/>
  <c r="AJ123"/>
  <c r="AJ120"/>
  <c r="AJ117"/>
  <c r="AJ108"/>
  <c r="AJ105"/>
  <c r="AJ102"/>
  <c r="AJ99"/>
  <c r="AJ90"/>
  <c r="AJ87"/>
  <c r="AJ84"/>
  <c r="AJ81"/>
  <c r="AJ78"/>
  <c r="AJ75"/>
  <c r="AJ72"/>
  <c r="AJ69"/>
  <c r="AJ66"/>
  <c r="AJ63"/>
  <c r="AJ60"/>
  <c r="AJ57"/>
  <c r="AJ51"/>
  <c r="AJ48"/>
  <c r="AJ45"/>
  <c r="AJ42"/>
  <c r="AJ39"/>
  <c r="AJ36"/>
  <c r="AJ33"/>
  <c r="AJ30"/>
  <c r="AJ24"/>
  <c r="AJ21"/>
  <c r="AJ18"/>
  <c r="AJ9"/>
  <c r="AH237"/>
  <c r="AH231"/>
  <c r="AH225"/>
  <c r="AH222"/>
  <c r="AH216"/>
  <c r="AH213"/>
  <c r="AH210"/>
  <c r="AH204"/>
  <c r="AH201"/>
  <c r="AH198"/>
  <c r="AH195"/>
  <c r="AH192"/>
  <c r="AH189"/>
  <c r="AH186"/>
  <c r="AH180"/>
  <c r="AH177"/>
  <c r="AH174"/>
  <c r="AH168"/>
  <c r="AH165"/>
  <c r="AH162"/>
  <c r="AH159"/>
  <c r="AH156"/>
  <c r="AH153"/>
  <c r="AH150"/>
  <c r="AH147"/>
  <c r="AH129"/>
  <c r="AH126"/>
  <c r="AH123"/>
  <c r="AH120"/>
  <c r="AH117"/>
  <c r="AH108"/>
  <c r="AH105"/>
  <c r="AH102"/>
  <c r="AH99"/>
  <c r="AH90"/>
  <c r="AH87"/>
  <c r="AH84"/>
  <c r="AH81"/>
  <c r="AH78"/>
  <c r="AH75"/>
  <c r="AH72"/>
  <c r="AH69"/>
  <c r="AH66"/>
  <c r="AH63"/>
  <c r="AH60"/>
  <c r="AH57"/>
  <c r="AH51"/>
  <c r="AH48"/>
  <c r="AH45"/>
  <c r="AH42"/>
  <c r="AH39"/>
  <c r="AH36"/>
  <c r="AH33"/>
  <c r="AH30"/>
  <c r="AH24"/>
  <c r="AH21"/>
  <c r="AH18"/>
  <c r="AH9"/>
  <c r="AF237"/>
  <c r="AF231"/>
  <c r="AF225"/>
  <c r="AF222"/>
  <c r="AF216"/>
  <c r="AF213"/>
  <c r="AF210"/>
  <c r="AF204"/>
  <c r="AF201"/>
  <c r="AF198"/>
  <c r="AF195"/>
  <c r="AF192"/>
  <c r="AF189"/>
  <c r="AF186"/>
  <c r="AF180"/>
  <c r="AF177"/>
  <c r="AF174"/>
  <c r="AF168"/>
  <c r="AF165"/>
  <c r="AF162"/>
  <c r="AF159"/>
  <c r="AF156"/>
  <c r="AF153"/>
  <c r="AF150"/>
  <c r="AF147"/>
  <c r="AF129"/>
  <c r="AF126"/>
  <c r="AF123"/>
  <c r="AF120"/>
  <c r="AF117"/>
  <c r="AF108"/>
  <c r="AF105"/>
  <c r="AF102"/>
  <c r="AF99"/>
  <c r="AF90"/>
  <c r="AF87"/>
  <c r="AF84"/>
  <c r="AF81"/>
  <c r="AF78"/>
  <c r="AF75"/>
  <c r="AF72"/>
  <c r="AF69"/>
  <c r="AF66"/>
  <c r="AF63"/>
  <c r="AF60"/>
  <c r="AF57"/>
  <c r="AF51"/>
  <c r="AF48"/>
  <c r="AF42"/>
  <c r="AF39"/>
  <c r="AF36"/>
  <c r="AF33"/>
  <c r="AF30"/>
  <c r="AF24"/>
  <c r="AF21"/>
  <c r="AF18"/>
  <c r="AF9"/>
  <c r="K304" i="8"/>
  <c r="K328"/>
  <c r="K297"/>
  <c r="K285"/>
  <c r="K309"/>
  <c r="K300"/>
  <c r="K322"/>
  <c r="K288"/>
  <c r="K299"/>
  <c r="K331"/>
  <c r="K292"/>
  <c r="K276"/>
  <c r="K272"/>
  <c r="K279"/>
  <c r="K323"/>
  <c r="K284"/>
  <c r="K314"/>
  <c r="K281"/>
  <c r="K316"/>
  <c r="K296"/>
  <c r="K305"/>
  <c r="K325"/>
  <c r="K315"/>
  <c r="K302"/>
  <c r="K293"/>
  <c r="K326"/>
  <c r="K217"/>
  <c r="K226"/>
  <c r="K205"/>
  <c r="K215"/>
  <c r="K224"/>
  <c r="K244"/>
  <c r="K229"/>
  <c r="K207"/>
  <c r="K223"/>
  <c r="K233"/>
  <c r="K214"/>
  <c r="K227"/>
  <c r="K218"/>
  <c r="K220"/>
  <c r="K211"/>
  <c r="K230"/>
  <c r="K228"/>
  <c r="K216"/>
  <c r="K208"/>
  <c r="K221"/>
  <c r="K206"/>
  <c r="K219"/>
  <c r="K222"/>
  <c r="K210"/>
  <c r="K225"/>
  <c r="K212"/>
  <c r="AA237" i="5"/>
  <c r="AA231"/>
  <c r="AA225"/>
  <c r="AA222"/>
  <c r="AA216"/>
  <c r="AA213"/>
  <c r="AA210"/>
  <c r="AA204"/>
  <c r="AA201"/>
  <c r="AA198"/>
  <c r="AA195"/>
  <c r="AA192"/>
  <c r="AA189"/>
  <c r="AA186"/>
  <c r="AA180"/>
  <c r="AA177"/>
  <c r="AA174"/>
  <c r="AA168"/>
  <c r="AA165"/>
  <c r="AA162"/>
  <c r="AA159"/>
  <c r="AA156"/>
  <c r="AA153"/>
  <c r="AA150"/>
  <c r="AA147"/>
  <c r="AA129"/>
  <c r="AA126"/>
  <c r="AA123"/>
  <c r="AA120"/>
  <c r="AA117"/>
  <c r="AA108"/>
  <c r="AA105"/>
  <c r="AA102"/>
  <c r="AA99"/>
  <c r="AA90"/>
  <c r="AA87"/>
  <c r="AA84"/>
  <c r="AA81"/>
  <c r="AA78"/>
  <c r="AA75"/>
  <c r="AA72"/>
  <c r="AA69"/>
  <c r="AA66"/>
  <c r="AA63"/>
  <c r="AA60"/>
  <c r="AA57"/>
  <c r="AA51"/>
  <c r="AA48"/>
  <c r="AA45"/>
  <c r="AA42"/>
  <c r="AA39"/>
  <c r="AA36"/>
  <c r="AA33"/>
  <c r="AA30"/>
  <c r="AA24"/>
  <c r="AA21"/>
  <c r="AA18"/>
  <c r="AA9"/>
  <c r="Y237"/>
  <c r="Y231"/>
  <c r="Y225"/>
  <c r="Y222"/>
  <c r="Y216"/>
  <c r="Y213"/>
  <c r="Y210"/>
  <c r="Y204"/>
  <c r="Y201"/>
  <c r="Y198"/>
  <c r="Y195"/>
  <c r="Y192"/>
  <c r="Y189"/>
  <c r="Y186"/>
  <c r="Y180"/>
  <c r="Y177"/>
  <c r="Y174"/>
  <c r="Y168"/>
  <c r="Y165"/>
  <c r="Y162"/>
  <c r="Y159"/>
  <c r="Y156"/>
  <c r="Y153"/>
  <c r="Y150"/>
  <c r="Y147"/>
  <c r="Y129"/>
  <c r="Y126"/>
  <c r="Y123"/>
  <c r="Y120"/>
  <c r="Y117"/>
  <c r="Y108"/>
  <c r="Y105"/>
  <c r="Y102"/>
  <c r="Y99"/>
  <c r="Y90"/>
  <c r="Y87"/>
  <c r="Y84"/>
  <c r="Y81"/>
  <c r="Y78"/>
  <c r="Y75"/>
  <c r="Y72"/>
  <c r="Y69"/>
  <c r="Y66"/>
  <c r="Y63"/>
  <c r="Y60"/>
  <c r="Y57"/>
  <c r="Y51"/>
  <c r="Y48"/>
  <c r="Y45"/>
  <c r="Y42"/>
  <c r="Y39"/>
  <c r="Y36"/>
  <c r="Y33"/>
  <c r="Y30"/>
  <c r="Y24"/>
  <c r="Y21"/>
  <c r="Y18"/>
  <c r="Y9"/>
  <c r="W237"/>
  <c r="W201"/>
  <c r="W198"/>
  <c r="W195"/>
  <c r="W189"/>
  <c r="W180"/>
  <c r="W177"/>
  <c r="W174"/>
  <c r="W168"/>
  <c r="W159"/>
  <c r="W153"/>
  <c r="W147"/>
  <c r="W129"/>
  <c r="W120"/>
  <c r="W117"/>
  <c r="W102"/>
  <c r="W99"/>
  <c r="W87"/>
  <c r="W81"/>
  <c r="W78"/>
  <c r="W66"/>
  <c r="W60"/>
  <c r="W57"/>
  <c r="W36"/>
  <c r="W30"/>
  <c r="W24"/>
  <c r="W231"/>
  <c r="W225"/>
  <c r="W222"/>
  <c r="W216"/>
  <c r="W213"/>
  <c r="W210"/>
  <c r="W204"/>
  <c r="W192"/>
  <c r="W186"/>
  <c r="W165"/>
  <c r="W162"/>
  <c r="W156"/>
  <c r="W150"/>
  <c r="W126"/>
  <c r="W123"/>
  <c r="W108"/>
  <c r="W105"/>
  <c r="W90"/>
  <c r="W84"/>
  <c r="W75"/>
  <c r="W72"/>
  <c r="W69"/>
  <c r="W63"/>
  <c r="W51"/>
  <c r="W48"/>
  <c r="W45"/>
  <c r="W42"/>
  <c r="W39"/>
  <c r="W33"/>
  <c r="W18"/>
  <c r="W9"/>
  <c r="R237" l="1"/>
  <c r="R231"/>
  <c r="R225"/>
  <c r="R222"/>
  <c r="R216"/>
  <c r="R213"/>
  <c r="R210"/>
  <c r="R204"/>
  <c r="R201"/>
  <c r="R198"/>
  <c r="R195"/>
  <c r="R192"/>
  <c r="R189"/>
  <c r="R186"/>
  <c r="R180"/>
  <c r="R177"/>
  <c r="R174"/>
  <c r="R168"/>
  <c r="R165"/>
  <c r="R162"/>
  <c r="R159"/>
  <c r="R156"/>
  <c r="R153"/>
  <c r="R150"/>
  <c r="R147"/>
  <c r="R129"/>
  <c r="R126"/>
  <c r="R123"/>
  <c r="R120"/>
  <c r="R117"/>
  <c r="R108"/>
  <c r="R105"/>
  <c r="R102"/>
  <c r="R99"/>
  <c r="R90"/>
  <c r="R87"/>
  <c r="R84"/>
  <c r="R81"/>
  <c r="R78"/>
  <c r="R75"/>
  <c r="R72"/>
  <c r="R69"/>
  <c r="R66"/>
  <c r="R63"/>
  <c r="R60"/>
  <c r="R57"/>
  <c r="R51"/>
  <c r="R48"/>
  <c r="R45"/>
  <c r="R42"/>
  <c r="R39"/>
  <c r="R36"/>
  <c r="R33"/>
  <c r="R30"/>
  <c r="R24"/>
  <c r="R21"/>
  <c r="R18"/>
  <c r="R9"/>
  <c r="P237"/>
  <c r="P231"/>
  <c r="P225"/>
  <c r="P222"/>
  <c r="P216"/>
  <c r="P213"/>
  <c r="P210"/>
  <c r="P204"/>
  <c r="P201"/>
  <c r="P198"/>
  <c r="P195"/>
  <c r="P192"/>
  <c r="P189"/>
  <c r="P186"/>
  <c r="P180"/>
  <c r="P177"/>
  <c r="P174"/>
  <c r="P168"/>
  <c r="P165"/>
  <c r="P162"/>
  <c r="P159"/>
  <c r="P156"/>
  <c r="P153"/>
  <c r="P150"/>
  <c r="P147"/>
  <c r="P129"/>
  <c r="P126"/>
  <c r="P123"/>
  <c r="P120"/>
  <c r="P117"/>
  <c r="P108"/>
  <c r="P105"/>
  <c r="P102"/>
  <c r="P99"/>
  <c r="P90"/>
  <c r="P87"/>
  <c r="P84"/>
  <c r="P81"/>
  <c r="P78"/>
  <c r="P75"/>
  <c r="P72"/>
  <c r="P69"/>
  <c r="P66"/>
  <c r="P63"/>
  <c r="P60"/>
  <c r="P57"/>
  <c r="P51"/>
  <c r="P48"/>
  <c r="P45"/>
  <c r="P42"/>
  <c r="P39"/>
  <c r="P36"/>
  <c r="P33"/>
  <c r="P30"/>
  <c r="P24"/>
  <c r="P21"/>
  <c r="P18"/>
  <c r="P9"/>
  <c r="N237"/>
  <c r="N231"/>
  <c r="N225"/>
  <c r="N222"/>
  <c r="N216"/>
  <c r="N213"/>
  <c r="N210"/>
  <c r="N204"/>
  <c r="N201"/>
  <c r="N198"/>
  <c r="N195"/>
  <c r="N192"/>
  <c r="N189"/>
  <c r="N186"/>
  <c r="N180"/>
  <c r="N177"/>
  <c r="N174"/>
  <c r="N168"/>
  <c r="N165"/>
  <c r="N162"/>
  <c r="N159"/>
  <c r="N156"/>
  <c r="N153"/>
  <c r="N150"/>
  <c r="N147"/>
  <c r="N129"/>
  <c r="N126"/>
  <c r="N123"/>
  <c r="N120"/>
  <c r="N117"/>
  <c r="N108"/>
  <c r="N105"/>
  <c r="N102"/>
  <c r="N99"/>
  <c r="N90"/>
  <c r="N87"/>
  <c r="N84"/>
  <c r="N81"/>
  <c r="N78"/>
  <c r="N75"/>
  <c r="N72"/>
  <c r="N69"/>
  <c r="N66"/>
  <c r="N63"/>
  <c r="N60"/>
  <c r="N57"/>
  <c r="N51"/>
  <c r="N48"/>
  <c r="N45"/>
  <c r="N42"/>
  <c r="N39"/>
  <c r="N36"/>
  <c r="N33"/>
  <c r="N30"/>
  <c r="N24"/>
  <c r="N21"/>
  <c r="N18"/>
  <c r="N9"/>
  <c r="I237"/>
  <c r="I201"/>
  <c r="I198"/>
  <c r="I195"/>
  <c r="I189"/>
  <c r="I180"/>
  <c r="I177"/>
  <c r="I174"/>
  <c r="I168"/>
  <c r="I159"/>
  <c r="I153"/>
  <c r="I147"/>
  <c r="I129"/>
  <c r="I120"/>
  <c r="I117"/>
  <c r="I102"/>
  <c r="I99"/>
  <c r="I87"/>
  <c r="I81"/>
  <c r="I78"/>
  <c r="I66"/>
  <c r="I60"/>
  <c r="I57"/>
  <c r="I36"/>
  <c r="I30"/>
  <c r="I24"/>
  <c r="I231"/>
  <c r="I186"/>
  <c r="I156"/>
  <c r="I84"/>
  <c r="I69"/>
  <c r="I45"/>
  <c r="I42"/>
  <c r="I9"/>
  <c r="G237"/>
  <c r="G201"/>
  <c r="G198"/>
  <c r="G195"/>
  <c r="G189"/>
  <c r="G180"/>
  <c r="G177"/>
  <c r="G174"/>
  <c r="G168"/>
  <c r="G159"/>
  <c r="G153"/>
  <c r="G147"/>
  <c r="G129"/>
  <c r="G120"/>
  <c r="G117"/>
  <c r="G102"/>
  <c r="G99"/>
  <c r="G87"/>
  <c r="G81"/>
  <c r="G78"/>
  <c r="G66"/>
  <c r="G60"/>
  <c r="G57"/>
  <c r="G36"/>
  <c r="G30"/>
  <c r="G24"/>
  <c r="G231"/>
  <c r="G225"/>
  <c r="G216"/>
  <c r="G186"/>
  <c r="G165"/>
  <c r="G156"/>
  <c r="G108"/>
  <c r="G84"/>
  <c r="G69"/>
  <c r="G42"/>
  <c r="G9"/>
  <c r="E237"/>
  <c r="E201"/>
  <c r="E198"/>
  <c r="E195"/>
  <c r="E189"/>
  <c r="E180"/>
  <c r="E177"/>
  <c r="E174"/>
  <c r="E168"/>
  <c r="E159"/>
  <c r="E153"/>
  <c r="E147"/>
  <c r="E129"/>
  <c r="E120"/>
  <c r="E117"/>
  <c r="E102"/>
  <c r="E99"/>
  <c r="E87"/>
  <c r="E81"/>
  <c r="E78"/>
  <c r="E66"/>
  <c r="E60"/>
  <c r="E57"/>
  <c r="E36"/>
  <c r="E30"/>
  <c r="E24"/>
  <c r="E231"/>
  <c r="E225"/>
  <c r="E222"/>
  <c r="E216"/>
  <c r="E213"/>
  <c r="E210"/>
  <c r="E204"/>
  <c r="E192"/>
  <c r="E186"/>
  <c r="E165"/>
  <c r="E162"/>
  <c r="E156"/>
  <c r="E150"/>
  <c r="E126"/>
  <c r="E123"/>
  <c r="E108"/>
  <c r="E105"/>
  <c r="E90"/>
  <c r="E84"/>
  <c r="E75"/>
  <c r="E72"/>
  <c r="E69"/>
  <c r="E63"/>
  <c r="E51"/>
  <c r="E45"/>
  <c r="E42"/>
  <c r="E39"/>
  <c r="E33"/>
  <c r="E18"/>
  <c r="E9"/>
  <c r="B81" l="1"/>
  <c r="E199" i="1" s="1"/>
  <c r="G199" s="1"/>
  <c r="B168" i="5"/>
  <c r="E198" i="1" s="1"/>
  <c r="G198" s="1"/>
  <c r="B189" i="5"/>
  <c r="E203" i="1" s="1"/>
  <c r="G203" s="1"/>
  <c r="B237" i="5"/>
  <c r="E211" i="1" s="1"/>
  <c r="G211" s="1"/>
  <c r="B57" i="5"/>
  <c r="E210" i="1" s="1"/>
  <c r="G210" s="1"/>
  <c r="B117" i="5"/>
  <c r="E202" i="1" s="1"/>
  <c r="G202" s="1"/>
  <c r="B201" i="5"/>
  <c r="E209" i="1" s="1"/>
  <c r="G209" s="1"/>
  <c r="B198" i="5"/>
  <c r="E213" i="1" s="1"/>
  <c r="G213" s="1"/>
  <c r="B195" i="5"/>
  <c r="E196" i="1" s="1"/>
  <c r="G196" s="1"/>
  <c r="B180" i="5"/>
  <c r="E204" i="1" s="1"/>
  <c r="G204" s="1"/>
  <c r="B177" i="5"/>
  <c r="E194" i="1" s="1"/>
  <c r="G194" s="1"/>
  <c r="B174" i="5"/>
  <c r="E193" i="1" s="1"/>
  <c r="G193" s="1"/>
  <c r="B159" i="5"/>
  <c r="E214" i="1" s="1"/>
  <c r="G214" s="1"/>
  <c r="B153" i="5"/>
  <c r="E192" i="1" s="1"/>
  <c r="G192" s="1"/>
  <c r="B147" i="5"/>
  <c r="E205" i="1" s="1"/>
  <c r="G205" s="1"/>
  <c r="B129" i="5"/>
  <c r="E236" i="1" s="1"/>
  <c r="G236" s="1"/>
  <c r="B120" i="5"/>
  <c r="E208" i="1" s="1"/>
  <c r="G208" s="1"/>
  <c r="B102" i="5"/>
  <c r="E201" i="1" s="1"/>
  <c r="G201" s="1"/>
  <c r="B99" i="5"/>
  <c r="E195" i="1" s="1"/>
  <c r="G195" s="1"/>
  <c r="B87" i="5"/>
  <c r="E222" i="1" s="1"/>
  <c r="G222" s="1"/>
  <c r="B78" i="5"/>
  <c r="E197" i="1" s="1"/>
  <c r="G197" s="1"/>
  <c r="B66" i="5"/>
  <c r="E212" i="1" s="1"/>
  <c r="G212" s="1"/>
  <c r="B60" i="5"/>
  <c r="E200" i="1" s="1"/>
  <c r="G200" s="1"/>
  <c r="B36" i="5"/>
  <c r="E215" i="1" s="1"/>
  <c r="G215" s="1"/>
  <c r="B30" i="5"/>
  <c r="E206" i="1" s="1"/>
  <c r="G206" s="1"/>
  <c r="B24" i="5"/>
  <c r="E207" i="1" s="1"/>
  <c r="G207" s="1"/>
  <c r="D601" i="4" l="1"/>
  <c r="D396" i="1" s="1"/>
  <c r="D599" i="4"/>
  <c r="D350" i="1" s="1"/>
  <c r="D597" i="4"/>
  <c r="D394" i="1" s="1"/>
  <c r="D596" i="4"/>
  <c r="D371" i="1" s="1"/>
  <c r="D594" i="4"/>
  <c r="D386" i="1" s="1"/>
  <c r="D593" i="4"/>
  <c r="D393" i="1" s="1"/>
  <c r="D592" i="4"/>
  <c r="D401" i="1" s="1"/>
  <c r="D590" i="4"/>
  <c r="D376" i="1" s="1"/>
  <c r="D589" i="4"/>
  <c r="D411" i="1" s="1"/>
  <c r="D588" i="4"/>
  <c r="D408" i="1" s="1"/>
  <c r="D587" i="4"/>
  <c r="D366" i="1" s="1"/>
  <c r="D586" i="4"/>
  <c r="D355" i="1" s="1"/>
  <c r="D585" i="4"/>
  <c r="D353" i="1" s="1"/>
  <c r="D584" i="4"/>
  <c r="D389" i="1" s="1"/>
  <c r="D582" i="4"/>
  <c r="D381" i="1" s="1"/>
  <c r="D581" i="4"/>
  <c r="D352" i="1" s="1"/>
  <c r="D580" i="4"/>
  <c r="D360" i="1" s="1"/>
  <c r="D578" i="4"/>
  <c r="D378" i="1" s="1"/>
  <c r="D577" i="4"/>
  <c r="D361" i="1" s="1"/>
  <c r="D576" i="4"/>
  <c r="D419" i="1" s="1"/>
  <c r="D575" i="4"/>
  <c r="D351" i="1" s="1"/>
  <c r="D574" i="4"/>
  <c r="D354" i="1" s="1"/>
  <c r="D573" i="4"/>
  <c r="D410" i="1" s="1"/>
  <c r="D572" i="4"/>
  <c r="D404" i="1" s="1"/>
  <c r="D526" i="4"/>
  <c r="V386" i="1" s="1"/>
  <c r="D524" i="4"/>
  <c r="V374" i="1" s="1"/>
  <c r="D522" i="4"/>
  <c r="V363" i="1" s="1"/>
  <c r="D521" i="4"/>
  <c r="V392" i="1" s="1"/>
  <c r="D519" i="4"/>
  <c r="V352" i="1" s="1"/>
  <c r="D518" i="4"/>
  <c r="V389" i="1" s="1"/>
  <c r="D517" i="4"/>
  <c r="V419" i="1" s="1"/>
  <c r="D515" i="4"/>
  <c r="V357" i="1" s="1"/>
  <c r="D514" i="4"/>
  <c r="V370" i="1" s="1"/>
  <c r="D513" i="4"/>
  <c r="V405" i="1" s="1"/>
  <c r="D512" i="4"/>
  <c r="V353" i="1" s="1"/>
  <c r="D511" i="4"/>
  <c r="V410" i="1" s="1"/>
  <c r="D510" i="4"/>
  <c r="V407" i="1" s="1"/>
  <c r="D509" i="4"/>
  <c r="V369" i="1" s="1"/>
  <c r="D507" i="4"/>
  <c r="V400" i="1" s="1"/>
  <c r="D506" i="4"/>
  <c r="V350" i="1" s="1"/>
  <c r="D505" i="4"/>
  <c r="V361" i="1" s="1"/>
  <c r="D503" i="4"/>
  <c r="V411" i="1" s="1"/>
  <c r="D502" i="4"/>
  <c r="V364" i="1" s="1"/>
  <c r="D501" i="4"/>
  <c r="V413" i="1" s="1"/>
  <c r="D500" i="4"/>
  <c r="V387" i="1" s="1"/>
  <c r="D499" i="4"/>
  <c r="V359" i="1" s="1"/>
  <c r="D498" i="4"/>
  <c r="V417" i="1" s="1"/>
  <c r="D497" i="4"/>
  <c r="V402" i="1" s="1"/>
  <c r="D451" i="4"/>
  <c r="H412" i="1" s="1"/>
  <c r="D449" i="4"/>
  <c r="H352" i="1" s="1"/>
  <c r="D447" i="4"/>
  <c r="H418" i="1" s="1"/>
  <c r="D446" i="4"/>
  <c r="H375" i="1" s="1"/>
  <c r="D444" i="4"/>
  <c r="H382" i="1" s="1"/>
  <c r="D443" i="4"/>
  <c r="H376" i="1" s="1"/>
  <c r="D442" i="4"/>
  <c r="H387" i="1" s="1"/>
  <c r="D440" i="4"/>
  <c r="H363" i="1" s="1"/>
  <c r="D439" i="4"/>
  <c r="H393" i="1" s="1"/>
  <c r="D438" i="4"/>
  <c r="H397" i="1" s="1"/>
  <c r="D437" i="4"/>
  <c r="H391" i="1" s="1"/>
  <c r="D436" i="4"/>
  <c r="H354" i="1" s="1"/>
  <c r="D435" i="4"/>
  <c r="H366" i="1" s="1"/>
  <c r="D434" i="4"/>
  <c r="H407" i="1" s="1"/>
  <c r="D432" i="4"/>
  <c r="H362" i="1" s="1"/>
  <c r="D431" i="4"/>
  <c r="H379" i="1" s="1"/>
  <c r="D430" i="4"/>
  <c r="H357" i="1" s="1"/>
  <c r="D428" i="4"/>
  <c r="H378" i="1" s="1"/>
  <c r="D427" i="4"/>
  <c r="H371" i="1" s="1"/>
  <c r="D426" i="4"/>
  <c r="H411" i="1" s="1"/>
  <c r="D425" i="4"/>
  <c r="H351" i="1" s="1"/>
  <c r="D424" i="4"/>
  <c r="H359" i="1" s="1"/>
  <c r="D423" i="4"/>
  <c r="H369" i="1" s="1"/>
  <c r="D422" i="4"/>
  <c r="H367" i="1" s="1"/>
  <c r="D376" i="4"/>
  <c r="Z379" i="1" s="1"/>
  <c r="D374" i="4"/>
  <c r="Z375" i="1" s="1"/>
  <c r="D372" i="4"/>
  <c r="Z363" i="1" s="1"/>
  <c r="D371" i="4"/>
  <c r="Z412" i="1" s="1"/>
  <c r="D369" i="4"/>
  <c r="Z370" i="1" s="1"/>
  <c r="D368" i="4"/>
  <c r="Z381" i="1" s="1"/>
  <c r="D367" i="4"/>
  <c r="Z353" i="1" s="1"/>
  <c r="D365" i="4"/>
  <c r="Z391" i="1" s="1"/>
  <c r="D364" i="4"/>
  <c r="Z351" i="1" s="1"/>
  <c r="D363" i="4"/>
  <c r="Z410" i="1" s="1"/>
  <c r="D362" i="4"/>
  <c r="Z356" i="1" s="1"/>
  <c r="D361" i="4"/>
  <c r="Z399" i="1" s="1"/>
  <c r="D360" i="4"/>
  <c r="Z414" i="1" s="1"/>
  <c r="D359" i="4"/>
  <c r="Z371" i="1" s="1"/>
  <c r="D357" i="4"/>
  <c r="Z421" i="1" s="1"/>
  <c r="D356" i="4"/>
  <c r="Z377" i="1" s="1"/>
  <c r="D355" i="4"/>
  <c r="Z364" i="1" s="1"/>
  <c r="D353" i="4"/>
  <c r="Z384" i="1" s="1"/>
  <c r="D352" i="4"/>
  <c r="Z398" i="1" s="1"/>
  <c r="D351" i="4"/>
  <c r="Z420" i="1" s="1"/>
  <c r="D350" i="4"/>
  <c r="Z383" i="1" s="1"/>
  <c r="D349" i="4"/>
  <c r="Z373" i="1" s="1"/>
  <c r="D348" i="4"/>
  <c r="Z369" i="1" s="1"/>
  <c r="D347" i="4"/>
  <c r="Z402" i="1" s="1"/>
  <c r="D301" i="4"/>
  <c r="M417" i="1" s="1"/>
  <c r="D299" i="4"/>
  <c r="M393" i="1" s="1"/>
  <c r="D297" i="4"/>
  <c r="M394" i="1" s="1"/>
  <c r="D296" i="4"/>
  <c r="M409" i="1" s="1"/>
  <c r="D294" i="4"/>
  <c r="M416" i="1" s="1"/>
  <c r="D293" i="4"/>
  <c r="M367" i="1" s="1"/>
  <c r="D292" i="4"/>
  <c r="M419" i="1" s="1"/>
  <c r="D290" i="4"/>
  <c r="M374" i="1" s="1"/>
  <c r="D289" i="4"/>
  <c r="M361" i="1" s="1"/>
  <c r="D288" i="4"/>
  <c r="M400" i="1" s="1"/>
  <c r="D287" i="4"/>
  <c r="M370" i="1" s="1"/>
  <c r="D286" i="4"/>
  <c r="M399" i="1" s="1"/>
  <c r="D285" i="4"/>
  <c r="M363" i="1" s="1"/>
  <c r="D284" i="4"/>
  <c r="M411" i="1" s="1"/>
  <c r="D282" i="4"/>
  <c r="M403" i="1" s="1"/>
  <c r="D281" i="4"/>
  <c r="M357" i="1" s="1"/>
  <c r="D280" i="4"/>
  <c r="M365" i="1" s="1"/>
  <c r="D278" i="4"/>
  <c r="M387" i="1" s="1"/>
  <c r="D277" i="4"/>
  <c r="M392" i="1" s="1"/>
  <c r="D276" i="4"/>
  <c r="M366" i="1" s="1"/>
  <c r="D275" i="4"/>
  <c r="M359" i="1" s="1"/>
  <c r="D274" i="4"/>
  <c r="M352" i="1" s="1"/>
  <c r="D273" i="4"/>
  <c r="M380" i="1" s="1"/>
  <c r="D272" i="4"/>
  <c r="M382" i="1" s="1"/>
  <c r="D226" i="4"/>
  <c r="AE416" i="1" s="1"/>
  <c r="D224" i="4"/>
  <c r="AE391" i="1" s="1"/>
  <c r="D222" i="4"/>
  <c r="AE400" i="1" s="1"/>
  <c r="D221" i="4"/>
  <c r="AE373" i="1" s="1"/>
  <c r="D219" i="4"/>
  <c r="AE392" i="1" s="1"/>
  <c r="D218" i="4"/>
  <c r="AE378" i="1" s="1"/>
  <c r="D217" i="4"/>
  <c r="AE397" i="1" s="1"/>
  <c r="D215" i="4"/>
  <c r="AE354" i="1" s="1"/>
  <c r="D214" i="4"/>
  <c r="AE390" i="1" s="1"/>
  <c r="D213" i="4"/>
  <c r="AE394" i="1" s="1"/>
  <c r="D212" i="4"/>
  <c r="AE368" i="1" s="1"/>
  <c r="D211" i="4"/>
  <c r="AE419" i="1" s="1"/>
  <c r="D210" i="4"/>
  <c r="AE371" i="1" s="1"/>
  <c r="D209" i="4"/>
  <c r="AE357" i="1" s="1"/>
  <c r="D207" i="4"/>
  <c r="AE410" i="1" s="1"/>
  <c r="D206" i="4"/>
  <c r="AE403" i="1" s="1"/>
  <c r="D205" i="4"/>
  <c r="AE358" i="1" s="1"/>
  <c r="D203" i="4"/>
  <c r="AE381" i="1" s="1"/>
  <c r="D202" i="4"/>
  <c r="AE402" i="1" s="1"/>
  <c r="D201" i="4"/>
  <c r="AE411" i="1" s="1"/>
  <c r="D200" i="4"/>
  <c r="AE409" i="1" s="1"/>
  <c r="D199" i="4"/>
  <c r="AE375" i="1" s="1"/>
  <c r="D198" i="4"/>
  <c r="AE352" i="1" s="1"/>
  <c r="D197" i="4"/>
  <c r="AE374" i="1" s="1"/>
  <c r="D151" i="4"/>
  <c r="Q373" i="1" s="1"/>
  <c r="D149" i="4"/>
  <c r="Q356" i="1" s="1"/>
  <c r="D147" i="4"/>
  <c r="Q416" i="1" s="1"/>
  <c r="D146" i="4"/>
  <c r="Q375" i="1" s="1"/>
  <c r="D144" i="4"/>
  <c r="Q358" i="1" s="1"/>
  <c r="D143" i="4"/>
  <c r="Q367" i="1" s="1"/>
  <c r="D142" i="4"/>
  <c r="Q419" i="1" s="1"/>
  <c r="D140" i="4"/>
  <c r="Q392" i="1" s="1"/>
  <c r="D139" i="4"/>
  <c r="Q387" i="1" s="1"/>
  <c r="D138" i="4"/>
  <c r="Q376" i="1" s="1"/>
  <c r="D137" i="4"/>
  <c r="Q366" i="1" s="1"/>
  <c r="D136" i="4"/>
  <c r="Q360" i="1" s="1"/>
  <c r="D135" i="4"/>
  <c r="Q369" i="1" s="1"/>
  <c r="D134" i="4"/>
  <c r="Q378" i="1" s="1"/>
  <c r="D132" i="4"/>
  <c r="Q359" i="1" s="1"/>
  <c r="D131" i="4"/>
  <c r="Q351" i="1" s="1"/>
  <c r="D130" i="4"/>
  <c r="Q382" i="1" s="1"/>
  <c r="D128" i="4"/>
  <c r="Q417" i="1" s="1"/>
  <c r="D127" i="4"/>
  <c r="Q363" i="1" s="1"/>
  <c r="D126" i="4"/>
  <c r="Q362" i="1" s="1"/>
  <c r="D125" i="4"/>
  <c r="Q372" i="1" s="1"/>
  <c r="D124" i="4"/>
  <c r="Q390" i="1" s="1"/>
  <c r="D123" i="4"/>
  <c r="Q408" i="1" s="1"/>
  <c r="D122" i="4"/>
  <c r="Q353" i="1" s="1"/>
  <c r="D76" i="4"/>
  <c r="AI418" i="1" s="1"/>
  <c r="D74" i="4"/>
  <c r="AI387" i="1" s="1"/>
  <c r="D72" i="4"/>
  <c r="AI412" i="1" s="1"/>
  <c r="D71" i="4"/>
  <c r="AI357" i="1" s="1"/>
  <c r="D69" i="4"/>
  <c r="AI413" i="1" s="1"/>
  <c r="D68" i="4"/>
  <c r="AI409" i="1" s="1"/>
  <c r="D67" i="4"/>
  <c r="AI421" i="1" s="1"/>
  <c r="D65" i="4"/>
  <c r="AI364" i="1" s="1"/>
  <c r="D64" i="4"/>
  <c r="AI385" i="1" s="1"/>
  <c r="D63" i="4"/>
  <c r="AI403" i="1" s="1"/>
  <c r="D62" i="4"/>
  <c r="AI354" i="1" s="1"/>
  <c r="D61" i="4"/>
  <c r="AI371" i="1" s="1"/>
  <c r="D60" i="4"/>
  <c r="AI351" i="1" s="1"/>
  <c r="D59" i="4"/>
  <c r="AI408" i="1" s="1"/>
  <c r="D57" i="4"/>
  <c r="AI355" i="1" s="1"/>
  <c r="D56" i="4"/>
  <c r="AI395" i="1" s="1"/>
  <c r="D55" i="4"/>
  <c r="AI353" i="1" s="1"/>
  <c r="D53" i="4"/>
  <c r="AI415" i="1" s="1"/>
  <c r="D52" i="4"/>
  <c r="AI367" i="1" s="1"/>
  <c r="D51" i="4"/>
  <c r="AI378" i="1" s="1"/>
  <c r="D50" i="4"/>
  <c r="AI389" i="1" s="1"/>
  <c r="D49" i="4"/>
  <c r="AI368" i="1" s="1"/>
  <c r="D48" i="4"/>
  <c r="AI400" i="1" s="1"/>
  <c r="D47" i="4"/>
  <c r="AI376" i="1" s="1"/>
  <c r="N101" l="1"/>
  <c r="N90"/>
  <c r="N100"/>
  <c r="N154"/>
  <c r="N123"/>
  <c r="N138"/>
  <c r="N116"/>
  <c r="N93"/>
  <c r="N120"/>
  <c r="N110"/>
  <c r="N147"/>
  <c r="N128"/>
  <c r="N144"/>
  <c r="N103"/>
  <c r="N105"/>
  <c r="N95"/>
  <c r="N136"/>
  <c r="N94"/>
  <c r="N149"/>
  <c r="N157"/>
  <c r="N137"/>
  <c r="N118"/>
  <c r="N115"/>
  <c r="N151"/>
  <c r="N124"/>
  <c r="N129"/>
  <c r="N145"/>
  <c r="N106"/>
  <c r="N96"/>
  <c r="N117"/>
  <c r="N134"/>
  <c r="N108"/>
  <c r="N135"/>
  <c r="N89"/>
  <c r="N126"/>
  <c r="N127"/>
  <c r="N113"/>
  <c r="N133"/>
  <c r="N155"/>
  <c r="N152"/>
  <c r="N98"/>
  <c r="N119"/>
  <c r="N140"/>
  <c r="N146"/>
  <c r="N109"/>
  <c r="N142"/>
  <c r="D3" i="6"/>
  <c r="N150" i="1" s="1"/>
  <c r="RP495" l="1"/>
  <c r="ZO487"/>
  <c r="YN487"/>
  <c r="YE487"/>
  <c r="ZX487"/>
  <c r="ZF487"/>
  <c r="YW487"/>
  <c r="XV487"/>
  <c r="XM487"/>
  <c r="WU487"/>
  <c r="WL487"/>
  <c r="XD487"/>
  <c r="VT487"/>
  <c r="WC487"/>
  <c r="UA487"/>
  <c r="TI487"/>
  <c r="TR487"/>
  <c r="ZF449"/>
  <c r="YW449"/>
  <c r="ZX449"/>
  <c r="ZO449"/>
  <c r="YN449"/>
  <c r="XV449"/>
  <c r="WU449"/>
  <c r="YE449"/>
  <c r="XD449"/>
  <c r="VT449"/>
  <c r="XM449"/>
  <c r="UA449"/>
  <c r="TI449"/>
  <c r="WL449"/>
  <c r="WC449"/>
  <c r="TR449"/>
  <c r="ZO434"/>
  <c r="ZX434"/>
  <c r="YN434"/>
  <c r="ZF434"/>
  <c r="YW434"/>
  <c r="XM434"/>
  <c r="XV434"/>
  <c r="YE434"/>
  <c r="XD434"/>
  <c r="VT434"/>
  <c r="UA434"/>
  <c r="TI434"/>
  <c r="TR434"/>
  <c r="WL434"/>
  <c r="WU434"/>
  <c r="WC434"/>
  <c r="ZO459"/>
  <c r="YW459"/>
  <c r="ZX459"/>
  <c r="ZF459"/>
  <c r="YN459"/>
  <c r="XV459"/>
  <c r="XM459"/>
  <c r="WU459"/>
  <c r="WL459"/>
  <c r="WC459"/>
  <c r="VT459"/>
  <c r="YE459"/>
  <c r="TR459"/>
  <c r="TI459"/>
  <c r="UA459"/>
  <c r="XD459"/>
  <c r="ZX464"/>
  <c r="ZO464"/>
  <c r="YN464"/>
  <c r="YE464"/>
  <c r="YW464"/>
  <c r="ZF464"/>
  <c r="XM464"/>
  <c r="XD464"/>
  <c r="WL464"/>
  <c r="XV464"/>
  <c r="WU464"/>
  <c r="WC464"/>
  <c r="VT464"/>
  <c r="TR464"/>
  <c r="UA464"/>
  <c r="TI464"/>
  <c r="ZO494"/>
  <c r="ZX494"/>
  <c r="ZF494"/>
  <c r="YW494"/>
  <c r="YE494"/>
  <c r="YN494"/>
  <c r="XD494"/>
  <c r="XV494"/>
  <c r="WC494"/>
  <c r="WU494"/>
  <c r="WL494"/>
  <c r="VT494"/>
  <c r="UA494"/>
  <c r="TR494"/>
  <c r="XM494"/>
  <c r="TI494"/>
  <c r="ZX452"/>
  <c r="YW452"/>
  <c r="YN452"/>
  <c r="XV452"/>
  <c r="WL452"/>
  <c r="WC452"/>
  <c r="ZF452"/>
  <c r="XM452"/>
  <c r="XD452"/>
  <c r="YE452"/>
  <c r="WU452"/>
  <c r="VT452"/>
  <c r="ZO452"/>
  <c r="TR452"/>
  <c r="UA452"/>
  <c r="TI452"/>
  <c r="ZO490"/>
  <c r="ZX490"/>
  <c r="YW490"/>
  <c r="ZF490"/>
  <c r="YN490"/>
  <c r="YE490"/>
  <c r="WU490"/>
  <c r="VT490"/>
  <c r="XD490"/>
  <c r="WC490"/>
  <c r="XV490"/>
  <c r="XM490"/>
  <c r="WL490"/>
  <c r="UA490"/>
  <c r="TR490"/>
  <c r="TI490"/>
  <c r="ZX461"/>
  <c r="ZF461"/>
  <c r="ZO461"/>
  <c r="YN461"/>
  <c r="YW461"/>
  <c r="YE461"/>
  <c r="WC461"/>
  <c r="XV461"/>
  <c r="WU461"/>
  <c r="VT461"/>
  <c r="XD461"/>
  <c r="UA461"/>
  <c r="TI461"/>
  <c r="WL461"/>
  <c r="XM461"/>
  <c r="TR461"/>
  <c r="YN433"/>
  <c r="ZO433"/>
  <c r="ZX433"/>
  <c r="YW433"/>
  <c r="XV433"/>
  <c r="YE433"/>
  <c r="WU433"/>
  <c r="WL433"/>
  <c r="WC433"/>
  <c r="XM433"/>
  <c r="VT433"/>
  <c r="TR433"/>
  <c r="XD433"/>
  <c r="UA433"/>
  <c r="TI433"/>
  <c r="ZX497"/>
  <c r="ZF497"/>
  <c r="YE497"/>
  <c r="YW497"/>
  <c r="ZO497"/>
  <c r="YN497"/>
  <c r="XV497"/>
  <c r="XM497"/>
  <c r="WC497"/>
  <c r="XD497"/>
  <c r="WU497"/>
  <c r="WL497"/>
  <c r="VT497"/>
  <c r="TI497"/>
  <c r="UA497"/>
  <c r="TR497"/>
  <c r="ZO430"/>
  <c r="YN430"/>
  <c r="ZX430"/>
  <c r="ZF430"/>
  <c r="XM430"/>
  <c r="XD430"/>
  <c r="VT430"/>
  <c r="YW430"/>
  <c r="WU430"/>
  <c r="YE430"/>
  <c r="XV430"/>
  <c r="WL430"/>
  <c r="WC430"/>
  <c r="TR430"/>
  <c r="UA430"/>
  <c r="TI430"/>
  <c r="ZF496"/>
  <c r="YW496"/>
  <c r="ZO496"/>
  <c r="YN496"/>
  <c r="ZX496"/>
  <c r="XM496"/>
  <c r="WC496"/>
  <c r="WL496"/>
  <c r="VT496"/>
  <c r="XV496"/>
  <c r="YE496"/>
  <c r="XD496"/>
  <c r="WU496"/>
  <c r="TI496"/>
  <c r="UA496"/>
  <c r="TR496"/>
  <c r="ZX431"/>
  <c r="ZO431"/>
  <c r="ZF431"/>
  <c r="YW431"/>
  <c r="YN431"/>
  <c r="WU431"/>
  <c r="WL431"/>
  <c r="XD431"/>
  <c r="VT431"/>
  <c r="YE431"/>
  <c r="XV431"/>
  <c r="WC431"/>
  <c r="UA431"/>
  <c r="TI431"/>
  <c r="XM431"/>
  <c r="TR431"/>
  <c r="ZF428"/>
  <c r="YW428"/>
  <c r="YN428"/>
  <c r="ZO428"/>
  <c r="YE428"/>
  <c r="WL428"/>
  <c r="WC428"/>
  <c r="XM428"/>
  <c r="XD428"/>
  <c r="WU428"/>
  <c r="ZX428"/>
  <c r="XV428"/>
  <c r="TR428"/>
  <c r="UA428"/>
  <c r="TI428"/>
  <c r="VT428"/>
  <c r="ZX483"/>
  <c r="YN483"/>
  <c r="YW483"/>
  <c r="ZF483"/>
  <c r="YE483"/>
  <c r="ZO483"/>
  <c r="VT483"/>
  <c r="WU483"/>
  <c r="WL483"/>
  <c r="XV483"/>
  <c r="XM483"/>
  <c r="WC483"/>
  <c r="UA483"/>
  <c r="TI483"/>
  <c r="XD483"/>
  <c r="TR483"/>
  <c r="YE476"/>
  <c r="ZF476"/>
  <c r="YW476"/>
  <c r="YN476"/>
  <c r="ZX476"/>
  <c r="XV476"/>
  <c r="WC476"/>
  <c r="VT476"/>
  <c r="XM476"/>
  <c r="ZO476"/>
  <c r="XD476"/>
  <c r="WL476"/>
  <c r="UA476"/>
  <c r="TR476"/>
  <c r="TI476"/>
  <c r="WU476"/>
  <c r="ZX484"/>
  <c r="ZO484"/>
  <c r="YE484"/>
  <c r="YN484"/>
  <c r="XV484"/>
  <c r="WC484"/>
  <c r="ZF484"/>
  <c r="XM484"/>
  <c r="XD484"/>
  <c r="WU484"/>
  <c r="VT484"/>
  <c r="UA484"/>
  <c r="TI484"/>
  <c r="WL484"/>
  <c r="YW484"/>
  <c r="TR484"/>
  <c r="YN443"/>
  <c r="ZO443"/>
  <c r="ZX443"/>
  <c r="YW443"/>
  <c r="YE443"/>
  <c r="XD443"/>
  <c r="WC443"/>
  <c r="VT443"/>
  <c r="XM443"/>
  <c r="ZF443"/>
  <c r="XV443"/>
  <c r="WL443"/>
  <c r="UA443"/>
  <c r="TR443"/>
  <c r="TI443"/>
  <c r="WU443"/>
  <c r="ZO473"/>
  <c r="ZF473"/>
  <c r="YN473"/>
  <c r="ZX473"/>
  <c r="YE473"/>
  <c r="XD473"/>
  <c r="WL473"/>
  <c r="WC473"/>
  <c r="YW473"/>
  <c r="XM473"/>
  <c r="XV473"/>
  <c r="TI473"/>
  <c r="WU473"/>
  <c r="VT473"/>
  <c r="UA473"/>
  <c r="TR473"/>
  <c r="ZO453"/>
  <c r="ZF453"/>
  <c r="ZX453"/>
  <c r="YW453"/>
  <c r="YN453"/>
  <c r="YE453"/>
  <c r="WU453"/>
  <c r="VT453"/>
  <c r="XV453"/>
  <c r="WL453"/>
  <c r="WC453"/>
  <c r="XM453"/>
  <c r="UA453"/>
  <c r="TI453"/>
  <c r="XD453"/>
  <c r="TR453"/>
  <c r="ZX470"/>
  <c r="ZO470"/>
  <c r="ZF470"/>
  <c r="YW470"/>
  <c r="YN470"/>
  <c r="YE470"/>
  <c r="WU470"/>
  <c r="WL470"/>
  <c r="XV470"/>
  <c r="VT470"/>
  <c r="XM470"/>
  <c r="WC470"/>
  <c r="TI470"/>
  <c r="XD470"/>
  <c r="UA470"/>
  <c r="TR470"/>
  <c r="ZO463"/>
  <c r="YW463"/>
  <c r="ZF463"/>
  <c r="XV463"/>
  <c r="WU463"/>
  <c r="ZX463"/>
  <c r="YN463"/>
  <c r="YE463"/>
  <c r="VT463"/>
  <c r="XM463"/>
  <c r="XD463"/>
  <c r="WL463"/>
  <c r="TR463"/>
  <c r="UA463"/>
  <c r="TI463"/>
  <c r="WC463"/>
  <c r="ZX475"/>
  <c r="YW475"/>
  <c r="ZF475"/>
  <c r="YN475"/>
  <c r="ZO475"/>
  <c r="XM475"/>
  <c r="WU475"/>
  <c r="XV475"/>
  <c r="WC475"/>
  <c r="VT475"/>
  <c r="WL475"/>
  <c r="UA475"/>
  <c r="TR475"/>
  <c r="TI475"/>
  <c r="YE475"/>
  <c r="XD475"/>
  <c r="ZF460"/>
  <c r="ZO460"/>
  <c r="YN460"/>
  <c r="ZX460"/>
  <c r="YW460"/>
  <c r="XD460"/>
  <c r="WC460"/>
  <c r="XV460"/>
  <c r="XM460"/>
  <c r="WL460"/>
  <c r="VT460"/>
  <c r="YE460"/>
  <c r="WU460"/>
  <c r="TR460"/>
  <c r="UA460"/>
  <c r="TI460"/>
  <c r="YN488"/>
  <c r="YE488"/>
  <c r="ZO488"/>
  <c r="XV488"/>
  <c r="XM488"/>
  <c r="WU488"/>
  <c r="WL488"/>
  <c r="YW488"/>
  <c r="WC488"/>
  <c r="ZF488"/>
  <c r="UA488"/>
  <c r="TI488"/>
  <c r="ZX488"/>
  <c r="XD488"/>
  <c r="VT488"/>
  <c r="TR488"/>
  <c r="ZO454"/>
  <c r="ZF454"/>
  <c r="ZX454"/>
  <c r="WU454"/>
  <c r="VT454"/>
  <c r="YN454"/>
  <c r="XM454"/>
  <c r="XD454"/>
  <c r="WC454"/>
  <c r="TR454"/>
  <c r="YW454"/>
  <c r="TI454"/>
  <c r="UA454"/>
  <c r="YE454"/>
  <c r="XV454"/>
  <c r="WL454"/>
  <c r="ZX458"/>
  <c r="ZO458"/>
  <c r="ZF458"/>
  <c r="YN458"/>
  <c r="XD458"/>
  <c r="WU458"/>
  <c r="YE458"/>
  <c r="VT458"/>
  <c r="YW458"/>
  <c r="XM458"/>
  <c r="XV458"/>
  <c r="WL458"/>
  <c r="TR458"/>
  <c r="TI458"/>
  <c r="WC458"/>
  <c r="UA458"/>
  <c r="YN437"/>
  <c r="ZO437"/>
  <c r="ZF437"/>
  <c r="ZX437"/>
  <c r="YW437"/>
  <c r="YE437"/>
  <c r="XV437"/>
  <c r="WL437"/>
  <c r="WC437"/>
  <c r="XM437"/>
  <c r="WU437"/>
  <c r="VT437"/>
  <c r="XD437"/>
  <c r="TR437"/>
  <c r="UA437"/>
  <c r="TI437"/>
  <c r="ZO478"/>
  <c r="ZF478"/>
  <c r="YW478"/>
  <c r="YN478"/>
  <c r="ZX478"/>
  <c r="WU478"/>
  <c r="WL478"/>
  <c r="YE478"/>
  <c r="XV478"/>
  <c r="XM478"/>
  <c r="XD478"/>
  <c r="TR478"/>
  <c r="TI478"/>
  <c r="WC478"/>
  <c r="VT478"/>
  <c r="UA478"/>
  <c r="YN457"/>
  <c r="YE457"/>
  <c r="WL457"/>
  <c r="XV457"/>
  <c r="XM457"/>
  <c r="WU457"/>
  <c r="VT457"/>
  <c r="XD457"/>
  <c r="ZF457"/>
  <c r="TI457"/>
  <c r="ZO467"/>
  <c r="YE467"/>
  <c r="ZX467"/>
  <c r="ZF467"/>
  <c r="YW467"/>
  <c r="XD467"/>
  <c r="XV467"/>
  <c r="WU467"/>
  <c r="VT467"/>
  <c r="XM467"/>
  <c r="WL467"/>
  <c r="WC467"/>
  <c r="YN467"/>
  <c r="TR467"/>
  <c r="UA467"/>
  <c r="TI467"/>
  <c r="YN491"/>
  <c r="ZO491"/>
  <c r="YE491"/>
  <c r="ZX491"/>
  <c r="YW491"/>
  <c r="ZF491"/>
  <c r="XM491"/>
  <c r="WL491"/>
  <c r="XV491"/>
  <c r="WU491"/>
  <c r="VT491"/>
  <c r="XD491"/>
  <c r="TI491"/>
  <c r="UA491"/>
  <c r="WC491"/>
  <c r="TR491"/>
  <c r="ZO471"/>
  <c r="ZF471"/>
  <c r="YW471"/>
  <c r="YE471"/>
  <c r="ZX471"/>
  <c r="YN471"/>
  <c r="XV471"/>
  <c r="XM471"/>
  <c r="VT471"/>
  <c r="XD471"/>
  <c r="WC471"/>
  <c r="UA471"/>
  <c r="TR471"/>
  <c r="WU471"/>
  <c r="TI471"/>
  <c r="WL471"/>
  <c r="ZO477"/>
  <c r="ZX477"/>
  <c r="YE477"/>
  <c r="YW477"/>
  <c r="YN477"/>
  <c r="XD477"/>
  <c r="WL477"/>
  <c r="XV477"/>
  <c r="WC477"/>
  <c r="VT477"/>
  <c r="ZF477"/>
  <c r="WU477"/>
  <c r="XM477"/>
  <c r="UA477"/>
  <c r="TR477"/>
  <c r="TI477"/>
  <c r="ZX429"/>
  <c r="YW429"/>
  <c r="ZF429"/>
  <c r="YN429"/>
  <c r="XV429"/>
  <c r="YE429"/>
  <c r="WL429"/>
  <c r="WC429"/>
  <c r="XM429"/>
  <c r="VT429"/>
  <c r="TR429"/>
  <c r="XD429"/>
  <c r="WU429"/>
  <c r="UA429"/>
  <c r="TI429"/>
  <c r="ZO429"/>
  <c r="ZX441"/>
  <c r="ZO441"/>
  <c r="ZF441"/>
  <c r="YN441"/>
  <c r="YE441"/>
  <c r="XV441"/>
  <c r="WL441"/>
  <c r="WC441"/>
  <c r="XM441"/>
  <c r="WU441"/>
  <c r="YW441"/>
  <c r="XD441"/>
  <c r="VT441"/>
  <c r="UA441"/>
  <c r="TI441"/>
  <c r="TR441"/>
  <c r="ZO442"/>
  <c r="YW442"/>
  <c r="ZX442"/>
  <c r="ZF442"/>
  <c r="YN442"/>
  <c r="XM442"/>
  <c r="WU442"/>
  <c r="XD442"/>
  <c r="VT442"/>
  <c r="YE442"/>
  <c r="WL442"/>
  <c r="TR442"/>
  <c r="WC442"/>
  <c r="XV442"/>
  <c r="UA442"/>
  <c r="TI442"/>
  <c r="ZX427"/>
  <c r="ZO427"/>
  <c r="XD427"/>
  <c r="ZF427"/>
  <c r="WU427"/>
  <c r="WL427"/>
  <c r="WC427"/>
  <c r="UA427"/>
  <c r="TI427"/>
  <c r="YW427"/>
  <c r="YE427"/>
  <c r="TR427"/>
  <c r="ZX447"/>
  <c r="ZO447"/>
  <c r="YN447"/>
  <c r="ZF447"/>
  <c r="YW447"/>
  <c r="XV447"/>
  <c r="XM447"/>
  <c r="XD447"/>
  <c r="WU447"/>
  <c r="YE447"/>
  <c r="WL447"/>
  <c r="WC447"/>
  <c r="VT447"/>
  <c r="TR447"/>
  <c r="TI447"/>
  <c r="UA447"/>
  <c r="ZX440"/>
  <c r="ZF440"/>
  <c r="YW440"/>
  <c r="ZO440"/>
  <c r="YE440"/>
  <c r="XD440"/>
  <c r="WL440"/>
  <c r="WC440"/>
  <c r="WU440"/>
  <c r="VT440"/>
  <c r="YN440"/>
  <c r="XV440"/>
  <c r="XM440"/>
  <c r="UA440"/>
  <c r="TI440"/>
  <c r="TR440"/>
  <c r="ZX448"/>
  <c r="ZO448"/>
  <c r="YN448"/>
  <c r="ZF448"/>
  <c r="YW448"/>
  <c r="YE448"/>
  <c r="WL448"/>
  <c r="VT448"/>
  <c r="WC448"/>
  <c r="XD448"/>
  <c r="UA448"/>
  <c r="XV448"/>
  <c r="TR448"/>
  <c r="XM448"/>
  <c r="WU448"/>
  <c r="TI448"/>
  <c r="ZF465"/>
  <c r="YW465"/>
  <c r="ZX465"/>
  <c r="ZO465"/>
  <c r="YN465"/>
  <c r="XM465"/>
  <c r="XD465"/>
  <c r="WL465"/>
  <c r="WC465"/>
  <c r="WU465"/>
  <c r="VT465"/>
  <c r="YE465"/>
  <c r="XV465"/>
  <c r="TR465"/>
  <c r="UA465"/>
  <c r="TI465"/>
  <c r="ZX479"/>
  <c r="YE479"/>
  <c r="ZO479"/>
  <c r="ZF479"/>
  <c r="YW479"/>
  <c r="YN479"/>
  <c r="XV479"/>
  <c r="XM479"/>
  <c r="WU479"/>
  <c r="XD479"/>
  <c r="WC479"/>
  <c r="VT479"/>
  <c r="UA479"/>
  <c r="WL479"/>
  <c r="TR479"/>
  <c r="TI479"/>
  <c r="ZO482"/>
  <c r="ZF482"/>
  <c r="YW482"/>
  <c r="YE482"/>
  <c r="WU482"/>
  <c r="WL482"/>
  <c r="ZX482"/>
  <c r="YN482"/>
  <c r="XD482"/>
  <c r="VT482"/>
  <c r="TR482"/>
  <c r="XV482"/>
  <c r="XM482"/>
  <c r="WC482"/>
  <c r="UA482"/>
  <c r="TI482"/>
  <c r="ZX472"/>
  <c r="YW472"/>
  <c r="XD472"/>
  <c r="WU472"/>
  <c r="WC472"/>
  <c r="YE472"/>
  <c r="XV472"/>
  <c r="XM472"/>
  <c r="VT472"/>
  <c r="YN472"/>
  <c r="WL472"/>
  <c r="ZF472"/>
  <c r="ZO472"/>
  <c r="UA472"/>
  <c r="TR472"/>
  <c r="TI472"/>
  <c r="ZX445"/>
  <c r="ZF445"/>
  <c r="YN445"/>
  <c r="ZO445"/>
  <c r="XV445"/>
  <c r="WL445"/>
  <c r="YE445"/>
  <c r="XD445"/>
  <c r="WC445"/>
  <c r="VT445"/>
  <c r="YW445"/>
  <c r="WU445"/>
  <c r="UA445"/>
  <c r="XM445"/>
  <c r="TR445"/>
  <c r="TI445"/>
  <c r="YW439"/>
  <c r="ZO439"/>
  <c r="YN439"/>
  <c r="VT439"/>
  <c r="ZX439"/>
  <c r="XM439"/>
  <c r="WL439"/>
  <c r="WC439"/>
  <c r="UA439"/>
  <c r="TR439"/>
  <c r="ZF439"/>
  <c r="XV439"/>
  <c r="YW485"/>
  <c r="ZX485"/>
  <c r="ZO485"/>
  <c r="ZF485"/>
  <c r="YN485"/>
  <c r="YE485"/>
  <c r="XD485"/>
  <c r="WC485"/>
  <c r="WU485"/>
  <c r="WL485"/>
  <c r="VT485"/>
  <c r="XM485"/>
  <c r="TR485"/>
  <c r="TI485"/>
  <c r="XV485"/>
  <c r="UA485"/>
  <c r="ZX493"/>
  <c r="ZF493"/>
  <c r="YW493"/>
  <c r="YN493"/>
  <c r="YE493"/>
  <c r="XM493"/>
  <c r="XV493"/>
  <c r="XD493"/>
  <c r="WC493"/>
  <c r="VT493"/>
  <c r="UA493"/>
  <c r="TI493"/>
  <c r="ZO493"/>
  <c r="TR493"/>
  <c r="ZX481"/>
  <c r="ZO481"/>
  <c r="YW481"/>
  <c r="YN481"/>
  <c r="YE481"/>
  <c r="ZF481"/>
  <c r="XD481"/>
  <c r="VT481"/>
  <c r="XV481"/>
  <c r="XM481"/>
  <c r="WC481"/>
  <c r="WU481"/>
  <c r="WL481"/>
  <c r="UA481"/>
  <c r="TR481"/>
  <c r="TI481"/>
  <c r="ZO436"/>
  <c r="ZF436"/>
  <c r="ZX436"/>
  <c r="YW436"/>
  <c r="XV436"/>
  <c r="WL436"/>
  <c r="WC436"/>
  <c r="XD436"/>
  <c r="WU436"/>
  <c r="YE436"/>
  <c r="XM436"/>
  <c r="VT436"/>
  <c r="YN436"/>
  <c r="UA436"/>
  <c r="TI436"/>
  <c r="TR436"/>
  <c r="ZO455"/>
  <c r="YW455"/>
  <c r="YN455"/>
  <c r="ZF455"/>
  <c r="ZX455"/>
  <c r="XM455"/>
  <c r="XD455"/>
  <c r="WC455"/>
  <c r="YE455"/>
  <c r="XV455"/>
  <c r="WL455"/>
  <c r="WU455"/>
  <c r="VT455"/>
  <c r="TR455"/>
  <c r="TI455"/>
  <c r="UA455"/>
  <c r="ZX466"/>
  <c r="ZF466"/>
  <c r="YW466"/>
  <c r="ZO466"/>
  <c r="YN466"/>
  <c r="WU466"/>
  <c r="VT466"/>
  <c r="YE466"/>
  <c r="XV466"/>
  <c r="UA466"/>
  <c r="TI466"/>
  <c r="XD466"/>
  <c r="WL466"/>
  <c r="XM466"/>
  <c r="WC466"/>
  <c r="TR466"/>
  <c r="ZO495"/>
  <c r="ZX495"/>
  <c r="ZF495"/>
  <c r="YW495"/>
  <c r="YE495"/>
  <c r="WU495"/>
  <c r="WL495"/>
  <c r="VT495"/>
  <c r="YN495"/>
  <c r="XD495"/>
  <c r="XM495"/>
  <c r="TI495"/>
  <c r="UA495"/>
  <c r="TR495"/>
  <c r="XV495"/>
  <c r="WC495"/>
  <c r="YN469"/>
  <c r="YE469"/>
  <c r="XM469"/>
  <c r="WL469"/>
  <c r="WC469"/>
  <c r="ZO469"/>
  <c r="ZF469"/>
  <c r="XD469"/>
  <c r="WU469"/>
  <c r="ZX469"/>
  <c r="VT469"/>
  <c r="TR469"/>
  <c r="YW469"/>
  <c r="UA469"/>
  <c r="TI469"/>
  <c r="XV469"/>
  <c r="ZX435"/>
  <c r="YW435"/>
  <c r="YN435"/>
  <c r="XD435"/>
  <c r="WU435"/>
  <c r="VT435"/>
  <c r="ZF435"/>
  <c r="YE435"/>
  <c r="XM435"/>
  <c r="ZO435"/>
  <c r="XV435"/>
  <c r="WL435"/>
  <c r="WC435"/>
  <c r="UA435"/>
  <c r="TI435"/>
  <c r="TR435"/>
  <c r="YW446"/>
  <c r="ZF446"/>
  <c r="YN446"/>
  <c r="WU446"/>
  <c r="ZO446"/>
  <c r="WL446"/>
  <c r="XM446"/>
  <c r="XD446"/>
  <c r="ZX446"/>
  <c r="XV446"/>
  <c r="YE446"/>
  <c r="WC446"/>
  <c r="UA446"/>
  <c r="VT446"/>
  <c r="TR446"/>
  <c r="TI446"/>
  <c r="ZO451"/>
  <c r="ZX451"/>
  <c r="ZF451"/>
  <c r="YW451"/>
  <c r="XM451"/>
  <c r="WU451"/>
  <c r="XD451"/>
  <c r="WL451"/>
  <c r="WC451"/>
  <c r="VT451"/>
  <c r="TR451"/>
  <c r="YE451"/>
  <c r="XV451"/>
  <c r="UA451"/>
  <c r="TI451"/>
  <c r="YN451"/>
  <c r="RP491"/>
  <c r="QO496"/>
  <c r="HO493"/>
  <c r="Y495"/>
  <c r="OD488"/>
  <c r="IG494"/>
  <c r="FM488"/>
  <c r="GE487"/>
  <c r="AH497"/>
  <c r="KI491"/>
  <c r="Y496"/>
  <c r="EU497"/>
  <c r="OV458"/>
  <c r="RG488"/>
  <c r="FM491"/>
  <c r="NU487"/>
  <c r="IG488"/>
  <c r="Y488"/>
  <c r="PN470"/>
  <c r="HO490"/>
  <c r="RP473"/>
  <c r="RG491"/>
  <c r="MK473"/>
  <c r="HO497"/>
  <c r="JZ497"/>
  <c r="RP494"/>
  <c r="NU445"/>
  <c r="OV449"/>
  <c r="MB447"/>
  <c r="MK447"/>
  <c r="NC448"/>
  <c r="KR496"/>
  <c r="PE479"/>
  <c r="RP476"/>
  <c r="OV490"/>
  <c r="AH496"/>
  <c r="OD494"/>
  <c r="OD495"/>
  <c r="NC485"/>
  <c r="AZ490"/>
  <c r="KR497"/>
  <c r="KR485"/>
  <c r="HF493"/>
  <c r="PE491"/>
  <c r="NC483"/>
  <c r="HO496"/>
  <c r="AQ495"/>
  <c r="OD493"/>
  <c r="IP495"/>
  <c r="G490"/>
  <c r="QX491"/>
  <c r="HF497"/>
  <c r="QX496"/>
  <c r="JH496"/>
  <c r="JH495"/>
  <c r="RP497"/>
  <c r="GE497"/>
  <c r="JH493"/>
  <c r="MB493"/>
  <c r="IG497"/>
  <c r="IP493"/>
  <c r="OV494"/>
  <c r="GN494"/>
  <c r="OD497"/>
  <c r="RP496"/>
  <c r="HX496"/>
  <c r="P493"/>
  <c r="HF491"/>
  <c r="LA490"/>
  <c r="JQ490"/>
  <c r="OV489"/>
  <c r="NC489"/>
  <c r="BI488"/>
  <c r="HF489"/>
  <c r="GE490"/>
  <c r="HX489"/>
  <c r="OD487"/>
  <c r="PW488"/>
  <c r="LJ488"/>
  <c r="NU496"/>
  <c r="DK496"/>
  <c r="IG495"/>
  <c r="CA495"/>
  <c r="PN495"/>
  <c r="P495"/>
  <c r="HX494"/>
  <c r="DB493"/>
  <c r="IP496"/>
  <c r="AZ496"/>
  <c r="BR495"/>
  <c r="HF494"/>
  <c r="RP493"/>
  <c r="Y493"/>
  <c r="EC495"/>
  <c r="BI494"/>
  <c r="AZ495"/>
  <c r="OV496"/>
  <c r="EL491"/>
  <c r="LA489"/>
  <c r="P488"/>
  <c r="HX491"/>
  <c r="IG491"/>
  <c r="OD490"/>
  <c r="NC490"/>
  <c r="NL490"/>
  <c r="MB488"/>
  <c r="MB490"/>
  <c r="GE488"/>
  <c r="FD488"/>
  <c r="PW490"/>
  <c r="LJ490"/>
  <c r="QO489"/>
  <c r="JQ496"/>
  <c r="GW496"/>
  <c r="FM496"/>
  <c r="LS491"/>
  <c r="DB491"/>
  <c r="OM490"/>
  <c r="JZ488"/>
  <c r="FV491"/>
  <c r="PW493"/>
  <c r="PE496"/>
  <c r="AH489"/>
  <c r="QX487"/>
  <c r="EU490"/>
  <c r="EC496"/>
  <c r="AQ496"/>
  <c r="NC495"/>
  <c r="OV493"/>
  <c r="JZ496"/>
  <c r="FM497"/>
  <c r="HF496"/>
  <c r="FM490"/>
  <c r="HO491"/>
  <c r="P490"/>
  <c r="RP489"/>
  <c r="LA496"/>
  <c r="EU496"/>
  <c r="LJ493"/>
  <c r="FD496"/>
  <c r="JH489"/>
  <c r="MK487"/>
  <c r="IP490"/>
  <c r="OM488"/>
  <c r="LS488"/>
  <c r="QO488"/>
  <c r="FV488"/>
  <c r="LA497"/>
  <c r="GN493"/>
  <c r="KI489"/>
  <c r="KR489"/>
  <c r="IP491"/>
  <c r="FV489"/>
  <c r="HX488"/>
  <c r="OM489"/>
  <c r="JH488"/>
  <c r="G487"/>
  <c r="LS489"/>
  <c r="MT491"/>
  <c r="QO490"/>
  <c r="GW491"/>
  <c r="JZ489"/>
  <c r="BI491"/>
  <c r="CA494"/>
  <c r="NU494"/>
  <c r="MK494"/>
  <c r="FD494"/>
  <c r="DB496"/>
  <c r="MK488"/>
  <c r="PN488"/>
  <c r="NL487"/>
  <c r="BI495"/>
  <c r="RG495"/>
  <c r="KI495"/>
  <c r="MB495"/>
  <c r="KR495"/>
  <c r="OV497"/>
  <c r="NL497"/>
  <c r="GN497"/>
  <c r="FD497"/>
  <c r="P497"/>
  <c r="EL496"/>
  <c r="BR496"/>
  <c r="JZ495"/>
  <c r="MT493"/>
  <c r="EL487"/>
  <c r="DK487"/>
  <c r="RG494"/>
  <c r="OM494"/>
  <c r="GE493"/>
  <c r="NC497"/>
  <c r="LS494"/>
  <c r="QX495"/>
  <c r="FV494"/>
  <c r="PN493"/>
  <c r="HF495"/>
  <c r="RP488"/>
  <c r="KI490"/>
  <c r="GW489"/>
  <c r="BR488"/>
  <c r="PE487"/>
  <c r="GE495"/>
  <c r="G494"/>
  <c r="OM497"/>
  <c r="LS497"/>
  <c r="NL494"/>
  <c r="HX497"/>
  <c r="FV497"/>
  <c r="OM493"/>
  <c r="LS493"/>
  <c r="KI493"/>
  <c r="P494"/>
  <c r="FV493"/>
  <c r="PE497"/>
  <c r="G496"/>
  <c r="FM493"/>
  <c r="AQ493"/>
  <c r="MB494"/>
  <c r="IP494"/>
  <c r="KR493"/>
  <c r="JH497"/>
  <c r="PN496"/>
  <c r="CJ496"/>
  <c r="QX494"/>
  <c r="DB494"/>
  <c r="AZ494"/>
  <c r="JQ497"/>
  <c r="GE496"/>
  <c r="HO494"/>
  <c r="PW497"/>
  <c r="MK489"/>
  <c r="Y489"/>
  <c r="NC496"/>
  <c r="KI496"/>
  <c r="CJ497"/>
  <c r="MB496"/>
  <c r="NU490"/>
  <c r="DB489"/>
  <c r="QO491"/>
  <c r="CA490"/>
  <c r="DK490"/>
  <c r="EC497"/>
  <c r="QO495"/>
  <c r="NU495"/>
  <c r="KI494"/>
  <c r="KR494"/>
  <c r="NU489"/>
  <c r="HF488"/>
  <c r="EC494"/>
  <c r="Y494"/>
  <c r="MT495"/>
  <c r="MT490"/>
  <c r="IP488"/>
  <c r="EC487"/>
  <c r="EU487"/>
  <c r="AH487"/>
  <c r="GE491"/>
  <c r="KI488"/>
  <c r="NC487"/>
  <c r="MB489"/>
  <c r="GN491"/>
  <c r="CJ489"/>
  <c r="P489"/>
  <c r="RP487"/>
  <c r="HX490"/>
  <c r="IP487"/>
  <c r="IG489"/>
  <c r="IG490"/>
  <c r="EU491"/>
  <c r="NL489"/>
  <c r="JZ491"/>
  <c r="KR488"/>
  <c r="AQ489"/>
  <c r="GN488"/>
  <c r="NU491"/>
  <c r="AZ487"/>
  <c r="PN490"/>
  <c r="PW491"/>
  <c r="HO489"/>
  <c r="Y491"/>
  <c r="FM489"/>
  <c r="PW489"/>
  <c r="MT487"/>
  <c r="GW490"/>
  <c r="CJ491"/>
  <c r="JZ490"/>
  <c r="BI489"/>
  <c r="GN487"/>
  <c r="AH491"/>
  <c r="OV488"/>
  <c r="CA487"/>
  <c r="NL491"/>
  <c r="BR490"/>
  <c r="NC488"/>
  <c r="FD487"/>
  <c r="QX489"/>
  <c r="G489"/>
  <c r="DB490"/>
  <c r="PE490"/>
  <c r="AQ490"/>
  <c r="JH490"/>
  <c r="NL488"/>
  <c r="EC488"/>
  <c r="JZ487"/>
  <c r="LS490"/>
  <c r="EU488"/>
  <c r="AH488"/>
  <c r="GW487"/>
  <c r="FV490"/>
  <c r="MT488"/>
  <c r="QO487"/>
  <c r="LA487"/>
  <c r="Y487"/>
  <c r="LJ491"/>
  <c r="GE489"/>
  <c r="BI487"/>
  <c r="CA496"/>
  <c r="FM495"/>
  <c r="IP489"/>
  <c r="PN487"/>
  <c r="EU489"/>
  <c r="PE488"/>
  <c r="LJ487"/>
  <c r="RG490"/>
  <c r="EL490"/>
  <c r="OV491"/>
  <c r="JQ489"/>
  <c r="FD489"/>
  <c r="AQ488"/>
  <c r="PW487"/>
  <c r="OD489"/>
  <c r="AQ487"/>
  <c r="G488"/>
  <c r="RG496"/>
  <c r="JQ495"/>
  <c r="QX493"/>
  <c r="KR491"/>
  <c r="NC491"/>
  <c r="NU497"/>
  <c r="DK491"/>
  <c r="RG489"/>
  <c r="EL489"/>
  <c r="FD491"/>
  <c r="CA491"/>
  <c r="GN490"/>
  <c r="BR487"/>
  <c r="PE489"/>
  <c r="FD490"/>
  <c r="BI490"/>
  <c r="LA494"/>
  <c r="EU493"/>
  <c r="G497"/>
  <c r="IG496"/>
  <c r="MK495"/>
  <c r="DK495"/>
  <c r="PE493"/>
  <c r="AH494"/>
  <c r="EL497"/>
  <c r="LJ494"/>
  <c r="FM494"/>
  <c r="AQ497"/>
  <c r="OM495"/>
  <c r="LS495"/>
  <c r="FV495"/>
  <c r="JH494"/>
  <c r="G491"/>
  <c r="AH490"/>
  <c r="BR489"/>
  <c r="GW495"/>
  <c r="NL496"/>
  <c r="NU488"/>
  <c r="GN489"/>
  <c r="P487"/>
  <c r="QX490"/>
  <c r="MB487"/>
  <c r="DK489"/>
  <c r="GW488"/>
  <c r="HF487"/>
  <c r="DB488"/>
  <c r="GW494"/>
  <c r="AQ494"/>
  <c r="EC493"/>
  <c r="BI493"/>
  <c r="NL493"/>
  <c r="EL493"/>
  <c r="RG497"/>
  <c r="KI497"/>
  <c r="Y497"/>
  <c r="PW495"/>
  <c r="PE495"/>
  <c r="G495"/>
  <c r="EU494"/>
  <c r="QO493"/>
  <c r="MK493"/>
  <c r="LA493"/>
  <c r="JQ493"/>
  <c r="DK493"/>
  <c r="CA493"/>
  <c r="CJ493"/>
  <c r="AH493"/>
  <c r="HX495"/>
  <c r="GN495"/>
  <c r="BR494"/>
  <c r="PN497"/>
  <c r="MB497"/>
  <c r="LJ497"/>
  <c r="IP497"/>
  <c r="DB497"/>
  <c r="AZ497"/>
  <c r="OD496"/>
  <c r="MT496"/>
  <c r="P496"/>
  <c r="OV495"/>
  <c r="Y490"/>
  <c r="AQ491"/>
  <c r="OM487"/>
  <c r="LS487"/>
  <c r="AZ488"/>
  <c r="HO487"/>
  <c r="QX488"/>
  <c r="MB491"/>
  <c r="JH491"/>
  <c r="IG487"/>
  <c r="FM487"/>
  <c r="FV487"/>
  <c r="DB487"/>
  <c r="JQ491"/>
  <c r="HF490"/>
  <c r="HX487"/>
  <c r="CJ487"/>
  <c r="JQ488"/>
  <c r="LA491"/>
  <c r="GW497"/>
  <c r="BI497"/>
  <c r="PW496"/>
  <c r="QX497"/>
  <c r="BR497"/>
  <c r="JQ472"/>
  <c r="RP490"/>
  <c r="CJ490"/>
  <c r="JH487"/>
  <c r="P491"/>
  <c r="HO488"/>
  <c r="MT489"/>
  <c r="EC489"/>
  <c r="CA489"/>
  <c r="CJ488"/>
  <c r="RG487"/>
  <c r="EC490"/>
  <c r="MK491"/>
  <c r="EL488"/>
  <c r="DK488"/>
  <c r="OV487"/>
  <c r="KI487"/>
  <c r="AZ489"/>
  <c r="KR487"/>
  <c r="AZ491"/>
  <c r="PW494"/>
  <c r="JQ494"/>
  <c r="NC493"/>
  <c r="GW493"/>
  <c r="OM496"/>
  <c r="MK496"/>
  <c r="LS496"/>
  <c r="BI496"/>
  <c r="HO495"/>
  <c r="QO494"/>
  <c r="PE494"/>
  <c r="GE494"/>
  <c r="DK494"/>
  <c r="NU493"/>
  <c r="HX493"/>
  <c r="AZ493"/>
  <c r="LJ496"/>
  <c r="GN496"/>
  <c r="FV496"/>
  <c r="NL495"/>
  <c r="AH495"/>
  <c r="PN494"/>
  <c r="MT494"/>
  <c r="JZ494"/>
  <c r="EL494"/>
  <c r="CJ494"/>
  <c r="BR491"/>
  <c r="LJ489"/>
  <c r="CA488"/>
  <c r="OD491"/>
  <c r="NC494"/>
  <c r="BR493"/>
  <c r="QO497"/>
  <c r="MK497"/>
  <c r="DK497"/>
  <c r="CA497"/>
  <c r="LA495"/>
  <c r="EU495"/>
  <c r="LJ495"/>
  <c r="EL495"/>
  <c r="DB495"/>
  <c r="CJ495"/>
  <c r="MT497"/>
  <c r="FD495"/>
  <c r="MK490"/>
  <c r="PN489"/>
  <c r="JQ487"/>
  <c r="OM491"/>
  <c r="LA488"/>
  <c r="PN491"/>
  <c r="EC491"/>
  <c r="KR490"/>
  <c r="OD485"/>
  <c r="LA483"/>
  <c r="PE484"/>
  <c r="JQ482"/>
  <c r="KI482"/>
  <c r="OV484"/>
  <c r="JZ485"/>
  <c r="LJ482"/>
  <c r="PN483"/>
  <c r="QX485"/>
  <c r="JZ484"/>
  <c r="NL483"/>
  <c r="MB481"/>
  <c r="NC484"/>
  <c r="PE485"/>
  <c r="PE482"/>
  <c r="LJ481"/>
  <c r="QO483"/>
  <c r="MT482"/>
  <c r="PW481"/>
  <c r="KI485"/>
  <c r="JQ481"/>
  <c r="OV483"/>
  <c r="MK484"/>
  <c r="MT481"/>
  <c r="QO482"/>
  <c r="MT483"/>
  <c r="NL484"/>
  <c r="MB482"/>
  <c r="LJ485"/>
  <c r="NU483"/>
  <c r="RP482"/>
  <c r="QO485"/>
  <c r="QO481"/>
  <c r="OD481"/>
  <c r="LA481"/>
  <c r="LS485"/>
  <c r="MB483"/>
  <c r="NU482"/>
  <c r="RG481"/>
  <c r="NC481"/>
  <c r="KI481"/>
  <c r="RP481"/>
  <c r="NL481"/>
  <c r="KR481"/>
  <c r="QX481"/>
  <c r="OV481"/>
  <c r="MK481"/>
  <c r="JZ481"/>
  <c r="OM483"/>
  <c r="PN482"/>
  <c r="PE481"/>
  <c r="LJ484"/>
  <c r="JQ483"/>
  <c r="KI483"/>
  <c r="MT485"/>
  <c r="PW482"/>
  <c r="OV482"/>
  <c r="MT484"/>
  <c r="KI484"/>
  <c r="PE483"/>
  <c r="PN484"/>
  <c r="OM484"/>
  <c r="MK485"/>
  <c r="LS481"/>
  <c r="QO484"/>
  <c r="PN485"/>
  <c r="JZ482"/>
  <c r="LS476"/>
  <c r="OM482"/>
  <c r="NU481"/>
  <c r="RG483"/>
  <c r="OV485"/>
  <c r="LS483"/>
  <c r="NL482"/>
  <c r="RP483"/>
  <c r="PW483"/>
  <c r="MK482"/>
  <c r="NC482"/>
  <c r="OM485"/>
  <c r="PW484"/>
  <c r="MB484"/>
  <c r="OM481"/>
  <c r="PN481"/>
  <c r="LS482"/>
  <c r="NU484"/>
  <c r="JZ483"/>
  <c r="OD484"/>
  <c r="PW485"/>
  <c r="RG482"/>
  <c r="QX483"/>
  <c r="KR484"/>
  <c r="OD482"/>
  <c r="LA484"/>
  <c r="JQ485"/>
  <c r="LS484"/>
  <c r="QX484"/>
  <c r="RP485"/>
  <c r="QX482"/>
  <c r="LA485"/>
  <c r="MK483"/>
  <c r="RG484"/>
  <c r="LA482"/>
  <c r="KR482"/>
  <c r="RG485"/>
  <c r="LJ483"/>
  <c r="OD483"/>
  <c r="JQ484"/>
  <c r="NU485"/>
  <c r="NL485"/>
  <c r="RP484"/>
  <c r="KR483"/>
  <c r="MB485"/>
  <c r="JQ475"/>
  <c r="MT478"/>
  <c r="KR478"/>
  <c r="NU478"/>
  <c r="OD478"/>
  <c r="NL479"/>
  <c r="LJ478"/>
  <c r="NU479"/>
  <c r="NL475"/>
  <c r="KI478"/>
  <c r="MT477"/>
  <c r="LA479"/>
  <c r="PE478"/>
  <c r="NC475"/>
  <c r="PW477"/>
  <c r="PW478"/>
  <c r="OM479"/>
  <c r="MB473"/>
  <c r="MB460"/>
  <c r="MB477"/>
  <c r="MK475"/>
  <c r="JQ479"/>
  <c r="KI477"/>
  <c r="JZ478"/>
  <c r="LA477"/>
  <c r="OM477"/>
  <c r="NU476"/>
  <c r="LS477"/>
  <c r="QX478"/>
  <c r="LA478"/>
  <c r="RG479"/>
  <c r="LJ479"/>
  <c r="MT476"/>
  <c r="JZ476"/>
  <c r="MB479"/>
  <c r="OM476"/>
  <c r="RP478"/>
  <c r="LS475"/>
  <c r="NU477"/>
  <c r="NL476"/>
  <c r="QX479"/>
  <c r="JZ477"/>
  <c r="MK477"/>
  <c r="PN476"/>
  <c r="JQ478"/>
  <c r="PW475"/>
  <c r="KI475"/>
  <c r="RG475"/>
  <c r="KR475"/>
  <c r="PE476"/>
  <c r="LA475"/>
  <c r="LJ475"/>
  <c r="RP472"/>
  <c r="LA472"/>
  <c r="NC478"/>
  <c r="MB476"/>
  <c r="QO479"/>
  <c r="NU475"/>
  <c r="OM478"/>
  <c r="PW476"/>
  <c r="JZ479"/>
  <c r="LS478"/>
  <c r="KI479"/>
  <c r="LS479"/>
  <c r="NC479"/>
  <c r="OD479"/>
  <c r="PN478"/>
  <c r="RG477"/>
  <c r="OD477"/>
  <c r="PN472"/>
  <c r="MK476"/>
  <c r="OD476"/>
  <c r="PN479"/>
  <c r="NL478"/>
  <c r="NC476"/>
  <c r="OV476"/>
  <c r="LJ476"/>
  <c r="QO478"/>
  <c r="RG478"/>
  <c r="NU470"/>
  <c r="LJ472"/>
  <c r="QO473"/>
  <c r="NC470"/>
  <c r="MK471"/>
  <c r="JQ471"/>
  <c r="LS472"/>
  <c r="QX475"/>
  <c r="QO477"/>
  <c r="KR479"/>
  <c r="MB475"/>
  <c r="RP477"/>
  <c r="LJ470"/>
  <c r="OV479"/>
  <c r="PW471"/>
  <c r="QX473"/>
  <c r="KR473"/>
  <c r="MT471"/>
  <c r="MK478"/>
  <c r="LA476"/>
  <c r="OV475"/>
  <c r="PE475"/>
  <c r="JQ477"/>
  <c r="QX476"/>
  <c r="MT475"/>
  <c r="LJ477"/>
  <c r="KI476"/>
  <c r="KR476"/>
  <c r="OD470"/>
  <c r="RP479"/>
  <c r="NU473"/>
  <c r="JQ470"/>
  <c r="OV478"/>
  <c r="RP475"/>
  <c r="KR477"/>
  <c r="QX477"/>
  <c r="MT479"/>
  <c r="QO475"/>
  <c r="OV471"/>
  <c r="KR471"/>
  <c r="NL471"/>
  <c r="KI471"/>
  <c r="PN473"/>
  <c r="PW469"/>
  <c r="PE472"/>
  <c r="RP470"/>
  <c r="NU469"/>
  <c r="OD472"/>
  <c r="LS473"/>
  <c r="PW473"/>
  <c r="JQ476"/>
  <c r="NL477"/>
  <c r="MK479"/>
  <c r="PW479"/>
  <c r="QO476"/>
  <c r="JZ475"/>
  <c r="OV477"/>
  <c r="RG476"/>
  <c r="PE477"/>
  <c r="PN477"/>
  <c r="MB478"/>
  <c r="OM475"/>
  <c r="PN475"/>
  <c r="NC477"/>
  <c r="OD475"/>
  <c r="OV466"/>
  <c r="OM464"/>
  <c r="PN465"/>
  <c r="NL465"/>
  <c r="QO467"/>
  <c r="NC467"/>
  <c r="MB472"/>
  <c r="PN471"/>
  <c r="JZ472"/>
  <c r="PW470"/>
  <c r="PE471"/>
  <c r="LJ469"/>
  <c r="QO470"/>
  <c r="KI473"/>
  <c r="QX472"/>
  <c r="MT473"/>
  <c r="RG472"/>
  <c r="JZ471"/>
  <c r="KR470"/>
  <c r="LJ471"/>
  <c r="LA470"/>
  <c r="NC472"/>
  <c r="KI470"/>
  <c r="RG473"/>
  <c r="OV472"/>
  <c r="QX471"/>
  <c r="PW472"/>
  <c r="JZ470"/>
  <c r="JQ473"/>
  <c r="PE470"/>
  <c r="MK472"/>
  <c r="MT472"/>
  <c r="LA471"/>
  <c r="LA466"/>
  <c r="NL472"/>
  <c r="NU472"/>
  <c r="MB471"/>
  <c r="NU471"/>
  <c r="RP471"/>
  <c r="OM473"/>
  <c r="QX470"/>
  <c r="LA473"/>
  <c r="OD473"/>
  <c r="LA464"/>
  <c r="KR472"/>
  <c r="OM472"/>
  <c r="QO471"/>
  <c r="OV470"/>
  <c r="KI472"/>
  <c r="RG470"/>
  <c r="LS467"/>
  <c r="NL464"/>
  <c r="PE464"/>
  <c r="MB466"/>
  <c r="OD467"/>
  <c r="JQ466"/>
  <c r="LJ466"/>
  <c r="OM467"/>
  <c r="OD469"/>
  <c r="LA465"/>
  <c r="KI466"/>
  <c r="LJ473"/>
  <c r="QO469"/>
  <c r="OV469"/>
  <c r="MB469"/>
  <c r="JZ469"/>
  <c r="LS470"/>
  <c r="QX469"/>
  <c r="PE469"/>
  <c r="MK469"/>
  <c r="KI469"/>
  <c r="OD471"/>
  <c r="MT470"/>
  <c r="RG469"/>
  <c r="PN469"/>
  <c r="NC469"/>
  <c r="KR469"/>
  <c r="G469"/>
  <c r="OM470"/>
  <c r="RP469"/>
  <c r="NL469"/>
  <c r="LA469"/>
  <c r="JQ469"/>
  <c r="HX469"/>
  <c r="RP463"/>
  <c r="PN467"/>
  <c r="KI464"/>
  <c r="KR464"/>
  <c r="OD466"/>
  <c r="NL470"/>
  <c r="JZ473"/>
  <c r="MB470"/>
  <c r="LS469"/>
  <c r="MK470"/>
  <c r="OM469"/>
  <c r="LS471"/>
  <c r="OM471"/>
  <c r="NC473"/>
  <c r="PE473"/>
  <c r="QO472"/>
  <c r="RG471"/>
  <c r="MT469"/>
  <c r="NL473"/>
  <c r="OV473"/>
  <c r="NC471"/>
  <c r="PW466"/>
  <c r="MT467"/>
  <c r="QO464"/>
  <c r="RG464"/>
  <c r="NU465"/>
  <c r="OD464"/>
  <c r="RP464"/>
  <c r="LS464"/>
  <c r="MB467"/>
  <c r="RP448"/>
  <c r="RG467"/>
  <c r="NC465"/>
  <c r="OM463"/>
  <c r="MK465"/>
  <c r="OD463"/>
  <c r="OV464"/>
  <c r="QX464"/>
  <c r="JQ464"/>
  <c r="RG463"/>
  <c r="KR467"/>
  <c r="NC463"/>
  <c r="NU466"/>
  <c r="RG466"/>
  <c r="OD465"/>
  <c r="RP465"/>
  <c r="JQ467"/>
  <c r="JZ466"/>
  <c r="LS465"/>
  <c r="MB463"/>
  <c r="MK464"/>
  <c r="PN463"/>
  <c r="LS466"/>
  <c r="RP466"/>
  <c r="MT464"/>
  <c r="NL466"/>
  <c r="NL467"/>
  <c r="MT465"/>
  <c r="OV465"/>
  <c r="MB464"/>
  <c r="KI463"/>
  <c r="RG465"/>
  <c r="PN464"/>
  <c r="KR463"/>
  <c r="MK466"/>
  <c r="JZ465"/>
  <c r="KR466"/>
  <c r="LJ465"/>
  <c r="KI467"/>
  <c r="PE465"/>
  <c r="NU467"/>
  <c r="PW463"/>
  <c r="QX463"/>
  <c r="JZ464"/>
  <c r="NU463"/>
  <c r="QO465"/>
  <c r="QX467"/>
  <c r="JQ465"/>
  <c r="NU464"/>
  <c r="OV467"/>
  <c r="MT466"/>
  <c r="OM466"/>
  <c r="QX466"/>
  <c r="RP467"/>
  <c r="LJ467"/>
  <c r="PE467"/>
  <c r="OV463"/>
  <c r="PN466"/>
  <c r="NC464"/>
  <c r="PW464"/>
  <c r="NC466"/>
  <c r="LS463"/>
  <c r="JQ463"/>
  <c r="Y463"/>
  <c r="QO463"/>
  <c r="NL463"/>
  <c r="MB465"/>
  <c r="JZ463"/>
  <c r="QX465"/>
  <c r="OM465"/>
  <c r="MK463"/>
  <c r="LA463"/>
  <c r="PE463"/>
  <c r="MT463"/>
  <c r="LJ463"/>
  <c r="PW465"/>
  <c r="LJ464"/>
  <c r="LA467"/>
  <c r="PE466"/>
  <c r="MK467"/>
  <c r="QO466"/>
  <c r="KI465"/>
  <c r="JZ467"/>
  <c r="KR465"/>
  <c r="PW467"/>
  <c r="NC460"/>
  <c r="OM457"/>
  <c r="RP460"/>
  <c r="LA461"/>
  <c r="QO461"/>
  <c r="MT461"/>
  <c r="RG454"/>
  <c r="PN454"/>
  <c r="LJ455"/>
  <c r="PW455"/>
  <c r="MT455"/>
  <c r="JZ455"/>
  <c r="QO454"/>
  <c r="NC451"/>
  <c r="KR455"/>
  <c r="QX455"/>
  <c r="OV455"/>
  <c r="LA453"/>
  <c r="RP441"/>
  <c r="QX429"/>
  <c r="RG431"/>
  <c r="RP429"/>
  <c r="PN429"/>
  <c r="OD427"/>
  <c r="MK427"/>
  <c r="LA431"/>
  <c r="JQ431"/>
  <c r="PW429"/>
  <c r="OM429"/>
  <c r="MT428"/>
  <c r="LJ429"/>
  <c r="JZ430"/>
  <c r="OV431"/>
  <c r="NC429"/>
  <c r="LS431"/>
  <c r="KI428"/>
  <c r="QO429"/>
  <c r="PE431"/>
  <c r="NU430"/>
  <c r="MB428"/>
  <c r="KR428"/>
  <c r="FV427"/>
  <c r="NC443"/>
  <c r="OD441"/>
  <c r="LJ440"/>
  <c r="MT440"/>
  <c r="OM461"/>
  <c r="LS459"/>
  <c r="NL460"/>
  <c r="OD460"/>
  <c r="PN434"/>
  <c r="QX436"/>
  <c r="LA434"/>
  <c r="MK437"/>
  <c r="OM436"/>
  <c r="NL453"/>
  <c r="PE454"/>
  <c r="KI453"/>
  <c r="PW453"/>
  <c r="NC454"/>
  <c r="QO452"/>
  <c r="MB455"/>
  <c r="OM451"/>
  <c r="PN451"/>
  <c r="CJ452"/>
  <c r="OM435"/>
  <c r="OD436"/>
  <c r="OD451"/>
  <c r="LA455"/>
  <c r="RP453"/>
  <c r="MK454"/>
  <c r="OM453"/>
  <c r="LS455"/>
  <c r="RG459"/>
  <c r="PE458"/>
  <c r="MK457"/>
  <c r="KI458"/>
  <c r="QO457"/>
  <c r="NU460"/>
  <c r="OM460"/>
  <c r="MB458"/>
  <c r="PW459"/>
  <c r="MT460"/>
  <c r="KR458"/>
  <c r="LJ461"/>
  <c r="QX457"/>
  <c r="JZ457"/>
  <c r="OD433"/>
  <c r="RP434"/>
  <c r="JQ437"/>
  <c r="KR441"/>
  <c r="NL441"/>
  <c r="PE441"/>
  <c r="RG441"/>
  <c r="QX461"/>
  <c r="RP459"/>
  <c r="OV433"/>
  <c r="KR437"/>
  <c r="PE435"/>
  <c r="LS435"/>
  <c r="QO437"/>
  <c r="MK435"/>
  <c r="NU433"/>
  <c r="JZ437"/>
  <c r="AQ433"/>
  <c r="QX443"/>
  <c r="LS443"/>
  <c r="MT439"/>
  <c r="PE442"/>
  <c r="JZ442"/>
  <c r="PW440"/>
  <c r="LA441"/>
  <c r="RG455"/>
  <c r="OM452"/>
  <c r="MK451"/>
  <c r="PN452"/>
  <c r="NC453"/>
  <c r="NL452"/>
  <c r="OD453"/>
  <c r="MB452"/>
  <c r="PE448"/>
  <c r="MB446"/>
  <c r="KI449"/>
  <c r="PW446"/>
  <c r="LA445"/>
  <c r="QO448"/>
  <c r="NU446"/>
  <c r="LJ447"/>
  <c r="JQ447"/>
  <c r="AH445"/>
  <c r="RG448"/>
  <c r="OM445"/>
  <c r="LS445"/>
  <c r="JZ445"/>
  <c r="QX451"/>
  <c r="OD455"/>
  <c r="MB453"/>
  <c r="KI451"/>
  <c r="EU451"/>
  <c r="RG453"/>
  <c r="PE451"/>
  <c r="MK452"/>
  <c r="KR453"/>
  <c r="DK451"/>
  <c r="RP454"/>
  <c r="PW452"/>
  <c r="MT451"/>
  <c r="LA451"/>
  <c r="JQ452"/>
  <c r="NU451"/>
  <c r="LS451"/>
  <c r="JZ451"/>
  <c r="EL451"/>
  <c r="CJ451"/>
  <c r="QX453"/>
  <c r="QX459"/>
  <c r="OV459"/>
  <c r="OV428"/>
  <c r="KR429"/>
  <c r="QO430"/>
  <c r="LJ430"/>
  <c r="RG428"/>
  <c r="OM430"/>
  <c r="KI429"/>
  <c r="RP435"/>
  <c r="OM434"/>
  <c r="MT434"/>
  <c r="KI436"/>
  <c r="QO433"/>
  <c r="PE434"/>
  <c r="NC437"/>
  <c r="LA433"/>
  <c r="QX433"/>
  <c r="PN436"/>
  <c r="NU435"/>
  <c r="LJ435"/>
  <c r="JQ433"/>
  <c r="FM433"/>
  <c r="RG437"/>
  <c r="PW435"/>
  <c r="OD434"/>
  <c r="MB436"/>
  <c r="JZ433"/>
  <c r="KR443"/>
  <c r="PE429"/>
  <c r="KI430"/>
  <c r="LA429"/>
  <c r="QO431"/>
  <c r="MK431"/>
  <c r="JQ429"/>
  <c r="NC431"/>
  <c r="JZ429"/>
  <c r="RP461"/>
  <c r="NC459"/>
  <c r="PW451"/>
  <c r="OM455"/>
  <c r="MB451"/>
  <c r="KI452"/>
  <c r="GW451"/>
  <c r="OV451"/>
  <c r="MT452"/>
  <c r="KR451"/>
  <c r="RG451"/>
  <c r="PE452"/>
  <c r="NC452"/>
  <c r="LA452"/>
  <c r="JQ454"/>
  <c r="RP451"/>
  <c r="PN455"/>
  <c r="NL451"/>
  <c r="LJ453"/>
  <c r="JZ454"/>
  <c r="RG442"/>
  <c r="LA439"/>
  <c r="NU443"/>
  <c r="PW441"/>
  <c r="JQ440"/>
  <c r="QO443"/>
  <c r="KR442"/>
  <c r="LA449"/>
  <c r="RP437"/>
  <c r="PW436"/>
  <c r="NU434"/>
  <c r="MK436"/>
  <c r="JQ436"/>
  <c r="OD437"/>
  <c r="MT433"/>
  <c r="LA437"/>
  <c r="QO435"/>
  <c r="OV434"/>
  <c r="NC434"/>
  <c r="LJ434"/>
  <c r="QX437"/>
  <c r="RG436"/>
  <c r="PE437"/>
  <c r="NL433"/>
  <c r="MB435"/>
  <c r="RP458"/>
  <c r="OM459"/>
  <c r="JZ458"/>
  <c r="QO459"/>
  <c r="QX458"/>
  <c r="JQ458"/>
  <c r="PW461"/>
  <c r="LS458"/>
  <c r="MT458"/>
  <c r="NL457"/>
  <c r="QX449"/>
  <c r="RG449"/>
  <c r="JZ448"/>
  <c r="LA447"/>
  <c r="NL446"/>
  <c r="QX434"/>
  <c r="JZ436"/>
  <c r="NU442"/>
  <c r="RP443"/>
  <c r="LA443"/>
  <c r="LS442"/>
  <c r="MT441"/>
  <c r="PN440"/>
  <c r="NL442"/>
  <c r="NU440"/>
  <c r="OD439"/>
  <c r="LJ443"/>
  <c r="GE439"/>
  <c r="OM440"/>
  <c r="LS439"/>
  <c r="MK461"/>
  <c r="PN460"/>
  <c r="NC457"/>
  <c r="JQ460"/>
  <c r="OV461"/>
  <c r="KI459"/>
  <c r="KR459"/>
  <c r="PW458"/>
  <c r="NL461"/>
  <c r="LJ457"/>
  <c r="JZ461"/>
  <c r="RG457"/>
  <c r="MB461"/>
  <c r="PE461"/>
  <c r="QO460"/>
  <c r="JZ459"/>
  <c r="OD459"/>
  <c r="MK460"/>
  <c r="QO446"/>
  <c r="NL447"/>
  <c r="KR446"/>
  <c r="QX446"/>
  <c r="OD445"/>
  <c r="MK448"/>
  <c r="RG447"/>
  <c r="OV446"/>
  <c r="MT446"/>
  <c r="PN445"/>
  <c r="NC449"/>
  <c r="KI446"/>
  <c r="MB457"/>
  <c r="NU461"/>
  <c r="PN459"/>
  <c r="PN439"/>
  <c r="MB441"/>
  <c r="QX442"/>
  <c r="MK441"/>
  <c r="OD440"/>
  <c r="OM439"/>
  <c r="LS440"/>
  <c r="KI460"/>
  <c r="KR460"/>
  <c r="KI437"/>
  <c r="NL437"/>
  <c r="PN437"/>
  <c r="MT436"/>
  <c r="NU437"/>
  <c r="JZ460"/>
  <c r="KR461"/>
  <c r="NL458"/>
  <c r="KR452"/>
  <c r="LJ454"/>
  <c r="MT453"/>
  <c r="OV435"/>
  <c r="MB437"/>
  <c r="P433"/>
  <c r="QO434"/>
  <c r="PE433"/>
  <c r="MK434"/>
  <c r="LA435"/>
  <c r="JQ434"/>
  <c r="RG435"/>
  <c r="PN433"/>
  <c r="MT437"/>
  <c r="LJ437"/>
  <c r="JZ434"/>
  <c r="HO433"/>
  <c r="PW433"/>
  <c r="NL435"/>
  <c r="LS433"/>
  <c r="KI433"/>
  <c r="EC433"/>
  <c r="PW437"/>
  <c r="LS437"/>
  <c r="OV437"/>
  <c r="NL443"/>
  <c r="RG443"/>
  <c r="OV443"/>
  <c r="PW442"/>
  <c r="MB440"/>
  <c r="QO441"/>
  <c r="NC441"/>
  <c r="PW430"/>
  <c r="QX431"/>
  <c r="NC430"/>
  <c r="NL430"/>
  <c r="NU429"/>
  <c r="OM446"/>
  <c r="PE447"/>
  <c r="JZ446"/>
  <c r="KI443"/>
  <c r="MK442"/>
  <c r="OV440"/>
  <c r="NL440"/>
  <c r="MB443"/>
  <c r="JZ439"/>
  <c r="QO439"/>
  <c r="OV441"/>
  <c r="MK439"/>
  <c r="KI440"/>
  <c r="RG439"/>
  <c r="PE439"/>
  <c r="MT442"/>
  <c r="KR440"/>
  <c r="NC440"/>
  <c r="LA440"/>
  <c r="JQ441"/>
  <c r="LS430"/>
  <c r="MB454"/>
  <c r="OD452"/>
  <c r="RP455"/>
  <c r="RG460"/>
  <c r="NC458"/>
  <c r="LJ458"/>
  <c r="PE459"/>
  <c r="MK458"/>
  <c r="NU458"/>
  <c r="LS461"/>
  <c r="MB459"/>
  <c r="PN458"/>
  <c r="KR457"/>
  <c r="MK459"/>
  <c r="OD458"/>
  <c r="QO447"/>
  <c r="NL445"/>
  <c r="LA448"/>
  <c r="JQ445"/>
  <c r="QX445"/>
  <c r="PE445"/>
  <c r="LJ445"/>
  <c r="JZ449"/>
  <c r="PN449"/>
  <c r="MB445"/>
  <c r="KI447"/>
  <c r="PW449"/>
  <c r="MK446"/>
  <c r="KR445"/>
  <c r="JZ453"/>
  <c r="LJ451"/>
  <c r="JQ453"/>
  <c r="MT449"/>
  <c r="NU455"/>
  <c r="OV454"/>
  <c r="RG452"/>
  <c r="MT454"/>
  <c r="QX428"/>
  <c r="PN427"/>
  <c r="NL428"/>
  <c r="LA428"/>
  <c r="RG429"/>
  <c r="PW428"/>
  <c r="OD428"/>
  <c r="LJ428"/>
  <c r="JQ427"/>
  <c r="RP427"/>
  <c r="OM428"/>
  <c r="MT429"/>
  <c r="JZ428"/>
  <c r="QO428"/>
  <c r="PE430"/>
  <c r="NC427"/>
  <c r="KR431"/>
  <c r="HF427"/>
  <c r="KI455"/>
  <c r="OV452"/>
  <c r="MK455"/>
  <c r="KI454"/>
  <c r="PE453"/>
  <c r="NC455"/>
  <c r="KR454"/>
  <c r="PN453"/>
  <c r="OD454"/>
  <c r="LA454"/>
  <c r="QO453"/>
  <c r="OM454"/>
  <c r="LJ452"/>
  <c r="JZ452"/>
  <c r="LJ460"/>
  <c r="OM458"/>
  <c r="OM437"/>
  <c r="LS436"/>
  <c r="RP436"/>
  <c r="NC435"/>
  <c r="KI435"/>
  <c r="NU436"/>
  <c r="KR435"/>
  <c r="OD435"/>
  <c r="LJ436"/>
  <c r="LS447"/>
  <c r="RP449"/>
  <c r="OD443"/>
  <c r="JZ441"/>
  <c r="LJ439"/>
  <c r="MB442"/>
  <c r="NC439"/>
  <c r="MT459"/>
  <c r="QO458"/>
  <c r="PE460"/>
  <c r="LA459"/>
  <c r="QX454"/>
  <c r="QO427"/>
  <c r="NC428"/>
  <c r="LS427"/>
  <c r="KI427"/>
  <c r="BI427"/>
  <c r="QX427"/>
  <c r="PN428"/>
  <c r="NU428"/>
  <c r="MB431"/>
  <c r="KR427"/>
  <c r="RG427"/>
  <c r="PW427"/>
  <c r="MK428"/>
  <c r="LA427"/>
  <c r="JQ428"/>
  <c r="RP428"/>
  <c r="OV427"/>
  <c r="MT427"/>
  <c r="JZ427"/>
  <c r="AZ427"/>
  <c r="NU452"/>
  <c r="OM442"/>
  <c r="MK440"/>
  <c r="KI439"/>
  <c r="PE440"/>
  <c r="MT443"/>
  <c r="KR439"/>
  <c r="RP439"/>
  <c r="NC442"/>
  <c r="LA442"/>
  <c r="JQ443"/>
  <c r="OD442"/>
  <c r="LJ442"/>
  <c r="JZ443"/>
  <c r="QO440"/>
  <c r="KI442"/>
  <c r="QX440"/>
  <c r="NU439"/>
  <c r="RG440"/>
  <c r="PN442"/>
  <c r="PW443"/>
  <c r="JQ439"/>
  <c r="PW445"/>
  <c r="NU449"/>
  <c r="OD449"/>
  <c r="QX448"/>
  <c r="OM447"/>
  <c r="RP446"/>
  <c r="PE449"/>
  <c r="MB448"/>
  <c r="RG458"/>
  <c r="LS460"/>
  <c r="OV460"/>
  <c r="PW457"/>
  <c r="JZ447"/>
  <c r="OD448"/>
  <c r="QO449"/>
  <c r="MB449"/>
  <c r="JQ449"/>
  <c r="MT448"/>
  <c r="KI448"/>
  <c r="NU448"/>
  <c r="LA446"/>
  <c r="PN446"/>
  <c r="LJ449"/>
  <c r="NL455"/>
  <c r="IG451"/>
  <c r="PW454"/>
  <c r="JQ451"/>
  <c r="LS453"/>
  <c r="QO455"/>
  <c r="MK453"/>
  <c r="LS454"/>
  <c r="MK449"/>
  <c r="OV448"/>
  <c r="PW460"/>
  <c r="LA460"/>
  <c r="PE457"/>
  <c r="QX460"/>
  <c r="KI461"/>
  <c r="LA458"/>
  <c r="NL459"/>
  <c r="QX441"/>
  <c r="LJ448"/>
  <c r="RP447"/>
  <c r="MT447"/>
  <c r="NC446"/>
  <c r="PN447"/>
  <c r="OV439"/>
  <c r="PN443"/>
  <c r="RP440"/>
  <c r="LS449"/>
  <c r="NU447"/>
  <c r="OM448"/>
  <c r="KR449"/>
  <c r="OV453"/>
  <c r="QX452"/>
  <c r="RP452"/>
  <c r="LS452"/>
  <c r="NU454"/>
  <c r="PE443"/>
  <c r="JZ440"/>
  <c r="QO442"/>
  <c r="KI441"/>
  <c r="LS441"/>
  <c r="MK443"/>
  <c r="RG445"/>
  <c r="PW448"/>
  <c r="KR447"/>
  <c r="RP445"/>
  <c r="OM449"/>
  <c r="LJ446"/>
  <c r="QO445"/>
  <c r="OV445"/>
  <c r="LS446"/>
  <c r="JQ446"/>
  <c r="QX447"/>
  <c r="PN448"/>
  <c r="MT445"/>
  <c r="KI445"/>
  <c r="OD446"/>
  <c r="KR448"/>
  <c r="LS448"/>
  <c r="NC436"/>
  <c r="NL434"/>
  <c r="RG433"/>
  <c r="KR436"/>
  <c r="MB434"/>
  <c r="NU453"/>
  <c r="NU459"/>
  <c r="JQ461"/>
  <c r="NC461"/>
  <c r="PN461"/>
  <c r="LJ459"/>
  <c r="JQ455"/>
  <c r="NL454"/>
  <c r="PE455"/>
  <c r="JQ448"/>
  <c r="NC447"/>
  <c r="NL449"/>
  <c r="MB439"/>
  <c r="OM443"/>
  <c r="LA436"/>
  <c r="QX435"/>
  <c r="PN435"/>
  <c r="NL436"/>
  <c r="MB433"/>
  <c r="KI434"/>
  <c r="RG434"/>
  <c r="PW434"/>
  <c r="OM433"/>
  <c r="MK433"/>
  <c r="KR434"/>
  <c r="RP433"/>
  <c r="OV436"/>
  <c r="MT435"/>
  <c r="LJ433"/>
  <c r="JQ435"/>
  <c r="QO436"/>
  <c r="PE436"/>
  <c r="NC433"/>
  <c r="LS434"/>
  <c r="JZ435"/>
  <c r="RG446"/>
  <c r="OV447"/>
  <c r="PE446"/>
  <c r="PW447"/>
  <c r="NL448"/>
  <c r="OD447"/>
  <c r="NU441"/>
  <c r="RP442"/>
  <c r="OM441"/>
  <c r="JQ442"/>
  <c r="OV442"/>
  <c r="LJ441"/>
  <c r="PN441"/>
  <c r="NL439"/>
  <c r="OD461"/>
  <c r="JQ459"/>
  <c r="RG461"/>
  <c r="NU431"/>
  <c r="JH427"/>
  <c r="RP431"/>
  <c r="OD431"/>
  <c r="LJ431"/>
  <c r="OV429"/>
  <c r="LS429"/>
  <c r="PN431"/>
  <c r="NL431"/>
  <c r="PN430"/>
  <c r="MT430"/>
  <c r="KI431"/>
  <c r="MK430"/>
  <c r="PW431"/>
  <c r="NL429"/>
  <c r="LS428"/>
  <c r="OD429"/>
  <c r="MB429"/>
  <c r="IP427"/>
  <c r="RP430"/>
  <c r="OV430"/>
  <c r="OM431"/>
  <c r="MT431"/>
  <c r="KR430"/>
  <c r="MK429"/>
  <c r="PE428"/>
  <c r="LA430"/>
  <c r="OD430"/>
  <c r="QX430"/>
  <c r="NU427"/>
  <c r="MB430"/>
  <c r="JQ430"/>
  <c r="RG430"/>
  <c r="JZ431"/>
  <c r="K3309" i="8"/>
  <c r="K3307"/>
  <c r="K3299"/>
  <c r="K3297"/>
  <c r="K3295"/>
  <c r="K3303"/>
  <c r="K3287"/>
  <c r="K3300"/>
  <c r="K3312"/>
  <c r="K3304"/>
  <c r="K3311"/>
  <c r="K3315"/>
  <c r="K3298"/>
  <c r="K3288"/>
  <c r="K3289"/>
  <c r="K3306"/>
  <c r="K3296"/>
  <c r="K3301"/>
  <c r="K3308"/>
  <c r="K3290"/>
  <c r="K3305"/>
  <c r="K3340"/>
  <c r="K3293"/>
  <c r="K3292"/>
  <c r="K3294"/>
  <c r="K3346"/>
  <c r="K3314"/>
  <c r="K3286"/>
  <c r="K3291"/>
  <c r="K3313"/>
  <c r="K3302"/>
  <c r="K3310"/>
  <c r="RZ474" i="1" l="1"/>
  <c r="RZ462"/>
  <c r="RZ486"/>
  <c r="VU456"/>
  <c r="V309" s="1"/>
  <c r="V317"/>
  <c r="V299"/>
  <c r="SR462"/>
  <c r="YO462"/>
  <c r="Z305" s="1"/>
  <c r="ZY462"/>
  <c r="Z284" s="1"/>
  <c r="XW474"/>
  <c r="AI300" s="1"/>
  <c r="ZG462"/>
  <c r="Z287" s="1"/>
  <c r="WD462"/>
  <c r="Z277" s="1"/>
  <c r="WM462"/>
  <c r="Z295" s="1"/>
  <c r="XE474"/>
  <c r="AI315" s="1"/>
  <c r="AI324"/>
  <c r="WV474"/>
  <c r="AI296" s="1"/>
  <c r="WM474"/>
  <c r="AI275" s="1"/>
  <c r="YF474"/>
  <c r="AI307" s="1"/>
  <c r="M313"/>
  <c r="ZP444"/>
  <c r="M286" s="1"/>
  <c r="SI462"/>
  <c r="Z314"/>
  <c r="TJ456"/>
  <c r="V335" s="1"/>
  <c r="YF456"/>
  <c r="V323" s="1"/>
  <c r="WV456"/>
  <c r="V344" s="1"/>
  <c r="TA474"/>
  <c r="UB474"/>
  <c r="AI319" s="1"/>
  <c r="TS474"/>
  <c r="AI337" s="1"/>
  <c r="AI329"/>
  <c r="WD474"/>
  <c r="AI287" s="1"/>
  <c r="SI486"/>
  <c r="UB486"/>
  <c r="AR344" s="1"/>
  <c r="ZG486"/>
  <c r="AR304" s="1"/>
  <c r="ZP486"/>
  <c r="AR300" s="1"/>
  <c r="SR444"/>
  <c r="XW444"/>
  <c r="M306" s="1"/>
  <c r="M341"/>
  <c r="WD444"/>
  <c r="M297" s="1"/>
  <c r="XN444"/>
  <c r="M339" s="1"/>
  <c r="Z316"/>
  <c r="RZ456"/>
  <c r="RZ432"/>
  <c r="SI456"/>
  <c r="WD456"/>
  <c r="V340" s="1"/>
  <c r="V277"/>
  <c r="ZG456"/>
  <c r="V312" s="1"/>
  <c r="TJ474"/>
  <c r="AI306" s="1"/>
  <c r="SI474"/>
  <c r="ZY474"/>
  <c r="AI340" s="1"/>
  <c r="TS486"/>
  <c r="AR337" s="1"/>
  <c r="YX486"/>
  <c r="AR305" s="1"/>
  <c r="TS444"/>
  <c r="M336" s="1"/>
  <c r="M299"/>
  <c r="WV444"/>
  <c r="M302" s="1"/>
  <c r="YX444"/>
  <c r="M343" s="1"/>
  <c r="SR498"/>
  <c r="WV498"/>
  <c r="BA302" s="1"/>
  <c r="XE498"/>
  <c r="BA316" s="1"/>
  <c r="YO450"/>
  <c r="Q275" s="1"/>
  <c r="BA322"/>
  <c r="XW498"/>
  <c r="BA295" s="1"/>
  <c r="ZG498"/>
  <c r="BA307" s="1"/>
  <c r="ZY498"/>
  <c r="BA280" s="1"/>
  <c r="SI450"/>
  <c r="TS450"/>
  <c r="Q316" s="1"/>
  <c r="UB450"/>
  <c r="Q302" s="1"/>
  <c r="WD450"/>
  <c r="Q335" s="1"/>
  <c r="ZY450"/>
  <c r="Q292" s="1"/>
  <c r="TA462"/>
  <c r="TS462"/>
  <c r="Z308" s="1"/>
  <c r="UB462"/>
  <c r="Z309" s="1"/>
  <c r="RZ438"/>
  <c r="TA456"/>
  <c r="WM456"/>
  <c r="V310" s="1"/>
  <c r="YO474"/>
  <c r="AI321" s="1"/>
  <c r="WM486"/>
  <c r="AR332" s="1"/>
  <c r="AR331"/>
  <c r="XW486"/>
  <c r="AR334" s="1"/>
  <c r="YO444"/>
  <c r="M340" s="1"/>
  <c r="YX450"/>
  <c r="Q274" s="1"/>
  <c r="XE486"/>
  <c r="AR343" s="1"/>
  <c r="XE456"/>
  <c r="V326" s="1"/>
  <c r="ZP498"/>
  <c r="BA315" s="1"/>
  <c r="ZG444"/>
  <c r="M308" s="1"/>
  <c r="WM444"/>
  <c r="M330" s="1"/>
  <c r="RZ450"/>
  <c r="RZ468"/>
  <c r="AI280"/>
  <c r="TJ462"/>
  <c r="Z290" s="1"/>
  <c r="XE462"/>
  <c r="Z300" s="1"/>
  <c r="Z311"/>
  <c r="WV462"/>
  <c r="Z312" s="1"/>
  <c r="VU462"/>
  <c r="Z341" s="1"/>
  <c r="XN462"/>
  <c r="Z283" s="1"/>
  <c r="YX432"/>
  <c r="D286" s="1"/>
  <c r="YW500"/>
  <c r="AH27" s="1"/>
  <c r="TJ432"/>
  <c r="D304" s="1"/>
  <c r="TI500"/>
  <c r="AH52" s="1"/>
  <c r="ZG432"/>
  <c r="D332" s="1"/>
  <c r="ZF500"/>
  <c r="AH74" s="1"/>
  <c r="YN500"/>
  <c r="AH22" s="1"/>
  <c r="YO432"/>
  <c r="D293" s="1"/>
  <c r="SR456"/>
  <c r="AI317"/>
  <c r="BA325"/>
  <c r="TA444"/>
  <c r="M322"/>
  <c r="TJ450"/>
  <c r="Q290" s="1"/>
  <c r="VU450"/>
  <c r="Q281" s="1"/>
  <c r="WM450"/>
  <c r="Q298" s="1"/>
  <c r="AN340"/>
  <c r="TJ480"/>
  <c r="AN341" s="1"/>
  <c r="WM480"/>
  <c r="AN287" s="1"/>
  <c r="WD480"/>
  <c r="AN291" s="1"/>
  <c r="ZP480"/>
  <c r="AN316" s="1"/>
  <c r="ZG480"/>
  <c r="AN320" s="1"/>
  <c r="YX480"/>
  <c r="AN311" s="1"/>
  <c r="TJ468"/>
  <c r="AE312" s="1"/>
  <c r="SI468"/>
  <c r="XE468"/>
  <c r="AE298" s="1"/>
  <c r="AE330"/>
  <c r="ZY468"/>
  <c r="AE279" s="1"/>
  <c r="H293"/>
  <c r="TS438"/>
  <c r="H343" s="1"/>
  <c r="H344"/>
  <c r="ZY438"/>
  <c r="H333" s="1"/>
  <c r="SI492"/>
  <c r="AW331"/>
  <c r="XE492"/>
  <c r="AW297" s="1"/>
  <c r="XN492"/>
  <c r="AW335" s="1"/>
  <c r="ZG492"/>
  <c r="AW318" s="1"/>
  <c r="YE500"/>
  <c r="AH32" s="1"/>
  <c r="YF432"/>
  <c r="D319" s="1"/>
  <c r="TA432"/>
  <c r="SZ500"/>
  <c r="D343"/>
  <c r="WU500"/>
  <c r="AH61" s="1"/>
  <c r="WV432"/>
  <c r="D297" s="1"/>
  <c r="VT500"/>
  <c r="AH63" s="1"/>
  <c r="VU432"/>
  <c r="D329" s="1"/>
  <c r="XM500"/>
  <c r="AH60" s="1"/>
  <c r="XN432"/>
  <c r="D279" s="1"/>
  <c r="ZP432"/>
  <c r="D307" s="1"/>
  <c r="ZO500"/>
  <c r="AH69" s="1"/>
  <c r="V325"/>
  <c r="YX456"/>
  <c r="V318" s="1"/>
  <c r="SR474"/>
  <c r="VU474"/>
  <c r="AI316" s="1"/>
  <c r="ZP474"/>
  <c r="AI299" s="1"/>
  <c r="XN474"/>
  <c r="AI297" s="1"/>
  <c r="TJ486"/>
  <c r="AR294" s="1"/>
  <c r="WD486"/>
  <c r="AR301" s="1"/>
  <c r="VU486"/>
  <c r="AR345" s="1"/>
  <c r="YO486"/>
  <c r="AR336" s="1"/>
  <c r="SI498"/>
  <c r="TA498"/>
  <c r="WM498"/>
  <c r="BA278" s="1"/>
  <c r="WD498"/>
  <c r="BA304" s="1"/>
  <c r="XN498"/>
  <c r="BA292" s="1"/>
  <c r="YO498"/>
  <c r="BA296" s="1"/>
  <c r="SI444"/>
  <c r="UB444"/>
  <c r="M327" s="1"/>
  <c r="XE444"/>
  <c r="M323" s="1"/>
  <c r="VU444"/>
  <c r="M292" s="1"/>
  <c r="SR450"/>
  <c r="Q288"/>
  <c r="Q326"/>
  <c r="YF450"/>
  <c r="Q294" s="1"/>
  <c r="ZP450"/>
  <c r="Q285" s="1"/>
  <c r="Z339"/>
  <c r="SR480"/>
  <c r="YF480"/>
  <c r="AN296" s="1"/>
  <c r="AN305"/>
  <c r="VU480"/>
  <c r="AN336" s="1"/>
  <c r="XN480"/>
  <c r="AN290" s="1"/>
  <c r="YO480"/>
  <c r="AN304" s="1"/>
  <c r="ZY480"/>
  <c r="AN327" s="1"/>
  <c r="TA468"/>
  <c r="WM468"/>
  <c r="AE300" s="1"/>
  <c r="AE334"/>
  <c r="YO468"/>
  <c r="AE342" s="1"/>
  <c r="XW468"/>
  <c r="AE326" s="1"/>
  <c r="YX468"/>
  <c r="AE302" s="1"/>
  <c r="ZP468"/>
  <c r="AE314" s="1"/>
  <c r="UB438"/>
  <c r="H345" s="1"/>
  <c r="SI438"/>
  <c r="TA438"/>
  <c r="XN438"/>
  <c r="H319" s="1"/>
  <c r="WV438"/>
  <c r="H322" s="1"/>
  <c r="H311"/>
  <c r="YX438"/>
  <c r="H330" s="1"/>
  <c r="AW291"/>
  <c r="UB492"/>
  <c r="AW303" s="1"/>
  <c r="VU492"/>
  <c r="AW277" s="1"/>
  <c r="WV492"/>
  <c r="AW340" s="1"/>
  <c r="YX492"/>
  <c r="AW325" s="1"/>
  <c r="XV500"/>
  <c r="AH33" s="1"/>
  <c r="XW432"/>
  <c r="D334" s="1"/>
  <c r="SI432"/>
  <c r="SH500"/>
  <c r="D284"/>
  <c r="WL500"/>
  <c r="AH25" s="1"/>
  <c r="WM432"/>
  <c r="D325" s="1"/>
  <c r="D311"/>
  <c r="XD500"/>
  <c r="AH41" s="1"/>
  <c r="XE432"/>
  <c r="D292" s="1"/>
  <c r="XW456"/>
  <c r="V320" s="1"/>
  <c r="TA486"/>
  <c r="XN486"/>
  <c r="AR330" s="1"/>
  <c r="YF498"/>
  <c r="BA277" s="1"/>
  <c r="YX498"/>
  <c r="BA285" s="1"/>
  <c r="RZ498"/>
  <c r="YF444"/>
  <c r="M311" s="1"/>
  <c r="TA450"/>
  <c r="WV450"/>
  <c r="Q328" s="1"/>
  <c r="ZG450"/>
  <c r="Q339" s="1"/>
  <c r="YO456"/>
  <c r="V319" s="1"/>
  <c r="UB456"/>
  <c r="V302" s="1"/>
  <c r="TS456"/>
  <c r="V333" s="1"/>
  <c r="XN456"/>
  <c r="V332" s="1"/>
  <c r="ZY456"/>
  <c r="V345" s="1"/>
  <c r="ZP456"/>
  <c r="V327" s="1"/>
  <c r="YX474"/>
  <c r="AI289" s="1"/>
  <c r="ZG474"/>
  <c r="AI285" s="1"/>
  <c r="SR486"/>
  <c r="AR280"/>
  <c r="WV486"/>
  <c r="AR333" s="1"/>
  <c r="AR298"/>
  <c r="AR342"/>
  <c r="YF486"/>
  <c r="AR326" s="1"/>
  <c r="ZY486"/>
  <c r="AR308" s="1"/>
  <c r="UB498"/>
  <c r="BA310" s="1"/>
  <c r="VU498"/>
  <c r="BA314" s="1"/>
  <c r="BA341"/>
  <c r="BA336"/>
  <c r="TJ444"/>
  <c r="M296" s="1"/>
  <c r="ZY444"/>
  <c r="M301" s="1"/>
  <c r="Q342"/>
  <c r="XN450"/>
  <c r="Q334" s="1"/>
  <c r="Q325"/>
  <c r="XE450"/>
  <c r="Q297" s="1"/>
  <c r="XW462"/>
  <c r="Z310" s="1"/>
  <c r="ZP462"/>
  <c r="Z289" s="1"/>
  <c r="YX462"/>
  <c r="Z313" s="1"/>
  <c r="SI480"/>
  <c r="TA480"/>
  <c r="UB480"/>
  <c r="AN338" s="1"/>
  <c r="AN345"/>
  <c r="WV480"/>
  <c r="AN334" s="1"/>
  <c r="WD468"/>
  <c r="AE296" s="1"/>
  <c r="AE331"/>
  <c r="TS468"/>
  <c r="AE335" s="1"/>
  <c r="YF468"/>
  <c r="AE327" s="1"/>
  <c r="WV468"/>
  <c r="AE308" s="1"/>
  <c r="TJ438"/>
  <c r="H282" s="1"/>
  <c r="WM438"/>
  <c r="H303" s="1"/>
  <c r="H320"/>
  <c r="ZP438"/>
  <c r="H291" s="1"/>
  <c r="TS492"/>
  <c r="AW334" s="1"/>
  <c r="TJ492"/>
  <c r="AW321" s="1"/>
  <c r="AW329"/>
  <c r="WM492"/>
  <c r="AW292" s="1"/>
  <c r="YO492"/>
  <c r="AW284" s="1"/>
  <c r="ZP492"/>
  <c r="AW305" s="1"/>
  <c r="TR500"/>
  <c r="AH65" s="1"/>
  <c r="TS432"/>
  <c r="D309" s="1"/>
  <c r="SQ500"/>
  <c r="SR432"/>
  <c r="UB432"/>
  <c r="D294" s="1"/>
  <c r="UA500"/>
  <c r="AH62" s="1"/>
  <c r="WC500"/>
  <c r="AH37" s="1"/>
  <c r="WD432"/>
  <c r="D330" s="1"/>
  <c r="D291"/>
  <c r="ZX500"/>
  <c r="AH64" s="1"/>
  <c r="ZY432"/>
  <c r="D318" s="1"/>
  <c r="TS498"/>
  <c r="BA323" s="1"/>
  <c r="TJ498"/>
  <c r="BA312" s="1"/>
  <c r="XW450"/>
  <c r="Q340" s="1"/>
  <c r="YF462"/>
  <c r="Z318" s="1"/>
  <c r="XE480"/>
  <c r="AN302" s="1"/>
  <c r="TS480"/>
  <c r="AN342" s="1"/>
  <c r="AN297"/>
  <c r="XW480"/>
  <c r="AN284" s="1"/>
  <c r="AE301"/>
  <c r="UB468"/>
  <c r="AE343" s="1"/>
  <c r="SR468"/>
  <c r="XN468"/>
  <c r="AE294" s="1"/>
  <c r="VU468"/>
  <c r="AE332" s="1"/>
  <c r="ZG468"/>
  <c r="AE311" s="1"/>
  <c r="XE438"/>
  <c r="H340" s="1"/>
  <c r="SR438"/>
  <c r="VU438"/>
  <c r="H325" s="1"/>
  <c r="WD438"/>
  <c r="H316" s="1"/>
  <c r="XW438"/>
  <c r="H280" s="1"/>
  <c r="ZG438"/>
  <c r="H286" s="1"/>
  <c r="YO438"/>
  <c r="H305" s="1"/>
  <c r="YF438"/>
  <c r="H289" s="1"/>
  <c r="TA492"/>
  <c r="SR492"/>
  <c r="WD492"/>
  <c r="AW290" s="1"/>
  <c r="AW300"/>
  <c r="XW492"/>
  <c r="AW345" s="1"/>
  <c r="ZY492"/>
  <c r="AW293" s="1"/>
  <c r="YF492"/>
  <c r="AW308" s="1"/>
  <c r="RY500"/>
  <c r="RZ444"/>
  <c r="RZ480"/>
  <c r="RZ492"/>
  <c r="RQ492"/>
  <c r="AW319" s="1"/>
  <c r="RH492"/>
  <c r="AW275" s="1"/>
  <c r="RH498"/>
  <c r="BA309" s="1"/>
  <c r="RH486"/>
  <c r="AR276" s="1"/>
  <c r="QY486"/>
  <c r="AR287" s="1"/>
  <c r="QY498"/>
  <c r="BA326" s="1"/>
  <c r="RQ498"/>
  <c r="BA337" s="1"/>
  <c r="RH480"/>
  <c r="AN328" s="1"/>
  <c r="QY492"/>
  <c r="AW330" s="1"/>
  <c r="RQ486"/>
  <c r="AR328" s="1"/>
  <c r="QY474"/>
  <c r="AI342" s="1"/>
  <c r="RQ474"/>
  <c r="AI325" s="1"/>
  <c r="RH474"/>
  <c r="AI339" s="1"/>
  <c r="RQ480"/>
  <c r="AN315" s="1"/>
  <c r="QY480"/>
  <c r="AN343" s="1"/>
  <c r="QY432"/>
  <c r="D322" s="1"/>
  <c r="RQ468"/>
  <c r="AE322" s="1"/>
  <c r="RQ456"/>
  <c r="V293" s="1"/>
  <c r="RQ462"/>
  <c r="Z315" s="1"/>
  <c r="RQ444"/>
  <c r="M345" s="1"/>
  <c r="QY468"/>
  <c r="AE328" s="1"/>
  <c r="RH468"/>
  <c r="AE305" s="1"/>
  <c r="RH438"/>
  <c r="H287" s="1"/>
  <c r="QY444"/>
  <c r="M324" s="1"/>
  <c r="QY456"/>
  <c r="V275" s="1"/>
  <c r="RQ450"/>
  <c r="Q303" s="1"/>
  <c r="RH444"/>
  <c r="M337" s="1"/>
  <c r="RH450"/>
  <c r="Q345" s="1"/>
  <c r="RH432"/>
  <c r="D280" s="1"/>
  <c r="QY450"/>
  <c r="Q307" s="1"/>
  <c r="RQ438"/>
  <c r="H327" s="1"/>
  <c r="QY462"/>
  <c r="Z345" s="1"/>
  <c r="QY438"/>
  <c r="H324" s="1"/>
  <c r="RH462"/>
  <c r="Z317" s="1"/>
  <c r="RH456"/>
  <c r="V291" s="1"/>
  <c r="RQ432"/>
  <c r="D344" s="1"/>
  <c r="RP500"/>
  <c r="AH73" s="1"/>
  <c r="RG500"/>
  <c r="AH47" s="1"/>
  <c r="QX500"/>
  <c r="AH42" s="1"/>
  <c r="KA498"/>
  <c r="BA332" s="1"/>
  <c r="JR480"/>
  <c r="AN303" s="1"/>
  <c r="KA432"/>
  <c r="D296" s="1"/>
  <c r="LB444"/>
  <c r="M298" s="1"/>
  <c r="MC498"/>
  <c r="BA308" s="1"/>
  <c r="MU492"/>
  <c r="AW338" s="1"/>
  <c r="NM450"/>
  <c r="Q289" s="1"/>
  <c r="ON474"/>
  <c r="AI318" s="1"/>
  <c r="ON486"/>
  <c r="AR278" s="1"/>
  <c r="PO486"/>
  <c r="AR307" s="1"/>
  <c r="PX462"/>
  <c r="Z301" s="1"/>
  <c r="ON468"/>
  <c r="AE310" s="1"/>
  <c r="QP432"/>
  <c r="D308" s="1"/>
  <c r="LT498"/>
  <c r="BA338" s="1"/>
  <c r="ML486"/>
  <c r="AR296" s="1"/>
  <c r="KA468"/>
  <c r="AE345" s="1"/>
  <c r="KA480"/>
  <c r="AN299" s="1"/>
  <c r="QG474"/>
  <c r="KA456"/>
  <c r="V300" s="1"/>
  <c r="KJ450"/>
  <c r="Q338" s="1"/>
  <c r="LT462"/>
  <c r="Z330" s="1"/>
  <c r="MC450"/>
  <c r="Q337" s="1"/>
  <c r="MC462"/>
  <c r="Z276" s="1"/>
  <c r="PO492"/>
  <c r="AW332" s="1"/>
  <c r="QG438"/>
  <c r="QG450"/>
  <c r="QG462"/>
  <c r="QP456"/>
  <c r="V336" s="1"/>
  <c r="JR468"/>
  <c r="AE280" s="1"/>
  <c r="KS474"/>
  <c r="AI335" s="1"/>
  <c r="LB456"/>
  <c r="V311" s="1"/>
  <c r="LB474"/>
  <c r="AI282" s="1"/>
  <c r="LB486"/>
  <c r="AR281" s="1"/>
  <c r="LT456"/>
  <c r="V290" s="1"/>
  <c r="ML450"/>
  <c r="Q278" s="1"/>
  <c r="PF456"/>
  <c r="V284" s="1"/>
  <c r="PO444"/>
  <c r="M294" s="1"/>
  <c r="PO480"/>
  <c r="AN330" s="1"/>
  <c r="JR438"/>
  <c r="H295" s="1"/>
  <c r="KJ444"/>
  <c r="M279" s="1"/>
  <c r="KJ474"/>
  <c r="AI301" s="1"/>
  <c r="KJ492"/>
  <c r="AW307" s="1"/>
  <c r="LK444"/>
  <c r="M331" s="1"/>
  <c r="LK456"/>
  <c r="V296" s="1"/>
  <c r="LK474"/>
  <c r="AI290" s="1"/>
  <c r="LK480"/>
  <c r="AN294" s="1"/>
  <c r="LT450"/>
  <c r="Q329" s="1"/>
  <c r="LT492"/>
  <c r="AW280" s="1"/>
  <c r="MU474"/>
  <c r="AI326" s="1"/>
  <c r="ND456"/>
  <c r="V298" s="1"/>
  <c r="ND474"/>
  <c r="AI281" s="1"/>
  <c r="ND486"/>
  <c r="AR286" s="1"/>
  <c r="NM468"/>
  <c r="AE303" s="1"/>
  <c r="NV444"/>
  <c r="M276" s="1"/>
  <c r="NV474"/>
  <c r="AI276" s="1"/>
  <c r="NV492"/>
  <c r="AW294" s="1"/>
  <c r="OW492"/>
  <c r="AW298" s="1"/>
  <c r="PO498"/>
  <c r="BA345" s="1"/>
  <c r="PX444"/>
  <c r="M293" s="1"/>
  <c r="PX486"/>
  <c r="AR293" s="1"/>
  <c r="PX492"/>
  <c r="AW289" s="1"/>
  <c r="QG444"/>
  <c r="QG456"/>
  <c r="QP444"/>
  <c r="M300" s="1"/>
  <c r="QP462"/>
  <c r="Z307" s="1"/>
  <c r="QP474"/>
  <c r="AI308" s="1"/>
  <c r="KA444"/>
  <c r="M291" s="1"/>
  <c r="KA492"/>
  <c r="AW320" s="1"/>
  <c r="KJ480"/>
  <c r="AN276" s="1"/>
  <c r="KS450"/>
  <c r="Q299" s="1"/>
  <c r="KS480"/>
  <c r="AN318" s="1"/>
  <c r="LK450"/>
  <c r="Q330" s="1"/>
  <c r="LT480"/>
  <c r="AN292" s="1"/>
  <c r="LT486"/>
  <c r="AR325" s="1"/>
  <c r="MC474"/>
  <c r="AI279" s="1"/>
  <c r="ML456"/>
  <c r="V337" s="1"/>
  <c r="ML480"/>
  <c r="AN332" s="1"/>
  <c r="NM462"/>
  <c r="Z288" s="1"/>
  <c r="NV450"/>
  <c r="Q286" s="1"/>
  <c r="NV480"/>
  <c r="AN307" s="1"/>
  <c r="OE492"/>
  <c r="AW324" s="1"/>
  <c r="ON450"/>
  <c r="Q310" s="1"/>
  <c r="ON498"/>
  <c r="BA318" s="1"/>
  <c r="PF492"/>
  <c r="AW316" s="1"/>
  <c r="QG468"/>
  <c r="QG486"/>
  <c r="QG498"/>
  <c r="JR462"/>
  <c r="Z291" s="1"/>
  <c r="KJ468"/>
  <c r="AE316" s="1"/>
  <c r="KS498"/>
  <c r="BA333" s="1"/>
  <c r="LK462"/>
  <c r="Z337" s="1"/>
  <c r="LK486"/>
  <c r="AR283" s="1"/>
  <c r="LT468"/>
  <c r="AE336" s="1"/>
  <c r="MC438"/>
  <c r="H335" s="1"/>
  <c r="MC486"/>
  <c r="AR306" s="1"/>
  <c r="ML438"/>
  <c r="H309" s="1"/>
  <c r="ML498"/>
  <c r="BA306" s="1"/>
  <c r="MU450"/>
  <c r="Q276" s="1"/>
  <c r="MU486"/>
  <c r="AR341" s="1"/>
  <c r="ND450"/>
  <c r="Q318" s="1"/>
  <c r="NV468"/>
  <c r="AE315" s="1"/>
  <c r="OE462"/>
  <c r="Z274" s="1"/>
  <c r="OE498"/>
  <c r="BA297" s="1"/>
  <c r="ON462"/>
  <c r="Z294" s="1"/>
  <c r="OW450"/>
  <c r="Q308" s="1"/>
  <c r="OW498"/>
  <c r="BA274" s="1"/>
  <c r="PF444"/>
  <c r="M335" s="1"/>
  <c r="PF468"/>
  <c r="AE341" s="1"/>
  <c r="PF480"/>
  <c r="AN322" s="1"/>
  <c r="PF498"/>
  <c r="BA300" s="1"/>
  <c r="PX480"/>
  <c r="AN335" s="1"/>
  <c r="QP468"/>
  <c r="AE278" s="1"/>
  <c r="QP486"/>
  <c r="AR329" s="1"/>
  <c r="QP498"/>
  <c r="BA298" s="1"/>
  <c r="QP438"/>
  <c r="H296" s="1"/>
  <c r="QP450"/>
  <c r="Q277" s="1"/>
  <c r="QP480"/>
  <c r="AN279" s="1"/>
  <c r="QP492"/>
  <c r="AW281" s="1"/>
  <c r="QO500"/>
  <c r="AH6" s="1"/>
  <c r="QF500"/>
  <c r="M264" s="1"/>
  <c r="QG432"/>
  <c r="QG480"/>
  <c r="QG492"/>
  <c r="PX432"/>
  <c r="D275" s="1"/>
  <c r="PW500"/>
  <c r="AH68" s="1"/>
  <c r="PX450"/>
  <c r="Q344" s="1"/>
  <c r="PX456"/>
  <c r="V334" s="1"/>
  <c r="PX468"/>
  <c r="AE293" s="1"/>
  <c r="PX498"/>
  <c r="BA327" s="1"/>
  <c r="PX438"/>
  <c r="H329" s="1"/>
  <c r="PX474"/>
  <c r="AI295" s="1"/>
  <c r="PO456"/>
  <c r="V278" s="1"/>
  <c r="PO474"/>
  <c r="AI331" s="1"/>
  <c r="PO438"/>
  <c r="H292" s="1"/>
  <c r="PO462"/>
  <c r="Z322" s="1"/>
  <c r="PO432"/>
  <c r="D342" s="1"/>
  <c r="PN500"/>
  <c r="AH70" s="1"/>
  <c r="PO450"/>
  <c r="Q309" s="1"/>
  <c r="PO468"/>
  <c r="AE340" s="1"/>
  <c r="PF432"/>
  <c r="D345" s="1"/>
  <c r="PE500"/>
  <c r="AH71" s="1"/>
  <c r="PF474"/>
  <c r="AI338" s="1"/>
  <c r="PF486"/>
  <c r="AR327" s="1"/>
  <c r="PF438"/>
  <c r="H299" s="1"/>
  <c r="PF462"/>
  <c r="Z333" s="1"/>
  <c r="PF450"/>
  <c r="Q319" s="1"/>
  <c r="OW432"/>
  <c r="D314" s="1"/>
  <c r="OV500"/>
  <c r="AH40" s="1"/>
  <c r="OW456"/>
  <c r="V341" s="1"/>
  <c r="OW474"/>
  <c r="AI311" s="1"/>
  <c r="OW438"/>
  <c r="H297" s="1"/>
  <c r="OW462"/>
  <c r="Z332" s="1"/>
  <c r="OW480"/>
  <c r="AN326" s="1"/>
  <c r="OW486"/>
  <c r="AR292" s="1"/>
  <c r="OW444"/>
  <c r="M342" s="1"/>
  <c r="OW468"/>
  <c r="AE319" s="1"/>
  <c r="ON432"/>
  <c r="D317" s="1"/>
  <c r="OM500"/>
  <c r="AH23" s="1"/>
  <c r="ON438"/>
  <c r="H332" s="1"/>
  <c r="ON480"/>
  <c r="AN317" s="1"/>
  <c r="ON444"/>
  <c r="M280" s="1"/>
  <c r="ON492"/>
  <c r="AW339" s="1"/>
  <c r="ON456"/>
  <c r="V343" s="1"/>
  <c r="OE432"/>
  <c r="D340" s="1"/>
  <c r="OD500"/>
  <c r="AH44" s="1"/>
  <c r="OE444"/>
  <c r="M295" s="1"/>
  <c r="OE480"/>
  <c r="AN310" s="1"/>
  <c r="OE486"/>
  <c r="AR316" s="1"/>
  <c r="OE450"/>
  <c r="Q293" s="1"/>
  <c r="OE468"/>
  <c r="AE297" s="1"/>
  <c r="OE438"/>
  <c r="H337" s="1"/>
  <c r="OE456"/>
  <c r="V301" s="1"/>
  <c r="OE474"/>
  <c r="AI298" s="1"/>
  <c r="NV498"/>
  <c r="BA283" s="1"/>
  <c r="NV432"/>
  <c r="D277" s="1"/>
  <c r="NU500"/>
  <c r="AH7" s="1"/>
  <c r="NV456"/>
  <c r="V294" s="1"/>
  <c r="NV486"/>
  <c r="AR309" s="1"/>
  <c r="NV438"/>
  <c r="H302" s="1"/>
  <c r="NV462"/>
  <c r="Z282" s="1"/>
  <c r="NM486"/>
  <c r="AR302" s="1"/>
  <c r="NM492"/>
  <c r="AW288" s="1"/>
  <c r="NM432"/>
  <c r="D310" s="1"/>
  <c r="NL500"/>
  <c r="AH50" s="1"/>
  <c r="NM444"/>
  <c r="M333" s="1"/>
  <c r="NM474"/>
  <c r="AI291" s="1"/>
  <c r="NM498"/>
  <c r="BA290" s="1"/>
  <c r="NM438"/>
  <c r="H281" s="1"/>
  <c r="NM456"/>
  <c r="V305" s="1"/>
  <c r="NM480"/>
  <c r="AN331" s="1"/>
  <c r="ND444"/>
  <c r="M315" s="1"/>
  <c r="ND468"/>
  <c r="AE313" s="1"/>
  <c r="ND480"/>
  <c r="AN295" s="1"/>
  <c r="ND498"/>
  <c r="BA331" s="1"/>
  <c r="ND432"/>
  <c r="D324" s="1"/>
  <c r="NC500"/>
  <c r="AH9" s="1"/>
  <c r="ND438"/>
  <c r="H313" s="1"/>
  <c r="ND462"/>
  <c r="Z338" s="1"/>
  <c r="ND492"/>
  <c r="AW317" s="1"/>
  <c r="MU438"/>
  <c r="H331" s="1"/>
  <c r="MU462"/>
  <c r="Z302" s="1"/>
  <c r="MU480"/>
  <c r="AN274" s="1"/>
  <c r="MU498"/>
  <c r="BA319" s="1"/>
  <c r="MU444"/>
  <c r="M344" s="1"/>
  <c r="MU468"/>
  <c r="AE277" s="1"/>
  <c r="MU432"/>
  <c r="D295" s="1"/>
  <c r="MT500"/>
  <c r="AH43" s="1"/>
  <c r="MU456"/>
  <c r="V297" s="1"/>
  <c r="ML432"/>
  <c r="D331" s="1"/>
  <c r="MK500"/>
  <c r="AH24" s="1"/>
  <c r="ML462"/>
  <c r="Z303" s="1"/>
  <c r="ML468"/>
  <c r="AE309" s="1"/>
  <c r="ML492"/>
  <c r="AW312" s="1"/>
  <c r="ML444"/>
  <c r="M338" s="1"/>
  <c r="ML474"/>
  <c r="AI336" s="1"/>
  <c r="MC468"/>
  <c r="AE306" s="1"/>
  <c r="MC432"/>
  <c r="D287" s="1"/>
  <c r="MB500"/>
  <c r="AH39" s="1"/>
  <c r="MC480"/>
  <c r="AN280" s="1"/>
  <c r="MC444"/>
  <c r="M278" s="1"/>
  <c r="MC492"/>
  <c r="AW315" s="1"/>
  <c r="MC456"/>
  <c r="V321" s="1"/>
  <c r="LT444"/>
  <c r="M318" s="1"/>
  <c r="LS500"/>
  <c r="AH51" s="1"/>
  <c r="LT432"/>
  <c r="D301" s="1"/>
  <c r="LT438"/>
  <c r="H317" s="1"/>
  <c r="LT474"/>
  <c r="AI310" s="1"/>
  <c r="LK432"/>
  <c r="D274" s="1"/>
  <c r="LJ500"/>
  <c r="AH57" s="1"/>
  <c r="LK438"/>
  <c r="H334" s="1"/>
  <c r="LK498"/>
  <c r="BA317" s="1"/>
  <c r="LK468"/>
  <c r="AE344" s="1"/>
  <c r="LK492"/>
  <c r="AW337" s="1"/>
  <c r="LB438"/>
  <c r="H283" s="1"/>
  <c r="LB468"/>
  <c r="AE290" s="1"/>
  <c r="LB480"/>
  <c r="AN293" s="1"/>
  <c r="LB498"/>
  <c r="BA294" s="1"/>
  <c r="LB432"/>
  <c r="D289" s="1"/>
  <c r="LA500"/>
  <c r="AH5" s="1"/>
  <c r="LB450"/>
  <c r="Q317" s="1"/>
  <c r="LB462"/>
  <c r="Z321" s="1"/>
  <c r="LB492"/>
  <c r="AW311" s="1"/>
  <c r="KS432"/>
  <c r="D326" s="1"/>
  <c r="KR500"/>
  <c r="AH67" s="1"/>
  <c r="KS444"/>
  <c r="M287" s="1"/>
  <c r="KS486"/>
  <c r="AR323" s="1"/>
  <c r="KS456"/>
  <c r="V289" s="1"/>
  <c r="KS492"/>
  <c r="AW323" s="1"/>
  <c r="KS438"/>
  <c r="H298" s="1"/>
  <c r="KS462"/>
  <c r="Z335" s="1"/>
  <c r="KS468"/>
  <c r="AE317" s="1"/>
  <c r="KJ432"/>
  <c r="D335" s="1"/>
  <c r="KI500"/>
  <c r="AH20" s="1"/>
  <c r="KJ456"/>
  <c r="V313" s="1"/>
  <c r="KJ486"/>
  <c r="AR288" s="1"/>
  <c r="KJ498"/>
  <c r="BA286" s="1"/>
  <c r="KJ438"/>
  <c r="H308" s="1"/>
  <c r="KJ462"/>
  <c r="Z278" s="1"/>
  <c r="KA462"/>
  <c r="Z329" s="1"/>
  <c r="KA474"/>
  <c r="AI327" s="1"/>
  <c r="KA438"/>
  <c r="H288" s="1"/>
  <c r="KA486"/>
  <c r="AR311" s="1"/>
  <c r="KA450"/>
  <c r="Q324" s="1"/>
  <c r="JZ500"/>
  <c r="AH29" s="1"/>
  <c r="JR432"/>
  <c r="D303" s="1"/>
  <c r="JR444"/>
  <c r="M284" s="1"/>
  <c r="JR474"/>
  <c r="AI288" s="1"/>
  <c r="JR492"/>
  <c r="AW310" s="1"/>
  <c r="JR450"/>
  <c r="Q283" s="1"/>
  <c r="JR456"/>
  <c r="V295" s="1"/>
  <c r="JR486"/>
  <c r="AR299" s="1"/>
  <c r="JR498"/>
  <c r="BA282" s="1"/>
  <c r="JQ500"/>
  <c r="AH17" s="1"/>
  <c r="K3227" i="8"/>
  <c r="K3205"/>
  <c r="K3213"/>
  <c r="K3220"/>
  <c r="K3211"/>
  <c r="K3216"/>
  <c r="K3204"/>
  <c r="K3209"/>
  <c r="K3233"/>
  <c r="K3217"/>
  <c r="K3212"/>
  <c r="K3234"/>
  <c r="K3202"/>
  <c r="K3225"/>
  <c r="K3203"/>
  <c r="K3226"/>
  <c r="K3207"/>
  <c r="K3221"/>
  <c r="K3223"/>
  <c r="K3208"/>
  <c r="K3215"/>
  <c r="K3259"/>
  <c r="K3218"/>
  <c r="K3206"/>
  <c r="K3219"/>
  <c r="K3272"/>
  <c r="K3246"/>
  <c r="K3224"/>
  <c r="K3214"/>
  <c r="K3231"/>
  <c r="K3210"/>
  <c r="K3236"/>
  <c r="M74" i="1" l="1"/>
  <c r="M73"/>
  <c r="M70"/>
  <c r="M71"/>
  <c r="M39"/>
  <c r="M24"/>
  <c r="M23"/>
  <c r="M65"/>
  <c r="M33"/>
  <c r="M60"/>
  <c r="M61"/>
  <c r="M22"/>
  <c r="M67"/>
  <c r="M43"/>
  <c r="M6"/>
  <c r="M47"/>
  <c r="M64"/>
  <c r="M62"/>
  <c r="M25"/>
  <c r="M52"/>
  <c r="M29"/>
  <c r="M51"/>
  <c r="M50"/>
  <c r="M7"/>
  <c r="M40"/>
  <c r="M42"/>
  <c r="M37"/>
  <c r="M63"/>
  <c r="M57"/>
  <c r="M44"/>
  <c r="M68"/>
  <c r="M69"/>
  <c r="M32"/>
  <c r="M27"/>
  <c r="M5"/>
  <c r="M41"/>
  <c r="M9"/>
  <c r="M17"/>
  <c r="M20"/>
  <c r="F9"/>
  <c r="H259"/>
  <c r="M258"/>
  <c r="M263"/>
  <c r="M252"/>
  <c r="M247"/>
  <c r="D252"/>
  <c r="H255"/>
  <c r="H252"/>
  <c r="H248"/>
  <c r="M257"/>
  <c r="H249"/>
  <c r="D256"/>
  <c r="H260"/>
  <c r="M250"/>
  <c r="M251"/>
  <c r="M256"/>
  <c r="H251"/>
  <c r="H256"/>
  <c r="H250"/>
  <c r="M262"/>
  <c r="M253"/>
  <c r="N192"/>
  <c r="N164"/>
  <c r="Q247"/>
  <c r="N169"/>
  <c r="Q252"/>
  <c r="N168"/>
  <c r="Q251"/>
  <c r="N170"/>
  <c r="Q253"/>
  <c r="N173"/>
  <c r="Q256"/>
  <c r="N174"/>
  <c r="Q257"/>
  <c r="N177"/>
  <c r="Q260"/>
  <c r="N172"/>
  <c r="Q255"/>
  <c r="N181"/>
  <c r="Q264"/>
  <c r="N171"/>
  <c r="Q254"/>
  <c r="N183"/>
  <c r="Q266"/>
  <c r="N178"/>
  <c r="Q261"/>
  <c r="N179"/>
  <c r="Q262"/>
  <c r="N167"/>
  <c r="Q250"/>
  <c r="Q258"/>
  <c r="N175"/>
  <c r="H263"/>
  <c r="Q249"/>
  <c r="N166"/>
  <c r="H257"/>
  <c r="F54"/>
  <c r="F24"/>
  <c r="F72"/>
  <c r="F62"/>
  <c r="F57"/>
  <c r="F58"/>
  <c r="F71"/>
  <c r="F41"/>
  <c r="F37"/>
  <c r="F49"/>
  <c r="F63"/>
  <c r="F55"/>
  <c r="F19"/>
  <c r="F42"/>
  <c r="F53"/>
  <c r="F28"/>
  <c r="F44"/>
  <c r="F64"/>
  <c r="F43"/>
  <c r="F25"/>
  <c r="F35"/>
  <c r="F8"/>
  <c r="F67"/>
  <c r="F50"/>
  <c r="F74"/>
  <c r="F13"/>
  <c r="F20"/>
  <c r="F38"/>
  <c r="F45"/>
  <c r="F40"/>
  <c r="F48"/>
  <c r="F21"/>
  <c r="F5"/>
  <c r="F65"/>
  <c r="F66"/>
  <c r="F7"/>
  <c r="F17"/>
  <c r="F51"/>
  <c r="F31"/>
  <c r="F73"/>
  <c r="F61"/>
  <c r="F34"/>
  <c r="K2637" i="8"/>
  <c r="K2635"/>
  <c r="K2626"/>
  <c r="K2627"/>
  <c r="K2630"/>
  <c r="K2629"/>
  <c r="K2618"/>
  <c r="K2615"/>
  <c r="K2638"/>
  <c r="K2634"/>
  <c r="K2640"/>
  <c r="K2631"/>
  <c r="K2622"/>
  <c r="K2619"/>
  <c r="K2624"/>
  <c r="K2628"/>
  <c r="K2614"/>
  <c r="K2633"/>
  <c r="K2639"/>
  <c r="K2616"/>
  <c r="K2625"/>
  <c r="K2679"/>
  <c r="K2636"/>
  <c r="K2617"/>
  <c r="K2620"/>
  <c r="K2682"/>
  <c r="K2641"/>
  <c r="K2623"/>
  <c r="K2632"/>
  <c r="K2661"/>
  <c r="K2621"/>
  <c r="K2643"/>
  <c r="K3396" l="1"/>
  <c r="K3378"/>
  <c r="K3382"/>
  <c r="K3384"/>
  <c r="K3380"/>
  <c r="K3383"/>
  <c r="K3374"/>
  <c r="K3375"/>
  <c r="K3390"/>
  <c r="K3393"/>
  <c r="K3388"/>
  <c r="K3395"/>
  <c r="K3370"/>
  <c r="K3386"/>
  <c r="K3376"/>
  <c r="K3387"/>
  <c r="K3371"/>
  <c r="K3377"/>
  <c r="K3394"/>
  <c r="K3372"/>
  <c r="K3389"/>
  <c r="K3412"/>
  <c r="K3385"/>
  <c r="K3373"/>
  <c r="K3381"/>
  <c r="K3418"/>
  <c r="K3410"/>
  <c r="K3392"/>
  <c r="K3391"/>
  <c r="K3398"/>
  <c r="K3379"/>
  <c r="K3397"/>
  <c r="K3137" l="1"/>
  <c r="K3140"/>
  <c r="K3127"/>
  <c r="K3122"/>
  <c r="K3133"/>
  <c r="K3131"/>
  <c r="K3118"/>
  <c r="K3128"/>
  <c r="K3170"/>
  <c r="K3120"/>
  <c r="K3156"/>
  <c r="K3136"/>
  <c r="K3126"/>
  <c r="K3125"/>
  <c r="K3154"/>
  <c r="K3123"/>
  <c r="K3129"/>
  <c r="K3124"/>
  <c r="K3152"/>
  <c r="K3130"/>
  <c r="K3146"/>
  <c r="K3164"/>
  <c r="K3134"/>
  <c r="K3121"/>
  <c r="K3119"/>
  <c r="K3175"/>
  <c r="K3141"/>
  <c r="K3132"/>
  <c r="K3155"/>
  <c r="K3163"/>
  <c r="K3135"/>
  <c r="K3148"/>
  <c r="K3073"/>
  <c r="K3047"/>
  <c r="K3037"/>
  <c r="K3053"/>
  <c r="K3045"/>
  <c r="K3040"/>
  <c r="K3044"/>
  <c r="K3042"/>
  <c r="K3054"/>
  <c r="K3060"/>
  <c r="K3056"/>
  <c r="K3055"/>
  <c r="K3041"/>
  <c r="K3049"/>
  <c r="K3046"/>
  <c r="K3051"/>
  <c r="K3036"/>
  <c r="K3034"/>
  <c r="K3059"/>
  <c r="K3035"/>
  <c r="K3058"/>
  <c r="K3076"/>
  <c r="K3052"/>
  <c r="K3038"/>
  <c r="K3043"/>
  <c r="K3100"/>
  <c r="K3063"/>
  <c r="K3048"/>
  <c r="K3050"/>
  <c r="K3090"/>
  <c r="K3039"/>
  <c r="K3066"/>
  <c r="K2960"/>
  <c r="K2977"/>
  <c r="K2968"/>
  <c r="K2957"/>
  <c r="K2997"/>
  <c r="K2953"/>
  <c r="K2978"/>
  <c r="K2972"/>
  <c r="K2996"/>
  <c r="K2971"/>
  <c r="K3002"/>
  <c r="K3001"/>
  <c r="K2969"/>
  <c r="K2964"/>
  <c r="K2974"/>
  <c r="K2952"/>
  <c r="K2979"/>
  <c r="K2950"/>
  <c r="K2981"/>
  <c r="K2984"/>
  <c r="K2956"/>
  <c r="K2975"/>
  <c r="K2954"/>
  <c r="K2973"/>
  <c r="K2962"/>
  <c r="K3005"/>
  <c r="K2955"/>
  <c r="K2988"/>
  <c r="K2970"/>
  <c r="K3003"/>
  <c r="K2951"/>
  <c r="K2983"/>
  <c r="K2888"/>
  <c r="K2882"/>
  <c r="K2878"/>
  <c r="K2870"/>
  <c r="K2879"/>
  <c r="K2866"/>
  <c r="K2876"/>
  <c r="K2884"/>
  <c r="K2902"/>
  <c r="K2901"/>
  <c r="K2892"/>
  <c r="K2897"/>
  <c r="K2875"/>
  <c r="K2868"/>
  <c r="K2872"/>
  <c r="K2889"/>
  <c r="K2883"/>
  <c r="K2880"/>
  <c r="K2885"/>
  <c r="K2873"/>
  <c r="K2887"/>
  <c r="K2890"/>
  <c r="K2874"/>
  <c r="K2869"/>
  <c r="K2886"/>
  <c r="K2898"/>
  <c r="K2899"/>
  <c r="K2867"/>
  <c r="K2877"/>
  <c r="K2881"/>
  <c r="K2871"/>
  <c r="K2893"/>
  <c r="K2804" l="1"/>
  <c r="K2797"/>
  <c r="K2792"/>
  <c r="K2799"/>
  <c r="K2788"/>
  <c r="K2798"/>
  <c r="K2801"/>
  <c r="K2787"/>
  <c r="K2829"/>
  <c r="K2806"/>
  <c r="K2815"/>
  <c r="K2809"/>
  <c r="K2789"/>
  <c r="K2786"/>
  <c r="K2783"/>
  <c r="K2805"/>
  <c r="K2790"/>
  <c r="K2795"/>
  <c r="K2803"/>
  <c r="K2784"/>
  <c r="K2791"/>
  <c r="K2827"/>
  <c r="K2793"/>
  <c r="K2782"/>
  <c r="K2802"/>
  <c r="K2811"/>
  <c r="K2808"/>
  <c r="K2785"/>
  <c r="K2796"/>
  <c r="K2800"/>
  <c r="K2794"/>
  <c r="K2807"/>
  <c r="K2730"/>
  <c r="K2716"/>
  <c r="K2706"/>
  <c r="K2700"/>
  <c r="K2702"/>
  <c r="K2709"/>
  <c r="K2718"/>
  <c r="K2698"/>
  <c r="K2746"/>
  <c r="K2711"/>
  <c r="K2708"/>
  <c r="K2721"/>
  <c r="K2726"/>
  <c r="K2705"/>
  <c r="K2713"/>
  <c r="K2723"/>
  <c r="K2701"/>
  <c r="K2724"/>
  <c r="K2725"/>
  <c r="K2717"/>
  <c r="K2704"/>
  <c r="K2758"/>
  <c r="K2720"/>
  <c r="K2699"/>
  <c r="K2703"/>
  <c r="K2731"/>
  <c r="K2744"/>
  <c r="K2707"/>
  <c r="K2715"/>
  <c r="K2722"/>
  <c r="K2719"/>
  <c r="K2732"/>
  <c r="K2560"/>
  <c r="K2564"/>
  <c r="K2531"/>
  <c r="K2550"/>
  <c r="K2539"/>
  <c r="K2549"/>
  <c r="K2543"/>
  <c r="K2535"/>
  <c r="K2566"/>
  <c r="K2538"/>
  <c r="K2548"/>
  <c r="K2551"/>
  <c r="K2552"/>
  <c r="K2536"/>
  <c r="K2553"/>
  <c r="K2545"/>
  <c r="K2546"/>
  <c r="K2534"/>
  <c r="K2558"/>
  <c r="K2547"/>
  <c r="K2537"/>
  <c r="K2570"/>
  <c r="K2530"/>
  <c r="K2540"/>
  <c r="K2542"/>
  <c r="K2567"/>
  <c r="K2541"/>
  <c r="K2532"/>
  <c r="K2533"/>
  <c r="K2554"/>
  <c r="K2544"/>
  <c r="K2555"/>
  <c r="K2464"/>
  <c r="K2468"/>
  <c r="K2459"/>
  <c r="K2476"/>
  <c r="K2471"/>
  <c r="K2472"/>
  <c r="K2467"/>
  <c r="K2470"/>
  <c r="K2465"/>
  <c r="K2515"/>
  <c r="K2458"/>
  <c r="K2479"/>
  <c r="K2469"/>
  <c r="K2481"/>
  <c r="K2497"/>
  <c r="K2382"/>
  <c r="K2370"/>
  <c r="K2380"/>
  <c r="K2376"/>
  <c r="K2384"/>
  <c r="K2363"/>
  <c r="K2369"/>
  <c r="K2379"/>
  <c r="K2377"/>
  <c r="K2374"/>
  <c r="K2362"/>
  <c r="K2375"/>
  <c r="K2378"/>
  <c r="K2368"/>
  <c r="K2367"/>
  <c r="K2365"/>
  <c r="K2373"/>
  <c r="K2371"/>
  <c r="K2364"/>
  <c r="K2366"/>
  <c r="K2372"/>
  <c r="K2381"/>
  <c r="K2383"/>
  <c r="K2303"/>
  <c r="K2299"/>
  <c r="K2302"/>
  <c r="K2292"/>
  <c r="K2291"/>
  <c r="K2289"/>
  <c r="K2297"/>
  <c r="K2284"/>
  <c r="K2307"/>
  <c r="K2290"/>
  <c r="K2300"/>
  <c r="K2306"/>
  <c r="K2278"/>
  <c r="K2285"/>
  <c r="K2281"/>
  <c r="K2301"/>
  <c r="K2279"/>
  <c r="K2287"/>
  <c r="K2294"/>
  <c r="K2282"/>
  <c r="K2298"/>
  <c r="K2326"/>
  <c r="K2286"/>
  <c r="K2280"/>
  <c r="K2293"/>
  <c r="K2312"/>
  <c r="K2304"/>
  <c r="K2288"/>
  <c r="K2296"/>
  <c r="K2295"/>
  <c r="K2283"/>
  <c r="K2305"/>
  <c r="K2208"/>
  <c r="K2202"/>
  <c r="K2200"/>
  <c r="K2205"/>
  <c r="K2212"/>
  <c r="K2223"/>
  <c r="K2238"/>
  <c r="K2204"/>
  <c r="K2245"/>
  <c r="K2221"/>
  <c r="K2199"/>
  <c r="K2227"/>
  <c r="K2203"/>
  <c r="K2231"/>
  <c r="K2201"/>
  <c r="K2217"/>
  <c r="K2213"/>
  <c r="K2206"/>
  <c r="K2210"/>
  <c r="K2207"/>
  <c r="K2196"/>
  <c r="K2248"/>
  <c r="K2195"/>
  <c r="K2220"/>
  <c r="K2215"/>
  <c r="K2250"/>
  <c r="K2197"/>
  <c r="K2194"/>
  <c r="K2224"/>
  <c r="K2218"/>
  <c r="K2198"/>
  <c r="K2237"/>
  <c r="K2133"/>
  <c r="K2131"/>
  <c r="K2118"/>
  <c r="K2130"/>
  <c r="K2119"/>
  <c r="K2125"/>
  <c r="K2124"/>
  <c r="K2110"/>
  <c r="K2135"/>
  <c r="K2126"/>
  <c r="K2136"/>
  <c r="K2132"/>
  <c r="K2121"/>
  <c r="K2111"/>
  <c r="K2122"/>
  <c r="K2127"/>
  <c r="K2113"/>
  <c r="K2114"/>
  <c r="K2137"/>
  <c r="K2112"/>
  <c r="K2120"/>
  <c r="K2182"/>
  <c r="K2123"/>
  <c r="K2115"/>
  <c r="K2116"/>
  <c r="K2185"/>
  <c r="K2134"/>
  <c r="K2117"/>
  <c r="K2129"/>
  <c r="K2157"/>
  <c r="K2128"/>
  <c r="K2138"/>
  <c r="K2050"/>
  <c r="K2040"/>
  <c r="K2029"/>
  <c r="K2046"/>
  <c r="K2031"/>
  <c r="K2047"/>
  <c r="K2041"/>
  <c r="K2026"/>
  <c r="K2053"/>
  <c r="K2038"/>
  <c r="K2045"/>
  <c r="K2054"/>
  <c r="K2033"/>
  <c r="K2035"/>
  <c r="K2036"/>
  <c r="K2043"/>
  <c r="K2027"/>
  <c r="K2034"/>
  <c r="K2048"/>
  <c r="K2028"/>
  <c r="K2039"/>
  <c r="K2077"/>
  <c r="K2037"/>
  <c r="K2042"/>
  <c r="K2030"/>
  <c r="K2074"/>
  <c r="K2052"/>
  <c r="K2032"/>
  <c r="K2051"/>
  <c r="K2049"/>
  <c r="K2044"/>
  <c r="K2062"/>
  <c r="K1964"/>
  <c r="K1959"/>
  <c r="K1948"/>
  <c r="K1956"/>
  <c r="K1954"/>
  <c r="K1961"/>
  <c r="K1957"/>
  <c r="K1951"/>
  <c r="K1965"/>
  <c r="K1958"/>
  <c r="K1973"/>
  <c r="K1960"/>
  <c r="K1963"/>
  <c r="K1945"/>
  <c r="K1955"/>
  <c r="K1953"/>
  <c r="K1950"/>
  <c r="K1946"/>
  <c r="K1981"/>
  <c r="K1942"/>
  <c r="K1949"/>
  <c r="K2018"/>
  <c r="K1967"/>
  <c r="K1944"/>
  <c r="K1943"/>
  <c r="K2019"/>
  <c r="K1992"/>
  <c r="K1952"/>
  <c r="K1947"/>
  <c r="K2014"/>
  <c r="K1962"/>
  <c r="K1986"/>
  <c r="K1881"/>
  <c r="K1876"/>
  <c r="K1867"/>
  <c r="K1861"/>
  <c r="K1878"/>
  <c r="K1886"/>
  <c r="K1863"/>
  <c r="K1858"/>
  <c r="K1869"/>
  <c r="K1875"/>
  <c r="K1874"/>
  <c r="K1882"/>
  <c r="K1873"/>
  <c r="K1864"/>
  <c r="K1870"/>
  <c r="K1866"/>
  <c r="K1865"/>
  <c r="K1859"/>
  <c r="K1885"/>
  <c r="K1860"/>
  <c r="K1872"/>
  <c r="K1888"/>
  <c r="K1879"/>
  <c r="K1862"/>
  <c r="K1868"/>
  <c r="K1908"/>
  <c r="K1897"/>
  <c r="K1877"/>
  <c r="K1880"/>
  <c r="K1889"/>
  <c r="K1871"/>
  <c r="K1890"/>
  <c r="K1799"/>
  <c r="K1797"/>
  <c r="K1777"/>
  <c r="K1788"/>
  <c r="K1790"/>
  <c r="K1785"/>
  <c r="K1774"/>
  <c r="K1776"/>
  <c r="K1798"/>
  <c r="K1794"/>
  <c r="K1795"/>
  <c r="K1796"/>
  <c r="K1779"/>
  <c r="K1782"/>
  <c r="K1784"/>
  <c r="K1792"/>
  <c r="K1775"/>
  <c r="K1783"/>
  <c r="K1800"/>
  <c r="K1781"/>
  <c r="K1786"/>
  <c r="K1842"/>
  <c r="K1791"/>
  <c r="K1778"/>
  <c r="K1780"/>
  <c r="K1834"/>
  <c r="K1801"/>
  <c r="K1787"/>
  <c r="K1793"/>
  <c r="K1803"/>
  <c r="K1789"/>
  <c r="K1804"/>
  <c r="K1725" l="1"/>
  <c r="K1710"/>
  <c r="K1703"/>
  <c r="K1700"/>
  <c r="K1697"/>
  <c r="K1690"/>
  <c r="K1711"/>
  <c r="K1705"/>
  <c r="K1731"/>
  <c r="K1719"/>
  <c r="K1709"/>
  <c r="K1715"/>
  <c r="K1718"/>
  <c r="K1708"/>
  <c r="K1724"/>
  <c r="K1699"/>
  <c r="K1706"/>
  <c r="K1704"/>
  <c r="K1707"/>
  <c r="K1691"/>
  <c r="K1693"/>
  <c r="K1714"/>
  <c r="K1692"/>
  <c r="K1695"/>
  <c r="K1702"/>
  <c r="K1735"/>
  <c r="K1728"/>
  <c r="K1694"/>
  <c r="K1698"/>
  <c r="K1717"/>
  <c r="K1696"/>
  <c r="K1701"/>
  <c r="K1632"/>
  <c r="K1627"/>
  <c r="K1610"/>
  <c r="K1631"/>
  <c r="K1619"/>
  <c r="K1621"/>
  <c r="K1623"/>
  <c r="K1607"/>
  <c r="K1630"/>
  <c r="K1626"/>
  <c r="K1622"/>
  <c r="K1629"/>
  <c r="K1611"/>
  <c r="K1616"/>
  <c r="K1613"/>
  <c r="K1620"/>
  <c r="K1606"/>
  <c r="K1608"/>
  <c r="K1634"/>
  <c r="K1609"/>
  <c r="K1615"/>
  <c r="K1636"/>
  <c r="K1625"/>
  <c r="K1617"/>
  <c r="K1614"/>
  <c r="K1654"/>
  <c r="K1642"/>
  <c r="K1624"/>
  <c r="K1618"/>
  <c r="K1628"/>
  <c r="K1612"/>
  <c r="K1633"/>
  <c r="K1539"/>
  <c r="K1542"/>
  <c r="K1530"/>
  <c r="K1536"/>
  <c r="K1527"/>
  <c r="K1545"/>
  <c r="K1529"/>
  <c r="K1526"/>
  <c r="K1561"/>
  <c r="K1537"/>
  <c r="K1548"/>
  <c r="K1541"/>
  <c r="K1525"/>
  <c r="K1528"/>
  <c r="K1531"/>
  <c r="K1538"/>
  <c r="K1523"/>
  <c r="K1533"/>
  <c r="K1544"/>
  <c r="K1524"/>
  <c r="K1543"/>
  <c r="K1597"/>
  <c r="K1532"/>
  <c r="K1535"/>
  <c r="K1522"/>
  <c r="K1599"/>
  <c r="K1546"/>
  <c r="K1534"/>
  <c r="K1540"/>
  <c r="K1558"/>
  <c r="K1552"/>
  <c r="K1568"/>
  <c r="K1448"/>
  <c r="K1473"/>
  <c r="K1454"/>
  <c r="K1459"/>
  <c r="K1439"/>
  <c r="K1460"/>
  <c r="K1447"/>
  <c r="K1443"/>
  <c r="K1464"/>
  <c r="K1461"/>
  <c r="K1458"/>
  <c r="K1466"/>
  <c r="K1441"/>
  <c r="K1438"/>
  <c r="K1449"/>
  <c r="K1455"/>
  <c r="K1445"/>
  <c r="K1457"/>
  <c r="K1450"/>
  <c r="K1442"/>
  <c r="K1452"/>
  <c r="K1488"/>
  <c r="K1446"/>
  <c r="K1444"/>
  <c r="K1440"/>
  <c r="K1494"/>
  <c r="K1471"/>
  <c r="K1451"/>
  <c r="K1453"/>
  <c r="K1468"/>
  <c r="K1462"/>
  <c r="K1472"/>
  <c r="K1373"/>
  <c r="K1364"/>
  <c r="K1358"/>
  <c r="K1368"/>
  <c r="K1363"/>
  <c r="K1379"/>
  <c r="K1359"/>
  <c r="K1362"/>
  <c r="K1380"/>
  <c r="K1372"/>
  <c r="K1375"/>
  <c r="K1381"/>
  <c r="K1361"/>
  <c r="K1369"/>
  <c r="K1365"/>
  <c r="K1366"/>
  <c r="K1360"/>
  <c r="K1371"/>
  <c r="K1376"/>
  <c r="K1356"/>
  <c r="K1374"/>
  <c r="K1408"/>
  <c r="K1367"/>
  <c r="K1357"/>
  <c r="K1354"/>
  <c r="K1411"/>
  <c r="K1390"/>
  <c r="K1355"/>
  <c r="K1370"/>
  <c r="K1377"/>
  <c r="K1382"/>
  <c r="K1393"/>
  <c r="K1294"/>
  <c r="K1275"/>
  <c r="K1293"/>
  <c r="K1274"/>
  <c r="K1291"/>
  <c r="K1295"/>
  <c r="K1278"/>
  <c r="K1277"/>
  <c r="K1298"/>
  <c r="K1284"/>
  <c r="K1288"/>
  <c r="K1300"/>
  <c r="K1276"/>
  <c r="K1290"/>
  <c r="K1281"/>
  <c r="K1292"/>
  <c r="K1272"/>
  <c r="K1283"/>
  <c r="K1289"/>
  <c r="K1287"/>
  <c r="K1270"/>
  <c r="K1312"/>
  <c r="K1286"/>
  <c r="K1271"/>
  <c r="K1280"/>
  <c r="K1320"/>
  <c r="K1285"/>
  <c r="K1273"/>
  <c r="K1296"/>
  <c r="K1297"/>
  <c r="K1279"/>
  <c r="K1282"/>
  <c r="K1203"/>
  <c r="K1211"/>
  <c r="K1193"/>
  <c r="K1200"/>
  <c r="K1190"/>
  <c r="K1198"/>
  <c r="K1206"/>
  <c r="K1187"/>
  <c r="K1223"/>
  <c r="K1201"/>
  <c r="K1209"/>
  <c r="K1208"/>
  <c r="K1195"/>
  <c r="K1191"/>
  <c r="K1207"/>
  <c r="K1196"/>
  <c r="K1186"/>
  <c r="K1192"/>
  <c r="K1210"/>
  <c r="K1189"/>
  <c r="K1205"/>
  <c r="K1224"/>
  <c r="K1202"/>
  <c r="K1188"/>
  <c r="K1194"/>
  <c r="K1235"/>
  <c r="K1212"/>
  <c r="K1204"/>
  <c r="K1199"/>
  <c r="K1213"/>
  <c r="K1197"/>
  <c r="K1232"/>
  <c r="K1139" l="1"/>
  <c r="K1120"/>
  <c r="K1115"/>
  <c r="K1118"/>
  <c r="K1113"/>
  <c r="K1121"/>
  <c r="K1107"/>
  <c r="K1106"/>
  <c r="K1127"/>
  <c r="K1124"/>
  <c r="K1140"/>
  <c r="K1133"/>
  <c r="K1111"/>
  <c r="K1112"/>
  <c r="K1108"/>
  <c r="K1109"/>
  <c r="K1103"/>
  <c r="K1119"/>
  <c r="K1123"/>
  <c r="K1105"/>
  <c r="K1117"/>
  <c r="K1170"/>
  <c r="K1110"/>
  <c r="K1102"/>
  <c r="K1116"/>
  <c r="K1144"/>
  <c r="K1122"/>
  <c r="K1104"/>
  <c r="K1126"/>
  <c r="K1146"/>
  <c r="K1114"/>
  <c r="K1125"/>
  <c r="K962"/>
  <c r="K953"/>
  <c r="K945"/>
  <c r="K946"/>
  <c r="K936"/>
  <c r="K949"/>
  <c r="K943"/>
  <c r="K941"/>
  <c r="K959"/>
  <c r="K958"/>
  <c r="K964"/>
  <c r="K956"/>
  <c r="K942"/>
  <c r="K954"/>
  <c r="K950"/>
  <c r="K961"/>
  <c r="K938"/>
  <c r="K944"/>
  <c r="K951"/>
  <c r="K939"/>
  <c r="K937"/>
  <c r="K984"/>
  <c r="K940"/>
  <c r="K935"/>
  <c r="K948"/>
  <c r="K981"/>
  <c r="K960"/>
  <c r="K934"/>
  <c r="K952"/>
  <c r="K968"/>
  <c r="K947"/>
  <c r="K969"/>
  <c r="K886"/>
  <c r="K863"/>
  <c r="K866"/>
  <c r="K861"/>
  <c r="K869"/>
  <c r="K875"/>
  <c r="K851"/>
  <c r="K854"/>
  <c r="K881"/>
  <c r="K868"/>
  <c r="K870"/>
  <c r="K884"/>
  <c r="K862"/>
  <c r="K855"/>
  <c r="K859"/>
  <c r="K873"/>
  <c r="K853"/>
  <c r="K867"/>
  <c r="K872"/>
  <c r="K858"/>
  <c r="K856"/>
  <c r="K897"/>
  <c r="K857"/>
  <c r="K850"/>
  <c r="K864"/>
  <c r="K876"/>
  <c r="K874"/>
  <c r="K852"/>
  <c r="K871"/>
  <c r="K885"/>
  <c r="K860"/>
  <c r="K865"/>
  <c r="K795"/>
  <c r="K792"/>
  <c r="K773"/>
  <c r="K776"/>
  <c r="K785"/>
  <c r="K774"/>
  <c r="K780"/>
  <c r="K771"/>
  <c r="K788"/>
  <c r="K779"/>
  <c r="K786"/>
  <c r="K784"/>
  <c r="K772"/>
  <c r="K770"/>
  <c r="K778"/>
  <c r="K777"/>
  <c r="K768"/>
  <c r="K787"/>
  <c r="K789"/>
  <c r="K767"/>
  <c r="K783"/>
  <c r="K803"/>
  <c r="K782"/>
  <c r="K766"/>
  <c r="K769"/>
  <c r="K820"/>
  <c r="K798"/>
  <c r="K790"/>
  <c r="K781"/>
  <c r="K809"/>
  <c r="K775"/>
  <c r="K813"/>
  <c r="K635"/>
  <c r="K619"/>
  <c r="K612"/>
  <c r="K610"/>
  <c r="K606"/>
  <c r="K616"/>
  <c r="K598"/>
  <c r="K607"/>
  <c r="K622"/>
  <c r="K609"/>
  <c r="K630"/>
  <c r="K617"/>
  <c r="K611"/>
  <c r="K603"/>
  <c r="K614"/>
  <c r="K613"/>
  <c r="K604"/>
  <c r="K615"/>
  <c r="K620"/>
  <c r="K600"/>
  <c r="K605"/>
  <c r="K654"/>
  <c r="K602"/>
  <c r="K601"/>
  <c r="K608"/>
  <c r="K670"/>
  <c r="K625"/>
  <c r="K599"/>
  <c r="K618"/>
  <c r="K647"/>
  <c r="K627"/>
  <c r="K624"/>
  <c r="K540"/>
  <c r="K534"/>
  <c r="K517"/>
  <c r="K535"/>
  <c r="K523"/>
  <c r="K532"/>
  <c r="K515"/>
  <c r="K520"/>
  <c r="K550"/>
  <c r="K527"/>
  <c r="K536"/>
  <c r="K529"/>
  <c r="K522"/>
  <c r="K519"/>
  <c r="K528"/>
  <c r="K526"/>
  <c r="K518"/>
  <c r="K516"/>
  <c r="K542"/>
  <c r="K525"/>
  <c r="K531"/>
  <c r="K572"/>
  <c r="K530"/>
  <c r="K514"/>
  <c r="K524"/>
  <c r="K567"/>
  <c r="K549"/>
  <c r="K521"/>
  <c r="K537"/>
  <c r="K541"/>
  <c r="K533"/>
  <c r="K539"/>
  <c r="K458" l="1"/>
  <c r="K451"/>
  <c r="K442"/>
  <c r="K432"/>
  <c r="K447"/>
  <c r="K439"/>
  <c r="K441"/>
  <c r="K433"/>
  <c r="K453"/>
  <c r="K445"/>
  <c r="K483"/>
  <c r="K457"/>
  <c r="K435"/>
  <c r="K448"/>
  <c r="K450"/>
  <c r="K446"/>
  <c r="K437"/>
  <c r="K440"/>
  <c r="K455"/>
  <c r="K434"/>
  <c r="K443"/>
  <c r="K493"/>
  <c r="K436"/>
  <c r="K430"/>
  <c r="K431"/>
  <c r="K502"/>
  <c r="K456"/>
  <c r="K449"/>
  <c r="K438"/>
  <c r="K467"/>
  <c r="K444"/>
  <c r="K461"/>
  <c r="K382"/>
  <c r="K358"/>
  <c r="K350"/>
  <c r="K359"/>
  <c r="K371"/>
  <c r="K372"/>
  <c r="K357"/>
  <c r="K352"/>
  <c r="K366"/>
  <c r="K355"/>
  <c r="K395"/>
  <c r="K393"/>
  <c r="K349"/>
  <c r="K354"/>
  <c r="K346"/>
  <c r="K383"/>
  <c r="K348"/>
  <c r="K365"/>
  <c r="K377"/>
  <c r="K347"/>
  <c r="K364"/>
  <c r="K397"/>
  <c r="K356"/>
  <c r="K351"/>
  <c r="K367"/>
  <c r="K416"/>
  <c r="K403"/>
  <c r="K353"/>
  <c r="K363"/>
  <c r="K386"/>
  <c r="K361"/>
  <c r="K362"/>
  <c r="K298" l="1"/>
  <c r="K262"/>
  <c r="K289"/>
  <c r="K266"/>
  <c r="K267"/>
  <c r="K271"/>
  <c r="K270"/>
  <c r="K282"/>
  <c r="K306"/>
  <c r="K278"/>
  <c r="K308"/>
  <c r="K301"/>
  <c r="K280"/>
  <c r="K269"/>
  <c r="K263"/>
  <c r="K294"/>
  <c r="K268"/>
  <c r="K303"/>
  <c r="K295"/>
  <c r="K287"/>
  <c r="K275"/>
  <c r="K327"/>
  <c r="K273"/>
  <c r="K265"/>
  <c r="K290"/>
  <c r="K333"/>
  <c r="K277"/>
  <c r="K264"/>
  <c r="K286"/>
  <c r="K291"/>
  <c r="K274"/>
  <c r="K283"/>
  <c r="K199"/>
  <c r="K195"/>
  <c r="K196"/>
  <c r="K193"/>
  <c r="K185"/>
  <c r="K194"/>
  <c r="K184"/>
  <c r="K178"/>
  <c r="K203"/>
  <c r="K189"/>
  <c r="K213"/>
  <c r="K191"/>
  <c r="K181"/>
  <c r="K190"/>
  <c r="K182"/>
  <c r="K188"/>
  <c r="K180"/>
  <c r="K186"/>
  <c r="K201"/>
  <c r="K183"/>
  <c r="K200"/>
  <c r="K236"/>
  <c r="K197"/>
  <c r="K179"/>
  <c r="K187"/>
  <c r="K255"/>
  <c r="K209"/>
  <c r="K192"/>
  <c r="K202"/>
  <c r="K252"/>
  <c r="K198"/>
  <c r="K204"/>
  <c r="K94" l="1"/>
  <c r="K10"/>
  <c r="LE9" i="5" l="1"/>
  <c r="N102" i="1" l="1"/>
  <c r="I225" i="5" l="1"/>
  <c r="I222"/>
  <c r="I216"/>
  <c r="I213"/>
  <c r="I210"/>
  <c r="I204"/>
  <c r="I192"/>
  <c r="I165"/>
  <c r="I162"/>
  <c r="I150"/>
  <c r="I126"/>
  <c r="I123"/>
  <c r="I108"/>
  <c r="I105"/>
  <c r="I90"/>
  <c r="I75"/>
  <c r="I72"/>
  <c r="I63"/>
  <c r="I51"/>
  <c r="I48"/>
  <c r="I39"/>
  <c r="I33"/>
  <c r="I21"/>
  <c r="I18"/>
  <c r="G222" l="1"/>
  <c r="G213"/>
  <c r="G210"/>
  <c r="G204"/>
  <c r="G192"/>
  <c r="G162"/>
  <c r="G150"/>
  <c r="G126"/>
  <c r="G123"/>
  <c r="G105"/>
  <c r="G90"/>
  <c r="G75"/>
  <c r="G72"/>
  <c r="G63"/>
  <c r="G51"/>
  <c r="G48"/>
  <c r="G45"/>
  <c r="B45" s="1"/>
  <c r="G39"/>
  <c r="G33"/>
  <c r="G21"/>
  <c r="G18"/>
  <c r="W21"/>
  <c r="B9" l="1"/>
  <c r="E48"/>
  <c r="E21"/>
  <c r="B231" l="1"/>
  <c r="E180" i="1" s="1"/>
  <c r="G180" s="1"/>
  <c r="B225" i="5"/>
  <c r="E183" i="1" s="1"/>
  <c r="G183" s="1"/>
  <c r="B216" i="5"/>
  <c r="E169" i="1" s="1"/>
  <c r="G169" s="1"/>
  <c r="B186" i="5"/>
  <c r="E188" i="1" s="1"/>
  <c r="G188" s="1"/>
  <c r="B165" i="5"/>
  <c r="E172" i="1" s="1"/>
  <c r="G172" s="1"/>
  <c r="B156" i="5"/>
  <c r="E171" i="1" s="1"/>
  <c r="G171" s="1"/>
  <c r="B108" i="5"/>
  <c r="E168" i="1" s="1"/>
  <c r="G168" s="1"/>
  <c r="B84" i="5"/>
  <c r="E184" i="1" s="1"/>
  <c r="G184" s="1"/>
  <c r="B69" i="5"/>
  <c r="E239" i="1" s="1"/>
  <c r="G239" s="1"/>
  <c r="B42" i="5"/>
  <c r="E189" i="1" s="1"/>
  <c r="G189" s="1"/>
  <c r="E191"/>
  <c r="G191" s="1"/>
  <c r="B162" i="5"/>
  <c r="E216" i="1" s="1"/>
  <c r="G216" s="1"/>
  <c r="B126" i="5"/>
  <c r="E170" i="1" s="1"/>
  <c r="G170" s="1"/>
  <c r="B105" i="5"/>
  <c r="E165" i="1" s="1"/>
  <c r="G165" s="1"/>
  <c r="B75" i="5"/>
  <c r="E167" i="1" s="1"/>
  <c r="G167" s="1"/>
  <c r="B63" i="5"/>
  <c r="E185" i="1" s="1"/>
  <c r="G185" s="1"/>
  <c r="B48" i="5"/>
  <c r="E175" i="1" s="1"/>
  <c r="G175" s="1"/>
  <c r="B39" i="5"/>
  <c r="E177" i="1" s="1"/>
  <c r="G177" s="1"/>
  <c r="B21" i="5"/>
  <c r="E240" i="1" s="1"/>
  <c r="G240" s="1"/>
  <c r="B222" i="5"/>
  <c r="E174" i="1" s="1"/>
  <c r="G174" s="1"/>
  <c r="B213" i="5"/>
  <c r="E178" i="1" s="1"/>
  <c r="G178" s="1"/>
  <c r="B210" i="5"/>
  <c r="E186" i="1" s="1"/>
  <c r="G186" s="1"/>
  <c r="B204" i="5"/>
  <c r="E173" i="1" s="1"/>
  <c r="G173" s="1"/>
  <c r="B192" i="5"/>
  <c r="E164" i="1" s="1"/>
  <c r="G164" s="1"/>
  <c r="B150" i="5"/>
  <c r="E179" i="1" s="1"/>
  <c r="G179" s="1"/>
  <c r="B123" i="5"/>
  <c r="E181" i="1" s="1"/>
  <c r="G181" s="1"/>
  <c r="B90" i="5"/>
  <c r="E176" i="1" s="1"/>
  <c r="G176" s="1"/>
  <c r="B72" i="5"/>
  <c r="E182" i="1" s="1"/>
  <c r="G182" s="1"/>
  <c r="B51" i="5"/>
  <c r="E166" i="1" s="1"/>
  <c r="G166" s="1"/>
  <c r="E241"/>
  <c r="G241" s="1"/>
  <c r="B33" i="5"/>
  <c r="E190" i="1" s="1"/>
  <c r="G190" s="1"/>
  <c r="B18" i="5"/>
  <c r="E187" i="1" s="1"/>
  <c r="G187" s="1"/>
  <c r="D566" i="4" l="1"/>
  <c r="D374" i="1" s="1"/>
  <c r="D565" i="4"/>
  <c r="D379" i="1" s="1"/>
  <c r="D564" i="4"/>
  <c r="D403" i="1" s="1"/>
  <c r="D563" i="4"/>
  <c r="D409" i="1" s="1"/>
  <c r="D560" i="4"/>
  <c r="D356" i="1" s="1"/>
  <c r="D559" i="4"/>
  <c r="D357" i="1" s="1"/>
  <c r="D558" i="4"/>
  <c r="D416" i="1" s="1"/>
  <c r="D557" i="4"/>
  <c r="D358" i="1" s="1"/>
  <c r="D554" i="4"/>
  <c r="D359" i="1" s="1"/>
  <c r="D553" i="4"/>
  <c r="D373" i="1" s="1"/>
  <c r="D552" i="4"/>
  <c r="D385" i="1" s="1"/>
  <c r="D551" i="4"/>
  <c r="D370" i="1" s="1"/>
  <c r="D550" i="4"/>
  <c r="D384" i="1" s="1"/>
  <c r="D549" i="4"/>
  <c r="D362" i="1" s="1"/>
  <c r="D548" i="4"/>
  <c r="D398" i="1" s="1"/>
  <c r="D547" i="4"/>
  <c r="D400" i="1" s="1"/>
  <c r="D546" i="4"/>
  <c r="D382" i="1" s="1"/>
  <c r="D545" i="4"/>
  <c r="D399" i="1" s="1"/>
  <c r="D543" i="4"/>
  <c r="D388" i="1" s="1"/>
  <c r="D542" i="4"/>
  <c r="D387" i="1" s="1"/>
  <c r="D541" i="4"/>
  <c r="D364" i="1" s="1"/>
  <c r="D539" i="4"/>
  <c r="D421" i="1" s="1"/>
  <c r="D538" i="4"/>
  <c r="D417" i="1" s="1"/>
  <c r="D537" i="4"/>
  <c r="D391" i="1" s="1"/>
  <c r="D535" i="4"/>
  <c r="D392" i="1" s="1"/>
  <c r="D534" i="4"/>
  <c r="D414" i="1" s="1"/>
  <c r="D531" i="4"/>
  <c r="D406" i="1" s="1"/>
  <c r="D491" i="4"/>
  <c r="V365" i="1" s="1"/>
  <c r="D490" i="4"/>
  <c r="V362" i="1" s="1"/>
  <c r="D489" i="4"/>
  <c r="V384" i="1" s="1"/>
  <c r="D488" i="4"/>
  <c r="V373" i="1" s="1"/>
  <c r="D485" i="4"/>
  <c r="V399" i="1" s="1"/>
  <c r="D483" i="4"/>
  <c r="V380" i="1" s="1"/>
  <c r="D482" i="4"/>
  <c r="V383" i="1" s="1"/>
  <c r="D479" i="4"/>
  <c r="V395" i="1" s="1"/>
  <c r="D478" i="4"/>
  <c r="V356" i="1" s="1"/>
  <c r="D477" i="4"/>
  <c r="V377" i="1" s="1"/>
  <c r="D476" i="4"/>
  <c r="V381" i="1" s="1"/>
  <c r="D475" i="4"/>
  <c r="V366" i="1" s="1"/>
  <c r="D474" i="4"/>
  <c r="V401" i="1" s="1"/>
  <c r="D472" i="4"/>
  <c r="V379" i="1" s="1"/>
  <c r="D471" i="4"/>
  <c r="V372" i="1" s="1"/>
  <c r="D470" i="4"/>
  <c r="V418" i="1" s="1"/>
  <c r="D468" i="4"/>
  <c r="V376" i="1" s="1"/>
  <c r="D467" i="4"/>
  <c r="V404" i="1" s="1"/>
  <c r="D466" i="4"/>
  <c r="V416" i="1" s="1"/>
  <c r="D465" i="4"/>
  <c r="V393" i="1" s="1"/>
  <c r="D464" i="4"/>
  <c r="V398" i="1" s="1"/>
  <c r="D463" i="4"/>
  <c r="V390" i="1" s="1"/>
  <c r="D459" i="4"/>
  <c r="V409" i="1" s="1"/>
  <c r="D456" i="4"/>
  <c r="D414"/>
  <c r="H383" i="1" s="1"/>
  <c r="D410" i="4"/>
  <c r="H353" i="1" s="1"/>
  <c r="D409" i="4"/>
  <c r="H370" i="1" s="1"/>
  <c r="D408" i="4"/>
  <c r="H381" i="1" s="1"/>
  <c r="D407" i="4"/>
  <c r="H373" i="1" s="1"/>
  <c r="D404" i="4"/>
  <c r="H394" i="1" s="1"/>
  <c r="D402" i="4"/>
  <c r="H361" i="1" s="1"/>
  <c r="D401" i="4"/>
  <c r="H384" i="1" s="1"/>
  <c r="D400" i="4"/>
  <c r="H358" i="1" s="1"/>
  <c r="D398" i="4"/>
  <c r="H392" i="1" s="1"/>
  <c r="D397" i="4"/>
  <c r="H405" i="1" s="1"/>
  <c r="D396" i="4"/>
  <c r="H364" i="1" s="1"/>
  <c r="D395" i="4"/>
  <c r="H404" i="1" s="1"/>
  <c r="D393" i="4"/>
  <c r="H350" i="1" s="1"/>
  <c r="D392" i="4"/>
  <c r="H360" i="1" s="1"/>
  <c r="D391" i="4"/>
  <c r="H416" i="1" s="1"/>
  <c r="D390" i="4"/>
  <c r="H388" i="1" s="1"/>
  <c r="D389" i="4"/>
  <c r="H385" i="1" s="1"/>
  <c r="D388" i="4"/>
  <c r="H408" i="1" s="1"/>
  <c r="D387" i="4"/>
  <c r="H415" i="1" s="1"/>
  <c r="D385" i="4"/>
  <c r="H414" i="1" s="1"/>
  <c r="D384" i="4"/>
  <c r="H409" i="1" s="1"/>
  <c r="D381" i="4"/>
  <c r="D340"/>
  <c r="Z357" i="1" s="1"/>
  <c r="D339" i="4"/>
  <c r="Z365" i="1" s="1"/>
  <c r="D335" i="4"/>
  <c r="Z390" i="1" s="1"/>
  <c r="D334" i="4"/>
  <c r="Z392" i="1" s="1"/>
  <c r="D329" i="4"/>
  <c r="Z418" i="1" s="1"/>
  <c r="D328" i="4"/>
  <c r="Z376" i="1" s="1"/>
  <c r="D327" i="4"/>
  <c r="Z378" i="1" s="1"/>
  <c r="D326" i="4"/>
  <c r="Z360" i="1" s="1"/>
  <c r="D325" i="4"/>
  <c r="Z367" i="1" s="1"/>
  <c r="D324" i="4"/>
  <c r="Z416" i="1" s="1"/>
  <c r="D323" i="4"/>
  <c r="Z366" i="1" s="1"/>
  <c r="D321" i="4"/>
  <c r="Z393" i="1" s="1"/>
  <c r="D320" i="4"/>
  <c r="Z409" i="1" s="1"/>
  <c r="D318" i="4"/>
  <c r="Z403" i="1" s="1"/>
  <c r="D316" i="4"/>
  <c r="Z389" i="1" s="1"/>
  <c r="D315" i="4"/>
  <c r="Z380" i="1" s="1"/>
  <c r="D313" i="4"/>
  <c r="Z374" i="1" s="1"/>
  <c r="D312" i="4"/>
  <c r="Z358" i="1" s="1"/>
  <c r="D310" i="4"/>
  <c r="Z361" i="1" s="1"/>
  <c r="D309" i="4"/>
  <c r="Z404" i="1" s="1"/>
  <c r="D306" i="4"/>
  <c r="D266"/>
  <c r="M386" i="1" s="1"/>
  <c r="D265" i="4"/>
  <c r="M375" i="1" s="1"/>
  <c r="D264" i="4"/>
  <c r="M421" i="1" s="1"/>
  <c r="D260" i="4"/>
  <c r="M397" i="1" s="1"/>
  <c r="D259" i="4"/>
  <c r="M356" i="1" s="1"/>
  <c r="D254" i="4"/>
  <c r="M377" i="1" s="1"/>
  <c r="D253" i="4"/>
  <c r="M406" i="1" s="1"/>
  <c r="D251" i="4"/>
  <c r="M395" i="1" s="1"/>
  <c r="D250" i="4"/>
  <c r="M384" i="1" s="1"/>
  <c r="D246" i="4"/>
  <c r="M355" i="1" s="1"/>
  <c r="D243" i="4"/>
  <c r="M385" i="1" s="1"/>
  <c r="D241" i="4"/>
  <c r="M396" i="1" s="1"/>
  <c r="D240" i="4"/>
  <c r="M388" i="1" s="1"/>
  <c r="D239" i="4"/>
  <c r="M412" i="1" s="1"/>
  <c r="D237" i="4"/>
  <c r="M354" i="1" s="1"/>
  <c r="D234" i="4"/>
  <c r="M389" i="1" s="1"/>
  <c r="D191" i="4"/>
  <c r="AE367" i="1" s="1"/>
  <c r="D190" i="4"/>
  <c r="AE360" i="1" s="1"/>
  <c r="D189" i="4"/>
  <c r="AE420" i="1" s="1"/>
  <c r="D188" i="4"/>
  <c r="AE370" i="1" s="1"/>
  <c r="D185" i="4"/>
  <c r="AE418" i="1" s="1"/>
  <c r="D183" i="4"/>
  <c r="AE350" i="1" s="1"/>
  <c r="D182" i="4"/>
  <c r="AE399" i="1" s="1"/>
  <c r="D179" i="4"/>
  <c r="AE379" i="1" s="1"/>
  <c r="D178" i="4"/>
  <c r="AE405" i="1" s="1"/>
  <c r="D177" i="4"/>
  <c r="AE355" i="1" s="1"/>
  <c r="D173" i="4"/>
  <c r="AE408" i="1" s="1"/>
  <c r="D172" i="4"/>
  <c r="AE359" i="1" s="1"/>
  <c r="D171" i="4"/>
  <c r="AE353" i="1" s="1"/>
  <c r="D170" i="4"/>
  <c r="AE389" i="1" s="1"/>
  <c r="D168" i="4"/>
  <c r="AE398" i="1" s="1"/>
  <c r="D165" i="4"/>
  <c r="AE412" i="1" s="1"/>
  <c r="D164" i="4"/>
  <c r="AE393" i="1" s="1"/>
  <c r="D163" i="4"/>
  <c r="AE363" i="1" s="1"/>
  <c r="D162" i="4"/>
  <c r="AE369" i="1" s="1"/>
  <c r="D156" i="4"/>
  <c r="D116"/>
  <c r="Q400" i="1" s="1"/>
  <c r="D115" i="4"/>
  <c r="Q395" i="1" s="1"/>
  <c r="D114" i="4"/>
  <c r="Q405" i="1" s="1"/>
  <c r="D113" i="4"/>
  <c r="Q355" i="1" s="1"/>
  <c r="D110" i="4"/>
  <c r="Q352" i="1" s="1"/>
  <c r="D109" i="4"/>
  <c r="Q383" i="1" s="1"/>
  <c r="D108" i="4"/>
  <c r="Q412" i="1" s="1"/>
  <c r="D107" i="4"/>
  <c r="Q397" i="1" s="1"/>
  <c r="D101" i="4"/>
  <c r="Q354" i="1" s="1"/>
  <c r="D100" i="4"/>
  <c r="Q377" i="1" s="1"/>
  <c r="D99" i="4"/>
  <c r="Q350" i="1" s="1"/>
  <c r="D98" i="4"/>
  <c r="Q361" i="1" s="1"/>
  <c r="D95" i="4"/>
  <c r="Q374" i="1" s="1"/>
  <c r="D88" i="4"/>
  <c r="Q411" i="1" s="1"/>
  <c r="D87" i="4"/>
  <c r="Q402" i="1" s="1"/>
  <c r="D41" i="4"/>
  <c r="AI350" i="1" s="1"/>
  <c r="D40" i="4"/>
  <c r="AI420" i="1" s="1"/>
  <c r="D39" i="4"/>
  <c r="AI419" i="1" s="1"/>
  <c r="D38" i="4"/>
  <c r="AI362" i="1" s="1"/>
  <c r="D34" i="4"/>
  <c r="AI381" i="1" s="1"/>
  <c r="D33" i="4"/>
  <c r="AI379" i="1" s="1"/>
  <c r="D32" i="4"/>
  <c r="AI363" i="1" s="1"/>
  <c r="D28" i="4"/>
  <c r="AI416" i="1" s="1"/>
  <c r="D26" i="4"/>
  <c r="AI372" i="1" s="1"/>
  <c r="D23" i="4"/>
  <c r="AI370" i="1" s="1"/>
  <c r="V420" l="1"/>
  <c r="V394"/>
  <c r="AE383"/>
  <c r="AE384"/>
  <c r="Z407"/>
  <c r="Z387"/>
  <c r="H410"/>
  <c r="H417"/>
  <c r="D258" i="4"/>
  <c r="M378" i="1" s="1"/>
  <c r="D247" i="4"/>
  <c r="M404" i="1" s="1"/>
  <c r="IP482" l="1"/>
  <c r="HF478"/>
  <c r="JH482"/>
  <c r="EC472"/>
  <c r="IG477"/>
  <c r="AQ478"/>
  <c r="FM482"/>
  <c r="DB485" l="1"/>
  <c r="FD484"/>
  <c r="EL467"/>
  <c r="GN476"/>
  <c r="FD485"/>
  <c r="GN485"/>
  <c r="EU481"/>
  <c r="JH481"/>
  <c r="Y482"/>
  <c r="DB481"/>
  <c r="AQ482"/>
  <c r="P478"/>
  <c r="AZ443"/>
  <c r="EC473"/>
  <c r="G483"/>
  <c r="EC459"/>
  <c r="G484"/>
  <c r="CJ478"/>
  <c r="CJ483"/>
  <c r="BI467"/>
  <c r="FD483"/>
  <c r="EC484"/>
  <c r="Y466"/>
  <c r="HX455"/>
  <c r="DB466"/>
  <c r="HX485"/>
  <c r="GW484"/>
  <c r="JH435"/>
  <c r="Y435"/>
  <c r="AQ437"/>
  <c r="CA433"/>
  <c r="G433"/>
  <c r="IP437"/>
  <c r="IG458"/>
  <c r="FV459"/>
  <c r="IP459"/>
  <c r="GN458"/>
  <c r="DK459"/>
  <c r="P459"/>
  <c r="HF458"/>
  <c r="FV461"/>
  <c r="EL460"/>
  <c r="HX465"/>
  <c r="P479"/>
  <c r="G429"/>
  <c r="GN427"/>
  <c r="HF428"/>
  <c r="EL430"/>
  <c r="EU430"/>
  <c r="P461"/>
  <c r="AH459"/>
  <c r="DB460"/>
  <c r="IG460"/>
  <c r="CA459"/>
  <c r="HO459"/>
  <c r="BI460"/>
  <c r="BR460"/>
  <c r="HF473"/>
  <c r="IG473"/>
  <c r="AH473"/>
  <c r="FM472"/>
  <c r="CJ459"/>
  <c r="G461"/>
  <c r="Y458"/>
  <c r="AZ461"/>
  <c r="JH484"/>
  <c r="HF482"/>
  <c r="JH447"/>
  <c r="CJ447"/>
  <c r="AH446"/>
  <c r="HF445"/>
  <c r="FM448"/>
  <c r="DB446"/>
  <c r="BI445"/>
  <c r="CA446"/>
  <c r="IP445"/>
  <c r="EC448"/>
  <c r="BR445"/>
  <c r="GE445"/>
  <c r="HO470"/>
  <c r="AQ481"/>
  <c r="HF483"/>
  <c r="CA482"/>
  <c r="IP449"/>
  <c r="EC447"/>
  <c r="HF446"/>
  <c r="EU446"/>
  <c r="DB445"/>
  <c r="HX447"/>
  <c r="FM445"/>
  <c r="DK446"/>
  <c r="AH449"/>
  <c r="IG446"/>
  <c r="BI446"/>
  <c r="DB459"/>
  <c r="G459"/>
  <c r="HO460"/>
  <c r="EL458"/>
  <c r="FD457"/>
  <c r="IG431"/>
  <c r="EU429"/>
  <c r="JH429"/>
  <c r="CA428"/>
  <c r="IP430"/>
  <c r="FM427"/>
  <c r="DB430"/>
  <c r="AQ431"/>
  <c r="HX429"/>
  <c r="IP446"/>
  <c r="AZ446"/>
  <c r="HF447"/>
  <c r="IG447"/>
  <c r="HX448"/>
  <c r="P448"/>
  <c r="FV440"/>
  <c r="BI440"/>
  <c r="IG443"/>
  <c r="P440"/>
  <c r="AZ441"/>
  <c r="Y454"/>
  <c r="IP452"/>
  <c r="JH453"/>
  <c r="EC451"/>
  <c r="P454"/>
  <c r="EC478"/>
  <c r="GW442"/>
  <c r="JH442"/>
  <c r="CJ442"/>
  <c r="DK442"/>
  <c r="IG479"/>
  <c r="AZ478"/>
  <c r="Y478"/>
  <c r="CA439"/>
  <c r="FD441"/>
  <c r="Y440"/>
  <c r="AH475"/>
  <c r="G477"/>
  <c r="GN477"/>
  <c r="P464"/>
  <c r="HO467"/>
  <c r="AQ463"/>
  <c r="BR467"/>
  <c r="CA467"/>
  <c r="GW437"/>
  <c r="EL437"/>
  <c r="AZ436"/>
  <c r="IP435"/>
  <c r="EC437"/>
  <c r="HO435"/>
  <c r="DK434"/>
  <c r="G436"/>
  <c r="IG435"/>
  <c r="FV436"/>
  <c r="BR437"/>
  <c r="P436"/>
  <c r="GN434"/>
  <c r="DK485"/>
  <c r="IP485"/>
  <c r="JH475"/>
  <c r="FD459"/>
  <c r="FM460"/>
  <c r="FV467"/>
  <c r="P463"/>
  <c r="HO464"/>
  <c r="BR465"/>
  <c r="EU467"/>
  <c r="GN463"/>
  <c r="FD464"/>
  <c r="AQ465"/>
  <c r="HF466"/>
  <c r="FM466"/>
  <c r="FV466"/>
  <c r="JH463"/>
  <c r="GE464"/>
  <c r="EL466"/>
  <c r="GW449"/>
  <c r="DK448"/>
  <c r="IP447"/>
  <c r="G446"/>
  <c r="Y447"/>
  <c r="FM463"/>
  <c r="BI464"/>
  <c r="GE463"/>
  <c r="DK466"/>
  <c r="EC464"/>
  <c r="FD460"/>
  <c r="FM458"/>
  <c r="JH458"/>
  <c r="IG463"/>
  <c r="GN467"/>
  <c r="EU463"/>
  <c r="DB463"/>
  <c r="BI463"/>
  <c r="IP463"/>
  <c r="GW464"/>
  <c r="BR464"/>
  <c r="CJ465"/>
  <c r="JH464"/>
  <c r="HX464"/>
  <c r="FV463"/>
  <c r="EC463"/>
  <c r="AZ465"/>
  <c r="DK475"/>
  <c r="IP475"/>
  <c r="IG441"/>
  <c r="HF442"/>
  <c r="HX441"/>
  <c r="FM454"/>
  <c r="GN479"/>
  <c r="P477"/>
  <c r="GW479"/>
  <c r="BR478"/>
  <c r="CA465"/>
  <c r="EC466"/>
  <c r="AZ463"/>
  <c r="HO465"/>
  <c r="BR466"/>
  <c r="DB440"/>
  <c r="HX442"/>
  <c r="P439"/>
  <c r="IP473"/>
  <c r="HX470"/>
  <c r="IP436"/>
  <c r="CJ437"/>
  <c r="EL436"/>
  <c r="GN437"/>
  <c r="AQ443"/>
  <c r="EL442"/>
  <c r="GN443"/>
  <c r="BI442"/>
  <c r="G440"/>
  <c r="HF443"/>
  <c r="BR442"/>
  <c r="AH442"/>
  <c r="BI477"/>
  <c r="HF485"/>
  <c r="IP441"/>
  <c r="EU441"/>
  <c r="BR440"/>
  <c r="HX439"/>
  <c r="HF440"/>
  <c r="FD443"/>
  <c r="AZ440"/>
  <c r="JH443"/>
  <c r="HO440"/>
  <c r="DB443"/>
  <c r="Y439"/>
  <c r="FV442"/>
  <c r="AH476"/>
  <c r="HF476"/>
  <c r="AZ475"/>
  <c r="FD477"/>
  <c r="JH479"/>
  <c r="GE475"/>
  <c r="Y479"/>
  <c r="JH451"/>
  <c r="HX453"/>
  <c r="FD452"/>
  <c r="BI455"/>
  <c r="G453"/>
  <c r="AQ451"/>
  <c r="IG454"/>
  <c r="FM451"/>
  <c r="Y451"/>
  <c r="EL452"/>
  <c r="IP454"/>
  <c r="GE455"/>
  <c r="EC453"/>
  <c r="AH451"/>
  <c r="GN452"/>
  <c r="DB454"/>
  <c r="GW475"/>
  <c r="DK477"/>
  <c r="BI478"/>
  <c r="IP477"/>
  <c r="EU479"/>
  <c r="HF435"/>
  <c r="CJ434"/>
  <c r="AH433"/>
  <c r="IP434"/>
  <c r="CA434"/>
  <c r="JH437"/>
  <c r="HX435"/>
  <c r="EU433"/>
  <c r="AQ434"/>
  <c r="IG436"/>
  <c r="FM434"/>
  <c r="DK433"/>
  <c r="BR435"/>
  <c r="GE435"/>
  <c r="Y436"/>
  <c r="IP453"/>
  <c r="FM453"/>
  <c r="GW452"/>
  <c r="EU459"/>
  <c r="GW460"/>
  <c r="HF459"/>
  <c r="BI461"/>
  <c r="DK460"/>
  <c r="AQ435"/>
  <c r="DB435"/>
  <c r="GN436"/>
  <c r="P435"/>
  <c r="Y437"/>
  <c r="JH465"/>
  <c r="Y465"/>
  <c r="FD479"/>
  <c r="CA476"/>
  <c r="AQ476"/>
  <c r="CA471"/>
  <c r="AZ469"/>
  <c r="HO471"/>
  <c r="AH469"/>
  <c r="GN471"/>
  <c r="EL472"/>
  <c r="HX460"/>
  <c r="G458"/>
  <c r="GE461"/>
  <c r="CA437"/>
  <c r="HO437"/>
  <c r="EL453"/>
  <c r="FM483"/>
  <c r="CA481"/>
  <c r="BI484"/>
  <c r="AZ481"/>
  <c r="BR485"/>
  <c r="AQ485"/>
  <c r="Y485"/>
  <c r="GN461"/>
  <c r="AQ458"/>
  <c r="EU460"/>
  <c r="AQ470"/>
  <c r="FM446"/>
  <c r="AZ448"/>
  <c r="GE446"/>
  <c r="EC445"/>
  <c r="GN447"/>
  <c r="DK445"/>
  <c r="IP483"/>
  <c r="GE482"/>
  <c r="AZ485"/>
  <c r="EL484"/>
  <c r="BI485"/>
  <c r="GN483"/>
  <c r="AH485"/>
  <c r="HO477"/>
  <c r="BR476"/>
  <c r="FM475"/>
  <c r="CA477"/>
  <c r="HF448"/>
  <c r="HO439"/>
  <c r="FM440"/>
  <c r="CJ440"/>
  <c r="AH439"/>
  <c r="HF439"/>
  <c r="BR439"/>
  <c r="IG439"/>
  <c r="AZ442"/>
  <c r="EU439"/>
  <c r="IP442"/>
  <c r="GN439"/>
  <c r="EC440"/>
  <c r="BI443"/>
  <c r="EL483"/>
  <c r="AH483"/>
  <c r="FM479"/>
  <c r="BI475"/>
  <c r="EL476"/>
  <c r="IG471"/>
  <c r="DB472"/>
  <c r="EL469"/>
  <c r="FM452"/>
  <c r="BR453"/>
  <c r="IP455"/>
  <c r="CA452"/>
  <c r="EC455"/>
  <c r="EU452"/>
  <c r="BI451"/>
  <c r="GW471"/>
  <c r="DB477"/>
  <c r="IG445"/>
  <c r="GE447"/>
  <c r="EC446"/>
  <c r="CJ446"/>
  <c r="Y449"/>
  <c r="IP448"/>
  <c r="GW445"/>
  <c r="EU447"/>
  <c r="AH447"/>
  <c r="FM447"/>
  <c r="P445"/>
  <c r="JH445"/>
  <c r="HF449"/>
  <c r="FD445"/>
  <c r="DB448"/>
  <c r="AZ449"/>
  <c r="HX445"/>
  <c r="EL448"/>
  <c r="BR449"/>
  <c r="P446"/>
  <c r="FD447"/>
  <c r="CA449"/>
  <c r="DK447"/>
  <c r="HO449"/>
  <c r="DB447"/>
  <c r="GN451"/>
  <c r="BR451"/>
  <c r="AH453"/>
  <c r="FD454"/>
  <c r="G451"/>
  <c r="JH454"/>
  <c r="FV453"/>
  <c r="P452"/>
  <c r="GE454"/>
  <c r="GE458"/>
  <c r="HF461"/>
  <c r="AQ461"/>
  <c r="FD446"/>
  <c r="GE449"/>
  <c r="DK473"/>
  <c r="CJ471"/>
  <c r="HO483"/>
  <c r="CA483"/>
  <c r="HX481"/>
  <c r="P466"/>
  <c r="DB465"/>
  <c r="GN466"/>
  <c r="BR463"/>
  <c r="HO463"/>
  <c r="BR473"/>
  <c r="CJ470"/>
  <c r="GN448"/>
  <c r="AQ448"/>
  <c r="EL447"/>
  <c r="EU470"/>
  <c r="HX472"/>
  <c r="G473"/>
  <c r="Y469"/>
  <c r="DB469"/>
  <c r="BI466"/>
  <c r="HO466"/>
  <c r="CA466"/>
  <c r="IG467"/>
  <c r="FD466"/>
  <c r="IP466"/>
  <c r="FV464"/>
  <c r="HO443"/>
  <c r="CA443"/>
  <c r="EL439"/>
  <c r="FM441"/>
  <c r="HF441"/>
  <c r="AQ466"/>
  <c r="GN464"/>
  <c r="JH467"/>
  <c r="CJ445"/>
  <c r="GW447"/>
  <c r="CA445"/>
  <c r="Y483"/>
  <c r="AQ483"/>
  <c r="FV477"/>
  <c r="AZ477"/>
  <c r="IP479"/>
  <c r="GE443"/>
  <c r="BI469"/>
  <c r="IG470"/>
  <c r="JH472"/>
  <c r="FM471"/>
  <c r="FV471"/>
  <c r="Y471"/>
  <c r="HO447"/>
  <c r="G449"/>
  <c r="BI448"/>
  <c r="CA447"/>
  <c r="EC449"/>
  <c r="HO452"/>
  <c r="DB452"/>
  <c r="EC454"/>
  <c r="DB464"/>
  <c r="EL463"/>
  <c r="JH470"/>
  <c r="GW470"/>
  <c r="FD469"/>
  <c r="HF469"/>
  <c r="FM469"/>
  <c r="CJ469"/>
  <c r="IG469"/>
  <c r="FV470"/>
  <c r="DK469"/>
  <c r="AH470"/>
  <c r="IP469"/>
  <c r="GE469"/>
  <c r="HF465"/>
  <c r="EU466"/>
  <c r="AZ464"/>
  <c r="HX463"/>
  <c r="FV465"/>
  <c r="CJ464"/>
  <c r="IG465"/>
  <c r="GE466"/>
  <c r="GW463"/>
  <c r="DB467"/>
  <c r="EC443"/>
  <c r="P442"/>
  <c r="IG442"/>
  <c r="AQ442"/>
  <c r="G441"/>
  <c r="GN442"/>
  <c r="DB442"/>
  <c r="JH430"/>
  <c r="HX428"/>
  <c r="EU428"/>
  <c r="DK429"/>
  <c r="CA430"/>
  <c r="G430"/>
  <c r="HO430"/>
  <c r="EL429"/>
  <c r="AH429"/>
  <c r="IG429"/>
  <c r="GW429"/>
  <c r="CJ429"/>
  <c r="AZ429"/>
  <c r="HF429"/>
  <c r="FV428"/>
  <c r="BI430"/>
  <c r="Y427"/>
  <c r="GE428"/>
  <c r="BR430"/>
  <c r="DK449"/>
  <c r="BR447"/>
  <c r="BR475"/>
  <c r="CJ479"/>
  <c r="HO475"/>
  <c r="FM455"/>
  <c r="BR455"/>
  <c r="HX454"/>
  <c r="DB451"/>
  <c r="IG452"/>
  <c r="DK452"/>
  <c r="AZ453"/>
  <c r="BI454"/>
  <c r="HO473"/>
  <c r="IP472"/>
  <c r="EU473"/>
  <c r="CA473"/>
  <c r="FD472"/>
  <c r="GW469"/>
  <c r="DK472"/>
  <c r="G434"/>
  <c r="GE437"/>
  <c r="HO453"/>
  <c r="DK455"/>
  <c r="FD439"/>
  <c r="IP465"/>
  <c r="DK465"/>
  <c r="HX477"/>
  <c r="EC470"/>
  <c r="EL473"/>
  <c r="FD470"/>
  <c r="IP471"/>
  <c r="JH460"/>
  <c r="P458"/>
  <c r="EL482"/>
  <c r="CA463"/>
  <c r="BR452"/>
  <c r="P451"/>
  <c r="JH452"/>
  <c r="CA454"/>
  <c r="HO454"/>
  <c r="HF431"/>
  <c r="AH431"/>
  <c r="JH431"/>
  <c r="FM431"/>
  <c r="FV431"/>
  <c r="BR477"/>
  <c r="HO476"/>
  <c r="Y475"/>
  <c r="G482"/>
  <c r="G443"/>
  <c r="GW441"/>
  <c r="BI441"/>
  <c r="EL440"/>
  <c r="JH441"/>
  <c r="IG483"/>
  <c r="BR482"/>
  <c r="HO484"/>
  <c r="CA484"/>
  <c r="HX459"/>
  <c r="EC461"/>
  <c r="EL461"/>
  <c r="FM461"/>
  <c r="GW461"/>
  <c r="AQ460"/>
  <c r="DK436"/>
  <c r="BI437"/>
  <c r="HX433"/>
  <c r="FV437"/>
  <c r="BR436"/>
  <c r="GW435"/>
  <c r="IG433"/>
  <c r="GE434"/>
  <c r="EC436"/>
  <c r="FD434"/>
  <c r="Y461"/>
  <c r="DB458"/>
  <c r="Y442"/>
  <c r="CJ441"/>
  <c r="AZ467"/>
  <c r="CJ467"/>
  <c r="DK458"/>
  <c r="AZ458"/>
  <c r="DK482"/>
  <c r="EU483"/>
  <c r="GW482"/>
  <c r="P483"/>
  <c r="GW483"/>
  <c r="EU482"/>
  <c r="IP478"/>
  <c r="GW478"/>
  <c r="DK478"/>
  <c r="IG466"/>
  <c r="BI483"/>
  <c r="EL485"/>
  <c r="HX443"/>
  <c r="FD440"/>
  <c r="AZ439"/>
  <c r="EU440"/>
  <c r="EC439"/>
  <c r="CJ439"/>
  <c r="GW439"/>
  <c r="AH440"/>
  <c r="EL441"/>
  <c r="P441"/>
  <c r="JH439"/>
  <c r="DK439"/>
  <c r="JH473"/>
  <c r="GN473"/>
  <c r="HF433"/>
  <c r="FV434"/>
  <c r="BR434"/>
  <c r="IG434"/>
  <c r="FD435"/>
  <c r="DB433"/>
  <c r="HO434"/>
  <c r="GE433"/>
  <c r="EC435"/>
  <c r="CJ433"/>
  <c r="G437"/>
  <c r="HX434"/>
  <c r="GN433"/>
  <c r="EL434"/>
  <c r="GW433"/>
  <c r="AZ435"/>
  <c r="IG472"/>
  <c r="AH472"/>
  <c r="CJ472"/>
  <c r="Y473"/>
  <c r="FM459"/>
  <c r="FV458"/>
  <c r="HX458"/>
  <c r="Y460"/>
  <c r="AZ452"/>
  <c r="IG455"/>
  <c r="GW455"/>
  <c r="BI453"/>
  <c r="JH455"/>
  <c r="CJ454"/>
  <c r="GE452"/>
  <c r="FD455"/>
  <c r="GW436"/>
  <c r="FM436"/>
  <c r="EC434"/>
  <c r="CA436"/>
  <c r="FD436"/>
  <c r="HF434"/>
  <c r="FV433"/>
  <c r="EL435"/>
  <c r="GN435"/>
  <c r="HO436"/>
  <c r="GE436"/>
  <c r="EU434"/>
  <c r="DB436"/>
  <c r="AZ433"/>
  <c r="BI434"/>
  <c r="IP457"/>
  <c r="GN460"/>
  <c r="HX461"/>
  <c r="IG461"/>
  <c r="AQ457"/>
  <c r="JH471"/>
  <c r="G472"/>
  <c r="GN472"/>
  <c r="HX473"/>
  <c r="FV457"/>
  <c r="EU471"/>
  <c r="FV473"/>
  <c r="HF472"/>
  <c r="HF437"/>
  <c r="EU436"/>
  <c r="AH435"/>
  <c r="AZ437"/>
  <c r="EC460"/>
  <c r="DB483"/>
  <c r="P482"/>
  <c r="JH476"/>
  <c r="GE476"/>
  <c r="CJ475"/>
  <c r="G478"/>
  <c r="FV475"/>
  <c r="FM476"/>
  <c r="DB479"/>
  <c r="AZ484"/>
  <c r="GN482"/>
  <c r="GE483"/>
  <c r="FV484"/>
  <c r="FD482"/>
  <c r="Y481"/>
  <c r="HX483"/>
  <c r="HO481"/>
  <c r="FV485"/>
  <c r="BR481"/>
  <c r="EU448"/>
  <c r="FV447"/>
  <c r="EU465"/>
  <c r="GE465"/>
  <c r="FV482"/>
  <c r="Y484"/>
  <c r="JH483"/>
  <c r="GE484"/>
  <c r="HO482"/>
  <c r="IG485"/>
  <c r="GW485"/>
  <c r="EC481"/>
  <c r="HF481"/>
  <c r="AH455"/>
  <c r="IP464"/>
  <c r="EU464"/>
  <c r="EU485"/>
  <c r="JH469"/>
  <c r="EU469"/>
  <c r="GE471"/>
  <c r="HF471"/>
  <c r="CJ453"/>
  <c r="HF452"/>
  <c r="AZ451"/>
  <c r="IG453"/>
  <c r="AQ452"/>
  <c r="EC465"/>
  <c r="GW467"/>
  <c r="IP484"/>
  <c r="EU484"/>
  <c r="GE472"/>
  <c r="P472"/>
  <c r="AZ471"/>
  <c r="FM470"/>
  <c r="FV472"/>
  <c r="G471"/>
  <c r="AH479"/>
  <c r="G476"/>
  <c r="FV448"/>
  <c r="AQ449"/>
  <c r="FM449"/>
  <c r="BI433"/>
  <c r="HX436"/>
  <c r="DB437"/>
  <c r="IG437"/>
  <c r="EU437"/>
  <c r="JH434"/>
  <c r="FD433"/>
  <c r="AZ434"/>
  <c r="AZ466"/>
  <c r="HX466"/>
  <c r="JH466"/>
  <c r="HF460"/>
  <c r="DK461"/>
  <c r="HO458"/>
  <c r="IG457"/>
  <c r="EU461"/>
  <c r="AH458"/>
  <c r="IP461"/>
  <c r="GW459"/>
  <c r="BR461"/>
  <c r="IG459"/>
  <c r="G457"/>
  <c r="GE459"/>
  <c r="FD458"/>
  <c r="HO461"/>
  <c r="AH461"/>
  <c r="CA461"/>
  <c r="DK483"/>
  <c r="IG482"/>
  <c r="EC482"/>
  <c r="HO446"/>
  <c r="BR448"/>
  <c r="G448"/>
  <c r="HX446"/>
  <c r="EL449"/>
  <c r="Y445"/>
  <c r="GN445"/>
  <c r="IG448"/>
  <c r="FD449"/>
  <c r="AZ445"/>
  <c r="CA479"/>
  <c r="Y476"/>
  <c r="HO479"/>
  <c r="HX475"/>
  <c r="DB475"/>
  <c r="FM477"/>
  <c r="EC483"/>
  <c r="AQ447"/>
  <c r="JH449"/>
  <c r="P447"/>
  <c r="JH485"/>
  <c r="CJ485"/>
  <c r="AH484"/>
  <c r="BI476"/>
  <c r="FD475"/>
  <c r="IP476"/>
  <c r="FV476"/>
  <c r="AZ476"/>
  <c r="AQ477"/>
  <c r="EU475"/>
  <c r="HF479"/>
  <c r="EC475"/>
  <c r="CJ466"/>
  <c r="DK479"/>
  <c r="AQ479"/>
  <c r="JH478"/>
  <c r="GE478"/>
  <c r="HF477"/>
  <c r="AQ459"/>
  <c r="IP458"/>
  <c r="FM485"/>
  <c r="Y453"/>
  <c r="DK453"/>
  <c r="GE451"/>
  <c r="G455"/>
  <c r="IG476"/>
  <c r="FV479"/>
  <c r="HX440"/>
  <c r="EU443"/>
  <c r="AH443"/>
  <c r="GW443"/>
  <c r="IP443"/>
  <c r="FM442"/>
  <c r="DB439"/>
  <c r="BR443"/>
  <c r="CJ443"/>
  <c r="DK443"/>
  <c r="CA440"/>
  <c r="EC442"/>
  <c r="FV452"/>
  <c r="G463"/>
  <c r="FM465"/>
  <c r="FV460"/>
  <c r="AZ459"/>
  <c r="EU458"/>
  <c r="HF454"/>
  <c r="FV451"/>
  <c r="HX452"/>
  <c r="GE453"/>
  <c r="EC452"/>
  <c r="BI452"/>
  <c r="IP451"/>
  <c r="GN454"/>
  <c r="EU454"/>
  <c r="GW454"/>
  <c r="FD453"/>
  <c r="DK481"/>
  <c r="HF484"/>
  <c r="IP481"/>
  <c r="FV435"/>
  <c r="BR433"/>
  <c r="P434"/>
  <c r="IP433"/>
  <c r="FM437"/>
  <c r="JH433"/>
  <c r="HF436"/>
  <c r="DK435"/>
  <c r="AH434"/>
  <c r="HX437"/>
  <c r="EU435"/>
  <c r="AQ436"/>
  <c r="BI436"/>
  <c r="CJ458"/>
  <c r="JH459"/>
  <c r="JH461"/>
  <c r="GN459"/>
  <c r="G460"/>
  <c r="EL457"/>
  <c r="Y459"/>
  <c r="IP460"/>
  <c r="EU457"/>
  <c r="GE460"/>
  <c r="BI459"/>
  <c r="GW465"/>
  <c r="DK464"/>
  <c r="JH477"/>
  <c r="FV478"/>
  <c r="AH477"/>
  <c r="G479"/>
  <c r="HX451"/>
  <c r="DB455"/>
  <c r="GW453"/>
  <c r="IP470"/>
  <c r="BI473"/>
  <c r="DK470"/>
  <c r="IG475"/>
  <c r="BR479"/>
  <c r="FM478"/>
  <c r="FD476"/>
  <c r="HX478"/>
  <c r="EL475"/>
  <c r="GE479"/>
  <c r="AH478"/>
  <c r="P453"/>
  <c r="HX449"/>
  <c r="EU449"/>
  <c r="CA448"/>
  <c r="AQ445"/>
  <c r="FD448"/>
  <c r="GW448"/>
  <c r="DB449"/>
  <c r="Y446"/>
  <c r="HO448"/>
  <c r="BR470"/>
  <c r="GE473"/>
  <c r="DB441"/>
  <c r="CA442"/>
  <c r="GN440"/>
  <c r="G439"/>
  <c r="IG440"/>
  <c r="HO442"/>
  <c r="AQ439"/>
  <c r="AZ479"/>
  <c r="Y477"/>
  <c r="HX479"/>
  <c r="P476"/>
  <c r="GW430"/>
  <c r="CJ430"/>
  <c r="AZ431"/>
  <c r="GE430"/>
  <c r="Y429"/>
  <c r="HO431"/>
  <c r="DK431"/>
  <c r="G431"/>
  <c r="HX430"/>
  <c r="EC429"/>
  <c r="BR431"/>
  <c r="P430"/>
  <c r="CA431"/>
  <c r="EL477"/>
  <c r="G475"/>
  <c r="HX476"/>
  <c r="DK476"/>
  <c r="IG478"/>
  <c r="GN478"/>
  <c r="AZ455"/>
  <c r="GE467"/>
  <c r="G467"/>
  <c r="EL464"/>
  <c r="P470"/>
  <c r="HO469"/>
  <c r="BR469"/>
  <c r="CJ473"/>
  <c r="FV455"/>
  <c r="Y455"/>
  <c r="HF455"/>
  <c r="AH454"/>
  <c r="AQ455"/>
  <c r="IP428"/>
  <c r="GN430"/>
  <c r="FD431"/>
  <c r="DB431"/>
  <c r="BI431"/>
  <c r="Y430"/>
  <c r="GE431"/>
  <c r="GW431"/>
  <c r="FM430"/>
  <c r="DK427"/>
  <c r="CA427"/>
  <c r="AH430"/>
  <c r="HF430"/>
  <c r="FV430"/>
  <c r="CJ428"/>
  <c r="AQ429"/>
  <c r="IG430"/>
  <c r="EC431"/>
  <c r="AZ430"/>
  <c r="GE481"/>
  <c r="FM484"/>
  <c r="FD481"/>
  <c r="CJ481"/>
  <c r="P485"/>
  <c r="IG481"/>
  <c r="HX482"/>
  <c r="GW481"/>
  <c r="BR484"/>
  <c r="BI481"/>
  <c r="AZ482"/>
  <c r="FV481"/>
  <c r="DK484"/>
  <c r="AQ484"/>
  <c r="AH481"/>
  <c r="BR472"/>
  <c r="AH471"/>
  <c r="CA472"/>
  <c r="AZ473"/>
  <c r="HO472"/>
  <c r="BI470"/>
  <c r="GE470"/>
  <c r="GN469"/>
  <c r="DB473"/>
  <c r="EC471"/>
  <c r="HX471"/>
  <c r="FV469"/>
  <c r="G466"/>
  <c r="EL465"/>
  <c r="GW473"/>
  <c r="EL471"/>
  <c r="CA455"/>
  <c r="HO455"/>
  <c r="HO478"/>
  <c r="FD478"/>
  <c r="HO445"/>
  <c r="AQ446"/>
  <c r="CJ448"/>
  <c r="BR446"/>
  <c r="CJ455"/>
  <c r="Y452"/>
  <c r="GN453"/>
  <c r="EC469"/>
  <c r="BI472"/>
  <c r="IG428"/>
  <c r="GW427"/>
  <c r="FM428"/>
  <c r="EC427"/>
  <c r="BI429"/>
  <c r="Y428"/>
  <c r="HX427"/>
  <c r="FD428"/>
  <c r="CJ427"/>
  <c r="P428"/>
  <c r="IP429"/>
  <c r="FV429"/>
  <c r="EL431"/>
  <c r="DB429"/>
  <c r="BR428"/>
  <c r="AH428"/>
  <c r="HO429"/>
  <c r="GE427"/>
  <c r="EU427"/>
  <c r="DK428"/>
  <c r="CA429"/>
  <c r="AQ430"/>
  <c r="G428"/>
  <c r="GN428"/>
  <c r="HF475"/>
  <c r="AQ475"/>
  <c r="EC476"/>
  <c r="HX484"/>
  <c r="G481"/>
  <c r="IG484"/>
  <c r="GN481"/>
  <c r="BR483"/>
  <c r="P481"/>
  <c r="EL433"/>
  <c r="JH436"/>
  <c r="AH437"/>
  <c r="EL455"/>
  <c r="EU455"/>
  <c r="GN455"/>
  <c r="G454"/>
  <c r="DB453"/>
  <c r="HF451"/>
  <c r="AQ453"/>
  <c r="FV449"/>
  <c r="JH446"/>
  <c r="EU442"/>
  <c r="CA441"/>
  <c r="G442"/>
  <c r="IP440"/>
  <c r="FM439"/>
  <c r="DK440"/>
  <c r="AQ440"/>
  <c r="BR441"/>
  <c r="HO441"/>
  <c r="EC441"/>
  <c r="BI439"/>
  <c r="EL443"/>
  <c r="GE429"/>
  <c r="EL428"/>
  <c r="DB427"/>
  <c r="AZ428"/>
  <c r="P431"/>
  <c r="FM429"/>
  <c r="G427"/>
  <c r="JH428"/>
  <c r="GW428"/>
  <c r="EU431"/>
  <c r="DK430"/>
  <c r="BI428"/>
  <c r="Y431"/>
  <c r="HO428"/>
  <c r="FD427"/>
  <c r="BR427"/>
  <c r="AH427"/>
  <c r="IG427"/>
  <c r="EC428"/>
  <c r="AQ428"/>
  <c r="GN449"/>
  <c r="EL446"/>
  <c r="IG449"/>
  <c r="Y448"/>
  <c r="AZ447"/>
  <c r="GN465"/>
  <c r="AQ467"/>
  <c r="HX467"/>
  <c r="BI465"/>
  <c r="IG464"/>
  <c r="DK467"/>
  <c r="G465"/>
  <c r="IP467"/>
  <c r="FM467"/>
  <c r="CA470"/>
  <c r="FD473"/>
  <c r="GW472"/>
  <c r="FV441"/>
  <c r="P443"/>
  <c r="JH440"/>
  <c r="Y441"/>
  <c r="AQ441"/>
  <c r="CJ449"/>
  <c r="JH448"/>
  <c r="DB470"/>
  <c r="GN470"/>
  <c r="FD430"/>
  <c r="IP431"/>
  <c r="GN431"/>
  <c r="HX431"/>
  <c r="P429"/>
  <c r="FD461"/>
  <c r="FV483"/>
  <c r="GW477"/>
  <c r="EC477"/>
  <c r="CA475"/>
  <c r="P475"/>
  <c r="P484"/>
  <c r="CA464"/>
  <c r="EC485"/>
  <c r="EC479"/>
  <c r="DK471"/>
  <c r="EU478"/>
  <c r="AZ472"/>
  <c r="P473"/>
  <c r="AH466"/>
  <c r="BR459"/>
  <c r="GW458"/>
  <c r="AH460"/>
  <c r="CJ477"/>
  <c r="P465"/>
  <c r="P437"/>
  <c r="P449"/>
  <c r="CJ431"/>
  <c r="HF453"/>
  <c r="GN446"/>
  <c r="DK437"/>
  <c r="GW446"/>
  <c r="CJ476"/>
  <c r="CJ482"/>
  <c r="DB482"/>
  <c r="DB484"/>
  <c r="FM481"/>
  <c r="EL481"/>
  <c r="BI482"/>
  <c r="GN484"/>
  <c r="GE485"/>
  <c r="HO485"/>
  <c r="AH482"/>
  <c r="CJ484"/>
  <c r="AZ483"/>
  <c r="CA485"/>
  <c r="DB478"/>
  <c r="EU476"/>
  <c r="DB476"/>
  <c r="GN475"/>
  <c r="EL479"/>
  <c r="CA478"/>
  <c r="BI479"/>
  <c r="GE477"/>
  <c r="EU477"/>
  <c r="EL478"/>
  <c r="AH463"/>
  <c r="EL470"/>
  <c r="AZ470"/>
  <c r="AQ469"/>
  <c r="DB471"/>
  <c r="FD471"/>
  <c r="BR471"/>
  <c r="FM473"/>
  <c r="BI471"/>
  <c r="AQ471"/>
  <c r="CA469"/>
  <c r="Y470"/>
  <c r="P471"/>
  <c r="AQ473"/>
  <c r="EU472"/>
  <c r="AQ472"/>
  <c r="P469"/>
  <c r="Y472"/>
  <c r="HF470"/>
  <c r="AH465"/>
  <c r="DK463"/>
  <c r="FD467"/>
  <c r="Y464"/>
  <c r="FD463"/>
  <c r="AH467"/>
  <c r="P467"/>
  <c r="HF467"/>
  <c r="EC467"/>
  <c r="AH464"/>
  <c r="HF464"/>
  <c r="FD465"/>
  <c r="GW466"/>
  <c r="FM464"/>
  <c r="HF463"/>
  <c r="Y467"/>
  <c r="AQ464"/>
  <c r="EC458"/>
  <c r="DB461"/>
  <c r="CJ460"/>
  <c r="CJ461"/>
  <c r="EL459"/>
  <c r="BR458"/>
  <c r="AZ460"/>
  <c r="BI458"/>
  <c r="CJ457"/>
  <c r="P460"/>
  <c r="CA458"/>
  <c r="CA460"/>
  <c r="AZ454"/>
  <c r="AQ454"/>
  <c r="EU453"/>
  <c r="EL454"/>
  <c r="CA453"/>
  <c r="DK454"/>
  <c r="BR454"/>
  <c r="HO451"/>
  <c r="G452"/>
  <c r="CA451"/>
  <c r="AH452"/>
  <c r="FD451"/>
  <c r="P455"/>
  <c r="FV445"/>
  <c r="G445"/>
  <c r="AH448"/>
  <c r="FV446"/>
  <c r="BI447"/>
  <c r="GE448"/>
  <c r="EL445"/>
  <c r="BI449"/>
  <c r="G447"/>
  <c r="GE442"/>
  <c r="FM443"/>
  <c r="FV443"/>
  <c r="GN441"/>
  <c r="GE440"/>
  <c r="FD442"/>
  <c r="Y443"/>
  <c r="GE441"/>
  <c r="AH441"/>
  <c r="GW440"/>
  <c r="DK441"/>
  <c r="BR429"/>
  <c r="FM435"/>
  <c r="Y433"/>
  <c r="DB434"/>
  <c r="GW434"/>
  <c r="AH436"/>
  <c r="G435"/>
  <c r="CJ435"/>
  <c r="FD437"/>
  <c r="CJ436"/>
  <c r="Y434"/>
  <c r="CA435"/>
  <c r="BI435"/>
  <c r="HO427"/>
  <c r="P427"/>
  <c r="FD429"/>
  <c r="DB428"/>
  <c r="GN429"/>
  <c r="EC430"/>
  <c r="G485"/>
  <c r="G470"/>
  <c r="G464"/>
  <c r="JI456" l="1"/>
  <c r="V339" s="1"/>
  <c r="IZ468"/>
  <c r="IZ444"/>
  <c r="HY450"/>
  <c r="Q306" s="1"/>
  <c r="IZ492"/>
  <c r="IH450"/>
  <c r="Q333" s="1"/>
  <c r="IQ432"/>
  <c r="D328" s="1"/>
  <c r="IZ438"/>
  <c r="HY492"/>
  <c r="AW304" s="1"/>
  <c r="HY486"/>
  <c r="AR315" s="1"/>
  <c r="HY438"/>
  <c r="H275" s="1"/>
  <c r="IH468"/>
  <c r="AE288" s="1"/>
  <c r="IQ486"/>
  <c r="AR275" s="1"/>
  <c r="JI492"/>
  <c r="AW278" s="1"/>
  <c r="BR500"/>
  <c r="AH21" s="1"/>
  <c r="CJ500"/>
  <c r="AH31" s="1"/>
  <c r="GE500"/>
  <c r="AH45" s="1"/>
  <c r="FV500"/>
  <c r="AH54" s="1"/>
  <c r="EL500"/>
  <c r="AH59" s="1"/>
  <c r="G500"/>
  <c r="AH15" s="1"/>
  <c r="JH500"/>
  <c r="AH8" s="1"/>
  <c r="DK500"/>
  <c r="AH26" s="1"/>
  <c r="AQ500"/>
  <c r="AH34" s="1"/>
  <c r="IG500"/>
  <c r="AH11" s="1"/>
  <c r="DT500"/>
  <c r="AH12" s="1"/>
  <c r="EU500"/>
  <c r="AH35" s="1"/>
  <c r="AH500"/>
  <c r="AH19" s="1"/>
  <c r="HO500"/>
  <c r="AH66" s="1"/>
  <c r="CA500"/>
  <c r="AH14" s="1"/>
  <c r="FD500"/>
  <c r="AH53" s="1"/>
  <c r="P500"/>
  <c r="AH30" s="1"/>
  <c r="IY500"/>
  <c r="H264" s="1"/>
  <c r="GN500"/>
  <c r="AH4" s="1"/>
  <c r="IP500"/>
  <c r="AH48" s="1"/>
  <c r="HX500"/>
  <c r="AH3" s="1"/>
  <c r="BI500"/>
  <c r="AH36" s="1"/>
  <c r="EC500"/>
  <c r="AH18" s="1"/>
  <c r="CS500"/>
  <c r="AH72" s="1"/>
  <c r="Y500"/>
  <c r="AH56" s="1"/>
  <c r="FM500"/>
  <c r="AH49" s="1"/>
  <c r="AZ500"/>
  <c r="AH28" s="1"/>
  <c r="DB500"/>
  <c r="AH10" s="1"/>
  <c r="IQ444"/>
  <c r="M314" s="1"/>
  <c r="IZ474"/>
  <c r="JI438"/>
  <c r="H285" s="1"/>
  <c r="AR456"/>
  <c r="V286" s="1"/>
  <c r="AN333"/>
  <c r="HY462"/>
  <c r="Z275" s="1"/>
  <c r="IZ456"/>
  <c r="IQ456"/>
  <c r="V315" s="1"/>
  <c r="FE486"/>
  <c r="AR277" s="1"/>
  <c r="IH492"/>
  <c r="AW279" s="1"/>
  <c r="IH486"/>
  <c r="AR314" s="1"/>
  <c r="IQ474"/>
  <c r="AI328" s="1"/>
  <c r="IH474"/>
  <c r="AI322" s="1"/>
  <c r="IQ438"/>
  <c r="H318" s="1"/>
  <c r="BJ492"/>
  <c r="AW344" s="1"/>
  <c r="DC492"/>
  <c r="AW333" s="1"/>
  <c r="ED456"/>
  <c r="V307" s="1"/>
  <c r="IZ486"/>
  <c r="IZ462"/>
  <c r="HY480"/>
  <c r="AN324" s="1"/>
  <c r="HY432"/>
  <c r="D288" s="1"/>
  <c r="HY456"/>
  <c r="V274" s="1"/>
  <c r="JI444"/>
  <c r="M275" s="1"/>
  <c r="IH438"/>
  <c r="H304" s="1"/>
  <c r="JI450"/>
  <c r="Q323" s="1"/>
  <c r="HY444"/>
  <c r="M277" s="1"/>
  <c r="IZ480"/>
  <c r="JI498"/>
  <c r="BA299" s="1"/>
  <c r="IQ480"/>
  <c r="AN344" s="1"/>
  <c r="IH480"/>
  <c r="AN298" s="1"/>
  <c r="JI486"/>
  <c r="AR279" s="1"/>
  <c r="IZ432"/>
  <c r="IH498"/>
  <c r="BA276" s="1"/>
  <c r="IQ498"/>
  <c r="BA321" s="1"/>
  <c r="HY498"/>
  <c r="BA291" s="1"/>
  <c r="GO498"/>
  <c r="BA284" s="1"/>
  <c r="JI432"/>
  <c r="D285" s="1"/>
  <c r="BJ468"/>
  <c r="AE287" s="1"/>
  <c r="AI474"/>
  <c r="AI286" s="1"/>
  <c r="HP480"/>
  <c r="AN281" s="1"/>
  <c r="AI486"/>
  <c r="AR291" s="1"/>
  <c r="AR486"/>
  <c r="AR285" s="1"/>
  <c r="BS480"/>
  <c r="AN288" s="1"/>
  <c r="HP498"/>
  <c r="BA289" s="1"/>
  <c r="H432"/>
  <c r="D283" s="1"/>
  <c r="JI468"/>
  <c r="AE285" s="1"/>
  <c r="IH456"/>
  <c r="V322" s="1"/>
  <c r="FN480"/>
  <c r="AN323" s="1"/>
  <c r="EM486"/>
  <c r="AR295" s="1"/>
  <c r="IH462"/>
  <c r="Z344" s="1"/>
  <c r="IH432"/>
  <c r="D312" s="1"/>
  <c r="HY474"/>
  <c r="AI274" s="1"/>
  <c r="EM498"/>
  <c r="BA339" s="1"/>
  <c r="AN277"/>
  <c r="BJ474"/>
  <c r="AI330" s="1"/>
  <c r="JI474"/>
  <c r="AI303" s="1"/>
  <c r="BA498"/>
  <c r="BA324" s="1"/>
  <c r="IQ468"/>
  <c r="AE338" s="1"/>
  <c r="JI480"/>
  <c r="AN275" s="1"/>
  <c r="DL486"/>
  <c r="AR322" s="1"/>
  <c r="ED498"/>
  <c r="BA320" s="1"/>
  <c r="JI462"/>
  <c r="Z299" s="1"/>
  <c r="IZ498"/>
  <c r="FN456"/>
  <c r="V316" s="1"/>
  <c r="IH444"/>
  <c r="M305" s="1"/>
  <c r="HY468"/>
  <c r="AE321" s="1"/>
  <c r="IQ462"/>
  <c r="Z336" s="1"/>
  <c r="BA456"/>
  <c r="V328" s="1"/>
  <c r="BA450"/>
  <c r="Q314" s="1"/>
  <c r="IZ450"/>
  <c r="AR438"/>
  <c r="H321" s="1"/>
  <c r="Q474"/>
  <c r="AI309" s="1"/>
  <c r="FN474"/>
  <c r="AI313" s="1"/>
  <c r="BA468"/>
  <c r="AE304" s="1"/>
  <c r="FW486"/>
  <c r="AR274" s="1"/>
  <c r="CT498"/>
  <c r="BA313" s="1"/>
  <c r="HG498"/>
  <c r="BA287" s="1"/>
  <c r="Z498"/>
  <c r="BA288" s="1"/>
  <c r="IQ492"/>
  <c r="AW336" s="1"/>
  <c r="HG480"/>
  <c r="AN314" s="1"/>
  <c r="AR492"/>
  <c r="AW274" s="1"/>
  <c r="BJ498"/>
  <c r="BA344" s="1"/>
  <c r="IQ450"/>
  <c r="Q331" s="1"/>
  <c r="DC468"/>
  <c r="AE339" s="1"/>
  <c r="AR468"/>
  <c r="AE295" s="1"/>
  <c r="CK462"/>
  <c r="Z331" s="1"/>
  <c r="AR462"/>
  <c r="Z327" s="1"/>
  <c r="EM462"/>
  <c r="Z328" s="1"/>
  <c r="BA462"/>
  <c r="Z286" s="1"/>
  <c r="CB456"/>
  <c r="V281" s="1"/>
  <c r="BS456"/>
  <c r="V285" s="1"/>
  <c r="CK480"/>
  <c r="AN289" s="1"/>
  <c r="EV480"/>
  <c r="AN329" s="1"/>
  <c r="ED486"/>
  <c r="AR303" s="1"/>
  <c r="Q486"/>
  <c r="AR310" s="1"/>
  <c r="H492"/>
  <c r="AW306" s="1"/>
  <c r="FE498"/>
  <c r="BA303" s="1"/>
  <c r="Q498"/>
  <c r="BA305" s="1"/>
  <c r="GF450"/>
  <c r="Q336" s="1"/>
  <c r="Q322"/>
  <c r="DC450"/>
  <c r="Q287" s="1"/>
  <c r="M290"/>
  <c r="BA444"/>
  <c r="M334" s="1"/>
  <c r="AR444"/>
  <c r="M304" s="1"/>
  <c r="BA438"/>
  <c r="H326" s="1"/>
  <c r="HP432"/>
  <c r="D336" s="1"/>
  <c r="HG468"/>
  <c r="AE299" s="1"/>
  <c r="HG474"/>
  <c r="AI334" s="1"/>
  <c r="HG486"/>
  <c r="AR338" s="1"/>
  <c r="HG492"/>
  <c r="AW327" s="1"/>
  <c r="GX468"/>
  <c r="AE333" s="1"/>
  <c r="GO474"/>
  <c r="AI277" s="1"/>
  <c r="GO480"/>
  <c r="AN285" s="1"/>
  <c r="FE456"/>
  <c r="V282" s="1"/>
  <c r="FE432"/>
  <c r="D338" s="1"/>
  <c r="EV492"/>
  <c r="AW313" s="1"/>
  <c r="EM456"/>
  <c r="V304" s="1"/>
  <c r="Q311"/>
  <c r="CK486"/>
  <c r="AR317" s="1"/>
  <c r="CK450"/>
  <c r="Q341" s="1"/>
  <c r="CB468"/>
  <c r="AE292" s="1"/>
  <c r="BS468"/>
  <c r="AE286" s="1"/>
  <c r="Z456"/>
  <c r="V303" s="1"/>
  <c r="Q468"/>
  <c r="AE281" s="1"/>
  <c r="Q450"/>
  <c r="Q284" s="1"/>
  <c r="H486"/>
  <c r="AR289" s="1"/>
  <c r="Z444"/>
  <c r="M326" s="1"/>
  <c r="CK432"/>
  <c r="D333" s="1"/>
  <c r="GO438"/>
  <c r="H277" s="1"/>
  <c r="GO456"/>
  <c r="V276" s="1"/>
  <c r="AI284"/>
  <c r="GF486"/>
  <c r="AR284" s="1"/>
  <c r="FN486"/>
  <c r="AR318" s="1"/>
  <c r="HP486"/>
  <c r="AR320" s="1"/>
  <c r="DL462"/>
  <c r="Z281" s="1"/>
  <c r="ED468"/>
  <c r="AE289" s="1"/>
  <c r="FW468"/>
  <c r="AE329" s="1"/>
  <c r="GX474"/>
  <c r="AI343" s="1"/>
  <c r="Q480"/>
  <c r="AN337" s="1"/>
  <c r="BA480"/>
  <c r="AN300" s="1"/>
  <c r="BJ486"/>
  <c r="AR319" s="1"/>
  <c r="EV486"/>
  <c r="AR340" s="1"/>
  <c r="GX456"/>
  <c r="V308" s="1"/>
  <c r="HP462"/>
  <c r="Z280" s="1"/>
  <c r="DL474"/>
  <c r="AI302" s="1"/>
  <c r="CB480"/>
  <c r="AN321" s="1"/>
  <c r="AW283"/>
  <c r="GO492"/>
  <c r="AW302" s="1"/>
  <c r="DL498"/>
  <c r="BA293" s="1"/>
  <c r="GX450"/>
  <c r="Q327" s="1"/>
  <c r="GW476"/>
  <c r="GW500" s="1"/>
  <c r="AH55" s="1"/>
  <c r="D306"/>
  <c r="GX432"/>
  <c r="D321" s="1"/>
  <c r="BJ432"/>
  <c r="D316" s="1"/>
  <c r="EM432"/>
  <c r="D282" s="1"/>
  <c r="CB432"/>
  <c r="D327" s="1"/>
  <c r="H301"/>
  <c r="CK438"/>
  <c r="H300" s="1"/>
  <c r="H342"/>
  <c r="BJ438"/>
  <c r="H338" s="1"/>
  <c r="CB438"/>
  <c r="H323" s="1"/>
  <c r="Q432"/>
  <c r="D299" s="1"/>
  <c r="FW444"/>
  <c r="M332" s="1"/>
  <c r="ED444"/>
  <c r="M282" s="1"/>
  <c r="AI444"/>
  <c r="M285" s="1"/>
  <c r="GO444"/>
  <c r="M281" s="1"/>
  <c r="FE444"/>
  <c r="M307" s="1"/>
  <c r="EV450"/>
  <c r="Q321" s="1"/>
  <c r="BJ450"/>
  <c r="Q312" s="1"/>
  <c r="CB450"/>
  <c r="Q305" s="1"/>
  <c r="AR450"/>
  <c r="Q300" s="1"/>
  <c r="AI456"/>
  <c r="V306" s="1"/>
  <c r="H456"/>
  <c r="V287" s="1"/>
  <c r="DL456"/>
  <c r="V342" s="1"/>
  <c r="Q456"/>
  <c r="V292" s="1"/>
  <c r="EV456"/>
  <c r="V331" s="1"/>
  <c r="H462"/>
  <c r="Z324" s="1"/>
  <c r="GF462"/>
  <c r="Z296" s="1"/>
  <c r="FE468"/>
  <c r="AE324" s="1"/>
  <c r="GO468"/>
  <c r="AE276" s="1"/>
  <c r="HP474"/>
  <c r="AI344" s="1"/>
  <c r="AR474"/>
  <c r="AI283" s="1"/>
  <c r="EV474"/>
  <c r="AI314" s="1"/>
  <c r="DC474"/>
  <c r="AI332" s="1"/>
  <c r="FE474"/>
  <c r="AI345" s="1"/>
  <c r="AI468"/>
  <c r="AE325" s="1"/>
  <c r="AR480"/>
  <c r="AN282" s="1"/>
  <c r="DC480"/>
  <c r="AN301" s="1"/>
  <c r="GX486"/>
  <c r="AR324" s="1"/>
  <c r="BS486"/>
  <c r="AR321" s="1"/>
  <c r="BA492"/>
  <c r="AW286" s="1"/>
  <c r="GF492"/>
  <c r="AW314" s="1"/>
  <c r="AW276"/>
  <c r="AR498"/>
  <c r="BA329" s="1"/>
  <c r="GF498"/>
  <c r="BA330" s="1"/>
  <c r="FN498"/>
  <c r="BA281" s="1"/>
  <c r="AI498"/>
  <c r="BA279" s="1"/>
  <c r="HP444"/>
  <c r="M310" s="1"/>
  <c r="GO450"/>
  <c r="Q320" s="1"/>
  <c r="CB486"/>
  <c r="AR312" s="1"/>
  <c r="BJ480"/>
  <c r="AN319" s="1"/>
  <c r="DL432"/>
  <c r="D315" s="1"/>
  <c r="D341"/>
  <c r="FW432"/>
  <c r="D313" s="1"/>
  <c r="AI432"/>
  <c r="D298" s="1"/>
  <c r="Q438"/>
  <c r="H278" s="1"/>
  <c r="FN438"/>
  <c r="H290" s="1"/>
  <c r="GX438"/>
  <c r="H341" s="1"/>
  <c r="EM438"/>
  <c r="H312" s="1"/>
  <c r="FE438"/>
  <c r="H306" s="1"/>
  <c r="GF438"/>
  <c r="H310" s="1"/>
  <c r="FN432"/>
  <c r="D305" s="1"/>
  <c r="H444"/>
  <c r="M312" s="1"/>
  <c r="FN444"/>
  <c r="M328" s="1"/>
  <c r="M325"/>
  <c r="CB444"/>
  <c r="M288" s="1"/>
  <c r="DL450"/>
  <c r="Q313" s="1"/>
  <c r="ED450"/>
  <c r="Q280" s="1"/>
  <c r="FN450"/>
  <c r="Q343" s="1"/>
  <c r="FW450"/>
  <c r="Q332" s="1"/>
  <c r="FW456"/>
  <c r="V288" s="1"/>
  <c r="HG456"/>
  <c r="V314" s="1"/>
  <c r="GF456"/>
  <c r="V329" s="1"/>
  <c r="EM450"/>
  <c r="Q291" s="1"/>
  <c r="BJ462"/>
  <c r="Z323" s="1"/>
  <c r="Z325"/>
  <c r="EV462"/>
  <c r="Z340" s="1"/>
  <c r="Z320"/>
  <c r="FN462"/>
  <c r="Z293" s="1"/>
  <c r="EV468"/>
  <c r="AE323" s="1"/>
  <c r="HP468"/>
  <c r="AE320" s="1"/>
  <c r="CB474"/>
  <c r="AI320" s="1"/>
  <c r="GF474"/>
  <c r="AI333" s="1"/>
  <c r="H480"/>
  <c r="AN325" s="1"/>
  <c r="FE480"/>
  <c r="AN313" s="1"/>
  <c r="Z486"/>
  <c r="AR297" s="1"/>
  <c r="AR282"/>
  <c r="DC486"/>
  <c r="AR339" s="1"/>
  <c r="CB492"/>
  <c r="AW328" s="1"/>
  <c r="GX492"/>
  <c r="AW322" s="1"/>
  <c r="EM492"/>
  <c r="AW342" s="1"/>
  <c r="Z492"/>
  <c r="AW295" s="1"/>
  <c r="GX498"/>
  <c r="BA328" s="1"/>
  <c r="GO432"/>
  <c r="D290" s="1"/>
  <c r="FW474"/>
  <c r="AI341" s="1"/>
  <c r="BA474"/>
  <c r="AI278" s="1"/>
  <c r="DC456"/>
  <c r="V330" s="1"/>
  <c r="DC462"/>
  <c r="Z304" s="1"/>
  <c r="CK468"/>
  <c r="AE307" s="1"/>
  <c r="Z480"/>
  <c r="AN283" s="1"/>
  <c r="EM480"/>
  <c r="AN278" s="1"/>
  <c r="HG462"/>
  <c r="Z285" s="1"/>
  <c r="BA432"/>
  <c r="D302" s="1"/>
  <c r="ED432"/>
  <c r="D323" s="1"/>
  <c r="HG432"/>
  <c r="D320" s="1"/>
  <c r="BS432"/>
  <c r="D300" s="1"/>
  <c r="EV432"/>
  <c r="D339" s="1"/>
  <c r="HG438"/>
  <c r="H328" s="1"/>
  <c r="ED438"/>
  <c r="H284" s="1"/>
  <c r="H438"/>
  <c r="H276" s="1"/>
  <c r="DC438"/>
  <c r="H294" s="1"/>
  <c r="EV438"/>
  <c r="H307" s="1"/>
  <c r="BS444"/>
  <c r="M316" s="1"/>
  <c r="DC444"/>
  <c r="M303" s="1"/>
  <c r="EV444"/>
  <c r="M321" s="1"/>
  <c r="GX444"/>
  <c r="M329" s="1"/>
  <c r="DL444"/>
  <c r="M319" s="1"/>
  <c r="BJ444"/>
  <c r="M289" s="1"/>
  <c r="AI450"/>
  <c r="Q315" s="1"/>
  <c r="BS450"/>
  <c r="Q295" s="1"/>
  <c r="V280"/>
  <c r="CK456"/>
  <c r="V324" s="1"/>
  <c r="FW462"/>
  <c r="Z298" s="1"/>
  <c r="CB462"/>
  <c r="Z279" s="1"/>
  <c r="ED462"/>
  <c r="Z326" s="1"/>
  <c r="AE284"/>
  <c r="H474"/>
  <c r="AI292" s="1"/>
  <c r="CK474"/>
  <c r="AI312" s="1"/>
  <c r="AI462"/>
  <c r="Z306" s="1"/>
  <c r="ED480"/>
  <c r="AN308" s="1"/>
  <c r="AI480"/>
  <c r="AN306" s="1"/>
  <c r="GO486"/>
  <c r="AR313" s="1"/>
  <c r="ED492"/>
  <c r="AW296" s="1"/>
  <c r="FE492"/>
  <c r="AW341" s="1"/>
  <c r="DL492"/>
  <c r="AW299" s="1"/>
  <c r="FN492"/>
  <c r="AW285" s="1"/>
  <c r="CK492"/>
  <c r="AW309" s="1"/>
  <c r="CK498"/>
  <c r="BA275" s="1"/>
  <c r="FW498"/>
  <c r="BA343" s="1"/>
  <c r="EV498"/>
  <c r="BA335" s="1"/>
  <c r="H498"/>
  <c r="BA301" s="1"/>
  <c r="DC498"/>
  <c r="BA311" s="1"/>
  <c r="HG450"/>
  <c r="Q279" s="1"/>
  <c r="FW438"/>
  <c r="H314" s="1"/>
  <c r="AR290"/>
  <c r="FE462"/>
  <c r="Z343" s="1"/>
  <c r="Z432"/>
  <c r="D337" s="1"/>
  <c r="DC432"/>
  <c r="D276" s="1"/>
  <c r="GF432"/>
  <c r="D281" s="1"/>
  <c r="AR432"/>
  <c r="D278" s="1"/>
  <c r="DL438"/>
  <c r="H315" s="1"/>
  <c r="AI438"/>
  <c r="H336" s="1"/>
  <c r="BS438"/>
  <c r="H279" s="1"/>
  <c r="HP438"/>
  <c r="H339" s="1"/>
  <c r="Z438"/>
  <c r="H274" s="1"/>
  <c r="EM444"/>
  <c r="M317" s="1"/>
  <c r="GF444"/>
  <c r="M320" s="1"/>
  <c r="Q444"/>
  <c r="M309" s="1"/>
  <c r="HG444"/>
  <c r="M283" s="1"/>
  <c r="CK444"/>
  <c r="M274" s="1"/>
  <c r="FE450"/>
  <c r="Q282" s="1"/>
  <c r="H450"/>
  <c r="Q301" s="1"/>
  <c r="Z450"/>
  <c r="Q296" s="1"/>
  <c r="HP456"/>
  <c r="V283" s="1"/>
  <c r="HP450"/>
  <c r="Q304" s="1"/>
  <c r="BJ456"/>
  <c r="V279" s="1"/>
  <c r="BS462"/>
  <c r="Z342" s="1"/>
  <c r="Q462"/>
  <c r="Z334" s="1"/>
  <c r="Z462"/>
  <c r="Z297" s="1"/>
  <c r="V338"/>
  <c r="GO462"/>
  <c r="Z292" s="1"/>
  <c r="H468"/>
  <c r="AE291" s="1"/>
  <c r="Z468"/>
  <c r="AE283" s="1"/>
  <c r="GF468"/>
  <c r="AE337" s="1"/>
  <c r="DL468"/>
  <c r="AE282" s="1"/>
  <c r="Z474"/>
  <c r="AI293" s="1"/>
  <c r="EM474"/>
  <c r="AI323" s="1"/>
  <c r="ED474"/>
  <c r="AI304" s="1"/>
  <c r="DL480"/>
  <c r="AN309" s="1"/>
  <c r="GF480"/>
  <c r="AN312" s="1"/>
  <c r="BA486"/>
  <c r="AR335" s="1"/>
  <c r="Q492"/>
  <c r="AW301" s="1"/>
  <c r="HP492"/>
  <c r="AW326" s="1"/>
  <c r="BS492"/>
  <c r="AW287" s="1"/>
  <c r="AI492"/>
  <c r="AW282" s="1"/>
  <c r="BS498"/>
  <c r="BA342" s="1"/>
  <c r="CB498"/>
  <c r="BA340" s="1"/>
  <c r="DU498"/>
  <c r="BA334" s="1"/>
  <c r="EM468"/>
  <c r="AE318" s="1"/>
  <c r="BS474"/>
  <c r="AI305" s="1"/>
  <c r="GX462"/>
  <c r="Z319" s="1"/>
  <c r="FW480"/>
  <c r="AN339" s="1"/>
  <c r="AE274"/>
  <c r="FN468"/>
  <c r="AE275" s="1"/>
  <c r="AI294"/>
  <c r="FW492"/>
  <c r="AW343" s="1"/>
  <c r="M72" l="1"/>
  <c r="M18"/>
  <c r="M14"/>
  <c r="M12"/>
  <c r="M8"/>
  <c r="M45"/>
  <c r="M10"/>
  <c r="M48"/>
  <c r="M53"/>
  <c r="M26"/>
  <c r="M59"/>
  <c r="M21"/>
  <c r="M49"/>
  <c r="M66"/>
  <c r="M11"/>
  <c r="M15"/>
  <c r="M55"/>
  <c r="M28"/>
  <c r="M4"/>
  <c r="M35"/>
  <c r="M54"/>
  <c r="M56"/>
  <c r="M3"/>
  <c r="M30"/>
  <c r="M19"/>
  <c r="M34"/>
  <c r="M36"/>
  <c r="M31"/>
  <c r="F3"/>
  <c r="F27"/>
  <c r="H262"/>
  <c r="D251"/>
  <c r="D257"/>
  <c r="M254"/>
  <c r="D260"/>
  <c r="D255"/>
  <c r="H254"/>
  <c r="M255"/>
  <c r="H247"/>
  <c r="D249"/>
  <c r="M248"/>
  <c r="M249"/>
  <c r="D261"/>
  <c r="D264"/>
  <c r="D262"/>
  <c r="M260"/>
  <c r="N195"/>
  <c r="D263"/>
  <c r="N188"/>
  <c r="D259"/>
  <c r="D248"/>
  <c r="N190"/>
  <c r="H261"/>
  <c r="N193"/>
  <c r="M261"/>
  <c r="N196"/>
  <c r="N194"/>
  <c r="D250"/>
  <c r="N191"/>
  <c r="M259"/>
  <c r="D254"/>
  <c r="H258"/>
  <c r="D247"/>
  <c r="D258"/>
  <c r="D253"/>
  <c r="F69"/>
  <c r="F39"/>
  <c r="F16"/>
  <c r="F4"/>
  <c r="F11"/>
  <c r="F6"/>
  <c r="F56"/>
  <c r="F33"/>
  <c r="F52"/>
  <c r="F68"/>
  <c r="F60"/>
  <c r="F70"/>
  <c r="F36"/>
  <c r="F59"/>
  <c r="F22"/>
  <c r="F12"/>
  <c r="F18"/>
  <c r="F10"/>
  <c r="F23"/>
  <c r="F15"/>
  <c r="F26"/>
  <c r="F32"/>
  <c r="F47"/>
  <c r="F46"/>
  <c r="F14"/>
  <c r="F30"/>
  <c r="GX480"/>
  <c r="AN286" s="1"/>
  <c r="HF500"/>
  <c r="AH13" s="1"/>
  <c r="M13" l="1"/>
  <c r="H253"/>
  <c r="N189"/>
  <c r="F29"/>
  <c r="D252" i="4" l="1"/>
  <c r="M391" i="1" s="1"/>
  <c r="D245" i="4"/>
  <c r="M407" i="1" s="1"/>
  <c r="D257" i="4"/>
  <c r="M369" i="1" s="1"/>
  <c r="D96" i="4"/>
  <c r="Q365" i="1" s="1"/>
  <c r="D85" i="4"/>
  <c r="Q418" i="1" s="1"/>
  <c r="D13" i="4"/>
  <c r="AI391" i="1" s="1"/>
  <c r="D484" i="4"/>
  <c r="V358" i="1" s="1"/>
  <c r="D540" i="4"/>
  <c r="D375" i="1" s="1"/>
  <c r="D460" i="4"/>
  <c r="V360" i="1" s="1"/>
  <c r="D338" i="4"/>
  <c r="Z372" i="1" s="1"/>
  <c r="D314" i="4"/>
  <c r="Z395" i="1" s="1"/>
  <c r="D238" i="4"/>
  <c r="M420" i="1" s="1"/>
  <c r="D235" i="4"/>
  <c r="M405" i="1" s="1"/>
  <c r="D27" i="4"/>
  <c r="AI359" i="1" s="1"/>
  <c r="D93" i="4"/>
  <c r="Q381" i="1" s="1"/>
  <c r="D416" i="4"/>
  <c r="H372" i="1" s="1"/>
  <c r="D102" i="4"/>
  <c r="Q413" i="1" s="1"/>
  <c r="D18" i="4"/>
  <c r="AI405" i="1" s="1"/>
  <c r="D399" i="4"/>
  <c r="H377" i="1" s="1"/>
  <c r="D249" i="4"/>
  <c r="M402" i="1" s="1"/>
  <c r="D81" i="4"/>
  <c r="D248"/>
  <c r="M376" i="1" s="1"/>
  <c r="D103" i="4"/>
  <c r="Q406" i="1" s="1"/>
  <c r="D97" i="4"/>
  <c r="Q409" i="1" s="1"/>
  <c r="D413" i="4"/>
  <c r="H380" i="1" s="1"/>
  <c r="D92" i="4"/>
  <c r="Q370" i="1" s="1"/>
  <c r="D231" i="4"/>
  <c r="M413" i="1" s="1"/>
  <c r="D317" i="4"/>
  <c r="Z411" i="1" s="1"/>
  <c r="D89" i="4"/>
  <c r="Q396" i="1" s="1"/>
  <c r="Q398" l="1"/>
  <c r="Q421"/>
  <c r="M415"/>
  <c r="D322" i="4"/>
  <c r="Z396" i="1" s="1"/>
  <c r="D415" i="4"/>
  <c r="H403" i="1" s="1"/>
  <c r="D35" i="4" l="1"/>
  <c r="AI401" i="1" s="1"/>
  <c r="D403" i="4"/>
  <c r="H398" i="1" s="1"/>
  <c r="D341" i="4"/>
  <c r="Z355" i="1" s="1"/>
  <c r="D16" i="4"/>
  <c r="AI388" i="1" s="1"/>
  <c r="D184" i="4"/>
  <c r="AE401" i="1" s="1"/>
  <c r="D167" i="4"/>
  <c r="AE386" i="1" s="1"/>
  <c r="D166" i="4"/>
  <c r="AE404" i="1" s="1"/>
  <c r="D175" i="4"/>
  <c r="AE407" i="1" s="1"/>
  <c r="D473" i="4"/>
  <c r="V367" i="1" s="1"/>
  <c r="D462" i="4"/>
  <c r="V351" i="1" s="1"/>
  <c r="D159" i="4"/>
  <c r="AE421" i="1" s="1"/>
  <c r="D29" i="4"/>
  <c r="AI393" i="1" s="1"/>
  <c r="D90" i="4"/>
  <c r="Q420" i="1" s="1"/>
  <c r="D14" i="4"/>
  <c r="AI407" i="1" s="1"/>
  <c r="D84" i="4"/>
  <c r="Q403" i="1" s="1"/>
  <c r="D160" i="4"/>
  <c r="AE365" i="1" s="1"/>
  <c r="D20" i="4"/>
  <c r="AI399" i="1" s="1"/>
  <c r="D17" i="4"/>
  <c r="AI375" i="1" s="1"/>
  <c r="D22" i="4"/>
  <c r="AI384" i="1" s="1"/>
  <c r="D91" i="4"/>
  <c r="Q371" i="1" s="1"/>
  <c r="D176" i="4"/>
  <c r="AE380" i="1" s="1"/>
  <c r="D15" i="4"/>
  <c r="AI406" i="1" s="1"/>
  <c r="D9" i="4"/>
  <c r="AI402" i="1" s="1"/>
  <c r="D332" i="4"/>
  <c r="Z368" i="1" s="1"/>
  <c r="D263" i="4"/>
  <c r="M372" i="1" s="1"/>
  <c r="D174" i="4"/>
  <c r="AE376" i="1" s="1"/>
  <c r="D21" i="4"/>
  <c r="AI394" i="1" s="1"/>
  <c r="D333" i="4"/>
  <c r="Z354" i="1" s="1"/>
  <c r="D242" i="4"/>
  <c r="M362" i="1" s="1"/>
  <c r="D24" i="4"/>
  <c r="AI386" i="1" s="1"/>
  <c r="D104" i="4"/>
  <c r="Q379" i="1" s="1"/>
  <c r="D6" i="4"/>
  <c r="D25"/>
  <c r="AI373" i="1" s="1"/>
  <c r="D12" i="4"/>
  <c r="AI404" i="1" s="1"/>
  <c r="D10" i="4"/>
  <c r="AI417" i="1" s="1"/>
  <c r="AI365" l="1"/>
  <c r="AI361"/>
  <c r="K1067" i="8"/>
  <c r="K1050"/>
  <c r="K1064"/>
  <c r="K1078"/>
  <c r="K1088"/>
  <c r="K1059"/>
  <c r="K1044"/>
  <c r="K1048"/>
  <c r="K1054"/>
  <c r="K1026"/>
  <c r="K1023"/>
  <c r="K1093"/>
  <c r="K1074"/>
  <c r="K1020"/>
  <c r="K1058"/>
  <c r="K1069"/>
  <c r="K1094"/>
  <c r="K1073"/>
  <c r="K1053"/>
  <c r="K1022"/>
  <c r="K1084"/>
  <c r="K1082"/>
  <c r="K1039"/>
  <c r="K1083"/>
  <c r="K1025"/>
  <c r="K1077"/>
  <c r="K1045"/>
  <c r="K1070"/>
  <c r="K1076"/>
  <c r="K1032"/>
  <c r="K1087"/>
  <c r="K1040"/>
  <c r="K1028"/>
  <c r="K1035"/>
  <c r="K1090"/>
  <c r="K1018"/>
  <c r="K1055"/>
  <c r="K1051"/>
  <c r="K1019"/>
  <c r="K1047"/>
  <c r="K1049"/>
  <c r="K1071"/>
  <c r="K1027"/>
  <c r="K1091"/>
  <c r="K1079"/>
  <c r="K1041"/>
  <c r="K1046"/>
  <c r="K1061"/>
  <c r="K1042"/>
  <c r="K1052"/>
  <c r="K1065"/>
  <c r="K1089"/>
  <c r="K1072"/>
  <c r="K1060"/>
  <c r="K1063"/>
  <c r="K1095"/>
  <c r="K1038"/>
  <c r="K1024"/>
  <c r="K1062"/>
  <c r="K1075"/>
  <c r="K1031"/>
  <c r="K1068"/>
  <c r="K1066"/>
  <c r="K1086"/>
  <c r="K1036"/>
  <c r="K1080"/>
  <c r="K1085"/>
  <c r="K1092"/>
  <c r="K1037"/>
  <c r="K1030"/>
  <c r="K1081"/>
  <c r="K1034"/>
  <c r="K1021"/>
  <c r="K1043"/>
  <c r="K1029"/>
  <c r="K1033"/>
  <c r="K1057"/>
  <c r="K1056"/>
</calcChain>
</file>

<file path=xl/sharedStrings.xml><?xml version="1.0" encoding="utf-8"?>
<sst xmlns="http://schemas.openxmlformats.org/spreadsheetml/2006/main" count="60698" uniqueCount="3560">
  <si>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</si>
  <si>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</si>
  <si>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</si>
  <si>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</si>
  <si>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</si>
  <si>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</si>
  <si>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</si>
  <si>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</si>
  <si>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</si>
  <si>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</si>
  <si>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</si>
  <si>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</si>
  <si>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</si>
  <si>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</si>
  <si>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</si>
  <si>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</si>
  <si>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</si>
  <si>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</si>
  <si>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</si>
  <si>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</si>
  <si>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</si>
  <si>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</si>
  <si>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</si>
  <si>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</si>
  <si>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</si>
  <si>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</si>
  <si>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</si>
  <si>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</si>
  <si>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</si>
  <si>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</si>
  <si>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</si>
  <si>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</si>
  <si>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</si>
  <si>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</si>
  <si>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</si>
  <si>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</si>
  <si>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</si>
  <si>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</si>
  <si>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</si>
  <si>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</si>
  <si>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</si>
  <si>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</si>
  <si>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</si>
  <si>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</si>
  <si>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</si>
  <si>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</si>
  <si>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</si>
  <si>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</si>
  <si>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</si>
  <si>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</si>
  <si>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</si>
  <si>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</si>
  <si>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</si>
  <si>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</si>
  <si>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</si>
  <si>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</si>
  <si>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</si>
  <si>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</si>
  <si>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</si>
  <si>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</si>
  <si>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</si>
  <si>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</si>
  <si>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</si>
  <si>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</si>
  <si>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</si>
  <si>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</si>
  <si>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</si>
  <si>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</si>
  <si>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</si>
  <si>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</si>
  <si>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</si>
  <si>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</si>
  <si>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</si>
  <si>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</si>
  <si>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</si>
  <si>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</si>
  <si>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</si>
  <si>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</si>
  <si>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</si>
  <si>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</si>
  <si>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</si>
  <si>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</si>
  <si>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</si>
  <si>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</si>
  <si>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</si>
  <si>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</si>
  <si>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</si>
  <si>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</si>
  <si>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</si>
  <si>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</si>
  <si>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</si>
  <si>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</si>
  <si>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</si>
  <si>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</si>
  <si>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</si>
  <si>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</si>
  <si>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</si>
  <si>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</si>
  <si>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</si>
  <si>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</si>
  <si>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</si>
  <si>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</si>
  <si>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</si>
  <si>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</si>
  <si>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</si>
  <si>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</si>
  <si>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</si>
  <si>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</si>
  <si>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</si>
  <si>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</si>
  <si>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</si>
  <si>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</si>
  <si>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</si>
  <si>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</si>
  <si>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</si>
  <si>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</si>
  <si>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</si>
  <si>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</si>
  <si>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</si>
  <si>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</si>
  <si>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</si>
  <si>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</si>
  <si>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</si>
  <si>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</si>
  <si>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</si>
  <si>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`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</si>
  <si>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</si>
  <si>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</si>
  <si>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</si>
  <si>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</si>
  <si>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</si>
  <si>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</si>
  <si>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</si>
  <si>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</si>
  <si>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</si>
  <si>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</si>
  <si>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</si>
  <si>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</si>
  <si>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</si>
  <si>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</si>
  <si>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</si>
  <si>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</si>
  <si>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</si>
  <si>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</si>
  <si>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</si>
  <si>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</si>
  <si>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</si>
  <si>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</si>
  <si>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</si>
  <si>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</si>
  <si>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</si>
  <si>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</si>
  <si>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</si>
  <si>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Aantal x gekozen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</si>
  <si>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</si>
  <si>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</si>
  <si>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</si>
  <si>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</si>
  <si>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</si>
  <si>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</si>
  <si>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</si>
  <si>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</si>
  <si>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</si>
  <si>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</si>
  <si>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</si>
  <si>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</si>
  <si>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</si>
  <si>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Medailles: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</si>
  <si>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</si>
  <si>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</si>
  <si>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</si>
  <si>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</si>
  <si>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</si>
  <si>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</si>
  <si>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</si>
  <si>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</si>
  <si>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</si>
  <si>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</si>
  <si>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</si>
  <si>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</si>
  <si>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</si>
  <si>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</si>
  <si>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</si>
  <si>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</si>
  <si>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</si>
  <si>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</si>
  <si>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x50%</t>
  </si>
  <si>
    <t>x75%</t>
  </si>
  <si>
    <t>x100%</t>
  </si>
  <si>
    <t>nvt</t>
  </si>
  <si>
    <t>x25%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</si>
  <si>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</si>
  <si>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</si>
  <si>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</si>
  <si>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</si>
  <si>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</si>
  <si>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</si>
  <si>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</si>
  <si>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</si>
  <si>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</si>
  <si>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</si>
  <si>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</si>
  <si>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</si>
  <si>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</si>
  <si>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</si>
  <si>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</si>
  <si>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</si>
  <si>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</si>
  <si>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</si>
  <si>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</si>
  <si>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</si>
  <si>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</si>
  <si>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</si>
  <si>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</si>
  <si>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</si>
  <si>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</si>
  <si>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</si>
  <si>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</si>
  <si>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</si>
  <si>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</si>
  <si>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</si>
  <si>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</si>
  <si>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</si>
  <si>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</si>
  <si>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</si>
  <si>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</si>
  <si>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2014, 2015, 2016, 2017, 2018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</si>
  <si>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</si>
  <si>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</si>
  <si>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</si>
  <si>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</si>
  <si>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</si>
  <si>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</si>
  <si>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</si>
  <si>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</si>
  <si>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</si>
  <si>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</si>
  <si>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</si>
  <si>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</si>
  <si>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</si>
  <si>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</si>
  <si>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</si>
  <si>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</si>
  <si>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</si>
  <si>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</si>
  <si>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</si>
  <si>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</si>
  <si>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</si>
  <si>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</si>
  <si>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</si>
  <si>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</si>
  <si>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</si>
  <si>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</si>
  <si>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</si>
  <si>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</si>
  <si>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</si>
  <si>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</si>
  <si>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</si>
  <si>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</si>
  <si>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</si>
  <si>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</si>
  <si>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</si>
  <si>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</si>
  <si>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</si>
  <si>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</si>
  <si>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</si>
  <si>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</si>
  <si>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</si>
  <si>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</si>
  <si>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</si>
  <si>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</si>
  <si>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</si>
  <si>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</si>
  <si>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</si>
  <si>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</si>
  <si>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</si>
  <si>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</si>
  <si>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</si>
  <si>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</si>
  <si>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</si>
  <si>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</si>
  <si>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</si>
  <si>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</si>
  <si>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</si>
  <si>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</si>
  <si>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</si>
  <si>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</si>
  <si>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</si>
  <si>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</si>
  <si>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</si>
  <si>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</si>
  <si>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</si>
  <si>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</si>
  <si>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</si>
  <si>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</si>
  <si>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</si>
  <si>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</si>
  <si>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</si>
  <si>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</si>
  <si>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</si>
  <si>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</si>
  <si>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</si>
  <si>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</si>
  <si>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</si>
  <si>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</si>
  <si>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</si>
  <si>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</si>
  <si>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</si>
  <si>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</si>
  <si>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</si>
  <si>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</si>
  <si>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</si>
  <si>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</si>
  <si>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</si>
  <si>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</si>
  <si>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</si>
  <si>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</si>
  <si>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</si>
  <si>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2x1e, 1x9e</t>
  </si>
  <si>
    <t>1x3e, 1x8e</t>
  </si>
  <si>
    <t>2x4e</t>
  </si>
  <si>
    <t>1x6e, 1x8e, 1x9e</t>
  </si>
  <si>
    <t>1x2e, 1x7e</t>
  </si>
  <si>
    <t>1x5e, 1x6e</t>
  </si>
  <si>
    <t>2x9e, 1x10e</t>
  </si>
  <si>
    <t>2x1e</t>
  </si>
  <si>
    <t>1x4e, 1x9e</t>
  </si>
  <si>
    <t>2x6e</t>
  </si>
  <si>
    <t>1x6e, 1x7e</t>
  </si>
  <si>
    <t>1x7e, 1x8e, 1x9e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</si>
  <si>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</si>
  <si>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</si>
  <si>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</si>
  <si>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</si>
  <si>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</si>
  <si>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</si>
  <si>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</si>
  <si>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</si>
  <si>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</si>
  <si>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</si>
  <si>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</si>
  <si>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</si>
  <si>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</si>
  <si>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</si>
  <si>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</si>
  <si>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</si>
  <si>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</si>
  <si>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</si>
  <si>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</si>
  <si>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</si>
  <si>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</si>
  <si>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</si>
  <si>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2x2e, 1x10e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</si>
  <si>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</si>
  <si>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</si>
  <si>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</si>
  <si>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</si>
  <si>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</si>
  <si>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</si>
  <si>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</si>
  <si>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</si>
  <si>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</si>
  <si>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</si>
  <si>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</si>
  <si>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</si>
  <si>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</si>
  <si>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</si>
  <si>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</si>
  <si>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</si>
  <si>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</si>
  <si>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</si>
  <si>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</si>
  <si>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</si>
  <si>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</si>
  <si>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</si>
  <si>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</si>
  <si>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</si>
  <si>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</si>
  <si>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</si>
  <si>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</si>
  <si>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</si>
  <si>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</si>
  <si>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</si>
  <si>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</si>
  <si>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</si>
  <si>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</si>
  <si>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</si>
  <si>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</si>
  <si>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</si>
  <si>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</si>
  <si>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</si>
  <si>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</si>
  <si>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</si>
  <si>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</si>
  <si>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</si>
  <si>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</si>
  <si>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</si>
  <si>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</si>
  <si>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</si>
  <si>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</si>
  <si>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</si>
  <si>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</si>
  <si>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</si>
  <si>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</si>
  <si>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</si>
  <si>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</si>
  <si>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</si>
  <si>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</si>
  <si>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</si>
  <si>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</si>
  <si>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</si>
  <si>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</si>
  <si>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</si>
  <si>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</si>
  <si>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</si>
  <si>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</si>
  <si>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</si>
  <si>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</si>
  <si>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</si>
  <si>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</si>
  <si>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</si>
  <si>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</si>
  <si>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</si>
  <si>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</si>
  <si>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</si>
  <si>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</si>
  <si>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</si>
  <si>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VALVERDE Alejandro</t>
  </si>
  <si>
    <t>YATES Simon</t>
  </si>
  <si>
    <t>SAGAN Peter</t>
  </si>
  <si>
    <t>VIVIANI Elia</t>
  </si>
  <si>
    <t>DUMOULIN Tom</t>
  </si>
  <si>
    <t>ALAPHILIPPE Julian</t>
  </si>
  <si>
    <t>LÓPEZ Miguel Ángel</t>
  </si>
  <si>
    <t>VAN AVERMAET Greg</t>
  </si>
  <si>
    <t>PINOT Thibaut</t>
  </si>
  <si>
    <t>THOMAS Geraint</t>
  </si>
  <si>
    <t>BERNAL Egan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</si>
  <si>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</si>
  <si>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</si>
  <si>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</si>
  <si>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</si>
  <si>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</si>
  <si>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</si>
  <si>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FROOME Chris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</si>
  <si>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</si>
  <si>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</si>
  <si>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</si>
  <si>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</si>
  <si>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</si>
  <si>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</si>
  <si>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</si>
  <si>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</si>
  <si>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</si>
  <si>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</si>
  <si>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</si>
  <si>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</si>
  <si>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</si>
  <si>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</si>
  <si>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</si>
  <si>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</si>
  <si>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</si>
  <si>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COLBRELLI Sonny</t>
  </si>
  <si>
    <t>OOMEN Sam</t>
  </si>
  <si>
    <t>BENNETT George</t>
  </si>
  <si>
    <t>TEUNS Dylan</t>
  </si>
  <si>
    <t>MAJKA Rafał</t>
  </si>
  <si>
    <t>GILBERT Philippe</t>
  </si>
  <si>
    <t>TERPSTRA Niki</t>
  </si>
  <si>
    <t>MARTIN Dan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</si>
  <si>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</si>
  <si>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</si>
  <si>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</si>
  <si>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</si>
  <si>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</si>
  <si>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</si>
  <si>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</si>
  <si>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</si>
  <si>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</si>
  <si>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</si>
  <si>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</si>
  <si>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</si>
  <si>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</si>
  <si>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</si>
  <si>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</si>
  <si>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</si>
  <si>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</si>
  <si>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</si>
  <si>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</si>
  <si>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</si>
  <si>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</si>
  <si>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</si>
  <si>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</si>
  <si>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PORTE Richie</t>
  </si>
  <si>
    <t>KREUZIGER Roman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</si>
  <si>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</si>
  <si>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</si>
  <si>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</si>
  <si>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</si>
  <si>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</si>
  <si>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</si>
  <si>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</si>
  <si>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</si>
  <si>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</si>
  <si>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NIBALI Vincenzo</t>
  </si>
  <si>
    <t>SÁNCHEZ Luis León</t>
  </si>
  <si>
    <t>PASQUALON Andrea</t>
  </si>
  <si>
    <t>GREIPEL André</t>
  </si>
  <si>
    <t>DE GENDT Thomas</t>
  </si>
  <si>
    <t>JAKOBSEN Fabio</t>
  </si>
  <si>
    <t>GAVIRIA Fernando</t>
  </si>
  <si>
    <t>HAAS Nathan</t>
  </si>
  <si>
    <t>NIZZOLO Giacomo</t>
  </si>
  <si>
    <t>CASTROVIEJO Jonathan</t>
  </si>
  <si>
    <t>KRAGH ANDERSEN Søren</t>
  </si>
  <si>
    <t>LUTSENKO Alexey</t>
  </si>
  <si>
    <t>ZAKARIN Ilnur</t>
  </si>
  <si>
    <t>NIEVE Mikel</t>
  </si>
  <si>
    <t>HENAO Sergio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</si>
  <si>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</si>
  <si>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</si>
  <si>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</si>
  <si>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</si>
  <si>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</si>
  <si>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</si>
  <si>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</si>
  <si>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</si>
  <si>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</si>
  <si>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</si>
  <si>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</si>
  <si>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</si>
  <si>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</si>
  <si>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VAN GARDEREN Tejay</t>
  </si>
  <si>
    <t>DRUCKER Jempy</t>
  </si>
  <si>
    <t>HAIG Jack</t>
  </si>
  <si>
    <t>DILLIER Silvan</t>
  </si>
  <si>
    <t>BARGUIL Warren</t>
  </si>
  <si>
    <t>GESINK Robert</t>
  </si>
  <si>
    <t>GALLOPIN Tony</t>
  </si>
  <si>
    <t>SOSA Iván Ramiro</t>
  </si>
  <si>
    <t>HODEG Álvaro José</t>
  </si>
  <si>
    <t>KING Ben</t>
  </si>
  <si>
    <t>MADOUAS Valentin</t>
  </si>
  <si>
    <t>BALLERINI Davide</t>
  </si>
  <si>
    <t>BRAMBILLA Gianluca</t>
  </si>
  <si>
    <t>GASPAROTTO Enrico</t>
  </si>
  <si>
    <t>MCCARTHY Jay</t>
  </si>
  <si>
    <t>POELS Wout</t>
  </si>
  <si>
    <t>HOFSTETTER Hugo</t>
  </si>
  <si>
    <t>DEVENYNS Dries</t>
  </si>
  <si>
    <t>CONSONNI Simone</t>
  </si>
  <si>
    <t>VANENDERT Jelle</t>
  </si>
  <si>
    <t>TEUNISSEN Mike</t>
  </si>
  <si>
    <t>HERRADA Jesús</t>
  </si>
  <si>
    <t>VISCONTI Giovanni</t>
  </si>
  <si>
    <t>DEBUSSCHERE Jens</t>
  </si>
  <si>
    <t>BELLETTI Manuel</t>
  </si>
  <si>
    <t>ARU Fabio</t>
  </si>
  <si>
    <t>ROUX Anthony</t>
  </si>
  <si>
    <t>CHERNETSKI Sergei</t>
  </si>
  <si>
    <t>TRATNIK Jan</t>
  </si>
  <si>
    <t>CICCONE Giulio</t>
  </si>
  <si>
    <t>VAN DER POEL Mathieu</t>
  </si>
  <si>
    <t>GAUDU David</t>
  </si>
  <si>
    <t>GENIEZ Alexandre</t>
  </si>
  <si>
    <t>VAN BAARLE Dylan</t>
  </si>
  <si>
    <t>DE BIE Sean</t>
  </si>
  <si>
    <t>BONIFAZIO Niccolò</t>
  </si>
  <si>
    <t>CARTHY Hugh</t>
  </si>
  <si>
    <t>CHAVES Esteban</t>
  </si>
  <si>
    <t>MODOLO Sacha</t>
  </si>
  <si>
    <t>BEVIN Patrick</t>
  </si>
  <si>
    <t>GONÇALVES José</t>
  </si>
  <si>
    <t>GEOGHEGAN HART Tao</t>
  </si>
  <si>
    <t>FRANK Mathias</t>
  </si>
  <si>
    <t>CONTI Valerio</t>
  </si>
  <si>
    <t>CANOLA Marco</t>
  </si>
  <si>
    <t>ROLLAND Pierre</t>
  </si>
  <si>
    <t>SIMON Julien</t>
  </si>
  <si>
    <t>O'CONNOR Ben</t>
  </si>
  <si>
    <t>ROELANDTS Jürgen</t>
  </si>
  <si>
    <t>POLITT Nils</t>
  </si>
  <si>
    <t>SÉNÉCHAL Florian</t>
  </si>
  <si>
    <t>VUILLERMOZ Alexis</t>
  </si>
  <si>
    <t>MÜHLBERGER Gregor</t>
  </si>
  <si>
    <t>MATÉ Luis Ángel</t>
  </si>
  <si>
    <t>BATTAGLIN Enrico</t>
  </si>
  <si>
    <t>SERRY Pieter</t>
  </si>
  <si>
    <t>VICHOT Arthur</t>
  </si>
  <si>
    <t>MASNADA Fausto</t>
  </si>
  <si>
    <t>CALMEJANE Lilian</t>
  </si>
  <si>
    <t>ROSÓN Jaime</t>
  </si>
  <si>
    <t>MARTIN Tony</t>
  </si>
  <si>
    <t>BARBERO Carlos</t>
  </si>
  <si>
    <t>SARREAU Marc</t>
  </si>
  <si>
    <t>KANGERT Tanel</t>
  </si>
  <si>
    <t>SMITH Dion</t>
  </si>
  <si>
    <t>OVECHKIN Artem</t>
  </si>
  <si>
    <t>WALSCHEID Max</t>
  </si>
  <si>
    <t>POWER Robert</t>
  </si>
  <si>
    <t>AGUIRRE Hernán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</si>
  <si>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</si>
  <si>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</si>
  <si>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</si>
  <si>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</si>
  <si>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</si>
  <si>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</si>
  <si>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</si>
  <si>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</si>
  <si>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</si>
  <si>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BOLE Grega</t>
  </si>
  <si>
    <t>BOUDAT Thomas</t>
  </si>
  <si>
    <t>CAVAGNA Rémi</t>
  </si>
  <si>
    <t>MEURISSE Xandro</t>
  </si>
  <si>
    <t>OLIVEIRA Nelson</t>
  </si>
  <si>
    <t>SLAGTER Tom-Jelte</t>
  </si>
  <si>
    <t>VAN EMDEN Jos</t>
  </si>
  <si>
    <t>DE MARCHI Alessandro</t>
  </si>
  <si>
    <t>LOBATO Juan José</t>
  </si>
  <si>
    <t>MINALI Riccardo</t>
  </si>
  <si>
    <t>REICHENBACH Sébastien</t>
  </si>
  <si>
    <t>DYBALL Benjamin</t>
  </si>
  <si>
    <t>WIŚNIOWSKI Łukasz</t>
  </si>
  <si>
    <t>COQUARD Bryan</t>
  </si>
  <si>
    <t>FRAILE Omar</t>
  </si>
  <si>
    <t>MCNULTY Brandon</t>
  </si>
  <si>
    <t>MARECZKO Jakub</t>
  </si>
  <si>
    <t>POLANC Jan</t>
  </si>
  <si>
    <t>RICHEZE Maximiliano</t>
  </si>
  <si>
    <t>KUDUS Merhawi</t>
  </si>
  <si>
    <t>VERONA Carlos</t>
  </si>
  <si>
    <t>NAVARRO Daniel</t>
  </si>
  <si>
    <t>MØRKØV Michael</t>
  </si>
  <si>
    <t>ALBASINI Michael</t>
  </si>
  <si>
    <t>JANSEN Amund Grøndahl</t>
  </si>
  <si>
    <t>FINETTO Mauro</t>
  </si>
  <si>
    <t>PHILIPSEN Jasper</t>
  </si>
  <si>
    <t>BIZKARRA Mikel</t>
  </si>
  <si>
    <t>DUNBAR Eddie</t>
  </si>
  <si>
    <t>LAMMERTINK Maurits</t>
  </si>
  <si>
    <t>POGAČAR Tadej</t>
  </si>
  <si>
    <t>BOIVIN Guillaume</t>
  </si>
  <si>
    <t>HIVERT Jonathan</t>
  </si>
  <si>
    <t>PLANCKAERT Baptiste</t>
  </si>
  <si>
    <t>ROCHE Nicolas</t>
  </si>
  <si>
    <t>ABERASTURI Jon</t>
  </si>
  <si>
    <t>BETANCUR Carlos</t>
  </si>
  <si>
    <t>EDET Nicolas</t>
  </si>
  <si>
    <t>GUARDINI Andrea</t>
  </si>
  <si>
    <t>KRIEGER Alexander</t>
  </si>
  <si>
    <t>MOLANO Juan Sebastián</t>
  </si>
  <si>
    <t>DOWSETT Alex</t>
  </si>
  <si>
    <t>FELLINE Fabio</t>
  </si>
  <si>
    <t>HERMANS Quinten</t>
  </si>
  <si>
    <t>MÄDER Gino</t>
  </si>
  <si>
    <t>PACIONI Luca</t>
  </si>
  <si>
    <t>TAARAMÄE Rein</t>
  </si>
  <si>
    <t>CATALDO Dario</t>
  </si>
  <si>
    <t>COSNEFROY Benoît</t>
  </si>
  <si>
    <t>GRIVKO Andrey</t>
  </si>
  <si>
    <t>KOCH Jonas</t>
  </si>
  <si>
    <t>VAN SCHIP Jan-Willem</t>
  </si>
  <si>
    <t>BAGIOLI Nicola</t>
  </si>
  <si>
    <t>KUSS Sepp</t>
  </si>
  <si>
    <t>PERNSTEINER Hermann</t>
  </si>
  <si>
    <t>KIRYIENKA Vasil</t>
  </si>
  <si>
    <t>QUAADE Rasmus</t>
  </si>
  <si>
    <t>BÁRTA Jan</t>
  </si>
  <si>
    <t>VAN HOOYDONCK Nathan</t>
  </si>
  <si>
    <t>DENZ Nico</t>
  </si>
  <si>
    <t>GROSU Eduard Michael</t>
  </si>
  <si>
    <t>BODNAR Maciej</t>
  </si>
  <si>
    <t>JONES Brenton</t>
  </si>
  <si>
    <t>MOSCA Jacopo</t>
  </si>
  <si>
    <t>CATTANEO Mattia</t>
  </si>
  <si>
    <t>KREDER Raymond</t>
  </si>
  <si>
    <t>OWSIAN Łukasz</t>
  </si>
  <si>
    <t>MANNION Gavin</t>
  </si>
  <si>
    <t>PADUN Mark</t>
  </si>
  <si>
    <t>GHEBREIGZABHIER Amanuel</t>
  </si>
  <si>
    <t>GIDICH Yevgeniy</t>
  </si>
  <si>
    <t>JULES Justin</t>
  </si>
  <si>
    <t>LE GAC Olivier</t>
  </si>
  <si>
    <t>MANZIN Lorrenzo</t>
  </si>
  <si>
    <t>RICKAERT Jonas</t>
  </si>
  <si>
    <t>SIVAKOV Pavel</t>
  </si>
  <si>
    <t>ȚVETCOV Serghei</t>
  </si>
  <si>
    <t>BOOKWALTER Brent</t>
  </si>
  <si>
    <t>CRADDOCK Lawson</t>
  </si>
  <si>
    <t>ENGER Sondre Holst</t>
  </si>
  <si>
    <t>HANSEN Lasse Norman</t>
  </si>
  <si>
    <t>LIGTHART Pim</t>
  </si>
  <si>
    <t>PAUWELS Serge</t>
  </si>
  <si>
    <t>STRAKHOV Dmitry</t>
  </si>
  <si>
    <t>GANNA Filippo</t>
  </si>
  <si>
    <t>JOYCE Colin</t>
  </si>
  <si>
    <t>POWLESS Neilson</t>
  </si>
  <si>
    <t>ARANBURU Alex</t>
  </si>
  <si>
    <t>BOHÓRQUEZ Hernando</t>
  </si>
  <si>
    <t>HANSEN Jesper</t>
  </si>
  <si>
    <t>PACHER Quentin</t>
  </si>
  <si>
    <t>ROSSKOPF Joey</t>
  </si>
  <si>
    <t>THEUNS Edward</t>
  </si>
  <si>
    <t>DE BUYST Jasper</t>
  </si>
  <si>
    <t>VON HOFF Steele</t>
  </si>
  <si>
    <t>CAPIOT Amaury</t>
  </si>
  <si>
    <t>HOULE Hugo</t>
  </si>
  <si>
    <t>VENTURINI Clément</t>
  </si>
  <si>
    <t>BURGHARDT Marcus</t>
  </si>
  <si>
    <t>PÉRICHON Pierre-Luc</t>
  </si>
  <si>
    <t>DE BONDT Dries</t>
  </si>
  <si>
    <t>DE GENDT Aimé</t>
  </si>
  <si>
    <t>KANTER Max</t>
  </si>
  <si>
    <t>VILLELLA Davide</t>
  </si>
  <si>
    <t>WALLAYS Jelle</t>
  </si>
  <si>
    <t>DLAMINI Nic</t>
  </si>
  <si>
    <t>KEUKELEIRE Jens</t>
  </si>
  <si>
    <t>SIUTSOU Kanstantsin</t>
  </si>
  <si>
    <t>ČERNÝ Josef</t>
  </si>
  <si>
    <t>CLAEYS Dimitri</t>
  </si>
  <si>
    <t>DOULL Owain</t>
  </si>
  <si>
    <t>JANS Roy</t>
  </si>
  <si>
    <t>ĐURASEK Kristijan</t>
  </si>
  <si>
    <t>EENKHOORN Pascal</t>
  </si>
  <si>
    <t>MULLEN Ryan</t>
  </si>
  <si>
    <t>NARVÁEZ Jhonatan</t>
  </si>
  <si>
    <t>VAN LERBERGHE Bert</t>
  </si>
  <si>
    <t>LAWLESS Chris</t>
  </si>
  <si>
    <t>LEBAS Thomas</t>
  </si>
  <si>
    <t>LYU Xianjing</t>
  </si>
  <si>
    <t>WÜRTZ SCHMIDT Mads</t>
  </si>
  <si>
    <t>BAUGNIES Jérôme</t>
  </si>
  <si>
    <t>KUZNETSOV Vyacheslav</t>
  </si>
  <si>
    <t>NEILANDS Krists</t>
  </si>
  <si>
    <t>ROGINA Radoslav</t>
  </si>
  <si>
    <t>VERMELTFOORT Coen</t>
  </si>
  <si>
    <t>CAVENDISH Mark</t>
  </si>
  <si>
    <t>NÕMMELA Aksel</t>
  </si>
  <si>
    <t>PELUCCHI Matteo</t>
  </si>
  <si>
    <t>GESCHKE Simon</t>
  </si>
  <si>
    <t>KIRSCH Alex</t>
  </si>
  <si>
    <t>MCCABE Travis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</si>
  <si>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</si>
  <si>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</si>
  <si>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</si>
  <si>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</si>
  <si>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</si>
  <si>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</si>
  <si>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</si>
  <si>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</si>
  <si>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</si>
  <si>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MEYER Cameron</t>
  </si>
  <si>
    <t>SBARAGLI Kristian</t>
  </si>
  <si>
    <t>SCHELLING Patrick</t>
  </si>
  <si>
    <t>ALARCÓN Raúl</t>
  </si>
  <si>
    <t>GAUDIN Damien</t>
  </si>
  <si>
    <t>JANSSENS Jimmy</t>
  </si>
  <si>
    <t>RAVASI Edward</t>
  </si>
  <si>
    <t>RESTREPO Jhonatan</t>
  </si>
  <si>
    <t>TOTÒ Paolo</t>
  </si>
  <si>
    <t>FRAPPORTI Marco</t>
  </si>
  <si>
    <t>MERLIER Tim</t>
  </si>
  <si>
    <t>VLASOV Aleksandr</t>
  </si>
  <si>
    <t>WELTEN Bram</t>
  </si>
  <si>
    <t>GOGL Michael</t>
  </si>
  <si>
    <t>HALVORSEN Kristoffer</t>
  </si>
  <si>
    <t>VAN GENECHTEN Jonas</t>
  </si>
  <si>
    <t>BARBIER Rudy</t>
  </si>
  <si>
    <t>SISR František</t>
  </si>
  <si>
    <t>TOUZE Damien</t>
  </si>
  <si>
    <t>WEENING Pieter</t>
  </si>
  <si>
    <t>FABBRO Matteo</t>
  </si>
  <si>
    <t>KAMP Alexander</t>
  </si>
  <si>
    <t>CHEREL Mickaël</t>
  </si>
  <si>
    <t>FRANKINY Kilian</t>
  </si>
  <si>
    <t>MEIJERS Jeroen</t>
  </si>
  <si>
    <t>GOUGEARD Alexis</t>
  </si>
  <si>
    <t>KNOX James</t>
  </si>
  <si>
    <t>MORENO Javier</t>
  </si>
  <si>
    <t>AMADOR Andrey</t>
  </si>
  <si>
    <t>CIMOLAI Davide</t>
  </si>
  <si>
    <t>DAVIDENOK Ilya</t>
  </si>
  <si>
    <t>FRISON Frederik</t>
  </si>
  <si>
    <t>SPRENGERS Thomas</t>
  </si>
  <si>
    <t>DOMBROWSKI Joe</t>
  </si>
  <si>
    <t>BRANDÃO Joni</t>
  </si>
  <si>
    <t>CAICEDO Jonathan Klever</t>
  </si>
  <si>
    <t>PAILLOT Yoann</t>
  </si>
  <si>
    <t>DECLERCQ Benjamin</t>
  </si>
  <si>
    <t>HARPER Chris</t>
  </si>
  <si>
    <t>SAJNOK Szymon</t>
  </si>
  <si>
    <t>BUSATO Matteo</t>
  </si>
  <si>
    <t>HAGEN Carl Fredrik</t>
  </si>
  <si>
    <t>THOMAS Benjamin</t>
  </si>
  <si>
    <t>VELASCO Simone</t>
  </si>
  <si>
    <t>CARPENTER Robin</t>
  </si>
  <si>
    <t>GIBBONS Ryan</t>
  </si>
  <si>
    <t>PEDERSEN Casper</t>
  </si>
  <si>
    <t>DAHL Herman</t>
  </si>
  <si>
    <t>DELTOMBE Kevin</t>
  </si>
  <si>
    <t>TIZZA Marco</t>
  </si>
  <si>
    <t>ZABEL Rick</t>
  </si>
  <si>
    <t>ARERUYA Joseph</t>
  </si>
  <si>
    <t>ROJAS José Joaquín</t>
  </si>
  <si>
    <t>BASSO Leonardo</t>
  </si>
  <si>
    <t>GARCÍA DE MATEOS Vicente</t>
  </si>
  <si>
    <t>GERTS Floris</t>
  </si>
  <si>
    <t>HIRT Jan</t>
  </si>
  <si>
    <t>LASTRA Jonathan</t>
  </si>
  <si>
    <t>ZOIDL Riccardo</t>
  </si>
  <si>
    <t>LIEPIŅŠ Emīls</t>
  </si>
  <si>
    <t>PAREDES Wilmar</t>
  </si>
  <si>
    <t>PINTO Edgar</t>
  </si>
  <si>
    <t>SANTORO Antonio</t>
  </si>
  <si>
    <t>SIERRA Yecid</t>
  </si>
  <si>
    <t>VALLÉE Boris</t>
  </si>
  <si>
    <t>VANSPEYBROUCK Pieter</t>
  </si>
  <si>
    <t>CARSTENSEN Lucas</t>
  </si>
  <si>
    <t>GROVES Kaden</t>
  </si>
  <si>
    <t>HAMILTON Chris</t>
  </si>
  <si>
    <t>HOWSON Damien</t>
  </si>
  <si>
    <t>JOHANSEN Julius</t>
  </si>
  <si>
    <t>LOOIJ André</t>
  </si>
  <si>
    <t>OSS Daniel</t>
  </si>
  <si>
    <t>PETERS Nans</t>
  </si>
  <si>
    <t>VAN GESTEL Dries</t>
  </si>
  <si>
    <t>VILLALOBOS Luis</t>
  </si>
  <si>
    <t>BERHANE Natnael</t>
  </si>
  <si>
    <t>CHRISTIAN Mark</t>
  </si>
  <si>
    <t>PAPOK Siarhei</t>
  </si>
  <si>
    <t>RODRÍGUEZ Óscar</t>
  </si>
  <si>
    <t>SINKELDAM Ramon</t>
  </si>
  <si>
    <t>STOKBRO Andreas</t>
  </si>
  <si>
    <t>TURGIS Anthony</t>
  </si>
  <si>
    <t>ÁVILA Edwin</t>
  </si>
  <si>
    <t>DUNNE Conor</t>
  </si>
  <si>
    <t>EL FARES Julien</t>
  </si>
  <si>
    <t>JUUL-JENSEN Christopher</t>
  </si>
  <si>
    <t>ARENSMAN Thymen</t>
  </si>
  <si>
    <t>EG Niklas</t>
  </si>
  <si>
    <t>OLIVEIRA Rui</t>
  </si>
  <si>
    <t>PFINGSTEN Christoph</t>
  </si>
  <si>
    <t>RODRÍGUEZ Cristián</t>
  </si>
  <si>
    <t>ROSA Diego</t>
  </si>
  <si>
    <t>VAN ROOY Kenneth</t>
  </si>
  <si>
    <t>BARBIN Enrico</t>
  </si>
  <si>
    <t>BRITTON Rob</t>
  </si>
  <si>
    <t>CROME Sam</t>
  </si>
  <si>
    <t>DE KORT Koen</t>
  </si>
  <si>
    <t>PIBERNIK Luka</t>
  </si>
  <si>
    <t>PLANCKAERT Edward</t>
  </si>
  <si>
    <t>SÜTTERLIN Jasha</t>
  </si>
  <si>
    <t>TANFIELD Harry</t>
  </si>
  <si>
    <t>VENDRAME Andrea</t>
  </si>
  <si>
    <t>BJERG Mikkel</t>
  </si>
  <si>
    <t>DUVAL Julien</t>
  </si>
  <si>
    <t>HOLLER Nikodemus</t>
  </si>
  <si>
    <t>KREDER Wesley</t>
  </si>
  <si>
    <t>MALUCELLI Matteo</t>
  </si>
  <si>
    <t>MENTEN Milan</t>
  </si>
  <si>
    <t>SWIFT Connor</t>
  </si>
  <si>
    <t>VERMOTE Julien</t>
  </si>
  <si>
    <t>ANTOMARCHI Julien</t>
  </si>
  <si>
    <t>ANTUNES Amaro</t>
  </si>
  <si>
    <t>ERRAZKIN Xuban</t>
  </si>
  <si>
    <t>JANSE VAN RENSBURG Reinardt</t>
  </si>
  <si>
    <t>ROVNY Ivan</t>
  </si>
  <si>
    <t>SCHULTING Peter</t>
  </si>
  <si>
    <t>TESFAY Hanibal</t>
  </si>
  <si>
    <t>BACKAERT Frederik</t>
  </si>
  <si>
    <t>CONCI Nicola</t>
  </si>
  <si>
    <t>HECHT Gage</t>
  </si>
  <si>
    <t>LAENGEN Vegard Stake</t>
  </si>
  <si>
    <t>PEREZ Anthony</t>
  </si>
  <si>
    <t>SOKOLOV Dmitry</t>
  </si>
  <si>
    <t>VAN KEIRSBULCK Guillaume</t>
  </si>
  <si>
    <t>ASGREEN Kasper</t>
  </si>
  <si>
    <t>BOHLI Tom</t>
  </si>
  <si>
    <t>BOL Cees</t>
  </si>
  <si>
    <t>BOUWMAN Koen</t>
  </si>
  <si>
    <t>FICARA Pierpaolo</t>
  </si>
  <si>
    <t>GIACOPPO Anthony</t>
  </si>
  <si>
    <t>HERRADA José</t>
  </si>
  <si>
    <t>LECROQ Jérémy</t>
  </si>
  <si>
    <t>REYES Aldemar</t>
  </si>
  <si>
    <t>SANZ Enrique</t>
  </si>
  <si>
    <t>SIMION Paolo</t>
  </si>
  <si>
    <t>WYSS Danilo</t>
  </si>
  <si>
    <t>JAUREGUI Quentin</t>
  </si>
  <si>
    <t>NOPPE Christophe</t>
  </si>
  <si>
    <t>STETINA Peter</t>
  </si>
  <si>
    <t>VLIEGEN Loïc</t>
  </si>
  <si>
    <t>BAGDONAS Gediminas</t>
  </si>
  <si>
    <t>COMBAUD Romain</t>
  </si>
  <si>
    <t>CRAS Steff</t>
  </si>
  <si>
    <t>LE CUNFF Kévin</t>
  </si>
  <si>
    <t>LUKKEDAHL Øivind</t>
  </si>
  <si>
    <t>POLIVODA Oleksandr</t>
  </si>
  <si>
    <t>TONELLI Alessandro</t>
  </si>
  <si>
    <t>ARASHIRO Yukiya</t>
  </si>
  <si>
    <t>DUCHESNE Antoine</t>
  </si>
  <si>
    <t>EDMONDSON Alex</t>
  </si>
  <si>
    <t>GASTAUER Ben</t>
  </si>
  <si>
    <t>KIPKEMBOI Salim</t>
  </si>
  <si>
    <t>SICARD Romain</t>
  </si>
  <si>
    <t>STĘPNIAK Grzegorz</t>
  </si>
  <si>
    <t>THWAITES Scott</t>
  </si>
  <si>
    <t>WATSON Calvin</t>
  </si>
  <si>
    <t>ABRAHAM Meron</t>
  </si>
  <si>
    <t>BARCELÓ Fernando</t>
  </si>
  <si>
    <t>BENNETT Sean</t>
  </si>
  <si>
    <t>BOWDEN Scott</t>
  </si>
  <si>
    <t>CHOE Hyeong Min</t>
  </si>
  <si>
    <t>EARLE Nathan</t>
  </si>
  <si>
    <t>FONTE César</t>
  </si>
  <si>
    <t>MACIEJUK Filip</t>
  </si>
  <si>
    <t>MAS Lluís</t>
  </si>
  <si>
    <t>RUBIO Diego</t>
  </si>
  <si>
    <t>BAKELANTS Jan</t>
  </si>
  <si>
    <t>BASSETTI Sam</t>
  </si>
  <si>
    <t>BRAVO Garikoitz</t>
  </si>
  <si>
    <t>CIEŚLIK Paweł</t>
  </si>
  <si>
    <t>FOSS Tobias</t>
  </si>
  <si>
    <t>GOŁAŚ Michał</t>
  </si>
  <si>
    <t>ISTA Kevyn</t>
  </si>
  <si>
    <t>KATRAŠNIK Gašper</t>
  </si>
  <si>
    <t>KLARIS Magnus Bak</t>
  </si>
  <si>
    <t>LAAS Martin</t>
  </si>
  <si>
    <t>LIENHARD Fabian</t>
  </si>
  <si>
    <t>MANNAERTS Jelle</t>
  </si>
  <si>
    <t>MARQUE Alejandro Manuel</t>
  </si>
  <si>
    <t>MOSCHETTI Matteo</t>
  </si>
  <si>
    <t>PEARSON Daniel</t>
  </si>
  <si>
    <t>PETIT Adrien</t>
  </si>
  <si>
    <t>SELIG Rüdiger</t>
  </si>
  <si>
    <t>SIMÓN Jordi</t>
  </si>
  <si>
    <t>STALNOV Nikita</t>
  </si>
  <si>
    <t>VANTOMME Maxime</t>
  </si>
  <si>
    <t>VILELA Ricardo</t>
  </si>
  <si>
    <t>WACKERMANN Luca</t>
  </si>
  <si>
    <t>BENFATTO Marco</t>
  </si>
  <si>
    <t>BERNAS Paweł</t>
  </si>
  <si>
    <t>BOND Hamish</t>
  </si>
  <si>
    <t>CARDIS Romain</t>
  </si>
  <si>
    <t>CHAMPOUSSIN Clément</t>
  </si>
  <si>
    <t>CIMA Imerio</t>
  </si>
  <si>
    <t>GARCÍA Marcos</t>
  </si>
  <si>
    <t>HINDLEY Jai</t>
  </si>
  <si>
    <t>MARCATO Marco</t>
  </si>
  <si>
    <t>MEINTJES Louis</t>
  </si>
  <si>
    <t>NAJAR Gonzalo</t>
  </si>
  <si>
    <t>ORJUELA Fernando</t>
  </si>
  <si>
    <t>PRADES Benjamín</t>
  </si>
  <si>
    <t>ROSSETTO Stéphane</t>
  </si>
  <si>
    <t>RYBALKIN Aleksey</t>
  </si>
  <si>
    <t>STOSZ Patryk</t>
  </si>
  <si>
    <t>VAN POPPEL Boy</t>
  </si>
  <si>
    <t>VANBILSEN Kenneth</t>
  </si>
  <si>
    <t>ZEITS Andrey</t>
  </si>
  <si>
    <t>BARBIER Pierre</t>
  </si>
  <si>
    <t>BRÄNDLE Matthias</t>
  </si>
  <si>
    <t>DEBESAY Mekseb</t>
  </si>
  <si>
    <t>DUARTE Alvaro</t>
  </si>
  <si>
    <t>GRADEK Kamil</t>
  </si>
  <si>
    <t>HIRSCHI Marc</t>
  </si>
  <si>
    <t>JENSEN August</t>
  </si>
  <si>
    <t>LADAGNOUS Matthieu</t>
  </si>
  <si>
    <t>LEWIS Joe</t>
  </si>
  <si>
    <t>MARCHAND Gianni</t>
  </si>
  <si>
    <t>MEEUS Jordi</t>
  </si>
  <si>
    <t>MERTZ Rémy</t>
  </si>
  <si>
    <t>PELLAUD Simon</t>
  </si>
  <si>
    <t>PHOUNSAVATH Ariya</t>
  </si>
  <si>
    <t>RAJOVIĆ Dušan</t>
  </si>
  <si>
    <t>TILLER Rasmus</t>
  </si>
  <si>
    <t>WARBASSE Larry</t>
  </si>
  <si>
    <t>Puntenklassement 2019</t>
  </si>
  <si>
    <t>Medailleklassement</t>
  </si>
  <si>
    <t>Puntenklassement</t>
  </si>
  <si>
    <t>Debutantenklassement</t>
  </si>
  <si>
    <t>Klassementen per categorie</t>
  </si>
  <si>
    <t>TESFOM Sirak</t>
  </si>
  <si>
    <t>HABTEMICHAEL Daniel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</si>
  <si>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</si>
  <si>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</si>
  <si>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</si>
  <si>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</si>
  <si>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</si>
  <si>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</si>
  <si>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</si>
  <si>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</si>
  <si>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</si>
  <si>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</si>
  <si>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</si>
  <si>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</si>
  <si>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</si>
  <si>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</si>
  <si>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</si>
  <si>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</si>
  <si>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</si>
  <si>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</si>
  <si>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</si>
  <si>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</si>
  <si>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</si>
  <si>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</si>
  <si>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</si>
  <si>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</si>
  <si>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</si>
  <si>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</si>
  <si>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</si>
  <si>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</si>
  <si>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</si>
  <si>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Handel</t>
  </si>
  <si>
    <t>Hermen Vreugdenhil</t>
  </si>
  <si>
    <t>Nieuwendijk</t>
  </si>
  <si>
    <t>Dalem</t>
  </si>
  <si>
    <t>Almkerk</t>
  </si>
  <si>
    <t>45.</t>
  </si>
  <si>
    <t>Deelnemers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</si>
  <si>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</si>
  <si>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</si>
  <si>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</si>
  <si>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</si>
  <si>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</si>
  <si>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</si>
  <si>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</si>
  <si>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</si>
  <si>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</si>
  <si>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</si>
  <si>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</si>
  <si>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</si>
  <si>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</si>
  <si>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</si>
  <si>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</si>
  <si>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</si>
  <si>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</si>
  <si>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</si>
  <si>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</si>
  <si>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</si>
  <si>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</si>
  <si>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</si>
  <si>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</si>
  <si>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</si>
  <si>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</si>
  <si>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</si>
  <si>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</si>
  <si>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</si>
  <si>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</si>
  <si>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</si>
  <si>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</si>
  <si>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</si>
  <si>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</si>
  <si>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</si>
  <si>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</si>
  <si>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</si>
  <si>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</si>
  <si>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</si>
  <si>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</si>
  <si>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</si>
  <si>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</si>
  <si>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</si>
  <si>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</si>
  <si>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</si>
  <si>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2014, 2015, 2016, 2017, 2018, 2019</t>
  </si>
  <si>
    <t>2015, 2016, 2017, 2018, 2019</t>
  </si>
  <si>
    <t>2017, 2018, 2019</t>
  </si>
  <si>
    <t>Verschil</t>
  </si>
  <si>
    <t>STORER Michael</t>
  </si>
  <si>
    <t>LEA Jason</t>
  </si>
  <si>
    <t>ZAKHAROV Artyom</t>
  </si>
  <si>
    <t>BOARO Manuele</t>
  </si>
  <si>
    <t>HAMILTON Lucas</t>
  </si>
  <si>
    <t>LUDVIGSSON Tobias</t>
  </si>
  <si>
    <t>ELISSONDE Kenny</t>
  </si>
  <si>
    <t>WHITE Nicholas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</si>
  <si>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</si>
  <si>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</si>
  <si>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</si>
  <si>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</si>
  <si>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</si>
  <si>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</si>
  <si>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</si>
  <si>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</si>
  <si>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</si>
  <si>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ROWE Luke</t>
  </si>
  <si>
    <t>BYSTRØM Sven Erik</t>
  </si>
  <si>
    <t>BETTIOL Alberto</t>
  </si>
  <si>
    <t>SUNDERLAND Dylan</t>
  </si>
  <si>
    <t>La Tropicale</t>
  </si>
  <si>
    <t>MUNYANEZA Didier</t>
  </si>
  <si>
    <t>UWIZEYIMANA Bonaventure</t>
  </si>
  <si>
    <t>GHIRMAY Biniyam</t>
  </si>
  <si>
    <t>REGUIGUI Youcef</t>
  </si>
  <si>
    <t>EYOB Metkel</t>
  </si>
  <si>
    <t>BISOLTI Alessandro</t>
  </si>
  <si>
    <t>TEKLEHAIMANOT Daniel</t>
  </si>
  <si>
    <t>MULUBRHAN Henok</t>
  </si>
  <si>
    <t>MANSOURI Abderrahmane</t>
  </si>
  <si>
    <t>MUGISHA Samuel</t>
  </si>
  <si>
    <t>HIGUITA Sergio</t>
  </si>
  <si>
    <t>MCLAY Daniel</t>
  </si>
  <si>
    <t>TOOVEY Ayden</t>
  </si>
  <si>
    <t>STANNARD Robert</t>
  </si>
  <si>
    <t>WHITE Liam</t>
  </si>
  <si>
    <t>SCHULTZ Nick</t>
  </si>
  <si>
    <t>KNEES Christian</t>
  </si>
  <si>
    <t>JENNER Samuel</t>
  </si>
  <si>
    <t>VAN ASBROECK Tom</t>
  </si>
  <si>
    <t>TRARIEUX Julien</t>
  </si>
  <si>
    <t>ZAMORA Daniel</t>
  </si>
  <si>
    <t>OSORIO Alejandro</t>
  </si>
  <si>
    <t>EVENEPOEL Remco</t>
  </si>
  <si>
    <t>ÁLVAREZ Miguel Luis</t>
  </si>
  <si>
    <t>ANACONA Winner</t>
  </si>
  <si>
    <t>PAREDES César Nicolás</t>
  </si>
  <si>
    <t>MONTOYA Cristhian</t>
  </si>
  <si>
    <t>TIVANI German Nicolás</t>
  </si>
  <si>
    <t>DIAZ Daniel</t>
  </si>
  <si>
    <t>BAŠKA Erik</t>
  </si>
  <si>
    <t>SEVILLA Óscar</t>
  </si>
  <si>
    <t>CASTANO MUNOZ Sebastian Alexander</t>
  </si>
  <si>
    <t>CATTAPÁN Facundo Matias</t>
  </si>
  <si>
    <t>SWIFT Ben</t>
  </si>
  <si>
    <t>WOUTERS Enzo</t>
  </si>
  <si>
    <t>ARISTI Mikel</t>
  </si>
  <si>
    <t>LANGEVELD Sebastian</t>
  </si>
  <si>
    <t>LIETAER Eliot</t>
  </si>
  <si>
    <t>GUERNALEC Thibault</t>
  </si>
  <si>
    <t>WIRTGEN Tom</t>
  </si>
  <si>
    <t>MALDONADO Anthony</t>
  </si>
  <si>
    <t>SOBRERO Matteo</t>
  </si>
  <si>
    <t>BIDARD François</t>
  </si>
  <si>
    <t>HARDY Romain</t>
  </si>
  <si>
    <t>VAN GINNEKEN Sjoerd</t>
  </si>
  <si>
    <t>MATHIS Marco</t>
  </si>
  <si>
    <t>HERNANDEZ Jose Tito</t>
  </si>
  <si>
    <t>OCHOA Diego Antonio</t>
  </si>
  <si>
    <t>MUÑOZ William David</t>
  </si>
  <si>
    <t>CAMACHO Julio Alexis</t>
  </si>
  <si>
    <t>CONTRERAS Rodrigo</t>
  </si>
  <si>
    <t>SCHÄR Michael</t>
  </si>
  <si>
    <t>FILOSI Iuri</t>
  </si>
  <si>
    <t>GESBERT Élie</t>
  </si>
  <si>
    <t>GRELLIER Fabien</t>
  </si>
  <si>
    <t>DOUBEY Fabien</t>
  </si>
  <si>
    <t>ERIKSSON Lucas</t>
  </si>
  <si>
    <t>BERNARD Julien</t>
  </si>
  <si>
    <t>LE TURNIER Mathias</t>
  </si>
  <si>
    <t>GAUTIER Cyril</t>
  </si>
  <si>
    <t>SAMITIER Sergio</t>
  </si>
  <si>
    <t>CUADROS Álvaro</t>
  </si>
  <si>
    <t>VAN DER SANDE Tosh</t>
  </si>
  <si>
    <t>CARRETERO Héctor</t>
  </si>
  <si>
    <t>PAULINHO Pedro</t>
  </si>
  <si>
    <t>RIBEIRO David</t>
  </si>
  <si>
    <t>RODRIGUES João</t>
  </si>
  <si>
    <t>PETILLI Simone</t>
  </si>
  <si>
    <t>NUNES Hugo</t>
  </si>
  <si>
    <t>DECLERCQ Tim</t>
  </si>
  <si>
    <t>UAE Tour</t>
  </si>
  <si>
    <t>KURIANOV Stepan</t>
  </si>
  <si>
    <t>PLANET Charles</t>
  </si>
  <si>
    <t>DE LA PARTE Víctor</t>
  </si>
  <si>
    <t>BOUCHARD Geoffrey</t>
  </si>
  <si>
    <t>GRMAY Tsgabu</t>
  </si>
  <si>
    <t>PARET-PEINTRE Aurélien</t>
  </si>
  <si>
    <t>NYCH Artem</t>
  </si>
  <si>
    <t>DE VREESE Laurens</t>
  </si>
  <si>
    <t>DURBRIDGE Luke</t>
  </si>
  <si>
    <t>FEDELI Alessandro</t>
  </si>
  <si>
    <t>DEBESAY Yakob</t>
  </si>
  <si>
    <t>KASPERKIEWICZ Przemysław</t>
  </si>
  <si>
    <t>DU PLOOY Rohan</t>
  </si>
  <si>
    <t>TORRES Pablo</t>
  </si>
  <si>
    <t>BADILATTI Matteo</t>
  </si>
  <si>
    <t>BELLICAUD Jeremy</t>
  </si>
  <si>
    <t>TUREK Daniel</t>
  </si>
  <si>
    <t>MUGISHA Moise</t>
  </si>
  <si>
    <t>GUILLONNET Adrien</t>
  </si>
  <si>
    <t>LOZANO David</t>
  </si>
  <si>
    <t>KANGANGI Suleiman</t>
  </si>
  <si>
    <t>VINJEBO Emil</t>
  </si>
  <si>
    <t>VANDENBERGH Stijn</t>
  </si>
  <si>
    <t>REINDERS Elmar</t>
  </si>
  <si>
    <t>ASSELMAN Jesper</t>
  </si>
  <si>
    <t>1x2e, 1x3e, 1x8e</t>
  </si>
  <si>
    <t>SHALUNOV Evgeny</t>
  </si>
  <si>
    <t>ŠIŠKEVIČIUS Evaldas</t>
  </si>
  <si>
    <t>SCULLY Tom</t>
  </si>
  <si>
    <t>2x4e, 1x9e</t>
  </si>
  <si>
    <t>CHRISTIE Jason</t>
  </si>
  <si>
    <t>FREIBERG Michael</t>
  </si>
  <si>
    <t>GRIFFIN Logan</t>
  </si>
  <si>
    <t>VILLANI Jordan</t>
  </si>
  <si>
    <t>MOREY Drew</t>
  </si>
  <si>
    <t>DE BOD Stefan</t>
  </si>
  <si>
    <t>COETZEE Drikus</t>
  </si>
  <si>
    <t>SCHELLING Ide</t>
  </si>
  <si>
    <t>TAMINIAUX Lionel</t>
  </si>
  <si>
    <t>HEPBURN Michael</t>
  </si>
  <si>
    <t>MAESTRI Mirco</t>
  </si>
  <si>
    <t>SCHÖNBERGER Sebastian</t>
  </si>
  <si>
    <t>GABBURO Davide</t>
  </si>
  <si>
    <t>1x2e, 1x4e, 1x10e</t>
  </si>
  <si>
    <t>1x3e, 2x6e, 1x9e</t>
  </si>
  <si>
    <t>Tirreno Adriatico Specialist</t>
  </si>
  <si>
    <t>LAGAB Azzedine</t>
  </si>
  <si>
    <t>NAESEN Lawrence</t>
  </si>
  <si>
    <t>DEWULF Stan</t>
  </si>
  <si>
    <t>CARVALHO Andre</t>
  </si>
  <si>
    <t>GÓMEZ Bryan</t>
  </si>
  <si>
    <t>YOUNG Eric</t>
  </si>
  <si>
    <t>NAKAJIMA Yasuharu</t>
  </si>
  <si>
    <t>LU Shao Hsuan</t>
  </si>
  <si>
    <t>CLARKE Jonathan</t>
  </si>
  <si>
    <t>LONARDI Giovanni</t>
  </si>
  <si>
    <t>PENG Yuan Tang</t>
  </si>
  <si>
    <t>PICCOLI James</t>
  </si>
  <si>
    <t>VAN EMPEL Etienne</t>
  </si>
  <si>
    <t>YOSHIDA Hayato</t>
  </si>
  <si>
    <t>NIV Guy</t>
  </si>
  <si>
    <t>BRADBURY Edmund</t>
  </si>
  <si>
    <t>MASUDA Nariyuki</t>
  </si>
  <si>
    <t>FENG Chun Kai</t>
  </si>
  <si>
    <t>RAILEANU Cristian</t>
  </si>
  <si>
    <t>CULEY Marcus</t>
  </si>
  <si>
    <t>IRIBE Shotaro</t>
  </si>
  <si>
    <t>WEEMAES Sasha</t>
  </si>
  <si>
    <t>VERMEULEN Emiel</t>
  </si>
  <si>
    <t>FRAPPORTI Mattia</t>
  </si>
  <si>
    <t>HALLER Marco</t>
  </si>
  <si>
    <t>1x3e, 1x4e, 1x9e</t>
  </si>
  <si>
    <t>3daagse Brugge-De Panne</t>
  </si>
  <si>
    <t>VAN STAEYEN Michael</t>
  </si>
  <si>
    <t>BOECKMANS Kris</t>
  </si>
  <si>
    <t>1x2e, 1x9e, 1x10e</t>
  </si>
  <si>
    <t>TOWNSEND Rory</t>
  </si>
  <si>
    <t>DE VOS Adam</t>
  </si>
  <si>
    <t>REZA Kévin</t>
  </si>
  <si>
    <t>FERASSE Thibault</t>
  </si>
  <si>
    <t>Te behalen titels (vanaf 2016):</t>
  </si>
  <si>
    <t>ATAPUMA Darwin</t>
  </si>
  <si>
    <t>Volta Ciclista a Catalunya Specialist</t>
  </si>
  <si>
    <t>1x3e, 1x7e, 1x9e</t>
  </si>
  <si>
    <t>1x4e, 1x6e, 1x10e</t>
  </si>
  <si>
    <t>1x2e, 1x3e, 2x9e</t>
  </si>
  <si>
    <t>STACCHIOTTI Riccardo</t>
  </si>
  <si>
    <t>CRISTA Daniel</t>
  </si>
  <si>
    <t>ROBEET Ludovic</t>
  </si>
  <si>
    <t>FLÓREZ Miguel Eduardo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</si>
  <si>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</si>
  <si>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</si>
  <si>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</si>
  <si>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</si>
  <si>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</si>
  <si>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</si>
  <si>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</si>
  <si>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</si>
  <si>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</si>
  <si>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PÖSTLBERGER Lukas</t>
  </si>
  <si>
    <t>HAUSSLER Heinrich</t>
  </si>
  <si>
    <t>BAUER Jack</t>
  </si>
  <si>
    <t>1x4e, 1x5e, 1x8e</t>
  </si>
  <si>
    <t>Joh Verschoor</t>
  </si>
  <si>
    <t>Tinus van de Heuvel</t>
  </si>
  <si>
    <t>Erik Golvderdingen</t>
  </si>
  <si>
    <t>SOTO Nelson Andrés</t>
  </si>
  <si>
    <t>VDOVIN Alexander</t>
  </si>
  <si>
    <t>FORFANG Ole</t>
  </si>
  <si>
    <t>TEUGELS Lennert</t>
  </si>
  <si>
    <t>PAASSCHENS Mathijs</t>
  </si>
  <si>
    <t>HAVIK Piotr</t>
  </si>
  <si>
    <t>CANTÓN Isaac</t>
  </si>
  <si>
    <t>QUINTANA Dayer</t>
  </si>
  <si>
    <t>RIES Michel</t>
  </si>
  <si>
    <t>LAKASEK Irwandie</t>
  </si>
  <si>
    <t>PLOWRIGHT Jensen</t>
  </si>
  <si>
    <t>PARK Sang-Hoon</t>
  </si>
  <si>
    <t>WANG Junyong</t>
  </si>
  <si>
    <t>MA Guangtong</t>
  </si>
  <si>
    <t>CAVANAGH Ryan</t>
  </si>
  <si>
    <t>GUARDIOLA Salvador</t>
  </si>
  <si>
    <t>BATMUNKH Maral-Erdene</t>
  </si>
  <si>
    <t>BARÓN Félix Alejandro</t>
  </si>
  <si>
    <t>SIRIRONNACHAI Sarawut</t>
  </si>
  <si>
    <t>CASTIBLANCO Jorge Camilo</t>
  </si>
  <si>
    <t>GONG Hyo Suk</t>
  </si>
  <si>
    <t>JUNG Woo-ho</t>
  </si>
  <si>
    <t>YOSHIOKA Naoya</t>
  </si>
  <si>
    <t>FELIPE Marcelo</t>
  </si>
  <si>
    <t>STRONG Corbin</t>
  </si>
  <si>
    <t>NISHIMURA Hiroki</t>
  </si>
  <si>
    <t>BERWICK Sebastian</t>
  </si>
  <si>
    <t>TORRES Rodolfo Andrés</t>
  </si>
  <si>
    <t>RUSSO Clément</t>
  </si>
  <si>
    <t>1x1e, 1x4e, 1x8e, 1x9e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</si>
  <si>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</si>
  <si>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</si>
  <si>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</si>
  <si>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</si>
  <si>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</si>
  <si>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</si>
  <si>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</si>
  <si>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</si>
  <si>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</si>
  <si>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</si>
  <si>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</si>
  <si>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</si>
  <si>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</si>
  <si>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</si>
  <si>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</si>
  <si>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</si>
  <si>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</si>
  <si>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</si>
  <si>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</si>
  <si>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</si>
  <si>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</si>
  <si>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</si>
  <si>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</si>
  <si>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</si>
  <si>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</si>
  <si>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</si>
  <si>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</si>
  <si>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</si>
  <si>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</si>
  <si>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</si>
  <si>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</si>
  <si>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</si>
  <si>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</si>
  <si>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</si>
  <si>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</si>
  <si>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</si>
  <si>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</si>
  <si>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</si>
  <si>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</si>
  <si>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</si>
  <si>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</si>
  <si>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Coen  Prenger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</si>
  <si>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</si>
  <si>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</si>
  <si>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</si>
  <si>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</si>
  <si>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</si>
  <si>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</si>
  <si>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</si>
  <si>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</si>
  <si>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</si>
  <si>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</si>
  <si>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</si>
  <si>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</si>
  <si>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</si>
  <si>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</si>
  <si>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</si>
  <si>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VAN TRIJP Maarten</t>
  </si>
  <si>
    <t>BRØCHNER Nicolai</t>
  </si>
  <si>
    <t>GOLDSTEIN Roy</t>
  </si>
  <si>
    <t>LEDANOIS Kévin</t>
  </si>
  <si>
    <t>PEYSKENS Dimitri</t>
  </si>
  <si>
    <t>CARISEY Clément</t>
  </si>
  <si>
    <t>OSORIO Juan Felipe</t>
  </si>
  <si>
    <t>LIVYNS Arjen</t>
  </si>
  <si>
    <t>HENDRICKS Clint</t>
  </si>
  <si>
    <t>MARCHETTI Moreno</t>
  </si>
  <si>
    <t>DAVIDS Brendon</t>
  </si>
  <si>
    <t>LYONS Angus</t>
  </si>
  <si>
    <t>SALEH Mohd Hariff</t>
  </si>
  <si>
    <t>CHEN Zhiwen</t>
  </si>
  <si>
    <t>KUBOKI Kazushige</t>
  </si>
  <si>
    <t>SWIRBUL Keegan</t>
  </si>
  <si>
    <t>PRONSKIY Vadim</t>
  </si>
  <si>
    <t>QUICK Blake</t>
  </si>
  <si>
    <t>BRESCIANI Michael</t>
  </si>
  <si>
    <t>WIGGINS Craig</t>
  </si>
  <si>
    <t>BEVILACQUA Simone</t>
  </si>
  <si>
    <t>KASTRANTAS Charalampos</t>
  </si>
  <si>
    <t>CHERKASOV Nikolay</t>
  </si>
  <si>
    <t>OVETT Freddy</t>
  </si>
  <si>
    <t>RAGGIO Luca</t>
  </si>
  <si>
    <t>MAIN Kent</t>
  </si>
  <si>
    <t>ZUKOWSKY Nicolas</t>
  </si>
  <si>
    <t>EWART Jesse</t>
  </si>
  <si>
    <t>KWON Soon Young</t>
  </si>
  <si>
    <t>VINGEGAARD Jonas</t>
  </si>
  <si>
    <t>1x6e, 1x7e,1x8e</t>
  </si>
  <si>
    <t>2x 3e, 1x4e, 1x8e</t>
  </si>
  <si>
    <t>Ronde van het Baskenland Specialist</t>
  </si>
  <si>
    <t>QUINTERO Carlos</t>
  </si>
  <si>
    <t>JUARISTI Txomin</t>
  </si>
  <si>
    <t>ITURRIA Mikel</t>
  </si>
  <si>
    <t>GONZÁLEZ Mario</t>
  </si>
  <si>
    <t>CAMPOS Francisco</t>
  </si>
  <si>
    <t>MESTRE Daniel</t>
  </si>
  <si>
    <t>MUDGWAY Luke</t>
  </si>
  <si>
    <t>CASIMIRO Henrique</t>
  </si>
  <si>
    <t>FIGUEIREDO Frederico</t>
  </si>
  <si>
    <t>RODRIGUES David Miguel Costa</t>
  </si>
  <si>
    <t>MOLENAAR Alex</t>
  </si>
  <si>
    <t>LOPES Pedro Miguel</t>
  </si>
  <si>
    <t>BARBOSA João</t>
  </si>
  <si>
    <t>DE BACKER Bert</t>
  </si>
  <si>
    <t>GENIETS Kevin</t>
  </si>
  <si>
    <t>COUSIN Jérôme</t>
  </si>
  <si>
    <t>GODON Dorian</t>
  </si>
  <si>
    <t>FORTUNATO Lorenzo</t>
  </si>
  <si>
    <t>ROBREDO Álvaro</t>
  </si>
  <si>
    <t>DE VYLDER Lindsay</t>
  </si>
  <si>
    <t>SERRANO Gonzalo</t>
  </si>
  <si>
    <t>WILLEMS Thimo</t>
  </si>
  <si>
    <t>DE ROSSI Lucas</t>
  </si>
  <si>
    <t>GIBSON Matthew</t>
  </si>
  <si>
    <t>MURPHY Kyle</t>
  </si>
  <si>
    <t>CAPECCHI Eros</t>
  </si>
  <si>
    <t>FOMINYKH Daniil</t>
  </si>
  <si>
    <t>BIZHIGITOV Zhandos</t>
  </si>
  <si>
    <t>ITO Masakazu</t>
  </si>
  <si>
    <t>BARTHE Cyril</t>
  </si>
  <si>
    <t>MOREIRA Mauricio</t>
  </si>
  <si>
    <t>MARENGO Umberto</t>
  </si>
  <si>
    <t>NAVARDAUSKAS Ramūnas</t>
  </si>
  <si>
    <t>2x2e, 1x7e, 1x9e</t>
  </si>
  <si>
    <t>Ronde van Turkije Specialist</t>
  </si>
  <si>
    <t>GATE Aaron</t>
  </si>
  <si>
    <t>VALTER Attila</t>
  </si>
  <si>
    <t>HILL Benjamin</t>
  </si>
  <si>
    <t>SCHINNAGEL Johannes</t>
  </si>
  <si>
    <t>HALLER Patrick</t>
  </si>
  <si>
    <t>FRANCZAK Paweł</t>
  </si>
  <si>
    <t>GROSSER Aaron</t>
  </si>
  <si>
    <t>SALZMANN Jodok</t>
  </si>
  <si>
    <t>KUMP Marko</t>
  </si>
  <si>
    <t>PUCCIONI Dario</t>
  </si>
  <si>
    <t>LODERER Timon</t>
  </si>
  <si>
    <t>HATZ Christopher</t>
  </si>
  <si>
    <t>BURCHIO Federico</t>
  </si>
  <si>
    <t>TYRPEKL Karel</t>
  </si>
  <si>
    <t>QUIROZ Óscar Adalberto</t>
  </si>
  <si>
    <t>DI SANTE Antonio</t>
  </si>
  <si>
    <t>DELAGE Mickaël</t>
  </si>
  <si>
    <t>DELAPLACE Anthony</t>
  </si>
  <si>
    <t>1x5e, 1x7e, 1x8e</t>
  </si>
  <si>
    <t>THALMANN Roland</t>
  </si>
  <si>
    <t>DIMA Emil</t>
  </si>
  <si>
    <t>KRIZEK Matthias</t>
  </si>
  <si>
    <t>ZARDINI Edoardo</t>
  </si>
  <si>
    <t>COVILI Luca</t>
  </si>
  <si>
    <t>ZIMMERMANN Georg</t>
  </si>
  <si>
    <t>SILVA Bruno</t>
  </si>
  <si>
    <t>BENNATI Daniele</t>
  </si>
  <si>
    <t>MATIAS Joao</t>
  </si>
  <si>
    <t>PARRA Jordan</t>
  </si>
  <si>
    <t>SÁEZ Héctor</t>
  </si>
  <si>
    <t>SUREDA Jaume</t>
  </si>
  <si>
    <t>TRUEBA Alvaro</t>
  </si>
  <si>
    <t>CHEUNG King Lok</t>
  </si>
  <si>
    <t>SHI Hang</t>
  </si>
  <si>
    <t>GRUZDEV Dmitriy</t>
  </si>
  <si>
    <t>RAVANELLI Simone</t>
  </si>
  <si>
    <t>ZURLO Federico</t>
  </si>
  <si>
    <t>SHILOV Sergey</t>
  </si>
  <si>
    <t>NIEUWENHUIS Joris</t>
  </si>
  <si>
    <t>AULAR Orluis</t>
  </si>
  <si>
    <t>GARCÍA Jhojan</t>
  </si>
  <si>
    <t>FORTIN Filippo</t>
  </si>
  <si>
    <t>CULLAIGH Gabriel</t>
  </si>
  <si>
    <t>HENNESSY Jacob</t>
  </si>
  <si>
    <t>BIGHAM Daniel</t>
  </si>
  <si>
    <t>FOUCHÉ James</t>
  </si>
  <si>
    <t>TENNANT Andrew</t>
  </si>
  <si>
    <t>SCOTT Jacob</t>
  </si>
  <si>
    <t>SCOTT Robert</t>
  </si>
  <si>
    <t>ARCHIBALD John</t>
  </si>
  <si>
    <t>HOLMES Matthew</t>
  </si>
  <si>
    <t>SHAW James</t>
  </si>
  <si>
    <t>VAN DER LIJKE Nick</t>
  </si>
  <si>
    <t>BIERMANS Jenthe</t>
  </si>
  <si>
    <t>COURTEILLE Arnaud</t>
  </si>
  <si>
    <t>SEPÚLVEDA Eduardo</t>
  </si>
  <si>
    <t>BARTA Will</t>
  </si>
  <si>
    <t>IMHOF Claudio</t>
  </si>
  <si>
    <t>CASTRILLO Jaime</t>
  </si>
  <si>
    <t>GREGAARD Jonas</t>
  </si>
  <si>
    <t>STORK Florian</t>
  </si>
  <si>
    <t>1x1e, 1x5e, 1x6e, 1x7e</t>
  </si>
  <si>
    <t>1x3e, 1x5e, 1x6e, 1x8e</t>
  </si>
  <si>
    <t>Ronde van Romandie Specialist</t>
  </si>
  <si>
    <t>GAZZOLI Michele</t>
  </si>
  <si>
    <t>SEVILLA Diego Pablo</t>
  </si>
  <si>
    <t>CUADRADO Unai</t>
  </si>
  <si>
    <t>MANCEBO Francisco</t>
  </si>
  <si>
    <t>GRIGORYEV Alexander</t>
  </si>
  <si>
    <t>CAÑAVERAL Johnatan</t>
  </si>
  <si>
    <t>CANO Diego Fernando</t>
  </si>
  <si>
    <t>PUPPIO Antonio</t>
  </si>
  <si>
    <t>GUTIERREZ José Manuel</t>
  </si>
  <si>
    <t>EZQUERRA Jesús</t>
  </si>
  <si>
    <t>LOPEZ Juan Pedro</t>
  </si>
  <si>
    <t>OLDANI Stefano</t>
  </si>
  <si>
    <t>ARCAS Jorge</t>
  </si>
  <si>
    <t>LEROUX Samuel</t>
  </si>
  <si>
    <t>DEVRIENDT Tom</t>
  </si>
  <si>
    <t>ALLEGAERT Piet</t>
  </si>
  <si>
    <t>BERRADE Urko</t>
  </si>
  <si>
    <t>STITES Tyler</t>
  </si>
  <si>
    <t>ANDERSON Edward</t>
  </si>
  <si>
    <t>HOEHN Alex</t>
  </si>
  <si>
    <t>ALMEIDA João</t>
  </si>
  <si>
    <t>PERON Andrea</t>
  </si>
  <si>
    <t>MORTON Lachlan</t>
  </si>
  <si>
    <t>CATAFORD Alexander</t>
  </si>
  <si>
    <t>HERNANDEZ Michael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</si>
  <si>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</si>
  <si>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</si>
  <si>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</si>
  <si>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</si>
  <si>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</si>
  <si>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</si>
  <si>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</si>
  <si>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</si>
  <si>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</si>
  <si>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</si>
  <si>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</si>
  <si>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</si>
  <si>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</si>
  <si>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</si>
  <si>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</si>
  <si>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</si>
  <si>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</si>
  <si>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</si>
  <si>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</si>
  <si>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</si>
  <si>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</si>
  <si>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</si>
  <si>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</si>
  <si>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</si>
  <si>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</si>
  <si>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</si>
  <si>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</si>
  <si>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</si>
  <si>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</si>
  <si>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</si>
  <si>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</si>
  <si>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</si>
  <si>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</si>
  <si>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</si>
  <si>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</si>
  <si>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</si>
  <si>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</si>
  <si>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</si>
  <si>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</si>
  <si>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</si>
  <si>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</si>
  <si>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</si>
  <si>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</si>
  <si>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</si>
  <si>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</si>
  <si>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</si>
  <si>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</si>
  <si>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</si>
  <si>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</si>
  <si>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</si>
  <si>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</si>
  <si>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</si>
  <si>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</si>
  <si>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</si>
  <si>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</si>
  <si>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</si>
  <si>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</si>
  <si>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</si>
  <si>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</si>
  <si>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</si>
  <si>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</si>
  <si>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</si>
  <si>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</si>
  <si>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</si>
  <si>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</si>
  <si>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</si>
  <si>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</si>
  <si>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</si>
  <si>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</si>
  <si>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</si>
  <si>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</si>
  <si>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</si>
  <si>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</si>
  <si>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</si>
  <si>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</si>
  <si>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</si>
  <si>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</si>
  <si>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</si>
  <si>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</si>
  <si>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</si>
  <si>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</si>
  <si>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</si>
  <si>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</si>
  <si>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</si>
  <si>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</si>
  <si>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</si>
  <si>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</si>
  <si>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</si>
  <si>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</si>
  <si>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</si>
  <si>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</si>
  <si>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</si>
  <si>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</si>
  <si>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</si>
  <si>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</si>
  <si>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</si>
  <si>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</si>
  <si>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</si>
  <si>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</si>
  <si>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</si>
  <si>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</si>
  <si>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</si>
  <si>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</si>
  <si>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</si>
  <si>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</si>
  <si>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</si>
  <si>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</si>
  <si>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</si>
  <si>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</si>
  <si>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</si>
  <si>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</si>
  <si>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</si>
  <si>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</si>
  <si>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</si>
  <si>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</si>
  <si>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</si>
  <si>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</si>
  <si>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</si>
  <si>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</si>
  <si>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</si>
  <si>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</si>
  <si>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</si>
  <si>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</si>
  <si>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</si>
  <si>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</si>
  <si>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</si>
  <si>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</si>
  <si>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</si>
  <si>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</si>
  <si>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</si>
  <si>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</si>
  <si>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</si>
  <si>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</si>
  <si>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</si>
  <si>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</si>
  <si>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</si>
  <si>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</si>
  <si>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</si>
  <si>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</si>
  <si>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</si>
  <si>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</si>
  <si>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</si>
  <si>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</si>
  <si>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</si>
  <si>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</si>
  <si>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</si>
  <si>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</si>
  <si>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</si>
  <si>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</si>
  <si>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</si>
  <si>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</si>
  <si>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</si>
  <si>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</si>
  <si>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</si>
  <si>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</si>
  <si>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</si>
  <si>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</si>
  <si>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</si>
  <si>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</si>
  <si>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</si>
  <si>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</si>
  <si>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</si>
  <si>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</si>
  <si>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</si>
  <si>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</si>
  <si>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</si>
  <si>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</si>
  <si>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</si>
  <si>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</si>
  <si>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</si>
  <si>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</si>
  <si>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</si>
  <si>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</si>
  <si>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</si>
  <si>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</si>
  <si>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</si>
  <si>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</si>
  <si>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</si>
  <si>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RIVERA Brandon Smith</t>
  </si>
  <si>
    <t>RODRIGUEZ Jose Luis</t>
  </si>
  <si>
    <t>PRADO Ignacio de Jesús</t>
  </si>
  <si>
    <t>VARGAS Walter</t>
  </si>
  <si>
    <t>NAZARET Magno</t>
  </si>
  <si>
    <t>CEPEDA Jefferson Alveiro</t>
  </si>
  <si>
    <t>NAVARRETE Segundo</t>
  </si>
  <si>
    <t>NAVARRO Royner</t>
  </si>
  <si>
    <t>MONTERROSO Dorian</t>
  </si>
  <si>
    <t>WYNANTS Maarten</t>
  </si>
  <si>
    <t>ARMÉE Sander</t>
  </si>
  <si>
    <t>GATTO Oscar</t>
  </si>
  <si>
    <t>SCHILLINGER Andreas</t>
  </si>
  <si>
    <t>MARTINELLI Davide</t>
  </si>
  <si>
    <t>VAKOČ Petr</t>
  </si>
  <si>
    <t>SCOTSON Callum</t>
  </si>
  <si>
    <t>AFFINI Edoardo</t>
  </si>
  <si>
    <t>OKA Atsushi</t>
  </si>
  <si>
    <t>ZACCANTI Filippo</t>
  </si>
  <si>
    <t>ŤOUPALÍK Adam</t>
  </si>
  <si>
    <t>TORIBIO José Vicente</t>
  </si>
  <si>
    <t>ISHIBASHI Manabu</t>
  </si>
  <si>
    <t>KOBAYASHI Marino</t>
  </si>
  <si>
    <t>PATERSKI Maciej</t>
  </si>
  <si>
    <t>PRUUS Peeter</t>
  </si>
  <si>
    <t>FORSSELL Hugo</t>
  </si>
  <si>
    <t>BABOR Daniel</t>
  </si>
  <si>
    <t>BRAND Sam</t>
  </si>
  <si>
    <t>PODLASKI Michał</t>
  </si>
  <si>
    <t>MAIKIN Roman</t>
  </si>
  <si>
    <t>LINDGREN Emil</t>
  </si>
  <si>
    <t>KUREK Adrian</t>
  </si>
  <si>
    <t>ÄRM Rait</t>
  </si>
  <si>
    <t>LUNDGREN Isac</t>
  </si>
  <si>
    <t>BISSEGGER Stefan</t>
  </si>
  <si>
    <t>GALL Felix</t>
  </si>
  <si>
    <t>DE DECKER Alfdan</t>
  </si>
  <si>
    <t>OREEL Lars</t>
  </si>
  <si>
    <t>BUDDING Martijn</t>
  </si>
  <si>
    <t>STEWART Thomas</t>
  </si>
  <si>
    <t>PERRY Ben</t>
  </si>
  <si>
    <t>RUTSCH Jonas</t>
  </si>
  <si>
    <t>JANISZEWSKI Sylwester</t>
  </si>
  <si>
    <t>ANIOLKOWSKI Stanislaw</t>
  </si>
  <si>
    <t>TRACZ Szymon</t>
  </si>
  <si>
    <t>KESSLER Robert</t>
  </si>
  <si>
    <t>TACIAK Mateusz</t>
  </si>
  <si>
    <t>BONIFAZIO Leonardo</t>
  </si>
  <si>
    <t>DOMAGALSKI Karol</t>
  </si>
  <si>
    <t>PALUTA Michał</t>
  </si>
  <si>
    <t>BRADBURY Stephen</t>
  </si>
  <si>
    <t>HARDY Ben</t>
  </si>
  <si>
    <t>DETKO Artur</t>
  </si>
  <si>
    <t>GRABIS Mateusz</t>
  </si>
  <si>
    <t>100a</t>
  </si>
  <si>
    <t>100b</t>
  </si>
  <si>
    <t>ERIKSSON Jacob</t>
  </si>
  <si>
    <t>RØINÅS Fridtjof</t>
  </si>
  <si>
    <t>EVENSEN Henrik</t>
  </si>
  <si>
    <t>SKAARSETH Anders</t>
  </si>
  <si>
    <t>BONNAMOUR Franck</t>
  </si>
  <si>
    <t>ABRAHAMSEN Jonas</t>
  </si>
  <si>
    <t>VERVAEKE Louis</t>
  </si>
  <si>
    <t>CARBONI Giovanni</t>
  </si>
  <si>
    <t>HENAO Sebastián</t>
  </si>
  <si>
    <t>PEDRERO Antonio</t>
  </si>
  <si>
    <t>SABATINI Fabio</t>
  </si>
  <si>
    <t>AGNOLI Valerio</t>
  </si>
  <si>
    <t>HAGA Chad</t>
  </si>
  <si>
    <t>GUARNIERI Jacopo</t>
  </si>
  <si>
    <t>BENEDETTI Cesare</t>
  </si>
  <si>
    <t>SENNI Manuel</t>
  </si>
  <si>
    <t>CIMA Damiano</t>
  </si>
  <si>
    <t>Giro</t>
  </si>
  <si>
    <t>1x1e, 1x5e, 1x6e</t>
  </si>
  <si>
    <t>1x3e, 1x4e, 1x8e</t>
  </si>
  <si>
    <t>2x2e, 1x3e, 1x5e</t>
  </si>
  <si>
    <t>1x1e, 2x8e</t>
  </si>
  <si>
    <t>RIABUSHENKO Alexandr</t>
  </si>
  <si>
    <t>SCHMIDT Fabien</t>
  </si>
  <si>
    <t>NABERMAN Tim</t>
  </si>
  <si>
    <t>MADRAZO Ángel</t>
  </si>
  <si>
    <t>SWEENY Harry</t>
  </si>
  <si>
    <t>MOLINA Wilmar</t>
  </si>
  <si>
    <t>FREIBERGER Markus</t>
  </si>
  <si>
    <t>HNÍK Karel</t>
  </si>
  <si>
    <t>RIVERA Kevin</t>
  </si>
  <si>
    <t>KAŇKOVSKÝ Alois</t>
  </si>
  <si>
    <t>BAIS Mattia</t>
  </si>
  <si>
    <t>SCHLEGEL Michal</t>
  </si>
  <si>
    <t>BUDYAK Anatoliy</t>
  </si>
  <si>
    <t>ORLANDI Massimo</t>
  </si>
  <si>
    <t>VAN HOECKE Gijs</t>
  </si>
  <si>
    <t>VAN MOER Brent</t>
  </si>
  <si>
    <t>SAGAN Juraj</t>
  </si>
  <si>
    <t>LEEZER Tom</t>
  </si>
  <si>
    <t>MARTENS Paul</t>
  </si>
  <si>
    <t>KÄMNA Lennard</t>
  </si>
  <si>
    <t>MEISEN Marcel</t>
  </si>
  <si>
    <t>ALBANESE Vincenzo</t>
  </si>
  <si>
    <t>SILVA Joaquim</t>
  </si>
  <si>
    <t>REKITA Szymon</t>
  </si>
  <si>
    <t>WARLOP Jordi</t>
  </si>
  <si>
    <t>SCHWARZMANN Michael</t>
  </si>
  <si>
    <t>RUEGG Lukas</t>
  </si>
  <si>
    <t>ORAM James</t>
  </si>
  <si>
    <t>PARK Kyoung Ho</t>
  </si>
  <si>
    <t>MIN Kyeongho</t>
  </si>
  <si>
    <t>OVSYANNIKOV Alexandr</t>
  </si>
  <si>
    <t>BROŻYNA Piotr</t>
  </si>
  <si>
    <t>BENDIXEN Louis</t>
  </si>
  <si>
    <t>LOVASSY Krisztián</t>
  </si>
  <si>
    <t>DINA Márton</t>
  </si>
  <si>
    <t>KRON Andreas</t>
  </si>
  <si>
    <t>AERTS Toon</t>
  </si>
  <si>
    <t>VERGAERDE Otto</t>
  </si>
  <si>
    <t>HOFSTEDE Lennard</t>
  </si>
  <si>
    <t>MUÑOZ Cristian Camilo</t>
  </si>
  <si>
    <t>1x2e, 1x5e, 1x10e</t>
  </si>
  <si>
    <t>Criterium du Dauphine Specialist</t>
  </si>
  <si>
    <t>1x1e, 1x2e, 1x10e</t>
  </si>
  <si>
    <t>VERMEERSCH Gianni</t>
  </si>
  <si>
    <t>SEYE Guillaume</t>
  </si>
  <si>
    <t>JARC Aljaž</t>
  </si>
  <si>
    <t>GROŠELJ Matic</t>
  </si>
  <si>
    <t>SAVINI Daniel</t>
  </si>
  <si>
    <t>ARCHBOLD Shane</t>
  </si>
  <si>
    <t>ROTA Lorenzo</t>
  </si>
  <si>
    <t>BOU Joan</t>
  </si>
  <si>
    <t>HOČEVAR Kristjan</t>
  </si>
  <si>
    <t>LAVRIČ Martin</t>
  </si>
  <si>
    <t>IVERSEN Rasmus</t>
  </si>
  <si>
    <t>VAN DEN BERG Lars</t>
  </si>
  <si>
    <t>SOUPE Geoffrey</t>
  </si>
  <si>
    <t>CHETOUT Loïc</t>
  </si>
  <si>
    <t>HOFLAND Moreno</t>
  </si>
  <si>
    <t>1x8e, 1x9e, 1x10e</t>
  </si>
  <si>
    <t>O'BRIEN Kelland</t>
  </si>
  <si>
    <t>TERUEL Eloy</t>
  </si>
  <si>
    <t>PRICE-PEJTERSEN Johan</t>
  </si>
  <si>
    <t>LEKNESSUND Andreas</t>
  </si>
  <si>
    <t>KNOTTEN Iver</t>
  </si>
  <si>
    <t>GARRISON Ian</t>
  </si>
  <si>
    <t>SIMPSON George</t>
  </si>
  <si>
    <t>CULLY Ján Andrej</t>
  </si>
  <si>
    <t>ČANECKÝ Marek</t>
  </si>
  <si>
    <t>TYBOR Patrik</t>
  </si>
  <si>
    <t>VOROBYEV Anton</t>
  </si>
  <si>
    <t>HIRSCHBICHLER Johannes</t>
  </si>
  <si>
    <t>GONÇALVES Domingos</t>
  </si>
  <si>
    <t>LAUK Karl Patrick</t>
  </si>
  <si>
    <t>Nationale Kampioenschappen Tijdrit Specialist</t>
  </si>
  <si>
    <t>1x4e, 2x6e, 1x7e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</si>
  <si>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</si>
  <si>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</si>
  <si>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</si>
  <si>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</si>
  <si>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</si>
  <si>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VAN DER KOOIJ Bas</t>
  </si>
  <si>
    <t>SERPA José Rodolfo</t>
  </si>
  <si>
    <t>STANNARD Ian</t>
  </si>
  <si>
    <t>LARSEN Niklas</t>
  </si>
  <si>
    <t>NOVAK Domen</t>
  </si>
  <si>
    <t>HOWES Alex</t>
  </si>
  <si>
    <t>BASSETT Stephen</t>
  </si>
  <si>
    <t>MENDES José</t>
  </si>
  <si>
    <t>MESTRE Ricardo</t>
  </si>
  <si>
    <t>KALOJIROS Tomas</t>
  </si>
  <si>
    <t>ELLSAY Nigel</t>
  </si>
  <si>
    <t>DUYVESTEYN Kees</t>
  </si>
  <si>
    <t>TESFATSION Natnael</t>
  </si>
  <si>
    <t>JAKIN Alo</t>
  </si>
  <si>
    <t>FROLOV Igor</t>
  </si>
  <si>
    <t>SLIK Ivar</t>
  </si>
  <si>
    <t>AEBI Antoine</t>
  </si>
  <si>
    <t>SMIRNOV Aleksandr</t>
  </si>
  <si>
    <t>SUTER Joel</t>
  </si>
  <si>
    <t>MUÑOZ Daniel</t>
  </si>
  <si>
    <t>MAZZUCCO Fabio</t>
  </si>
  <si>
    <t>Tour</t>
  </si>
  <si>
    <t>Vuelta</t>
  </si>
  <si>
    <t>STEIMLE Jannik</t>
  </si>
  <si>
    <t>GAMPER Patrick</t>
  </si>
  <si>
    <t>DAVIES Scott</t>
  </si>
  <si>
    <t>STÜSSI Colin</t>
  </si>
  <si>
    <t>EL GOUZI Omar</t>
  </si>
  <si>
    <t>VALLS Rafael</t>
  </si>
  <si>
    <t>DEL PINO Jesus</t>
  </si>
  <si>
    <t>LÓPEZ-CÓZAR Juan Antonio</t>
  </si>
  <si>
    <t>BOL Jetse</t>
  </si>
  <si>
    <t>ISHIGAMI Masahiro</t>
  </si>
  <si>
    <t>AÏT EL ABDIA Anass</t>
  </si>
  <si>
    <t>OYOLA Róbigzon Leandro</t>
  </si>
  <si>
    <t>ROLDÁN Weimar Alfonso</t>
  </si>
  <si>
    <t>BALKAN Onur</t>
  </si>
  <si>
    <t>MARINI Nicolas</t>
  </si>
  <si>
    <t>LI Zisen</t>
  </si>
  <si>
    <t>MONSALVE Yonathan</t>
  </si>
  <si>
    <t>KONONENKO Mykhaylo</t>
  </si>
  <si>
    <t>CHALAPUD Robinson</t>
  </si>
  <si>
    <t>BOUGLAS Georgios</t>
  </si>
  <si>
    <t>MARONESE Marco</t>
  </si>
  <si>
    <t>KONING Peter</t>
  </si>
  <si>
    <t>WOLF Justin</t>
  </si>
  <si>
    <t>SAMOILAU Branislau</t>
  </si>
  <si>
    <t>LÓPEZ Daniel</t>
  </si>
  <si>
    <t>EEFTING Roy</t>
  </si>
  <si>
    <t>BERGSTROM FRISK Erik</t>
  </si>
  <si>
    <t>BERGSTRÖM FRISK Hannes</t>
  </si>
  <si>
    <t>HONORÉ Mikkel Frølich</t>
  </si>
  <si>
    <t>129a</t>
  </si>
  <si>
    <t>129b</t>
  </si>
  <si>
    <t>OURSELIN Paul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</si>
  <si>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</si>
  <si>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</si>
  <si>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</si>
  <si>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</si>
  <si>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</si>
  <si>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</si>
  <si>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</si>
  <si>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</si>
  <si>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ALONSO Mikel</t>
  </si>
  <si>
    <t>STOCKMAN Abram</t>
  </si>
  <si>
    <t>STEELS Stijn</t>
  </si>
  <si>
    <t>1x1e, 1x3e, 1x10e</t>
  </si>
  <si>
    <t>1x2e, 1x6e, 1x7e</t>
  </si>
  <si>
    <t>2x7e, 1x9e</t>
  </si>
  <si>
    <t>HAYTER Ethan</t>
  </si>
  <si>
    <t>WALLS Matthew</t>
  </si>
  <si>
    <t>MAES Nikolas</t>
  </si>
  <si>
    <t>THIJSSEN Gerben</t>
  </si>
  <si>
    <t>ZIÓŁKOWSKI Wojciech</t>
  </si>
  <si>
    <t>ERMENAULT Corentin</t>
  </si>
  <si>
    <t>GOLOVASH Oleksandr</t>
  </si>
  <si>
    <t>KULIKOV Vladislav</t>
  </si>
  <si>
    <t>OVERWINNINGEN IN GROTE RONDES</t>
  </si>
  <si>
    <t>Dik en cursief gedrukte deelnemers hebben overwinningen behaald in alledrie de grote rondes</t>
  </si>
  <si>
    <t>KACZMAREK Jakub</t>
  </si>
  <si>
    <t>MARCZYŃSKI Tomasz</t>
  </si>
  <si>
    <t>POLJAŃSKI Paweł</t>
  </si>
  <si>
    <t>BROWN Nathan</t>
  </si>
  <si>
    <t>5 - 0 - 3                8</t>
  </si>
  <si>
    <t>2x3e, 1x7e</t>
  </si>
  <si>
    <t>1x2e, 1x4e, 1x8e</t>
  </si>
  <si>
    <t>BURGER Sven</t>
  </si>
  <si>
    <t>CHRISTENSEN Ryan</t>
  </si>
  <si>
    <t>CALDEIRA Samuel José</t>
  </si>
  <si>
    <t>FRIESECKE Gian</t>
  </si>
  <si>
    <t>CÉSAR Gustavo</t>
  </si>
  <si>
    <t>APPOLLONIO Davide</t>
  </si>
  <si>
    <t>GOIKOETXEA Peio</t>
  </si>
  <si>
    <t>MENDONÇA Luis</t>
  </si>
  <si>
    <t>DUARTE Emanuel</t>
  </si>
  <si>
    <t>GOMES Luis</t>
  </si>
  <si>
    <t>SANCHO Hugo</t>
  </si>
  <si>
    <t>REUTIMANN Mathias</t>
  </si>
  <si>
    <t>BENTA João</t>
  </si>
  <si>
    <t>LOURENCO Rafael</t>
  </si>
  <si>
    <t>SILVA Daniel</t>
  </si>
  <si>
    <t>KRAGH ANDERSEN Asbjørn</t>
  </si>
  <si>
    <t>VINHAS Rui</t>
  </si>
  <si>
    <t>OTRUBA Jakub</t>
  </si>
  <si>
    <t>DAINESE Alberto</t>
  </si>
  <si>
    <t>KUKRLE Michael</t>
  </si>
  <si>
    <t>VAN DEN BERG Marijn</t>
  </si>
  <si>
    <t>VAN DEN DOOL Jens</t>
  </si>
  <si>
    <t>DÍAZ José Manuel</t>
  </si>
  <si>
    <t>LUNKE Sindre</t>
  </si>
  <si>
    <t>HVIDEBERG Jonas Iversby</t>
  </si>
  <si>
    <t>TUSVELD Martijn</t>
  </si>
  <si>
    <t>FERRON Valentin</t>
  </si>
  <si>
    <t>DELETTRE Alexandre</t>
  </si>
  <si>
    <t>GAREL Adrien</t>
  </si>
  <si>
    <t>EASTER Griffin</t>
  </si>
  <si>
    <t>BOARDMAN Samuel</t>
  </si>
  <si>
    <t>MCCORMICK Hayden</t>
  </si>
  <si>
    <t>RHIM Brendan</t>
  </si>
  <si>
    <t>ALARCÓN Pablo</t>
  </si>
  <si>
    <t>BONGIORNO Francesco Manuel</t>
  </si>
  <si>
    <t>VERMAERKE Kevin</t>
  </si>
  <si>
    <t>NORSGAARD JØRGENSEN Mathias</t>
  </si>
  <si>
    <t>PIDCOCK Thomas</t>
  </si>
  <si>
    <t>MÄRKL Niklas</t>
  </si>
  <si>
    <t>HORVAT Žiga</t>
  </si>
  <si>
    <t>LÜSCHER Damian</t>
  </si>
  <si>
    <t>TEJADA Harold</t>
  </si>
  <si>
    <t>ACOSTA Thomas</t>
  </si>
  <si>
    <t>SLEEN Torjus</t>
  </si>
  <si>
    <t>WÆRENSKJOLD Søren</t>
  </si>
  <si>
    <t>WRIGHT Alfred</t>
  </si>
  <si>
    <t>GUGLIELMI Simon</t>
  </si>
  <si>
    <t>ALEOTTI Giovanni</t>
  </si>
  <si>
    <t>HEALY Ben</t>
  </si>
  <si>
    <t>HULGAARD Morten</t>
  </si>
  <si>
    <t>JORGENSON Matteo</t>
  </si>
  <si>
    <t>BAYER Tobias</t>
  </si>
  <si>
    <t>VANSEVENANT Mauri</t>
  </si>
  <si>
    <t>MONIQUET Sylvain</t>
  </si>
  <si>
    <t>BATTISTELLA Samuele</t>
  </si>
  <si>
    <t>EVANS Alexander</t>
  </si>
  <si>
    <t>VAN WILDER Ilan</t>
  </si>
  <si>
    <t>ELOSEGUI Iñigo</t>
  </si>
  <si>
    <t>HINDSGAUL MADSEN Jacob</t>
  </si>
  <si>
    <t>PEÁK Barnabás</t>
  </si>
  <si>
    <t>AGIRRE Jon</t>
  </si>
  <si>
    <t>STALLAERT Joeri</t>
  </si>
  <si>
    <t>THIÈRY Cyrille</t>
  </si>
  <si>
    <t>DE KLEIJN Arvid</t>
  </si>
  <si>
    <t>JANSSEN Adriaan</t>
  </si>
  <si>
    <t>VIVIANI Attilio</t>
  </si>
  <si>
    <t>ROTH Ryan</t>
  </si>
  <si>
    <t>VOGT Mario</t>
  </si>
  <si>
    <t>ARASHIRO Yudai</t>
  </si>
  <si>
    <t>KOLAHDOZHAGH Amir</t>
  </si>
  <si>
    <t>CAHYADI Aiman</t>
  </si>
  <si>
    <t>GOH Choon Huat</t>
  </si>
  <si>
    <t>VAN NIEKERK Morne</t>
  </si>
  <si>
    <t>IDJOUADIENE Pierre</t>
  </si>
  <si>
    <t>RAHBEK Mads</t>
  </si>
  <si>
    <t>TRAEEN Torstein</t>
  </si>
  <si>
    <t>LISSON Christoffer</t>
  </si>
  <si>
    <t>LE BON Johan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</si>
  <si>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</si>
  <si>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</si>
  <si>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</si>
  <si>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</si>
  <si>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</si>
  <si>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</si>
  <si>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SCOTSON Miles</t>
  </si>
  <si>
    <t>NIKITIN Matvey</t>
  </si>
  <si>
    <t>CELANO Danilo</t>
  </si>
  <si>
    <t>NATAROV Yuriy</t>
  </si>
  <si>
    <t>KUZMIN Anton</t>
  </si>
  <si>
    <t>FEDOROV Yevgeniy</t>
  </si>
  <si>
    <t>COOLEN Yves</t>
  </si>
  <si>
    <t>BOEV Igor</t>
  </si>
  <si>
    <t>2 - 1 - 2                5</t>
  </si>
  <si>
    <t>SAINBAYAR Jambaljamts</t>
  </si>
  <si>
    <t>BENHAMOUDA Mehdi</t>
  </si>
  <si>
    <t>SOBAL Yauhen</t>
  </si>
  <si>
    <t>BUTLER Reynard</t>
  </si>
  <si>
    <t>PESSOT Alessandro</t>
  </si>
  <si>
    <t>ZHENG Zhang</t>
  </si>
  <si>
    <t>GAROSIO Andrea</t>
  </si>
  <si>
    <t>MILAN Jonathan</t>
  </si>
  <si>
    <t>VAHTRA Norman</t>
  </si>
  <si>
    <t>BOBBO Riccardo</t>
  </si>
  <si>
    <t>NOVIKOV Savva</t>
  </si>
  <si>
    <t>KONYCHEV Alexander</t>
  </si>
  <si>
    <t>HÄNNINEN Jaakko</t>
  </si>
  <si>
    <t>FRAHM Jasper</t>
  </si>
  <si>
    <t>WINTER Laurin</t>
  </si>
  <si>
    <t>CENTRONE Ivan</t>
  </si>
  <si>
    <t>CLAUSS Marc</t>
  </si>
  <si>
    <t>BRAUN Julian</t>
  </si>
  <si>
    <t>1 - 1 - 2                4</t>
  </si>
  <si>
    <t>GUERIN Alexis</t>
  </si>
  <si>
    <t>LEMOINE Cyril</t>
  </si>
  <si>
    <t>HJEMSAETER Olav</t>
  </si>
  <si>
    <t>KIERNER Florian</t>
  </si>
  <si>
    <t>SALMON Martin</t>
  </si>
  <si>
    <t>HEINSCHKE Leon</t>
  </si>
  <si>
    <t>URIANSTAD Martin</t>
  </si>
  <si>
    <t>CHRISTIE-JOHNSTON Alastair</t>
  </si>
  <si>
    <t>BJERKESTRAND HAUGSVÆR Sindre</t>
  </si>
  <si>
    <t>FERNANDES José</t>
  </si>
  <si>
    <t>FUNG Ka Hoo</t>
  </si>
  <si>
    <t>STROKAU Vasili</t>
  </si>
  <si>
    <t>WALSLEBEN Philipp</t>
  </si>
  <si>
    <t>VERWILST Aaron</t>
  </si>
  <si>
    <t>SIX Franklin</t>
  </si>
  <si>
    <t>GANJKHANLOU Mohammad</t>
  </si>
  <si>
    <t>POURHASHEMI Hamid</t>
  </si>
  <si>
    <t>CHZHAN Igor</t>
  </si>
  <si>
    <t>BAZHKOU Stanislau</t>
  </si>
  <si>
    <t>JOSEPH Thomas</t>
  </si>
  <si>
    <t>REGUERO Gabriel</t>
  </si>
  <si>
    <t>JAMSHIDIAN Amir Hossein</t>
  </si>
  <si>
    <t>WILDAUER Markus</t>
  </si>
  <si>
    <t>BAX Sjoerd</t>
  </si>
  <si>
    <t>CHEVALIER Maxime</t>
  </si>
  <si>
    <t>EEKHOFF Nils</t>
  </si>
  <si>
    <t>VAN DALEN Jason</t>
  </si>
  <si>
    <t>1x2e, 1x7e, 1x8e</t>
  </si>
  <si>
    <t>1x1e, 2x9e</t>
  </si>
  <si>
    <t>OTTEMA Rick</t>
  </si>
  <si>
    <t>TAEBLING Paul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</si>
  <si>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</si>
  <si>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</si>
  <si>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</si>
  <si>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</si>
  <si>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</si>
  <si>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</si>
  <si>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</si>
  <si>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</si>
  <si>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</si>
  <si>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</si>
  <si>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</si>
  <si>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KENNETT Dylan</t>
  </si>
  <si>
    <t>VINK Michael</t>
  </si>
  <si>
    <t>ZENOVICH Matthew</t>
  </si>
  <si>
    <t>VENCHIARUTTI Nicola</t>
  </si>
  <si>
    <t>ASADOV Elchin</t>
  </si>
  <si>
    <t>EDDY SUHAIDEE Muhammad Danieal Haikal</t>
  </si>
  <si>
    <t>MOHD ZARIFF Muhammad Nur Aiman</t>
  </si>
  <si>
    <t>MAZUKI Nur Amirul Fakhruddin</t>
  </si>
  <si>
    <t>SETIAWAN Andreas Odie Purnama</t>
  </si>
  <si>
    <t>CHAICHI RAGHIMI Mohamadesmail</t>
  </si>
  <si>
    <t>MOHD BAKRI Sofian Nabil</t>
  </si>
  <si>
    <t>NAKANE Hideto</t>
  </si>
  <si>
    <t>REIJNEN Kiel</t>
  </si>
  <si>
    <t>VAN MELSEN Kevin</t>
  </si>
  <si>
    <t>THOMSON Jay Robert</t>
  </si>
  <si>
    <t>WANG Meiyin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</si>
  <si>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</si>
  <si>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</si>
  <si>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</si>
  <si>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</si>
  <si>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</si>
  <si>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</si>
  <si>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</si>
  <si>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</si>
  <si>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</si>
  <si>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</si>
  <si>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</si>
  <si>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</si>
  <si>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SEIGLE Romain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</si>
  <si>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</si>
  <si>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</si>
  <si>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</si>
  <si>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</si>
  <si>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</si>
  <si>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</si>
  <si>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</si>
  <si>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</si>
  <si>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</si>
  <si>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</si>
  <si>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</si>
  <si>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</si>
  <si>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</si>
  <si>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</si>
  <si>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</si>
  <si>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</si>
  <si>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</si>
  <si>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</si>
  <si>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</si>
  <si>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</si>
  <si>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</si>
  <si>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1x1e, 2x3e, 1x6e</t>
  </si>
  <si>
    <t>Vuelta a Espana Specialist</t>
  </si>
  <si>
    <t>X 1,4</t>
  </si>
  <si>
    <t>X 1,3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</si>
  <si>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</si>
  <si>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</si>
  <si>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</si>
  <si>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</si>
  <si>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</si>
  <si>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</si>
  <si>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</si>
  <si>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</si>
  <si>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</si>
  <si>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</si>
  <si>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</si>
  <si>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</si>
  <si>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</si>
  <si>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</si>
  <si>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</si>
  <si>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</si>
  <si>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</si>
  <si>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</si>
  <si>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</si>
  <si>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</si>
  <si>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</si>
  <si>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</si>
  <si>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</si>
  <si>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</si>
  <si>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</si>
  <si>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</si>
  <si>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</si>
  <si>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</si>
  <si>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</si>
  <si>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</si>
  <si>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</si>
  <si>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</si>
  <si>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</si>
  <si>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</si>
  <si>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</si>
  <si>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</si>
  <si>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</si>
  <si>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</si>
  <si>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</si>
  <si>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</si>
  <si>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</si>
  <si>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</si>
  <si>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</si>
  <si>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</si>
  <si>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</si>
  <si>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</si>
  <si>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</si>
  <si>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</si>
  <si>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</si>
  <si>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</si>
  <si>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</si>
  <si>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</si>
  <si>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</si>
  <si>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</si>
  <si>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</si>
  <si>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</si>
  <si>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</si>
  <si>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</si>
  <si>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</si>
  <si>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</si>
  <si>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</si>
  <si>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</si>
  <si>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</si>
  <si>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</si>
  <si>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</si>
  <si>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</si>
  <si>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</si>
  <si>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</si>
  <si>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</si>
  <si>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</si>
  <si>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</si>
  <si>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</si>
  <si>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</si>
  <si>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</si>
  <si>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</si>
  <si>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</si>
  <si>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</si>
  <si>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</si>
  <si>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</si>
  <si>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</si>
  <si>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</si>
  <si>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</si>
  <si>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</si>
  <si>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</si>
  <si>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</si>
  <si>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</si>
  <si>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</si>
  <si>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</si>
  <si>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</si>
  <si>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</si>
  <si>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</si>
  <si>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</si>
  <si>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</si>
  <si>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</si>
  <si>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</si>
  <si>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</si>
  <si>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</si>
  <si>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</si>
  <si>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</si>
  <si>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MEBRAHTOM Natnael</t>
  </si>
  <si>
    <t>PRODHOMME Nicolas</t>
  </si>
  <si>
    <t>REYNDERS Jens</t>
  </si>
  <si>
    <t>BEULLENS Cédric</t>
  </si>
  <si>
    <t>DALLA VALLE Nicolas</t>
  </si>
  <si>
    <t>BAGIOLI Andrea</t>
  </si>
  <si>
    <t>INKELAAR Kevin</t>
  </si>
  <si>
    <t>ARDILA Andres Camilo</t>
  </si>
  <si>
    <t>RUBIO Einer Augusto</t>
  </si>
  <si>
    <t>BRUNEL Alexys</t>
  </si>
  <si>
    <t>DE PLUS Jasper</t>
  </si>
  <si>
    <t>DI FELICE Francesco</t>
  </si>
  <si>
    <t>ZANA Filippo</t>
  </si>
  <si>
    <t>ALBA Juan Diego</t>
  </si>
  <si>
    <t>COLLEONI Kevin</t>
  </si>
  <si>
    <t>COVI Alessandro</t>
  </si>
  <si>
    <t>RIVI Samuele</t>
  </si>
  <si>
    <t>RODENBERG Frederik</t>
  </si>
  <si>
    <t>MURGANO Marco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</si>
  <si>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</si>
  <si>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</si>
  <si>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</si>
  <si>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</si>
  <si>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</si>
  <si>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</si>
  <si>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</si>
  <si>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</si>
  <si>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</si>
  <si>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</si>
  <si>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</si>
  <si>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</si>
  <si>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</si>
  <si>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</si>
  <si>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</si>
  <si>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</si>
  <si>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</si>
  <si>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</si>
  <si>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</si>
  <si>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</si>
  <si>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</si>
  <si>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</si>
  <si>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</si>
  <si>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</si>
  <si>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</si>
  <si>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</si>
  <si>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</si>
  <si>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</si>
  <si>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</si>
  <si>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</si>
  <si>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</si>
  <si>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</si>
  <si>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</si>
  <si>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Maarssen</t>
  </si>
  <si>
    <t>UCI-59</t>
  </si>
  <si>
    <t>UCI-60</t>
  </si>
  <si>
    <t>Ploegenklassement</t>
  </si>
  <si>
    <t>Divisiestanden</t>
  </si>
  <si>
    <t>WorldTour Divisie:</t>
  </si>
  <si>
    <t>Continental Divisie:</t>
  </si>
  <si>
    <t>ProContinental Divisie:</t>
  </si>
  <si>
    <t>ProNational Divisie:</t>
  </si>
  <si>
    <t>promotie</t>
  </si>
  <si>
    <t>promotie          1.</t>
  </si>
  <si>
    <t>promotie          2.</t>
  </si>
  <si>
    <t>promotie          3.</t>
  </si>
  <si>
    <t>playoff</t>
  </si>
  <si>
    <t>playoff            15.</t>
  </si>
  <si>
    <t>degradatie       17.</t>
  </si>
  <si>
    <t>degradatie       18.</t>
  </si>
  <si>
    <t>degradatie       16.</t>
  </si>
  <si>
    <t>degradatie</t>
  </si>
  <si>
    <r>
      <rPr>
        <sz val="10"/>
        <color rgb="FFFF0000"/>
        <rFont val="Arial"/>
        <family val="2"/>
      </rPr>
      <t>degradatie</t>
    </r>
    <r>
      <rPr>
        <sz val="10"/>
        <rFont val="Arial"/>
        <family val="2"/>
      </rPr>
      <t xml:space="preserve">      16.</t>
    </r>
  </si>
  <si>
    <r>
      <rPr>
        <sz val="10"/>
        <color rgb="FFFF0000"/>
        <rFont val="Arial"/>
        <family val="2"/>
      </rPr>
      <t>degradatie</t>
    </r>
    <r>
      <rPr>
        <sz val="10"/>
        <rFont val="Arial"/>
        <family val="2"/>
      </rPr>
      <t xml:space="preserve">      17.</t>
    </r>
  </si>
  <si>
    <r>
      <rPr>
        <sz val="10"/>
        <color rgb="FFFF0000"/>
        <rFont val="Arial"/>
        <family val="2"/>
      </rPr>
      <t>degradatie</t>
    </r>
    <r>
      <rPr>
        <sz val="10"/>
        <rFont val="Arial"/>
        <family val="2"/>
      </rPr>
      <t xml:space="preserve">      18.</t>
    </r>
  </si>
  <si>
    <r>
      <rPr>
        <sz val="10"/>
        <color theme="9"/>
        <rFont val="Arial"/>
        <family val="2"/>
      </rPr>
      <t>playoff</t>
    </r>
    <r>
      <rPr>
        <sz val="10"/>
        <rFont val="Arial"/>
        <family val="2"/>
      </rPr>
      <t xml:space="preserve">            15.</t>
    </r>
  </si>
  <si>
    <r>
      <rPr>
        <sz val="10"/>
        <color theme="6"/>
        <rFont val="Arial"/>
        <family val="2"/>
      </rPr>
      <t>playoff</t>
    </r>
    <r>
      <rPr>
        <sz val="10"/>
        <rFont val="Arial"/>
        <family val="2"/>
      </rPr>
      <t xml:space="preserve">             </t>
    </r>
    <r>
      <rPr>
        <sz val="10"/>
        <color theme="6"/>
        <rFont val="Arial"/>
        <family val="2"/>
      </rPr>
      <t>4.</t>
    </r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</si>
  <si>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</si>
  <si>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</si>
  <si>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</si>
  <si>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</si>
  <si>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</si>
  <si>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</si>
  <si>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</si>
  <si>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</si>
  <si>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</si>
  <si>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</si>
  <si>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</si>
  <si>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</si>
  <si>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</si>
  <si>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</si>
  <si>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</si>
  <si>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</si>
  <si>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</si>
  <si>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</si>
  <si>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</si>
  <si>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</si>
  <si>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</si>
  <si>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</si>
  <si>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</si>
  <si>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</si>
  <si>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</si>
  <si>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</si>
  <si>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</si>
  <si>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</si>
  <si>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</si>
  <si>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</si>
  <si>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</si>
  <si>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</si>
  <si>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</si>
  <si>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</si>
  <si>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</si>
  <si>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</si>
  <si>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</si>
  <si>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</si>
  <si>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</si>
  <si>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</si>
  <si>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</si>
  <si>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</si>
  <si>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</si>
  <si>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</si>
  <si>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</si>
  <si>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</si>
  <si>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</si>
  <si>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</si>
  <si>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</si>
  <si>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</si>
  <si>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</si>
  <si>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</si>
  <si>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</si>
  <si>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</si>
  <si>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</si>
  <si>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</si>
  <si>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</si>
  <si>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</si>
  <si>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</si>
  <si>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</si>
  <si>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</si>
  <si>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</si>
  <si>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</si>
  <si>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</si>
  <si>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</si>
  <si>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</si>
  <si>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koers is geen WT koers meer</t>
  </si>
  <si>
    <t>of werd niet verreden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</si>
  <si>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</si>
  <si>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</si>
  <si>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</si>
  <si>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</si>
  <si>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</si>
  <si>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</si>
  <si>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</si>
  <si>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</si>
  <si>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</si>
  <si>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</si>
  <si>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</si>
  <si>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</si>
  <si>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</si>
  <si>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</si>
  <si>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</si>
  <si>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</si>
  <si>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</si>
  <si>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</si>
  <si>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</si>
  <si>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</si>
  <si>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</si>
  <si>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</si>
  <si>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</si>
  <si>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</si>
  <si>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</si>
  <si>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</si>
  <si>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</si>
  <si>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</si>
  <si>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</si>
  <si>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</si>
  <si>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</si>
  <si>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</si>
  <si>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</si>
  <si>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</si>
  <si>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</si>
  <si>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</si>
  <si>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</si>
  <si>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</si>
  <si>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</si>
  <si>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</si>
  <si>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</si>
  <si>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</si>
  <si>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</si>
  <si>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</si>
  <si>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</si>
  <si>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</si>
  <si>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</si>
  <si>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</si>
  <si>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</si>
  <si>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</si>
  <si>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</si>
  <si>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</si>
  <si>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</si>
  <si>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</si>
  <si>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</si>
  <si>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</si>
  <si>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</si>
  <si>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</si>
  <si>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</si>
  <si>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</si>
  <si>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</si>
  <si>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UCI-01, 61535</t>
  </si>
  <si>
    <t>UCI-02, 59759</t>
  </si>
  <si>
    <t>UCI-03, 59632</t>
  </si>
  <si>
    <t>UCI-04, 58075</t>
  </si>
  <si>
    <t>UCI-05, 54296</t>
  </si>
  <si>
    <t>UCI-06, 54075</t>
  </si>
  <si>
    <t>UCI-07, 53932</t>
  </si>
  <si>
    <t>UCI-08, 53818</t>
  </si>
  <si>
    <t>UCI-09, 52292</t>
  </si>
  <si>
    <t>UCI-10, 51809</t>
  </si>
  <si>
    <t>UCI-11, 51554</t>
  </si>
  <si>
    <t>UCI-12, 51477</t>
  </si>
  <si>
    <t>UCI-13, 50235</t>
  </si>
  <si>
    <t>UCI-14, 49138</t>
  </si>
  <si>
    <t>UCI-15, 48853</t>
  </si>
  <si>
    <t>UCI-16, 47013</t>
  </si>
  <si>
    <t>UCI-17, 46864</t>
  </si>
  <si>
    <t>UCI-18, 46798</t>
  </si>
  <si>
    <t>UCI-19, 45956</t>
  </si>
  <si>
    <t>UCI-20, 44624</t>
  </si>
  <si>
    <t>UCI-21, 42531</t>
  </si>
  <si>
    <t>UCI-22, 41495</t>
  </si>
  <si>
    <t>UCI-23, 40811</t>
  </si>
  <si>
    <t>UCI-24, 37032</t>
  </si>
  <si>
    <t>UCI-25, 35648</t>
  </si>
  <si>
    <t>UCI-26, 34807</t>
  </si>
  <si>
    <t>UCI-27, 33859</t>
  </si>
  <si>
    <t>UCI-28, 31287</t>
  </si>
  <si>
    <t>UCI-29, 29997</t>
  </si>
  <si>
    <t>UCI-30, 23185</t>
  </si>
  <si>
    <t>UCI-31, 22763</t>
  </si>
  <si>
    <t>UCI-32, 22313</t>
  </si>
  <si>
    <t>UCI-33, 21872</t>
  </si>
  <si>
    <t>UCI-34, 21795</t>
  </si>
  <si>
    <t>UCI-35, 21579</t>
  </si>
  <si>
    <t>UCI-36, 21526</t>
  </si>
  <si>
    <t>UCI-37, 21453</t>
  </si>
  <si>
    <t>UCI-38, 21414</t>
  </si>
  <si>
    <t>UCI-39, 21102</t>
  </si>
  <si>
    <t>UCI-40, 20991</t>
  </si>
  <si>
    <t>UCI-41, 20909</t>
  </si>
  <si>
    <t>UCI-42, 20807</t>
  </si>
  <si>
    <t>UCI-43, 20405</t>
  </si>
  <si>
    <t>UCI-44, 20084</t>
  </si>
  <si>
    <t>UCI-45, 19975</t>
  </si>
  <si>
    <t>UCI-46, 19764</t>
  </si>
  <si>
    <t>UCI-47, 19674</t>
  </si>
  <si>
    <t>UCI-48, 19448</t>
  </si>
  <si>
    <t>UCI-49, 18800</t>
  </si>
  <si>
    <t>UCI-50, 18480</t>
  </si>
  <si>
    <t>UCI-51, 18065</t>
  </si>
  <si>
    <t>UCI-52, 18036</t>
  </si>
  <si>
    <t>UCI-53, 17566</t>
  </si>
  <si>
    <t>UCI-54, 16833</t>
  </si>
  <si>
    <t>UCI-55, 16426</t>
  </si>
  <si>
    <t>UCI-56, 15247</t>
  </si>
  <si>
    <t>UCI-57, 14645</t>
  </si>
  <si>
    <t>UCI-58, 4181</t>
  </si>
  <si>
    <t>UCI-59, 0</t>
  </si>
  <si>
    <t>UCI-60, 0</t>
  </si>
  <si>
    <t>UCI-61, 0</t>
  </si>
  <si>
    <t>UCI-62, 0</t>
  </si>
  <si>
    <t>UCI-63, 0</t>
  </si>
  <si>
    <t>UCI-64, 0</t>
  </si>
  <si>
    <t>UCI-65, 0</t>
  </si>
  <si>
    <t>UCI-66, 0</t>
  </si>
  <si>
    <t>UCI-67, 0</t>
  </si>
  <si>
    <t>UCI-68, 0</t>
  </si>
  <si>
    <t>UCI-69, 0</t>
  </si>
  <si>
    <t>UCI-70, 0</t>
  </si>
  <si>
    <t>UCI-71, 0</t>
  </si>
  <si>
    <t>UCI-72, 0</t>
  </si>
  <si>
    <t>UCI-73, 0</t>
  </si>
  <si>
    <t>UCI-74, 0</t>
  </si>
  <si>
    <t>UCI-75, 0</t>
  </si>
  <si>
    <t>UCI-76, 0</t>
  </si>
  <si>
    <t>UCI-77, 0</t>
  </si>
  <si>
    <t>UCI-78, 0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</si>
  <si>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</si>
  <si>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</si>
  <si>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</si>
  <si>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</si>
  <si>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</si>
  <si>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</si>
  <si>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</si>
  <si>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</si>
  <si>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</si>
  <si>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</si>
  <si>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</si>
  <si>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</si>
  <si>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</si>
  <si>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</si>
  <si>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</si>
  <si>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</si>
  <si>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</si>
  <si>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</si>
  <si>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</si>
  <si>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</si>
  <si>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</si>
  <si>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</si>
  <si>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</si>
  <si>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</si>
  <si>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</si>
  <si>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ARDILA ORDOÑEZ Andrés Camilo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</si>
  <si>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</si>
  <si>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</si>
  <si>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</si>
  <si>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</si>
  <si>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</si>
  <si>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</si>
  <si>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</si>
  <si>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HAGA Chad</t>
  </si>
  <si>
    <t>POELS Wout</t>
  </si>
  <si>
    <t>IMPEY Daryl</t>
  </si>
  <si>
    <t>JAUREGUI Quentin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</si>
  <si>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</si>
  <si>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</si>
  <si>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</si>
  <si>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</si>
  <si>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</si>
  <si>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</si>
  <si>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</si>
  <si>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</si>
  <si>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</si>
  <si>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</si>
  <si>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</si>
  <si>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</si>
  <si>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</si>
  <si>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</si>
  <si>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</si>
  <si>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</si>
  <si>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</si>
  <si>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ROUX Anthony</t>
  </si>
  <si>
    <t>Rotterdam</t>
  </si>
  <si>
    <t>Wijk en Aalburg</t>
  </si>
  <si>
    <t>Steenbergen</t>
  </si>
  <si>
    <t>TOP 40 Renners:</t>
  </si>
  <si>
    <t>Christine van den Heuvel, Coen Prenger, Kevin Hoeke, Jannie van den Heuvel, Jeanet van den Heuvel, Peter van den Heuvel, Sjaan van den Heuvel, Tinus van den Heuvel</t>
  </si>
  <si>
    <t>Team van den Heuvel</t>
  </si>
  <si>
    <t>Team PostNL</t>
  </si>
  <si>
    <t>Bram Filius, Johnny Koolen, Lars Kammers, Monique Kammers, Nico Kammers, Peter van Gisteren, Rolf Pruijsen, Wim Rommens</t>
  </si>
  <si>
    <t>Team Roosendaal</t>
  </si>
  <si>
    <t>Team Gorinchem</t>
  </si>
  <si>
    <t>Diederik van den Heuvel, Fokko Haveman, Henri Verschoor, John Verschoor, Lenard Huijzer, Michiel van der Stelt, Stefan Verschoor, Wouter van der Stelt</t>
  </si>
  <si>
    <t>Team Altena</t>
  </si>
  <si>
    <t xml:space="preserve">Alex van der Pluijm, Christa van Helden, Gerben van Helden, Hermen Vreugdenhil, Levi Splinters, Ronald Krijnen, Sander Vreugdenhil, Wilmer van Ginkel, </t>
  </si>
  <si>
    <t>Team Brabant</t>
  </si>
  <si>
    <t>Team Oud Werkendam</t>
  </si>
  <si>
    <t>Bas van Berchum, Cindy Rousse, Corrie van Berchum, Frank Rousse, Goof Pruijsen, Leendert-Jan Visser, Mark van Hoven, Roos Pruijsen</t>
  </si>
  <si>
    <t>Team Boven de Rivieren</t>
  </si>
  <si>
    <t>Arjan Kolk, Bart Willemse, Cas Coppens, Henri Koobs, Julian Buijzen, Pascal Hommelberg, Wilco Middelkoop, Wouter Hendriksen</t>
  </si>
  <si>
    <t xml:space="preserve"> </t>
  </si>
  <si>
    <t>EWAN Caleb</t>
  </si>
  <si>
    <t>UCI-29 geen lijst ingeleverd</t>
  </si>
  <si>
    <t>UCI-50 geen lijst ingeleverd</t>
  </si>
  <si>
    <t>UCI-55 geen lijst ingeleverd</t>
  </si>
  <si>
    <t>UCI-56 geen lijst ingeleverd</t>
  </si>
  <si>
    <t>UCI-57 geen lijst ingeleverd</t>
  </si>
  <si>
    <t>UCI-58 geen lijst ingeleverd</t>
  </si>
  <si>
    <t>Wouwse Plantage</t>
  </si>
  <si>
    <t>Silvio de Mooy</t>
  </si>
  <si>
    <t>John Hertogh, Kevin Kammers, Luud van Nijnatten, Marcel Vaessen, Martijn Verbeek, Niels Cloin, Peter Broos, Silvio de Mooy</t>
  </si>
  <si>
    <t>Debutanten hebben een UCI nummer gekregen op volgorde van inschrijving, vanaf UCI-59</t>
  </si>
  <si>
    <t>JULES Justin</t>
  </si>
  <si>
    <t>001 La Tropicale Amissa Bongo (2.1)</t>
  </si>
  <si>
    <t>Erik Golverdingen, Goof van den Dool, Hans de Jong, Hesther van Wingerden, Nathan van Zijll, Reinier Mulder, Sarco Bosschaart, Stefan Admiraal</t>
  </si>
  <si>
    <t>Bart Mathijssen, Jan-Willem Prinsen, Jesse van Dalen, Lizet Ballemans, Marc Bouwens, Martijn Horsten, Peter Muilwijk, Theo van de Luitgaarden</t>
  </si>
  <si>
    <t>Team</t>
  </si>
  <si>
    <t>PostNL</t>
  </si>
  <si>
    <t>Boven de Rivieren</t>
  </si>
  <si>
    <t>van den Heuvel</t>
  </si>
  <si>
    <t>Brabant</t>
  </si>
  <si>
    <t>Oud Werkendam</t>
  </si>
  <si>
    <t>Altena</t>
  </si>
  <si>
    <t>X  1,5  X  2,2</t>
  </si>
  <si>
    <t>X  1,5  X  1,6</t>
  </si>
  <si>
    <t>X  1,5  X  1,1</t>
  </si>
  <si>
    <t>X 1,5  X  1,7</t>
  </si>
  <si>
    <t>X  1,5  X  1,9</t>
  </si>
  <si>
    <t>X  1,5  X  1,4</t>
  </si>
  <si>
    <t>X  1,5  X  1,3</t>
  </si>
  <si>
    <t>X  1,5  X  1,2</t>
  </si>
  <si>
    <t>X  1,5*1,6</t>
  </si>
  <si>
    <t>X  1,5  X  1,5</t>
  </si>
  <si>
    <t>YEMANE Dawit</t>
  </si>
  <si>
    <t>LEVASSEUR Jordan</t>
  </si>
  <si>
    <t>MORIN Emmanuel</t>
  </si>
  <si>
    <t>KAMZONG Clovis</t>
  </si>
  <si>
    <t>SABBAHI El Houcaine</t>
  </si>
  <si>
    <t>HAMZA Yacine</t>
  </si>
  <si>
    <t>CABOT Jérémy</t>
  </si>
  <si>
    <t>OYARZÚN Carlos Iván</t>
  </si>
  <si>
    <t>DAUMONT Paul</t>
  </si>
  <si>
    <t>KHAFI Oussama</t>
  </si>
  <si>
    <t>DRIZNERS Jarrad</t>
  </si>
  <si>
    <t>BUITRAGO SANCHEZ Santiago</t>
  </si>
  <si>
    <t>HOLLMANN Juri</t>
  </si>
  <si>
    <t>002 Santos Tour Down Under (2.WT)</t>
  </si>
  <si>
    <t>Tinus van en Heuvel</t>
  </si>
  <si>
    <t>Down Under</t>
  </si>
  <si>
    <t>1x1e, 2x2e, 1x3e, 1x9e</t>
  </si>
  <si>
    <t>1x4e, 1x5e, 1x7e, 1x10e</t>
  </si>
  <si>
    <t>1x1e, 2x6e, 1x8e</t>
  </si>
  <si>
    <t>Santos Tour Down Under (2.WT)</t>
  </si>
  <si>
    <t>KLUGE Roger</t>
  </si>
  <si>
    <t>Torquay</t>
  </si>
  <si>
    <t>003 Race Torquay (1.1)</t>
  </si>
  <si>
    <t>Race Torquay (1.1)</t>
  </si>
  <si>
    <t>PEÑALVER Manuel</t>
  </si>
  <si>
    <t>004 Trofeo Felanitx (1.1)</t>
  </si>
  <si>
    <t>Jannie van den Hreuvel</t>
  </si>
  <si>
    <t>Trofeo Felanitx (1.1)</t>
  </si>
  <si>
    <t>VANHOUCKE Harm</t>
  </si>
  <si>
    <t>Tramuntana</t>
  </si>
  <si>
    <t>Felanitx</t>
  </si>
  <si>
    <t>005 Trofeo Serra de Tramuntana (1.1)</t>
  </si>
  <si>
    <t>Trofeo Serra de Tramuntana (1.1)</t>
  </si>
  <si>
    <t>La Tropicale Amissa Bongo (2.1)</t>
  </si>
  <si>
    <t>Cadel Evans</t>
  </si>
  <si>
    <t>Cadel Evans Great Ocean Roadrace (1.WT)</t>
  </si>
  <si>
    <t>Goof Pruijsen /</t>
  </si>
  <si>
    <t>/ Sjaan van den Heuvel</t>
  </si>
  <si>
    <t>1x1e, 1x4e, 1x5e, 1x7e</t>
  </si>
  <si>
    <t>Playa Palma</t>
  </si>
  <si>
    <t>Pollenca</t>
  </si>
  <si>
    <t>007 Cadel Evans Great Ocean Roadrace (1.WT)</t>
  </si>
  <si>
    <t>006 Trofeo Pollenca-Andratx (1,1)</t>
  </si>
  <si>
    <t>Trofeo Pollenca-Andratx (1.1)</t>
  </si>
  <si>
    <t>008 Trofeo Playa de Palma (1.1)</t>
  </si>
  <si>
    <t>Trofeo Playa de Palma (1.1)</t>
  </si>
  <si>
    <t>009 GP Cycliste la Marseillaise (1.1)</t>
  </si>
  <si>
    <t>Marseillaise</t>
  </si>
  <si>
    <t>CONTTE Tomas</t>
  </si>
  <si>
    <t>BAZAN Oscar Nehuen</t>
  </si>
  <si>
    <t>NARANJO Nicolás Javier</t>
  </si>
  <si>
    <t>DOTTI Juan Pablo</t>
  </si>
  <si>
    <t>MELIVILO Juan Javier</t>
  </si>
  <si>
    <t>CAMARGO Diego Andres</t>
  </si>
  <si>
    <t>ATENCIO Gerardo</t>
  </si>
  <si>
    <t>RANGEL COSTA Vinicius</t>
  </si>
  <si>
    <t>San Juan</t>
  </si>
  <si>
    <t>010 Vuelta a San Juan (2.Pro)</t>
  </si>
  <si>
    <t>Vuelta a San Juan (2.Pro)</t>
  </si>
  <si>
    <t>Saudi Tour</t>
  </si>
  <si>
    <t>011 Saudi Tour (2.1)</t>
  </si>
  <si>
    <t>Saudi Tour (2.1)</t>
  </si>
  <si>
    <t>VINE Jay</t>
  </si>
  <si>
    <t>PORTER Rudy</t>
  </si>
  <si>
    <t>CHRÉTIEN Charles-Étienne</t>
  </si>
  <si>
    <t>WHELAN James</t>
  </si>
  <si>
    <t>Sun Tour</t>
  </si>
  <si>
    <t>012 Jayco Herald Sun Tour (2.1)</t>
  </si>
  <si>
    <t>Jayco Herald Sun Tour (2.1)</t>
  </si>
  <si>
    <t>MAŁECKI Kamil</t>
  </si>
  <si>
    <t>MARQUEZ Marti</t>
  </si>
  <si>
    <t>HUYS Laurens</t>
  </si>
  <si>
    <t>Besseges</t>
  </si>
  <si>
    <t>013 Etoile de Besseges (2.1)</t>
  </si>
  <si>
    <t>Etoile de Besseges (2.1)</t>
  </si>
  <si>
    <t>MORENO Ivan</t>
  </si>
  <si>
    <t>Valencia</t>
  </si>
  <si>
    <t>014 Volta Comunitat Valenciana (2.Pro)</t>
  </si>
  <si>
    <t>Volta Comunitat Valenciana (2.Pro)</t>
  </si>
  <si>
    <t>BOONRATANATHANAKORN Turakit</t>
  </si>
  <si>
    <t>ÖRKEN Ahmet</t>
  </si>
  <si>
    <t>JONES Taj</t>
  </si>
  <si>
    <t>FIELD Rylee</t>
  </si>
  <si>
    <t>BRUSSENSKIY Gleb</t>
  </si>
  <si>
    <t>HIBATULAH Jamal</t>
  </si>
  <si>
    <t>Posities gestegen/gedaald tov vorige week</t>
  </si>
  <si>
    <t>Langkawi</t>
  </si>
  <si>
    <t>015 Tour de Langkawi (2.Pro)</t>
  </si>
  <si>
    <t>Tour de Langkawi (2.Pro)</t>
  </si>
  <si>
    <t>SUZUKI Ryu</t>
  </si>
  <si>
    <t>Malaysia</t>
  </si>
  <si>
    <t>x</t>
  </si>
  <si>
    <t>016 Malaysian International Classic Race (1.1)</t>
  </si>
  <si>
    <t>Malaysian International Classic Race (1.1)</t>
  </si>
  <si>
    <t>GARCIA GONZALEZ Sergio</t>
  </si>
  <si>
    <t>Naam + (klassementswinnaar)</t>
  </si>
  <si>
    <t>Hans de Jong (2014)</t>
  </si>
  <si>
    <t>John Verschoor (2015)</t>
  </si>
  <si>
    <t>Erik Golverdingen (2016)</t>
  </si>
  <si>
    <t>Stefan Verschoor (2017)</t>
  </si>
  <si>
    <t>Rolf Pruijsen (2018+2019)</t>
  </si>
  <si>
    <t>John Verschoor (2018)</t>
  </si>
  <si>
    <t>Henri Verschoor (2019)</t>
  </si>
  <si>
    <t>Corrie van Berchum (2018)</t>
  </si>
  <si>
    <t>Johnny Koolen (2017)</t>
  </si>
  <si>
    <t>Jannie van den Heuvel (2015)</t>
  </si>
  <si>
    <t>Nathan van den Heuvel (2016)</t>
  </si>
  <si>
    <t>Murcia</t>
  </si>
  <si>
    <t>017 Vuelta Ciclista Murcia (2.1)</t>
  </si>
  <si>
    <t>Vuelta Ciclista Murcia (2.1)</t>
  </si>
  <si>
    <t>CONCA Filippo</t>
  </si>
  <si>
    <t>018 Trofeo Laigueglia (1.Pro)</t>
  </si>
  <si>
    <t>Trofeo Laigueglia (1.Pro)</t>
  </si>
  <si>
    <t>Laigueglia</t>
  </si>
  <si>
    <t>019 Clasica de Almeria (1.Pro)</t>
  </si>
  <si>
    <t>Clasica de Almeria (1.Pro)</t>
  </si>
  <si>
    <t>Almeria</t>
  </si>
  <si>
    <t>EINHORN Itamar</t>
  </si>
  <si>
    <t>DUARTE Fabio</t>
  </si>
  <si>
    <t>MONTAÑA Freddy Emir</t>
  </si>
  <si>
    <t>020 Tour Colombia (2.1)</t>
  </si>
  <si>
    <t>Tour Colombia (2.1)</t>
  </si>
  <si>
    <t>Colombia</t>
  </si>
  <si>
    <t>QUARTERMAN Charlie</t>
  </si>
  <si>
    <t>JACOBS Johan</t>
  </si>
  <si>
    <t>LAFAY Victor</t>
  </si>
  <si>
    <t>Provence</t>
  </si>
  <si>
    <t>021 Tour de la Provence (2.Pro)</t>
  </si>
  <si>
    <t>Tour de la Provence (2.Pro)</t>
  </si>
  <si>
    <t>BUTS Vitaliy</t>
  </si>
  <si>
    <t>STEDMAN Maximilian</t>
  </si>
  <si>
    <t>FANCELLU Alessandro</t>
  </si>
  <si>
    <t>TULETT Ben</t>
  </si>
  <si>
    <t>HEIDEMANN Miguel</t>
  </si>
  <si>
    <t>022 Tour of Antalya (2.1)</t>
  </si>
  <si>
    <t>Tour of Antalya (2.1)</t>
  </si>
  <si>
    <t>Antalya</t>
  </si>
  <si>
    <t>023 Tour des Alpes Maritimes et du Var (2.1)</t>
  </si>
  <si>
    <t>Tour des Alpes Maritimes et du Var (2.1)</t>
  </si>
  <si>
    <t>Alpes Marit.</t>
  </si>
  <si>
    <t>URBANO Carmelo</t>
  </si>
  <si>
    <t>Andalucia</t>
  </si>
  <si>
    <t>024 Vuelta a Andalucia Ruta del Sol (2.Pro)</t>
  </si>
  <si>
    <t>Vuelta a Andalucia Ruta del Sol (2.Pro)</t>
  </si>
  <si>
    <t>CALLE Juan Fernando</t>
  </si>
  <si>
    <t>HOELGAARD Daniel</t>
  </si>
  <si>
    <t>025 Volta ao Algarve em Bicicletta (2.Pro)</t>
  </si>
  <si>
    <t>GP Cycliste la Marseillaise (1.1)</t>
  </si>
  <si>
    <t>Volta ao Algarve em Bicicletta (2.Pro)</t>
  </si>
  <si>
    <t>Algarve</t>
  </si>
  <si>
    <t>STOJNIĆ Veljko</t>
  </si>
  <si>
    <t>TORTOMASI Leonardo</t>
  </si>
  <si>
    <t>026 UAE Tour (2.WT)</t>
  </si>
  <si>
    <t>UAE Tour (2.WT)</t>
  </si>
  <si>
    <t>1x2e,1x3e</t>
  </si>
  <si>
    <t>1x2e, 2x3e</t>
  </si>
  <si>
    <t>1x2e, 2x4e, 1x6e</t>
  </si>
  <si>
    <t>1x2e, 2x10e</t>
  </si>
  <si>
    <t>027 Omloop het Nieuwsblad (1.WT)</t>
  </si>
  <si>
    <t>Omloop het Nieuwsblad (1.WT)</t>
  </si>
  <si>
    <t>Nieuwsblad</t>
  </si>
  <si>
    <t>028 Faun-Ardeche Classic (1.Pro)</t>
  </si>
  <si>
    <t>Faun-Ardeche Classic (1.Pro)</t>
  </si>
  <si>
    <t>Ardeche</t>
  </si>
  <si>
    <t>PICHON Laurent</t>
  </si>
  <si>
    <t>029 Royal Bernard Drome Classic (1.Pro)</t>
  </si>
  <si>
    <t>Royal Bernard Drome Classic (1.Pro)</t>
  </si>
  <si>
    <t>Drome</t>
  </si>
  <si>
    <t>030 Kuurne-Brussel-Kuurne (1.Pro)</t>
  </si>
  <si>
    <t>Kuurne-Brussel-Kuurne (1.Pro)</t>
  </si>
  <si>
    <t>Kuurne</t>
  </si>
  <si>
    <t>HAILEMICHAEL Mulu Kinfe</t>
  </si>
  <si>
    <t>GEBREMEDHIN Awet</t>
  </si>
  <si>
    <t>MANIZABAYO Eric</t>
  </si>
  <si>
    <t>031 Tour du Rwanda (2.1)</t>
  </si>
  <si>
    <t>Tour du Rwanda (2.1)</t>
  </si>
  <si>
    <t>Rwanda</t>
  </si>
  <si>
    <t>DEKKER David</t>
  </si>
  <si>
    <t>032 Le Samyn (1.1)</t>
  </si>
  <si>
    <t>Le Samyn (1.1)</t>
  </si>
  <si>
    <t>Le Samyn</t>
  </si>
  <si>
    <t>MOZZATO Luca</t>
  </si>
  <si>
    <t>033 GP Jean-Pierre Monsere</t>
  </si>
  <si>
    <t>ReinierMulder</t>
  </si>
  <si>
    <t>GP Jean-Pierre Monsere (1.1)</t>
  </si>
  <si>
    <t>JP Monsere</t>
  </si>
  <si>
    <t>034 Tour de Taiwan (2.1)</t>
  </si>
  <si>
    <t>Tour de Taiwan (2.1)</t>
  </si>
  <si>
    <t>Taiwan</t>
  </si>
  <si>
    <t>035 Parijs-Nice (2.WT)</t>
  </si>
  <si>
    <t>Parijs-Nice (2.WT)</t>
  </si>
  <si>
    <t>WALKOWIAK Kacper</t>
  </si>
  <si>
    <t>SYKALA Wojciech</t>
  </si>
  <si>
    <t>KELEMEN Petr</t>
  </si>
  <si>
    <t>ROCHAS Rémy</t>
  </si>
  <si>
    <t>VAN ENGELEN Adne</t>
  </si>
  <si>
    <t>REBELLIN Davide</t>
  </si>
  <si>
    <t>FIORELLI Filippo</t>
  </si>
  <si>
    <t>FROIDEVAUX Robin</t>
  </si>
  <si>
    <t>036 Sibiu Cycling Tour (2.1)</t>
  </si>
  <si>
    <t>Sibiu Cycling Tour (2.1)</t>
  </si>
  <si>
    <t>Sibiu</t>
  </si>
  <si>
    <t>MARTÍN Gotzon</t>
  </si>
  <si>
    <t>037 Vuelta a Burgos (2.Pro)</t>
  </si>
  <si>
    <t>Vuelta a Burgos (2.Pro)</t>
  </si>
  <si>
    <t>Burgos</t>
  </si>
  <si>
    <t>038 Strade Bianche</t>
  </si>
  <si>
    <t>Strade Bianche (1.WT)</t>
  </si>
  <si>
    <t>Strade B</t>
  </si>
  <si>
    <t>1x1e, 1x7e, 2x8e</t>
  </si>
  <si>
    <t>Totaal WT podiumklasseringen 2016 t/m 2020:</t>
  </si>
  <si>
    <t>039 Circuito de Getxo (1.1)</t>
  </si>
  <si>
    <t>Circuito de Getxo (1.1)</t>
  </si>
  <si>
    <t>Getxo</t>
  </si>
  <si>
    <t>040 La Route de Occitanie (2.1)</t>
  </si>
  <si>
    <t>La Route de Occitanie (2.1)</t>
  </si>
  <si>
    <t>Occitanie</t>
  </si>
  <si>
    <t>041 Gran Trittico Lombardo (1.Pro)</t>
  </si>
  <si>
    <t>Gran Trittico Lombardo (1.Pro)</t>
  </si>
  <si>
    <t>042 Milaan-Turijn (1.Pro)</t>
  </si>
  <si>
    <t>Milaan-Turijn (1.Pro)</t>
  </si>
  <si>
    <t>Milaan-Turijn</t>
  </si>
  <si>
    <t>Trittico</t>
  </si>
  <si>
    <t>043 Mont Ventoux Denivele Challenge (1.1)</t>
  </si>
  <si>
    <t>Mont Ventoux Denivele Challenge (1.1)</t>
  </si>
  <si>
    <t>Ventoux</t>
  </si>
  <si>
    <t>044 Milaan-San Remo (1.WT)</t>
  </si>
  <si>
    <t>Milaan-San Remo (1.WT)</t>
  </si>
  <si>
    <t>San Remo</t>
  </si>
  <si>
    <t>1x4e, 1x7e, 1x9e</t>
  </si>
  <si>
    <t>FRIGO Marco</t>
  </si>
  <si>
    <t>045 Czech Tour (2.1)</t>
  </si>
  <si>
    <t>Czech Tour (2.1)</t>
  </si>
  <si>
    <t>Czech</t>
  </si>
  <si>
    <t>046 Tour de l'Ain (2.1)</t>
  </si>
  <si>
    <t>Tour de L'Ain (2.1)</t>
  </si>
  <si>
    <t>De L'Ain</t>
  </si>
  <si>
    <t>VAN DEN BERG Julius</t>
  </si>
  <si>
    <t>TORRES Albert</t>
  </si>
  <si>
    <t>SIMMONS Quinn</t>
  </si>
  <si>
    <t>+1</t>
  </si>
  <si>
    <t>+2</t>
  </si>
  <si>
    <t>+3</t>
  </si>
  <si>
    <t>047 Ronde van Polen (2.WT)</t>
  </si>
  <si>
    <t>Ronde van Polen (2.WT)</t>
  </si>
  <si>
    <t>Polen</t>
  </si>
  <si>
    <t>1x3e, 1x4e, 2x5e</t>
  </si>
  <si>
    <t>048 Gran Piemonte (1.Pro)</t>
  </si>
  <si>
    <t>Gran Piemonte (1.Pro)</t>
  </si>
  <si>
    <t>Piemonte</t>
  </si>
  <si>
    <t>LINDEMAN Bert-Jan</t>
  </si>
  <si>
    <t>049 Dwars door het Hageland (1.Pro)</t>
  </si>
  <si>
    <t>Dwars door het Hageland (1.Pro)</t>
  </si>
  <si>
    <t>Hageland</t>
  </si>
  <si>
    <t>050 Ronde van Lombardije (1.WT)</t>
  </si>
  <si>
    <t>Ronde van Lombardije (1.WT)</t>
  </si>
  <si>
    <t>Lombardije</t>
  </si>
  <si>
    <t>1x3e, 1x4e, 1x10e</t>
  </si>
  <si>
    <t>051 Criterium du Dauphine (2.WT)</t>
  </si>
  <si>
    <t>Criterium du Dauphine (2.WT)</t>
  </si>
  <si>
    <t>Dauphine</t>
  </si>
  <si>
    <t>Jan-Wllem Prinsen</t>
  </si>
  <si>
    <t>1x3e, 1x5e, 2x7e, 1x8e</t>
  </si>
  <si>
    <t>PAQUOT Tom</t>
  </si>
  <si>
    <t>VAN DEN BRANDE Julien</t>
  </si>
  <si>
    <t>CANAL Carlos</t>
  </si>
  <si>
    <t>052 Tour de Wallonie (2.Pro)</t>
  </si>
  <si>
    <t>Tour de Wallonie (2.Pro)</t>
  </si>
  <si>
    <t>Wallonie</t>
  </si>
  <si>
    <t>MartijnHorsten</t>
  </si>
  <si>
    <t>053 Giro dell' Emilia (1.Pro)</t>
  </si>
  <si>
    <t>Giro dell' Emilia (1.Pro)</t>
  </si>
  <si>
    <t>Emilia</t>
  </si>
  <si>
    <t>STEWART Jake</t>
  </si>
  <si>
    <t>GALVÁN Francisco</t>
  </si>
  <si>
    <t>ANGULO Antonio</t>
  </si>
  <si>
    <t>HUREL Tony</t>
  </si>
  <si>
    <t>054 Tour du Limousin (2.1)</t>
  </si>
  <si>
    <t>Tour du Limousin (2.1)</t>
  </si>
  <si>
    <t>Limousin</t>
  </si>
  <si>
    <t>MILTIADIS Andreas</t>
  </si>
  <si>
    <t>RIKUNOV Petr</t>
  </si>
  <si>
    <t>REIS Rafael</t>
  </si>
  <si>
    <t>PETROVSKI Andrej</t>
  </si>
  <si>
    <t>TZORTZAKIS Polychronis</t>
  </si>
  <si>
    <t>055 European Championships Tijdrit (EK)</t>
  </si>
  <si>
    <t>European Championships Tijdrit (EK)</t>
  </si>
  <si>
    <t>Europa Tijd</t>
  </si>
  <si>
    <t>NEUMAN Dominik</t>
  </si>
  <si>
    <t>RUMAC Josip</t>
  </si>
  <si>
    <t>056 European Championships Wegwedstrijd (EK)</t>
  </si>
  <si>
    <t>European Championships Wegwedstrijd (EK)</t>
  </si>
  <si>
    <t>Europa Weg</t>
  </si>
  <si>
    <t>057 Bretagne Classic (1.WT)</t>
  </si>
  <si>
    <t>Bretagne Classic (1.WT)</t>
  </si>
  <si>
    <t>Bretagne</t>
  </si>
  <si>
    <t>1x2e, 1x3e, 1x6e</t>
  </si>
  <si>
    <t>KEISSE Iljo</t>
  </si>
  <si>
    <t>058 Tour du Poitou-Charentes (2.1)</t>
  </si>
  <si>
    <t>Tour du Poitou-Charentes (2.1)</t>
  </si>
  <si>
    <t>Poitou-Ch.</t>
  </si>
  <si>
    <t>059 Druivenkoers Overijse (1.1)</t>
  </si>
  <si>
    <t>Druivenkoers Overijse (1.1)</t>
  </si>
  <si>
    <t>Druivenkoers</t>
  </si>
  <si>
    <t>Trofeo Matteotti (1.1)</t>
  </si>
  <si>
    <t>Matteotti</t>
  </si>
  <si>
    <t>060 Trofeo Matteotti (1.1)</t>
  </si>
  <si>
    <t>VERMEERSCH Florian</t>
  </si>
  <si>
    <t>061 Brussels Cycling Classic (1.Pro)</t>
  </si>
  <si>
    <t>Brussels Cycling Classic (1.Pro)</t>
  </si>
  <si>
    <t>Brussel</t>
  </si>
  <si>
    <t>RADICE Raffaele</t>
  </si>
  <si>
    <t>062 Memorial Marco Pantani (1.1)</t>
  </si>
  <si>
    <t>Memorial Marco Pantani (1.1)</t>
  </si>
  <si>
    <t>Pantani</t>
  </si>
  <si>
    <t>MAAS Jan</t>
  </si>
  <si>
    <t>LEVEAU Jérémy</t>
  </si>
  <si>
    <t>063 Tour du Doubs (1.1)</t>
  </si>
  <si>
    <t>Tour du Doubs (1.1)</t>
  </si>
  <si>
    <t>Doubs</t>
  </si>
  <si>
    <t>BLIKRA Erlend</t>
  </si>
  <si>
    <t>VAN DER POEL David</t>
  </si>
  <si>
    <t>BRAJKOVIČ Janez</t>
  </si>
  <si>
    <t>064 Ronde van Hongarije (2.1)</t>
  </si>
  <si>
    <t>Ronde van Hongarije (2.1)</t>
  </si>
  <si>
    <t>Hongarije</t>
  </si>
  <si>
    <t>KOOIJ Olav</t>
  </si>
  <si>
    <t>AMEZQUETA Julen</t>
  </si>
  <si>
    <t>065 Settimana Coppi e Bartali (2.1)</t>
  </si>
  <si>
    <t>Settimana Coppi e Bartali (2.1)</t>
  </si>
  <si>
    <t>Settimana</t>
  </si>
  <si>
    <t>CAÑELLAS Xavier</t>
  </si>
  <si>
    <t>MURIAS Jakub</t>
  </si>
  <si>
    <t>PRONSKIY Daniil</t>
  </si>
  <si>
    <t>FERRARI Fabricio</t>
  </si>
  <si>
    <t>HEMING Mika</t>
  </si>
  <si>
    <t>PIASKOWY Emanuel</t>
  </si>
  <si>
    <t>RUTKIEWICZ Marek</t>
  </si>
  <si>
    <t>DAVIS Corey</t>
  </si>
  <si>
    <t>LAZKANO Oier</t>
  </si>
  <si>
    <t>KALABA Dušan</t>
  </si>
  <si>
    <t>066 Belgrade Banjaluka (2.1)</t>
  </si>
  <si>
    <t>Belgrade Banjaluka (2.1)</t>
  </si>
  <si>
    <t>Banjaluka</t>
  </si>
  <si>
    <t>PLUIMERS Rick</t>
  </si>
  <si>
    <t>067 Antwerp Port Epic (1.1)</t>
  </si>
  <si>
    <t>Antwerp Port Epic (1.1)</t>
  </si>
  <si>
    <t>Antwerp</t>
  </si>
  <si>
    <t>NEKRASOV Denis</t>
  </si>
  <si>
    <t>068 Tirreno Adriatico (2.WT)</t>
  </si>
  <si>
    <t>Tirreno Adriatico (2.WT)</t>
  </si>
  <si>
    <t>Tirreno</t>
  </si>
  <si>
    <t>2x1e, 1x8e</t>
  </si>
  <si>
    <t>1x2e, 1x3e, 1x5e</t>
  </si>
  <si>
    <t>1x6e, 2x8e, 1x10e</t>
  </si>
  <si>
    <t>2018, 2019, 2020</t>
  </si>
  <si>
    <t>2016, 2017, 2018, 2019, 2020</t>
  </si>
  <si>
    <t>2019, 2020</t>
  </si>
  <si>
    <t>2014, 2015, 2016, 2017, 2018, 2019,</t>
  </si>
  <si>
    <t>2015, 2016, 2017, 2018, 2019, 2020</t>
  </si>
  <si>
    <t>2017, 2018, 2019, 2020</t>
  </si>
  <si>
    <t>069 Giro della Toscana (1.1)</t>
  </si>
  <si>
    <t>Giro della Toscana (1.1)</t>
  </si>
  <si>
    <t>Toscana</t>
  </si>
  <si>
    <t>CHIRICO Luca</t>
  </si>
  <si>
    <t>070 Coppa Sabatini (1.Pro)</t>
  </si>
  <si>
    <t>Coppa Sabatini (1.Pro)</t>
  </si>
  <si>
    <t>Sabatini</t>
  </si>
  <si>
    <t>Giro dell'Appennino (1.1)</t>
  </si>
  <si>
    <t>Appennino</t>
  </si>
  <si>
    <t>NISU Oskar</t>
  </si>
  <si>
    <t>071 Giro dell'Appennino (1.1)</t>
  </si>
  <si>
    <t>072 Gooikse Pijl (1.1)</t>
  </si>
  <si>
    <t>Gooikse Pijl (1.1)</t>
  </si>
  <si>
    <t>Gooikse P.</t>
  </si>
  <si>
    <t>KIELICH Timo</t>
  </si>
  <si>
    <t>073 Grand Prix d'Isbergues (1.1)</t>
  </si>
  <si>
    <t>GP d'Isbergues (1.1)</t>
  </si>
  <si>
    <t>Isbergues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</si>
  <si>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</si>
  <si>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</si>
  <si>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</si>
  <si>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</si>
  <si>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</si>
  <si>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</si>
  <si>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</si>
  <si>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</si>
  <si>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</si>
  <si>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</si>
  <si>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</si>
  <si>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</si>
  <si>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</si>
  <si>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</si>
  <si>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</si>
  <si>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</si>
  <si>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</si>
  <si>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</si>
  <si>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</si>
  <si>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</si>
  <si>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</si>
  <si>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</si>
  <si>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</si>
  <si>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</si>
  <si>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</si>
  <si>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</si>
  <si>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</si>
  <si>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</si>
  <si>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</si>
  <si>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</si>
  <si>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</si>
  <si>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</si>
  <si>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</si>
  <si>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</si>
  <si>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</si>
  <si>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</si>
  <si>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</si>
  <si>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</si>
  <si>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</si>
  <si>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</si>
  <si>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</si>
  <si>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</si>
  <si>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</si>
  <si>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</si>
  <si>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</si>
  <si>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</si>
  <si>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</si>
  <si>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074 Okolo Slovenska (2.1)</t>
  </si>
  <si>
    <t>Okolo Slovenska (2.1)</t>
  </si>
  <si>
    <t>Slovenska</t>
  </si>
  <si>
    <t>MEILER Lukas</t>
  </si>
  <si>
    <t>ZINGLE Axel</t>
  </si>
  <si>
    <t>MARTÍN Sergio Roman</t>
  </si>
  <si>
    <t>SCHMID Mauro</t>
  </si>
  <si>
    <t>Tour de Luxembourg (2.Pro)</t>
  </si>
  <si>
    <t>Luxembourg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</si>
  <si>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</si>
  <si>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</si>
  <si>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</si>
  <si>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</si>
  <si>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</si>
  <si>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</si>
  <si>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</si>
  <si>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</si>
  <si>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</si>
  <si>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</si>
  <si>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</si>
  <si>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</si>
  <si>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</si>
  <si>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</si>
  <si>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</si>
  <si>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</si>
  <si>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</si>
  <si>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</si>
  <si>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</si>
  <si>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</si>
  <si>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</si>
  <si>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Puntenkl.</t>
  </si>
  <si>
    <t>076 Tour de France (Grote Ronde)</t>
  </si>
  <si>
    <t>075 Tour de Luxembourg (2.Pro)</t>
  </si>
  <si>
    <t>Eindklassementen</t>
  </si>
  <si>
    <t>1e etappe Tour de France</t>
  </si>
  <si>
    <t>21e etappe Tour de France</t>
  </si>
  <si>
    <t>10e etappe Tour de France</t>
  </si>
  <si>
    <t>5e etappe Tour de France</t>
  </si>
  <si>
    <t>2e etappe Tour de France</t>
  </si>
  <si>
    <t>6e etappe Tour de France</t>
  </si>
  <si>
    <t>9e etappe Tour de France</t>
  </si>
  <si>
    <t>12e etappe Tour de France</t>
  </si>
  <si>
    <t>Totaal Tour de France</t>
  </si>
  <si>
    <t>3e etappe Tour de France</t>
  </si>
  <si>
    <t>11e etappe Tour de France</t>
  </si>
  <si>
    <t>13e etappe Tour de France</t>
  </si>
  <si>
    <t>16e etappe Tour de France</t>
  </si>
  <si>
    <t>18e etappe Tour de France</t>
  </si>
  <si>
    <t>Eindklassementen Tour de France</t>
  </si>
  <si>
    <t>14e etappe Tour de France</t>
  </si>
  <si>
    <t>4e etappe Tour de France</t>
  </si>
  <si>
    <t>17e etappe Tour de France</t>
  </si>
  <si>
    <t>8e etappe Tour de France</t>
  </si>
  <si>
    <t>19e etappe Tour de France</t>
  </si>
  <si>
    <t>7e etappe Tour de France</t>
  </si>
  <si>
    <t>20e etappe Tour de France</t>
  </si>
  <si>
    <t>15e etappe Tour de France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</si>
  <si>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</si>
  <si>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</si>
  <si>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</si>
  <si>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</si>
  <si>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</si>
  <si>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</si>
  <si>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</si>
  <si>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</si>
  <si>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</si>
  <si>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</si>
  <si>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</si>
  <si>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</si>
  <si>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</si>
  <si>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</si>
  <si>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</si>
  <si>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</si>
  <si>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</si>
  <si>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</si>
  <si>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</si>
  <si>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</si>
  <si>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</si>
  <si>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</si>
  <si>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</si>
  <si>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</si>
  <si>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</si>
  <si>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</si>
  <si>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</si>
  <si>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</si>
  <si>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</si>
  <si>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</si>
  <si>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</si>
  <si>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</si>
  <si>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</si>
  <si>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</si>
  <si>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</si>
  <si>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</si>
  <si>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</si>
  <si>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Overwinningen</t>
  </si>
  <si>
    <t>077 Paris-Camembert (1.1)</t>
  </si>
  <si>
    <t>Paris-Camembert (1.1)</t>
  </si>
  <si>
    <t>Camembert</t>
  </si>
  <si>
    <t>078 Wereldkampioenschap Tijdrit (WK)</t>
  </si>
  <si>
    <t>Wereldkampioenschap Tijdrit (WK)</t>
  </si>
  <si>
    <t>WK Tijdrit</t>
  </si>
  <si>
    <t>1x5e, 2x10e</t>
  </si>
  <si>
    <t>Wereldkampioenschappen Tijdrit Talent</t>
  </si>
  <si>
    <t>Paris-Chauny (1.1)</t>
  </si>
  <si>
    <t>Chauny</t>
  </si>
  <si>
    <t>080 Wereldkampioenschap Wegwedstrijd (WK)</t>
  </si>
  <si>
    <t>Wereldkampioenschap Wegwedstrijd (WK)</t>
  </si>
  <si>
    <t>WK Weg</t>
  </si>
  <si>
    <t>1x1e, 1x2e, 1x9e</t>
  </si>
  <si>
    <t>1x1e, 2x7e</t>
  </si>
  <si>
    <t>1x3e, 2x8e</t>
  </si>
  <si>
    <t>081 Waalse Pijl (1.WT)</t>
  </si>
  <si>
    <t>Waalse Pijl (1.WT)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</si>
  <si>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</si>
  <si>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</si>
  <si>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</si>
  <si>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</si>
  <si>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082 Binck Bank Tour (2.WT)</t>
  </si>
  <si>
    <t>Binck Bank Tour (2.WT)</t>
  </si>
  <si>
    <t>Binck Bank</t>
  </si>
  <si>
    <t>National Divisie:</t>
  </si>
  <si>
    <t>083 Luik-Bastenaken-Luik (1.WT)</t>
  </si>
  <si>
    <t>Kein Kammers</t>
  </si>
  <si>
    <t>Luik-Bastenaken-Luik (1.WT)</t>
  </si>
  <si>
    <t>Luik</t>
  </si>
  <si>
    <t>CARR Simon</t>
  </si>
  <si>
    <t>LINAREZ Leangel</t>
  </si>
  <si>
    <t>FERNANDES Luis</t>
  </si>
  <si>
    <t>LOUVEL Matis</t>
  </si>
  <si>
    <t>084 Volta a Portugal (2.1)</t>
  </si>
  <si>
    <t>Volta a Portugal (2.1)</t>
  </si>
  <si>
    <t>Portugal</t>
  </si>
  <si>
    <t>085 Brabantse Pijl (1.Pro)</t>
  </si>
  <si>
    <t>Brabantse Pijl (1.Pro)</t>
  </si>
  <si>
    <t>Brabantse P,</t>
  </si>
  <si>
    <t>SANIKWATHI Thanawut</t>
  </si>
  <si>
    <t>MANO Yuttana</t>
  </si>
  <si>
    <t>YAOWARAT Ratchanon</t>
  </si>
  <si>
    <t>CHAIYASOMBAT Thanakhan</t>
  </si>
  <si>
    <t>MIDEY Valentin</t>
  </si>
  <si>
    <t>DE ROOIJ Jesse</t>
  </si>
  <si>
    <t>JUMCHAT Nattapol</t>
  </si>
  <si>
    <t>KLAHAN Noppachai</t>
  </si>
  <si>
    <t>CHAWCHIANGKWANG Peerapol</t>
  </si>
  <si>
    <t>KAGIMU Charles</t>
  </si>
  <si>
    <t>086 Tour of Thailand (2.1)</t>
  </si>
  <si>
    <t>Thailand</t>
  </si>
  <si>
    <t>087 Parijs-Tours (1.Pro)</t>
  </si>
  <si>
    <t>Parijs-Tours (1.Pro)</t>
  </si>
  <si>
    <t>Parijs-Tours</t>
  </si>
  <si>
    <t>088 Gent-Wevelgem (1.WT)</t>
  </si>
  <si>
    <t>Gent-Wevelgem (1.WT)</t>
  </si>
  <si>
    <t>Wevelgem</t>
  </si>
  <si>
    <t>SILVA Rafael</t>
  </si>
  <si>
    <t>089 Prueba Villafranca (1.1)</t>
  </si>
  <si>
    <t>Prueba Villafranca (1.1)</t>
  </si>
  <si>
    <t>Villafranca</t>
  </si>
  <si>
    <t>090 Scheldeprijs (1.Pro)</t>
  </si>
  <si>
    <t>Scheldeprijs (1.Pro)</t>
  </si>
  <si>
    <t>Scheldeprijs</t>
  </si>
  <si>
    <t>091 Ronde van Vlaanderen (1.WT)</t>
  </si>
  <si>
    <t>Ronde van Vlaanderen (1.WT)</t>
  </si>
  <si>
    <t>Vlaanderen</t>
  </si>
  <si>
    <t>079 Paris-Chauny (1.1)</t>
  </si>
  <si>
    <t>092 3daagse Brugge-De Panne (1.WT)</t>
  </si>
  <si>
    <t>3daagse Brugge-De Panne (1.WT)</t>
  </si>
  <si>
    <t>De Panne</t>
  </si>
  <si>
    <t>1x6e, 2x10e</t>
  </si>
  <si>
    <t>PUCCIO Salvatore</t>
  </si>
  <si>
    <t>NIBALI Antonio</t>
  </si>
  <si>
    <t>Eindklass.</t>
  </si>
  <si>
    <t>Medailles</t>
  </si>
  <si>
    <t>1-0-1</t>
  </si>
  <si>
    <t>1-1-1</t>
  </si>
  <si>
    <t>0-0-1</t>
  </si>
  <si>
    <t>1-0-0</t>
  </si>
  <si>
    <t>0-1-0</t>
  </si>
  <si>
    <t>093 Giro d'Italia (Grote Ronde)</t>
  </si>
  <si>
    <t>1e etappe Giro d'Italia</t>
  </si>
  <si>
    <t>2e etappe Giro d'Italia</t>
  </si>
  <si>
    <t>4e etappe Giro d'Italia</t>
  </si>
  <si>
    <t>5e etappe Giro d'Italia</t>
  </si>
  <si>
    <t>7e etappe Giro d'Italia</t>
  </si>
  <si>
    <t>8e etappe Giro d'Italia</t>
  </si>
  <si>
    <t>11e etappe Giro d'Italia</t>
  </si>
  <si>
    <t>10e etappe Giro d'Italia</t>
  </si>
  <si>
    <t>13e etappe Giro d'Italia</t>
  </si>
  <si>
    <t>3e etappe Giro d'Italia</t>
  </si>
  <si>
    <t>15e etappe Giro d'Italia</t>
  </si>
  <si>
    <t>16e etappe Giro d'Italia</t>
  </si>
  <si>
    <t>Eindklassementen Giro d'Italia</t>
  </si>
  <si>
    <t>Totaal Giro d'Italia</t>
  </si>
  <si>
    <t>17e etappe Giro d'Italia</t>
  </si>
  <si>
    <t>18e etappe Giro d'Italia</t>
  </si>
  <si>
    <t>6e etappe Giro d'Italia</t>
  </si>
  <si>
    <t>12e etappe Giro d'Italia</t>
  </si>
  <si>
    <t>14e etappe Giro d'Italia</t>
  </si>
  <si>
    <t>9e etappe Giro d'Italia</t>
  </si>
  <si>
    <t>19e etappe Giro d'Italia</t>
  </si>
  <si>
    <t>21e etappe Giro d'Italia</t>
  </si>
  <si>
    <t>20e etappe Giro d'Italia</t>
  </si>
  <si>
    <t>2016 t/m 2020</t>
  </si>
  <si>
    <t>0 - 0 - 0</t>
  </si>
  <si>
    <t>1x3e, 1x4e, 1x6e</t>
  </si>
  <si>
    <t>1x1e, 2x5e, 1x7e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</si>
  <si>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</si>
  <si>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</si>
  <si>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</si>
  <si>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HARING Martin</t>
  </si>
  <si>
    <t>KUBA Ronald</t>
  </si>
  <si>
    <t>MCDUNPHY Conn</t>
  </si>
  <si>
    <t>OLIVEIRA Ivo</t>
  </si>
  <si>
    <t>KARPENKO Gleb</t>
  </si>
  <si>
    <t>VOSEKALNS Andris</t>
  </si>
  <si>
    <t>BOGDANOVICS Maris</t>
  </si>
  <si>
    <t>094 Nationale Kampioenschappen Tijdrit (NK)</t>
  </si>
  <si>
    <t>Nationale Kampioenschappen Tijdrit (NK)</t>
  </si>
  <si>
    <t>NK Tijdrit</t>
  </si>
  <si>
    <t>1x3e, 1x9e, 1x10e</t>
  </si>
  <si>
    <t>KUBIŠ Lukáš</t>
  </si>
  <si>
    <t>GÖTZINGER Valentin</t>
  </si>
  <si>
    <t>FEDERSPIEL Daniel</t>
  </si>
  <si>
    <t>LUKŠEVICS Viesturs</t>
  </si>
  <si>
    <t>RUBENIS Pauls</t>
  </si>
  <si>
    <t>095 Nationale Kampioenschappen Weg (NK)</t>
  </si>
  <si>
    <t>Nationale Kampioenschappen Weg (NK)</t>
  </si>
  <si>
    <t>NK Weg</t>
  </si>
  <si>
    <t>2x2e, 1x9e</t>
  </si>
  <si>
    <t>Uitslag Vuelta a Espana (Grote Ronde)</t>
  </si>
  <si>
    <t>Rode trui na etappe</t>
  </si>
  <si>
    <t>GOOSSENS Kobe</t>
  </si>
  <si>
    <t>RENARD Alexis</t>
  </si>
  <si>
    <t>1-2-1</t>
  </si>
  <si>
    <t>DONOVAN Mark</t>
  </si>
  <si>
    <t>2-1-1</t>
  </si>
  <si>
    <t>0-0-2</t>
  </si>
  <si>
    <t>,</t>
  </si>
  <si>
    <t>1-1-0</t>
  </si>
  <si>
    <t>2-2-0</t>
  </si>
  <si>
    <t>0-1-2</t>
  </si>
  <si>
    <t>5-4-3</t>
  </si>
  <si>
    <t>3-1-1</t>
  </si>
  <si>
    <t>3-2-4</t>
  </si>
  <si>
    <t>1,2,3,6 tm Eind</t>
  </si>
  <si>
    <t>0</t>
  </si>
  <si>
    <t>-1</t>
  </si>
  <si>
    <t>+12</t>
  </si>
  <si>
    <t>+9</t>
  </si>
  <si>
    <t>+14</t>
  </si>
  <si>
    <t>+4</t>
  </si>
  <si>
    <t>+7</t>
  </si>
  <si>
    <t>+5</t>
  </si>
  <si>
    <t>+11</t>
  </si>
  <si>
    <t>-10</t>
  </si>
  <si>
    <t>-5</t>
  </si>
  <si>
    <t>-4</t>
  </si>
  <si>
    <t>-8</t>
  </si>
  <si>
    <t>+18</t>
  </si>
  <si>
    <t>+6</t>
  </si>
  <si>
    <t>+23</t>
  </si>
  <si>
    <t>+26</t>
  </si>
  <si>
    <t>-18</t>
  </si>
  <si>
    <t>+8</t>
  </si>
  <si>
    <t>-3</t>
  </si>
  <si>
    <t>-31</t>
  </si>
  <si>
    <t>-11</t>
  </si>
  <si>
    <t>-15</t>
  </si>
  <si>
    <t>+15</t>
  </si>
  <si>
    <t>-16</t>
  </si>
  <si>
    <t>-26</t>
  </si>
  <si>
    <t>-14</t>
  </si>
  <si>
    <t>-6</t>
  </si>
  <si>
    <t>-23</t>
  </si>
  <si>
    <t>-2</t>
  </si>
  <si>
    <t xml:space="preserve">promotie         </t>
  </si>
  <si>
    <r>
      <rPr>
        <sz val="10"/>
        <color rgb="FFFF0000"/>
        <rFont val="Arial"/>
        <family val="2"/>
      </rPr>
      <t>degradatie</t>
    </r>
    <r>
      <rPr>
        <sz val="10"/>
        <rFont val="Arial"/>
        <family val="2"/>
      </rPr>
      <t xml:space="preserve">      </t>
    </r>
  </si>
  <si>
    <t>096 Vuelta a Espana (Grote Ronde)</t>
  </si>
  <si>
    <t>1e etappe Vuelta a Espana</t>
  </si>
  <si>
    <t>2e etappe Vuelta a Espana</t>
  </si>
  <si>
    <t>3e etappe Vuelta a Espana</t>
  </si>
  <si>
    <t>5e etappe Vuelta a Espana</t>
  </si>
  <si>
    <t>8e etappe Vuelta a Espana</t>
  </si>
  <si>
    <t>10e etappe Vuelta a Espana</t>
  </si>
  <si>
    <t>11e etappe Vuelta a Espana</t>
  </si>
  <si>
    <t>12e etappe Vuelta a Espana</t>
  </si>
  <si>
    <t>13e etappe Vuelta a Espana</t>
  </si>
  <si>
    <t>17e etappe Vuelta a Espana</t>
  </si>
  <si>
    <t>Eindklassementen Vuelta a Espana</t>
  </si>
  <si>
    <t>Totaal Vuelta a Espana</t>
  </si>
  <si>
    <t>4e etappe Vuelta a Espana</t>
  </si>
  <si>
    <t>9e etappe Vuelta a Espana</t>
  </si>
  <si>
    <t>15e etappe Vuelta a Espana</t>
  </si>
  <si>
    <t>16e etappe Vuelta a Espana</t>
  </si>
  <si>
    <t>7e etappe Vuelta a Espana</t>
  </si>
  <si>
    <t>6e etappe Vuelta a Espana</t>
  </si>
  <si>
    <t>14e etappe Vuelta a Espana</t>
  </si>
  <si>
    <t>18e etappe Vuelta a Espana</t>
  </si>
  <si>
    <t>6e etappe Vuelta a Epana</t>
  </si>
  <si>
    <t>Jannie van den Heuvel /</t>
  </si>
  <si>
    <t>/ Jesse van Dalen</t>
  </si>
  <si>
    <t>1x9e, 2x10e</t>
  </si>
  <si>
    <t>UCI Ranking 31-12-2020</t>
  </si>
  <si>
    <t>UCI-60 (D.20)</t>
  </si>
  <si>
    <t>UCI-69 (D.18)</t>
  </si>
  <si>
    <t>UCI-65 (D.17)</t>
  </si>
  <si>
    <t>UCI-61 (D.16)</t>
  </si>
  <si>
    <t>UCI-66 (D.15)</t>
  </si>
  <si>
    <t>UCI-72 (D.14)</t>
  </si>
  <si>
    <t>UCI-62 (D.13)</t>
  </si>
  <si>
    <t>UCI-78 (D.12)</t>
  </si>
  <si>
    <t>UCI-70 (D.11)</t>
  </si>
  <si>
    <t>UCI-67 (D.10)</t>
  </si>
  <si>
    <t>UCI-71 (D.9)</t>
  </si>
  <si>
    <t>UCI-76 (D.8)</t>
  </si>
  <si>
    <t>UCI-74 (D.7)</t>
  </si>
  <si>
    <t>UCI-73 (D.6)</t>
  </si>
  <si>
    <t>UCI-75 (D.5)</t>
  </si>
  <si>
    <t>UCI-68 (D.4)</t>
  </si>
  <si>
    <t>UCI-59 (D.3)</t>
  </si>
  <si>
    <t>UCI-63 (D.2)</t>
  </si>
  <si>
    <t>UCI-77 (D.1)</t>
  </si>
  <si>
    <t>UCI-64 (D.19)</t>
  </si>
  <si>
    <t>november</t>
  </si>
  <si>
    <t>december</t>
  </si>
  <si>
    <t>Categorie 1.1 + 2.1</t>
  </si>
  <si>
    <t>Categorie 1.Pro + 2.Pro</t>
  </si>
  <si>
    <t>Categorie 1.WT + 2.WT</t>
  </si>
  <si>
    <t>Categorie A + B</t>
  </si>
  <si>
    <t>Categorie C + D</t>
  </si>
  <si>
    <t>Categorie E + F</t>
  </si>
  <si>
    <t>Categorie G + H</t>
  </si>
  <si>
    <t>Categorie I + J</t>
  </si>
  <si>
    <t>Categorie K + L</t>
  </si>
  <si>
    <t>Uitslag NK Tijdrit</t>
  </si>
  <si>
    <t>Uitslag NK Wegwedstrijd</t>
  </si>
  <si>
    <t>Categorie Kampioenschappen</t>
  </si>
  <si>
    <t>Tussenstand Algemeen klassement ('s ochtends)</t>
  </si>
  <si>
    <t>Online uitslagenavond ('s avonds) met:</t>
  </si>
  <si>
    <t>Algemeen klassement gecombineerd met Debutantenklassement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</si>
  <si>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</si>
  <si>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</si>
  <si>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</si>
  <si>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</si>
  <si>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</si>
  <si>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</si>
  <si>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</si>
  <si>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</si>
  <si>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</si>
  <si>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</si>
  <si>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</si>
  <si>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</si>
  <si>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Categorie Grote Ronden</t>
  </si>
  <si>
    <t>Categorie 2.WT</t>
  </si>
  <si>
    <t>Categorie 2.Pro</t>
  </si>
  <si>
    <t>Categorie 2.1</t>
  </si>
  <si>
    <t>Categorie 1.WT</t>
  </si>
  <si>
    <t>Categorie 1.Pro</t>
  </si>
  <si>
    <t>Categorie 1.1</t>
  </si>
  <si>
    <t>Grote Ronden Klassement</t>
  </si>
  <si>
    <t>Categorie 2.WT wedstrijden</t>
  </si>
  <si>
    <t>Categorie 2.Pro wedstrijden</t>
  </si>
  <si>
    <t>Categorie 2.1 wedstrijden</t>
  </si>
  <si>
    <t>Categorie 1.WT wedstrijden</t>
  </si>
  <si>
    <t>Categorie 1.Pro wedstrijden</t>
  </si>
  <si>
    <t>Categorie 1.1 wedstrijden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</si>
  <si>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</si>
  <si>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</si>
  <si>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</si>
  <si>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</si>
  <si>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</si>
  <si>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</si>
  <si>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</si>
  <si>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</si>
  <si>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</si>
  <si>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</si>
  <si>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</si>
  <si>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</si>
  <si>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</si>
  <si>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</si>
  <si>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</si>
  <si>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</si>
  <si>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</si>
  <si>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</si>
  <si>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</si>
  <si>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</si>
  <si>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</si>
  <si>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</si>
  <si>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</si>
  <si>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</si>
  <si>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</si>
  <si>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</si>
  <si>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</si>
  <si>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</si>
  <si>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</si>
  <si>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</si>
  <si>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</si>
  <si>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</si>
  <si>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</si>
  <si>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</si>
  <si>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</si>
  <si>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</si>
  <si>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</si>
  <si>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</si>
  <si>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</si>
  <si>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</si>
  <si>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</si>
  <si>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</si>
  <si>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</si>
  <si>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</si>
  <si>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</si>
  <si>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</si>
  <si>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</si>
  <si>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</si>
  <si>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</si>
  <si>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</si>
  <si>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</si>
  <si>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</si>
  <si>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</si>
  <si>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</si>
  <si>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</si>
  <si>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</si>
  <si>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</si>
  <si>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</si>
  <si>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</si>
  <si>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</si>
  <si>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</si>
  <si>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</si>
  <si>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</si>
  <si>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</si>
  <si>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</si>
  <si>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</si>
  <si>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</si>
  <si>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</si>
  <si>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</si>
  <si>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</si>
  <si>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</si>
  <si>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</si>
  <si>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</si>
  <si>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</si>
  <si>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</si>
  <si>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</si>
  <si>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</si>
  <si>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</si>
  <si>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</si>
  <si>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</si>
  <si>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</si>
  <si>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</si>
  <si>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</si>
  <si>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</si>
  <si>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</si>
  <si>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</si>
  <si>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</si>
  <si>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</si>
  <si>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</si>
  <si>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</si>
  <si>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</si>
  <si>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</si>
  <si>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</si>
  <si>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</si>
  <si>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</si>
  <si>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2014, 2015, 2016, 2017, 2018, 2019, 2020</t>
  </si>
  <si>
    <t>2017, 2018, 2019,2020</t>
  </si>
  <si>
    <t>2014, 2015, 2016, 2017, 2018, 2019. 2020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</si>
  <si>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</si>
  <si>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</si>
  <si>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</si>
  <si>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</si>
  <si>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</si>
  <si>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</si>
  <si>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</si>
  <si>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</si>
  <si>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</si>
  <si>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</si>
  <si>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</si>
  <si>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</si>
  <si>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</si>
  <si>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</si>
  <si>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</si>
  <si>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</si>
  <si>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</si>
  <si>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</si>
  <si>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</si>
  <si>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</si>
  <si>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</si>
  <si>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</si>
  <si>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</si>
  <si>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</si>
  <si>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</si>
  <si>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</si>
  <si>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</si>
  <si>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</si>
  <si>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</si>
  <si>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</si>
  <si>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</si>
  <si>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</si>
  <si>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</si>
  <si>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</si>
  <si>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</si>
  <si>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</si>
  <si>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</si>
  <si>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</si>
  <si>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</si>
  <si>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Eindklassement na Vuelta a Espana (Grote Ronde)</t>
  </si>
  <si>
    <t>Wim Rommens (2020)</t>
  </si>
  <si>
    <t>Ronald Krijnen (2019+2020)</t>
  </si>
  <si>
    <t>Team Sleeuwijk (2019+2020)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</si>
</sst>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[$-413]General"/>
    <numFmt numFmtId="166" formatCode="[$-413]0.00"/>
  </numFmts>
  <fonts count="10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sz val="14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8"/>
      <color theme="9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0"/>
      <color theme="6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0"/>
      <color rgb="FF7030A0"/>
      <name val="Arial"/>
      <family val="2"/>
    </font>
    <font>
      <b/>
      <i/>
      <u/>
      <sz val="9"/>
      <name val="Arial"/>
      <family val="2"/>
    </font>
    <font>
      <b/>
      <i/>
      <sz val="9"/>
      <name val="Arial"/>
      <family val="2"/>
    </font>
    <font>
      <sz val="11"/>
      <name val="Calibri"/>
      <family val="2"/>
      <scheme val="minor"/>
    </font>
    <font>
      <b/>
      <i/>
      <u/>
      <sz val="11"/>
      <color rgb="FFFF0000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2"/>
      <color theme="9"/>
      <name val="Arial"/>
      <family val="2"/>
    </font>
    <font>
      <b/>
      <u/>
      <sz val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5" fontId="24" fillId="0" borderId="0"/>
    <xf numFmtId="0" fontId="19" fillId="0" borderId="0"/>
    <xf numFmtId="0" fontId="52" fillId="0" borderId="0" applyNumberFormat="0" applyFill="0" applyBorder="0" applyAlignment="0" applyProtection="0">
      <alignment vertical="top"/>
      <protection locked="0"/>
    </xf>
    <xf numFmtId="165" fontId="56" fillId="0" borderId="0"/>
  </cellStyleXfs>
  <cellXfs count="6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right"/>
    </xf>
    <xf numFmtId="0" fontId="5" fillId="0" borderId="0" xfId="0" applyFont="1"/>
    <xf numFmtId="0" fontId="2" fillId="2" borderId="0" xfId="0" applyFont="1" applyFill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2" borderId="0" xfId="0" applyFont="1" applyFill="1"/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NumberFormat="1" applyFont="1" applyFill="1" applyBorder="1" applyAlignment="1" applyProtection="1">
      <protection locked="0"/>
    </xf>
    <xf numFmtId="0" fontId="21" fillId="0" borderId="0" xfId="0" applyFont="1"/>
    <xf numFmtId="0" fontId="18" fillId="0" borderId="0" xfId="0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3" fillId="0" borderId="0" xfId="0" applyFont="1"/>
    <xf numFmtId="0" fontId="1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 applyAlignment="1">
      <alignment horizontal="left"/>
    </xf>
    <xf numFmtId="0" fontId="12" fillId="0" borderId="0" xfId="0" applyFont="1"/>
    <xf numFmtId="0" fontId="23" fillId="0" borderId="0" xfId="0" applyFont="1"/>
    <xf numFmtId="0" fontId="28" fillId="0" borderId="0" xfId="0" applyFont="1"/>
    <xf numFmtId="0" fontId="8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3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6" fillId="0" borderId="0" xfId="0" applyFont="1"/>
    <xf numFmtId="0" fontId="39" fillId="0" borderId="0" xfId="0" applyFont="1" applyAlignment="1">
      <alignment horizontal="center"/>
    </xf>
    <xf numFmtId="0" fontId="40" fillId="0" borderId="0" xfId="0" applyFont="1"/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0" xfId="0" applyNumberFormat="1" applyFont="1" applyFill="1" applyBorder="1" applyAlignment="1" applyProtection="1">
      <alignment horizontal="left"/>
      <protection locked="0"/>
    </xf>
    <xf numFmtId="0" fontId="0" fillId="3" borderId="0" xfId="0" applyFill="1"/>
    <xf numFmtId="0" fontId="39" fillId="3" borderId="0" xfId="0" applyFont="1" applyFill="1" applyAlignment="1">
      <alignment horizontal="center"/>
    </xf>
    <xf numFmtId="0" fontId="21" fillId="3" borderId="0" xfId="0" applyFont="1" applyFill="1"/>
    <xf numFmtId="1" fontId="0" fillId="0" borderId="0" xfId="0" applyNumberFormat="1"/>
    <xf numFmtId="1" fontId="37" fillId="0" borderId="0" xfId="0" applyNumberFormat="1" applyFont="1"/>
    <xf numFmtId="1" fontId="42" fillId="0" borderId="0" xfId="0" applyNumberFormat="1" applyFont="1"/>
    <xf numFmtId="1" fontId="38" fillId="0" borderId="0" xfId="0" applyNumberFormat="1" applyFont="1"/>
    <xf numFmtId="0" fontId="39" fillId="0" borderId="0" xfId="0" applyFont="1" applyAlignment="1">
      <alignment horizontal="right"/>
    </xf>
    <xf numFmtId="0" fontId="43" fillId="3" borderId="0" xfId="0" applyFont="1" applyFill="1"/>
    <xf numFmtId="0" fontId="26" fillId="0" borderId="0" xfId="0" applyFont="1" applyAlignment="1">
      <alignment horizontal="left"/>
    </xf>
    <xf numFmtId="0" fontId="26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Alignment="1">
      <alignment horizontal="center"/>
    </xf>
    <xf numFmtId="0" fontId="41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left"/>
      <protection locked="0"/>
    </xf>
    <xf numFmtId="0" fontId="45" fillId="0" borderId="0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0" fillId="0" borderId="0" xfId="0" applyFont="1" applyAlignment="1">
      <alignment horizontal="right"/>
    </xf>
    <xf numFmtId="0" fontId="44" fillId="0" borderId="0" xfId="0" applyFont="1"/>
    <xf numFmtId="0" fontId="38" fillId="0" borderId="0" xfId="0" applyFont="1" applyAlignment="1">
      <alignment horizontal="right"/>
    </xf>
    <xf numFmtId="0" fontId="47" fillId="0" borderId="0" xfId="0" applyFont="1" applyAlignment="1">
      <alignment horizontal="right"/>
    </xf>
    <xf numFmtId="1" fontId="38" fillId="0" borderId="0" xfId="0" applyNumberFormat="1" applyFont="1" applyAlignment="1">
      <alignment horizontal="right"/>
    </xf>
    <xf numFmtId="0" fontId="4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8" fillId="0" borderId="0" xfId="0" applyFont="1"/>
    <xf numFmtId="0" fontId="0" fillId="0" borderId="0" xfId="0" applyAlignment="1"/>
    <xf numFmtId="0" fontId="3" fillId="0" borderId="0" xfId="0" applyFont="1" applyAlignment="1"/>
    <xf numFmtId="0" fontId="25" fillId="0" borderId="0" xfId="0" applyFont="1" applyAlignment="1"/>
    <xf numFmtId="0" fontId="0" fillId="0" borderId="0" xfId="0" applyFont="1" applyAlignment="1"/>
    <xf numFmtId="0" fontId="21" fillId="0" borderId="0" xfId="0" applyFont="1" applyAlignment="1">
      <alignment horizontal="right"/>
    </xf>
    <xf numFmtId="1" fontId="11" fillId="0" borderId="0" xfId="0" applyNumberFormat="1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1" fillId="4" borderId="0" xfId="0" applyFont="1" applyFill="1" applyAlignment="1">
      <alignment horizontal="center"/>
    </xf>
    <xf numFmtId="0" fontId="51" fillId="0" borderId="0" xfId="0" applyFont="1" applyAlignment="1">
      <alignment horizontal="left"/>
    </xf>
    <xf numFmtId="49" fontId="5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center"/>
    </xf>
    <xf numFmtId="4" fontId="14" fillId="0" borderId="0" xfId="0" applyNumberFormat="1" applyFont="1"/>
    <xf numFmtId="4" fontId="0" fillId="0" borderId="0" xfId="0" applyNumberFormat="1"/>
    <xf numFmtId="4" fontId="18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35" fillId="0" borderId="0" xfId="0" applyNumberFormat="1" applyFont="1" applyAlignment="1">
      <alignment horizontal="center"/>
    </xf>
    <xf numFmtId="0" fontId="55" fillId="0" borderId="0" xfId="3" applyFont="1" applyAlignment="1" applyProtection="1"/>
    <xf numFmtId="0" fontId="56" fillId="0" borderId="0" xfId="3" applyFont="1" applyAlignment="1" applyProtection="1"/>
    <xf numFmtId="0" fontId="57" fillId="0" borderId="0" xfId="0" applyFont="1"/>
    <xf numFmtId="0" fontId="22" fillId="0" borderId="0" xfId="0" applyFont="1" applyAlignment="1">
      <alignment horizontal="left"/>
    </xf>
    <xf numFmtId="0" fontId="59" fillId="0" borderId="0" xfId="0" applyFont="1" applyAlignment="1">
      <alignment horizontal="center"/>
    </xf>
    <xf numFmtId="0" fontId="17" fillId="0" borderId="0" xfId="0" applyFont="1" applyAlignment="1"/>
    <xf numFmtId="2" fontId="13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8" fillId="0" borderId="0" xfId="0" applyNumberFormat="1" applyFont="1" applyAlignment="1">
      <alignment horizontal="left" vertical="center"/>
    </xf>
    <xf numFmtId="0" fontId="41" fillId="0" borderId="0" xfId="3" applyFont="1" applyAlignment="1" applyProtection="1">
      <alignment horizontal="left"/>
    </xf>
    <xf numFmtId="0" fontId="58" fillId="0" borderId="0" xfId="3" applyFont="1" applyAlignment="1" applyProtection="1">
      <alignment horizontal="left"/>
    </xf>
    <xf numFmtId="0" fontId="60" fillId="0" borderId="0" xfId="3" applyFont="1" applyAlignment="1" applyProtection="1">
      <alignment horizontal="left"/>
    </xf>
    <xf numFmtId="0" fontId="56" fillId="0" borderId="0" xfId="3" applyFont="1" applyAlignment="1" applyProtection="1">
      <alignment horizontal="left"/>
    </xf>
    <xf numFmtId="0" fontId="54" fillId="0" borderId="0" xfId="0" applyFont="1"/>
    <xf numFmtId="0" fontId="61" fillId="0" borderId="0" xfId="0" applyNumberFormat="1" applyFont="1" applyFill="1" applyBorder="1" applyAlignment="1" applyProtection="1">
      <alignment horizontal="left"/>
      <protection locked="0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center"/>
    </xf>
    <xf numFmtId="0" fontId="62" fillId="0" borderId="0" xfId="0" applyFont="1"/>
    <xf numFmtId="0" fontId="63" fillId="0" borderId="0" xfId="0" applyFont="1"/>
    <xf numFmtId="1" fontId="13" fillId="0" borderId="0" xfId="0" applyNumberFormat="1" applyFont="1" applyAlignment="1">
      <alignment horizontal="center"/>
    </xf>
    <xf numFmtId="0" fontId="25" fillId="0" borderId="0" xfId="3" applyFont="1" applyAlignment="1" applyProtection="1">
      <alignment horizontal="left"/>
    </xf>
    <xf numFmtId="0" fontId="26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1" fontId="0" fillId="0" borderId="0" xfId="0" applyNumberFormat="1" applyAlignment="1">
      <alignment horizontal="left"/>
    </xf>
    <xf numFmtId="0" fontId="12" fillId="0" borderId="0" xfId="0" applyFont="1" applyAlignment="1"/>
    <xf numFmtId="0" fontId="21" fillId="0" borderId="0" xfId="0" applyFont="1" applyAlignment="1">
      <alignment horizontal="left"/>
    </xf>
    <xf numFmtId="0" fontId="64" fillId="0" borderId="0" xfId="3" applyFont="1" applyAlignment="1" applyProtection="1"/>
    <xf numFmtId="0" fontId="65" fillId="0" borderId="0" xfId="0" applyFont="1" applyAlignment="1">
      <alignment horizontal="center"/>
    </xf>
    <xf numFmtId="4" fontId="65" fillId="0" borderId="0" xfId="0" applyNumberFormat="1" applyFont="1" applyAlignment="1">
      <alignment horizontal="center"/>
    </xf>
    <xf numFmtId="0" fontId="0" fillId="6" borderId="0" xfId="0" applyFill="1"/>
    <xf numFmtId="0" fontId="14" fillId="7" borderId="0" xfId="0" applyFont="1" applyFill="1"/>
    <xf numFmtId="0" fontId="0" fillId="5" borderId="0" xfId="0" applyFont="1" applyFill="1"/>
    <xf numFmtId="0" fontId="0" fillId="8" borderId="0" xfId="0" applyFill="1"/>
    <xf numFmtId="0" fontId="4" fillId="0" borderId="0" xfId="0" applyFont="1"/>
    <xf numFmtId="0" fontId="0" fillId="0" borderId="0" xfId="3" applyFont="1" applyAlignment="1" applyProtection="1">
      <alignment horizontal="left"/>
    </xf>
    <xf numFmtId="0" fontId="66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68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69" fillId="0" borderId="0" xfId="0" applyFont="1" applyAlignment="1">
      <alignment horizontal="left"/>
    </xf>
    <xf numFmtId="0" fontId="70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4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5" fillId="0" borderId="0" xfId="0" applyFont="1" applyBorder="1" applyAlignment="1">
      <alignment horizontal="center"/>
    </xf>
    <xf numFmtId="0" fontId="19" fillId="0" borderId="0" xfId="3" applyFont="1" applyAlignment="1" applyProtection="1">
      <alignment horizontal="center"/>
    </xf>
    <xf numFmtId="0" fontId="11" fillId="0" borderId="0" xfId="0" applyNumberFormat="1" applyFont="1" applyAlignment="1">
      <alignment horizontal="center"/>
    </xf>
    <xf numFmtId="0" fontId="0" fillId="0" borderId="0" xfId="0" applyNumberFormat="1" applyAlignment="1">
      <alignment horizontal="right"/>
    </xf>
    <xf numFmtId="0" fontId="39" fillId="0" borderId="0" xfId="0" applyNumberFormat="1" applyFont="1" applyAlignment="1">
      <alignment horizontal="right"/>
    </xf>
    <xf numFmtId="0" fontId="21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0" fontId="39" fillId="0" borderId="0" xfId="0" applyNumberFormat="1" applyFont="1" applyAlignment="1">
      <alignment horizontal="center"/>
    </xf>
    <xf numFmtId="0" fontId="21" fillId="0" borderId="0" xfId="0" applyNumberFormat="1" applyFont="1"/>
    <xf numFmtId="0" fontId="0" fillId="0" borderId="0" xfId="0" applyFill="1"/>
    <xf numFmtId="0" fontId="11" fillId="0" borderId="0" xfId="0" applyFont="1" applyFill="1" applyAlignment="1">
      <alignment horizontal="center"/>
    </xf>
    <xf numFmtId="0" fontId="0" fillId="0" borderId="0" xfId="0" applyFont="1" applyFill="1" applyAlignment="1"/>
    <xf numFmtId="0" fontId="13" fillId="0" borderId="0" xfId="0" applyFont="1" applyAlignment="1"/>
    <xf numFmtId="0" fontId="13" fillId="0" borderId="0" xfId="0" applyFont="1" applyFill="1"/>
    <xf numFmtId="0" fontId="0" fillId="0" borderId="0" xfId="0" applyNumberFormat="1" applyFont="1" applyAlignment="1"/>
    <xf numFmtId="0" fontId="0" fillId="0" borderId="0" xfId="0" applyNumberFormat="1" applyFont="1" applyFill="1" applyAlignment="1"/>
    <xf numFmtId="0" fontId="12" fillId="0" borderId="0" xfId="3" applyFont="1" applyAlignment="1" applyProtection="1">
      <alignment horizontal="left"/>
    </xf>
    <xf numFmtId="0" fontId="71" fillId="0" borderId="0" xfId="0" applyFont="1" applyFill="1" applyBorder="1" applyAlignment="1" applyProtection="1">
      <alignment horizontal="left"/>
      <protection locked="0"/>
    </xf>
    <xf numFmtId="0" fontId="71" fillId="0" borderId="0" xfId="0" applyFont="1" applyFill="1" applyBorder="1" applyAlignment="1" applyProtection="1"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3" borderId="0" xfId="0" applyFont="1" applyFill="1" applyAlignment="1">
      <alignment horizontal="center"/>
    </xf>
    <xf numFmtId="4" fontId="13" fillId="0" borderId="0" xfId="0" applyNumberFormat="1" applyFont="1" applyAlignment="1">
      <alignment horizontal="center"/>
    </xf>
    <xf numFmtId="0" fontId="13" fillId="0" borderId="0" xfId="3" applyFont="1" applyAlignment="1" applyProtection="1">
      <alignment horizontal="left"/>
    </xf>
    <xf numFmtId="0" fontId="19" fillId="0" borderId="0" xfId="0" applyNumberFormat="1" applyFont="1" applyAlignment="1">
      <alignment horizontal="center"/>
    </xf>
    <xf numFmtId="0" fontId="11" fillId="0" borderId="0" xfId="3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4" fillId="0" borderId="0" xfId="0" applyNumberFormat="1" applyFont="1"/>
    <xf numFmtId="0" fontId="49" fillId="0" borderId="0" xfId="0" applyNumberFormat="1" applyFont="1" applyAlignment="1">
      <alignment horizontal="center"/>
    </xf>
    <xf numFmtId="0" fontId="65" fillId="0" borderId="0" xfId="0" applyNumberFormat="1" applyFont="1" applyAlignment="1">
      <alignment horizontal="center"/>
    </xf>
    <xf numFmtId="0" fontId="34" fillId="0" borderId="0" xfId="0" applyNumberFormat="1" applyFont="1" applyAlignment="1">
      <alignment horizontal="center"/>
    </xf>
    <xf numFmtId="0" fontId="33" fillId="0" borderId="0" xfId="0" applyNumberFormat="1" applyFont="1" applyAlignment="1">
      <alignment horizontal="center"/>
    </xf>
    <xf numFmtId="0" fontId="11" fillId="4" borderId="0" xfId="0" applyNumberFormat="1" applyFont="1" applyFill="1" applyAlignment="1">
      <alignment horizontal="center"/>
    </xf>
    <xf numFmtId="2" fontId="19" fillId="0" borderId="0" xfId="3" applyNumberFormat="1" applyFont="1" applyAlignment="1" applyProtection="1">
      <alignment horizontal="center"/>
    </xf>
    <xf numFmtId="0" fontId="13" fillId="0" borderId="0" xfId="0" applyNumberFormat="1" applyFont="1" applyAlignment="1">
      <alignment horizontal="center"/>
    </xf>
    <xf numFmtId="0" fontId="73" fillId="0" borderId="0" xfId="3" applyFont="1" applyAlignment="1" applyProtection="1">
      <alignment horizontal="left"/>
    </xf>
    <xf numFmtId="0" fontId="1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2" fillId="0" borderId="0" xfId="0" applyFont="1"/>
    <xf numFmtId="0" fontId="32" fillId="0" borderId="0" xfId="0" applyFont="1"/>
    <xf numFmtId="0" fontId="27" fillId="0" borderId="0" xfId="0" applyFont="1" applyAlignment="1">
      <alignment horizontal="center"/>
    </xf>
    <xf numFmtId="49" fontId="0" fillId="0" borderId="0" xfId="0" applyNumberFormat="1"/>
    <xf numFmtId="49" fontId="13" fillId="0" borderId="0" xfId="0" applyNumberFormat="1" applyFont="1"/>
    <xf numFmtId="49" fontId="59" fillId="0" borderId="0" xfId="0" applyNumberFormat="1" applyFont="1"/>
    <xf numFmtId="0" fontId="13" fillId="0" borderId="0" xfId="0" applyFont="1" applyAlignment="1">
      <alignment horizontal="right"/>
    </xf>
    <xf numFmtId="49" fontId="0" fillId="0" borderId="0" xfId="0" applyNumberFormat="1" applyAlignment="1"/>
    <xf numFmtId="49" fontId="0" fillId="0" borderId="0" xfId="0" applyNumberFormat="1" applyAlignment="1">
      <alignment horizontal="center"/>
    </xf>
    <xf numFmtId="0" fontId="74" fillId="0" borderId="0" xfId="0" applyFont="1" applyAlignment="1">
      <alignment horizontal="left"/>
    </xf>
    <xf numFmtId="4" fontId="19" fillId="0" borderId="0" xfId="0" applyNumberFormat="1" applyFont="1" applyAlignment="1">
      <alignment horizontal="left"/>
    </xf>
    <xf numFmtId="4" fontId="35" fillId="0" borderId="0" xfId="0" applyNumberFormat="1" applyFont="1" applyAlignment="1">
      <alignment horizontal="center"/>
    </xf>
    <xf numFmtId="4" fontId="33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left"/>
    </xf>
    <xf numFmtId="0" fontId="72" fillId="0" borderId="0" xfId="0" applyFont="1" applyAlignment="1">
      <alignment horizontal="center"/>
    </xf>
    <xf numFmtId="0" fontId="66" fillId="0" borderId="0" xfId="0" applyFont="1"/>
    <xf numFmtId="0" fontId="75" fillId="0" borderId="0" xfId="0" applyFont="1"/>
    <xf numFmtId="49" fontId="0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13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49" fontId="12" fillId="0" borderId="0" xfId="0" applyNumberFormat="1" applyFont="1" applyFill="1" applyAlignment="1">
      <alignment horizontal="center"/>
    </xf>
    <xf numFmtId="0" fontId="12" fillId="0" borderId="0" xfId="3" applyNumberFormat="1" applyFont="1" applyAlignment="1" applyProtection="1">
      <alignment horizontal="left"/>
    </xf>
    <xf numFmtId="0" fontId="12" fillId="0" borderId="0" xfId="0" applyNumberFormat="1" applyFont="1" applyAlignment="1">
      <alignment horizontal="left"/>
    </xf>
    <xf numFmtId="0" fontId="12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center"/>
    </xf>
    <xf numFmtId="0" fontId="76" fillId="0" borderId="0" xfId="0" applyFont="1" applyAlignment="1">
      <alignment horizontal="center"/>
    </xf>
    <xf numFmtId="0" fontId="77" fillId="2" borderId="0" xfId="0" applyFont="1" applyFill="1"/>
    <xf numFmtId="49" fontId="19" fillId="0" borderId="0" xfId="0" applyNumberFormat="1" applyFont="1" applyFill="1" applyAlignment="1">
      <alignment horizontal="center"/>
    </xf>
    <xf numFmtId="4" fontId="4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right"/>
    </xf>
    <xf numFmtId="49" fontId="3" fillId="0" borderId="0" xfId="0" applyNumberFormat="1" applyFont="1"/>
    <xf numFmtId="0" fontId="10" fillId="0" borderId="0" xfId="0" applyFont="1"/>
    <xf numFmtId="0" fontId="78" fillId="0" borderId="0" xfId="0" applyFont="1"/>
    <xf numFmtId="0" fontId="41" fillId="0" borderId="0" xfId="0" applyFont="1" applyAlignment="1">
      <alignment horizontal="right"/>
    </xf>
    <xf numFmtId="0" fontId="80" fillId="0" borderId="0" xfId="0" applyFont="1"/>
    <xf numFmtId="4" fontId="80" fillId="0" borderId="0" xfId="0" applyNumberFormat="1" applyFont="1" applyAlignment="1">
      <alignment horizontal="right"/>
    </xf>
    <xf numFmtId="4" fontId="41" fillId="0" borderId="0" xfId="0" applyNumberFormat="1" applyFont="1"/>
    <xf numFmtId="4" fontId="4" fillId="0" borderId="0" xfId="0" applyNumberFormat="1" applyFont="1"/>
    <xf numFmtId="4" fontId="80" fillId="0" borderId="0" xfId="0" applyNumberFormat="1" applyFont="1"/>
    <xf numFmtId="4" fontId="31" fillId="0" borderId="0" xfId="0" applyNumberFormat="1" applyFont="1"/>
    <xf numFmtId="0" fontId="31" fillId="0" borderId="0" xfId="0" applyFont="1"/>
    <xf numFmtId="0" fontId="41" fillId="0" borderId="0" xfId="0" applyFont="1" applyBorder="1" applyAlignment="1">
      <alignment horizontal="right"/>
    </xf>
    <xf numFmtId="0" fontId="41" fillId="0" borderId="0" xfId="0" applyFont="1" applyBorder="1"/>
    <xf numFmtId="4" fontId="4" fillId="0" borderId="0" xfId="0" applyNumberFormat="1" applyFont="1" applyBorder="1"/>
    <xf numFmtId="0" fontId="41" fillId="0" borderId="1" xfId="0" applyFont="1" applyBorder="1" applyAlignment="1">
      <alignment horizontal="right"/>
    </xf>
    <xf numFmtId="0" fontId="41" fillId="0" borderId="1" xfId="0" applyFont="1" applyBorder="1"/>
    <xf numFmtId="4" fontId="4" fillId="0" borderId="1" xfId="0" applyNumberFormat="1" applyFont="1" applyBorder="1"/>
    <xf numFmtId="0" fontId="41" fillId="0" borderId="2" xfId="0" applyFont="1" applyBorder="1" applyAlignment="1">
      <alignment horizontal="right"/>
    </xf>
    <xf numFmtId="0" fontId="41" fillId="0" borderId="2" xfId="0" applyFont="1" applyBorder="1"/>
    <xf numFmtId="4" fontId="4" fillId="0" borderId="2" xfId="0" applyNumberFormat="1" applyFont="1" applyBorder="1"/>
    <xf numFmtId="0" fontId="80" fillId="0" borderId="1" xfId="0" applyFont="1" applyBorder="1"/>
    <xf numFmtId="4" fontId="80" fillId="0" borderId="1" xfId="0" applyNumberFormat="1" applyFont="1" applyBorder="1"/>
    <xf numFmtId="0" fontId="31" fillId="0" borderId="2" xfId="0" applyFont="1" applyBorder="1"/>
    <xf numFmtId="4" fontId="31" fillId="0" borderId="2" xfId="0" applyNumberFormat="1" applyFont="1" applyBorder="1"/>
    <xf numFmtId="0" fontId="80" fillId="0" borderId="2" xfId="0" applyFont="1" applyBorder="1"/>
    <xf numFmtId="4" fontId="80" fillId="0" borderId="2" xfId="0" applyNumberFormat="1" applyFont="1" applyBorder="1"/>
    <xf numFmtId="0" fontId="0" fillId="0" borderId="0" xfId="0" applyBorder="1"/>
    <xf numFmtId="4" fontId="31" fillId="0" borderId="1" xfId="0" applyNumberFormat="1" applyFont="1" applyBorder="1"/>
    <xf numFmtId="0" fontId="31" fillId="0" borderId="1" xfId="0" applyFont="1" applyBorder="1"/>
    <xf numFmtId="4" fontId="82" fillId="0" borderId="0" xfId="0" applyNumberFormat="1" applyFont="1"/>
    <xf numFmtId="0" fontId="82" fillId="0" borderId="0" xfId="0" applyFont="1"/>
    <xf numFmtId="4" fontId="79" fillId="0" borderId="0" xfId="0" applyNumberFormat="1" applyFont="1"/>
    <xf numFmtId="0" fontId="4" fillId="0" borderId="1" xfId="0" applyFont="1" applyBorder="1"/>
    <xf numFmtId="0" fontId="81" fillId="0" borderId="1" xfId="0" applyFont="1" applyBorder="1"/>
    <xf numFmtId="0" fontId="19" fillId="0" borderId="0" xfId="0" applyFont="1"/>
    <xf numFmtId="0" fontId="13" fillId="0" borderId="0" xfId="0" applyFont="1" applyFill="1" applyAlignment="1">
      <alignment horizontal="center"/>
    </xf>
    <xf numFmtId="0" fontId="0" fillId="0" borderId="0" xfId="0" applyFont="1" applyFill="1" applyBorder="1" applyAlignment="1" applyProtection="1">
      <alignment horizontal="left"/>
      <protection locked="0"/>
    </xf>
    <xf numFmtId="1" fontId="38" fillId="0" borderId="0" xfId="0" applyNumberFormat="1" applyFont="1" applyAlignment="1">
      <alignment horizontal="center"/>
    </xf>
    <xf numFmtId="1" fontId="62" fillId="0" borderId="0" xfId="0" applyNumberFormat="1" applyFont="1"/>
    <xf numFmtId="0" fontId="62" fillId="3" borderId="0" xfId="0" applyFont="1" applyFill="1"/>
    <xf numFmtId="0" fontId="62" fillId="0" borderId="0" xfId="0" applyFont="1" applyAlignment="1">
      <alignment horizontal="right"/>
    </xf>
    <xf numFmtId="0" fontId="62" fillId="0" borderId="0" xfId="0" applyFont="1" applyAlignment="1">
      <alignment horizontal="left"/>
    </xf>
    <xf numFmtId="0" fontId="62" fillId="0" borderId="0" xfId="0" applyNumberFormat="1" applyFont="1"/>
    <xf numFmtId="0" fontId="62" fillId="0" borderId="0" xfId="0" applyNumberFormat="1" applyFont="1" applyAlignment="1">
      <alignment horizontal="right"/>
    </xf>
    <xf numFmtId="0" fontId="62" fillId="0" borderId="0" xfId="0" applyFont="1" applyFill="1"/>
    <xf numFmtId="0" fontId="0" fillId="0" borderId="0" xfId="0" applyFill="1" applyBorder="1" applyAlignment="1" applyProtection="1">
      <alignment horizontal="left"/>
      <protection locked="0"/>
    </xf>
    <xf numFmtId="0" fontId="62" fillId="0" borderId="0" xfId="0" applyFont="1" applyFill="1" applyAlignment="1">
      <alignment horizontal="left"/>
    </xf>
    <xf numFmtId="0" fontId="63" fillId="0" borderId="0" xfId="0" applyFont="1" applyAlignment="1">
      <alignment horizontal="left"/>
    </xf>
    <xf numFmtId="49" fontId="41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left"/>
    </xf>
    <xf numFmtId="49" fontId="41" fillId="0" borderId="0" xfId="0" applyNumberFormat="1" applyFont="1" applyFill="1" applyAlignment="1">
      <alignment horizontal="center"/>
    </xf>
    <xf numFmtId="4" fontId="41" fillId="0" borderId="0" xfId="0" applyNumberFormat="1" applyFont="1" applyAlignment="1">
      <alignment horizontal="center"/>
    </xf>
    <xf numFmtId="4" fontId="41" fillId="0" borderId="0" xfId="0" applyNumberFormat="1" applyFont="1" applyFill="1" applyAlignment="1">
      <alignment horizontal="left"/>
    </xf>
    <xf numFmtId="0" fontId="41" fillId="0" borderId="0" xfId="0" applyFont="1" applyFill="1" applyAlignment="1">
      <alignment horizontal="left"/>
    </xf>
    <xf numFmtId="0" fontId="83" fillId="0" borderId="0" xfId="0" applyFont="1" applyAlignment="1">
      <alignment horizontal="left"/>
    </xf>
    <xf numFmtId="0" fontId="55" fillId="0" borderId="0" xfId="3" applyFont="1" applyAlignment="1" applyProtection="1">
      <alignment horizontal="left"/>
    </xf>
    <xf numFmtId="0" fontId="14" fillId="0" borderId="0" xfId="0" applyFont="1" applyAlignment="1">
      <alignment horizontal="left"/>
    </xf>
    <xf numFmtId="49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1" fillId="0" borderId="0" xfId="0" applyNumberFormat="1" applyFont="1" applyAlignment="1">
      <alignment horizontal="right"/>
    </xf>
    <xf numFmtId="49" fontId="26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horizontal="left"/>
    </xf>
    <xf numFmtId="49" fontId="26" fillId="0" borderId="1" xfId="0" applyNumberFormat="1" applyFont="1" applyBorder="1" applyAlignment="1">
      <alignment horizontal="center"/>
    </xf>
    <xf numFmtId="49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49" fontId="25" fillId="0" borderId="0" xfId="0" applyNumberFormat="1" applyFont="1" applyAlignment="1">
      <alignment horizontal="left"/>
    </xf>
    <xf numFmtId="0" fontId="25" fillId="0" borderId="1" xfId="0" applyFont="1" applyBorder="1" applyAlignment="1">
      <alignment horizontal="left"/>
    </xf>
    <xf numFmtId="49" fontId="25" fillId="0" borderId="1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9" fontId="25" fillId="0" borderId="0" xfId="0" applyNumberFormat="1" applyFont="1" applyBorder="1" applyAlignment="1">
      <alignment horizontal="right"/>
    </xf>
    <xf numFmtId="49" fontId="26" fillId="0" borderId="2" xfId="0" applyNumberFormat="1" applyFont="1" applyBorder="1" applyAlignment="1">
      <alignment horizontal="right"/>
    </xf>
    <xf numFmtId="0" fontId="84" fillId="0" borderId="2" xfId="0" applyFont="1" applyBorder="1" applyAlignment="1">
      <alignment horizontal="left"/>
    </xf>
    <xf numFmtId="49" fontId="84" fillId="0" borderId="0" xfId="0" applyNumberFormat="1" applyFont="1" applyBorder="1" applyAlignment="1">
      <alignment horizontal="right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2" fillId="0" borderId="0" xfId="0" applyFont="1" applyFill="1"/>
    <xf numFmtId="0" fontId="77" fillId="0" borderId="0" xfId="0" applyFont="1" applyFill="1"/>
    <xf numFmtId="0" fontId="0" fillId="0" borderId="0" xfId="0" applyFont="1" applyFill="1" applyAlignment="1">
      <alignment horizontal="center"/>
    </xf>
    <xf numFmtId="0" fontId="15" fillId="3" borderId="0" xfId="0" applyFont="1" applyFill="1"/>
    <xf numFmtId="0" fontId="4" fillId="3" borderId="0" xfId="0" applyFont="1" applyFill="1"/>
    <xf numFmtId="4" fontId="31" fillId="0" borderId="0" xfId="0" applyNumberFormat="1" applyFont="1" applyAlignment="1">
      <alignment horizontal="center"/>
    </xf>
    <xf numFmtId="0" fontId="21" fillId="0" borderId="0" xfId="0" applyFont="1" applyAlignment="1"/>
    <xf numFmtId="0" fontId="85" fillId="0" borderId="0" xfId="0" applyFont="1" applyAlignment="1"/>
    <xf numFmtId="0" fontId="85" fillId="0" borderId="0" xfId="0" applyFont="1"/>
    <xf numFmtId="0" fontId="11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59" fillId="0" borderId="0" xfId="0" applyFont="1"/>
    <xf numFmtId="0" fontId="86" fillId="0" borderId="0" xfId="3" applyFont="1" applyAlignment="1" applyProtection="1"/>
    <xf numFmtId="49" fontId="21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2" fillId="0" borderId="3" xfId="0" applyFont="1" applyBorder="1" applyAlignment="1">
      <alignment horizontal="left"/>
    </xf>
    <xf numFmtId="1" fontId="13" fillId="0" borderId="3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left"/>
    </xf>
    <xf numFmtId="1" fontId="0" fillId="0" borderId="0" xfId="0" applyNumberFormat="1" applyFont="1" applyAlignment="1"/>
    <xf numFmtId="0" fontId="0" fillId="7" borderId="0" xfId="0" applyFont="1" applyFill="1" applyAlignment="1">
      <alignment horizontal="left"/>
    </xf>
    <xf numFmtId="0" fontId="85" fillId="0" borderId="0" xfId="0" applyFont="1" applyFill="1"/>
    <xf numFmtId="0" fontId="87" fillId="0" borderId="0" xfId="0" applyFont="1" applyAlignment="1">
      <alignment horizontal="center"/>
    </xf>
    <xf numFmtId="0" fontId="88" fillId="0" borderId="0" xfId="0" applyFont="1"/>
    <xf numFmtId="0" fontId="88" fillId="0" borderId="0" xfId="0" applyFont="1" applyBorder="1"/>
    <xf numFmtId="0" fontId="0" fillId="7" borderId="0" xfId="0" applyFill="1" applyAlignment="1">
      <alignment horizontal="left"/>
    </xf>
    <xf numFmtId="0" fontId="89" fillId="0" borderId="0" xfId="0" applyFont="1" applyAlignment="1">
      <alignment horizontal="left"/>
    </xf>
    <xf numFmtId="0" fontId="55" fillId="0" borderId="0" xfId="3" applyFont="1" applyFill="1" applyAlignment="1" applyProtection="1"/>
    <xf numFmtId="0" fontId="91" fillId="0" borderId="0" xfId="0" applyFont="1" applyAlignment="1">
      <alignment horizontal="left" wrapText="1"/>
    </xf>
    <xf numFmtId="4" fontId="11" fillId="0" borderId="1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90" fillId="0" borderId="0" xfId="0" applyFont="1" applyAlignment="1">
      <alignment horizontal="center" wrapText="1"/>
    </xf>
    <xf numFmtId="2" fontId="86" fillId="0" borderId="0" xfId="3" applyNumberFormat="1" applyFont="1" applyAlignment="1" applyProtection="1">
      <alignment horizontal="left"/>
    </xf>
    <xf numFmtId="2" fontId="92" fillId="0" borderId="0" xfId="0" applyNumberFormat="1" applyFont="1" applyAlignment="1">
      <alignment horizontal="left"/>
    </xf>
    <xf numFmtId="2" fontId="93" fillId="0" borderId="0" xfId="3" applyNumberFormat="1" applyFont="1" applyAlignment="1" applyProtection="1">
      <alignment horizontal="left"/>
    </xf>
    <xf numFmtId="1" fontId="15" fillId="0" borderId="0" xfId="0" applyNumberFormat="1" applyFont="1" applyAlignment="1">
      <alignment horizontal="center"/>
    </xf>
    <xf numFmtId="0" fontId="1" fillId="0" borderId="0" xfId="0" applyFont="1"/>
    <xf numFmtId="0" fontId="68" fillId="0" borderId="0" xfId="0" applyFont="1"/>
    <xf numFmtId="0" fontId="12" fillId="0" borderId="0" xfId="0" applyFont="1" applyFill="1" applyAlignment="1">
      <alignment horizontal="center"/>
    </xf>
    <xf numFmtId="0" fontId="85" fillId="0" borderId="0" xfId="0" applyFont="1" applyAlignment="1">
      <alignment horizontal="center"/>
    </xf>
    <xf numFmtId="2" fontId="19" fillId="0" borderId="0" xfId="0" applyNumberFormat="1" applyFont="1" applyAlignment="1">
      <alignment horizontal="left"/>
    </xf>
    <xf numFmtId="2" fontId="94" fillId="0" borderId="0" xfId="1" applyNumberFormat="1" applyFont="1" applyAlignment="1">
      <alignment horizontal="left"/>
    </xf>
    <xf numFmtId="2" fontId="93" fillId="0" borderId="0" xfId="3" applyNumberFormat="1" applyFont="1" applyFill="1" applyBorder="1" applyAlignment="1" applyProtection="1">
      <alignment horizontal="left"/>
    </xf>
    <xf numFmtId="2" fontId="95" fillId="0" borderId="0" xfId="3" applyNumberFormat="1" applyFont="1" applyFill="1" applyBorder="1" applyAlignment="1" applyProtection="1">
      <alignment horizontal="left"/>
    </xf>
    <xf numFmtId="2" fontId="95" fillId="0" borderId="0" xfId="1" applyNumberFormat="1" applyFont="1" applyAlignment="1">
      <alignment horizontal="left"/>
    </xf>
    <xf numFmtId="2" fontId="15" fillId="0" borderId="0" xfId="0" applyNumberFormat="1" applyFont="1"/>
    <xf numFmtId="49" fontId="86" fillId="0" borderId="0" xfId="3" applyNumberFormat="1" applyFont="1" applyAlignment="1" applyProtection="1"/>
    <xf numFmtId="0" fontId="12" fillId="0" borderId="1" xfId="3" applyFont="1" applyBorder="1" applyAlignment="1" applyProtection="1">
      <alignment horizontal="left"/>
    </xf>
    <xf numFmtId="0" fontId="86" fillId="0" borderId="0" xfId="0" applyFont="1"/>
    <xf numFmtId="0" fontId="86" fillId="0" borderId="0" xfId="3" applyFont="1" applyAlignment="1" applyProtection="1">
      <alignment horizontal="center"/>
    </xf>
    <xf numFmtId="0" fontId="93" fillId="0" borderId="0" xfId="3" applyFont="1" applyAlignment="1" applyProtection="1"/>
    <xf numFmtId="2" fontId="86" fillId="0" borderId="0" xfId="0" applyNumberFormat="1" applyFont="1" applyAlignment="1">
      <alignment horizontal="left"/>
    </xf>
    <xf numFmtId="2" fontId="93" fillId="0" borderId="0" xfId="0" applyNumberFormat="1" applyFont="1" applyAlignment="1">
      <alignment horizontal="left"/>
    </xf>
    <xf numFmtId="166" fontId="86" fillId="0" borderId="0" xfId="4" applyNumberFormat="1" applyFont="1" applyFill="1" applyBorder="1" applyAlignment="1" applyProtection="1">
      <alignment horizontal="left"/>
    </xf>
    <xf numFmtId="166" fontId="86" fillId="0" borderId="0" xfId="1" applyNumberFormat="1" applyFont="1" applyAlignment="1">
      <alignment horizontal="left"/>
    </xf>
    <xf numFmtId="165" fontId="86" fillId="0" borderId="0" xfId="4" applyNumberFormat="1" applyFont="1" applyFill="1" applyBorder="1" applyAlignment="1" applyProtection="1"/>
    <xf numFmtId="166" fontId="93" fillId="0" borderId="0" xfId="4" applyNumberFormat="1" applyFont="1" applyFill="1" applyBorder="1" applyAlignment="1" applyProtection="1">
      <alignment horizontal="left"/>
    </xf>
    <xf numFmtId="0" fontId="12" fillId="0" borderId="0" xfId="3" applyFont="1" applyBorder="1" applyAlignment="1" applyProtection="1">
      <alignment horizontal="left"/>
    </xf>
    <xf numFmtId="0" fontId="84" fillId="0" borderId="1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49" fontId="84" fillId="0" borderId="1" xfId="0" applyNumberFormat="1" applyFont="1" applyBorder="1" applyAlignment="1">
      <alignment horizontal="right"/>
    </xf>
    <xf numFmtId="49" fontId="25" fillId="0" borderId="1" xfId="0" applyNumberFormat="1" applyFont="1" applyBorder="1" applyAlignment="1">
      <alignment horizontal="right"/>
    </xf>
    <xf numFmtId="0" fontId="96" fillId="0" borderId="0" xfId="0" applyFont="1" applyAlignment="1">
      <alignment horizontal="left"/>
    </xf>
    <xf numFmtId="1" fontId="41" fillId="0" borderId="0" xfId="0" applyNumberFormat="1" applyFont="1"/>
    <xf numFmtId="0" fontId="41" fillId="3" borderId="0" xfId="0" applyFont="1" applyFill="1"/>
    <xf numFmtId="0" fontId="41" fillId="0" borderId="0" xfId="0" applyFont="1" applyAlignment="1">
      <alignment horizontal="center"/>
    </xf>
    <xf numFmtId="1" fontId="4" fillId="0" borderId="0" xfId="0" applyNumberFormat="1" applyFont="1"/>
    <xf numFmtId="0" fontId="41" fillId="0" borderId="0" xfId="0" applyNumberFormat="1" applyFont="1" applyAlignment="1">
      <alignment horizontal="right"/>
    </xf>
    <xf numFmtId="0" fontId="41" fillId="0" borderId="0" xfId="0" applyNumberFormat="1" applyFont="1"/>
    <xf numFmtId="0" fontId="41" fillId="0" borderId="0" xfId="0" applyFont="1" applyFill="1" applyAlignment="1"/>
    <xf numFmtId="0" fontId="41" fillId="0" borderId="0" xfId="0" applyNumberFormat="1" applyFont="1" applyFill="1" applyAlignment="1"/>
    <xf numFmtId="0" fontId="96" fillId="0" borderId="0" xfId="0" applyNumberFormat="1" applyFont="1" applyFill="1" applyBorder="1" applyAlignment="1" applyProtection="1">
      <alignment horizontal="left"/>
      <protection locked="0"/>
    </xf>
    <xf numFmtId="0" fontId="41" fillId="0" borderId="0" xfId="0" applyFont="1" applyFill="1"/>
    <xf numFmtId="0" fontId="81" fillId="0" borderId="0" xfId="3" applyFont="1" applyAlignment="1" applyProtection="1">
      <alignment horizontal="left"/>
    </xf>
    <xf numFmtId="0" fontId="96" fillId="0" borderId="0" xfId="3" applyFont="1" applyAlignment="1" applyProtection="1">
      <alignment horizontal="left"/>
    </xf>
    <xf numFmtId="0" fontId="40" fillId="0" borderId="0" xfId="3" applyFont="1" applyAlignment="1" applyProtection="1">
      <alignment horizontal="left"/>
    </xf>
    <xf numFmtId="0" fontId="51" fillId="0" borderId="0" xfId="0" applyFont="1"/>
    <xf numFmtId="0" fontId="5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1" fontId="15" fillId="0" borderId="0" xfId="0" applyNumberFormat="1" applyFont="1" applyFill="1" applyAlignment="1">
      <alignment horizontal="center"/>
    </xf>
    <xf numFmtId="0" fontId="4" fillId="0" borderId="0" xfId="0" applyFont="1" applyFill="1"/>
    <xf numFmtId="0" fontId="18" fillId="0" borderId="0" xfId="0" applyFont="1" applyFill="1"/>
    <xf numFmtId="0" fontId="76" fillId="0" borderId="0" xfId="0" applyFont="1" applyFill="1" applyAlignment="1">
      <alignment horizontal="center"/>
    </xf>
    <xf numFmtId="49" fontId="93" fillId="0" borderId="0" xfId="3" applyNumberFormat="1" applyFont="1" applyAlignment="1" applyProtection="1"/>
    <xf numFmtId="0" fontId="0" fillId="0" borderId="0" xfId="0" applyNumberFormat="1" applyFont="1" applyAlignment="1">
      <alignment horizontal="center"/>
    </xf>
    <xf numFmtId="0" fontId="12" fillId="0" borderId="0" xfId="3" applyFont="1" applyAlignment="1" applyProtection="1"/>
    <xf numFmtId="0" fontId="13" fillId="0" borderId="0" xfId="0" applyFont="1" applyFill="1" applyBorder="1" applyAlignment="1" applyProtection="1">
      <alignment horizontal="left"/>
      <protection locked="0"/>
    </xf>
    <xf numFmtId="0" fontId="12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NumberFormat="1" applyFont="1" applyFill="1" applyBorder="1" applyAlignment="1" applyProtection="1">
      <protection locked="0"/>
    </xf>
    <xf numFmtId="0" fontId="12" fillId="0" borderId="0" xfId="3" applyNumberFormat="1" applyFont="1" applyAlignment="1" applyProtection="1"/>
    <xf numFmtId="0" fontId="12" fillId="0" borderId="0" xfId="0" applyNumberFormat="1" applyFont="1" applyAlignment="1"/>
    <xf numFmtId="0" fontId="17" fillId="0" borderId="0" xfId="0" applyFont="1" applyAlignment="1">
      <alignment horizontal="left" wrapText="1"/>
    </xf>
    <xf numFmtId="49" fontId="66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center"/>
    </xf>
    <xf numFmtId="0" fontId="12" fillId="0" borderId="0" xfId="0" applyNumberFormat="1" applyFont="1"/>
    <xf numFmtId="0" fontId="0" fillId="0" borderId="0" xfId="0" applyNumberFormat="1" applyFont="1" applyAlignment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center"/>
    </xf>
    <xf numFmtId="0" fontId="13" fillId="0" borderId="0" xfId="0" applyNumberFormat="1" applyFont="1"/>
    <xf numFmtId="0" fontId="13" fillId="0" borderId="0" xfId="0" applyNumberFormat="1" applyFont="1" applyFill="1" applyBorder="1" applyAlignment="1" applyProtection="1">
      <alignment horizontal="left"/>
      <protection locked="0"/>
    </xf>
    <xf numFmtId="0" fontId="13" fillId="0" borderId="0" xfId="0" applyNumberFormat="1" applyFont="1" applyAlignment="1">
      <alignment horizontal="left"/>
    </xf>
    <xf numFmtId="0" fontId="13" fillId="0" borderId="0" xfId="3" applyNumberFormat="1" applyFont="1" applyAlignment="1" applyProtection="1">
      <alignment horizontal="left"/>
    </xf>
    <xf numFmtId="0" fontId="68" fillId="0" borderId="0" xfId="0" applyFont="1" applyAlignment="1"/>
    <xf numFmtId="0" fontId="0" fillId="0" borderId="0" xfId="0" applyFont="1" applyFill="1" applyBorder="1" applyAlignment="1" applyProtection="1">
      <protection locked="0"/>
    </xf>
    <xf numFmtId="0" fontId="0" fillId="0" borderId="0" xfId="3" applyNumberFormat="1" applyFont="1" applyAlignment="1" applyProtection="1">
      <alignment horizontal="left"/>
    </xf>
    <xf numFmtId="0" fontId="0" fillId="0" borderId="0" xfId="3" applyNumberFormat="1" applyFont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19" fillId="0" borderId="0" xfId="0" applyNumberFormat="1" applyFont="1" applyAlignment="1">
      <alignment horizontal="left"/>
    </xf>
    <xf numFmtId="0" fontId="19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49" fontId="0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Alignment="1">
      <alignment horizontal="right"/>
    </xf>
    <xf numFmtId="0" fontId="21" fillId="0" borderId="0" xfId="0" applyFont="1"/>
    <xf numFmtId="0" fontId="18" fillId="0" borderId="0" xfId="0" applyFont="1" applyAlignment="1">
      <alignment horizontal="center"/>
    </xf>
    <xf numFmtId="0" fontId="1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 applyAlignment="1">
      <alignment horizontal="left"/>
    </xf>
    <xf numFmtId="0" fontId="12" fillId="0" borderId="0" xfId="0" applyFont="1"/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/>
    <xf numFmtId="0" fontId="0" fillId="0" borderId="0" xfId="0" applyFont="1" applyAlignment="1">
      <alignment horizontal="right"/>
    </xf>
    <xf numFmtId="1" fontId="11" fillId="0" borderId="0" xfId="0" applyNumberFormat="1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4" fontId="0" fillId="0" borderId="0" xfId="0" applyNumberFormat="1"/>
    <xf numFmtId="0" fontId="21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56" fillId="0" borderId="0" xfId="3" applyFont="1" applyAlignment="1" applyProtection="1"/>
    <xf numFmtId="0" fontId="22" fillId="0" borderId="0" xfId="0" applyFont="1" applyAlignment="1">
      <alignment horizontal="left"/>
    </xf>
    <xf numFmtId="0" fontId="59" fillId="0" borderId="0" xfId="0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56" fillId="0" borderId="0" xfId="3" applyFont="1" applyAlignment="1" applyProtection="1">
      <alignment horizontal="left"/>
    </xf>
    <xf numFmtId="1" fontId="13" fillId="0" borderId="0" xfId="0" applyNumberFormat="1" applyFont="1" applyAlignment="1">
      <alignment horizontal="center"/>
    </xf>
    <xf numFmtId="0" fontId="25" fillId="0" borderId="0" xfId="3" applyFont="1" applyAlignment="1" applyProtection="1">
      <alignment horizontal="left"/>
    </xf>
    <xf numFmtId="0" fontId="26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0" fontId="12" fillId="0" borderId="0" xfId="0" applyFont="1" applyAlignment="1"/>
    <xf numFmtId="0" fontId="21" fillId="0" borderId="0" xfId="0" applyFont="1" applyAlignment="1">
      <alignment horizontal="left"/>
    </xf>
    <xf numFmtId="0" fontId="65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6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1" fillId="0" borderId="0" xfId="0" applyNumberFormat="1" applyFont="1" applyAlignment="1">
      <alignment horizontal="center"/>
    </xf>
    <xf numFmtId="0" fontId="12" fillId="0" borderId="0" xfId="3" applyFont="1" applyAlignment="1" applyProtection="1">
      <alignment horizontal="left"/>
    </xf>
    <xf numFmtId="0" fontId="13" fillId="0" borderId="0" xfId="3" applyFont="1" applyAlignment="1" applyProtection="1">
      <alignment horizontal="left"/>
    </xf>
    <xf numFmtId="0" fontId="65" fillId="0" borderId="0" xfId="0" applyNumberFormat="1" applyFont="1" applyAlignment="1">
      <alignment horizontal="center"/>
    </xf>
    <xf numFmtId="0" fontId="34" fillId="0" borderId="0" xfId="0" applyNumberFormat="1" applyFont="1" applyAlignment="1">
      <alignment horizontal="center"/>
    </xf>
    <xf numFmtId="0" fontId="33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0" fontId="14" fillId="0" borderId="0" xfId="3" applyFont="1" applyAlignment="1" applyProtection="1">
      <alignment horizontal="left"/>
    </xf>
    <xf numFmtId="49" fontId="0" fillId="0" borderId="0" xfId="0" applyNumberFormat="1"/>
    <xf numFmtId="49" fontId="0" fillId="0" borderId="0" xfId="0" applyNumberFormat="1" applyAlignment="1"/>
    <xf numFmtId="49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NumberFormat="1" applyFont="1" applyAlignment="1">
      <alignment horizontal="right"/>
    </xf>
    <xf numFmtId="0" fontId="66" fillId="0" borderId="0" xfId="0" applyFont="1"/>
    <xf numFmtId="4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2" fillId="0" borderId="0" xfId="3" applyNumberFormat="1" applyFont="1" applyAlignment="1" applyProtection="1">
      <alignment horizontal="left"/>
    </xf>
    <xf numFmtId="0" fontId="12" fillId="0" borderId="0" xfId="0" applyNumberFormat="1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0" fillId="0" borderId="0" xfId="3" applyFont="1" applyFill="1" applyAlignment="1" applyProtection="1">
      <alignment horizontal="left"/>
    </xf>
    <xf numFmtId="0" fontId="19" fillId="0" borderId="0" xfId="0" applyFont="1"/>
    <xf numFmtId="0" fontId="0" fillId="0" borderId="0" xfId="0" applyFont="1" applyFill="1" applyBorder="1" applyAlignment="1" applyProtection="1">
      <alignment horizontal="left"/>
      <protection locked="0"/>
    </xf>
    <xf numFmtId="49" fontId="41" fillId="0" borderId="0" xfId="0" applyNumberFormat="1" applyFont="1" applyAlignment="1">
      <alignment horizontal="center"/>
    </xf>
    <xf numFmtId="49" fontId="41" fillId="0" borderId="0" xfId="0" applyNumberFormat="1" applyFont="1" applyFill="1" applyAlignment="1">
      <alignment horizontal="center"/>
    </xf>
    <xf numFmtId="4" fontId="41" fillId="0" borderId="0" xfId="0" applyNumberFormat="1" applyFont="1" applyAlignment="1">
      <alignment horizontal="center"/>
    </xf>
    <xf numFmtId="0" fontId="41" fillId="0" borderId="0" xfId="0" applyFont="1" applyFill="1" applyAlignment="1">
      <alignment horizontal="left"/>
    </xf>
    <xf numFmtId="0" fontId="0" fillId="0" borderId="1" xfId="0" applyFont="1" applyBorder="1" applyAlignment="1">
      <alignment horizontal="left"/>
    </xf>
    <xf numFmtId="1" fontId="13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1" fontId="13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Fill="1" applyAlignment="1">
      <alignment horizontal="center"/>
    </xf>
    <xf numFmtId="0" fontId="85" fillId="0" borderId="0" xfId="0" applyFont="1" applyAlignment="1"/>
    <xf numFmtId="0" fontId="85" fillId="0" borderId="0" xfId="0" applyFont="1"/>
    <xf numFmtId="0" fontId="85" fillId="0" borderId="1" xfId="0" applyFont="1" applyBorder="1"/>
    <xf numFmtId="0" fontId="85" fillId="0" borderId="2" xfId="0" applyFont="1" applyBorder="1"/>
    <xf numFmtId="0" fontId="85" fillId="0" borderId="1" xfId="0" applyFont="1" applyBorder="1" applyAlignment="1"/>
    <xf numFmtId="0" fontId="11" fillId="0" borderId="0" xfId="0" applyNumberFormat="1" applyFont="1" applyFill="1" applyAlignment="1">
      <alignment horizontal="center"/>
    </xf>
    <xf numFmtId="0" fontId="86" fillId="0" borderId="0" xfId="3" applyFont="1" applyAlignment="1" applyProtection="1"/>
    <xf numFmtId="4" fontId="11" fillId="0" borderId="1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0" fontId="92" fillId="0" borderId="0" xfId="0" applyFont="1"/>
    <xf numFmtId="0" fontId="68" fillId="0" borderId="0" xfId="0" applyFont="1"/>
    <xf numFmtId="0" fontId="85" fillId="0" borderId="0" xfId="0" applyFont="1" applyAlignment="1">
      <alignment horizontal="center"/>
    </xf>
    <xf numFmtId="0" fontId="12" fillId="0" borderId="1" xfId="3" applyFont="1" applyBorder="1" applyAlignment="1" applyProtection="1">
      <alignment horizontal="left"/>
    </xf>
    <xf numFmtId="0" fontId="12" fillId="0" borderId="0" xfId="3" applyFont="1" applyBorder="1" applyAlignment="1" applyProtection="1">
      <alignment horizontal="left"/>
    </xf>
    <xf numFmtId="0" fontId="41" fillId="0" borderId="0" xfId="0" applyFont="1" applyAlignment="1">
      <alignment horizontal="center"/>
    </xf>
    <xf numFmtId="0" fontId="81" fillId="0" borderId="0" xfId="3" applyFont="1" applyAlignment="1" applyProtection="1">
      <alignment horizontal="left"/>
    </xf>
    <xf numFmtId="0" fontId="96" fillId="0" borderId="0" xfId="3" applyFont="1" applyAlignment="1" applyProtection="1">
      <alignment horizontal="left"/>
    </xf>
    <xf numFmtId="0" fontId="40" fillId="0" borderId="0" xfId="3" applyFont="1" applyAlignment="1" applyProtection="1">
      <alignment horizontal="left"/>
    </xf>
    <xf numFmtId="0" fontId="0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0" fontId="12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NumberFormat="1" applyFont="1" applyFill="1" applyBorder="1" applyAlignment="1" applyProtection="1">
      <protection locked="0"/>
    </xf>
    <xf numFmtId="0" fontId="12" fillId="0" borderId="0" xfId="3" applyNumberFormat="1" applyFont="1" applyAlignment="1" applyProtection="1"/>
    <xf numFmtId="0" fontId="17" fillId="0" borderId="0" xfId="0" applyFont="1" applyAlignment="1">
      <alignment horizontal="left" wrapText="1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center"/>
    </xf>
    <xf numFmtId="0" fontId="13" fillId="0" borderId="0" xfId="0" applyNumberFormat="1" applyFont="1" applyFill="1" applyBorder="1" applyAlignment="1" applyProtection="1">
      <alignment horizontal="left"/>
      <protection locked="0"/>
    </xf>
    <xf numFmtId="0" fontId="68" fillId="0" borderId="0" xfId="0" applyFont="1" applyAlignment="1"/>
    <xf numFmtId="0" fontId="52" fillId="0" borderId="0" xfId="3" applyAlignment="1" applyProtection="1"/>
    <xf numFmtId="0" fontId="19" fillId="0" borderId="0" xfId="0" applyNumberFormat="1" applyFont="1" applyFill="1" applyBorder="1" applyAlignment="1" applyProtection="1">
      <alignment horizontal="left"/>
      <protection locked="0"/>
    </xf>
    <xf numFmtId="0" fontId="85" fillId="0" borderId="2" xfId="0" applyFont="1" applyBorder="1" applyAlignment="1"/>
    <xf numFmtId="0" fontId="12" fillId="0" borderId="0" xfId="0" applyFont="1" applyAlignment="1">
      <alignment horizontal="right"/>
    </xf>
    <xf numFmtId="0" fontId="68" fillId="0" borderId="0" xfId="0" applyFont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/>
    </xf>
    <xf numFmtId="4" fontId="4" fillId="0" borderId="0" xfId="0" applyNumberFormat="1" applyFont="1" applyFill="1" applyAlignment="1">
      <alignment horizontal="center"/>
    </xf>
    <xf numFmtId="0" fontId="0" fillId="0" borderId="0" xfId="0" applyFont="1" applyFill="1"/>
    <xf numFmtId="4" fontId="22" fillId="0" borderId="0" xfId="0" applyNumberFormat="1" applyFont="1" applyFill="1" applyAlignment="1">
      <alignment horizontal="left"/>
    </xf>
    <xf numFmtId="0" fontId="48" fillId="0" borderId="0" xfId="0" applyFont="1" applyAlignment="1">
      <alignment wrapText="1"/>
    </xf>
    <xf numFmtId="0" fontId="19" fillId="0" borderId="0" xfId="3" applyFont="1" applyFill="1" applyAlignment="1" applyProtection="1">
      <alignment horizontal="left"/>
    </xf>
    <xf numFmtId="4" fontId="41" fillId="0" borderId="0" xfId="0" applyNumberFormat="1" applyFont="1" applyFill="1" applyAlignment="1">
      <alignment horizontal="center"/>
    </xf>
    <xf numFmtId="0" fontId="17" fillId="0" borderId="0" xfId="3" applyFont="1" applyAlignment="1" applyProtection="1">
      <alignment horizontal="left"/>
    </xf>
    <xf numFmtId="49" fontId="26" fillId="0" borderId="0" xfId="0" applyNumberFormat="1" applyFont="1" applyFill="1" applyAlignment="1">
      <alignment horizontal="center"/>
    </xf>
    <xf numFmtId="49" fontId="0" fillId="0" borderId="0" xfId="0" applyNumberFormat="1" applyFont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/>
    <xf numFmtId="49" fontId="19" fillId="0" borderId="0" xfId="0" applyNumberFormat="1" applyFont="1" applyAlignment="1"/>
    <xf numFmtId="0" fontId="0" fillId="0" borderId="0" xfId="0" applyNumberFormat="1" applyFont="1" applyFill="1" applyAlignment="1">
      <alignment horizontal="left"/>
    </xf>
    <xf numFmtId="0" fontId="13" fillId="0" borderId="0" xfId="0" applyNumberFormat="1" applyFont="1" applyFill="1" applyAlignment="1">
      <alignment horizontal="center"/>
    </xf>
    <xf numFmtId="0" fontId="0" fillId="0" borderId="0" xfId="3" applyNumberFormat="1" applyFont="1" applyFill="1" applyAlignment="1" applyProtection="1">
      <alignment horizontal="left"/>
    </xf>
    <xf numFmtId="0" fontId="0" fillId="0" borderId="0" xfId="0" applyNumberFormat="1" applyFont="1" applyFill="1"/>
    <xf numFmtId="0" fontId="13" fillId="0" borderId="0" xfId="0" applyNumberFormat="1" applyFont="1" applyFill="1" applyAlignment="1">
      <alignment horizontal="left"/>
    </xf>
    <xf numFmtId="0" fontId="13" fillId="0" borderId="0" xfId="3" applyNumberFormat="1" applyFont="1" applyFill="1" applyAlignment="1" applyProtection="1">
      <alignment horizontal="left"/>
    </xf>
    <xf numFmtId="0" fontId="13" fillId="0" borderId="0" xfId="0" applyNumberFormat="1" applyFont="1" applyFill="1"/>
    <xf numFmtId="0" fontId="35" fillId="0" borderId="0" xfId="0" applyNumberFormat="1" applyFont="1" applyFill="1" applyAlignment="1">
      <alignment horizontal="center"/>
    </xf>
    <xf numFmtId="0" fontId="33" fillId="0" borderId="0" xfId="0" applyNumberFormat="1" applyFont="1" applyFill="1" applyAlignment="1">
      <alignment horizontal="center"/>
    </xf>
    <xf numFmtId="0" fontId="34" fillId="0" borderId="0" xfId="0" applyNumberFormat="1" applyFont="1" applyFill="1" applyAlignment="1">
      <alignment horizontal="center"/>
    </xf>
    <xf numFmtId="0" fontId="65" fillId="0" borderId="0" xfId="0" applyNumberFormat="1" applyFont="1" applyFill="1" applyAlignment="1">
      <alignment horizontal="center"/>
    </xf>
    <xf numFmtId="0" fontId="97" fillId="0" borderId="0" xfId="0" applyFont="1" applyAlignment="1">
      <alignment horizontal="center"/>
    </xf>
    <xf numFmtId="0" fontId="11" fillId="0" borderId="0" xfId="0" applyNumberFormat="1" applyFont="1" applyFill="1" applyAlignment="1">
      <alignment horizontal="left"/>
    </xf>
    <xf numFmtId="0" fontId="11" fillId="0" borderId="0" xfId="0" applyNumberFormat="1" applyFont="1" applyFill="1" applyBorder="1" applyAlignment="1" applyProtection="1">
      <alignment horizontal="left"/>
      <protection locked="0"/>
    </xf>
    <xf numFmtId="0" fontId="11" fillId="0" borderId="0" xfId="3" applyNumberFormat="1" applyFont="1" applyFill="1" applyAlignment="1" applyProtection="1">
      <alignment horizontal="left"/>
    </xf>
    <xf numFmtId="0" fontId="11" fillId="0" borderId="0" xfId="0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3" applyNumberFormat="1" applyFont="1" applyFill="1" applyAlignment="1" applyProtection="1">
      <alignment horizontal="left"/>
    </xf>
    <xf numFmtId="0" fontId="12" fillId="0" borderId="0" xfId="0" applyNumberFormat="1" applyFont="1" applyFill="1"/>
    <xf numFmtId="0" fontId="21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19" fillId="0" borderId="0" xfId="3" applyNumberFormat="1" applyFont="1" applyFill="1" applyAlignment="1" applyProtection="1">
      <alignment horizontal="left"/>
    </xf>
    <xf numFmtId="0" fontId="19" fillId="0" borderId="0" xfId="0" applyNumberFormat="1" applyFont="1" applyFill="1" applyAlignment="1">
      <alignment horizontal="left"/>
    </xf>
    <xf numFmtId="0" fontId="13" fillId="0" borderId="0" xfId="3" applyFont="1" applyFill="1" applyAlignment="1" applyProtection="1">
      <alignment horizontal="left"/>
    </xf>
    <xf numFmtId="0" fontId="13" fillId="0" borderId="0" xfId="0" applyFont="1" applyFill="1" applyAlignment="1">
      <alignment horizontal="left"/>
    </xf>
    <xf numFmtId="0" fontId="12" fillId="0" borderId="0" xfId="3" applyFont="1" applyFill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  <protection locked="0"/>
    </xf>
    <xf numFmtId="4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 applyProtection="1">
      <alignment horizontal="left"/>
      <protection locked="0"/>
    </xf>
    <xf numFmtId="4" fontId="19" fillId="0" borderId="0" xfId="0" applyNumberFormat="1" applyFont="1" applyFill="1" applyAlignment="1">
      <alignment horizontal="left"/>
    </xf>
    <xf numFmtId="0" fontId="19" fillId="0" borderId="0" xfId="0" applyFont="1" applyFill="1"/>
    <xf numFmtId="4" fontId="21" fillId="0" borderId="0" xfId="0" applyNumberFormat="1" applyFont="1" applyFill="1" applyAlignment="1">
      <alignment horizontal="center"/>
    </xf>
    <xf numFmtId="4" fontId="26" fillId="0" borderId="0" xfId="0" applyNumberFormat="1" applyFont="1" applyFill="1" applyAlignment="1">
      <alignment horizontal="center"/>
    </xf>
    <xf numFmtId="4" fontId="25" fillId="0" borderId="0" xfId="0" applyNumberFormat="1" applyFont="1" applyFill="1" applyAlignment="1">
      <alignment horizontal="center"/>
    </xf>
    <xf numFmtId="4" fontId="0" fillId="9" borderId="0" xfId="0" applyNumberFormat="1" applyFont="1" applyFill="1" applyAlignment="1">
      <alignment horizontal="center"/>
    </xf>
    <xf numFmtId="4" fontId="0" fillId="10" borderId="0" xfId="0" applyNumberFormat="1" applyFont="1" applyFill="1" applyAlignment="1">
      <alignment horizontal="center"/>
    </xf>
    <xf numFmtId="4" fontId="26" fillId="9" borderId="0" xfId="0" applyNumberFormat="1" applyFont="1" applyFill="1" applyAlignment="1">
      <alignment horizontal="center"/>
    </xf>
    <xf numFmtId="4" fontId="25" fillId="10" borderId="0" xfId="0" applyNumberFormat="1" applyFont="1" applyFill="1" applyAlignment="1">
      <alignment horizontal="center"/>
    </xf>
    <xf numFmtId="4" fontId="25" fillId="9" borderId="0" xfId="0" applyNumberFormat="1" applyFont="1" applyFill="1" applyAlignment="1">
      <alignment horizontal="center"/>
    </xf>
    <xf numFmtId="4" fontId="26" fillId="10" borderId="0" xfId="0" applyNumberFormat="1" applyFont="1" applyFill="1" applyAlignment="1">
      <alignment horizontal="center"/>
    </xf>
    <xf numFmtId="4" fontId="21" fillId="10" borderId="0" xfId="0" applyNumberFormat="1" applyFont="1" applyFill="1" applyAlignment="1">
      <alignment horizontal="center"/>
    </xf>
    <xf numFmtId="4" fontId="41" fillId="0" borderId="0" xfId="3" applyNumberFormat="1" applyFont="1" applyAlignment="1" applyProtection="1">
      <alignment horizontal="left"/>
    </xf>
    <xf numFmtId="4" fontId="11" fillId="0" borderId="0" xfId="0" applyNumberFormat="1" applyFont="1" applyFill="1" applyAlignment="1">
      <alignment horizontal="center"/>
    </xf>
    <xf numFmtId="4" fontId="11" fillId="7" borderId="0" xfId="0" applyNumberFormat="1" applyFont="1" applyFill="1" applyAlignment="1">
      <alignment horizontal="center"/>
    </xf>
    <xf numFmtId="4" fontId="12" fillId="0" borderId="0" xfId="0" applyNumberFormat="1" applyFont="1" applyFill="1" applyAlignment="1">
      <alignment horizontal="center"/>
    </xf>
    <xf numFmtId="14" fontId="3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72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NumberFormat="1" applyFont="1" applyAlignment="1">
      <alignment horizontal="left"/>
    </xf>
    <xf numFmtId="1" fontId="78" fillId="0" borderId="0" xfId="0" applyNumberFormat="1" applyFont="1" applyAlignment="1">
      <alignment horizontal="center"/>
    </xf>
    <xf numFmtId="0" fontId="99" fillId="0" borderId="0" xfId="0" applyFont="1" applyAlignment="1">
      <alignment horizontal="left"/>
    </xf>
    <xf numFmtId="49" fontId="41" fillId="0" borderId="0" xfId="0" applyNumberFormat="1" applyFont="1" applyAlignment="1">
      <alignment horizontal="right"/>
    </xf>
    <xf numFmtId="0" fontId="100" fillId="0" borderId="0" xfId="0" applyFont="1"/>
    <xf numFmtId="49" fontId="41" fillId="0" borderId="0" xfId="0" applyNumberFormat="1" applyFont="1" applyBorder="1" applyAlignment="1">
      <alignment horizontal="right"/>
    </xf>
    <xf numFmtId="0" fontId="41" fillId="0" borderId="0" xfId="0" applyFont="1" applyBorder="1" applyAlignment="1">
      <alignment horizontal="left"/>
    </xf>
    <xf numFmtId="49" fontId="41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1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100" fillId="0" borderId="0" xfId="0" applyFont="1" applyAlignment="1"/>
    <xf numFmtId="0" fontId="31" fillId="0" borderId="0" xfId="0" applyFont="1" applyAlignment="1"/>
    <xf numFmtId="0" fontId="31" fillId="0" borderId="0" xfId="0" applyFont="1" applyBorder="1"/>
    <xf numFmtId="4" fontId="4" fillId="0" borderId="0" xfId="0" applyNumberFormat="1" applyFont="1" applyBorder="1" applyAlignment="1">
      <alignment horizontal="center"/>
    </xf>
    <xf numFmtId="49" fontId="41" fillId="0" borderId="2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00" fillId="0" borderId="2" xfId="0" applyFont="1" applyBorder="1"/>
    <xf numFmtId="1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100" fillId="0" borderId="0" xfId="0" applyFont="1" applyFill="1"/>
    <xf numFmtId="1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41" fillId="0" borderId="0" xfId="0" applyNumberFormat="1" applyFont="1" applyAlignment="1">
      <alignment horizontal="left"/>
    </xf>
    <xf numFmtId="0" fontId="40" fillId="0" borderId="0" xfId="0" applyFont="1" applyAlignment="1">
      <alignment horizontal="left"/>
    </xf>
    <xf numFmtId="1" fontId="41" fillId="0" borderId="0" xfId="0" applyNumberFormat="1" applyFont="1" applyAlignment="1"/>
    <xf numFmtId="0" fontId="81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80" fillId="0" borderId="0" xfId="0" applyFont="1" applyAlignment="1"/>
    <xf numFmtId="0" fontId="80" fillId="0" borderId="0" xfId="0" applyFont="1" applyBorder="1" applyAlignment="1"/>
    <xf numFmtId="0" fontId="41" fillId="0" borderId="2" xfId="0" applyFont="1" applyBorder="1" applyAlignment="1">
      <alignment horizontal="left"/>
    </xf>
    <xf numFmtId="0" fontId="100" fillId="0" borderId="1" xfId="0" applyFont="1" applyBorder="1" applyAlignment="1"/>
    <xf numFmtId="0" fontId="31" fillId="0" borderId="0" xfId="0" applyFont="1" applyBorder="1" applyAlignment="1"/>
    <xf numFmtId="0" fontId="80" fillId="0" borderId="2" xfId="0" applyFont="1" applyBorder="1" applyAlignment="1"/>
    <xf numFmtId="0" fontId="41" fillId="0" borderId="0" xfId="3" applyFont="1" applyBorder="1" applyAlignment="1" applyProtection="1">
      <alignment horizontal="left"/>
    </xf>
    <xf numFmtId="0" fontId="41" fillId="0" borderId="1" xfId="3" applyFont="1" applyBorder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80" fillId="0" borderId="0" xfId="3" applyFont="1" applyBorder="1" applyAlignment="1" applyProtection="1">
      <alignment horizontal="left"/>
    </xf>
    <xf numFmtId="0" fontId="80" fillId="0" borderId="0" xfId="3" applyFont="1" applyAlignment="1" applyProtection="1">
      <alignment horizontal="left"/>
    </xf>
    <xf numFmtId="0" fontId="80" fillId="0" borderId="2" xfId="3" applyFont="1" applyBorder="1" applyAlignment="1" applyProtection="1">
      <alignment horizontal="left"/>
    </xf>
    <xf numFmtId="0" fontId="31" fillId="0" borderId="2" xfId="0" applyFont="1" applyBorder="1" applyAlignment="1"/>
    <xf numFmtId="0" fontId="25" fillId="0" borderId="0" xfId="0" applyFont="1" applyFill="1" applyAlignment="1">
      <alignment horizontal="left"/>
    </xf>
  </cellXfs>
  <cellStyles count="5">
    <cellStyle name="Excel Built-in Hyperlink" xfId="4"/>
    <cellStyle name="Excel Built-in Normal" xfId="1"/>
    <cellStyle name="Hyperlink" xfId="3" builtinId="8"/>
    <cellStyle name="Standaard" xfId="0" builtinId="0"/>
    <cellStyle name="Standaard 2" xfId="2"/>
  </cellStyles>
  <dxfs count="0"/>
  <tableStyles count="0" defaultTableStyle="TableStyleMedium9" defaultPivotStyle="PivotStyleLight16"/>
  <colors>
    <mruColors>
      <color rgb="FF0000FF"/>
      <color rgb="FFCC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ivan-ramiro-sosa" TargetMode="External"/><Relationship Id="rId671" Type="http://schemas.openxmlformats.org/officeDocument/2006/relationships/hyperlink" Target="https://www.procyclingstats.com/rider/scott-bowden" TargetMode="External"/><Relationship Id="rId769" Type="http://schemas.openxmlformats.org/officeDocument/2006/relationships/hyperlink" Target="https://www.procyclingstats.com/rider/guy-niv" TargetMode="External"/><Relationship Id="rId976" Type="http://schemas.openxmlformats.org/officeDocument/2006/relationships/hyperlink" Target="https://www.procyclingstats.com/rider/karol-domagalski" TargetMode="External"/><Relationship Id="rId1399" Type="http://schemas.openxmlformats.org/officeDocument/2006/relationships/hyperlink" Target="https://www.procyclingstats.com/rider/leangel-linarez" TargetMode="External"/><Relationship Id="rId21" Type="http://schemas.openxmlformats.org/officeDocument/2006/relationships/hyperlink" Target="https://www.procyclingstats.com/rider/emanuel-buchmann" TargetMode="External"/><Relationship Id="rId324" Type="http://schemas.openxmlformats.org/officeDocument/2006/relationships/hyperlink" Target="https://www.procyclingstats.com/rider/nikias-arndt" TargetMode="External"/><Relationship Id="rId531" Type="http://schemas.openxmlformats.org/officeDocument/2006/relationships/hyperlink" Target="https://www.procyclingstats.com/rider/kanstantsin-siutsou" TargetMode="External"/><Relationship Id="rId629" Type="http://schemas.openxmlformats.org/officeDocument/2006/relationships/hyperlink" Target="https://www.procyclingstats.com/rider/nathan-earle" TargetMode="External"/><Relationship Id="rId1161" Type="http://schemas.openxmlformats.org/officeDocument/2006/relationships/hyperlink" Target="https://www.procyclingstats.com/rider/barnabas-peak" TargetMode="External"/><Relationship Id="rId1259" Type="http://schemas.openxmlformats.org/officeDocument/2006/relationships/hyperlink" Target="https://www.procyclingstats.com/rider/alexys-brunel" TargetMode="External"/><Relationship Id="rId1466" Type="http://schemas.openxmlformats.org/officeDocument/2006/relationships/hyperlink" Target="https://www.procyclingstats.com/rider/florian-senechal" TargetMode="External"/><Relationship Id="rId170" Type="http://schemas.openxmlformats.org/officeDocument/2006/relationships/hyperlink" Target="https://www.procyclingstats.com/rider/edward-theuns" TargetMode="External"/><Relationship Id="rId836" Type="http://schemas.openxmlformats.org/officeDocument/2006/relationships/hyperlink" Target="https://www.procyclingstats.com/rider/txomin-juaristi" TargetMode="External"/><Relationship Id="rId1021" Type="http://schemas.openxmlformats.org/officeDocument/2006/relationships/hyperlink" Target="https://www.procyclingstats.com/rider/krisztian-lovassy" TargetMode="External"/><Relationship Id="rId1119" Type="http://schemas.openxmlformats.org/officeDocument/2006/relationships/hyperlink" Target="https://www.procyclingstats.com/rider/rafael-lourenco" TargetMode="External"/><Relationship Id="rId268" Type="http://schemas.openxmlformats.org/officeDocument/2006/relationships/hyperlink" Target="https://www.procyclingstats.com/rider/rasmus-quaade" TargetMode="External"/><Relationship Id="rId475" Type="http://schemas.openxmlformats.org/officeDocument/2006/relationships/hyperlink" Target="https://www.procyclingstats.com/rider/bas-van-der-kooij" TargetMode="External"/><Relationship Id="rId682" Type="http://schemas.openxmlformats.org/officeDocument/2006/relationships/hyperlink" Target="https://www.procyclingstats.com/rider/dylan-sunderland" TargetMode="External"/><Relationship Id="rId903" Type="http://schemas.openxmlformats.org/officeDocument/2006/relationships/hyperlink" Target="https://www.procyclingstats.com/rider/robert-scott" TargetMode="External"/><Relationship Id="rId1326" Type="http://schemas.openxmlformats.org/officeDocument/2006/relationships/hyperlink" Target="https://www.procyclingstats.com/rider/ben-tulett" TargetMode="External"/><Relationship Id="rId32" Type="http://schemas.openxmlformats.org/officeDocument/2006/relationships/hyperlink" Target="https://www.procyclingstats.com/rider/mikel-landa" TargetMode="External"/><Relationship Id="rId128" Type="http://schemas.openxmlformats.org/officeDocument/2006/relationships/hyperlink" Target="https://www.procyclingstats.com/rider/jan-polanc" TargetMode="External"/><Relationship Id="rId335" Type="http://schemas.openxmlformats.org/officeDocument/2006/relationships/hyperlink" Target="https://www.procyclingstats.com/rider/jesper-hansen-1" TargetMode="External"/><Relationship Id="rId542" Type="http://schemas.openxmlformats.org/officeDocument/2006/relationships/hyperlink" Target="https://www.procyclingstats.com/rider/alex-kirsch" TargetMode="External"/><Relationship Id="rId987" Type="http://schemas.openxmlformats.org/officeDocument/2006/relationships/hyperlink" Target="https://www.procyclingstats.com/rider/jonas-abrahamsen" TargetMode="External"/><Relationship Id="rId1172" Type="http://schemas.openxmlformats.org/officeDocument/2006/relationships/hyperlink" Target="https://www.procyclingstats.com/rider/choon-huat-goh" TargetMode="External"/><Relationship Id="rId181" Type="http://schemas.openxmlformats.org/officeDocument/2006/relationships/hyperlink" Target="https://www.procyclingstats.com/rider/chris-hamilton" TargetMode="External"/><Relationship Id="rId402" Type="http://schemas.openxmlformats.org/officeDocument/2006/relationships/hyperlink" Target="https://www.procyclingstats.com/rider/jan-willem-van-schip" TargetMode="External"/><Relationship Id="rId847" Type="http://schemas.openxmlformats.org/officeDocument/2006/relationships/hyperlink" Target="https://www.procyclingstats.com/rider/bert-de-backer" TargetMode="External"/><Relationship Id="rId1032" Type="http://schemas.openxmlformats.org/officeDocument/2006/relationships/hyperlink" Target="https://www.procyclingstats.com/rider/shane-archbold" TargetMode="External"/><Relationship Id="rId279" Type="http://schemas.openxmlformats.org/officeDocument/2006/relationships/hyperlink" Target="https://www.procyclingstats.com/rider/emils-liepins" TargetMode="External"/><Relationship Id="rId486" Type="http://schemas.openxmlformats.org/officeDocument/2006/relationships/hyperlink" Target="https://www.procyclingstats.com/rider/nathan-haas" TargetMode="External"/><Relationship Id="rId693" Type="http://schemas.openxmlformats.org/officeDocument/2006/relationships/hyperlink" Target="https://www.procyclingstats.com/rider/robert-stannard" TargetMode="External"/><Relationship Id="rId707" Type="http://schemas.openxmlformats.org/officeDocument/2006/relationships/hyperlink" Target="https://www.procyclingstats.com/rider/eliot-lietaer" TargetMode="External"/><Relationship Id="rId914" Type="http://schemas.openxmlformats.org/officeDocument/2006/relationships/hyperlink" Target="https://www.procyclingstats.com/rider/diego-pablo-sevilla" TargetMode="External"/><Relationship Id="rId1337" Type="http://schemas.openxmlformats.org/officeDocument/2006/relationships/hyperlink" Target="https://www.procyclingstats.com/rider/david-dekker" TargetMode="External"/><Relationship Id="rId43" Type="http://schemas.openxmlformats.org/officeDocument/2006/relationships/hyperlink" Target="https://www.procyclingstats.com/rider/kasper-asgreen" TargetMode="External"/><Relationship Id="rId139" Type="http://schemas.openxmlformats.org/officeDocument/2006/relationships/hyperlink" Target="https://www.procyclingstats.com/rider/andrea-vendrame" TargetMode="External"/><Relationship Id="rId346" Type="http://schemas.openxmlformats.org/officeDocument/2006/relationships/hyperlink" Target="https://www.procyclingstats.com/rider/rudy-barbier" TargetMode="External"/><Relationship Id="rId553" Type="http://schemas.openxmlformats.org/officeDocument/2006/relationships/hyperlink" Target="https://www.procyclingstats.com/rider/mikael-cherel" TargetMode="External"/><Relationship Id="rId760" Type="http://schemas.openxmlformats.org/officeDocument/2006/relationships/hyperlink" Target="https://www.procyclingstats.com/rider/stan-dewulf" TargetMode="External"/><Relationship Id="rId998" Type="http://schemas.openxmlformats.org/officeDocument/2006/relationships/hyperlink" Target="https://www.procyclingstats.com/rider/markus-freiberger" TargetMode="External"/><Relationship Id="rId1183" Type="http://schemas.openxmlformats.org/officeDocument/2006/relationships/hyperlink" Target="https://www.procyclingstats.com/rider/yuriy-natarov" TargetMode="External"/><Relationship Id="rId1390" Type="http://schemas.openxmlformats.org/officeDocument/2006/relationships/hyperlink" Target="https://www.procyclingstats.com/rider/oskar-nisu" TargetMode="External"/><Relationship Id="rId1404" Type="http://schemas.openxmlformats.org/officeDocument/2006/relationships/hyperlink" Target="https://www.procyclingstats.com/rider/ratchanon-yaowarat" TargetMode="External"/><Relationship Id="rId192" Type="http://schemas.openxmlformats.org/officeDocument/2006/relationships/hyperlink" Target="https://www.procyclingstats.com/rider/roman-kreuziger-1" TargetMode="External"/><Relationship Id="rId206" Type="http://schemas.openxmlformats.org/officeDocument/2006/relationships/hyperlink" Target="https://www.procyclingstats.com/rider/mathias-frank" TargetMode="External"/><Relationship Id="rId413" Type="http://schemas.openxmlformats.org/officeDocument/2006/relationships/hyperlink" Target="https://www.procyclingstats.com/rider/delio-fernandez" TargetMode="External"/><Relationship Id="rId858" Type="http://schemas.openxmlformats.org/officeDocument/2006/relationships/hyperlink" Target="https://www.procyclingstats.com/rider/cyril-barthe" TargetMode="External"/><Relationship Id="rId1043" Type="http://schemas.openxmlformats.org/officeDocument/2006/relationships/hyperlink" Target="https://www.procyclingstats.com/rider/johan-price-pejtersen" TargetMode="External"/><Relationship Id="rId497" Type="http://schemas.openxmlformats.org/officeDocument/2006/relationships/hyperlink" Target="https://www.procyclingstats.com/rider/arthur-vichot" TargetMode="External"/><Relationship Id="rId620" Type="http://schemas.openxmlformats.org/officeDocument/2006/relationships/hyperlink" Target="https://www.procyclingstats.com/rider/jelle-mannaerts" TargetMode="External"/><Relationship Id="rId718" Type="http://schemas.openxmlformats.org/officeDocument/2006/relationships/hyperlink" Target="https://www.procyclingstats.com/rider/michael-schar" TargetMode="External"/><Relationship Id="rId925" Type="http://schemas.openxmlformats.org/officeDocument/2006/relationships/hyperlink" Target="https://www.procyclingstats.com/rider/samuel-leroux" TargetMode="External"/><Relationship Id="rId1250" Type="http://schemas.openxmlformats.org/officeDocument/2006/relationships/hyperlink" Target="https://www.procyclingstats.com/rider/romain-seigle" TargetMode="External"/><Relationship Id="rId1348" Type="http://schemas.openxmlformats.org/officeDocument/2006/relationships/hyperlink" Target="https://www.procyclingstats.com/rider/marco-frigo" TargetMode="External"/><Relationship Id="rId357" Type="http://schemas.openxmlformats.org/officeDocument/2006/relationships/hyperlink" Target="https://www.procyclingstats.com/rider/amaro-manuel-antunes" TargetMode="External"/><Relationship Id="rId1110" Type="http://schemas.openxmlformats.org/officeDocument/2006/relationships/hyperlink" Target="https://www.procyclingstats.com/rider/gian-friesecke" TargetMode="External"/><Relationship Id="rId1194" Type="http://schemas.openxmlformats.org/officeDocument/2006/relationships/hyperlink" Target="https://www.procyclingstats.com/rider/andrea-garosio" TargetMode="External"/><Relationship Id="rId1208" Type="http://schemas.openxmlformats.org/officeDocument/2006/relationships/hyperlink" Target="https://www.procyclingstats.com/rider/florian-kierner" TargetMode="External"/><Relationship Id="rId1415" Type="http://schemas.openxmlformats.org/officeDocument/2006/relationships/hyperlink" Target="https://www.procyclingstats.com/rider/frederik-muff" TargetMode="External"/><Relationship Id="rId54" Type="http://schemas.openxmlformats.org/officeDocument/2006/relationships/hyperlink" Target="https://www.procyclingstats.com/rider/sonny-colbrelli" TargetMode="External"/><Relationship Id="rId217" Type="http://schemas.openxmlformats.org/officeDocument/2006/relationships/hyperlink" Target="https://www.procyclingstats.com/rider/jonas-koch" TargetMode="External"/><Relationship Id="rId564" Type="http://schemas.openxmlformats.org/officeDocument/2006/relationships/hyperlink" Target="https://www.procyclingstats.com/rider/kaden-groves" TargetMode="External"/><Relationship Id="rId771" Type="http://schemas.openxmlformats.org/officeDocument/2006/relationships/hyperlink" Target="https://www.procyclingstats.com/rider/nariyuki-masuda" TargetMode="External"/><Relationship Id="rId869" Type="http://schemas.openxmlformats.org/officeDocument/2006/relationships/hyperlink" Target="https://www.procyclingstats.com/rider/dario-puccioni" TargetMode="External"/><Relationship Id="rId424" Type="http://schemas.openxmlformats.org/officeDocument/2006/relationships/hyperlink" Target="https://www.procyclingstats.com/rider/enrique-sanz" TargetMode="External"/><Relationship Id="rId631" Type="http://schemas.openxmlformats.org/officeDocument/2006/relationships/hyperlink" Target="https://www.procyclingstats.com/rider/lawrence-warbasse" TargetMode="External"/><Relationship Id="rId729" Type="http://schemas.openxmlformats.org/officeDocument/2006/relationships/hyperlink" Target="https://www.procyclingstats.com/rider/simone-petilli" TargetMode="External"/><Relationship Id="rId1054" Type="http://schemas.openxmlformats.org/officeDocument/2006/relationships/hyperlink" Target="https://www.procyclingstats.com/rider/jose-rodolfo-serpa" TargetMode="External"/><Relationship Id="rId1261" Type="http://schemas.openxmlformats.org/officeDocument/2006/relationships/hyperlink" Target="https://www.procyclingstats.com/rider/francesco-di-felice" TargetMode="External"/><Relationship Id="rId1359" Type="http://schemas.openxmlformats.org/officeDocument/2006/relationships/hyperlink" Target="https://www.procyclingstats.com/rider/tony-hurel" TargetMode="External"/><Relationship Id="rId270" Type="http://schemas.openxmlformats.org/officeDocument/2006/relationships/hyperlink" Target="https://www.procyclingstats.com/rider/amanuel-gebrezgabihier" TargetMode="External"/><Relationship Id="rId936" Type="http://schemas.openxmlformats.org/officeDocument/2006/relationships/hyperlink" Target="https://www.procyclingstats.com/rider/ignacio-de-jesus-prado" TargetMode="External"/><Relationship Id="rId1121" Type="http://schemas.openxmlformats.org/officeDocument/2006/relationships/hyperlink" Target="https://www.procyclingstats.com/rider/asbjorn-kragh-andersen" TargetMode="External"/><Relationship Id="rId1219" Type="http://schemas.openxmlformats.org/officeDocument/2006/relationships/hyperlink" Target="https://www.procyclingstats.com/rider/franklin-six" TargetMode="External"/><Relationship Id="rId65" Type="http://schemas.openxmlformats.org/officeDocument/2006/relationships/hyperlink" Target="https://www.procyclingstats.com/rider/valentin-madouas" TargetMode="External"/><Relationship Id="rId130" Type="http://schemas.openxmlformats.org/officeDocument/2006/relationships/hyperlink" Target="https://www.procyclingstats.com/rider/edward-irl-dunbar" TargetMode="External"/><Relationship Id="rId368" Type="http://schemas.openxmlformats.org/officeDocument/2006/relationships/hyperlink" Target="https://www.procyclingstats.com/rider/marco-benfatto" TargetMode="External"/><Relationship Id="rId575" Type="http://schemas.openxmlformats.org/officeDocument/2006/relationships/hyperlink" Target="https://www.procyclingstats.com/rider/vegard-stake-laengen" TargetMode="External"/><Relationship Id="rId782" Type="http://schemas.openxmlformats.org/officeDocument/2006/relationships/hyperlink" Target="https://www.procyclingstats.com/rider/daniel-crista" TargetMode="External"/><Relationship Id="rId1426" Type="http://schemas.openxmlformats.org/officeDocument/2006/relationships/hyperlink" Target="https://www.procyclingstats.com/rider/viesturs-luksevics" TargetMode="External"/><Relationship Id="rId228" Type="http://schemas.openxmlformats.org/officeDocument/2006/relationships/hyperlink" Target="https://www.procyclingstats.com/rider/simone-velasco" TargetMode="External"/><Relationship Id="rId435" Type="http://schemas.openxmlformats.org/officeDocument/2006/relationships/hyperlink" Target="https://www.procyclingstats.com/rider/daniel-mclay" TargetMode="External"/><Relationship Id="rId642" Type="http://schemas.openxmlformats.org/officeDocument/2006/relationships/hyperlink" Target="https://www.procyclingstats.com/rider/kenneth-van-bilsen" TargetMode="External"/><Relationship Id="rId1065" Type="http://schemas.openxmlformats.org/officeDocument/2006/relationships/hyperlink" Target="https://www.procyclingstats.com/rider/antoine-aebi" TargetMode="External"/><Relationship Id="rId1272" Type="http://schemas.openxmlformats.org/officeDocument/2006/relationships/hyperlink" Target="https://www.procyclingstats.com/rider/nicolas-edet" TargetMode="External"/><Relationship Id="rId281" Type="http://schemas.openxmlformats.org/officeDocument/2006/relationships/hyperlink" Target="https://www.procyclingstats.com/rider/edwin-avila" TargetMode="External"/><Relationship Id="rId502" Type="http://schemas.openxmlformats.org/officeDocument/2006/relationships/hyperlink" Target="https://www.procyclingstats.com/rider/riccardo-minali" TargetMode="External"/><Relationship Id="rId947" Type="http://schemas.openxmlformats.org/officeDocument/2006/relationships/hyperlink" Target="https://www.procyclingstats.com/rider/callum-scotson" TargetMode="External"/><Relationship Id="rId1132" Type="http://schemas.openxmlformats.org/officeDocument/2006/relationships/hyperlink" Target="https://www.procyclingstats.com/rider/adrien-garel" TargetMode="External"/><Relationship Id="rId76" Type="http://schemas.openxmlformats.org/officeDocument/2006/relationships/hyperlink" Target="https://www.procyclingstats.com/rider/wilco-kelderman" TargetMode="External"/><Relationship Id="rId141" Type="http://schemas.openxmlformats.org/officeDocument/2006/relationships/hyperlink" Target="https://www.procyclingstats.com/rider/sam-oomen" TargetMode="External"/><Relationship Id="rId379" Type="http://schemas.openxmlformats.org/officeDocument/2006/relationships/hyperlink" Target="https://www.procyclingstats.com/rider/cristian-raileanu" TargetMode="External"/><Relationship Id="rId586" Type="http://schemas.openxmlformats.org/officeDocument/2006/relationships/hyperlink" Target="https://www.procyclingstats.com/rider/pierpaolo-ficara" TargetMode="External"/><Relationship Id="rId793" Type="http://schemas.openxmlformats.org/officeDocument/2006/relationships/hyperlink" Target="https://www.procyclingstats.com/rider/dayer-quintana-rojas" TargetMode="External"/><Relationship Id="rId807" Type="http://schemas.openxmlformats.org/officeDocument/2006/relationships/hyperlink" Target="https://www.procyclingstats.com/rider/marcelo-felipe" TargetMode="External"/><Relationship Id="rId1437" Type="http://schemas.openxmlformats.org/officeDocument/2006/relationships/hyperlink" Target="https://www.procyclingstats.com/rider/michael-matthews" TargetMode="External"/><Relationship Id="rId7" Type="http://schemas.openxmlformats.org/officeDocument/2006/relationships/hyperlink" Target="https://www.procyclingstats.com/rider/egan-bernal" TargetMode="External"/><Relationship Id="rId239" Type="http://schemas.openxmlformats.org/officeDocument/2006/relationships/hyperlink" Target="https://www.procyclingstats.com/rider/francois-bidard" TargetMode="External"/><Relationship Id="rId446" Type="http://schemas.openxmlformats.org/officeDocument/2006/relationships/hyperlink" Target="https://www.procyclingstats.com/rider/michael-freiberg" TargetMode="External"/><Relationship Id="rId653" Type="http://schemas.openxmlformats.org/officeDocument/2006/relationships/hyperlink" Target="https://www.procyclingstats.com/rider/sean-bennett" TargetMode="External"/><Relationship Id="rId1076" Type="http://schemas.openxmlformats.org/officeDocument/2006/relationships/hyperlink" Target="https://www.procyclingstats.com/rider/masahiro-ishigami" TargetMode="External"/><Relationship Id="rId1283" Type="http://schemas.openxmlformats.org/officeDocument/2006/relationships/hyperlink" Target="https://www.procyclingstats.com/rider/carlos-oyarzun" TargetMode="External"/><Relationship Id="rId292" Type="http://schemas.openxmlformats.org/officeDocument/2006/relationships/hyperlink" Target="https://www.procyclingstats.com/rider/tobias-ludvigsson" TargetMode="External"/><Relationship Id="rId306" Type="http://schemas.openxmlformats.org/officeDocument/2006/relationships/hyperlink" Target="https://www.procyclingstats.com/rider/john-archibald" TargetMode="External"/><Relationship Id="rId860" Type="http://schemas.openxmlformats.org/officeDocument/2006/relationships/hyperlink" Target="https://www.procyclingstats.com/rider/umberto-marengo" TargetMode="External"/><Relationship Id="rId958" Type="http://schemas.openxmlformats.org/officeDocument/2006/relationships/hyperlink" Target="https://www.procyclingstats.com/rider/michal-podlaski" TargetMode="External"/><Relationship Id="rId1143" Type="http://schemas.openxmlformats.org/officeDocument/2006/relationships/hyperlink" Target="https://www.procyclingstats.com/rider/damian-luscher" TargetMode="External"/><Relationship Id="rId87" Type="http://schemas.openxmlformats.org/officeDocument/2006/relationships/hyperlink" Target="https://www.procyclingstats.com/rider/ruben-guerreiro" TargetMode="External"/><Relationship Id="rId513" Type="http://schemas.openxmlformats.org/officeDocument/2006/relationships/hyperlink" Target="https://www.procyclingstats.com/rider/nathan-van-hooydonck" TargetMode="External"/><Relationship Id="rId597" Type="http://schemas.openxmlformats.org/officeDocument/2006/relationships/hyperlink" Target="https://www.procyclingstats.com/rider/guillaume-van-keirsbulck" TargetMode="External"/><Relationship Id="rId720" Type="http://schemas.openxmlformats.org/officeDocument/2006/relationships/hyperlink" Target="https://www.procyclingstats.com/rider/fabien-grellier" TargetMode="External"/><Relationship Id="rId818" Type="http://schemas.openxmlformats.org/officeDocument/2006/relationships/hyperlink" Target="https://www.procyclingstats.com/rider/juan-felipe-osorio" TargetMode="External"/><Relationship Id="rId1350" Type="http://schemas.openxmlformats.org/officeDocument/2006/relationships/hyperlink" Target="https://www.procyclingstats.com/rider/albert-torres" TargetMode="External"/><Relationship Id="rId1448" Type="http://schemas.openxmlformats.org/officeDocument/2006/relationships/hyperlink" Target="https://www.procyclingstats.com/rider/diego-ulissi" TargetMode="External"/><Relationship Id="rId152" Type="http://schemas.openxmlformats.org/officeDocument/2006/relationships/hyperlink" Target="https://www.procyclingstats.com/rider/dylan-van-baarle" TargetMode="External"/><Relationship Id="rId457" Type="http://schemas.openxmlformats.org/officeDocument/2006/relationships/hyperlink" Target="https://www.procyclingstats.com/rider/thimo-willems" TargetMode="External"/><Relationship Id="rId1003" Type="http://schemas.openxmlformats.org/officeDocument/2006/relationships/hyperlink" Target="https://www.procyclingstats.com/rider/massimo-orlandi" TargetMode="External"/><Relationship Id="rId1087" Type="http://schemas.openxmlformats.org/officeDocument/2006/relationships/hyperlink" Target="https://www.procyclingstats.com/rider/peter-koning" TargetMode="External"/><Relationship Id="rId1210" Type="http://schemas.openxmlformats.org/officeDocument/2006/relationships/hyperlink" Target="https://www.procyclingstats.com/rider/leon-heinschke" TargetMode="External"/><Relationship Id="rId1294" Type="http://schemas.openxmlformats.org/officeDocument/2006/relationships/hyperlink" Target="https://www.procyclingstats.com/rider/nicolas-naranjo" TargetMode="External"/><Relationship Id="rId1308" Type="http://schemas.openxmlformats.org/officeDocument/2006/relationships/hyperlink" Target="https://www.procyclingstats.com/rider/turakit-boonratanathanakorn" TargetMode="External"/><Relationship Id="rId664" Type="http://schemas.openxmlformats.org/officeDocument/2006/relationships/hyperlink" Target="https://www.procyclingstats.com/rider/joe-lewis" TargetMode="External"/><Relationship Id="rId871" Type="http://schemas.openxmlformats.org/officeDocument/2006/relationships/hyperlink" Target="https://www.procyclingstats.com/rider/christopher-hatz" TargetMode="External"/><Relationship Id="rId969" Type="http://schemas.openxmlformats.org/officeDocument/2006/relationships/hyperlink" Target="https://www.procyclingstats.com/rider/ben-perry" TargetMode="External"/><Relationship Id="rId14" Type="http://schemas.openxmlformats.org/officeDocument/2006/relationships/hyperlink" Target="https://www.procyclingstats.com/rider/tim-wellens" TargetMode="External"/><Relationship Id="rId317" Type="http://schemas.openxmlformats.org/officeDocument/2006/relationships/hyperlink" Target="https://www.procyclingstats.com/rider/martijn-tusveld" TargetMode="External"/><Relationship Id="rId524" Type="http://schemas.openxmlformats.org/officeDocument/2006/relationships/hyperlink" Target="https://www.procyclingstats.com/rider/dmitry-strakhov" TargetMode="External"/><Relationship Id="rId731" Type="http://schemas.openxmlformats.org/officeDocument/2006/relationships/hyperlink" Target="https://www.procyclingstats.com/rider/tim-declercq" TargetMode="External"/><Relationship Id="rId1154" Type="http://schemas.openxmlformats.org/officeDocument/2006/relationships/hyperlink" Target="https://www.procyclingstats.com/rider/mauri-vansevenant" TargetMode="External"/><Relationship Id="rId1361" Type="http://schemas.openxmlformats.org/officeDocument/2006/relationships/hyperlink" Target="https://www.procyclingstats.com/rider/petr-rikunov" TargetMode="External"/><Relationship Id="rId1459" Type="http://schemas.openxmlformats.org/officeDocument/2006/relationships/hyperlink" Target="https://www.procyclingstats.com/rider/hugh-carthy" TargetMode="External"/><Relationship Id="rId98" Type="http://schemas.openxmlformats.org/officeDocument/2006/relationships/hyperlink" Target="https://www.procyclingstats.com/rider/fredrik-hagen-carl" TargetMode="External"/><Relationship Id="rId163" Type="http://schemas.openxmlformats.org/officeDocument/2006/relationships/hyperlink" Target="https://www.procyclingstats.com/rider/merhawi-kudus" TargetMode="External"/><Relationship Id="rId370" Type="http://schemas.openxmlformats.org/officeDocument/2006/relationships/hyperlink" Target="https://www.procyclingstats.com/rider/steff-cras" TargetMode="External"/><Relationship Id="rId829" Type="http://schemas.openxmlformats.org/officeDocument/2006/relationships/hyperlink" Target="https://www.procyclingstats.com/rider/charalampos-kastrantas" TargetMode="External"/><Relationship Id="rId1014" Type="http://schemas.openxmlformats.org/officeDocument/2006/relationships/hyperlink" Target="https://www.procyclingstats.com/rider/lukas-ruegg" TargetMode="External"/><Relationship Id="rId1221" Type="http://schemas.openxmlformats.org/officeDocument/2006/relationships/hyperlink" Target="https://www.procyclingstats.com/rider/hamid-pourhashemi" TargetMode="External"/><Relationship Id="rId230" Type="http://schemas.openxmlformats.org/officeDocument/2006/relationships/hyperlink" Target="https://www.procyclingstats.com/rider/diego-rosa" TargetMode="External"/><Relationship Id="rId468" Type="http://schemas.openxmlformats.org/officeDocument/2006/relationships/hyperlink" Target="https://www.procyclingstats.com/rider/filippo-zaccanti" TargetMode="External"/><Relationship Id="rId675" Type="http://schemas.openxmlformats.org/officeDocument/2006/relationships/hyperlink" Target="https://www.procyclingstats.com/rider/kevyn-ista" TargetMode="External"/><Relationship Id="rId882" Type="http://schemas.openxmlformats.org/officeDocument/2006/relationships/hyperlink" Target="https://www.procyclingstats.com/rider/bruno-duarte-ferreira-silva" TargetMode="External"/><Relationship Id="rId1098" Type="http://schemas.openxmlformats.org/officeDocument/2006/relationships/hyperlink" Target="https://www.procyclingstats.com/rider/nikolas-maes" TargetMode="External"/><Relationship Id="rId1319" Type="http://schemas.openxmlformats.org/officeDocument/2006/relationships/hyperlink" Target="https://www.procyclingstats.com/rider/freddy-montana" TargetMode="External"/><Relationship Id="rId25" Type="http://schemas.openxmlformats.org/officeDocument/2006/relationships/hyperlink" Target="https://www.procyclingstats.com/rider/david-gaudu" TargetMode="External"/><Relationship Id="rId328" Type="http://schemas.openxmlformats.org/officeDocument/2006/relationships/hyperlink" Target="https://www.procyclingstats.com/rider/maurits-lammertink" TargetMode="External"/><Relationship Id="rId535" Type="http://schemas.openxmlformats.org/officeDocument/2006/relationships/hyperlink" Target="https://www.procyclingstats.com/rider/mads-wurtz-schmidt" TargetMode="External"/><Relationship Id="rId742" Type="http://schemas.openxmlformats.org/officeDocument/2006/relationships/hyperlink" Target="https://www.procyclingstats.com/rider/daniel-turek" TargetMode="External"/><Relationship Id="rId1165" Type="http://schemas.openxmlformats.org/officeDocument/2006/relationships/hyperlink" Target="https://www.procyclingstats.com/rider/adriaan-janssen" TargetMode="External"/><Relationship Id="rId1372" Type="http://schemas.openxmlformats.org/officeDocument/2006/relationships/hyperlink" Target="https://www.procyclingstats.com/rider/erlend-blikra" TargetMode="External"/><Relationship Id="rId174" Type="http://schemas.openxmlformats.org/officeDocument/2006/relationships/hyperlink" Target="https://www.procyclingstats.com/rider/odd-christian-eiking" TargetMode="External"/><Relationship Id="rId381" Type="http://schemas.openxmlformats.org/officeDocument/2006/relationships/hyperlink" Target="https://www.procyclingstats.com/rider/keegan-swirbul" TargetMode="External"/><Relationship Id="rId602" Type="http://schemas.openxmlformats.org/officeDocument/2006/relationships/hyperlink" Target="https://www.procyclingstats.com/rider/siarhei-papok" TargetMode="External"/><Relationship Id="rId1025" Type="http://schemas.openxmlformats.org/officeDocument/2006/relationships/hyperlink" Target="https://www.procyclingstats.com/rider/lennard-hofstede" TargetMode="External"/><Relationship Id="rId1232" Type="http://schemas.openxmlformats.org/officeDocument/2006/relationships/hyperlink" Target="https://www.procyclingstats.com/rider/rick-ottema" TargetMode="External"/><Relationship Id="rId241" Type="http://schemas.openxmlformats.org/officeDocument/2006/relationships/hyperlink" Target="https://www.procyclingstats.com/rider/tosh-van-der-sande" TargetMode="External"/><Relationship Id="rId479" Type="http://schemas.openxmlformats.org/officeDocument/2006/relationships/hyperlink" Target="https://www.procyclingstats.com/rider/jannik-steimle" TargetMode="External"/><Relationship Id="rId686" Type="http://schemas.openxmlformats.org/officeDocument/2006/relationships/hyperlink" Target="https://www.procyclingstats.com/rider/metkel-eyob" TargetMode="External"/><Relationship Id="rId893" Type="http://schemas.openxmlformats.org/officeDocument/2006/relationships/hyperlink" Target="https://www.procyclingstats.com/rider/federico-zurlo" TargetMode="External"/><Relationship Id="rId907" Type="http://schemas.openxmlformats.org/officeDocument/2006/relationships/hyperlink" Target="https://www.procyclingstats.com/rider/jenthe-biermans" TargetMode="External"/><Relationship Id="rId36" Type="http://schemas.openxmlformats.org/officeDocument/2006/relationships/hyperlink" Target="https://www.procyclingstats.com/rider/yves-lampaert" TargetMode="External"/><Relationship Id="rId339" Type="http://schemas.openxmlformats.org/officeDocument/2006/relationships/hyperlink" Target="https://www.procyclingstats.com/rider/josef-cerny" TargetMode="External"/><Relationship Id="rId546" Type="http://schemas.openxmlformats.org/officeDocument/2006/relationships/hyperlink" Target="https://www.procyclingstats.com/rider/raul-alarcon" TargetMode="External"/><Relationship Id="rId753" Type="http://schemas.openxmlformats.org/officeDocument/2006/relationships/hyperlink" Target="https://www.procyclingstats.com/rider/jordan-villani" TargetMode="External"/><Relationship Id="rId1176" Type="http://schemas.openxmlformats.org/officeDocument/2006/relationships/hyperlink" Target="https://www.procyclingstats.com/rider/torstein-traeen" TargetMode="External"/><Relationship Id="rId1383" Type="http://schemas.openxmlformats.org/officeDocument/2006/relationships/hyperlink" Target="https://www.procyclingstats.com/rider/marek-rutkiewicz" TargetMode="External"/><Relationship Id="rId101" Type="http://schemas.openxmlformats.org/officeDocument/2006/relationships/hyperlink" Target="https://www.procyclingstats.com/rider/tom-dumoulin" TargetMode="External"/><Relationship Id="rId185" Type="http://schemas.openxmlformats.org/officeDocument/2006/relationships/hyperlink" Target="https://www.procyclingstats.com/rider/lucas-hamilton" TargetMode="External"/><Relationship Id="rId406" Type="http://schemas.openxmlformats.org/officeDocument/2006/relationships/hyperlink" Target="https://www.procyclingstats.com/rider/serghei-tvetcov" TargetMode="External"/><Relationship Id="rId960" Type="http://schemas.openxmlformats.org/officeDocument/2006/relationships/hyperlink" Target="https://www.procyclingstats.com/rider/emil-lindgren2" TargetMode="External"/><Relationship Id="rId1036" Type="http://schemas.openxmlformats.org/officeDocument/2006/relationships/hyperlink" Target="https://www.procyclingstats.com/rider/martin-lavric" TargetMode="External"/><Relationship Id="rId1243" Type="http://schemas.openxmlformats.org/officeDocument/2006/relationships/hyperlink" Target="https://www.procyclingstats.com/rider/sofian-nabil-mohd-bakri" TargetMode="External"/><Relationship Id="rId392" Type="http://schemas.openxmlformats.org/officeDocument/2006/relationships/hyperlink" Target="https://www.procyclingstats.com/rider/ethan-hayter" TargetMode="External"/><Relationship Id="rId613" Type="http://schemas.openxmlformats.org/officeDocument/2006/relationships/hyperlink" Target="https://www.procyclingstats.com/rider/gasper-katrasnik" TargetMode="External"/><Relationship Id="rId697" Type="http://schemas.openxmlformats.org/officeDocument/2006/relationships/hyperlink" Target="https://www.procyclingstats.com/rider/daniel-zamora" TargetMode="External"/><Relationship Id="rId820" Type="http://schemas.openxmlformats.org/officeDocument/2006/relationships/hyperlink" Target="https://www.procyclingstats.com/rider/clint-hendricks" TargetMode="External"/><Relationship Id="rId918" Type="http://schemas.openxmlformats.org/officeDocument/2006/relationships/hyperlink" Target="https://www.procyclingstats.com/rider/diego-cano" TargetMode="External"/><Relationship Id="rId1450" Type="http://schemas.openxmlformats.org/officeDocument/2006/relationships/hyperlink" Target="https://www.procyclingstats.com/rider/wout-van-aert" TargetMode="External"/><Relationship Id="rId252" Type="http://schemas.openxmlformats.org/officeDocument/2006/relationships/hyperlink" Target="https://www.procyclingstats.com/rider/jean-pierre-drucker" TargetMode="External"/><Relationship Id="rId1103" Type="http://schemas.openxmlformats.org/officeDocument/2006/relationships/hyperlink" Target="https://www.procyclingstats.com/rider/vladislav-kulikov" TargetMode="External"/><Relationship Id="rId1187" Type="http://schemas.openxmlformats.org/officeDocument/2006/relationships/hyperlink" Target="https://www.procyclingstats.com/rider/igor-boev" TargetMode="External"/><Relationship Id="rId1310" Type="http://schemas.openxmlformats.org/officeDocument/2006/relationships/hyperlink" Target="https://www.procyclingstats.com/rider/taj-jones" TargetMode="External"/><Relationship Id="rId1408" Type="http://schemas.openxmlformats.org/officeDocument/2006/relationships/hyperlink" Target="https://www.procyclingstats.com/rider/nattapol-jumchat" TargetMode="External"/><Relationship Id="rId47" Type="http://schemas.openxmlformats.org/officeDocument/2006/relationships/hyperlink" Target="https://www.procyclingstats.com/rider/thibaut-pinot" TargetMode="External"/><Relationship Id="rId112" Type="http://schemas.openxmlformats.org/officeDocument/2006/relationships/hyperlink" Target="https://www.procyclingstats.com/rider/mads-pedersen" TargetMode="External"/><Relationship Id="rId557" Type="http://schemas.openxmlformats.org/officeDocument/2006/relationships/hyperlink" Target="https://www.procyclingstats.com/rider/matteo-busato" TargetMode="External"/><Relationship Id="rId764" Type="http://schemas.openxmlformats.org/officeDocument/2006/relationships/hyperlink" Target="https://www.procyclingstats.com/rider/yasuharu-nakajima" TargetMode="External"/><Relationship Id="rId971" Type="http://schemas.openxmlformats.org/officeDocument/2006/relationships/hyperlink" Target="https://www.procyclingstats.com/rider/sylwester-janiszewski" TargetMode="External"/><Relationship Id="rId1394" Type="http://schemas.openxmlformats.org/officeDocument/2006/relationships/hyperlink" Target="https://www.procyclingstats.com/rider/lukas-meiler" TargetMode="External"/><Relationship Id="rId196" Type="http://schemas.openxmlformats.org/officeDocument/2006/relationships/hyperlink" Target="https://www.procyclingstats.com/rider/magnus-cort-nielsen" TargetMode="External"/><Relationship Id="rId417" Type="http://schemas.openxmlformats.org/officeDocument/2006/relationships/hyperlink" Target="https://www.procyclingstats.com/rider/benjamin-declercq" TargetMode="External"/><Relationship Id="rId624" Type="http://schemas.openxmlformats.org/officeDocument/2006/relationships/hyperlink" Target="https://www.procyclingstats.com/rider/garikoitz-bravo" TargetMode="External"/><Relationship Id="rId831" Type="http://schemas.openxmlformats.org/officeDocument/2006/relationships/hyperlink" Target="https://www.procyclingstats.com/rider/luca-raggio" TargetMode="External"/><Relationship Id="rId1047" Type="http://schemas.openxmlformats.org/officeDocument/2006/relationships/hyperlink" Target="https://www.procyclingstats.com/rider/jan-andrej-cully" TargetMode="External"/><Relationship Id="rId1254" Type="http://schemas.openxmlformats.org/officeDocument/2006/relationships/hyperlink" Target="https://www.procyclingstats.com/rider/cedric-beullens" TargetMode="External"/><Relationship Id="rId1461" Type="http://schemas.openxmlformats.org/officeDocument/2006/relationships/hyperlink" Target="https://www.procyclingstats.com/rider/jasper-philipsen" TargetMode="External"/><Relationship Id="rId263" Type="http://schemas.openxmlformats.org/officeDocument/2006/relationships/hyperlink" Target="https://www.procyclingstats.com/rider/ariel-maximiliano-richeze" TargetMode="External"/><Relationship Id="rId470" Type="http://schemas.openxmlformats.org/officeDocument/2006/relationships/hyperlink" Target="https://www.procyclingstats.com/rider/stanisaw-aniolkowski" TargetMode="External"/><Relationship Id="rId929" Type="http://schemas.openxmlformats.org/officeDocument/2006/relationships/hyperlink" Target="https://www.procyclingstats.com/rider/edward-anderson" TargetMode="External"/><Relationship Id="rId1114" Type="http://schemas.openxmlformats.org/officeDocument/2006/relationships/hyperlink" Target="https://www.procyclingstats.com/rider/emanuel-duarte" TargetMode="External"/><Relationship Id="rId1321" Type="http://schemas.openxmlformats.org/officeDocument/2006/relationships/hyperlink" Target="https://www.procyclingstats.com/rider/johan-jacobs" TargetMode="External"/><Relationship Id="rId58" Type="http://schemas.openxmlformats.org/officeDocument/2006/relationships/hyperlink" Target="https://www.procyclingstats.com/rider/davide-formolo" TargetMode="External"/><Relationship Id="rId123" Type="http://schemas.openxmlformats.org/officeDocument/2006/relationships/hyperlink" Target="https://www.procyclingstats.com/rider/florian-senechal" TargetMode="External"/><Relationship Id="rId330" Type="http://schemas.openxmlformats.org/officeDocument/2006/relationships/hyperlink" Target="https://www.procyclingstats.com/rider/dario-cataldo" TargetMode="External"/><Relationship Id="rId568" Type="http://schemas.openxmlformats.org/officeDocument/2006/relationships/hyperlink" Target="https://www.procyclingstats.com/rider/julien-antomarchi" TargetMode="External"/><Relationship Id="rId775" Type="http://schemas.openxmlformats.org/officeDocument/2006/relationships/hyperlink" Target="https://www.procyclingstats.com/rider/mattia-frapporti" TargetMode="External"/><Relationship Id="rId982" Type="http://schemas.openxmlformats.org/officeDocument/2006/relationships/hyperlink" Target="https://www.procyclingstats.com/rider/jacob-eriksson" TargetMode="External"/><Relationship Id="rId1198" Type="http://schemas.openxmlformats.org/officeDocument/2006/relationships/hyperlink" Target="https://www.procyclingstats.com/rider/alexander-konychev" TargetMode="External"/><Relationship Id="rId1419" Type="http://schemas.openxmlformats.org/officeDocument/2006/relationships/hyperlink" Target="https://www.procyclingstats.com/rider/ivo-emanuel-alves" TargetMode="External"/><Relationship Id="rId428" Type="http://schemas.openxmlformats.org/officeDocument/2006/relationships/hyperlink" Target="https://www.procyclingstats.com/rider/nicola-conci" TargetMode="External"/><Relationship Id="rId635" Type="http://schemas.openxmlformats.org/officeDocument/2006/relationships/hyperlink" Target="https://www.procyclingstats.com/rider/ricardo-vilela" TargetMode="External"/><Relationship Id="rId842" Type="http://schemas.openxmlformats.org/officeDocument/2006/relationships/hyperlink" Target="https://www.procyclingstats.com/rider/henrique-casimiro" TargetMode="External"/><Relationship Id="rId1058" Type="http://schemas.openxmlformats.org/officeDocument/2006/relationships/hyperlink" Target="https://www.procyclingstats.com/rider/ricardo-mestre" TargetMode="External"/><Relationship Id="rId1265" Type="http://schemas.openxmlformats.org/officeDocument/2006/relationships/hyperlink" Target="https://www.procyclingstats.com/rider/alessandro-covi" TargetMode="External"/><Relationship Id="rId274" Type="http://schemas.openxmlformats.org/officeDocument/2006/relationships/hyperlink" Target="https://www.procyclingstats.com/rider/mihkel-raim" TargetMode="External"/><Relationship Id="rId481" Type="http://schemas.openxmlformats.org/officeDocument/2006/relationships/hyperlink" Target="https://www.procyclingstats.com/rider/matthew-walls" TargetMode="External"/><Relationship Id="rId702" Type="http://schemas.openxmlformats.org/officeDocument/2006/relationships/hyperlink" Target="https://www.procyclingstats.com/rider/german-nicolas-tivani-perez" TargetMode="External"/><Relationship Id="rId1125" Type="http://schemas.openxmlformats.org/officeDocument/2006/relationships/hyperlink" Target="https://www.procyclingstats.com/rider/marijn-vanden-berg" TargetMode="External"/><Relationship Id="rId1332" Type="http://schemas.openxmlformats.org/officeDocument/2006/relationships/hyperlink" Target="https://www.procyclingstats.com/rider/leonardo-tortomasi" TargetMode="External"/><Relationship Id="rId69" Type="http://schemas.openxmlformats.org/officeDocument/2006/relationships/hyperlink" Target="https://www.procyclingstats.com/rider/james-knox" TargetMode="External"/><Relationship Id="rId134" Type="http://schemas.openxmlformats.org/officeDocument/2006/relationships/hyperlink" Target="https://www.procyclingstats.com/rider/filippo-ganna" TargetMode="External"/><Relationship Id="rId579" Type="http://schemas.openxmlformats.org/officeDocument/2006/relationships/hyperlink" Target="https://www.procyclingstats.com/rider/peter-schulting" TargetMode="External"/><Relationship Id="rId786" Type="http://schemas.openxmlformats.org/officeDocument/2006/relationships/hyperlink" Target="https://www.procyclingstats.com/rider/jack-bauer" TargetMode="External"/><Relationship Id="rId993" Type="http://schemas.openxmlformats.org/officeDocument/2006/relationships/hyperlink" Target="https://www.procyclingstats.com/rider/manuel-senni" TargetMode="External"/><Relationship Id="rId341" Type="http://schemas.openxmlformats.org/officeDocument/2006/relationships/hyperlink" Target="https://www.procyclingstats.com/rider/thomas-lebas" TargetMode="External"/><Relationship Id="rId439" Type="http://schemas.openxmlformats.org/officeDocument/2006/relationships/hyperlink" Target="https://www.procyclingstats.com/rider/matteo-sobrero" TargetMode="External"/><Relationship Id="rId646" Type="http://schemas.openxmlformats.org/officeDocument/2006/relationships/hyperlink" Target="https://www.procyclingstats.com/rider/alexander-edmondson" TargetMode="External"/><Relationship Id="rId1069" Type="http://schemas.openxmlformats.org/officeDocument/2006/relationships/hyperlink" Target="https://www.procyclingstats.com/rider/patrick-gamper" TargetMode="External"/><Relationship Id="rId1276" Type="http://schemas.openxmlformats.org/officeDocument/2006/relationships/hyperlink" Target="https://www.procyclingstats.com/rider/dawit-yemane" TargetMode="External"/><Relationship Id="rId201" Type="http://schemas.openxmlformats.org/officeDocument/2006/relationships/hyperlink" Target="https://www.procyclingstats.com/rider/jay-mccarthy" TargetMode="External"/><Relationship Id="rId285" Type="http://schemas.openxmlformats.org/officeDocument/2006/relationships/hyperlink" Target="https://www.procyclingstats.com/rider/christophe-noppe" TargetMode="External"/><Relationship Id="rId506" Type="http://schemas.openxmlformats.org/officeDocument/2006/relationships/hyperlink" Target="https://www.procyclingstats.com/rider/guillaume-boivin" TargetMode="External"/><Relationship Id="rId853" Type="http://schemas.openxmlformats.org/officeDocument/2006/relationships/hyperlink" Target="https://www.procyclingstats.com/rider/lucas-de-rossi" TargetMode="External"/><Relationship Id="rId1136" Type="http://schemas.openxmlformats.org/officeDocument/2006/relationships/hyperlink" Target="https://www.procyclingstats.com/rider/pablo-alarcon" TargetMode="External"/><Relationship Id="rId492" Type="http://schemas.openxmlformats.org/officeDocument/2006/relationships/hyperlink" Target="https://www.procyclingstats.com/rider/sacha-modolo" TargetMode="External"/><Relationship Id="rId713" Type="http://schemas.openxmlformats.org/officeDocument/2006/relationships/hyperlink" Target="https://www.procyclingstats.com/rider/jose-tito-hernandez" TargetMode="External"/><Relationship Id="rId797" Type="http://schemas.openxmlformats.org/officeDocument/2006/relationships/hyperlink" Target="https://www.procyclingstats.com/rider/junyong-wang" TargetMode="External"/><Relationship Id="rId920" Type="http://schemas.openxmlformats.org/officeDocument/2006/relationships/hyperlink" Target="https://www.procyclingstats.com/rider/jose-gutierrez-revuelta" TargetMode="External"/><Relationship Id="rId1343" Type="http://schemas.openxmlformats.org/officeDocument/2006/relationships/hyperlink" Target="https://www.procyclingstats.com/rider/adne-van-engelen" TargetMode="External"/><Relationship Id="rId145" Type="http://schemas.openxmlformats.org/officeDocument/2006/relationships/hyperlink" Target="https://www.procyclingstats.com/rider/rudy-molard" TargetMode="External"/><Relationship Id="rId352" Type="http://schemas.openxmlformats.org/officeDocument/2006/relationships/hyperlink" Target="https://www.procyclingstats.com/rider/andrey-amador" TargetMode="External"/><Relationship Id="rId1203" Type="http://schemas.openxmlformats.org/officeDocument/2006/relationships/hyperlink" Target="https://www.procyclingstats.com/rider/marc-clauss" TargetMode="External"/><Relationship Id="rId1287" Type="http://schemas.openxmlformats.org/officeDocument/2006/relationships/hyperlink" Target="https://www.procyclingstats.com/rider/santiago-buitrago-sanchez" TargetMode="External"/><Relationship Id="rId1410" Type="http://schemas.openxmlformats.org/officeDocument/2006/relationships/hyperlink" Target="https://www.procyclingstats.com/rider/peerapol-chawchiangkwang" TargetMode="External"/><Relationship Id="rId212" Type="http://schemas.openxmlformats.org/officeDocument/2006/relationships/hyperlink" Target="https://www.procyclingstats.com/rider/thomas-boudat" TargetMode="External"/><Relationship Id="rId657" Type="http://schemas.openxmlformats.org/officeDocument/2006/relationships/hyperlink" Target="https://www.procyclingstats.com/rider/scott-thwaites" TargetMode="External"/><Relationship Id="rId864" Type="http://schemas.openxmlformats.org/officeDocument/2006/relationships/hyperlink" Target="https://www.procyclingstats.com/rider/johannes-schinnagel" TargetMode="External"/><Relationship Id="rId296" Type="http://schemas.openxmlformats.org/officeDocument/2006/relationships/hyperlink" Target="https://www.procyclingstats.com/rider/lionel-taminiaux" TargetMode="External"/><Relationship Id="rId517" Type="http://schemas.openxmlformats.org/officeDocument/2006/relationships/hyperlink" Target="https://www.procyclingstats.com/rider/brenton-jones" TargetMode="External"/><Relationship Id="rId724" Type="http://schemas.openxmlformats.org/officeDocument/2006/relationships/hyperlink" Target="https://www.procyclingstats.com/rider/cyril-gautier" TargetMode="External"/><Relationship Id="rId931" Type="http://schemas.openxmlformats.org/officeDocument/2006/relationships/hyperlink" Target="https://www.procyclingstats.com/rider/lachlan-morton" TargetMode="External"/><Relationship Id="rId1147" Type="http://schemas.openxmlformats.org/officeDocument/2006/relationships/hyperlink" Target="https://www.procyclingstats.com/rider/soren-waerenskjold" TargetMode="External"/><Relationship Id="rId1354" Type="http://schemas.openxmlformats.org/officeDocument/2006/relationships/hyperlink" Target="https://www.procyclingstats.com/rider/julien-van-den-brande" TargetMode="External"/><Relationship Id="rId60" Type="http://schemas.openxmlformats.org/officeDocument/2006/relationships/hyperlink" Target="https://www.procyclingstats.com/rider/luis-leon-sanchez" TargetMode="External"/><Relationship Id="rId156" Type="http://schemas.openxmlformats.org/officeDocument/2006/relationships/hyperlink" Target="https://www.procyclingstats.com/rider/max-walscheid" TargetMode="External"/><Relationship Id="rId363" Type="http://schemas.openxmlformats.org/officeDocument/2006/relationships/hyperlink" Target="https://www.procyclingstats.com/rider/riccardo-zoidl" TargetMode="External"/><Relationship Id="rId570" Type="http://schemas.openxmlformats.org/officeDocument/2006/relationships/hyperlink" Target="https://www.procyclingstats.com/rider/antonio-santoro" TargetMode="External"/><Relationship Id="rId1007" Type="http://schemas.openxmlformats.org/officeDocument/2006/relationships/hyperlink" Target="https://www.procyclingstats.com/rider/paul-martens" TargetMode="External"/><Relationship Id="rId1214" Type="http://schemas.openxmlformats.org/officeDocument/2006/relationships/hyperlink" Target="https://www.procyclingstats.com/rider/jose-fernandes" TargetMode="External"/><Relationship Id="rId1421" Type="http://schemas.openxmlformats.org/officeDocument/2006/relationships/hyperlink" Target="https://www.procyclingstats.com/rider/andris-vosekalns" TargetMode="External"/><Relationship Id="rId223" Type="http://schemas.openxmlformats.org/officeDocument/2006/relationships/hyperlink" Target="https://www.procyclingstats.com/rider/aime-de-gendt" TargetMode="External"/><Relationship Id="rId430" Type="http://schemas.openxmlformats.org/officeDocument/2006/relationships/hyperlink" Target="https://www.procyclingstats.com/rider/koen-bouwman" TargetMode="External"/><Relationship Id="rId668" Type="http://schemas.openxmlformats.org/officeDocument/2006/relationships/hyperlink" Target="https://www.procyclingstats.com/rider/yukiya-arashiro" TargetMode="External"/><Relationship Id="rId875" Type="http://schemas.openxmlformats.org/officeDocument/2006/relationships/hyperlink" Target="https://www.procyclingstats.com/rider/antonio-di-sante" TargetMode="External"/><Relationship Id="rId1060" Type="http://schemas.openxmlformats.org/officeDocument/2006/relationships/hyperlink" Target="https://www.procyclingstats.com/rider/nigel-ellsay" TargetMode="External"/><Relationship Id="rId1298" Type="http://schemas.openxmlformats.org/officeDocument/2006/relationships/hyperlink" Target="https://www.procyclingstats.com/rider/gerardo-atencio" TargetMode="External"/><Relationship Id="rId18" Type="http://schemas.openxmlformats.org/officeDocument/2006/relationships/hyperlink" Target="https://www.procyclingstats.com/rider/pascal-ackermann" TargetMode="External"/><Relationship Id="rId528" Type="http://schemas.openxmlformats.org/officeDocument/2006/relationships/hyperlink" Target="https://www.procyclingstats.com/rider/marcus-burghardt" TargetMode="External"/><Relationship Id="rId735" Type="http://schemas.openxmlformats.org/officeDocument/2006/relationships/hyperlink" Target="https://www.procyclingstats.com/rider/alessandro-fedeli" TargetMode="External"/><Relationship Id="rId942" Type="http://schemas.openxmlformats.org/officeDocument/2006/relationships/hyperlink" Target="https://www.procyclingstats.com/rider/maarten-wynants" TargetMode="External"/><Relationship Id="rId1158" Type="http://schemas.openxmlformats.org/officeDocument/2006/relationships/hyperlink" Target="https://www.procyclingstats.com/rider/ilan-van-wilder" TargetMode="External"/><Relationship Id="rId1365" Type="http://schemas.openxmlformats.org/officeDocument/2006/relationships/hyperlink" Target="https://www.procyclingstats.com/rider/dominik-neuman" TargetMode="External"/><Relationship Id="rId167" Type="http://schemas.openxmlformats.org/officeDocument/2006/relationships/hyperlink" Target="https://www.procyclingstats.com/rider/hermann-pernsteiner" TargetMode="External"/><Relationship Id="rId374" Type="http://schemas.openxmlformats.org/officeDocument/2006/relationships/hyperlink" Target="https://www.procyclingstats.com/rider/jason-lea" TargetMode="External"/><Relationship Id="rId581" Type="http://schemas.openxmlformats.org/officeDocument/2006/relationships/hyperlink" Target="https://www.procyclingstats.com/rider/julius-johansen" TargetMode="External"/><Relationship Id="rId1018" Type="http://schemas.openxmlformats.org/officeDocument/2006/relationships/hyperlink" Target="https://www.procyclingstats.com/rider/alexandr-ovsyannikov" TargetMode="External"/><Relationship Id="rId1225" Type="http://schemas.openxmlformats.org/officeDocument/2006/relationships/hyperlink" Target="https://www.procyclingstats.com/rider/gabriel-reguero" TargetMode="External"/><Relationship Id="rId1432" Type="http://schemas.openxmlformats.org/officeDocument/2006/relationships/hyperlink" Target="https://www.procyclingstats.com/rider/peter-sagan" TargetMode="External"/><Relationship Id="rId71" Type="http://schemas.openxmlformats.org/officeDocument/2006/relationships/hyperlink" Target="https://www.procyclingstats.com/rider/michael-valgren-andersen" TargetMode="External"/><Relationship Id="rId234" Type="http://schemas.openxmlformats.org/officeDocument/2006/relationships/hyperlink" Target="https://www.procyclingstats.com/rider/boy-van-poppel" TargetMode="External"/><Relationship Id="rId679" Type="http://schemas.openxmlformats.org/officeDocument/2006/relationships/hyperlink" Target="https://www.procyclingstats.com/rider/manuele-boaro" TargetMode="External"/><Relationship Id="rId802" Type="http://schemas.openxmlformats.org/officeDocument/2006/relationships/hyperlink" Target="https://www.procyclingstats.com/rider/sarawut-sirironnachai" TargetMode="External"/><Relationship Id="rId886" Type="http://schemas.openxmlformats.org/officeDocument/2006/relationships/hyperlink" Target="https://www.procyclingstats.com/rider/hector-saez" TargetMode="External"/><Relationship Id="rId2" Type="http://schemas.openxmlformats.org/officeDocument/2006/relationships/hyperlink" Target="https://www.procyclingstats.com/rider/peter-sagan" TargetMode="External"/><Relationship Id="rId29" Type="http://schemas.openxmlformats.org/officeDocument/2006/relationships/hyperlink" Target="https://www.procyclingstats.com/rider/tiesj-benoot" TargetMode="External"/><Relationship Id="rId441" Type="http://schemas.openxmlformats.org/officeDocument/2006/relationships/hyperlink" Target="https://www.procyclingstats.com/rider/joao-rodrigues" TargetMode="External"/><Relationship Id="rId539" Type="http://schemas.openxmlformats.org/officeDocument/2006/relationships/hyperlink" Target="https://www.procyclingstats.com/rider/radoslav-rogina" TargetMode="External"/><Relationship Id="rId746" Type="http://schemas.openxmlformats.org/officeDocument/2006/relationships/hyperlink" Target="https://www.procyclingstats.com/rider/suleiman-kangangi" TargetMode="External"/><Relationship Id="rId1071" Type="http://schemas.openxmlformats.org/officeDocument/2006/relationships/hyperlink" Target="https://www.procyclingstats.com/rider/colin-stussi" TargetMode="External"/><Relationship Id="rId1169" Type="http://schemas.openxmlformats.org/officeDocument/2006/relationships/hyperlink" Target="https://www.procyclingstats.com/rider/yudai-arashiro" TargetMode="External"/><Relationship Id="rId1376" Type="http://schemas.openxmlformats.org/officeDocument/2006/relationships/hyperlink" Target="https://www.procyclingstats.com/rider/julen-amezqueta" TargetMode="External"/><Relationship Id="rId178" Type="http://schemas.openxmlformats.org/officeDocument/2006/relationships/hyperlink" Target="https://www.procyclingstats.com/rider/joe-dombrowski" TargetMode="External"/><Relationship Id="rId301" Type="http://schemas.openxmlformats.org/officeDocument/2006/relationships/hyperlink" Target="https://www.procyclingstats.com/rider/piotr-havik" TargetMode="External"/><Relationship Id="rId953" Type="http://schemas.openxmlformats.org/officeDocument/2006/relationships/hyperlink" Target="https://www.procyclingstats.com/rider/marino-kobayashi" TargetMode="External"/><Relationship Id="rId1029" Type="http://schemas.openxmlformats.org/officeDocument/2006/relationships/hyperlink" Target="https://www.procyclingstats.com/rider/aljaz-jarc" TargetMode="External"/><Relationship Id="rId1236" Type="http://schemas.openxmlformats.org/officeDocument/2006/relationships/hyperlink" Target="https://www.procyclingstats.com/rider/nicola-venchiarutti" TargetMode="External"/><Relationship Id="rId82" Type="http://schemas.openxmlformats.org/officeDocument/2006/relationships/hyperlink" Target="https://www.procyclingstats.com/rider/thomas-de-gendt" TargetMode="External"/><Relationship Id="rId385" Type="http://schemas.openxmlformats.org/officeDocument/2006/relationships/hyperlink" Target="https://www.procyclingstats.com/rider/maciej-paterski" TargetMode="External"/><Relationship Id="rId592" Type="http://schemas.openxmlformats.org/officeDocument/2006/relationships/hyperlink" Target="https://www.procyclingstats.com/rider/kenneth-van-rooy" TargetMode="External"/><Relationship Id="rId606" Type="http://schemas.openxmlformats.org/officeDocument/2006/relationships/hyperlink" Target="https://www.procyclingstats.com/rider/wesley-kreder" TargetMode="External"/><Relationship Id="rId813" Type="http://schemas.openxmlformats.org/officeDocument/2006/relationships/hyperlink" Target="https://www.procyclingstats.com/rider/nicolai-brochner" TargetMode="External"/><Relationship Id="rId1443" Type="http://schemas.openxmlformats.org/officeDocument/2006/relationships/hyperlink" Target="https://www.procyclingstats.com/rider/adam-yates" TargetMode="External"/><Relationship Id="rId245" Type="http://schemas.openxmlformats.org/officeDocument/2006/relationships/hyperlink" Target="https://www.procyclingstats.com/rider/marco-haller" TargetMode="External"/><Relationship Id="rId452" Type="http://schemas.openxmlformats.org/officeDocument/2006/relationships/hyperlink" Target="https://www.procyclingstats.com/rider/riccardo-stacchiotti" TargetMode="External"/><Relationship Id="rId897" Type="http://schemas.openxmlformats.org/officeDocument/2006/relationships/hyperlink" Target="https://www.procyclingstats.com/rider/filippo-fortin" TargetMode="External"/><Relationship Id="rId1082" Type="http://schemas.openxmlformats.org/officeDocument/2006/relationships/hyperlink" Target="https://www.procyclingstats.com/rider/zisen-li" TargetMode="External"/><Relationship Id="rId1303" Type="http://schemas.openxmlformats.org/officeDocument/2006/relationships/hyperlink" Target="https://www.procyclingstats.com/rider/james-whelan" TargetMode="External"/><Relationship Id="rId105" Type="http://schemas.openxmlformats.org/officeDocument/2006/relationships/hyperlink" Target="https://www.procyclingstats.com/rider/gianni-moscon" TargetMode="External"/><Relationship Id="rId312" Type="http://schemas.openxmlformats.org/officeDocument/2006/relationships/hyperlink" Target="https://www.procyclingstats.com/rider/alexandr-riabushenko" TargetMode="External"/><Relationship Id="rId757" Type="http://schemas.openxmlformats.org/officeDocument/2006/relationships/hyperlink" Target="https://www.procyclingstats.com/rider/michael-hepburn" TargetMode="External"/><Relationship Id="rId964" Type="http://schemas.openxmlformats.org/officeDocument/2006/relationships/hyperlink" Target="https://www.procyclingstats.com/rider/stefan-bissegger" TargetMode="External"/><Relationship Id="rId1387" Type="http://schemas.openxmlformats.org/officeDocument/2006/relationships/hyperlink" Target="https://www.procyclingstats.com/rider/rick-pluimers" TargetMode="External"/><Relationship Id="rId93" Type="http://schemas.openxmlformats.org/officeDocument/2006/relationships/hyperlink" Target="https://www.procyclingstats.com/rider/jasper-philipsen" TargetMode="External"/><Relationship Id="rId189" Type="http://schemas.openxmlformats.org/officeDocument/2006/relationships/hyperlink" Target="https://www.procyclingstats.com/rider/geoffrey-bouchard" TargetMode="External"/><Relationship Id="rId396" Type="http://schemas.openxmlformats.org/officeDocument/2006/relationships/hyperlink" Target="https://www.procyclingstats.com/rider/savva-novikov" TargetMode="External"/><Relationship Id="rId617" Type="http://schemas.openxmlformats.org/officeDocument/2006/relationships/hyperlink" Target="https://www.procyclingstats.com/rider/august-jensen" TargetMode="External"/><Relationship Id="rId824" Type="http://schemas.openxmlformats.org/officeDocument/2006/relationships/hyperlink" Target="https://www.procyclingstats.com/rider/zhiwen-chen" TargetMode="External"/><Relationship Id="rId1247" Type="http://schemas.openxmlformats.org/officeDocument/2006/relationships/hyperlink" Target="https://www.procyclingstats.com/rider/jay-robert-thomson" TargetMode="External"/><Relationship Id="rId1454" Type="http://schemas.openxmlformats.org/officeDocument/2006/relationships/hyperlink" Target="https://www.procyclingstats.com/rider/stefan-kung" TargetMode="External"/><Relationship Id="rId256" Type="http://schemas.openxmlformats.org/officeDocument/2006/relationships/hyperlink" Target="https://www.procyclingstats.com/rider/julien-simon" TargetMode="External"/><Relationship Id="rId463" Type="http://schemas.openxmlformats.org/officeDocument/2006/relationships/hyperlink" Target="https://www.procyclingstats.com/rider/jacob-scott" TargetMode="External"/><Relationship Id="rId670" Type="http://schemas.openxmlformats.org/officeDocument/2006/relationships/hyperlink" Target="https://www.procyclingstats.com/rider/meron-abraham" TargetMode="External"/><Relationship Id="rId1093" Type="http://schemas.openxmlformats.org/officeDocument/2006/relationships/hyperlink" Target="https://www.procyclingstats.com/rider/mikkel-honore" TargetMode="External"/><Relationship Id="rId1107" Type="http://schemas.openxmlformats.org/officeDocument/2006/relationships/hyperlink" Target="https://www.procyclingstats.com/rider/sven-burger" TargetMode="External"/><Relationship Id="rId1314" Type="http://schemas.openxmlformats.org/officeDocument/2006/relationships/hyperlink" Target="https://www.procyclingstats.com/rider/ryu-suzuki" TargetMode="External"/><Relationship Id="rId116" Type="http://schemas.openxmlformats.org/officeDocument/2006/relationships/hyperlink" Target="https://www.procyclingstats.com/rider/warren-barguil" TargetMode="External"/><Relationship Id="rId323" Type="http://schemas.openxmlformats.org/officeDocument/2006/relationships/hyperlink" Target="https://www.procyclingstats.com/rider/martin-madsen" TargetMode="External"/><Relationship Id="rId530" Type="http://schemas.openxmlformats.org/officeDocument/2006/relationships/hyperlink" Target="https://www.procyclingstats.com/rider/max-kanter" TargetMode="External"/><Relationship Id="rId768" Type="http://schemas.openxmlformats.org/officeDocument/2006/relationships/hyperlink" Target="https://www.procyclingstats.com/rider/hayato-yoshida" TargetMode="External"/><Relationship Id="rId975" Type="http://schemas.openxmlformats.org/officeDocument/2006/relationships/hyperlink" Target="https://www.procyclingstats.com/rider/leonardo-bonifazio" TargetMode="External"/><Relationship Id="rId1160" Type="http://schemas.openxmlformats.org/officeDocument/2006/relationships/hyperlink" Target="https://www.procyclingstats.com/rider/jacob-hindsgaul-madsen" TargetMode="External"/><Relationship Id="rId1398" Type="http://schemas.openxmlformats.org/officeDocument/2006/relationships/hyperlink" Target="https://www.procyclingstats.com/rider/simon-carr" TargetMode="External"/><Relationship Id="rId20" Type="http://schemas.openxmlformats.org/officeDocument/2006/relationships/hyperlink" Target="https://www.procyclingstats.com/rider/maximilian-schachmann" TargetMode="External"/><Relationship Id="rId628" Type="http://schemas.openxmlformats.org/officeDocument/2006/relationships/hyperlink" Target="https://www.procyclingstats.com/rider/martin-laas" TargetMode="External"/><Relationship Id="rId835" Type="http://schemas.openxmlformats.org/officeDocument/2006/relationships/hyperlink" Target="https://www.procyclingstats.com/rider/soon-young-kwon" TargetMode="External"/><Relationship Id="rId1258" Type="http://schemas.openxmlformats.org/officeDocument/2006/relationships/hyperlink" Target="https://www.procyclingstats.com/rider/einer-augusto-rubio-reyes" TargetMode="External"/><Relationship Id="rId1465" Type="http://schemas.openxmlformats.org/officeDocument/2006/relationships/hyperlink" Target="https://www.procyclingstats.com/rider/mads-pedersen" TargetMode="External"/><Relationship Id="rId267" Type="http://schemas.openxmlformats.org/officeDocument/2006/relationships/hyperlink" Target="https://www.procyclingstats.com/rider/nicola-bagioli" TargetMode="External"/><Relationship Id="rId474" Type="http://schemas.openxmlformats.org/officeDocument/2006/relationships/hyperlink" Target="https://www.procyclingstats.com/rider/andreas-leknessund" TargetMode="External"/><Relationship Id="rId1020" Type="http://schemas.openxmlformats.org/officeDocument/2006/relationships/hyperlink" Target="https://www.procyclingstats.com/rider/louis-bendixen" TargetMode="External"/><Relationship Id="rId1118" Type="http://schemas.openxmlformats.org/officeDocument/2006/relationships/hyperlink" Target="https://www.procyclingstats.com/rider/joao-benta" TargetMode="External"/><Relationship Id="rId1325" Type="http://schemas.openxmlformats.org/officeDocument/2006/relationships/hyperlink" Target="https://www.procyclingstats.com/rider/alessandro-fancellu" TargetMode="External"/><Relationship Id="rId127" Type="http://schemas.openxmlformats.org/officeDocument/2006/relationships/hyperlink" Target="https://www.procyclingstats.com/rider/bryan-coquard" TargetMode="External"/><Relationship Id="rId681" Type="http://schemas.openxmlformats.org/officeDocument/2006/relationships/hyperlink" Target="https://www.procyclingstats.com/rider/sven-erik-bystrom" TargetMode="External"/><Relationship Id="rId779" Type="http://schemas.openxmlformats.org/officeDocument/2006/relationships/hyperlink" Target="https://www.procyclingstats.com/rider/kevin-reza" TargetMode="External"/><Relationship Id="rId902" Type="http://schemas.openxmlformats.org/officeDocument/2006/relationships/hyperlink" Target="https://www.procyclingstats.com/rider/andrew-tennant" TargetMode="External"/><Relationship Id="rId986" Type="http://schemas.openxmlformats.org/officeDocument/2006/relationships/hyperlink" Target="https://www.procyclingstats.com/rider/franck-bonnamour" TargetMode="External"/><Relationship Id="rId31" Type="http://schemas.openxmlformats.org/officeDocument/2006/relationships/hyperlink" Target="https://www.procyclingstats.com/rider/rafal-majka" TargetMode="External"/><Relationship Id="rId334" Type="http://schemas.openxmlformats.org/officeDocument/2006/relationships/hyperlink" Target="https://www.procyclingstats.com/rider/lasse-norman-hansen" TargetMode="External"/><Relationship Id="rId541" Type="http://schemas.openxmlformats.org/officeDocument/2006/relationships/hyperlink" Target="https://www.procyclingstats.com/rider/coen-vermeltfoort" TargetMode="External"/><Relationship Id="rId639" Type="http://schemas.openxmlformats.org/officeDocument/2006/relationships/hyperlink" Target="https://www.procyclingstats.com/rider/aleksey-rybalkin" TargetMode="External"/><Relationship Id="rId1171" Type="http://schemas.openxmlformats.org/officeDocument/2006/relationships/hyperlink" Target="https://www.procyclingstats.com/rider/aiman-cahyadi" TargetMode="External"/><Relationship Id="rId1269" Type="http://schemas.openxmlformats.org/officeDocument/2006/relationships/hyperlink" Target="https://www.procyclingstats.com/rider/carlos-rodriguez-cano" TargetMode="External"/><Relationship Id="rId180" Type="http://schemas.openxmlformats.org/officeDocument/2006/relationships/hyperlink" Target="https://www.procyclingstats.com/rider/jan-hirt" TargetMode="External"/><Relationship Id="rId278" Type="http://schemas.openxmlformats.org/officeDocument/2006/relationships/hyperlink" Target="https://www.procyclingstats.com/rider/chris-harper" TargetMode="External"/><Relationship Id="rId401" Type="http://schemas.openxmlformats.org/officeDocument/2006/relationships/hyperlink" Target="https://www.procyclingstats.com/rider/quinten-hermans" TargetMode="External"/><Relationship Id="rId846" Type="http://schemas.openxmlformats.org/officeDocument/2006/relationships/hyperlink" Target="https://www.procyclingstats.com/rider/joao-barbosa" TargetMode="External"/><Relationship Id="rId1031" Type="http://schemas.openxmlformats.org/officeDocument/2006/relationships/hyperlink" Target="https://www.procyclingstats.com/rider/daniel-savini" TargetMode="External"/><Relationship Id="rId1129" Type="http://schemas.openxmlformats.org/officeDocument/2006/relationships/hyperlink" Target="https://www.procyclingstats.com/rider/jonas-iversby-hvideberg" TargetMode="External"/><Relationship Id="rId485" Type="http://schemas.openxmlformats.org/officeDocument/2006/relationships/hyperlink" Target="https://www.procyclingstats.com/rider/christopher-froome" TargetMode="External"/><Relationship Id="rId692" Type="http://schemas.openxmlformats.org/officeDocument/2006/relationships/hyperlink" Target="https://www.procyclingstats.com/rider/ayden-toovey" TargetMode="External"/><Relationship Id="rId706" Type="http://schemas.openxmlformats.org/officeDocument/2006/relationships/hyperlink" Target="https://www.procyclingstats.com/rider/enzo-wouters" TargetMode="External"/><Relationship Id="rId913" Type="http://schemas.openxmlformats.org/officeDocument/2006/relationships/hyperlink" Target="https://www.procyclingstats.com/rider/michele-gazzoli" TargetMode="External"/><Relationship Id="rId1336" Type="http://schemas.openxmlformats.org/officeDocument/2006/relationships/hyperlink" Target="https://www.procyclingstats.com/rider/eric-manizabayo" TargetMode="External"/><Relationship Id="rId42" Type="http://schemas.openxmlformats.org/officeDocument/2006/relationships/hyperlink" Target="https://www.procyclingstats.com/rider/giulio-ciccone" TargetMode="External"/><Relationship Id="rId138" Type="http://schemas.openxmlformats.org/officeDocument/2006/relationships/hyperlink" Target="https://www.procyclingstats.com/rider/ryan-gibbons" TargetMode="External"/><Relationship Id="rId345" Type="http://schemas.openxmlformats.org/officeDocument/2006/relationships/hyperlink" Target="https://www.procyclingstats.com/rider/bram-welten" TargetMode="External"/><Relationship Id="rId552" Type="http://schemas.openxmlformats.org/officeDocument/2006/relationships/hyperlink" Target="https://www.procyclingstats.com/rider/frantisek-sisr" TargetMode="External"/><Relationship Id="rId997" Type="http://schemas.openxmlformats.org/officeDocument/2006/relationships/hyperlink" Target="https://www.procyclingstats.com/rider/wilmar-molina" TargetMode="External"/><Relationship Id="rId1182" Type="http://schemas.openxmlformats.org/officeDocument/2006/relationships/hyperlink" Target="https://www.procyclingstats.com/rider/danilo-celano" TargetMode="External"/><Relationship Id="rId1403" Type="http://schemas.openxmlformats.org/officeDocument/2006/relationships/hyperlink" Target="https://www.procyclingstats.com/rider/yuttana-mano" TargetMode="External"/><Relationship Id="rId191" Type="http://schemas.openxmlformats.org/officeDocument/2006/relationships/hyperlink" Target="https://www.procyclingstats.com/rider/angel-madrazo" TargetMode="External"/><Relationship Id="rId205" Type="http://schemas.openxmlformats.org/officeDocument/2006/relationships/hyperlink" Target="https://www.procyclingstats.com/rider/johan-esteban-chaves" TargetMode="External"/><Relationship Id="rId412" Type="http://schemas.openxmlformats.org/officeDocument/2006/relationships/hyperlink" Target="https://www.procyclingstats.com/rider/oscar-riesebeek" TargetMode="External"/><Relationship Id="rId857" Type="http://schemas.openxmlformats.org/officeDocument/2006/relationships/hyperlink" Target="https://www.procyclingstats.com/rider/masakazu-ito" TargetMode="External"/><Relationship Id="rId1042" Type="http://schemas.openxmlformats.org/officeDocument/2006/relationships/hyperlink" Target="https://www.procyclingstats.com/rider/eloy-teruel" TargetMode="External"/><Relationship Id="rId289" Type="http://schemas.openxmlformats.org/officeDocument/2006/relationships/hyperlink" Target="https://www.procyclingstats.com/rider/tobias-foss" TargetMode="External"/><Relationship Id="rId496" Type="http://schemas.openxmlformats.org/officeDocument/2006/relationships/hyperlink" Target="https://www.procyclingstats.com/rider/luis-angel-mate" TargetMode="External"/><Relationship Id="rId717" Type="http://schemas.openxmlformats.org/officeDocument/2006/relationships/hyperlink" Target="https://www.procyclingstats.com/rider/rodrigo-contreras" TargetMode="External"/><Relationship Id="rId924" Type="http://schemas.openxmlformats.org/officeDocument/2006/relationships/hyperlink" Target="https://www.procyclingstats.com/rider/jorge-arcas" TargetMode="External"/><Relationship Id="rId1347" Type="http://schemas.openxmlformats.org/officeDocument/2006/relationships/hyperlink" Target="https://www.procyclingstats.com/rider/gotzon-martin" TargetMode="External"/><Relationship Id="rId53" Type="http://schemas.openxmlformats.org/officeDocument/2006/relationships/hyperlink" Target="https://www.procyclingstats.com/rider/rohan-dennis" TargetMode="External"/><Relationship Id="rId149" Type="http://schemas.openxmlformats.org/officeDocument/2006/relationships/hyperlink" Target="https://www.procyclingstats.com/rider/davide-ballerini" TargetMode="External"/><Relationship Id="rId356" Type="http://schemas.openxmlformats.org/officeDocument/2006/relationships/hyperlink" Target="https://www.procyclingstats.com/rider/damien-howson" TargetMode="External"/><Relationship Id="rId563" Type="http://schemas.openxmlformats.org/officeDocument/2006/relationships/hyperlink" Target="https://www.procyclingstats.com/rider/floris-gerts" TargetMode="External"/><Relationship Id="rId770" Type="http://schemas.openxmlformats.org/officeDocument/2006/relationships/hyperlink" Target="https://www.procyclingstats.com/rider/edmund-bradbury" TargetMode="External"/><Relationship Id="rId1193" Type="http://schemas.openxmlformats.org/officeDocument/2006/relationships/hyperlink" Target="https://www.procyclingstats.com/rider/zhang-zheng" TargetMode="External"/><Relationship Id="rId1207" Type="http://schemas.openxmlformats.org/officeDocument/2006/relationships/hyperlink" Target="https://www.procyclingstats.com/rider/olav-hjemsaeter" TargetMode="External"/><Relationship Id="rId1414" Type="http://schemas.openxmlformats.org/officeDocument/2006/relationships/hyperlink" Target="https://www.procyclingstats.com/rider/antonio-nibali" TargetMode="External"/><Relationship Id="rId216" Type="http://schemas.openxmlformats.org/officeDocument/2006/relationships/hyperlink" Target="https://www.procyclingstats.com/rider/nicolas-roche" TargetMode="External"/><Relationship Id="rId423" Type="http://schemas.openxmlformats.org/officeDocument/2006/relationships/hyperlink" Target="https://www.procyclingstats.com/rider/christoph-pfingsten" TargetMode="External"/><Relationship Id="rId868" Type="http://schemas.openxmlformats.org/officeDocument/2006/relationships/hyperlink" Target="https://www.procyclingstats.com/rider/jodok-salzmann" TargetMode="External"/><Relationship Id="rId1053" Type="http://schemas.openxmlformats.org/officeDocument/2006/relationships/hyperlink" Target="https://www.procyclingstats.com/rider/karl-patrick-lauk" TargetMode="External"/><Relationship Id="rId1260" Type="http://schemas.openxmlformats.org/officeDocument/2006/relationships/hyperlink" Target="https://www.procyclingstats.com/rider/jasper-de-plus" TargetMode="External"/><Relationship Id="rId630" Type="http://schemas.openxmlformats.org/officeDocument/2006/relationships/hyperlink" Target="https://www.procyclingstats.com/rider/jan-bakelants" TargetMode="External"/><Relationship Id="rId728" Type="http://schemas.openxmlformats.org/officeDocument/2006/relationships/hyperlink" Target="https://www.procyclingstats.com/rider/david-por-ribiero" TargetMode="External"/><Relationship Id="rId935" Type="http://schemas.openxmlformats.org/officeDocument/2006/relationships/hyperlink" Target="https://www.procyclingstats.com/rider/jose-luis-rodriguez" TargetMode="External"/><Relationship Id="rId1358" Type="http://schemas.openxmlformats.org/officeDocument/2006/relationships/hyperlink" Target="https://www.procyclingstats.com/rider/antonio-angulo" TargetMode="External"/><Relationship Id="rId64" Type="http://schemas.openxmlformats.org/officeDocument/2006/relationships/hyperlink" Target="https://www.procyclingstats.com/rider/felix-grossschartner" TargetMode="External"/><Relationship Id="rId367" Type="http://schemas.openxmlformats.org/officeDocument/2006/relationships/hyperlink" Target="https://www.procyclingstats.com/rider/marcos-garcia" TargetMode="External"/><Relationship Id="rId574" Type="http://schemas.openxmlformats.org/officeDocument/2006/relationships/hyperlink" Target="https://www.procyclingstats.com/rider/andreas-stokbro" TargetMode="External"/><Relationship Id="rId1120" Type="http://schemas.openxmlformats.org/officeDocument/2006/relationships/hyperlink" Target="https://www.procyclingstats.com/rider/daniel-silva" TargetMode="External"/><Relationship Id="rId1218" Type="http://schemas.openxmlformats.org/officeDocument/2006/relationships/hyperlink" Target="https://www.procyclingstats.com/rider/aaron-verwilst" TargetMode="External"/><Relationship Id="rId1425" Type="http://schemas.openxmlformats.org/officeDocument/2006/relationships/hyperlink" Target="https://www.procyclingstats.com/rider/daniel-federspiel" TargetMode="External"/><Relationship Id="rId227" Type="http://schemas.openxmlformats.org/officeDocument/2006/relationships/hyperlink" Target="https://www.procyclingstats.com/rider/kilian-frankiny" TargetMode="External"/><Relationship Id="rId781" Type="http://schemas.openxmlformats.org/officeDocument/2006/relationships/hyperlink" Target="https://www.procyclingstats.com/rider/darwin-atapuma" TargetMode="External"/><Relationship Id="rId879" Type="http://schemas.openxmlformats.org/officeDocument/2006/relationships/hyperlink" Target="https://www.procyclingstats.com/rider/matthias-krizek" TargetMode="External"/><Relationship Id="rId434" Type="http://schemas.openxmlformats.org/officeDocument/2006/relationships/hyperlink" Target="https://www.procyclingstats.com/rider/kenny-elissonde" TargetMode="External"/><Relationship Id="rId641" Type="http://schemas.openxmlformats.org/officeDocument/2006/relationships/hyperlink" Target="https://www.procyclingstats.com/rider/salim-kipkemboi" TargetMode="External"/><Relationship Id="rId739" Type="http://schemas.openxmlformats.org/officeDocument/2006/relationships/hyperlink" Target="https://www.procyclingstats.com/rider/pablo-torres" TargetMode="External"/><Relationship Id="rId1064" Type="http://schemas.openxmlformats.org/officeDocument/2006/relationships/hyperlink" Target="https://www.procyclingstats.com/rider/igor-frolov" TargetMode="External"/><Relationship Id="rId1271" Type="http://schemas.openxmlformats.org/officeDocument/2006/relationships/hyperlink" Target="https://www.procyclingstats.com/rider/quinten-hermans" TargetMode="External"/><Relationship Id="rId1369" Type="http://schemas.openxmlformats.org/officeDocument/2006/relationships/hyperlink" Target="https://www.procyclingstats.com/rider/raffaele-radice" TargetMode="External"/><Relationship Id="rId280" Type="http://schemas.openxmlformats.org/officeDocument/2006/relationships/hyperlink" Target="https://www.procyclingstats.com/rider/jasha-sutterlin" TargetMode="External"/><Relationship Id="rId501" Type="http://schemas.openxmlformats.org/officeDocument/2006/relationships/hyperlink" Target="https://www.procyclingstats.com/rider/juan-jose-lobato" TargetMode="External"/><Relationship Id="rId946" Type="http://schemas.openxmlformats.org/officeDocument/2006/relationships/hyperlink" Target="https://www.procyclingstats.com/rider/petr-vakoc" TargetMode="External"/><Relationship Id="rId1131" Type="http://schemas.openxmlformats.org/officeDocument/2006/relationships/hyperlink" Target="https://www.procyclingstats.com/rider/alexandre-delettre" TargetMode="External"/><Relationship Id="rId1229" Type="http://schemas.openxmlformats.org/officeDocument/2006/relationships/hyperlink" Target="https://www.procyclingstats.com/rider/maxime-chevalier" TargetMode="External"/><Relationship Id="rId75" Type="http://schemas.openxmlformats.org/officeDocument/2006/relationships/hyperlink" Target="https://www.procyclingstats.com/rider/john-degenkolb" TargetMode="External"/><Relationship Id="rId140" Type="http://schemas.openxmlformats.org/officeDocument/2006/relationships/hyperlink" Target="https://www.procyclingstats.com/rider/nans-peters" TargetMode="External"/><Relationship Id="rId378" Type="http://schemas.openxmlformats.org/officeDocument/2006/relationships/hyperlink" Target="https://www.procyclingstats.com/rider/etienne-van-empel" TargetMode="External"/><Relationship Id="rId585" Type="http://schemas.openxmlformats.org/officeDocument/2006/relationships/hyperlink" Target="https://www.procyclingstats.com/rider/pieter-vanspeybrouck" TargetMode="External"/><Relationship Id="rId792" Type="http://schemas.openxmlformats.org/officeDocument/2006/relationships/hyperlink" Target="https://www.procyclingstats.com/rider/isaac-canton" TargetMode="External"/><Relationship Id="rId806" Type="http://schemas.openxmlformats.org/officeDocument/2006/relationships/hyperlink" Target="https://www.procyclingstats.com/rider/naoya-yoshioka" TargetMode="External"/><Relationship Id="rId1436" Type="http://schemas.openxmlformats.org/officeDocument/2006/relationships/hyperlink" Target="https://www.procyclingstats.com/rider/tadej-pogacar" TargetMode="External"/><Relationship Id="rId6" Type="http://schemas.openxmlformats.org/officeDocument/2006/relationships/hyperlink" Target="https://www.procyclingstats.com/rider/greg-van-avermaet" TargetMode="External"/><Relationship Id="rId238" Type="http://schemas.openxmlformats.org/officeDocument/2006/relationships/hyperlink" Target="https://www.procyclingstats.com/rider/youcef-reguigui" TargetMode="External"/><Relationship Id="rId445" Type="http://schemas.openxmlformats.org/officeDocument/2006/relationships/hyperlink" Target="https://www.procyclingstats.com/rider/evgeny-shalunov" TargetMode="External"/><Relationship Id="rId652" Type="http://schemas.openxmlformats.org/officeDocument/2006/relationships/hyperlink" Target="https://www.procyclingstats.com/rider/antoine-duchesne" TargetMode="External"/><Relationship Id="rId1075" Type="http://schemas.openxmlformats.org/officeDocument/2006/relationships/hyperlink" Target="https://www.procyclingstats.com/rider/juan-antonio-lopez-cozar-jaimez" TargetMode="External"/><Relationship Id="rId1282" Type="http://schemas.openxmlformats.org/officeDocument/2006/relationships/hyperlink" Target="https://www.procyclingstats.com/rider/jeremy-cabot" TargetMode="External"/><Relationship Id="rId291" Type="http://schemas.openxmlformats.org/officeDocument/2006/relationships/hyperlink" Target="https://www.procyclingstats.com/rider/ben-swift" TargetMode="External"/><Relationship Id="rId305" Type="http://schemas.openxmlformats.org/officeDocument/2006/relationships/hyperlink" Target="https://www.procyclingstats.com/rider/attila-valter" TargetMode="External"/><Relationship Id="rId512" Type="http://schemas.openxmlformats.org/officeDocument/2006/relationships/hyperlink" Target="https://www.procyclingstats.com/rider/andrei-grivko" TargetMode="External"/><Relationship Id="rId957" Type="http://schemas.openxmlformats.org/officeDocument/2006/relationships/hyperlink" Target="https://www.procyclingstats.com/rider/sam-brand" TargetMode="External"/><Relationship Id="rId1142" Type="http://schemas.openxmlformats.org/officeDocument/2006/relationships/hyperlink" Target="https://www.procyclingstats.com/rider/ziga-horvat" TargetMode="External"/><Relationship Id="rId86" Type="http://schemas.openxmlformats.org/officeDocument/2006/relationships/hyperlink" Target="https://www.procyclingstats.com/rider/mikel-nieve" TargetMode="External"/><Relationship Id="rId151" Type="http://schemas.openxmlformats.org/officeDocument/2006/relationships/hyperlink" Target="https://www.procyclingstats.com/rider/jens-debusschere" TargetMode="External"/><Relationship Id="rId389" Type="http://schemas.openxmlformats.org/officeDocument/2006/relationships/hyperlink" Target="https://www.procyclingstats.com/rider/moreno-hofland" TargetMode="External"/><Relationship Id="rId596" Type="http://schemas.openxmlformats.org/officeDocument/2006/relationships/hyperlink" Target="https://www.procyclingstats.com/rider/andre-looij" TargetMode="External"/><Relationship Id="rId817" Type="http://schemas.openxmlformats.org/officeDocument/2006/relationships/hyperlink" Target="https://www.procyclingstats.com/rider/clement-carisey" TargetMode="External"/><Relationship Id="rId1002" Type="http://schemas.openxmlformats.org/officeDocument/2006/relationships/hyperlink" Target="https://www.procyclingstats.com/rider/anatoliy-budyak" TargetMode="External"/><Relationship Id="rId1447" Type="http://schemas.openxmlformats.org/officeDocument/2006/relationships/hyperlink" Target="https://www.procyclingstats.com/rider/michael-woods" TargetMode="External"/><Relationship Id="rId249" Type="http://schemas.openxmlformats.org/officeDocument/2006/relationships/hyperlink" Target="https://www.procyclingstats.com/rider/lennard-kamna" TargetMode="External"/><Relationship Id="rId456" Type="http://schemas.openxmlformats.org/officeDocument/2006/relationships/hyperlink" Target="https://www.procyclingstats.com/rider/dorian-godon" TargetMode="External"/><Relationship Id="rId663" Type="http://schemas.openxmlformats.org/officeDocument/2006/relationships/hyperlink" Target="https://www.procyclingstats.com/rider/hamish-bond" TargetMode="External"/><Relationship Id="rId870" Type="http://schemas.openxmlformats.org/officeDocument/2006/relationships/hyperlink" Target="https://www.procyclingstats.com/rider/timon-loderer" TargetMode="External"/><Relationship Id="rId1086" Type="http://schemas.openxmlformats.org/officeDocument/2006/relationships/hyperlink" Target="https://www.procyclingstats.com/rider/marco-maronese" TargetMode="External"/><Relationship Id="rId1293" Type="http://schemas.openxmlformats.org/officeDocument/2006/relationships/hyperlink" Target="https://www.procyclingstats.com/rider/oscar-bazan" TargetMode="External"/><Relationship Id="rId1307" Type="http://schemas.openxmlformats.org/officeDocument/2006/relationships/hyperlink" Target="https://www.procyclingstats.com/rider/ivan-moreno" TargetMode="External"/><Relationship Id="rId13" Type="http://schemas.openxmlformats.org/officeDocument/2006/relationships/hyperlink" Target="https://www.procyclingstats.com/rider/nairo-quintana" TargetMode="External"/><Relationship Id="rId109" Type="http://schemas.openxmlformats.org/officeDocument/2006/relationships/hyperlink" Target="https://www.procyclingstats.com/rider/pello-bilbao" TargetMode="External"/><Relationship Id="rId316" Type="http://schemas.openxmlformats.org/officeDocument/2006/relationships/hyperlink" Target="https://www.procyclingstats.com/rider/tomasz-marczynski" TargetMode="External"/><Relationship Id="rId523" Type="http://schemas.openxmlformats.org/officeDocument/2006/relationships/hyperlink" Target="https://www.procyclingstats.com/rider/colin-joyce" TargetMode="External"/><Relationship Id="rId968" Type="http://schemas.openxmlformats.org/officeDocument/2006/relationships/hyperlink" Target="https://www.procyclingstats.com/rider/thomas-stewart" TargetMode="External"/><Relationship Id="rId1153" Type="http://schemas.openxmlformats.org/officeDocument/2006/relationships/hyperlink" Target="https://www.procyclingstats.com/rider/tobias-bayer" TargetMode="External"/><Relationship Id="rId97" Type="http://schemas.openxmlformats.org/officeDocument/2006/relationships/hyperlink" Target="https://www.procyclingstats.com/rider/davide-cimolai" TargetMode="External"/><Relationship Id="rId730" Type="http://schemas.openxmlformats.org/officeDocument/2006/relationships/hyperlink" Target="https://www.procyclingstats.com/rider/hugo-nunes" TargetMode="External"/><Relationship Id="rId828" Type="http://schemas.openxmlformats.org/officeDocument/2006/relationships/hyperlink" Target="https://www.procyclingstats.com/rider/simone-bevilacqua" TargetMode="External"/><Relationship Id="rId1013" Type="http://schemas.openxmlformats.org/officeDocument/2006/relationships/hyperlink" Target="https://www.procyclingstats.com/rider/michael-schwarzmann" TargetMode="External"/><Relationship Id="rId1360" Type="http://schemas.openxmlformats.org/officeDocument/2006/relationships/hyperlink" Target="https://www.procyclingstats.com/rider/andreas-miltiadis" TargetMode="External"/><Relationship Id="rId1458" Type="http://schemas.openxmlformats.org/officeDocument/2006/relationships/hyperlink" Target="https://www.procyclingstats.com/rider/richie-porte" TargetMode="External"/><Relationship Id="rId162" Type="http://schemas.openxmlformats.org/officeDocument/2006/relationships/hyperlink" Target="https://www.procyclingstats.com/rider/benjamin-dyball" TargetMode="External"/><Relationship Id="rId467" Type="http://schemas.openxmlformats.org/officeDocument/2006/relationships/hyperlink" Target="https://www.procyclingstats.com/rider/sander-armee" TargetMode="External"/><Relationship Id="rId1097" Type="http://schemas.openxmlformats.org/officeDocument/2006/relationships/hyperlink" Target="https://www.procyclingstats.com/rider/stijn-steels" TargetMode="External"/><Relationship Id="rId1220" Type="http://schemas.openxmlformats.org/officeDocument/2006/relationships/hyperlink" Target="https://www.procyclingstats.com/rider/mohammad-ganjkhanlou" TargetMode="External"/><Relationship Id="rId1318" Type="http://schemas.openxmlformats.org/officeDocument/2006/relationships/hyperlink" Target="https://www.procyclingstats.com/rider/fabio-andres-duarte" TargetMode="External"/><Relationship Id="rId674" Type="http://schemas.openxmlformats.org/officeDocument/2006/relationships/hyperlink" Target="https://www.procyclingstats.com/rider/pawel-cieslik" TargetMode="External"/><Relationship Id="rId881" Type="http://schemas.openxmlformats.org/officeDocument/2006/relationships/hyperlink" Target="https://www.procyclingstats.com/rider/luca-covili" TargetMode="External"/><Relationship Id="rId979" Type="http://schemas.openxmlformats.org/officeDocument/2006/relationships/hyperlink" Target="https://www.procyclingstats.com/rider/ben-hardy" TargetMode="External"/><Relationship Id="rId24" Type="http://schemas.openxmlformats.org/officeDocument/2006/relationships/hyperlink" Target="https://www.procyclingstats.com/rider/matteo-trentin" TargetMode="External"/><Relationship Id="rId327" Type="http://schemas.openxmlformats.org/officeDocument/2006/relationships/hyperlink" Target="https://www.procyclingstats.com/rider/mikel-bizkarra" TargetMode="External"/><Relationship Id="rId534" Type="http://schemas.openxmlformats.org/officeDocument/2006/relationships/hyperlink" Target="https://www.procyclingstats.com/rider/jhonatan-narvaez" TargetMode="External"/><Relationship Id="rId741" Type="http://schemas.openxmlformats.org/officeDocument/2006/relationships/hyperlink" Target="https://www.procyclingstats.com/rider/jeremy-bellicaud" TargetMode="External"/><Relationship Id="rId839" Type="http://schemas.openxmlformats.org/officeDocument/2006/relationships/hyperlink" Target="https://www.procyclingstats.com/rider/francisco-campos" TargetMode="External"/><Relationship Id="rId1164" Type="http://schemas.openxmlformats.org/officeDocument/2006/relationships/hyperlink" Target="https://www.procyclingstats.com/rider/cyrille-thiery" TargetMode="External"/><Relationship Id="rId1371" Type="http://schemas.openxmlformats.org/officeDocument/2006/relationships/hyperlink" Target="https://www.procyclingstats.com/rider/jeremy-leveau" TargetMode="External"/><Relationship Id="rId1469" Type="http://schemas.openxmlformats.org/officeDocument/2006/relationships/hyperlink" Target="https://www.procyclingstats.com/rider/jai-hindley" TargetMode="External"/><Relationship Id="rId173" Type="http://schemas.openxmlformats.org/officeDocument/2006/relationships/hyperlink" Target="https://www.procyclingstats.com/rider/krists-neilands" TargetMode="External"/><Relationship Id="rId380" Type="http://schemas.openxmlformats.org/officeDocument/2006/relationships/hyperlink" Target="https://www.procyclingstats.com/rider/angus-lyons" TargetMode="External"/><Relationship Id="rId601" Type="http://schemas.openxmlformats.org/officeDocument/2006/relationships/hyperlink" Target="https://www.procyclingstats.com/rider/matteo-malucelli" TargetMode="External"/><Relationship Id="rId1024" Type="http://schemas.openxmlformats.org/officeDocument/2006/relationships/hyperlink" Target="https://www.procyclingstats.com/rider/otto-vergaerde" TargetMode="External"/><Relationship Id="rId1231" Type="http://schemas.openxmlformats.org/officeDocument/2006/relationships/hyperlink" Target="https://www.procyclingstats.com/rider/jason-van-dalen" TargetMode="External"/><Relationship Id="rId240" Type="http://schemas.openxmlformats.org/officeDocument/2006/relationships/hyperlink" Target="https://www.procyclingstats.com/rider/elie-gesbert" TargetMode="External"/><Relationship Id="rId478" Type="http://schemas.openxmlformats.org/officeDocument/2006/relationships/hyperlink" Target="https://www.procyclingstats.com/rider/ivar-slik" TargetMode="External"/><Relationship Id="rId685" Type="http://schemas.openxmlformats.org/officeDocument/2006/relationships/hyperlink" Target="https://www.procyclingstats.com/rider/biniyam-ghirmay" TargetMode="External"/><Relationship Id="rId892" Type="http://schemas.openxmlformats.org/officeDocument/2006/relationships/hyperlink" Target="https://www.procyclingstats.com/rider/simone-ravanelli" TargetMode="External"/><Relationship Id="rId906" Type="http://schemas.openxmlformats.org/officeDocument/2006/relationships/hyperlink" Target="https://www.procyclingstats.com/rider/nick-van-der-lijke" TargetMode="External"/><Relationship Id="rId1329" Type="http://schemas.openxmlformats.org/officeDocument/2006/relationships/hyperlink" Target="https://www.procyclingstats.com/rider/juan-fernando-calle-hurtado" TargetMode="External"/><Relationship Id="rId35" Type="http://schemas.openxmlformats.org/officeDocument/2006/relationships/hyperlink" Target="https://www.procyclingstats.com/rider/dylan-groenewegen" TargetMode="External"/><Relationship Id="rId100" Type="http://schemas.openxmlformats.org/officeDocument/2006/relationships/hyperlink" Target="https://www.procyclingstats.com/rider/marc-hirschi" TargetMode="External"/><Relationship Id="rId338" Type="http://schemas.openxmlformats.org/officeDocument/2006/relationships/hyperlink" Target="https://www.procyclingstats.com/rider/jelle-wallays" TargetMode="External"/><Relationship Id="rId545" Type="http://schemas.openxmlformats.org/officeDocument/2006/relationships/hyperlink" Target="https://www.procyclingstats.com/rider/cameron-meyer" TargetMode="External"/><Relationship Id="rId752" Type="http://schemas.openxmlformats.org/officeDocument/2006/relationships/hyperlink" Target="https://www.procyclingstats.com/rider/logan-griffin" TargetMode="External"/><Relationship Id="rId1175" Type="http://schemas.openxmlformats.org/officeDocument/2006/relationships/hyperlink" Target="https://www.procyclingstats.com/rider/mads-rahbek" TargetMode="External"/><Relationship Id="rId1382" Type="http://schemas.openxmlformats.org/officeDocument/2006/relationships/hyperlink" Target="https://www.procyclingstats.com/rider/emanuel-piaskowy" TargetMode="External"/><Relationship Id="rId184" Type="http://schemas.openxmlformats.org/officeDocument/2006/relationships/hyperlink" Target="https://www.procyclingstats.com/rider/jai-hindley" TargetMode="External"/><Relationship Id="rId391" Type="http://schemas.openxmlformats.org/officeDocument/2006/relationships/hyperlink" Target="https://www.procyclingstats.com/rider/jetse-bol" TargetMode="External"/><Relationship Id="rId405" Type="http://schemas.openxmlformats.org/officeDocument/2006/relationships/hyperlink" Target="https://www.procyclingstats.com/rider/yevgeniy-gidich" TargetMode="External"/><Relationship Id="rId612" Type="http://schemas.openxmlformats.org/officeDocument/2006/relationships/hyperlink" Target="https://www.procyclingstats.com/rider/alejandro-marque" TargetMode="External"/><Relationship Id="rId1035" Type="http://schemas.openxmlformats.org/officeDocument/2006/relationships/hyperlink" Target="https://www.procyclingstats.com/rider/kristjan-hocevar" TargetMode="External"/><Relationship Id="rId1242" Type="http://schemas.openxmlformats.org/officeDocument/2006/relationships/hyperlink" Target="https://www.procyclingstats.com/rider/mohamad-esmail-chaichi-raghimi" TargetMode="External"/><Relationship Id="rId251" Type="http://schemas.openxmlformats.org/officeDocument/2006/relationships/hyperlink" Target="https://www.procyclingstats.com/rider/david-de-la-cruz" TargetMode="External"/><Relationship Id="rId489" Type="http://schemas.openxmlformats.org/officeDocument/2006/relationships/hyperlink" Target="https://www.procyclingstats.com/rider/sergei-chernetski" TargetMode="External"/><Relationship Id="rId696" Type="http://schemas.openxmlformats.org/officeDocument/2006/relationships/hyperlink" Target="https://www.procyclingstats.com/rider/samuel-jenner" TargetMode="External"/><Relationship Id="rId917" Type="http://schemas.openxmlformats.org/officeDocument/2006/relationships/hyperlink" Target="https://www.procyclingstats.com/rider/johnatan-canaveral" TargetMode="External"/><Relationship Id="rId1102" Type="http://schemas.openxmlformats.org/officeDocument/2006/relationships/hyperlink" Target="https://www.procyclingstats.com/rider/oleksandr-golovash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tteo-fabbro" TargetMode="External"/><Relationship Id="rId556" Type="http://schemas.openxmlformats.org/officeDocument/2006/relationships/hyperlink" Target="https://www.procyclingstats.com/rider/frederik-frison" TargetMode="External"/><Relationship Id="rId763" Type="http://schemas.openxmlformats.org/officeDocument/2006/relationships/hyperlink" Target="https://www.procyclingstats.com/rider/eric-young" TargetMode="External"/><Relationship Id="rId1186" Type="http://schemas.openxmlformats.org/officeDocument/2006/relationships/hyperlink" Target="https://www.procyclingstats.com/rider/yves-coolen" TargetMode="External"/><Relationship Id="rId1393" Type="http://schemas.openxmlformats.org/officeDocument/2006/relationships/hyperlink" Target="https://www.procyclingstats.com/rider/jonas-rapp" TargetMode="External"/><Relationship Id="rId1407" Type="http://schemas.openxmlformats.org/officeDocument/2006/relationships/hyperlink" Target="https://www.procyclingstats.com/rider/jesse-de-rooij" TargetMode="External"/><Relationship Id="rId111" Type="http://schemas.openxmlformats.org/officeDocument/2006/relationships/hyperlink" Target="https://www.procyclingstats.com/rider/christophe-laporte" TargetMode="External"/><Relationship Id="rId195" Type="http://schemas.openxmlformats.org/officeDocument/2006/relationships/hyperlink" Target="https://www.procyclingstats.com/rider/sergio-luis-henao" TargetMode="External"/><Relationship Id="rId209" Type="http://schemas.openxmlformats.org/officeDocument/2006/relationships/hyperlink" Target="https://www.procyclingstats.com/rider/tony-martin" TargetMode="External"/><Relationship Id="rId416" Type="http://schemas.openxmlformats.org/officeDocument/2006/relationships/hyperlink" Target="https://www.procyclingstats.com/rider/casper-pedersen" TargetMode="External"/><Relationship Id="rId970" Type="http://schemas.openxmlformats.org/officeDocument/2006/relationships/hyperlink" Target="https://www.procyclingstats.com/rider/jonas-rutsch" TargetMode="External"/><Relationship Id="rId1046" Type="http://schemas.openxmlformats.org/officeDocument/2006/relationships/hyperlink" Target="https://www.procyclingstats.com/rider/george-simpson" TargetMode="External"/><Relationship Id="rId1253" Type="http://schemas.openxmlformats.org/officeDocument/2006/relationships/hyperlink" Target="https://www.procyclingstats.com/rider/jens-reynders" TargetMode="External"/><Relationship Id="rId623" Type="http://schemas.openxmlformats.org/officeDocument/2006/relationships/hyperlink" Target="https://www.procyclingstats.com/rider/ariya-phounsavath" TargetMode="External"/><Relationship Id="rId830" Type="http://schemas.openxmlformats.org/officeDocument/2006/relationships/hyperlink" Target="https://www.procyclingstats.com/rider/freddy-ovett" TargetMode="External"/><Relationship Id="rId928" Type="http://schemas.openxmlformats.org/officeDocument/2006/relationships/hyperlink" Target="https://www.procyclingstats.com/rider/tyler-stites" TargetMode="External"/><Relationship Id="rId1460" Type="http://schemas.openxmlformats.org/officeDocument/2006/relationships/hyperlink" Target="https://www.procyclingstats.com/rider/tao-geoghegan-hart" TargetMode="External"/><Relationship Id="rId57" Type="http://schemas.openxmlformats.org/officeDocument/2006/relationships/hyperlink" Target="https://www.procyclingstats.com/rider/daryl-impey" TargetMode="External"/><Relationship Id="rId262" Type="http://schemas.openxmlformats.org/officeDocument/2006/relationships/hyperlink" Target="https://www.procyclingstats.com/rider/brandon-mcnulty" TargetMode="External"/><Relationship Id="rId567" Type="http://schemas.openxmlformats.org/officeDocument/2006/relationships/hyperlink" Target="https://www.procyclingstats.com/rider/lucas-carstensen" TargetMode="External"/><Relationship Id="rId1113" Type="http://schemas.openxmlformats.org/officeDocument/2006/relationships/hyperlink" Target="https://www.procyclingstats.com/rider/luis-mendonca" TargetMode="External"/><Relationship Id="rId1197" Type="http://schemas.openxmlformats.org/officeDocument/2006/relationships/hyperlink" Target="https://www.procyclingstats.com/rider/riccardo-bobbo2" TargetMode="External"/><Relationship Id="rId1320" Type="http://schemas.openxmlformats.org/officeDocument/2006/relationships/hyperlink" Target="https://www.procyclingstats.com/rider/charlie-quarterman" TargetMode="External"/><Relationship Id="rId1418" Type="http://schemas.openxmlformats.org/officeDocument/2006/relationships/hyperlink" Target="https://www.procyclingstats.com/rider/conn-mcdunphy" TargetMode="External"/><Relationship Id="rId122" Type="http://schemas.openxmlformats.org/officeDocument/2006/relationships/hyperlink" Target="https://www.procyclingstats.com/rider/valerio-conti" TargetMode="External"/><Relationship Id="rId774" Type="http://schemas.openxmlformats.org/officeDocument/2006/relationships/hyperlink" Target="https://www.procyclingstats.com/rider/sasha-weemaes" TargetMode="External"/><Relationship Id="rId981" Type="http://schemas.openxmlformats.org/officeDocument/2006/relationships/hyperlink" Target="https://www.procyclingstats.com/rider/mateusz-grabis" TargetMode="External"/><Relationship Id="rId1057" Type="http://schemas.openxmlformats.org/officeDocument/2006/relationships/hyperlink" Target="https://www.procyclingstats.com/rider/jose-mendes" TargetMode="External"/><Relationship Id="rId427" Type="http://schemas.openxmlformats.org/officeDocument/2006/relationships/hyperlink" Target="https://www.procyclingstats.com/rider/jose-herrada" TargetMode="External"/><Relationship Id="rId634" Type="http://schemas.openxmlformats.org/officeDocument/2006/relationships/hyperlink" Target="https://www.procyclingstats.com/rider/romain-combaud" TargetMode="External"/><Relationship Id="rId841" Type="http://schemas.openxmlformats.org/officeDocument/2006/relationships/hyperlink" Target="https://www.procyclingstats.com/rider/luke-mudgway" TargetMode="External"/><Relationship Id="rId1264" Type="http://schemas.openxmlformats.org/officeDocument/2006/relationships/hyperlink" Target="https://www.procyclingstats.com/rider/kevin-colleoni" TargetMode="External"/><Relationship Id="rId1471" Type="http://schemas.openxmlformats.org/officeDocument/2006/relationships/printerSettings" Target="../printerSettings/printerSettings1.bin"/><Relationship Id="rId273" Type="http://schemas.openxmlformats.org/officeDocument/2006/relationships/hyperlink" Target="https://www.procyclingstats.com/rider/aksel-nommela" TargetMode="External"/><Relationship Id="rId480" Type="http://schemas.openxmlformats.org/officeDocument/2006/relationships/hyperlink" Target="https://www.procyclingstats.com/rider/roy-eefting" TargetMode="External"/><Relationship Id="rId701" Type="http://schemas.openxmlformats.org/officeDocument/2006/relationships/hyperlink" Target="https://www.procyclingstats.com/rider/cristian-montoya" TargetMode="External"/><Relationship Id="rId939" Type="http://schemas.openxmlformats.org/officeDocument/2006/relationships/hyperlink" Target="https://www.procyclingstats.com/rider/segundo-navarrete" TargetMode="External"/><Relationship Id="rId1124" Type="http://schemas.openxmlformats.org/officeDocument/2006/relationships/hyperlink" Target="https://www.procyclingstats.com/rider/michael-kukrle" TargetMode="External"/><Relationship Id="rId1331" Type="http://schemas.openxmlformats.org/officeDocument/2006/relationships/hyperlink" Target="https://www.procyclingstats.com/rider/veljko-stojnic" TargetMode="External"/><Relationship Id="rId68" Type="http://schemas.openxmlformats.org/officeDocument/2006/relationships/hyperlink" Target="https://www.procyclingstats.com/rider/pavel-sivakov" TargetMode="External"/><Relationship Id="rId133" Type="http://schemas.openxmlformats.org/officeDocument/2006/relationships/hyperlink" Target="https://www.procyclingstats.com/rider/jasper-de-buyst" TargetMode="External"/><Relationship Id="rId340" Type="http://schemas.openxmlformats.org/officeDocument/2006/relationships/hyperlink" Target="https://www.procyclingstats.com/rider/ryan-mullen" TargetMode="External"/><Relationship Id="rId578" Type="http://schemas.openxmlformats.org/officeDocument/2006/relationships/hyperlink" Target="https://www.procyclingstats.com/rider/wilmar-paredes" TargetMode="External"/><Relationship Id="rId785" Type="http://schemas.openxmlformats.org/officeDocument/2006/relationships/hyperlink" Target="https://www.procyclingstats.com/rider/aaron-van-poucke" TargetMode="External"/><Relationship Id="rId992" Type="http://schemas.openxmlformats.org/officeDocument/2006/relationships/hyperlink" Target="https://www.procyclingstats.com/rider/cesare-benedetti" TargetMode="External"/><Relationship Id="rId1429" Type="http://schemas.openxmlformats.org/officeDocument/2006/relationships/hyperlink" Target="https://www.procyclingstats.com/rider/alexis-renard" TargetMode="External"/><Relationship Id="rId200" Type="http://schemas.openxmlformats.org/officeDocument/2006/relationships/hyperlink" Target="https://www.procyclingstats.com/rider/gianluca-brambilla" TargetMode="External"/><Relationship Id="rId438" Type="http://schemas.openxmlformats.org/officeDocument/2006/relationships/hyperlink" Target="https://www.procyclingstats.com/rider/mikel-aristi" TargetMode="External"/><Relationship Id="rId645" Type="http://schemas.openxmlformats.org/officeDocument/2006/relationships/hyperlink" Target="https://www.procyclingstats.com/rider/ben-gastauer" TargetMode="External"/><Relationship Id="rId852" Type="http://schemas.openxmlformats.org/officeDocument/2006/relationships/hyperlink" Target="https://www.procyclingstats.com/rider/lindsay-de-vijlder" TargetMode="External"/><Relationship Id="rId1068" Type="http://schemas.openxmlformats.org/officeDocument/2006/relationships/hyperlink" Target="https://www.procyclingstats.com/rider/fabio-mazzucco" TargetMode="External"/><Relationship Id="rId1275" Type="http://schemas.openxmlformats.org/officeDocument/2006/relationships/hyperlink" Target="https://www.procyclingstats.com/rider/robert-power" TargetMode="External"/><Relationship Id="rId284" Type="http://schemas.openxmlformats.org/officeDocument/2006/relationships/hyperlink" Target="https://www.procyclingstats.com/rider/niklas-eg" TargetMode="External"/><Relationship Id="rId491" Type="http://schemas.openxmlformats.org/officeDocument/2006/relationships/hyperlink" Target="https://www.procyclingstats.com/rider/sean-de-bie" TargetMode="External"/><Relationship Id="rId505" Type="http://schemas.openxmlformats.org/officeDocument/2006/relationships/hyperlink" Target="https://www.procyclingstats.com/rider/daniel-navarro" TargetMode="External"/><Relationship Id="rId712" Type="http://schemas.openxmlformats.org/officeDocument/2006/relationships/hyperlink" Target="https://www.procyclingstats.com/rider/marco-mathis" TargetMode="External"/><Relationship Id="rId1135" Type="http://schemas.openxmlformats.org/officeDocument/2006/relationships/hyperlink" Target="https://www.procyclingstats.com/rider/brendan-rhim" TargetMode="External"/><Relationship Id="rId1342" Type="http://schemas.openxmlformats.org/officeDocument/2006/relationships/hyperlink" Target="https://www.procyclingstats.com/rider/remy-rochas" TargetMode="External"/><Relationship Id="rId79" Type="http://schemas.openxmlformats.org/officeDocument/2006/relationships/hyperlink" Target="https://www.procyclingstats.com/rider/sep-vanmarcke" TargetMode="External"/><Relationship Id="rId144" Type="http://schemas.openxmlformats.org/officeDocument/2006/relationships/hyperlink" Target="https://www.procyclingstats.com/rider/andrea-pasqualon" TargetMode="External"/><Relationship Id="rId589" Type="http://schemas.openxmlformats.org/officeDocument/2006/relationships/hyperlink" Target="https://www.procyclingstats.com/rider/hanibal-tesfay" TargetMode="External"/><Relationship Id="rId796" Type="http://schemas.openxmlformats.org/officeDocument/2006/relationships/hyperlink" Target="https://www.procyclingstats.com/rider/sang-hoon-park" TargetMode="External"/><Relationship Id="rId1202" Type="http://schemas.openxmlformats.org/officeDocument/2006/relationships/hyperlink" Target="https://www.procyclingstats.com/rider/ivan-centrone" TargetMode="External"/><Relationship Id="rId351" Type="http://schemas.openxmlformats.org/officeDocument/2006/relationships/hyperlink" Target="https://www.procyclingstats.com/rider/jeroen-meijers" TargetMode="External"/><Relationship Id="rId449" Type="http://schemas.openxmlformats.org/officeDocument/2006/relationships/hyperlink" Target="https://www.procyclingstats.com/rider/marcus-culey" TargetMode="External"/><Relationship Id="rId656" Type="http://schemas.openxmlformats.org/officeDocument/2006/relationships/hyperlink" Target="https://www.procyclingstats.com/rider/magnus-bak-klaris" TargetMode="External"/><Relationship Id="rId863" Type="http://schemas.openxmlformats.org/officeDocument/2006/relationships/hyperlink" Target="https://www.procyclingstats.com/rider/benjamin-hill" TargetMode="External"/><Relationship Id="rId1079" Type="http://schemas.openxmlformats.org/officeDocument/2006/relationships/hyperlink" Target="https://www.procyclingstats.com/rider/weimar-alfonso-roldan" TargetMode="External"/><Relationship Id="rId1286" Type="http://schemas.openxmlformats.org/officeDocument/2006/relationships/hyperlink" Target="https://www.procyclingstats.com/rider/jarrad-drizners" TargetMode="External"/><Relationship Id="rId211" Type="http://schemas.openxmlformats.org/officeDocument/2006/relationships/hyperlink" Target="https://www.procyclingstats.com/rider/phil-bauhaus" TargetMode="External"/><Relationship Id="rId295" Type="http://schemas.openxmlformats.org/officeDocument/2006/relationships/hyperlink" Target="https://www.procyclingstats.com/rider/edvaldas-siskevicius" TargetMode="External"/><Relationship Id="rId309" Type="http://schemas.openxmlformats.org/officeDocument/2006/relationships/hyperlink" Target="https://www.procyclingstats.com/rider/alex-hoehn" TargetMode="External"/><Relationship Id="rId516" Type="http://schemas.openxmlformats.org/officeDocument/2006/relationships/hyperlink" Target="https://www.procyclingstats.com/rider/jacopo-mosca" TargetMode="External"/><Relationship Id="rId1146" Type="http://schemas.openxmlformats.org/officeDocument/2006/relationships/hyperlink" Target="https://www.procyclingstats.com/rider/torjus-sleen" TargetMode="External"/><Relationship Id="rId723" Type="http://schemas.openxmlformats.org/officeDocument/2006/relationships/hyperlink" Target="https://www.procyclingstats.com/rider/mathias-le-turnier" TargetMode="External"/><Relationship Id="rId930" Type="http://schemas.openxmlformats.org/officeDocument/2006/relationships/hyperlink" Target="https://www.procyclingstats.com/rider/andrea-peron" TargetMode="External"/><Relationship Id="rId1006" Type="http://schemas.openxmlformats.org/officeDocument/2006/relationships/hyperlink" Target="https://www.procyclingstats.com/rider/tom-leezer" TargetMode="External"/><Relationship Id="rId1353" Type="http://schemas.openxmlformats.org/officeDocument/2006/relationships/hyperlink" Target="https://www.procyclingstats.com/rider/tom-paquot" TargetMode="External"/><Relationship Id="rId155" Type="http://schemas.openxmlformats.org/officeDocument/2006/relationships/hyperlink" Target="https://www.procyclingstats.com/rider/lilian-calmejane" TargetMode="External"/><Relationship Id="rId362" Type="http://schemas.openxmlformats.org/officeDocument/2006/relationships/hyperlink" Target="https://www.procyclingstats.com/rider/boris-vallee" TargetMode="External"/><Relationship Id="rId1213" Type="http://schemas.openxmlformats.org/officeDocument/2006/relationships/hyperlink" Target="https://www.procyclingstats.com/rider/sindre-bjerkestrand-haugsvaer" TargetMode="External"/><Relationship Id="rId1297" Type="http://schemas.openxmlformats.org/officeDocument/2006/relationships/hyperlink" Target="https://www.procyclingstats.com/rider/diego-andres-camargo" TargetMode="External"/><Relationship Id="rId1420" Type="http://schemas.openxmlformats.org/officeDocument/2006/relationships/hyperlink" Target="https://www.procyclingstats.com/rider/gleb-karpenko" TargetMode="External"/><Relationship Id="rId222" Type="http://schemas.openxmlformats.org/officeDocument/2006/relationships/hyperlink" Target="https://www.procyclingstats.com/rider/amaury-capiot" TargetMode="External"/><Relationship Id="rId667" Type="http://schemas.openxmlformats.org/officeDocument/2006/relationships/hyperlink" Target="https://www.procyclingstats.com/rider/ivind-lukkedahl" TargetMode="External"/><Relationship Id="rId874" Type="http://schemas.openxmlformats.org/officeDocument/2006/relationships/hyperlink" Target="https://www.procyclingstats.com/rider/oscar-quiroz-ayala" TargetMode="External"/><Relationship Id="rId17" Type="http://schemas.openxmlformats.org/officeDocument/2006/relationships/hyperlink" Target="https://www.procyclingstats.com/rider/bauke-mollema" TargetMode="External"/><Relationship Id="rId527" Type="http://schemas.openxmlformats.org/officeDocument/2006/relationships/hyperlink" Target="https://www.procyclingstats.com/rider/steele-von-hoff" TargetMode="External"/><Relationship Id="rId734" Type="http://schemas.openxmlformats.org/officeDocument/2006/relationships/hyperlink" Target="https://www.procyclingstats.com/rider/laurens-de-vreese" TargetMode="External"/><Relationship Id="rId941" Type="http://schemas.openxmlformats.org/officeDocument/2006/relationships/hyperlink" Target="https://www.procyclingstats.com/rider/dorian-monterroso" TargetMode="External"/><Relationship Id="rId1157" Type="http://schemas.openxmlformats.org/officeDocument/2006/relationships/hyperlink" Target="https://www.procyclingstats.com/rider/alexander-evans" TargetMode="External"/><Relationship Id="rId1364" Type="http://schemas.openxmlformats.org/officeDocument/2006/relationships/hyperlink" Target="https://www.procyclingstats.com/rider/polychronis-tzortzakis" TargetMode="External"/><Relationship Id="rId70" Type="http://schemas.openxmlformats.org/officeDocument/2006/relationships/hyperlink" Target="https://www.procyclingstats.com/rider/alberto-bettiol" TargetMode="External"/><Relationship Id="rId166" Type="http://schemas.openxmlformats.org/officeDocument/2006/relationships/hyperlink" Target="https://www.procyclingstats.com/rider/alex-dowsett" TargetMode="External"/><Relationship Id="rId373" Type="http://schemas.openxmlformats.org/officeDocument/2006/relationships/hyperlink" Target="https://www.procyclingstats.com/rider/michael-storer" TargetMode="External"/><Relationship Id="rId580" Type="http://schemas.openxmlformats.org/officeDocument/2006/relationships/hyperlink" Target="https://www.procyclingstats.com/rider/ivan-rovny" TargetMode="External"/><Relationship Id="rId801" Type="http://schemas.openxmlformats.org/officeDocument/2006/relationships/hyperlink" Target="https://www.procyclingstats.com/rider/felix-alejandro-baron" TargetMode="External"/><Relationship Id="rId1017" Type="http://schemas.openxmlformats.org/officeDocument/2006/relationships/hyperlink" Target="https://www.procyclingstats.com/rider/kyeongho-min" TargetMode="External"/><Relationship Id="rId1224" Type="http://schemas.openxmlformats.org/officeDocument/2006/relationships/hyperlink" Target="https://www.procyclingstats.com/rider/thomas-joseph" TargetMode="External"/><Relationship Id="rId1431" Type="http://schemas.openxmlformats.org/officeDocument/2006/relationships/hyperlink" Target="https://www.procyclingstats.com/rider/alejandro-valverde" TargetMode="External"/><Relationship Id="rId1" Type="http://schemas.openxmlformats.org/officeDocument/2006/relationships/hyperlink" Target="https://www.procyclingstats.com/rider/alejandro-valverde" TargetMode="External"/><Relationship Id="rId233" Type="http://schemas.openxmlformats.org/officeDocument/2006/relationships/hyperlink" Target="https://www.procyclingstats.com/rider/adrien-petit" TargetMode="External"/><Relationship Id="rId440" Type="http://schemas.openxmlformats.org/officeDocument/2006/relationships/hyperlink" Target="https://www.procyclingstats.com/rider/julien-bernard" TargetMode="External"/><Relationship Id="rId678" Type="http://schemas.openxmlformats.org/officeDocument/2006/relationships/hyperlink" Target="https://www.procyclingstats.com/rider/artyom-zakharov" TargetMode="External"/><Relationship Id="rId885" Type="http://schemas.openxmlformats.org/officeDocument/2006/relationships/hyperlink" Target="https://www.procyclingstats.com/rider/jordan-parra" TargetMode="External"/><Relationship Id="rId1070" Type="http://schemas.openxmlformats.org/officeDocument/2006/relationships/hyperlink" Target="https://www.procyclingstats.com/rider/scott-davies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heinrich-haussler" TargetMode="External"/><Relationship Id="rId538" Type="http://schemas.openxmlformats.org/officeDocument/2006/relationships/hyperlink" Target="https://www.procyclingstats.com/rider/jerome-baugnies" TargetMode="External"/><Relationship Id="rId745" Type="http://schemas.openxmlformats.org/officeDocument/2006/relationships/hyperlink" Target="https://www.procyclingstats.com/rider/david-lozano" TargetMode="External"/><Relationship Id="rId952" Type="http://schemas.openxmlformats.org/officeDocument/2006/relationships/hyperlink" Target="https://www.procyclingstats.com/rider/manabu-ishibashi" TargetMode="External"/><Relationship Id="rId1168" Type="http://schemas.openxmlformats.org/officeDocument/2006/relationships/hyperlink" Target="https://www.procyclingstats.com/rider/mario-vogt" TargetMode="External"/><Relationship Id="rId1375" Type="http://schemas.openxmlformats.org/officeDocument/2006/relationships/hyperlink" Target="https://www.procyclingstats.com/rider/olav-kooij" TargetMode="External"/><Relationship Id="rId81" Type="http://schemas.openxmlformats.org/officeDocument/2006/relationships/hyperlink" Target="https://www.procyclingstats.com/rider/richie-porte" TargetMode="External"/><Relationship Id="rId177" Type="http://schemas.openxmlformats.org/officeDocument/2006/relationships/hyperlink" Target="https://www.procyclingstats.com/rider/aleksandr-vlasov" TargetMode="External"/><Relationship Id="rId384" Type="http://schemas.openxmlformats.org/officeDocument/2006/relationships/hyperlink" Target="https://www.procyclingstats.com/rider/alex-molenaar" TargetMode="External"/><Relationship Id="rId591" Type="http://schemas.openxmlformats.org/officeDocument/2006/relationships/hyperlink" Target="https://www.procyclingstats.com/rider/connor-swift" TargetMode="External"/><Relationship Id="rId605" Type="http://schemas.openxmlformats.org/officeDocument/2006/relationships/hyperlink" Target="https://www.procyclingstats.com/rider/thymen-arensman" TargetMode="External"/><Relationship Id="rId812" Type="http://schemas.openxmlformats.org/officeDocument/2006/relationships/hyperlink" Target="https://www.procyclingstats.com/rider/maarten-van-trijp" TargetMode="External"/><Relationship Id="rId1028" Type="http://schemas.openxmlformats.org/officeDocument/2006/relationships/hyperlink" Target="https://www.procyclingstats.com/rider/guillaume-seye" TargetMode="External"/><Relationship Id="rId1235" Type="http://schemas.openxmlformats.org/officeDocument/2006/relationships/hyperlink" Target="https://www.procyclingstats.com/rider/matthew-zenovich" TargetMode="External"/><Relationship Id="rId1442" Type="http://schemas.openxmlformats.org/officeDocument/2006/relationships/hyperlink" Target="https://www.procyclingstats.com/rider/caleb-ewan" TargetMode="External"/><Relationship Id="rId244" Type="http://schemas.openxmlformats.org/officeDocument/2006/relationships/hyperlink" Target="https://www.procyclingstats.com/rider/lawrence-naesen" TargetMode="External"/><Relationship Id="rId689" Type="http://schemas.openxmlformats.org/officeDocument/2006/relationships/hyperlink" Target="https://www.procyclingstats.com/rider/henok-mulubrhan" TargetMode="External"/><Relationship Id="rId896" Type="http://schemas.openxmlformats.org/officeDocument/2006/relationships/hyperlink" Target="https://www.procyclingstats.com/rider/jhojan-garcia" TargetMode="External"/><Relationship Id="rId1081" Type="http://schemas.openxmlformats.org/officeDocument/2006/relationships/hyperlink" Target="https://www.procyclingstats.com/rider/nicolas-marini" TargetMode="External"/><Relationship Id="rId1302" Type="http://schemas.openxmlformats.org/officeDocument/2006/relationships/hyperlink" Target="https://www.procyclingstats.com/rider/charlesetienne-chretien" TargetMode="External"/><Relationship Id="rId39" Type="http://schemas.openxmlformats.org/officeDocument/2006/relationships/hyperlink" Target="https://www.procyclingstats.com/rider/aleksey-lutsenko" TargetMode="External"/><Relationship Id="rId451" Type="http://schemas.openxmlformats.org/officeDocument/2006/relationships/hyperlink" Target="https://www.procyclingstats.com/rider/michael-van-staeyen" TargetMode="External"/><Relationship Id="rId549" Type="http://schemas.openxmlformats.org/officeDocument/2006/relationships/hyperlink" Target="https://www.procyclingstats.com/rider/damien-gaudin" TargetMode="External"/><Relationship Id="rId756" Type="http://schemas.openxmlformats.org/officeDocument/2006/relationships/hyperlink" Target="https://www.procyclingstats.com/rider/ide-schelling" TargetMode="External"/><Relationship Id="rId1179" Type="http://schemas.openxmlformats.org/officeDocument/2006/relationships/hyperlink" Target="https://www.procyclingstats.com/rider/kenny-molly" TargetMode="External"/><Relationship Id="rId1386" Type="http://schemas.openxmlformats.org/officeDocument/2006/relationships/hyperlink" Target="https://www.procyclingstats.com/rider/dusan-kalaba" TargetMode="External"/><Relationship Id="rId104" Type="http://schemas.openxmlformats.org/officeDocument/2006/relationships/hyperlink" Target="https://www.procyclingstats.com/rider/rigoberto-uran" TargetMode="External"/><Relationship Id="rId188" Type="http://schemas.openxmlformats.org/officeDocument/2006/relationships/hyperlink" Target="https://www.procyclingstats.com/rider/sebastian-langeveld" TargetMode="External"/><Relationship Id="rId311" Type="http://schemas.openxmlformats.org/officeDocument/2006/relationships/hyperlink" Target="https://www.procyclingstats.com/rider/damiano-cima" TargetMode="External"/><Relationship Id="rId395" Type="http://schemas.openxmlformats.org/officeDocument/2006/relationships/hyperlink" Target="https://www.procyclingstats.com/rider/arvid-de-kleijn" TargetMode="External"/><Relationship Id="rId409" Type="http://schemas.openxmlformats.org/officeDocument/2006/relationships/hyperlink" Target="https://www.procyclingstats.com/rider/dimitri-claeys" TargetMode="External"/><Relationship Id="rId963" Type="http://schemas.openxmlformats.org/officeDocument/2006/relationships/hyperlink" Target="https://www.procyclingstats.com/rider/isak-lundgren" TargetMode="External"/><Relationship Id="rId1039" Type="http://schemas.openxmlformats.org/officeDocument/2006/relationships/hyperlink" Target="https://www.procyclingstats.com/rider/geoffrey-soupe" TargetMode="External"/><Relationship Id="rId1246" Type="http://schemas.openxmlformats.org/officeDocument/2006/relationships/hyperlink" Target="https://www.procyclingstats.com/rider/kevin-van-melsen" TargetMode="External"/><Relationship Id="rId92" Type="http://schemas.openxmlformats.org/officeDocument/2006/relationships/hyperlink" Target="https://www.procyclingstats.com/rider/laurens-de-plus" TargetMode="External"/><Relationship Id="rId616" Type="http://schemas.openxmlformats.org/officeDocument/2006/relationships/hyperlink" Target="https://www.procyclingstats.com/rider/cesar-fonte" TargetMode="External"/><Relationship Id="rId823" Type="http://schemas.openxmlformats.org/officeDocument/2006/relationships/hyperlink" Target="https://www.procyclingstats.com/rider/mohd-hariff-salleh" TargetMode="External"/><Relationship Id="rId1453" Type="http://schemas.openxmlformats.org/officeDocument/2006/relationships/hyperlink" Target="https://www.procyclingstats.com/rider/arnaud-demare" TargetMode="External"/><Relationship Id="rId255" Type="http://schemas.openxmlformats.org/officeDocument/2006/relationships/hyperlink" Target="https://www.procyclingstats.com/rider/marco-canola" TargetMode="External"/><Relationship Id="rId462" Type="http://schemas.openxmlformats.org/officeDocument/2006/relationships/hyperlink" Target="https://www.procyclingstats.com/rider/joris-nieuwenhuis" TargetMode="External"/><Relationship Id="rId1092" Type="http://schemas.openxmlformats.org/officeDocument/2006/relationships/hyperlink" Target="https://www.procyclingstats.com/rider/hannes-bergstrom" TargetMode="External"/><Relationship Id="rId1106" Type="http://schemas.openxmlformats.org/officeDocument/2006/relationships/hyperlink" Target="https://www.procyclingstats.com/rider/nathan-brown" TargetMode="External"/><Relationship Id="rId1313" Type="http://schemas.openxmlformats.org/officeDocument/2006/relationships/hyperlink" Target="https://www.procyclingstats.com/rider/jamal-hibatulah" TargetMode="External"/><Relationship Id="rId1397" Type="http://schemas.openxmlformats.org/officeDocument/2006/relationships/hyperlink" Target="https://www.procyclingstats.com/rider/mauro-schmid" TargetMode="External"/><Relationship Id="rId115" Type="http://schemas.openxmlformats.org/officeDocument/2006/relationships/hyperlink" Target="https://www.procyclingstats.com/rider/tejay-van-garderen" TargetMode="External"/><Relationship Id="rId322" Type="http://schemas.openxmlformats.org/officeDocument/2006/relationships/hyperlink" Target="https://www.procyclingstats.com/rider/francesco-gavazzi" TargetMode="External"/><Relationship Id="rId767" Type="http://schemas.openxmlformats.org/officeDocument/2006/relationships/hyperlink" Target="https://www.procyclingstats.com/rider/yuan-tang-peng" TargetMode="External"/><Relationship Id="rId974" Type="http://schemas.openxmlformats.org/officeDocument/2006/relationships/hyperlink" Target="https://www.procyclingstats.com/rider/mateusz-taciak" TargetMode="External"/><Relationship Id="rId199" Type="http://schemas.openxmlformats.org/officeDocument/2006/relationships/hyperlink" Target="https://www.procyclingstats.com/rider/robert-gesink" TargetMode="External"/><Relationship Id="rId627" Type="http://schemas.openxmlformats.org/officeDocument/2006/relationships/hyperlink" Target="https://www.procyclingstats.com/rider/pawel-bernas" TargetMode="External"/><Relationship Id="rId834" Type="http://schemas.openxmlformats.org/officeDocument/2006/relationships/hyperlink" Target="https://www.procyclingstats.com/rider/jesse-ewart" TargetMode="External"/><Relationship Id="rId1257" Type="http://schemas.openxmlformats.org/officeDocument/2006/relationships/hyperlink" Target="https://www.procyclingstats.com/rider/kevin-inkelaar" TargetMode="External"/><Relationship Id="rId1464" Type="http://schemas.openxmlformats.org/officeDocument/2006/relationships/hyperlink" Target="https://www.procyclingstats.com/rider/pello-bilbao" TargetMode="External"/><Relationship Id="rId19" Type="http://schemas.openxmlformats.org/officeDocument/2006/relationships/hyperlink" Target="https://www.procyclingstats.com/rider/sam-bennett" TargetMode="External"/><Relationship Id="rId224" Type="http://schemas.openxmlformats.org/officeDocument/2006/relationships/hyperlink" Target="https://www.procyclingstats.com/rider/davide-villella" TargetMode="External"/><Relationship Id="rId266" Type="http://schemas.openxmlformats.org/officeDocument/2006/relationships/hyperlink" Target="https://www.procyclingstats.com/rider/rein-taaramae" TargetMode="External"/><Relationship Id="rId431" Type="http://schemas.openxmlformats.org/officeDocument/2006/relationships/hyperlink" Target="https://www.procyclingstats.com/rider/kamil-gradek" TargetMode="External"/><Relationship Id="rId473" Type="http://schemas.openxmlformats.org/officeDocument/2006/relationships/hyperlink" Target="https://www.procyclingstats.com/rider/toon-aerts" TargetMode="External"/><Relationship Id="rId529" Type="http://schemas.openxmlformats.org/officeDocument/2006/relationships/hyperlink" Target="https://www.procyclingstats.com/rider/pierre-luc-perichon" TargetMode="External"/><Relationship Id="rId680" Type="http://schemas.openxmlformats.org/officeDocument/2006/relationships/hyperlink" Target="https://www.procyclingstats.com/rider/nicholas-white2" TargetMode="External"/><Relationship Id="rId736" Type="http://schemas.openxmlformats.org/officeDocument/2006/relationships/hyperlink" Target="https://www.procyclingstats.com/rider/yakob-debesay" TargetMode="External"/><Relationship Id="rId901" Type="http://schemas.openxmlformats.org/officeDocument/2006/relationships/hyperlink" Target="https://www.procyclingstats.com/rider/james-fouche" TargetMode="External"/><Relationship Id="rId1061" Type="http://schemas.openxmlformats.org/officeDocument/2006/relationships/hyperlink" Target="https://www.procyclingstats.com/rider/kees-duyvesteyn" TargetMode="External"/><Relationship Id="rId1117" Type="http://schemas.openxmlformats.org/officeDocument/2006/relationships/hyperlink" Target="https://www.procyclingstats.com/rider/matthias-reutimann" TargetMode="External"/><Relationship Id="rId1159" Type="http://schemas.openxmlformats.org/officeDocument/2006/relationships/hyperlink" Target="https://www.procyclingstats.com/rider/inigo-elosegui" TargetMode="External"/><Relationship Id="rId1324" Type="http://schemas.openxmlformats.org/officeDocument/2006/relationships/hyperlink" Target="https://www.procyclingstats.com/rider/maximilian-stedman" TargetMode="External"/><Relationship Id="rId1366" Type="http://schemas.openxmlformats.org/officeDocument/2006/relationships/hyperlink" Target="https://www.procyclingstats.com/rider/josip-rumac" TargetMode="External"/><Relationship Id="rId30" Type="http://schemas.openxmlformats.org/officeDocument/2006/relationships/hyperlink" Target="https://www.procyclingstats.com/rider/dylan-teuns" TargetMode="External"/><Relationship Id="rId126" Type="http://schemas.openxmlformats.org/officeDocument/2006/relationships/hyperlink" Target="https://www.procyclingstats.com/rider/ivan-garcia-cortina" TargetMode="External"/><Relationship Id="rId168" Type="http://schemas.openxmlformats.org/officeDocument/2006/relationships/hyperlink" Target="https://www.procyclingstats.com/rider/justin-jules" TargetMode="External"/><Relationship Id="rId333" Type="http://schemas.openxmlformats.org/officeDocument/2006/relationships/hyperlink" Target="https://www.procyclingstats.com/rider/lorrenzo-manzin" TargetMode="External"/><Relationship Id="rId540" Type="http://schemas.openxmlformats.org/officeDocument/2006/relationships/hyperlink" Target="https://www.procyclingstats.com/rider/mark-cavendish" TargetMode="External"/><Relationship Id="rId778" Type="http://schemas.openxmlformats.org/officeDocument/2006/relationships/hyperlink" Target="https://www.procyclingstats.com/rider/adam-de-vos" TargetMode="External"/><Relationship Id="rId943" Type="http://schemas.openxmlformats.org/officeDocument/2006/relationships/hyperlink" Target="https://www.procyclingstats.com/rider/oscar-gatto" TargetMode="External"/><Relationship Id="rId985" Type="http://schemas.openxmlformats.org/officeDocument/2006/relationships/hyperlink" Target="https://www.procyclingstats.com/rider/anders-skaarseth" TargetMode="External"/><Relationship Id="rId1019" Type="http://schemas.openxmlformats.org/officeDocument/2006/relationships/hyperlink" Target="https://www.procyclingstats.com/rider/piotr-brozyna" TargetMode="External"/><Relationship Id="rId1170" Type="http://schemas.openxmlformats.org/officeDocument/2006/relationships/hyperlink" Target="https://www.procyclingstats.com/rider/amir-kolahdozhagh" TargetMode="External"/><Relationship Id="rId72" Type="http://schemas.openxmlformats.org/officeDocument/2006/relationships/hyperlink" Target="https://www.procyclingstats.com/rider/george-bennett" TargetMode="External"/><Relationship Id="rId375" Type="http://schemas.openxmlformats.org/officeDocument/2006/relationships/hyperlink" Target="https://www.procyclingstats.com/rider/nick-schultz" TargetMode="External"/><Relationship Id="rId582" Type="http://schemas.openxmlformats.org/officeDocument/2006/relationships/hyperlink" Target="https://www.procyclingstats.com/rider/luka-pibernik" TargetMode="External"/><Relationship Id="rId638" Type="http://schemas.openxmlformats.org/officeDocument/2006/relationships/hyperlink" Target="https://www.procyclingstats.com/rider/alessandro-tonelli" TargetMode="External"/><Relationship Id="rId803" Type="http://schemas.openxmlformats.org/officeDocument/2006/relationships/hyperlink" Target="https://www.procyclingstats.com/rider/camilo-jorge-castiblanco" TargetMode="External"/><Relationship Id="rId845" Type="http://schemas.openxmlformats.org/officeDocument/2006/relationships/hyperlink" Target="https://www.procyclingstats.com/rider/pedro-miguel--lopes" TargetMode="External"/><Relationship Id="rId1030" Type="http://schemas.openxmlformats.org/officeDocument/2006/relationships/hyperlink" Target="https://www.procyclingstats.com/rider/matic-groselj" TargetMode="External"/><Relationship Id="rId1226" Type="http://schemas.openxmlformats.org/officeDocument/2006/relationships/hyperlink" Target="https://www.procyclingstats.com/rider/amir-hossein-jamshidian" TargetMode="External"/><Relationship Id="rId1268" Type="http://schemas.openxmlformats.org/officeDocument/2006/relationships/hyperlink" Target="https://www.procyclingstats.com/rider/marco-murgano" TargetMode="External"/><Relationship Id="rId1433" Type="http://schemas.openxmlformats.org/officeDocument/2006/relationships/hyperlink" Target="https://www.procyclingstats.com/rider/julian-alaphilippe" TargetMode="External"/><Relationship Id="rId3" Type="http://schemas.openxmlformats.org/officeDocument/2006/relationships/hyperlink" Target="https://www.procyclingstats.com/rider/elia-viviani" TargetMode="External"/><Relationship Id="rId235" Type="http://schemas.openxmlformats.org/officeDocument/2006/relationships/hyperlink" Target="https://www.procyclingstats.com/rider/rudiger-selig" TargetMode="External"/><Relationship Id="rId277" Type="http://schemas.openxmlformats.org/officeDocument/2006/relationships/hyperlink" Target="https://www.procyclingstats.com/rider/jonas-van-genechten" TargetMode="External"/><Relationship Id="rId400" Type="http://schemas.openxmlformats.org/officeDocument/2006/relationships/hyperlink" Target="https://www.procyclingstats.com/rider/michael-albasini" TargetMode="External"/><Relationship Id="rId442" Type="http://schemas.openxmlformats.org/officeDocument/2006/relationships/hyperlink" Target="https://www.procyclingstats.com/rider/stepan-kurianov" TargetMode="External"/><Relationship Id="rId484" Type="http://schemas.openxmlformats.org/officeDocument/2006/relationships/hyperlink" Target="https://www.procyclingstats.com/rider/hayden-mccormick" TargetMode="External"/><Relationship Id="rId705" Type="http://schemas.openxmlformats.org/officeDocument/2006/relationships/hyperlink" Target="https://www.procyclingstats.com/rider/facundo-matias-cattapan-carrion" TargetMode="External"/><Relationship Id="rId887" Type="http://schemas.openxmlformats.org/officeDocument/2006/relationships/hyperlink" Target="https://www.procyclingstats.com/rider/jaume-sureda" TargetMode="External"/><Relationship Id="rId1072" Type="http://schemas.openxmlformats.org/officeDocument/2006/relationships/hyperlink" Target="https://www.procyclingstats.com/rider/omar-el-gouzi" TargetMode="External"/><Relationship Id="rId1128" Type="http://schemas.openxmlformats.org/officeDocument/2006/relationships/hyperlink" Target="https://www.procyclingstats.com/rider/sindre-skjoestad-lunke" TargetMode="External"/><Relationship Id="rId1335" Type="http://schemas.openxmlformats.org/officeDocument/2006/relationships/hyperlink" Target="https://www.procyclingstats.com/rider/awet-gebremedhin-andemeskel" TargetMode="External"/><Relationship Id="rId137" Type="http://schemas.openxmlformats.org/officeDocument/2006/relationships/hyperlink" Target="https://www.procyclingstats.com/rider/kristoffer-halvorsen" TargetMode="External"/><Relationship Id="rId302" Type="http://schemas.openxmlformats.org/officeDocument/2006/relationships/hyperlink" Target="https://www.procyclingstats.com/rider/nikolay-cherkasov" TargetMode="External"/><Relationship Id="rId344" Type="http://schemas.openxmlformats.org/officeDocument/2006/relationships/hyperlink" Target="https://www.procyclingstats.com/rider/markus-hoelgaard" TargetMode="External"/><Relationship Id="rId691" Type="http://schemas.openxmlformats.org/officeDocument/2006/relationships/hyperlink" Target="https://www.procyclingstats.com/rider/samuel-mugisha" TargetMode="External"/><Relationship Id="rId747" Type="http://schemas.openxmlformats.org/officeDocument/2006/relationships/hyperlink" Target="https://www.procyclingstats.com/rider/emil-vinjebo" TargetMode="External"/><Relationship Id="rId789" Type="http://schemas.openxmlformats.org/officeDocument/2006/relationships/hyperlink" Target="https://www.procyclingstats.com/rider/ole-forfang" TargetMode="External"/><Relationship Id="rId912" Type="http://schemas.openxmlformats.org/officeDocument/2006/relationships/hyperlink" Target="https://www.procyclingstats.com/rider/florian-stork" TargetMode="External"/><Relationship Id="rId954" Type="http://schemas.openxmlformats.org/officeDocument/2006/relationships/hyperlink" Target="https://www.procyclingstats.com/rider/peeter-pruus" TargetMode="External"/><Relationship Id="rId996" Type="http://schemas.openxmlformats.org/officeDocument/2006/relationships/hyperlink" Target="https://www.procyclingstats.com/rider/harry-sweeny" TargetMode="External"/><Relationship Id="rId1377" Type="http://schemas.openxmlformats.org/officeDocument/2006/relationships/hyperlink" Target="https://www.procyclingstats.com/rider/sanchez-canellas" TargetMode="External"/><Relationship Id="rId41" Type="http://schemas.openxmlformats.org/officeDocument/2006/relationships/hyperlink" Target="https://www.procyclingstats.com/rider/mathieu-van-der-poel" TargetMode="External"/><Relationship Id="rId83" Type="http://schemas.openxmlformats.org/officeDocument/2006/relationships/hyperlink" Target="https://www.procyclingstats.com/rider/fabio-jakobsen" TargetMode="External"/><Relationship Id="rId179" Type="http://schemas.openxmlformats.org/officeDocument/2006/relationships/hyperlink" Target="https://www.procyclingstats.com/rider/jose-joaquin-rojas" TargetMode="External"/><Relationship Id="rId386" Type="http://schemas.openxmlformats.org/officeDocument/2006/relationships/hyperlink" Target="https://www.procyclingstats.com/rider/sebastian-henao" TargetMode="External"/><Relationship Id="rId551" Type="http://schemas.openxmlformats.org/officeDocument/2006/relationships/hyperlink" Target="https://www.procyclingstats.com/rider/michael-gogl" TargetMode="External"/><Relationship Id="rId593" Type="http://schemas.openxmlformats.org/officeDocument/2006/relationships/hyperlink" Target="https://www.procyclingstats.com/rider/rui-oliveira" TargetMode="External"/><Relationship Id="rId607" Type="http://schemas.openxmlformats.org/officeDocument/2006/relationships/hyperlink" Target="https://www.procyclingstats.com/rider/nikodemus-holler" TargetMode="External"/><Relationship Id="rId649" Type="http://schemas.openxmlformats.org/officeDocument/2006/relationships/hyperlink" Target="https://www.procyclingstats.com/rider/maxime-vantomme" TargetMode="External"/><Relationship Id="rId814" Type="http://schemas.openxmlformats.org/officeDocument/2006/relationships/hyperlink" Target="https://www.procyclingstats.com/rider/roy-goldstein" TargetMode="External"/><Relationship Id="rId856" Type="http://schemas.openxmlformats.org/officeDocument/2006/relationships/hyperlink" Target="https://www.procyclingstats.com/rider/zhandos-bizhigitov" TargetMode="External"/><Relationship Id="rId1181" Type="http://schemas.openxmlformats.org/officeDocument/2006/relationships/hyperlink" Target="https://www.procyclingstats.com/rider/matvey-nikitin" TargetMode="External"/><Relationship Id="rId1237" Type="http://schemas.openxmlformats.org/officeDocument/2006/relationships/hyperlink" Target="https://www.procyclingstats.com/rider/elcin-asadov" TargetMode="External"/><Relationship Id="rId1279" Type="http://schemas.openxmlformats.org/officeDocument/2006/relationships/hyperlink" Target="https://www.procyclingstats.com/rider/clovis-kamzong-abessolo" TargetMode="External"/><Relationship Id="rId1402" Type="http://schemas.openxmlformats.org/officeDocument/2006/relationships/hyperlink" Target="https://www.procyclingstats.com/rider/thanawut-sanikwathi" TargetMode="External"/><Relationship Id="rId1444" Type="http://schemas.openxmlformats.org/officeDocument/2006/relationships/hyperlink" Target="https://www.procyclingstats.com/rider/david-gaudu" TargetMode="External"/><Relationship Id="rId190" Type="http://schemas.openxmlformats.org/officeDocument/2006/relationships/hyperlink" Target="https://www.procyclingstats.com/rider/edoardo-affini" TargetMode="External"/><Relationship Id="rId204" Type="http://schemas.openxmlformats.org/officeDocument/2006/relationships/hyperlink" Target="https://www.procyclingstats.com/rider/fabio-aru" TargetMode="External"/><Relationship Id="rId246" Type="http://schemas.openxmlformats.org/officeDocument/2006/relationships/hyperlink" Target="https://www.procyclingstats.com/rider/lukas-postlberger" TargetMode="External"/><Relationship Id="rId288" Type="http://schemas.openxmlformats.org/officeDocument/2006/relationships/hyperlink" Target="https://www.procyclingstats.com/rider/imerio-cima" TargetMode="External"/><Relationship Id="rId411" Type="http://schemas.openxmlformats.org/officeDocument/2006/relationships/hyperlink" Target="https://www.procyclingstats.com/rider/xianjing-lyu" TargetMode="External"/><Relationship Id="rId453" Type="http://schemas.openxmlformats.org/officeDocument/2006/relationships/hyperlink" Target="https://www.procyclingstats.com/rider/michel-ries" TargetMode="External"/><Relationship Id="rId509" Type="http://schemas.openxmlformats.org/officeDocument/2006/relationships/hyperlink" Target="https://www.procyclingstats.com/rider/alexander-krieger" TargetMode="External"/><Relationship Id="rId660" Type="http://schemas.openxmlformats.org/officeDocument/2006/relationships/hyperlink" Target="https://www.procyclingstats.com/rider/patryk-stosz" TargetMode="External"/><Relationship Id="rId898" Type="http://schemas.openxmlformats.org/officeDocument/2006/relationships/hyperlink" Target="https://www.procyclingstats.com/rider/gabriel-cullaigh" TargetMode="External"/><Relationship Id="rId1041" Type="http://schemas.openxmlformats.org/officeDocument/2006/relationships/hyperlink" Target="https://www.procyclingstats.com/rider/kelland-brien" TargetMode="External"/><Relationship Id="rId1083" Type="http://schemas.openxmlformats.org/officeDocument/2006/relationships/hyperlink" Target="https://www.procyclingstats.com/rider/yonathan-monsalve" TargetMode="External"/><Relationship Id="rId1139" Type="http://schemas.openxmlformats.org/officeDocument/2006/relationships/hyperlink" Target="https://www.procyclingstats.com/rider/edward-anderson" TargetMode="External"/><Relationship Id="rId1290" Type="http://schemas.openxmlformats.org/officeDocument/2006/relationships/hyperlink" Target="https://www.procyclingstats.com/rider/manuel-penalver" TargetMode="External"/><Relationship Id="rId1304" Type="http://schemas.openxmlformats.org/officeDocument/2006/relationships/hyperlink" Target="https://www.procyclingstats.com/rider/kamil-malecki" TargetMode="External"/><Relationship Id="rId1346" Type="http://schemas.openxmlformats.org/officeDocument/2006/relationships/hyperlink" Target="https://www.procyclingstats.com/rider/robin-froidevaux" TargetMode="External"/><Relationship Id="rId106" Type="http://schemas.openxmlformats.org/officeDocument/2006/relationships/hyperlink" Target="https://www.procyclingstats.com/rider/niki-terpstra" TargetMode="External"/><Relationship Id="rId313" Type="http://schemas.openxmlformats.org/officeDocument/2006/relationships/hyperlink" Target="https://www.procyclingstats.com/rider/kevin-rivera" TargetMode="External"/><Relationship Id="rId495" Type="http://schemas.openxmlformats.org/officeDocument/2006/relationships/hyperlink" Target="https://www.procyclingstats.com/rider/enrico-battaglin" TargetMode="External"/><Relationship Id="rId716" Type="http://schemas.openxmlformats.org/officeDocument/2006/relationships/hyperlink" Target="https://www.procyclingstats.com/rider/julio-alexis-camacho" TargetMode="External"/><Relationship Id="rId758" Type="http://schemas.openxmlformats.org/officeDocument/2006/relationships/hyperlink" Target="https://www.procyclingstats.com/rider/sebastian-schonberger" TargetMode="External"/><Relationship Id="rId923" Type="http://schemas.openxmlformats.org/officeDocument/2006/relationships/hyperlink" Target="https://www.procyclingstats.com/rider/stefano-oldani" TargetMode="External"/><Relationship Id="rId965" Type="http://schemas.openxmlformats.org/officeDocument/2006/relationships/hyperlink" Target="https://www.procyclingstats.com/rider/felix-gall" TargetMode="External"/><Relationship Id="rId1150" Type="http://schemas.openxmlformats.org/officeDocument/2006/relationships/hyperlink" Target="https://www.procyclingstats.com/rider/ben-healy" TargetMode="External"/><Relationship Id="rId1388" Type="http://schemas.openxmlformats.org/officeDocument/2006/relationships/hyperlink" Target="https://www.procyclingstats.com/rider/denis-nekrasov" TargetMode="External"/><Relationship Id="rId10" Type="http://schemas.openxmlformats.org/officeDocument/2006/relationships/hyperlink" Target="https://www.procyclingstats.com/rider/tadej-pogacar" TargetMode="External"/><Relationship Id="rId52" Type="http://schemas.openxmlformats.org/officeDocument/2006/relationships/hyperlink" Target="https://www.procyclingstats.com/rider/jasper-stuyven" TargetMode="External"/><Relationship Id="rId94" Type="http://schemas.openxmlformats.org/officeDocument/2006/relationships/hyperlink" Target="https://www.procyclingstats.com/rider/amund-grondahl-jansen" TargetMode="External"/><Relationship Id="rId148" Type="http://schemas.openxmlformats.org/officeDocument/2006/relationships/hyperlink" Target="https://www.procyclingstats.com/rider/alvaro-jose-hodeg" TargetMode="External"/><Relationship Id="rId355" Type="http://schemas.openxmlformats.org/officeDocument/2006/relationships/hyperlink" Target="https://www.procyclingstats.com/rider/benjamin-thomas-2" TargetMode="External"/><Relationship Id="rId397" Type="http://schemas.openxmlformats.org/officeDocument/2006/relationships/hyperlink" Target="https://www.procyclingstats.com/rider/dylan-kennett" TargetMode="External"/><Relationship Id="rId520" Type="http://schemas.openxmlformats.org/officeDocument/2006/relationships/hyperlink" Target="https://www.procyclingstats.com/rider/jonas-rickaert" TargetMode="External"/><Relationship Id="rId562" Type="http://schemas.openxmlformats.org/officeDocument/2006/relationships/hyperlink" Target="https://www.procyclingstats.com/rider/thomas-sprengers" TargetMode="External"/><Relationship Id="rId618" Type="http://schemas.openxmlformats.org/officeDocument/2006/relationships/hyperlink" Target="https://www.procyclingstats.com/rider/kevin-le-cunff" TargetMode="External"/><Relationship Id="rId825" Type="http://schemas.openxmlformats.org/officeDocument/2006/relationships/hyperlink" Target="https://www.procyclingstats.com/rider/blake-quick" TargetMode="External"/><Relationship Id="rId1192" Type="http://schemas.openxmlformats.org/officeDocument/2006/relationships/hyperlink" Target="https://www.procyclingstats.com/rider/alessandro-pessot" TargetMode="External"/><Relationship Id="rId1206" Type="http://schemas.openxmlformats.org/officeDocument/2006/relationships/hyperlink" Target="https://www.procyclingstats.com/rider/cyril-lemoine" TargetMode="External"/><Relationship Id="rId1248" Type="http://schemas.openxmlformats.org/officeDocument/2006/relationships/hyperlink" Target="https://www.procyclingstats.com/rider/meiyin-wang" TargetMode="External"/><Relationship Id="rId1413" Type="http://schemas.openxmlformats.org/officeDocument/2006/relationships/hyperlink" Target="https://www.procyclingstats.com/rider/salvatore-puccio" TargetMode="External"/><Relationship Id="rId1455" Type="http://schemas.openxmlformats.org/officeDocument/2006/relationships/hyperlink" Target="https://www.procyclingstats.com/rider/guillaume-martin" TargetMode="External"/><Relationship Id="rId215" Type="http://schemas.openxmlformats.org/officeDocument/2006/relationships/hyperlink" Target="https://www.procyclingstats.com/rider/sebastien-reichenbach" TargetMode="External"/><Relationship Id="rId257" Type="http://schemas.openxmlformats.org/officeDocument/2006/relationships/hyperlink" Target="https://www.procyclingstats.com/rider/pieter-serry" TargetMode="External"/><Relationship Id="rId422" Type="http://schemas.openxmlformats.org/officeDocument/2006/relationships/hyperlink" Target="https://www.procyclingstats.com/rider/edward-planckaert" TargetMode="External"/><Relationship Id="rId464" Type="http://schemas.openxmlformats.org/officeDocument/2006/relationships/hyperlink" Target="https://www.procyclingstats.com/rider/eduardo-sepulveda" TargetMode="External"/><Relationship Id="rId867" Type="http://schemas.openxmlformats.org/officeDocument/2006/relationships/hyperlink" Target="https://www.procyclingstats.com/rider/aaron-grosser" TargetMode="External"/><Relationship Id="rId1010" Type="http://schemas.openxmlformats.org/officeDocument/2006/relationships/hyperlink" Target="https://www.procyclingstats.com/rider/joaquim-silva" TargetMode="External"/><Relationship Id="rId1052" Type="http://schemas.openxmlformats.org/officeDocument/2006/relationships/hyperlink" Target="https://www.procyclingstats.com/rider/domingos-goncalves" TargetMode="External"/><Relationship Id="rId1094" Type="http://schemas.openxmlformats.org/officeDocument/2006/relationships/hyperlink" Target="https://www.procyclingstats.com/rider/paul-ourselin" TargetMode="External"/><Relationship Id="rId1108" Type="http://schemas.openxmlformats.org/officeDocument/2006/relationships/hyperlink" Target="https://www.procyclingstats.com/rider/ryan-christensen" TargetMode="External"/><Relationship Id="rId1315" Type="http://schemas.openxmlformats.org/officeDocument/2006/relationships/hyperlink" Target="https://www.procyclingstats.com/rider/sergio-garcia-gonzalez" TargetMode="External"/><Relationship Id="rId299" Type="http://schemas.openxmlformats.org/officeDocument/2006/relationships/hyperlink" Target="https://www.procyclingstats.com/rider/james-piccoli" TargetMode="External"/><Relationship Id="rId727" Type="http://schemas.openxmlformats.org/officeDocument/2006/relationships/hyperlink" Target="https://www.procyclingstats.com/rider/pedro-paulinho" TargetMode="External"/><Relationship Id="rId934" Type="http://schemas.openxmlformats.org/officeDocument/2006/relationships/hyperlink" Target="https://www.procyclingstats.com/rider/brandon-smith-rivera-vargas" TargetMode="External"/><Relationship Id="rId1357" Type="http://schemas.openxmlformats.org/officeDocument/2006/relationships/hyperlink" Target="https://www.procyclingstats.com/rider/francisco-galvan" TargetMode="External"/><Relationship Id="rId63" Type="http://schemas.openxmlformats.org/officeDocument/2006/relationships/hyperlink" Target="https://www.procyclingstats.com/rider/guillaume-martin" TargetMode="External"/><Relationship Id="rId159" Type="http://schemas.openxmlformats.org/officeDocument/2006/relationships/hyperlink" Target="https://www.procyclingstats.com/rider/xandro-meurisse" TargetMode="External"/><Relationship Id="rId366" Type="http://schemas.openxmlformats.org/officeDocument/2006/relationships/hyperlink" Target="https://www.procyclingstats.com/rider/quentin-jauregui" TargetMode="External"/><Relationship Id="rId573" Type="http://schemas.openxmlformats.org/officeDocument/2006/relationships/hyperlink" Target="https://www.procyclingstats.com/rider/julien-vermote" TargetMode="External"/><Relationship Id="rId780" Type="http://schemas.openxmlformats.org/officeDocument/2006/relationships/hyperlink" Target="https://www.procyclingstats.com/rider/thibault-ferasse" TargetMode="External"/><Relationship Id="rId1217" Type="http://schemas.openxmlformats.org/officeDocument/2006/relationships/hyperlink" Target="https://www.procyclingstats.com/rider/philipp-walsleben" TargetMode="External"/><Relationship Id="rId1424" Type="http://schemas.openxmlformats.org/officeDocument/2006/relationships/hyperlink" Target="https://www.procyclingstats.com/rider/valentin-gotzinger" TargetMode="External"/><Relationship Id="rId226" Type="http://schemas.openxmlformats.org/officeDocument/2006/relationships/hyperlink" Target="https://www.procyclingstats.com/rider/travis-mccabe" TargetMode="External"/><Relationship Id="rId433" Type="http://schemas.openxmlformats.org/officeDocument/2006/relationships/hyperlink" Target="https://www.procyclingstats.com/rider/clement-champoussin" TargetMode="External"/><Relationship Id="rId878" Type="http://schemas.openxmlformats.org/officeDocument/2006/relationships/hyperlink" Target="https://www.procyclingstats.com/rider/emil-dima" TargetMode="External"/><Relationship Id="rId1063" Type="http://schemas.openxmlformats.org/officeDocument/2006/relationships/hyperlink" Target="https://www.procyclingstats.com/rider/alo-jakin" TargetMode="External"/><Relationship Id="rId1270" Type="http://schemas.openxmlformats.org/officeDocument/2006/relationships/hyperlink" Target="https://www.procyclingstats.com/rider/andres-camilo-ardila" TargetMode="External"/><Relationship Id="rId640" Type="http://schemas.openxmlformats.org/officeDocument/2006/relationships/hyperlink" Target="https://www.procyclingstats.com/rider/sam-bassetti" TargetMode="External"/><Relationship Id="rId738" Type="http://schemas.openxmlformats.org/officeDocument/2006/relationships/hyperlink" Target="https://www.procyclingstats.com/rider/rohan-du-plooy" TargetMode="External"/><Relationship Id="rId945" Type="http://schemas.openxmlformats.org/officeDocument/2006/relationships/hyperlink" Target="https://www.procyclingstats.com/rider/davide-martinelli" TargetMode="External"/><Relationship Id="rId1368" Type="http://schemas.openxmlformats.org/officeDocument/2006/relationships/hyperlink" Target="https://www.procyclingstats.com/rider/florian-vermeersch" TargetMode="External"/><Relationship Id="rId74" Type="http://schemas.openxmlformats.org/officeDocument/2006/relationships/hyperlink" Target="https://www.procyclingstats.com/rider/patrick-konrad" TargetMode="External"/><Relationship Id="rId377" Type="http://schemas.openxmlformats.org/officeDocument/2006/relationships/hyperlink" Target="https://www.procyclingstats.com/rider/romain-hardy" TargetMode="External"/><Relationship Id="rId500" Type="http://schemas.openxmlformats.org/officeDocument/2006/relationships/hyperlink" Target="https://www.procyclingstats.com/rider/taco-van-der-hoorn" TargetMode="External"/><Relationship Id="rId584" Type="http://schemas.openxmlformats.org/officeDocument/2006/relationships/hyperlink" Target="https://www.procyclingstats.com/rider/anthony-giacoppo" TargetMode="External"/><Relationship Id="rId805" Type="http://schemas.openxmlformats.org/officeDocument/2006/relationships/hyperlink" Target="https://www.procyclingstats.com/rider/woo-ho-jung" TargetMode="External"/><Relationship Id="rId1130" Type="http://schemas.openxmlformats.org/officeDocument/2006/relationships/hyperlink" Target="https://www.procyclingstats.com/rider/valentin-ferron" TargetMode="External"/><Relationship Id="rId1228" Type="http://schemas.openxmlformats.org/officeDocument/2006/relationships/hyperlink" Target="https://www.procyclingstats.com/rider/sjoerd-bax" TargetMode="External"/><Relationship Id="rId1435" Type="http://schemas.openxmlformats.org/officeDocument/2006/relationships/hyperlink" Target="https://www.procyclingstats.com/rider/jakob-fuglsang" TargetMode="External"/><Relationship Id="rId5" Type="http://schemas.openxmlformats.org/officeDocument/2006/relationships/hyperlink" Target="https://www.procyclingstats.com/rider/miguel-angel-lopez" TargetMode="External"/><Relationship Id="rId237" Type="http://schemas.openxmlformats.org/officeDocument/2006/relationships/hyperlink" Target="https://www.procyclingstats.com/rider/matthias-brandle" TargetMode="External"/><Relationship Id="rId791" Type="http://schemas.openxmlformats.org/officeDocument/2006/relationships/hyperlink" Target="https://www.procyclingstats.com/rider/mathijs-paasschens" TargetMode="External"/><Relationship Id="rId889" Type="http://schemas.openxmlformats.org/officeDocument/2006/relationships/hyperlink" Target="https://www.procyclingstats.com/rider/king-lok-cheung" TargetMode="External"/><Relationship Id="rId1074" Type="http://schemas.openxmlformats.org/officeDocument/2006/relationships/hyperlink" Target="https://www.procyclingstats.com/rider/jesus-del-pino" TargetMode="External"/><Relationship Id="rId444" Type="http://schemas.openxmlformats.org/officeDocument/2006/relationships/hyperlink" Target="https://www.procyclingstats.com/rider/elmar-reinders" TargetMode="External"/><Relationship Id="rId651" Type="http://schemas.openxmlformats.org/officeDocument/2006/relationships/hyperlink" Target="https://www.procyclingstats.com/rider/romain-cardis" TargetMode="External"/><Relationship Id="rId749" Type="http://schemas.openxmlformats.org/officeDocument/2006/relationships/hyperlink" Target="https://www.procyclingstats.com/rider/jesper-asselman" TargetMode="External"/><Relationship Id="rId1281" Type="http://schemas.openxmlformats.org/officeDocument/2006/relationships/hyperlink" Target="https://www.procyclingstats.com/rider/yacine-hamza" TargetMode="External"/><Relationship Id="rId1379" Type="http://schemas.openxmlformats.org/officeDocument/2006/relationships/hyperlink" Target="https://www.procyclingstats.com/rider/daniil-pronskiy" TargetMode="External"/><Relationship Id="rId290" Type="http://schemas.openxmlformats.org/officeDocument/2006/relationships/hyperlink" Target="https://www.procyclingstats.com/rider/oscar-sevilla" TargetMode="External"/><Relationship Id="rId304" Type="http://schemas.openxmlformats.org/officeDocument/2006/relationships/hyperlink" Target="https://www.procyclingstats.com/rider/kyle-murphy" TargetMode="External"/><Relationship Id="rId388" Type="http://schemas.openxmlformats.org/officeDocument/2006/relationships/hyperlink" Target="https://www.procyclingstats.com/rider/chad-haga" TargetMode="External"/><Relationship Id="rId511" Type="http://schemas.openxmlformats.org/officeDocument/2006/relationships/hyperlink" Target="https://www.procyclingstats.com/rider/luca-pacioni" TargetMode="External"/><Relationship Id="rId609" Type="http://schemas.openxmlformats.org/officeDocument/2006/relationships/hyperlink" Target="https://www.procyclingstats.com/rider/cristian-rodriguez" TargetMode="External"/><Relationship Id="rId956" Type="http://schemas.openxmlformats.org/officeDocument/2006/relationships/hyperlink" Target="https://www.procyclingstats.com/rider/daniel-babor" TargetMode="External"/><Relationship Id="rId1141" Type="http://schemas.openxmlformats.org/officeDocument/2006/relationships/hyperlink" Target="https://www.procyclingstats.com/rider/niklas-markl" TargetMode="External"/><Relationship Id="rId1239" Type="http://schemas.openxmlformats.org/officeDocument/2006/relationships/hyperlink" Target="https://www.procyclingstats.com/rider/muhammad-nur-aiman-mohd-zariff" TargetMode="External"/><Relationship Id="rId85" Type="http://schemas.openxmlformats.org/officeDocument/2006/relationships/hyperlink" Target="https://www.procyclingstats.com/rider/ilnur-zakarin" TargetMode="External"/><Relationship Id="rId150" Type="http://schemas.openxmlformats.org/officeDocument/2006/relationships/hyperlink" Target="https://www.procyclingstats.com/rider/simone-consonni" TargetMode="External"/><Relationship Id="rId595" Type="http://schemas.openxmlformats.org/officeDocument/2006/relationships/hyperlink" Target="https://www.procyclingstats.com/rider/gage-hecht" TargetMode="External"/><Relationship Id="rId816" Type="http://schemas.openxmlformats.org/officeDocument/2006/relationships/hyperlink" Target="https://www.procyclingstats.com/rider/dimitri-peyskens" TargetMode="External"/><Relationship Id="rId1001" Type="http://schemas.openxmlformats.org/officeDocument/2006/relationships/hyperlink" Target="https://www.procyclingstats.com/rider/michal-schlegel" TargetMode="External"/><Relationship Id="rId1446" Type="http://schemas.openxmlformats.org/officeDocument/2006/relationships/hyperlink" Target="https://www.procyclingstats.com/rider/rafal-majka" TargetMode="External"/><Relationship Id="rId248" Type="http://schemas.openxmlformats.org/officeDocument/2006/relationships/hyperlink" Target="https://www.procyclingstats.com/rider/giovanni-carboni" TargetMode="External"/><Relationship Id="rId455" Type="http://schemas.openxmlformats.org/officeDocument/2006/relationships/hyperlink" Target="https://www.procyclingstats.com/rider/clement-russo" TargetMode="External"/><Relationship Id="rId662" Type="http://schemas.openxmlformats.org/officeDocument/2006/relationships/hyperlink" Target="https://www.procyclingstats.com/rider/fernando-orjuela" TargetMode="External"/><Relationship Id="rId1085" Type="http://schemas.openxmlformats.org/officeDocument/2006/relationships/hyperlink" Target="https://www.procyclingstats.com/rider/georgios-bouglas" TargetMode="External"/><Relationship Id="rId1292" Type="http://schemas.openxmlformats.org/officeDocument/2006/relationships/hyperlink" Target="https://www.procyclingstats.com/rider/tomas-contte" TargetMode="External"/><Relationship Id="rId1306" Type="http://schemas.openxmlformats.org/officeDocument/2006/relationships/hyperlink" Target="https://www.procyclingstats.com/rider/laurens-huys" TargetMode="External"/><Relationship Id="rId12" Type="http://schemas.openxmlformats.org/officeDocument/2006/relationships/hyperlink" Target="https://www.procyclingstats.com/rider/alexander-kristoff" TargetMode="External"/><Relationship Id="rId108" Type="http://schemas.openxmlformats.org/officeDocument/2006/relationships/hyperlink" Target="https://www.procyclingstats.com/rider/gorka-izagirre" TargetMode="External"/><Relationship Id="rId315" Type="http://schemas.openxmlformats.org/officeDocument/2006/relationships/hyperlink" Target="https://www.procyclingstats.com/rider/robinson-chalapud" TargetMode="External"/><Relationship Id="rId522" Type="http://schemas.openxmlformats.org/officeDocument/2006/relationships/hyperlink" Target="https://www.procyclingstats.com/rider/serge-pauwels" TargetMode="External"/><Relationship Id="rId967" Type="http://schemas.openxmlformats.org/officeDocument/2006/relationships/hyperlink" Target="https://www.procyclingstats.com/rider/lars-oreel" TargetMode="External"/><Relationship Id="rId1152" Type="http://schemas.openxmlformats.org/officeDocument/2006/relationships/hyperlink" Target="https://www.procyclingstats.com/rider/matteo-jorgenson" TargetMode="External"/><Relationship Id="rId96" Type="http://schemas.openxmlformats.org/officeDocument/2006/relationships/hyperlink" Target="https://www.procyclingstats.com/rider/simon-clarke" TargetMode="External"/><Relationship Id="rId161" Type="http://schemas.openxmlformats.org/officeDocument/2006/relationships/hyperlink" Target="https://www.procyclingstats.com/rider/alessandro-de-marchi" TargetMode="External"/><Relationship Id="rId399" Type="http://schemas.openxmlformats.org/officeDocument/2006/relationships/hyperlink" Target="https://www.procyclingstats.com/rider/artem-ovechkin" TargetMode="External"/><Relationship Id="rId827" Type="http://schemas.openxmlformats.org/officeDocument/2006/relationships/hyperlink" Target="https://www.procyclingstats.com/rider/craig-wiggins" TargetMode="External"/><Relationship Id="rId1012" Type="http://schemas.openxmlformats.org/officeDocument/2006/relationships/hyperlink" Target="https://www.procyclingstats.com/rider/jordi-warlop" TargetMode="External"/><Relationship Id="rId1457" Type="http://schemas.openxmlformats.org/officeDocument/2006/relationships/hyperlink" Target="https://www.procyclingstats.com/rider/wilco-kelderman" TargetMode="External"/><Relationship Id="rId259" Type="http://schemas.openxmlformats.org/officeDocument/2006/relationships/hyperlink" Target="https://www.procyclingstats.com/rider/hernan-aguirre" TargetMode="External"/><Relationship Id="rId466" Type="http://schemas.openxmlformats.org/officeDocument/2006/relationships/hyperlink" Target="https://www.procyclingstats.com/rider/jefferson-cepeda-hernandez" TargetMode="External"/><Relationship Id="rId673" Type="http://schemas.openxmlformats.org/officeDocument/2006/relationships/hyperlink" Target="https://www.procyclingstats.com/rider/diego-rubio" TargetMode="External"/><Relationship Id="rId880" Type="http://schemas.openxmlformats.org/officeDocument/2006/relationships/hyperlink" Target="https://www.procyclingstats.com/rider/edoardo-zardini" TargetMode="External"/><Relationship Id="rId1096" Type="http://schemas.openxmlformats.org/officeDocument/2006/relationships/hyperlink" Target="https://www.procyclingstats.com/rider/abram-bel-stockman" TargetMode="External"/><Relationship Id="rId1317" Type="http://schemas.openxmlformats.org/officeDocument/2006/relationships/hyperlink" Target="https://www.procyclingstats.com/rider/itamar-einhorn" TargetMode="External"/><Relationship Id="rId23" Type="http://schemas.openxmlformats.org/officeDocument/2006/relationships/hyperlink" Target="https://www.procyclingstats.com/rider/adam-yates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mauro-finetto" TargetMode="External"/><Relationship Id="rId533" Type="http://schemas.openxmlformats.org/officeDocument/2006/relationships/hyperlink" Target="https://www.procyclingstats.com/rider/nickolas-dlamini" TargetMode="External"/><Relationship Id="rId978" Type="http://schemas.openxmlformats.org/officeDocument/2006/relationships/hyperlink" Target="https://www.procyclingstats.com/rider/stephen-bradbury" TargetMode="External"/><Relationship Id="rId1163" Type="http://schemas.openxmlformats.org/officeDocument/2006/relationships/hyperlink" Target="https://www.procyclingstats.com/rider/joeri-stallaert" TargetMode="External"/><Relationship Id="rId1370" Type="http://schemas.openxmlformats.org/officeDocument/2006/relationships/hyperlink" Target="https://www.procyclingstats.com/rider/jan-maas" TargetMode="External"/><Relationship Id="rId740" Type="http://schemas.openxmlformats.org/officeDocument/2006/relationships/hyperlink" Target="https://www.procyclingstats.com/rider/matteo-badilatti" TargetMode="External"/><Relationship Id="rId838" Type="http://schemas.openxmlformats.org/officeDocument/2006/relationships/hyperlink" Target="https://www.procyclingstats.com/rider/mario-gonzalez-salas" TargetMode="External"/><Relationship Id="rId1023" Type="http://schemas.openxmlformats.org/officeDocument/2006/relationships/hyperlink" Target="https://www.procyclingstats.com/rider/andreas-kron" TargetMode="External"/><Relationship Id="rId1468" Type="http://schemas.openxmlformats.org/officeDocument/2006/relationships/hyperlink" Target="https://www.procyclingstats.com/rider/aleksandr-vlasov" TargetMode="External"/><Relationship Id="rId172" Type="http://schemas.openxmlformats.org/officeDocument/2006/relationships/hyperlink" Target="https://www.procyclingstats.com/rider/christopher-lawless" TargetMode="External"/><Relationship Id="rId477" Type="http://schemas.openxmlformats.org/officeDocument/2006/relationships/hyperlink" Target="https://www.procyclingstats.com/rider/alex-howes" TargetMode="External"/><Relationship Id="rId600" Type="http://schemas.openxmlformats.org/officeDocument/2006/relationships/hyperlink" Target="https://www.procyclingstats.com/rider/milan-menten" TargetMode="External"/><Relationship Id="rId684" Type="http://schemas.openxmlformats.org/officeDocument/2006/relationships/hyperlink" Target="https://www.procyclingstats.com/rider/bonaventure-uwizeyimana" TargetMode="External"/><Relationship Id="rId1230" Type="http://schemas.openxmlformats.org/officeDocument/2006/relationships/hyperlink" Target="https://www.procyclingstats.com/rider/nils-eekhoff" TargetMode="External"/><Relationship Id="rId1328" Type="http://schemas.openxmlformats.org/officeDocument/2006/relationships/hyperlink" Target="https://www.procyclingstats.com/rider/carmelo-urbano-fontiveros" TargetMode="External"/><Relationship Id="rId337" Type="http://schemas.openxmlformats.org/officeDocument/2006/relationships/hyperlink" Target="https://www.procyclingstats.com/rider/hugo-houle" TargetMode="External"/><Relationship Id="rId891" Type="http://schemas.openxmlformats.org/officeDocument/2006/relationships/hyperlink" Target="https://www.procyclingstats.com/rider/dmitriy-gruzdev" TargetMode="External"/><Relationship Id="rId905" Type="http://schemas.openxmlformats.org/officeDocument/2006/relationships/hyperlink" Target="https://www.procyclingstats.com/rider/james-shaw" TargetMode="External"/><Relationship Id="rId989" Type="http://schemas.openxmlformats.org/officeDocument/2006/relationships/hyperlink" Target="https://www.procyclingstats.com/rider/fabio-sabatini" TargetMode="External"/><Relationship Id="rId34" Type="http://schemas.openxmlformats.org/officeDocument/2006/relationships/hyperlink" Target="https://www.procyclingstats.com/rider/diego-ulissi" TargetMode="External"/><Relationship Id="rId544" Type="http://schemas.openxmlformats.org/officeDocument/2006/relationships/hyperlink" Target="https://www.procyclingstats.com/rider/ruben-fernandez" TargetMode="External"/><Relationship Id="rId751" Type="http://schemas.openxmlformats.org/officeDocument/2006/relationships/hyperlink" Target="https://www.procyclingstats.com/rider/jason-christie" TargetMode="External"/><Relationship Id="rId849" Type="http://schemas.openxmlformats.org/officeDocument/2006/relationships/hyperlink" Target="https://www.procyclingstats.com/rider/jerome-cousin" TargetMode="External"/><Relationship Id="rId1174" Type="http://schemas.openxmlformats.org/officeDocument/2006/relationships/hyperlink" Target="https://www.procyclingstats.com/rider/pierre-idjouadiene" TargetMode="External"/><Relationship Id="rId1381" Type="http://schemas.openxmlformats.org/officeDocument/2006/relationships/hyperlink" Target="https://www.procyclingstats.com/rider/mika-heming" TargetMode="External"/><Relationship Id="rId183" Type="http://schemas.openxmlformats.org/officeDocument/2006/relationships/hyperlink" Target="https://www.procyclingstats.com/rider/cees-bol" TargetMode="External"/><Relationship Id="rId390" Type="http://schemas.openxmlformats.org/officeDocument/2006/relationships/hyperlink" Target="https://www.procyclingstats.com/rider/daniel-munoz" TargetMode="External"/><Relationship Id="rId404" Type="http://schemas.openxmlformats.org/officeDocument/2006/relationships/hyperlink" Target="https://www.procyclingstats.com/rider/gavin-mannion" TargetMode="External"/><Relationship Id="rId611" Type="http://schemas.openxmlformats.org/officeDocument/2006/relationships/hyperlink" Target="https://www.procyclingstats.com/rider/aldemar-reyes" TargetMode="External"/><Relationship Id="rId1034" Type="http://schemas.openxmlformats.org/officeDocument/2006/relationships/hyperlink" Target="https://www.procyclingstats.com/rider/joan-bou" TargetMode="External"/><Relationship Id="rId1241" Type="http://schemas.openxmlformats.org/officeDocument/2006/relationships/hyperlink" Target="https://www.procyclingstats.com/rider/andreas-odie" TargetMode="External"/><Relationship Id="rId1339" Type="http://schemas.openxmlformats.org/officeDocument/2006/relationships/hyperlink" Target="https://www.procyclingstats.com/rider/kacper-walkowiak" TargetMode="External"/><Relationship Id="rId250" Type="http://schemas.openxmlformats.org/officeDocument/2006/relationships/hyperlink" Target="https://www.procyclingstats.com/rider/jonathan-castroviejo" TargetMode="External"/><Relationship Id="rId488" Type="http://schemas.openxmlformats.org/officeDocument/2006/relationships/hyperlink" Target="https://www.procyclingstats.com/rider/anthony-roux" TargetMode="External"/><Relationship Id="rId695" Type="http://schemas.openxmlformats.org/officeDocument/2006/relationships/hyperlink" Target="https://www.procyclingstats.com/rider/christian-knees" TargetMode="External"/><Relationship Id="rId709" Type="http://schemas.openxmlformats.org/officeDocument/2006/relationships/hyperlink" Target="https://www.procyclingstats.com/rider/tom-wirtgen" TargetMode="External"/><Relationship Id="rId916" Type="http://schemas.openxmlformats.org/officeDocument/2006/relationships/hyperlink" Target="https://www.procyclingstats.com/rider/alexander-grigoryev" TargetMode="External"/><Relationship Id="rId1101" Type="http://schemas.openxmlformats.org/officeDocument/2006/relationships/hyperlink" Target="https://www.procyclingstats.com/rider/corentin-ermenault" TargetMode="External"/><Relationship Id="rId45" Type="http://schemas.openxmlformats.org/officeDocument/2006/relationships/hyperlink" Target="https://www.procyclingstats.com/rider/remco-evenepoel" TargetMode="External"/><Relationship Id="rId110" Type="http://schemas.openxmlformats.org/officeDocument/2006/relationships/hyperlink" Target="https://www.procyclingstats.com/rider/danny-van-poppel" TargetMode="External"/><Relationship Id="rId348" Type="http://schemas.openxmlformats.org/officeDocument/2006/relationships/hyperlink" Target="https://www.procyclingstats.com/rider/pieter-weening" TargetMode="External"/><Relationship Id="rId555" Type="http://schemas.openxmlformats.org/officeDocument/2006/relationships/hyperlink" Target="https://www.procyclingstats.com/rider/ilya-davidenok" TargetMode="External"/><Relationship Id="rId762" Type="http://schemas.openxmlformats.org/officeDocument/2006/relationships/hyperlink" Target="https://www.procyclingstats.com/rider/bryan-gomez" TargetMode="External"/><Relationship Id="rId1185" Type="http://schemas.openxmlformats.org/officeDocument/2006/relationships/hyperlink" Target="https://www.procyclingstats.com/rider/yevgeniy-fedorov" TargetMode="External"/><Relationship Id="rId1392" Type="http://schemas.openxmlformats.org/officeDocument/2006/relationships/hyperlink" Target="https://www.procyclingstats.com/rider/matus-stocek" TargetMode="External"/><Relationship Id="rId1406" Type="http://schemas.openxmlformats.org/officeDocument/2006/relationships/hyperlink" Target="https://www.procyclingstats.com/rider/valentin-midey" TargetMode="External"/><Relationship Id="rId194" Type="http://schemas.openxmlformats.org/officeDocument/2006/relationships/hyperlink" Target="https://www.procyclingstats.com/rider/soren-kragh-andersen" TargetMode="External"/><Relationship Id="rId208" Type="http://schemas.openxmlformats.org/officeDocument/2006/relationships/hyperlink" Target="https://www.procyclingstats.com/rider/carlos-barbero" TargetMode="External"/><Relationship Id="rId415" Type="http://schemas.openxmlformats.org/officeDocument/2006/relationships/hyperlink" Target="https://www.procyclingstats.com/rider/damien-touze" TargetMode="External"/><Relationship Id="rId622" Type="http://schemas.openxmlformats.org/officeDocument/2006/relationships/hyperlink" Target="https://www.procyclingstats.com/rider/marco-marcato" TargetMode="External"/><Relationship Id="rId1045" Type="http://schemas.openxmlformats.org/officeDocument/2006/relationships/hyperlink" Target="https://www.procyclingstats.com/rider/ian-garrison" TargetMode="External"/><Relationship Id="rId1252" Type="http://schemas.openxmlformats.org/officeDocument/2006/relationships/hyperlink" Target="https://www.procyclingstats.com/rider/nicolas-prodhomme" TargetMode="External"/><Relationship Id="rId261" Type="http://schemas.openxmlformats.org/officeDocument/2006/relationships/hyperlink" Target="https://www.procyclingstats.com/rider/jakub-mareczko" TargetMode="External"/><Relationship Id="rId499" Type="http://schemas.openxmlformats.org/officeDocument/2006/relationships/hyperlink" Target="https://www.procyclingstats.com/rider/robert-power" TargetMode="External"/><Relationship Id="rId927" Type="http://schemas.openxmlformats.org/officeDocument/2006/relationships/hyperlink" Target="https://www.procyclingstats.com/rider/urko-berrade-fernandez" TargetMode="External"/><Relationship Id="rId1112" Type="http://schemas.openxmlformats.org/officeDocument/2006/relationships/hyperlink" Target="https://www.procyclingstats.com/rider/peio-goikoetxea" TargetMode="External"/><Relationship Id="rId56" Type="http://schemas.openxmlformats.org/officeDocument/2006/relationships/hyperlink" Target="https://www.procyclingstats.com/rider/zdenek-stybar" TargetMode="External"/><Relationship Id="rId359" Type="http://schemas.openxmlformats.org/officeDocument/2006/relationships/hyperlink" Target="https://www.procyclingstats.com/rider/jonathan-lastra" TargetMode="External"/><Relationship Id="rId566" Type="http://schemas.openxmlformats.org/officeDocument/2006/relationships/hyperlink" Target="https://www.procyclingstats.com/rider/paolo-simion" TargetMode="External"/><Relationship Id="rId773" Type="http://schemas.openxmlformats.org/officeDocument/2006/relationships/hyperlink" Target="https://www.procyclingstats.com/rider/shotaro-iribe" TargetMode="External"/><Relationship Id="rId1196" Type="http://schemas.openxmlformats.org/officeDocument/2006/relationships/hyperlink" Target="https://www.procyclingstats.com/rider/norman-vahtra" TargetMode="External"/><Relationship Id="rId1417" Type="http://schemas.openxmlformats.org/officeDocument/2006/relationships/hyperlink" Target="https://www.procyclingstats.com/rider/ronald-kuba" TargetMode="External"/><Relationship Id="rId121" Type="http://schemas.openxmlformats.org/officeDocument/2006/relationships/hyperlink" Target="https://www.procyclingstats.com/rider/patrick-bevin" TargetMode="External"/><Relationship Id="rId219" Type="http://schemas.openxmlformats.org/officeDocument/2006/relationships/hyperlink" Target="https://www.procyclingstats.com/rider/eduard-michael-grosu" TargetMode="External"/><Relationship Id="rId426" Type="http://schemas.openxmlformats.org/officeDocument/2006/relationships/hyperlink" Target="https://www.procyclingstats.com/rider/natnael-berhane" TargetMode="External"/><Relationship Id="rId633" Type="http://schemas.openxmlformats.org/officeDocument/2006/relationships/hyperlink" Target="https://www.procyclingstats.com/rider/jordi-meeus" TargetMode="External"/><Relationship Id="rId980" Type="http://schemas.openxmlformats.org/officeDocument/2006/relationships/hyperlink" Target="https://www.procyclingstats.com/rider/artur-detko" TargetMode="External"/><Relationship Id="rId1056" Type="http://schemas.openxmlformats.org/officeDocument/2006/relationships/hyperlink" Target="https://www.procyclingstats.com/rider/stephen-bassett" TargetMode="External"/><Relationship Id="rId1263" Type="http://schemas.openxmlformats.org/officeDocument/2006/relationships/hyperlink" Target="https://www.procyclingstats.com/rider/juan-diego-alba" TargetMode="External"/><Relationship Id="rId840" Type="http://schemas.openxmlformats.org/officeDocument/2006/relationships/hyperlink" Target="https://www.procyclingstats.com/rider/daniel-mestre" TargetMode="External"/><Relationship Id="rId938" Type="http://schemas.openxmlformats.org/officeDocument/2006/relationships/hyperlink" Target="https://www.procyclingstats.com/rider/magno-prado" TargetMode="External"/><Relationship Id="rId1470" Type="http://schemas.openxmlformats.org/officeDocument/2006/relationships/hyperlink" Target="https://www.procyclingstats.com/rider/joao-almeida" TargetMode="External"/><Relationship Id="rId67" Type="http://schemas.openxmlformats.org/officeDocument/2006/relationships/hyperlink" Target="https://www.procyclingstats.com/rider/nils-politt" TargetMode="External"/><Relationship Id="rId272" Type="http://schemas.openxmlformats.org/officeDocument/2006/relationships/hyperlink" Target="https://www.procyclingstats.com/rider/roy-jans" TargetMode="External"/><Relationship Id="rId577" Type="http://schemas.openxmlformats.org/officeDocument/2006/relationships/hyperlink" Target="https://www.procyclingstats.com/rider/leonardo-basso" TargetMode="External"/><Relationship Id="rId700" Type="http://schemas.openxmlformats.org/officeDocument/2006/relationships/hyperlink" Target="https://www.procyclingstats.com/rider/cesar-nicolas-paredes" TargetMode="External"/><Relationship Id="rId1123" Type="http://schemas.openxmlformats.org/officeDocument/2006/relationships/hyperlink" Target="https://www.procyclingstats.com/rider/jakub-otruba" TargetMode="External"/><Relationship Id="rId1330" Type="http://schemas.openxmlformats.org/officeDocument/2006/relationships/hyperlink" Target="https://www.procyclingstats.com/rider/daniel-hoelgaard" TargetMode="External"/><Relationship Id="rId1428" Type="http://schemas.openxmlformats.org/officeDocument/2006/relationships/hyperlink" Target="https://www.procyclingstats.com/rider/kobe-goossens" TargetMode="External"/><Relationship Id="rId132" Type="http://schemas.openxmlformats.org/officeDocument/2006/relationships/hyperlink" Target="https://www.procyclingstats.com/rider/mattia-cattaneo" TargetMode="External"/><Relationship Id="rId784" Type="http://schemas.openxmlformats.org/officeDocument/2006/relationships/hyperlink" Target="https://www.procyclingstats.com/rider/miguel-eduardo-florez" TargetMode="External"/><Relationship Id="rId991" Type="http://schemas.openxmlformats.org/officeDocument/2006/relationships/hyperlink" Target="https://www.procyclingstats.com/rider/jacopo-guarnieri" TargetMode="External"/><Relationship Id="rId1067" Type="http://schemas.openxmlformats.org/officeDocument/2006/relationships/hyperlink" Target="https://www.procyclingstats.com/rider/joel-suter" TargetMode="External"/><Relationship Id="rId437" Type="http://schemas.openxmlformats.org/officeDocument/2006/relationships/hyperlink" Target="https://www.procyclingstats.com/rider/erik-baska" TargetMode="External"/><Relationship Id="rId644" Type="http://schemas.openxmlformats.org/officeDocument/2006/relationships/hyperlink" Target="https://www.procyclingstats.com/rider/michal-golas" TargetMode="External"/><Relationship Id="rId851" Type="http://schemas.openxmlformats.org/officeDocument/2006/relationships/hyperlink" Target="https://www.procyclingstats.com/rider/alvaro-robredo" TargetMode="External"/><Relationship Id="rId1274" Type="http://schemas.openxmlformats.org/officeDocument/2006/relationships/hyperlink" Target="https://www.procyclingstats.com/rider/daniel-munoz" TargetMode="External"/><Relationship Id="rId283" Type="http://schemas.openxmlformats.org/officeDocument/2006/relationships/hyperlink" Target="https://www.procyclingstats.com/rider/rob-britton" TargetMode="External"/><Relationship Id="rId490" Type="http://schemas.openxmlformats.org/officeDocument/2006/relationships/hyperlink" Target="https://www.procyclingstats.com/rider/alexandre-geniez" TargetMode="External"/><Relationship Id="rId504" Type="http://schemas.openxmlformats.org/officeDocument/2006/relationships/hyperlink" Target="https://www.procyclingstats.com/rider/omar-fraile" TargetMode="External"/><Relationship Id="rId711" Type="http://schemas.openxmlformats.org/officeDocument/2006/relationships/hyperlink" Target="https://www.procyclingstats.com/rider/sjoerd-van-ginneken" TargetMode="External"/><Relationship Id="rId949" Type="http://schemas.openxmlformats.org/officeDocument/2006/relationships/hyperlink" Target="https://www.procyclingstats.com/rider/kazushige-kuboki" TargetMode="External"/><Relationship Id="rId1134" Type="http://schemas.openxmlformats.org/officeDocument/2006/relationships/hyperlink" Target="https://www.procyclingstats.com/rider/samuel-boardman" TargetMode="External"/><Relationship Id="rId1341" Type="http://schemas.openxmlformats.org/officeDocument/2006/relationships/hyperlink" Target="https://www.procyclingstats.com/rider/petr-kelemeh" TargetMode="External"/><Relationship Id="rId78" Type="http://schemas.openxmlformats.org/officeDocument/2006/relationships/hyperlink" Target="https://www.procyclingstats.com/rider/bob-jungels" TargetMode="External"/><Relationship Id="rId143" Type="http://schemas.openxmlformats.org/officeDocument/2006/relationships/hyperlink" Target="https://www.procyclingstats.com/rider/victor-campenaerts" TargetMode="External"/><Relationship Id="rId350" Type="http://schemas.openxmlformats.org/officeDocument/2006/relationships/hyperlink" Target="https://www.procyclingstats.com/rider/alexis-gougeard" TargetMode="External"/><Relationship Id="rId588" Type="http://schemas.openxmlformats.org/officeDocument/2006/relationships/hyperlink" Target="https://www.procyclingstats.com/rider/jeremy-lecroq" TargetMode="External"/><Relationship Id="rId795" Type="http://schemas.openxmlformats.org/officeDocument/2006/relationships/hyperlink" Target="https://www.procyclingstats.com/rider/jensen-plowright" TargetMode="External"/><Relationship Id="rId809" Type="http://schemas.openxmlformats.org/officeDocument/2006/relationships/hyperlink" Target="https://www.procyclingstats.com/rider/hiroki-nishimura" TargetMode="External"/><Relationship Id="rId1201" Type="http://schemas.openxmlformats.org/officeDocument/2006/relationships/hyperlink" Target="https://www.procyclingstats.com/rider/laurin-winter" TargetMode="External"/><Relationship Id="rId1439" Type="http://schemas.openxmlformats.org/officeDocument/2006/relationships/hyperlink" Target="https://www.procyclingstats.com/rider/pascal-ackermann" TargetMode="External"/><Relationship Id="rId9" Type="http://schemas.openxmlformats.org/officeDocument/2006/relationships/hyperlink" Target="https://www.procyclingstats.com/rider/jakob-fuglsang" TargetMode="External"/><Relationship Id="rId210" Type="http://schemas.openxmlformats.org/officeDocument/2006/relationships/hyperlink" Target="https://www.procyclingstats.com/rider/nacer-bouhanni" TargetMode="External"/><Relationship Id="rId448" Type="http://schemas.openxmlformats.org/officeDocument/2006/relationships/hyperlink" Target="https://www.procyclingstats.com/rider/giovanni-lonardi" TargetMode="External"/><Relationship Id="rId655" Type="http://schemas.openxmlformats.org/officeDocument/2006/relationships/hyperlink" Target="https://www.procyclingstats.com/rider/hyeong-min-choe" TargetMode="External"/><Relationship Id="rId862" Type="http://schemas.openxmlformats.org/officeDocument/2006/relationships/hyperlink" Target="https://www.procyclingstats.com/rider/aaron-gate" TargetMode="External"/><Relationship Id="rId1078" Type="http://schemas.openxmlformats.org/officeDocument/2006/relationships/hyperlink" Target="https://www.procyclingstats.com/rider/robigzon-leandro-oyola" TargetMode="External"/><Relationship Id="rId1285" Type="http://schemas.openxmlformats.org/officeDocument/2006/relationships/hyperlink" Target="https://www.procyclingstats.com/rider/oussama-khafi" TargetMode="External"/><Relationship Id="rId294" Type="http://schemas.openxmlformats.org/officeDocument/2006/relationships/hyperlink" Target="https://www.procyclingstats.com/rider/aurelien-paret-peintre" TargetMode="External"/><Relationship Id="rId308" Type="http://schemas.openxmlformats.org/officeDocument/2006/relationships/hyperlink" Target="https://www.procyclingstats.com/rider/piet-allegaert" TargetMode="External"/><Relationship Id="rId515" Type="http://schemas.openxmlformats.org/officeDocument/2006/relationships/hyperlink" Target="https://www.procyclingstats.com/rider/nico-denz" TargetMode="External"/><Relationship Id="rId722" Type="http://schemas.openxmlformats.org/officeDocument/2006/relationships/hyperlink" Target="https://www.procyclingstats.com/rider/lucas-eriksson" TargetMode="External"/><Relationship Id="rId1145" Type="http://schemas.openxmlformats.org/officeDocument/2006/relationships/hyperlink" Target="https://www.procyclingstats.com/rider/thomas-acosta" TargetMode="External"/><Relationship Id="rId1352" Type="http://schemas.openxmlformats.org/officeDocument/2006/relationships/hyperlink" Target="https://www.procyclingstats.com/rider/bert-jan-lindeman" TargetMode="External"/><Relationship Id="rId89" Type="http://schemas.openxmlformats.org/officeDocument/2006/relationships/hyperlink" Target="https://www.procyclingstats.com/rider/hugh-carthy" TargetMode="External"/><Relationship Id="rId154" Type="http://schemas.openxmlformats.org/officeDocument/2006/relationships/hyperlink" Target="https://www.procyclingstats.com/rider/gregor-muhlberger" TargetMode="External"/><Relationship Id="rId361" Type="http://schemas.openxmlformats.org/officeDocument/2006/relationships/hyperlink" Target="https://www.procyclingstats.com/rider/yecid-sierra" TargetMode="External"/><Relationship Id="rId599" Type="http://schemas.openxmlformats.org/officeDocument/2006/relationships/hyperlink" Target="https://www.procyclingstats.com/rider/koen-de-kort" TargetMode="External"/><Relationship Id="rId1005" Type="http://schemas.openxmlformats.org/officeDocument/2006/relationships/hyperlink" Target="https://www.procyclingstats.com/rider/brent-van-moer" TargetMode="External"/><Relationship Id="rId1212" Type="http://schemas.openxmlformats.org/officeDocument/2006/relationships/hyperlink" Target="https://www.procyclingstats.com/rider/alastair-christie-johnston" TargetMode="External"/><Relationship Id="rId459" Type="http://schemas.openxmlformats.org/officeDocument/2006/relationships/hyperlink" Target="https://www.procyclingstats.com/rider/marko-kump" TargetMode="External"/><Relationship Id="rId666" Type="http://schemas.openxmlformats.org/officeDocument/2006/relationships/hyperlink" Target="https://www.procyclingstats.com/rider/jordi-simon" TargetMode="External"/><Relationship Id="rId873" Type="http://schemas.openxmlformats.org/officeDocument/2006/relationships/hyperlink" Target="https://www.procyclingstats.com/rider/karel-tyrpekl" TargetMode="External"/><Relationship Id="rId1089" Type="http://schemas.openxmlformats.org/officeDocument/2006/relationships/hyperlink" Target="https://www.procyclingstats.com/rider/branislau-samoilau" TargetMode="External"/><Relationship Id="rId1296" Type="http://schemas.openxmlformats.org/officeDocument/2006/relationships/hyperlink" Target="https://www.procyclingstats.com/rider/juan-javier-melivilo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ilson-powless" TargetMode="External"/><Relationship Id="rId319" Type="http://schemas.openxmlformats.org/officeDocument/2006/relationships/hyperlink" Target="https://www.procyclingstats.com/rider/silvan-dillier" TargetMode="External"/><Relationship Id="rId526" Type="http://schemas.openxmlformats.org/officeDocument/2006/relationships/hyperlink" Target="https://www.procyclingstats.com/rider/hernando-bohorquez" TargetMode="External"/><Relationship Id="rId1156" Type="http://schemas.openxmlformats.org/officeDocument/2006/relationships/hyperlink" Target="https://www.procyclingstats.com/rider/samuele-battistella" TargetMode="External"/><Relationship Id="rId1363" Type="http://schemas.openxmlformats.org/officeDocument/2006/relationships/hyperlink" Target="https://www.procyclingstats.com/rider/andrej-petrovski" TargetMode="External"/><Relationship Id="rId733" Type="http://schemas.openxmlformats.org/officeDocument/2006/relationships/hyperlink" Target="https://www.procyclingstats.com/rider/artem-nych" TargetMode="External"/><Relationship Id="rId940" Type="http://schemas.openxmlformats.org/officeDocument/2006/relationships/hyperlink" Target="https://www.procyclingstats.com/rider/royner-navarro" TargetMode="External"/><Relationship Id="rId1016" Type="http://schemas.openxmlformats.org/officeDocument/2006/relationships/hyperlink" Target="https://www.procyclingstats.com/rider/kyoung-ho-park" TargetMode="External"/><Relationship Id="rId165" Type="http://schemas.openxmlformats.org/officeDocument/2006/relationships/hyperlink" Target="https://www.procyclingstats.com/rider/nicolas-edet" TargetMode="External"/><Relationship Id="rId372" Type="http://schemas.openxmlformats.org/officeDocument/2006/relationships/hyperlink" Target="https://www.procyclingstats.com/rider/sirak-tesfom" TargetMode="External"/><Relationship Id="rId677" Type="http://schemas.openxmlformats.org/officeDocument/2006/relationships/hyperlink" Target="https://www.procyclingstats.com/rider/gonzalo-najar" TargetMode="External"/><Relationship Id="rId800" Type="http://schemas.openxmlformats.org/officeDocument/2006/relationships/hyperlink" Target="https://www.procyclingstats.com/rider/maral-erdene-batmunkh" TargetMode="External"/><Relationship Id="rId1223" Type="http://schemas.openxmlformats.org/officeDocument/2006/relationships/hyperlink" Target="https://www.procyclingstats.com/rider/stanislau-bazhkou" TargetMode="External"/><Relationship Id="rId1430" Type="http://schemas.openxmlformats.org/officeDocument/2006/relationships/hyperlink" Target="https://www.procyclingstats.com/rider/mark-donovan" TargetMode="External"/><Relationship Id="rId232" Type="http://schemas.openxmlformats.org/officeDocument/2006/relationships/hyperlink" Target="https://www.procyclingstats.com/rider/edgar-pinto" TargetMode="External"/><Relationship Id="rId884" Type="http://schemas.openxmlformats.org/officeDocument/2006/relationships/hyperlink" Target="https://www.procyclingstats.com/rider/joao-matias" TargetMode="External"/><Relationship Id="rId27" Type="http://schemas.openxmlformats.org/officeDocument/2006/relationships/hyperlink" Target="https://www.procyclingstats.com/rider/steven-kruijswijk" TargetMode="External"/><Relationship Id="rId537" Type="http://schemas.openxmlformats.org/officeDocument/2006/relationships/hyperlink" Target="https://www.procyclingstats.com/rider/viacheslav-kuznetsov" TargetMode="External"/><Relationship Id="rId744" Type="http://schemas.openxmlformats.org/officeDocument/2006/relationships/hyperlink" Target="https://www.procyclingstats.com/rider/adrien-guillonnet" TargetMode="External"/><Relationship Id="rId951" Type="http://schemas.openxmlformats.org/officeDocument/2006/relationships/hyperlink" Target="https://www.procyclingstats.com/rider/jose-vicente-toribio" TargetMode="External"/><Relationship Id="rId1167" Type="http://schemas.openxmlformats.org/officeDocument/2006/relationships/hyperlink" Target="https://www.procyclingstats.com/rider/ryan-roth" TargetMode="External"/><Relationship Id="rId1374" Type="http://schemas.openxmlformats.org/officeDocument/2006/relationships/hyperlink" Target="https://www.procyclingstats.com/rider/janez-brajkovic" TargetMode="External"/><Relationship Id="rId80" Type="http://schemas.openxmlformats.org/officeDocument/2006/relationships/hyperlink" Target="https://www.procyclingstats.com/rider/daniel-felipe-martinez" TargetMode="External"/><Relationship Id="rId176" Type="http://schemas.openxmlformats.org/officeDocument/2006/relationships/hyperlink" Target="https://www.procyclingstats.com/rider/tim-merlier" TargetMode="External"/><Relationship Id="rId383" Type="http://schemas.openxmlformats.org/officeDocument/2006/relationships/hyperlink" Target="https://www.procyclingstats.com/rider/carlos-quintero" TargetMode="External"/><Relationship Id="rId590" Type="http://schemas.openxmlformats.org/officeDocument/2006/relationships/hyperlink" Target="https://www.procyclingstats.com/rider/xuban-errazkin-perez" TargetMode="External"/><Relationship Id="rId604" Type="http://schemas.openxmlformats.org/officeDocument/2006/relationships/hyperlink" Target="https://www.procyclingstats.com/rider/christopher-juul-jensen" TargetMode="External"/><Relationship Id="rId811" Type="http://schemas.openxmlformats.org/officeDocument/2006/relationships/hyperlink" Target="https://www.procyclingstats.com/rider/rodolfo-andres-torres" TargetMode="External"/><Relationship Id="rId1027" Type="http://schemas.openxmlformats.org/officeDocument/2006/relationships/hyperlink" Target="https://www.procyclingstats.com/rider/gianni-vermeersch" TargetMode="External"/><Relationship Id="rId1234" Type="http://schemas.openxmlformats.org/officeDocument/2006/relationships/hyperlink" Target="https://www.procyclingstats.com/rider/michael-vink" TargetMode="External"/><Relationship Id="rId1441" Type="http://schemas.openxmlformats.org/officeDocument/2006/relationships/hyperlink" Target="https://www.procyclingstats.com/rider/maximilian-schachmann" TargetMode="External"/><Relationship Id="rId243" Type="http://schemas.openxmlformats.org/officeDocument/2006/relationships/hyperlink" Target="https://www.procyclingstats.com/rider/luke-durbridge" TargetMode="External"/><Relationship Id="rId450" Type="http://schemas.openxmlformats.org/officeDocument/2006/relationships/hyperlink" Target="https://www.procyclingstats.com/rider/emiel-vermeulen" TargetMode="External"/><Relationship Id="rId688" Type="http://schemas.openxmlformats.org/officeDocument/2006/relationships/hyperlink" Target="https://www.procyclingstats.com/rider/daniel-teklehaimanot" TargetMode="External"/><Relationship Id="rId895" Type="http://schemas.openxmlformats.org/officeDocument/2006/relationships/hyperlink" Target="https://www.procyclingstats.com/rider/orluis-aular" TargetMode="External"/><Relationship Id="rId909" Type="http://schemas.openxmlformats.org/officeDocument/2006/relationships/hyperlink" Target="https://www.procyclingstats.com/rider/william-barta" TargetMode="External"/><Relationship Id="rId1080" Type="http://schemas.openxmlformats.org/officeDocument/2006/relationships/hyperlink" Target="https://www.procyclingstats.com/rider/onur-balkan" TargetMode="External"/><Relationship Id="rId1301" Type="http://schemas.openxmlformats.org/officeDocument/2006/relationships/hyperlink" Target="https://www.procyclingstats.com/rider/rudy-porter" TargetMode="External"/><Relationship Id="rId38" Type="http://schemas.openxmlformats.org/officeDocument/2006/relationships/hyperlink" Target="https://www.procyclingstats.com/rider/vincenzo-nibali" TargetMode="External"/><Relationship Id="rId103" Type="http://schemas.openxmlformats.org/officeDocument/2006/relationships/hyperlink" Target="https://www.procyclingstats.com/rider/pierre-latour" TargetMode="External"/><Relationship Id="rId310" Type="http://schemas.openxmlformats.org/officeDocument/2006/relationships/hyperlink" Target="https://www.procyclingstats.com/rider/joao-almeida" TargetMode="External"/><Relationship Id="rId548" Type="http://schemas.openxmlformats.org/officeDocument/2006/relationships/hyperlink" Target="https://www.procyclingstats.com/rider/paolo-toto" TargetMode="External"/><Relationship Id="rId755" Type="http://schemas.openxmlformats.org/officeDocument/2006/relationships/hyperlink" Target="https://www.procyclingstats.com/rider/drikus-coetzee" TargetMode="External"/><Relationship Id="rId962" Type="http://schemas.openxmlformats.org/officeDocument/2006/relationships/hyperlink" Target="https://www.procyclingstats.com/rider/rait-arm" TargetMode="External"/><Relationship Id="rId1178" Type="http://schemas.openxmlformats.org/officeDocument/2006/relationships/hyperlink" Target="https://www.procyclingstats.com/rider/johan-le-bon" TargetMode="External"/><Relationship Id="rId1385" Type="http://schemas.openxmlformats.org/officeDocument/2006/relationships/hyperlink" Target="https://www.procyclingstats.com/rider/oier-lazkano" TargetMode="External"/><Relationship Id="rId91" Type="http://schemas.openxmlformats.org/officeDocument/2006/relationships/hyperlink" Target="https://www.procyclingstats.com/rider/fausto-masnada" TargetMode="External"/><Relationship Id="rId187" Type="http://schemas.openxmlformats.org/officeDocument/2006/relationships/hyperlink" Target="https://www.procyclingstats.com/rider/tom-van-asbroeck" TargetMode="External"/><Relationship Id="rId394" Type="http://schemas.openxmlformats.org/officeDocument/2006/relationships/hyperlink" Target="https://www.procyclingstats.com/rider/giovanni-aleotti" TargetMode="External"/><Relationship Id="rId408" Type="http://schemas.openxmlformats.org/officeDocument/2006/relationships/hyperlink" Target="https://www.procyclingstats.com/rider/pim-ligthart" TargetMode="External"/><Relationship Id="rId615" Type="http://schemas.openxmlformats.org/officeDocument/2006/relationships/hyperlink" Target="https://www.procyclingstats.com/rider/grzegorz-stepniak" TargetMode="External"/><Relationship Id="rId822" Type="http://schemas.openxmlformats.org/officeDocument/2006/relationships/hyperlink" Target="https://www.procyclingstats.com/rider/brendon-davids" TargetMode="External"/><Relationship Id="rId1038" Type="http://schemas.openxmlformats.org/officeDocument/2006/relationships/hyperlink" Target="https://www.procyclingstats.com/rider/lars-van" TargetMode="External"/><Relationship Id="rId1245" Type="http://schemas.openxmlformats.org/officeDocument/2006/relationships/hyperlink" Target="https://www.procyclingstats.com/rider/kiel-reijnen" TargetMode="External"/><Relationship Id="rId1452" Type="http://schemas.openxmlformats.org/officeDocument/2006/relationships/hyperlink" Target="https://www.procyclingstats.com/rider/mathieu-van-der-poel" TargetMode="External"/><Relationship Id="rId254" Type="http://schemas.openxmlformats.org/officeDocument/2006/relationships/hyperlink" Target="https://www.procyclingstats.com/rider/enrico-gasparotto" TargetMode="External"/><Relationship Id="rId699" Type="http://schemas.openxmlformats.org/officeDocument/2006/relationships/hyperlink" Target="https://www.procyclingstats.com/rider/miguel-luis-alvarez" TargetMode="External"/><Relationship Id="rId1091" Type="http://schemas.openxmlformats.org/officeDocument/2006/relationships/hyperlink" Target="https://www.procyclingstats.com/rider/erik-bergstrom" TargetMode="External"/><Relationship Id="rId1105" Type="http://schemas.openxmlformats.org/officeDocument/2006/relationships/hyperlink" Target="https://www.procyclingstats.com/rider/pawel-poljanski" TargetMode="External"/><Relationship Id="rId1312" Type="http://schemas.openxmlformats.org/officeDocument/2006/relationships/hyperlink" Target="https://www.procyclingstats.com/rider/gleb-brussenskiy" TargetMode="External"/><Relationship Id="rId49" Type="http://schemas.openxmlformats.org/officeDocument/2006/relationships/hyperlink" Target="https://www.procyclingstats.com/rider/michal-kwiatkowski" TargetMode="External"/><Relationship Id="rId114" Type="http://schemas.openxmlformats.org/officeDocument/2006/relationships/hyperlink" Target="https://www.procyclingstats.com/rider/timothy-dupont" TargetMode="External"/><Relationship Id="rId461" Type="http://schemas.openxmlformats.org/officeDocument/2006/relationships/hyperlink" Target="https://www.procyclingstats.com/rider/georg-zimmermann" TargetMode="External"/><Relationship Id="rId559" Type="http://schemas.openxmlformats.org/officeDocument/2006/relationships/hyperlink" Target="https://www.procyclingstats.com/rider/joseph-areruya" TargetMode="External"/><Relationship Id="rId766" Type="http://schemas.openxmlformats.org/officeDocument/2006/relationships/hyperlink" Target="https://www.procyclingstats.com/rider/jonathan-clarke" TargetMode="External"/><Relationship Id="rId1189" Type="http://schemas.openxmlformats.org/officeDocument/2006/relationships/hyperlink" Target="https://www.procyclingstats.com/rider/mehdi-benhamouda" TargetMode="External"/><Relationship Id="rId1396" Type="http://schemas.openxmlformats.org/officeDocument/2006/relationships/hyperlink" Target="https://www.procyclingstats.com/rider/sergio-martin" TargetMode="External"/><Relationship Id="rId198" Type="http://schemas.openxmlformats.org/officeDocument/2006/relationships/hyperlink" Target="https://www.procyclingstats.com/rider/eduard-prades" TargetMode="External"/><Relationship Id="rId321" Type="http://schemas.openxmlformats.org/officeDocument/2006/relationships/hyperlink" Target="https://www.procyclingstats.com/rider/jan-tratnik" TargetMode="External"/><Relationship Id="rId419" Type="http://schemas.openxmlformats.org/officeDocument/2006/relationships/hyperlink" Target="https://www.procyclingstats.com/rider/marco-tizza" TargetMode="External"/><Relationship Id="rId626" Type="http://schemas.openxmlformats.org/officeDocument/2006/relationships/hyperlink" Target="https://www.procyclingstats.com/rider/dusan-rajovic" TargetMode="External"/><Relationship Id="rId973" Type="http://schemas.openxmlformats.org/officeDocument/2006/relationships/hyperlink" Target="https://www.procyclingstats.com/rider/robert-kessler" TargetMode="External"/><Relationship Id="rId1049" Type="http://schemas.openxmlformats.org/officeDocument/2006/relationships/hyperlink" Target="https://www.procyclingstats.com/rider/patrik-tybor" TargetMode="External"/><Relationship Id="rId1256" Type="http://schemas.openxmlformats.org/officeDocument/2006/relationships/hyperlink" Target="https://www.procyclingstats.com/rider/andrea-bagioli" TargetMode="External"/><Relationship Id="rId833" Type="http://schemas.openxmlformats.org/officeDocument/2006/relationships/hyperlink" Target="https://www.procyclingstats.com/rider/nicolas-zukowsky" TargetMode="External"/><Relationship Id="rId1116" Type="http://schemas.openxmlformats.org/officeDocument/2006/relationships/hyperlink" Target="https://www.procyclingstats.com/rider/hugo-sancho" TargetMode="External"/><Relationship Id="rId1463" Type="http://schemas.openxmlformats.org/officeDocument/2006/relationships/hyperlink" Target="https://www.procyclingstats.com/rider/marc-hirschi" TargetMode="External"/><Relationship Id="rId265" Type="http://schemas.openxmlformats.org/officeDocument/2006/relationships/hyperlink" Target="https://www.procyclingstats.com/rider/fabio-felline" TargetMode="External"/><Relationship Id="rId472" Type="http://schemas.openxmlformats.org/officeDocument/2006/relationships/hyperlink" Target="https://www.procyclingstats.com/rider/juraj-sagan" TargetMode="External"/><Relationship Id="rId900" Type="http://schemas.openxmlformats.org/officeDocument/2006/relationships/hyperlink" Target="https://www.procyclingstats.com/rider/daniel-bigham" TargetMode="External"/><Relationship Id="rId1323" Type="http://schemas.openxmlformats.org/officeDocument/2006/relationships/hyperlink" Target="https://www.procyclingstats.com/rider/vitaliy-buts" TargetMode="External"/><Relationship Id="rId125" Type="http://schemas.openxmlformats.org/officeDocument/2006/relationships/hyperlink" Target="https://www.procyclingstats.com/rider/tanel-kangert" TargetMode="External"/><Relationship Id="rId332" Type="http://schemas.openxmlformats.org/officeDocument/2006/relationships/hyperlink" Target="https://www.procyclingstats.com/rider/mark-padun" TargetMode="External"/><Relationship Id="rId777" Type="http://schemas.openxmlformats.org/officeDocument/2006/relationships/hyperlink" Target="https://www.procyclingstats.com/rider/rory-townsend" TargetMode="External"/><Relationship Id="rId984" Type="http://schemas.openxmlformats.org/officeDocument/2006/relationships/hyperlink" Target="https://www.procyclingstats.com/rider/henrik-evensen" TargetMode="External"/><Relationship Id="rId637" Type="http://schemas.openxmlformats.org/officeDocument/2006/relationships/hyperlink" Target="https://www.procyclingstats.com/rider/stephane-rossetto" TargetMode="External"/><Relationship Id="rId844" Type="http://schemas.openxmlformats.org/officeDocument/2006/relationships/hyperlink" Target="https://www.procyclingstats.com/rider/david-miguel-costa-rodrigues" TargetMode="External"/><Relationship Id="rId1267" Type="http://schemas.openxmlformats.org/officeDocument/2006/relationships/hyperlink" Target="https://www.procyclingstats.com/rider/frederik-rodenberg" TargetMode="External"/><Relationship Id="rId276" Type="http://schemas.openxmlformats.org/officeDocument/2006/relationships/hyperlink" Target="https://www.procyclingstats.com/rider/jhonatan-restrepo" TargetMode="External"/><Relationship Id="rId483" Type="http://schemas.openxmlformats.org/officeDocument/2006/relationships/hyperlink" Target="https://www.procyclingstats.com/rider/alberto-dainese" TargetMode="External"/><Relationship Id="rId690" Type="http://schemas.openxmlformats.org/officeDocument/2006/relationships/hyperlink" Target="https://www.procyclingstats.com/rider/abderrahmane-mansouri" TargetMode="External"/><Relationship Id="rId704" Type="http://schemas.openxmlformats.org/officeDocument/2006/relationships/hyperlink" Target="https://www.procyclingstats.com/rider/sebastian-alexander-castano-munoz" TargetMode="External"/><Relationship Id="rId911" Type="http://schemas.openxmlformats.org/officeDocument/2006/relationships/hyperlink" Target="https://www.procyclingstats.com/rider/jonas-gregaard" TargetMode="External"/><Relationship Id="rId1127" Type="http://schemas.openxmlformats.org/officeDocument/2006/relationships/hyperlink" Target="https://www.procyclingstats.com/rider/jose-manuel-diaz-gallego" TargetMode="External"/><Relationship Id="rId1334" Type="http://schemas.openxmlformats.org/officeDocument/2006/relationships/hyperlink" Target="https://www.procyclingstats.com/rider/mulu-kinfe-hailemichael" TargetMode="External"/><Relationship Id="rId40" Type="http://schemas.openxmlformats.org/officeDocument/2006/relationships/hyperlink" Target="https://www.procyclingstats.com/rider/mike-teunissen" TargetMode="External"/><Relationship Id="rId136" Type="http://schemas.openxmlformats.org/officeDocument/2006/relationships/hyperlink" Target="https://www.procyclingstats.com/rider/luka-mezgec" TargetMode="External"/><Relationship Id="rId343" Type="http://schemas.openxmlformats.org/officeDocument/2006/relationships/hyperlink" Target="https://www.procyclingstats.com/rider/matteo-pelucchi" TargetMode="External"/><Relationship Id="rId550" Type="http://schemas.openxmlformats.org/officeDocument/2006/relationships/hyperlink" Target="https://www.procyclingstats.com/rider/marco-frapporti" TargetMode="External"/><Relationship Id="rId788" Type="http://schemas.openxmlformats.org/officeDocument/2006/relationships/hyperlink" Target="https://www.procyclingstats.com/rider/alexander-vdovin" TargetMode="External"/><Relationship Id="rId995" Type="http://schemas.openxmlformats.org/officeDocument/2006/relationships/hyperlink" Target="https://www.procyclingstats.com/rider/tim-naberman" TargetMode="External"/><Relationship Id="rId1180" Type="http://schemas.openxmlformats.org/officeDocument/2006/relationships/hyperlink" Target="https://www.procyclingstats.com/rider/miles-scotson" TargetMode="External"/><Relationship Id="rId1401" Type="http://schemas.openxmlformats.org/officeDocument/2006/relationships/hyperlink" Target="https://www.procyclingstats.com/rider/matis-louvel" TargetMode="External"/><Relationship Id="rId203" Type="http://schemas.openxmlformats.org/officeDocument/2006/relationships/hyperlink" Target="https://www.procyclingstats.com/rider/manuel-belletti" TargetMode="External"/><Relationship Id="rId648" Type="http://schemas.openxmlformats.org/officeDocument/2006/relationships/hyperlink" Target="https://www.procyclingstats.com/rider/luca-wackermann" TargetMode="External"/><Relationship Id="rId855" Type="http://schemas.openxmlformats.org/officeDocument/2006/relationships/hyperlink" Target="https://www.procyclingstats.com/rider/daniil-fominykh" TargetMode="External"/><Relationship Id="rId1040" Type="http://schemas.openxmlformats.org/officeDocument/2006/relationships/hyperlink" Target="https://www.procyclingstats.com/rider/loic-chetout" TargetMode="External"/><Relationship Id="rId1278" Type="http://schemas.openxmlformats.org/officeDocument/2006/relationships/hyperlink" Target="https://www.procyclingstats.com/rider/emmanuel-morin" TargetMode="External"/><Relationship Id="rId287" Type="http://schemas.openxmlformats.org/officeDocument/2006/relationships/hyperlink" Target="https://www.procyclingstats.com/rider/matteo-moschetti" TargetMode="External"/><Relationship Id="rId410" Type="http://schemas.openxmlformats.org/officeDocument/2006/relationships/hyperlink" Target="https://www.procyclingstats.com/rider/pascal-eenkhoorn" TargetMode="External"/><Relationship Id="rId494" Type="http://schemas.openxmlformats.org/officeDocument/2006/relationships/hyperlink" Target="https://www.procyclingstats.com/rider/jurgen-roelandts" TargetMode="External"/><Relationship Id="rId508" Type="http://schemas.openxmlformats.org/officeDocument/2006/relationships/hyperlink" Target="https://www.procyclingstats.com/rider/juan-sebastian-molano" TargetMode="External"/><Relationship Id="rId715" Type="http://schemas.openxmlformats.org/officeDocument/2006/relationships/hyperlink" Target="https://www.procyclingstats.com/rider/william-david-munoz" TargetMode="External"/><Relationship Id="rId922" Type="http://schemas.openxmlformats.org/officeDocument/2006/relationships/hyperlink" Target="https://www.procyclingstats.com/rider/juan-pedro-lopez" TargetMode="External"/><Relationship Id="rId1138" Type="http://schemas.openxmlformats.org/officeDocument/2006/relationships/hyperlink" Target="https://www.procyclingstats.com/rider/kevin-vermaerke" TargetMode="External"/><Relationship Id="rId1345" Type="http://schemas.openxmlformats.org/officeDocument/2006/relationships/hyperlink" Target="https://www.procyclingstats.com/rider/filippo-fiorelli" TargetMode="External"/><Relationship Id="rId147" Type="http://schemas.openxmlformats.org/officeDocument/2006/relationships/hyperlink" Target="https://www.procyclingstats.com/rider/toms-skujins" TargetMode="External"/><Relationship Id="rId354" Type="http://schemas.openxmlformats.org/officeDocument/2006/relationships/hyperlink" Target="https://www.procyclingstats.com/rider/yoann-paillot" TargetMode="External"/><Relationship Id="rId799" Type="http://schemas.openxmlformats.org/officeDocument/2006/relationships/hyperlink" Target="https://www.procyclingstats.com/rider/salvador-guardiola" TargetMode="External"/><Relationship Id="rId1191" Type="http://schemas.openxmlformats.org/officeDocument/2006/relationships/hyperlink" Target="https://www.procyclingstats.com/rider/reynard-butler" TargetMode="External"/><Relationship Id="rId1205" Type="http://schemas.openxmlformats.org/officeDocument/2006/relationships/hyperlink" Target="https://www.procyclingstats.com/rider/alexis-guerin" TargetMode="External"/><Relationship Id="rId51" Type="http://schemas.openxmlformats.org/officeDocument/2006/relationships/hyperlink" Target="https://www.procyclingstats.com/rider/arnaud-demare" TargetMode="External"/><Relationship Id="rId561" Type="http://schemas.openxmlformats.org/officeDocument/2006/relationships/hyperlink" Target="https://www.procyclingstats.com/rider/herman-dahl" TargetMode="External"/><Relationship Id="rId659" Type="http://schemas.openxmlformats.org/officeDocument/2006/relationships/hyperlink" Target="https://www.procyclingstats.com/rider/rasmus-tiller" TargetMode="External"/><Relationship Id="rId866" Type="http://schemas.openxmlformats.org/officeDocument/2006/relationships/hyperlink" Target="https://www.procyclingstats.com/rider/pawel-franczak" TargetMode="External"/><Relationship Id="rId1289" Type="http://schemas.openxmlformats.org/officeDocument/2006/relationships/hyperlink" Target="https://www.procyclingstats.com/rider/roger-kluge" TargetMode="External"/><Relationship Id="rId1412" Type="http://schemas.openxmlformats.org/officeDocument/2006/relationships/hyperlink" Target="https://www.procyclingstats.com/rider/rafael-silva" TargetMode="External"/><Relationship Id="rId214" Type="http://schemas.openxmlformats.org/officeDocument/2006/relationships/hyperlink" Target="https://www.procyclingstats.com/rider/nelson-oliveira" TargetMode="External"/><Relationship Id="rId298" Type="http://schemas.openxmlformats.org/officeDocument/2006/relationships/hyperlink" Target="https://www.procyclingstats.com/rider/davide-gabburo" TargetMode="External"/><Relationship Id="rId421" Type="http://schemas.openxmlformats.org/officeDocument/2006/relationships/hyperlink" Target="https://www.procyclingstats.com/rider/vicente-garcia-de-mateus-rubio" TargetMode="External"/><Relationship Id="rId519" Type="http://schemas.openxmlformats.org/officeDocument/2006/relationships/hyperlink" Target="https://www.procyclingstats.com/rider/olivier-le-gac" TargetMode="External"/><Relationship Id="rId1051" Type="http://schemas.openxmlformats.org/officeDocument/2006/relationships/hyperlink" Target="https://www.procyclingstats.com/rider/johannes-hirschbichler" TargetMode="External"/><Relationship Id="rId1149" Type="http://schemas.openxmlformats.org/officeDocument/2006/relationships/hyperlink" Target="https://www.procyclingstats.com/rider/simon-guglielmi" TargetMode="External"/><Relationship Id="rId1356" Type="http://schemas.openxmlformats.org/officeDocument/2006/relationships/hyperlink" Target="https://www.procyclingstats.com/rider/jake-stewart" TargetMode="External"/><Relationship Id="rId158" Type="http://schemas.openxmlformats.org/officeDocument/2006/relationships/hyperlink" Target="https://www.procyclingstats.com/rider/remi-cavagna" TargetMode="External"/><Relationship Id="rId726" Type="http://schemas.openxmlformats.org/officeDocument/2006/relationships/hyperlink" Target="https://www.procyclingstats.com/rider/hector-carretero" TargetMode="External"/><Relationship Id="rId933" Type="http://schemas.openxmlformats.org/officeDocument/2006/relationships/hyperlink" Target="https://www.procyclingstats.com/rider/michael-hernandez" TargetMode="External"/><Relationship Id="rId1009" Type="http://schemas.openxmlformats.org/officeDocument/2006/relationships/hyperlink" Target="https://www.procyclingstats.com/rider/vincenzo-albanese" TargetMode="External"/><Relationship Id="rId62" Type="http://schemas.openxmlformats.org/officeDocument/2006/relationships/hyperlink" Target="https://www.procyclingstats.com/rider/stefan-kung" TargetMode="External"/><Relationship Id="rId365" Type="http://schemas.openxmlformats.org/officeDocument/2006/relationships/hyperlink" Target="https://www.procyclingstats.com/rider/peter-stetina" TargetMode="External"/><Relationship Id="rId572" Type="http://schemas.openxmlformats.org/officeDocument/2006/relationships/hyperlink" Target="https://www.procyclingstats.com/rider/sam-crome" TargetMode="External"/><Relationship Id="rId1216" Type="http://schemas.openxmlformats.org/officeDocument/2006/relationships/hyperlink" Target="https://www.procyclingstats.com/rider/vasili-strokov" TargetMode="External"/><Relationship Id="rId1423" Type="http://schemas.openxmlformats.org/officeDocument/2006/relationships/hyperlink" Target="https://www.procyclingstats.com/rider/lukas-kubis" TargetMode="External"/><Relationship Id="rId225" Type="http://schemas.openxmlformats.org/officeDocument/2006/relationships/hyperlink" Target="https://www.procyclingstats.com/rider/owain-doull" TargetMode="External"/><Relationship Id="rId432" Type="http://schemas.openxmlformats.org/officeDocument/2006/relationships/hyperlink" Target="https://www.procyclingstats.com/rider/fernando-barcelo" TargetMode="External"/><Relationship Id="rId877" Type="http://schemas.openxmlformats.org/officeDocument/2006/relationships/hyperlink" Target="https://www.procyclingstats.com/rider/roland-thalmann" TargetMode="External"/><Relationship Id="rId1062" Type="http://schemas.openxmlformats.org/officeDocument/2006/relationships/hyperlink" Target="https://www.procyclingstats.com/rider/natnael-tesfatsion" TargetMode="External"/><Relationship Id="rId737" Type="http://schemas.openxmlformats.org/officeDocument/2006/relationships/hyperlink" Target="https://www.procyclingstats.com/rider/przemyslaw-kasperkiewicz" TargetMode="External"/><Relationship Id="rId944" Type="http://schemas.openxmlformats.org/officeDocument/2006/relationships/hyperlink" Target="https://www.procyclingstats.com/rider/andreas-schillinger" TargetMode="External"/><Relationship Id="rId1367" Type="http://schemas.openxmlformats.org/officeDocument/2006/relationships/hyperlink" Target="https://www.procyclingstats.com/rider/iljo-keisse" TargetMode="External"/><Relationship Id="rId73" Type="http://schemas.openxmlformats.org/officeDocument/2006/relationships/hyperlink" Target="https://www.procyclingstats.com/rider/daniel-martin1" TargetMode="External"/><Relationship Id="rId169" Type="http://schemas.openxmlformats.org/officeDocument/2006/relationships/hyperlink" Target="https://www.procyclingstats.com/rider/lawson-craddock" TargetMode="External"/><Relationship Id="rId376" Type="http://schemas.openxmlformats.org/officeDocument/2006/relationships/hyperlink" Target="https://www.procyclingstats.com/rider/winner-anacona" TargetMode="External"/><Relationship Id="rId583" Type="http://schemas.openxmlformats.org/officeDocument/2006/relationships/hyperlink" Target="https://www.procyclingstats.com/rider/luis-villalobos-hernandez" TargetMode="External"/><Relationship Id="rId790" Type="http://schemas.openxmlformats.org/officeDocument/2006/relationships/hyperlink" Target="https://www.procyclingstats.com/rider/lennert-teugels" TargetMode="External"/><Relationship Id="rId804" Type="http://schemas.openxmlformats.org/officeDocument/2006/relationships/hyperlink" Target="https://www.procyclingstats.com/rider/hyo-suk-gong" TargetMode="External"/><Relationship Id="rId1227" Type="http://schemas.openxmlformats.org/officeDocument/2006/relationships/hyperlink" Target="https://www.procyclingstats.com/rider/markus-wildauer" TargetMode="External"/><Relationship Id="rId1434" Type="http://schemas.openxmlformats.org/officeDocument/2006/relationships/hyperlink" Target="https://www.procyclingstats.com/rider/primoz-roglic" TargetMode="External"/><Relationship Id="rId4" Type="http://schemas.openxmlformats.org/officeDocument/2006/relationships/hyperlink" Target="https://www.procyclingstats.com/rider/julian-alaphilippe" TargetMode="External"/><Relationship Id="rId236" Type="http://schemas.openxmlformats.org/officeDocument/2006/relationships/hyperlink" Target="https://www.procyclingstats.com/rider/loic-vliegen" TargetMode="External"/><Relationship Id="rId443" Type="http://schemas.openxmlformats.org/officeDocument/2006/relationships/hyperlink" Target="https://www.procyclingstats.com/rider/charles-planet" TargetMode="External"/><Relationship Id="rId650" Type="http://schemas.openxmlformats.org/officeDocument/2006/relationships/hyperlink" Target="https://www.procyclingstats.com/rider/alvaro-duarte" TargetMode="External"/><Relationship Id="rId888" Type="http://schemas.openxmlformats.org/officeDocument/2006/relationships/hyperlink" Target="https://www.procyclingstats.com/rider/alvaro-trueba" TargetMode="External"/><Relationship Id="rId1073" Type="http://schemas.openxmlformats.org/officeDocument/2006/relationships/hyperlink" Target="https://www.procyclingstats.com/rider/rafael-valls" TargetMode="External"/><Relationship Id="rId1280" Type="http://schemas.openxmlformats.org/officeDocument/2006/relationships/hyperlink" Target="https://www.procyclingstats.com/rider/el-houcaine-sabbahi" TargetMode="External"/><Relationship Id="rId303" Type="http://schemas.openxmlformats.org/officeDocument/2006/relationships/hyperlink" Target="https://www.procyclingstats.com/rider/gonzalo-serrano" TargetMode="External"/><Relationship Id="rId748" Type="http://schemas.openxmlformats.org/officeDocument/2006/relationships/hyperlink" Target="https://www.procyclingstats.com/rider/stijn-vandenbergh" TargetMode="External"/><Relationship Id="rId955" Type="http://schemas.openxmlformats.org/officeDocument/2006/relationships/hyperlink" Target="https://www.procyclingstats.com/rider/hugo-forssell" TargetMode="External"/><Relationship Id="rId1140" Type="http://schemas.openxmlformats.org/officeDocument/2006/relationships/hyperlink" Target="https://www.procyclingstats.com/rider/thomas-pidcock" TargetMode="External"/><Relationship Id="rId1378" Type="http://schemas.openxmlformats.org/officeDocument/2006/relationships/hyperlink" Target="https://www.procyclingstats.com/rider/jakub-murias" TargetMode="External"/><Relationship Id="rId84" Type="http://schemas.openxmlformats.org/officeDocument/2006/relationships/hyperlink" Target="https://www.procyclingstats.com/rider/giacomo-nizzolo" TargetMode="External"/><Relationship Id="rId387" Type="http://schemas.openxmlformats.org/officeDocument/2006/relationships/hyperlink" Target="https://www.procyclingstats.com/rider/antonio-pedrero" TargetMode="External"/><Relationship Id="rId510" Type="http://schemas.openxmlformats.org/officeDocument/2006/relationships/hyperlink" Target="https://www.procyclingstats.com/rider/gino-mader" TargetMode="External"/><Relationship Id="rId594" Type="http://schemas.openxmlformats.org/officeDocument/2006/relationships/hyperlink" Target="https://www.procyclingstats.com/rider/mark-christian" TargetMode="External"/><Relationship Id="rId608" Type="http://schemas.openxmlformats.org/officeDocument/2006/relationships/hyperlink" Target="https://www.procyclingstats.com/rider/conor-dunne" TargetMode="External"/><Relationship Id="rId815" Type="http://schemas.openxmlformats.org/officeDocument/2006/relationships/hyperlink" Target="https://www.procyclingstats.com/rider/kevin-ledanois" TargetMode="External"/><Relationship Id="rId1238" Type="http://schemas.openxmlformats.org/officeDocument/2006/relationships/hyperlink" Target="https://www.procyclingstats.com/rider/muhammad-danieal-haikal-eddy-suhaidee" TargetMode="External"/><Relationship Id="rId1445" Type="http://schemas.openxmlformats.org/officeDocument/2006/relationships/hyperlink" Target="https://www.procyclingstats.com/rider/richard-carapaz" TargetMode="External"/><Relationship Id="rId247" Type="http://schemas.openxmlformats.org/officeDocument/2006/relationships/hyperlink" Target="https://www.procyclingstats.com/rider/jonas-vingegaard-rasmussen" TargetMode="External"/><Relationship Id="rId899" Type="http://schemas.openxmlformats.org/officeDocument/2006/relationships/hyperlink" Target="https://www.procyclingstats.com/rider/jacob-hennessy" TargetMode="External"/><Relationship Id="rId1000" Type="http://schemas.openxmlformats.org/officeDocument/2006/relationships/hyperlink" Target="https://www.procyclingstats.com/rider/mattia-bais" TargetMode="External"/><Relationship Id="rId1084" Type="http://schemas.openxmlformats.org/officeDocument/2006/relationships/hyperlink" Target="https://www.procyclingstats.com/rider/mykhaylo-kononenko" TargetMode="External"/><Relationship Id="rId1305" Type="http://schemas.openxmlformats.org/officeDocument/2006/relationships/hyperlink" Target="https://www.procyclingstats.com/rider/marti-marquez" TargetMode="External"/><Relationship Id="rId107" Type="http://schemas.openxmlformats.org/officeDocument/2006/relationships/hyperlink" Target="https://www.procyclingstats.com/rider/marc-soler" TargetMode="External"/><Relationship Id="rId454" Type="http://schemas.openxmlformats.org/officeDocument/2006/relationships/hyperlink" Target="https://www.procyclingstats.com/rider/ryan-cavanagh" TargetMode="External"/><Relationship Id="rId661" Type="http://schemas.openxmlformats.org/officeDocument/2006/relationships/hyperlink" Target="https://www.procyclingstats.com/rider/benjamin-prades-reverter" TargetMode="External"/><Relationship Id="rId759" Type="http://schemas.openxmlformats.org/officeDocument/2006/relationships/hyperlink" Target="https://www.procyclingstats.com/rider/azzedine-lagab" TargetMode="External"/><Relationship Id="rId966" Type="http://schemas.openxmlformats.org/officeDocument/2006/relationships/hyperlink" Target="https://www.procyclingstats.com/rider/alfdan-de-decker" TargetMode="External"/><Relationship Id="rId1291" Type="http://schemas.openxmlformats.org/officeDocument/2006/relationships/hyperlink" Target="https://www.procyclingstats.com/rider/harm-vanhoucke" TargetMode="External"/><Relationship Id="rId1389" Type="http://schemas.openxmlformats.org/officeDocument/2006/relationships/hyperlink" Target="https://www.procyclingstats.com/rider/luca-chirico" TargetMode="External"/><Relationship Id="rId11" Type="http://schemas.openxmlformats.org/officeDocument/2006/relationships/hyperlink" Target="https://www.procyclingstats.com/rider/michael-matthews" TargetMode="External"/><Relationship Id="rId314" Type="http://schemas.openxmlformats.org/officeDocument/2006/relationships/hyperlink" Target="https://www.procyclingstats.com/rider/niklas-larsen" TargetMode="External"/><Relationship Id="rId398" Type="http://schemas.openxmlformats.org/officeDocument/2006/relationships/hyperlink" Target="https://www.procyclingstats.com/rider/pierre-rolland" TargetMode="External"/><Relationship Id="rId521" Type="http://schemas.openxmlformats.org/officeDocument/2006/relationships/hyperlink" Target="https://www.procyclingstats.com/rider/sondre-holst-enger" TargetMode="External"/><Relationship Id="rId619" Type="http://schemas.openxmlformats.org/officeDocument/2006/relationships/hyperlink" Target="https://www.procyclingstats.com/rider/oleksandr-polivoda" TargetMode="External"/><Relationship Id="rId1151" Type="http://schemas.openxmlformats.org/officeDocument/2006/relationships/hyperlink" Target="https://www.procyclingstats.com/rider/morten-hulgaard" TargetMode="External"/><Relationship Id="rId1249" Type="http://schemas.openxmlformats.org/officeDocument/2006/relationships/hyperlink" Target="https://www.procyclingstats.com/rider/bruno-armirail" TargetMode="External"/><Relationship Id="rId95" Type="http://schemas.openxmlformats.org/officeDocument/2006/relationships/hyperlink" Target="https://www.procyclingstats.com/rider/benoit-cosnefroy" TargetMode="External"/><Relationship Id="rId160" Type="http://schemas.openxmlformats.org/officeDocument/2006/relationships/hyperlink" Target="https://www.procyclingstats.com/rider/jos-van-emden" TargetMode="External"/><Relationship Id="rId826" Type="http://schemas.openxmlformats.org/officeDocument/2006/relationships/hyperlink" Target="https://www.procyclingstats.com/rider/michael-bresciani" TargetMode="External"/><Relationship Id="rId1011" Type="http://schemas.openxmlformats.org/officeDocument/2006/relationships/hyperlink" Target="https://www.procyclingstats.com/rider/szymon-rekita" TargetMode="External"/><Relationship Id="rId1109" Type="http://schemas.openxmlformats.org/officeDocument/2006/relationships/hyperlink" Target="https://www.procyclingstats.com/rider/samuel-caldeira" TargetMode="External"/><Relationship Id="rId1456" Type="http://schemas.openxmlformats.org/officeDocument/2006/relationships/hyperlink" Target="https://www.procyclingstats.com/rider/daniel-martin1" TargetMode="External"/><Relationship Id="rId258" Type="http://schemas.openxmlformats.org/officeDocument/2006/relationships/hyperlink" Target="https://www.procyclingstats.com/rider/dion-smith" TargetMode="External"/><Relationship Id="rId465" Type="http://schemas.openxmlformats.org/officeDocument/2006/relationships/hyperlink" Target="https://www.procyclingstats.com/rider/francisco-mancebo" TargetMode="External"/><Relationship Id="rId672" Type="http://schemas.openxmlformats.org/officeDocument/2006/relationships/hyperlink" Target="https://www.procyclingstats.com/rider/filip-maciejuk" TargetMode="External"/><Relationship Id="rId1095" Type="http://schemas.openxmlformats.org/officeDocument/2006/relationships/hyperlink" Target="https://www.procyclingstats.com/rider/mikel-alonso-flores" TargetMode="External"/><Relationship Id="rId1316" Type="http://schemas.openxmlformats.org/officeDocument/2006/relationships/hyperlink" Target="https://www.procyclingstats.com/rider/filippo-conca" TargetMode="External"/><Relationship Id="rId22" Type="http://schemas.openxmlformats.org/officeDocument/2006/relationships/hyperlink" Target="https://www.procyclingstats.com/rider/caleb-ewan" TargetMode="External"/><Relationship Id="rId118" Type="http://schemas.openxmlformats.org/officeDocument/2006/relationships/hyperlink" Target="https://www.procyclingstats.com/rider/hugo-hofstetter" TargetMode="External"/><Relationship Id="rId325" Type="http://schemas.openxmlformats.org/officeDocument/2006/relationships/hyperlink" Target="https://www.procyclingstats.com/rider/carlos-verona" TargetMode="External"/><Relationship Id="rId532" Type="http://schemas.openxmlformats.org/officeDocument/2006/relationships/hyperlink" Target="https://www.procyclingstats.com/rider/kristijan-durasek" TargetMode="External"/><Relationship Id="rId977" Type="http://schemas.openxmlformats.org/officeDocument/2006/relationships/hyperlink" Target="https://www.procyclingstats.com/rider/michal-paluta" TargetMode="External"/><Relationship Id="rId1162" Type="http://schemas.openxmlformats.org/officeDocument/2006/relationships/hyperlink" Target="https://www.procyclingstats.com/rider/jon-agirre" TargetMode="External"/><Relationship Id="rId171" Type="http://schemas.openxmlformats.org/officeDocument/2006/relationships/hyperlink" Target="https://www.procyclingstats.com/rider/dries-de-bondt" TargetMode="External"/><Relationship Id="rId837" Type="http://schemas.openxmlformats.org/officeDocument/2006/relationships/hyperlink" Target="https://www.procyclingstats.com/rider/mikel-iturria" TargetMode="External"/><Relationship Id="rId1022" Type="http://schemas.openxmlformats.org/officeDocument/2006/relationships/hyperlink" Target="https://www.procyclingstats.com/rider/marton-dina" TargetMode="External"/><Relationship Id="rId1467" Type="http://schemas.openxmlformats.org/officeDocument/2006/relationships/hyperlink" Target="https://www.procyclingstats.com/rider/filippo-ganna" TargetMode="External"/><Relationship Id="rId269" Type="http://schemas.openxmlformats.org/officeDocument/2006/relationships/hyperlink" Target="https://www.procyclingstats.com/rider/maciej-bodnar" TargetMode="External"/><Relationship Id="rId476" Type="http://schemas.openxmlformats.org/officeDocument/2006/relationships/hyperlink" Target="https://www.procyclingstats.com/rider/domen-novak" TargetMode="External"/><Relationship Id="rId683" Type="http://schemas.openxmlformats.org/officeDocument/2006/relationships/hyperlink" Target="https://www.procyclingstats.com/rider/didier-munyaneza" TargetMode="External"/><Relationship Id="rId890" Type="http://schemas.openxmlformats.org/officeDocument/2006/relationships/hyperlink" Target="https://www.procyclingstats.com/rider/hang-shi" TargetMode="External"/><Relationship Id="rId904" Type="http://schemas.openxmlformats.org/officeDocument/2006/relationships/hyperlink" Target="https://www.procyclingstats.com/rider/matthew-holmes" TargetMode="External"/><Relationship Id="rId1327" Type="http://schemas.openxmlformats.org/officeDocument/2006/relationships/hyperlink" Target="https://www.procyclingstats.com/rider/miguel-heidemann" TargetMode="External"/><Relationship Id="rId33" Type="http://schemas.openxmlformats.org/officeDocument/2006/relationships/hyperlink" Target="https://www.procyclingstats.com/rider/michael-woods" TargetMode="External"/><Relationship Id="rId129" Type="http://schemas.openxmlformats.org/officeDocument/2006/relationships/hyperlink" Target="https://www.procyclingstats.com/rider/michael-morkov" TargetMode="External"/><Relationship Id="rId336" Type="http://schemas.openxmlformats.org/officeDocument/2006/relationships/hyperlink" Target="https://www.procyclingstats.com/rider/quentin-pacher" TargetMode="External"/><Relationship Id="rId543" Type="http://schemas.openxmlformats.org/officeDocument/2006/relationships/hyperlink" Target="https://www.procyclingstats.com/rider/floris-de-tier" TargetMode="External"/><Relationship Id="rId988" Type="http://schemas.openxmlformats.org/officeDocument/2006/relationships/hyperlink" Target="https://www.procyclingstats.com/rider/louis-vervaeke" TargetMode="External"/><Relationship Id="rId1173" Type="http://schemas.openxmlformats.org/officeDocument/2006/relationships/hyperlink" Target="https://www.procyclingstats.com/rider/morne-van-niekerk" TargetMode="External"/><Relationship Id="rId1380" Type="http://schemas.openxmlformats.org/officeDocument/2006/relationships/hyperlink" Target="https://www.procyclingstats.com/rider/fabricio-ferrari" TargetMode="External"/><Relationship Id="rId182" Type="http://schemas.openxmlformats.org/officeDocument/2006/relationships/hyperlink" Target="https://www.procyclingstats.com/rider/oscar-rodriguez" TargetMode="External"/><Relationship Id="rId403" Type="http://schemas.openxmlformats.org/officeDocument/2006/relationships/hyperlink" Target="https://www.procyclingstats.com/rider/raymond-kreder" TargetMode="External"/><Relationship Id="rId750" Type="http://schemas.openxmlformats.org/officeDocument/2006/relationships/hyperlink" Target="https://www.procyclingstats.com/rider/thomas-scully" TargetMode="External"/><Relationship Id="rId848" Type="http://schemas.openxmlformats.org/officeDocument/2006/relationships/hyperlink" Target="https://www.procyclingstats.com/rider/kevin-geniets" TargetMode="External"/><Relationship Id="rId1033" Type="http://schemas.openxmlformats.org/officeDocument/2006/relationships/hyperlink" Target="https://www.procyclingstats.com/rider/lorenzo-rota" TargetMode="External"/><Relationship Id="rId487" Type="http://schemas.openxmlformats.org/officeDocument/2006/relationships/hyperlink" Target="https://www.procyclingstats.com/rider/benjamin-king-1" TargetMode="External"/><Relationship Id="rId610" Type="http://schemas.openxmlformats.org/officeDocument/2006/relationships/hyperlink" Target="https://www.procyclingstats.com/rider/harry-tanfield" TargetMode="External"/><Relationship Id="rId694" Type="http://schemas.openxmlformats.org/officeDocument/2006/relationships/hyperlink" Target="https://www.procyclingstats.com/rider/liam-white" TargetMode="External"/><Relationship Id="rId708" Type="http://schemas.openxmlformats.org/officeDocument/2006/relationships/hyperlink" Target="https://www.procyclingstats.com/rider/thibault-guernalec" TargetMode="External"/><Relationship Id="rId915" Type="http://schemas.openxmlformats.org/officeDocument/2006/relationships/hyperlink" Target="https://www.procyclingstats.com/rider/unai-cuadrado" TargetMode="External"/><Relationship Id="rId1240" Type="http://schemas.openxmlformats.org/officeDocument/2006/relationships/hyperlink" Target="https://www.procyclingstats.com/rider/nur-amirul-fakhruddin-mazuki" TargetMode="External"/><Relationship Id="rId1338" Type="http://schemas.openxmlformats.org/officeDocument/2006/relationships/hyperlink" Target="https://www.procyclingstats.com/rider/luca-mozzato" TargetMode="External"/><Relationship Id="rId347" Type="http://schemas.openxmlformats.org/officeDocument/2006/relationships/hyperlink" Target="https://www.procyclingstats.com/rider/alexander-kamp" TargetMode="External"/><Relationship Id="rId999" Type="http://schemas.openxmlformats.org/officeDocument/2006/relationships/hyperlink" Target="https://www.procyclingstats.com/rider/alois-kankovsky" TargetMode="External"/><Relationship Id="rId1100" Type="http://schemas.openxmlformats.org/officeDocument/2006/relationships/hyperlink" Target="https://www.procyclingstats.com/rider/wojciech-ziolkowski" TargetMode="External"/><Relationship Id="rId1184" Type="http://schemas.openxmlformats.org/officeDocument/2006/relationships/hyperlink" Target="https://www.procyclingstats.com/rider/anton-kuzmin" TargetMode="External"/><Relationship Id="rId1405" Type="http://schemas.openxmlformats.org/officeDocument/2006/relationships/hyperlink" Target="https://www.procyclingstats.com/rider/thanakhan-chaiyasombat" TargetMode="External"/><Relationship Id="rId44" Type="http://schemas.openxmlformats.org/officeDocument/2006/relationships/hyperlink" Target="https://www.procyclingstats.com/rider/sergio-higuita" TargetMode="External"/><Relationship Id="rId554" Type="http://schemas.openxmlformats.org/officeDocument/2006/relationships/hyperlink" Target="https://www.procyclingstats.com/rider/javier-moreno" TargetMode="External"/><Relationship Id="rId761" Type="http://schemas.openxmlformats.org/officeDocument/2006/relationships/hyperlink" Target="https://www.procyclingstats.com/rider/andre-carvalho" TargetMode="External"/><Relationship Id="rId859" Type="http://schemas.openxmlformats.org/officeDocument/2006/relationships/hyperlink" Target="https://www.procyclingstats.com/rider/mauricio-moreira" TargetMode="External"/><Relationship Id="rId1391" Type="http://schemas.openxmlformats.org/officeDocument/2006/relationships/hyperlink" Target="https://www.procyclingstats.com/rider/timo-kielich" TargetMode="External"/><Relationship Id="rId193" Type="http://schemas.openxmlformats.org/officeDocument/2006/relationships/hyperlink" Target="https://www.procyclingstats.com/rider/andre-greipel" TargetMode="External"/><Relationship Id="rId207" Type="http://schemas.openxmlformats.org/officeDocument/2006/relationships/hyperlink" Target="https://www.procyclingstats.com/rider/ben-o-connor" TargetMode="External"/><Relationship Id="rId414" Type="http://schemas.openxmlformats.org/officeDocument/2006/relationships/hyperlink" Target="https://www.procyclingstats.com/rider/jimmy-janssens" TargetMode="External"/><Relationship Id="rId498" Type="http://schemas.openxmlformats.org/officeDocument/2006/relationships/hyperlink" Target="https://www.procyclingstats.com/rider/jaime-roson" TargetMode="External"/><Relationship Id="rId621" Type="http://schemas.openxmlformats.org/officeDocument/2006/relationships/hyperlink" Target="https://www.procyclingstats.com/rider/louis-meintjes" TargetMode="External"/><Relationship Id="rId1044" Type="http://schemas.openxmlformats.org/officeDocument/2006/relationships/hyperlink" Target="https://www.procyclingstats.com/rider/iver-knotten" TargetMode="External"/><Relationship Id="rId1251" Type="http://schemas.openxmlformats.org/officeDocument/2006/relationships/hyperlink" Target="https://www.procyclingstats.com/rider/natnael-mebrahtom" TargetMode="External"/><Relationship Id="rId1349" Type="http://schemas.openxmlformats.org/officeDocument/2006/relationships/hyperlink" Target="https://www.procyclingstats.com/rider/julius-van-den-berg" TargetMode="External"/><Relationship Id="rId260" Type="http://schemas.openxmlformats.org/officeDocument/2006/relationships/hyperlink" Target="https://www.procyclingstats.com/rider/grega-bole" TargetMode="External"/><Relationship Id="rId719" Type="http://schemas.openxmlformats.org/officeDocument/2006/relationships/hyperlink" Target="https://www.procyclingstats.com/rider/iuri-filosi" TargetMode="External"/><Relationship Id="rId926" Type="http://schemas.openxmlformats.org/officeDocument/2006/relationships/hyperlink" Target="https://www.procyclingstats.com/rider/tom-devriendt" TargetMode="External"/><Relationship Id="rId1111" Type="http://schemas.openxmlformats.org/officeDocument/2006/relationships/hyperlink" Target="https://www.procyclingstats.com/rider/davide-appollonio" TargetMode="External"/><Relationship Id="rId55" Type="http://schemas.openxmlformats.org/officeDocument/2006/relationships/hyperlink" Target="https://www.procyclingstats.com/rider/philippe-gilbert" TargetMode="External"/><Relationship Id="rId120" Type="http://schemas.openxmlformats.org/officeDocument/2006/relationships/hyperlink" Target="https://www.procyclingstats.com/rider/giovanni-visconti" TargetMode="External"/><Relationship Id="rId358" Type="http://schemas.openxmlformats.org/officeDocument/2006/relationships/hyperlink" Target="https://www.procyclingstats.com/rider/julien-el-fares" TargetMode="External"/><Relationship Id="rId565" Type="http://schemas.openxmlformats.org/officeDocument/2006/relationships/hyperlink" Target="https://www.procyclingstats.com/rider/danilo-wyss" TargetMode="External"/><Relationship Id="rId772" Type="http://schemas.openxmlformats.org/officeDocument/2006/relationships/hyperlink" Target="https://www.procyclingstats.com/rider/chun-kai-feng" TargetMode="External"/><Relationship Id="rId1195" Type="http://schemas.openxmlformats.org/officeDocument/2006/relationships/hyperlink" Target="https://www.procyclingstats.com/rider/jonathan-milan" TargetMode="External"/><Relationship Id="rId1209" Type="http://schemas.openxmlformats.org/officeDocument/2006/relationships/hyperlink" Target="https://www.procyclingstats.com/rider/martin-salmon" TargetMode="External"/><Relationship Id="rId1416" Type="http://schemas.openxmlformats.org/officeDocument/2006/relationships/hyperlink" Target="https://www.procyclingstats.com/rider/martin-haring" TargetMode="External"/><Relationship Id="rId218" Type="http://schemas.openxmlformats.org/officeDocument/2006/relationships/hyperlink" Target="https://www.procyclingstats.com/rider/sepp-kuss" TargetMode="External"/><Relationship Id="rId425" Type="http://schemas.openxmlformats.org/officeDocument/2006/relationships/hyperlink" Target="https://www.procyclingstats.com/rider/dries-van-gestel" TargetMode="External"/><Relationship Id="rId632" Type="http://schemas.openxmlformats.org/officeDocument/2006/relationships/hyperlink" Target="https://www.procyclingstats.com/rider/daniel-pearson" TargetMode="External"/><Relationship Id="rId1055" Type="http://schemas.openxmlformats.org/officeDocument/2006/relationships/hyperlink" Target="https://www.procyclingstats.com/rider/ian-stannard" TargetMode="External"/><Relationship Id="rId1262" Type="http://schemas.openxmlformats.org/officeDocument/2006/relationships/hyperlink" Target="https://www.procyclingstats.com/rider/filippo-zana" TargetMode="External"/><Relationship Id="rId271" Type="http://schemas.openxmlformats.org/officeDocument/2006/relationships/hyperlink" Target="https://www.procyclingstats.com/rider/clement-venturini" TargetMode="External"/><Relationship Id="rId937" Type="http://schemas.openxmlformats.org/officeDocument/2006/relationships/hyperlink" Target="https://www.procyclingstats.com/rider/walter-vargas" TargetMode="External"/><Relationship Id="rId1122" Type="http://schemas.openxmlformats.org/officeDocument/2006/relationships/hyperlink" Target="https://www.procyclingstats.com/rider/rui-vinhas" TargetMode="External"/><Relationship Id="rId66" Type="http://schemas.openxmlformats.org/officeDocument/2006/relationships/hyperlink" Target="https://www.procyclingstats.com/rider/wout-poels" TargetMode="External"/><Relationship Id="rId131" Type="http://schemas.openxmlformats.org/officeDocument/2006/relationships/hyperlink" Target="https://www.procyclingstats.com/rider/baptiste-planckaert" TargetMode="External"/><Relationship Id="rId369" Type="http://schemas.openxmlformats.org/officeDocument/2006/relationships/hyperlink" Target="https://www.procyclingstats.com/rider/fabian-lienhard" TargetMode="External"/><Relationship Id="rId576" Type="http://schemas.openxmlformats.org/officeDocument/2006/relationships/hyperlink" Target="https://www.procyclingstats.com/rider/tom-bohli" TargetMode="External"/><Relationship Id="rId783" Type="http://schemas.openxmlformats.org/officeDocument/2006/relationships/hyperlink" Target="https://www.procyclingstats.com/rider/ludovic-robeet" TargetMode="External"/><Relationship Id="rId990" Type="http://schemas.openxmlformats.org/officeDocument/2006/relationships/hyperlink" Target="https://www.procyclingstats.com/rider/valerio-agnoli" TargetMode="External"/><Relationship Id="rId1427" Type="http://schemas.openxmlformats.org/officeDocument/2006/relationships/hyperlink" Target="https://www.procyclingstats.com/rider/pauls-rubenis" TargetMode="External"/><Relationship Id="rId229" Type="http://schemas.openxmlformats.org/officeDocument/2006/relationships/hyperlink" Target="https://www.procyclingstats.com/rider/szymon-sajnok" TargetMode="External"/><Relationship Id="rId436" Type="http://schemas.openxmlformats.org/officeDocument/2006/relationships/hyperlink" Target="https://www.procyclingstats.com/rider/julien-trarieux" TargetMode="External"/><Relationship Id="rId643" Type="http://schemas.openxmlformats.org/officeDocument/2006/relationships/hyperlink" Target="https://www.procyclingstats.com/rider/mekseb-debesay" TargetMode="External"/><Relationship Id="rId1066" Type="http://schemas.openxmlformats.org/officeDocument/2006/relationships/hyperlink" Target="https://www.procyclingstats.com/rider/aleksandr-smirnov" TargetMode="External"/><Relationship Id="rId1273" Type="http://schemas.openxmlformats.org/officeDocument/2006/relationships/hyperlink" Target="https://www.procyclingstats.com/rider/richard-carapaz" TargetMode="External"/><Relationship Id="rId850" Type="http://schemas.openxmlformats.org/officeDocument/2006/relationships/hyperlink" Target="https://www.procyclingstats.com/rider/lorenzo-fortunato" TargetMode="External"/><Relationship Id="rId948" Type="http://schemas.openxmlformats.org/officeDocument/2006/relationships/hyperlink" Target="https://www.procyclingstats.com/rider/atsushi-oka" TargetMode="External"/><Relationship Id="rId1133" Type="http://schemas.openxmlformats.org/officeDocument/2006/relationships/hyperlink" Target="https://www.procyclingstats.com/rider/griffin-easter" TargetMode="External"/><Relationship Id="rId77" Type="http://schemas.openxmlformats.org/officeDocument/2006/relationships/hyperlink" Target="https://www.procyclingstats.com/rider/matej-mohoric" TargetMode="External"/><Relationship Id="rId282" Type="http://schemas.openxmlformats.org/officeDocument/2006/relationships/hyperlink" Target="https://www.procyclingstats.com/rider/julien-duval" TargetMode="External"/><Relationship Id="rId503" Type="http://schemas.openxmlformats.org/officeDocument/2006/relationships/hyperlink" Target="https://www.procyclingstats.com/rider/lukasz-wisniowski" TargetMode="External"/><Relationship Id="rId587" Type="http://schemas.openxmlformats.org/officeDocument/2006/relationships/hyperlink" Target="https://www.procyclingstats.com/rider/enrico-barbin" TargetMode="External"/><Relationship Id="rId710" Type="http://schemas.openxmlformats.org/officeDocument/2006/relationships/hyperlink" Target="https://www.procyclingstats.com/rider/anthony-maldonado" TargetMode="External"/><Relationship Id="rId808" Type="http://schemas.openxmlformats.org/officeDocument/2006/relationships/hyperlink" Target="https://www.procyclingstats.com/rider/corbin-strong" TargetMode="External"/><Relationship Id="rId1340" Type="http://schemas.openxmlformats.org/officeDocument/2006/relationships/hyperlink" Target="https://www.procyclingstats.com/rider/wojciech-sykala" TargetMode="External"/><Relationship Id="rId1438" Type="http://schemas.openxmlformats.org/officeDocument/2006/relationships/hyperlink" Target="https://www.procyclingstats.com/rider/enric-mas" TargetMode="External"/><Relationship Id="rId8" Type="http://schemas.openxmlformats.org/officeDocument/2006/relationships/hyperlink" Target="https://www.procyclingstats.com/rider/primoz-roglic" TargetMode="External"/><Relationship Id="rId142" Type="http://schemas.openxmlformats.org/officeDocument/2006/relationships/hyperlink" Target="https://www.procyclingstats.com/rider/edvald-boasson-hagen" TargetMode="External"/><Relationship Id="rId447" Type="http://schemas.openxmlformats.org/officeDocument/2006/relationships/hyperlink" Target="https://www.procyclingstats.com/rider/stefan-de-bod" TargetMode="External"/><Relationship Id="rId794" Type="http://schemas.openxmlformats.org/officeDocument/2006/relationships/hyperlink" Target="https://www.procyclingstats.com/rider/irwandie-lakasek" TargetMode="External"/><Relationship Id="rId1077" Type="http://schemas.openxmlformats.org/officeDocument/2006/relationships/hyperlink" Target="https://www.procyclingstats.com/rider/anass-ait-el-abdia" TargetMode="External"/><Relationship Id="rId1200" Type="http://schemas.openxmlformats.org/officeDocument/2006/relationships/hyperlink" Target="https://www.procyclingstats.com/rider/jasper-frahm" TargetMode="External"/><Relationship Id="rId654" Type="http://schemas.openxmlformats.org/officeDocument/2006/relationships/hyperlink" Target="https://www.procyclingstats.com/rider/lluis-guillermo-mas" TargetMode="External"/><Relationship Id="rId861" Type="http://schemas.openxmlformats.org/officeDocument/2006/relationships/hyperlink" Target="https://www.procyclingstats.com/rider/ramunas-navardauskas" TargetMode="External"/><Relationship Id="rId959" Type="http://schemas.openxmlformats.org/officeDocument/2006/relationships/hyperlink" Target="https://www.procyclingstats.com/rider/roman-maikin" TargetMode="External"/><Relationship Id="rId1284" Type="http://schemas.openxmlformats.org/officeDocument/2006/relationships/hyperlink" Target="https://www.procyclingstats.com/rider/paul-daumont" TargetMode="External"/><Relationship Id="rId293" Type="http://schemas.openxmlformats.org/officeDocument/2006/relationships/hyperlink" Target="https://www.procyclingstats.com/rider/sergio-samitier" TargetMode="External"/><Relationship Id="rId307" Type="http://schemas.openxmlformats.org/officeDocument/2006/relationships/hyperlink" Target="https://www.procyclingstats.com/rider/claudio-imhof" TargetMode="External"/><Relationship Id="rId514" Type="http://schemas.openxmlformats.org/officeDocument/2006/relationships/hyperlink" Target="https://www.procyclingstats.com/rider/vasil-kiryienka" TargetMode="External"/><Relationship Id="rId721" Type="http://schemas.openxmlformats.org/officeDocument/2006/relationships/hyperlink" Target="https://www.procyclingstats.com/rider/fabien-doubey" TargetMode="External"/><Relationship Id="rId1144" Type="http://schemas.openxmlformats.org/officeDocument/2006/relationships/hyperlink" Target="https://www.procyclingstats.com/rider/harold-tejada" TargetMode="External"/><Relationship Id="rId1351" Type="http://schemas.openxmlformats.org/officeDocument/2006/relationships/hyperlink" Target="https://www.procyclingstats.com/rider/quinn-simmons" TargetMode="External"/><Relationship Id="rId1449" Type="http://schemas.openxmlformats.org/officeDocument/2006/relationships/hyperlink" Target="https://www.procyclingstats.com/rider/yves-lampaert" TargetMode="External"/><Relationship Id="rId88" Type="http://schemas.openxmlformats.org/officeDocument/2006/relationships/hyperlink" Target="https://www.procyclingstats.com/rider/jack-haig" TargetMode="External"/><Relationship Id="rId153" Type="http://schemas.openxmlformats.org/officeDocument/2006/relationships/hyperlink" Target="https://www.procyclingstats.com/rider/niccolo-bonifazio" TargetMode="External"/><Relationship Id="rId360" Type="http://schemas.openxmlformats.org/officeDocument/2006/relationships/hyperlink" Target="https://www.procyclingstats.com/rider/mikkel-bjerg" TargetMode="External"/><Relationship Id="rId598" Type="http://schemas.openxmlformats.org/officeDocument/2006/relationships/hyperlink" Target="https://www.procyclingstats.com/rider/anthony-perez" TargetMode="External"/><Relationship Id="rId819" Type="http://schemas.openxmlformats.org/officeDocument/2006/relationships/hyperlink" Target="https://www.procyclingstats.com/rider/arjen-livyns" TargetMode="External"/><Relationship Id="rId1004" Type="http://schemas.openxmlformats.org/officeDocument/2006/relationships/hyperlink" Target="https://www.procyclingstats.com/rider/gijs-van-hoecke" TargetMode="External"/><Relationship Id="rId1211" Type="http://schemas.openxmlformats.org/officeDocument/2006/relationships/hyperlink" Target="https://www.procyclingstats.com/rider/martin-urianstad" TargetMode="External"/><Relationship Id="rId220" Type="http://schemas.openxmlformats.org/officeDocument/2006/relationships/hyperlink" Target="https://www.procyclingstats.com/rider/alex-aranburu" TargetMode="External"/><Relationship Id="rId458" Type="http://schemas.openxmlformats.org/officeDocument/2006/relationships/hyperlink" Target="https://www.procyclingstats.com/rider/eros-capecchi" TargetMode="External"/><Relationship Id="rId665" Type="http://schemas.openxmlformats.org/officeDocument/2006/relationships/hyperlink" Target="https://www.procyclingstats.com/rider/gianni-marchand" TargetMode="External"/><Relationship Id="rId872" Type="http://schemas.openxmlformats.org/officeDocument/2006/relationships/hyperlink" Target="https://www.procyclingstats.com/rider/federico-burchio" TargetMode="External"/><Relationship Id="rId1088" Type="http://schemas.openxmlformats.org/officeDocument/2006/relationships/hyperlink" Target="https://www.procyclingstats.com/rider/justin-wolf" TargetMode="External"/><Relationship Id="rId1295" Type="http://schemas.openxmlformats.org/officeDocument/2006/relationships/hyperlink" Target="https://www.procyclingstats.com/rider/juan-pablo-dotti" TargetMode="External"/><Relationship Id="rId1309" Type="http://schemas.openxmlformats.org/officeDocument/2006/relationships/hyperlink" Target="https://www.procyclingstats.com/rider/ahmet-orken" TargetMode="External"/><Relationship Id="rId15" Type="http://schemas.openxmlformats.org/officeDocument/2006/relationships/hyperlink" Target="https://www.procyclingstats.com/rider/oliver-naesen" TargetMode="External"/><Relationship Id="rId318" Type="http://schemas.openxmlformats.org/officeDocument/2006/relationships/hyperlink" Target="https://www.procyclingstats.com/rider/alexis-vuillermoz" TargetMode="External"/><Relationship Id="rId525" Type="http://schemas.openxmlformats.org/officeDocument/2006/relationships/hyperlink" Target="https://www.procyclingstats.com/rider/joey-rosskopf" TargetMode="External"/><Relationship Id="rId732" Type="http://schemas.openxmlformats.org/officeDocument/2006/relationships/hyperlink" Target="https://www.procyclingstats.com/rider/tsgabu-gebremaryam-grmay" TargetMode="External"/><Relationship Id="rId1155" Type="http://schemas.openxmlformats.org/officeDocument/2006/relationships/hyperlink" Target="https://www.procyclingstats.com/rider/sylvain-moniquet" TargetMode="External"/><Relationship Id="rId1362" Type="http://schemas.openxmlformats.org/officeDocument/2006/relationships/hyperlink" Target="https://www.procyclingstats.com/rider/rafael-reis" TargetMode="External"/><Relationship Id="rId99" Type="http://schemas.openxmlformats.org/officeDocument/2006/relationships/hyperlink" Target="https://www.procyclingstats.com/rider/anthony-turgis" TargetMode="External"/><Relationship Id="rId164" Type="http://schemas.openxmlformats.org/officeDocument/2006/relationships/hyperlink" Target="https://www.procyclingstats.com/rider/carlos-betancur" TargetMode="External"/><Relationship Id="rId371" Type="http://schemas.openxmlformats.org/officeDocument/2006/relationships/hyperlink" Target="https://www.procyclingstats.com/rider/pierre-barbier" TargetMode="External"/><Relationship Id="rId1015" Type="http://schemas.openxmlformats.org/officeDocument/2006/relationships/hyperlink" Target="https://www.procyclingstats.com/rider/james-oram" TargetMode="External"/><Relationship Id="rId1222" Type="http://schemas.openxmlformats.org/officeDocument/2006/relationships/hyperlink" Target="https://www.procyclingstats.com/rider/igor-chzhan" TargetMode="External"/><Relationship Id="rId469" Type="http://schemas.openxmlformats.org/officeDocument/2006/relationships/hyperlink" Target="https://www.procyclingstats.com/rider/martijn-budding" TargetMode="External"/><Relationship Id="rId676" Type="http://schemas.openxmlformats.org/officeDocument/2006/relationships/hyperlink" Target="https://www.procyclingstats.com/rider/daniel-habtemichael" TargetMode="External"/><Relationship Id="rId883" Type="http://schemas.openxmlformats.org/officeDocument/2006/relationships/hyperlink" Target="https://www.procyclingstats.com/rider/daniele-bennati" TargetMode="External"/><Relationship Id="rId1099" Type="http://schemas.openxmlformats.org/officeDocument/2006/relationships/hyperlink" Target="https://www.procyclingstats.com/rider/gerben-thijssen-bel" TargetMode="External"/><Relationship Id="rId26" Type="http://schemas.openxmlformats.org/officeDocument/2006/relationships/hyperlink" Target="https://www.procyclingstats.com/rider/geraint-thomas" TargetMode="External"/><Relationship Id="rId231" Type="http://schemas.openxmlformats.org/officeDocument/2006/relationships/hyperlink" Target="https://www.procyclingstats.com/rider/reinardt-janse-van-rensburg" TargetMode="External"/><Relationship Id="rId329" Type="http://schemas.openxmlformats.org/officeDocument/2006/relationships/hyperlink" Target="https://www.procyclingstats.com/rider/jonathan-hivert" TargetMode="External"/><Relationship Id="rId536" Type="http://schemas.openxmlformats.org/officeDocument/2006/relationships/hyperlink" Target="https://www.procyclingstats.com/rider/bert-van-lerberghe" TargetMode="External"/><Relationship Id="rId1166" Type="http://schemas.openxmlformats.org/officeDocument/2006/relationships/hyperlink" Target="https://www.procyclingstats.com/rider/attilio-viviani" TargetMode="External"/><Relationship Id="rId1373" Type="http://schemas.openxmlformats.org/officeDocument/2006/relationships/hyperlink" Target="https://www.procyclingstats.com/rider/david-van-der-poel" TargetMode="External"/><Relationship Id="rId175" Type="http://schemas.openxmlformats.org/officeDocument/2006/relationships/hyperlink" Target="https://www.procyclingstats.com/rider/kristian-sbaragli" TargetMode="External"/><Relationship Id="rId743" Type="http://schemas.openxmlformats.org/officeDocument/2006/relationships/hyperlink" Target="https://www.procyclingstats.com/rider/moise-mugisha" TargetMode="External"/><Relationship Id="rId950" Type="http://schemas.openxmlformats.org/officeDocument/2006/relationships/hyperlink" Target="https://www.procyclingstats.com/rider/adam-toupalik" TargetMode="External"/><Relationship Id="rId1026" Type="http://schemas.openxmlformats.org/officeDocument/2006/relationships/hyperlink" Target="https://www.procyclingstats.com/rider/cristian-munoz" TargetMode="External"/><Relationship Id="rId382" Type="http://schemas.openxmlformats.org/officeDocument/2006/relationships/hyperlink" Target="https://www.procyclingstats.com/rider/vadim-pronskiy" TargetMode="External"/><Relationship Id="rId603" Type="http://schemas.openxmlformats.org/officeDocument/2006/relationships/hyperlink" Target="https://www.procyclingstats.com/rider/dmitry-sokolov" TargetMode="External"/><Relationship Id="rId687" Type="http://schemas.openxmlformats.org/officeDocument/2006/relationships/hyperlink" Target="https://www.procyclingstats.com/rider/alessandro-bisolti" TargetMode="External"/><Relationship Id="rId810" Type="http://schemas.openxmlformats.org/officeDocument/2006/relationships/hyperlink" Target="https://www.procyclingstats.com/rider/sebastian-berwick" TargetMode="External"/><Relationship Id="rId908" Type="http://schemas.openxmlformats.org/officeDocument/2006/relationships/hyperlink" Target="https://www.procyclingstats.com/rider/arnaud-courteille" TargetMode="External"/><Relationship Id="rId1233" Type="http://schemas.openxmlformats.org/officeDocument/2006/relationships/hyperlink" Target="https://www.procyclingstats.com/rider/paul-taebling" TargetMode="External"/><Relationship Id="rId1440" Type="http://schemas.openxmlformats.org/officeDocument/2006/relationships/hyperlink" Target="https://www.procyclingstats.com/rider/sam-bennett" TargetMode="External"/><Relationship Id="rId242" Type="http://schemas.openxmlformats.org/officeDocument/2006/relationships/hyperlink" Target="https://www.procyclingstats.com/rider/victor-de-la-parte" TargetMode="External"/><Relationship Id="rId894" Type="http://schemas.openxmlformats.org/officeDocument/2006/relationships/hyperlink" Target="https://www.procyclingstats.com/rider/sergey-shilov" TargetMode="External"/><Relationship Id="rId1177" Type="http://schemas.openxmlformats.org/officeDocument/2006/relationships/hyperlink" Target="https://www.procyclingstats.com/rider/christoffer-lisson" TargetMode="External"/><Relationship Id="rId1300" Type="http://schemas.openxmlformats.org/officeDocument/2006/relationships/hyperlink" Target="https://www.procyclingstats.com/rider/jay-vine" TargetMode="External"/><Relationship Id="rId37" Type="http://schemas.openxmlformats.org/officeDocument/2006/relationships/hyperlink" Target="https://www.procyclingstats.com/rider/wout-van-aert" TargetMode="External"/><Relationship Id="rId102" Type="http://schemas.openxmlformats.org/officeDocument/2006/relationships/hyperlink" Target="https://www.procyclingstats.com/rider/domenico-pozzovivo" TargetMode="External"/><Relationship Id="rId547" Type="http://schemas.openxmlformats.org/officeDocument/2006/relationships/hyperlink" Target="https://www.procyclingstats.com/rider/edward-ravasi" TargetMode="External"/><Relationship Id="rId754" Type="http://schemas.openxmlformats.org/officeDocument/2006/relationships/hyperlink" Target="https://www.procyclingstats.com/rider/drew-morey" TargetMode="External"/><Relationship Id="rId961" Type="http://schemas.openxmlformats.org/officeDocument/2006/relationships/hyperlink" Target="https://www.procyclingstats.com/rider/adrian-kurek" TargetMode="External"/><Relationship Id="rId1384" Type="http://schemas.openxmlformats.org/officeDocument/2006/relationships/hyperlink" Target="https://www.procyclingstats.com/rider/corey-davis" TargetMode="External"/><Relationship Id="rId90" Type="http://schemas.openxmlformats.org/officeDocument/2006/relationships/hyperlink" Target="https://www.procyclingstats.com/rider/tao-geoghegan-hart" TargetMode="External"/><Relationship Id="rId186" Type="http://schemas.openxmlformats.org/officeDocument/2006/relationships/hyperlink" Target="https://www.procyclingstats.com/rider/luke-rowe" TargetMode="External"/><Relationship Id="rId393" Type="http://schemas.openxmlformats.org/officeDocument/2006/relationships/hyperlink" Target="https://www.procyclingstats.com/rider/mathias-norsgaard" TargetMode="External"/><Relationship Id="rId407" Type="http://schemas.openxmlformats.org/officeDocument/2006/relationships/hyperlink" Target="https://www.procyclingstats.com/rider/brent-bookwalter" TargetMode="External"/><Relationship Id="rId614" Type="http://schemas.openxmlformats.org/officeDocument/2006/relationships/hyperlink" Target="https://www.procyclingstats.com/rider/gediminas-bagdonas" TargetMode="External"/><Relationship Id="rId821" Type="http://schemas.openxmlformats.org/officeDocument/2006/relationships/hyperlink" Target="https://www.procyclingstats.com/rider/moreno-marchetti" TargetMode="External"/><Relationship Id="rId1037" Type="http://schemas.openxmlformats.org/officeDocument/2006/relationships/hyperlink" Target="https://www.procyclingstats.com/rider/rasmus-byriel-iversen" TargetMode="External"/><Relationship Id="rId1244" Type="http://schemas.openxmlformats.org/officeDocument/2006/relationships/hyperlink" Target="https://www.procyclingstats.com/rider/hideto-nakane" TargetMode="External"/><Relationship Id="rId1451" Type="http://schemas.openxmlformats.org/officeDocument/2006/relationships/hyperlink" Target="https://www.procyclingstats.com/rider/vincenzo-nibali" TargetMode="External"/><Relationship Id="rId253" Type="http://schemas.openxmlformats.org/officeDocument/2006/relationships/hyperlink" Target="https://www.procyclingstats.com/rider/tony-gallopin" TargetMode="External"/><Relationship Id="rId460" Type="http://schemas.openxmlformats.org/officeDocument/2006/relationships/hyperlink" Target="https://www.procyclingstats.com/rider/anthony-delaplace" TargetMode="External"/><Relationship Id="rId698" Type="http://schemas.openxmlformats.org/officeDocument/2006/relationships/hyperlink" Target="https://www.procyclingstats.com/rider/alejandro-osorio-carbajal" TargetMode="External"/><Relationship Id="rId919" Type="http://schemas.openxmlformats.org/officeDocument/2006/relationships/hyperlink" Target="https://www.procyclingstats.com/rider/antonio-puppio" TargetMode="External"/><Relationship Id="rId1090" Type="http://schemas.openxmlformats.org/officeDocument/2006/relationships/hyperlink" Target="https://www.procyclingstats.com/rider/daniel-lopez" TargetMode="External"/><Relationship Id="rId1104" Type="http://schemas.openxmlformats.org/officeDocument/2006/relationships/hyperlink" Target="https://www.procyclingstats.com/rider/jakub-kaczmarek" TargetMode="External"/><Relationship Id="rId1311" Type="http://schemas.openxmlformats.org/officeDocument/2006/relationships/hyperlink" Target="https://www.procyclingstats.com/rider/rylee-field" TargetMode="External"/><Relationship Id="rId48" Type="http://schemas.openxmlformats.org/officeDocument/2006/relationships/hyperlink" Target="https://www.procyclingstats.com/rider/romain-bardet" TargetMode="External"/><Relationship Id="rId113" Type="http://schemas.openxmlformats.org/officeDocument/2006/relationships/hyperlink" Target="https://www.procyclingstats.com/rider/damiano-caruso" TargetMode="External"/><Relationship Id="rId320" Type="http://schemas.openxmlformats.org/officeDocument/2006/relationships/hyperlink" Target="https://www.procyclingstats.com/rider/dries-devenyns" TargetMode="External"/><Relationship Id="rId558" Type="http://schemas.openxmlformats.org/officeDocument/2006/relationships/hyperlink" Target="https://www.procyclingstats.com/rider/rick-zabel" TargetMode="External"/><Relationship Id="rId765" Type="http://schemas.openxmlformats.org/officeDocument/2006/relationships/hyperlink" Target="https://www.procyclingstats.com/rider/shao-hsuan-lu" TargetMode="External"/><Relationship Id="rId972" Type="http://schemas.openxmlformats.org/officeDocument/2006/relationships/hyperlink" Target="https://www.procyclingstats.com/rider/szymon-tracz" TargetMode="External"/><Relationship Id="rId1188" Type="http://schemas.openxmlformats.org/officeDocument/2006/relationships/hyperlink" Target="https://www.procyclingstats.com/rider/jambaljamts-sainbayar" TargetMode="External"/><Relationship Id="rId1395" Type="http://schemas.openxmlformats.org/officeDocument/2006/relationships/hyperlink" Target="https://www.procyclingstats.com/rider/axel-zingle" TargetMode="External"/><Relationship Id="rId1409" Type="http://schemas.openxmlformats.org/officeDocument/2006/relationships/hyperlink" Target="https://www.procyclingstats.com/rider/noppachai-klahan" TargetMode="External"/><Relationship Id="rId197" Type="http://schemas.openxmlformats.org/officeDocument/2006/relationships/hyperlink" Target="https://www.procyclingstats.com/rider/timo-roosen" TargetMode="External"/><Relationship Id="rId418" Type="http://schemas.openxmlformats.org/officeDocument/2006/relationships/hyperlink" Target="https://www.procyclingstats.com/rider/joni-brandao" TargetMode="External"/><Relationship Id="rId625" Type="http://schemas.openxmlformats.org/officeDocument/2006/relationships/hyperlink" Target="https://www.procyclingstats.com/rider/matthieu-ladagnous" TargetMode="External"/><Relationship Id="rId832" Type="http://schemas.openxmlformats.org/officeDocument/2006/relationships/hyperlink" Target="https://www.procyclingstats.com/rider/kent-main" TargetMode="External"/><Relationship Id="rId1048" Type="http://schemas.openxmlformats.org/officeDocument/2006/relationships/hyperlink" Target="https://www.procyclingstats.com/rider/marek-canecky" TargetMode="External"/><Relationship Id="rId1255" Type="http://schemas.openxmlformats.org/officeDocument/2006/relationships/hyperlink" Target="https://www.procyclingstats.com/rider/nicolas-dalla-valle" TargetMode="External"/><Relationship Id="rId1462" Type="http://schemas.openxmlformats.org/officeDocument/2006/relationships/hyperlink" Target="https://www.procyclingstats.com/rider/benoit-cosnefroy" TargetMode="External"/><Relationship Id="rId264" Type="http://schemas.openxmlformats.org/officeDocument/2006/relationships/hyperlink" Target="https://www.procyclingstats.com/rider/jon-aberasturi" TargetMode="External"/><Relationship Id="rId471" Type="http://schemas.openxmlformats.org/officeDocument/2006/relationships/hyperlink" Target="https://www.procyclingstats.com/rider/karel-hnik" TargetMode="External"/><Relationship Id="rId1115" Type="http://schemas.openxmlformats.org/officeDocument/2006/relationships/hyperlink" Target="https://www.procyclingstats.com/rider/luis-gomes" TargetMode="External"/><Relationship Id="rId1322" Type="http://schemas.openxmlformats.org/officeDocument/2006/relationships/hyperlink" Target="https://www.procyclingstats.com/rider/victor-lafay" TargetMode="External"/><Relationship Id="rId59" Type="http://schemas.openxmlformats.org/officeDocument/2006/relationships/hyperlink" Target="https://www.procyclingstats.com/rider/rui-costa" TargetMode="External"/><Relationship Id="rId124" Type="http://schemas.openxmlformats.org/officeDocument/2006/relationships/hyperlink" Target="https://www.procyclingstats.com/rider/marc-sarreau" TargetMode="External"/><Relationship Id="rId569" Type="http://schemas.openxmlformats.org/officeDocument/2006/relationships/hyperlink" Target="https://www.procyclingstats.com/rider/frederik-backaert" TargetMode="External"/><Relationship Id="rId776" Type="http://schemas.openxmlformats.org/officeDocument/2006/relationships/hyperlink" Target="https://www.procyclingstats.com/rider/kris-boeckmans" TargetMode="External"/><Relationship Id="rId983" Type="http://schemas.openxmlformats.org/officeDocument/2006/relationships/hyperlink" Target="https://www.procyclingstats.com/rider/fridtjof-rins" TargetMode="External"/><Relationship Id="rId1199" Type="http://schemas.openxmlformats.org/officeDocument/2006/relationships/hyperlink" Target="https://www.procyclingstats.com/rider/jaakko-hanninen" TargetMode="External"/><Relationship Id="rId331" Type="http://schemas.openxmlformats.org/officeDocument/2006/relationships/hyperlink" Target="https://www.procyclingstats.com/rider/jan-barta" TargetMode="External"/><Relationship Id="rId429" Type="http://schemas.openxmlformats.org/officeDocument/2006/relationships/hyperlink" Target="https://www.procyclingstats.com/rider/daniel-oss" TargetMode="External"/><Relationship Id="rId636" Type="http://schemas.openxmlformats.org/officeDocument/2006/relationships/hyperlink" Target="https://www.procyclingstats.com/rider/nikita-stalnov" TargetMode="External"/><Relationship Id="rId1059" Type="http://schemas.openxmlformats.org/officeDocument/2006/relationships/hyperlink" Target="https://www.procyclingstats.com/rider/tomas-kalojiros" TargetMode="External"/><Relationship Id="rId1266" Type="http://schemas.openxmlformats.org/officeDocument/2006/relationships/hyperlink" Target="https://www.procyclingstats.com/rider/samuele-rivi" TargetMode="External"/><Relationship Id="rId843" Type="http://schemas.openxmlformats.org/officeDocument/2006/relationships/hyperlink" Target="https://www.procyclingstats.com/rider/frederico-figueiredo" TargetMode="External"/><Relationship Id="rId1126" Type="http://schemas.openxmlformats.org/officeDocument/2006/relationships/hyperlink" Target="https://www.procyclingstats.com/rider/van-den-dool" TargetMode="External"/><Relationship Id="rId275" Type="http://schemas.openxmlformats.org/officeDocument/2006/relationships/hyperlink" Target="https://www.procyclingstats.com/rider/patrick-schelling" TargetMode="External"/><Relationship Id="rId482" Type="http://schemas.openxmlformats.org/officeDocument/2006/relationships/hyperlink" Target="https://www.procyclingstats.com/rider/gustavo-cesar-veloso" TargetMode="External"/><Relationship Id="rId703" Type="http://schemas.openxmlformats.org/officeDocument/2006/relationships/hyperlink" Target="https://www.procyclingstats.com/rider/daniel-diaz" TargetMode="External"/><Relationship Id="rId910" Type="http://schemas.openxmlformats.org/officeDocument/2006/relationships/hyperlink" Target="https://www.procyclingstats.com/rider/jaime-castrillo" TargetMode="External"/><Relationship Id="rId1333" Type="http://schemas.openxmlformats.org/officeDocument/2006/relationships/hyperlink" Target="https://www.procyclingstats.com/rider/laurent-pichon" TargetMode="External"/><Relationship Id="rId135" Type="http://schemas.openxmlformats.org/officeDocument/2006/relationships/hyperlink" Target="https://www.procyclingstats.com/rider/jens-keukeleire" TargetMode="External"/><Relationship Id="rId342" Type="http://schemas.openxmlformats.org/officeDocument/2006/relationships/hyperlink" Target="https://www.procyclingstats.com/rider/simon-geschke" TargetMode="External"/><Relationship Id="rId787" Type="http://schemas.openxmlformats.org/officeDocument/2006/relationships/hyperlink" Target="https://www.procyclingstats.com/rider/nelson-soto" TargetMode="External"/><Relationship Id="rId994" Type="http://schemas.openxmlformats.org/officeDocument/2006/relationships/hyperlink" Target="https://www.procyclingstats.com/rider/fabien-schmidt" TargetMode="External"/><Relationship Id="rId1400" Type="http://schemas.openxmlformats.org/officeDocument/2006/relationships/hyperlink" Target="https://www.procyclingstats.com/rider/luis-fernandes" TargetMode="External"/><Relationship Id="rId202" Type="http://schemas.openxmlformats.org/officeDocument/2006/relationships/hyperlink" Target="https://www.procyclingstats.com/rider/jelle-vanendert" TargetMode="External"/><Relationship Id="rId647" Type="http://schemas.openxmlformats.org/officeDocument/2006/relationships/hyperlink" Target="https://www.procyclingstats.com/rider/remy-mertz" TargetMode="External"/><Relationship Id="rId854" Type="http://schemas.openxmlformats.org/officeDocument/2006/relationships/hyperlink" Target="https://www.procyclingstats.com/rider/gibson-matthew" TargetMode="External"/><Relationship Id="rId1277" Type="http://schemas.openxmlformats.org/officeDocument/2006/relationships/hyperlink" Target="https://www.procyclingstats.com/rider/jordan-levasseur" TargetMode="External"/><Relationship Id="rId286" Type="http://schemas.openxmlformats.org/officeDocument/2006/relationships/hyperlink" Target="https://www.procyclingstats.com/rider/simon-pellaud" TargetMode="External"/><Relationship Id="rId493" Type="http://schemas.openxmlformats.org/officeDocument/2006/relationships/hyperlink" Target="https://www.procyclingstats.com/rider/jose-goncalves" TargetMode="External"/><Relationship Id="rId507" Type="http://schemas.openxmlformats.org/officeDocument/2006/relationships/hyperlink" Target="https://www.procyclingstats.com/rider/andrea-guardini" TargetMode="External"/><Relationship Id="rId714" Type="http://schemas.openxmlformats.org/officeDocument/2006/relationships/hyperlink" Target="https://www.procyclingstats.com/rider/diego-antonio-ochoa" TargetMode="External"/><Relationship Id="rId921" Type="http://schemas.openxmlformats.org/officeDocument/2006/relationships/hyperlink" Target="https://www.procyclingstats.com/rider/jesus-ezquerra-muela" TargetMode="External"/><Relationship Id="rId1137" Type="http://schemas.openxmlformats.org/officeDocument/2006/relationships/hyperlink" Target="https://www.procyclingstats.com/rider/francesco-manuel-bongiorno" TargetMode="External"/><Relationship Id="rId1344" Type="http://schemas.openxmlformats.org/officeDocument/2006/relationships/hyperlink" Target="https://www.procyclingstats.com/rider/davide-rebellin" TargetMode="External"/><Relationship Id="rId50" Type="http://schemas.openxmlformats.org/officeDocument/2006/relationships/hyperlink" Target="https://www.procyclingstats.com/rider/ion-izagirre" TargetMode="External"/><Relationship Id="rId146" Type="http://schemas.openxmlformats.org/officeDocument/2006/relationships/hyperlink" Target="https://www.procyclingstats.com/rider/antwan-tolhoek" TargetMode="External"/><Relationship Id="rId353" Type="http://schemas.openxmlformats.org/officeDocument/2006/relationships/hyperlink" Target="https://www.procyclingstats.com/rider/robin-carpenter" TargetMode="External"/><Relationship Id="rId560" Type="http://schemas.openxmlformats.org/officeDocument/2006/relationships/hyperlink" Target="https://www.procyclingstats.com/rider/kevin-deltombe" TargetMode="External"/><Relationship Id="rId798" Type="http://schemas.openxmlformats.org/officeDocument/2006/relationships/hyperlink" Target="https://www.procyclingstats.com/rider/ma-guangtong" TargetMode="External"/><Relationship Id="rId1190" Type="http://schemas.openxmlformats.org/officeDocument/2006/relationships/hyperlink" Target="https://www.procyclingstats.com/rider/yauhen-sobal" TargetMode="External"/><Relationship Id="rId1204" Type="http://schemas.openxmlformats.org/officeDocument/2006/relationships/hyperlink" Target="https://www.procyclingstats.com/rider/julian-braun" TargetMode="External"/><Relationship Id="rId1411" Type="http://schemas.openxmlformats.org/officeDocument/2006/relationships/hyperlink" Target="https://www.procyclingstats.com/rider/charles-kagimu" TargetMode="External"/><Relationship Id="rId213" Type="http://schemas.openxmlformats.org/officeDocument/2006/relationships/hyperlink" Target="https://www.procyclingstats.com/rider/tom-jelte-slagter" TargetMode="External"/><Relationship Id="rId420" Type="http://schemas.openxmlformats.org/officeDocument/2006/relationships/hyperlink" Target="https://www.procyclingstats.com/rider/jonathan-klever-caicedo" TargetMode="External"/><Relationship Id="rId658" Type="http://schemas.openxmlformats.org/officeDocument/2006/relationships/hyperlink" Target="https://www.procyclingstats.com/rider/romain-sicard" TargetMode="External"/><Relationship Id="rId865" Type="http://schemas.openxmlformats.org/officeDocument/2006/relationships/hyperlink" Target="https://www.procyclingstats.com/rider/patrick-haller" TargetMode="External"/><Relationship Id="rId1050" Type="http://schemas.openxmlformats.org/officeDocument/2006/relationships/hyperlink" Target="https://www.procyclingstats.com/rider/anton-vorobyev" TargetMode="External"/><Relationship Id="rId1288" Type="http://schemas.openxmlformats.org/officeDocument/2006/relationships/hyperlink" Target="https://www.procyclingstats.com/rider/juri-hollmann" TargetMode="External"/><Relationship Id="rId297" Type="http://schemas.openxmlformats.org/officeDocument/2006/relationships/hyperlink" Target="https://www.procyclingstats.com/rider/mirco-maestri" TargetMode="External"/><Relationship Id="rId518" Type="http://schemas.openxmlformats.org/officeDocument/2006/relationships/hyperlink" Target="https://www.procyclingstats.com/rider/lukasz-owsian" TargetMode="External"/><Relationship Id="rId725" Type="http://schemas.openxmlformats.org/officeDocument/2006/relationships/hyperlink" Target="https://www.procyclingstats.com/rider/alvaro-cuadros" TargetMode="External"/><Relationship Id="rId932" Type="http://schemas.openxmlformats.org/officeDocument/2006/relationships/hyperlink" Target="https://www.procyclingstats.com/rider/alexander-cataford" TargetMode="External"/><Relationship Id="rId1148" Type="http://schemas.openxmlformats.org/officeDocument/2006/relationships/hyperlink" Target="https://www.procyclingstats.com/rider/alfred-wright" TargetMode="External"/><Relationship Id="rId1355" Type="http://schemas.openxmlformats.org/officeDocument/2006/relationships/hyperlink" Target="https://www.procyclingstats.com/rider/carlos-canal" TargetMode="External"/><Relationship Id="rId157" Type="http://schemas.openxmlformats.org/officeDocument/2006/relationships/hyperlink" Target="https://www.procyclingstats.com/rider/ben-hermans" TargetMode="External"/><Relationship Id="rId364" Type="http://schemas.openxmlformats.org/officeDocument/2006/relationships/hyperlink" Target="https://www.procyclingstats.com/rider/andrey-zeits" TargetMode="External"/><Relationship Id="rId1008" Type="http://schemas.openxmlformats.org/officeDocument/2006/relationships/hyperlink" Target="https://www.procyclingstats.com/rider/marcel-meisen" TargetMode="External"/><Relationship Id="rId1215" Type="http://schemas.openxmlformats.org/officeDocument/2006/relationships/hyperlink" Target="https://www.procyclingstats.com/rider/ka-hoo-fung" TargetMode="External"/><Relationship Id="rId1422" Type="http://schemas.openxmlformats.org/officeDocument/2006/relationships/hyperlink" Target="https://www.procyclingstats.com/rider/maris-bogdanovics" TargetMode="External"/><Relationship Id="rId61" Type="http://schemas.openxmlformats.org/officeDocument/2006/relationships/hyperlink" Target="https://www.procyclingstats.com/rider/fernando-gaviria" TargetMode="External"/><Relationship Id="rId571" Type="http://schemas.openxmlformats.org/officeDocument/2006/relationships/hyperlink" Target="https://www.procyclingstats.com/rider/ramon-sinkeldam" TargetMode="External"/><Relationship Id="rId669" Type="http://schemas.openxmlformats.org/officeDocument/2006/relationships/hyperlink" Target="https://www.procyclingstats.com/rider/calvin-watson" TargetMode="External"/><Relationship Id="rId876" Type="http://schemas.openxmlformats.org/officeDocument/2006/relationships/hyperlink" Target="https://www.procyclingstats.com/rider/mickael-delage" TargetMode="External"/><Relationship Id="rId1299" Type="http://schemas.openxmlformats.org/officeDocument/2006/relationships/hyperlink" Target="https://www.procyclingstats.com/rider/vinicius-rangel-cost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D2004"/>
  <sheetViews>
    <sheetView tabSelected="1" zoomScaleNormal="100" workbookViewId="0"/>
  </sheetViews>
  <sheetFormatPr defaultColWidth="11.5703125" defaultRowHeight="12.75"/>
  <cols>
    <col min="1" max="1" width="5.7109375" style="1" customWidth="1"/>
    <col min="3" max="3" width="11.5703125" customWidth="1"/>
    <col min="4" max="4" width="12.7109375" customWidth="1"/>
    <col min="5" max="5" width="15.7109375" style="1" customWidth="1"/>
    <col min="6" max="6" width="14.28515625" style="1" customWidth="1"/>
    <col min="7" max="7" width="15.5703125" style="1" customWidth="1"/>
    <col min="8" max="8" width="17.85546875" style="1" customWidth="1"/>
    <col min="9" max="9" width="11.5703125" style="2" customWidth="1"/>
    <col min="10" max="10" width="10.42578125" style="1" customWidth="1"/>
    <col min="11" max="11" width="14" customWidth="1"/>
    <col min="12" max="13" width="12.28515625" customWidth="1"/>
    <col min="14" max="14" width="14.5703125" style="1" customWidth="1"/>
    <col min="15" max="15" width="11.5703125" style="1"/>
    <col min="16" max="16" width="15.5703125" style="1" customWidth="1"/>
    <col min="17" max="17" width="17.85546875" style="1" customWidth="1"/>
    <col min="18" max="18" width="11.5703125" style="2"/>
    <col min="19" max="19" width="5.42578125" style="1" customWidth="1"/>
    <col min="23" max="23" width="15.28515625" style="1" customWidth="1"/>
    <col min="24" max="24" width="11.5703125" style="1"/>
    <col min="25" max="25" width="15.5703125" style="1" customWidth="1"/>
    <col min="26" max="26" width="17.85546875" style="1" customWidth="1"/>
    <col min="27" max="27" width="11.5703125" style="2"/>
    <col min="28" max="28" width="5.42578125" style="1" customWidth="1"/>
    <col min="32" max="32" width="15.28515625" style="1" customWidth="1"/>
    <col min="33" max="33" width="11.5703125" style="1"/>
    <col min="34" max="34" width="15.5703125" style="1" customWidth="1"/>
    <col min="35" max="35" width="17.85546875" style="1" customWidth="1"/>
    <col min="36" max="36" width="11.5703125" style="2"/>
    <col min="37" max="37" width="5.42578125" style="1" customWidth="1"/>
    <col min="41" max="41" width="15.28515625" style="1" customWidth="1"/>
    <col min="42" max="42" width="11.5703125" style="1"/>
    <col min="43" max="43" width="15.5703125" style="1" customWidth="1"/>
    <col min="44" max="44" width="17.85546875" style="1" customWidth="1"/>
    <col min="45" max="45" width="11.5703125" style="2"/>
    <col min="46" max="46" width="5.42578125" style="1" customWidth="1"/>
    <col min="50" max="50" width="15.28515625" style="1" customWidth="1"/>
    <col min="51" max="51" width="11.5703125" style="1"/>
    <col min="52" max="52" width="15.5703125" style="1" customWidth="1"/>
    <col min="53" max="53" width="17.85546875" style="1" customWidth="1"/>
    <col min="54" max="54" width="11.5703125" style="2"/>
    <col min="55" max="55" width="5.42578125" style="1" customWidth="1"/>
    <col min="59" max="59" width="15.28515625" style="1" customWidth="1"/>
    <col min="60" max="60" width="11.5703125" style="1"/>
    <col min="61" max="61" width="15.5703125" style="1" customWidth="1"/>
    <col min="62" max="62" width="17.85546875" style="1" customWidth="1"/>
    <col min="63" max="63" width="11.5703125" style="2"/>
    <col min="64" max="64" width="5.42578125" style="1" customWidth="1"/>
    <col min="68" max="68" width="15.28515625" style="1" customWidth="1"/>
    <col min="69" max="69" width="11.5703125" style="1"/>
    <col min="70" max="70" width="15.5703125" style="1" customWidth="1"/>
    <col min="71" max="71" width="17.85546875" style="1" customWidth="1"/>
    <col min="72" max="72" width="11.5703125" style="2"/>
    <col min="73" max="73" width="5.42578125" style="1" customWidth="1"/>
    <col min="77" max="77" width="15.28515625" style="1" customWidth="1"/>
    <col min="78" max="78" width="11.5703125" style="1"/>
    <col min="79" max="79" width="15.5703125" style="1" customWidth="1"/>
    <col min="80" max="80" width="17.85546875" style="1" customWidth="1"/>
    <col min="81" max="81" width="11.5703125" style="2"/>
    <col min="82" max="82" width="5.42578125" style="1" customWidth="1"/>
    <col min="86" max="86" width="15.28515625" style="1" customWidth="1"/>
    <col min="87" max="87" width="11.5703125" style="1"/>
    <col min="88" max="88" width="15.5703125" style="1" customWidth="1"/>
    <col min="89" max="89" width="17.85546875" style="1" customWidth="1"/>
    <col min="90" max="90" width="11.5703125" style="2"/>
    <col min="91" max="91" width="5.42578125" style="1" customWidth="1"/>
    <col min="95" max="95" width="15.28515625" style="1" customWidth="1"/>
    <col min="96" max="96" width="11.5703125" style="1"/>
    <col min="97" max="97" width="15.5703125" style="1" customWidth="1"/>
    <col min="98" max="98" width="17.85546875" style="1" customWidth="1"/>
    <col min="99" max="99" width="11.5703125" style="2"/>
    <col min="100" max="100" width="5.42578125" style="1" customWidth="1"/>
    <col min="104" max="104" width="15.28515625" style="1" customWidth="1"/>
    <col min="105" max="105" width="11.5703125" style="1"/>
    <col min="106" max="106" width="15.5703125" style="1" customWidth="1"/>
    <col min="107" max="107" width="17.85546875" style="1" customWidth="1"/>
    <col min="108" max="108" width="11.5703125" style="2"/>
    <col min="109" max="109" width="5.42578125" style="1" customWidth="1"/>
    <col min="113" max="113" width="15.28515625" style="1" customWidth="1"/>
    <col min="114" max="114" width="11.5703125" style="1"/>
    <col min="115" max="115" width="15.5703125" style="1" customWidth="1"/>
    <col min="116" max="116" width="17.85546875" style="1" customWidth="1"/>
    <col min="117" max="117" width="11.5703125" style="2"/>
    <col min="118" max="118" width="5.42578125" style="1" customWidth="1"/>
    <col min="122" max="122" width="15.28515625" style="1" customWidth="1"/>
    <col min="123" max="123" width="11.5703125" style="1"/>
    <col min="124" max="124" width="15.5703125" style="1" customWidth="1"/>
    <col min="125" max="125" width="17.85546875" style="1" customWidth="1"/>
    <col min="126" max="126" width="11.5703125" style="2"/>
    <col min="127" max="127" width="5.42578125" style="1" customWidth="1"/>
    <col min="131" max="131" width="15.28515625" style="1" customWidth="1"/>
    <col min="132" max="132" width="11.5703125" style="1"/>
    <col min="133" max="133" width="15.5703125" style="1" customWidth="1"/>
    <col min="134" max="134" width="17.85546875" style="1" customWidth="1"/>
    <col min="135" max="135" width="11.5703125" style="2"/>
    <col min="136" max="136" width="5.42578125" style="1" customWidth="1"/>
    <col min="140" max="140" width="15.28515625" style="1" customWidth="1"/>
    <col min="141" max="141" width="11.5703125" style="1"/>
    <col min="142" max="142" width="15.5703125" style="1" customWidth="1"/>
    <col min="143" max="143" width="17.85546875" style="1" customWidth="1"/>
    <col min="144" max="144" width="11.5703125" style="2"/>
    <col min="145" max="145" width="5.42578125" style="1" customWidth="1"/>
    <col min="149" max="149" width="15.28515625" style="1" customWidth="1"/>
    <col min="150" max="150" width="11.5703125" style="1"/>
    <col min="151" max="151" width="15.5703125" style="1" customWidth="1"/>
    <col min="152" max="152" width="17.85546875" style="1" customWidth="1"/>
    <col min="153" max="153" width="11.5703125" style="2"/>
    <col min="154" max="154" width="5.42578125" style="1" customWidth="1"/>
    <col min="158" max="158" width="15.28515625" style="1" customWidth="1"/>
    <col min="159" max="159" width="11.5703125" style="1"/>
    <col min="160" max="160" width="15.5703125" style="1" customWidth="1"/>
    <col min="161" max="161" width="17.85546875" style="1" customWidth="1"/>
    <col min="162" max="162" width="11.5703125" style="2"/>
    <col min="163" max="163" width="5.42578125" style="1" customWidth="1"/>
    <col min="167" max="167" width="15.28515625" style="1" customWidth="1"/>
    <col min="168" max="168" width="11.42578125" style="1" customWidth="1"/>
    <col min="169" max="169" width="15.5703125" style="1" customWidth="1"/>
    <col min="170" max="170" width="17.85546875" style="1" customWidth="1"/>
    <col min="171" max="171" width="11.5703125" style="2"/>
    <col min="172" max="172" width="5.42578125" style="1" customWidth="1"/>
    <col min="176" max="176" width="15.28515625" style="1" customWidth="1"/>
    <col min="177" max="177" width="11.5703125" style="1"/>
    <col min="178" max="178" width="15.5703125" style="1" customWidth="1"/>
    <col min="179" max="179" width="17.85546875" style="1" customWidth="1"/>
    <col min="180" max="180" width="11.5703125" style="2"/>
    <col min="181" max="181" width="5.42578125" style="1" customWidth="1"/>
    <col min="185" max="185" width="15.28515625" style="1" customWidth="1"/>
    <col min="186" max="186" width="11.5703125" style="1"/>
    <col min="187" max="187" width="15.5703125" style="1" customWidth="1"/>
    <col min="188" max="188" width="17.85546875" style="1" customWidth="1"/>
    <col min="189" max="189" width="11.5703125" style="2"/>
    <col min="190" max="190" width="5.140625" style="1" customWidth="1"/>
    <col min="194" max="194" width="15.28515625" style="1" customWidth="1"/>
    <col min="195" max="195" width="11.5703125" style="1"/>
    <col min="196" max="196" width="15.5703125" style="1" customWidth="1"/>
    <col min="197" max="197" width="17.85546875" style="1" customWidth="1"/>
    <col min="198" max="198" width="11.5703125" style="2"/>
    <col min="199" max="199" width="5.42578125" style="1" customWidth="1"/>
    <col min="203" max="203" width="15.28515625" style="1" customWidth="1"/>
    <col min="204" max="204" width="11.5703125" style="1"/>
    <col min="205" max="205" width="15.5703125" style="1" customWidth="1"/>
    <col min="206" max="206" width="17.85546875" style="1" customWidth="1"/>
    <col min="207" max="207" width="11.5703125" style="2"/>
    <col min="208" max="208" width="5.42578125" style="1" customWidth="1"/>
    <col min="212" max="212" width="15.28515625" style="1" customWidth="1"/>
    <col min="213" max="213" width="11.5703125" style="1"/>
    <col min="214" max="214" width="15.5703125" style="1" customWidth="1"/>
    <col min="215" max="215" width="17.85546875" style="1" customWidth="1"/>
    <col min="216" max="216" width="11.5703125" style="2"/>
    <col min="217" max="217" width="5.42578125" style="1" customWidth="1"/>
    <col min="221" max="221" width="15.28515625" style="1" customWidth="1"/>
    <col min="222" max="222" width="11.5703125" style="1"/>
    <col min="223" max="223" width="15.5703125" style="1" customWidth="1"/>
    <col min="224" max="224" width="17.85546875" style="1" customWidth="1"/>
    <col min="226" max="226" width="5.42578125" customWidth="1"/>
    <col min="232" max="232" width="15.5703125" customWidth="1"/>
    <col min="233" max="233" width="17.140625" customWidth="1"/>
    <col min="235" max="235" width="5.42578125" customWidth="1"/>
    <col min="241" max="241" width="15.85546875" customWidth="1"/>
    <col min="242" max="242" width="17.140625" customWidth="1"/>
    <col min="244" max="244" width="5.42578125" customWidth="1"/>
    <col min="250" max="250" width="16" customWidth="1"/>
    <col min="251" max="251" width="16.5703125" customWidth="1"/>
    <col min="253" max="253" width="5.42578125" customWidth="1"/>
    <col min="257" max="257" width="11.85546875" customWidth="1"/>
    <col min="259" max="259" width="15.5703125" customWidth="1"/>
    <col min="260" max="260" width="16.7109375" customWidth="1"/>
    <col min="262" max="262" width="5.42578125" customWidth="1"/>
    <col min="266" max="266" width="11.85546875" customWidth="1"/>
    <col min="268" max="268" width="15.5703125" customWidth="1"/>
    <col min="269" max="269" width="17.42578125" customWidth="1"/>
    <col min="271" max="271" width="5.42578125" customWidth="1"/>
    <col min="277" max="277" width="15.5703125" customWidth="1"/>
    <col min="278" max="278" width="17.42578125" customWidth="1"/>
    <col min="280" max="280" width="5.42578125" customWidth="1"/>
    <col min="286" max="286" width="15.5703125" customWidth="1"/>
    <col min="287" max="287" width="17.42578125" customWidth="1"/>
    <col min="289" max="289" width="5.42578125" customWidth="1"/>
    <col min="295" max="295" width="15.5703125" customWidth="1"/>
    <col min="296" max="296" width="17.42578125" customWidth="1"/>
    <col min="298" max="298" width="5.42578125" customWidth="1"/>
    <col min="304" max="304" width="15.5703125" customWidth="1"/>
    <col min="305" max="305" width="17.42578125" customWidth="1"/>
    <col min="307" max="307" width="5.42578125" customWidth="1"/>
    <col min="313" max="313" width="15.5703125" customWidth="1"/>
    <col min="314" max="314" width="17.42578125" customWidth="1"/>
    <col min="316" max="316" width="5.42578125" customWidth="1"/>
    <col min="322" max="322" width="15.5703125" customWidth="1"/>
    <col min="323" max="323" width="17.42578125" customWidth="1"/>
    <col min="325" max="325" width="5.42578125" customWidth="1"/>
    <col min="331" max="331" width="15.5703125" customWidth="1"/>
    <col min="332" max="332" width="17.42578125" customWidth="1"/>
    <col min="334" max="334" width="5.42578125" customWidth="1"/>
    <col min="340" max="340" width="15.5703125" customWidth="1"/>
    <col min="341" max="341" width="17.42578125" customWidth="1"/>
    <col min="343" max="343" width="5.5703125" customWidth="1"/>
    <col min="349" max="349" width="15.5703125" customWidth="1"/>
    <col min="350" max="350" width="17.42578125" customWidth="1"/>
    <col min="352" max="352" width="5.42578125" customWidth="1"/>
    <col min="358" max="358" width="15.5703125" customWidth="1"/>
    <col min="359" max="359" width="17.42578125" customWidth="1"/>
    <col min="361" max="361" width="5.42578125" customWidth="1"/>
    <col min="367" max="367" width="15.5703125" customWidth="1"/>
    <col min="368" max="368" width="17.42578125" customWidth="1"/>
    <col min="370" max="370" width="5.42578125" customWidth="1"/>
    <col min="376" max="376" width="15.5703125" customWidth="1"/>
    <col min="377" max="377" width="17.42578125" customWidth="1"/>
    <col min="379" max="379" width="5.42578125" customWidth="1"/>
    <col min="385" max="385" width="15.5703125" customWidth="1"/>
    <col min="386" max="386" width="17.42578125" customWidth="1"/>
    <col min="388" max="388" width="5.42578125" customWidth="1"/>
    <col min="394" max="394" width="15.5703125" customWidth="1"/>
    <col min="395" max="395" width="17.42578125" customWidth="1"/>
    <col min="397" max="397" width="5.42578125" customWidth="1"/>
    <col min="403" max="403" width="15.5703125" customWidth="1"/>
    <col min="404" max="404" width="17.42578125" customWidth="1"/>
    <col min="406" max="406" width="5.42578125" customWidth="1"/>
    <col min="412" max="412" width="15.5703125" customWidth="1"/>
    <col min="413" max="413" width="17.42578125" customWidth="1"/>
    <col min="415" max="415" width="5.5703125" customWidth="1"/>
    <col min="421" max="421" width="15.5703125" customWidth="1"/>
    <col min="422" max="422" width="17.42578125" customWidth="1"/>
    <col min="424" max="424" width="5.42578125" customWidth="1"/>
    <col min="430" max="430" width="15.5703125" customWidth="1"/>
    <col min="431" max="431" width="17.42578125" customWidth="1"/>
    <col min="433" max="433" width="5.42578125" customWidth="1"/>
    <col min="439" max="439" width="15.5703125" customWidth="1"/>
    <col min="440" max="440" width="17.42578125" customWidth="1"/>
    <col min="442" max="442" width="5.42578125" customWidth="1"/>
    <col min="448" max="448" width="15.5703125" customWidth="1"/>
    <col min="449" max="449" width="17.42578125" customWidth="1"/>
    <col min="451" max="451" width="5.42578125" customWidth="1"/>
    <col min="457" max="457" width="15.5703125" customWidth="1"/>
    <col min="458" max="458" width="17.42578125" customWidth="1"/>
    <col min="460" max="460" width="5.42578125" customWidth="1"/>
    <col min="466" max="466" width="15.5703125" customWidth="1"/>
    <col min="467" max="467" width="17.42578125" customWidth="1"/>
    <col min="469" max="469" width="5.42578125" customWidth="1"/>
    <col min="475" max="475" width="15.5703125" customWidth="1"/>
    <col min="476" max="476" width="17.42578125" customWidth="1"/>
    <col min="478" max="478" width="5.42578125" customWidth="1"/>
    <col min="484" max="484" width="15.7109375" customWidth="1"/>
    <col min="485" max="485" width="17.42578125" customWidth="1"/>
    <col min="487" max="487" width="5.42578125" style="171" customWidth="1"/>
    <col min="493" max="493" width="15.7109375" customWidth="1"/>
    <col min="494" max="494" width="17.28515625" customWidth="1"/>
    <col min="495" max="495" width="11.5703125" customWidth="1"/>
    <col min="496" max="496" width="5.42578125" customWidth="1"/>
    <col min="502" max="502" width="15.7109375" customWidth="1"/>
    <col min="503" max="503" width="17.42578125" customWidth="1"/>
    <col min="505" max="505" width="5.42578125" customWidth="1"/>
    <col min="511" max="511" width="15.7109375" customWidth="1"/>
    <col min="512" max="512" width="17.42578125" customWidth="1"/>
    <col min="514" max="514" width="5.42578125" customWidth="1"/>
    <col min="520" max="520" width="15.85546875" customWidth="1"/>
    <col min="521" max="521" width="17.42578125" customWidth="1"/>
    <col min="523" max="523" width="5.42578125" customWidth="1"/>
    <col min="528" max="528" width="11.5703125" customWidth="1"/>
    <col min="529" max="529" width="15.7109375" customWidth="1"/>
    <col min="530" max="530" width="17.28515625" customWidth="1"/>
    <col min="532" max="532" width="5.42578125" customWidth="1"/>
    <col min="538" max="538" width="15.7109375" customWidth="1"/>
    <col min="539" max="539" width="17.28515625" customWidth="1"/>
    <col min="541" max="541" width="5.42578125" customWidth="1"/>
    <col min="547" max="547" width="15.7109375" customWidth="1"/>
    <col min="548" max="548" width="17.28515625" customWidth="1"/>
    <col min="550" max="550" width="5.42578125" customWidth="1"/>
    <col min="556" max="556" width="15.7109375" customWidth="1"/>
    <col min="557" max="557" width="17.28515625" customWidth="1"/>
    <col min="559" max="559" width="5.42578125" customWidth="1"/>
    <col min="565" max="565" width="15.7109375" customWidth="1"/>
    <col min="566" max="566" width="17.28515625" customWidth="1"/>
    <col min="568" max="568" width="5.42578125" customWidth="1"/>
    <col min="574" max="574" width="15.7109375" customWidth="1"/>
    <col min="575" max="575" width="17.28515625" customWidth="1"/>
    <col min="577" max="577" width="5.42578125" customWidth="1"/>
    <col min="583" max="583" width="15.7109375" customWidth="1"/>
    <col min="584" max="584" width="17.28515625" customWidth="1"/>
    <col min="586" max="586" width="5.42578125" customWidth="1"/>
    <col min="592" max="592" width="15.7109375" customWidth="1"/>
    <col min="593" max="593" width="17.28515625" customWidth="1"/>
    <col min="595" max="595" width="5.42578125" customWidth="1"/>
    <col min="601" max="601" width="15.7109375" customWidth="1"/>
    <col min="602" max="602" width="17.28515625" customWidth="1"/>
    <col min="604" max="604" width="5.42578125" customWidth="1"/>
    <col min="610" max="610" width="15.7109375" customWidth="1"/>
    <col min="611" max="611" width="17.28515625" customWidth="1"/>
    <col min="613" max="613" width="5.42578125" customWidth="1"/>
    <col min="619" max="619" width="15.7109375" customWidth="1"/>
    <col min="620" max="620" width="17.28515625" customWidth="1"/>
    <col min="622" max="622" width="5.42578125" customWidth="1"/>
    <col min="628" max="628" width="15.7109375" customWidth="1"/>
    <col min="629" max="629" width="17.28515625" customWidth="1"/>
    <col min="631" max="631" width="5.42578125" customWidth="1"/>
    <col min="637" max="637" width="15.7109375" customWidth="1"/>
    <col min="638" max="638" width="17.28515625" customWidth="1"/>
    <col min="640" max="640" width="5.42578125" customWidth="1"/>
    <col min="646" max="646" width="15.7109375" customWidth="1"/>
    <col min="647" max="647" width="17.28515625" customWidth="1"/>
    <col min="649" max="649" width="5.42578125" customWidth="1"/>
    <col min="655" max="655" width="15.7109375" customWidth="1"/>
    <col min="656" max="656" width="17.28515625" customWidth="1"/>
    <col min="658" max="658" width="5.42578125" customWidth="1"/>
    <col min="664" max="664" width="15.7109375" customWidth="1"/>
    <col min="665" max="665" width="17.28515625" customWidth="1"/>
    <col min="667" max="667" width="5.42578125" customWidth="1"/>
    <col min="673" max="673" width="15.7109375" customWidth="1"/>
    <col min="674" max="674" width="17.28515625" customWidth="1"/>
    <col min="676" max="676" width="5.42578125" customWidth="1"/>
    <col min="682" max="682" width="15.7109375" customWidth="1"/>
    <col min="683" max="683" width="17.28515625" customWidth="1"/>
    <col min="685" max="685" width="5.42578125" customWidth="1"/>
    <col min="691" max="691" width="15.7109375" customWidth="1"/>
    <col min="692" max="692" width="17.28515625" customWidth="1"/>
    <col min="694" max="694" width="5.42578125" customWidth="1"/>
    <col min="700" max="700" width="15.7109375" customWidth="1"/>
    <col min="701" max="701" width="17.28515625" customWidth="1"/>
    <col min="703" max="703" width="5.42578125" customWidth="1"/>
    <col min="709" max="709" width="15.7109375" customWidth="1"/>
    <col min="710" max="710" width="17.28515625" customWidth="1"/>
    <col min="712" max="712" width="5.42578125" customWidth="1"/>
    <col min="718" max="718" width="15.7109375" customWidth="1"/>
    <col min="719" max="719" width="17.28515625" customWidth="1"/>
    <col min="721" max="721" width="5.42578125" customWidth="1"/>
    <col min="727" max="727" width="15.7109375" customWidth="1"/>
    <col min="728" max="728" width="17.28515625" customWidth="1"/>
    <col min="730" max="730" width="5.42578125" customWidth="1"/>
    <col min="736" max="736" width="15.7109375" customWidth="1"/>
    <col min="737" max="737" width="17.28515625" customWidth="1"/>
    <col min="739" max="739" width="5.42578125" customWidth="1"/>
    <col min="745" max="745" width="15.7109375" customWidth="1"/>
    <col min="746" max="746" width="17.28515625" customWidth="1"/>
    <col min="748" max="748" width="5.42578125" customWidth="1"/>
    <col min="754" max="754" width="15.7109375" customWidth="1"/>
    <col min="755" max="755" width="17.28515625" customWidth="1"/>
    <col min="757" max="757" width="5.42578125" customWidth="1"/>
    <col min="763" max="763" width="15.7109375" customWidth="1"/>
    <col min="764" max="764" width="17.28515625" customWidth="1"/>
    <col min="766" max="766" width="5.42578125" customWidth="1"/>
    <col min="772" max="772" width="15.7109375" customWidth="1"/>
    <col min="773" max="773" width="17.28515625" customWidth="1"/>
    <col min="775" max="775" width="5.42578125" customWidth="1"/>
    <col min="781" max="781" width="15.7109375" customWidth="1"/>
    <col min="782" max="782" width="17.28515625" customWidth="1"/>
    <col min="784" max="784" width="5.42578125" customWidth="1"/>
    <col min="790" max="790" width="15.7109375" customWidth="1"/>
    <col min="791" max="791" width="17.28515625" customWidth="1"/>
    <col min="793" max="793" width="5.42578125" customWidth="1"/>
    <col min="799" max="799" width="15.7109375" customWidth="1"/>
    <col min="800" max="800" width="17.28515625" customWidth="1"/>
    <col min="802" max="802" width="5.42578125" customWidth="1"/>
    <col min="808" max="808" width="15.7109375" customWidth="1"/>
    <col min="809" max="809" width="17.28515625" customWidth="1"/>
  </cols>
  <sheetData>
    <row r="1" spans="1:487" s="3" customFormat="1" ht="23.25">
      <c r="A1" s="464" t="s">
        <v>3556</v>
      </c>
      <c r="G1" s="208"/>
      <c r="J1" s="436" t="s">
        <v>3282</v>
      </c>
      <c r="K1" s="7"/>
      <c r="L1" s="7"/>
      <c r="M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  <c r="RS1" s="309"/>
    </row>
    <row r="2" spans="1:487" s="11" customFormat="1" ht="48">
      <c r="A2" s="43"/>
      <c r="B2" s="408" t="s">
        <v>2723</v>
      </c>
      <c r="D2" s="408" t="s">
        <v>2442</v>
      </c>
      <c r="E2" s="43" t="s">
        <v>2611</v>
      </c>
      <c r="F2" s="27" t="s">
        <v>40</v>
      </c>
      <c r="G2" s="342" t="s">
        <v>2713</v>
      </c>
      <c r="H2" s="409"/>
      <c r="I2" s="149"/>
      <c r="J2" s="149"/>
      <c r="K2" s="543" t="s">
        <v>3283</v>
      </c>
      <c r="L2" s="410"/>
      <c r="M2" s="441" t="s">
        <v>40</v>
      </c>
      <c r="N2" s="441" t="s">
        <v>3063</v>
      </c>
      <c r="O2" s="441" t="s">
        <v>3064</v>
      </c>
      <c r="P2" s="441" t="s">
        <v>3065</v>
      </c>
      <c r="Q2" s="441" t="s">
        <v>3066</v>
      </c>
      <c r="R2" s="441" t="s">
        <v>3067</v>
      </c>
      <c r="T2" s="441" t="s">
        <v>3068</v>
      </c>
      <c r="U2" s="441" t="s">
        <v>3069</v>
      </c>
      <c r="V2" s="441" t="s">
        <v>3070</v>
      </c>
      <c r="W2" s="441" t="s">
        <v>3071</v>
      </c>
      <c r="X2" s="441" t="s">
        <v>3072</v>
      </c>
      <c r="Y2" s="441" t="s">
        <v>3073</v>
      </c>
      <c r="Z2" s="441" t="s">
        <v>3074</v>
      </c>
      <c r="AA2" s="441" t="s">
        <v>3075</v>
      </c>
      <c r="AC2" s="441" t="s">
        <v>3076</v>
      </c>
      <c r="AD2" s="441" t="s">
        <v>3077</v>
      </c>
      <c r="AE2" s="441" t="s">
        <v>3078</v>
      </c>
      <c r="AF2" s="441" t="s">
        <v>3079</v>
      </c>
      <c r="AG2" s="441" t="s">
        <v>3080</v>
      </c>
      <c r="AH2" s="441" t="s">
        <v>3224</v>
      </c>
      <c r="AI2" s="441" t="s">
        <v>3084</v>
      </c>
      <c r="AJ2" s="441" t="s">
        <v>3225</v>
      </c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  <c r="RS2" s="221"/>
    </row>
    <row r="3" spans="1:487" s="3" customFormat="1" ht="15.75">
      <c r="A3" s="30" t="s">
        <v>0</v>
      </c>
      <c r="B3" s="433" t="s">
        <v>3557</v>
      </c>
      <c r="C3" s="433"/>
      <c r="D3" s="126" t="s">
        <v>2225</v>
      </c>
      <c r="E3" s="117" t="s">
        <v>2612</v>
      </c>
      <c r="F3" s="108">
        <f>$HX$500</f>
        <v>21687.899999999998</v>
      </c>
      <c r="G3" s="494" t="s">
        <v>3298</v>
      </c>
      <c r="H3" s="5" t="s">
        <v>0</v>
      </c>
      <c r="I3" s="502" t="s">
        <v>157</v>
      </c>
      <c r="J3" s="502"/>
      <c r="K3" s="555" t="s">
        <v>3297</v>
      </c>
      <c r="L3" s="498"/>
      <c r="M3" s="556">
        <f t="shared" ref="M3:M34" si="0">SUM(N3:AH3)</f>
        <v>3960.8999999999505</v>
      </c>
      <c r="N3" s="608">
        <v>174.89999999999782</v>
      </c>
      <c r="O3" s="607">
        <v>182.49999999999636</v>
      </c>
      <c r="P3" s="609">
        <v>148.89999999999418</v>
      </c>
      <c r="Q3" s="498">
        <v>126.89999999999782</v>
      </c>
      <c r="R3" s="601">
        <v>109.09999999999854</v>
      </c>
      <c r="T3" s="605">
        <v>80.69999999999709</v>
      </c>
      <c r="U3" s="605">
        <v>77.599999999994907</v>
      </c>
      <c r="V3" s="607">
        <v>155.39999999999782</v>
      </c>
      <c r="W3" s="605">
        <v>87.799999999999272</v>
      </c>
      <c r="X3" s="607">
        <v>131.69999999999709</v>
      </c>
      <c r="Y3" s="609">
        <v>136.29999999999927</v>
      </c>
      <c r="Z3" s="606">
        <v>157.49999999999636</v>
      </c>
      <c r="AA3" s="610">
        <v>129.79999999999927</v>
      </c>
      <c r="AB3" s="498"/>
      <c r="AC3" s="605">
        <v>90.599999999998545</v>
      </c>
      <c r="AD3" s="605">
        <v>92.899999999994179</v>
      </c>
      <c r="AE3" s="605">
        <v>109.30000000000291</v>
      </c>
      <c r="AF3" s="610">
        <v>114.29999999999563</v>
      </c>
      <c r="AG3" s="605">
        <v>51.499999999996362</v>
      </c>
      <c r="AH3" s="609">
        <f>$HX$500-19884.7</f>
        <v>1803.1999999999971</v>
      </c>
      <c r="AI3" s="440">
        <v>95</v>
      </c>
      <c r="AJ3" s="494" t="s">
        <v>3294</v>
      </c>
      <c r="AK3" s="498"/>
      <c r="AS3" s="4"/>
      <c r="BB3" s="4"/>
      <c r="BK3" s="4"/>
      <c r="BT3" s="4"/>
      <c r="CC3" s="4"/>
      <c r="CL3" s="4"/>
      <c r="CU3" s="4"/>
      <c r="DD3" s="4"/>
      <c r="DM3" s="4"/>
      <c r="DV3" s="4"/>
      <c r="EE3" s="4"/>
      <c r="EN3" s="4"/>
      <c r="EW3" s="4"/>
      <c r="FF3" s="4"/>
      <c r="FO3" s="4"/>
      <c r="FX3" s="4"/>
      <c r="GG3" s="4"/>
      <c r="GP3" s="4"/>
      <c r="GY3" s="4"/>
      <c r="HH3" s="4"/>
      <c r="RS3" s="309"/>
    </row>
    <row r="4" spans="1:487" s="3" customFormat="1" ht="15.75">
      <c r="A4" s="30" t="s">
        <v>2</v>
      </c>
      <c r="B4" s="438" t="s">
        <v>156</v>
      </c>
      <c r="C4" s="433"/>
      <c r="D4" s="126" t="s">
        <v>2221</v>
      </c>
      <c r="E4" s="117" t="s">
        <v>998</v>
      </c>
      <c r="F4" s="108">
        <f>$GN$500</f>
        <v>20951.199999999993</v>
      </c>
      <c r="G4" s="494" t="s">
        <v>3298</v>
      </c>
      <c r="H4" s="5" t="s">
        <v>2</v>
      </c>
      <c r="I4" s="502" t="s">
        <v>156</v>
      </c>
      <c r="J4" s="502"/>
      <c r="K4" s="555"/>
      <c r="L4" s="498"/>
      <c r="M4" s="556">
        <f t="shared" si="0"/>
        <v>3795.8999999999978</v>
      </c>
      <c r="N4" s="498">
        <v>117</v>
      </c>
      <c r="O4" s="498">
        <v>138</v>
      </c>
      <c r="P4" s="498">
        <v>138.90000000000146</v>
      </c>
      <c r="Q4" s="498">
        <v>113.79999999999927</v>
      </c>
      <c r="R4" s="498">
        <v>95.69999999999709</v>
      </c>
      <c r="T4" s="498">
        <v>65.899999999997817</v>
      </c>
      <c r="U4" s="498">
        <v>68.700000000000728</v>
      </c>
      <c r="V4" s="498">
        <v>140.90000000000146</v>
      </c>
      <c r="W4" s="498">
        <v>75.999999999996362</v>
      </c>
      <c r="X4" s="601">
        <v>114.79999999999927</v>
      </c>
      <c r="Y4" s="603">
        <v>140.10000000000218</v>
      </c>
      <c r="Z4" s="498">
        <v>133.70000000000073</v>
      </c>
      <c r="AA4" s="498">
        <v>106.80000000000291</v>
      </c>
      <c r="AB4" s="498"/>
      <c r="AC4" s="498">
        <v>80.899999999997817</v>
      </c>
      <c r="AD4" s="498">
        <v>110.10000000000218</v>
      </c>
      <c r="AE4" s="498">
        <v>102.50000000000364</v>
      </c>
      <c r="AF4" s="603">
        <v>144.30000000000291</v>
      </c>
      <c r="AG4" s="498">
        <v>37.19999999999709</v>
      </c>
      <c r="AH4" s="603">
        <f>$GN$500-19080.6</f>
        <v>1870.5999999999949</v>
      </c>
      <c r="AI4" s="440">
        <v>81</v>
      </c>
      <c r="AJ4" s="494" t="s">
        <v>3295</v>
      </c>
      <c r="AK4" s="498"/>
      <c r="AS4" s="4"/>
      <c r="BB4" s="4"/>
      <c r="BK4" s="4"/>
      <c r="BT4" s="4"/>
      <c r="CC4" s="4"/>
      <c r="CL4" s="4"/>
      <c r="CU4" s="4"/>
      <c r="DD4" s="4"/>
      <c r="DM4" s="4"/>
      <c r="DV4" s="4"/>
      <c r="EE4" s="4"/>
      <c r="EN4" s="4"/>
      <c r="EW4" s="4"/>
      <c r="FF4" s="4"/>
      <c r="FO4" s="4"/>
      <c r="FX4" s="4"/>
      <c r="GG4" s="4"/>
      <c r="GP4" s="4"/>
      <c r="GY4" s="4"/>
      <c r="HH4" s="4"/>
      <c r="RS4" s="309"/>
    </row>
    <row r="5" spans="1:487" s="3" customFormat="1" ht="15.75">
      <c r="A5" s="30" t="s">
        <v>3</v>
      </c>
      <c r="B5" s="433" t="s">
        <v>1004</v>
      </c>
      <c r="C5" s="433"/>
      <c r="D5" s="469" t="s">
        <v>2275</v>
      </c>
      <c r="E5" s="117" t="s">
        <v>997</v>
      </c>
      <c r="F5" s="108">
        <f>$NU$500</f>
        <v>20501.200000000004</v>
      </c>
      <c r="G5" s="494" t="s">
        <v>3298</v>
      </c>
      <c r="H5" s="5" t="s">
        <v>3</v>
      </c>
      <c r="I5" s="502" t="s">
        <v>1057</v>
      </c>
      <c r="J5" s="502"/>
      <c r="K5" s="555">
        <v>4.5</v>
      </c>
      <c r="L5" s="498"/>
      <c r="M5" s="556">
        <f t="shared" si="0"/>
        <v>3546.9000000000524</v>
      </c>
      <c r="N5" s="602">
        <v>168.60000000000218</v>
      </c>
      <c r="O5" s="601">
        <v>172.80000000000291</v>
      </c>
      <c r="P5" s="603">
        <v>155.00000000000182</v>
      </c>
      <c r="Q5" s="607">
        <v>150.70000000000255</v>
      </c>
      <c r="R5" s="604">
        <v>96.600000000004002</v>
      </c>
      <c r="S5" s="433"/>
      <c r="T5" s="498">
        <v>67.500000000003638</v>
      </c>
      <c r="U5" s="498">
        <v>61.200000000004366</v>
      </c>
      <c r="V5" s="601">
        <v>148.00000000000182</v>
      </c>
      <c r="W5" s="601">
        <v>97.30000000000291</v>
      </c>
      <c r="X5" s="498">
        <v>113.40000000000509</v>
      </c>
      <c r="Y5" s="498">
        <v>108.20000000000255</v>
      </c>
      <c r="Z5" s="498">
        <v>115.60000000000036</v>
      </c>
      <c r="AA5" s="498">
        <v>115.50000000000364</v>
      </c>
      <c r="AB5" s="498"/>
      <c r="AC5" s="498">
        <v>85.80000000000291</v>
      </c>
      <c r="AD5" s="603">
        <v>113.80000000000291</v>
      </c>
      <c r="AE5" s="602">
        <v>123.50000000000364</v>
      </c>
      <c r="AF5" s="498">
        <v>92.600000000002183</v>
      </c>
      <c r="AG5" s="498">
        <v>59</v>
      </c>
      <c r="AH5" s="498">
        <f>$LA$500-17028.2</f>
        <v>1501.8000000000029</v>
      </c>
      <c r="AI5" s="440">
        <v>86</v>
      </c>
      <c r="AJ5" s="494" t="s">
        <v>3296</v>
      </c>
      <c r="AK5" s="498"/>
      <c r="AS5" s="4"/>
      <c r="BB5" s="4"/>
      <c r="BK5" s="4"/>
      <c r="BT5" s="4"/>
      <c r="CC5" s="4"/>
      <c r="CL5" s="4"/>
      <c r="CU5" s="4"/>
      <c r="DD5" s="4"/>
      <c r="DM5" s="4"/>
      <c r="DV5" s="4"/>
      <c r="EE5" s="4"/>
      <c r="EN5" s="4"/>
      <c r="EW5" s="4"/>
      <c r="FF5" s="4"/>
      <c r="FO5" s="4"/>
      <c r="FX5" s="4"/>
      <c r="GG5" s="4"/>
      <c r="GP5" s="4"/>
      <c r="GY5" s="4"/>
      <c r="HH5" s="4"/>
      <c r="RS5" s="309"/>
    </row>
    <row r="6" spans="1:487" s="3" customFormat="1" ht="15.75">
      <c r="A6" s="30" t="s">
        <v>5</v>
      </c>
      <c r="B6" s="433" t="s">
        <v>1035</v>
      </c>
      <c r="C6" s="438"/>
      <c r="D6" s="126" t="s">
        <v>2229</v>
      </c>
      <c r="E6" s="117" t="s">
        <v>997</v>
      </c>
      <c r="F6" s="108">
        <f>$JH$500</f>
        <v>20056.299999999992</v>
      </c>
      <c r="G6" s="494" t="s">
        <v>2868</v>
      </c>
      <c r="H6" s="5" t="s">
        <v>5</v>
      </c>
      <c r="I6" s="502" t="s">
        <v>988</v>
      </c>
      <c r="J6" s="502"/>
      <c r="K6" s="555"/>
      <c r="L6" s="498"/>
      <c r="M6" s="556">
        <f t="shared" si="0"/>
        <v>3494.4000000001306</v>
      </c>
      <c r="N6" s="498">
        <v>117.30000000000473</v>
      </c>
      <c r="O6" s="498">
        <v>104.00000000000546</v>
      </c>
      <c r="P6" s="498">
        <v>126.70000000000618</v>
      </c>
      <c r="Q6" s="498">
        <v>116.90000000000327</v>
      </c>
      <c r="R6" s="498">
        <v>103.30000000000655</v>
      </c>
      <c r="T6" s="498">
        <v>73.300000000006548</v>
      </c>
      <c r="U6" s="498">
        <v>76.300000000004729</v>
      </c>
      <c r="V6" s="498">
        <v>144.90000000000327</v>
      </c>
      <c r="W6" s="498">
        <v>91.400000000005093</v>
      </c>
      <c r="X6" s="498">
        <v>105.70000000000437</v>
      </c>
      <c r="Y6" s="498">
        <v>111.80000000000837</v>
      </c>
      <c r="Z6" s="498">
        <v>145.60000000000582</v>
      </c>
      <c r="AA6" s="498">
        <v>109.50000000000728</v>
      </c>
      <c r="AB6" s="498"/>
      <c r="AC6" s="498">
        <v>91.500000000007276</v>
      </c>
      <c r="AD6" s="602">
        <v>112.40000000000873</v>
      </c>
      <c r="AE6" s="498">
        <v>114.80000000001019</v>
      </c>
      <c r="AF6" s="498">
        <v>90.400000000012369</v>
      </c>
      <c r="AG6" s="498">
        <v>57.300000000010186</v>
      </c>
      <c r="AH6" s="498">
        <f>$QO$500-17154.2</f>
        <v>1601.3000000000102</v>
      </c>
      <c r="AI6" s="440">
        <v>71</v>
      </c>
      <c r="AJ6" s="494" t="s">
        <v>3230</v>
      </c>
      <c r="AK6" s="498"/>
      <c r="AS6" s="4"/>
      <c r="BB6" s="4"/>
      <c r="BK6" s="4"/>
      <c r="BT6" s="4"/>
      <c r="CC6" s="4"/>
      <c r="CL6" s="4"/>
      <c r="CU6" s="4"/>
      <c r="DD6" s="4"/>
      <c r="DM6" s="4"/>
      <c r="DV6" s="4"/>
      <c r="EE6" s="4"/>
      <c r="EN6" s="4"/>
      <c r="EW6" s="4"/>
      <c r="FF6" s="4"/>
      <c r="FO6" s="4"/>
      <c r="FX6" s="4"/>
      <c r="GG6" s="4"/>
      <c r="GP6" s="4"/>
      <c r="GY6" s="4"/>
      <c r="HH6" s="4"/>
      <c r="RS6" s="309"/>
    </row>
    <row r="7" spans="1:487" s="3" customFormat="1" ht="15.75">
      <c r="A7" s="5" t="s">
        <v>7</v>
      </c>
      <c r="B7" s="438" t="s">
        <v>1036</v>
      </c>
      <c r="C7" s="438"/>
      <c r="D7" s="473" t="s">
        <v>2235</v>
      </c>
      <c r="E7" s="117" t="s">
        <v>2613</v>
      </c>
      <c r="F7" s="108">
        <f>$JQ$500</f>
        <v>19707.000000000004</v>
      </c>
      <c r="G7" s="494" t="s">
        <v>3299</v>
      </c>
      <c r="H7" s="5" t="s">
        <v>7</v>
      </c>
      <c r="I7" s="502" t="s">
        <v>1004</v>
      </c>
      <c r="J7" s="502"/>
      <c r="K7" s="555"/>
      <c r="L7" s="498"/>
      <c r="M7" s="556">
        <f t="shared" si="0"/>
        <v>3478.400000000016</v>
      </c>
      <c r="N7" s="498">
        <v>149.5</v>
      </c>
      <c r="O7" s="498">
        <v>133.90000000000146</v>
      </c>
      <c r="P7" s="601">
        <v>145.20000000000073</v>
      </c>
      <c r="Q7" s="498">
        <v>112.30000000000291</v>
      </c>
      <c r="R7" s="498">
        <v>106.20000000000073</v>
      </c>
      <c r="S7" s="433"/>
      <c r="T7" s="498">
        <v>75.700000000000728</v>
      </c>
      <c r="U7" s="498">
        <v>80.500000000003638</v>
      </c>
      <c r="V7" s="602">
        <v>151.70000000000437</v>
      </c>
      <c r="W7" s="498">
        <v>80.30000000000291</v>
      </c>
      <c r="X7" s="498">
        <v>113.90000000000146</v>
      </c>
      <c r="Y7" s="498">
        <v>86.5</v>
      </c>
      <c r="Z7" s="603">
        <v>165.29999999999927</v>
      </c>
      <c r="AA7" s="603">
        <v>139.70000000000073</v>
      </c>
      <c r="AB7" s="603"/>
      <c r="AC7" s="498">
        <v>77.400000000001455</v>
      </c>
      <c r="AD7" s="498">
        <v>90.199999999993452</v>
      </c>
      <c r="AE7" s="498">
        <v>111.00000000000364</v>
      </c>
      <c r="AF7" s="498">
        <v>88.69999999999709</v>
      </c>
      <c r="AG7" s="498">
        <v>42.399999999997817</v>
      </c>
      <c r="AH7" s="498">
        <f>$NU$500-18973.2</f>
        <v>1528.0000000000036</v>
      </c>
      <c r="AI7" s="440">
        <v>77</v>
      </c>
      <c r="AJ7" s="494" t="s">
        <v>3288</v>
      </c>
      <c r="AK7" s="498"/>
      <c r="AS7" s="4"/>
      <c r="BB7" s="4"/>
      <c r="BK7" s="4"/>
      <c r="BT7" s="4"/>
      <c r="CC7" s="4"/>
      <c r="CL7" s="4"/>
      <c r="CU7" s="4"/>
      <c r="DD7" s="4"/>
      <c r="DM7" s="4"/>
      <c r="DV7" s="4"/>
      <c r="EE7" s="4"/>
      <c r="EN7" s="4"/>
      <c r="EW7" s="4"/>
      <c r="FF7" s="4"/>
      <c r="FO7" s="4"/>
      <c r="FX7" s="4"/>
      <c r="GG7" s="4"/>
      <c r="GP7" s="4"/>
      <c r="GY7" s="4"/>
      <c r="HH7" s="4"/>
      <c r="RS7" s="309"/>
    </row>
    <row r="8" spans="1:487" s="3" customFormat="1" ht="15.75">
      <c r="A8" s="5" t="s">
        <v>8</v>
      </c>
      <c r="B8" s="433" t="s">
        <v>1047</v>
      </c>
      <c r="C8" s="438"/>
      <c r="D8" s="473" t="s">
        <v>2270</v>
      </c>
      <c r="E8" s="117" t="s">
        <v>2617</v>
      </c>
      <c r="F8" s="108">
        <f>$MB$500</f>
        <v>18822.599999999995</v>
      </c>
      <c r="G8" s="494" t="s">
        <v>3298</v>
      </c>
      <c r="H8" s="5" t="s">
        <v>8</v>
      </c>
      <c r="I8" s="502" t="s">
        <v>1035</v>
      </c>
      <c r="J8" s="502"/>
      <c r="K8" s="555"/>
      <c r="L8" s="498"/>
      <c r="M8" s="556">
        <f t="shared" si="0"/>
        <v>3436.3999999998232</v>
      </c>
      <c r="N8" s="498">
        <v>148.59999999999127</v>
      </c>
      <c r="O8" s="498">
        <v>138.49999999999272</v>
      </c>
      <c r="P8" s="498">
        <v>128.49999999998909</v>
      </c>
      <c r="Q8" s="498">
        <v>131.99999999998909</v>
      </c>
      <c r="R8" s="498">
        <v>80.499999999989086</v>
      </c>
      <c r="S8" s="433"/>
      <c r="T8" s="498">
        <v>63.699999999993452</v>
      </c>
      <c r="U8" s="498">
        <v>72.399999999986903</v>
      </c>
      <c r="V8" s="498">
        <v>143.99999999998909</v>
      </c>
      <c r="W8" s="498">
        <v>95.499999999989086</v>
      </c>
      <c r="X8" s="498">
        <v>92.499999999989086</v>
      </c>
      <c r="Y8" s="498">
        <v>84.599999999991269</v>
      </c>
      <c r="Z8" s="498">
        <v>136.99999999998909</v>
      </c>
      <c r="AA8" s="498">
        <v>97.899999999990541</v>
      </c>
      <c r="AB8" s="498"/>
      <c r="AC8" s="498">
        <v>84.399999999994179</v>
      </c>
      <c r="AD8" s="601">
        <v>111.19999999998981</v>
      </c>
      <c r="AE8" s="601">
        <v>123.09999999999127</v>
      </c>
      <c r="AF8" s="498">
        <v>66.899999999994179</v>
      </c>
      <c r="AG8" s="498">
        <v>68.299999999991996</v>
      </c>
      <c r="AH8" s="498">
        <f>$JH$500-18489.5</f>
        <v>1566.799999999992</v>
      </c>
      <c r="AI8" s="440">
        <v>69</v>
      </c>
      <c r="AJ8" s="494" t="s">
        <v>3289</v>
      </c>
      <c r="AK8" s="498"/>
      <c r="AS8" s="4"/>
      <c r="BB8" s="4"/>
      <c r="BK8" s="4"/>
      <c r="BT8" s="4"/>
      <c r="CC8" s="4"/>
      <c r="CL8" s="4"/>
      <c r="CU8" s="4"/>
      <c r="DD8" s="4"/>
      <c r="DM8" s="4"/>
      <c r="DV8" s="4"/>
      <c r="EE8" s="4"/>
      <c r="EN8" s="4"/>
      <c r="EW8" s="4"/>
      <c r="FF8" s="4"/>
      <c r="FO8" s="4"/>
      <c r="FX8" s="4"/>
      <c r="GG8" s="4"/>
      <c r="GP8" s="4"/>
      <c r="GY8" s="4"/>
      <c r="HH8" s="4"/>
      <c r="RS8" s="309"/>
    </row>
    <row r="9" spans="1:487" s="3" customFormat="1" ht="15.75">
      <c r="A9" s="5" t="s">
        <v>10</v>
      </c>
      <c r="B9" s="433" t="s">
        <v>988</v>
      </c>
      <c r="C9" s="433"/>
      <c r="D9" s="473" t="s">
        <v>2283</v>
      </c>
      <c r="E9" s="117" t="s">
        <v>995</v>
      </c>
      <c r="F9" s="108">
        <f>$QO$500</f>
        <v>18755.500000000011</v>
      </c>
      <c r="G9" s="494" t="s">
        <v>3300</v>
      </c>
      <c r="H9" s="5" t="s">
        <v>10</v>
      </c>
      <c r="I9" s="502" t="s">
        <v>1003</v>
      </c>
      <c r="J9" s="502"/>
      <c r="K9" s="555"/>
      <c r="L9" s="498"/>
      <c r="M9" s="556">
        <f t="shared" si="0"/>
        <v>3379.2999999999975</v>
      </c>
      <c r="N9" s="601">
        <v>153.49999999999818</v>
      </c>
      <c r="O9" s="602">
        <v>176.89999999999782</v>
      </c>
      <c r="P9" s="498">
        <v>140.79999999999927</v>
      </c>
      <c r="Q9" s="498">
        <v>105.80000000000291</v>
      </c>
      <c r="R9" s="498">
        <v>95.300000000001091</v>
      </c>
      <c r="S9" s="433"/>
      <c r="T9" s="498">
        <v>62.500000000001819</v>
      </c>
      <c r="U9" s="602">
        <v>88.899999999999636</v>
      </c>
      <c r="V9" s="498">
        <v>139.40000000000146</v>
      </c>
      <c r="W9" s="603">
        <v>104.39999999999964</v>
      </c>
      <c r="X9" s="498">
        <v>112.09999999999854</v>
      </c>
      <c r="Y9" s="498">
        <v>105.29999999999927</v>
      </c>
      <c r="Z9" s="498">
        <v>95.599999999998545</v>
      </c>
      <c r="AA9" s="498">
        <v>100.89999999999964</v>
      </c>
      <c r="AB9" s="498"/>
      <c r="AC9" s="498">
        <v>83</v>
      </c>
      <c r="AD9" s="498">
        <v>81.100000000000364</v>
      </c>
      <c r="AE9" s="498">
        <v>105.89999999999964</v>
      </c>
      <c r="AF9" s="498">
        <v>87.100000000000364</v>
      </c>
      <c r="AG9" s="498">
        <v>34.199999999998909</v>
      </c>
      <c r="AH9" s="498">
        <f>$NC$500-14572.8</f>
        <v>1506.6000000000004</v>
      </c>
      <c r="AI9" s="440">
        <v>74</v>
      </c>
      <c r="AJ9" s="494" t="s">
        <v>3286</v>
      </c>
      <c r="AK9" s="498"/>
      <c r="AS9" s="4"/>
      <c r="BB9" s="4"/>
      <c r="BK9" s="4"/>
      <c r="BT9" s="4"/>
      <c r="CC9" s="4"/>
      <c r="CL9" s="4"/>
      <c r="CU9" s="4"/>
      <c r="DD9" s="4"/>
      <c r="DM9" s="4"/>
      <c r="DV9" s="4"/>
      <c r="EE9" s="4"/>
      <c r="EN9" s="4"/>
      <c r="EW9" s="4"/>
      <c r="FF9" s="4"/>
      <c r="FO9" s="4"/>
      <c r="FX9" s="4"/>
      <c r="GG9" s="4"/>
      <c r="GP9" s="4"/>
      <c r="GY9" s="4"/>
      <c r="HH9" s="4"/>
      <c r="RS9" s="309"/>
    </row>
    <row r="10" spans="1:487" s="3" customFormat="1" ht="15.75">
      <c r="A10" s="5" t="s">
        <v>12</v>
      </c>
      <c r="B10" s="462" t="s">
        <v>25</v>
      </c>
      <c r="C10" s="438"/>
      <c r="D10" s="126" t="s">
        <v>2262</v>
      </c>
      <c r="E10" s="117" t="s">
        <v>998</v>
      </c>
      <c r="F10" s="108">
        <f>$AQ$500</f>
        <v>18624.300000000007</v>
      </c>
      <c r="G10" s="494" t="s">
        <v>3298</v>
      </c>
      <c r="H10" s="5" t="s">
        <v>12</v>
      </c>
      <c r="I10" s="462" t="s">
        <v>6</v>
      </c>
      <c r="J10" s="502"/>
      <c r="K10" s="555"/>
      <c r="L10" s="498"/>
      <c r="M10" s="556">
        <f t="shared" si="0"/>
        <v>3379.1000000000222</v>
      </c>
      <c r="N10" s="498">
        <v>153</v>
      </c>
      <c r="O10" s="498">
        <v>142.69999999999891</v>
      </c>
      <c r="P10" s="498">
        <v>144.10000000000218</v>
      </c>
      <c r="Q10" s="498">
        <v>108.80000000000109</v>
      </c>
      <c r="R10" s="498">
        <v>84.700000000002547</v>
      </c>
      <c r="S10" s="433"/>
      <c r="T10" s="498">
        <v>54.400000000003274</v>
      </c>
      <c r="U10" s="498">
        <v>66.500000000003638</v>
      </c>
      <c r="V10" s="498">
        <v>144.50000000000182</v>
      </c>
      <c r="W10" s="498">
        <v>81.900000000003274</v>
      </c>
      <c r="X10" s="498">
        <v>96.300000000001091</v>
      </c>
      <c r="Y10" s="498">
        <v>71.700000000000728</v>
      </c>
      <c r="Z10" s="498">
        <v>100.60000000000036</v>
      </c>
      <c r="AA10" s="498">
        <v>106.70000000000255</v>
      </c>
      <c r="AB10" s="498"/>
      <c r="AC10" s="498">
        <v>105.20000000000073</v>
      </c>
      <c r="AD10" s="498">
        <v>85.600000000000364</v>
      </c>
      <c r="AE10" s="498">
        <v>114.20000000000073</v>
      </c>
      <c r="AF10" s="498">
        <v>86.699999999998909</v>
      </c>
      <c r="AG10" s="498">
        <v>53.800000000001091</v>
      </c>
      <c r="AH10" s="498">
        <f>$DB$500-15081.6</f>
        <v>1577.6999999999989</v>
      </c>
      <c r="AI10" s="440">
        <v>65</v>
      </c>
      <c r="AJ10" s="429"/>
      <c r="AK10" s="498"/>
      <c r="AS10" s="4"/>
      <c r="BB10" s="4"/>
      <c r="BK10" s="4"/>
      <c r="BT10" s="4"/>
      <c r="CC10" s="4"/>
      <c r="CL10" s="4"/>
      <c r="CU10" s="4"/>
      <c r="DD10" s="4"/>
      <c r="DM10" s="4"/>
      <c r="DV10" s="4"/>
      <c r="EE10" s="4"/>
      <c r="EN10" s="4"/>
      <c r="EW10" s="4"/>
      <c r="FF10" s="4"/>
      <c r="FO10" s="4"/>
      <c r="FX10" s="4"/>
      <c r="GG10" s="4"/>
      <c r="GP10" s="4"/>
      <c r="GY10" s="4"/>
      <c r="HH10" s="4"/>
      <c r="RS10" s="309"/>
    </row>
    <row r="11" spans="1:487" s="3" customFormat="1" ht="15.75">
      <c r="A11" s="5" t="s">
        <v>14</v>
      </c>
      <c r="B11" s="438" t="s">
        <v>142</v>
      </c>
      <c r="C11" s="438"/>
      <c r="D11" s="473" t="s">
        <v>2213</v>
      </c>
      <c r="E11" s="117" t="s">
        <v>2612</v>
      </c>
      <c r="F11" s="108">
        <f>$DT$500</f>
        <v>18601.599999999999</v>
      </c>
      <c r="G11" s="494" t="s">
        <v>3301</v>
      </c>
      <c r="H11" s="5" t="s">
        <v>14</v>
      </c>
      <c r="I11" s="502" t="s">
        <v>155</v>
      </c>
      <c r="J11" s="502"/>
      <c r="K11" s="555"/>
      <c r="L11" s="498"/>
      <c r="M11" s="556">
        <f t="shared" si="0"/>
        <v>3336.8000000000739</v>
      </c>
      <c r="N11" s="498">
        <v>146.90000000000327</v>
      </c>
      <c r="O11" s="498">
        <v>126.60000000000218</v>
      </c>
      <c r="P11" s="498">
        <v>127.40000000000509</v>
      </c>
      <c r="Q11" s="498">
        <v>66.000000000005457</v>
      </c>
      <c r="R11" s="498">
        <v>83.100000000002183</v>
      </c>
      <c r="S11" s="433"/>
      <c r="T11" s="603">
        <v>98.600000000004002</v>
      </c>
      <c r="U11" s="498">
        <v>63.300000000004729</v>
      </c>
      <c r="V11" s="498">
        <v>139.50000000000546</v>
      </c>
      <c r="W11" s="498">
        <v>60.700000000006185</v>
      </c>
      <c r="X11" s="498">
        <v>88.400000000006912</v>
      </c>
      <c r="Y11" s="498">
        <v>99.200000000004366</v>
      </c>
      <c r="Z11" s="498">
        <v>134.600000000004</v>
      </c>
      <c r="AA11" s="498">
        <v>112.00000000000364</v>
      </c>
      <c r="AB11" s="498"/>
      <c r="AC11" s="498">
        <v>81.400000000001455</v>
      </c>
      <c r="AD11" s="498">
        <v>63.30000000000291</v>
      </c>
      <c r="AE11" s="498">
        <v>96.700000000004366</v>
      </c>
      <c r="AF11" s="602">
        <v>144.20000000000255</v>
      </c>
      <c r="AG11" s="498">
        <v>0</v>
      </c>
      <c r="AH11" s="498">
        <f>$IG$500-14562.7</f>
        <v>1604.9000000000051</v>
      </c>
      <c r="AI11" s="440">
        <v>69</v>
      </c>
      <c r="AJ11" s="500" t="s">
        <v>3291</v>
      </c>
      <c r="AK11" s="498"/>
      <c r="AS11" s="4"/>
      <c r="BB11" s="4"/>
      <c r="BK11" s="4"/>
      <c r="BT11" s="4"/>
      <c r="CC11" s="4"/>
      <c r="CL11" s="4"/>
      <c r="CU11" s="4"/>
      <c r="DD11" s="4"/>
      <c r="DM11" s="4"/>
      <c r="DV11" s="4"/>
      <c r="EE11" s="4"/>
      <c r="EN11" s="4"/>
      <c r="EW11" s="4"/>
      <c r="FF11" s="4"/>
      <c r="FO11" s="4"/>
      <c r="FX11" s="4"/>
      <c r="GG11" s="4"/>
      <c r="GP11" s="4"/>
      <c r="GY11" s="4"/>
      <c r="HH11" s="4"/>
      <c r="RS11" s="309"/>
    </row>
    <row r="12" spans="1:487" s="3" customFormat="1" ht="15.75">
      <c r="A12" s="5" t="s">
        <v>16</v>
      </c>
      <c r="B12" s="431" t="s">
        <v>2725</v>
      </c>
      <c r="C12" s="433"/>
      <c r="D12" s="469" t="s">
        <v>2259</v>
      </c>
      <c r="E12" s="117" t="s">
        <v>998</v>
      </c>
      <c r="F12" s="108">
        <f>$P$500</f>
        <v>18598.399999999998</v>
      </c>
      <c r="G12" s="494" t="s">
        <v>3299</v>
      </c>
      <c r="H12" s="5" t="s">
        <v>16</v>
      </c>
      <c r="I12" s="502" t="s">
        <v>142</v>
      </c>
      <c r="J12" s="502"/>
      <c r="K12" s="555"/>
      <c r="L12" s="498"/>
      <c r="M12" s="556">
        <f t="shared" si="0"/>
        <v>3305.1999999999553</v>
      </c>
      <c r="N12" s="498">
        <v>106.59999999999673</v>
      </c>
      <c r="O12" s="498">
        <v>98.199999999995271</v>
      </c>
      <c r="P12" s="498">
        <v>125.49999999999454</v>
      </c>
      <c r="Q12" s="498">
        <v>53.199999999995271</v>
      </c>
      <c r="R12" s="498">
        <v>85.599999999996726</v>
      </c>
      <c r="S12" s="433"/>
      <c r="T12" s="498">
        <v>76.69999999999709</v>
      </c>
      <c r="U12" s="498">
        <v>63.799999999995634</v>
      </c>
      <c r="V12" s="498">
        <v>146.19999999999709</v>
      </c>
      <c r="W12" s="498">
        <v>53.999999999996362</v>
      </c>
      <c r="X12" s="498">
        <v>106.29999999999745</v>
      </c>
      <c r="Y12" s="498">
        <v>105.49999999999818</v>
      </c>
      <c r="Z12" s="601">
        <v>149.19999999999709</v>
      </c>
      <c r="AA12" s="602">
        <v>131.29999999999563</v>
      </c>
      <c r="AB12" s="498"/>
      <c r="AC12" s="498">
        <v>70.099999999998545</v>
      </c>
      <c r="AD12" s="498">
        <v>81.100000000002183</v>
      </c>
      <c r="AE12" s="498">
        <v>107.29999999999927</v>
      </c>
      <c r="AF12" s="498">
        <v>106.70000000000437</v>
      </c>
      <c r="AG12" s="498">
        <v>0</v>
      </c>
      <c r="AH12" s="601">
        <f>$DT$500-16963.7</f>
        <v>1637.8999999999978</v>
      </c>
      <c r="AI12" s="440">
        <v>67</v>
      </c>
      <c r="AJ12" s="494" t="s">
        <v>3293</v>
      </c>
      <c r="AK12" s="498"/>
      <c r="AS12" s="4"/>
      <c r="BB12" s="4"/>
      <c r="BK12" s="4"/>
      <c r="BT12" s="4"/>
      <c r="CC12" s="4"/>
      <c r="CL12" s="4"/>
      <c r="CU12" s="4"/>
      <c r="DD12" s="4"/>
      <c r="DM12" s="4"/>
      <c r="DV12" s="4"/>
      <c r="EE12" s="4"/>
      <c r="EN12" s="4"/>
      <c r="EW12" s="4"/>
      <c r="FF12" s="4"/>
      <c r="FO12" s="4"/>
      <c r="FX12" s="4"/>
      <c r="GG12" s="4"/>
      <c r="GP12" s="4"/>
      <c r="GY12" s="4"/>
      <c r="HH12" s="4"/>
      <c r="RS12" s="309"/>
    </row>
    <row r="13" spans="1:487" s="3" customFormat="1" ht="15.75">
      <c r="A13" s="5" t="s">
        <v>18</v>
      </c>
      <c r="B13" s="433" t="s">
        <v>1057</v>
      </c>
      <c r="C13" s="438"/>
      <c r="D13" s="473" t="s">
        <v>2267</v>
      </c>
      <c r="E13" s="117" t="s">
        <v>2615</v>
      </c>
      <c r="F13" s="108">
        <f>$LA$500</f>
        <v>18530.000000000004</v>
      </c>
      <c r="G13" s="494" t="s">
        <v>3302</v>
      </c>
      <c r="H13" s="5" t="s">
        <v>18</v>
      </c>
      <c r="I13" s="502" t="s">
        <v>164</v>
      </c>
      <c r="J13" s="502"/>
      <c r="K13" s="555"/>
      <c r="L13" s="498"/>
      <c r="M13" s="556">
        <f t="shared" si="0"/>
        <v>3284.7999999999465</v>
      </c>
      <c r="N13" s="498">
        <v>138.09999999999673</v>
      </c>
      <c r="O13" s="498">
        <v>140.69999999999709</v>
      </c>
      <c r="P13" s="498">
        <v>118.89999999999418</v>
      </c>
      <c r="Q13" s="498">
        <v>84.399999999995998</v>
      </c>
      <c r="R13" s="498">
        <v>99.299999999997453</v>
      </c>
      <c r="S13" s="433"/>
      <c r="T13" s="498">
        <v>81.699999999998909</v>
      </c>
      <c r="U13" s="601">
        <v>88.099999999996726</v>
      </c>
      <c r="V13" s="498">
        <v>131.69999999999709</v>
      </c>
      <c r="W13" s="498">
        <v>47.19999999999709</v>
      </c>
      <c r="X13" s="498">
        <v>113.29999999999563</v>
      </c>
      <c r="Y13" s="498">
        <v>101.59999999999673</v>
      </c>
      <c r="Z13" s="498">
        <v>103.69999999999709</v>
      </c>
      <c r="AA13" s="498">
        <v>110.59999999999854</v>
      </c>
      <c r="AB13" s="498"/>
      <c r="AC13" s="498">
        <v>95.499999999996362</v>
      </c>
      <c r="AD13" s="498">
        <v>58.799999999997453</v>
      </c>
      <c r="AE13" s="498">
        <v>103.59999999999673</v>
      </c>
      <c r="AF13" s="498">
        <v>97.899999999997817</v>
      </c>
      <c r="AG13" s="498">
        <v>25.499999999998181</v>
      </c>
      <c r="AH13" s="498">
        <f>$HF$500-15333</f>
        <v>1544.2000000000007</v>
      </c>
      <c r="AI13" s="440">
        <v>63</v>
      </c>
      <c r="AJ13" s="494" t="s">
        <v>3228</v>
      </c>
      <c r="AK13" s="498"/>
      <c r="AS13" s="4"/>
      <c r="BB13" s="4"/>
      <c r="BK13" s="4"/>
      <c r="BT13" s="4"/>
      <c r="CC13" s="4"/>
      <c r="CL13" s="4"/>
      <c r="CU13" s="4"/>
      <c r="DD13" s="4"/>
      <c r="DM13" s="4"/>
      <c r="DV13" s="4"/>
      <c r="EE13" s="4"/>
      <c r="EN13" s="4"/>
      <c r="EW13" s="4"/>
      <c r="FF13" s="4"/>
      <c r="FO13" s="4"/>
      <c r="FX13" s="4"/>
      <c r="GG13" s="4"/>
      <c r="GP13" s="4"/>
      <c r="GY13" s="4"/>
      <c r="HH13" s="4"/>
      <c r="RS13" s="309"/>
    </row>
    <row r="14" spans="1:487" s="3" customFormat="1" ht="15.75">
      <c r="A14" s="5" t="s">
        <v>20</v>
      </c>
      <c r="B14" s="544" t="s">
        <v>2728</v>
      </c>
      <c r="C14" s="433"/>
      <c r="D14" s="473" t="s">
        <v>2258</v>
      </c>
      <c r="E14" s="117" t="s">
        <v>2612</v>
      </c>
      <c r="F14" s="108">
        <f>$G$500</f>
        <v>18466.900000000001</v>
      </c>
      <c r="G14" s="494" t="s">
        <v>3303</v>
      </c>
      <c r="H14" s="5" t="s">
        <v>20</v>
      </c>
      <c r="I14" s="462" t="s">
        <v>19</v>
      </c>
      <c r="J14" s="502"/>
      <c r="K14" s="555"/>
      <c r="L14" s="498"/>
      <c r="M14" s="556">
        <f t="shared" si="0"/>
        <v>3146.4999999999691</v>
      </c>
      <c r="N14" s="498">
        <v>142.399999999996</v>
      </c>
      <c r="O14" s="498">
        <v>120.39999999999964</v>
      </c>
      <c r="P14" s="498">
        <v>119.50000000000182</v>
      </c>
      <c r="Q14" s="498">
        <v>130.19999999999891</v>
      </c>
      <c r="R14" s="498">
        <v>103.399999999996</v>
      </c>
      <c r="S14" s="433"/>
      <c r="T14" s="498">
        <v>67.199999999998909</v>
      </c>
      <c r="U14" s="498">
        <v>53.299999999997453</v>
      </c>
      <c r="V14" s="498">
        <v>136.79999999999927</v>
      </c>
      <c r="W14" s="601">
        <v>97.299999999997453</v>
      </c>
      <c r="X14" s="498">
        <v>85.999999999998181</v>
      </c>
      <c r="Y14" s="498">
        <v>65.699999999998909</v>
      </c>
      <c r="Z14" s="498">
        <v>125.29999999999745</v>
      </c>
      <c r="AA14" s="498">
        <v>119.09999999999854</v>
      </c>
      <c r="AB14" s="498"/>
      <c r="AC14" s="498">
        <v>90.69999999999709</v>
      </c>
      <c r="AD14" s="498">
        <v>85.899999999999636</v>
      </c>
      <c r="AE14" s="498">
        <v>106.49999999999818</v>
      </c>
      <c r="AF14" s="498">
        <v>79.099999999998545</v>
      </c>
      <c r="AG14" s="498">
        <v>56</v>
      </c>
      <c r="AH14" s="498">
        <f>$CA$500-15648.8</f>
        <v>1361.6999999999971</v>
      </c>
      <c r="AI14" s="440">
        <v>62</v>
      </c>
      <c r="AJ14" s="494" t="s">
        <v>3228</v>
      </c>
      <c r="AK14" s="498"/>
      <c r="AS14" s="4"/>
      <c r="BB14" s="4"/>
      <c r="BK14" s="4"/>
      <c r="BT14" s="4"/>
      <c r="CC14" s="4"/>
      <c r="CL14" s="4"/>
      <c r="CU14" s="4"/>
      <c r="DD14" s="4"/>
      <c r="DM14" s="4"/>
      <c r="DV14" s="4"/>
      <c r="EE14" s="4"/>
      <c r="EN14" s="4"/>
      <c r="EW14" s="4"/>
      <c r="FF14" s="4"/>
      <c r="FO14" s="4"/>
      <c r="FX14" s="4"/>
      <c r="GG14" s="4"/>
      <c r="GP14" s="4"/>
      <c r="GY14" s="4"/>
      <c r="HH14" s="4"/>
      <c r="RS14" s="309"/>
    </row>
    <row r="15" spans="1:487" s="3" customFormat="1" ht="15.75">
      <c r="A15" s="5" t="s">
        <v>22</v>
      </c>
      <c r="B15" s="462" t="s">
        <v>33</v>
      </c>
      <c r="C15" s="433"/>
      <c r="D15" s="473" t="s">
        <v>2265</v>
      </c>
      <c r="E15" s="117" t="s">
        <v>995</v>
      </c>
      <c r="F15" s="108">
        <f>$BR$500</f>
        <v>18147.400000000001</v>
      </c>
      <c r="G15" s="494" t="s">
        <v>3303</v>
      </c>
      <c r="H15" s="30" t="s">
        <v>22</v>
      </c>
      <c r="I15" s="462" t="s">
        <v>31</v>
      </c>
      <c r="J15" s="502"/>
      <c r="K15" s="555"/>
      <c r="L15" s="498"/>
      <c r="M15" s="556">
        <f t="shared" si="0"/>
        <v>3080.6000000000113</v>
      </c>
      <c r="N15" s="498">
        <v>117.50000000000182</v>
      </c>
      <c r="O15" s="498">
        <v>107.20000000000255</v>
      </c>
      <c r="P15" s="498">
        <v>122.20000000000073</v>
      </c>
      <c r="Q15" s="498">
        <v>122</v>
      </c>
      <c r="R15" s="498">
        <v>92.600000000000364</v>
      </c>
      <c r="T15" s="498">
        <v>59.400000000003274</v>
      </c>
      <c r="U15" s="498">
        <v>60.600000000000364</v>
      </c>
      <c r="V15" s="498">
        <v>120.90000000000327</v>
      </c>
      <c r="W15" s="498">
        <v>72.899999999999636</v>
      </c>
      <c r="X15" s="498">
        <v>110.70000000000073</v>
      </c>
      <c r="Y15" s="498">
        <v>104.20000000000073</v>
      </c>
      <c r="Z15" s="498">
        <v>107.20000000000073</v>
      </c>
      <c r="AA15" s="498">
        <v>98.999999999996362</v>
      </c>
      <c r="AB15" s="498"/>
      <c r="AC15" s="498">
        <v>80.399999999997817</v>
      </c>
      <c r="AD15" s="498">
        <v>89.100000000002183</v>
      </c>
      <c r="AE15" s="498">
        <v>96.599999999998545</v>
      </c>
      <c r="AF15" s="498">
        <v>106.90000000000146</v>
      </c>
      <c r="AG15" s="498">
        <v>38.399999999997817</v>
      </c>
      <c r="AH15" s="498">
        <f>$G$500-17094.1</f>
        <v>1372.8000000000029</v>
      </c>
      <c r="AI15" s="440">
        <v>60</v>
      </c>
      <c r="AJ15" s="429"/>
      <c r="AK15" s="498"/>
      <c r="AS15" s="4"/>
      <c r="BB15" s="4"/>
      <c r="BK15" s="4"/>
      <c r="BT15" s="4"/>
      <c r="CC15" s="4"/>
      <c r="CL15" s="4"/>
      <c r="CU15" s="4"/>
      <c r="DD15" s="4"/>
      <c r="DM15" s="4"/>
      <c r="DV15" s="4"/>
      <c r="EE15" s="4"/>
      <c r="EN15" s="4"/>
      <c r="EW15" s="4"/>
      <c r="FF15" s="4"/>
      <c r="FO15" s="4"/>
      <c r="FX15" s="4"/>
      <c r="GG15" s="4"/>
      <c r="GP15" s="4"/>
      <c r="GY15" s="4"/>
      <c r="HH15" s="4"/>
      <c r="RS15" s="309"/>
    </row>
    <row r="16" spans="1:487" s="3" customFormat="1" ht="15.75">
      <c r="A16" s="5" t="s">
        <v>24</v>
      </c>
      <c r="B16" s="442" t="s">
        <v>143</v>
      </c>
      <c r="C16" s="438"/>
      <c r="D16" s="473" t="s">
        <v>2214</v>
      </c>
      <c r="E16" s="117" t="s">
        <v>995</v>
      </c>
      <c r="F16" s="108">
        <f>$EC$500</f>
        <v>18036.499999999996</v>
      </c>
      <c r="G16" s="494" t="s">
        <v>3304</v>
      </c>
      <c r="H16" s="5" t="s">
        <v>24</v>
      </c>
      <c r="I16" s="507" t="s">
        <v>2549</v>
      </c>
      <c r="J16" s="513"/>
      <c r="K16" s="513"/>
      <c r="L16" s="498"/>
      <c r="M16" s="556">
        <f t="shared" si="0"/>
        <v>3028.0999999999058</v>
      </c>
      <c r="N16" s="498">
        <v>120.19999999999709</v>
      </c>
      <c r="O16" s="498">
        <v>115.89999999999418</v>
      </c>
      <c r="P16" s="498">
        <v>137.19999999999527</v>
      </c>
      <c r="Q16" s="498">
        <v>109.59999999999491</v>
      </c>
      <c r="R16" s="498">
        <v>82.799999999995634</v>
      </c>
      <c r="S16" s="433"/>
      <c r="T16" s="601">
        <v>84.099999999994907</v>
      </c>
      <c r="U16" s="498">
        <v>51.399999999995998</v>
      </c>
      <c r="V16" s="498">
        <v>125.89999999999418</v>
      </c>
      <c r="W16" s="498">
        <v>81.899999999994179</v>
      </c>
      <c r="X16" s="498">
        <v>95.799999999995634</v>
      </c>
      <c r="Y16" s="498">
        <v>99.299999999995634</v>
      </c>
      <c r="Z16" s="498">
        <v>89.799999999993815</v>
      </c>
      <c r="AA16" s="498">
        <v>91.599999999994907</v>
      </c>
      <c r="AB16" s="498"/>
      <c r="AC16" s="601">
        <v>106.29999999999382</v>
      </c>
      <c r="AD16" s="498">
        <v>79.999999999994543</v>
      </c>
      <c r="AE16" s="498">
        <v>89.299999999995634</v>
      </c>
      <c r="AF16" s="498">
        <v>108.399999999996</v>
      </c>
      <c r="AG16" s="498">
        <v>52.099999999996726</v>
      </c>
      <c r="AH16" s="498">
        <f>$UJ$500-14352.1</f>
        <v>1306.4999999999927</v>
      </c>
      <c r="AI16" s="440">
        <v>61</v>
      </c>
      <c r="AJ16" s="494" t="s">
        <v>3289</v>
      </c>
      <c r="AK16" s="498"/>
      <c r="AS16" s="4"/>
      <c r="BB16" s="4"/>
      <c r="BK16" s="4"/>
      <c r="BT16" s="4"/>
      <c r="CC16" s="4"/>
      <c r="CL16" s="4"/>
      <c r="CU16" s="4"/>
      <c r="DD16" s="4"/>
      <c r="DM16" s="4"/>
      <c r="DV16" s="4"/>
      <c r="EE16" s="4"/>
      <c r="EN16" s="4"/>
      <c r="EW16" s="4"/>
      <c r="FF16" s="4"/>
      <c r="FO16" s="4"/>
      <c r="FX16" s="4"/>
      <c r="GG16" s="4"/>
      <c r="GP16" s="4"/>
      <c r="GY16" s="4"/>
      <c r="HH16" s="4"/>
      <c r="RS16" s="309"/>
    </row>
    <row r="17" spans="1:487" s="3" customFormat="1" ht="15.75">
      <c r="A17" s="5" t="s">
        <v>26</v>
      </c>
      <c r="B17" s="433" t="s">
        <v>999</v>
      </c>
      <c r="C17" s="433"/>
      <c r="D17" s="473" t="s">
        <v>2237</v>
      </c>
      <c r="E17" s="117" t="s">
        <v>998</v>
      </c>
      <c r="F17" s="108">
        <f>$KI$500</f>
        <v>18007.600000000002</v>
      </c>
      <c r="G17" s="494" t="s">
        <v>3305</v>
      </c>
      <c r="H17" s="5" t="s">
        <v>26</v>
      </c>
      <c r="I17" s="502" t="s">
        <v>1036</v>
      </c>
      <c r="J17" s="502"/>
      <c r="K17" s="555"/>
      <c r="L17" s="498"/>
      <c r="M17" s="556">
        <f t="shared" si="0"/>
        <v>3003.300000000072</v>
      </c>
      <c r="N17" s="498">
        <v>96.299999999999272</v>
      </c>
      <c r="O17" s="498">
        <v>115.19999999999709</v>
      </c>
      <c r="P17" s="498">
        <v>101.79999999999927</v>
      </c>
      <c r="Q17" s="498">
        <v>110.70000000000073</v>
      </c>
      <c r="R17" s="498">
        <v>81.600000000002183</v>
      </c>
      <c r="S17" s="433"/>
      <c r="T17" s="498">
        <v>44.600000000005821</v>
      </c>
      <c r="U17" s="498">
        <v>48.80000000000291</v>
      </c>
      <c r="V17" s="498">
        <v>112.40000000000509</v>
      </c>
      <c r="W17" s="498">
        <v>83.600000000005821</v>
      </c>
      <c r="X17" s="498">
        <v>95.000000000003638</v>
      </c>
      <c r="Y17" s="498">
        <v>87.80000000000291</v>
      </c>
      <c r="Z17" s="498">
        <v>98.600000000002183</v>
      </c>
      <c r="AA17" s="498">
        <v>91.000000000007276</v>
      </c>
      <c r="AB17" s="498"/>
      <c r="AC17" s="498">
        <v>64.900000000005093</v>
      </c>
      <c r="AD17" s="498">
        <v>101.00000000000728</v>
      </c>
      <c r="AE17" s="498">
        <v>108.30000000000655</v>
      </c>
      <c r="AF17" s="498">
        <v>77.300000000006548</v>
      </c>
      <c r="AG17" s="498">
        <v>64.500000000007276</v>
      </c>
      <c r="AH17" s="498">
        <f>$JQ$500-18287.1</f>
        <v>1419.9000000000051</v>
      </c>
      <c r="AI17" s="440">
        <v>58</v>
      </c>
      <c r="AJ17" s="429"/>
      <c r="AK17" s="498"/>
      <c r="AS17" s="4"/>
      <c r="BB17" s="4"/>
      <c r="BK17" s="4"/>
      <c r="BT17" s="4"/>
      <c r="CC17" s="4"/>
      <c r="CL17" s="4"/>
      <c r="CU17" s="4"/>
      <c r="DD17" s="4"/>
      <c r="DM17" s="4"/>
      <c r="DV17" s="4"/>
      <c r="EE17" s="4"/>
      <c r="EN17" s="4"/>
      <c r="EW17" s="4"/>
      <c r="FF17" s="4"/>
      <c r="FO17" s="4"/>
      <c r="FX17" s="4"/>
      <c r="GG17" s="4"/>
      <c r="GP17" s="4"/>
      <c r="GY17" s="4"/>
      <c r="HH17" s="4"/>
      <c r="RS17" s="309"/>
    </row>
    <row r="18" spans="1:487" s="3" customFormat="1" ht="15.75">
      <c r="A18" s="5" t="s">
        <v>28</v>
      </c>
      <c r="B18" s="462" t="s">
        <v>17</v>
      </c>
      <c r="C18" s="438"/>
      <c r="D18" s="473" t="s">
        <v>2261</v>
      </c>
      <c r="E18" s="117" t="s">
        <v>2613</v>
      </c>
      <c r="F18" s="108">
        <f>$AH$500</f>
        <v>17731.899999999994</v>
      </c>
      <c r="G18" s="494" t="s">
        <v>3306</v>
      </c>
      <c r="H18" s="5" t="s">
        <v>28</v>
      </c>
      <c r="I18" s="557" t="s">
        <v>143</v>
      </c>
      <c r="J18" s="502"/>
      <c r="K18" s="555"/>
      <c r="L18" s="498"/>
      <c r="M18" s="556">
        <f t="shared" si="0"/>
        <v>2877.7999999999902</v>
      </c>
      <c r="N18" s="498">
        <v>130.19999999999891</v>
      </c>
      <c r="O18" s="498">
        <v>111.29999999999927</v>
      </c>
      <c r="P18" s="498">
        <v>112.19999999999891</v>
      </c>
      <c r="Q18" s="602">
        <v>143.69999999999891</v>
      </c>
      <c r="R18" s="498">
        <v>86.600000000000364</v>
      </c>
      <c r="S18" s="433"/>
      <c r="T18" s="498">
        <v>47.799999999997453</v>
      </c>
      <c r="U18" s="498">
        <v>57.899999999995998</v>
      </c>
      <c r="V18" s="498">
        <v>115.399999999996</v>
      </c>
      <c r="W18" s="498">
        <v>94.100000000000364</v>
      </c>
      <c r="X18" s="498">
        <v>101.99999999999818</v>
      </c>
      <c r="Y18" s="498">
        <v>63.599999999998545</v>
      </c>
      <c r="Z18" s="498">
        <v>95.099999999996726</v>
      </c>
      <c r="AA18" s="498">
        <v>96.100000000000364</v>
      </c>
      <c r="AB18" s="498"/>
      <c r="AC18" s="498">
        <v>71.299999999999272</v>
      </c>
      <c r="AD18" s="498">
        <v>92.000000000003638</v>
      </c>
      <c r="AE18" s="498">
        <v>87.80000000000291</v>
      </c>
      <c r="AF18" s="498">
        <v>81.800000000006548</v>
      </c>
      <c r="AG18" s="498">
        <v>60.30000000000291</v>
      </c>
      <c r="AH18" s="498">
        <f>$EC$500-16807.9</f>
        <v>1228.5999999999949</v>
      </c>
      <c r="AI18" s="440">
        <v>59</v>
      </c>
      <c r="AJ18" s="494" t="s">
        <v>3230</v>
      </c>
      <c r="AK18" s="498"/>
      <c r="AS18" s="4"/>
      <c r="BB18" s="4"/>
      <c r="BK18" s="4"/>
      <c r="BT18" s="4"/>
      <c r="CC18" s="4"/>
      <c r="CL18" s="4"/>
      <c r="CU18" s="4"/>
      <c r="DD18" s="4"/>
      <c r="DM18" s="4"/>
      <c r="DV18" s="4"/>
      <c r="EE18" s="4"/>
      <c r="EN18" s="4"/>
      <c r="EW18" s="4"/>
      <c r="FF18" s="4"/>
      <c r="FO18" s="4"/>
      <c r="FX18" s="4"/>
      <c r="GG18" s="4"/>
      <c r="GP18" s="4"/>
      <c r="GY18" s="4"/>
      <c r="HH18" s="4"/>
      <c r="RS18" s="309"/>
    </row>
    <row r="19" spans="1:487" s="3" customFormat="1" ht="15.75">
      <c r="A19" s="5" t="s">
        <v>30</v>
      </c>
      <c r="B19" s="472" t="s">
        <v>2570</v>
      </c>
      <c r="C19" s="463"/>
      <c r="D19" s="473" t="s">
        <v>3374</v>
      </c>
      <c r="E19" s="117" t="s">
        <v>2615</v>
      </c>
      <c r="F19" s="108">
        <f>$ZO$500</f>
        <v>17703.699999999997</v>
      </c>
      <c r="G19" s="494" t="s">
        <v>3307</v>
      </c>
      <c r="H19" s="5" t="s">
        <v>30</v>
      </c>
      <c r="I19" s="462" t="s">
        <v>17</v>
      </c>
      <c r="J19" s="502"/>
      <c r="K19" s="555"/>
      <c r="L19" s="498"/>
      <c r="M19" s="556">
        <f t="shared" si="0"/>
        <v>2867.5999999998967</v>
      </c>
      <c r="N19" s="498">
        <v>110.19999999999527</v>
      </c>
      <c r="O19" s="498">
        <v>121.79999999999382</v>
      </c>
      <c r="P19" s="498">
        <v>83.599999999994907</v>
      </c>
      <c r="Q19" s="498">
        <v>69.599999999994907</v>
      </c>
      <c r="R19" s="498">
        <v>108.99999999999272</v>
      </c>
      <c r="S19" s="433"/>
      <c r="T19" s="498">
        <v>47.699999999995271</v>
      </c>
      <c r="U19" s="498">
        <v>49.999999999992724</v>
      </c>
      <c r="V19" s="498">
        <v>95.89999999999236</v>
      </c>
      <c r="W19" s="498">
        <v>59.799999999991996</v>
      </c>
      <c r="X19" s="498">
        <v>82.999999999996362</v>
      </c>
      <c r="Y19" s="498">
        <v>66.699999999995271</v>
      </c>
      <c r="Z19" s="498">
        <v>94.299999999995634</v>
      </c>
      <c r="AA19" s="498">
        <v>97.299999999997453</v>
      </c>
      <c r="AB19" s="498"/>
      <c r="AC19" s="603">
        <v>118.69999999999345</v>
      </c>
      <c r="AD19" s="498">
        <v>69.299999999993815</v>
      </c>
      <c r="AE19" s="498">
        <v>69.299999999993815</v>
      </c>
      <c r="AF19" s="498">
        <v>73.799999999995634</v>
      </c>
      <c r="AG19" s="498">
        <v>29.999999999996362</v>
      </c>
      <c r="AH19" s="498">
        <f>$AH$500-16314.3</f>
        <v>1417.5999999999949</v>
      </c>
      <c r="AI19" s="440">
        <v>59</v>
      </c>
      <c r="AJ19" s="500" t="s">
        <v>3229</v>
      </c>
      <c r="AK19" s="498"/>
      <c r="AS19" s="4"/>
      <c r="BB19" s="4"/>
      <c r="BK19" s="4"/>
      <c r="BT19" s="4"/>
      <c r="CC19" s="4"/>
      <c r="CL19" s="4"/>
      <c r="CU19" s="4"/>
      <c r="DD19" s="4"/>
      <c r="DM19" s="4"/>
      <c r="DV19" s="4"/>
      <c r="EE19" s="4"/>
      <c r="EN19" s="4"/>
      <c r="EW19" s="4"/>
      <c r="FF19" s="4"/>
      <c r="FO19" s="4"/>
      <c r="FX19" s="4"/>
      <c r="GG19" s="4"/>
      <c r="GP19" s="4"/>
      <c r="GY19" s="4"/>
      <c r="HH19" s="4"/>
      <c r="RS19" s="309"/>
    </row>
    <row r="20" spans="1:487" s="3" customFormat="1" ht="15.75">
      <c r="A20" s="5" t="s">
        <v>32</v>
      </c>
      <c r="B20" s="433" t="s">
        <v>1040</v>
      </c>
      <c r="C20" s="438"/>
      <c r="D20" s="473" t="s">
        <v>2272</v>
      </c>
      <c r="E20" s="117" t="s">
        <v>2617</v>
      </c>
      <c r="F20" s="108">
        <f>$MT$500</f>
        <v>17692.100000000002</v>
      </c>
      <c r="G20" s="494" t="s">
        <v>3308</v>
      </c>
      <c r="H20" s="5" t="s">
        <v>32</v>
      </c>
      <c r="I20" s="502" t="s">
        <v>999</v>
      </c>
      <c r="J20" s="502"/>
      <c r="K20" s="555"/>
      <c r="L20" s="498"/>
      <c r="M20" s="556">
        <f t="shared" si="0"/>
        <v>2819.0999999999804</v>
      </c>
      <c r="N20" s="498">
        <v>122.899999999996</v>
      </c>
      <c r="O20" s="498">
        <v>141.70000000000073</v>
      </c>
      <c r="P20" s="498">
        <v>91.600000000000364</v>
      </c>
      <c r="Q20" s="498">
        <v>105</v>
      </c>
      <c r="R20" s="498">
        <v>65.499999999998181</v>
      </c>
      <c r="S20" s="433"/>
      <c r="T20" s="498">
        <v>43.899999999999636</v>
      </c>
      <c r="U20" s="498">
        <v>84.199999999998909</v>
      </c>
      <c r="V20" s="498">
        <v>105.39999999999964</v>
      </c>
      <c r="W20" s="498">
        <v>90.299999999995634</v>
      </c>
      <c r="X20" s="498">
        <v>79.199999999998909</v>
      </c>
      <c r="Y20" s="498">
        <v>94.899999999997817</v>
      </c>
      <c r="Z20" s="498">
        <v>74.599999999998545</v>
      </c>
      <c r="AA20" s="498">
        <v>91.399999999997817</v>
      </c>
      <c r="AB20" s="498"/>
      <c r="AC20" s="498">
        <v>77.599999999996726</v>
      </c>
      <c r="AD20" s="498">
        <v>75</v>
      </c>
      <c r="AE20" s="498">
        <v>118.29999999999927</v>
      </c>
      <c r="AF20" s="498">
        <v>80</v>
      </c>
      <c r="AG20" s="602">
        <v>73.099999999998545</v>
      </c>
      <c r="AH20" s="498">
        <f>$KI$500-16803.1</f>
        <v>1204.5000000000036</v>
      </c>
      <c r="AI20" s="440">
        <v>57</v>
      </c>
      <c r="AJ20" s="494" t="s">
        <v>3230</v>
      </c>
      <c r="AK20" s="602"/>
      <c r="AS20" s="4"/>
      <c r="BB20" s="4"/>
      <c r="BK20" s="4"/>
      <c r="BT20" s="4"/>
      <c r="CC20" s="4"/>
      <c r="CL20" s="4"/>
      <c r="CU20" s="4"/>
      <c r="DD20" s="4"/>
      <c r="DM20" s="4"/>
      <c r="DV20" s="4"/>
      <c r="EE20" s="4"/>
      <c r="EN20" s="4"/>
      <c r="EW20" s="4"/>
      <c r="FF20" s="4"/>
      <c r="FO20" s="4"/>
      <c r="FX20" s="4"/>
      <c r="GG20" s="4"/>
      <c r="GP20" s="4"/>
      <c r="GY20" s="4"/>
      <c r="HH20" s="4"/>
      <c r="RS20" s="309"/>
    </row>
    <row r="21" spans="1:487" s="3" customFormat="1" ht="15.75">
      <c r="A21" s="5" t="s">
        <v>34</v>
      </c>
      <c r="B21" s="433" t="s">
        <v>1013</v>
      </c>
      <c r="C21" s="433"/>
      <c r="D21" s="473" t="s">
        <v>2274</v>
      </c>
      <c r="E21" s="117" t="s">
        <v>2617</v>
      </c>
      <c r="F21" s="108">
        <f>$NL$500</f>
        <v>17548.30000000001</v>
      </c>
      <c r="G21" s="494" t="s">
        <v>3309</v>
      </c>
      <c r="H21" s="5" t="s">
        <v>34</v>
      </c>
      <c r="I21" s="462" t="s">
        <v>33</v>
      </c>
      <c r="J21" s="502"/>
      <c r="K21" s="555"/>
      <c r="L21" s="498"/>
      <c r="M21" s="556">
        <f t="shared" si="0"/>
        <v>2763.6999999999389</v>
      </c>
      <c r="N21" s="498">
        <v>72.799999999993815</v>
      </c>
      <c r="O21" s="498">
        <v>70.399999999994179</v>
      </c>
      <c r="P21" s="498">
        <v>87.799999999995634</v>
      </c>
      <c r="Q21" s="498">
        <v>106.29999999999563</v>
      </c>
      <c r="R21" s="498">
        <v>74.099999999996726</v>
      </c>
      <c r="S21" s="438"/>
      <c r="T21" s="498">
        <v>34.299999999995634</v>
      </c>
      <c r="U21" s="498">
        <v>40.499999999998181</v>
      </c>
      <c r="V21" s="498">
        <v>84.499999999996362</v>
      </c>
      <c r="W21" s="498">
        <v>92.599999999996726</v>
      </c>
      <c r="X21" s="498">
        <v>85.399999999995998</v>
      </c>
      <c r="Y21" s="498">
        <v>85.499999999996362</v>
      </c>
      <c r="Z21" s="498">
        <v>86.299999999997453</v>
      </c>
      <c r="AA21" s="498">
        <v>70.699999999995271</v>
      </c>
      <c r="AB21" s="498"/>
      <c r="AC21" s="498">
        <v>43.100000000000364</v>
      </c>
      <c r="AD21" s="498">
        <v>88.999999999996362</v>
      </c>
      <c r="AE21" s="498">
        <v>63.19999999999709</v>
      </c>
      <c r="AF21" s="498">
        <v>97.999999999996362</v>
      </c>
      <c r="AG21" s="498">
        <v>44.399999999997817</v>
      </c>
      <c r="AH21" s="498">
        <f>$BR$500-16712.6</f>
        <v>1434.8000000000029</v>
      </c>
      <c r="AI21" s="440">
        <v>54</v>
      </c>
      <c r="AJ21" s="429"/>
      <c r="AK21" s="498"/>
      <c r="AS21" s="4"/>
      <c r="BB21" s="4"/>
      <c r="BK21" s="4"/>
      <c r="BT21" s="4"/>
      <c r="CC21" s="4"/>
      <c r="CL21" s="4"/>
      <c r="CU21" s="4"/>
      <c r="DD21" s="4"/>
      <c r="DM21" s="4"/>
      <c r="DV21" s="4"/>
      <c r="EE21" s="4"/>
      <c r="EN21" s="4"/>
      <c r="EW21" s="4"/>
      <c r="FF21" s="4"/>
      <c r="FO21" s="4"/>
      <c r="FX21" s="4"/>
      <c r="GG21" s="4"/>
      <c r="GP21" s="4"/>
      <c r="GY21" s="4"/>
      <c r="HH21" s="4"/>
      <c r="RS21" s="309"/>
    </row>
    <row r="22" spans="1:487" s="3" customFormat="1" ht="15.75">
      <c r="A22" s="5" t="s">
        <v>36</v>
      </c>
      <c r="B22" s="544" t="s">
        <v>2726</v>
      </c>
      <c r="C22" s="433"/>
      <c r="D22" s="473" t="s">
        <v>2260</v>
      </c>
      <c r="E22" s="117" t="s">
        <v>995</v>
      </c>
      <c r="F22" s="108">
        <f>$Y$500</f>
        <v>17468.600000000006</v>
      </c>
      <c r="G22" s="494" t="s">
        <v>3310</v>
      </c>
      <c r="H22" s="5" t="s">
        <v>36</v>
      </c>
      <c r="I22" s="507" t="s">
        <v>2567</v>
      </c>
      <c r="J22" s="513"/>
      <c r="K22" s="513"/>
      <c r="L22" s="498"/>
      <c r="M22" s="556">
        <f t="shared" si="0"/>
        <v>2663.6000000000131</v>
      </c>
      <c r="N22" s="498">
        <v>84.450000000002547</v>
      </c>
      <c r="O22" s="498">
        <v>76.600000000000364</v>
      </c>
      <c r="P22" s="498">
        <v>84.100000000000364</v>
      </c>
      <c r="Q22" s="498">
        <v>81.850000000002183</v>
      </c>
      <c r="R22" s="498">
        <v>83.400000000001455</v>
      </c>
      <c r="S22" s="438"/>
      <c r="T22" s="498">
        <v>74.900000000001455</v>
      </c>
      <c r="U22" s="498">
        <v>76.799999999999272</v>
      </c>
      <c r="V22" s="498">
        <v>85.149999999999636</v>
      </c>
      <c r="W22" s="498">
        <v>56.450000000000728</v>
      </c>
      <c r="X22" s="498">
        <v>84.75</v>
      </c>
      <c r="Y22" s="498">
        <v>69.699999999998909</v>
      </c>
      <c r="Z22" s="498">
        <v>82.55000000000291</v>
      </c>
      <c r="AA22" s="498">
        <v>86.850000000000364</v>
      </c>
      <c r="AB22" s="498"/>
      <c r="AC22" s="498">
        <v>73.25</v>
      </c>
      <c r="AD22" s="498">
        <v>48.599999999998545</v>
      </c>
      <c r="AE22" s="498">
        <v>75.450000000000728</v>
      </c>
      <c r="AF22" s="498">
        <v>80.500000000001819</v>
      </c>
      <c r="AG22" s="498">
        <v>22.100000000002183</v>
      </c>
      <c r="AH22" s="498">
        <f>$YN$500-14934.35</f>
        <v>1336.1499999999996</v>
      </c>
      <c r="AI22" s="440">
        <v>53</v>
      </c>
      <c r="AJ22" s="429"/>
      <c r="AK22" s="498"/>
      <c r="AS22" s="4"/>
      <c r="BB22" s="4"/>
      <c r="BK22" s="4"/>
      <c r="BT22" s="4"/>
      <c r="CC22" s="4"/>
      <c r="CL22" s="4"/>
      <c r="CU22" s="4"/>
      <c r="DD22" s="4"/>
      <c r="DM22" s="4"/>
      <c r="DV22" s="4"/>
      <c r="EE22" s="4"/>
      <c r="EN22" s="4"/>
      <c r="EW22" s="4"/>
      <c r="FF22" s="4"/>
      <c r="FO22" s="4"/>
      <c r="FX22" s="4"/>
      <c r="GG22" s="4"/>
      <c r="GP22" s="4"/>
      <c r="GY22" s="4"/>
      <c r="HH22" s="4"/>
      <c r="RS22" s="309"/>
    </row>
    <row r="23" spans="1:487" s="3" customFormat="1" ht="15.75">
      <c r="A23" s="5" t="s">
        <v>38</v>
      </c>
      <c r="B23" s="462" t="s">
        <v>23</v>
      </c>
      <c r="C23" s="438"/>
      <c r="D23" s="469" t="s">
        <v>2215</v>
      </c>
      <c r="E23" s="117" t="s">
        <v>2616</v>
      </c>
      <c r="F23" s="108">
        <f>$EL$500</f>
        <v>17455.3</v>
      </c>
      <c r="G23" s="494" t="s">
        <v>3307</v>
      </c>
      <c r="H23" s="5" t="s">
        <v>38</v>
      </c>
      <c r="I23" s="502" t="s">
        <v>1026</v>
      </c>
      <c r="J23" s="502"/>
      <c r="K23" s="555"/>
      <c r="L23" s="498"/>
      <c r="M23" s="556">
        <f t="shared" si="0"/>
        <v>2648.7000000000044</v>
      </c>
      <c r="N23" s="498">
        <v>110.45000000000073</v>
      </c>
      <c r="O23" s="498">
        <v>111.10000000000036</v>
      </c>
      <c r="P23" s="498">
        <v>102.00000000000182</v>
      </c>
      <c r="Q23" s="498">
        <v>52.75</v>
      </c>
      <c r="R23" s="498">
        <v>105.70000000000073</v>
      </c>
      <c r="S23" s="433"/>
      <c r="T23" s="498">
        <v>46.899999999999636</v>
      </c>
      <c r="U23" s="498">
        <v>59.400000000001455</v>
      </c>
      <c r="V23" s="498">
        <v>109.75000000000182</v>
      </c>
      <c r="W23" s="498">
        <v>39.350000000000364</v>
      </c>
      <c r="X23" s="498">
        <v>82.550000000001091</v>
      </c>
      <c r="Y23" s="498">
        <v>59.399999999999636</v>
      </c>
      <c r="Z23" s="498">
        <v>89.75</v>
      </c>
      <c r="AA23" s="498">
        <v>98.350000000000364</v>
      </c>
      <c r="AB23" s="498"/>
      <c r="AC23" s="602">
        <v>117.75</v>
      </c>
      <c r="AD23" s="498">
        <v>52.899999999997817</v>
      </c>
      <c r="AE23" s="498">
        <v>106.14999999999964</v>
      </c>
      <c r="AF23" s="498">
        <v>78.200000000000728</v>
      </c>
      <c r="AG23" s="498">
        <v>0</v>
      </c>
      <c r="AH23" s="498">
        <f>$OM$500-14770.45</f>
        <v>1226.2499999999982</v>
      </c>
      <c r="AI23" s="440">
        <v>54</v>
      </c>
      <c r="AJ23" s="494" t="s">
        <v>3230</v>
      </c>
      <c r="AK23" s="498"/>
      <c r="AS23" s="4"/>
      <c r="BB23" s="4"/>
      <c r="BK23" s="4"/>
      <c r="BT23" s="4"/>
      <c r="CC23" s="4"/>
      <c r="CL23" s="4"/>
      <c r="CU23" s="4"/>
      <c r="DD23" s="4"/>
      <c r="DM23" s="4"/>
      <c r="DV23" s="4"/>
      <c r="EE23" s="4"/>
      <c r="EN23" s="4"/>
      <c r="EW23" s="4"/>
      <c r="FF23" s="4"/>
      <c r="FO23" s="4"/>
      <c r="FX23" s="4"/>
      <c r="GG23" s="4"/>
      <c r="GP23" s="4"/>
      <c r="GY23" s="4"/>
      <c r="HH23" s="4"/>
      <c r="RS23" s="309"/>
    </row>
    <row r="24" spans="1:487" s="3" customFormat="1" ht="15.75">
      <c r="A24" s="30" t="s">
        <v>146</v>
      </c>
      <c r="B24" s="472" t="s">
        <v>2551</v>
      </c>
      <c r="C24" s="463"/>
      <c r="D24" s="473" t="s">
        <v>3373</v>
      </c>
      <c r="E24" s="117" t="s">
        <v>2613</v>
      </c>
      <c r="F24" s="108">
        <f>$US$500</f>
        <v>17278.000000000004</v>
      </c>
      <c r="G24" s="494" t="s">
        <v>2868</v>
      </c>
      <c r="H24" s="30" t="s">
        <v>146</v>
      </c>
      <c r="I24" s="502" t="s">
        <v>983</v>
      </c>
      <c r="J24" s="502"/>
      <c r="K24" s="555"/>
      <c r="L24" s="498"/>
      <c r="M24" s="556">
        <f t="shared" si="0"/>
        <v>2637.8999999999887</v>
      </c>
      <c r="N24" s="498">
        <v>83.5</v>
      </c>
      <c r="O24" s="498">
        <v>67.100000000000364</v>
      </c>
      <c r="P24" s="498">
        <v>82.800000000001091</v>
      </c>
      <c r="Q24" s="498">
        <v>63.099999999998545</v>
      </c>
      <c r="R24" s="603">
        <v>129.89999999999782</v>
      </c>
      <c r="S24" s="438"/>
      <c r="T24" s="498">
        <v>54.899999999997817</v>
      </c>
      <c r="U24" s="498">
        <v>63.999999999998181</v>
      </c>
      <c r="V24" s="498">
        <v>75.899999999999636</v>
      </c>
      <c r="W24" s="498">
        <v>52.399999999999636</v>
      </c>
      <c r="X24" s="602">
        <v>115.39999999999964</v>
      </c>
      <c r="Y24" s="601">
        <v>111.89999999999782</v>
      </c>
      <c r="Z24" s="498">
        <v>78.499999999998181</v>
      </c>
      <c r="AA24" s="498">
        <v>67.899999999999636</v>
      </c>
      <c r="AB24" s="498"/>
      <c r="AC24" s="498">
        <v>78.899999999997817</v>
      </c>
      <c r="AD24" s="498">
        <v>89.800000000001091</v>
      </c>
      <c r="AE24" s="498">
        <v>78.400000000001455</v>
      </c>
      <c r="AF24" s="498">
        <v>96</v>
      </c>
      <c r="AG24" s="498">
        <v>14.399999999999636</v>
      </c>
      <c r="AH24" s="498">
        <f>$MK$500-13282</f>
        <v>1233.1000000000004</v>
      </c>
      <c r="AI24" s="440">
        <v>57</v>
      </c>
      <c r="AJ24" s="500" t="s">
        <v>3227</v>
      </c>
      <c r="AK24" s="498"/>
      <c r="AS24" s="4"/>
      <c r="BB24" s="4"/>
      <c r="BK24" s="4"/>
      <c r="BT24" s="4"/>
      <c r="CC24" s="4"/>
      <c r="CL24" s="4"/>
      <c r="CU24" s="4"/>
      <c r="DD24" s="4"/>
      <c r="DM24" s="4"/>
      <c r="DV24" s="4"/>
      <c r="EE24" s="4"/>
      <c r="EN24" s="4"/>
      <c r="EW24" s="4"/>
      <c r="FF24" s="4"/>
      <c r="FO24" s="4"/>
      <c r="FX24" s="4"/>
      <c r="GG24" s="4"/>
      <c r="GP24" s="4"/>
      <c r="GY24" s="4"/>
      <c r="HH24" s="4"/>
      <c r="RS24" s="309"/>
    </row>
    <row r="25" spans="1:487" s="3" customFormat="1" ht="15.75">
      <c r="A25" s="30" t="s">
        <v>147</v>
      </c>
      <c r="B25" s="472" t="s">
        <v>2544</v>
      </c>
      <c r="C25" s="463"/>
      <c r="D25" s="469" t="s">
        <v>3372</v>
      </c>
      <c r="E25" s="117" t="s">
        <v>2615</v>
      </c>
      <c r="F25" s="108">
        <f>$TI$500</f>
        <v>17125.799999999992</v>
      </c>
      <c r="G25" s="494" t="s">
        <v>3299</v>
      </c>
      <c r="H25" s="30" t="s">
        <v>147</v>
      </c>
      <c r="I25" s="507" t="s">
        <v>2561</v>
      </c>
      <c r="J25" s="513"/>
      <c r="K25" s="513"/>
      <c r="L25" s="498"/>
      <c r="M25" s="556">
        <f t="shared" si="0"/>
        <v>2637.5999999999349</v>
      </c>
      <c r="N25" s="498">
        <v>129.19999999999527</v>
      </c>
      <c r="O25" s="498">
        <v>117.29999999999563</v>
      </c>
      <c r="P25" s="498">
        <v>92.599999999996726</v>
      </c>
      <c r="Q25" s="601">
        <v>137.09999999999673</v>
      </c>
      <c r="R25" s="498">
        <v>73.499999999998181</v>
      </c>
      <c r="S25" s="433"/>
      <c r="T25" s="498">
        <v>51.399999999997817</v>
      </c>
      <c r="U25" s="498">
        <v>53.399999999995998</v>
      </c>
      <c r="V25" s="498">
        <v>105.79999999999563</v>
      </c>
      <c r="W25" s="498">
        <v>90.999999999998181</v>
      </c>
      <c r="X25" s="498">
        <v>83.499999999996362</v>
      </c>
      <c r="Y25" s="498">
        <v>51.299999999995634</v>
      </c>
      <c r="Z25" s="498">
        <v>81.699999999995271</v>
      </c>
      <c r="AA25" s="498">
        <v>80.999999999994543</v>
      </c>
      <c r="AB25" s="601"/>
      <c r="AC25" s="498">
        <v>47.899999999995998</v>
      </c>
      <c r="AD25" s="498">
        <v>95.999999999996362</v>
      </c>
      <c r="AE25" s="603">
        <v>127.59999999999491</v>
      </c>
      <c r="AF25" s="498">
        <v>48.499999999996362</v>
      </c>
      <c r="AG25" s="498">
        <v>63.899999999997817</v>
      </c>
      <c r="AH25" s="498">
        <f>$WL$500-15893.3</f>
        <v>1104.9000000000015</v>
      </c>
      <c r="AI25" s="440">
        <v>54</v>
      </c>
      <c r="AJ25" s="500" t="s">
        <v>3226</v>
      </c>
      <c r="AK25" s="498"/>
      <c r="AS25" s="4"/>
      <c r="BB25" s="4"/>
      <c r="BK25" s="4"/>
      <c r="BT25" s="4"/>
      <c r="CC25" s="4"/>
      <c r="CL25" s="4"/>
      <c r="CU25" s="4"/>
      <c r="DD25" s="4"/>
      <c r="DM25" s="4"/>
      <c r="DV25" s="4"/>
      <c r="EE25" s="4"/>
      <c r="EN25" s="4"/>
      <c r="EW25" s="4"/>
      <c r="FF25" s="4"/>
      <c r="FO25" s="4"/>
      <c r="FX25" s="4"/>
      <c r="GG25" s="4"/>
      <c r="GP25" s="4"/>
      <c r="GY25" s="4"/>
      <c r="HH25" s="4"/>
      <c r="RS25" s="309"/>
    </row>
    <row r="26" spans="1:487" s="3" customFormat="1" ht="15.75">
      <c r="A26" s="30" t="s">
        <v>148</v>
      </c>
      <c r="B26" s="544" t="s">
        <v>2724</v>
      </c>
      <c r="C26" s="438"/>
      <c r="D26" s="473" t="s">
        <v>2218</v>
      </c>
      <c r="E26" s="117" t="s">
        <v>995</v>
      </c>
      <c r="F26" s="108">
        <f>$FM$500</f>
        <v>17048.599999999995</v>
      </c>
      <c r="G26" s="494" t="s">
        <v>2869</v>
      </c>
      <c r="H26" s="31" t="s">
        <v>148</v>
      </c>
      <c r="I26" s="462" t="s">
        <v>37</v>
      </c>
      <c r="J26" s="502"/>
      <c r="K26" s="555"/>
      <c r="L26" s="498"/>
      <c r="M26" s="556">
        <f t="shared" si="0"/>
        <v>2637.3999999999978</v>
      </c>
      <c r="N26" s="498">
        <v>79.100000000000364</v>
      </c>
      <c r="O26" s="498">
        <v>68.600000000000364</v>
      </c>
      <c r="P26" s="498">
        <v>85.200000000000728</v>
      </c>
      <c r="Q26" s="498">
        <v>72.499999999998181</v>
      </c>
      <c r="R26" s="498">
        <v>58.399999999995998</v>
      </c>
      <c r="S26" s="438"/>
      <c r="T26" s="498">
        <v>48.69999999999709</v>
      </c>
      <c r="U26" s="498">
        <v>57.899999999999636</v>
      </c>
      <c r="V26" s="498">
        <v>92</v>
      </c>
      <c r="W26" s="602">
        <v>98.19999999999709</v>
      </c>
      <c r="X26" s="498">
        <v>91.5</v>
      </c>
      <c r="Y26" s="498">
        <v>72.600000000000364</v>
      </c>
      <c r="Z26" s="498">
        <v>78.399999999999636</v>
      </c>
      <c r="AA26" s="498">
        <v>76.200000000000728</v>
      </c>
      <c r="AB26" s="498"/>
      <c r="AC26" s="498">
        <v>78.5</v>
      </c>
      <c r="AD26" s="498">
        <v>61.800000000001091</v>
      </c>
      <c r="AE26" s="498">
        <v>67.800000000001091</v>
      </c>
      <c r="AF26" s="498">
        <v>90.300000000001091</v>
      </c>
      <c r="AG26" s="498">
        <v>54.80000000000291</v>
      </c>
      <c r="AH26" s="498">
        <f>$DK$500-15227.8</f>
        <v>1304.9000000000015</v>
      </c>
      <c r="AI26" s="440">
        <v>51</v>
      </c>
      <c r="AJ26" s="494" t="s">
        <v>3230</v>
      </c>
      <c r="AK26" s="498"/>
      <c r="AS26" s="4"/>
      <c r="BB26" s="4"/>
      <c r="BK26" s="4"/>
      <c r="BT26" s="4"/>
      <c r="CC26" s="4"/>
      <c r="CL26" s="4"/>
      <c r="CU26" s="4"/>
      <c r="DD26" s="4"/>
      <c r="DM26" s="4"/>
      <c r="DV26" s="4"/>
      <c r="EE26" s="4"/>
      <c r="EN26" s="4"/>
      <c r="EW26" s="4"/>
      <c r="FF26" s="4"/>
      <c r="FO26" s="4"/>
      <c r="FX26" s="4"/>
      <c r="GG26" s="4"/>
      <c r="GP26" s="4"/>
      <c r="GY26" s="4"/>
      <c r="HH26" s="4"/>
      <c r="RS26" s="309"/>
    </row>
    <row r="27" spans="1:487" s="3" customFormat="1" ht="15.75">
      <c r="A27" s="30" t="s">
        <v>152</v>
      </c>
      <c r="B27" s="462" t="s">
        <v>19</v>
      </c>
      <c r="C27" s="438"/>
      <c r="D27" s="473" t="s">
        <v>2266</v>
      </c>
      <c r="E27" s="117" t="s">
        <v>2614</v>
      </c>
      <c r="F27" s="108">
        <f>$CA$500</f>
        <v>17010.499999999996</v>
      </c>
      <c r="G27" s="494" t="s">
        <v>3311</v>
      </c>
      <c r="H27" s="30" t="s">
        <v>152</v>
      </c>
      <c r="I27" s="507" t="s">
        <v>2568</v>
      </c>
      <c r="J27" s="513"/>
      <c r="K27" s="513"/>
      <c r="L27" s="498"/>
      <c r="M27" s="556">
        <f t="shared" si="0"/>
        <v>2636.3999999999487</v>
      </c>
      <c r="N27" s="498">
        <v>63.299999999999272</v>
      </c>
      <c r="O27" s="498">
        <v>61.099999999996726</v>
      </c>
      <c r="P27" s="498">
        <v>62.899999999999636</v>
      </c>
      <c r="Q27" s="498">
        <v>107.59999999999673</v>
      </c>
      <c r="R27" s="602">
        <v>111.99999999999818</v>
      </c>
      <c r="S27" s="433"/>
      <c r="T27" s="602">
        <v>92.199999999998909</v>
      </c>
      <c r="U27" s="603">
        <v>110.79999999999745</v>
      </c>
      <c r="V27" s="498">
        <v>70.69999999999709</v>
      </c>
      <c r="W27" s="498">
        <v>77.19999999999709</v>
      </c>
      <c r="X27" s="498">
        <v>100.69999999999709</v>
      </c>
      <c r="Y27" s="498">
        <v>58.099999999998545</v>
      </c>
      <c r="Z27" s="498">
        <v>62.499999999996362</v>
      </c>
      <c r="AA27" s="498">
        <v>71.399999999997817</v>
      </c>
      <c r="AB27" s="498"/>
      <c r="AC27" s="498">
        <v>83.899999999997817</v>
      </c>
      <c r="AD27" s="498">
        <v>98.299999999999272</v>
      </c>
      <c r="AE27" s="498">
        <v>97.199999999995271</v>
      </c>
      <c r="AF27" s="498">
        <v>83.899999999997817</v>
      </c>
      <c r="AG27" s="603">
        <v>73.299999999995634</v>
      </c>
      <c r="AH27" s="498">
        <f>$YW$500-15339.5</f>
        <v>1149.299999999992</v>
      </c>
      <c r="AI27" s="440">
        <v>58</v>
      </c>
      <c r="AJ27" s="494" t="s">
        <v>3292</v>
      </c>
      <c r="AK27" s="498"/>
      <c r="AS27" s="4"/>
      <c r="BB27" s="4"/>
      <c r="BK27" s="4"/>
      <c r="BT27" s="4"/>
      <c r="CC27" s="4"/>
      <c r="CL27" s="4"/>
      <c r="CU27" s="4"/>
      <c r="DD27" s="4"/>
      <c r="DM27" s="4"/>
      <c r="DV27" s="4"/>
      <c r="EE27" s="4"/>
      <c r="EN27" s="4"/>
      <c r="EW27" s="4"/>
      <c r="FF27" s="4"/>
      <c r="FO27" s="4"/>
      <c r="FX27" s="4"/>
      <c r="GG27" s="4"/>
      <c r="GP27" s="4"/>
      <c r="GY27" s="4"/>
      <c r="HH27" s="4"/>
      <c r="RS27" s="309"/>
    </row>
    <row r="28" spans="1:487" s="3" customFormat="1" ht="15.75">
      <c r="A28" s="30" t="s">
        <v>159</v>
      </c>
      <c r="B28" s="472" t="s">
        <v>2561</v>
      </c>
      <c r="C28" s="463"/>
      <c r="D28" s="473" t="s">
        <v>3371</v>
      </c>
      <c r="E28" s="117" t="s">
        <v>2613</v>
      </c>
      <c r="F28" s="108">
        <f>$WL$500</f>
        <v>16998.2</v>
      </c>
      <c r="G28" s="494" t="s">
        <v>3312</v>
      </c>
      <c r="H28" s="30" t="s">
        <v>159</v>
      </c>
      <c r="I28" s="462" t="s">
        <v>9</v>
      </c>
      <c r="J28" s="502"/>
      <c r="K28" s="555"/>
      <c r="L28" s="498"/>
      <c r="M28" s="556">
        <f t="shared" si="0"/>
        <v>2635.3000000000156</v>
      </c>
      <c r="N28" s="498">
        <v>96.799999999999272</v>
      </c>
      <c r="O28" s="498">
        <v>115.39999999999964</v>
      </c>
      <c r="P28" s="498">
        <v>73.5</v>
      </c>
      <c r="Q28" s="498">
        <v>119.5</v>
      </c>
      <c r="R28" s="498">
        <v>52.300000000001091</v>
      </c>
      <c r="S28" s="433"/>
      <c r="T28" s="498">
        <v>48.400000000001455</v>
      </c>
      <c r="U28" s="498">
        <v>44.299999999999272</v>
      </c>
      <c r="V28" s="498">
        <v>80.900000000001455</v>
      </c>
      <c r="W28" s="498">
        <v>86.899999999999636</v>
      </c>
      <c r="X28" s="498">
        <v>71.100000000000364</v>
      </c>
      <c r="Y28" s="498">
        <v>81.000000000001819</v>
      </c>
      <c r="Z28" s="498">
        <v>51.100000000004002</v>
      </c>
      <c r="AA28" s="498">
        <v>69.600000000004002</v>
      </c>
      <c r="AB28" s="498"/>
      <c r="AC28" s="498">
        <v>46.200000000002547</v>
      </c>
      <c r="AD28" s="498">
        <v>84.200000000000728</v>
      </c>
      <c r="AE28" s="498">
        <v>70.600000000002183</v>
      </c>
      <c r="AF28" s="498">
        <v>92.500000000003638</v>
      </c>
      <c r="AG28" s="498">
        <v>67.200000000002547</v>
      </c>
      <c r="AH28" s="498">
        <f>$AZ$500-15152.2</f>
        <v>1283.799999999992</v>
      </c>
      <c r="AI28" s="440">
        <v>47</v>
      </c>
      <c r="AJ28" s="429"/>
      <c r="AK28" s="498"/>
      <c r="AS28" s="4"/>
      <c r="BB28" s="4"/>
      <c r="BK28" s="4"/>
      <c r="BT28" s="4"/>
      <c r="CC28" s="4"/>
      <c r="CL28" s="4"/>
      <c r="CU28" s="4"/>
      <c r="DD28" s="4"/>
      <c r="DM28" s="4"/>
      <c r="DV28" s="4"/>
      <c r="EE28" s="4"/>
      <c r="EN28" s="4"/>
      <c r="EW28" s="4"/>
      <c r="FF28" s="4"/>
      <c r="FO28" s="4"/>
      <c r="FX28" s="4"/>
      <c r="GG28" s="4"/>
      <c r="GP28" s="4"/>
      <c r="GY28" s="4"/>
      <c r="HH28" s="4"/>
      <c r="RS28" s="309"/>
    </row>
    <row r="29" spans="1:487" s="3" customFormat="1" ht="15.75">
      <c r="A29" s="30" t="s">
        <v>161</v>
      </c>
      <c r="B29" s="438" t="s">
        <v>164</v>
      </c>
      <c r="C29" s="438"/>
      <c r="D29" s="469" t="s">
        <v>2223</v>
      </c>
      <c r="E29" s="117" t="s">
        <v>995</v>
      </c>
      <c r="F29" s="108">
        <f>$HF$500</f>
        <v>16877.2</v>
      </c>
      <c r="G29" s="494" t="s">
        <v>3313</v>
      </c>
      <c r="H29" s="30" t="s">
        <v>161</v>
      </c>
      <c r="I29" s="502" t="s">
        <v>993</v>
      </c>
      <c r="J29" s="502"/>
      <c r="K29" s="555"/>
      <c r="L29" s="498"/>
      <c r="M29" s="556">
        <f t="shared" si="0"/>
        <v>2614.7999999999847</v>
      </c>
      <c r="N29" s="498">
        <v>139.59999999999854</v>
      </c>
      <c r="O29" s="498">
        <v>118.39999999999964</v>
      </c>
      <c r="P29" s="498">
        <v>104.60000000000036</v>
      </c>
      <c r="Q29" s="498">
        <v>83.600000000000364</v>
      </c>
      <c r="R29" s="498">
        <v>81.699999999998909</v>
      </c>
      <c r="S29" s="433"/>
      <c r="T29" s="498">
        <v>54.300000000001091</v>
      </c>
      <c r="U29" s="498">
        <v>45.899999999999636</v>
      </c>
      <c r="V29" s="498">
        <v>111.69999999999891</v>
      </c>
      <c r="W29" s="498">
        <v>48.299999999997453</v>
      </c>
      <c r="X29" s="498">
        <v>76</v>
      </c>
      <c r="Y29" s="498">
        <v>63.199999999998909</v>
      </c>
      <c r="Z29" s="498">
        <v>98</v>
      </c>
      <c r="AA29" s="498">
        <v>84.699999999998909</v>
      </c>
      <c r="AB29" s="498"/>
      <c r="AC29" s="498">
        <v>55.299999999999272</v>
      </c>
      <c r="AD29" s="498">
        <v>53.69999999999709</v>
      </c>
      <c r="AE29" s="498">
        <v>83.799999999999272</v>
      </c>
      <c r="AF29" s="498">
        <v>61.899999999997817</v>
      </c>
      <c r="AG29" s="498">
        <v>23.799999999997453</v>
      </c>
      <c r="AH29" s="498">
        <f>$JZ$500-15413.4</f>
        <v>1226.3000000000011</v>
      </c>
      <c r="AI29" s="440">
        <v>46</v>
      </c>
      <c r="AJ29" s="429"/>
      <c r="AK29" s="498"/>
      <c r="AS29" s="4"/>
      <c r="BB29" s="4"/>
      <c r="BK29" s="4"/>
      <c r="BT29" s="4"/>
      <c r="CC29" s="4"/>
      <c r="CL29" s="4"/>
      <c r="CU29" s="4"/>
      <c r="DD29" s="4"/>
      <c r="DM29" s="4"/>
      <c r="DV29" s="4"/>
      <c r="EE29" s="4"/>
      <c r="EN29" s="4"/>
      <c r="EW29" s="4"/>
      <c r="FF29" s="4"/>
      <c r="FO29" s="4"/>
      <c r="FX29" s="4"/>
      <c r="GG29" s="4"/>
      <c r="GP29" s="4"/>
      <c r="GY29" s="4"/>
      <c r="HH29" s="4"/>
      <c r="RS29" s="309"/>
    </row>
    <row r="30" spans="1:487" s="3" customFormat="1" ht="15.75">
      <c r="A30" s="30" t="s">
        <v>162</v>
      </c>
      <c r="B30" s="431" t="s">
        <v>2727</v>
      </c>
      <c r="C30" s="433"/>
      <c r="D30" s="469" t="s">
        <v>2209</v>
      </c>
      <c r="E30" s="117" t="s">
        <v>998</v>
      </c>
      <c r="F30" s="108">
        <f>$CJ$500</f>
        <v>16724.75</v>
      </c>
      <c r="G30" s="494" t="s">
        <v>3301</v>
      </c>
      <c r="H30" s="30" t="s">
        <v>162</v>
      </c>
      <c r="I30" s="557" t="s">
        <v>21</v>
      </c>
      <c r="J30" s="502"/>
      <c r="K30" s="555"/>
      <c r="L30" s="498"/>
      <c r="M30" s="556">
        <f t="shared" si="0"/>
        <v>2560.2000000000389</v>
      </c>
      <c r="N30" s="498">
        <v>70.200000000002547</v>
      </c>
      <c r="O30" s="498">
        <v>91.80000000000291</v>
      </c>
      <c r="P30" s="498">
        <v>95.500000000001819</v>
      </c>
      <c r="Q30" s="498">
        <v>58.800000000001091</v>
      </c>
      <c r="R30" s="498">
        <v>55.30000000000291</v>
      </c>
      <c r="S30" s="438"/>
      <c r="T30" s="498">
        <v>37.500000000007276</v>
      </c>
      <c r="U30" s="498">
        <v>35.100000000002183</v>
      </c>
      <c r="V30" s="498">
        <v>90.900000000005093</v>
      </c>
      <c r="W30" s="498">
        <v>63.800000000006548</v>
      </c>
      <c r="X30" s="498">
        <v>64.200000000004366</v>
      </c>
      <c r="Y30" s="498">
        <v>110.10000000000218</v>
      </c>
      <c r="Z30" s="498">
        <v>95.400000000001455</v>
      </c>
      <c r="AA30" s="498">
        <v>75.700000000000728</v>
      </c>
      <c r="AB30" s="498"/>
      <c r="AC30" s="498">
        <v>58.5</v>
      </c>
      <c r="AD30" s="498">
        <v>66</v>
      </c>
      <c r="AE30" s="498">
        <v>68.200000000000728</v>
      </c>
      <c r="AF30" s="498">
        <v>76.700000000000728</v>
      </c>
      <c r="AG30" s="498">
        <v>26</v>
      </c>
      <c r="AH30" s="498">
        <f>$P$500-17277.9</f>
        <v>1320.4999999999964</v>
      </c>
      <c r="AI30" s="440">
        <v>45</v>
      </c>
      <c r="AJ30" s="429"/>
      <c r="AK30" s="498"/>
      <c r="AS30" s="4"/>
      <c r="BB30" s="4"/>
      <c r="BK30" s="4"/>
      <c r="BT30" s="4"/>
      <c r="CC30" s="4"/>
      <c r="CL30" s="4"/>
      <c r="CU30" s="4"/>
      <c r="DD30" s="4"/>
      <c r="DM30" s="4"/>
      <c r="DV30" s="4"/>
      <c r="EE30" s="4"/>
      <c r="EN30" s="4"/>
      <c r="EW30" s="4"/>
      <c r="FF30" s="4"/>
      <c r="FO30" s="4"/>
      <c r="FX30" s="4"/>
      <c r="GG30" s="4"/>
      <c r="GP30" s="4"/>
      <c r="GY30" s="4"/>
      <c r="HH30" s="4"/>
      <c r="RS30" s="309"/>
    </row>
    <row r="31" spans="1:487" s="3" customFormat="1" ht="15.75">
      <c r="A31" s="30" t="s">
        <v>163</v>
      </c>
      <c r="B31" s="438" t="s">
        <v>1028</v>
      </c>
      <c r="C31" s="433"/>
      <c r="D31" s="473" t="s">
        <v>2276</v>
      </c>
      <c r="E31" s="117" t="s">
        <v>2617</v>
      </c>
      <c r="F31" s="108">
        <f>$OD$500</f>
        <v>16724.100000000002</v>
      </c>
      <c r="G31" s="494" t="s">
        <v>2868</v>
      </c>
      <c r="H31" s="30" t="s">
        <v>163</v>
      </c>
      <c r="I31" s="557" t="s">
        <v>144</v>
      </c>
      <c r="J31" s="502"/>
      <c r="K31" s="555"/>
      <c r="L31" s="498"/>
      <c r="M31" s="556">
        <f t="shared" si="0"/>
        <v>2517.9999999999764</v>
      </c>
      <c r="N31" s="498">
        <v>116.89999999999782</v>
      </c>
      <c r="O31" s="498">
        <v>133.70000000000073</v>
      </c>
      <c r="P31" s="498">
        <v>105.79999999999745</v>
      </c>
      <c r="Q31" s="498">
        <v>81.299999999999272</v>
      </c>
      <c r="R31" s="498">
        <v>90.299999999999272</v>
      </c>
      <c r="S31" s="433"/>
      <c r="T31" s="498">
        <v>45.599999999998545</v>
      </c>
      <c r="U31" s="498">
        <v>45</v>
      </c>
      <c r="V31" s="498">
        <v>105.60000000000036</v>
      </c>
      <c r="W31" s="498">
        <v>54.699999999998909</v>
      </c>
      <c r="X31" s="498">
        <v>97</v>
      </c>
      <c r="Y31" s="498">
        <v>83.599999999998545</v>
      </c>
      <c r="Z31" s="498">
        <v>89.199999999998909</v>
      </c>
      <c r="AA31" s="498">
        <v>86.399999999997817</v>
      </c>
      <c r="AB31" s="498"/>
      <c r="AC31" s="498">
        <v>74.099999999998545</v>
      </c>
      <c r="AD31" s="498">
        <v>73.899999999997817</v>
      </c>
      <c r="AE31" s="498">
        <v>82.999999999996362</v>
      </c>
      <c r="AF31" s="498">
        <v>56.099999999998545</v>
      </c>
      <c r="AG31" s="498">
        <v>17.899999999997817</v>
      </c>
      <c r="AH31" s="498">
        <f>$CJ$500-15646.85</f>
        <v>1077.8999999999996</v>
      </c>
      <c r="AI31" s="440">
        <v>44</v>
      </c>
      <c r="AJ31" s="429"/>
      <c r="AK31" s="498"/>
      <c r="AS31" s="4"/>
      <c r="BB31" s="4"/>
      <c r="BK31" s="4"/>
      <c r="BT31" s="4"/>
      <c r="CC31" s="4"/>
      <c r="CL31" s="4"/>
      <c r="CU31" s="4"/>
      <c r="DD31" s="4"/>
      <c r="DM31" s="4"/>
      <c r="DV31" s="4"/>
      <c r="EE31" s="4"/>
      <c r="EN31" s="4"/>
      <c r="EW31" s="4"/>
      <c r="FF31" s="4"/>
      <c r="FO31" s="4"/>
      <c r="FX31" s="4"/>
      <c r="GG31" s="4"/>
      <c r="GP31" s="4"/>
      <c r="GY31" s="4"/>
      <c r="HH31" s="4"/>
      <c r="RS31" s="309"/>
    </row>
    <row r="32" spans="1:487" s="3" customFormat="1" ht="15.75">
      <c r="A32" s="30" t="s">
        <v>165</v>
      </c>
      <c r="B32" s="462" t="s">
        <v>39</v>
      </c>
      <c r="C32" s="433"/>
      <c r="D32" s="473" t="s">
        <v>2264</v>
      </c>
      <c r="E32" s="117" t="s">
        <v>2614</v>
      </c>
      <c r="F32" s="108">
        <f>$BI$500</f>
        <v>16660.899999999998</v>
      </c>
      <c r="G32" s="494" t="s">
        <v>3305</v>
      </c>
      <c r="H32" s="30" t="s">
        <v>165</v>
      </c>
      <c r="I32" s="507" t="s">
        <v>2566</v>
      </c>
      <c r="J32" s="513"/>
      <c r="K32" s="513"/>
      <c r="L32" s="498"/>
      <c r="M32" s="556">
        <f t="shared" si="0"/>
        <v>2493.4999999999345</v>
      </c>
      <c r="N32" s="498">
        <v>104.59999999999673</v>
      </c>
      <c r="O32" s="498">
        <v>73.499999999996362</v>
      </c>
      <c r="P32" s="498">
        <v>88.399999999997817</v>
      </c>
      <c r="Q32" s="498">
        <v>83.399999999997817</v>
      </c>
      <c r="R32" s="498">
        <v>73.899999999995998</v>
      </c>
      <c r="S32" s="438"/>
      <c r="T32" s="498">
        <v>51.899999999995998</v>
      </c>
      <c r="U32" s="498">
        <v>36.999999999996362</v>
      </c>
      <c r="V32" s="498">
        <v>87.999999999998181</v>
      </c>
      <c r="W32" s="498">
        <v>67.999999999996362</v>
      </c>
      <c r="X32" s="498">
        <v>90.899999999995998</v>
      </c>
      <c r="Y32" s="498">
        <v>49.19999999999709</v>
      </c>
      <c r="Z32" s="498">
        <v>73.599999999996726</v>
      </c>
      <c r="AA32" s="498">
        <v>105.19999999999527</v>
      </c>
      <c r="AB32" s="498"/>
      <c r="AC32" s="498">
        <v>47.69999999999709</v>
      </c>
      <c r="AD32" s="498">
        <v>68.299999999995634</v>
      </c>
      <c r="AE32" s="498">
        <v>92.899999999995998</v>
      </c>
      <c r="AF32" s="498">
        <v>68.599999999996726</v>
      </c>
      <c r="AG32" s="498">
        <v>50.399999999995998</v>
      </c>
      <c r="AH32" s="498">
        <f>$YE$500-15141.3</f>
        <v>1177.9999999999964</v>
      </c>
      <c r="AI32" s="440">
        <v>43</v>
      </c>
      <c r="AJ32" s="429"/>
      <c r="AK32" s="498"/>
      <c r="AS32" s="4"/>
      <c r="BB32" s="4"/>
      <c r="BK32" s="4"/>
      <c r="BT32" s="4"/>
      <c r="CC32" s="4"/>
      <c r="CL32" s="4"/>
      <c r="CU32" s="4"/>
      <c r="DD32" s="4"/>
      <c r="DM32" s="4"/>
      <c r="DV32" s="4"/>
      <c r="EE32" s="4"/>
      <c r="EN32" s="4"/>
      <c r="EW32" s="4"/>
      <c r="FF32" s="4"/>
      <c r="FO32" s="4"/>
      <c r="FX32" s="4"/>
      <c r="GG32" s="4"/>
      <c r="GP32" s="4"/>
      <c r="GY32" s="4"/>
      <c r="HH32" s="4"/>
      <c r="RS32" s="309"/>
    </row>
    <row r="33" spans="1:487" s="11" customFormat="1" ht="15.75">
      <c r="A33" s="30" t="s">
        <v>284</v>
      </c>
      <c r="B33" s="462" t="s">
        <v>6</v>
      </c>
      <c r="C33" s="438"/>
      <c r="D33" s="473" t="s">
        <v>2211</v>
      </c>
      <c r="E33" s="117" t="s">
        <v>2614</v>
      </c>
      <c r="F33" s="108">
        <f>$DB$500</f>
        <v>16659.3</v>
      </c>
      <c r="G33" s="494" t="s">
        <v>3314</v>
      </c>
      <c r="H33" s="30" t="s">
        <v>284</v>
      </c>
      <c r="I33" s="507" t="s">
        <v>2565</v>
      </c>
      <c r="J33" s="513"/>
      <c r="K33" s="513"/>
      <c r="L33" s="498"/>
      <c r="M33" s="556">
        <f t="shared" si="0"/>
        <v>2463.7000000000735</v>
      </c>
      <c r="N33" s="498">
        <v>128.600000000004</v>
      </c>
      <c r="O33" s="498">
        <v>108.70000000000437</v>
      </c>
      <c r="P33" s="498">
        <v>102.30000000000291</v>
      </c>
      <c r="Q33" s="498">
        <v>76.80000000000291</v>
      </c>
      <c r="R33" s="498">
        <v>70.500000000003638</v>
      </c>
      <c r="S33" s="433"/>
      <c r="T33" s="498">
        <v>48.600000000002183</v>
      </c>
      <c r="U33" s="498">
        <v>45.000000000005457</v>
      </c>
      <c r="V33" s="498">
        <v>107.40000000000509</v>
      </c>
      <c r="W33" s="498">
        <v>47.200000000002547</v>
      </c>
      <c r="X33" s="498">
        <v>72.600000000004002</v>
      </c>
      <c r="Y33" s="498">
        <v>62.400000000003274</v>
      </c>
      <c r="Z33" s="498">
        <v>95.800000000004729</v>
      </c>
      <c r="AA33" s="498">
        <v>89.80000000000291</v>
      </c>
      <c r="AB33" s="498"/>
      <c r="AC33" s="498">
        <v>53.600000000005821</v>
      </c>
      <c r="AD33" s="498">
        <v>49.100000000004002</v>
      </c>
      <c r="AE33" s="498">
        <v>84.600000000004002</v>
      </c>
      <c r="AF33" s="498">
        <v>79.900000000005093</v>
      </c>
      <c r="AG33" s="498">
        <v>30.700000000004366</v>
      </c>
      <c r="AH33" s="498">
        <f>$XV$500-14474.15</f>
        <v>1110.1000000000022</v>
      </c>
      <c r="AI33" s="440">
        <v>42</v>
      </c>
      <c r="AJ33" s="429"/>
      <c r="AK33" s="498"/>
      <c r="AS33" s="4"/>
      <c r="BB33" s="4"/>
      <c r="BK33" s="4"/>
      <c r="BT33" s="4"/>
      <c r="CC33" s="4"/>
      <c r="CL33" s="4"/>
      <c r="CU33" s="4"/>
      <c r="DD33" s="4"/>
      <c r="DM33" s="4"/>
      <c r="DV33" s="4"/>
      <c r="EE33" s="4"/>
      <c r="EN33" s="4"/>
      <c r="EW33" s="4"/>
      <c r="FF33" s="4"/>
      <c r="FO33" s="4"/>
      <c r="FX33" s="4"/>
      <c r="GG33" s="4"/>
      <c r="GP33" s="4"/>
      <c r="GY33" s="4"/>
      <c r="HH33" s="4"/>
      <c r="RS33" s="221"/>
    </row>
    <row r="34" spans="1:487" s="11" customFormat="1" ht="15.75">
      <c r="A34" s="30" t="s">
        <v>285</v>
      </c>
      <c r="B34" s="433" t="s">
        <v>1039</v>
      </c>
      <c r="C34" s="438"/>
      <c r="D34" s="469" t="s">
        <v>2281</v>
      </c>
      <c r="E34" s="117" t="s">
        <v>2617</v>
      </c>
      <c r="F34" s="108">
        <f>$PW$500</f>
        <v>16654.200000000012</v>
      </c>
      <c r="G34" s="494" t="s">
        <v>3315</v>
      </c>
      <c r="H34" s="30" t="s">
        <v>285</v>
      </c>
      <c r="I34" s="462" t="s">
        <v>25</v>
      </c>
      <c r="J34" s="502"/>
      <c r="K34" s="555"/>
      <c r="L34" s="498"/>
      <c r="M34" s="556">
        <f t="shared" si="0"/>
        <v>2447.6000000000458</v>
      </c>
      <c r="N34" s="498">
        <v>69.349999999998545</v>
      </c>
      <c r="O34" s="498">
        <v>94</v>
      </c>
      <c r="P34" s="498">
        <v>72.5</v>
      </c>
      <c r="Q34" s="498">
        <v>108.65000000000146</v>
      </c>
      <c r="R34" s="498">
        <v>60.200000000000728</v>
      </c>
      <c r="S34" s="438"/>
      <c r="T34" s="498">
        <v>37.5</v>
      </c>
      <c r="U34" s="498">
        <v>36.299999999999272</v>
      </c>
      <c r="V34" s="498">
        <v>77.25</v>
      </c>
      <c r="W34" s="498">
        <v>64.350000000002183</v>
      </c>
      <c r="X34" s="498">
        <v>82.250000000003638</v>
      </c>
      <c r="Y34" s="498">
        <v>66.80000000000291</v>
      </c>
      <c r="Z34" s="498">
        <v>75.650000000008731</v>
      </c>
      <c r="AA34" s="498">
        <v>94.450000000004366</v>
      </c>
      <c r="AB34" s="498"/>
      <c r="AC34" s="498">
        <v>72.55000000000291</v>
      </c>
      <c r="AD34" s="498">
        <v>79.500000000003638</v>
      </c>
      <c r="AE34" s="498">
        <v>64.850000000005821</v>
      </c>
      <c r="AF34" s="498">
        <v>67.700000000004366</v>
      </c>
      <c r="AG34" s="498">
        <v>61.900000000001455</v>
      </c>
      <c r="AH34" s="498">
        <f>$AQ$500-17462.45</f>
        <v>1161.8500000000058</v>
      </c>
      <c r="AI34" s="440">
        <v>41</v>
      </c>
      <c r="AJ34" s="429"/>
      <c r="AK34" s="498"/>
      <c r="AS34" s="4"/>
      <c r="BB34" s="4"/>
      <c r="BK34" s="4"/>
      <c r="BT34" s="4"/>
      <c r="CC34" s="4"/>
      <c r="CL34" s="4"/>
      <c r="CU34" s="4"/>
      <c r="DD34" s="4"/>
      <c r="DM34" s="4"/>
      <c r="DV34" s="4"/>
      <c r="EE34" s="4"/>
      <c r="EN34" s="4"/>
      <c r="EW34" s="4"/>
      <c r="FF34" s="4"/>
      <c r="FO34" s="4"/>
      <c r="FX34" s="4"/>
      <c r="GG34" s="4"/>
      <c r="GP34" s="4"/>
      <c r="GY34" s="4"/>
      <c r="HH34" s="4"/>
      <c r="RS34" s="221"/>
    </row>
    <row r="35" spans="1:487" s="11" customFormat="1" ht="15.75">
      <c r="A35" s="30" t="s">
        <v>286</v>
      </c>
      <c r="B35" s="433" t="s">
        <v>993</v>
      </c>
      <c r="C35" s="433"/>
      <c r="D35" s="126" t="s">
        <v>2236</v>
      </c>
      <c r="E35" s="117" t="s">
        <v>2612</v>
      </c>
      <c r="F35" s="108">
        <f>$JZ$500</f>
        <v>16639.7</v>
      </c>
      <c r="G35" s="494" t="s">
        <v>3304</v>
      </c>
      <c r="H35" s="30" t="s">
        <v>286</v>
      </c>
      <c r="I35" s="462" t="s">
        <v>1</v>
      </c>
      <c r="J35" s="502"/>
      <c r="K35" s="555"/>
      <c r="L35" s="498"/>
      <c r="M35" s="556">
        <f t="shared" ref="M35:M66" si="1">SUM(N35:AH35)</f>
        <v>2430.2000000000135</v>
      </c>
      <c r="N35" s="498">
        <v>72.299999999999272</v>
      </c>
      <c r="O35" s="498">
        <v>97.900000000001455</v>
      </c>
      <c r="P35" s="498">
        <v>79.5</v>
      </c>
      <c r="Q35" s="498">
        <v>75.999999999998181</v>
      </c>
      <c r="R35" s="498">
        <v>57.799999999999272</v>
      </c>
      <c r="S35" s="438"/>
      <c r="T35" s="498">
        <v>63.299999999999272</v>
      </c>
      <c r="U35" s="498">
        <v>32.700000000000728</v>
      </c>
      <c r="V35" s="498">
        <v>71.200000000000728</v>
      </c>
      <c r="W35" s="498">
        <v>75.600000000000364</v>
      </c>
      <c r="X35" s="498">
        <v>67.600000000000364</v>
      </c>
      <c r="Y35" s="498">
        <v>102</v>
      </c>
      <c r="Z35" s="498">
        <v>66.100000000002183</v>
      </c>
      <c r="AA35" s="498">
        <v>80</v>
      </c>
      <c r="AB35" s="498"/>
      <c r="AC35" s="498">
        <v>73.100000000002183</v>
      </c>
      <c r="AD35" s="498">
        <v>65.700000000000728</v>
      </c>
      <c r="AE35" s="498">
        <v>65.700000000000728</v>
      </c>
      <c r="AF35" s="498">
        <v>96.300000000001091</v>
      </c>
      <c r="AG35" s="498">
        <v>30.000000000001819</v>
      </c>
      <c r="AH35" s="498">
        <f>$EU$500-12444.8</f>
        <v>1157.4000000000051</v>
      </c>
      <c r="AI35" s="440">
        <v>40</v>
      </c>
      <c r="AJ35" s="429"/>
      <c r="AK35" s="603"/>
      <c r="AS35" s="4"/>
      <c r="BB35" s="4"/>
      <c r="BK35" s="4"/>
      <c r="BT35" s="4"/>
      <c r="CC35" s="4"/>
      <c r="CL35" s="4"/>
      <c r="CU35" s="4"/>
      <c r="DD35" s="4"/>
      <c r="DM35" s="4"/>
      <c r="DV35" s="4"/>
      <c r="EE35" s="4"/>
      <c r="EN35" s="4"/>
      <c r="EW35" s="4"/>
      <c r="FF35" s="4"/>
      <c r="FO35" s="4"/>
      <c r="FX35" s="4"/>
      <c r="GG35" s="4"/>
      <c r="GP35" s="4"/>
      <c r="GY35" s="4"/>
      <c r="HH35" s="4"/>
      <c r="RS35" s="221"/>
    </row>
    <row r="36" spans="1:487" s="11" customFormat="1" ht="15.75">
      <c r="A36" s="30" t="s">
        <v>287</v>
      </c>
      <c r="B36" s="462" t="s">
        <v>37</v>
      </c>
      <c r="C36" s="438"/>
      <c r="D36" s="469" t="s">
        <v>2212</v>
      </c>
      <c r="E36" s="117" t="s">
        <v>995</v>
      </c>
      <c r="F36" s="108">
        <f>$DK$500</f>
        <v>16532.7</v>
      </c>
      <c r="G36" s="494" t="s">
        <v>3316</v>
      </c>
      <c r="H36" s="30" t="s">
        <v>287</v>
      </c>
      <c r="I36" s="462" t="s">
        <v>39</v>
      </c>
      <c r="J36" s="502"/>
      <c r="K36" s="555"/>
      <c r="L36" s="498"/>
      <c r="M36" s="556">
        <f t="shared" si="1"/>
        <v>2422.9999999999509</v>
      </c>
      <c r="N36" s="498">
        <v>103.09999999999854</v>
      </c>
      <c r="O36" s="498">
        <v>114.89999999999782</v>
      </c>
      <c r="P36" s="498">
        <v>94.19999999999709</v>
      </c>
      <c r="Q36" s="498">
        <v>105.899999999996</v>
      </c>
      <c r="R36" s="498">
        <v>77.899999999997817</v>
      </c>
      <c r="S36" s="433"/>
      <c r="T36" s="498">
        <v>45.899999999997817</v>
      </c>
      <c r="U36" s="498">
        <v>49.19999999999709</v>
      </c>
      <c r="V36" s="498">
        <v>100.49999999999636</v>
      </c>
      <c r="W36" s="498">
        <v>75.499999999996362</v>
      </c>
      <c r="X36" s="498">
        <v>90.599999999996726</v>
      </c>
      <c r="Y36" s="498">
        <v>77.999999999996362</v>
      </c>
      <c r="Z36" s="498">
        <v>79.499999999996362</v>
      </c>
      <c r="AA36" s="498">
        <v>96.69999999999709</v>
      </c>
      <c r="AB36" s="498"/>
      <c r="AC36" s="498">
        <v>64.499999999998181</v>
      </c>
      <c r="AD36" s="498">
        <v>68.599999999998545</v>
      </c>
      <c r="AE36" s="498">
        <v>86.999999999998181</v>
      </c>
      <c r="AF36" s="498">
        <v>58.199999999998909</v>
      </c>
      <c r="AG36" s="498">
        <v>55.999999999998181</v>
      </c>
      <c r="AH36" s="498">
        <f>$BI$500-15684.1</f>
        <v>976.79999999999745</v>
      </c>
      <c r="AI36" s="440">
        <v>39</v>
      </c>
      <c r="AJ36" s="429"/>
      <c r="AK36" s="498"/>
      <c r="AS36" s="4"/>
      <c r="BB36" s="4"/>
      <c r="BK36" s="4"/>
      <c r="BT36" s="4"/>
      <c r="CC36" s="4"/>
      <c r="CL36" s="4"/>
      <c r="CU36" s="4"/>
      <c r="DD36" s="4"/>
      <c r="DM36" s="4"/>
      <c r="DV36" s="4"/>
      <c r="EE36" s="4"/>
      <c r="EN36" s="4"/>
      <c r="EW36" s="4"/>
      <c r="FF36" s="4"/>
      <c r="FO36" s="4"/>
      <c r="FX36" s="4"/>
      <c r="GG36" s="4"/>
      <c r="GP36" s="4"/>
      <c r="GY36" s="4"/>
      <c r="HH36" s="4"/>
      <c r="RS36" s="221"/>
    </row>
    <row r="37" spans="1:487" s="11" customFormat="1" ht="15.75">
      <c r="A37" s="30" t="s">
        <v>990</v>
      </c>
      <c r="B37" s="472" t="s">
        <v>2568</v>
      </c>
      <c r="C37" s="463"/>
      <c r="D37" s="473" t="s">
        <v>3370</v>
      </c>
      <c r="E37" s="117" t="s">
        <v>997</v>
      </c>
      <c r="F37" s="108">
        <f>$YW$500</f>
        <v>16488.799999999992</v>
      </c>
      <c r="G37" s="494" t="s">
        <v>3301</v>
      </c>
      <c r="H37" s="30" t="s">
        <v>990</v>
      </c>
      <c r="I37" s="507" t="s">
        <v>2560</v>
      </c>
      <c r="J37" s="513"/>
      <c r="K37" s="513"/>
      <c r="L37" s="498"/>
      <c r="M37" s="556">
        <f t="shared" si="1"/>
        <v>2404.3999999999833</v>
      </c>
      <c r="N37" s="498">
        <v>100.09999999999673</v>
      </c>
      <c r="O37" s="498">
        <v>89.099999999996726</v>
      </c>
      <c r="P37" s="498">
        <v>87.399999999997817</v>
      </c>
      <c r="Q37" s="498">
        <v>101.69999999999891</v>
      </c>
      <c r="R37" s="498">
        <v>84.299999999999272</v>
      </c>
      <c r="S37" s="433"/>
      <c r="T37" s="498">
        <v>39.699999999998909</v>
      </c>
      <c r="U37" s="498">
        <v>44.199999999998909</v>
      </c>
      <c r="V37" s="498">
        <v>93.699999999998909</v>
      </c>
      <c r="W37" s="498">
        <v>71.700000000000728</v>
      </c>
      <c r="X37" s="498">
        <v>88.799999999999272</v>
      </c>
      <c r="Y37" s="498">
        <v>50.399999999999636</v>
      </c>
      <c r="Z37" s="498">
        <v>74.999999999998181</v>
      </c>
      <c r="AA37" s="498">
        <v>89.299999999999272</v>
      </c>
      <c r="AB37" s="498"/>
      <c r="AC37" s="498">
        <v>63.699999999998909</v>
      </c>
      <c r="AD37" s="498">
        <v>62.199999999998909</v>
      </c>
      <c r="AE37" s="498">
        <v>82</v>
      </c>
      <c r="AF37" s="498">
        <v>71.200000000000728</v>
      </c>
      <c r="AG37" s="498">
        <v>45.799999999999272</v>
      </c>
      <c r="AH37" s="498">
        <f>$WC$500-15013.4</f>
        <v>1064.1000000000022</v>
      </c>
      <c r="AI37" s="440">
        <v>38</v>
      </c>
      <c r="AJ37" s="499"/>
      <c r="AK37" s="498"/>
      <c r="AS37" s="4"/>
      <c r="BB37" s="4"/>
      <c r="BK37" s="4"/>
      <c r="BT37" s="4"/>
      <c r="CC37" s="4"/>
      <c r="CL37" s="4"/>
      <c r="CU37" s="4"/>
      <c r="DD37" s="4"/>
      <c r="DM37" s="4"/>
      <c r="DV37" s="4"/>
      <c r="EE37" s="4"/>
      <c r="EN37" s="4"/>
      <c r="EW37" s="4"/>
      <c r="FF37" s="4"/>
      <c r="FO37" s="4"/>
      <c r="FX37" s="4"/>
      <c r="GG37" s="4"/>
      <c r="GP37" s="4"/>
      <c r="GY37" s="4"/>
      <c r="HH37" s="4"/>
      <c r="RS37" s="221"/>
    </row>
    <row r="38" spans="1:487" s="11" customFormat="1" ht="15.75">
      <c r="A38" s="30" t="s">
        <v>991</v>
      </c>
      <c r="B38" s="433" t="s">
        <v>989</v>
      </c>
      <c r="C38" s="433"/>
      <c r="D38" s="473" t="s">
        <v>2285</v>
      </c>
      <c r="E38" s="117" t="s">
        <v>995</v>
      </c>
      <c r="F38" s="108">
        <f>$RG$500</f>
        <v>16463.699999999993</v>
      </c>
      <c r="G38" s="494" t="s">
        <v>3317</v>
      </c>
      <c r="H38" s="30" t="s">
        <v>991</v>
      </c>
      <c r="I38" s="507" t="s">
        <v>2554</v>
      </c>
      <c r="J38" s="513"/>
      <c r="K38" s="513"/>
      <c r="L38" s="498"/>
      <c r="M38" s="556">
        <f t="shared" si="1"/>
        <v>2395.8000000000102</v>
      </c>
      <c r="N38" s="498">
        <v>100.70000000000255</v>
      </c>
      <c r="O38" s="498">
        <v>89.500000000003638</v>
      </c>
      <c r="P38" s="498">
        <v>94.700000000002547</v>
      </c>
      <c r="Q38" s="498">
        <v>113.89999999999964</v>
      </c>
      <c r="R38" s="498">
        <v>66.899999999999636</v>
      </c>
      <c r="S38" s="433"/>
      <c r="T38" s="498">
        <v>56.800000000001091</v>
      </c>
      <c r="U38" s="498">
        <v>68</v>
      </c>
      <c r="V38" s="498">
        <v>98.299999999999272</v>
      </c>
      <c r="W38" s="498">
        <v>63.000000000001819</v>
      </c>
      <c r="X38" s="498">
        <v>75.899999999999636</v>
      </c>
      <c r="Y38" s="498">
        <v>51.000000000001819</v>
      </c>
      <c r="Z38" s="498">
        <v>86.5</v>
      </c>
      <c r="AA38" s="498">
        <v>85.299999999999272</v>
      </c>
      <c r="AB38" s="498"/>
      <c r="AC38" s="498">
        <v>67.600000000000364</v>
      </c>
      <c r="AD38" s="498">
        <v>63.900000000001455</v>
      </c>
      <c r="AE38" s="498">
        <v>76.699999999998909</v>
      </c>
      <c r="AF38" s="498">
        <v>65.5</v>
      </c>
      <c r="AG38" s="498">
        <v>35.300000000001091</v>
      </c>
      <c r="AH38" s="498">
        <f>$VK$500-13925.2</f>
        <v>1036.2999999999975</v>
      </c>
      <c r="AI38" s="440">
        <v>37</v>
      </c>
      <c r="AJ38" s="429"/>
      <c r="AK38" s="498"/>
      <c r="AS38" s="4"/>
      <c r="BB38" s="4"/>
      <c r="BK38" s="4"/>
      <c r="BT38" s="4"/>
      <c r="CC38" s="4"/>
      <c r="CL38" s="4"/>
      <c r="CU38" s="4"/>
      <c r="DD38" s="4"/>
      <c r="DM38" s="4"/>
      <c r="DV38" s="4"/>
      <c r="EE38" s="4"/>
      <c r="EN38" s="4"/>
      <c r="EW38" s="4"/>
      <c r="FF38" s="4"/>
      <c r="FO38" s="4"/>
      <c r="FX38" s="4"/>
      <c r="GG38" s="4"/>
      <c r="GP38" s="4"/>
      <c r="GY38" s="4"/>
      <c r="HH38" s="4"/>
      <c r="RS38" s="221"/>
    </row>
    <row r="39" spans="1:487" s="11" customFormat="1" ht="15.75">
      <c r="A39" s="30" t="s">
        <v>992</v>
      </c>
      <c r="B39" s="462" t="s">
        <v>9</v>
      </c>
      <c r="C39" s="433"/>
      <c r="D39" s="473" t="s">
        <v>2263</v>
      </c>
      <c r="E39" s="117" t="s">
        <v>998</v>
      </c>
      <c r="F39" s="108">
        <f>$AZ$500</f>
        <v>16435.999999999993</v>
      </c>
      <c r="G39" s="494" t="s">
        <v>3301</v>
      </c>
      <c r="H39" s="30" t="s">
        <v>992</v>
      </c>
      <c r="I39" s="502" t="s">
        <v>1047</v>
      </c>
      <c r="J39" s="502"/>
      <c r="K39" s="555"/>
      <c r="L39" s="498"/>
      <c r="M39" s="556">
        <f t="shared" si="1"/>
        <v>2294.5999999999549</v>
      </c>
      <c r="N39" s="498">
        <v>96.999999999996362</v>
      </c>
      <c r="O39" s="498">
        <v>85.299999999995634</v>
      </c>
      <c r="P39" s="498">
        <v>89.599999999998545</v>
      </c>
      <c r="Q39" s="498">
        <v>130.99999999999636</v>
      </c>
      <c r="R39" s="498">
        <v>64.69999999999709</v>
      </c>
      <c r="S39" s="433"/>
      <c r="T39" s="498">
        <v>42.5</v>
      </c>
      <c r="U39" s="498">
        <v>52.400000000001455</v>
      </c>
      <c r="V39" s="498">
        <v>97.200000000000728</v>
      </c>
      <c r="W39" s="498">
        <v>93.69999999999709</v>
      </c>
      <c r="X39" s="498">
        <v>79.799999999995634</v>
      </c>
      <c r="Y39" s="498">
        <v>52.19999999999709</v>
      </c>
      <c r="Z39" s="498">
        <v>77.19999999999709</v>
      </c>
      <c r="AA39" s="498">
        <v>84.799999999999272</v>
      </c>
      <c r="AB39" s="498"/>
      <c r="AC39" s="498">
        <v>70.19999999999709</v>
      </c>
      <c r="AD39" s="498">
        <v>98.5</v>
      </c>
      <c r="AE39" s="498">
        <v>109.69999999999709</v>
      </c>
      <c r="AF39" s="498">
        <v>55.19999999999709</v>
      </c>
      <c r="AG39" s="498">
        <v>66.69999999999709</v>
      </c>
      <c r="AH39" s="498">
        <f>$MB$500-17975.7</f>
        <v>846.89999999999418</v>
      </c>
      <c r="AI39" s="440">
        <v>36</v>
      </c>
      <c r="AJ39" s="499"/>
      <c r="AK39" s="498"/>
      <c r="AS39" s="4"/>
      <c r="BB39" s="4"/>
      <c r="BK39" s="4"/>
      <c r="BT39" s="4"/>
      <c r="CC39" s="4"/>
      <c r="CL39" s="4"/>
      <c r="CU39" s="4"/>
      <c r="DD39" s="4"/>
      <c r="DM39" s="4"/>
      <c r="DV39" s="4"/>
      <c r="EE39" s="4"/>
      <c r="EN39" s="4"/>
      <c r="EW39" s="4"/>
      <c r="FF39" s="4"/>
      <c r="FO39" s="4"/>
      <c r="FX39" s="4"/>
      <c r="GG39" s="4"/>
      <c r="GP39" s="4"/>
      <c r="GY39" s="4"/>
      <c r="HH39" s="4"/>
      <c r="RS39" s="221"/>
    </row>
    <row r="40" spans="1:487" s="11" customFormat="1" ht="15.75">
      <c r="A40" s="30" t="s">
        <v>994</v>
      </c>
      <c r="B40" s="433" t="s">
        <v>1019</v>
      </c>
      <c r="C40" s="433"/>
      <c r="D40" s="473" t="s">
        <v>2269</v>
      </c>
      <c r="E40" s="117" t="s">
        <v>997</v>
      </c>
      <c r="F40" s="108">
        <f>$LS$500</f>
        <v>16354.800000000001</v>
      </c>
      <c r="G40" s="494" t="s">
        <v>3309</v>
      </c>
      <c r="H40" s="30" t="s">
        <v>994</v>
      </c>
      <c r="I40" s="502" t="s">
        <v>1008</v>
      </c>
      <c r="J40" s="502"/>
      <c r="K40" s="555"/>
      <c r="L40" s="498"/>
      <c r="M40" s="556">
        <f t="shared" si="1"/>
        <v>2259.0000000000946</v>
      </c>
      <c r="N40" s="498">
        <v>106.70000000000437</v>
      </c>
      <c r="O40" s="498">
        <v>96.700000000004366</v>
      </c>
      <c r="P40" s="498">
        <v>96.200000000004366</v>
      </c>
      <c r="Q40" s="498">
        <v>93.100000000005821</v>
      </c>
      <c r="R40" s="498">
        <v>79.800000000006548</v>
      </c>
      <c r="S40" s="438"/>
      <c r="T40" s="498">
        <v>32.400000000003274</v>
      </c>
      <c r="U40" s="498">
        <v>36.900000000003274</v>
      </c>
      <c r="V40" s="498">
        <v>85.300000000004729</v>
      </c>
      <c r="W40" s="498">
        <v>46.000000000005457</v>
      </c>
      <c r="X40" s="498">
        <v>73.000000000007276</v>
      </c>
      <c r="Y40" s="498">
        <v>52.60000000000764</v>
      </c>
      <c r="Z40" s="498">
        <v>82.400000000005093</v>
      </c>
      <c r="AA40" s="498">
        <v>71.700000000006185</v>
      </c>
      <c r="AB40" s="498"/>
      <c r="AC40" s="498">
        <v>43.200000000004366</v>
      </c>
      <c r="AD40" s="498">
        <v>38.700000000004366</v>
      </c>
      <c r="AE40" s="498">
        <v>64.200000000004366</v>
      </c>
      <c r="AF40" s="498">
        <v>69.400000000005093</v>
      </c>
      <c r="AG40" s="498">
        <v>18.700000000004366</v>
      </c>
      <c r="AH40" s="498">
        <f>$OV$500-13664.7</f>
        <v>1072.0000000000036</v>
      </c>
      <c r="AI40" s="440">
        <v>35</v>
      </c>
      <c r="AJ40" s="429"/>
      <c r="AK40" s="498"/>
      <c r="AS40" s="4"/>
      <c r="BB40" s="4"/>
      <c r="BK40" s="4"/>
      <c r="BT40" s="4"/>
      <c r="CC40" s="4"/>
      <c r="CL40" s="4"/>
      <c r="CU40" s="4"/>
      <c r="DD40" s="4"/>
      <c r="DM40" s="4"/>
      <c r="DV40" s="4"/>
      <c r="EE40" s="4"/>
      <c r="EN40" s="4"/>
      <c r="EW40" s="4"/>
      <c r="FF40" s="4"/>
      <c r="FO40" s="4"/>
      <c r="FX40" s="4"/>
      <c r="GG40" s="4"/>
      <c r="GP40" s="4"/>
      <c r="GY40" s="4"/>
      <c r="HH40" s="4"/>
      <c r="RS40" s="221"/>
    </row>
    <row r="41" spans="1:487" s="11" customFormat="1" ht="15.75">
      <c r="A41" s="30" t="s">
        <v>1000</v>
      </c>
      <c r="B41" s="472" t="s">
        <v>2566</v>
      </c>
      <c r="C41" s="463"/>
      <c r="D41" s="469" t="s">
        <v>3369</v>
      </c>
      <c r="E41" s="117" t="s">
        <v>2613</v>
      </c>
      <c r="F41" s="108">
        <f>$YE$500</f>
        <v>16319.299999999996</v>
      </c>
      <c r="G41" s="494" t="s">
        <v>3312</v>
      </c>
      <c r="H41" s="30" t="s">
        <v>1000</v>
      </c>
      <c r="I41" s="507" t="s">
        <v>2563</v>
      </c>
      <c r="J41" s="513"/>
      <c r="K41" s="513"/>
      <c r="L41" s="498"/>
      <c r="M41" s="556">
        <f t="shared" si="1"/>
        <v>2255.3999999999851</v>
      </c>
      <c r="N41" s="498">
        <v>105.69999999999891</v>
      </c>
      <c r="O41" s="498">
        <v>112.49999999999818</v>
      </c>
      <c r="P41" s="498">
        <v>74.299999999999272</v>
      </c>
      <c r="Q41" s="498">
        <v>60.69999999999709</v>
      </c>
      <c r="R41" s="498">
        <v>53.799999999997453</v>
      </c>
      <c r="S41" s="438"/>
      <c r="T41" s="498">
        <v>40.099999999998545</v>
      </c>
      <c r="U41" s="498">
        <v>53.899999999999636</v>
      </c>
      <c r="V41" s="498">
        <v>85.999999999998181</v>
      </c>
      <c r="W41" s="498">
        <v>65.399999999999636</v>
      </c>
      <c r="X41" s="498">
        <v>65.699999999998909</v>
      </c>
      <c r="Y41" s="498">
        <v>65.400000000001455</v>
      </c>
      <c r="Z41" s="498">
        <v>60.599999999998545</v>
      </c>
      <c r="AA41" s="498">
        <v>74.200000000000728</v>
      </c>
      <c r="AB41" s="498"/>
      <c r="AC41" s="498">
        <v>52.399999999999636</v>
      </c>
      <c r="AD41" s="498">
        <v>69.600000000000364</v>
      </c>
      <c r="AE41" s="498">
        <v>95.099999999998545</v>
      </c>
      <c r="AF41" s="498">
        <v>60.199999999998909</v>
      </c>
      <c r="AG41" s="498">
        <v>30</v>
      </c>
      <c r="AH41" s="498">
        <f>$XD$500-14941.8</f>
        <v>1029.8000000000011</v>
      </c>
      <c r="AI41" s="440">
        <v>34</v>
      </c>
      <c r="AJ41" s="429"/>
      <c r="AK41" s="498"/>
      <c r="AS41" s="4"/>
      <c r="BB41" s="4"/>
      <c r="BK41" s="4"/>
      <c r="BT41" s="4"/>
      <c r="CC41" s="4"/>
      <c r="CL41" s="4"/>
      <c r="CU41" s="4"/>
      <c r="DD41" s="4"/>
      <c r="DM41" s="4"/>
      <c r="DV41" s="4"/>
      <c r="EE41" s="4"/>
      <c r="EN41" s="4"/>
      <c r="EW41" s="4"/>
      <c r="FF41" s="4"/>
      <c r="FO41" s="4"/>
      <c r="FX41" s="4"/>
      <c r="GG41" s="4"/>
      <c r="GP41" s="4"/>
      <c r="GY41" s="4"/>
      <c r="HH41" s="4"/>
      <c r="RS41" s="221"/>
    </row>
    <row r="42" spans="1:487" s="11" customFormat="1" ht="15.75">
      <c r="A42" s="30" t="s">
        <v>1002</v>
      </c>
      <c r="B42" s="472" t="s">
        <v>2567</v>
      </c>
      <c r="C42" s="463"/>
      <c r="D42" s="469" t="s">
        <v>3368</v>
      </c>
      <c r="E42" s="117" t="s">
        <v>2617</v>
      </c>
      <c r="F42" s="108">
        <f>$YN$500</f>
        <v>16270.5</v>
      </c>
      <c r="G42" s="494" t="s">
        <v>3301</v>
      </c>
      <c r="H42" s="30" t="s">
        <v>1002</v>
      </c>
      <c r="I42" s="502" t="s">
        <v>1010</v>
      </c>
      <c r="J42" s="502"/>
      <c r="K42" s="555"/>
      <c r="L42" s="498"/>
      <c r="M42" s="556">
        <f t="shared" si="1"/>
        <v>2249.9999999999909</v>
      </c>
      <c r="N42" s="498">
        <v>93.399999999999636</v>
      </c>
      <c r="O42" s="498">
        <v>69.800000000001091</v>
      </c>
      <c r="P42" s="498">
        <v>84.199999999998909</v>
      </c>
      <c r="Q42" s="498">
        <v>70.899999999997817</v>
      </c>
      <c r="R42" s="498">
        <v>67.699999999998909</v>
      </c>
      <c r="S42" s="438"/>
      <c r="T42" s="498">
        <v>43.700000000000728</v>
      </c>
      <c r="U42" s="498">
        <v>37.899999999997817</v>
      </c>
      <c r="V42" s="498">
        <v>84.799999999997453</v>
      </c>
      <c r="W42" s="498">
        <v>75.799999999999272</v>
      </c>
      <c r="X42" s="498">
        <v>84</v>
      </c>
      <c r="Y42" s="498">
        <v>71.099999999998545</v>
      </c>
      <c r="Z42" s="498">
        <v>70.100000000000364</v>
      </c>
      <c r="AA42" s="498">
        <v>72.600000000000364</v>
      </c>
      <c r="AB42" s="498"/>
      <c r="AC42" s="498">
        <v>45.599999999998545</v>
      </c>
      <c r="AD42" s="498">
        <v>63.200000000000728</v>
      </c>
      <c r="AE42" s="498">
        <v>80.600000000000364</v>
      </c>
      <c r="AF42" s="498">
        <v>73.5</v>
      </c>
      <c r="AG42" s="498">
        <v>26</v>
      </c>
      <c r="AH42" s="498">
        <f>$QX$500-13549.65</f>
        <v>1035.1000000000004</v>
      </c>
      <c r="AI42" s="440">
        <v>33</v>
      </c>
      <c r="AJ42" s="429"/>
      <c r="AK42" s="498"/>
      <c r="AS42" s="4"/>
      <c r="BB42" s="4"/>
      <c r="BK42" s="4"/>
      <c r="BT42" s="4"/>
      <c r="CC42" s="4"/>
      <c r="CL42" s="4"/>
      <c r="CU42" s="4"/>
      <c r="DD42" s="4"/>
      <c r="DM42" s="4"/>
      <c r="DV42" s="4"/>
      <c r="EE42" s="4"/>
      <c r="EN42" s="4"/>
      <c r="EW42" s="4"/>
      <c r="FF42" s="4"/>
      <c r="FO42" s="4"/>
      <c r="FX42" s="4"/>
      <c r="GG42" s="4"/>
      <c r="GP42" s="4"/>
      <c r="GY42" s="4"/>
      <c r="HH42" s="4"/>
      <c r="RS42" s="221"/>
    </row>
    <row r="43" spans="1:487" s="11" customFormat="1" ht="15.75">
      <c r="A43" s="30" t="s">
        <v>1005</v>
      </c>
      <c r="B43" s="472" t="s">
        <v>2569</v>
      </c>
      <c r="C43" s="463"/>
      <c r="D43" s="473" t="s">
        <v>3367</v>
      </c>
      <c r="E43" s="117" t="s">
        <v>2615</v>
      </c>
      <c r="F43" s="108">
        <f>$ZF$500</f>
        <v>16211.600000000002</v>
      </c>
      <c r="G43" s="494" t="s">
        <v>3318</v>
      </c>
      <c r="H43" s="30" t="s">
        <v>1005</v>
      </c>
      <c r="I43" s="502" t="s">
        <v>1040</v>
      </c>
      <c r="J43" s="502"/>
      <c r="K43" s="555"/>
      <c r="L43" s="498"/>
      <c r="M43" s="556">
        <f t="shared" si="1"/>
        <v>2247.2000000000044</v>
      </c>
      <c r="N43" s="498">
        <v>83.199999999998909</v>
      </c>
      <c r="O43" s="498">
        <v>78.300000000001091</v>
      </c>
      <c r="P43" s="498">
        <v>66.800000000001091</v>
      </c>
      <c r="Q43" s="498">
        <v>70.099999999998545</v>
      </c>
      <c r="R43" s="498">
        <v>65.200000000000728</v>
      </c>
      <c r="S43" s="438"/>
      <c r="T43" s="498">
        <v>44.5</v>
      </c>
      <c r="U43" s="498">
        <v>54.900000000001455</v>
      </c>
      <c r="V43" s="498">
        <v>89.699999999998909</v>
      </c>
      <c r="W43" s="498">
        <v>76.700000000002547</v>
      </c>
      <c r="X43" s="498">
        <v>80.500000000003638</v>
      </c>
      <c r="Y43" s="498">
        <v>62.799999999999272</v>
      </c>
      <c r="Z43" s="498">
        <v>70.100000000000364</v>
      </c>
      <c r="AA43" s="498">
        <v>68.999999999996362</v>
      </c>
      <c r="AB43" s="498"/>
      <c r="AC43" s="498">
        <v>42</v>
      </c>
      <c r="AD43" s="498">
        <v>90.999999999992724</v>
      </c>
      <c r="AE43" s="498">
        <v>86.799999999999272</v>
      </c>
      <c r="AF43" s="498">
        <v>45.30000000000291</v>
      </c>
      <c r="AG43" s="498">
        <v>46.80000000000291</v>
      </c>
      <c r="AH43" s="498">
        <f>$MT$500-16668.6</f>
        <v>1023.5000000000036</v>
      </c>
      <c r="AI43" s="440">
        <v>32</v>
      </c>
      <c r="AJ43" s="429"/>
      <c r="AK43" s="498"/>
      <c r="AS43" s="4"/>
      <c r="BB43" s="4"/>
      <c r="BK43" s="4"/>
      <c r="BT43" s="4"/>
      <c r="CC43" s="4"/>
      <c r="CL43" s="4"/>
      <c r="CU43" s="4"/>
      <c r="DD43" s="4"/>
      <c r="DM43" s="4"/>
      <c r="DV43" s="4"/>
      <c r="EE43" s="4"/>
      <c r="EN43" s="4"/>
      <c r="EW43" s="4"/>
      <c r="FF43" s="4"/>
      <c r="FO43" s="4"/>
      <c r="FX43" s="4"/>
      <c r="GG43" s="4"/>
      <c r="GP43" s="4"/>
      <c r="GY43" s="4"/>
      <c r="HH43" s="4"/>
      <c r="RS43" s="221"/>
    </row>
    <row r="44" spans="1:487" s="11" customFormat="1" ht="15.75">
      <c r="A44" s="30" t="s">
        <v>1006</v>
      </c>
      <c r="B44" s="472" t="s">
        <v>2564</v>
      </c>
      <c r="C44" s="463"/>
      <c r="D44" s="473" t="s">
        <v>3366</v>
      </c>
      <c r="E44" s="117" t="s">
        <v>2615</v>
      </c>
      <c r="F44" s="108">
        <f>$XM$500</f>
        <v>16194.300000000001</v>
      </c>
      <c r="G44" s="494" t="s">
        <v>3319</v>
      </c>
      <c r="H44" s="30" t="s">
        <v>1006</v>
      </c>
      <c r="I44" s="502" t="s">
        <v>1028</v>
      </c>
      <c r="J44" s="502"/>
      <c r="K44" s="555"/>
      <c r="L44" s="498"/>
      <c r="M44" s="556">
        <f t="shared" si="1"/>
        <v>2219.9000000000215</v>
      </c>
      <c r="N44" s="498">
        <v>111.70000000000073</v>
      </c>
      <c r="O44" s="498">
        <v>99.900000000001455</v>
      </c>
      <c r="P44" s="498">
        <v>112.600000000004</v>
      </c>
      <c r="Q44" s="498">
        <v>77.200000000002547</v>
      </c>
      <c r="R44" s="498">
        <v>97.30000000000291</v>
      </c>
      <c r="S44" s="433"/>
      <c r="T44" s="498">
        <v>43.200000000004366</v>
      </c>
      <c r="U44" s="498">
        <v>31.80000000000291</v>
      </c>
      <c r="V44" s="498">
        <v>99.200000000002547</v>
      </c>
      <c r="W44" s="498">
        <v>32.900000000001455</v>
      </c>
      <c r="X44" s="498">
        <v>87.699999999998909</v>
      </c>
      <c r="Y44" s="498">
        <v>50.800000000001091</v>
      </c>
      <c r="Z44" s="498">
        <v>63.000000000001819</v>
      </c>
      <c r="AA44" s="498">
        <v>84.600000000000364</v>
      </c>
      <c r="AB44" s="498"/>
      <c r="AC44" s="498">
        <v>89.5</v>
      </c>
      <c r="AD44" s="498">
        <v>41.099999999998545</v>
      </c>
      <c r="AE44" s="498">
        <v>67.499999999996362</v>
      </c>
      <c r="AF44" s="498">
        <v>43.899999999999636</v>
      </c>
      <c r="AG44" s="498">
        <v>25.5</v>
      </c>
      <c r="AH44" s="498">
        <f>$OD$500-15763.6</f>
        <v>960.50000000000182</v>
      </c>
      <c r="AI44" s="440">
        <v>31</v>
      </c>
      <c r="AJ44" s="499"/>
      <c r="AK44" s="498"/>
      <c r="AS44" s="4"/>
      <c r="BB44" s="4"/>
      <c r="BK44" s="4"/>
      <c r="BT44" s="4"/>
      <c r="CC44" s="4"/>
      <c r="CL44" s="4"/>
      <c r="CU44" s="4"/>
      <c r="DD44" s="4"/>
      <c r="DM44" s="4"/>
      <c r="DV44" s="4"/>
      <c r="EE44" s="4"/>
      <c r="EN44" s="4"/>
      <c r="EW44" s="4"/>
      <c r="FF44" s="4"/>
      <c r="FO44" s="4"/>
      <c r="FX44" s="4"/>
      <c r="GG44" s="4"/>
      <c r="GP44" s="4"/>
      <c r="GY44" s="4"/>
      <c r="HH44" s="4"/>
      <c r="RS44" s="221"/>
    </row>
    <row r="45" spans="1:487" s="11" customFormat="1" ht="15.75">
      <c r="A45" s="30" t="s">
        <v>1009</v>
      </c>
      <c r="B45" s="433" t="s">
        <v>1053</v>
      </c>
      <c r="C45" s="438"/>
      <c r="D45" s="473" t="s">
        <v>2238</v>
      </c>
      <c r="E45" s="117" t="s">
        <v>997</v>
      </c>
      <c r="F45" s="108">
        <f>$KR$500</f>
        <v>16172.8</v>
      </c>
      <c r="G45" s="494" t="s">
        <v>3320</v>
      </c>
      <c r="H45" s="30" t="s">
        <v>1009</v>
      </c>
      <c r="I45" s="557" t="s">
        <v>145</v>
      </c>
      <c r="J45" s="502"/>
      <c r="K45" s="555"/>
      <c r="L45" s="498"/>
      <c r="M45" s="556">
        <f t="shared" si="1"/>
        <v>2217.1000000000531</v>
      </c>
      <c r="N45" s="498">
        <v>85.500000000003638</v>
      </c>
      <c r="O45" s="498">
        <v>83.400000000003274</v>
      </c>
      <c r="P45" s="498">
        <v>82.30000000000291</v>
      </c>
      <c r="Q45" s="498">
        <v>44.80000000000291</v>
      </c>
      <c r="R45" s="498">
        <v>101.50000000000364</v>
      </c>
      <c r="S45" s="438"/>
      <c r="T45" s="498">
        <v>35.000000000003638</v>
      </c>
      <c r="U45" s="498">
        <v>32.400000000003274</v>
      </c>
      <c r="V45" s="498">
        <v>73.30000000000291</v>
      </c>
      <c r="W45" s="498">
        <v>33.000000000001819</v>
      </c>
      <c r="X45" s="498">
        <v>67.30000000000291</v>
      </c>
      <c r="Y45" s="498">
        <v>50.600000000002183</v>
      </c>
      <c r="Z45" s="498">
        <v>73.100000000002183</v>
      </c>
      <c r="AA45" s="498">
        <v>76.30000000000291</v>
      </c>
      <c r="AB45" s="498"/>
      <c r="AC45" s="498">
        <v>90.100000000002183</v>
      </c>
      <c r="AD45" s="498">
        <v>42.700000000002547</v>
      </c>
      <c r="AE45" s="498">
        <v>68.200000000002547</v>
      </c>
      <c r="AF45" s="498">
        <v>69.700000000004366</v>
      </c>
      <c r="AG45" s="498">
        <v>0</v>
      </c>
      <c r="AH45" s="498">
        <f>$GE$500-14485.6</f>
        <v>1107.9000000000033</v>
      </c>
      <c r="AI45" s="440">
        <v>30</v>
      </c>
      <c r="AJ45" s="429"/>
      <c r="AK45" s="498"/>
      <c r="AS45" s="4"/>
      <c r="BB45" s="4"/>
      <c r="BK45" s="4"/>
      <c r="BT45" s="4"/>
      <c r="CC45" s="4"/>
      <c r="CL45" s="4"/>
      <c r="CU45" s="4"/>
      <c r="DD45" s="4"/>
      <c r="DM45" s="4"/>
      <c r="DV45" s="4"/>
      <c r="EE45" s="4"/>
      <c r="EN45" s="4"/>
      <c r="EW45" s="4"/>
      <c r="FF45" s="4"/>
      <c r="FO45" s="4"/>
      <c r="FX45" s="4"/>
      <c r="GG45" s="4"/>
      <c r="GP45" s="4"/>
      <c r="GY45" s="4"/>
      <c r="HH45" s="4"/>
      <c r="RS45" s="221"/>
    </row>
    <row r="46" spans="1:487" s="11" customFormat="1" ht="15.75">
      <c r="A46" s="30" t="s">
        <v>1011</v>
      </c>
      <c r="B46" s="438" t="s">
        <v>155</v>
      </c>
      <c r="C46" s="433"/>
      <c r="D46" s="469" t="s">
        <v>2226</v>
      </c>
      <c r="E46" s="117" t="s">
        <v>2616</v>
      </c>
      <c r="F46" s="108">
        <f>$IG$500</f>
        <v>16167.600000000006</v>
      </c>
      <c r="G46" s="494" t="s">
        <v>3321</v>
      </c>
      <c r="H46" s="30" t="s">
        <v>1011</v>
      </c>
      <c r="I46" s="507" t="s">
        <v>2551</v>
      </c>
      <c r="J46" s="513"/>
      <c r="K46" s="513"/>
      <c r="L46" s="498"/>
      <c r="M46" s="556">
        <f t="shared" si="1"/>
        <v>2188.9000000000633</v>
      </c>
      <c r="N46" s="498">
        <v>84.200000000002547</v>
      </c>
      <c r="O46" s="498">
        <v>74.500000000005457</v>
      </c>
      <c r="P46" s="498">
        <v>78.400000000005093</v>
      </c>
      <c r="Q46" s="498">
        <v>107.80000000000291</v>
      </c>
      <c r="R46" s="498">
        <v>69.900000000003274</v>
      </c>
      <c r="S46" s="438"/>
      <c r="T46" s="498">
        <v>34.900000000003274</v>
      </c>
      <c r="U46" s="498">
        <v>40.600000000004002</v>
      </c>
      <c r="V46" s="498">
        <v>83.600000000002183</v>
      </c>
      <c r="W46" s="498">
        <v>75.800000000004729</v>
      </c>
      <c r="X46" s="498">
        <v>87.100000000005821</v>
      </c>
      <c r="Y46" s="498">
        <v>45.000000000003638</v>
      </c>
      <c r="Z46" s="498">
        <v>65.200000000004366</v>
      </c>
      <c r="AA46" s="498">
        <v>82.000000000003638</v>
      </c>
      <c r="AB46" s="498"/>
      <c r="AC46" s="498">
        <v>44.200000000002547</v>
      </c>
      <c r="AD46" s="498">
        <v>69.900000000001455</v>
      </c>
      <c r="AE46" s="498">
        <v>97.700000000000728</v>
      </c>
      <c r="AF46" s="498">
        <v>68.200000000002547</v>
      </c>
      <c r="AG46" s="498">
        <v>53.500000000001819</v>
      </c>
      <c r="AH46" s="498">
        <f>$US$500-16351.6</f>
        <v>926.40000000000327</v>
      </c>
      <c r="AI46" s="440">
        <v>29</v>
      </c>
      <c r="AJ46" s="499"/>
      <c r="AK46" s="498"/>
      <c r="AS46" s="4"/>
      <c r="BB46" s="4"/>
      <c r="BK46" s="4"/>
      <c r="BT46" s="4"/>
      <c r="CC46" s="4"/>
      <c r="CL46" s="4"/>
      <c r="CU46" s="4"/>
      <c r="DD46" s="4"/>
      <c r="DM46" s="4"/>
      <c r="DV46" s="4"/>
      <c r="EE46" s="4"/>
      <c r="EN46" s="4"/>
      <c r="EW46" s="4"/>
      <c r="FF46" s="4"/>
      <c r="FO46" s="4"/>
      <c r="FX46" s="4"/>
      <c r="GG46" s="4"/>
      <c r="GP46" s="4"/>
      <c r="GY46" s="4"/>
      <c r="HH46" s="4"/>
      <c r="RS46" s="221"/>
    </row>
    <row r="47" spans="1:487" s="11" customFormat="1" ht="15.75">
      <c r="A47" s="30" t="s">
        <v>1017</v>
      </c>
      <c r="B47" s="438" t="s">
        <v>160</v>
      </c>
      <c r="C47" s="433"/>
      <c r="D47" s="473" t="s">
        <v>2224</v>
      </c>
      <c r="E47" s="117" t="s">
        <v>2612</v>
      </c>
      <c r="F47" s="108">
        <f>$HO$500</f>
        <v>16093.8</v>
      </c>
      <c r="G47" s="494" t="s">
        <v>3322</v>
      </c>
      <c r="H47" s="30" t="s">
        <v>1017</v>
      </c>
      <c r="I47" s="502" t="s">
        <v>989</v>
      </c>
      <c r="J47" s="502"/>
      <c r="K47" s="555"/>
      <c r="L47" s="498"/>
      <c r="M47" s="556">
        <f t="shared" si="1"/>
        <v>2179.1999999999553</v>
      </c>
      <c r="N47" s="498">
        <v>67.100000000000364</v>
      </c>
      <c r="O47" s="498">
        <v>64.799999999999272</v>
      </c>
      <c r="P47" s="498">
        <v>77.700000000000728</v>
      </c>
      <c r="Q47" s="498">
        <v>62.899999999997817</v>
      </c>
      <c r="R47" s="498">
        <v>53.600000000000364</v>
      </c>
      <c r="S47" s="438"/>
      <c r="T47" s="498">
        <v>62.099999999998545</v>
      </c>
      <c r="U47" s="498">
        <v>29.399999999997817</v>
      </c>
      <c r="V47" s="498">
        <v>70.399999999997817</v>
      </c>
      <c r="W47" s="498">
        <v>55.299999999997453</v>
      </c>
      <c r="X47" s="498">
        <v>61.899999999997817</v>
      </c>
      <c r="Y47" s="498">
        <v>73.799999999997453</v>
      </c>
      <c r="Z47" s="498">
        <v>61.69999999999709</v>
      </c>
      <c r="AA47" s="498">
        <v>68.599999999996726</v>
      </c>
      <c r="AB47" s="498"/>
      <c r="AC47" s="498">
        <v>77.299999999997453</v>
      </c>
      <c r="AD47" s="498">
        <v>54.499999999996362</v>
      </c>
      <c r="AE47" s="498">
        <v>57.899999999995998</v>
      </c>
      <c r="AF47" s="498">
        <v>92.599999999996726</v>
      </c>
      <c r="AG47" s="498">
        <v>21.999999999996362</v>
      </c>
      <c r="AH47" s="498">
        <f>$RG$500-15398.1</f>
        <v>1065.5999999999931</v>
      </c>
      <c r="AI47" s="440">
        <v>28</v>
      </c>
      <c r="AJ47" s="499"/>
      <c r="AK47" s="498"/>
      <c r="AS47" s="4"/>
      <c r="BB47" s="4"/>
      <c r="BK47" s="4"/>
      <c r="BT47" s="4"/>
      <c r="CC47" s="4"/>
      <c r="CL47" s="4"/>
      <c r="CU47" s="4"/>
      <c r="DD47" s="4"/>
      <c r="DM47" s="4"/>
      <c r="DV47" s="4"/>
      <c r="EE47" s="4"/>
      <c r="EN47" s="4"/>
      <c r="EW47" s="4"/>
      <c r="FF47" s="4"/>
      <c r="FO47" s="4"/>
      <c r="FX47" s="4"/>
      <c r="GG47" s="4"/>
      <c r="GP47" s="4"/>
      <c r="GY47" s="4"/>
      <c r="HH47" s="4"/>
      <c r="RS47" s="221"/>
    </row>
    <row r="48" spans="1:487" s="11" customFormat="1" ht="15.75">
      <c r="A48" s="30" t="s">
        <v>1022</v>
      </c>
      <c r="B48" s="433" t="s">
        <v>1003</v>
      </c>
      <c r="C48" s="433"/>
      <c r="D48" s="469" t="s">
        <v>2273</v>
      </c>
      <c r="E48" s="117" t="s">
        <v>2615</v>
      </c>
      <c r="F48" s="108">
        <f>$NC$500</f>
        <v>16079.4</v>
      </c>
      <c r="G48" s="494" t="s">
        <v>3302</v>
      </c>
      <c r="H48" s="30" t="s">
        <v>1022</v>
      </c>
      <c r="I48" s="502" t="s">
        <v>158</v>
      </c>
      <c r="J48" s="502"/>
      <c r="K48" s="555"/>
      <c r="L48" s="498"/>
      <c r="M48" s="556">
        <f t="shared" si="1"/>
        <v>2147.8000000000775</v>
      </c>
      <c r="N48" s="498">
        <v>97.400000000003274</v>
      </c>
      <c r="O48" s="498">
        <v>94.600000000004002</v>
      </c>
      <c r="P48" s="498">
        <v>86.80000000000291</v>
      </c>
      <c r="Q48" s="498">
        <v>65.400000000003274</v>
      </c>
      <c r="R48" s="498">
        <v>69.000000000005457</v>
      </c>
      <c r="S48" s="438"/>
      <c r="T48" s="498">
        <v>53.600000000005821</v>
      </c>
      <c r="U48" s="498">
        <v>53.200000000004366</v>
      </c>
      <c r="V48" s="498">
        <v>97.400000000003274</v>
      </c>
      <c r="W48" s="498">
        <v>39.000000000003638</v>
      </c>
      <c r="X48" s="498">
        <v>80.800000000004729</v>
      </c>
      <c r="Y48" s="498">
        <v>51.600000000005821</v>
      </c>
      <c r="Z48" s="498">
        <v>75.400000000005093</v>
      </c>
      <c r="AA48" s="498">
        <v>83.800000000004729</v>
      </c>
      <c r="AB48" s="498"/>
      <c r="AC48" s="498">
        <v>69.800000000004729</v>
      </c>
      <c r="AD48" s="498">
        <v>47.200000000002547</v>
      </c>
      <c r="AE48" s="498">
        <v>103.30000000000291</v>
      </c>
      <c r="AF48" s="498">
        <v>53.200000000004366</v>
      </c>
      <c r="AG48" s="498">
        <v>18.700000000002547</v>
      </c>
      <c r="AH48" s="498">
        <f>$IP$500-13379.55</f>
        <v>907.600000000004</v>
      </c>
      <c r="AI48" s="440">
        <v>27</v>
      </c>
      <c r="AJ48" s="429"/>
      <c r="AK48" s="498"/>
      <c r="AS48" s="4"/>
      <c r="BB48" s="4"/>
      <c r="BK48" s="4"/>
      <c r="BT48" s="4"/>
      <c r="CC48" s="4"/>
      <c r="CL48" s="4"/>
      <c r="CU48" s="4"/>
      <c r="DD48" s="4"/>
      <c r="DM48" s="4"/>
      <c r="DV48" s="4"/>
      <c r="EE48" s="4"/>
      <c r="EN48" s="4"/>
      <c r="EW48" s="4"/>
      <c r="FF48" s="4"/>
      <c r="FO48" s="4"/>
      <c r="FX48" s="4"/>
      <c r="GG48" s="4"/>
      <c r="GP48" s="4"/>
      <c r="GY48" s="4"/>
      <c r="HH48" s="4"/>
      <c r="RS48" s="221"/>
    </row>
    <row r="49" spans="1:487" s="11" customFormat="1" ht="15.75">
      <c r="A49" s="30" t="s">
        <v>1023</v>
      </c>
      <c r="B49" s="472" t="s">
        <v>2560</v>
      </c>
      <c r="C49" s="463"/>
      <c r="D49" s="473" t="s">
        <v>3365</v>
      </c>
      <c r="E49" s="117" t="s">
        <v>2615</v>
      </c>
      <c r="F49" s="108">
        <f>$WC$500</f>
        <v>16077.500000000002</v>
      </c>
      <c r="G49" s="494" t="s">
        <v>2868</v>
      </c>
      <c r="H49" s="30" t="s">
        <v>1023</v>
      </c>
      <c r="I49" s="462" t="s">
        <v>15</v>
      </c>
      <c r="J49" s="502"/>
      <c r="K49" s="555"/>
      <c r="L49" s="498"/>
      <c r="M49" s="556">
        <f t="shared" si="1"/>
        <v>2144.5999999999112</v>
      </c>
      <c r="N49" s="498">
        <v>97.799999999997453</v>
      </c>
      <c r="O49" s="498">
        <v>85.699999999998909</v>
      </c>
      <c r="P49" s="498">
        <v>82.399999999995998</v>
      </c>
      <c r="Q49" s="498">
        <v>92.299999999995634</v>
      </c>
      <c r="R49" s="498">
        <v>57.899999999994179</v>
      </c>
      <c r="S49" s="438"/>
      <c r="T49" s="498">
        <v>33.999999999992724</v>
      </c>
      <c r="U49" s="498">
        <v>30.999999999994543</v>
      </c>
      <c r="V49" s="498">
        <v>76.799999999993815</v>
      </c>
      <c r="W49" s="498">
        <v>48.299999999995634</v>
      </c>
      <c r="X49" s="498">
        <v>81.899999999994179</v>
      </c>
      <c r="Y49" s="498">
        <v>75.799999999995634</v>
      </c>
      <c r="Z49" s="498">
        <v>61.999999999996362</v>
      </c>
      <c r="AA49" s="498">
        <v>60.599999999996726</v>
      </c>
      <c r="AB49" s="498"/>
      <c r="AC49" s="498">
        <v>56.999999999996362</v>
      </c>
      <c r="AD49" s="498">
        <v>59.199999999995271</v>
      </c>
      <c r="AE49" s="498">
        <v>83.799999999993815</v>
      </c>
      <c r="AF49" s="498">
        <v>76.399999999994179</v>
      </c>
      <c r="AG49" s="498">
        <v>23.799999999995634</v>
      </c>
      <c r="AH49" s="498">
        <f>$FM$500-16090.7</f>
        <v>957.89999999999418</v>
      </c>
      <c r="AI49" s="440">
        <v>26</v>
      </c>
      <c r="AJ49" s="429"/>
      <c r="AK49" s="601"/>
      <c r="AS49" s="4"/>
      <c r="BB49" s="4"/>
      <c r="BK49" s="4"/>
      <c r="BT49" s="4"/>
      <c r="CC49" s="4"/>
      <c r="CL49" s="4"/>
      <c r="CU49" s="4"/>
      <c r="DD49" s="4"/>
      <c r="DM49" s="4"/>
      <c r="DV49" s="4"/>
      <c r="EE49" s="4"/>
      <c r="EN49" s="4"/>
      <c r="EW49" s="4"/>
      <c r="FF49" s="4"/>
      <c r="FO49" s="4"/>
      <c r="FX49" s="4"/>
      <c r="GG49" s="4"/>
      <c r="GP49" s="4"/>
      <c r="GY49" s="4"/>
      <c r="HH49" s="4"/>
      <c r="RS49" s="221"/>
    </row>
    <row r="50" spans="1:487" s="11" customFormat="1" ht="15.75">
      <c r="A50" s="30" t="s">
        <v>1024</v>
      </c>
      <c r="B50" s="438" t="s">
        <v>1026</v>
      </c>
      <c r="C50" s="433"/>
      <c r="D50" s="473" t="s">
        <v>2277</v>
      </c>
      <c r="E50" s="117" t="s">
        <v>2612</v>
      </c>
      <c r="F50" s="108">
        <f>$OM$500</f>
        <v>15996.699999999999</v>
      </c>
      <c r="G50" s="494" t="s">
        <v>3304</v>
      </c>
      <c r="H50" s="30" t="s">
        <v>1024</v>
      </c>
      <c r="I50" s="502" t="s">
        <v>1013</v>
      </c>
      <c r="J50" s="502"/>
      <c r="K50" s="558"/>
      <c r="L50" s="498"/>
      <c r="M50" s="556">
        <f t="shared" si="1"/>
        <v>2124.4000000000906</v>
      </c>
      <c r="N50" s="498">
        <v>118.15000000000509</v>
      </c>
      <c r="O50" s="498">
        <v>100.50000000000546</v>
      </c>
      <c r="P50" s="498">
        <v>91.700000000004366</v>
      </c>
      <c r="Q50" s="498">
        <v>104.15000000000146</v>
      </c>
      <c r="R50" s="498">
        <v>67.500000000001819</v>
      </c>
      <c r="S50" s="438"/>
      <c r="T50" s="498">
        <v>44.000000000003638</v>
      </c>
      <c r="U50" s="498">
        <v>36.700000000004366</v>
      </c>
      <c r="V50" s="498">
        <v>89.850000000002183</v>
      </c>
      <c r="W50" s="498">
        <v>60.350000000002183</v>
      </c>
      <c r="X50" s="498">
        <v>75.050000000004729</v>
      </c>
      <c r="Y50" s="498">
        <v>49.500000000003638</v>
      </c>
      <c r="Z50" s="498">
        <v>75.350000000005821</v>
      </c>
      <c r="AA50" s="498">
        <v>74.250000000003638</v>
      </c>
      <c r="AB50" s="498"/>
      <c r="AC50" s="498">
        <v>43.450000000004366</v>
      </c>
      <c r="AD50" s="498">
        <v>60.600000000005821</v>
      </c>
      <c r="AE50" s="498">
        <v>74.050000000006548</v>
      </c>
      <c r="AF50" s="498">
        <v>42.900000000008731</v>
      </c>
      <c r="AG50" s="498">
        <v>49.800000000006548</v>
      </c>
      <c r="AH50" s="498">
        <f>$NL$500-16681.75</f>
        <v>866.55000000001019</v>
      </c>
      <c r="AI50" s="440">
        <v>25</v>
      </c>
      <c r="AJ50" s="429"/>
      <c r="AK50" s="498"/>
      <c r="AS50" s="4"/>
      <c r="BB50" s="4"/>
      <c r="BK50" s="4"/>
      <c r="BT50" s="4"/>
      <c r="CC50" s="4"/>
      <c r="CL50" s="4"/>
      <c r="CU50" s="4"/>
      <c r="DD50" s="4"/>
      <c r="DM50" s="4"/>
      <c r="DV50" s="4"/>
      <c r="EE50" s="4"/>
      <c r="EN50" s="4"/>
      <c r="EW50" s="4"/>
      <c r="FF50" s="4"/>
      <c r="FO50" s="4"/>
      <c r="FX50" s="4"/>
      <c r="GG50" s="4"/>
      <c r="GP50" s="4"/>
      <c r="GY50" s="4"/>
      <c r="HH50" s="4"/>
      <c r="RS50" s="221"/>
    </row>
    <row r="51" spans="1:487" s="11" customFormat="1" ht="15.75">
      <c r="A51" s="30" t="s">
        <v>1030</v>
      </c>
      <c r="B51" s="433" t="s">
        <v>1001</v>
      </c>
      <c r="C51" s="433"/>
      <c r="D51" s="473" t="s">
        <v>2268</v>
      </c>
      <c r="E51" s="117" t="s">
        <v>2616</v>
      </c>
      <c r="F51" s="108">
        <f>$LJ$500</f>
        <v>15976.699999999997</v>
      </c>
      <c r="G51" s="494" t="s">
        <v>3307</v>
      </c>
      <c r="H51" s="30" t="s">
        <v>1030</v>
      </c>
      <c r="I51" s="502" t="s">
        <v>1019</v>
      </c>
      <c r="J51" s="502"/>
      <c r="K51" s="555"/>
      <c r="L51" s="498"/>
      <c r="M51" s="556">
        <f t="shared" si="1"/>
        <v>2092.7000000000498</v>
      </c>
      <c r="N51" s="498">
        <v>104.50000000000182</v>
      </c>
      <c r="O51" s="498">
        <v>90.400000000003274</v>
      </c>
      <c r="P51" s="498">
        <v>92.500000000001819</v>
      </c>
      <c r="Q51" s="498">
        <v>104.10000000000218</v>
      </c>
      <c r="R51" s="498">
        <v>64.700000000002547</v>
      </c>
      <c r="S51" s="438"/>
      <c r="T51" s="498">
        <v>30.100000000002183</v>
      </c>
      <c r="U51" s="498">
        <v>33.900000000003274</v>
      </c>
      <c r="V51" s="498">
        <v>82.400000000001455</v>
      </c>
      <c r="W51" s="498">
        <v>91.399999999999636</v>
      </c>
      <c r="X51" s="498">
        <v>86.80000000000291</v>
      </c>
      <c r="Y51" s="498">
        <v>45.400000000003274</v>
      </c>
      <c r="Z51" s="498">
        <v>47.200000000004366</v>
      </c>
      <c r="AA51" s="498">
        <v>61.600000000002183</v>
      </c>
      <c r="AB51" s="498"/>
      <c r="AC51" s="498">
        <v>41.000000000001819</v>
      </c>
      <c r="AD51" s="498">
        <v>78.500000000005457</v>
      </c>
      <c r="AE51" s="498">
        <v>50.80000000000291</v>
      </c>
      <c r="AF51" s="498">
        <v>53.800000000004729</v>
      </c>
      <c r="AG51" s="498">
        <v>50.80000000000291</v>
      </c>
      <c r="AH51" s="498">
        <f>$LS$500-15472</f>
        <v>882.80000000000109</v>
      </c>
      <c r="AI51" s="440">
        <v>24</v>
      </c>
      <c r="AJ51" s="499"/>
      <c r="AK51" s="498"/>
      <c r="AS51" s="4"/>
      <c r="BB51" s="4"/>
      <c r="BK51" s="4"/>
      <c r="BT51" s="4"/>
      <c r="CC51" s="4"/>
      <c r="CL51" s="4"/>
      <c r="CU51" s="4"/>
      <c r="DD51" s="4"/>
      <c r="DM51" s="4"/>
      <c r="DV51" s="4"/>
      <c r="EE51" s="4"/>
      <c r="EN51" s="4"/>
      <c r="EW51" s="4"/>
      <c r="FF51" s="4"/>
      <c r="FO51" s="4"/>
      <c r="FX51" s="4"/>
      <c r="GG51" s="4"/>
      <c r="GP51" s="4"/>
      <c r="GY51" s="4"/>
      <c r="HH51" s="4"/>
      <c r="RS51" s="221"/>
    </row>
    <row r="52" spans="1:487" s="11" customFormat="1" ht="15.75">
      <c r="A52" s="30" t="s">
        <v>1038</v>
      </c>
      <c r="B52" s="462" t="s">
        <v>27</v>
      </c>
      <c r="C52" s="438"/>
      <c r="D52" s="473" t="s">
        <v>2210</v>
      </c>
      <c r="E52" s="117" t="s">
        <v>2615</v>
      </c>
      <c r="F52" s="108">
        <f>$CS$500</f>
        <v>15975.400000000001</v>
      </c>
      <c r="G52" s="494" t="s">
        <v>3323</v>
      </c>
      <c r="H52" s="30" t="s">
        <v>1038</v>
      </c>
      <c r="I52" s="507" t="s">
        <v>2544</v>
      </c>
      <c r="J52" s="513"/>
      <c r="K52" s="513"/>
      <c r="L52" s="498"/>
      <c r="M52" s="556">
        <f t="shared" si="1"/>
        <v>1995.6999999999207</v>
      </c>
      <c r="N52" s="498">
        <v>72.399999999994179</v>
      </c>
      <c r="O52" s="498">
        <v>69.699999999995271</v>
      </c>
      <c r="P52" s="498">
        <v>79.199999999995271</v>
      </c>
      <c r="Q52" s="498">
        <v>42.19999999999709</v>
      </c>
      <c r="R52" s="498">
        <v>57.599999999994907</v>
      </c>
      <c r="S52" s="457"/>
      <c r="T52" s="498">
        <v>49.099999999994907</v>
      </c>
      <c r="U52" s="498">
        <v>31.299999999997453</v>
      </c>
      <c r="V52" s="498">
        <v>71.299999999995634</v>
      </c>
      <c r="W52" s="498">
        <v>35.499999999996362</v>
      </c>
      <c r="X52" s="498">
        <v>66.299999999995634</v>
      </c>
      <c r="Y52" s="498">
        <v>76.999999999994543</v>
      </c>
      <c r="Z52" s="498">
        <v>66.299999999995634</v>
      </c>
      <c r="AA52" s="498">
        <v>67.699999999995271</v>
      </c>
      <c r="AB52" s="498"/>
      <c r="AC52" s="498">
        <v>57.899999999995998</v>
      </c>
      <c r="AD52" s="498">
        <v>38.299999999995634</v>
      </c>
      <c r="AE52" s="498">
        <v>69.599999999996726</v>
      </c>
      <c r="AF52" s="498">
        <v>77.299999999997453</v>
      </c>
      <c r="AG52" s="498">
        <v>0</v>
      </c>
      <c r="AH52" s="498">
        <f>$TI$500-16158.8</f>
        <v>966.99999999999272</v>
      </c>
      <c r="AI52" s="440">
        <v>23</v>
      </c>
      <c r="AJ52" s="429"/>
      <c r="AK52" s="498"/>
      <c r="AS52" s="4"/>
      <c r="BB52" s="4"/>
      <c r="BK52" s="4"/>
      <c r="BT52" s="4"/>
      <c r="CC52" s="4"/>
      <c r="CL52" s="4"/>
      <c r="CU52" s="4"/>
      <c r="DD52" s="4"/>
      <c r="DM52" s="4"/>
      <c r="DV52" s="4"/>
      <c r="EE52" s="4"/>
      <c r="EN52" s="4"/>
      <c r="EW52" s="4"/>
      <c r="FF52" s="4"/>
      <c r="FO52" s="4"/>
      <c r="FX52" s="4"/>
      <c r="GG52" s="4"/>
      <c r="GP52" s="4"/>
      <c r="GY52" s="4"/>
      <c r="HH52" s="4"/>
      <c r="RS52" s="221"/>
    </row>
    <row r="53" spans="1:487" s="11" customFormat="1" ht="15.75">
      <c r="A53" s="30" t="s">
        <v>1042</v>
      </c>
      <c r="B53" s="472" t="s">
        <v>2563</v>
      </c>
      <c r="C53" s="463"/>
      <c r="D53" s="473" t="s">
        <v>3364</v>
      </c>
      <c r="E53" s="117" t="s">
        <v>998</v>
      </c>
      <c r="F53" s="108">
        <f>$XD$500</f>
        <v>15971.6</v>
      </c>
      <c r="G53" s="494" t="s">
        <v>3309</v>
      </c>
      <c r="H53" s="30" t="s">
        <v>1042</v>
      </c>
      <c r="I53" s="462" t="s">
        <v>13</v>
      </c>
      <c r="J53" s="502"/>
      <c r="K53" s="555"/>
      <c r="L53" s="498"/>
      <c r="M53" s="556">
        <f t="shared" si="1"/>
        <v>1976.3000000000175</v>
      </c>
      <c r="N53" s="498">
        <v>90.000000000001819</v>
      </c>
      <c r="O53" s="498">
        <v>78.900000000003274</v>
      </c>
      <c r="P53" s="498">
        <v>82.800000000001091</v>
      </c>
      <c r="Q53" s="498">
        <v>84.200000000002547</v>
      </c>
      <c r="R53" s="498">
        <v>59.100000000002183</v>
      </c>
      <c r="S53" s="438"/>
      <c r="T53" s="498">
        <v>53.700000000000728</v>
      </c>
      <c r="U53" s="498">
        <v>36.000000000001819</v>
      </c>
      <c r="V53" s="498">
        <v>90.600000000000364</v>
      </c>
      <c r="W53" s="498">
        <v>64.600000000000364</v>
      </c>
      <c r="X53" s="498">
        <v>64.5</v>
      </c>
      <c r="Y53" s="498">
        <v>48.600000000000364</v>
      </c>
      <c r="Z53" s="498">
        <v>72.600000000000364</v>
      </c>
      <c r="AA53" s="498">
        <v>77.400000000001455</v>
      </c>
      <c r="AB53" s="498"/>
      <c r="AC53" s="498">
        <v>46.799999999999272</v>
      </c>
      <c r="AD53" s="498">
        <v>65.5</v>
      </c>
      <c r="AE53" s="498">
        <v>77.100000000000364</v>
      </c>
      <c r="AF53" s="498">
        <v>51.600000000000364</v>
      </c>
      <c r="AG53" s="498">
        <v>50.100000000000364</v>
      </c>
      <c r="AH53" s="498">
        <f>$FD$500-14597.8</f>
        <v>782.20000000000073</v>
      </c>
      <c r="AI53" s="440">
        <v>22</v>
      </c>
      <c r="AJ53" s="499"/>
      <c r="AK53" s="498"/>
      <c r="AS53" s="4"/>
      <c r="BB53" s="4"/>
      <c r="BK53" s="4"/>
      <c r="BT53" s="4"/>
      <c r="CC53" s="4"/>
      <c r="CL53" s="4"/>
      <c r="CU53" s="4"/>
      <c r="DD53" s="4"/>
      <c r="DM53" s="4"/>
      <c r="DV53" s="4"/>
      <c r="EE53" s="4"/>
      <c r="EN53" s="4"/>
      <c r="EW53" s="4"/>
      <c r="FF53" s="4"/>
      <c r="FO53" s="4"/>
      <c r="FX53" s="4"/>
      <c r="GG53" s="4"/>
      <c r="GP53" s="4"/>
      <c r="GY53" s="4"/>
      <c r="HH53" s="4"/>
      <c r="RS53" s="221"/>
    </row>
    <row r="54" spans="1:487" s="11" customFormat="1" ht="15.75">
      <c r="A54" s="30" t="s">
        <v>1043</v>
      </c>
      <c r="B54" s="472" t="s">
        <v>2604</v>
      </c>
      <c r="C54" s="463"/>
      <c r="D54" s="473" t="s">
        <v>3363</v>
      </c>
      <c r="E54" s="117" t="s">
        <v>997</v>
      </c>
      <c r="F54" s="108">
        <f>$ZX$500</f>
        <v>15731.300000000001</v>
      </c>
      <c r="G54" s="494" t="s">
        <v>3324</v>
      </c>
      <c r="H54" s="30" t="s">
        <v>1043</v>
      </c>
      <c r="I54" s="462" t="s">
        <v>35</v>
      </c>
      <c r="J54" s="502"/>
      <c r="K54" s="555"/>
      <c r="L54" s="498"/>
      <c r="M54" s="556">
        <f t="shared" si="1"/>
        <v>1881.7000000000007</v>
      </c>
      <c r="N54" s="498">
        <v>70</v>
      </c>
      <c r="O54" s="498">
        <v>89.899999999999636</v>
      </c>
      <c r="P54" s="498">
        <v>85.19999999999709</v>
      </c>
      <c r="Q54" s="498">
        <v>41.5</v>
      </c>
      <c r="R54" s="498">
        <v>60.800000000001091</v>
      </c>
      <c r="S54" s="438"/>
      <c r="T54" s="498">
        <v>26.299999999999272</v>
      </c>
      <c r="U54" s="498">
        <v>30.5</v>
      </c>
      <c r="V54" s="498">
        <v>72.300000000001091</v>
      </c>
      <c r="W54" s="498">
        <v>29.19999999999709</v>
      </c>
      <c r="X54" s="498">
        <v>73</v>
      </c>
      <c r="Y54" s="498">
        <v>65.799999999999272</v>
      </c>
      <c r="Z54" s="498">
        <v>67.099999999998545</v>
      </c>
      <c r="AA54" s="498">
        <v>68.900000000001455</v>
      </c>
      <c r="AB54" s="498"/>
      <c r="AC54" s="498">
        <v>70.100000000000364</v>
      </c>
      <c r="AD54" s="498">
        <v>42.500000000001819</v>
      </c>
      <c r="AE54" s="498">
        <v>84.100000000002183</v>
      </c>
      <c r="AF54" s="498">
        <v>42.100000000002183</v>
      </c>
      <c r="AG54" s="498">
        <v>0</v>
      </c>
      <c r="AH54" s="498">
        <f>$FV$500-14520</f>
        <v>862.39999999999964</v>
      </c>
      <c r="AI54" s="440">
        <v>21</v>
      </c>
      <c r="AJ54" s="499"/>
      <c r="AK54" s="498"/>
      <c r="AS54" s="4"/>
      <c r="BB54" s="4"/>
      <c r="BK54" s="4"/>
      <c r="BT54" s="4"/>
      <c r="CC54" s="4"/>
      <c r="CL54" s="4"/>
      <c r="CU54" s="4"/>
      <c r="DD54" s="4"/>
      <c r="DM54" s="4"/>
      <c r="DV54" s="4"/>
      <c r="EE54" s="4"/>
      <c r="EN54" s="4"/>
      <c r="EW54" s="4"/>
      <c r="FF54" s="4"/>
      <c r="FO54" s="4"/>
      <c r="FX54" s="4"/>
      <c r="GG54" s="4"/>
      <c r="GP54" s="4"/>
      <c r="GY54" s="4"/>
      <c r="HH54" s="4"/>
      <c r="RS54" s="221"/>
    </row>
    <row r="55" spans="1:487" s="11" customFormat="1" ht="15.75">
      <c r="A55" s="30" t="s">
        <v>1044</v>
      </c>
      <c r="B55" s="472" t="s">
        <v>2549</v>
      </c>
      <c r="C55" s="463"/>
      <c r="D55" s="469" t="s">
        <v>3362</v>
      </c>
      <c r="E55" s="117" t="s">
        <v>2613</v>
      </c>
      <c r="F55" s="108">
        <f>$UJ$500</f>
        <v>15658.599999999993</v>
      </c>
      <c r="G55" s="494" t="s">
        <v>3316</v>
      </c>
      <c r="H55" s="30" t="s">
        <v>1044</v>
      </c>
      <c r="I55" s="462" t="s">
        <v>4</v>
      </c>
      <c r="J55" s="502"/>
      <c r="K55" s="555"/>
      <c r="L55" s="498"/>
      <c r="M55" s="556">
        <f t="shared" si="1"/>
        <v>1878.2999999999811</v>
      </c>
      <c r="N55" s="498">
        <v>57.600000000000364</v>
      </c>
      <c r="O55" s="498">
        <v>87.999999999998181</v>
      </c>
      <c r="P55" s="498">
        <v>48.699999999998909</v>
      </c>
      <c r="Q55" s="498">
        <v>24.899999999999636</v>
      </c>
      <c r="R55" s="498">
        <v>48.200000000000728</v>
      </c>
      <c r="S55" s="457"/>
      <c r="T55" s="498">
        <v>16.200000000000728</v>
      </c>
      <c r="U55" s="498">
        <v>40.899999999997817</v>
      </c>
      <c r="V55" s="498">
        <v>51.399999999997817</v>
      </c>
      <c r="W55" s="498">
        <v>19.499999999998181</v>
      </c>
      <c r="X55" s="498">
        <v>50.299999999999272</v>
      </c>
      <c r="Y55" s="498">
        <v>50.699999999998909</v>
      </c>
      <c r="Z55" s="498">
        <v>39.799999999999272</v>
      </c>
      <c r="AA55" s="498">
        <v>62.399999999997817</v>
      </c>
      <c r="AB55" s="498"/>
      <c r="AC55" s="498">
        <v>41.099999999998545</v>
      </c>
      <c r="AD55" s="498">
        <v>25.899999999999636</v>
      </c>
      <c r="AE55" s="498">
        <v>65.299999999997453</v>
      </c>
      <c r="AF55" s="498">
        <v>48.399999999999636</v>
      </c>
      <c r="AG55" s="498">
        <v>0</v>
      </c>
      <c r="AH55" s="498">
        <f>$GW$500-13093.4</f>
        <v>1098.9999999999982</v>
      </c>
      <c r="AI55" s="440">
        <v>20</v>
      </c>
      <c r="AJ55" s="429"/>
      <c r="AK55" s="498"/>
      <c r="AS55" s="4"/>
      <c r="BB55" s="4"/>
      <c r="BK55" s="4"/>
      <c r="BT55" s="4"/>
      <c r="CC55" s="4"/>
      <c r="CL55" s="4"/>
      <c r="CU55" s="4"/>
      <c r="DD55" s="4"/>
      <c r="DM55" s="4"/>
      <c r="DV55" s="4"/>
      <c r="EE55" s="4"/>
      <c r="EN55" s="4"/>
      <c r="EW55" s="4"/>
      <c r="FF55" s="4"/>
      <c r="FO55" s="4"/>
      <c r="FX55" s="4"/>
      <c r="GG55" s="4"/>
      <c r="GP55" s="4"/>
      <c r="GY55" s="4"/>
      <c r="HH55" s="4"/>
      <c r="RS55" s="221"/>
    </row>
    <row r="56" spans="1:487" s="11" customFormat="1" ht="15.75">
      <c r="A56" s="30" t="s">
        <v>1050</v>
      </c>
      <c r="B56" s="442" t="s">
        <v>145</v>
      </c>
      <c r="C56" s="438"/>
      <c r="D56" s="469" t="s">
        <v>2220</v>
      </c>
      <c r="E56" s="117" t="s">
        <v>2613</v>
      </c>
      <c r="F56" s="108">
        <f>$GE$500</f>
        <v>15593.500000000004</v>
      </c>
      <c r="G56" s="494" t="s">
        <v>3299</v>
      </c>
      <c r="H56" s="30" t="s">
        <v>1050</v>
      </c>
      <c r="I56" s="462" t="s">
        <v>11</v>
      </c>
      <c r="J56" s="502"/>
      <c r="K56" s="555"/>
      <c r="L56" s="498"/>
      <c r="M56" s="556">
        <f t="shared" si="1"/>
        <v>1843.599999999984</v>
      </c>
      <c r="N56" s="498">
        <v>28.899999999999636</v>
      </c>
      <c r="O56" s="498">
        <v>63.699999999998909</v>
      </c>
      <c r="P56" s="498">
        <v>49.899999999997817</v>
      </c>
      <c r="Q56" s="498">
        <v>54.299999999999272</v>
      </c>
      <c r="R56" s="498">
        <v>27.899999999999636</v>
      </c>
      <c r="S56" s="457"/>
      <c r="T56" s="498">
        <v>28.999999999996362</v>
      </c>
      <c r="U56" s="498">
        <v>41.999999999998181</v>
      </c>
      <c r="V56" s="498">
        <v>51.299999999997453</v>
      </c>
      <c r="W56" s="498">
        <v>56.700000000000728</v>
      </c>
      <c r="X56" s="498">
        <v>37.499999999998181</v>
      </c>
      <c r="Y56" s="498">
        <v>61.299999999999272</v>
      </c>
      <c r="Z56" s="498">
        <v>64.899999999999636</v>
      </c>
      <c r="AA56" s="498">
        <v>27</v>
      </c>
      <c r="AB56" s="498"/>
      <c r="AC56" s="498">
        <v>31.800000000001091</v>
      </c>
      <c r="AD56" s="498">
        <v>82.399999999997817</v>
      </c>
      <c r="AE56" s="498">
        <v>44.19999999999709</v>
      </c>
      <c r="AF56" s="498">
        <v>42.099999999998545</v>
      </c>
      <c r="AG56" s="498">
        <v>38.399999999997817</v>
      </c>
      <c r="AH56" s="498">
        <f>$Y$500-16458.3</f>
        <v>1010.3000000000065</v>
      </c>
      <c r="AI56" s="440">
        <v>19</v>
      </c>
      <c r="AJ56" s="429"/>
      <c r="AK56" s="498"/>
      <c r="AS56" s="4"/>
      <c r="BB56" s="4"/>
      <c r="BK56" s="4"/>
      <c r="BT56" s="4"/>
      <c r="CC56" s="4"/>
      <c r="CL56" s="4"/>
      <c r="CU56" s="4"/>
      <c r="DD56" s="4"/>
      <c r="DM56" s="4"/>
      <c r="DV56" s="4"/>
      <c r="EE56" s="4"/>
      <c r="EN56" s="4"/>
      <c r="EW56" s="4"/>
      <c r="FF56" s="4"/>
      <c r="FO56" s="4"/>
      <c r="FX56" s="4"/>
      <c r="GG56" s="4"/>
      <c r="GP56" s="4"/>
      <c r="GY56" s="4"/>
      <c r="HH56" s="4"/>
      <c r="RS56" s="221"/>
    </row>
    <row r="57" spans="1:487" s="61" customFormat="1" ht="15.75">
      <c r="A57" s="5" t="s">
        <v>1051</v>
      </c>
      <c r="B57" s="472" t="s">
        <v>2565</v>
      </c>
      <c r="C57" s="463"/>
      <c r="D57" s="469" t="s">
        <v>3361</v>
      </c>
      <c r="E57" s="117" t="s">
        <v>2617</v>
      </c>
      <c r="F57" s="108">
        <f>$XV$500</f>
        <v>15584.250000000002</v>
      </c>
      <c r="G57" s="494" t="s">
        <v>2870</v>
      </c>
      <c r="H57" s="5" t="s">
        <v>1051</v>
      </c>
      <c r="I57" s="502" t="s">
        <v>1001</v>
      </c>
      <c r="J57" s="502"/>
      <c r="K57" s="555"/>
      <c r="L57" s="498"/>
      <c r="M57" s="556">
        <f t="shared" si="1"/>
        <v>1834.8999999999542</v>
      </c>
      <c r="N57" s="498">
        <v>83.549999999997453</v>
      </c>
      <c r="O57" s="498">
        <v>68.399999999995998</v>
      </c>
      <c r="P57" s="498">
        <v>57.399999999995998</v>
      </c>
      <c r="Q57" s="498">
        <v>120.14999999999782</v>
      </c>
      <c r="R57" s="498">
        <v>58.699999999998909</v>
      </c>
      <c r="S57" s="438"/>
      <c r="T57" s="498">
        <v>17.799999999997453</v>
      </c>
      <c r="U57" s="498">
        <v>26.199999999998909</v>
      </c>
      <c r="V57" s="498">
        <v>62.249999999998181</v>
      </c>
      <c r="W57" s="498">
        <v>81.849999999996726</v>
      </c>
      <c r="X57" s="498">
        <v>82.749999999996362</v>
      </c>
      <c r="Y57" s="498">
        <v>29.69999999999709</v>
      </c>
      <c r="Z57" s="498">
        <v>37.949999999998909</v>
      </c>
      <c r="AA57" s="498">
        <v>67.049999999997453</v>
      </c>
      <c r="AB57" s="602"/>
      <c r="AC57" s="498">
        <v>31.349999999998545</v>
      </c>
      <c r="AD57" s="498">
        <v>99.499999999998181</v>
      </c>
      <c r="AE57" s="498">
        <v>54.449999999998909</v>
      </c>
      <c r="AF57" s="498">
        <v>50.69999999999709</v>
      </c>
      <c r="AG57" s="498">
        <v>67.19999999999709</v>
      </c>
      <c r="AH57" s="498">
        <f>$LJ$500-15238.75</f>
        <v>737.94999999999709</v>
      </c>
      <c r="AI57" s="440">
        <v>18</v>
      </c>
      <c r="AJ57" s="499"/>
      <c r="AK57" s="498"/>
      <c r="AS57" s="286"/>
      <c r="BB57" s="286"/>
      <c r="BK57" s="286"/>
      <c r="BT57" s="286"/>
      <c r="CC57" s="286"/>
      <c r="CL57" s="286"/>
      <c r="CU57" s="286"/>
      <c r="DD57" s="286"/>
      <c r="DM57" s="286"/>
      <c r="DV57" s="286"/>
      <c r="EE57" s="286"/>
      <c r="EN57" s="286"/>
      <c r="EW57" s="286"/>
      <c r="FF57" s="286"/>
      <c r="FO57" s="286"/>
      <c r="FX57" s="286"/>
      <c r="GG57" s="286"/>
      <c r="GP57" s="286"/>
      <c r="GY57" s="286"/>
      <c r="HH57" s="286"/>
      <c r="RS57" s="285"/>
    </row>
    <row r="58" spans="1:487" s="61" customFormat="1" ht="15.75">
      <c r="A58" s="30" t="s">
        <v>1052</v>
      </c>
      <c r="B58" s="472" t="s">
        <v>2559</v>
      </c>
      <c r="C58" s="463"/>
      <c r="D58" s="473" t="s">
        <v>3360</v>
      </c>
      <c r="E58" s="117" t="s">
        <v>997</v>
      </c>
      <c r="F58" s="108">
        <f>$VT$500</f>
        <v>15503</v>
      </c>
      <c r="G58" s="494" t="s">
        <v>3320</v>
      </c>
      <c r="H58" s="30" t="s">
        <v>1052</v>
      </c>
      <c r="I58" s="507" t="s">
        <v>2552</v>
      </c>
      <c r="J58" s="513"/>
      <c r="K58" s="513"/>
      <c r="L58" s="498"/>
      <c r="M58" s="556">
        <f t="shared" si="1"/>
        <v>1795.7000000000571</v>
      </c>
      <c r="N58" s="498">
        <v>104.00000000000182</v>
      </c>
      <c r="O58" s="498">
        <v>85.400000000005093</v>
      </c>
      <c r="P58" s="498">
        <v>69.400000000005093</v>
      </c>
      <c r="Q58" s="498">
        <v>68.000000000003638</v>
      </c>
      <c r="R58" s="498">
        <v>51.500000000001819</v>
      </c>
      <c r="S58" s="438"/>
      <c r="T58" s="498">
        <v>41.600000000004002</v>
      </c>
      <c r="U58" s="498">
        <v>37.100000000004002</v>
      </c>
      <c r="V58" s="498">
        <v>78.900000000003274</v>
      </c>
      <c r="W58" s="498">
        <v>35.500000000001819</v>
      </c>
      <c r="X58" s="498">
        <v>37.000000000003638</v>
      </c>
      <c r="Y58" s="498">
        <v>45.200000000002547</v>
      </c>
      <c r="Z58" s="498">
        <v>76.400000000003274</v>
      </c>
      <c r="AA58" s="498">
        <v>50.700000000002547</v>
      </c>
      <c r="AB58" s="498"/>
      <c r="AC58" s="498">
        <v>35.700000000002547</v>
      </c>
      <c r="AD58" s="498">
        <v>34.200000000002547</v>
      </c>
      <c r="AE58" s="498">
        <v>49.200000000002547</v>
      </c>
      <c r="AF58" s="498">
        <v>44.30000000000291</v>
      </c>
      <c r="AG58" s="498">
        <v>25.500000000001819</v>
      </c>
      <c r="AH58" s="498">
        <f>$VB$500-12676.1</f>
        <v>826.10000000000218</v>
      </c>
      <c r="AI58" s="440">
        <v>17</v>
      </c>
      <c r="AJ58" s="499"/>
      <c r="AK58" s="498"/>
      <c r="AS58" s="286"/>
      <c r="BB58" s="286"/>
      <c r="BK58" s="286"/>
      <c r="BT58" s="286"/>
      <c r="CC58" s="286"/>
      <c r="CL58" s="286"/>
      <c r="CU58" s="286"/>
      <c r="DD58" s="286"/>
      <c r="DM58" s="286"/>
      <c r="DV58" s="286"/>
      <c r="EE58" s="286"/>
      <c r="EN58" s="286"/>
      <c r="EW58" s="286"/>
      <c r="FF58" s="286"/>
      <c r="FO58" s="286"/>
      <c r="FX58" s="286"/>
      <c r="GG58" s="286"/>
      <c r="GP58" s="286"/>
      <c r="GY58" s="286"/>
      <c r="HH58" s="286"/>
      <c r="RS58" s="285"/>
    </row>
    <row r="59" spans="1:487" s="61" customFormat="1" ht="15.75">
      <c r="A59" s="30" t="s">
        <v>1054</v>
      </c>
      <c r="B59" s="462" t="s">
        <v>35</v>
      </c>
      <c r="C59" s="433"/>
      <c r="D59" s="473" t="s">
        <v>2219</v>
      </c>
      <c r="E59" s="117" t="s">
        <v>2614</v>
      </c>
      <c r="F59" s="108">
        <f>$FV$500</f>
        <v>15382.4</v>
      </c>
      <c r="G59" s="494" t="s">
        <v>3325</v>
      </c>
      <c r="H59" s="30" t="s">
        <v>1054</v>
      </c>
      <c r="I59" s="462" t="s">
        <v>23</v>
      </c>
      <c r="J59" s="502"/>
      <c r="K59" s="555"/>
      <c r="L59" s="498"/>
      <c r="M59" s="556">
        <f t="shared" si="1"/>
        <v>1789.7000000000244</v>
      </c>
      <c r="N59" s="498">
        <v>76.450000000000728</v>
      </c>
      <c r="O59" s="498">
        <v>69.200000000002547</v>
      </c>
      <c r="P59" s="498">
        <v>81.30000000000291</v>
      </c>
      <c r="Q59" s="498">
        <v>61.250000000003638</v>
      </c>
      <c r="R59" s="498">
        <v>67.700000000002547</v>
      </c>
      <c r="S59" s="457"/>
      <c r="T59" s="498">
        <v>17.700000000002547</v>
      </c>
      <c r="U59" s="498">
        <v>25.200000000000728</v>
      </c>
      <c r="V59" s="498">
        <v>74.050000000001091</v>
      </c>
      <c r="W59" s="498">
        <v>21.450000000000728</v>
      </c>
      <c r="X59" s="498">
        <v>72.450000000000728</v>
      </c>
      <c r="Y59" s="498">
        <v>35.600000000002183</v>
      </c>
      <c r="Z59" s="498">
        <v>61.050000000001091</v>
      </c>
      <c r="AA59" s="498">
        <v>70.150000000001455</v>
      </c>
      <c r="AB59" s="498"/>
      <c r="AC59" s="498">
        <v>37.05000000000291</v>
      </c>
      <c r="AD59" s="498">
        <v>34.899999999997817</v>
      </c>
      <c r="AE59" s="498">
        <v>62.350000000002183</v>
      </c>
      <c r="AF59" s="498">
        <v>34.200000000000728</v>
      </c>
      <c r="AG59" s="498">
        <v>22.099999999998545</v>
      </c>
      <c r="AH59" s="498">
        <f>$EL$500-16589.75</f>
        <v>865.54999999999927</v>
      </c>
      <c r="AI59" s="440">
        <v>16</v>
      </c>
      <c r="AJ59" s="499"/>
      <c r="AK59" s="498"/>
      <c r="AS59" s="286"/>
      <c r="BB59" s="286"/>
      <c r="BK59" s="286"/>
      <c r="BT59" s="286"/>
      <c r="CC59" s="286"/>
      <c r="CL59" s="286"/>
      <c r="CU59" s="286"/>
      <c r="DD59" s="286"/>
      <c r="DM59" s="286"/>
      <c r="DV59" s="286"/>
      <c r="EE59" s="286"/>
      <c r="EN59" s="286"/>
      <c r="EW59" s="286"/>
      <c r="FF59" s="286"/>
      <c r="FO59" s="286"/>
      <c r="FX59" s="286"/>
      <c r="GG59" s="286"/>
      <c r="GP59" s="286"/>
      <c r="GY59" s="286"/>
      <c r="HH59" s="286"/>
      <c r="RS59" s="285"/>
    </row>
    <row r="60" spans="1:487" s="61" customFormat="1" ht="15.75">
      <c r="A60" s="30" t="s">
        <v>1055</v>
      </c>
      <c r="B60" s="462" t="s">
        <v>13</v>
      </c>
      <c r="C60" s="433"/>
      <c r="D60" s="473" t="s">
        <v>2217</v>
      </c>
      <c r="E60" s="117" t="s">
        <v>2616</v>
      </c>
      <c r="F60" s="108">
        <f>$FD$500</f>
        <v>15380</v>
      </c>
      <c r="G60" s="494" t="s">
        <v>3325</v>
      </c>
      <c r="H60" s="30" t="s">
        <v>1055</v>
      </c>
      <c r="I60" s="507" t="s">
        <v>2564</v>
      </c>
      <c r="J60" s="513"/>
      <c r="K60" s="513"/>
      <c r="L60" s="498"/>
      <c r="M60" s="556">
        <f t="shared" si="1"/>
        <v>1692.600000000024</v>
      </c>
      <c r="N60" s="498">
        <v>57.750000000001819</v>
      </c>
      <c r="O60" s="498">
        <v>52.800000000001091</v>
      </c>
      <c r="P60" s="498">
        <v>56.100000000002183</v>
      </c>
      <c r="Q60" s="498">
        <v>93.750000000001819</v>
      </c>
      <c r="R60" s="498">
        <v>46.200000000000728</v>
      </c>
      <c r="S60" s="457"/>
      <c r="T60" s="498">
        <v>28.500000000001819</v>
      </c>
      <c r="U60" s="498">
        <v>16.500000000001819</v>
      </c>
      <c r="V60" s="498">
        <v>54.450000000002547</v>
      </c>
      <c r="W60" s="498">
        <v>63.049999999999272</v>
      </c>
      <c r="X60" s="498">
        <v>62.950000000000728</v>
      </c>
      <c r="Y60" s="498">
        <v>29.700000000000728</v>
      </c>
      <c r="Z60" s="498">
        <v>37.950000000000728</v>
      </c>
      <c r="AA60" s="498">
        <v>67.050000000001091</v>
      </c>
      <c r="AB60" s="498"/>
      <c r="AC60" s="498">
        <v>31.350000000000364</v>
      </c>
      <c r="AD60" s="498">
        <v>74.500000000001819</v>
      </c>
      <c r="AE60" s="498">
        <v>60.450000000002547</v>
      </c>
      <c r="AF60" s="498">
        <v>50.700000000000728</v>
      </c>
      <c r="AG60" s="498">
        <v>65.400000000001455</v>
      </c>
      <c r="AH60" s="498">
        <f>$XM$500-15450.85</f>
        <v>743.45000000000073</v>
      </c>
      <c r="AI60" s="440">
        <v>15</v>
      </c>
      <c r="AJ60" s="499"/>
      <c r="AK60" s="498"/>
      <c r="AS60" s="286"/>
      <c r="BB60" s="286"/>
      <c r="BK60" s="286"/>
      <c r="BT60" s="286"/>
      <c r="CC60" s="286"/>
      <c r="CL60" s="286"/>
      <c r="CU60" s="286"/>
      <c r="DD60" s="286"/>
      <c r="DM60" s="286"/>
      <c r="DV60" s="286"/>
      <c r="EE60" s="286"/>
      <c r="EN60" s="286"/>
      <c r="EW60" s="286"/>
      <c r="FF60" s="286"/>
      <c r="FO60" s="286"/>
      <c r="FX60" s="286"/>
      <c r="GG60" s="286"/>
      <c r="GP60" s="286"/>
      <c r="GY60" s="286"/>
      <c r="HH60" s="286"/>
      <c r="RS60" s="285"/>
    </row>
    <row r="61" spans="1:487" s="61" customFormat="1" ht="15.75">
      <c r="A61" s="30" t="s">
        <v>1056</v>
      </c>
      <c r="B61" s="433" t="s">
        <v>1020</v>
      </c>
      <c r="C61" s="433"/>
      <c r="D61" s="469" t="s">
        <v>2280</v>
      </c>
      <c r="E61" s="117" t="s">
        <v>2612</v>
      </c>
      <c r="F61" s="108">
        <f>$PN$500</f>
        <v>15289.799999999996</v>
      </c>
      <c r="G61" s="494" t="s">
        <v>3326</v>
      </c>
      <c r="H61" s="30" t="s">
        <v>1056</v>
      </c>
      <c r="I61" s="507" t="s">
        <v>2562</v>
      </c>
      <c r="J61" s="513"/>
      <c r="K61" s="513"/>
      <c r="L61" s="498"/>
      <c r="M61" s="556">
        <f t="shared" si="1"/>
        <v>1666.5999999999494</v>
      </c>
      <c r="N61" s="498">
        <v>69.399999999997817</v>
      </c>
      <c r="O61" s="498">
        <v>65.299999999995634</v>
      </c>
      <c r="P61" s="498">
        <v>66.099999999996726</v>
      </c>
      <c r="Q61" s="498">
        <v>78.999999999998181</v>
      </c>
      <c r="R61" s="498">
        <v>77.899999999997817</v>
      </c>
      <c r="S61" s="438"/>
      <c r="T61" s="498">
        <v>21.899999999997817</v>
      </c>
      <c r="U61" s="498">
        <v>23.899999999997817</v>
      </c>
      <c r="V61" s="498">
        <v>63.199999999998909</v>
      </c>
      <c r="W61" s="498">
        <v>49.499999999998181</v>
      </c>
      <c r="X61" s="498">
        <v>59.19999999999709</v>
      </c>
      <c r="Y61" s="498">
        <v>34.799999999997453</v>
      </c>
      <c r="Z61" s="498">
        <v>52.099999999996726</v>
      </c>
      <c r="AA61" s="498">
        <v>80.099999999996726</v>
      </c>
      <c r="AB61" s="498"/>
      <c r="AC61" s="498">
        <v>56.599999999994907</v>
      </c>
      <c r="AD61" s="498">
        <v>56.699999999998909</v>
      </c>
      <c r="AE61" s="498">
        <v>61.899999999997817</v>
      </c>
      <c r="AF61" s="498">
        <v>32.799999999997453</v>
      </c>
      <c r="AG61" s="498">
        <v>65.099999999996726</v>
      </c>
      <c r="AH61" s="498">
        <f>$WU$500-14305.3</f>
        <v>651.09999999999673</v>
      </c>
      <c r="AI61" s="440">
        <v>14</v>
      </c>
      <c r="AJ61" s="429"/>
      <c r="AK61" s="498"/>
      <c r="AS61" s="286"/>
      <c r="BB61" s="286"/>
      <c r="BK61" s="286"/>
      <c r="BT61" s="286"/>
      <c r="CC61" s="286"/>
      <c r="CL61" s="286"/>
      <c r="CU61" s="286"/>
      <c r="DD61" s="286"/>
      <c r="DM61" s="286"/>
      <c r="DV61" s="286"/>
      <c r="EE61" s="286"/>
      <c r="EN61" s="286"/>
      <c r="EW61" s="286"/>
      <c r="FF61" s="286"/>
      <c r="FO61" s="286"/>
      <c r="FX61" s="286"/>
      <c r="GG61" s="286"/>
      <c r="GP61" s="286"/>
      <c r="GY61" s="286"/>
      <c r="HH61" s="286"/>
      <c r="RS61" s="285"/>
    </row>
    <row r="62" spans="1:487" s="61" customFormat="1" ht="15.75">
      <c r="A62" s="30" t="s">
        <v>1059</v>
      </c>
      <c r="B62" s="472" t="s">
        <v>2548</v>
      </c>
      <c r="C62" s="463"/>
      <c r="D62" s="473" t="s">
        <v>3359</v>
      </c>
      <c r="E62" s="117" t="s">
        <v>2614</v>
      </c>
      <c r="F62" s="108">
        <f>$UA$500</f>
        <v>15002.899999999994</v>
      </c>
      <c r="G62" s="494" t="s">
        <v>3325</v>
      </c>
      <c r="H62" s="30" t="s">
        <v>1059</v>
      </c>
      <c r="I62" s="507" t="s">
        <v>2548</v>
      </c>
      <c r="J62" s="513"/>
      <c r="K62" s="513"/>
      <c r="L62" s="498"/>
      <c r="M62" s="556">
        <f t="shared" si="1"/>
        <v>1630.0999999999312</v>
      </c>
      <c r="N62" s="498">
        <v>76.799999999999272</v>
      </c>
      <c r="O62" s="498">
        <v>73.599999999996726</v>
      </c>
      <c r="P62" s="498">
        <v>62.499999999996362</v>
      </c>
      <c r="Q62" s="498">
        <v>53.599999999994907</v>
      </c>
      <c r="R62" s="498">
        <v>40.699999999998909</v>
      </c>
      <c r="S62" s="457"/>
      <c r="T62" s="498">
        <v>14.499999999998181</v>
      </c>
      <c r="U62" s="498">
        <v>36.499999999998181</v>
      </c>
      <c r="V62" s="498">
        <v>68.499999999996362</v>
      </c>
      <c r="W62" s="498">
        <v>21.299999999995634</v>
      </c>
      <c r="X62" s="498">
        <v>51.299999999997453</v>
      </c>
      <c r="Y62" s="498">
        <v>26.19999999999709</v>
      </c>
      <c r="Z62" s="498">
        <v>44.899999999995998</v>
      </c>
      <c r="AA62" s="498">
        <v>56.499999999994543</v>
      </c>
      <c r="AB62" s="498"/>
      <c r="AC62" s="498">
        <v>30.299999999995634</v>
      </c>
      <c r="AD62" s="498">
        <v>28.799999999995634</v>
      </c>
      <c r="AE62" s="498">
        <v>68.099999999996726</v>
      </c>
      <c r="AF62" s="498">
        <v>27.599999999994907</v>
      </c>
      <c r="AG62" s="498">
        <v>25.499999999994543</v>
      </c>
      <c r="AH62" s="498">
        <f>$UA$500-14180</f>
        <v>822.89999999999418</v>
      </c>
      <c r="AI62" s="440">
        <v>13</v>
      </c>
      <c r="AJ62" s="429"/>
      <c r="AK62" s="498"/>
      <c r="AS62" s="286"/>
      <c r="BB62" s="286"/>
      <c r="BK62" s="286"/>
      <c r="BT62" s="286"/>
      <c r="CC62" s="286"/>
      <c r="CL62" s="286"/>
      <c r="CU62" s="286"/>
      <c r="DD62" s="286"/>
      <c r="DM62" s="286"/>
      <c r="DV62" s="286"/>
      <c r="EE62" s="286"/>
      <c r="EN62" s="286"/>
      <c r="EW62" s="286"/>
      <c r="FF62" s="286"/>
      <c r="FO62" s="286"/>
      <c r="FX62" s="286"/>
      <c r="GG62" s="286"/>
      <c r="GP62" s="286"/>
      <c r="GY62" s="286"/>
      <c r="HH62" s="286"/>
      <c r="RS62" s="285"/>
    </row>
    <row r="63" spans="1:487" s="61" customFormat="1" ht="15.75">
      <c r="A63" s="30" t="s">
        <v>1296</v>
      </c>
      <c r="B63" s="472" t="s">
        <v>2554</v>
      </c>
      <c r="C63" s="463"/>
      <c r="D63" s="473" t="s">
        <v>3358</v>
      </c>
      <c r="E63" s="117" t="s">
        <v>997</v>
      </c>
      <c r="F63" s="108">
        <f>$VK$500</f>
        <v>14961.499999999998</v>
      </c>
      <c r="G63" s="494" t="s">
        <v>2868</v>
      </c>
      <c r="H63" s="30" t="s">
        <v>1296</v>
      </c>
      <c r="I63" s="507" t="s">
        <v>2559</v>
      </c>
      <c r="J63" s="513"/>
      <c r="K63" s="513"/>
      <c r="L63" s="498"/>
      <c r="M63" s="556">
        <f t="shared" si="1"/>
        <v>1588.300000000012</v>
      </c>
      <c r="N63" s="498">
        <v>81.899999999999636</v>
      </c>
      <c r="O63" s="498">
        <v>69.399999999999636</v>
      </c>
      <c r="P63" s="498">
        <v>50.000000000001819</v>
      </c>
      <c r="Q63" s="498">
        <v>26.200000000002547</v>
      </c>
      <c r="R63" s="498">
        <v>77.000000000001819</v>
      </c>
      <c r="S63" s="457"/>
      <c r="T63" s="498">
        <v>49.600000000002183</v>
      </c>
      <c r="U63" s="498">
        <v>18.800000000001091</v>
      </c>
      <c r="V63" s="498">
        <v>54.600000000002183</v>
      </c>
      <c r="W63" s="498">
        <v>20.600000000000364</v>
      </c>
      <c r="X63" s="498">
        <v>52.600000000002183</v>
      </c>
      <c r="Y63" s="498">
        <v>30</v>
      </c>
      <c r="Z63" s="498">
        <v>38.100000000000364</v>
      </c>
      <c r="AA63" s="498">
        <v>55.399999999999636</v>
      </c>
      <c r="AB63" s="498"/>
      <c r="AC63" s="498">
        <v>71</v>
      </c>
      <c r="AD63" s="498">
        <v>45</v>
      </c>
      <c r="AE63" s="498">
        <v>53.399999999997817</v>
      </c>
      <c r="AF63" s="498">
        <v>48</v>
      </c>
      <c r="AG63" s="498">
        <v>0</v>
      </c>
      <c r="AH63" s="498">
        <f>$VT$500-14756.3</f>
        <v>746.70000000000073</v>
      </c>
      <c r="AI63" s="440">
        <v>12</v>
      </c>
      <c r="AJ63" s="429"/>
      <c r="AK63" s="498"/>
      <c r="AS63" s="286"/>
      <c r="BB63" s="286"/>
      <c r="BK63" s="286"/>
      <c r="BT63" s="286"/>
      <c r="CC63" s="286"/>
      <c r="CL63" s="286"/>
      <c r="CU63" s="286"/>
      <c r="DD63" s="286"/>
      <c r="DM63" s="286"/>
      <c r="DV63" s="286"/>
      <c r="EE63" s="286"/>
      <c r="EN63" s="286"/>
      <c r="EW63" s="286"/>
      <c r="FF63" s="286"/>
      <c r="FO63" s="286"/>
      <c r="FX63" s="286"/>
      <c r="GG63" s="286"/>
      <c r="GP63" s="286"/>
      <c r="GY63" s="286"/>
      <c r="HH63" s="286"/>
      <c r="RS63" s="285"/>
    </row>
    <row r="64" spans="1:487" s="61" customFormat="1" ht="15.75">
      <c r="A64" s="30" t="s">
        <v>1297</v>
      </c>
      <c r="B64" s="472" t="s">
        <v>2562</v>
      </c>
      <c r="C64" s="463"/>
      <c r="D64" s="473" t="s">
        <v>3357</v>
      </c>
      <c r="E64" s="117" t="s">
        <v>2617</v>
      </c>
      <c r="F64" s="108">
        <f>$WU$500</f>
        <v>14956.399999999996</v>
      </c>
      <c r="G64" s="494" t="s">
        <v>3325</v>
      </c>
      <c r="H64" s="30" t="s">
        <v>1297</v>
      </c>
      <c r="I64" s="507" t="s">
        <v>2604</v>
      </c>
      <c r="J64" s="513"/>
      <c r="K64" s="513"/>
      <c r="L64" s="498"/>
      <c r="M64" s="556">
        <f t="shared" si="1"/>
        <v>1584.4000000000233</v>
      </c>
      <c r="N64" s="498">
        <v>45.500000000001819</v>
      </c>
      <c r="O64" s="498">
        <v>43</v>
      </c>
      <c r="P64" s="498">
        <v>72.800000000001091</v>
      </c>
      <c r="Q64" s="498">
        <v>40.300000000001091</v>
      </c>
      <c r="R64" s="498">
        <v>40</v>
      </c>
      <c r="S64" s="457"/>
      <c r="T64" s="498">
        <v>15.800000000001091</v>
      </c>
      <c r="U64" s="498">
        <v>15.800000000001091</v>
      </c>
      <c r="V64" s="498">
        <v>72.700000000000728</v>
      </c>
      <c r="W64" s="498">
        <v>53.900000000003274</v>
      </c>
      <c r="X64" s="498">
        <v>62.799999999999272</v>
      </c>
      <c r="Y64" s="498">
        <v>39.900000000001455</v>
      </c>
      <c r="Z64" s="498">
        <v>68.100000000004002</v>
      </c>
      <c r="AA64" s="498">
        <v>59.200000000002547</v>
      </c>
      <c r="AB64" s="498"/>
      <c r="AC64" s="498">
        <v>33.600000000000364</v>
      </c>
      <c r="AD64" s="498">
        <v>53.5</v>
      </c>
      <c r="AE64" s="498">
        <v>58.200000000002547</v>
      </c>
      <c r="AF64" s="498">
        <v>30.900000000001455</v>
      </c>
      <c r="AG64" s="498">
        <v>32.800000000001091</v>
      </c>
      <c r="AH64" s="498">
        <f>$ZX$500-14985.7</f>
        <v>745.60000000000036</v>
      </c>
      <c r="AI64" s="440">
        <v>11</v>
      </c>
      <c r="AJ64" s="429"/>
      <c r="AK64" s="498"/>
      <c r="AS64" s="286"/>
      <c r="BB64" s="286"/>
      <c r="BK64" s="286"/>
      <c r="BT64" s="286"/>
      <c r="CC64" s="286"/>
      <c r="CL64" s="286"/>
      <c r="CU64" s="286"/>
      <c r="DD64" s="286"/>
      <c r="DM64" s="286"/>
      <c r="DV64" s="286"/>
      <c r="EE64" s="286"/>
      <c r="EN64" s="286"/>
      <c r="EW64" s="286"/>
      <c r="FF64" s="286"/>
      <c r="FO64" s="286"/>
      <c r="FX64" s="286"/>
      <c r="GG64" s="286"/>
      <c r="GP64" s="286"/>
      <c r="GY64" s="286"/>
      <c r="HH64" s="286"/>
      <c r="RS64" s="285"/>
    </row>
    <row r="65" spans="1:487" s="61" customFormat="1" ht="15.75">
      <c r="A65" s="30" t="s">
        <v>1298</v>
      </c>
      <c r="B65" s="433" t="s">
        <v>1008</v>
      </c>
      <c r="C65" s="433"/>
      <c r="D65" s="473" t="s">
        <v>2278</v>
      </c>
      <c r="E65" s="117" t="s">
        <v>998</v>
      </c>
      <c r="F65" s="108">
        <f>$OV$500</f>
        <v>14736.700000000004</v>
      </c>
      <c r="G65" s="494" t="s">
        <v>3298</v>
      </c>
      <c r="H65" s="30" t="s">
        <v>1298</v>
      </c>
      <c r="I65" s="507" t="s">
        <v>2546</v>
      </c>
      <c r="J65" s="513"/>
      <c r="K65" s="513"/>
      <c r="L65" s="498"/>
      <c r="M65" s="556">
        <f t="shared" si="1"/>
        <v>1547.4000000000506</v>
      </c>
      <c r="N65" s="498">
        <v>49.500000000001819</v>
      </c>
      <c r="O65" s="498">
        <v>59.80000000000291</v>
      </c>
      <c r="P65" s="498">
        <v>62.400000000003274</v>
      </c>
      <c r="Q65" s="498">
        <v>23.500000000001819</v>
      </c>
      <c r="R65" s="498">
        <v>74.200000000002547</v>
      </c>
      <c r="S65" s="457"/>
      <c r="T65" s="498">
        <v>20.000000000003638</v>
      </c>
      <c r="U65" s="498">
        <v>36.80000000000291</v>
      </c>
      <c r="V65" s="498">
        <v>59.700000000002547</v>
      </c>
      <c r="W65" s="498">
        <v>18.30000000000291</v>
      </c>
      <c r="X65" s="498">
        <v>49.700000000002547</v>
      </c>
      <c r="Y65" s="498">
        <v>29.000000000003638</v>
      </c>
      <c r="Z65" s="498">
        <v>45.30000000000291</v>
      </c>
      <c r="AA65" s="498">
        <v>57.900000000001455</v>
      </c>
      <c r="AB65" s="498"/>
      <c r="AC65" s="498">
        <v>75.700000000002547</v>
      </c>
      <c r="AD65" s="498">
        <v>32.000000000003638</v>
      </c>
      <c r="AE65" s="498">
        <v>73.700000000004366</v>
      </c>
      <c r="AF65" s="498">
        <v>33.200000000002547</v>
      </c>
      <c r="AG65" s="498">
        <v>0</v>
      </c>
      <c r="AH65" s="498">
        <f>$TR$500-12747.7</f>
        <v>746.70000000000255</v>
      </c>
      <c r="AI65" s="440">
        <v>10</v>
      </c>
      <c r="AJ65" s="429"/>
      <c r="AK65" s="498"/>
      <c r="AS65" s="286"/>
      <c r="BB65" s="286"/>
      <c r="BK65" s="286"/>
      <c r="BT65" s="286"/>
      <c r="CC65" s="286"/>
      <c r="CL65" s="286"/>
      <c r="CU65" s="286"/>
      <c r="DD65" s="286"/>
      <c r="DM65" s="286"/>
      <c r="DV65" s="286"/>
      <c r="EE65" s="286"/>
      <c r="EN65" s="286"/>
      <c r="EW65" s="286"/>
      <c r="FF65" s="286"/>
      <c r="FO65" s="286"/>
      <c r="FX65" s="286"/>
      <c r="GG65" s="286"/>
      <c r="GP65" s="286"/>
      <c r="GY65" s="286"/>
      <c r="HH65" s="286"/>
      <c r="RS65" s="285"/>
    </row>
    <row r="66" spans="1:487" s="61" customFormat="1" ht="15.75">
      <c r="A66" s="30" t="s">
        <v>1299</v>
      </c>
      <c r="B66" s="433" t="s">
        <v>1010</v>
      </c>
      <c r="C66" s="433"/>
      <c r="D66" s="473" t="s">
        <v>2284</v>
      </c>
      <c r="E66" s="117" t="s">
        <v>2616</v>
      </c>
      <c r="F66" s="108">
        <f>$QX$500</f>
        <v>14584.75</v>
      </c>
      <c r="G66" s="494" t="s">
        <v>3298</v>
      </c>
      <c r="H66" s="30" t="s">
        <v>1299</v>
      </c>
      <c r="I66" s="502" t="s">
        <v>160</v>
      </c>
      <c r="J66" s="502"/>
      <c r="K66" s="555"/>
      <c r="L66" s="498"/>
      <c r="M66" s="556">
        <f t="shared" si="1"/>
        <v>1517.6999999999807</v>
      </c>
      <c r="N66" s="498">
        <v>55.299999999997453</v>
      </c>
      <c r="O66" s="498">
        <v>59.599999999998545</v>
      </c>
      <c r="P66" s="498">
        <v>58.599999999998545</v>
      </c>
      <c r="Q66" s="498">
        <v>52.099999999998545</v>
      </c>
      <c r="R66" s="498">
        <v>47.799999999997453</v>
      </c>
      <c r="S66" s="457"/>
      <c r="T66" s="498">
        <v>12.999999999998181</v>
      </c>
      <c r="U66" s="498">
        <v>29.799999999997453</v>
      </c>
      <c r="V66" s="498">
        <v>56.099999999998545</v>
      </c>
      <c r="W66" s="498">
        <v>18.099999999998545</v>
      </c>
      <c r="X66" s="498">
        <v>47.899999999999636</v>
      </c>
      <c r="Y66" s="498">
        <v>25.799999999999272</v>
      </c>
      <c r="Z66" s="498">
        <v>42.19999999999709</v>
      </c>
      <c r="AA66" s="498">
        <v>55.299999999999272</v>
      </c>
      <c r="AB66" s="498"/>
      <c r="AC66" s="498">
        <v>46.299999999999272</v>
      </c>
      <c r="AD66" s="498">
        <v>25.600000000000364</v>
      </c>
      <c r="AE66" s="498">
        <v>64.5</v>
      </c>
      <c r="AF66" s="498">
        <v>27.000000000001819</v>
      </c>
      <c r="AG66" s="498">
        <v>25.500000000001819</v>
      </c>
      <c r="AH66" s="498">
        <f>$HO$500-15326.6</f>
        <v>767.19999999999891</v>
      </c>
      <c r="AI66" s="440">
        <v>9</v>
      </c>
      <c r="AJ66" s="429"/>
      <c r="AK66" s="498"/>
      <c r="AS66" s="286"/>
      <c r="BB66" s="286"/>
      <c r="BK66" s="286"/>
      <c r="BT66" s="286"/>
      <c r="CC66" s="286"/>
      <c r="CL66" s="286"/>
      <c r="CU66" s="286"/>
      <c r="DD66" s="286"/>
      <c r="DM66" s="286"/>
      <c r="DV66" s="286"/>
      <c r="EE66" s="286"/>
      <c r="EN66" s="286"/>
      <c r="EW66" s="286"/>
      <c r="FF66" s="286"/>
      <c r="FO66" s="286"/>
      <c r="FX66" s="286"/>
      <c r="GG66" s="286"/>
      <c r="GP66" s="286"/>
      <c r="GY66" s="286"/>
      <c r="HH66" s="286"/>
      <c r="RS66" s="285"/>
    </row>
    <row r="67" spans="1:487" s="61" customFormat="1" ht="15.75">
      <c r="A67" s="30" t="s">
        <v>1300</v>
      </c>
      <c r="B67" s="433" t="s">
        <v>983</v>
      </c>
      <c r="C67" s="433"/>
      <c r="D67" s="469" t="s">
        <v>2271</v>
      </c>
      <c r="E67" s="117" t="s">
        <v>2616</v>
      </c>
      <c r="F67" s="108">
        <f>$MK$500</f>
        <v>14515.1</v>
      </c>
      <c r="G67" s="494" t="s">
        <v>3303</v>
      </c>
      <c r="H67" s="30" t="s">
        <v>1300</v>
      </c>
      <c r="I67" s="502" t="s">
        <v>1053</v>
      </c>
      <c r="J67" s="502"/>
      <c r="K67" s="555"/>
      <c r="L67" s="498"/>
      <c r="M67" s="556">
        <f t="shared" ref="M67:M74" si="2">SUM(N67:AH67)</f>
        <v>1443.4999999999636</v>
      </c>
      <c r="N67" s="498">
        <v>45.799999999997453</v>
      </c>
      <c r="O67" s="498">
        <v>41.19999999999709</v>
      </c>
      <c r="P67" s="498">
        <v>37.399999999997817</v>
      </c>
      <c r="Q67" s="498">
        <v>91.899999999997817</v>
      </c>
      <c r="R67" s="498">
        <v>39.799999999997453</v>
      </c>
      <c r="S67" s="457"/>
      <c r="T67" s="498">
        <v>29.699999999998909</v>
      </c>
      <c r="U67" s="498">
        <v>34.099999999998545</v>
      </c>
      <c r="V67" s="498">
        <v>37.399999999997817</v>
      </c>
      <c r="W67" s="498">
        <v>57.799999999997453</v>
      </c>
      <c r="X67" s="498">
        <v>43.299999999997453</v>
      </c>
      <c r="Y67" s="498">
        <v>22.399999999997817</v>
      </c>
      <c r="Z67" s="498">
        <v>33.799999999999272</v>
      </c>
      <c r="AA67" s="498">
        <v>43.299999999999272</v>
      </c>
      <c r="AB67" s="498"/>
      <c r="AC67" s="498">
        <v>42.19999999999709</v>
      </c>
      <c r="AD67" s="498">
        <v>67.999999999998181</v>
      </c>
      <c r="AE67" s="498">
        <v>38.899999999999636</v>
      </c>
      <c r="AF67" s="498">
        <v>21.099999999998545</v>
      </c>
      <c r="AG67" s="601">
        <v>72.999999999996362</v>
      </c>
      <c r="AH67" s="498">
        <f>$KR$500-15530.4</f>
        <v>642.39999999999964</v>
      </c>
      <c r="AI67" s="440">
        <v>9</v>
      </c>
      <c r="AJ67" s="494" t="s">
        <v>3228</v>
      </c>
      <c r="AK67" s="498"/>
      <c r="AS67" s="286"/>
      <c r="BB67" s="286"/>
      <c r="BK67" s="286"/>
      <c r="BT67" s="286"/>
      <c r="CC67" s="286"/>
      <c r="CL67" s="286"/>
      <c r="CU67" s="286"/>
      <c r="DD67" s="286"/>
      <c r="DM67" s="286"/>
      <c r="DV67" s="286"/>
      <c r="EE67" s="286"/>
      <c r="EN67" s="286"/>
      <c r="EW67" s="286"/>
      <c r="FF67" s="286"/>
      <c r="FO67" s="286"/>
      <c r="FX67" s="286"/>
      <c r="GG67" s="286"/>
      <c r="GP67" s="286"/>
      <c r="GY67" s="286"/>
      <c r="HH67" s="286"/>
      <c r="RS67" s="285"/>
    </row>
    <row r="68" spans="1:487" s="61" customFormat="1" ht="15.75">
      <c r="A68" s="30" t="s">
        <v>1301</v>
      </c>
      <c r="B68" s="438" t="s">
        <v>158</v>
      </c>
      <c r="C68" s="438"/>
      <c r="D68" s="473" t="s">
        <v>2227</v>
      </c>
      <c r="E68" s="117" t="s">
        <v>2613</v>
      </c>
      <c r="F68" s="108">
        <f>$IP$500</f>
        <v>14287.150000000003</v>
      </c>
      <c r="G68" s="494" t="s">
        <v>3298</v>
      </c>
      <c r="H68" s="30" t="s">
        <v>1301</v>
      </c>
      <c r="I68" s="502" t="s">
        <v>1039</v>
      </c>
      <c r="J68" s="502"/>
      <c r="K68" s="555"/>
      <c r="L68" s="498"/>
      <c r="M68" s="556">
        <f t="shared" si="2"/>
        <v>1235.9000000001015</v>
      </c>
      <c r="N68" s="498">
        <v>52.500000000003638</v>
      </c>
      <c r="O68" s="498">
        <v>48.000000000003638</v>
      </c>
      <c r="P68" s="498">
        <v>55.200000000004366</v>
      </c>
      <c r="Q68" s="498">
        <v>57.100000000004002</v>
      </c>
      <c r="R68" s="498">
        <v>42.000000000003638</v>
      </c>
      <c r="S68" s="457"/>
      <c r="T68" s="498">
        <v>15.000000000003638</v>
      </c>
      <c r="U68" s="498">
        <v>15.000000000003638</v>
      </c>
      <c r="V68" s="498">
        <v>53.700000000004366</v>
      </c>
      <c r="W68" s="498">
        <v>20.700000000006185</v>
      </c>
      <c r="X68" s="498">
        <v>56.100000000005821</v>
      </c>
      <c r="Y68" s="498">
        <v>27.000000000005457</v>
      </c>
      <c r="Z68" s="498">
        <v>34.500000000005457</v>
      </c>
      <c r="AA68" s="498">
        <v>58.800000000004729</v>
      </c>
      <c r="AB68" s="498"/>
      <c r="AC68" s="498">
        <v>46.700000000006185</v>
      </c>
      <c r="AD68" s="498">
        <v>52.200000000004366</v>
      </c>
      <c r="AE68" s="498">
        <v>77.900000000006912</v>
      </c>
      <c r="AF68" s="498">
        <v>27.000000000005457</v>
      </c>
      <c r="AG68" s="498">
        <v>34.800000000008367</v>
      </c>
      <c r="AH68" s="498">
        <f>$PW$500-16192.5</f>
        <v>461.70000000001164</v>
      </c>
      <c r="AI68" s="440">
        <v>7</v>
      </c>
      <c r="AJ68" s="429"/>
      <c r="AK68" s="498"/>
      <c r="AS68" s="286"/>
      <c r="BB68" s="286"/>
      <c r="BK68" s="286"/>
      <c r="BT68" s="286"/>
      <c r="CC68" s="286"/>
      <c r="CL68" s="286"/>
      <c r="CU68" s="286"/>
      <c r="DD68" s="286"/>
      <c r="DM68" s="286"/>
      <c r="DV68" s="286"/>
      <c r="EE68" s="286"/>
      <c r="EN68" s="286"/>
      <c r="EW68" s="286"/>
      <c r="FF68" s="286"/>
      <c r="FO68" s="286"/>
      <c r="FX68" s="286"/>
      <c r="GG68" s="286"/>
      <c r="GP68" s="286"/>
      <c r="GY68" s="286"/>
      <c r="HH68" s="286"/>
      <c r="RS68" s="285"/>
    </row>
    <row r="69" spans="1:487" s="61" customFormat="1" ht="15.75">
      <c r="A69" s="30" t="s">
        <v>1302</v>
      </c>
      <c r="B69" s="462" t="s">
        <v>4</v>
      </c>
      <c r="C69" s="433"/>
      <c r="D69" s="473" t="s">
        <v>2222</v>
      </c>
      <c r="E69" s="117" t="s">
        <v>2614</v>
      </c>
      <c r="F69" s="108">
        <f>$GW$500</f>
        <v>14192.399999999998</v>
      </c>
      <c r="G69" s="494" t="s">
        <v>3327</v>
      </c>
      <c r="H69" s="30" t="s">
        <v>1302</v>
      </c>
      <c r="I69" s="507" t="s">
        <v>2570</v>
      </c>
      <c r="J69" s="513"/>
      <c r="K69" s="513"/>
      <c r="L69" s="498"/>
      <c r="M69" s="556">
        <f t="shared" si="2"/>
        <v>1189.9999999999091</v>
      </c>
      <c r="N69" s="498">
        <v>38.499999999992724</v>
      </c>
      <c r="O69" s="498">
        <v>35.199999999993452</v>
      </c>
      <c r="P69" s="498">
        <v>40.699999999993452</v>
      </c>
      <c r="Q69" s="498">
        <v>92.599999999998545</v>
      </c>
      <c r="R69" s="498">
        <v>42.799999999995634</v>
      </c>
      <c r="S69" s="457"/>
      <c r="T69" s="498">
        <v>10.999999999996362</v>
      </c>
      <c r="U69" s="498">
        <v>19.999999999996362</v>
      </c>
      <c r="V69" s="498">
        <v>39.599999999994907</v>
      </c>
      <c r="W69" s="498">
        <v>73.999999999996362</v>
      </c>
      <c r="X69" s="498">
        <v>65.199999999993452</v>
      </c>
      <c r="Y69" s="498">
        <v>19.799999999995634</v>
      </c>
      <c r="Z69" s="498">
        <v>25.299999999995634</v>
      </c>
      <c r="AA69" s="498">
        <v>40.699999999993452</v>
      </c>
      <c r="AB69" s="498"/>
      <c r="AC69" s="498">
        <v>34.099999999994907</v>
      </c>
      <c r="AD69" s="498">
        <v>74.899999999994179</v>
      </c>
      <c r="AE69" s="498">
        <v>62.299999999999272</v>
      </c>
      <c r="AF69" s="498">
        <v>19.799999999991996</v>
      </c>
      <c r="AG69" s="498">
        <v>44.399999999994179</v>
      </c>
      <c r="AH69" s="498">
        <f>$ZO$500-17294.6</f>
        <v>409.09999999999854</v>
      </c>
      <c r="AI69" s="440">
        <v>6</v>
      </c>
      <c r="AJ69" s="429"/>
      <c r="AK69" s="498"/>
      <c r="AS69" s="286"/>
      <c r="BB69" s="286"/>
      <c r="BK69" s="286"/>
      <c r="BT69" s="286"/>
      <c r="CC69" s="286"/>
      <c r="CL69" s="286"/>
      <c r="CU69" s="286"/>
      <c r="DD69" s="286"/>
      <c r="DM69" s="286"/>
      <c r="DV69" s="286"/>
      <c r="EE69" s="286"/>
      <c r="EN69" s="286"/>
      <c r="EW69" s="286"/>
      <c r="FF69" s="286"/>
      <c r="FO69" s="286"/>
      <c r="FX69" s="286"/>
      <c r="GG69" s="286"/>
      <c r="GP69" s="286"/>
      <c r="GY69" s="286"/>
      <c r="HH69" s="286"/>
      <c r="RS69" s="285"/>
    </row>
    <row r="70" spans="1:487" s="61" customFormat="1" ht="15.75">
      <c r="A70" s="30" t="s">
        <v>1303</v>
      </c>
      <c r="B70" s="462" t="s">
        <v>1</v>
      </c>
      <c r="C70" s="433"/>
      <c r="D70" s="473" t="s">
        <v>2216</v>
      </c>
      <c r="E70" s="117" t="s">
        <v>2616</v>
      </c>
      <c r="F70" s="108">
        <f>$EU$500</f>
        <v>13602.200000000004</v>
      </c>
      <c r="G70" s="494" t="s">
        <v>3303</v>
      </c>
      <c r="H70" s="30" t="s">
        <v>1303</v>
      </c>
      <c r="I70" s="502" t="s">
        <v>1020</v>
      </c>
      <c r="J70" s="502"/>
      <c r="K70" s="555"/>
      <c r="L70" s="498"/>
      <c r="M70" s="556">
        <f t="shared" si="2"/>
        <v>1069.6999999998843</v>
      </c>
      <c r="N70" s="498">
        <v>47.999999999992724</v>
      </c>
      <c r="O70" s="498">
        <v>38.199999999991633</v>
      </c>
      <c r="P70" s="498">
        <v>44.799999999993815</v>
      </c>
      <c r="Q70" s="498">
        <v>26.299999999995634</v>
      </c>
      <c r="R70" s="498">
        <v>20.599999999994907</v>
      </c>
      <c r="S70" s="457"/>
      <c r="T70" s="498">
        <v>32.499999999996362</v>
      </c>
      <c r="U70" s="498">
        <v>36.899999999995998</v>
      </c>
      <c r="V70" s="498">
        <v>39.69999999999709</v>
      </c>
      <c r="W70" s="498">
        <v>19.999999999994543</v>
      </c>
      <c r="X70" s="498">
        <v>18.699999999991633</v>
      </c>
      <c r="Y70" s="498">
        <v>20.899999999994179</v>
      </c>
      <c r="Z70" s="498">
        <v>46.999999999994543</v>
      </c>
      <c r="AA70" s="498">
        <v>19.099999999994907</v>
      </c>
      <c r="AB70" s="498"/>
      <c r="AC70" s="498">
        <v>35.199999999993452</v>
      </c>
      <c r="AD70" s="498">
        <v>38.89999999999236</v>
      </c>
      <c r="AE70" s="498">
        <v>35.89999999999236</v>
      </c>
      <c r="AF70" s="498">
        <v>19.299999999991996</v>
      </c>
      <c r="AG70" s="498">
        <v>10.599999999991269</v>
      </c>
      <c r="AH70" s="498">
        <f>$PN$500-14772.7</f>
        <v>517.09999999999491</v>
      </c>
      <c r="AI70" s="440">
        <v>5</v>
      </c>
      <c r="AJ70" s="429"/>
      <c r="AK70" s="498"/>
      <c r="AS70" s="286"/>
      <c r="BB70" s="286"/>
      <c r="BK70" s="286"/>
      <c r="BT70" s="286"/>
      <c r="CC70" s="286"/>
      <c r="CL70" s="286"/>
      <c r="CU70" s="286"/>
      <c r="DD70" s="286"/>
      <c r="DM70" s="286"/>
      <c r="DV70" s="286"/>
      <c r="EE70" s="286"/>
      <c r="EN70" s="286"/>
      <c r="EW70" s="286"/>
      <c r="FF70" s="286"/>
      <c r="FO70" s="286"/>
      <c r="FX70" s="286"/>
      <c r="GG70" s="286"/>
      <c r="GP70" s="286"/>
      <c r="GY70" s="286"/>
      <c r="HH70" s="286"/>
      <c r="RS70" s="285"/>
    </row>
    <row r="71" spans="1:487" s="61" customFormat="1" ht="15.75">
      <c r="A71" s="30" t="s">
        <v>1304</v>
      </c>
      <c r="B71" s="472" t="s">
        <v>2552</v>
      </c>
      <c r="C71" s="463"/>
      <c r="D71" s="469" t="s">
        <v>3375</v>
      </c>
      <c r="E71" s="117" t="s">
        <v>2614</v>
      </c>
      <c r="F71" s="108">
        <f>$VB$500</f>
        <v>13502.200000000003</v>
      </c>
      <c r="G71" s="494" t="s">
        <v>2869</v>
      </c>
      <c r="H71" s="30" t="s">
        <v>1304</v>
      </c>
      <c r="I71" s="502" t="s">
        <v>1021</v>
      </c>
      <c r="J71" s="502"/>
      <c r="K71" s="555"/>
      <c r="L71" s="498"/>
      <c r="M71" s="556">
        <f t="shared" si="2"/>
        <v>1003.9000000000397</v>
      </c>
      <c r="N71" s="498">
        <v>29.000000000003638</v>
      </c>
      <c r="O71" s="498">
        <v>31.200000000002547</v>
      </c>
      <c r="P71" s="498">
        <v>44.80000000000291</v>
      </c>
      <c r="Q71" s="498">
        <v>50.200000000002547</v>
      </c>
      <c r="R71" s="498">
        <v>19.100000000002183</v>
      </c>
      <c r="T71" s="498">
        <v>40.600000000002183</v>
      </c>
      <c r="U71" s="498">
        <v>27.400000000001455</v>
      </c>
      <c r="V71" s="498">
        <v>32.700000000002547</v>
      </c>
      <c r="W71" s="498">
        <v>15.100000000002183</v>
      </c>
      <c r="X71" s="498">
        <v>23.900000000001455</v>
      </c>
      <c r="Y71" s="498">
        <v>49.900000000003274</v>
      </c>
      <c r="Z71" s="498">
        <v>19.300000000001091</v>
      </c>
      <c r="AA71" s="498">
        <v>12.700000000002547</v>
      </c>
      <c r="AB71" s="498"/>
      <c r="AC71" s="498">
        <v>18.200000000000728</v>
      </c>
      <c r="AD71" s="498">
        <v>12.700000000000728</v>
      </c>
      <c r="AE71" s="498">
        <v>12.700000000002547</v>
      </c>
      <c r="AF71" s="498">
        <v>43.900000000001455</v>
      </c>
      <c r="AG71" s="498">
        <v>25.5</v>
      </c>
      <c r="AH71" s="498">
        <f>$PE$500-12311.45</f>
        <v>495.00000000000364</v>
      </c>
      <c r="AI71" s="440">
        <v>4</v>
      </c>
      <c r="AJ71" s="429"/>
      <c r="AK71" s="498"/>
      <c r="AS71" s="286"/>
      <c r="BB71" s="286"/>
      <c r="BK71" s="286"/>
      <c r="BT71" s="286"/>
      <c r="CC71" s="286"/>
      <c r="CL71" s="286"/>
      <c r="CU71" s="286"/>
      <c r="DD71" s="286"/>
      <c r="DM71" s="286"/>
      <c r="DV71" s="286"/>
      <c r="EE71" s="286"/>
      <c r="EN71" s="286"/>
      <c r="EW71" s="286"/>
      <c r="FF71" s="286"/>
      <c r="FO71" s="286"/>
      <c r="FX71" s="286"/>
      <c r="GG71" s="286"/>
      <c r="GP71" s="286"/>
      <c r="GY71" s="286"/>
      <c r="HH71" s="286"/>
      <c r="RS71" s="285"/>
    </row>
    <row r="72" spans="1:487" s="61" customFormat="1" ht="15.75">
      <c r="A72" s="30" t="s">
        <v>1305</v>
      </c>
      <c r="B72" s="472" t="s">
        <v>2546</v>
      </c>
      <c r="C72" s="463"/>
      <c r="D72" s="473" t="s">
        <v>3356</v>
      </c>
      <c r="E72" s="117" t="s">
        <v>2614</v>
      </c>
      <c r="F72" s="108">
        <f>$TR$500</f>
        <v>13494.400000000003</v>
      </c>
      <c r="G72" s="494" t="s">
        <v>3317</v>
      </c>
      <c r="H72" s="30" t="s">
        <v>1305</v>
      </c>
      <c r="I72" s="462" t="s">
        <v>27</v>
      </c>
      <c r="J72" s="502"/>
      <c r="K72" s="555"/>
      <c r="L72" s="498"/>
      <c r="M72" s="556">
        <f t="shared" si="2"/>
        <v>931.59999999998217</v>
      </c>
      <c r="N72" s="498">
        <v>1.5</v>
      </c>
      <c r="O72" s="498">
        <v>3.7000000000007276</v>
      </c>
      <c r="P72" s="498">
        <v>19.100000000000364</v>
      </c>
      <c r="Q72" s="498">
        <v>29.69999999999709</v>
      </c>
      <c r="R72" s="498">
        <v>15.700000000000728</v>
      </c>
      <c r="T72" s="498">
        <v>28</v>
      </c>
      <c r="U72" s="498">
        <v>30.399999999997817</v>
      </c>
      <c r="V72" s="498">
        <v>24.299999999997453</v>
      </c>
      <c r="W72" s="498">
        <v>8.6999999999970896</v>
      </c>
      <c r="X72" s="498">
        <v>26.699999999998909</v>
      </c>
      <c r="Y72" s="498">
        <v>45.899999999999636</v>
      </c>
      <c r="Z72" s="498">
        <v>33.699999999998909</v>
      </c>
      <c r="AA72" s="498">
        <v>11.599999999998545</v>
      </c>
      <c r="AB72" s="498"/>
      <c r="AC72" s="498">
        <v>11.600000000000364</v>
      </c>
      <c r="AD72" s="498">
        <v>11.599999999996726</v>
      </c>
      <c r="AE72" s="498">
        <v>15.5</v>
      </c>
      <c r="AF72" s="498">
        <v>37.69999999999709</v>
      </c>
      <c r="AG72" s="498">
        <v>22.099999999998545</v>
      </c>
      <c r="AH72" s="498">
        <f>$CS$500-15421.3</f>
        <v>554.10000000000218</v>
      </c>
      <c r="AI72" s="440">
        <v>3</v>
      </c>
      <c r="AJ72" s="429"/>
      <c r="AK72" s="498"/>
      <c r="AS72" s="286"/>
      <c r="BB72" s="286"/>
      <c r="BK72" s="286"/>
      <c r="BT72" s="286"/>
      <c r="CC72" s="286"/>
      <c r="CL72" s="286"/>
      <c r="CU72" s="286"/>
      <c r="DD72" s="286"/>
      <c r="DM72" s="286"/>
      <c r="DV72" s="286"/>
      <c r="EE72" s="286"/>
      <c r="EN72" s="286"/>
      <c r="EW72" s="286"/>
      <c r="FF72" s="286"/>
      <c r="FO72" s="286"/>
      <c r="FX72" s="286"/>
      <c r="GG72" s="286"/>
      <c r="GP72" s="286"/>
      <c r="GY72" s="286"/>
      <c r="HH72" s="286"/>
      <c r="RS72" s="285"/>
    </row>
    <row r="73" spans="1:487" s="61" customFormat="1" ht="15.75">
      <c r="A73" s="30" t="s">
        <v>1306</v>
      </c>
      <c r="B73" s="433" t="s">
        <v>1021</v>
      </c>
      <c r="C73" s="433"/>
      <c r="D73" s="469" t="s">
        <v>2279</v>
      </c>
      <c r="E73" s="117" t="s">
        <v>2612</v>
      </c>
      <c r="F73" s="108">
        <f>$PE$500</f>
        <v>12806.450000000004</v>
      </c>
      <c r="G73" s="494" t="s">
        <v>3299</v>
      </c>
      <c r="H73" s="30" t="s">
        <v>1306</v>
      </c>
      <c r="I73" s="502" t="s">
        <v>1045</v>
      </c>
      <c r="J73" s="502"/>
      <c r="K73" s="555"/>
      <c r="L73" s="498"/>
      <c r="M73" s="556">
        <f t="shared" si="2"/>
        <v>802.00000000002728</v>
      </c>
      <c r="N73" s="498">
        <v>8.4000000000014552</v>
      </c>
      <c r="O73" s="498">
        <v>18.000000000001819</v>
      </c>
      <c r="P73" s="498">
        <v>17.400000000001455</v>
      </c>
      <c r="Q73" s="498">
        <v>3.9000000000014552</v>
      </c>
      <c r="R73" s="498">
        <v>11.200000000002547</v>
      </c>
      <c r="T73" s="498">
        <v>0</v>
      </c>
      <c r="U73" s="498">
        <v>16.800000000001091</v>
      </c>
      <c r="V73" s="498">
        <v>16.600000000002183</v>
      </c>
      <c r="W73" s="498">
        <v>2.500000000001819</v>
      </c>
      <c r="X73" s="498">
        <v>6.2000000000007276</v>
      </c>
      <c r="Y73" s="498">
        <v>2.2999999999992724</v>
      </c>
      <c r="Z73" s="498">
        <v>11.5</v>
      </c>
      <c r="AA73" s="498">
        <v>11.900000000001455</v>
      </c>
      <c r="AB73" s="498"/>
      <c r="AC73" s="498">
        <v>4.500000000001819</v>
      </c>
      <c r="AD73" s="498">
        <v>12.30000000000291</v>
      </c>
      <c r="AE73" s="498">
        <v>47.100000000002183</v>
      </c>
      <c r="AF73" s="498">
        <v>21.500000000003638</v>
      </c>
      <c r="AG73" s="498">
        <v>0</v>
      </c>
      <c r="AH73" s="498">
        <f>$RP$500-12120.2</f>
        <v>589.90000000000146</v>
      </c>
      <c r="AI73" s="440">
        <v>2</v>
      </c>
      <c r="AJ73" s="499"/>
      <c r="AK73" s="498"/>
      <c r="AS73" s="286"/>
      <c r="BB73" s="286"/>
      <c r="BK73" s="286"/>
      <c r="BT73" s="286"/>
      <c r="CC73" s="286"/>
      <c r="CL73" s="286"/>
      <c r="CU73" s="286"/>
      <c r="DD73" s="286"/>
      <c r="DM73" s="286"/>
      <c r="DV73" s="286"/>
      <c r="EE73" s="286"/>
      <c r="EN73" s="286"/>
      <c r="EW73" s="286"/>
      <c r="FF73" s="286"/>
      <c r="FO73" s="286"/>
      <c r="FX73" s="286"/>
      <c r="GG73" s="286"/>
      <c r="GP73" s="286"/>
      <c r="GY73" s="286"/>
      <c r="HH73" s="286"/>
      <c r="RS73" s="285"/>
    </row>
    <row r="74" spans="1:487" s="61" customFormat="1" ht="15.75">
      <c r="A74" s="30" t="s">
        <v>1307</v>
      </c>
      <c r="B74" s="433" t="s">
        <v>1045</v>
      </c>
      <c r="C74" s="438"/>
      <c r="D74" s="473" t="s">
        <v>2286</v>
      </c>
      <c r="E74" s="117" t="s">
        <v>2616</v>
      </c>
      <c r="F74" s="108">
        <f>$RP$500</f>
        <v>12710.100000000002</v>
      </c>
      <c r="G74" s="494" t="s">
        <v>3309</v>
      </c>
      <c r="H74" s="30" t="s">
        <v>1307</v>
      </c>
      <c r="I74" s="507" t="s">
        <v>2569</v>
      </c>
      <c r="J74" s="513"/>
      <c r="K74" s="513"/>
      <c r="L74" s="498"/>
      <c r="M74" s="556">
        <f t="shared" si="2"/>
        <v>342.100000000004</v>
      </c>
      <c r="N74" s="498">
        <v>1.1000000000021828</v>
      </c>
      <c r="O74" s="498">
        <v>0</v>
      </c>
      <c r="P74" s="498">
        <v>0</v>
      </c>
      <c r="Q74" s="498">
        <v>59.299999999999272</v>
      </c>
      <c r="R74" s="498">
        <v>12</v>
      </c>
      <c r="T74" s="498">
        <v>0</v>
      </c>
      <c r="U74" s="498">
        <v>9</v>
      </c>
      <c r="V74" s="498">
        <v>0</v>
      </c>
      <c r="W74" s="498">
        <v>57.899999999999636</v>
      </c>
      <c r="X74" s="498">
        <v>21.899999999999636</v>
      </c>
      <c r="Y74" s="498">
        <v>0</v>
      </c>
      <c r="Z74" s="498">
        <v>0</v>
      </c>
      <c r="AA74" s="498">
        <v>0</v>
      </c>
      <c r="AB74" s="498"/>
      <c r="AC74" s="498">
        <v>28.599999999998545</v>
      </c>
      <c r="AD74" s="498">
        <v>38.400000000001455</v>
      </c>
      <c r="AE74" s="498">
        <v>26</v>
      </c>
      <c r="AF74" s="498">
        <v>0</v>
      </c>
      <c r="AG74" s="498">
        <v>39.300000000001091</v>
      </c>
      <c r="AH74" s="498">
        <f>$ZF$500-16163</f>
        <v>48.600000000002183</v>
      </c>
      <c r="AI74" s="440">
        <v>1</v>
      </c>
      <c r="AJ74" s="429"/>
      <c r="AK74" s="498"/>
      <c r="AS74" s="286"/>
      <c r="BB74" s="286"/>
      <c r="BK74" s="286"/>
      <c r="BT74" s="286"/>
      <c r="CC74" s="286"/>
      <c r="CL74" s="286"/>
      <c r="CU74" s="286"/>
      <c r="DD74" s="286"/>
      <c r="DM74" s="286"/>
      <c r="DV74" s="286"/>
      <c r="EE74" s="286"/>
      <c r="EN74" s="286"/>
      <c r="EW74" s="286"/>
      <c r="FF74" s="286"/>
      <c r="FO74" s="286"/>
      <c r="FX74" s="286"/>
      <c r="GG74" s="286"/>
      <c r="GP74" s="286"/>
      <c r="GY74" s="286"/>
      <c r="HH74" s="286"/>
      <c r="RS74" s="285"/>
    </row>
    <row r="75" spans="1:487" s="61" customFormat="1" ht="15">
      <c r="A75" s="30"/>
      <c r="O75" s="438"/>
      <c r="P75" s="157"/>
      <c r="Q75" s="157"/>
      <c r="R75" s="157"/>
      <c r="S75" s="472"/>
      <c r="T75" s="157"/>
      <c r="U75" s="157"/>
      <c r="V75" s="157"/>
      <c r="W75" s="157"/>
      <c r="X75" s="157"/>
      <c r="Y75" s="157"/>
      <c r="Z75" s="157"/>
      <c r="AA75" s="157"/>
      <c r="AB75" s="501"/>
      <c r="AC75" s="157"/>
      <c r="AD75" s="157"/>
      <c r="AE75" s="157"/>
      <c r="AF75" s="157"/>
      <c r="AG75" s="157"/>
      <c r="AH75" s="157"/>
      <c r="AI75" s="157"/>
      <c r="AJ75" s="157"/>
      <c r="AK75" s="502"/>
      <c r="AL75" s="157"/>
      <c r="AM75" s="157"/>
      <c r="AN75" s="157"/>
      <c r="AO75" s="440"/>
      <c r="AS75" s="286"/>
      <c r="BB75" s="286"/>
      <c r="BK75" s="286"/>
      <c r="BT75" s="286"/>
      <c r="CC75" s="286"/>
      <c r="CL75" s="286"/>
      <c r="CU75" s="286"/>
      <c r="DD75" s="286"/>
      <c r="DM75" s="286"/>
      <c r="DV75" s="286"/>
      <c r="EE75" s="286"/>
      <c r="EN75" s="286"/>
      <c r="EW75" s="286"/>
      <c r="FF75" s="286"/>
      <c r="FO75" s="286"/>
      <c r="FX75" s="286"/>
      <c r="GG75" s="286"/>
      <c r="GP75" s="286"/>
      <c r="GY75" s="286"/>
      <c r="HH75" s="286"/>
      <c r="RS75" s="285"/>
    </row>
    <row r="76" spans="1:487" s="61" customFormat="1" ht="15.75">
      <c r="A76" s="126" t="s">
        <v>2597</v>
      </c>
      <c r="H76" s="498"/>
      <c r="I76" s="498"/>
      <c r="O76" s="438"/>
      <c r="P76" s="157"/>
      <c r="Q76" s="157"/>
      <c r="R76" s="157"/>
      <c r="S76" s="472"/>
      <c r="T76" s="157"/>
      <c r="U76" s="157"/>
      <c r="V76" s="157"/>
      <c r="W76" s="157"/>
      <c r="X76" s="157"/>
      <c r="Y76" s="157"/>
      <c r="Z76" s="157"/>
      <c r="AA76" s="157"/>
      <c r="AB76" s="501"/>
      <c r="AC76" s="157"/>
      <c r="AD76" s="157"/>
      <c r="AE76" s="157"/>
      <c r="AF76" s="157"/>
      <c r="AG76" s="157"/>
      <c r="AH76" s="157"/>
      <c r="AI76" s="157"/>
      <c r="AJ76" s="157"/>
      <c r="AK76" s="502"/>
      <c r="AL76" s="157"/>
      <c r="AM76" s="157"/>
      <c r="AN76" s="157"/>
      <c r="AO76" s="440"/>
      <c r="AS76" s="286"/>
      <c r="BB76" s="286"/>
      <c r="BK76" s="286"/>
      <c r="BT76" s="286"/>
      <c r="CC76" s="286"/>
      <c r="CL76" s="286"/>
      <c r="CU76" s="286"/>
      <c r="DD76" s="286"/>
      <c r="DM76" s="286"/>
      <c r="DV76" s="286"/>
      <c r="EE76" s="286"/>
      <c r="EN76" s="286"/>
      <c r="EW76" s="286"/>
      <c r="FF76" s="286"/>
      <c r="FO76" s="286"/>
      <c r="FX76" s="286"/>
      <c r="GG76" s="286"/>
      <c r="GP76" s="286"/>
      <c r="GY76" s="286"/>
      <c r="HH76" s="286"/>
      <c r="RS76" s="285"/>
    </row>
    <row r="77" spans="1:487" s="61" customFormat="1" ht="15.75">
      <c r="A77" s="126" t="s">
        <v>2598</v>
      </c>
      <c r="H77" s="498"/>
      <c r="I77" s="498"/>
      <c r="O77" s="438"/>
      <c r="P77" s="157"/>
      <c r="Q77" s="157"/>
      <c r="R77" s="157"/>
      <c r="S77" s="472"/>
      <c r="T77" s="157"/>
      <c r="U77" s="157"/>
      <c r="V77" s="157"/>
      <c r="W77" s="157"/>
      <c r="X77" s="157"/>
      <c r="Y77" s="157"/>
      <c r="Z77" s="157"/>
      <c r="AA77" s="157"/>
      <c r="AB77" s="501"/>
      <c r="AC77" s="157"/>
      <c r="AD77" s="157"/>
      <c r="AE77" s="157"/>
      <c r="AF77" s="157"/>
      <c r="AG77" s="157"/>
      <c r="AH77" s="157"/>
      <c r="AI77" s="157"/>
      <c r="AJ77" s="157"/>
      <c r="AK77" s="502"/>
      <c r="AL77" s="157"/>
      <c r="AM77" s="157"/>
      <c r="AN77" s="157"/>
      <c r="AO77" s="440"/>
      <c r="AS77" s="286"/>
      <c r="BB77" s="286"/>
      <c r="BK77" s="286"/>
      <c r="BT77" s="286"/>
      <c r="CC77" s="286"/>
      <c r="CL77" s="286"/>
      <c r="CU77" s="286"/>
      <c r="DD77" s="286"/>
      <c r="DM77" s="286"/>
      <c r="DV77" s="286"/>
      <c r="EE77" s="286"/>
      <c r="EN77" s="286"/>
      <c r="EW77" s="286"/>
      <c r="FF77" s="286"/>
      <c r="FO77" s="286"/>
      <c r="FX77" s="286"/>
      <c r="GG77" s="286"/>
      <c r="GP77" s="286"/>
      <c r="GY77" s="286"/>
      <c r="HH77" s="286"/>
      <c r="RS77" s="285"/>
    </row>
    <row r="78" spans="1:487" s="61" customFormat="1" ht="15.75">
      <c r="A78" s="126" t="s">
        <v>2599</v>
      </c>
      <c r="H78" s="498"/>
      <c r="I78" s="498"/>
      <c r="P78" s="283"/>
      <c r="Q78" s="283"/>
      <c r="R78" s="283"/>
      <c r="S78" s="123"/>
      <c r="T78" s="283"/>
      <c r="U78" s="283"/>
      <c r="V78" s="283"/>
      <c r="W78" s="283"/>
      <c r="X78" s="283"/>
      <c r="Y78" s="283"/>
      <c r="Z78" s="283"/>
      <c r="AA78" s="283"/>
      <c r="AB78" s="284"/>
      <c r="AC78" s="283"/>
      <c r="AD78" s="283"/>
      <c r="AE78" s="283"/>
      <c r="AF78" s="283"/>
      <c r="AG78" s="283"/>
      <c r="AH78" s="283"/>
      <c r="AI78" s="283"/>
      <c r="AJ78" s="283"/>
      <c r="AK78" s="285"/>
      <c r="AL78" s="283"/>
      <c r="AM78" s="283"/>
      <c r="AN78" s="283"/>
      <c r="AO78" s="85"/>
      <c r="AS78" s="286"/>
      <c r="BB78" s="286"/>
      <c r="BK78" s="286"/>
      <c r="BT78" s="286"/>
      <c r="CC78" s="286"/>
      <c r="CL78" s="286"/>
      <c r="CU78" s="286"/>
      <c r="DD78" s="286"/>
      <c r="DM78" s="286"/>
      <c r="DV78" s="286"/>
      <c r="EE78" s="286"/>
      <c r="EN78" s="286"/>
      <c r="EW78" s="286"/>
      <c r="FF78" s="286"/>
      <c r="FO78" s="286"/>
      <c r="FX78" s="286"/>
      <c r="GG78" s="286"/>
      <c r="GP78" s="286"/>
      <c r="GY78" s="286"/>
      <c r="HH78" s="286"/>
      <c r="RS78" s="285"/>
    </row>
    <row r="79" spans="1:487" s="61" customFormat="1" ht="15.75">
      <c r="A79" s="126" t="s">
        <v>2600</v>
      </c>
      <c r="H79" s="498"/>
      <c r="I79" s="498"/>
      <c r="P79" s="283"/>
      <c r="Q79" s="283"/>
      <c r="R79" s="283"/>
      <c r="S79" s="123"/>
      <c r="T79" s="283"/>
      <c r="U79" s="283"/>
      <c r="V79" s="283"/>
      <c r="W79" s="283"/>
      <c r="X79" s="283"/>
      <c r="Y79" s="283"/>
      <c r="Z79" s="283"/>
      <c r="AA79" s="283"/>
      <c r="AB79" s="284"/>
      <c r="AC79" s="283"/>
      <c r="AD79" s="283"/>
      <c r="AE79" s="283"/>
      <c r="AF79" s="283"/>
      <c r="AG79" s="283"/>
      <c r="AH79" s="283"/>
      <c r="AI79" s="283"/>
      <c r="AJ79" s="283"/>
      <c r="AK79" s="285"/>
      <c r="AL79" s="283"/>
      <c r="AM79" s="283"/>
      <c r="AN79" s="283"/>
      <c r="AO79" s="85"/>
      <c r="AS79" s="286"/>
      <c r="BB79" s="286"/>
      <c r="BK79" s="286"/>
      <c r="BT79" s="286"/>
      <c r="CC79" s="286"/>
      <c r="CL79" s="286"/>
      <c r="CU79" s="286"/>
      <c r="DD79" s="286"/>
      <c r="DM79" s="286"/>
      <c r="DV79" s="286"/>
      <c r="EE79" s="286"/>
      <c r="EN79" s="286"/>
      <c r="EW79" s="286"/>
      <c r="FF79" s="286"/>
      <c r="FO79" s="286"/>
      <c r="FX79" s="286"/>
      <c r="GG79" s="286"/>
      <c r="GP79" s="286"/>
      <c r="GY79" s="286"/>
      <c r="HH79" s="286"/>
      <c r="RS79" s="285"/>
    </row>
    <row r="80" spans="1:487" s="61" customFormat="1" ht="15.75">
      <c r="A80" s="126" t="s">
        <v>2601</v>
      </c>
      <c r="B80" s="287"/>
      <c r="C80" s="96"/>
      <c r="D80" s="126"/>
      <c r="E80" s="117"/>
      <c r="F80" s="108"/>
      <c r="G80" s="280"/>
      <c r="H80" s="498"/>
      <c r="I80" s="498"/>
      <c r="J80" s="123"/>
      <c r="M80" s="282"/>
      <c r="N80" s="108"/>
      <c r="P80" s="283"/>
      <c r="Q80" s="283"/>
      <c r="R80" s="283"/>
      <c r="S80" s="123"/>
      <c r="T80" s="283"/>
      <c r="U80" s="283"/>
      <c r="V80" s="283"/>
      <c r="W80" s="283"/>
      <c r="X80" s="283"/>
      <c r="Y80" s="283"/>
      <c r="Z80" s="283"/>
      <c r="AA80" s="283"/>
      <c r="AB80" s="284"/>
      <c r="AC80" s="283"/>
      <c r="AD80" s="283"/>
      <c r="AE80" s="283"/>
      <c r="AF80" s="283"/>
      <c r="AG80" s="283"/>
      <c r="AH80" s="283"/>
      <c r="AI80" s="283"/>
      <c r="AJ80" s="283"/>
      <c r="AK80" s="285"/>
      <c r="AL80" s="283"/>
      <c r="AM80" s="283"/>
      <c r="AN80" s="283"/>
      <c r="AO80" s="85"/>
      <c r="AS80" s="286"/>
      <c r="BB80" s="286"/>
      <c r="BK80" s="286"/>
      <c r="BT80" s="286"/>
      <c r="CC80" s="286"/>
      <c r="CL80" s="286"/>
      <c r="CU80" s="286"/>
      <c r="DD80" s="286"/>
      <c r="DM80" s="286"/>
      <c r="DV80" s="286"/>
      <c r="EE80" s="286"/>
      <c r="EN80" s="286"/>
      <c r="EW80" s="286"/>
      <c r="FF80" s="286"/>
      <c r="FO80" s="286"/>
      <c r="FX80" s="286"/>
      <c r="GG80" s="286"/>
      <c r="GP80" s="286"/>
      <c r="GY80" s="286"/>
      <c r="HH80" s="286"/>
      <c r="RS80" s="285"/>
    </row>
    <row r="81" spans="1:487" s="61" customFormat="1" ht="15.75">
      <c r="A81" s="126" t="s">
        <v>2602</v>
      </c>
      <c r="B81" s="287"/>
      <c r="C81" s="96"/>
      <c r="D81" s="126"/>
      <c r="E81" s="117"/>
      <c r="F81" s="108"/>
      <c r="G81" s="280"/>
      <c r="H81" s="498"/>
      <c r="I81" s="498"/>
      <c r="J81" s="123"/>
      <c r="M81" s="282"/>
      <c r="N81" s="108"/>
      <c r="P81" s="283"/>
      <c r="Q81" s="283"/>
      <c r="R81" s="283"/>
      <c r="S81" s="123"/>
      <c r="T81" s="283"/>
      <c r="U81" s="283"/>
      <c r="V81" s="283"/>
      <c r="W81" s="283"/>
      <c r="X81" s="283"/>
      <c r="Y81" s="283"/>
      <c r="Z81" s="283"/>
      <c r="AA81" s="283"/>
      <c r="AB81" s="284"/>
      <c r="AC81" s="283"/>
      <c r="AD81" s="283"/>
      <c r="AE81" s="283"/>
      <c r="AF81" s="283"/>
      <c r="AG81" s="283"/>
      <c r="AH81" s="283"/>
      <c r="AI81" s="283"/>
      <c r="AJ81" s="283"/>
      <c r="AK81" s="285"/>
      <c r="AL81" s="283"/>
      <c r="AM81" s="283"/>
      <c r="AN81" s="283"/>
      <c r="AO81" s="85"/>
      <c r="AS81" s="286"/>
      <c r="BB81" s="286"/>
      <c r="BK81" s="286"/>
      <c r="BT81" s="286"/>
      <c r="CC81" s="286"/>
      <c r="CL81" s="286"/>
      <c r="CU81" s="286"/>
      <c r="DD81" s="286"/>
      <c r="DM81" s="286"/>
      <c r="DV81" s="286"/>
      <c r="EE81" s="286"/>
      <c r="EN81" s="286"/>
      <c r="EW81" s="286"/>
      <c r="FF81" s="286"/>
      <c r="FO81" s="286"/>
      <c r="FX81" s="286"/>
      <c r="GG81" s="286"/>
      <c r="GP81" s="286"/>
      <c r="GY81" s="286"/>
      <c r="HH81" s="286"/>
      <c r="RS81" s="285"/>
    </row>
    <row r="82" spans="1:487" s="61" customFormat="1" ht="15.75">
      <c r="A82" s="160" t="s">
        <v>2606</v>
      </c>
      <c r="B82" s="287"/>
      <c r="C82" s="96"/>
      <c r="D82" s="126"/>
      <c r="E82" s="117"/>
      <c r="F82" s="108"/>
      <c r="G82" s="280"/>
      <c r="H82" s="498"/>
      <c r="I82" s="498"/>
      <c r="J82" s="123"/>
      <c r="M82" s="282"/>
      <c r="N82" s="108"/>
      <c r="P82" s="283"/>
      <c r="Q82" s="283"/>
      <c r="R82" s="283"/>
      <c r="S82" s="123"/>
      <c r="T82" s="283"/>
      <c r="U82" s="283"/>
      <c r="V82" s="283"/>
      <c r="W82" s="283"/>
      <c r="X82" s="283"/>
      <c r="Y82" s="283"/>
      <c r="Z82" s="283"/>
      <c r="AA82" s="283"/>
      <c r="AB82" s="284"/>
      <c r="AC82" s="283"/>
      <c r="AD82" s="283"/>
      <c r="AE82" s="283"/>
      <c r="AF82" s="283"/>
      <c r="AG82" s="283"/>
      <c r="AH82" s="283"/>
      <c r="AI82" s="283"/>
      <c r="AJ82" s="283"/>
      <c r="AK82" s="285"/>
      <c r="AL82" s="283"/>
      <c r="AM82" s="283"/>
      <c r="AN82" s="283"/>
      <c r="AO82" s="85"/>
      <c r="AS82" s="286"/>
      <c r="BB82" s="286"/>
      <c r="BK82" s="286"/>
      <c r="BT82" s="286"/>
      <c r="CC82" s="286"/>
      <c r="CL82" s="286"/>
      <c r="CU82" s="286"/>
      <c r="DD82" s="286"/>
      <c r="DM82" s="286"/>
      <c r="DV82" s="286"/>
      <c r="EE82" s="286"/>
      <c r="EN82" s="286"/>
      <c r="EW82" s="286"/>
      <c r="FF82" s="286"/>
      <c r="FO82" s="286"/>
      <c r="FX82" s="286"/>
      <c r="GG82" s="286"/>
      <c r="GP82" s="286"/>
      <c r="GY82" s="286"/>
      <c r="HH82" s="286"/>
      <c r="RS82" s="285"/>
    </row>
    <row r="83" spans="1:487" s="61" customFormat="1" ht="15.75">
      <c r="B83" s="287"/>
      <c r="C83" s="96"/>
      <c r="D83" s="126"/>
      <c r="E83" s="117"/>
      <c r="F83" s="108"/>
      <c r="G83" s="510"/>
      <c r="H83" s="498"/>
      <c r="I83" s="498"/>
      <c r="J83" s="611"/>
      <c r="M83" s="282"/>
      <c r="N83" s="108"/>
      <c r="P83" s="283"/>
      <c r="Q83" s="283"/>
      <c r="R83" s="283"/>
      <c r="S83" s="123"/>
      <c r="T83" s="283"/>
      <c r="U83" s="283"/>
      <c r="V83" s="283"/>
      <c r="W83" s="283"/>
      <c r="X83" s="283"/>
      <c r="Y83" s="283"/>
      <c r="Z83" s="283"/>
      <c r="AA83" s="283"/>
      <c r="AB83" s="284"/>
      <c r="AC83" s="283"/>
      <c r="AD83" s="283"/>
      <c r="AE83" s="283"/>
      <c r="AF83" s="283"/>
      <c r="AG83" s="283"/>
      <c r="AH83" s="283"/>
      <c r="AI83" s="283"/>
      <c r="AJ83" s="283"/>
      <c r="AK83" s="285"/>
      <c r="AL83" s="283"/>
      <c r="AM83" s="283"/>
      <c r="AN83" s="283"/>
      <c r="AO83" s="85"/>
      <c r="AS83" s="286"/>
      <c r="BB83" s="286"/>
      <c r="BK83" s="286"/>
      <c r="BT83" s="286"/>
      <c r="CC83" s="286"/>
      <c r="CL83" s="286"/>
      <c r="CU83" s="286"/>
      <c r="DD83" s="286"/>
      <c r="DM83" s="286"/>
      <c r="DV83" s="286"/>
      <c r="EE83" s="286"/>
      <c r="EN83" s="286"/>
      <c r="EW83" s="286"/>
      <c r="FF83" s="286"/>
      <c r="FO83" s="286"/>
      <c r="FX83" s="286"/>
      <c r="GG83" s="286"/>
      <c r="GP83" s="286"/>
      <c r="GY83" s="286"/>
      <c r="HH83" s="286"/>
      <c r="RS83" s="285"/>
    </row>
    <row r="84" spans="1:487" s="61" customFormat="1" ht="15.75">
      <c r="B84" s="287"/>
      <c r="C84" s="96"/>
      <c r="D84" s="126"/>
      <c r="E84" s="117"/>
      <c r="F84" s="108"/>
      <c r="G84" s="280"/>
      <c r="H84" s="281"/>
      <c r="I84" s="443"/>
      <c r="J84" s="123"/>
      <c r="M84" s="282"/>
      <c r="N84" s="108"/>
      <c r="P84" s="283"/>
      <c r="Q84" s="283"/>
      <c r="R84" s="283"/>
      <c r="S84" s="123"/>
      <c r="T84" s="283"/>
      <c r="U84" s="283"/>
      <c r="V84" s="283"/>
      <c r="W84" s="283"/>
      <c r="X84" s="283"/>
      <c r="Y84" s="283"/>
      <c r="Z84" s="283"/>
      <c r="AA84" s="283"/>
      <c r="AB84" s="284"/>
      <c r="AC84" s="283"/>
      <c r="AD84" s="283"/>
      <c r="AE84" s="283"/>
      <c r="AF84" s="283"/>
      <c r="AG84" s="283"/>
      <c r="AH84" s="283"/>
      <c r="AI84" s="283"/>
      <c r="AJ84" s="283"/>
      <c r="AK84" s="285"/>
      <c r="AL84" s="283"/>
      <c r="AM84" s="283"/>
      <c r="AN84" s="283"/>
      <c r="AO84" s="85"/>
      <c r="AS84" s="286"/>
      <c r="BB84" s="286"/>
      <c r="BK84" s="286"/>
      <c r="BT84" s="286"/>
      <c r="CC84" s="286"/>
      <c r="CL84" s="286"/>
      <c r="CU84" s="286"/>
      <c r="DD84" s="286"/>
      <c r="DM84" s="286"/>
      <c r="DV84" s="286"/>
      <c r="EE84" s="286"/>
      <c r="EN84" s="286"/>
      <c r="EW84" s="286"/>
      <c r="FF84" s="286"/>
      <c r="FO84" s="286"/>
      <c r="FX84" s="286"/>
      <c r="GG84" s="286"/>
      <c r="GP84" s="286"/>
      <c r="GY84" s="286"/>
      <c r="HH84" s="286"/>
      <c r="RS84" s="285"/>
    </row>
    <row r="85" spans="1:487" s="61" customFormat="1" ht="15.75">
      <c r="B85" s="287"/>
      <c r="C85" s="96"/>
      <c r="D85" s="126"/>
      <c r="E85" s="117"/>
      <c r="F85" s="108"/>
      <c r="G85" s="280"/>
      <c r="H85" s="281"/>
      <c r="I85" s="443"/>
      <c r="J85" s="123"/>
      <c r="M85" s="282"/>
      <c r="N85" s="108"/>
      <c r="P85" s="283"/>
      <c r="Q85" s="283"/>
      <c r="R85" s="283"/>
      <c r="S85" s="123"/>
      <c r="T85" s="283"/>
      <c r="U85" s="283"/>
      <c r="V85" s="283"/>
      <c r="W85" s="283"/>
      <c r="X85" s="283"/>
      <c r="Y85" s="283"/>
      <c r="Z85" s="283"/>
      <c r="AA85" s="283"/>
      <c r="AB85" s="284"/>
      <c r="AC85" s="283"/>
      <c r="AD85" s="283"/>
      <c r="AE85" s="283"/>
      <c r="AF85" s="283"/>
      <c r="AG85" s="283"/>
      <c r="AH85" s="283"/>
      <c r="AI85" s="283"/>
      <c r="AJ85" s="283"/>
      <c r="AK85" s="285"/>
      <c r="AL85" s="283"/>
      <c r="AM85" s="283"/>
      <c r="AN85" s="283"/>
      <c r="AO85" s="85"/>
      <c r="AS85" s="286"/>
      <c r="BB85" s="286"/>
      <c r="BK85" s="286"/>
      <c r="BT85" s="286"/>
      <c r="CC85" s="286"/>
      <c r="CL85" s="286"/>
      <c r="CU85" s="286"/>
      <c r="DD85" s="286"/>
      <c r="DM85" s="286"/>
      <c r="DV85" s="286"/>
      <c r="EE85" s="286"/>
      <c r="EN85" s="286"/>
      <c r="EW85" s="286"/>
      <c r="FF85" s="286"/>
      <c r="FO85" s="286"/>
      <c r="FX85" s="286"/>
      <c r="GG85" s="286"/>
      <c r="GP85" s="286"/>
      <c r="GY85" s="286"/>
      <c r="HH85" s="286"/>
      <c r="RS85" s="285"/>
    </row>
    <row r="86" spans="1:487" s="7" customFormat="1" ht="23.25">
      <c r="A86" s="111" t="s">
        <v>977</v>
      </c>
      <c r="B86" s="98"/>
      <c r="C86" s="98"/>
      <c r="E86" s="99"/>
      <c r="F86" s="98"/>
      <c r="G86" s="98"/>
      <c r="J86" s="111" t="s">
        <v>978</v>
      </c>
      <c r="K86" s="98"/>
      <c r="L86" s="98"/>
      <c r="M86" s="98"/>
      <c r="AA86" s="8"/>
      <c r="AS86" s="8"/>
      <c r="BB86" s="8"/>
      <c r="BK86" s="8"/>
      <c r="BT86" s="8"/>
      <c r="CC86" s="8"/>
      <c r="CL86" s="8"/>
      <c r="CU86" s="8"/>
      <c r="DD86" s="8"/>
      <c r="DM86" s="8"/>
      <c r="DV86" s="8"/>
      <c r="EE86" s="8"/>
      <c r="EN86" s="8"/>
      <c r="EW86" s="8"/>
      <c r="FF86" s="8"/>
      <c r="FO86" s="8"/>
      <c r="FX86" s="8"/>
      <c r="GG86" s="8"/>
      <c r="GP86" s="8"/>
      <c r="GY86" s="8"/>
      <c r="HH86" s="8"/>
      <c r="JD86" s="62"/>
      <c r="RS86" s="310"/>
    </row>
    <row r="87" spans="1:487" s="11" customFormat="1" ht="19.5">
      <c r="A87" s="124" t="s">
        <v>984</v>
      </c>
      <c r="B87" s="7"/>
      <c r="C87" s="7"/>
      <c r="D87" s="3"/>
      <c r="E87" s="13" t="s">
        <v>53</v>
      </c>
      <c r="F87" s="14" t="s">
        <v>54</v>
      </c>
      <c r="G87" s="14" t="s">
        <v>55</v>
      </c>
      <c r="H87" s="9"/>
      <c r="I87" s="8"/>
      <c r="J87" s="124" t="s">
        <v>985</v>
      </c>
      <c r="K87" s="3"/>
      <c r="L87" s="3"/>
      <c r="N87" s="32" t="s">
        <v>40</v>
      </c>
      <c r="AS87" s="4"/>
      <c r="BB87" s="4"/>
      <c r="BK87" s="4"/>
      <c r="BT87" s="4"/>
      <c r="CC87" s="4"/>
      <c r="CL87" s="4"/>
      <c r="CU87" s="4"/>
      <c r="DD87" s="4"/>
      <c r="DM87" s="4"/>
      <c r="DV87" s="4"/>
      <c r="EE87" s="4"/>
      <c r="EN87" s="4"/>
      <c r="EW87" s="4"/>
      <c r="FF87" s="4"/>
      <c r="FO87" s="4"/>
      <c r="FX87" s="4"/>
      <c r="GG87" s="4"/>
      <c r="GP87" s="4"/>
      <c r="GY87" s="4"/>
      <c r="HH87" s="4"/>
      <c r="RS87" s="221"/>
    </row>
    <row r="88" spans="1:487" s="150" customFormat="1" ht="15">
      <c r="A88" s="5" t="s">
        <v>0</v>
      </c>
      <c r="B88" s="433" t="s">
        <v>3557</v>
      </c>
      <c r="C88" s="3"/>
      <c r="D88" s="3"/>
      <c r="E88" s="113">
        <v>16</v>
      </c>
      <c r="F88" s="52">
        <v>10</v>
      </c>
      <c r="G88" s="53">
        <v>10</v>
      </c>
      <c r="H88" s="207"/>
      <c r="I88" s="5" t="s">
        <v>0</v>
      </c>
      <c r="J88" s="433" t="s">
        <v>3558</v>
      </c>
      <c r="K88"/>
      <c r="L88"/>
      <c r="M88" s="433"/>
      <c r="N88" s="10">
        <f>SUM(Puntenklassement!D60)</f>
        <v>3948</v>
      </c>
      <c r="O88" s="207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152"/>
      <c r="AE88" s="51"/>
      <c r="AS88" s="153"/>
      <c r="BB88" s="153"/>
      <c r="BK88" s="153"/>
      <c r="BT88" s="153"/>
      <c r="CC88" s="153"/>
      <c r="CL88" s="153"/>
      <c r="CU88" s="153"/>
      <c r="DD88" s="153"/>
      <c r="DM88" s="153"/>
      <c r="DV88" s="153"/>
      <c r="EE88" s="153"/>
      <c r="EN88" s="153"/>
      <c r="EW88" s="153"/>
      <c r="FF88" s="153"/>
      <c r="FO88" s="153"/>
      <c r="FX88" s="153"/>
      <c r="GG88" s="153"/>
      <c r="GP88" s="153"/>
      <c r="GY88" s="153"/>
      <c r="HH88" s="153"/>
      <c r="JD88" s="154"/>
      <c r="RS88" s="311"/>
    </row>
    <row r="89" spans="1:487" s="3" customFormat="1" ht="15.75">
      <c r="A89" s="5" t="s">
        <v>2</v>
      </c>
      <c r="B89" s="433" t="s">
        <v>1004</v>
      </c>
      <c r="E89" s="113">
        <v>7</v>
      </c>
      <c r="F89" s="52">
        <v>4</v>
      </c>
      <c r="G89" s="53">
        <v>8</v>
      </c>
      <c r="H89" s="207"/>
      <c r="I89" s="5" t="s">
        <v>2</v>
      </c>
      <c r="J89" s="433" t="s">
        <v>1040</v>
      </c>
      <c r="K89" s="431"/>
      <c r="L89" s="431"/>
      <c r="N89" s="10">
        <f>SUM(Puntenklassement!D19)</f>
        <v>3683</v>
      </c>
      <c r="O89" s="207"/>
      <c r="T89" s="22"/>
      <c r="U89" s="105"/>
      <c r="V89" s="104"/>
      <c r="W89" s="104"/>
      <c r="X89" s="22"/>
      <c r="Y89" s="106"/>
      <c r="Z89" s="104"/>
      <c r="AA89" s="105"/>
      <c r="AC89" s="22"/>
      <c r="AD89" s="106"/>
      <c r="AE89" s="107"/>
      <c r="AS89" s="4"/>
      <c r="BB89" s="4"/>
      <c r="BK89" s="4"/>
      <c r="BT89" s="4"/>
      <c r="CC89" s="4"/>
      <c r="CL89" s="4"/>
      <c r="CU89" s="4"/>
      <c r="DD89" s="4"/>
      <c r="DM89" s="4"/>
      <c r="DV89" s="4"/>
      <c r="EE89" s="4"/>
      <c r="EN89" s="4"/>
      <c r="EW89" s="4"/>
      <c r="FF89" s="4"/>
      <c r="FO89" s="4"/>
      <c r="FX89" s="4"/>
      <c r="GG89" s="4"/>
      <c r="GP89" s="4"/>
      <c r="GY89" s="4"/>
      <c r="HH89" s="4"/>
      <c r="JD89" s="62"/>
      <c r="RS89" s="309"/>
    </row>
    <row r="90" spans="1:487" s="3" customFormat="1" ht="15">
      <c r="A90" s="5" t="s">
        <v>3</v>
      </c>
      <c r="B90" s="462" t="s">
        <v>27</v>
      </c>
      <c r="E90" s="113">
        <v>7</v>
      </c>
      <c r="F90" s="52">
        <v>4</v>
      </c>
      <c r="G90" s="53">
        <v>7</v>
      </c>
      <c r="H90" s="207"/>
      <c r="I90" s="5" t="s">
        <v>3</v>
      </c>
      <c r="J90" s="438" t="s">
        <v>1036</v>
      </c>
      <c r="K90"/>
      <c r="L90"/>
      <c r="N90" s="10">
        <f>SUM(Puntenklassement!D53)</f>
        <v>3654</v>
      </c>
      <c r="O90" s="207"/>
      <c r="T90" s="22"/>
      <c r="U90" s="22"/>
      <c r="V90" s="22"/>
      <c r="W90" s="22"/>
      <c r="X90" s="22"/>
      <c r="Y90" s="105"/>
      <c r="Z90" s="22"/>
      <c r="AA90" s="104"/>
      <c r="AC90" s="22"/>
      <c r="AD90" s="104"/>
      <c r="AS90" s="4"/>
      <c r="BB90" s="4"/>
      <c r="BK90" s="4"/>
      <c r="BT90" s="4"/>
      <c r="CC90" s="4"/>
      <c r="CL90" s="4"/>
      <c r="CU90" s="4"/>
      <c r="DD90" s="4"/>
      <c r="DM90" s="4"/>
      <c r="DV90" s="4"/>
      <c r="EE90" s="4"/>
      <c r="EN90" s="4"/>
      <c r="EW90" s="4"/>
      <c r="FF90" s="4"/>
      <c r="FO90" s="4"/>
      <c r="FX90" s="4"/>
      <c r="GG90" s="4"/>
      <c r="GP90" s="4"/>
      <c r="GY90" s="4"/>
      <c r="HH90" s="4"/>
      <c r="RS90" s="309"/>
    </row>
    <row r="91" spans="1:487" s="3" customFormat="1" ht="15">
      <c r="A91" s="5" t="s">
        <v>5</v>
      </c>
      <c r="B91" s="433" t="s">
        <v>1053</v>
      </c>
      <c r="E91" s="113">
        <v>6</v>
      </c>
      <c r="F91" s="52">
        <v>4</v>
      </c>
      <c r="G91" s="53">
        <v>5</v>
      </c>
      <c r="H91" s="207"/>
      <c r="I91" s="5" t="s">
        <v>5</v>
      </c>
      <c r="J91" s="472" t="s">
        <v>2570</v>
      </c>
      <c r="K91" s="431"/>
      <c r="L91" s="431"/>
      <c r="N91" s="10">
        <f>SUM(Puntenklassement!D68)</f>
        <v>3616</v>
      </c>
      <c r="O91" s="207"/>
      <c r="T91" s="22"/>
      <c r="U91" s="104"/>
      <c r="V91" s="105"/>
      <c r="W91" s="22"/>
      <c r="X91" s="22"/>
      <c r="Y91" s="22"/>
      <c r="Z91" s="22"/>
      <c r="AA91" s="22"/>
      <c r="AC91" s="22"/>
      <c r="AD91" s="105"/>
      <c r="AE91" s="107"/>
      <c r="AS91" s="4"/>
      <c r="BB91" s="4"/>
      <c r="BK91" s="4"/>
      <c r="BT91" s="4"/>
      <c r="CC91" s="4"/>
      <c r="CL91" s="4"/>
      <c r="CU91" s="4"/>
      <c r="DD91" s="4"/>
      <c r="DM91" s="4"/>
      <c r="DV91" s="4"/>
      <c r="EE91" s="4"/>
      <c r="EN91" s="4"/>
      <c r="EW91" s="4"/>
      <c r="FF91" s="4"/>
      <c r="FO91" s="4"/>
      <c r="FX91" s="4"/>
      <c r="GG91" s="4"/>
      <c r="GP91" s="4"/>
      <c r="GY91" s="4"/>
      <c r="HH91" s="4"/>
      <c r="RS91" s="309"/>
    </row>
    <row r="92" spans="1:487" s="3" customFormat="1" ht="15">
      <c r="A92" s="5" t="s">
        <v>7</v>
      </c>
      <c r="B92" s="462" t="s">
        <v>25</v>
      </c>
      <c r="E92" s="113">
        <v>6</v>
      </c>
      <c r="F92" s="52">
        <v>3</v>
      </c>
      <c r="G92" s="53">
        <v>3</v>
      </c>
      <c r="H92" s="207"/>
      <c r="I92" s="5" t="s">
        <v>7</v>
      </c>
      <c r="J92" s="472" t="s">
        <v>2604</v>
      </c>
      <c r="K92" s="431"/>
      <c r="L92" s="431"/>
      <c r="N92" s="10">
        <f>SUM(Puntenklassement!D64)</f>
        <v>3571</v>
      </c>
      <c r="O92" s="207"/>
      <c r="T92" s="22"/>
      <c r="U92" s="22"/>
      <c r="V92" s="22"/>
      <c r="W92" s="22"/>
      <c r="X92" s="22"/>
      <c r="Y92" s="22"/>
      <c r="Z92" s="106"/>
      <c r="AA92" s="22"/>
      <c r="AC92" s="22"/>
      <c r="AD92" s="22"/>
      <c r="AS92" s="4"/>
      <c r="BB92" s="4"/>
      <c r="BK92" s="4"/>
      <c r="BT92" s="4"/>
      <c r="CC92" s="4"/>
      <c r="CL92" s="4"/>
      <c r="CU92" s="4"/>
      <c r="DD92" s="4"/>
      <c r="DM92" s="4"/>
      <c r="DV92" s="4"/>
      <c r="EE92" s="4"/>
      <c r="EN92" s="4"/>
      <c r="EW92" s="4"/>
      <c r="FF92" s="4"/>
      <c r="FO92" s="4"/>
      <c r="FX92" s="4"/>
      <c r="GG92" s="4"/>
      <c r="GP92" s="4"/>
      <c r="GY92" s="4"/>
      <c r="HH92" s="4"/>
      <c r="RS92" s="309"/>
    </row>
    <row r="93" spans="1:487" s="3" customFormat="1" ht="15">
      <c r="A93" s="5" t="s">
        <v>8</v>
      </c>
      <c r="B93" s="433" t="s">
        <v>1047</v>
      </c>
      <c r="D93" s="433"/>
      <c r="E93" s="113">
        <v>5</v>
      </c>
      <c r="F93" s="52">
        <v>10</v>
      </c>
      <c r="G93" s="53">
        <v>6</v>
      </c>
      <c r="H93" s="207"/>
      <c r="I93" s="5" t="s">
        <v>8</v>
      </c>
      <c r="J93" s="433" t="s">
        <v>1035</v>
      </c>
      <c r="K93" s="431"/>
      <c r="L93" s="431"/>
      <c r="N93" s="10">
        <f>SUM(Puntenklassement!D47)</f>
        <v>3566</v>
      </c>
      <c r="O93" s="207"/>
      <c r="T93" s="22"/>
      <c r="U93" s="22"/>
      <c r="V93" s="22"/>
      <c r="W93" s="22"/>
      <c r="X93" s="22"/>
      <c r="Y93" s="22"/>
      <c r="Z93" s="22"/>
      <c r="AA93" s="22"/>
      <c r="AC93" s="22"/>
      <c r="AD93" s="22"/>
      <c r="AE93" s="107"/>
      <c r="AS93" s="4"/>
      <c r="BB93" s="4"/>
      <c r="BK93" s="4"/>
      <c r="BT93" s="4"/>
      <c r="CC93" s="4"/>
      <c r="CL93" s="4"/>
      <c r="CU93" s="4"/>
      <c r="DD93" s="4"/>
      <c r="DM93" s="4"/>
      <c r="DV93" s="4"/>
      <c r="EE93" s="4"/>
      <c r="EN93" s="4"/>
      <c r="EW93" s="4"/>
      <c r="FF93" s="4"/>
      <c r="FO93" s="4"/>
      <c r="FX93" s="4"/>
      <c r="GG93" s="4"/>
      <c r="GP93" s="4"/>
      <c r="GY93" s="4"/>
      <c r="HH93" s="4"/>
      <c r="RS93" s="309"/>
    </row>
    <row r="94" spans="1:487" s="3" customFormat="1" ht="15">
      <c r="A94" s="30" t="s">
        <v>10</v>
      </c>
      <c r="B94" s="438" t="s">
        <v>156</v>
      </c>
      <c r="E94" s="113">
        <v>5</v>
      </c>
      <c r="F94" s="52">
        <v>7</v>
      </c>
      <c r="G94" s="53">
        <v>6</v>
      </c>
      <c r="H94" s="207"/>
      <c r="I94" s="5" t="s">
        <v>10</v>
      </c>
      <c r="J94" s="433" t="s">
        <v>1019</v>
      </c>
      <c r="K94" s="442"/>
      <c r="L94" s="442"/>
      <c r="N94" s="10">
        <f>SUM(Puntenklassement!D36)</f>
        <v>3531</v>
      </c>
      <c r="O94" s="207"/>
      <c r="T94" s="22"/>
      <c r="U94" s="22"/>
      <c r="V94" s="22"/>
      <c r="W94" s="22"/>
      <c r="X94" s="105"/>
      <c r="Y94" s="22"/>
      <c r="Z94" s="22"/>
      <c r="AA94" s="106"/>
      <c r="AC94" s="22"/>
      <c r="AD94" s="22"/>
      <c r="AS94" s="4"/>
      <c r="BB94" s="4"/>
      <c r="BK94" s="4"/>
      <c r="BT94" s="4"/>
      <c r="CC94" s="4"/>
      <c r="CL94" s="4"/>
      <c r="CU94" s="4"/>
      <c r="DD94" s="4"/>
      <c r="DM94" s="4"/>
      <c r="DV94" s="4"/>
      <c r="EE94" s="4"/>
      <c r="EN94" s="4"/>
      <c r="EW94" s="4"/>
      <c r="FF94" s="4"/>
      <c r="FO94" s="4"/>
      <c r="FX94" s="4"/>
      <c r="GG94" s="4"/>
      <c r="GP94" s="4"/>
      <c r="GY94" s="4"/>
      <c r="HH94" s="4"/>
      <c r="RS94" s="309"/>
    </row>
    <row r="95" spans="1:487" s="3" customFormat="1" ht="15">
      <c r="A95" s="5" t="s">
        <v>12</v>
      </c>
      <c r="B95" s="433" t="s">
        <v>1035</v>
      </c>
      <c r="C95" s="433"/>
      <c r="D95" s="433"/>
      <c r="E95" s="113">
        <v>5</v>
      </c>
      <c r="F95" s="52">
        <v>4</v>
      </c>
      <c r="G95" s="53">
        <v>7</v>
      </c>
      <c r="H95" s="207"/>
      <c r="I95" s="5" t="s">
        <v>12</v>
      </c>
      <c r="J95" s="462" t="s">
        <v>25</v>
      </c>
      <c r="K95"/>
      <c r="L95"/>
      <c r="N95" s="10">
        <f>SUM(Puntenklassement!D39)</f>
        <v>3469</v>
      </c>
      <c r="O95" s="207"/>
      <c r="T95" s="106"/>
      <c r="U95" s="22"/>
      <c r="V95" s="22"/>
      <c r="W95" s="22"/>
      <c r="X95" s="106"/>
      <c r="Y95" s="104"/>
      <c r="Z95" s="22"/>
      <c r="AA95" s="22"/>
      <c r="AC95" s="104"/>
      <c r="AD95" s="22"/>
      <c r="AE95" s="107"/>
      <c r="AS95" s="4"/>
      <c r="BB95" s="4"/>
      <c r="BK95" s="4"/>
      <c r="BT95" s="4"/>
      <c r="CC95" s="4"/>
      <c r="CL95" s="4"/>
      <c r="CU95" s="4"/>
      <c r="DD95" s="4"/>
      <c r="DM95" s="4"/>
      <c r="DV95" s="4"/>
      <c r="EE95" s="4"/>
      <c r="EN95" s="4"/>
      <c r="EW95" s="4"/>
      <c r="FF95" s="4"/>
      <c r="FO95" s="4"/>
      <c r="FX95" s="4"/>
      <c r="GG95" s="4"/>
      <c r="GP95" s="4"/>
      <c r="GY95" s="4"/>
      <c r="HH95" s="4"/>
      <c r="RS95" s="309"/>
    </row>
    <row r="96" spans="1:487" s="96" customFormat="1" ht="15">
      <c r="A96" s="5" t="s">
        <v>14</v>
      </c>
      <c r="B96" s="544" t="s">
        <v>2724</v>
      </c>
      <c r="C96" s="3"/>
      <c r="D96" s="3"/>
      <c r="E96" s="113">
        <v>5</v>
      </c>
      <c r="F96" s="52">
        <v>1</v>
      </c>
      <c r="G96" s="53">
        <v>4</v>
      </c>
      <c r="H96" s="207"/>
      <c r="I96" s="5" t="s">
        <v>14</v>
      </c>
      <c r="J96" s="433" t="s">
        <v>999</v>
      </c>
      <c r="K96"/>
      <c r="L96"/>
      <c r="M96" s="3"/>
      <c r="N96" s="10">
        <f>SUM(Puntenklassement!D24)</f>
        <v>3424</v>
      </c>
      <c r="O96" s="207"/>
      <c r="T96" s="74"/>
      <c r="U96" s="74"/>
      <c r="V96" s="74"/>
      <c r="W96" s="74"/>
      <c r="X96" s="74"/>
      <c r="Y96" s="74"/>
      <c r="Z96" s="74"/>
      <c r="AA96" s="74"/>
      <c r="AC96" s="74"/>
      <c r="AD96" s="74"/>
      <c r="AS96" s="151"/>
      <c r="BB96" s="151"/>
      <c r="BK96" s="151"/>
      <c r="BT96" s="151"/>
      <c r="CC96" s="151"/>
      <c r="CL96" s="151"/>
      <c r="CU96" s="151"/>
      <c r="DD96" s="151"/>
      <c r="DM96" s="151"/>
      <c r="DV96" s="151"/>
      <c r="EE96" s="151"/>
      <c r="EN96" s="151"/>
      <c r="EW96" s="151"/>
      <c r="FF96" s="151"/>
      <c r="FO96" s="151"/>
      <c r="FX96" s="151"/>
      <c r="GG96" s="151"/>
      <c r="GP96" s="151"/>
      <c r="GY96" s="151"/>
      <c r="HH96" s="151"/>
      <c r="RS96" s="312"/>
    </row>
    <row r="97" spans="1:487" s="3" customFormat="1" ht="15">
      <c r="A97" s="443" t="s">
        <v>16</v>
      </c>
      <c r="B97" s="442" t="s">
        <v>144</v>
      </c>
      <c r="E97" s="113">
        <v>5</v>
      </c>
      <c r="F97" s="52">
        <v>1</v>
      </c>
      <c r="G97" s="53">
        <v>2</v>
      </c>
      <c r="H97" s="207"/>
      <c r="I97" s="5" t="s">
        <v>16</v>
      </c>
      <c r="J97" s="433" t="s">
        <v>988</v>
      </c>
      <c r="K97" s="431"/>
      <c r="L97" s="431"/>
      <c r="N97" s="10">
        <f>SUM(Puntenklassement!D58)</f>
        <v>3414</v>
      </c>
      <c r="O97" s="207"/>
      <c r="T97" s="22"/>
      <c r="U97" s="106"/>
      <c r="V97" s="106"/>
      <c r="W97" s="105"/>
      <c r="X97" s="22"/>
      <c r="Y97" s="22"/>
      <c r="Z97" s="105"/>
      <c r="AA97" s="22"/>
      <c r="AC97" s="22"/>
      <c r="AD97" s="22"/>
      <c r="AS97" s="4"/>
      <c r="BB97" s="4"/>
      <c r="BK97" s="4"/>
      <c r="BT97" s="4"/>
      <c r="CC97" s="4"/>
      <c r="CL97" s="4"/>
      <c r="CU97" s="4"/>
      <c r="DD97" s="4"/>
      <c r="DM97" s="4"/>
      <c r="DV97" s="4"/>
      <c r="EE97" s="4"/>
      <c r="EN97" s="4"/>
      <c r="EW97" s="4"/>
      <c r="FF97" s="4"/>
      <c r="FO97" s="4"/>
      <c r="FX97" s="4"/>
      <c r="GG97" s="4"/>
      <c r="GP97" s="4"/>
      <c r="GY97" s="4"/>
      <c r="HH97" s="4"/>
      <c r="RS97" s="309"/>
    </row>
    <row r="98" spans="1:487" s="3" customFormat="1" ht="15">
      <c r="A98" s="5" t="s">
        <v>18</v>
      </c>
      <c r="B98" s="472" t="s">
        <v>2561</v>
      </c>
      <c r="C98" s="433"/>
      <c r="D98" s="433"/>
      <c r="E98" s="113">
        <v>4</v>
      </c>
      <c r="F98" s="52">
        <v>5</v>
      </c>
      <c r="G98" s="53">
        <v>5</v>
      </c>
      <c r="H98" s="207"/>
      <c r="I98" s="5" t="s">
        <v>18</v>
      </c>
      <c r="J98" s="438" t="s">
        <v>1028</v>
      </c>
      <c r="K98"/>
      <c r="L98"/>
      <c r="N98" s="10">
        <f>SUM(Puntenklassement!D10)</f>
        <v>3366</v>
      </c>
      <c r="O98" s="207"/>
      <c r="T98" s="104"/>
      <c r="U98" s="22"/>
      <c r="V98" s="22"/>
      <c r="W98" s="22"/>
      <c r="X98" s="22"/>
      <c r="Y98" s="22"/>
      <c r="Z98" s="22"/>
      <c r="AA98" s="22"/>
      <c r="AC98" s="105"/>
      <c r="AD98" s="22"/>
      <c r="AE98" s="107"/>
      <c r="AS98" s="4"/>
      <c r="BB98" s="4"/>
      <c r="BK98" s="4"/>
      <c r="BT98" s="4"/>
      <c r="CC98" s="4"/>
      <c r="CL98" s="4"/>
      <c r="CU98" s="4"/>
      <c r="DD98" s="4"/>
      <c r="DM98" s="4"/>
      <c r="DV98" s="4"/>
      <c r="EE98" s="4"/>
      <c r="EN98" s="4"/>
      <c r="EW98" s="4"/>
      <c r="FF98" s="4"/>
      <c r="FO98" s="4"/>
      <c r="FX98" s="4"/>
      <c r="GG98" s="4"/>
      <c r="GP98" s="4"/>
      <c r="GY98" s="4"/>
      <c r="HH98" s="4"/>
      <c r="RS98" s="309"/>
    </row>
    <row r="99" spans="1:487" s="3" customFormat="1" ht="15">
      <c r="A99" s="5" t="s">
        <v>20</v>
      </c>
      <c r="B99" s="544" t="s">
        <v>2733</v>
      </c>
      <c r="C99" s="433"/>
      <c r="D99" s="433"/>
      <c r="E99" s="113">
        <v>4</v>
      </c>
      <c r="F99" s="52">
        <v>4</v>
      </c>
      <c r="G99" s="53">
        <v>2</v>
      </c>
      <c r="H99" s="207"/>
      <c r="I99" s="5" t="s">
        <v>20</v>
      </c>
      <c r="J99" s="472" t="s">
        <v>2560</v>
      </c>
      <c r="K99"/>
      <c r="L99"/>
      <c r="N99" s="10">
        <f>SUM(Puntenklassement!D5)</f>
        <v>3328</v>
      </c>
      <c r="O99" s="207"/>
      <c r="T99" s="105"/>
      <c r="U99" s="22"/>
      <c r="V99" s="22"/>
      <c r="W99" s="22"/>
      <c r="X99" s="22"/>
      <c r="Y99" s="22"/>
      <c r="Z99" s="22"/>
      <c r="AA99" s="22"/>
      <c r="AC99" s="22"/>
      <c r="AD99" s="22"/>
      <c r="AS99" s="4"/>
      <c r="BB99" s="4"/>
      <c r="BK99" s="4"/>
      <c r="BT99" s="4"/>
      <c r="CC99" s="4"/>
      <c r="CL99" s="4"/>
      <c r="CU99" s="4"/>
      <c r="DD99" s="4"/>
      <c r="DM99" s="4"/>
      <c r="DV99" s="4"/>
      <c r="EE99" s="4"/>
      <c r="EN99" s="4"/>
      <c r="EW99" s="4"/>
      <c r="FF99" s="4"/>
      <c r="FO99" s="4"/>
      <c r="FX99" s="4"/>
      <c r="GG99" s="4"/>
      <c r="GP99" s="4"/>
      <c r="GY99" s="4"/>
      <c r="HH99" s="4"/>
      <c r="RS99" s="309"/>
    </row>
    <row r="100" spans="1:487" s="3" customFormat="1" ht="15">
      <c r="A100" s="5" t="s">
        <v>22</v>
      </c>
      <c r="B100" s="462" t="s">
        <v>11</v>
      </c>
      <c r="C100" s="433"/>
      <c r="D100" s="433"/>
      <c r="E100" s="113">
        <v>4</v>
      </c>
      <c r="F100" s="52">
        <v>4</v>
      </c>
      <c r="G100" s="53">
        <v>1</v>
      </c>
      <c r="H100" s="207"/>
      <c r="I100" s="5" t="s">
        <v>22</v>
      </c>
      <c r="J100" s="472" t="s">
        <v>2568</v>
      </c>
      <c r="K100"/>
      <c r="L100"/>
      <c r="N100" s="10">
        <f>SUM(Puntenklassement!D52)</f>
        <v>3309</v>
      </c>
      <c r="O100" s="207"/>
      <c r="T100" s="22"/>
      <c r="U100" s="22"/>
      <c r="V100" s="22"/>
      <c r="W100" s="22"/>
      <c r="X100" s="22"/>
      <c r="Y100" s="22"/>
      <c r="Z100" s="22"/>
      <c r="AA100" s="22"/>
      <c r="AC100" s="22"/>
      <c r="AD100" s="22"/>
      <c r="AS100" s="4"/>
      <c r="BB100" s="4"/>
      <c r="BK100" s="4"/>
      <c r="BT100" s="4"/>
      <c r="CC100" s="4"/>
      <c r="CL100" s="4"/>
      <c r="CU100" s="4"/>
      <c r="DD100" s="4"/>
      <c r="DM100" s="4"/>
      <c r="DV100" s="4"/>
      <c r="EE100" s="4"/>
      <c r="EN100" s="4"/>
      <c r="EW100" s="4"/>
      <c r="FF100" s="4"/>
      <c r="FO100" s="4"/>
      <c r="FX100" s="4"/>
      <c r="GG100" s="4"/>
      <c r="GP100" s="4"/>
      <c r="GY100" s="4"/>
      <c r="HH100" s="4"/>
      <c r="RS100" s="309"/>
    </row>
    <row r="101" spans="1:487" s="3" customFormat="1" ht="15">
      <c r="A101" s="5" t="s">
        <v>24</v>
      </c>
      <c r="B101" s="433" t="s">
        <v>1057</v>
      </c>
      <c r="C101" s="433"/>
      <c r="D101" s="433"/>
      <c r="E101" s="113">
        <v>4</v>
      </c>
      <c r="F101" s="52">
        <v>3</v>
      </c>
      <c r="G101" s="53">
        <v>5</v>
      </c>
      <c r="H101" s="207"/>
      <c r="I101" s="5" t="s">
        <v>24</v>
      </c>
      <c r="J101" s="433" t="s">
        <v>1004</v>
      </c>
      <c r="K101"/>
      <c r="L101"/>
      <c r="N101" s="10">
        <f>SUM(Puntenklassement!D54)</f>
        <v>3282</v>
      </c>
      <c r="O101" s="207"/>
      <c r="T101" s="22"/>
      <c r="U101" s="22"/>
      <c r="V101" s="22"/>
      <c r="W101" s="22"/>
      <c r="X101" s="22"/>
      <c r="Y101" s="22"/>
      <c r="Z101" s="22"/>
      <c r="AA101" s="22"/>
      <c r="AC101" s="22"/>
      <c r="AD101" s="22"/>
      <c r="AS101" s="4"/>
      <c r="BB101" s="4"/>
      <c r="BK101" s="4"/>
      <c r="BT101" s="4"/>
      <c r="CC101" s="4"/>
      <c r="CL101" s="4"/>
      <c r="CU101" s="4"/>
      <c r="DD101" s="4"/>
      <c r="DM101" s="4"/>
      <c r="DV101" s="4"/>
      <c r="EE101" s="4"/>
      <c r="EN101" s="4"/>
      <c r="EW101" s="4"/>
      <c r="FF101" s="4"/>
      <c r="FO101" s="4"/>
      <c r="FX101" s="4"/>
      <c r="GG101" s="4"/>
      <c r="GP101" s="4"/>
      <c r="GY101" s="4"/>
      <c r="HH101" s="4"/>
      <c r="RS101" s="309"/>
    </row>
    <row r="102" spans="1:487" s="3" customFormat="1" ht="15">
      <c r="A102" s="5" t="s">
        <v>26</v>
      </c>
      <c r="B102" s="433" t="s">
        <v>1013</v>
      </c>
      <c r="C102" s="433"/>
      <c r="D102" s="433"/>
      <c r="E102" s="113">
        <v>4</v>
      </c>
      <c r="F102" s="52">
        <v>2</v>
      </c>
      <c r="G102" s="53">
        <v>3</v>
      </c>
      <c r="H102" s="207"/>
      <c r="I102" s="5" t="s">
        <v>26</v>
      </c>
      <c r="J102" s="433" t="s">
        <v>1053</v>
      </c>
      <c r="K102"/>
      <c r="L102"/>
      <c r="N102" s="10">
        <f>SUM(Puntenklassement!D31)</f>
        <v>3262</v>
      </c>
      <c r="O102" s="207"/>
      <c r="T102" s="22"/>
      <c r="U102" s="22"/>
      <c r="V102" s="22"/>
      <c r="W102" s="22"/>
      <c r="X102" s="104"/>
      <c r="Y102" s="22"/>
      <c r="Z102" s="22"/>
      <c r="AA102" s="22"/>
      <c r="AC102" s="22"/>
      <c r="AD102" s="22"/>
      <c r="AS102" s="4"/>
      <c r="BB102" s="4"/>
      <c r="BK102" s="4"/>
      <c r="BT102" s="4"/>
      <c r="CC102" s="4"/>
      <c r="CL102" s="4"/>
      <c r="CU102" s="4"/>
      <c r="DD102" s="4"/>
      <c r="DM102" s="4"/>
      <c r="DV102" s="4"/>
      <c r="EE102" s="4"/>
      <c r="EN102" s="4"/>
      <c r="EW102" s="4"/>
      <c r="FF102" s="4"/>
      <c r="FO102" s="4"/>
      <c r="FX102" s="4"/>
      <c r="GG102" s="4"/>
      <c r="GP102" s="4"/>
      <c r="GY102" s="4"/>
      <c r="HH102" s="4"/>
      <c r="RS102" s="309"/>
    </row>
    <row r="103" spans="1:487" s="3" customFormat="1" ht="15">
      <c r="A103" s="5" t="s">
        <v>28</v>
      </c>
      <c r="B103" s="472" t="s">
        <v>2564</v>
      </c>
      <c r="C103" s="433"/>
      <c r="D103" s="433"/>
      <c r="E103" s="113">
        <v>4</v>
      </c>
      <c r="F103" s="52">
        <v>2</v>
      </c>
      <c r="G103" s="53">
        <v>0</v>
      </c>
      <c r="H103" s="207"/>
      <c r="I103" s="5" t="s">
        <v>28</v>
      </c>
      <c r="J103" s="472" t="s">
        <v>2569</v>
      </c>
      <c r="K103"/>
      <c r="L103"/>
      <c r="N103" s="10">
        <f>SUM(Puntenklassement!D41)</f>
        <v>3255</v>
      </c>
      <c r="O103" s="207"/>
      <c r="T103" s="22"/>
      <c r="U103" s="22"/>
      <c r="V103" s="22"/>
      <c r="W103" s="22"/>
      <c r="X103" s="22"/>
      <c r="Y103" s="22"/>
      <c r="Z103" s="22"/>
      <c r="AA103" s="22"/>
      <c r="AC103" s="106"/>
      <c r="AD103" s="22"/>
      <c r="AS103" s="4"/>
      <c r="BB103" s="4"/>
      <c r="BK103" s="4"/>
      <c r="BT103" s="4"/>
      <c r="CC103" s="4"/>
      <c r="CL103" s="4"/>
      <c r="CU103" s="4"/>
      <c r="DD103" s="4"/>
      <c r="DM103" s="4"/>
      <c r="DV103" s="4"/>
      <c r="EE103" s="4"/>
      <c r="EN103" s="4"/>
      <c r="EW103" s="4"/>
      <c r="FF103" s="4"/>
      <c r="FO103" s="4"/>
      <c r="FX103" s="4"/>
      <c r="GG103" s="4"/>
      <c r="GP103" s="4"/>
      <c r="GY103" s="4"/>
      <c r="HH103" s="4"/>
      <c r="RS103" s="309"/>
    </row>
    <row r="104" spans="1:487" s="3" customFormat="1" ht="15">
      <c r="A104" s="5" t="s">
        <v>30</v>
      </c>
      <c r="B104" s="472" t="s">
        <v>2565</v>
      </c>
      <c r="C104" s="433"/>
      <c r="D104" s="433"/>
      <c r="E104" s="113">
        <v>4</v>
      </c>
      <c r="F104" s="52">
        <v>1</v>
      </c>
      <c r="G104" s="53">
        <v>1</v>
      </c>
      <c r="H104" s="207"/>
      <c r="I104" s="5" t="s">
        <v>30</v>
      </c>
      <c r="J104" s="462" t="s">
        <v>33</v>
      </c>
      <c r="K104"/>
      <c r="L104"/>
      <c r="N104" s="10">
        <f>SUM(Puntenklassement!D63)</f>
        <v>3244</v>
      </c>
      <c r="O104" s="207"/>
      <c r="T104" s="22"/>
      <c r="U104" s="22"/>
      <c r="V104" s="22"/>
      <c r="W104" s="106"/>
      <c r="X104" s="22"/>
      <c r="Y104" s="22"/>
      <c r="Z104" s="22"/>
      <c r="AA104" s="22"/>
      <c r="AC104" s="22"/>
      <c r="AD104" s="22"/>
      <c r="AE104" s="107"/>
      <c r="AS104" s="4"/>
      <c r="BB104" s="4"/>
      <c r="BK104" s="4"/>
      <c r="BT104" s="4"/>
      <c r="CC104" s="4"/>
      <c r="CL104" s="4"/>
      <c r="CU104" s="4"/>
      <c r="DD104" s="4"/>
      <c r="DM104" s="4"/>
      <c r="DV104" s="4"/>
      <c r="EE104" s="4"/>
      <c r="EN104" s="4"/>
      <c r="EW104" s="4"/>
      <c r="FF104" s="4"/>
      <c r="FO104" s="4"/>
      <c r="FX104" s="4"/>
      <c r="GG104" s="4"/>
      <c r="GP104" s="4"/>
      <c r="GY104" s="4"/>
      <c r="HH104" s="4"/>
      <c r="RS104" s="309"/>
    </row>
    <row r="105" spans="1:487" s="3" customFormat="1" ht="15">
      <c r="A105" s="443" t="s">
        <v>32</v>
      </c>
      <c r="B105" s="462" t="s">
        <v>17</v>
      </c>
      <c r="C105" s="433"/>
      <c r="D105" s="433"/>
      <c r="E105" s="113">
        <v>4</v>
      </c>
      <c r="F105" s="52">
        <v>1</v>
      </c>
      <c r="G105" s="53">
        <v>0</v>
      </c>
      <c r="H105" s="207"/>
      <c r="I105" s="5" t="s">
        <v>32</v>
      </c>
      <c r="J105" s="472" t="s">
        <v>2562</v>
      </c>
      <c r="K105"/>
      <c r="L105"/>
      <c r="N105" s="10">
        <f>SUM(Puntenklassement!D40)</f>
        <v>3238</v>
      </c>
      <c r="O105" s="207"/>
      <c r="T105" s="22"/>
      <c r="U105" s="22"/>
      <c r="V105" s="22"/>
      <c r="W105" s="22"/>
      <c r="X105" s="22"/>
      <c r="Y105" s="22"/>
      <c r="Z105" s="22"/>
      <c r="AA105" s="22"/>
      <c r="AC105" s="22"/>
      <c r="AD105" s="22"/>
      <c r="AS105" s="4"/>
      <c r="BB105" s="4"/>
      <c r="BK105" s="4"/>
      <c r="BT105" s="4"/>
      <c r="CC105" s="4"/>
      <c r="CL105" s="4"/>
      <c r="CU105" s="4"/>
      <c r="DD105" s="4"/>
      <c r="DM105" s="4"/>
      <c r="DV105" s="4"/>
      <c r="EE105" s="4"/>
      <c r="EN105" s="4"/>
      <c r="EW105" s="4"/>
      <c r="FF105" s="4"/>
      <c r="FO105" s="4"/>
      <c r="FX105" s="4"/>
      <c r="GG105" s="4"/>
      <c r="GP105" s="4"/>
      <c r="GY105" s="4"/>
      <c r="HH105" s="4"/>
      <c r="RS105" s="309"/>
    </row>
    <row r="106" spans="1:487" s="3" customFormat="1" ht="15">
      <c r="A106" s="5" t="s">
        <v>34</v>
      </c>
      <c r="B106" s="433" t="s">
        <v>1019</v>
      </c>
      <c r="C106" s="433"/>
      <c r="D106" s="433"/>
      <c r="E106" s="113">
        <v>4</v>
      </c>
      <c r="F106" s="52">
        <v>0</v>
      </c>
      <c r="G106" s="53">
        <v>1</v>
      </c>
      <c r="H106" s="207"/>
      <c r="I106" s="5" t="s">
        <v>34</v>
      </c>
      <c r="J106" s="433" t="s">
        <v>1013</v>
      </c>
      <c r="K106"/>
      <c r="L106"/>
      <c r="N106" s="10">
        <f>SUM(Puntenklassement!D25)</f>
        <v>3229</v>
      </c>
      <c r="O106" s="207"/>
      <c r="T106" s="22"/>
      <c r="U106" s="22"/>
      <c r="V106" s="22"/>
      <c r="W106" s="22"/>
      <c r="X106" s="22"/>
      <c r="Y106" s="22"/>
      <c r="Z106" s="22"/>
      <c r="AA106" s="22"/>
      <c r="AC106" s="22"/>
      <c r="AD106" s="22"/>
      <c r="AS106" s="4"/>
      <c r="BB106" s="4"/>
      <c r="BK106" s="4"/>
      <c r="BT106" s="4"/>
      <c r="CC106" s="4"/>
      <c r="CL106" s="4"/>
      <c r="CU106" s="4"/>
      <c r="DD106" s="4"/>
      <c r="DM106" s="4"/>
      <c r="DV106" s="4"/>
      <c r="EE106" s="4"/>
      <c r="EN106" s="4"/>
      <c r="EW106" s="4"/>
      <c r="FF106" s="4"/>
      <c r="FO106" s="4"/>
      <c r="FX106" s="4"/>
      <c r="GG106" s="4"/>
      <c r="GP106" s="4"/>
      <c r="GY106" s="4"/>
      <c r="HH106" s="4"/>
      <c r="RS106" s="309"/>
    </row>
    <row r="107" spans="1:487" s="3" customFormat="1" ht="15">
      <c r="A107" s="443" t="s">
        <v>36</v>
      </c>
      <c r="B107" s="472" t="s">
        <v>2568</v>
      </c>
      <c r="C107" s="433"/>
      <c r="D107" s="433"/>
      <c r="E107" s="113">
        <v>3</v>
      </c>
      <c r="F107" s="52">
        <v>7</v>
      </c>
      <c r="G107" s="53">
        <v>0</v>
      </c>
      <c r="H107" s="207"/>
      <c r="I107" s="5" t="s">
        <v>36</v>
      </c>
      <c r="J107" s="438" t="s">
        <v>157</v>
      </c>
      <c r="K107"/>
      <c r="L107"/>
      <c r="N107" s="10">
        <f>SUM(Puntenklassement!D72)</f>
        <v>3215</v>
      </c>
      <c r="O107" s="207"/>
      <c r="T107" s="22"/>
      <c r="U107" s="22"/>
      <c r="V107" s="22"/>
      <c r="W107" s="22"/>
      <c r="X107" s="22"/>
      <c r="Y107" s="22"/>
      <c r="Z107" s="22"/>
      <c r="AA107" s="22"/>
      <c r="AC107" s="22"/>
      <c r="AD107" s="22"/>
      <c r="AS107" s="4"/>
      <c r="BB107" s="4"/>
      <c r="BK107" s="4"/>
      <c r="BT107" s="4"/>
      <c r="CC107" s="4"/>
      <c r="CL107" s="4"/>
      <c r="CU107" s="4"/>
      <c r="DD107" s="4"/>
      <c r="DM107" s="4"/>
      <c r="DV107" s="4"/>
      <c r="EE107" s="4"/>
      <c r="EN107" s="4"/>
      <c r="EW107" s="4"/>
      <c r="FF107" s="4"/>
      <c r="FO107" s="4"/>
      <c r="FX107" s="4"/>
      <c r="GG107" s="4"/>
      <c r="GP107" s="4"/>
      <c r="GY107" s="4"/>
      <c r="HH107" s="4"/>
      <c r="RS107" s="309"/>
    </row>
    <row r="108" spans="1:487" s="3" customFormat="1" ht="15">
      <c r="A108" s="5" t="s">
        <v>38</v>
      </c>
      <c r="B108" s="433" t="s">
        <v>2732</v>
      </c>
      <c r="C108" s="438"/>
      <c r="D108" s="438"/>
      <c r="E108" s="113">
        <v>3</v>
      </c>
      <c r="F108" s="52">
        <v>5</v>
      </c>
      <c r="G108" s="53">
        <v>7</v>
      </c>
      <c r="H108" s="207"/>
      <c r="I108" s="5" t="s">
        <v>38</v>
      </c>
      <c r="J108" s="433" t="s">
        <v>989</v>
      </c>
      <c r="K108"/>
      <c r="L108"/>
      <c r="N108" s="10">
        <f>SUM(Puntenklassement!D21)</f>
        <v>3204</v>
      </c>
      <c r="O108" s="207"/>
      <c r="T108" s="22"/>
      <c r="U108" s="22"/>
      <c r="V108" s="22"/>
      <c r="W108" s="22"/>
      <c r="X108" s="22"/>
      <c r="Y108" s="22"/>
      <c r="Z108" s="22"/>
      <c r="AA108" s="22"/>
      <c r="AC108" s="22"/>
      <c r="AD108" s="22"/>
      <c r="AS108" s="4"/>
      <c r="BB108" s="4"/>
      <c r="BK108" s="4"/>
      <c r="BT108" s="4"/>
      <c r="CC108" s="4"/>
      <c r="CL108" s="4"/>
      <c r="CU108" s="4"/>
      <c r="DD108" s="4"/>
      <c r="DM108" s="4"/>
      <c r="DV108" s="4"/>
      <c r="EE108" s="4"/>
      <c r="EN108" s="4"/>
      <c r="EW108" s="4"/>
      <c r="FF108" s="4"/>
      <c r="FO108" s="4"/>
      <c r="FX108" s="4"/>
      <c r="GG108" s="4"/>
      <c r="GP108" s="4"/>
      <c r="GY108" s="4"/>
      <c r="HH108" s="4"/>
      <c r="RS108" s="309"/>
    </row>
    <row r="109" spans="1:487" s="3" customFormat="1" ht="15">
      <c r="A109" s="30" t="s">
        <v>146</v>
      </c>
      <c r="B109" s="433" t="s">
        <v>988</v>
      </c>
      <c r="C109" s="438"/>
      <c r="D109" s="438"/>
      <c r="E109" s="113">
        <v>3</v>
      </c>
      <c r="F109" s="52">
        <v>4</v>
      </c>
      <c r="G109" s="53">
        <v>2</v>
      </c>
      <c r="H109" s="207"/>
      <c r="I109" s="30" t="s">
        <v>146</v>
      </c>
      <c r="J109" s="472" t="s">
        <v>2551</v>
      </c>
      <c r="K109"/>
      <c r="L109"/>
      <c r="N109" s="10">
        <f>SUM(Puntenklassement!D6)</f>
        <v>3178</v>
      </c>
      <c r="O109" s="207"/>
      <c r="T109" s="22"/>
      <c r="U109" s="22"/>
      <c r="V109" s="22"/>
      <c r="W109" s="22"/>
      <c r="X109" s="22"/>
      <c r="Y109" s="22"/>
      <c r="Z109" s="22"/>
      <c r="AA109" s="22"/>
      <c r="AC109" s="22"/>
      <c r="AD109" s="22"/>
      <c r="AS109" s="4"/>
      <c r="BB109" s="4"/>
      <c r="BK109" s="4"/>
      <c r="BT109" s="4"/>
      <c r="CC109" s="4"/>
      <c r="CL109" s="4"/>
      <c r="CU109" s="4"/>
      <c r="DD109" s="4"/>
      <c r="DM109" s="4"/>
      <c r="DV109" s="4"/>
      <c r="EE109" s="4"/>
      <c r="EN109" s="4"/>
      <c r="EW109" s="4"/>
      <c r="FF109" s="4"/>
      <c r="FO109" s="4"/>
      <c r="FX109" s="4"/>
      <c r="GG109" s="4"/>
      <c r="GP109" s="4"/>
      <c r="GY109" s="4"/>
      <c r="HH109" s="4"/>
      <c r="RS109" s="309"/>
    </row>
    <row r="110" spans="1:487" s="3" customFormat="1" ht="15">
      <c r="A110" s="30" t="s">
        <v>147</v>
      </c>
      <c r="B110" s="433" t="s">
        <v>989</v>
      </c>
      <c r="C110" s="433"/>
      <c r="D110" s="433"/>
      <c r="E110" s="113">
        <v>3</v>
      </c>
      <c r="F110" s="52">
        <v>3</v>
      </c>
      <c r="G110" s="53">
        <v>4</v>
      </c>
      <c r="H110" s="207"/>
      <c r="I110" s="30" t="s">
        <v>147</v>
      </c>
      <c r="J110" s="433" t="s">
        <v>1001</v>
      </c>
      <c r="K110"/>
      <c r="L110"/>
      <c r="N110" s="10">
        <f>SUM(Puntenklassement!D45)</f>
        <v>3166</v>
      </c>
      <c r="O110" s="207"/>
      <c r="T110" s="22"/>
      <c r="U110" s="22"/>
      <c r="V110" s="22"/>
      <c r="W110" s="22"/>
      <c r="X110" s="22"/>
      <c r="Y110" s="22"/>
      <c r="Z110" s="22"/>
      <c r="AA110" s="22"/>
      <c r="AC110" s="22"/>
      <c r="AD110" s="22"/>
      <c r="AS110" s="4"/>
      <c r="BB110" s="4"/>
      <c r="BK110" s="4"/>
      <c r="BT110" s="4"/>
      <c r="CC110" s="4"/>
      <c r="CL110" s="4"/>
      <c r="CU110" s="4"/>
      <c r="DD110" s="4"/>
      <c r="DM110" s="4"/>
      <c r="DV110" s="4"/>
      <c r="EE110" s="4"/>
      <c r="EN110" s="4"/>
      <c r="EW110" s="4"/>
      <c r="FF110" s="4"/>
      <c r="FO110" s="4"/>
      <c r="FX110" s="4"/>
      <c r="GG110" s="4"/>
      <c r="GP110" s="4"/>
      <c r="GY110" s="4"/>
      <c r="HH110" s="4"/>
      <c r="RS110" s="309"/>
    </row>
    <row r="111" spans="1:487" s="3" customFormat="1" ht="15">
      <c r="A111" s="30" t="s">
        <v>148</v>
      </c>
      <c r="B111" s="438" t="s">
        <v>1028</v>
      </c>
      <c r="E111" s="113">
        <v>3</v>
      </c>
      <c r="F111" s="52">
        <v>3</v>
      </c>
      <c r="G111" s="53">
        <v>2</v>
      </c>
      <c r="H111" s="207"/>
      <c r="I111" s="30" t="s">
        <v>148</v>
      </c>
      <c r="J111" s="472" t="s">
        <v>2566</v>
      </c>
      <c r="K111"/>
      <c r="L111"/>
      <c r="N111" s="10">
        <f>SUM(Puntenklassement!D73)</f>
        <v>3164</v>
      </c>
      <c r="O111" s="207"/>
      <c r="T111" s="22"/>
      <c r="U111" s="22"/>
      <c r="V111" s="22"/>
      <c r="W111" s="22"/>
      <c r="X111" s="22"/>
      <c r="Y111" s="22"/>
      <c r="Z111" s="22"/>
      <c r="AA111" s="22"/>
      <c r="AC111" s="22"/>
      <c r="AD111" s="22"/>
      <c r="AS111" s="4"/>
      <c r="BB111" s="4"/>
      <c r="BK111" s="4"/>
      <c r="BT111" s="4"/>
      <c r="CC111" s="4"/>
      <c r="CL111" s="4"/>
      <c r="CU111" s="4"/>
      <c r="DD111" s="4"/>
      <c r="DM111" s="4"/>
      <c r="DV111" s="4"/>
      <c r="EE111" s="4"/>
      <c r="EN111" s="4"/>
      <c r="EW111" s="4"/>
      <c r="FF111" s="4"/>
      <c r="FO111" s="4"/>
      <c r="FX111" s="4"/>
      <c r="GG111" s="4"/>
      <c r="GP111" s="4"/>
      <c r="GY111" s="4"/>
      <c r="HH111" s="4"/>
      <c r="RS111" s="309"/>
    </row>
    <row r="112" spans="1:487" s="3" customFormat="1" ht="15">
      <c r="A112" s="30" t="s">
        <v>152</v>
      </c>
      <c r="B112" s="462" t="s">
        <v>13</v>
      </c>
      <c r="C112" s="433"/>
      <c r="D112" s="438"/>
      <c r="E112" s="113">
        <v>3</v>
      </c>
      <c r="F112" s="52">
        <v>3</v>
      </c>
      <c r="G112" s="53">
        <v>2</v>
      </c>
      <c r="H112" s="207"/>
      <c r="I112" s="30" t="s">
        <v>152</v>
      </c>
      <c r="J112" s="433" t="s">
        <v>1039</v>
      </c>
      <c r="K112"/>
      <c r="L112"/>
      <c r="M112" s="433"/>
      <c r="N112" s="10">
        <f>SUM(Puntenklassement!D62)</f>
        <v>3161</v>
      </c>
      <c r="O112" s="207"/>
      <c r="T112" s="22"/>
      <c r="U112" s="22"/>
      <c r="V112" s="22"/>
      <c r="W112" s="22"/>
      <c r="X112" s="22"/>
      <c r="Y112" s="22"/>
      <c r="Z112" s="22"/>
      <c r="AA112" s="22"/>
      <c r="AC112" s="22"/>
      <c r="AD112" s="22"/>
      <c r="AS112" s="4"/>
      <c r="BB112" s="4"/>
      <c r="BK112" s="4"/>
      <c r="BT112" s="4"/>
      <c r="CC112" s="4"/>
      <c r="CL112" s="4"/>
      <c r="CU112" s="4"/>
      <c r="DD112" s="4"/>
      <c r="DM112" s="4"/>
      <c r="DV112" s="4"/>
      <c r="EE112" s="4"/>
      <c r="EN112" s="4"/>
      <c r="EW112" s="4"/>
      <c r="FF112" s="4"/>
      <c r="FO112" s="4"/>
      <c r="FX112" s="4"/>
      <c r="GG112" s="4"/>
      <c r="GP112" s="4"/>
      <c r="GY112" s="4"/>
      <c r="HH112" s="4"/>
      <c r="RS112" s="309"/>
    </row>
    <row r="113" spans="1:487" s="3" customFormat="1" ht="15">
      <c r="A113" s="30" t="s">
        <v>159</v>
      </c>
      <c r="B113" s="462" t="s">
        <v>4</v>
      </c>
      <c r="E113" s="113">
        <v>3</v>
      </c>
      <c r="F113" s="52">
        <v>2</v>
      </c>
      <c r="G113" s="53">
        <v>2</v>
      </c>
      <c r="H113" s="207"/>
      <c r="I113" s="30" t="s">
        <v>159</v>
      </c>
      <c r="J113" s="462" t="s">
        <v>9</v>
      </c>
      <c r="K113"/>
      <c r="L113"/>
      <c r="N113" s="10">
        <f>SUM(Puntenklassement!D15)</f>
        <v>3156</v>
      </c>
      <c r="O113" s="207"/>
      <c r="T113" s="22"/>
      <c r="U113" s="22"/>
      <c r="V113" s="22"/>
      <c r="W113" s="22"/>
      <c r="X113" s="22"/>
      <c r="Y113" s="22"/>
      <c r="Z113" s="22"/>
      <c r="AA113" s="22"/>
      <c r="AC113" s="22"/>
      <c r="AD113" s="22"/>
      <c r="AS113" s="4"/>
      <c r="BB113" s="4"/>
      <c r="BK113" s="4"/>
      <c r="BT113" s="4"/>
      <c r="CC113" s="4"/>
      <c r="CL113" s="4"/>
      <c r="CU113" s="4"/>
      <c r="DD113" s="4"/>
      <c r="DM113" s="4"/>
      <c r="DV113" s="4"/>
      <c r="EE113" s="4"/>
      <c r="EN113" s="4"/>
      <c r="EW113" s="4"/>
      <c r="FF113" s="4"/>
      <c r="FO113" s="4"/>
      <c r="FX113" s="4"/>
      <c r="GG113" s="4"/>
      <c r="GP113" s="4"/>
      <c r="GY113" s="4"/>
      <c r="HH113" s="4"/>
      <c r="RS113" s="309"/>
    </row>
    <row r="114" spans="1:487" s="3" customFormat="1" ht="15">
      <c r="A114" s="30" t="s">
        <v>161</v>
      </c>
      <c r="B114" s="472" t="s">
        <v>2569</v>
      </c>
      <c r="C114" s="433"/>
      <c r="D114" s="433"/>
      <c r="E114" s="113">
        <v>3</v>
      </c>
      <c r="F114" s="52">
        <v>2</v>
      </c>
      <c r="G114" s="53">
        <v>1</v>
      </c>
      <c r="H114" s="207"/>
      <c r="I114" s="30"/>
      <c r="J114" s="442" t="s">
        <v>144</v>
      </c>
      <c r="K114"/>
      <c r="L114"/>
      <c r="N114" s="10">
        <f>SUM(Puntenklassement!D67)</f>
        <v>3156</v>
      </c>
      <c r="O114" s="207"/>
      <c r="T114" s="22"/>
      <c r="U114" s="22"/>
      <c r="V114" s="22"/>
      <c r="W114" s="22"/>
      <c r="X114" s="22"/>
      <c r="Y114" s="22"/>
      <c r="Z114" s="22"/>
      <c r="AA114" s="22"/>
      <c r="AC114" s="22"/>
      <c r="AD114" s="22"/>
      <c r="AS114" s="4"/>
      <c r="BB114" s="4"/>
      <c r="BK114" s="4"/>
      <c r="BT114" s="4"/>
      <c r="CC114" s="4"/>
      <c r="CL114" s="4"/>
      <c r="CU114" s="4"/>
      <c r="DD114" s="4"/>
      <c r="DM114" s="4"/>
      <c r="DV114" s="4"/>
      <c r="EE114" s="4"/>
      <c r="EN114" s="4"/>
      <c r="EW114" s="4"/>
      <c r="FF114" s="4"/>
      <c r="FO114" s="4"/>
      <c r="FX114" s="4"/>
      <c r="GG114" s="4"/>
      <c r="GP114" s="4"/>
      <c r="GY114" s="4"/>
      <c r="HH114" s="4"/>
      <c r="RS114" s="309"/>
    </row>
    <row r="115" spans="1:487" s="3" customFormat="1" ht="15">
      <c r="A115" s="5" t="s">
        <v>162</v>
      </c>
      <c r="B115" s="472" t="s">
        <v>2562</v>
      </c>
      <c r="E115" s="113">
        <v>3</v>
      </c>
      <c r="F115" s="52">
        <v>2</v>
      </c>
      <c r="G115" s="53">
        <v>0</v>
      </c>
      <c r="H115" s="207"/>
      <c r="I115" s="5" t="s">
        <v>162</v>
      </c>
      <c r="J115" s="433" t="s">
        <v>1057</v>
      </c>
      <c r="K115"/>
      <c r="L115"/>
      <c r="N115" s="10">
        <f>SUM(Puntenklassement!D30)</f>
        <v>3145</v>
      </c>
      <c r="O115" s="207"/>
      <c r="T115" s="22"/>
      <c r="U115" s="22"/>
      <c r="V115" s="22"/>
      <c r="W115" s="22"/>
      <c r="X115" s="22"/>
      <c r="Y115" s="22"/>
      <c r="Z115" s="22"/>
      <c r="AA115" s="22"/>
      <c r="AC115" s="22"/>
      <c r="AD115" s="22"/>
      <c r="AS115" s="4"/>
      <c r="BB115" s="4"/>
      <c r="BK115" s="4"/>
      <c r="BT115" s="4"/>
      <c r="CC115" s="4"/>
      <c r="CL115" s="4"/>
      <c r="CU115" s="4"/>
      <c r="DD115" s="4"/>
      <c r="DM115" s="4"/>
      <c r="DV115" s="4"/>
      <c r="EE115" s="4"/>
      <c r="EN115" s="4"/>
      <c r="EW115" s="4"/>
      <c r="FF115" s="4"/>
      <c r="FO115" s="4"/>
      <c r="FX115" s="4"/>
      <c r="GG115" s="4"/>
      <c r="GP115" s="4"/>
      <c r="GY115" s="4"/>
      <c r="HH115" s="4"/>
      <c r="RS115" s="309"/>
    </row>
    <row r="116" spans="1:487" s="3" customFormat="1" ht="15">
      <c r="A116" s="5" t="s">
        <v>163</v>
      </c>
      <c r="B116" s="462" t="s">
        <v>35</v>
      </c>
      <c r="C116" s="438"/>
      <c r="E116" s="113">
        <v>3</v>
      </c>
      <c r="F116" s="52">
        <v>2</v>
      </c>
      <c r="G116" s="53">
        <v>0</v>
      </c>
      <c r="H116" s="207"/>
      <c r="I116" s="5" t="s">
        <v>163</v>
      </c>
      <c r="J116" s="438" t="s">
        <v>156</v>
      </c>
      <c r="K116"/>
      <c r="L116"/>
      <c r="N116" s="10">
        <f>SUM(Puntenklassement!D48)</f>
        <v>3124</v>
      </c>
      <c r="O116" s="207"/>
      <c r="T116" s="22"/>
      <c r="U116" s="22"/>
      <c r="V116" s="22"/>
      <c r="W116" s="22"/>
      <c r="X116" s="22"/>
      <c r="Y116" s="22"/>
      <c r="Z116" s="22"/>
      <c r="AA116" s="22"/>
      <c r="AC116" s="22"/>
      <c r="AD116" s="22"/>
      <c r="AS116" s="4"/>
      <c r="BB116" s="4"/>
      <c r="BK116" s="4"/>
      <c r="BT116" s="4"/>
      <c r="CC116" s="4"/>
      <c r="CL116" s="4"/>
      <c r="CU116" s="4"/>
      <c r="DD116" s="4"/>
      <c r="DM116" s="4"/>
      <c r="DV116" s="4"/>
      <c r="EE116" s="4"/>
      <c r="EN116" s="4"/>
      <c r="EW116" s="4"/>
      <c r="FF116" s="4"/>
      <c r="FO116" s="4"/>
      <c r="FX116" s="4"/>
      <c r="GG116" s="4"/>
      <c r="GP116" s="4"/>
      <c r="GY116" s="4"/>
      <c r="HH116" s="4"/>
      <c r="RS116" s="309"/>
    </row>
    <row r="117" spans="1:487" s="3" customFormat="1" ht="15">
      <c r="A117" s="5" t="s">
        <v>165</v>
      </c>
      <c r="B117" s="433" t="s">
        <v>1021</v>
      </c>
      <c r="C117" s="433"/>
      <c r="D117" s="433"/>
      <c r="E117" s="113">
        <v>3</v>
      </c>
      <c r="F117" s="52">
        <v>1</v>
      </c>
      <c r="G117" s="53">
        <v>3</v>
      </c>
      <c r="H117" s="207"/>
      <c r="I117" s="5" t="s">
        <v>165</v>
      </c>
      <c r="J117" s="462" t="s">
        <v>17</v>
      </c>
      <c r="K117"/>
      <c r="L117"/>
      <c r="N117" s="10">
        <f>SUM(Puntenklassement!D23)</f>
        <v>3111</v>
      </c>
      <c r="O117" s="207"/>
      <c r="T117" s="22"/>
      <c r="U117" s="22"/>
      <c r="V117" s="22"/>
      <c r="W117" s="22"/>
      <c r="X117" s="22"/>
      <c r="Y117" s="22"/>
      <c r="Z117" s="22"/>
      <c r="AA117" s="22"/>
      <c r="AC117" s="22"/>
      <c r="AD117" s="22"/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  <c r="RS117" s="309"/>
    </row>
    <row r="118" spans="1:487" s="3" customFormat="1" ht="15">
      <c r="A118" s="30" t="s">
        <v>284</v>
      </c>
      <c r="B118" s="438" t="s">
        <v>1026</v>
      </c>
      <c r="D118" s="438"/>
      <c r="E118" s="113">
        <v>3</v>
      </c>
      <c r="F118" s="52">
        <v>1</v>
      </c>
      <c r="G118" s="53">
        <v>0</v>
      </c>
      <c r="H118" s="207"/>
      <c r="I118" s="30" t="s">
        <v>284</v>
      </c>
      <c r="J118" s="431" t="s">
        <v>2729</v>
      </c>
      <c r="K118"/>
      <c r="L118"/>
      <c r="N118" s="10">
        <f>SUM(Puntenklassement!D32)</f>
        <v>3107</v>
      </c>
      <c r="O118" s="207"/>
      <c r="T118" s="22"/>
      <c r="U118" s="22"/>
      <c r="V118" s="22"/>
      <c r="W118" s="22"/>
      <c r="X118" s="22"/>
      <c r="Y118" s="22"/>
      <c r="Z118" s="22"/>
      <c r="AA118" s="22"/>
      <c r="AC118" s="22"/>
      <c r="AD118" s="22"/>
      <c r="AS118" s="4"/>
      <c r="BB118" s="4"/>
      <c r="BK118" s="4"/>
      <c r="BT118" s="4"/>
      <c r="CC118" s="4"/>
      <c r="CL118" s="4"/>
      <c r="CU118" s="4"/>
      <c r="DD118" s="4"/>
      <c r="DM118" s="4"/>
      <c r="DV118" s="4"/>
      <c r="EE118" s="4"/>
      <c r="EN118" s="4"/>
      <c r="EW118" s="4"/>
      <c r="FF118" s="4"/>
      <c r="FO118" s="4"/>
      <c r="FX118" s="4"/>
      <c r="GG118" s="4"/>
      <c r="GP118" s="4"/>
      <c r="GY118" s="4"/>
      <c r="HH118" s="4"/>
      <c r="RS118" s="309"/>
    </row>
    <row r="119" spans="1:487" s="3" customFormat="1" ht="15">
      <c r="A119" s="30" t="s">
        <v>285</v>
      </c>
      <c r="B119" s="433" t="s">
        <v>1040</v>
      </c>
      <c r="C119" s="433"/>
      <c r="E119" s="113">
        <v>2</v>
      </c>
      <c r="F119" s="52">
        <v>5</v>
      </c>
      <c r="G119" s="53">
        <v>5</v>
      </c>
      <c r="H119" s="207"/>
      <c r="I119" s="30" t="s">
        <v>285</v>
      </c>
      <c r="J119" s="472" t="s">
        <v>2561</v>
      </c>
      <c r="K119"/>
      <c r="L119"/>
      <c r="N119" s="10">
        <f>SUM(Puntenklassement!D9)</f>
        <v>3091</v>
      </c>
      <c r="O119" s="207"/>
      <c r="T119" s="22"/>
      <c r="U119" s="22"/>
      <c r="V119" s="22"/>
      <c r="W119" s="22"/>
      <c r="X119" s="22"/>
      <c r="Y119" s="22"/>
      <c r="Z119" s="22"/>
      <c r="AA119" s="22"/>
      <c r="AC119" s="22"/>
      <c r="AD119" s="22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RS119" s="309"/>
    </row>
    <row r="120" spans="1:487" s="3" customFormat="1" ht="15">
      <c r="A120" s="30" t="s">
        <v>286</v>
      </c>
      <c r="B120" s="438" t="s">
        <v>160</v>
      </c>
      <c r="C120" s="433"/>
      <c r="E120" s="113">
        <v>2</v>
      </c>
      <c r="F120" s="52">
        <v>5</v>
      </c>
      <c r="G120" s="53">
        <v>4</v>
      </c>
      <c r="H120" s="207"/>
      <c r="I120" s="30" t="s">
        <v>286</v>
      </c>
      <c r="J120" s="462" t="s">
        <v>27</v>
      </c>
      <c r="K120"/>
      <c r="L120"/>
      <c r="N120" s="10">
        <f>SUM(Puntenklassement!D46)</f>
        <v>3051</v>
      </c>
      <c r="O120" s="207"/>
      <c r="T120" s="22"/>
      <c r="U120" s="22"/>
      <c r="V120" s="22"/>
      <c r="W120" s="22"/>
      <c r="X120" s="22"/>
      <c r="Y120" s="22"/>
      <c r="Z120" s="22"/>
      <c r="AA120" s="22"/>
      <c r="AC120" s="22"/>
      <c r="AD120" s="22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  <c r="RS120" s="309"/>
    </row>
    <row r="121" spans="1:487" s="3" customFormat="1" ht="15">
      <c r="A121" s="30" t="s">
        <v>287</v>
      </c>
      <c r="B121" s="433" t="s">
        <v>1020</v>
      </c>
      <c r="C121" s="433"/>
      <c r="E121" s="113">
        <v>2</v>
      </c>
      <c r="F121" s="52">
        <v>4</v>
      </c>
      <c r="G121" s="53">
        <v>3</v>
      </c>
      <c r="H121" s="207"/>
      <c r="I121" s="30" t="s">
        <v>287</v>
      </c>
      <c r="J121" s="462" t="s">
        <v>37</v>
      </c>
      <c r="K121" s="431"/>
      <c r="L121" s="431"/>
      <c r="N121" s="10">
        <f>SUM(Puntenklassement!D66)</f>
        <v>3044</v>
      </c>
      <c r="O121" s="207"/>
      <c r="T121" s="22"/>
      <c r="U121" s="22"/>
      <c r="V121" s="22"/>
      <c r="W121" s="22"/>
      <c r="X121" s="22"/>
      <c r="Y121" s="22"/>
      <c r="Z121" s="22"/>
      <c r="AA121" s="22"/>
      <c r="AC121" s="22"/>
      <c r="AD121" s="22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  <c r="RS121" s="309"/>
    </row>
    <row r="122" spans="1:487" s="3" customFormat="1" ht="15">
      <c r="A122" s="30" t="s">
        <v>990</v>
      </c>
      <c r="B122" s="433" t="s">
        <v>1039</v>
      </c>
      <c r="C122" s="433"/>
      <c r="E122" s="113">
        <v>2</v>
      </c>
      <c r="F122" s="52">
        <v>4</v>
      </c>
      <c r="G122" s="53">
        <v>0</v>
      </c>
      <c r="H122" s="207"/>
      <c r="I122" s="30" t="s">
        <v>990</v>
      </c>
      <c r="J122" s="472" t="s">
        <v>2567</v>
      </c>
      <c r="K122"/>
      <c r="L122"/>
      <c r="N122" s="10">
        <f>SUM(Puntenklassement!D71)</f>
        <v>3042</v>
      </c>
      <c r="O122" s="207"/>
      <c r="T122" s="22"/>
      <c r="U122" s="22"/>
      <c r="V122" s="22"/>
      <c r="W122" s="22"/>
      <c r="X122" s="22"/>
      <c r="Y122" s="22"/>
      <c r="Z122" s="22"/>
      <c r="AA122" s="22"/>
      <c r="AC122" s="22"/>
      <c r="AD122" s="22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  <c r="RS122" s="309"/>
    </row>
    <row r="123" spans="1:487" s="3" customFormat="1" ht="15">
      <c r="A123" s="443" t="s">
        <v>991</v>
      </c>
      <c r="B123" s="433" t="s">
        <v>1003</v>
      </c>
      <c r="E123" s="113">
        <v>2</v>
      </c>
      <c r="F123" s="52">
        <v>3</v>
      </c>
      <c r="G123" s="53">
        <v>1</v>
      </c>
      <c r="H123" s="207"/>
      <c r="I123" s="30" t="s">
        <v>991</v>
      </c>
      <c r="J123" s="442" t="s">
        <v>143</v>
      </c>
      <c r="K123"/>
      <c r="L123"/>
      <c r="M123" s="433"/>
      <c r="N123" s="10">
        <f>SUM(Puntenklassement!D50)</f>
        <v>3033</v>
      </c>
      <c r="O123" s="207"/>
      <c r="T123" s="22"/>
      <c r="U123" s="22"/>
      <c r="V123" s="22"/>
      <c r="W123" s="22"/>
      <c r="X123" s="22"/>
      <c r="Y123" s="22"/>
      <c r="Z123" s="22"/>
      <c r="AA123" s="22"/>
      <c r="AC123" s="22"/>
      <c r="AD123" s="22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  <c r="RS123" s="309"/>
    </row>
    <row r="124" spans="1:487" s="3" customFormat="1" ht="15">
      <c r="A124" s="30" t="s">
        <v>992</v>
      </c>
      <c r="B124" s="433" t="s">
        <v>1010</v>
      </c>
      <c r="E124" s="113">
        <v>2</v>
      </c>
      <c r="F124" s="52">
        <v>3</v>
      </c>
      <c r="G124" s="53">
        <v>1</v>
      </c>
      <c r="H124" s="207"/>
      <c r="I124" s="30" t="s">
        <v>992</v>
      </c>
      <c r="J124" s="472" t="s">
        <v>2544</v>
      </c>
      <c r="K124"/>
      <c r="L124"/>
      <c r="N124" s="10">
        <f>SUM(Puntenklassement!D28)</f>
        <v>2966</v>
      </c>
      <c r="O124" s="207"/>
      <c r="T124" s="22"/>
      <c r="U124" s="22"/>
      <c r="V124" s="22"/>
      <c r="W124" s="22"/>
      <c r="X124" s="22"/>
      <c r="Y124" s="22"/>
      <c r="Z124" s="22"/>
      <c r="AA124" s="22"/>
      <c r="AC124" s="22"/>
      <c r="AD124" s="22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  <c r="RS124" s="309"/>
    </row>
    <row r="125" spans="1:487" s="3" customFormat="1" ht="15">
      <c r="A125" s="443" t="s">
        <v>994</v>
      </c>
      <c r="B125" s="462" t="s">
        <v>31</v>
      </c>
      <c r="C125" s="438"/>
      <c r="E125" s="113">
        <v>2</v>
      </c>
      <c r="F125" s="52">
        <v>2</v>
      </c>
      <c r="G125" s="53">
        <v>5</v>
      </c>
      <c r="H125" s="207"/>
      <c r="I125" s="30" t="s">
        <v>994</v>
      </c>
      <c r="J125" s="462" t="s">
        <v>39</v>
      </c>
      <c r="K125"/>
      <c r="L125"/>
      <c r="N125" s="10">
        <f>SUM(Puntenklassement!D69)</f>
        <v>2954</v>
      </c>
      <c r="O125" s="207"/>
      <c r="T125" s="22"/>
      <c r="U125" s="22"/>
      <c r="V125" s="22"/>
      <c r="W125" s="22"/>
      <c r="X125" s="22"/>
      <c r="Y125" s="22"/>
      <c r="Z125" s="22"/>
      <c r="AA125" s="22"/>
      <c r="AC125" s="22"/>
      <c r="AD125" s="22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  <c r="RS125" s="309"/>
    </row>
    <row r="126" spans="1:487" s="3" customFormat="1" ht="15">
      <c r="A126" s="30" t="s">
        <v>1000</v>
      </c>
      <c r="B126" s="433" t="s">
        <v>2731</v>
      </c>
      <c r="E126" s="113">
        <v>2</v>
      </c>
      <c r="F126" s="52">
        <v>2</v>
      </c>
      <c r="G126" s="53">
        <v>4</v>
      </c>
      <c r="H126" s="207"/>
      <c r="I126" s="30" t="s">
        <v>1000</v>
      </c>
      <c r="J126" s="433" t="s">
        <v>983</v>
      </c>
      <c r="K126"/>
      <c r="L126"/>
      <c r="N126" s="10">
        <f>SUM(Puntenklassement!D18)</f>
        <v>2949</v>
      </c>
      <c r="O126" s="207"/>
      <c r="T126" s="22"/>
      <c r="U126" s="22"/>
      <c r="V126" s="22"/>
      <c r="W126" s="22"/>
      <c r="X126" s="22"/>
      <c r="Y126" s="22"/>
      <c r="Z126" s="22"/>
      <c r="AA126" s="22"/>
      <c r="AC126" s="22"/>
      <c r="AD126" s="22"/>
      <c r="AS126" s="4"/>
      <c r="BB126" s="4"/>
      <c r="BK126" s="4"/>
      <c r="BT126" s="4"/>
      <c r="CC126" s="4"/>
      <c r="CL126" s="4"/>
      <c r="CU126" s="4"/>
      <c r="DD126" s="4"/>
      <c r="DM126" s="4"/>
      <c r="DV126" s="4"/>
      <c r="EE126" s="4"/>
      <c r="EN126" s="4"/>
      <c r="EW126" s="4"/>
      <c r="FF126" s="4"/>
      <c r="FO126" s="4"/>
      <c r="FX126" s="4"/>
      <c r="GG126" s="4"/>
      <c r="GP126" s="4"/>
      <c r="GY126" s="4"/>
      <c r="HH126" s="4"/>
      <c r="RS126" s="309"/>
    </row>
    <row r="127" spans="1:487" s="3" customFormat="1" ht="15">
      <c r="A127" s="30" t="s">
        <v>1002</v>
      </c>
      <c r="B127" s="472" t="s">
        <v>2570</v>
      </c>
      <c r="E127" s="113">
        <v>2</v>
      </c>
      <c r="F127" s="52">
        <v>1</v>
      </c>
      <c r="G127" s="53">
        <v>3</v>
      </c>
      <c r="H127" s="207"/>
      <c r="I127" s="30" t="s">
        <v>1002</v>
      </c>
      <c r="J127" s="462" t="s">
        <v>11</v>
      </c>
      <c r="K127"/>
      <c r="L127"/>
      <c r="M127" s="433"/>
      <c r="N127" s="10">
        <f>SUM(Puntenklassement!D16)</f>
        <v>2937</v>
      </c>
      <c r="O127" s="207"/>
      <c r="T127" s="22"/>
      <c r="U127" s="22"/>
      <c r="V127" s="22"/>
      <c r="W127" s="22"/>
      <c r="X127" s="22"/>
      <c r="Y127" s="22"/>
      <c r="Z127" s="22"/>
      <c r="AA127" s="22"/>
      <c r="AC127" s="22"/>
      <c r="AD127" s="22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  <c r="RS127" s="309"/>
    </row>
    <row r="128" spans="1:487" s="3" customFormat="1" ht="15">
      <c r="A128" s="30" t="s">
        <v>1005</v>
      </c>
      <c r="B128" s="472" t="s">
        <v>2566</v>
      </c>
      <c r="E128" s="113">
        <v>2</v>
      </c>
      <c r="F128" s="52">
        <v>1</v>
      </c>
      <c r="G128" s="53">
        <v>3</v>
      </c>
      <c r="H128" s="207"/>
      <c r="I128" s="30" t="s">
        <v>1005</v>
      </c>
      <c r="J128" s="472" t="s">
        <v>2564</v>
      </c>
      <c r="K128"/>
      <c r="L128"/>
      <c r="M128" s="433"/>
      <c r="N128" s="10">
        <f>SUM(Puntenklassement!D43)</f>
        <v>2932</v>
      </c>
      <c r="O128" s="207"/>
      <c r="T128" s="22"/>
      <c r="U128" s="22"/>
      <c r="V128" s="22"/>
      <c r="W128" s="22"/>
      <c r="X128" s="22"/>
      <c r="Y128" s="22"/>
      <c r="Z128" s="22"/>
      <c r="AA128" s="22"/>
      <c r="AC128" s="22"/>
      <c r="AD128" s="22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  <c r="RS128" s="309"/>
    </row>
    <row r="129" spans="1:487" s="3" customFormat="1" ht="15">
      <c r="A129" s="30" t="s">
        <v>1006</v>
      </c>
      <c r="B129" s="433" t="s">
        <v>1001</v>
      </c>
      <c r="C129" s="433"/>
      <c r="E129" s="113">
        <v>2</v>
      </c>
      <c r="F129" s="52">
        <v>1</v>
      </c>
      <c r="G129" s="53">
        <v>2</v>
      </c>
      <c r="H129" s="207"/>
      <c r="I129" s="30" t="s">
        <v>1006</v>
      </c>
      <c r="J129" s="462" t="s">
        <v>19</v>
      </c>
      <c r="K129" s="431"/>
      <c r="L129" s="431"/>
      <c r="M129" s="438"/>
      <c r="N129" s="10">
        <f>SUM(Puntenklassement!D27)</f>
        <v>2886</v>
      </c>
      <c r="O129" s="207"/>
      <c r="T129" s="22"/>
      <c r="U129" s="22"/>
      <c r="V129" s="22"/>
      <c r="W129" s="22"/>
      <c r="X129" s="22"/>
      <c r="Y129" s="22"/>
      <c r="Z129" s="22"/>
      <c r="AA129" s="22"/>
      <c r="AC129" s="22"/>
      <c r="AD129" s="22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  <c r="RS129" s="309"/>
    </row>
    <row r="130" spans="1:487" s="3" customFormat="1" ht="15">
      <c r="A130" s="30" t="s">
        <v>1009</v>
      </c>
      <c r="B130" s="462" t="s">
        <v>37</v>
      </c>
      <c r="E130" s="113">
        <v>2</v>
      </c>
      <c r="F130" s="52">
        <v>1</v>
      </c>
      <c r="G130" s="53">
        <v>1</v>
      </c>
      <c r="H130" s="207"/>
      <c r="I130" s="30" t="s">
        <v>1009</v>
      </c>
      <c r="J130" s="438" t="s">
        <v>160</v>
      </c>
      <c r="K130"/>
      <c r="L130"/>
      <c r="M130" s="433"/>
      <c r="N130" s="10">
        <f>SUM(Puntenklassement!D57)</f>
        <v>2854</v>
      </c>
      <c r="O130" s="207"/>
      <c r="T130" s="22"/>
      <c r="U130" s="22"/>
      <c r="V130" s="22"/>
      <c r="W130" s="22"/>
      <c r="X130" s="22"/>
      <c r="Y130" s="22"/>
      <c r="Z130" s="22"/>
      <c r="AA130" s="22"/>
      <c r="AC130" s="22"/>
      <c r="AD130" s="22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  <c r="RS130" s="309"/>
    </row>
    <row r="131" spans="1:487" s="3" customFormat="1" ht="15">
      <c r="A131" s="30" t="s">
        <v>1011</v>
      </c>
      <c r="B131" s="442" t="s">
        <v>143</v>
      </c>
      <c r="C131" s="433"/>
      <c r="E131" s="113">
        <v>1</v>
      </c>
      <c r="F131" s="52">
        <v>5</v>
      </c>
      <c r="G131" s="53">
        <v>1</v>
      </c>
      <c r="H131" s="207"/>
      <c r="I131" s="30" t="s">
        <v>1011</v>
      </c>
      <c r="J131" s="462" t="s">
        <v>31</v>
      </c>
      <c r="K131"/>
      <c r="L131"/>
      <c r="M131" s="433"/>
      <c r="N131" s="10">
        <f>SUM(Puntenklassement!D59)</f>
        <v>2850</v>
      </c>
      <c r="O131" s="207"/>
      <c r="T131" s="22"/>
      <c r="U131" s="22"/>
      <c r="V131" s="22"/>
      <c r="W131" s="22"/>
      <c r="X131" s="22"/>
      <c r="Y131" s="22"/>
      <c r="Z131" s="22"/>
      <c r="AA131" s="22"/>
      <c r="AC131" s="22"/>
      <c r="AD131" s="22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  <c r="RS131" s="309"/>
    </row>
    <row r="132" spans="1:487" s="3" customFormat="1" ht="15">
      <c r="A132" s="30" t="s">
        <v>1017</v>
      </c>
      <c r="B132" s="462" t="s">
        <v>23</v>
      </c>
      <c r="E132" s="113">
        <v>1</v>
      </c>
      <c r="F132" s="52">
        <v>4</v>
      </c>
      <c r="G132" s="53">
        <v>3</v>
      </c>
      <c r="H132" s="207"/>
      <c r="I132" s="30" t="s">
        <v>1017</v>
      </c>
      <c r="J132" s="433" t="s">
        <v>1003</v>
      </c>
      <c r="K132"/>
      <c r="L132"/>
      <c r="M132" s="433"/>
      <c r="N132" s="10">
        <f>SUM(Puntenklassement!D55)</f>
        <v>2840</v>
      </c>
      <c r="O132" s="207"/>
      <c r="T132" s="22"/>
      <c r="U132" s="22"/>
      <c r="V132" s="22"/>
      <c r="W132" s="22"/>
      <c r="X132" s="22"/>
      <c r="Y132" s="22"/>
      <c r="Z132" s="22"/>
      <c r="AA132" s="22"/>
      <c r="AC132" s="22"/>
      <c r="AD132" s="22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  <c r="RS132" s="309"/>
    </row>
    <row r="133" spans="1:487" s="3" customFormat="1" ht="15">
      <c r="A133" s="443" t="s">
        <v>1022</v>
      </c>
      <c r="B133" s="433" t="s">
        <v>983</v>
      </c>
      <c r="E133" s="113">
        <v>1</v>
      </c>
      <c r="F133" s="52">
        <v>3</v>
      </c>
      <c r="G133" s="53">
        <v>2</v>
      </c>
      <c r="H133" s="207"/>
      <c r="I133" s="30" t="s">
        <v>1022</v>
      </c>
      <c r="J133" s="438" t="s">
        <v>155</v>
      </c>
      <c r="K133"/>
      <c r="L133"/>
      <c r="M133" s="433"/>
      <c r="N133" s="10">
        <f>SUM(Puntenklassement!D14)</f>
        <v>2820</v>
      </c>
      <c r="O133" s="207"/>
      <c r="T133" s="22"/>
      <c r="U133" s="22"/>
      <c r="V133" s="22"/>
      <c r="W133" s="22"/>
      <c r="X133" s="22"/>
      <c r="Y133" s="22"/>
      <c r="Z133" s="22"/>
      <c r="AA133" s="22"/>
      <c r="AC133" s="22"/>
      <c r="AD133" s="22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  <c r="RS133" s="309"/>
    </row>
    <row r="134" spans="1:487" s="3" customFormat="1" ht="15">
      <c r="A134" s="30" t="s">
        <v>1023</v>
      </c>
      <c r="B134" s="433" t="s">
        <v>1045</v>
      </c>
      <c r="C134" s="433"/>
      <c r="E134" s="113">
        <v>1</v>
      </c>
      <c r="F134" s="52">
        <v>1</v>
      </c>
      <c r="G134" s="53">
        <v>3</v>
      </c>
      <c r="H134" s="207"/>
      <c r="I134" s="30" t="s">
        <v>1023</v>
      </c>
      <c r="J134" s="462" t="s">
        <v>15</v>
      </c>
      <c r="K134" s="431"/>
      <c r="L134" s="431"/>
      <c r="N134" s="10">
        <f>SUM(Puntenklassement!D22)</f>
        <v>2810</v>
      </c>
      <c r="O134" s="207"/>
      <c r="T134" s="22"/>
      <c r="U134" s="22"/>
      <c r="V134" s="22"/>
      <c r="W134" s="22"/>
      <c r="X134" s="22"/>
      <c r="Y134" s="22"/>
      <c r="Z134" s="22"/>
      <c r="AA134" s="22"/>
      <c r="AC134" s="22"/>
      <c r="AD134" s="22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  <c r="RS134" s="309"/>
    </row>
    <row r="135" spans="1:487" s="3" customFormat="1" ht="15">
      <c r="A135" s="443" t="s">
        <v>1024</v>
      </c>
      <c r="B135" s="472" t="s">
        <v>2560</v>
      </c>
      <c r="E135" s="113">
        <v>1</v>
      </c>
      <c r="F135" s="52">
        <v>1</v>
      </c>
      <c r="G135" s="53">
        <v>2</v>
      </c>
      <c r="H135" s="207"/>
      <c r="I135" s="30" t="s">
        <v>1024</v>
      </c>
      <c r="J135" s="462" t="s">
        <v>13</v>
      </c>
      <c r="K135" s="431"/>
      <c r="L135" s="431"/>
      <c r="N135" s="10">
        <f>SUM(Puntenklassement!D20)</f>
        <v>2808</v>
      </c>
      <c r="O135" s="207"/>
      <c r="T135" s="22"/>
      <c r="U135" s="22"/>
      <c r="V135" s="22"/>
      <c r="W135" s="22"/>
      <c r="X135" s="22"/>
      <c r="Y135" s="22"/>
      <c r="Z135" s="22"/>
      <c r="AA135" s="22"/>
      <c r="AC135" s="22"/>
      <c r="AD135" s="22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  <c r="RS135" s="309"/>
    </row>
    <row r="136" spans="1:487" s="3" customFormat="1" ht="15">
      <c r="A136" s="443" t="s">
        <v>1030</v>
      </c>
      <c r="B136" s="472" t="s">
        <v>2548</v>
      </c>
      <c r="E136" s="113">
        <v>1</v>
      </c>
      <c r="F136" s="52">
        <v>1</v>
      </c>
      <c r="G136" s="53">
        <v>2</v>
      </c>
      <c r="H136" s="207"/>
      <c r="I136" s="30" t="s">
        <v>1030</v>
      </c>
      <c r="J136" s="462" t="s">
        <v>23</v>
      </c>
      <c r="K136"/>
      <c r="L136"/>
      <c r="N136" s="10">
        <f>SUM(Puntenklassement!D38)</f>
        <v>2804</v>
      </c>
      <c r="O136" s="207"/>
      <c r="T136" s="22"/>
      <c r="U136" s="22"/>
      <c r="V136" s="22"/>
      <c r="W136" s="22"/>
      <c r="X136" s="22"/>
      <c r="Y136" s="22"/>
      <c r="Z136" s="22"/>
      <c r="AA136" s="22"/>
      <c r="AC136" s="22"/>
      <c r="AD136" s="22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  <c r="RS136" s="309"/>
    </row>
    <row r="137" spans="1:487" s="3" customFormat="1" ht="15">
      <c r="A137" s="443" t="s">
        <v>1038</v>
      </c>
      <c r="B137" s="472" t="s">
        <v>2559</v>
      </c>
      <c r="D137" s="433"/>
      <c r="E137" s="113">
        <v>1</v>
      </c>
      <c r="F137" s="52">
        <v>1</v>
      </c>
      <c r="G137" s="53">
        <v>2</v>
      </c>
      <c r="H137" s="207"/>
      <c r="I137" s="30" t="s">
        <v>1038</v>
      </c>
      <c r="J137" s="438" t="s">
        <v>142</v>
      </c>
      <c r="K137"/>
      <c r="L137"/>
      <c r="N137" s="10">
        <f>SUM(Puntenklassement!D33)</f>
        <v>2752</v>
      </c>
      <c r="O137" s="207"/>
      <c r="T137" s="22"/>
      <c r="U137" s="22"/>
      <c r="V137" s="22"/>
      <c r="W137" s="22"/>
      <c r="X137" s="22"/>
      <c r="Y137" s="22"/>
      <c r="Z137" s="22"/>
      <c r="AA137" s="22"/>
      <c r="AC137" s="22"/>
      <c r="AD137" s="22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  <c r="RS137" s="309"/>
    </row>
    <row r="138" spans="1:487" s="3" customFormat="1" ht="15">
      <c r="A138" s="30" t="s">
        <v>1042</v>
      </c>
      <c r="B138" s="472" t="s">
        <v>2552</v>
      </c>
      <c r="D138" s="433"/>
      <c r="E138" s="113">
        <v>1</v>
      </c>
      <c r="F138" s="52">
        <v>1</v>
      </c>
      <c r="G138" s="53">
        <v>2</v>
      </c>
      <c r="H138" s="207"/>
      <c r="I138" s="30" t="s">
        <v>1042</v>
      </c>
      <c r="J138" s="433" t="s">
        <v>1021</v>
      </c>
      <c r="K138" s="431"/>
      <c r="L138" s="431"/>
      <c r="M138" s="433"/>
      <c r="N138" s="10">
        <f>SUM(Puntenklassement!D49)</f>
        <v>2689</v>
      </c>
      <c r="O138" s="207"/>
      <c r="T138" s="22"/>
      <c r="U138" s="22"/>
      <c r="V138" s="22"/>
      <c r="W138" s="22"/>
      <c r="X138" s="22"/>
      <c r="Y138" s="22"/>
      <c r="Z138" s="22"/>
      <c r="AA138" s="22"/>
      <c r="AC138" s="22"/>
      <c r="AD138" s="22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  <c r="RS138" s="309"/>
    </row>
    <row r="139" spans="1:487" s="3" customFormat="1" ht="15">
      <c r="A139" s="443" t="s">
        <v>1043</v>
      </c>
      <c r="B139" s="431" t="s">
        <v>21</v>
      </c>
      <c r="E139" s="113">
        <v>1</v>
      </c>
      <c r="F139" s="52">
        <v>1</v>
      </c>
      <c r="G139" s="53">
        <v>1</v>
      </c>
      <c r="H139" s="207"/>
      <c r="I139" s="30" t="s">
        <v>1043</v>
      </c>
      <c r="J139" s="462" t="s">
        <v>4</v>
      </c>
      <c r="K139"/>
      <c r="L139"/>
      <c r="N139" s="10">
        <f>SUM(Puntenklassement!D11)</f>
        <v>2687</v>
      </c>
      <c r="O139" s="207"/>
      <c r="T139" s="22"/>
      <c r="U139" s="22"/>
      <c r="V139" s="22"/>
      <c r="W139" s="22"/>
      <c r="X139" s="22"/>
      <c r="Y139" s="22"/>
      <c r="Z139" s="22"/>
      <c r="AA139" s="22"/>
      <c r="AC139" s="22"/>
      <c r="AD139" s="22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  <c r="RS139" s="309"/>
    </row>
    <row r="140" spans="1:487" s="3" customFormat="1" ht="15">
      <c r="A140" s="30" t="s">
        <v>1044</v>
      </c>
      <c r="B140" s="462" t="s">
        <v>9</v>
      </c>
      <c r="C140" s="433"/>
      <c r="E140" s="113">
        <v>1</v>
      </c>
      <c r="F140" s="52">
        <v>1</v>
      </c>
      <c r="G140" s="53">
        <v>0</v>
      </c>
      <c r="H140" s="207"/>
      <c r="I140" s="30" t="s">
        <v>1044</v>
      </c>
      <c r="J140" s="438" t="s">
        <v>1026</v>
      </c>
      <c r="K140" s="431"/>
      <c r="L140" s="431"/>
      <c r="N140" s="10">
        <f>SUM(Puntenklassement!D8)</f>
        <v>2676</v>
      </c>
      <c r="O140" s="207"/>
      <c r="T140" s="22"/>
      <c r="U140" s="22"/>
      <c r="V140" s="22"/>
      <c r="W140" s="22"/>
      <c r="X140" s="22"/>
      <c r="Y140" s="22"/>
      <c r="Z140" s="22"/>
      <c r="AA140" s="22"/>
      <c r="AC140" s="22"/>
      <c r="AD140" s="22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  <c r="RS140" s="309"/>
    </row>
    <row r="141" spans="1:487" s="3" customFormat="1" ht="15">
      <c r="A141" s="30" t="s">
        <v>1050</v>
      </c>
      <c r="B141" s="438" t="s">
        <v>164</v>
      </c>
      <c r="E141" s="113">
        <v>1</v>
      </c>
      <c r="F141" s="52">
        <v>0</v>
      </c>
      <c r="G141" s="53">
        <v>3</v>
      </c>
      <c r="H141" s="207"/>
      <c r="I141" s="30" t="s">
        <v>1050</v>
      </c>
      <c r="J141" s="472" t="s">
        <v>2563</v>
      </c>
      <c r="K141" s="431"/>
      <c r="L141" s="431"/>
      <c r="N141" s="10">
        <f>SUM(Puntenklassement!D17)</f>
        <v>2674</v>
      </c>
      <c r="O141" s="207"/>
      <c r="T141" s="22"/>
      <c r="U141" s="22"/>
      <c r="V141" s="22"/>
      <c r="W141" s="22"/>
      <c r="X141" s="22"/>
      <c r="Y141" s="22"/>
      <c r="Z141" s="22"/>
      <c r="AA141" s="22"/>
      <c r="AC141" s="22"/>
      <c r="AD141" s="22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  <c r="RS141" s="309"/>
    </row>
    <row r="142" spans="1:487" s="3" customFormat="1" ht="15">
      <c r="A142" s="443" t="s">
        <v>1051</v>
      </c>
      <c r="B142" s="472" t="s">
        <v>2546</v>
      </c>
      <c r="E142" s="113">
        <v>1</v>
      </c>
      <c r="F142" s="52">
        <v>0</v>
      </c>
      <c r="G142" s="53">
        <v>3</v>
      </c>
      <c r="H142" s="207"/>
      <c r="I142" s="5" t="s">
        <v>1051</v>
      </c>
      <c r="J142" s="438" t="s">
        <v>158</v>
      </c>
      <c r="K142" s="442"/>
      <c r="L142" s="442"/>
      <c r="N142" s="10">
        <f>SUM(Puntenklassement!D4)</f>
        <v>2650</v>
      </c>
      <c r="O142" s="207"/>
      <c r="T142" s="22"/>
      <c r="U142" s="22"/>
      <c r="V142" s="22"/>
      <c r="W142" s="22"/>
      <c r="X142" s="22"/>
      <c r="Y142" s="22"/>
      <c r="Z142" s="22"/>
      <c r="AA142" s="22"/>
      <c r="AC142" s="22"/>
      <c r="AD142" s="22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  <c r="RS142" s="309"/>
    </row>
    <row r="143" spans="1:487" s="3" customFormat="1" ht="15">
      <c r="A143" s="30" t="s">
        <v>1052</v>
      </c>
      <c r="B143" s="472" t="s">
        <v>2551</v>
      </c>
      <c r="E143" s="113">
        <v>1</v>
      </c>
      <c r="F143" s="52">
        <v>0</v>
      </c>
      <c r="G143" s="53">
        <v>2</v>
      </c>
      <c r="H143" s="207"/>
      <c r="I143" s="30" t="s">
        <v>1052</v>
      </c>
      <c r="J143" s="433" t="s">
        <v>1010</v>
      </c>
      <c r="K143" s="431"/>
      <c r="L143" s="431"/>
      <c r="N143" s="10">
        <f>SUM(Puntenklassement!D61)</f>
        <v>2641</v>
      </c>
      <c r="O143" s="207"/>
      <c r="T143" s="22"/>
      <c r="U143" s="22"/>
      <c r="V143" s="22"/>
      <c r="W143" s="22"/>
      <c r="X143" s="22"/>
      <c r="Y143" s="22"/>
      <c r="Z143" s="22"/>
      <c r="AA143" s="22"/>
      <c r="AC143" s="22"/>
      <c r="AD143" s="22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  <c r="RS143" s="309"/>
    </row>
    <row r="144" spans="1:487" s="3" customFormat="1" ht="15">
      <c r="A144" s="443" t="s">
        <v>1054</v>
      </c>
      <c r="B144" s="472" t="s">
        <v>2544</v>
      </c>
      <c r="E144" s="113">
        <v>1</v>
      </c>
      <c r="F144" s="52">
        <v>0</v>
      </c>
      <c r="G144" s="53">
        <v>2</v>
      </c>
      <c r="H144" s="207"/>
      <c r="I144" s="30" t="s">
        <v>1054</v>
      </c>
      <c r="J144" s="472" t="s">
        <v>2559</v>
      </c>
      <c r="K144"/>
      <c r="L144"/>
      <c r="N144" s="10">
        <f>SUM(Puntenklassement!D42)</f>
        <v>2610</v>
      </c>
      <c r="O144" s="207"/>
      <c r="T144" s="22"/>
      <c r="U144" s="22"/>
      <c r="V144" s="22"/>
      <c r="W144" s="22"/>
      <c r="X144" s="22"/>
      <c r="Y144" s="22"/>
      <c r="Z144" s="22"/>
      <c r="AA144" s="22"/>
      <c r="AC144" s="22"/>
      <c r="AD144" s="22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  <c r="RS144" s="309"/>
    </row>
    <row r="145" spans="1:487" s="3" customFormat="1" ht="15">
      <c r="A145" s="30" t="s">
        <v>1055</v>
      </c>
      <c r="B145" s="472" t="s">
        <v>2554</v>
      </c>
      <c r="E145" s="113">
        <v>1</v>
      </c>
      <c r="F145" s="52">
        <v>0</v>
      </c>
      <c r="G145" s="53">
        <v>1</v>
      </c>
      <c r="H145" s="207"/>
      <c r="I145" s="30" t="s">
        <v>1055</v>
      </c>
      <c r="J145" s="438" t="s">
        <v>164</v>
      </c>
      <c r="K145"/>
      <c r="L145"/>
      <c r="N145" s="10">
        <f>SUM(Puntenklassement!D26)</f>
        <v>2594</v>
      </c>
      <c r="O145" s="207"/>
      <c r="T145" s="22"/>
      <c r="U145" s="22"/>
      <c r="V145" s="22"/>
      <c r="W145" s="22"/>
      <c r="X145" s="22"/>
      <c r="Y145" s="22"/>
      <c r="Z145" s="22"/>
      <c r="AA145" s="22"/>
      <c r="AC145" s="22"/>
      <c r="AD145" s="22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  <c r="RS145" s="309"/>
    </row>
    <row r="146" spans="1:487" s="3" customFormat="1" ht="15">
      <c r="A146" s="443" t="s">
        <v>1056</v>
      </c>
      <c r="B146" s="442" t="s">
        <v>145</v>
      </c>
      <c r="D146" s="433"/>
      <c r="E146" s="113">
        <v>1</v>
      </c>
      <c r="F146" s="52">
        <v>0</v>
      </c>
      <c r="G146" s="53">
        <v>1</v>
      </c>
      <c r="H146" s="207"/>
      <c r="I146" s="30" t="s">
        <v>1056</v>
      </c>
      <c r="J146" s="462" t="s">
        <v>1</v>
      </c>
      <c r="K146"/>
      <c r="L146"/>
      <c r="N146" s="10">
        <f>SUM(Puntenklassement!D7)</f>
        <v>2567</v>
      </c>
      <c r="O146" s="207"/>
      <c r="T146" s="22"/>
      <c r="U146" s="22"/>
      <c r="V146" s="22"/>
      <c r="W146" s="22"/>
      <c r="X146" s="22"/>
      <c r="Y146" s="22"/>
      <c r="Z146" s="22"/>
      <c r="AA146" s="22"/>
      <c r="AC146" s="22"/>
      <c r="AD146" s="22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  <c r="RS146" s="309"/>
    </row>
    <row r="147" spans="1:487" s="3" customFormat="1" ht="15">
      <c r="A147" s="30" t="s">
        <v>1059</v>
      </c>
      <c r="B147" s="433" t="s">
        <v>1008</v>
      </c>
      <c r="E147" s="113">
        <v>1</v>
      </c>
      <c r="F147" s="52">
        <v>0</v>
      </c>
      <c r="G147" s="53">
        <v>0</v>
      </c>
      <c r="H147" s="207"/>
      <c r="I147" s="30" t="s">
        <v>1059</v>
      </c>
      <c r="J147" s="472" t="s">
        <v>2554</v>
      </c>
      <c r="K147"/>
      <c r="L147"/>
      <c r="M147" s="433"/>
      <c r="N147" s="10">
        <f>SUM(Puntenklassement!D44)</f>
        <v>2555</v>
      </c>
      <c r="O147" s="207"/>
      <c r="T147" s="22"/>
      <c r="U147" s="22"/>
      <c r="V147" s="22"/>
      <c r="W147" s="22"/>
      <c r="X147" s="22"/>
      <c r="Y147" s="22"/>
      <c r="Z147" s="22"/>
      <c r="AA147" s="22"/>
      <c r="AC147" s="22"/>
      <c r="AD147" s="22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  <c r="RS147" s="309"/>
    </row>
    <row r="148" spans="1:487" s="3" customFormat="1" ht="15">
      <c r="A148" s="30" t="s">
        <v>1296</v>
      </c>
      <c r="B148" s="472" t="s">
        <v>2567</v>
      </c>
      <c r="E148" s="113">
        <v>0</v>
      </c>
      <c r="F148" s="52">
        <v>7</v>
      </c>
      <c r="G148" s="53">
        <v>0</v>
      </c>
      <c r="H148" s="207"/>
      <c r="I148" s="30" t="s">
        <v>1296</v>
      </c>
      <c r="J148" s="433" t="s">
        <v>1020</v>
      </c>
      <c r="K148"/>
      <c r="L148"/>
      <c r="N148" s="10">
        <f>SUM(Puntenklassement!D37)</f>
        <v>2551</v>
      </c>
      <c r="O148" s="207"/>
      <c r="T148" s="22"/>
      <c r="U148" s="22"/>
      <c r="V148" s="22"/>
      <c r="W148" s="22"/>
      <c r="X148" s="22"/>
      <c r="Y148" s="22"/>
      <c r="Z148" s="22"/>
      <c r="AA148" s="22"/>
      <c r="AC148" s="22"/>
      <c r="AD148" s="22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  <c r="RS148" s="309"/>
    </row>
    <row r="149" spans="1:487" s="3" customFormat="1" ht="15">
      <c r="A149" s="30" t="s">
        <v>1297</v>
      </c>
      <c r="B149" s="462" t="s">
        <v>39</v>
      </c>
      <c r="E149" s="113">
        <v>0</v>
      </c>
      <c r="F149" s="52">
        <v>6</v>
      </c>
      <c r="G149" s="53">
        <v>3</v>
      </c>
      <c r="H149" s="207"/>
      <c r="I149" s="30" t="s">
        <v>1297</v>
      </c>
      <c r="J149" s="472" t="s">
        <v>2548</v>
      </c>
      <c r="K149"/>
      <c r="L149"/>
      <c r="M149" s="433"/>
      <c r="N149" s="10">
        <f>SUM(Puntenklassement!D35)</f>
        <v>2546</v>
      </c>
      <c r="O149" s="207"/>
      <c r="T149" s="22"/>
      <c r="U149" s="22"/>
      <c r="V149" s="22"/>
      <c r="W149" s="22"/>
      <c r="X149" s="22"/>
      <c r="Y149" s="22"/>
      <c r="Z149" s="22"/>
      <c r="AA149" s="22"/>
      <c r="AC149" s="22"/>
      <c r="AD149" s="22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  <c r="RS149" s="309"/>
    </row>
    <row r="150" spans="1:487" s="3" customFormat="1" ht="15">
      <c r="A150" s="30" t="s">
        <v>1298</v>
      </c>
      <c r="B150" s="433" t="s">
        <v>2730</v>
      </c>
      <c r="D150" s="433"/>
      <c r="E150" s="113">
        <v>0</v>
      </c>
      <c r="F150" s="52">
        <v>4</v>
      </c>
      <c r="G150" s="53">
        <v>1</v>
      </c>
      <c r="H150" s="207"/>
      <c r="I150" s="30" t="s">
        <v>1298</v>
      </c>
      <c r="J150" s="472" t="s">
        <v>2565</v>
      </c>
      <c r="K150"/>
      <c r="L150"/>
      <c r="M150" s="482"/>
      <c r="N150" s="10">
        <f>SUM(Puntenklassement!D3)</f>
        <v>2535</v>
      </c>
      <c r="O150" s="207"/>
      <c r="T150" s="22"/>
      <c r="U150" s="22"/>
      <c r="V150" s="22"/>
      <c r="W150" s="22"/>
      <c r="X150" s="22"/>
      <c r="Y150" s="22"/>
      <c r="Z150" s="22"/>
      <c r="AA150" s="22"/>
      <c r="AC150" s="22"/>
      <c r="AD150" s="22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  <c r="RS150" s="309"/>
    </row>
    <row r="151" spans="1:487" s="3" customFormat="1" ht="15">
      <c r="A151" s="443" t="s">
        <v>1299</v>
      </c>
      <c r="B151" s="472" t="s">
        <v>2563</v>
      </c>
      <c r="C151" s="433"/>
      <c r="E151" s="113">
        <v>0</v>
      </c>
      <c r="F151" s="52">
        <v>3</v>
      </c>
      <c r="G151" s="53">
        <v>1</v>
      </c>
      <c r="H151" s="207"/>
      <c r="I151" s="30"/>
      <c r="J151" s="472" t="s">
        <v>2546</v>
      </c>
      <c r="K151"/>
      <c r="L151"/>
      <c r="M151" s="433"/>
      <c r="N151" s="10">
        <f>SUM(Puntenklassement!D29)</f>
        <v>2535</v>
      </c>
      <c r="O151" s="207"/>
      <c r="T151" s="22"/>
      <c r="U151" s="22"/>
      <c r="V151" s="22"/>
      <c r="W151" s="22"/>
      <c r="X151" s="22"/>
      <c r="Y151" s="22"/>
      <c r="Z151" s="22"/>
      <c r="AA151" s="22"/>
      <c r="AC151" s="22"/>
      <c r="AD151" s="22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  <c r="RS151" s="309"/>
    </row>
    <row r="152" spans="1:487" s="3" customFormat="1" ht="15">
      <c r="A152" s="30" t="s">
        <v>1300</v>
      </c>
      <c r="B152" s="438" t="s">
        <v>1036</v>
      </c>
      <c r="E152" s="113">
        <v>0</v>
      </c>
      <c r="F152" s="52">
        <v>3</v>
      </c>
      <c r="G152" s="53">
        <v>1</v>
      </c>
      <c r="H152" s="207"/>
      <c r="I152" s="30" t="s">
        <v>1300</v>
      </c>
      <c r="J152" s="433" t="s">
        <v>1045</v>
      </c>
      <c r="K152"/>
      <c r="L152"/>
      <c r="M152" s="433"/>
      <c r="N152" s="10">
        <f>SUM(Puntenklassement!D12)</f>
        <v>2529</v>
      </c>
      <c r="O152" s="207"/>
      <c r="T152" s="22"/>
      <c r="U152" s="22"/>
      <c r="V152" s="22"/>
      <c r="W152" s="22"/>
      <c r="X152" s="22"/>
      <c r="Y152" s="22"/>
      <c r="Z152" s="22"/>
      <c r="AA152" s="22"/>
      <c r="AC152" s="22"/>
      <c r="AD152" s="22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  <c r="RS152" s="309"/>
    </row>
    <row r="153" spans="1:487" s="3" customFormat="1" ht="15">
      <c r="A153" s="30" t="s">
        <v>1301</v>
      </c>
      <c r="B153" s="438" t="s">
        <v>158</v>
      </c>
      <c r="D153" s="433"/>
      <c r="E153" s="113">
        <v>0</v>
      </c>
      <c r="F153" s="52">
        <v>2</v>
      </c>
      <c r="G153" s="53">
        <v>0</v>
      </c>
      <c r="H153" s="207"/>
      <c r="I153" s="30" t="s">
        <v>1301</v>
      </c>
      <c r="J153" s="442" t="s">
        <v>145</v>
      </c>
      <c r="K153"/>
      <c r="L153"/>
      <c r="M153" s="433"/>
      <c r="N153" s="10">
        <f>SUM(Puntenklassement!D70)</f>
        <v>2492</v>
      </c>
      <c r="O153" s="207"/>
      <c r="T153" s="22"/>
      <c r="U153" s="22"/>
      <c r="V153" s="22"/>
      <c r="W153" s="22"/>
      <c r="X153" s="22"/>
      <c r="Y153" s="22"/>
      <c r="Z153" s="22"/>
      <c r="AA153" s="22"/>
      <c r="AC153" s="22"/>
      <c r="AD153" s="22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  <c r="RS153" s="309"/>
    </row>
    <row r="154" spans="1:487" s="3" customFormat="1" ht="15">
      <c r="A154" s="30" t="s">
        <v>1302</v>
      </c>
      <c r="B154" s="472" t="s">
        <v>2549</v>
      </c>
      <c r="D154" s="433"/>
      <c r="E154" s="113">
        <v>0</v>
      </c>
      <c r="F154" s="52">
        <v>1</v>
      </c>
      <c r="G154" s="53">
        <v>3</v>
      </c>
      <c r="H154" s="207"/>
      <c r="I154" s="30" t="s">
        <v>1302</v>
      </c>
      <c r="J154" s="433" t="s">
        <v>993</v>
      </c>
      <c r="K154"/>
      <c r="L154"/>
      <c r="N154" s="10">
        <f>SUM(Puntenklassement!D51)</f>
        <v>2474</v>
      </c>
      <c r="O154" s="207"/>
      <c r="T154" s="22"/>
      <c r="U154" s="22"/>
      <c r="V154" s="22"/>
      <c r="W154" s="22"/>
      <c r="X154" s="22"/>
      <c r="Y154" s="22"/>
      <c r="Z154" s="22"/>
      <c r="AA154" s="22"/>
      <c r="AC154" s="22"/>
      <c r="AD154" s="22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  <c r="RS154" s="309"/>
    </row>
    <row r="155" spans="1:487" s="3" customFormat="1" ht="15">
      <c r="A155" s="443" t="s">
        <v>1303</v>
      </c>
      <c r="B155" s="462" t="s">
        <v>6</v>
      </c>
      <c r="D155" s="433"/>
      <c r="E155" s="113">
        <v>0</v>
      </c>
      <c r="F155" s="52">
        <v>1</v>
      </c>
      <c r="G155" s="53">
        <v>2</v>
      </c>
      <c r="H155" s="207"/>
      <c r="I155" s="30" t="s">
        <v>1303</v>
      </c>
      <c r="J155" s="462" t="s">
        <v>6</v>
      </c>
      <c r="K155"/>
      <c r="L155"/>
      <c r="M155" s="433"/>
      <c r="N155" s="10">
        <f>SUM(Puntenklassement!D13)</f>
        <v>2448</v>
      </c>
      <c r="O155" s="207"/>
      <c r="T155" s="22"/>
      <c r="U155" s="22"/>
      <c r="V155" s="22"/>
      <c r="W155" s="22"/>
      <c r="X155" s="22"/>
      <c r="Y155" s="22"/>
      <c r="Z155" s="22"/>
      <c r="AA155" s="22"/>
      <c r="AC155" s="22"/>
      <c r="AD155" s="22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  <c r="RS155" s="309"/>
    </row>
    <row r="156" spans="1:487" s="3" customFormat="1" ht="15">
      <c r="A156" s="30" t="s">
        <v>1304</v>
      </c>
      <c r="B156" s="462" t="s">
        <v>1</v>
      </c>
      <c r="D156" s="438"/>
      <c r="E156" s="113">
        <v>0</v>
      </c>
      <c r="F156" s="52">
        <v>1</v>
      </c>
      <c r="G156" s="53">
        <v>0</v>
      </c>
      <c r="H156" s="207"/>
      <c r="I156" s="30" t="s">
        <v>1304</v>
      </c>
      <c r="J156" s="472" t="s">
        <v>2552</v>
      </c>
      <c r="K156"/>
      <c r="L156"/>
      <c r="N156" s="10">
        <f>SUM(Puntenklassement!D56)</f>
        <v>2426</v>
      </c>
      <c r="O156" s="207"/>
      <c r="T156" s="22"/>
      <c r="U156" s="22"/>
      <c r="V156" s="22"/>
      <c r="W156" s="22"/>
      <c r="X156" s="22"/>
      <c r="Y156" s="22"/>
      <c r="Z156" s="22"/>
      <c r="AA156" s="22"/>
      <c r="AC156" s="22"/>
      <c r="AD156" s="22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  <c r="RS156" s="309"/>
    </row>
    <row r="157" spans="1:487" s="3" customFormat="1" ht="15">
      <c r="A157" s="30" t="s">
        <v>1305</v>
      </c>
      <c r="B157" s="472" t="s">
        <v>2604</v>
      </c>
      <c r="E157" s="113">
        <v>0</v>
      </c>
      <c r="F157" s="52">
        <v>1</v>
      </c>
      <c r="G157" s="53">
        <v>0</v>
      </c>
      <c r="H157" s="207"/>
      <c r="I157" s="30" t="s">
        <v>1305</v>
      </c>
      <c r="J157" s="472" t="s">
        <v>2549</v>
      </c>
      <c r="K157"/>
      <c r="L157"/>
      <c r="N157" s="10">
        <f>SUM(Puntenklassement!D34)</f>
        <v>2395</v>
      </c>
      <c r="O157" s="207"/>
      <c r="T157" s="22"/>
      <c r="U157" s="22"/>
      <c r="V157" s="22"/>
      <c r="W157" s="22"/>
      <c r="X157" s="22"/>
      <c r="Y157" s="22"/>
      <c r="Z157" s="22"/>
      <c r="AA157" s="22"/>
      <c r="AC157" s="22"/>
      <c r="AD157" s="22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  <c r="RS157" s="309"/>
    </row>
    <row r="158" spans="1:487" s="3" customFormat="1" ht="15">
      <c r="A158" s="443" t="s">
        <v>1306</v>
      </c>
      <c r="B158" s="462" t="s">
        <v>33</v>
      </c>
      <c r="E158" s="113">
        <v>0</v>
      </c>
      <c r="F158" s="52">
        <v>0</v>
      </c>
      <c r="G158" s="53">
        <v>4</v>
      </c>
      <c r="H158" s="207"/>
      <c r="I158" s="30" t="s">
        <v>1306</v>
      </c>
      <c r="J158" s="462" t="s">
        <v>35</v>
      </c>
      <c r="K158"/>
      <c r="L158"/>
      <c r="N158" s="10">
        <f>SUM(Puntenklassement!D65)</f>
        <v>2369</v>
      </c>
      <c r="O158" s="207"/>
      <c r="T158" s="22"/>
      <c r="U158" s="22"/>
      <c r="V158" s="22"/>
      <c r="W158" s="22"/>
      <c r="X158" s="22"/>
      <c r="Y158" s="22"/>
      <c r="Z158" s="22"/>
      <c r="AA158" s="22"/>
      <c r="AC158" s="22"/>
      <c r="AD158" s="22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  <c r="RS158" s="309"/>
    </row>
    <row r="159" spans="1:487" s="3" customFormat="1" ht="15">
      <c r="A159" s="443" t="s">
        <v>1307</v>
      </c>
      <c r="B159" s="3" t="s">
        <v>993</v>
      </c>
      <c r="E159" s="113">
        <v>0</v>
      </c>
      <c r="F159" s="52">
        <v>0</v>
      </c>
      <c r="G159" s="53">
        <v>0</v>
      </c>
      <c r="H159" s="207"/>
      <c r="I159" s="30" t="s">
        <v>1307</v>
      </c>
      <c r="J159" s="433" t="s">
        <v>1008</v>
      </c>
      <c r="K159"/>
      <c r="L159"/>
      <c r="N159" s="10">
        <f>SUM(Puntenklassement!D74)</f>
        <v>2342</v>
      </c>
      <c r="O159" s="207"/>
      <c r="T159" s="22"/>
      <c r="U159" s="22"/>
      <c r="V159" s="22"/>
      <c r="W159" s="22"/>
      <c r="X159" s="22"/>
      <c r="Y159" s="22"/>
      <c r="Z159" s="22"/>
      <c r="AA159" s="22"/>
      <c r="AC159" s="22"/>
      <c r="AD159" s="22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  <c r="RS159" s="309"/>
    </row>
    <row r="160" spans="1:487" s="3" customFormat="1" ht="18.75">
      <c r="A160" s="1" t="s">
        <v>189</v>
      </c>
      <c r="B160" s="3" t="s">
        <v>2734</v>
      </c>
      <c r="D160" s="7"/>
      <c r="N160" s="22"/>
      <c r="T160" s="22"/>
      <c r="U160" s="22"/>
      <c r="V160" s="22"/>
      <c r="W160" s="22"/>
      <c r="X160" s="22"/>
      <c r="Y160" s="22"/>
      <c r="Z160" s="22"/>
      <c r="AA160" s="22"/>
      <c r="AC160" s="22"/>
      <c r="AD160" s="22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  <c r="RS160" s="309"/>
    </row>
    <row r="161" spans="1:487" s="7" customFormat="1" ht="18.75">
      <c r="AA161" s="8"/>
      <c r="AS161" s="8"/>
      <c r="BB161" s="8"/>
      <c r="BK161" s="8"/>
      <c r="BT161" s="8"/>
      <c r="CC161" s="8"/>
      <c r="CL161" s="8"/>
      <c r="CU161" s="8"/>
      <c r="DD161" s="8"/>
      <c r="DM161" s="8"/>
      <c r="DV161" s="8"/>
      <c r="EE161" s="8"/>
      <c r="EN161" s="8"/>
      <c r="EW161" s="8"/>
      <c r="FF161" s="8"/>
      <c r="FO161" s="8"/>
      <c r="FX161" s="8"/>
      <c r="GG161" s="8"/>
      <c r="GP161" s="8"/>
      <c r="GY161" s="8"/>
      <c r="HH161" s="8"/>
      <c r="RS161" s="310"/>
    </row>
    <row r="162" spans="1:487" s="3" customFormat="1" ht="23.25">
      <c r="A162" s="111" t="s">
        <v>180</v>
      </c>
      <c r="B162" s="7"/>
      <c r="C162" s="8"/>
      <c r="D162" s="11"/>
      <c r="E162" s="7"/>
      <c r="J162" s="112" t="s">
        <v>979</v>
      </c>
      <c r="K162" s="7"/>
      <c r="L162" s="7"/>
      <c r="M162" s="7"/>
      <c r="N162" s="99"/>
      <c r="AA162" s="4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  <c r="RS162" s="309"/>
    </row>
    <row r="163" spans="1:487" s="3" customFormat="1" ht="25.5">
      <c r="A163" s="125" t="s">
        <v>986</v>
      </c>
      <c r="B163" s="11"/>
      <c r="C163" s="11"/>
      <c r="D163" s="346" t="s">
        <v>2442</v>
      </c>
      <c r="E163" s="32" t="s">
        <v>40</v>
      </c>
      <c r="F163" s="615">
        <v>43830</v>
      </c>
      <c r="G163" s="51" t="s">
        <v>1066</v>
      </c>
      <c r="I163" s="11"/>
      <c r="J163" s="11"/>
      <c r="K163" s="11"/>
      <c r="L163" s="11"/>
      <c r="N163" s="32" t="s">
        <v>40</v>
      </c>
      <c r="AA163" s="4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  <c r="RS163" s="309"/>
    </row>
    <row r="164" spans="1:487" s="3" customFormat="1" ht="15.75">
      <c r="A164" s="5" t="s">
        <v>0</v>
      </c>
      <c r="B164" s="93" t="s">
        <v>31</v>
      </c>
      <c r="C164" s="10"/>
      <c r="D164" s="3" t="s">
        <v>2444</v>
      </c>
      <c r="E164" s="92">
        <f>UCIRanking!B192</f>
        <v>54485.262499999983</v>
      </c>
      <c r="F164" s="461">
        <v>61535</v>
      </c>
      <c r="G164" s="133">
        <f t="shared" ref="G164:G195" si="3">SUM(E164-F164)</f>
        <v>-7049.7375000000175</v>
      </c>
      <c r="H164" s="137"/>
      <c r="I164" s="5" t="s">
        <v>0</v>
      </c>
      <c r="J164" s="121" t="s">
        <v>2570</v>
      </c>
      <c r="K164" s="139"/>
      <c r="L164" s="139"/>
      <c r="M164" s="139"/>
      <c r="N164" s="108">
        <f>$ZO$500</f>
        <v>17703.699999999997</v>
      </c>
      <c r="O164" s="207"/>
      <c r="R164" s="4"/>
      <c r="AA164" s="4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  <c r="RS164" s="309"/>
    </row>
    <row r="165" spans="1:487" s="3" customFormat="1" ht="15.75">
      <c r="A165" s="5" t="s">
        <v>2</v>
      </c>
      <c r="B165" s="431" t="s">
        <v>21</v>
      </c>
      <c r="C165" s="10"/>
      <c r="D165" s="3" t="s">
        <v>2445</v>
      </c>
      <c r="E165" s="92">
        <f>UCIRanking!B105</f>
        <v>52280.250000000058</v>
      </c>
      <c r="F165" s="461">
        <v>59759</v>
      </c>
      <c r="G165" s="133">
        <f t="shared" si="3"/>
        <v>-7478.7499999999418</v>
      </c>
      <c r="I165" s="5" t="s">
        <v>2</v>
      </c>
      <c r="J165" s="121" t="s">
        <v>2551</v>
      </c>
      <c r="K165" s="139"/>
      <c r="L165" s="139"/>
      <c r="M165" s="139"/>
      <c r="N165" s="108">
        <f>$US$500</f>
        <v>17278.000000000004</v>
      </c>
      <c r="O165" s="207"/>
      <c r="R165" s="4"/>
      <c r="AA165" s="4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  <c r="RS165" s="309"/>
    </row>
    <row r="166" spans="1:487" s="3" customFormat="1" ht="15.75">
      <c r="A166" s="5" t="s">
        <v>3</v>
      </c>
      <c r="B166" s="462" t="s">
        <v>11</v>
      </c>
      <c r="C166" s="10"/>
      <c r="D166" s="3" t="s">
        <v>2446</v>
      </c>
      <c r="E166" s="92">
        <f>UCIRanking!B51</f>
        <v>51534.462500000038</v>
      </c>
      <c r="F166" s="461">
        <v>59632</v>
      </c>
      <c r="G166" s="133">
        <f t="shared" si="3"/>
        <v>-8097.5374999999622</v>
      </c>
      <c r="I166" s="5" t="s">
        <v>3</v>
      </c>
      <c r="J166" s="121" t="s">
        <v>2544</v>
      </c>
      <c r="K166" s="139"/>
      <c r="L166" s="139"/>
      <c r="M166" s="139"/>
      <c r="N166" s="108">
        <f>$TI$500</f>
        <v>17125.799999999992</v>
      </c>
      <c r="O166" s="207"/>
      <c r="R166" s="4"/>
      <c r="AA166" s="4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  <c r="RS166" s="309"/>
    </row>
    <row r="167" spans="1:487" s="3" customFormat="1" ht="15.75">
      <c r="A167" s="5" t="s">
        <v>5</v>
      </c>
      <c r="B167" s="93" t="s">
        <v>17</v>
      </c>
      <c r="C167" s="10"/>
      <c r="D167" s="3" t="s">
        <v>2447</v>
      </c>
      <c r="E167" s="92">
        <f>UCIRanking!B75</f>
        <v>50945.962499999878</v>
      </c>
      <c r="F167" s="461">
        <v>58075</v>
      </c>
      <c r="G167" s="133">
        <f t="shared" si="3"/>
        <v>-7129.0375000001222</v>
      </c>
      <c r="I167" s="5" t="s">
        <v>5</v>
      </c>
      <c r="J167" s="121" t="s">
        <v>2561</v>
      </c>
      <c r="K167" s="479"/>
      <c r="L167" s="139"/>
      <c r="M167" s="139"/>
      <c r="N167" s="108">
        <f>$WL$500</f>
        <v>16998.2</v>
      </c>
      <c r="O167" s="207"/>
      <c r="R167" s="4"/>
      <c r="AA167" s="4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  <c r="RS167" s="309"/>
    </row>
    <row r="168" spans="1:487" s="3" customFormat="1" ht="15.75">
      <c r="A168" s="5" t="s">
        <v>7</v>
      </c>
      <c r="B168" s="438" t="s">
        <v>142</v>
      </c>
      <c r="C168" s="10"/>
      <c r="D168" s="3" t="s">
        <v>2457</v>
      </c>
      <c r="E168" s="92">
        <f>UCIRanking!B108</f>
        <v>49663.662499999897</v>
      </c>
      <c r="F168" s="461">
        <v>49138</v>
      </c>
      <c r="G168" s="133">
        <f t="shared" si="3"/>
        <v>525.66249999989668</v>
      </c>
      <c r="I168" s="5" t="s">
        <v>7</v>
      </c>
      <c r="J168" s="121" t="s">
        <v>2568</v>
      </c>
      <c r="K168" s="479"/>
      <c r="L168" s="139"/>
      <c r="M168" s="139"/>
      <c r="N168" s="108">
        <f>$YW$500</f>
        <v>16488.799999999992</v>
      </c>
      <c r="O168" s="1"/>
      <c r="R168" s="4"/>
      <c r="AA168" s="4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  <c r="RS168" s="309"/>
    </row>
    <row r="169" spans="1:487" s="3" customFormat="1" ht="15.75">
      <c r="A169" s="5" t="s">
        <v>8</v>
      </c>
      <c r="B169" s="442" t="s">
        <v>144</v>
      </c>
      <c r="C169" s="10"/>
      <c r="D169" s="3" t="s">
        <v>2453</v>
      </c>
      <c r="E169" s="92">
        <f>UCIRanking!B216</f>
        <v>48911.887500000041</v>
      </c>
      <c r="F169" s="461">
        <v>51809</v>
      </c>
      <c r="G169" s="133">
        <f t="shared" si="3"/>
        <v>-2897.1124999999593</v>
      </c>
      <c r="I169" s="5" t="s">
        <v>8</v>
      </c>
      <c r="J169" s="121" t="s">
        <v>2566</v>
      </c>
      <c r="K169" s="479"/>
      <c r="L169" s="139"/>
      <c r="M169" s="139"/>
      <c r="N169" s="108">
        <f>$YE$500</f>
        <v>16319.299999999996</v>
      </c>
      <c r="O169" s="207"/>
      <c r="R169" s="4"/>
      <c r="AA169" s="4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  <c r="RS169" s="309"/>
    </row>
    <row r="170" spans="1:487" s="3" customFormat="1" ht="15.75">
      <c r="A170" s="5" t="s">
        <v>10</v>
      </c>
      <c r="B170" s="462" t="s">
        <v>25</v>
      </c>
      <c r="C170" s="437"/>
      <c r="D170" s="3" t="s">
        <v>2448</v>
      </c>
      <c r="E170" s="92">
        <f>UCIRanking!B126</f>
        <v>48875.137500000041</v>
      </c>
      <c r="F170" s="461">
        <v>54296</v>
      </c>
      <c r="G170" s="133">
        <f t="shared" si="3"/>
        <v>-5420.8624999999593</v>
      </c>
      <c r="I170" s="5" t="s">
        <v>10</v>
      </c>
      <c r="J170" s="121" t="s">
        <v>2567</v>
      </c>
      <c r="K170" s="479"/>
      <c r="L170" s="139"/>
      <c r="M170" s="139"/>
      <c r="N170" s="108">
        <f>$YN$500</f>
        <v>16270.5</v>
      </c>
      <c r="O170" s="207"/>
      <c r="R170" s="4"/>
      <c r="AA170" s="4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  <c r="RS170" s="309"/>
    </row>
    <row r="171" spans="1:487" s="3" customFormat="1" ht="15.75">
      <c r="A171" s="5" t="s">
        <v>12</v>
      </c>
      <c r="B171" s="438" t="s">
        <v>156</v>
      </c>
      <c r="C171" s="10"/>
      <c r="D171" s="3" t="s">
        <v>2465</v>
      </c>
      <c r="E171" s="92">
        <f>UCIRanking!B156</f>
        <v>48443.112499999988</v>
      </c>
      <c r="F171" s="461">
        <v>41495</v>
      </c>
      <c r="G171" s="133">
        <f t="shared" si="3"/>
        <v>6948.1124999999884</v>
      </c>
      <c r="I171" s="31" t="s">
        <v>12</v>
      </c>
      <c r="J171" s="121" t="s">
        <v>2569</v>
      </c>
      <c r="K171" s="479"/>
      <c r="L171" s="139"/>
      <c r="M171" s="139"/>
      <c r="N171" s="108">
        <f>$ZF$500</f>
        <v>16211.600000000002</v>
      </c>
      <c r="O171" s="1"/>
      <c r="R171" s="4"/>
      <c r="AA171" s="4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  <c r="RS171" s="309"/>
    </row>
    <row r="172" spans="1:487" s="3" customFormat="1" ht="15.75">
      <c r="A172" s="5" t="s">
        <v>14</v>
      </c>
      <c r="B172" s="442" t="s">
        <v>143</v>
      </c>
      <c r="C172" s="437"/>
      <c r="D172" s="3" t="s">
        <v>2458</v>
      </c>
      <c r="E172" s="92">
        <f>UCIRanking!B165</f>
        <v>48424.437499999927</v>
      </c>
      <c r="F172" s="461">
        <v>48853</v>
      </c>
      <c r="G172" s="133">
        <f t="shared" si="3"/>
        <v>-428.56250000007276</v>
      </c>
      <c r="I172" s="31" t="s">
        <v>14</v>
      </c>
      <c r="J172" s="121" t="s">
        <v>2564</v>
      </c>
      <c r="K172" s="467"/>
      <c r="L172" s="139"/>
      <c r="M172" s="139"/>
      <c r="N172" s="108">
        <f>$XM$500</f>
        <v>16194.300000000001</v>
      </c>
      <c r="O172" s="207"/>
      <c r="R172" s="4"/>
      <c r="AA172" s="4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  <c r="RS172" s="309"/>
    </row>
    <row r="173" spans="1:487" s="11" customFormat="1" ht="15.75">
      <c r="A173" s="5" t="s">
        <v>16</v>
      </c>
      <c r="B173" s="462" t="s">
        <v>33</v>
      </c>
      <c r="C173" s="437"/>
      <c r="D173" s="3" t="s">
        <v>2451</v>
      </c>
      <c r="E173" s="92">
        <f>UCIRanking!B204</f>
        <v>48170.512499999859</v>
      </c>
      <c r="F173" s="461">
        <v>53818</v>
      </c>
      <c r="G173" s="133">
        <f t="shared" si="3"/>
        <v>-5647.4875000001412</v>
      </c>
      <c r="I173" s="31" t="s">
        <v>16</v>
      </c>
      <c r="J173" s="121" t="s">
        <v>2560</v>
      </c>
      <c r="K173" s="467"/>
      <c r="L173" s="139"/>
      <c r="M173" s="139"/>
      <c r="N173" s="108">
        <f>$WC$500</f>
        <v>16077.500000000002</v>
      </c>
      <c r="O173" s="1"/>
      <c r="R173" s="4"/>
      <c r="AA173" s="4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  <c r="RS173" s="221"/>
    </row>
    <row r="174" spans="1:487" s="3" customFormat="1" ht="15.75">
      <c r="A174" s="5" t="s">
        <v>18</v>
      </c>
      <c r="B174" s="462" t="s">
        <v>39</v>
      </c>
      <c r="C174" s="434"/>
      <c r="D174" s="3" t="s">
        <v>2450</v>
      </c>
      <c r="E174" s="92">
        <f>UCIRanking!B222</f>
        <v>47133.962499999965</v>
      </c>
      <c r="F174" s="461">
        <v>53932</v>
      </c>
      <c r="G174" s="133">
        <f t="shared" si="3"/>
        <v>-6798.0375000000349</v>
      </c>
      <c r="I174" s="31" t="s">
        <v>18</v>
      </c>
      <c r="J174" s="121" t="s">
        <v>2563</v>
      </c>
      <c r="K174" s="479"/>
      <c r="L174" s="139"/>
      <c r="M174" s="139"/>
      <c r="N174" s="108">
        <f>$XD$500</f>
        <v>15971.6</v>
      </c>
      <c r="O174" s="1"/>
      <c r="R174" s="4"/>
      <c r="AA174" s="4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  <c r="RS174" s="309"/>
    </row>
    <row r="175" spans="1:487" s="3" customFormat="1" ht="15.75">
      <c r="A175" s="5" t="s">
        <v>20</v>
      </c>
      <c r="B175" s="462" t="s">
        <v>9</v>
      </c>
      <c r="C175" s="10"/>
      <c r="D175" s="3" t="s">
        <v>2449</v>
      </c>
      <c r="E175" s="92">
        <f>UCIRanking!B48</f>
        <v>46647.224999999999</v>
      </c>
      <c r="F175" s="461">
        <v>54075</v>
      </c>
      <c r="G175" s="133">
        <f t="shared" si="3"/>
        <v>-7427.7750000000015</v>
      </c>
      <c r="I175" s="31" t="s">
        <v>20</v>
      </c>
      <c r="J175" s="121" t="s">
        <v>2604</v>
      </c>
      <c r="K175" s="479"/>
      <c r="L175" s="139"/>
      <c r="M175" s="139"/>
      <c r="N175" s="108">
        <f>$ZX$500</f>
        <v>15731.300000000001</v>
      </c>
      <c r="O175" s="1"/>
      <c r="R175" s="4"/>
      <c r="AA175" s="4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  <c r="RS175" s="309"/>
    </row>
    <row r="176" spans="1:487" s="3" customFormat="1" ht="15.75">
      <c r="A176" s="5" t="s">
        <v>22</v>
      </c>
      <c r="B176" s="93" t="s">
        <v>19</v>
      </c>
      <c r="C176" s="437"/>
      <c r="D176" s="3" t="s">
        <v>2452</v>
      </c>
      <c r="E176" s="92">
        <f>UCIRanking!B90</f>
        <v>46588.875000000022</v>
      </c>
      <c r="F176" s="461">
        <v>52292</v>
      </c>
      <c r="G176" s="133">
        <f t="shared" si="3"/>
        <v>-5703.1249999999782</v>
      </c>
      <c r="I176" s="31" t="s">
        <v>22</v>
      </c>
      <c r="J176" s="121" t="s">
        <v>2549</v>
      </c>
      <c r="K176" s="479"/>
      <c r="L176" s="139"/>
      <c r="M176" s="139"/>
      <c r="N176" s="108">
        <f>$UJ$500</f>
        <v>15658.599999999993</v>
      </c>
      <c r="O176" s="1"/>
      <c r="R176" s="4"/>
      <c r="AA176" s="4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  <c r="RS176" s="309"/>
    </row>
    <row r="177" spans="1:487" s="3" customFormat="1" ht="15.75">
      <c r="A177" s="5" t="s">
        <v>24</v>
      </c>
      <c r="B177" s="93" t="s">
        <v>6</v>
      </c>
      <c r="C177" s="439"/>
      <c r="D177" s="3" t="s">
        <v>2455</v>
      </c>
      <c r="E177" s="92">
        <f>UCIRanking!B39</f>
        <v>45735.55000000009</v>
      </c>
      <c r="F177" s="461">
        <v>51477</v>
      </c>
      <c r="G177" s="133">
        <f t="shared" si="3"/>
        <v>-5741.4499999999098</v>
      </c>
      <c r="I177" s="31" t="s">
        <v>24</v>
      </c>
      <c r="J177" s="121" t="s">
        <v>2565</v>
      </c>
      <c r="K177" s="139"/>
      <c r="L177" s="139"/>
      <c r="M177" s="139"/>
      <c r="N177" s="108">
        <f>$XV$500</f>
        <v>15584.250000000002</v>
      </c>
      <c r="O177" s="1"/>
      <c r="R177" s="4"/>
      <c r="AA177" s="4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  <c r="RS177" s="309"/>
    </row>
    <row r="178" spans="1:487" s="3" customFormat="1" ht="15.75">
      <c r="A178" s="5" t="s">
        <v>26</v>
      </c>
      <c r="B178" s="462" t="s">
        <v>37</v>
      </c>
      <c r="C178" s="437"/>
      <c r="D178" s="3" t="s">
        <v>2456</v>
      </c>
      <c r="E178" s="92">
        <f>UCIRanking!B213</f>
        <v>44816.712500000096</v>
      </c>
      <c r="F178" s="461">
        <v>50235</v>
      </c>
      <c r="G178" s="133">
        <f t="shared" si="3"/>
        <v>-5418.287499999904</v>
      </c>
      <c r="I178" s="31" t="s">
        <v>26</v>
      </c>
      <c r="J178" s="121" t="s">
        <v>2559</v>
      </c>
      <c r="K178" s="479"/>
      <c r="L178" s="139"/>
      <c r="M178" s="139"/>
      <c r="N178" s="108">
        <f>$VT$500</f>
        <v>15503</v>
      </c>
      <c r="O178" s="1"/>
      <c r="R178" s="4"/>
      <c r="AA178" s="4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  <c r="RS178" s="309"/>
    </row>
    <row r="179" spans="1:487" s="3" customFormat="1" ht="15.75">
      <c r="A179" s="5" t="s">
        <v>28</v>
      </c>
      <c r="B179" s="462" t="s">
        <v>27</v>
      </c>
      <c r="C179" s="10"/>
      <c r="D179" s="3" t="s">
        <v>2454</v>
      </c>
      <c r="E179" s="92">
        <f>UCIRanking!B150</f>
        <v>44328.012499999939</v>
      </c>
      <c r="F179" s="461">
        <v>51554</v>
      </c>
      <c r="G179" s="133">
        <f t="shared" si="3"/>
        <v>-7225.9875000000611</v>
      </c>
      <c r="I179" s="31" t="s">
        <v>28</v>
      </c>
      <c r="J179" s="121" t="s">
        <v>2548</v>
      </c>
      <c r="K179" s="139"/>
      <c r="L179" s="139"/>
      <c r="M179" s="139"/>
      <c r="N179" s="108">
        <f>$UA$500</f>
        <v>15002.899999999994</v>
      </c>
      <c r="O179" s="1"/>
      <c r="R179" s="4"/>
      <c r="AA179" s="4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  <c r="RS179" s="309"/>
    </row>
    <row r="180" spans="1:487" s="3" customFormat="1" ht="15.75">
      <c r="A180" s="5" t="s">
        <v>30</v>
      </c>
      <c r="B180" s="438" t="s">
        <v>157</v>
      </c>
      <c r="C180" s="434"/>
      <c r="D180" s="3" t="s">
        <v>2469</v>
      </c>
      <c r="E180" s="92">
        <f>UCIRanking!B231</f>
        <v>44178.54999999993</v>
      </c>
      <c r="F180" s="461">
        <v>34807</v>
      </c>
      <c r="G180" s="133">
        <f t="shared" si="3"/>
        <v>9371.5499999999302</v>
      </c>
      <c r="I180" s="31" t="s">
        <v>30</v>
      </c>
      <c r="J180" s="121" t="s">
        <v>2554</v>
      </c>
      <c r="K180" s="139"/>
      <c r="L180" s="139"/>
      <c r="M180" s="139"/>
      <c r="N180" s="108">
        <f>$VK$500</f>
        <v>14961.499999999998</v>
      </c>
      <c r="O180" s="1"/>
      <c r="R180" s="4"/>
      <c r="AA180" s="4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  <c r="RS180" s="309"/>
    </row>
    <row r="181" spans="1:487" s="3" customFormat="1" ht="15.75">
      <c r="A181" s="5" t="s">
        <v>32</v>
      </c>
      <c r="B181" s="93" t="s">
        <v>23</v>
      </c>
      <c r="C181" s="10"/>
      <c r="D181" s="3" t="s">
        <v>2459</v>
      </c>
      <c r="E181" s="92">
        <f>UCIRanking!B123</f>
        <v>42938.337500000089</v>
      </c>
      <c r="F181" s="461">
        <v>47013</v>
      </c>
      <c r="G181" s="133">
        <f t="shared" si="3"/>
        <v>-4074.6624999999112</v>
      </c>
      <c r="I181" s="31" t="s">
        <v>32</v>
      </c>
      <c r="J181" s="121" t="s">
        <v>2562</v>
      </c>
      <c r="K181" s="467"/>
      <c r="L181" s="139"/>
      <c r="M181" s="139"/>
      <c r="N181" s="108">
        <f>$WU$500</f>
        <v>14956.399999999996</v>
      </c>
      <c r="O181" s="1"/>
      <c r="R181" s="4"/>
      <c r="AA181" s="4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  <c r="RS181" s="309"/>
    </row>
    <row r="182" spans="1:487" s="3" customFormat="1" ht="15.75">
      <c r="A182" s="5" t="s">
        <v>34</v>
      </c>
      <c r="B182" s="462" t="s">
        <v>15</v>
      </c>
      <c r="C182" s="437"/>
      <c r="D182" s="3" t="s">
        <v>2462</v>
      </c>
      <c r="E182" s="92">
        <f>UCIRanking!B72</f>
        <v>41848.824999999822</v>
      </c>
      <c r="F182" s="461">
        <v>45956</v>
      </c>
      <c r="G182" s="133">
        <f t="shared" si="3"/>
        <v>-4107.1750000001775</v>
      </c>
      <c r="I182" s="31" t="s">
        <v>34</v>
      </c>
      <c r="J182" s="121" t="s">
        <v>2552</v>
      </c>
      <c r="K182" s="139"/>
      <c r="L182" s="139"/>
      <c r="M182" s="139"/>
      <c r="N182" s="108">
        <f>$VB$500</f>
        <v>13502.200000000003</v>
      </c>
      <c r="O182" s="1"/>
      <c r="R182" s="4"/>
      <c r="AA182" s="4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  <c r="RS182" s="309"/>
    </row>
    <row r="183" spans="1:487" s="3" customFormat="1" ht="15.75">
      <c r="A183" s="5" t="s">
        <v>36</v>
      </c>
      <c r="B183" s="442" t="s">
        <v>145</v>
      </c>
      <c r="C183" s="434"/>
      <c r="D183" s="3" t="s">
        <v>2464</v>
      </c>
      <c r="E183" s="92">
        <f>UCIRanking!B225</f>
        <v>41514.43750000016</v>
      </c>
      <c r="F183" s="461">
        <v>42531</v>
      </c>
      <c r="G183" s="133">
        <f t="shared" si="3"/>
        <v>-1016.5624999998399</v>
      </c>
      <c r="I183" s="31" t="s">
        <v>36</v>
      </c>
      <c r="J183" s="121" t="s">
        <v>2546</v>
      </c>
      <c r="K183" s="139"/>
      <c r="L183" s="139"/>
      <c r="M183" s="139"/>
      <c r="N183" s="108">
        <f>$TR$500</f>
        <v>13494.400000000003</v>
      </c>
      <c r="O183" s="1"/>
      <c r="R183" s="4"/>
      <c r="AA183" s="4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  <c r="RS183" s="309"/>
    </row>
    <row r="184" spans="1:487" s="3" customFormat="1" ht="15.75">
      <c r="A184" s="5" t="s">
        <v>38</v>
      </c>
      <c r="B184" s="438" t="s">
        <v>164</v>
      </c>
      <c r="C184" s="454"/>
      <c r="D184" s="3" t="s">
        <v>2467</v>
      </c>
      <c r="E184" s="92">
        <f>UCIRanking!B84</f>
        <v>41436.274999999951</v>
      </c>
      <c r="F184" s="461">
        <v>37032</v>
      </c>
      <c r="G184" s="133">
        <f t="shared" si="3"/>
        <v>4404.2749999999505</v>
      </c>
      <c r="I184" s="31"/>
      <c r="J184" s="319"/>
      <c r="K184" s="105"/>
      <c r="L184" s="139"/>
      <c r="M184" s="139"/>
      <c r="N184" s="318"/>
      <c r="O184" s="1"/>
      <c r="R184" s="4"/>
      <c r="AA184" s="4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  <c r="RS184" s="309"/>
    </row>
    <row r="185" spans="1:487" s="3" customFormat="1" ht="15.75">
      <c r="A185" s="30" t="s">
        <v>146</v>
      </c>
      <c r="B185" s="462" t="s">
        <v>13</v>
      </c>
      <c r="C185" s="437"/>
      <c r="D185" s="3" t="s">
        <v>2461</v>
      </c>
      <c r="E185" s="92">
        <f>UCIRanking!B63</f>
        <v>41023.299999999974</v>
      </c>
      <c r="F185" s="461">
        <v>46798</v>
      </c>
      <c r="G185" s="133">
        <f t="shared" si="3"/>
        <v>-5774.7000000000262</v>
      </c>
      <c r="I185" s="31"/>
      <c r="J185" s="139"/>
      <c r="K185" s="139"/>
      <c r="L185" s="139"/>
      <c r="M185" s="139"/>
      <c r="N185" s="318"/>
      <c r="O185" s="1"/>
      <c r="R185" s="4"/>
      <c r="AA185" s="4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  <c r="RS185" s="309"/>
    </row>
    <row r="186" spans="1:487" s="3" customFormat="1" ht="15">
      <c r="A186" s="30" t="s">
        <v>147</v>
      </c>
      <c r="B186" s="462" t="s">
        <v>35</v>
      </c>
      <c r="C186" s="437"/>
      <c r="D186" s="3" t="s">
        <v>2463</v>
      </c>
      <c r="E186" s="92">
        <f>UCIRanking!B210</f>
        <v>40820.375000000029</v>
      </c>
      <c r="F186" s="461">
        <v>44624</v>
      </c>
      <c r="G186" s="133">
        <f t="shared" si="3"/>
        <v>-3803.6249999999709</v>
      </c>
      <c r="J186" s="119" t="s">
        <v>2294</v>
      </c>
      <c r="O186" s="1"/>
      <c r="R186" s="4"/>
      <c r="AA186" s="4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  <c r="RS186" s="309"/>
    </row>
    <row r="187" spans="1:487" s="3" customFormat="1" ht="15">
      <c r="A187" s="31" t="s">
        <v>148</v>
      </c>
      <c r="B187" s="462" t="s">
        <v>1</v>
      </c>
      <c r="C187" s="437"/>
      <c r="D187" s="3" t="s">
        <v>2460</v>
      </c>
      <c r="E187" s="92">
        <f>UCIRanking!B18</f>
        <v>40258.574999999968</v>
      </c>
      <c r="F187" s="461">
        <v>46864</v>
      </c>
      <c r="G187" s="133">
        <f t="shared" si="3"/>
        <v>-6605.425000000032</v>
      </c>
      <c r="L187" s="471" t="s">
        <v>1018</v>
      </c>
      <c r="M187" s="579" t="s">
        <v>3148</v>
      </c>
      <c r="N187" s="471" t="s">
        <v>40</v>
      </c>
      <c r="O187" s="1"/>
      <c r="R187" s="4"/>
      <c r="AA187" s="4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  <c r="RS187" s="309"/>
    </row>
    <row r="188" spans="1:487" s="3" customFormat="1" ht="15.75">
      <c r="A188" s="30" t="s">
        <v>152</v>
      </c>
      <c r="B188" s="438" t="s">
        <v>160</v>
      </c>
      <c r="C188" s="437"/>
      <c r="D188" s="3" t="s">
        <v>2468</v>
      </c>
      <c r="E188" s="92">
        <f>UCIRanking!B186</f>
        <v>39223.124999999942</v>
      </c>
      <c r="F188" s="461">
        <v>35648</v>
      </c>
      <c r="G188" s="133">
        <f t="shared" si="3"/>
        <v>3575.1249999999418</v>
      </c>
      <c r="I188" s="5" t="s">
        <v>0</v>
      </c>
      <c r="J188" s="433" t="s">
        <v>3559</v>
      </c>
      <c r="L188" s="1">
        <v>8</v>
      </c>
      <c r="M188" s="432">
        <v>19</v>
      </c>
      <c r="N188" s="108">
        <f>SUM($AZ$500+$XD$500+$KI$500+$P$500+$AQ$500+$GN$500+$CJ$500+$OV$500)</f>
        <v>140050.54999999999</v>
      </c>
      <c r="O188" s="3" t="s">
        <v>2587</v>
      </c>
      <c r="R188" s="4"/>
      <c r="AA188" s="4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  <c r="RS188" s="309"/>
    </row>
    <row r="189" spans="1:487" s="3" customFormat="1" ht="15.75">
      <c r="A189" s="30" t="s">
        <v>159</v>
      </c>
      <c r="B189" s="438" t="s">
        <v>155</v>
      </c>
      <c r="C189" s="10"/>
      <c r="D189" s="3" t="s">
        <v>2470</v>
      </c>
      <c r="E189" s="92">
        <f>UCIRanking!B42</f>
        <v>38173.700000000114</v>
      </c>
      <c r="F189" s="461">
        <v>33859</v>
      </c>
      <c r="G189" s="133">
        <f t="shared" si="3"/>
        <v>4314.7000000001135</v>
      </c>
      <c r="I189" s="5" t="s">
        <v>2</v>
      </c>
      <c r="J189" s="3" t="s">
        <v>2586</v>
      </c>
      <c r="L189" s="1">
        <v>8</v>
      </c>
      <c r="M189" s="432">
        <v>19</v>
      </c>
      <c r="N189" s="108">
        <f>SUM($Y$500+$RG$500+$FM$500+$HF$500+$EC$500+$QO$500+$BR$500+$DK$500)</f>
        <v>139330.20000000001</v>
      </c>
      <c r="O189" s="3" t="s">
        <v>2609</v>
      </c>
      <c r="R189" s="4"/>
      <c r="AA189" s="4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  <c r="RS189" s="309"/>
    </row>
    <row r="190" spans="1:487" s="3" customFormat="1" ht="15.75">
      <c r="A190" s="30" t="s">
        <v>161</v>
      </c>
      <c r="B190" s="462" t="s">
        <v>4</v>
      </c>
      <c r="C190" s="10"/>
      <c r="D190" s="3" t="s">
        <v>2466</v>
      </c>
      <c r="E190" s="92">
        <f>UCIRanking!B33</f>
        <v>36952.287499999984</v>
      </c>
      <c r="F190" s="461">
        <v>40811</v>
      </c>
      <c r="G190" s="133">
        <f t="shared" si="3"/>
        <v>-3858.712500000016</v>
      </c>
      <c r="I190" s="5" t="s">
        <v>3</v>
      </c>
      <c r="J190" s="3" t="s">
        <v>2585</v>
      </c>
      <c r="L190" s="1">
        <v>8</v>
      </c>
      <c r="M190" s="432">
        <v>27</v>
      </c>
      <c r="N190" s="108">
        <f>SUM($KR$500+$LS$500+$VT$500+$VK$500+$JH$500+$YW$500+$NU$500+$ZX$500)</f>
        <v>135769.69999999998</v>
      </c>
      <c r="O190" s="3" t="s">
        <v>2605</v>
      </c>
      <c r="R190" s="4"/>
      <c r="AA190" s="4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  <c r="RS190" s="309"/>
    </row>
    <row r="191" spans="1:487" s="3" customFormat="1" ht="15.75">
      <c r="A191" s="30" t="s">
        <v>162</v>
      </c>
      <c r="B191" s="11" t="s">
        <v>158</v>
      </c>
      <c r="C191" s="10"/>
      <c r="D191" s="3" t="s">
        <v>2471</v>
      </c>
      <c r="E191" s="92">
        <f>UCIRanking!B9</f>
        <v>34736.450000000084</v>
      </c>
      <c r="F191" s="461">
        <v>31287</v>
      </c>
      <c r="G191" s="133">
        <f t="shared" si="3"/>
        <v>3449.4500000000844</v>
      </c>
      <c r="I191" s="5" t="s">
        <v>5</v>
      </c>
      <c r="J191" s="3" t="s">
        <v>2583</v>
      </c>
      <c r="L191" s="1">
        <v>8</v>
      </c>
      <c r="M191" s="432">
        <v>31</v>
      </c>
      <c r="N191" s="108">
        <f>SUM($OM$500+$DT$500+$PN$500+$PE$500+$JZ$500+$HO$500+$G$500+$HX$500)</f>
        <v>135582.85</v>
      </c>
      <c r="O191" s="3" t="s">
        <v>2584</v>
      </c>
      <c r="R191" s="4"/>
      <c r="AA191" s="4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  <c r="RS191" s="309"/>
    </row>
    <row r="192" spans="1:487" s="3" customFormat="1" ht="15.75">
      <c r="A192" s="30" t="s">
        <v>163</v>
      </c>
      <c r="B192" s="433" t="s">
        <v>1035</v>
      </c>
      <c r="C192" s="438"/>
      <c r="D192" s="3" t="s">
        <v>2473</v>
      </c>
      <c r="E192" s="92">
        <f>UCIRanking!B153</f>
        <v>34658.987499999894</v>
      </c>
      <c r="F192" s="461">
        <v>23185</v>
      </c>
      <c r="G192" s="133">
        <f t="shared" si="3"/>
        <v>11473.987499999894</v>
      </c>
      <c r="I192" s="5" t="s">
        <v>7</v>
      </c>
      <c r="J192" s="3" t="s">
        <v>2588</v>
      </c>
      <c r="L192" s="1">
        <v>8</v>
      </c>
      <c r="M192" s="432">
        <v>23</v>
      </c>
      <c r="N192" s="108">
        <f>SUM($XV$500+$OD$500+$MT$500+$NL$500+$WU$500+$MB$500+$PW$500+$YN$500)</f>
        <v>134252.45000000001</v>
      </c>
      <c r="O192" s="3" t="s">
        <v>2589</v>
      </c>
      <c r="R192" s="4"/>
      <c r="AA192" s="4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  <c r="RS192" s="309"/>
    </row>
    <row r="193" spans="1:487" s="3" customFormat="1" ht="15.75">
      <c r="A193" s="30" t="s">
        <v>165</v>
      </c>
      <c r="B193" s="438" t="s">
        <v>1036</v>
      </c>
      <c r="C193" s="11"/>
      <c r="D193" s="3" t="s">
        <v>2474</v>
      </c>
      <c r="E193" s="92">
        <f>UCIRanking!B174</f>
        <v>33853.450000000114</v>
      </c>
      <c r="F193" s="461">
        <v>22763</v>
      </c>
      <c r="G193" s="133">
        <f t="shared" si="3"/>
        <v>11090.450000000114</v>
      </c>
      <c r="I193" s="30" t="s">
        <v>8</v>
      </c>
      <c r="J193" s="3" t="s">
        <v>2590</v>
      </c>
      <c r="L193" s="1">
        <v>8</v>
      </c>
      <c r="M193" s="432">
        <v>24</v>
      </c>
      <c r="N193" s="108">
        <f>SUM($WC$500+$TI$500+$LA$500+$ZF$500+$XM$500+$CS$500+$NC$500+$ZO$500)</f>
        <v>133897.70000000001</v>
      </c>
      <c r="O193" s="3" t="s">
        <v>2610</v>
      </c>
      <c r="R193" s="4"/>
      <c r="AA193" s="4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  <c r="RS193" s="309"/>
    </row>
    <row r="194" spans="1:487" s="3" customFormat="1" ht="15.75">
      <c r="A194" s="31" t="s">
        <v>284</v>
      </c>
      <c r="B194" s="3" t="s">
        <v>1004</v>
      </c>
      <c r="C194" s="433"/>
      <c r="D194" s="3" t="s">
        <v>2486</v>
      </c>
      <c r="E194" s="92">
        <f>UCIRanking!B177</f>
        <v>33025.625</v>
      </c>
      <c r="F194" s="461">
        <v>20405</v>
      </c>
      <c r="G194" s="133">
        <f t="shared" si="3"/>
        <v>12620.625</v>
      </c>
      <c r="I194" s="30" t="s">
        <v>10</v>
      </c>
      <c r="J194" s="3" t="s">
        <v>2593</v>
      </c>
      <c r="L194" s="1">
        <v>8</v>
      </c>
      <c r="M194" s="432">
        <v>12</v>
      </c>
      <c r="N194" s="108">
        <f>SUM($IP$500+$US$500+$WL$500+$AH$500+$UJ$500+$JQ$500+$GE$500+$YE$500)</f>
        <v>133573.65</v>
      </c>
      <c r="O194" s="3" t="s">
        <v>2594</v>
      </c>
      <c r="R194" s="4"/>
      <c r="AA194" s="4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  <c r="RS194" s="309"/>
    </row>
    <row r="195" spans="1:487" s="3" customFormat="1" ht="15.75">
      <c r="A195" s="31" t="s">
        <v>285</v>
      </c>
      <c r="B195" s="3" t="s">
        <v>1057</v>
      </c>
      <c r="C195" s="438"/>
      <c r="D195" s="3" t="s">
        <v>2478</v>
      </c>
      <c r="E195" s="92">
        <f>UCIRanking!B99</f>
        <v>32186.087500000031</v>
      </c>
      <c r="F195" s="461">
        <v>21579</v>
      </c>
      <c r="G195" s="133">
        <f t="shared" si="3"/>
        <v>10607.087500000031</v>
      </c>
      <c r="H195" s="161"/>
      <c r="I195" s="30" t="s">
        <v>12</v>
      </c>
      <c r="J195" s="3" t="s">
        <v>2582</v>
      </c>
      <c r="L195" s="1">
        <v>8</v>
      </c>
      <c r="M195" s="432">
        <v>13</v>
      </c>
      <c r="N195" s="108">
        <f>SUM($GW$500+$DB$500+$UA$500+$CA$500+$TR$500+$VB$500+$FV$500+$BI$500)</f>
        <v>121904.99999999999</v>
      </c>
      <c r="O195" s="3" t="s">
        <v>2581</v>
      </c>
      <c r="R195" s="4"/>
      <c r="AA195" s="4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  <c r="RS195" s="309"/>
    </row>
    <row r="196" spans="1:487" s="3" customFormat="1" ht="15.75">
      <c r="A196" s="31" t="s">
        <v>286</v>
      </c>
      <c r="B196" s="3" t="s">
        <v>1047</v>
      </c>
      <c r="C196" s="438"/>
      <c r="D196" s="3" t="s">
        <v>2481</v>
      </c>
      <c r="E196" s="92">
        <f>UCIRanking!B195</f>
        <v>31936.762499999884</v>
      </c>
      <c r="F196" s="461">
        <v>21414</v>
      </c>
      <c r="G196" s="133">
        <f t="shared" ref="G196:G227" si="4">SUM(E196-F196)</f>
        <v>10522.762499999884</v>
      </c>
      <c r="H196" s="161"/>
      <c r="I196" s="31" t="s">
        <v>14</v>
      </c>
      <c r="J196" s="3" t="s">
        <v>2591</v>
      </c>
      <c r="L196" s="1">
        <v>8</v>
      </c>
      <c r="M196" s="432">
        <v>12</v>
      </c>
      <c r="N196" s="108">
        <f>SUM($EU$500+$RP$500+$IG$500+$MK$500+$FD$500+$EL$500+$LJ$500+$QX$500)</f>
        <v>120391.75</v>
      </c>
      <c r="O196" s="3" t="s">
        <v>2592</v>
      </c>
      <c r="R196" s="4"/>
      <c r="AA196" s="4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  <c r="RS196" s="309"/>
    </row>
    <row r="197" spans="1:487" s="3" customFormat="1" ht="15.75">
      <c r="A197" s="31" t="s">
        <v>287</v>
      </c>
      <c r="B197" s="3" t="s">
        <v>999</v>
      </c>
      <c r="C197" s="437"/>
      <c r="D197" s="3" t="s">
        <v>2476</v>
      </c>
      <c r="E197" s="92">
        <f>UCIRanking!B78</f>
        <v>31851.462500000023</v>
      </c>
      <c r="F197" s="461">
        <v>21872</v>
      </c>
      <c r="G197" s="133">
        <f t="shared" si="4"/>
        <v>9979.4625000000233</v>
      </c>
      <c r="H197" s="161"/>
      <c r="I197" s="31"/>
      <c r="K197" s="11"/>
      <c r="L197" s="11"/>
      <c r="M197" s="1"/>
      <c r="N197" s="108"/>
      <c r="R197" s="4"/>
      <c r="AA197" s="4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  <c r="RS197" s="309"/>
    </row>
    <row r="198" spans="1:487" s="3" customFormat="1" ht="15">
      <c r="A198" s="31" t="s">
        <v>990</v>
      </c>
      <c r="B198" s="3" t="s">
        <v>993</v>
      </c>
      <c r="C198" s="437"/>
      <c r="D198" s="3" t="s">
        <v>2475</v>
      </c>
      <c r="E198" s="92">
        <f>UCIRanking!B168</f>
        <v>31209.812500000015</v>
      </c>
      <c r="F198" s="461">
        <v>22313</v>
      </c>
      <c r="G198" s="133">
        <f t="shared" si="4"/>
        <v>8896.8125000000146</v>
      </c>
      <c r="H198" s="161"/>
      <c r="I198" s="31"/>
      <c r="R198" s="4"/>
      <c r="AA198" s="4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  <c r="RS198" s="309"/>
    </row>
    <row r="199" spans="1:487" s="3" customFormat="1" ht="15">
      <c r="A199" s="31" t="s">
        <v>991</v>
      </c>
      <c r="B199" s="3" t="s">
        <v>1013</v>
      </c>
      <c r="C199" s="433"/>
      <c r="D199" s="3" t="s">
        <v>2485</v>
      </c>
      <c r="E199" s="92">
        <f>UCIRanking!B81</f>
        <v>30516.525000000122</v>
      </c>
      <c r="F199" s="461">
        <v>20807</v>
      </c>
      <c r="G199" s="133">
        <f t="shared" si="4"/>
        <v>9709.5250000001215</v>
      </c>
      <c r="H199" s="161"/>
      <c r="I199" s="11"/>
      <c r="J199" s="43" t="s">
        <v>2580</v>
      </c>
      <c r="K199" s="11"/>
      <c r="L199" s="11"/>
      <c r="M199" s="11"/>
      <c r="N199" s="11"/>
      <c r="R199" s="4"/>
      <c r="AA199" s="4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  <c r="RS199" s="309"/>
    </row>
    <row r="200" spans="1:487" s="3" customFormat="1" ht="15.75">
      <c r="A200" s="31" t="s">
        <v>992</v>
      </c>
      <c r="B200" s="3" t="s">
        <v>1040</v>
      </c>
      <c r="C200" s="438"/>
      <c r="D200" s="3" t="s">
        <v>2483</v>
      </c>
      <c r="E200" s="92">
        <f>UCIRanking!B60</f>
        <v>30488.549999999923</v>
      </c>
      <c r="F200" s="461">
        <v>20991</v>
      </c>
      <c r="G200" s="133">
        <f t="shared" si="4"/>
        <v>9497.5499999999229</v>
      </c>
      <c r="H200" s="161"/>
      <c r="K200"/>
      <c r="M200" s="36" t="s">
        <v>149</v>
      </c>
      <c r="N200" s="36" t="s">
        <v>151</v>
      </c>
      <c r="R200" s="4"/>
      <c r="AA200" s="4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  <c r="RS200" s="309"/>
    </row>
    <row r="201" spans="1:487" s="3" customFormat="1" ht="15">
      <c r="A201" s="31" t="s">
        <v>994</v>
      </c>
      <c r="B201" s="3" t="s">
        <v>1053</v>
      </c>
      <c r="C201" s="438"/>
      <c r="D201" s="3" t="s">
        <v>2477</v>
      </c>
      <c r="E201" s="92">
        <f>UCIRanking!B102</f>
        <v>29754.074999999895</v>
      </c>
      <c r="F201" s="461">
        <v>21795</v>
      </c>
      <c r="G201" s="133">
        <f t="shared" si="4"/>
        <v>7959.0749999998952</v>
      </c>
      <c r="I201" s="5" t="s">
        <v>0</v>
      </c>
      <c r="J201" s="526" t="s">
        <v>441</v>
      </c>
      <c r="K201" s="351"/>
      <c r="L201" s="351"/>
      <c r="M201" s="458" t="s">
        <v>139</v>
      </c>
      <c r="N201" s="437">
        <v>1494</v>
      </c>
      <c r="AA201" s="4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  <c r="RS201" s="309"/>
    </row>
    <row r="202" spans="1:487" s="3" customFormat="1" ht="15">
      <c r="A202" s="31" t="s">
        <v>1000</v>
      </c>
      <c r="B202" s="3" t="s">
        <v>1019</v>
      </c>
      <c r="C202" s="433"/>
      <c r="D202" s="3" t="s">
        <v>2480</v>
      </c>
      <c r="E202" s="92">
        <f>UCIRanking!B117</f>
        <v>29685.237500000097</v>
      </c>
      <c r="F202" s="461">
        <v>21453</v>
      </c>
      <c r="G202" s="133">
        <f t="shared" si="4"/>
        <v>8232.2375000000975</v>
      </c>
      <c r="I202" s="5" t="s">
        <v>2</v>
      </c>
      <c r="J202" s="526" t="s">
        <v>640</v>
      </c>
      <c r="K202" s="351"/>
      <c r="L202" s="351"/>
      <c r="M202" s="458" t="s">
        <v>139</v>
      </c>
      <c r="N202" s="437">
        <v>1208</v>
      </c>
      <c r="AA202" s="4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  <c r="RS202" s="309"/>
    </row>
    <row r="203" spans="1:487" s="3" customFormat="1" ht="15">
      <c r="A203" s="31" t="s">
        <v>1002</v>
      </c>
      <c r="B203" s="3" t="s">
        <v>988</v>
      </c>
      <c r="C203" s="437"/>
      <c r="D203" s="3" t="s">
        <v>2494</v>
      </c>
      <c r="E203" s="92">
        <f>UCIRanking!B189</f>
        <v>29489.575000000157</v>
      </c>
      <c r="F203" s="461">
        <v>18065</v>
      </c>
      <c r="G203" s="133">
        <f t="shared" si="4"/>
        <v>11424.575000000157</v>
      </c>
      <c r="I203" s="5" t="s">
        <v>3</v>
      </c>
      <c r="J203" s="526" t="s">
        <v>501</v>
      </c>
      <c r="K203" s="351"/>
      <c r="L203" s="351"/>
      <c r="M203" s="458" t="s">
        <v>134</v>
      </c>
      <c r="N203" s="437">
        <v>943</v>
      </c>
      <c r="AA203" s="4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  <c r="RS203" s="309"/>
    </row>
    <row r="204" spans="1:487" s="3" customFormat="1" ht="15">
      <c r="A204" s="31" t="s">
        <v>1005</v>
      </c>
      <c r="B204" s="3" t="s">
        <v>1003</v>
      </c>
      <c r="C204" s="437"/>
      <c r="D204" s="3" t="s">
        <v>2484</v>
      </c>
      <c r="E204" s="92">
        <f>UCIRanking!B180</f>
        <v>29463.6875</v>
      </c>
      <c r="F204" s="461">
        <v>20909</v>
      </c>
      <c r="G204" s="133">
        <f t="shared" si="4"/>
        <v>8554.6875</v>
      </c>
      <c r="I204" s="5" t="s">
        <v>5</v>
      </c>
      <c r="J204" s="526" t="s">
        <v>455</v>
      </c>
      <c r="K204" s="351"/>
      <c r="L204" s="351"/>
      <c r="M204" s="458" t="s">
        <v>134</v>
      </c>
      <c r="N204" s="437">
        <v>868</v>
      </c>
      <c r="AA204" s="4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  <c r="RS204" s="309"/>
    </row>
    <row r="205" spans="1:487" s="3" customFormat="1" ht="15.75">
      <c r="A205" s="31" t="s">
        <v>1006</v>
      </c>
      <c r="B205" s="3" t="s">
        <v>1001</v>
      </c>
      <c r="C205" s="437"/>
      <c r="D205" s="3" t="s">
        <v>2479</v>
      </c>
      <c r="E205" s="92">
        <f>UCIRanking!B147</f>
        <v>29423.312499999894</v>
      </c>
      <c r="F205" s="461">
        <v>21526</v>
      </c>
      <c r="G205" s="133">
        <f t="shared" si="4"/>
        <v>7897.3124999998945</v>
      </c>
      <c r="H205" s="61"/>
      <c r="I205" s="5" t="s">
        <v>7</v>
      </c>
      <c r="J205" s="526" t="s">
        <v>1505</v>
      </c>
      <c r="K205" s="351"/>
      <c r="L205" s="351"/>
      <c r="M205" s="458" t="s">
        <v>132</v>
      </c>
      <c r="N205" s="437">
        <v>793</v>
      </c>
      <c r="AA205" s="4"/>
      <c r="AJ205" s="4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  <c r="RS205" s="309"/>
    </row>
    <row r="206" spans="1:487" s="3" customFormat="1" ht="15.75">
      <c r="A206" s="31" t="s">
        <v>1009</v>
      </c>
      <c r="B206" s="438" t="s">
        <v>1028</v>
      </c>
      <c r="C206" s="438"/>
      <c r="D206" s="3" t="s">
        <v>2487</v>
      </c>
      <c r="E206" s="92">
        <f>UCIRanking!B30</f>
        <v>28920.175000000014</v>
      </c>
      <c r="F206" s="461">
        <v>20084</v>
      </c>
      <c r="G206" s="133">
        <f t="shared" si="4"/>
        <v>8836.1750000000138</v>
      </c>
      <c r="H206" s="61"/>
      <c r="I206" s="5" t="s">
        <v>8</v>
      </c>
      <c r="J206" s="526" t="s">
        <v>527</v>
      </c>
      <c r="K206" s="351"/>
      <c r="L206" s="351"/>
      <c r="M206" s="458" t="s">
        <v>141</v>
      </c>
      <c r="N206" s="437">
        <v>724</v>
      </c>
      <c r="AA206" s="4"/>
      <c r="AJ206" s="4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  <c r="RS206" s="309"/>
    </row>
    <row r="207" spans="1:487" s="3" customFormat="1" ht="15.75">
      <c r="A207" s="31" t="s">
        <v>1011</v>
      </c>
      <c r="B207" s="438" t="s">
        <v>1026</v>
      </c>
      <c r="C207" s="438"/>
      <c r="D207" s="3" t="s">
        <v>2488</v>
      </c>
      <c r="E207" s="92">
        <f>UCIRanking!B24</f>
        <v>28904.68750000008</v>
      </c>
      <c r="F207" s="461">
        <v>19975</v>
      </c>
      <c r="G207" s="133">
        <f t="shared" si="4"/>
        <v>8929.68750000008</v>
      </c>
      <c r="H207" s="61"/>
      <c r="I207" s="5" t="s">
        <v>10</v>
      </c>
      <c r="J207" s="526" t="s">
        <v>454</v>
      </c>
      <c r="K207" s="351"/>
      <c r="L207" s="351"/>
      <c r="M207" s="458" t="s">
        <v>140</v>
      </c>
      <c r="N207" s="437">
        <v>722</v>
      </c>
      <c r="AA207" s="4"/>
      <c r="AJ207" s="4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  <c r="RS207" s="309"/>
    </row>
    <row r="208" spans="1:487" s="3" customFormat="1" ht="15.75">
      <c r="A208" s="31" t="s">
        <v>1017</v>
      </c>
      <c r="B208" s="433" t="s">
        <v>1020</v>
      </c>
      <c r="C208" s="433"/>
      <c r="D208" s="3" t="s">
        <v>2491</v>
      </c>
      <c r="E208" s="92">
        <f>UCIRanking!B120</f>
        <v>28529.499999999847</v>
      </c>
      <c r="F208" s="461">
        <v>19448</v>
      </c>
      <c r="G208" s="133">
        <f t="shared" si="4"/>
        <v>9081.4999999998472</v>
      </c>
      <c r="H208" s="61"/>
      <c r="I208" s="5" t="s">
        <v>12</v>
      </c>
      <c r="J208" s="526" t="s">
        <v>471</v>
      </c>
      <c r="K208" s="351"/>
      <c r="L208" s="351"/>
      <c r="M208" s="458" t="s">
        <v>139</v>
      </c>
      <c r="N208" s="437">
        <v>680</v>
      </c>
      <c r="AA208" s="4"/>
      <c r="AJ208" s="4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  <c r="RS208" s="309"/>
    </row>
    <row r="209" spans="1:487" s="3" customFormat="1" ht="15.75">
      <c r="A209" s="31" t="s">
        <v>1022</v>
      </c>
      <c r="B209" s="433" t="s">
        <v>1039</v>
      </c>
      <c r="C209" s="438"/>
      <c r="D209" s="3" t="s">
        <v>2492</v>
      </c>
      <c r="E209" s="92">
        <f>UCIRanking!B201</f>
        <v>28228.225000000144</v>
      </c>
      <c r="F209" s="461">
        <v>18800</v>
      </c>
      <c r="G209" s="133">
        <f t="shared" si="4"/>
        <v>9428.2250000001441</v>
      </c>
      <c r="H209" s="61"/>
      <c r="I209" s="5" t="s">
        <v>14</v>
      </c>
      <c r="J209" s="526" t="s">
        <v>482</v>
      </c>
      <c r="K209" s="351"/>
      <c r="L209" s="351"/>
      <c r="M209" s="458" t="s">
        <v>137</v>
      </c>
      <c r="N209" s="437">
        <v>639</v>
      </c>
      <c r="AA209" s="4"/>
      <c r="AJ209" s="4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  <c r="RS209" s="309"/>
    </row>
    <row r="210" spans="1:487" s="3" customFormat="1" ht="15.75">
      <c r="A210" s="31" t="s">
        <v>1023</v>
      </c>
      <c r="B210" s="433" t="s">
        <v>983</v>
      </c>
      <c r="C210" s="437"/>
      <c r="D210" s="3" t="s">
        <v>2482</v>
      </c>
      <c r="E210" s="92">
        <f>UCIRanking!B57</f>
        <v>28177.000000000065</v>
      </c>
      <c r="F210" s="461">
        <v>21102</v>
      </c>
      <c r="G210" s="133">
        <f t="shared" si="4"/>
        <v>7075.0000000000655</v>
      </c>
      <c r="H210" s="61"/>
      <c r="I210" s="5" t="s">
        <v>16</v>
      </c>
      <c r="J210" s="526" t="s">
        <v>762</v>
      </c>
      <c r="K210" s="351"/>
      <c r="L210" s="351"/>
      <c r="M210" s="458" t="s">
        <v>138</v>
      </c>
      <c r="N210" s="437">
        <v>628</v>
      </c>
      <c r="AA210" s="4"/>
      <c r="AJ210" s="4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  <c r="RS210" s="309"/>
    </row>
    <row r="211" spans="1:487" s="3" customFormat="1" ht="15.75">
      <c r="A211" s="31" t="s">
        <v>1024</v>
      </c>
      <c r="B211" s="433" t="s">
        <v>1008</v>
      </c>
      <c r="C211" s="433"/>
      <c r="D211" s="3" t="s">
        <v>2489</v>
      </c>
      <c r="E211" s="92">
        <f>UCIRanking!B237</f>
        <v>28074.850000000111</v>
      </c>
      <c r="F211" s="461">
        <v>19764</v>
      </c>
      <c r="G211" s="133">
        <f t="shared" si="4"/>
        <v>8310.8500000001113</v>
      </c>
      <c r="H211" s="61"/>
      <c r="I211" s="5" t="s">
        <v>18</v>
      </c>
      <c r="J211" s="526" t="s">
        <v>469</v>
      </c>
      <c r="K211" s="351"/>
      <c r="L211" s="351"/>
      <c r="M211" s="458" t="s">
        <v>137</v>
      </c>
      <c r="N211" s="437">
        <v>602</v>
      </c>
      <c r="AA211" s="4"/>
      <c r="AJ211" s="4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  <c r="RS211" s="309"/>
    </row>
    <row r="212" spans="1:487" s="11" customFormat="1" ht="15">
      <c r="A212" s="79" t="s">
        <v>1030</v>
      </c>
      <c r="B212" s="3" t="s">
        <v>989</v>
      </c>
      <c r="C212" s="437"/>
      <c r="D212" s="3" t="s">
        <v>2496</v>
      </c>
      <c r="E212" s="92">
        <f>UCIRanking!B66</f>
        <v>27062.650000000031</v>
      </c>
      <c r="F212" s="461">
        <v>17566</v>
      </c>
      <c r="G212" s="133">
        <f t="shared" si="4"/>
        <v>9496.6500000000306</v>
      </c>
      <c r="I212" s="5" t="s">
        <v>20</v>
      </c>
      <c r="J212" s="526" t="s">
        <v>562</v>
      </c>
      <c r="K212" s="351"/>
      <c r="L212" s="351"/>
      <c r="M212" s="458" t="s">
        <v>134</v>
      </c>
      <c r="N212" s="437">
        <v>584</v>
      </c>
      <c r="AA212" s="4"/>
      <c r="AJ212" s="4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  <c r="RS212" s="221"/>
    </row>
    <row r="213" spans="1:487" s="11" customFormat="1" ht="15">
      <c r="A213" s="79" t="s">
        <v>1038</v>
      </c>
      <c r="B213" s="433" t="s">
        <v>1010</v>
      </c>
      <c r="C213" s="433"/>
      <c r="D213" s="3" t="s">
        <v>2495</v>
      </c>
      <c r="E213" s="92">
        <f>UCIRanking!B198</f>
        <v>25822.300000000003</v>
      </c>
      <c r="F213" s="461">
        <v>18036</v>
      </c>
      <c r="G213" s="133">
        <f t="shared" si="4"/>
        <v>7786.3000000000029</v>
      </c>
      <c r="I213" s="5" t="s">
        <v>22</v>
      </c>
      <c r="J213" s="526" t="s">
        <v>432</v>
      </c>
      <c r="K213" s="351"/>
      <c r="L213" s="351"/>
      <c r="M213" s="458" t="s">
        <v>139</v>
      </c>
      <c r="N213" s="437">
        <v>567</v>
      </c>
      <c r="AA213" s="4"/>
      <c r="AJ213" s="4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  <c r="RS213" s="221"/>
    </row>
    <row r="214" spans="1:487" s="11" customFormat="1" ht="15">
      <c r="A214" s="31" t="s">
        <v>1042</v>
      </c>
      <c r="B214" s="3" t="s">
        <v>1021</v>
      </c>
      <c r="C214" s="433"/>
      <c r="D214" s="3" t="s">
        <v>2490</v>
      </c>
      <c r="E214" s="92">
        <f>UCIRanking!B159</f>
        <v>25186.100000000115</v>
      </c>
      <c r="F214" s="461">
        <v>19674</v>
      </c>
      <c r="G214" s="133">
        <f t="shared" si="4"/>
        <v>5512.100000000115</v>
      </c>
      <c r="I214" s="5" t="s">
        <v>24</v>
      </c>
      <c r="J214" s="526" t="s">
        <v>947</v>
      </c>
      <c r="K214" s="351"/>
      <c r="L214" s="351"/>
      <c r="M214" s="458" t="s">
        <v>138</v>
      </c>
      <c r="N214" s="437">
        <v>562</v>
      </c>
      <c r="AA214" s="4"/>
      <c r="AJ214" s="4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  <c r="RS214" s="221"/>
    </row>
    <row r="215" spans="1:487" s="11" customFormat="1" ht="15">
      <c r="A215" s="31" t="s">
        <v>1043</v>
      </c>
      <c r="B215" s="433" t="s">
        <v>1045</v>
      </c>
      <c r="C215" s="438"/>
      <c r="D215" s="3" t="s">
        <v>2497</v>
      </c>
      <c r="E215" s="92">
        <f>UCIRanking!B36</f>
        <v>23431.022000000041</v>
      </c>
      <c r="F215" s="461">
        <v>16833</v>
      </c>
      <c r="G215" s="133">
        <f t="shared" si="4"/>
        <v>6598.0220000000409</v>
      </c>
      <c r="I215" s="5" t="s">
        <v>26</v>
      </c>
      <c r="J215" s="526" t="s">
        <v>429</v>
      </c>
      <c r="K215" s="351"/>
      <c r="L215" s="351"/>
      <c r="M215" s="458" t="s">
        <v>139</v>
      </c>
      <c r="N215" s="437">
        <v>555</v>
      </c>
      <c r="AA215" s="4"/>
      <c r="AJ215" s="4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  <c r="RS215" s="221"/>
    </row>
    <row r="216" spans="1:487" s="11" customFormat="1" ht="15">
      <c r="A216" s="31" t="s">
        <v>1044</v>
      </c>
      <c r="B216" s="462" t="s">
        <v>29</v>
      </c>
      <c r="C216" s="437"/>
      <c r="D216" s="3" t="s">
        <v>2472</v>
      </c>
      <c r="E216" s="92">
        <f>UCIRanking!B162</f>
        <v>15402.999999999998</v>
      </c>
      <c r="F216" s="461">
        <v>29997</v>
      </c>
      <c r="G216" s="133">
        <f t="shared" si="4"/>
        <v>-14594.000000000002</v>
      </c>
      <c r="I216" s="5" t="s">
        <v>28</v>
      </c>
      <c r="J216" s="526" t="s">
        <v>481</v>
      </c>
      <c r="K216" s="351"/>
      <c r="L216" s="351"/>
      <c r="M216" s="458" t="s">
        <v>134</v>
      </c>
      <c r="N216" s="437">
        <v>536</v>
      </c>
      <c r="AA216" s="4"/>
      <c r="AJ216" s="4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  <c r="RS216" s="221"/>
    </row>
    <row r="217" spans="1:487" s="11" customFormat="1" ht="15">
      <c r="A217" s="31" t="s">
        <v>1050</v>
      </c>
      <c r="B217" s="3" t="s">
        <v>2544</v>
      </c>
      <c r="C217" s="437"/>
      <c r="D217" s="3" t="s">
        <v>2502</v>
      </c>
      <c r="E217" s="92">
        <f>UCIRanking!B93</f>
        <v>14884.499999999896</v>
      </c>
      <c r="F217" s="461">
        <v>0</v>
      </c>
      <c r="G217" s="133">
        <f t="shared" si="4"/>
        <v>14884.499999999896</v>
      </c>
      <c r="I217" s="5" t="s">
        <v>30</v>
      </c>
      <c r="J217" s="526" t="s">
        <v>493</v>
      </c>
      <c r="K217" s="351"/>
      <c r="L217" s="351"/>
      <c r="M217" s="458" t="s">
        <v>137</v>
      </c>
      <c r="N217" s="437">
        <v>529</v>
      </c>
      <c r="AA217" s="4"/>
      <c r="AJ217" s="4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  <c r="RS217" s="221"/>
    </row>
    <row r="218" spans="1:487" s="11" customFormat="1" ht="15">
      <c r="A218" s="31" t="s">
        <v>1051</v>
      </c>
      <c r="B218" s="472" t="s">
        <v>2570</v>
      </c>
      <c r="C218" s="434"/>
      <c r="D218" s="3" t="s">
        <v>2520</v>
      </c>
      <c r="E218" s="92">
        <f>UCIRanking!B219</f>
        <v>14880.799999999866</v>
      </c>
      <c r="F218" s="461">
        <v>0</v>
      </c>
      <c r="G218" s="133">
        <f t="shared" si="4"/>
        <v>14880.799999999866</v>
      </c>
      <c r="I218" s="5" t="s">
        <v>32</v>
      </c>
      <c r="J218" s="526" t="s">
        <v>573</v>
      </c>
      <c r="K218" s="351"/>
      <c r="L218" s="351"/>
      <c r="M218" s="458" t="s">
        <v>137</v>
      </c>
      <c r="N218" s="437">
        <v>519</v>
      </c>
      <c r="AA218" s="4"/>
      <c r="AJ218" s="4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  <c r="RS218" s="221"/>
    </row>
    <row r="219" spans="1:487" s="11" customFormat="1" ht="15">
      <c r="A219" s="31" t="s">
        <v>1052</v>
      </c>
      <c r="B219" s="472" t="s">
        <v>2551</v>
      </c>
      <c r="C219" s="434"/>
      <c r="D219" s="3" t="s">
        <v>2506</v>
      </c>
      <c r="E219" s="92">
        <f>UCIRanking!B15</f>
        <v>14459.750000000085</v>
      </c>
      <c r="F219" s="461">
        <v>0</v>
      </c>
      <c r="G219" s="133">
        <f t="shared" si="4"/>
        <v>14459.750000000085</v>
      </c>
      <c r="I219" s="5" t="s">
        <v>34</v>
      </c>
      <c r="J219" s="526" t="s">
        <v>964</v>
      </c>
      <c r="K219" s="351"/>
      <c r="L219" s="351"/>
      <c r="M219" s="458" t="s">
        <v>137</v>
      </c>
      <c r="N219" s="437">
        <v>488</v>
      </c>
      <c r="AA219" s="4"/>
      <c r="AJ219" s="4"/>
      <c r="AS219" s="4"/>
      <c r="BB219" s="4"/>
      <c r="BK219" s="4"/>
      <c r="BT219" s="4"/>
      <c r="CC219" s="4"/>
      <c r="CL219" s="4"/>
      <c r="CU219" s="4"/>
      <c r="DD219" s="4"/>
      <c r="DM219" s="4"/>
      <c r="DV219" s="4"/>
      <c r="EE219" s="4"/>
      <c r="EN219" s="4"/>
      <c r="EW219" s="4"/>
      <c r="FF219" s="4"/>
      <c r="FO219" s="4"/>
      <c r="FX219" s="4"/>
      <c r="GG219" s="4"/>
      <c r="GP219" s="4"/>
      <c r="GY219" s="4"/>
      <c r="HH219" s="4"/>
      <c r="RS219" s="221"/>
    </row>
    <row r="220" spans="1:487" s="11" customFormat="1" ht="15">
      <c r="A220" s="31" t="s">
        <v>1054</v>
      </c>
      <c r="B220" s="472" t="s">
        <v>2561</v>
      </c>
      <c r="C220" s="434"/>
      <c r="D220" s="3" t="s">
        <v>2511</v>
      </c>
      <c r="E220" s="92">
        <f>UCIRanking!B27</f>
        <v>13999.699999999899</v>
      </c>
      <c r="F220" s="461">
        <v>0</v>
      </c>
      <c r="G220" s="133">
        <f t="shared" si="4"/>
        <v>13999.699999999899</v>
      </c>
      <c r="I220" s="5" t="s">
        <v>36</v>
      </c>
      <c r="J220" s="526" t="s">
        <v>445</v>
      </c>
      <c r="K220" s="351"/>
      <c r="L220" s="351"/>
      <c r="M220" s="458" t="s">
        <v>141</v>
      </c>
      <c r="N220" s="437">
        <v>482</v>
      </c>
      <c r="AA220" s="4"/>
      <c r="AJ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  <c r="RS220" s="221"/>
    </row>
    <row r="221" spans="1:487" s="11" customFormat="1" ht="15">
      <c r="A221" s="31" t="s">
        <v>1055</v>
      </c>
      <c r="B221" s="472" t="s">
        <v>2549</v>
      </c>
      <c r="C221" s="434"/>
      <c r="D221" s="3" t="s">
        <v>2505</v>
      </c>
      <c r="E221" s="92">
        <f>UCIRanking!B111</f>
        <v>13952.89999999989</v>
      </c>
      <c r="F221" s="461">
        <v>0</v>
      </c>
      <c r="G221" s="133">
        <f t="shared" si="4"/>
        <v>13952.89999999989</v>
      </c>
      <c r="I221" s="5" t="s">
        <v>38</v>
      </c>
      <c r="J221" s="526" t="s">
        <v>694</v>
      </c>
      <c r="K221" s="529"/>
      <c r="L221" s="351"/>
      <c r="M221" s="458" t="s">
        <v>135</v>
      </c>
      <c r="N221" s="437">
        <v>469</v>
      </c>
      <c r="AA221" s="4"/>
      <c r="AJ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  <c r="RS221" s="221"/>
    </row>
    <row r="222" spans="1:487" s="11" customFormat="1" ht="15">
      <c r="A222" s="31" t="s">
        <v>1056</v>
      </c>
      <c r="B222" s="433" t="s">
        <v>1031</v>
      </c>
      <c r="C222" s="438"/>
      <c r="D222" s="3" t="s">
        <v>2493</v>
      </c>
      <c r="E222" s="92">
        <f>UCIRanking!B87</f>
        <v>13859.662499999946</v>
      </c>
      <c r="F222" s="461">
        <v>18480</v>
      </c>
      <c r="G222" s="133">
        <f t="shared" si="4"/>
        <v>-4620.3375000000542</v>
      </c>
      <c r="H222" s="3"/>
      <c r="I222" s="30" t="s">
        <v>146</v>
      </c>
      <c r="J222" s="526" t="s">
        <v>475</v>
      </c>
      <c r="K222" s="351"/>
      <c r="L222" s="351"/>
      <c r="M222" s="458" t="s">
        <v>140</v>
      </c>
      <c r="N222" s="437">
        <v>467</v>
      </c>
      <c r="AA222" s="4"/>
      <c r="AJ222" s="4"/>
      <c r="AS222" s="4"/>
      <c r="BB222" s="4"/>
      <c r="BK222" s="4"/>
      <c r="BT222" s="4"/>
      <c r="CC222" s="4"/>
      <c r="CL222" s="4"/>
      <c r="CU222" s="4"/>
      <c r="DD222" s="4"/>
      <c r="DM222" s="4"/>
      <c r="DV222" s="4"/>
      <c r="EE222" s="4"/>
      <c r="EN222" s="4"/>
      <c r="EW222" s="4"/>
      <c r="FF222" s="4"/>
      <c r="FO222" s="4"/>
      <c r="FX222" s="4"/>
      <c r="GG222" s="4"/>
      <c r="GP222" s="4"/>
      <c r="GY222" s="4"/>
      <c r="HH222" s="4"/>
      <c r="RS222" s="221"/>
    </row>
    <row r="223" spans="1:487" s="11" customFormat="1" ht="15">
      <c r="A223" s="31" t="s">
        <v>1059</v>
      </c>
      <c r="B223" s="472" t="s">
        <v>2569</v>
      </c>
      <c r="C223" s="434"/>
      <c r="D223" s="3" t="s">
        <v>2519</v>
      </c>
      <c r="E223" s="92">
        <f>UCIRanking!B135</f>
        <v>13742.6</v>
      </c>
      <c r="F223" s="461">
        <v>0</v>
      </c>
      <c r="G223" s="133">
        <f t="shared" si="4"/>
        <v>13742.6</v>
      </c>
      <c r="H223" s="3"/>
      <c r="I223" s="30" t="s">
        <v>147</v>
      </c>
      <c r="J223" s="526" t="s">
        <v>526</v>
      </c>
      <c r="K223" s="351"/>
      <c r="L223" s="351"/>
      <c r="M223" s="458" t="s">
        <v>141</v>
      </c>
      <c r="N223" s="437">
        <v>451</v>
      </c>
      <c r="AA223" s="4"/>
      <c r="AJ223" s="4"/>
      <c r="AS223" s="4"/>
      <c r="BB223" s="4"/>
      <c r="BK223" s="4"/>
      <c r="BT223" s="4"/>
      <c r="CC223" s="4"/>
      <c r="CL223" s="4"/>
      <c r="CU223" s="4"/>
      <c r="DD223" s="4"/>
      <c r="DM223" s="4"/>
      <c r="DV223" s="4"/>
      <c r="EE223" s="4"/>
      <c r="EN223" s="4"/>
      <c r="EW223" s="4"/>
      <c r="FF223" s="4"/>
      <c r="FO223" s="4"/>
      <c r="FX223" s="4"/>
      <c r="GG223" s="4"/>
      <c r="GP223" s="4"/>
      <c r="GY223" s="4"/>
      <c r="HH223" s="4"/>
      <c r="RS223" s="221"/>
    </row>
    <row r="224" spans="1:487" s="11" customFormat="1" ht="15">
      <c r="A224" s="30" t="s">
        <v>1296</v>
      </c>
      <c r="B224" s="472" t="s">
        <v>2564</v>
      </c>
      <c r="C224" s="434"/>
      <c r="D224" s="3" t="s">
        <v>2514</v>
      </c>
      <c r="E224" s="92">
        <f>UCIRanking!B141</f>
        <v>13701.55000000003</v>
      </c>
      <c r="F224" s="461">
        <v>0</v>
      </c>
      <c r="G224" s="133">
        <f t="shared" si="4"/>
        <v>13701.55000000003</v>
      </c>
      <c r="H224" s="3"/>
      <c r="I224" s="31" t="s">
        <v>148</v>
      </c>
      <c r="J224" s="526" t="s">
        <v>504</v>
      </c>
      <c r="K224" s="351"/>
      <c r="L224" s="351"/>
      <c r="M224" s="458" t="s">
        <v>134</v>
      </c>
      <c r="N224" s="437">
        <v>446</v>
      </c>
      <c r="AA224" s="4"/>
      <c r="AJ224" s="4"/>
      <c r="AS224" s="4"/>
      <c r="BB224" s="4"/>
      <c r="BK224" s="4"/>
      <c r="BT224" s="4"/>
      <c r="CC224" s="4"/>
      <c r="CL224" s="4"/>
      <c r="CU224" s="4"/>
      <c r="DD224" s="4"/>
      <c r="DM224" s="4"/>
      <c r="DV224" s="4"/>
      <c r="EE224" s="4"/>
      <c r="EN224" s="4"/>
      <c r="EW224" s="4"/>
      <c r="FF224" s="4"/>
      <c r="FO224" s="4"/>
      <c r="FX224" s="4"/>
      <c r="GG224" s="4"/>
      <c r="GP224" s="4"/>
      <c r="GY224" s="4"/>
      <c r="HH224" s="4"/>
      <c r="RS224" s="221"/>
    </row>
    <row r="225" spans="1:487" s="11" customFormat="1" ht="15">
      <c r="A225" s="30" t="s">
        <v>1297</v>
      </c>
      <c r="B225" s="121" t="s">
        <v>2563</v>
      </c>
      <c r="C225" s="4"/>
      <c r="D225" s="3" t="s">
        <v>2513</v>
      </c>
      <c r="E225" s="92">
        <f>UCIRanking!B54</f>
        <v>13694.099999999968</v>
      </c>
      <c r="F225" s="461">
        <v>0</v>
      </c>
      <c r="G225" s="133">
        <f t="shared" si="4"/>
        <v>13694.099999999968</v>
      </c>
      <c r="H225" s="3"/>
      <c r="I225" s="30" t="s">
        <v>152</v>
      </c>
      <c r="J225" s="526" t="s">
        <v>489</v>
      </c>
      <c r="K225" s="529"/>
      <c r="L225" s="351"/>
      <c r="M225" s="458" t="s">
        <v>135</v>
      </c>
      <c r="N225" s="437">
        <v>443</v>
      </c>
      <c r="AA225" s="4"/>
      <c r="AJ225" s="4"/>
      <c r="AS225" s="4"/>
      <c r="BB225" s="4"/>
      <c r="BK225" s="4"/>
      <c r="BT225" s="4"/>
      <c r="CC225" s="4"/>
      <c r="CL225" s="4"/>
      <c r="CU225" s="4"/>
      <c r="DD225" s="4"/>
      <c r="DM225" s="4"/>
      <c r="DV225" s="4"/>
      <c r="EE225" s="4"/>
      <c r="EN225" s="4"/>
      <c r="EW225" s="4"/>
      <c r="FF225" s="4"/>
      <c r="FO225" s="4"/>
      <c r="FX225" s="4"/>
      <c r="GG225" s="4"/>
      <c r="GP225" s="4"/>
      <c r="GY225" s="4"/>
      <c r="HH225" s="4"/>
      <c r="RS225" s="221"/>
    </row>
    <row r="226" spans="1:487" s="11" customFormat="1" ht="15">
      <c r="A226" s="30" t="s">
        <v>1298</v>
      </c>
      <c r="B226" s="121" t="s">
        <v>2560</v>
      </c>
      <c r="C226" s="4"/>
      <c r="D226" s="3" t="s">
        <v>2510</v>
      </c>
      <c r="E226" s="92">
        <f>UCIRanking!B12</f>
        <v>13607.199999999961</v>
      </c>
      <c r="F226" s="461">
        <v>0</v>
      </c>
      <c r="G226" s="133">
        <f t="shared" si="4"/>
        <v>13607.199999999961</v>
      </c>
      <c r="H226" s="3"/>
      <c r="I226" s="30" t="s">
        <v>159</v>
      </c>
      <c r="J226" s="526" t="s">
        <v>458</v>
      </c>
      <c r="K226" s="351"/>
      <c r="L226" s="351"/>
      <c r="M226" s="458" t="s">
        <v>140</v>
      </c>
      <c r="N226" s="437">
        <v>433</v>
      </c>
      <c r="AA226" s="4"/>
      <c r="AJ226" s="4"/>
      <c r="AS226" s="4"/>
      <c r="BB226" s="4"/>
      <c r="BK226" s="4"/>
      <c r="BT226" s="4"/>
      <c r="CC226" s="4"/>
      <c r="CL226" s="4"/>
      <c r="CU226" s="4"/>
      <c r="DD226" s="4"/>
      <c r="DM226" s="4"/>
      <c r="DV226" s="4"/>
      <c r="EE226" s="4"/>
      <c r="EN226" s="4"/>
      <c r="EW226" s="4"/>
      <c r="FF226" s="4"/>
      <c r="FO226" s="4"/>
      <c r="FX226" s="4"/>
      <c r="GG226" s="4"/>
      <c r="GP226" s="4"/>
      <c r="GY226" s="4"/>
      <c r="HH226" s="4"/>
      <c r="RS226" s="221"/>
    </row>
    <row r="227" spans="1:487" s="11" customFormat="1" ht="15">
      <c r="A227" s="30" t="s">
        <v>1299</v>
      </c>
      <c r="B227" s="121" t="s">
        <v>2568</v>
      </c>
      <c r="C227" s="4"/>
      <c r="D227" s="3" t="s">
        <v>2518</v>
      </c>
      <c r="E227" s="92">
        <f>UCIRanking!B171</f>
        <v>13604.599999999899</v>
      </c>
      <c r="F227" s="461">
        <v>0</v>
      </c>
      <c r="G227" s="133">
        <f t="shared" si="4"/>
        <v>13604.599999999899</v>
      </c>
      <c r="H227" s="3"/>
      <c r="I227" s="30" t="s">
        <v>161</v>
      </c>
      <c r="J227" s="526" t="s">
        <v>568</v>
      </c>
      <c r="K227" s="351"/>
      <c r="L227" s="351"/>
      <c r="M227" s="458" t="s">
        <v>137</v>
      </c>
      <c r="N227" s="437">
        <v>426</v>
      </c>
      <c r="AA227" s="4"/>
      <c r="AJ227" s="4"/>
      <c r="AS227" s="4"/>
      <c r="BB227" s="4"/>
      <c r="BK227" s="4"/>
      <c r="BT227" s="4"/>
      <c r="CC227" s="4"/>
      <c r="CL227" s="4"/>
      <c r="CU227" s="4"/>
      <c r="DD227" s="4"/>
      <c r="DM227" s="4"/>
      <c r="DV227" s="4"/>
      <c r="EE227" s="4"/>
      <c r="EN227" s="4"/>
      <c r="EW227" s="4"/>
      <c r="FF227" s="4"/>
      <c r="FO227" s="4"/>
      <c r="FX227" s="4"/>
      <c r="GG227" s="4"/>
      <c r="GP227" s="4"/>
      <c r="GY227" s="4"/>
      <c r="HH227" s="4"/>
      <c r="RS227" s="221"/>
    </row>
    <row r="228" spans="1:487" s="11" customFormat="1" ht="15">
      <c r="A228" s="30" t="s">
        <v>1300</v>
      </c>
      <c r="B228" s="121" t="s">
        <v>2565</v>
      </c>
      <c r="C228" s="4"/>
      <c r="D228" s="3" t="s">
        <v>2515</v>
      </c>
      <c r="E228" s="92">
        <f>UCIRanking!B6</f>
        <v>13592.350000000077</v>
      </c>
      <c r="F228" s="461">
        <v>0</v>
      </c>
      <c r="G228" s="133">
        <f t="shared" ref="G228:G259" si="5">SUM(E228-F228)</f>
        <v>13592.350000000077</v>
      </c>
      <c r="H228" s="3"/>
      <c r="I228" s="30" t="s">
        <v>162</v>
      </c>
      <c r="J228" s="526" t="s">
        <v>473</v>
      </c>
      <c r="K228" s="351"/>
      <c r="L228" s="351"/>
      <c r="M228" s="458" t="s">
        <v>140</v>
      </c>
      <c r="N228" s="437">
        <v>417</v>
      </c>
      <c r="AA228" s="4"/>
      <c r="AJ228" s="4"/>
      <c r="AS228" s="4"/>
      <c r="BB228" s="4"/>
      <c r="BK228" s="4"/>
      <c r="BT228" s="4"/>
      <c r="CC228" s="4"/>
      <c r="CL228" s="4"/>
      <c r="CU228" s="4"/>
      <c r="DD228" s="4"/>
      <c r="DM228" s="4"/>
      <c r="DV228" s="4"/>
      <c r="EE228" s="4"/>
      <c r="EN228" s="4"/>
      <c r="EW228" s="4"/>
      <c r="FF228" s="4"/>
      <c r="FO228" s="4"/>
      <c r="FX228" s="4"/>
      <c r="GG228" s="4"/>
      <c r="GP228" s="4"/>
      <c r="GY228" s="4"/>
      <c r="HH228" s="4"/>
      <c r="RS228" s="221"/>
    </row>
    <row r="229" spans="1:487" s="11" customFormat="1" ht="15">
      <c r="A229" s="30" t="s">
        <v>1301</v>
      </c>
      <c r="B229" s="121" t="s">
        <v>2567</v>
      </c>
      <c r="C229" s="4"/>
      <c r="D229" s="3" t="s">
        <v>2517</v>
      </c>
      <c r="E229" s="92">
        <f>UCIRanking!B228</f>
        <v>13554.450000000028</v>
      </c>
      <c r="F229" s="461">
        <v>0</v>
      </c>
      <c r="G229" s="133">
        <f t="shared" si="5"/>
        <v>13554.450000000028</v>
      </c>
      <c r="H229" s="3"/>
      <c r="I229" s="30" t="s">
        <v>163</v>
      </c>
      <c r="J229" s="526" t="s">
        <v>563</v>
      </c>
      <c r="K229" s="351"/>
      <c r="L229" s="351"/>
      <c r="M229" s="458" t="s">
        <v>140</v>
      </c>
      <c r="N229" s="437">
        <v>408</v>
      </c>
      <c r="AA229" s="4"/>
      <c r="AJ229" s="4"/>
      <c r="AS229" s="4"/>
      <c r="BB229" s="4"/>
      <c r="BK229" s="4"/>
      <c r="BT229" s="4"/>
      <c r="CC229" s="4"/>
      <c r="CL229" s="4"/>
      <c r="CU229" s="4"/>
      <c r="DD229" s="4"/>
      <c r="DM229" s="4"/>
      <c r="DV229" s="4"/>
      <c r="EE229" s="4"/>
      <c r="EN229" s="4"/>
      <c r="EW229" s="4"/>
      <c r="FF229" s="4"/>
      <c r="FO229" s="4"/>
      <c r="FX229" s="4"/>
      <c r="GG229" s="4"/>
      <c r="GP229" s="4"/>
      <c r="GY229" s="4"/>
      <c r="HH229" s="4"/>
      <c r="RS229" s="221"/>
    </row>
    <row r="230" spans="1:487" s="11" customFormat="1" ht="15">
      <c r="A230" s="30" t="s">
        <v>1302</v>
      </c>
      <c r="B230" s="121" t="s">
        <v>2566</v>
      </c>
      <c r="C230" s="4"/>
      <c r="D230" s="3" t="s">
        <v>2516</v>
      </c>
      <c r="E230" s="92">
        <f>UCIRanking!B234</f>
        <v>13339.099999999928</v>
      </c>
      <c r="F230" s="461">
        <v>0</v>
      </c>
      <c r="G230" s="133">
        <f t="shared" si="5"/>
        <v>13339.099999999928</v>
      </c>
      <c r="H230" s="3"/>
      <c r="I230" s="30" t="s">
        <v>165</v>
      </c>
      <c r="J230" s="526" t="s">
        <v>427</v>
      </c>
      <c r="K230" s="351"/>
      <c r="L230" s="351"/>
      <c r="M230" s="458" t="s">
        <v>139</v>
      </c>
      <c r="N230" s="437">
        <v>404</v>
      </c>
      <c r="AA230" s="4"/>
      <c r="AJ230" s="4"/>
      <c r="AS230" s="4"/>
      <c r="BB230" s="4"/>
      <c r="BK230" s="4"/>
      <c r="BT230" s="4"/>
      <c r="CC230" s="4"/>
      <c r="CL230" s="4"/>
      <c r="CU230" s="4"/>
      <c r="DD230" s="4"/>
      <c r="DM230" s="4"/>
      <c r="DV230" s="4"/>
      <c r="EE230" s="4"/>
      <c r="EN230" s="4"/>
      <c r="EW230" s="4"/>
      <c r="FF230" s="4"/>
      <c r="FO230" s="4"/>
      <c r="FX230" s="4"/>
      <c r="GG230" s="4"/>
      <c r="GP230" s="4"/>
      <c r="GY230" s="4"/>
      <c r="HH230" s="4"/>
      <c r="RS230" s="221"/>
    </row>
    <row r="231" spans="1:487" s="11" customFormat="1" ht="15">
      <c r="A231" s="30" t="s">
        <v>1303</v>
      </c>
      <c r="B231" s="121" t="s">
        <v>2559</v>
      </c>
      <c r="C231" s="4"/>
      <c r="D231" s="3" t="s">
        <v>2509</v>
      </c>
      <c r="E231" s="92">
        <f>UCIRanking!B138</f>
        <v>13241.300000000012</v>
      </c>
      <c r="F231" s="461">
        <v>0</v>
      </c>
      <c r="G231" s="133">
        <f t="shared" si="5"/>
        <v>13241.300000000012</v>
      </c>
      <c r="H231" s="3"/>
      <c r="I231" s="31" t="s">
        <v>284</v>
      </c>
      <c r="J231" s="526" t="s">
        <v>498</v>
      </c>
      <c r="K231" s="351"/>
      <c r="L231" s="351"/>
      <c r="M231" s="458" t="s">
        <v>134</v>
      </c>
      <c r="N231" s="437">
        <v>401</v>
      </c>
      <c r="AA231" s="4"/>
      <c r="AJ231" s="4"/>
      <c r="AS231" s="4"/>
      <c r="BB231" s="4"/>
      <c r="BK231" s="4"/>
      <c r="BT231" s="4"/>
      <c r="CC231" s="4"/>
      <c r="CL231" s="4"/>
      <c r="CU231" s="4"/>
      <c r="DD231" s="4"/>
      <c r="DM231" s="4"/>
      <c r="DV231" s="4"/>
      <c r="EE231" s="4"/>
      <c r="EN231" s="4"/>
      <c r="EW231" s="4"/>
      <c r="FF231" s="4"/>
      <c r="FO231" s="4"/>
      <c r="FX231" s="4"/>
      <c r="GG231" s="4"/>
      <c r="GP231" s="4"/>
      <c r="GY231" s="4"/>
      <c r="HH231" s="4"/>
      <c r="RS231" s="221"/>
    </row>
    <row r="232" spans="1:487" s="11" customFormat="1" ht="15">
      <c r="A232" s="30" t="s">
        <v>1304</v>
      </c>
      <c r="B232" s="121" t="s">
        <v>2548</v>
      </c>
      <c r="C232" s="4"/>
      <c r="D232" s="3" t="s">
        <v>2504</v>
      </c>
      <c r="E232" s="92">
        <f>UCIRanking!B114</f>
        <v>13084.699999999904</v>
      </c>
      <c r="F232" s="461">
        <v>0</v>
      </c>
      <c r="G232" s="133">
        <f t="shared" si="5"/>
        <v>13084.699999999904</v>
      </c>
      <c r="H232" s="3"/>
      <c r="I232" s="31" t="s">
        <v>285</v>
      </c>
      <c r="J232" s="526" t="s">
        <v>478</v>
      </c>
      <c r="K232" s="351"/>
      <c r="L232" s="351"/>
      <c r="M232" s="458" t="s">
        <v>134</v>
      </c>
      <c r="N232" s="437">
        <v>392</v>
      </c>
      <c r="AA232" s="4"/>
      <c r="AJ232" s="4"/>
      <c r="AS232" s="4"/>
      <c r="BB232" s="4"/>
      <c r="BK232" s="4"/>
      <c r="BT232" s="4"/>
      <c r="CC232" s="4"/>
      <c r="CL232" s="4"/>
      <c r="CU232" s="4"/>
      <c r="DD232" s="4"/>
      <c r="DM232" s="4"/>
      <c r="DV232" s="4"/>
      <c r="EE232" s="4"/>
      <c r="EN232" s="4"/>
      <c r="EW232" s="4"/>
      <c r="FF232" s="4"/>
      <c r="FO232" s="4"/>
      <c r="FX232" s="4"/>
      <c r="GG232" s="4"/>
      <c r="GP232" s="4"/>
      <c r="GY232" s="4"/>
      <c r="HH232" s="4"/>
      <c r="RS232" s="221"/>
    </row>
    <row r="233" spans="1:487" s="11" customFormat="1" ht="15">
      <c r="A233" s="30" t="s">
        <v>1305</v>
      </c>
      <c r="B233" s="121" t="s">
        <v>2554</v>
      </c>
      <c r="C233" s="4"/>
      <c r="D233" s="3" t="s">
        <v>2508</v>
      </c>
      <c r="E233" s="92">
        <f>UCIRanking!B144</f>
        <v>12924.600000000022</v>
      </c>
      <c r="F233" s="461">
        <v>0</v>
      </c>
      <c r="G233" s="133">
        <f t="shared" si="5"/>
        <v>12924.600000000022</v>
      </c>
      <c r="H233" s="3"/>
      <c r="I233" s="31" t="s">
        <v>286</v>
      </c>
      <c r="J233" s="526" t="s">
        <v>582</v>
      </c>
      <c r="K233" s="529"/>
      <c r="L233" s="351"/>
      <c r="M233" s="458" t="s">
        <v>135</v>
      </c>
      <c r="N233" s="437">
        <v>391</v>
      </c>
      <c r="AA233" s="4"/>
      <c r="AJ233" s="4"/>
      <c r="AS233" s="4"/>
      <c r="BB233" s="4"/>
      <c r="BK233" s="4"/>
      <c r="BT233" s="4"/>
      <c r="CC233" s="4"/>
      <c r="CL233" s="4"/>
      <c r="CU233" s="4"/>
      <c r="DD233" s="4"/>
      <c r="DM233" s="4"/>
      <c r="DV233" s="4"/>
      <c r="EE233" s="4"/>
      <c r="EN233" s="4"/>
      <c r="EW233" s="4"/>
      <c r="FF233" s="4"/>
      <c r="FO233" s="4"/>
      <c r="FX233" s="4"/>
      <c r="GG233" s="4"/>
      <c r="GP233" s="4"/>
      <c r="GY233" s="4"/>
      <c r="HH233" s="4"/>
      <c r="RS233" s="221"/>
    </row>
    <row r="234" spans="1:487" s="11" customFormat="1" ht="15">
      <c r="A234" s="30" t="s">
        <v>1306</v>
      </c>
      <c r="B234" s="121" t="s">
        <v>2604</v>
      </c>
      <c r="C234" s="4"/>
      <c r="D234" s="3" t="s">
        <v>2521</v>
      </c>
      <c r="E234" s="92">
        <f>UCIRanking!B207</f>
        <v>12768.400000000049</v>
      </c>
      <c r="F234" s="461">
        <v>0</v>
      </c>
      <c r="G234" s="133">
        <f t="shared" si="5"/>
        <v>12768.400000000049</v>
      </c>
      <c r="H234" s="3"/>
      <c r="I234" s="31" t="s">
        <v>287</v>
      </c>
      <c r="J234" s="526" t="s">
        <v>484</v>
      </c>
      <c r="K234" s="351"/>
      <c r="L234" s="351"/>
      <c r="M234" s="458" t="s">
        <v>140</v>
      </c>
      <c r="N234" s="437">
        <v>383</v>
      </c>
      <c r="AA234" s="4"/>
      <c r="AJ234" s="4"/>
      <c r="AS234" s="4"/>
      <c r="BB234" s="4"/>
      <c r="BK234" s="4"/>
      <c r="BT234" s="4"/>
      <c r="CC234" s="4"/>
      <c r="CL234" s="4"/>
      <c r="CU234" s="4"/>
      <c r="DD234" s="4"/>
      <c r="DM234" s="4"/>
      <c r="DV234" s="4"/>
      <c r="EE234" s="4"/>
      <c r="EN234" s="4"/>
      <c r="EW234" s="4"/>
      <c r="FF234" s="4"/>
      <c r="FO234" s="4"/>
      <c r="FX234" s="4"/>
      <c r="GG234" s="4"/>
      <c r="GP234" s="4"/>
      <c r="GY234" s="4"/>
      <c r="HH234" s="4"/>
      <c r="RS234" s="221"/>
    </row>
    <row r="235" spans="1:487" s="11" customFormat="1" ht="15">
      <c r="A235" s="30" t="s">
        <v>1307</v>
      </c>
      <c r="B235" s="121" t="s">
        <v>2562</v>
      </c>
      <c r="C235" s="4"/>
      <c r="D235" s="3" t="s">
        <v>2512</v>
      </c>
      <c r="E235" s="92">
        <f>UCIRanking!B132</f>
        <v>12416.899999999921</v>
      </c>
      <c r="F235" s="461">
        <v>0</v>
      </c>
      <c r="G235" s="133">
        <f t="shared" si="5"/>
        <v>12416.899999999921</v>
      </c>
      <c r="H235" s="3"/>
      <c r="I235" s="31" t="s">
        <v>990</v>
      </c>
      <c r="J235" s="526" t="s">
        <v>466</v>
      </c>
      <c r="K235" s="351"/>
      <c r="L235" s="351"/>
      <c r="M235" s="458" t="s">
        <v>134</v>
      </c>
      <c r="N235" s="437">
        <v>378</v>
      </c>
      <c r="AA235" s="4"/>
      <c r="AJ235" s="4"/>
      <c r="AS235" s="4"/>
      <c r="BB235" s="4"/>
      <c r="BK235" s="4"/>
      <c r="BT235" s="4"/>
      <c r="CC235" s="4"/>
      <c r="CL235" s="4"/>
      <c r="CU235" s="4"/>
      <c r="DD235" s="4"/>
      <c r="DM235" s="4"/>
      <c r="DV235" s="4"/>
      <c r="EE235" s="4"/>
      <c r="EN235" s="4"/>
      <c r="EW235" s="4"/>
      <c r="FF235" s="4"/>
      <c r="FO235" s="4"/>
      <c r="FX235" s="4"/>
      <c r="GG235" s="4"/>
      <c r="GP235" s="4"/>
      <c r="GY235" s="4"/>
      <c r="HH235" s="4"/>
      <c r="RS235" s="221"/>
    </row>
    <row r="236" spans="1:487" s="11" customFormat="1" ht="15">
      <c r="A236" s="30" t="s">
        <v>1308</v>
      </c>
      <c r="B236" s="433" t="s">
        <v>1041</v>
      </c>
      <c r="C236" s="438"/>
      <c r="D236" s="3" t="s">
        <v>2498</v>
      </c>
      <c r="E236" s="92">
        <f>UCIRanking!B129</f>
        <v>12319.199999999979</v>
      </c>
      <c r="F236" s="461">
        <v>16426</v>
      </c>
      <c r="G236" s="133">
        <f t="shared" si="5"/>
        <v>-4106.8000000000211</v>
      </c>
      <c r="H236" s="3"/>
      <c r="I236" s="31" t="s">
        <v>991</v>
      </c>
      <c r="J236" s="526" t="s">
        <v>438</v>
      </c>
      <c r="K236" s="351"/>
      <c r="L236" s="351"/>
      <c r="M236" s="458" t="s">
        <v>140</v>
      </c>
      <c r="N236" s="437">
        <v>377</v>
      </c>
      <c r="AA236" s="4"/>
      <c r="AJ236" s="4"/>
      <c r="AS236" s="4"/>
      <c r="BB236" s="4"/>
      <c r="BK236" s="4"/>
      <c r="BT236" s="4"/>
      <c r="CC236" s="4"/>
      <c r="CL236" s="4"/>
      <c r="CU236" s="4"/>
      <c r="DD236" s="4"/>
      <c r="DM236" s="4"/>
      <c r="DV236" s="4"/>
      <c r="EE236" s="4"/>
      <c r="EN236" s="4"/>
      <c r="EW236" s="4"/>
      <c r="FF236" s="4"/>
      <c r="FO236" s="4"/>
      <c r="FX236" s="4"/>
      <c r="GG236" s="4"/>
      <c r="GP236" s="4"/>
      <c r="GY236" s="4"/>
      <c r="HH236" s="4"/>
      <c r="RS236" s="221"/>
    </row>
    <row r="237" spans="1:487" s="11" customFormat="1" ht="15">
      <c r="A237" s="30" t="s">
        <v>1309</v>
      </c>
      <c r="B237" s="472" t="s">
        <v>2546</v>
      </c>
      <c r="C237" s="434"/>
      <c r="D237" s="3" t="s">
        <v>2503</v>
      </c>
      <c r="E237" s="92">
        <f>UCIRanking!B96</f>
        <v>11519.400000000081</v>
      </c>
      <c r="F237" s="461">
        <v>0</v>
      </c>
      <c r="G237" s="133">
        <f t="shared" si="5"/>
        <v>11519.400000000081</v>
      </c>
      <c r="H237" s="3"/>
      <c r="I237" s="31" t="s">
        <v>992</v>
      </c>
      <c r="J237" s="526" t="s">
        <v>486</v>
      </c>
      <c r="K237" s="351"/>
      <c r="L237" s="351"/>
      <c r="M237" s="458" t="s">
        <v>140</v>
      </c>
      <c r="N237" s="437">
        <v>373</v>
      </c>
      <c r="AA237" s="4"/>
      <c r="AJ237" s="4"/>
      <c r="AS237" s="4"/>
      <c r="BB237" s="4"/>
      <c r="BK237" s="4"/>
      <c r="BT237" s="4"/>
      <c r="CC237" s="4"/>
      <c r="CL237" s="4"/>
      <c r="CU237" s="4"/>
      <c r="DD237" s="4"/>
      <c r="DM237" s="4"/>
      <c r="DV237" s="4"/>
      <c r="EE237" s="4"/>
      <c r="EN237" s="4"/>
      <c r="EW237" s="4"/>
      <c r="FF237" s="4"/>
      <c r="FO237" s="4"/>
      <c r="FX237" s="4"/>
      <c r="GG237" s="4"/>
      <c r="GP237" s="4"/>
      <c r="GY237" s="4"/>
      <c r="HH237" s="4"/>
      <c r="RS237" s="221"/>
    </row>
    <row r="238" spans="1:487" s="11" customFormat="1" ht="15">
      <c r="A238" s="30" t="s">
        <v>1310</v>
      </c>
      <c r="B238" s="121" t="s">
        <v>2552</v>
      </c>
      <c r="C238" s="4"/>
      <c r="D238" s="3" t="s">
        <v>2507</v>
      </c>
      <c r="E238" s="92">
        <f>UCIRanking!B183</f>
        <v>11316.500000000095</v>
      </c>
      <c r="F238" s="461">
        <v>0</v>
      </c>
      <c r="G238" s="133">
        <f t="shared" si="5"/>
        <v>11316.500000000095</v>
      </c>
      <c r="H238" s="3"/>
      <c r="I238" s="31" t="s">
        <v>994</v>
      </c>
      <c r="J238" s="526" t="s">
        <v>658</v>
      </c>
      <c r="K238" s="351"/>
      <c r="L238" s="351"/>
      <c r="M238" s="458" t="s">
        <v>137</v>
      </c>
      <c r="N238" s="437">
        <v>365</v>
      </c>
      <c r="AA238" s="4"/>
      <c r="AJ238" s="4"/>
      <c r="AS238" s="4"/>
      <c r="BB238" s="4"/>
      <c r="BK238" s="4"/>
      <c r="BT238" s="4"/>
      <c r="CC238" s="4"/>
      <c r="CL238" s="4"/>
      <c r="CU238" s="4"/>
      <c r="DD238" s="4"/>
      <c r="DM238" s="4"/>
      <c r="DV238" s="4"/>
      <c r="EE238" s="4"/>
      <c r="EN238" s="4"/>
      <c r="EW238" s="4"/>
      <c r="FF238" s="4"/>
      <c r="FO238" s="4"/>
      <c r="FX238" s="4"/>
      <c r="GG238" s="4"/>
      <c r="GP238" s="4"/>
      <c r="GY238" s="4"/>
      <c r="HH238" s="4"/>
      <c r="RS238" s="221"/>
    </row>
    <row r="239" spans="1:487" s="11" customFormat="1" ht="15">
      <c r="A239" s="30" t="s">
        <v>1311</v>
      </c>
      <c r="B239" s="438" t="s">
        <v>166</v>
      </c>
      <c r="C239" s="453"/>
      <c r="D239" s="3" t="s">
        <v>2500</v>
      </c>
      <c r="E239" s="92">
        <f>UCIRanking!B69</f>
        <v>9763.375</v>
      </c>
      <c r="F239" s="461">
        <v>14645</v>
      </c>
      <c r="G239" s="133">
        <f t="shared" si="5"/>
        <v>-4881.625</v>
      </c>
      <c r="H239" s="3"/>
      <c r="I239" s="31" t="s">
        <v>1000</v>
      </c>
      <c r="J239" s="526" t="s">
        <v>636</v>
      </c>
      <c r="K239" s="351"/>
      <c r="L239" s="351"/>
      <c r="M239" s="458" t="s">
        <v>137</v>
      </c>
      <c r="N239" s="437">
        <v>365</v>
      </c>
      <c r="AA239" s="4"/>
      <c r="AJ239" s="4"/>
      <c r="AS239" s="4"/>
      <c r="BB239" s="4"/>
      <c r="BK239" s="4"/>
      <c r="BT239" s="4"/>
      <c r="CC239" s="4"/>
      <c r="CL239" s="4"/>
      <c r="CU239" s="4"/>
      <c r="DD239" s="4"/>
      <c r="DM239" s="4"/>
      <c r="DV239" s="4"/>
      <c r="EE239" s="4"/>
      <c r="EN239" s="4"/>
      <c r="EW239" s="4"/>
      <c r="FF239" s="4"/>
      <c r="FO239" s="4"/>
      <c r="FX239" s="4"/>
      <c r="GG239" s="4"/>
      <c r="GP239" s="4"/>
      <c r="GY239" s="4"/>
      <c r="HH239" s="4"/>
      <c r="RS239" s="221"/>
    </row>
    <row r="240" spans="1:487" s="11" customFormat="1" ht="15">
      <c r="A240" s="30" t="s">
        <v>1312</v>
      </c>
      <c r="B240" s="462" t="s">
        <v>181</v>
      </c>
      <c r="C240" s="437"/>
      <c r="D240" s="3" t="s">
        <v>2499</v>
      </c>
      <c r="E240" s="92">
        <f>UCIRanking!B21</f>
        <v>5319.05</v>
      </c>
      <c r="F240" s="461">
        <v>15247</v>
      </c>
      <c r="G240" s="133">
        <f t="shared" si="5"/>
        <v>-9927.9500000000007</v>
      </c>
      <c r="H240" s="3"/>
      <c r="I240" s="31" t="s">
        <v>1002</v>
      </c>
      <c r="J240" s="526" t="s">
        <v>520</v>
      </c>
      <c r="K240" s="529"/>
      <c r="L240" s="351"/>
      <c r="M240" s="458" t="s">
        <v>135</v>
      </c>
      <c r="N240" s="437">
        <v>348</v>
      </c>
      <c r="AA240" s="4"/>
      <c r="AJ240" s="4"/>
      <c r="AS240" s="4"/>
      <c r="BB240" s="4"/>
      <c r="BK240" s="4"/>
      <c r="BT240" s="4"/>
      <c r="CC240" s="4"/>
      <c r="CL240" s="4"/>
      <c r="CU240" s="4"/>
      <c r="DD240" s="4"/>
      <c r="DM240" s="4"/>
      <c r="DV240" s="4"/>
      <c r="EE240" s="4"/>
      <c r="EN240" s="4"/>
      <c r="EW240" s="4"/>
      <c r="FF240" s="4"/>
      <c r="FO240" s="4"/>
      <c r="FX240" s="4"/>
      <c r="GG240" s="4"/>
      <c r="GP240" s="4"/>
      <c r="GY240" s="4"/>
      <c r="HH240" s="4"/>
      <c r="RS240" s="221"/>
    </row>
    <row r="241" spans="1:487" s="11" customFormat="1" ht="15">
      <c r="A241" s="30" t="s">
        <v>1313</v>
      </c>
      <c r="B241" s="462" t="s">
        <v>182</v>
      </c>
      <c r="C241" s="452"/>
      <c r="D241" s="3" t="s">
        <v>2501</v>
      </c>
      <c r="E241" s="92">
        <f>UCIRanking!B45</f>
        <v>0</v>
      </c>
      <c r="F241" s="461">
        <v>4181</v>
      </c>
      <c r="G241" s="133">
        <f t="shared" si="5"/>
        <v>-4181</v>
      </c>
      <c r="H241" s="3"/>
      <c r="I241" s="31"/>
      <c r="AA241" s="4"/>
      <c r="AJ241" s="4"/>
      <c r="AS241" s="4"/>
      <c r="BB241" s="4"/>
      <c r="BK241" s="4"/>
      <c r="BT241" s="4"/>
      <c r="CC241" s="4"/>
      <c r="CL241" s="4"/>
      <c r="CU241" s="4"/>
      <c r="DD241" s="4"/>
      <c r="DM241" s="4"/>
      <c r="DV241" s="4"/>
      <c r="EE241" s="4"/>
      <c r="EN241" s="4"/>
      <c r="EW241" s="4"/>
      <c r="FF241" s="4"/>
      <c r="FO241" s="4"/>
      <c r="FX241" s="4"/>
      <c r="GG241" s="4"/>
      <c r="GP241" s="4"/>
      <c r="GY241" s="4"/>
      <c r="HH241" s="4"/>
      <c r="RS241" s="221"/>
    </row>
    <row r="242" spans="1:487" s="11" customFormat="1" ht="15">
      <c r="A242" s="30"/>
      <c r="C242" s="4"/>
      <c r="D242" s="54"/>
      <c r="E242" s="92"/>
      <c r="F242" s="133"/>
      <c r="G242" s="133"/>
      <c r="H242" s="3"/>
      <c r="R242" s="4"/>
      <c r="AA242" s="4"/>
      <c r="AJ242" s="4"/>
      <c r="AS242" s="4"/>
      <c r="BB242" s="4"/>
      <c r="BK242" s="4"/>
      <c r="BT242" s="4"/>
      <c r="CC242" s="4"/>
      <c r="CL242" s="4"/>
      <c r="CU242" s="4"/>
      <c r="DD242" s="4"/>
      <c r="DM242" s="4"/>
      <c r="DV242" s="4"/>
      <c r="EE242" s="4"/>
      <c r="EN242" s="4"/>
      <c r="EW242" s="4"/>
      <c r="FF242" s="4"/>
      <c r="FO242" s="4"/>
      <c r="FX242" s="4"/>
      <c r="GG242" s="4"/>
      <c r="GP242" s="4"/>
      <c r="GY242" s="4"/>
      <c r="HH242" s="4"/>
      <c r="RS242" s="221"/>
    </row>
    <row r="243" spans="1:487" s="11" customFormat="1" ht="15">
      <c r="A243" s="30"/>
      <c r="C243" s="4"/>
      <c r="D243" s="54"/>
      <c r="E243" s="92"/>
      <c r="F243" s="133"/>
      <c r="G243" s="133"/>
      <c r="H243" s="3"/>
      <c r="R243" s="4"/>
      <c r="AA243" s="4"/>
      <c r="AJ243" s="4"/>
      <c r="AS243" s="4"/>
      <c r="BB243" s="4"/>
      <c r="BK243" s="4"/>
      <c r="BT243" s="4"/>
      <c r="CC243" s="4"/>
      <c r="CL243" s="4"/>
      <c r="CU243" s="4"/>
      <c r="DD243" s="4"/>
      <c r="DM243" s="4"/>
      <c r="DV243" s="4"/>
      <c r="EE243" s="4"/>
      <c r="EN243" s="4"/>
      <c r="EW243" s="4"/>
      <c r="FF243" s="4"/>
      <c r="FO243" s="4"/>
      <c r="FX243" s="4"/>
      <c r="GG243" s="4"/>
      <c r="GP243" s="4"/>
      <c r="GY243" s="4"/>
      <c r="HH243" s="4"/>
      <c r="RS243" s="221"/>
    </row>
    <row r="244" spans="1:487" s="11" customFormat="1" ht="15">
      <c r="A244" s="30"/>
      <c r="C244" s="4"/>
      <c r="D244" s="54"/>
      <c r="E244" s="92"/>
      <c r="F244" s="133"/>
      <c r="G244" s="133"/>
      <c r="H244" s="3"/>
      <c r="R244" s="4"/>
      <c r="AA244" s="4"/>
      <c r="AJ244" s="4"/>
      <c r="AS244" s="4"/>
      <c r="BB244" s="4"/>
      <c r="BK244" s="4"/>
      <c r="BT244" s="4"/>
      <c r="CC244" s="4"/>
      <c r="CL244" s="4"/>
      <c r="CU244" s="4"/>
      <c r="DD244" s="4"/>
      <c r="DM244" s="4"/>
      <c r="DV244" s="4"/>
      <c r="EE244" s="4"/>
      <c r="EN244" s="4"/>
      <c r="EW244" s="4"/>
      <c r="FF244" s="4"/>
      <c r="FO244" s="4"/>
      <c r="FX244" s="4"/>
      <c r="GG244" s="4"/>
      <c r="GP244" s="4"/>
      <c r="GY244" s="4"/>
      <c r="HH244" s="4"/>
      <c r="RS244" s="221"/>
    </row>
    <row r="245" spans="1:487" s="11" customFormat="1" ht="20.25">
      <c r="A245" s="111" t="s">
        <v>2295</v>
      </c>
      <c r="C245" s="4"/>
      <c r="D245" s="54"/>
      <c r="E245" s="92"/>
      <c r="F245" s="133"/>
      <c r="G245" s="133"/>
      <c r="H245" s="3"/>
      <c r="R245" s="4"/>
      <c r="AA245" s="4"/>
      <c r="AJ245" s="4"/>
      <c r="AS245" s="4"/>
      <c r="BB245" s="4"/>
      <c r="BK245" s="4"/>
      <c r="BT245" s="4"/>
      <c r="CC245" s="4"/>
      <c r="CL245" s="4"/>
      <c r="CU245" s="4"/>
      <c r="DD245" s="4"/>
      <c r="DM245" s="4"/>
      <c r="DV245" s="4"/>
      <c r="EE245" s="4"/>
      <c r="EN245" s="4"/>
      <c r="EW245" s="4"/>
      <c r="FF245" s="4"/>
      <c r="FO245" s="4"/>
      <c r="FX245" s="4"/>
      <c r="GG245" s="4"/>
      <c r="GP245" s="4"/>
      <c r="GY245" s="4"/>
      <c r="HH245" s="4"/>
      <c r="RS245" s="221"/>
    </row>
    <row r="246" spans="1:487" s="11" customFormat="1" ht="15.75">
      <c r="A246" s="30"/>
      <c r="B246" s="288" t="s">
        <v>2296</v>
      </c>
      <c r="C246" s="4"/>
      <c r="D246" s="54"/>
      <c r="E246" s="92"/>
      <c r="F246" s="288" t="s">
        <v>2298</v>
      </c>
      <c r="G246" s="133"/>
      <c r="H246" s="3"/>
      <c r="K246" s="288" t="s">
        <v>2297</v>
      </c>
      <c r="O246" s="288" t="s">
        <v>2299</v>
      </c>
      <c r="R246" s="4"/>
      <c r="T246" s="288" t="s">
        <v>3174</v>
      </c>
      <c r="AA246" s="4"/>
      <c r="AJ246" s="4"/>
      <c r="AS246" s="4"/>
      <c r="BB246" s="4"/>
      <c r="BK246" s="4"/>
      <c r="BT246" s="4"/>
      <c r="CC246" s="4"/>
      <c r="CL246" s="4"/>
      <c r="CU246" s="4"/>
      <c r="DD246" s="4"/>
      <c r="DM246" s="4"/>
      <c r="DV246" s="4"/>
      <c r="EE246" s="4"/>
      <c r="EN246" s="4"/>
      <c r="EW246" s="4"/>
      <c r="FF246" s="4"/>
      <c r="FO246" s="4"/>
      <c r="FX246" s="4"/>
      <c r="GG246" s="4"/>
      <c r="GP246" s="4"/>
      <c r="GY246" s="4"/>
      <c r="HH246" s="4"/>
      <c r="RS246" s="221"/>
    </row>
    <row r="247" spans="1:487" s="11" customFormat="1" ht="15.75">
      <c r="A247" s="5" t="s">
        <v>0</v>
      </c>
      <c r="B247" s="321" t="s">
        <v>156</v>
      </c>
      <c r="D247" s="100">
        <f>$GN$500</f>
        <v>20951.199999999993</v>
      </c>
      <c r="E247" s="297" t="s">
        <v>0</v>
      </c>
      <c r="F247" s="321" t="s">
        <v>157</v>
      </c>
      <c r="G247" s="133"/>
      <c r="H247" s="100">
        <f>$HX$500</f>
        <v>21687.899999999998</v>
      </c>
      <c r="I247" s="298" t="s">
        <v>2300</v>
      </c>
      <c r="J247" s="297" t="s">
        <v>0</v>
      </c>
      <c r="K247" s="520" t="s">
        <v>988</v>
      </c>
      <c r="M247" s="100">
        <f>$QO$500</f>
        <v>18755.500000000011</v>
      </c>
      <c r="N247" s="299" t="s">
        <v>2301</v>
      </c>
      <c r="O247" s="372" t="s">
        <v>2570</v>
      </c>
      <c r="P247" s="303"/>
      <c r="Q247" s="100">
        <f>$ZO$500</f>
        <v>17703.699999999997</v>
      </c>
      <c r="R247" s="298" t="s">
        <v>2300</v>
      </c>
      <c r="U247" s="288"/>
      <c r="AA247" s="4"/>
      <c r="AJ247" s="4"/>
      <c r="AS247" s="4"/>
      <c r="BB247" s="4"/>
      <c r="BK247" s="4"/>
      <c r="BT247" s="4"/>
      <c r="CC247" s="4"/>
      <c r="CL247" s="4"/>
      <c r="CU247" s="4"/>
      <c r="DD247" s="4"/>
      <c r="DM247" s="4"/>
      <c r="DV247" s="4"/>
      <c r="EE247" s="4"/>
      <c r="EN247" s="4"/>
      <c r="EW247" s="4"/>
      <c r="FF247" s="4"/>
      <c r="FO247" s="4"/>
      <c r="FX247" s="4"/>
      <c r="GG247" s="4"/>
      <c r="GP247" s="4"/>
      <c r="GY247" s="4"/>
      <c r="HH247" s="4"/>
      <c r="RS247" s="221"/>
    </row>
    <row r="248" spans="1:487" s="11" customFormat="1" ht="15.75">
      <c r="A248" s="5" t="s">
        <v>2</v>
      </c>
      <c r="B248" s="321" t="s">
        <v>1035</v>
      </c>
      <c r="C248" s="438"/>
      <c r="D248" s="100">
        <f>$JH$500</f>
        <v>20056.299999999992</v>
      </c>
      <c r="E248" s="297" t="s">
        <v>2</v>
      </c>
      <c r="F248" s="520" t="s">
        <v>1004</v>
      </c>
      <c r="G248" s="133"/>
      <c r="H248" s="100">
        <f>$NU$500</f>
        <v>20501.200000000004</v>
      </c>
      <c r="I248" s="298" t="s">
        <v>2300</v>
      </c>
      <c r="J248" s="297" t="s">
        <v>2</v>
      </c>
      <c r="K248" s="521" t="s">
        <v>23</v>
      </c>
      <c r="M248" s="100">
        <f>$EL$500</f>
        <v>17455.3</v>
      </c>
      <c r="N248" s="299" t="s">
        <v>2302</v>
      </c>
      <c r="O248" s="178" t="s">
        <v>2551</v>
      </c>
      <c r="Q248" s="100">
        <f>$US$500</f>
        <v>17278.000000000004</v>
      </c>
      <c r="R248" s="374" t="s">
        <v>2300</v>
      </c>
      <c r="U248" s="288"/>
      <c r="AA248" s="4"/>
      <c r="AJ248" s="4"/>
      <c r="AS248" s="4"/>
      <c r="BB248" s="4"/>
      <c r="BK248" s="4"/>
      <c r="BT248" s="4"/>
      <c r="CC248" s="4"/>
      <c r="CL248" s="4"/>
      <c r="CU248" s="4"/>
      <c r="DD248" s="4"/>
      <c r="DM248" s="4"/>
      <c r="DV248" s="4"/>
      <c r="EE248" s="4"/>
      <c r="EN248" s="4"/>
      <c r="EW248" s="4"/>
      <c r="FF248" s="4"/>
      <c r="FO248" s="4"/>
      <c r="FX248" s="4"/>
      <c r="GG248" s="4"/>
      <c r="GP248" s="4"/>
      <c r="GY248" s="4"/>
      <c r="HH248" s="4"/>
      <c r="RS248" s="221"/>
    </row>
    <row r="249" spans="1:487" s="11" customFormat="1" ht="15.75">
      <c r="A249" s="302" t="s">
        <v>3</v>
      </c>
      <c r="B249" s="321" t="s">
        <v>25</v>
      </c>
      <c r="C249" s="438"/>
      <c r="D249" s="100">
        <f>$AQ$500</f>
        <v>18624.300000000007</v>
      </c>
      <c r="E249" s="305" t="s">
        <v>3</v>
      </c>
      <c r="F249" s="522" t="s">
        <v>1036</v>
      </c>
      <c r="G249" s="515"/>
      <c r="H249" s="527">
        <f>$JQ$500</f>
        <v>19707.000000000004</v>
      </c>
      <c r="I249" s="300" t="s">
        <v>2300</v>
      </c>
      <c r="J249" s="376" t="s">
        <v>3</v>
      </c>
      <c r="K249" s="524" t="s">
        <v>15</v>
      </c>
      <c r="L249" s="514"/>
      <c r="M249" s="527">
        <f>$FM$500</f>
        <v>17048.599999999995</v>
      </c>
      <c r="N249" s="301" t="s">
        <v>2303</v>
      </c>
      <c r="O249" s="362" t="s">
        <v>2544</v>
      </c>
      <c r="P249" s="290"/>
      <c r="Q249" s="343">
        <f>$TI$500</f>
        <v>17125.799999999992</v>
      </c>
      <c r="R249" s="300" t="s">
        <v>2300</v>
      </c>
      <c r="U249" s="288"/>
      <c r="AA249" s="4"/>
      <c r="AJ249" s="4"/>
      <c r="AS249" s="4"/>
      <c r="BB249" s="4"/>
      <c r="BK249" s="4"/>
      <c r="BT249" s="4"/>
      <c r="CC249" s="4"/>
      <c r="CL249" s="4"/>
      <c r="CU249" s="4"/>
      <c r="DD249" s="4"/>
      <c r="DM249" s="4"/>
      <c r="DV249" s="4"/>
      <c r="EE249" s="4"/>
      <c r="EN249" s="4"/>
      <c r="EW249" s="4"/>
      <c r="FF249" s="4"/>
      <c r="FO249" s="4"/>
      <c r="FX249" s="4"/>
      <c r="GG249" s="4"/>
      <c r="GP249" s="4"/>
      <c r="GY249" s="4"/>
      <c r="HH249" s="4"/>
      <c r="RS249" s="221"/>
    </row>
    <row r="250" spans="1:487" s="11" customFormat="1" ht="15">
      <c r="A250" s="302" t="s">
        <v>5</v>
      </c>
      <c r="B250" s="321" t="s">
        <v>142</v>
      </c>
      <c r="C250" s="438"/>
      <c r="D250" s="100">
        <f>$DT$500</f>
        <v>18601.599999999999</v>
      </c>
      <c r="E250" s="308" t="s">
        <v>5</v>
      </c>
      <c r="F250" s="523" t="s">
        <v>1047</v>
      </c>
      <c r="G250" s="517"/>
      <c r="H250" s="343">
        <f>$MB$500</f>
        <v>18822.599999999995</v>
      </c>
      <c r="I250" s="307" t="s">
        <v>2304</v>
      </c>
      <c r="J250" s="375" t="s">
        <v>5</v>
      </c>
      <c r="K250" s="551" t="s">
        <v>1028</v>
      </c>
      <c r="L250" s="516"/>
      <c r="M250" s="528">
        <f>$OD$500</f>
        <v>16724.100000000002</v>
      </c>
      <c r="N250" s="291" t="s">
        <v>2314</v>
      </c>
      <c r="O250" s="532" t="s">
        <v>2561</v>
      </c>
      <c r="P250" s="514"/>
      <c r="Q250" s="527">
        <f>$WL$500</f>
        <v>16998.2</v>
      </c>
      <c r="R250" s="373" t="s">
        <v>2304</v>
      </c>
      <c r="AA250" s="4"/>
      <c r="AJ250" s="4"/>
      <c r="AS250" s="4"/>
      <c r="BB250" s="4"/>
      <c r="BK250" s="4"/>
      <c r="BT250" s="4"/>
      <c r="CC250" s="4"/>
      <c r="CL250" s="4"/>
      <c r="CU250" s="4"/>
      <c r="DD250" s="4"/>
      <c r="DM250" s="4"/>
      <c r="DV250" s="4"/>
      <c r="EE250" s="4"/>
      <c r="EN250" s="4"/>
      <c r="EW250" s="4"/>
      <c r="FF250" s="4"/>
      <c r="FO250" s="4"/>
      <c r="FX250" s="4"/>
      <c r="GG250" s="4"/>
      <c r="GP250" s="4"/>
      <c r="GY250" s="4"/>
      <c r="HH250" s="4"/>
      <c r="RS250" s="221"/>
    </row>
    <row r="251" spans="1:487" s="11" customFormat="1" ht="15">
      <c r="A251" s="5" t="s">
        <v>7</v>
      </c>
      <c r="B251" s="321" t="s">
        <v>21</v>
      </c>
      <c r="C251" s="438"/>
      <c r="D251" s="100">
        <f>$P$500</f>
        <v>18598.399999999998</v>
      </c>
      <c r="E251" s="5" t="s">
        <v>7</v>
      </c>
      <c r="F251" s="521" t="s">
        <v>1040</v>
      </c>
      <c r="G251" s="474"/>
      <c r="H251" s="465">
        <f>$MT$500</f>
        <v>17692.100000000002</v>
      </c>
      <c r="J251" s="5" t="s">
        <v>7</v>
      </c>
      <c r="K251" s="521" t="s">
        <v>1039</v>
      </c>
      <c r="L251" s="438"/>
      <c r="M251" s="465">
        <f>$PW$500</f>
        <v>16654.200000000012</v>
      </c>
      <c r="N251" s="5" t="s">
        <v>7</v>
      </c>
      <c r="O251" s="485" t="s">
        <v>2568</v>
      </c>
      <c r="P251" s="438"/>
      <c r="Q251" s="465">
        <f>$YW$500</f>
        <v>16488.799999999992</v>
      </c>
      <c r="R251" s="4"/>
      <c r="AA251" s="4"/>
      <c r="AJ251" s="4"/>
      <c r="AS251" s="4"/>
      <c r="BB251" s="4"/>
      <c r="BK251" s="4"/>
      <c r="BT251" s="4"/>
      <c r="CC251" s="4"/>
      <c r="CL251" s="4"/>
      <c r="CU251" s="4"/>
      <c r="DD251" s="4"/>
      <c r="DM251" s="4"/>
      <c r="DV251" s="4"/>
      <c r="EE251" s="4"/>
      <c r="EN251" s="4"/>
      <c r="EW251" s="4"/>
      <c r="FF251" s="4"/>
      <c r="FO251" s="4"/>
      <c r="FX251" s="4"/>
      <c r="GG251" s="4"/>
      <c r="GP251" s="4"/>
      <c r="GY251" s="4"/>
      <c r="HH251" s="4"/>
      <c r="RS251" s="221"/>
    </row>
    <row r="252" spans="1:487" s="11" customFormat="1" ht="15">
      <c r="A252" s="5" t="s">
        <v>8</v>
      </c>
      <c r="B252" s="321" t="s">
        <v>1057</v>
      </c>
      <c r="D252" s="100">
        <f>$LA$500</f>
        <v>18530.000000000004</v>
      </c>
      <c r="E252" s="5" t="s">
        <v>8</v>
      </c>
      <c r="F252" s="520" t="s">
        <v>1013</v>
      </c>
      <c r="G252" s="133"/>
      <c r="H252" s="100">
        <f>$NL$500</f>
        <v>17548.30000000001</v>
      </c>
      <c r="J252" s="5" t="s">
        <v>8</v>
      </c>
      <c r="K252" s="521" t="s">
        <v>989</v>
      </c>
      <c r="M252" s="100">
        <f>$RG$500</f>
        <v>16463.699999999993</v>
      </c>
      <c r="N252" s="5" t="s">
        <v>8</v>
      </c>
      <c r="O252" s="485" t="s">
        <v>2566</v>
      </c>
      <c r="P252" s="438"/>
      <c r="Q252" s="465">
        <f>$YE$500</f>
        <v>16319.299999999996</v>
      </c>
      <c r="R252" s="4"/>
      <c r="AA252" s="4"/>
      <c r="AJ252" s="4"/>
      <c r="AS252" s="4"/>
      <c r="BB252" s="4"/>
      <c r="BK252" s="4"/>
      <c r="BT252" s="4"/>
      <c r="CC252" s="4"/>
      <c r="CL252" s="4"/>
      <c r="CU252" s="4"/>
      <c r="DD252" s="4"/>
      <c r="DM252" s="4"/>
      <c r="DV252" s="4"/>
      <c r="EE252" s="4"/>
      <c r="EN252" s="4"/>
      <c r="EW252" s="4"/>
      <c r="FF252" s="4"/>
      <c r="FO252" s="4"/>
      <c r="FX252" s="4"/>
      <c r="GG252" s="4"/>
      <c r="GP252" s="4"/>
      <c r="GY252" s="4"/>
      <c r="HH252" s="4"/>
      <c r="RS252" s="221"/>
    </row>
    <row r="253" spans="1:487" s="11" customFormat="1" ht="15">
      <c r="A253" s="5" t="s">
        <v>10</v>
      </c>
      <c r="B253" s="321" t="s">
        <v>31</v>
      </c>
      <c r="D253" s="100">
        <f>$G$500</f>
        <v>18466.900000000001</v>
      </c>
      <c r="E253" s="5" t="s">
        <v>10</v>
      </c>
      <c r="F253" s="521" t="s">
        <v>164</v>
      </c>
      <c r="G253" s="474"/>
      <c r="H253" s="465">
        <f>$HF$500</f>
        <v>16877.2</v>
      </c>
      <c r="J253" s="5" t="s">
        <v>10</v>
      </c>
      <c r="K253" s="521" t="s">
        <v>1026</v>
      </c>
      <c r="M253" s="100">
        <f>$OM$500</f>
        <v>15996.699999999999</v>
      </c>
      <c r="N253" s="5" t="s">
        <v>10</v>
      </c>
      <c r="O253" s="485" t="s">
        <v>2567</v>
      </c>
      <c r="P253" s="438"/>
      <c r="Q253" s="465">
        <f>$YN$500</f>
        <v>16270.5</v>
      </c>
      <c r="R253" s="4"/>
      <c r="AA253" s="4"/>
      <c r="AJ253" s="4"/>
      <c r="AS253" s="4"/>
      <c r="BB253" s="4"/>
      <c r="BK253" s="4"/>
      <c r="BT253" s="4"/>
      <c r="CC253" s="4"/>
      <c r="CL253" s="4"/>
      <c r="CU253" s="4"/>
      <c r="DD253" s="4"/>
      <c r="DM253" s="4"/>
      <c r="DV253" s="4"/>
      <c r="EE253" s="4"/>
      <c r="EN253" s="4"/>
      <c r="EW253" s="4"/>
      <c r="FF253" s="4"/>
      <c r="FO253" s="4"/>
      <c r="FX253" s="4"/>
      <c r="GG253" s="4"/>
      <c r="GP253" s="4"/>
      <c r="GY253" s="4"/>
      <c r="HH253" s="4"/>
      <c r="RS253" s="221"/>
    </row>
    <row r="254" spans="1:487" s="11" customFormat="1" ht="15">
      <c r="A254" s="5" t="s">
        <v>12</v>
      </c>
      <c r="B254" s="321" t="s">
        <v>33</v>
      </c>
      <c r="D254" s="100">
        <f>$BR$500</f>
        <v>18147.400000000001</v>
      </c>
      <c r="E254" s="5" t="s">
        <v>12</v>
      </c>
      <c r="F254" s="335" t="s">
        <v>6</v>
      </c>
      <c r="G254" s="474"/>
      <c r="H254" s="465">
        <f>$DB$500</f>
        <v>16659.3</v>
      </c>
      <c r="J254" s="5" t="s">
        <v>12</v>
      </c>
      <c r="K254" s="520" t="s">
        <v>35</v>
      </c>
      <c r="M254" s="100">
        <f>$FV$500</f>
        <v>15382.4</v>
      </c>
      <c r="N254" s="5" t="s">
        <v>12</v>
      </c>
      <c r="O254" s="485" t="s">
        <v>2569</v>
      </c>
      <c r="P254" s="438"/>
      <c r="Q254" s="465">
        <f>$ZF$500</f>
        <v>16211.600000000002</v>
      </c>
      <c r="R254" s="4"/>
      <c r="AA254" s="4"/>
      <c r="AJ254" s="4"/>
      <c r="AS254" s="4"/>
      <c r="BB254" s="4"/>
      <c r="BK254" s="4"/>
      <c r="BT254" s="4"/>
      <c r="CC254" s="4"/>
      <c r="CL254" s="4"/>
      <c r="CU254" s="4"/>
      <c r="DD254" s="4"/>
      <c r="DM254" s="4"/>
      <c r="DV254" s="4"/>
      <c r="EE254" s="4"/>
      <c r="EN254" s="4"/>
      <c r="EW254" s="4"/>
      <c r="FF254" s="4"/>
      <c r="FO254" s="4"/>
      <c r="FX254" s="4"/>
      <c r="GG254" s="4"/>
      <c r="GP254" s="4"/>
      <c r="GY254" s="4"/>
      <c r="HH254" s="4"/>
      <c r="RS254" s="221"/>
    </row>
    <row r="255" spans="1:487" s="11" customFormat="1" ht="15">
      <c r="A255" s="5" t="s">
        <v>14</v>
      </c>
      <c r="B255" s="321" t="s">
        <v>143</v>
      </c>
      <c r="D255" s="100">
        <f>$EC$500</f>
        <v>18036.499999999996</v>
      </c>
      <c r="E255" s="5" t="s">
        <v>14</v>
      </c>
      <c r="F255" s="321" t="s">
        <v>993</v>
      </c>
      <c r="G255" s="133"/>
      <c r="H255" s="100">
        <f>$JZ$500</f>
        <v>16639.7</v>
      </c>
      <c r="J255" s="5" t="s">
        <v>14</v>
      </c>
      <c r="K255" s="520" t="s">
        <v>13</v>
      </c>
      <c r="M255" s="100">
        <f>$FD$500</f>
        <v>15380</v>
      </c>
      <c r="N255" s="5" t="s">
        <v>14</v>
      </c>
      <c r="O255" s="485" t="s">
        <v>2564</v>
      </c>
      <c r="P255" s="438"/>
      <c r="Q255" s="465">
        <f>$XM$500</f>
        <v>16194.300000000001</v>
      </c>
      <c r="R255" s="4"/>
      <c r="AA255" s="4"/>
      <c r="AJ255" s="4"/>
      <c r="AS255" s="4"/>
      <c r="BB255" s="4"/>
      <c r="BK255" s="4"/>
      <c r="BT255" s="4"/>
      <c r="CC255" s="4"/>
      <c r="CL255" s="4"/>
      <c r="CU255" s="4"/>
      <c r="DD255" s="4"/>
      <c r="DM255" s="4"/>
      <c r="DV255" s="4"/>
      <c r="EE255" s="4"/>
      <c r="EN255" s="4"/>
      <c r="EW255" s="4"/>
      <c r="FF255" s="4"/>
      <c r="FO255" s="4"/>
      <c r="FX255" s="4"/>
      <c r="GG255" s="4"/>
      <c r="GP255" s="4"/>
      <c r="GY255" s="4"/>
      <c r="HH255" s="4"/>
      <c r="RS255" s="221"/>
    </row>
    <row r="256" spans="1:487" s="11" customFormat="1" ht="15">
      <c r="A256" s="5" t="s">
        <v>16</v>
      </c>
      <c r="B256" s="321" t="s">
        <v>999</v>
      </c>
      <c r="D256" s="100">
        <f>$KI$500</f>
        <v>18007.600000000002</v>
      </c>
      <c r="E256" s="5" t="s">
        <v>16</v>
      </c>
      <c r="F256" s="521" t="s">
        <v>1019</v>
      </c>
      <c r="G256" s="474"/>
      <c r="H256" s="465">
        <f>$LS$500</f>
        <v>16354.800000000001</v>
      </c>
      <c r="J256" s="5" t="s">
        <v>16</v>
      </c>
      <c r="K256" s="520" t="s">
        <v>1020</v>
      </c>
      <c r="M256" s="100">
        <f>$PN$500</f>
        <v>15289.799999999996</v>
      </c>
      <c r="N256" s="5" t="s">
        <v>16</v>
      </c>
      <c r="O256" s="178" t="s">
        <v>2560</v>
      </c>
      <c r="Q256" s="100">
        <f>$WC$500</f>
        <v>16077.500000000002</v>
      </c>
      <c r="R256" s="4"/>
      <c r="AA256" s="4"/>
      <c r="AJ256" s="4"/>
      <c r="AS256" s="4"/>
      <c r="BB256" s="4"/>
      <c r="BK256" s="4"/>
      <c r="BT256" s="4"/>
      <c r="CC256" s="4"/>
      <c r="CL256" s="4"/>
      <c r="CU256" s="4"/>
      <c r="DD256" s="4"/>
      <c r="DM256" s="4"/>
      <c r="DV256" s="4"/>
      <c r="EE256" s="4"/>
      <c r="EN256" s="4"/>
      <c r="EW256" s="4"/>
      <c r="FF256" s="4"/>
      <c r="FO256" s="4"/>
      <c r="FX256" s="4"/>
      <c r="GG256" s="4"/>
      <c r="GP256" s="4"/>
      <c r="GY256" s="4"/>
      <c r="HH256" s="4"/>
      <c r="RS256" s="221"/>
    </row>
    <row r="257" spans="1:487" s="11" customFormat="1" ht="15">
      <c r="A257" s="5" t="s">
        <v>18</v>
      </c>
      <c r="B257" s="321" t="s">
        <v>17</v>
      </c>
      <c r="C257" s="518"/>
      <c r="D257" s="100">
        <f>$AH$500</f>
        <v>17731.899999999994</v>
      </c>
      <c r="E257" s="5" t="s">
        <v>18</v>
      </c>
      <c r="F257" s="321" t="s">
        <v>1053</v>
      </c>
      <c r="G257" s="133"/>
      <c r="H257" s="100">
        <f>$KR$500</f>
        <v>16172.8</v>
      </c>
      <c r="J257" s="5" t="s">
        <v>18</v>
      </c>
      <c r="K257" s="521" t="s">
        <v>1008</v>
      </c>
      <c r="M257" s="100">
        <f>$OV$500</f>
        <v>14736.700000000004</v>
      </c>
      <c r="N257" s="5" t="s">
        <v>18</v>
      </c>
      <c r="O257" s="485" t="s">
        <v>2563</v>
      </c>
      <c r="P257" s="438"/>
      <c r="Q257" s="465">
        <f>$XD$500</f>
        <v>15971.6</v>
      </c>
      <c r="R257" s="4"/>
      <c r="AA257" s="4"/>
      <c r="AJ257" s="4"/>
      <c r="AS257" s="4"/>
      <c r="BB257" s="4"/>
      <c r="BK257" s="4"/>
      <c r="BT257" s="4"/>
      <c r="CC257" s="4"/>
      <c r="CL257" s="4"/>
      <c r="CU257" s="4"/>
      <c r="DD257" s="4"/>
      <c r="DM257" s="4"/>
      <c r="DV257" s="4"/>
      <c r="EE257" s="4"/>
      <c r="EN257" s="4"/>
      <c r="EW257" s="4"/>
      <c r="FF257" s="4"/>
      <c r="FO257" s="4"/>
      <c r="FX257" s="4"/>
      <c r="GG257" s="4"/>
      <c r="GP257" s="4"/>
      <c r="GY257" s="4"/>
      <c r="HH257" s="4"/>
      <c r="RS257" s="221"/>
    </row>
    <row r="258" spans="1:487" s="11" customFormat="1" ht="15">
      <c r="A258" s="5" t="s">
        <v>20</v>
      </c>
      <c r="B258" s="321" t="s">
        <v>11</v>
      </c>
      <c r="C258" s="438"/>
      <c r="D258" s="100">
        <f>$Y$500</f>
        <v>17468.600000000006</v>
      </c>
      <c r="E258" s="5" t="s">
        <v>20</v>
      </c>
      <c r="F258" s="335" t="s">
        <v>155</v>
      </c>
      <c r="G258" s="133"/>
      <c r="H258" s="100">
        <f>$IG$500</f>
        <v>16167.600000000006</v>
      </c>
      <c r="J258" s="5" t="s">
        <v>20</v>
      </c>
      <c r="K258" s="520" t="s">
        <v>1010</v>
      </c>
      <c r="M258" s="100">
        <f>$QX$500</f>
        <v>14584.75</v>
      </c>
      <c r="N258" s="5" t="s">
        <v>20</v>
      </c>
      <c r="O258" s="485" t="s">
        <v>2604</v>
      </c>
      <c r="P258" s="438"/>
      <c r="Q258" s="465">
        <f>$ZX$500</f>
        <v>15731.300000000001</v>
      </c>
      <c r="R258" s="4"/>
      <c r="AA258" s="4"/>
      <c r="AJ258" s="4"/>
      <c r="AS258" s="4"/>
      <c r="BB258" s="4"/>
      <c r="BK258" s="4"/>
      <c r="BT258" s="4"/>
      <c r="CC258" s="4"/>
      <c r="CL258" s="4"/>
      <c r="CU258" s="4"/>
      <c r="DD258" s="4"/>
      <c r="DM258" s="4"/>
      <c r="DV258" s="4"/>
      <c r="EE258" s="4"/>
      <c r="EN258" s="4"/>
      <c r="EW258" s="4"/>
      <c r="FF258" s="4"/>
      <c r="FO258" s="4"/>
      <c r="FX258" s="4"/>
      <c r="GG258" s="4"/>
      <c r="GP258" s="4"/>
      <c r="GY258" s="4"/>
      <c r="HH258" s="4"/>
      <c r="RS258" s="221"/>
    </row>
    <row r="259" spans="1:487" s="11" customFormat="1" ht="15">
      <c r="A259" s="5" t="s">
        <v>22</v>
      </c>
      <c r="B259" s="521" t="s">
        <v>19</v>
      </c>
      <c r="C259" s="438"/>
      <c r="D259" s="100">
        <f>$CA$500</f>
        <v>17010.499999999996</v>
      </c>
      <c r="E259" s="5" t="s">
        <v>22</v>
      </c>
      <c r="F259" s="521" t="s">
        <v>1003</v>
      </c>
      <c r="G259" s="133"/>
      <c r="H259" s="100">
        <f>$NC$500</f>
        <v>16079.4</v>
      </c>
      <c r="J259" s="5" t="s">
        <v>22</v>
      </c>
      <c r="K259" s="521" t="s">
        <v>158</v>
      </c>
      <c r="M259" s="100">
        <f>$IP$500</f>
        <v>14287.150000000003</v>
      </c>
      <c r="N259" s="5" t="s">
        <v>22</v>
      </c>
      <c r="O259" s="485" t="s">
        <v>2549</v>
      </c>
      <c r="P259" s="438"/>
      <c r="Q259" s="100">
        <f>$UJ$500</f>
        <v>15658.599999999993</v>
      </c>
      <c r="R259" s="4"/>
      <c r="AA259" s="4"/>
      <c r="AJ259" s="4"/>
      <c r="AS259" s="4"/>
      <c r="BB259" s="4"/>
      <c r="BK259" s="4"/>
      <c r="BT259" s="4"/>
      <c r="CC259" s="4"/>
      <c r="CL259" s="4"/>
      <c r="CU259" s="4"/>
      <c r="DD259" s="4"/>
      <c r="DM259" s="4"/>
      <c r="DV259" s="4"/>
      <c r="EE259" s="4"/>
      <c r="EN259" s="4"/>
      <c r="EW259" s="4"/>
      <c r="FF259" s="4"/>
      <c r="FO259" s="4"/>
      <c r="FX259" s="4"/>
      <c r="GG259" s="4"/>
      <c r="GP259" s="4"/>
      <c r="GY259" s="4"/>
      <c r="HH259" s="4"/>
      <c r="RS259" s="221"/>
    </row>
    <row r="260" spans="1:487" s="11" customFormat="1" ht="15">
      <c r="A260" s="289" t="s">
        <v>24</v>
      </c>
      <c r="B260" s="522" t="s">
        <v>144</v>
      </c>
      <c r="C260" s="514"/>
      <c r="D260" s="527">
        <f>$CJ$500</f>
        <v>16724.75</v>
      </c>
      <c r="E260" s="289" t="s">
        <v>24</v>
      </c>
      <c r="F260" s="522" t="s">
        <v>1001</v>
      </c>
      <c r="G260" s="515"/>
      <c r="H260" s="527">
        <f>$LJ$500</f>
        <v>15976.699999999997</v>
      </c>
      <c r="I260" s="290"/>
      <c r="J260" s="289" t="s">
        <v>24</v>
      </c>
      <c r="K260" s="524" t="s">
        <v>4</v>
      </c>
      <c r="L260" s="514"/>
      <c r="M260" s="527">
        <f>$GW$500</f>
        <v>14192.399999999998</v>
      </c>
      <c r="N260" s="289" t="s">
        <v>24</v>
      </c>
      <c r="O260" s="485" t="s">
        <v>2565</v>
      </c>
      <c r="P260" s="438"/>
      <c r="Q260" s="465">
        <f>$XV$500</f>
        <v>15584.250000000002</v>
      </c>
      <c r="R260" s="4"/>
      <c r="AA260" s="4"/>
      <c r="AJ260" s="4"/>
      <c r="AS260" s="4"/>
      <c r="BB260" s="4"/>
      <c r="BK260" s="4"/>
      <c r="BT260" s="4"/>
      <c r="CC260" s="4"/>
      <c r="CL260" s="4"/>
      <c r="CU260" s="4"/>
      <c r="DD260" s="4"/>
      <c r="DM260" s="4"/>
      <c r="DV260" s="4"/>
      <c r="EE260" s="4"/>
      <c r="EN260" s="4"/>
      <c r="EW260" s="4"/>
      <c r="FF260" s="4"/>
      <c r="FO260" s="4"/>
      <c r="FX260" s="4"/>
      <c r="GG260" s="4"/>
      <c r="GP260" s="4"/>
      <c r="GY260" s="4"/>
      <c r="HH260" s="4"/>
      <c r="RS260" s="221"/>
    </row>
    <row r="261" spans="1:487" s="11" customFormat="1" ht="15">
      <c r="A261" s="294" t="s">
        <v>26</v>
      </c>
      <c r="B261" s="522" t="s">
        <v>39</v>
      </c>
      <c r="C261" s="514"/>
      <c r="D261" s="527">
        <f>$BI$500</f>
        <v>16660.899999999998</v>
      </c>
      <c r="E261" s="296" t="s">
        <v>2305</v>
      </c>
      <c r="F261" s="523" t="s">
        <v>27</v>
      </c>
      <c r="G261" s="515"/>
      <c r="H261" s="528">
        <f>$CS$500</f>
        <v>15975.400000000001</v>
      </c>
      <c r="I261" s="295" t="s">
        <v>2304</v>
      </c>
      <c r="J261" s="306" t="s">
        <v>26</v>
      </c>
      <c r="K261" s="551" t="s">
        <v>1</v>
      </c>
      <c r="L261" s="514"/>
      <c r="M261" s="528">
        <f>$EU$500</f>
        <v>13602.200000000004</v>
      </c>
      <c r="N261" s="292" t="s">
        <v>2313</v>
      </c>
      <c r="O261" s="485" t="s">
        <v>2559</v>
      </c>
      <c r="P261" s="438"/>
      <c r="Q261" s="465">
        <f>$VT$500</f>
        <v>15503</v>
      </c>
      <c r="R261" s="4"/>
      <c r="AA261" s="4"/>
      <c r="AJ261" s="4"/>
      <c r="AS261" s="4"/>
      <c r="BB261" s="4"/>
      <c r="BK261" s="4"/>
      <c r="BT261" s="4"/>
      <c r="CC261" s="4"/>
      <c r="CL261" s="4"/>
      <c r="CU261" s="4"/>
      <c r="DD261" s="4"/>
      <c r="DM261" s="4"/>
      <c r="DV261" s="4"/>
      <c r="EE261" s="4"/>
      <c r="EN261" s="4"/>
      <c r="EW261" s="4"/>
      <c r="FF261" s="4"/>
      <c r="FO261" s="4"/>
      <c r="FX261" s="4"/>
      <c r="GG261" s="4"/>
      <c r="GP261" s="4"/>
      <c r="GY261" s="4"/>
      <c r="HH261" s="4"/>
      <c r="RS261" s="221"/>
    </row>
    <row r="262" spans="1:487" s="11" customFormat="1" ht="15">
      <c r="A262" s="293" t="s">
        <v>28</v>
      </c>
      <c r="B262" s="521" t="s">
        <v>37</v>
      </c>
      <c r="C262" s="518"/>
      <c r="D262" s="100">
        <f>$DK$500</f>
        <v>16532.7</v>
      </c>
      <c r="E262" s="293" t="s">
        <v>2308</v>
      </c>
      <c r="F262" s="521" t="s">
        <v>145</v>
      </c>
      <c r="G262" s="474"/>
      <c r="H262" s="465">
        <f>$GE$500</f>
        <v>15593.500000000004</v>
      </c>
      <c r="I262" s="139" t="s">
        <v>2309</v>
      </c>
      <c r="J262" s="293" t="s">
        <v>28</v>
      </c>
      <c r="K262" s="520" t="s">
        <v>1021</v>
      </c>
      <c r="M262" s="100">
        <f>$PE$500</f>
        <v>12806.450000000004</v>
      </c>
      <c r="N262" s="160" t="s">
        <v>2310</v>
      </c>
      <c r="O262" s="533" t="s">
        <v>2548</v>
      </c>
      <c r="P262" s="518"/>
      <c r="Q262" s="100">
        <f>$UA$500</f>
        <v>15002.899999999994</v>
      </c>
      <c r="R262" s="4"/>
      <c r="AA262" s="4"/>
      <c r="AJ262" s="4"/>
      <c r="AS262" s="4"/>
      <c r="BB262" s="4"/>
      <c r="BK262" s="4"/>
      <c r="BT262" s="4"/>
      <c r="CC262" s="4"/>
      <c r="CL262" s="4"/>
      <c r="CU262" s="4"/>
      <c r="DD262" s="4"/>
      <c r="DM262" s="4"/>
      <c r="DV262" s="4"/>
      <c r="EE262" s="4"/>
      <c r="EN262" s="4"/>
      <c r="EW262" s="4"/>
      <c r="FF262" s="4"/>
      <c r="FO262" s="4"/>
      <c r="FX262" s="4"/>
      <c r="GG262" s="4"/>
      <c r="GP262" s="4"/>
      <c r="GY262" s="4"/>
      <c r="HH262" s="4"/>
      <c r="RS262" s="221"/>
    </row>
    <row r="263" spans="1:487" s="11" customFormat="1" ht="15">
      <c r="A263" s="293" t="s">
        <v>30</v>
      </c>
      <c r="B263" s="520" t="s">
        <v>9</v>
      </c>
      <c r="C263" s="438"/>
      <c r="D263" s="100">
        <f>$AZ$500</f>
        <v>16435.999999999993</v>
      </c>
      <c r="E263" s="293" t="s">
        <v>2306</v>
      </c>
      <c r="F263" s="335" t="s">
        <v>983</v>
      </c>
      <c r="G263" s="133"/>
      <c r="H263" s="100">
        <f>$MK$500</f>
        <v>14515.1</v>
      </c>
      <c r="I263" s="139" t="s">
        <v>2309</v>
      </c>
      <c r="J263" s="293" t="s">
        <v>30</v>
      </c>
      <c r="K263" s="520" t="s">
        <v>1045</v>
      </c>
      <c r="L263" s="438"/>
      <c r="M263" s="465">
        <f>$RP$500</f>
        <v>12710.100000000002</v>
      </c>
      <c r="N263" s="160" t="s">
        <v>2311</v>
      </c>
      <c r="O263" s="485" t="s">
        <v>2554</v>
      </c>
      <c r="P263" s="438"/>
      <c r="Q263" s="100">
        <f>$VK$500</f>
        <v>14961.499999999998</v>
      </c>
      <c r="R263" s="4"/>
      <c r="AA263" s="4"/>
      <c r="AJ263" s="4"/>
      <c r="AS263" s="4"/>
      <c r="BB263" s="4"/>
      <c r="BK263" s="4"/>
      <c r="BT263" s="4"/>
      <c r="CC263" s="4"/>
      <c r="CL263" s="4"/>
      <c r="CU263" s="4"/>
      <c r="DD263" s="4"/>
      <c r="DM263" s="4"/>
      <c r="DV263" s="4"/>
      <c r="EE263" s="4"/>
      <c r="EN263" s="4"/>
      <c r="EW263" s="4"/>
      <c r="FF263" s="4"/>
      <c r="FO263" s="4"/>
      <c r="FX263" s="4"/>
      <c r="GG263" s="4"/>
      <c r="GP263" s="4"/>
      <c r="GY263" s="4"/>
      <c r="HH263" s="4"/>
      <c r="RS263" s="221"/>
    </row>
    <row r="264" spans="1:487" s="11" customFormat="1" ht="15">
      <c r="A264" s="293" t="s">
        <v>32</v>
      </c>
      <c r="B264" s="521" t="s">
        <v>160</v>
      </c>
      <c r="D264" s="100">
        <f>$HO$500</f>
        <v>16093.8</v>
      </c>
      <c r="E264" s="293" t="s">
        <v>2307</v>
      </c>
      <c r="F264" s="321" t="s">
        <v>29</v>
      </c>
      <c r="G264" s="133"/>
      <c r="H264" s="100">
        <f>$IY$500</f>
        <v>0</v>
      </c>
      <c r="I264" s="139" t="s">
        <v>2309</v>
      </c>
      <c r="J264" s="293" t="s">
        <v>32</v>
      </c>
      <c r="K264" s="320" t="s">
        <v>1031</v>
      </c>
      <c r="M264" s="100">
        <f>$QF$500</f>
        <v>0</v>
      </c>
      <c r="N264" s="160" t="s">
        <v>2312</v>
      </c>
      <c r="O264" s="532" t="s">
        <v>2562</v>
      </c>
      <c r="P264" s="514"/>
      <c r="Q264" s="527">
        <f>$WU$500</f>
        <v>14956.399999999996</v>
      </c>
      <c r="R264" s="304"/>
      <c r="AA264" s="4"/>
      <c r="AJ264" s="4"/>
      <c r="AS264" s="4"/>
      <c r="BB264" s="4"/>
      <c r="BK264" s="4"/>
      <c r="BT264" s="4"/>
      <c r="CC264" s="4"/>
      <c r="CL264" s="4"/>
      <c r="CU264" s="4"/>
      <c r="DD264" s="4"/>
      <c r="DM264" s="4"/>
      <c r="DV264" s="4"/>
      <c r="EE264" s="4"/>
      <c r="EN264" s="4"/>
      <c r="EW264" s="4"/>
      <c r="FF264" s="4"/>
      <c r="FO264" s="4"/>
      <c r="FX264" s="4"/>
      <c r="GG264" s="4"/>
      <c r="GP264" s="4"/>
      <c r="GY264" s="4"/>
      <c r="HH264" s="4"/>
      <c r="RS264" s="221"/>
    </row>
    <row r="265" spans="1:487" s="11" customFormat="1" ht="15">
      <c r="A265" s="329"/>
      <c r="B265" s="327"/>
      <c r="C265" s="330"/>
      <c r="D265" s="344"/>
      <c r="E265" s="329"/>
      <c r="F265" s="331"/>
      <c r="G265" s="331"/>
      <c r="H265" s="345"/>
      <c r="I265" s="327"/>
      <c r="J265" s="329"/>
      <c r="K265" s="327"/>
      <c r="L265" s="327"/>
      <c r="M265" s="345"/>
      <c r="N265" s="326" t="s">
        <v>34</v>
      </c>
      <c r="O265" s="485" t="s">
        <v>2552</v>
      </c>
      <c r="P265" s="438"/>
      <c r="Q265" s="465">
        <f>$VB$500</f>
        <v>13502.200000000003</v>
      </c>
      <c r="R265" s="328" t="s">
        <v>2309</v>
      </c>
      <c r="AA265" s="4"/>
      <c r="AJ265" s="4"/>
      <c r="AS265" s="4"/>
      <c r="BB265" s="4"/>
      <c r="BK265" s="4"/>
      <c r="BT265" s="4"/>
      <c r="CC265" s="4"/>
      <c r="CL265" s="4"/>
      <c r="CU265" s="4"/>
      <c r="DD265" s="4"/>
      <c r="DM265" s="4"/>
      <c r="DV265" s="4"/>
      <c r="EE265" s="4"/>
      <c r="EN265" s="4"/>
      <c r="EW265" s="4"/>
      <c r="FF265" s="4"/>
      <c r="FO265" s="4"/>
      <c r="FX265" s="4"/>
      <c r="GG265" s="4"/>
      <c r="GP265" s="4"/>
      <c r="GY265" s="4"/>
      <c r="HH265" s="4"/>
      <c r="RS265" s="221"/>
    </row>
    <row r="266" spans="1:487" s="11" customFormat="1" ht="15.75">
      <c r="B266" s="25" t="s">
        <v>2081</v>
      </c>
      <c r="C266" s="4"/>
      <c r="D266" s="224"/>
      <c r="E266" s="30"/>
      <c r="F266" s="25" t="s">
        <v>2081</v>
      </c>
      <c r="G266" s="133"/>
      <c r="H266" s="10"/>
      <c r="J266" s="30"/>
      <c r="K266" s="25" t="s">
        <v>2081</v>
      </c>
      <c r="M266" s="10"/>
      <c r="N266" s="293" t="s">
        <v>36</v>
      </c>
      <c r="O266" s="178" t="s">
        <v>2546</v>
      </c>
      <c r="Q266" s="100">
        <f>$TR$500</f>
        <v>13494.400000000003</v>
      </c>
      <c r="R266" s="139" t="s">
        <v>2309</v>
      </c>
      <c r="AA266" s="4"/>
      <c r="AJ266" s="4"/>
      <c r="AS266" s="4"/>
      <c r="BB266" s="4"/>
      <c r="BK266" s="4"/>
      <c r="BT266" s="4"/>
      <c r="CC266" s="4"/>
      <c r="CL266" s="4"/>
      <c r="CU266" s="4"/>
      <c r="DD266" s="4"/>
      <c r="DM266" s="4"/>
      <c r="DV266" s="4"/>
      <c r="EE266" s="4"/>
      <c r="EN266" s="4"/>
      <c r="EW266" s="4"/>
      <c r="FF266" s="4"/>
      <c r="FO266" s="4"/>
      <c r="FX266" s="4"/>
      <c r="GG266" s="4"/>
      <c r="GP266" s="4"/>
      <c r="GY266" s="4"/>
      <c r="HH266" s="4"/>
      <c r="RS266" s="221"/>
    </row>
    <row r="267" spans="1:487" s="11" customFormat="1" ht="15">
      <c r="A267" s="30"/>
      <c r="B267" s="11" t="str">
        <f>B261</f>
        <v>Tinus van den Heuvel</v>
      </c>
      <c r="C267" s="4"/>
      <c r="D267" s="613">
        <v>2422.9999999999509</v>
      </c>
      <c r="E267" s="30"/>
      <c r="F267" s="332" t="str">
        <f>F261</f>
        <v>Martijn Horsten</v>
      </c>
      <c r="G267" s="133"/>
      <c r="H267" s="612">
        <v>931.59999999998217</v>
      </c>
      <c r="I267" s="479" t="s">
        <v>2309</v>
      </c>
      <c r="J267" s="30"/>
      <c r="K267" s="11" t="str">
        <f>K261</f>
        <v>Bas van Berchum</v>
      </c>
      <c r="M267" s="612">
        <v>2430.2000000000135</v>
      </c>
      <c r="N267" s="160" t="s">
        <v>3329</v>
      </c>
      <c r="R267" s="139"/>
      <c r="AA267" s="4"/>
      <c r="AJ267" s="4"/>
      <c r="AS267" s="4"/>
      <c r="BB267" s="4"/>
      <c r="BK267" s="4"/>
      <c r="BT267" s="4"/>
      <c r="CC267" s="4"/>
      <c r="CL267" s="4"/>
      <c r="CU267" s="4"/>
      <c r="DD267" s="4"/>
      <c r="DM267" s="4"/>
      <c r="DV267" s="4"/>
      <c r="EE267" s="4"/>
      <c r="EN267" s="4"/>
      <c r="EW267" s="4"/>
      <c r="FF267" s="4"/>
      <c r="FO267" s="4"/>
      <c r="FX267" s="4"/>
      <c r="GG267" s="4"/>
      <c r="GP267" s="4"/>
      <c r="GY267" s="4"/>
      <c r="HH267" s="4"/>
      <c r="RS267" s="221"/>
    </row>
    <row r="268" spans="1:487" s="11" customFormat="1" ht="15">
      <c r="A268" s="30"/>
      <c r="B268" s="11" t="str">
        <f>F250</f>
        <v>Ronald Krijnen</v>
      </c>
      <c r="C268" s="4"/>
      <c r="D268" s="612">
        <v>2294.5999999999549</v>
      </c>
      <c r="E268" s="30"/>
      <c r="F268" s="333" t="str">
        <f>K250</f>
        <v>Christa van Helden</v>
      </c>
      <c r="G268" s="133"/>
      <c r="H268" s="613">
        <v>2219.9000000000215</v>
      </c>
      <c r="I268" s="374" t="s">
        <v>2300</v>
      </c>
      <c r="J268" s="30"/>
      <c r="K268" s="11" t="str">
        <f>O250</f>
        <v>Cas Coppens</v>
      </c>
      <c r="M268" s="613">
        <v>2637.5999999999349</v>
      </c>
      <c r="N268" s="299" t="s">
        <v>3328</v>
      </c>
      <c r="R268" s="139"/>
      <c r="AA268" s="4"/>
      <c r="AJ268" s="4"/>
      <c r="AS268" s="4"/>
      <c r="BB268" s="4"/>
      <c r="BK268" s="4"/>
      <c r="BT268" s="4"/>
      <c r="CC268" s="4"/>
      <c r="CL268" s="4"/>
      <c r="CU268" s="4"/>
      <c r="DD268" s="4"/>
      <c r="DM268" s="4"/>
      <c r="DV268" s="4"/>
      <c r="EE268" s="4"/>
      <c r="EN268" s="4"/>
      <c r="EW268" s="4"/>
      <c r="FF268" s="4"/>
      <c r="FO268" s="4"/>
      <c r="FX268" s="4"/>
      <c r="GG268" s="4"/>
      <c r="GP268" s="4"/>
      <c r="GY268" s="4"/>
      <c r="HH268" s="4"/>
      <c r="RS268" s="221"/>
    </row>
    <row r="269" spans="1:487" s="273" customFormat="1" ht="18">
      <c r="A269" s="5"/>
      <c r="R269" s="279"/>
      <c r="AA269" s="279"/>
      <c r="AJ269" s="279"/>
      <c r="AS269" s="279"/>
      <c r="BB269" s="279"/>
      <c r="BK269" s="279"/>
      <c r="BT269" s="279"/>
      <c r="CC269" s="279"/>
      <c r="CL269" s="279"/>
      <c r="CU269" s="279"/>
      <c r="DD269" s="279"/>
      <c r="DM269" s="279"/>
      <c r="DV269" s="279"/>
      <c r="EE269" s="279"/>
      <c r="EN269" s="279"/>
      <c r="EW269" s="279"/>
      <c r="FF269" s="279"/>
      <c r="FO269" s="279"/>
      <c r="FX269" s="279"/>
      <c r="GG269" s="279"/>
      <c r="GP269" s="279"/>
      <c r="GY269" s="279"/>
      <c r="HH269" s="279"/>
      <c r="RS269" s="278"/>
    </row>
    <row r="270" spans="1:487" s="273" customFormat="1" ht="18">
      <c r="A270" s="5"/>
      <c r="R270" s="279"/>
      <c r="AA270" s="279"/>
      <c r="AJ270" s="279"/>
      <c r="AS270" s="279"/>
      <c r="BB270" s="279"/>
      <c r="BK270" s="279"/>
      <c r="BT270" s="279"/>
      <c r="CC270" s="279"/>
      <c r="CL270" s="279"/>
      <c r="CU270" s="279"/>
      <c r="DD270" s="279"/>
      <c r="DM270" s="279"/>
      <c r="DV270" s="279"/>
      <c r="EE270" s="279"/>
      <c r="EN270" s="279"/>
      <c r="EW270" s="279"/>
      <c r="FF270" s="279"/>
      <c r="FO270" s="279"/>
      <c r="FX270" s="279"/>
      <c r="GG270" s="279"/>
      <c r="GP270" s="279"/>
      <c r="GY270" s="279"/>
      <c r="HH270" s="279"/>
      <c r="RS270" s="278"/>
    </row>
    <row r="271" spans="1:487" s="3" customFormat="1" ht="20.25">
      <c r="A271" s="111" t="s">
        <v>980</v>
      </c>
      <c r="D271" s="11"/>
      <c r="H271" s="61"/>
      <c r="R271" s="4"/>
      <c r="AA271" s="4"/>
      <c r="AJ271" s="4"/>
      <c r="AS271" s="4"/>
      <c r="BB271" s="4"/>
      <c r="BK271" s="4"/>
      <c r="BT271" s="4"/>
      <c r="CC271" s="4"/>
      <c r="CL271" s="4"/>
      <c r="CU271" s="4"/>
      <c r="DD271" s="4"/>
      <c r="DM271" s="4"/>
      <c r="DV271" s="4"/>
      <c r="EE271" s="4"/>
      <c r="EN271" s="4"/>
      <c r="EW271" s="4"/>
      <c r="FF271" s="4"/>
      <c r="FO271" s="4"/>
      <c r="FX271" s="4"/>
      <c r="GG271" s="4"/>
      <c r="GP271" s="4"/>
      <c r="GY271" s="4"/>
      <c r="HH271" s="4"/>
      <c r="RS271" s="309"/>
    </row>
    <row r="272" spans="1:487" s="11" customFormat="1" ht="15">
      <c r="A272" s="124" t="s">
        <v>987</v>
      </c>
      <c r="I272" s="4"/>
      <c r="R272" s="4"/>
      <c r="AA272" s="4"/>
      <c r="AJ272" s="4"/>
      <c r="AS272" s="4"/>
      <c r="BB272" s="4"/>
      <c r="BK272" s="4"/>
      <c r="BT272" s="4"/>
      <c r="CC272" s="4"/>
      <c r="CL272" s="4"/>
      <c r="CU272" s="4"/>
      <c r="DD272" s="4"/>
      <c r="DM272" s="4"/>
      <c r="DV272" s="4"/>
      <c r="EE272" s="4"/>
      <c r="EN272" s="4"/>
      <c r="EW272" s="4"/>
      <c r="FF272" s="4"/>
      <c r="FO272" s="4"/>
      <c r="FX272" s="4"/>
      <c r="GG272" s="4"/>
      <c r="GP272" s="4"/>
      <c r="GY272" s="4"/>
      <c r="HH272" s="4"/>
      <c r="RS272" s="221"/>
    </row>
    <row r="273" spans="1:487" s="11" customFormat="1" ht="19.5">
      <c r="A273" s="6"/>
      <c r="B273" s="38" t="s">
        <v>41</v>
      </c>
      <c r="F273" s="38" t="s">
        <v>42</v>
      </c>
      <c r="I273" s="4"/>
      <c r="J273"/>
      <c r="K273" s="38" t="s">
        <v>43</v>
      </c>
      <c r="O273" s="38" t="s">
        <v>44</v>
      </c>
      <c r="R273" s="4"/>
      <c r="S273"/>
      <c r="T273" s="38" t="s">
        <v>45</v>
      </c>
      <c r="X273" s="38" t="s">
        <v>46</v>
      </c>
      <c r="AA273" s="4"/>
      <c r="AB273"/>
      <c r="AC273" s="38" t="s">
        <v>47</v>
      </c>
      <c r="AG273" s="38" t="s">
        <v>48</v>
      </c>
      <c r="AJ273" s="4"/>
      <c r="AK273"/>
      <c r="AL273" s="38" t="s">
        <v>49</v>
      </c>
      <c r="AP273" s="38" t="s">
        <v>50</v>
      </c>
      <c r="AS273" s="4"/>
      <c r="AT273"/>
      <c r="AU273" s="38" t="s">
        <v>51</v>
      </c>
      <c r="AY273" s="38" t="s">
        <v>52</v>
      </c>
      <c r="BB273" s="4"/>
      <c r="BK273" s="4"/>
      <c r="BT273" s="4"/>
      <c r="CC273" s="4"/>
      <c r="CL273" s="4"/>
      <c r="CU273" s="4"/>
      <c r="DD273" s="4"/>
      <c r="DM273" s="4"/>
      <c r="DV273" s="4"/>
      <c r="EE273" s="4"/>
      <c r="EN273" s="4"/>
      <c r="EW273" s="4"/>
      <c r="FF273" s="4"/>
      <c r="FO273" s="4"/>
      <c r="FX273" s="4"/>
      <c r="GG273" s="4"/>
      <c r="GP273" s="4"/>
      <c r="GY273" s="4"/>
      <c r="HH273" s="4"/>
      <c r="RS273" s="221"/>
    </row>
    <row r="274" spans="1:487" s="11" customFormat="1">
      <c r="A274" s="5" t="s">
        <v>0</v>
      </c>
      <c r="B274" s="3" t="s">
        <v>1001</v>
      </c>
      <c r="C274" s="433"/>
      <c r="D274" s="120">
        <f>$LK$432</f>
        <v>5751.8000000000011</v>
      </c>
      <c r="E274" s="5" t="s">
        <v>0</v>
      </c>
      <c r="F274" s="462" t="s">
        <v>11</v>
      </c>
      <c r="H274" s="120">
        <f>$Z$438</f>
        <v>3094.5</v>
      </c>
      <c r="J274" s="5" t="s">
        <v>0</v>
      </c>
      <c r="K274" s="442" t="s">
        <v>144</v>
      </c>
      <c r="L274" s="433"/>
      <c r="M274" s="120">
        <f>$CK$444</f>
        <v>4145.7</v>
      </c>
      <c r="N274" s="5" t="s">
        <v>0</v>
      </c>
      <c r="O274" s="472" t="s">
        <v>2568</v>
      </c>
      <c r="Q274" s="120">
        <f>$YX$450</f>
        <v>2550.9</v>
      </c>
      <c r="S274" s="5" t="s">
        <v>0</v>
      </c>
      <c r="T274" s="438" t="s">
        <v>157</v>
      </c>
      <c r="U274" s="433"/>
      <c r="V274" s="120">
        <f>$HY$456</f>
        <v>3106</v>
      </c>
      <c r="W274" s="5" t="s">
        <v>0</v>
      </c>
      <c r="X274" s="438" t="s">
        <v>1028</v>
      </c>
      <c r="Y274" s="433"/>
      <c r="Z274" s="120">
        <f>$OE$462</f>
        <v>2379.6</v>
      </c>
      <c r="AB274" s="5" t="s">
        <v>0</v>
      </c>
      <c r="AC274" s="438" t="s">
        <v>142</v>
      </c>
      <c r="AD274" s="438"/>
      <c r="AE274" s="120">
        <f>$DU$468</f>
        <v>1895.4</v>
      </c>
      <c r="AF274" s="5" t="s">
        <v>0</v>
      </c>
      <c r="AG274" s="11" t="s">
        <v>157</v>
      </c>
      <c r="AI274" s="120">
        <f>$HY$474</f>
        <v>1616.1000000000001</v>
      </c>
      <c r="AK274" s="5" t="s">
        <v>0</v>
      </c>
      <c r="AL274" s="433" t="s">
        <v>1040</v>
      </c>
      <c r="AN274" s="120">
        <f>$MU$480</f>
        <v>1549.5</v>
      </c>
      <c r="AO274" s="5" t="s">
        <v>0</v>
      </c>
      <c r="AP274" s="93" t="s">
        <v>35</v>
      </c>
      <c r="AQ274" s="3"/>
      <c r="AR274" s="120">
        <f>$FW$486</f>
        <v>532.29999999999995</v>
      </c>
      <c r="AT274" s="5" t="s">
        <v>0</v>
      </c>
      <c r="AU274" s="462" t="s">
        <v>25</v>
      </c>
      <c r="AW274" s="120">
        <f>$AR$492</f>
        <v>423.6</v>
      </c>
      <c r="AX274" s="5" t="s">
        <v>0</v>
      </c>
      <c r="AY274" s="433" t="s">
        <v>1008</v>
      </c>
      <c r="BA274" s="120">
        <f>$OW$498</f>
        <v>377.9</v>
      </c>
      <c r="RS274" s="221"/>
    </row>
    <row r="275" spans="1:487" s="11" customFormat="1">
      <c r="A275" s="5" t="s">
        <v>2</v>
      </c>
      <c r="B275" s="3" t="s">
        <v>1039</v>
      </c>
      <c r="D275" s="120">
        <f>$PX$432</f>
        <v>5707.2000000000007</v>
      </c>
      <c r="E275" s="5" t="s">
        <v>2</v>
      </c>
      <c r="F275" s="438" t="s">
        <v>157</v>
      </c>
      <c r="H275" s="120">
        <f>$HY$438</f>
        <v>3039.8</v>
      </c>
      <c r="J275" s="5" t="s">
        <v>2</v>
      </c>
      <c r="K275" s="433" t="s">
        <v>1035</v>
      </c>
      <c r="L275" s="438"/>
      <c r="M275" s="120">
        <f>$JI$444</f>
        <v>3906.1</v>
      </c>
      <c r="N275" s="5" t="s">
        <v>2</v>
      </c>
      <c r="O275" s="472" t="s">
        <v>2567</v>
      </c>
      <c r="P275" s="438"/>
      <c r="Q275" s="120">
        <f>$YO$450</f>
        <v>2373.8999999999996</v>
      </c>
      <c r="S275" s="5" t="s">
        <v>2</v>
      </c>
      <c r="T275" s="433" t="s">
        <v>1010</v>
      </c>
      <c r="U275" s="438"/>
      <c r="V275" s="120">
        <f>$QY$456</f>
        <v>2535.8000000000002</v>
      </c>
      <c r="W275" s="5" t="s">
        <v>2</v>
      </c>
      <c r="X275" s="438" t="s">
        <v>157</v>
      </c>
      <c r="Y275" s="433"/>
      <c r="Z275" s="120">
        <f>$HY$462</f>
        <v>2002.4</v>
      </c>
      <c r="AB275" s="5" t="s">
        <v>2</v>
      </c>
      <c r="AC275" s="462" t="s">
        <v>15</v>
      </c>
      <c r="AD275" s="438"/>
      <c r="AE275" s="120">
        <f>$FN$468</f>
        <v>1539.8</v>
      </c>
      <c r="AF275" s="5" t="s">
        <v>2</v>
      </c>
      <c r="AG275" s="472" t="s">
        <v>2561</v>
      </c>
      <c r="AI275" s="120">
        <f>$WM$474</f>
        <v>1376.7</v>
      </c>
      <c r="AK275" s="5" t="s">
        <v>2</v>
      </c>
      <c r="AL275" s="433" t="s">
        <v>1035</v>
      </c>
      <c r="AM275" s="438"/>
      <c r="AN275" s="120">
        <f>$JI$480</f>
        <v>1512.4999999999998</v>
      </c>
      <c r="AO275" s="5" t="s">
        <v>2</v>
      </c>
      <c r="AP275" s="438" t="s">
        <v>158</v>
      </c>
      <c r="AQ275" s="433"/>
      <c r="AR275" s="120">
        <f>$IQ$486</f>
        <v>512</v>
      </c>
      <c r="AT275" s="5" t="s">
        <v>2</v>
      </c>
      <c r="AU275" s="433" t="s">
        <v>989</v>
      </c>
      <c r="AW275" s="120">
        <f>$RH$492</f>
        <v>403.6</v>
      </c>
      <c r="AX275" s="5" t="s">
        <v>2</v>
      </c>
      <c r="AY275" s="442" t="s">
        <v>144</v>
      </c>
      <c r="AZ275" s="438"/>
      <c r="BA275" s="120">
        <f>$CK$498</f>
        <v>328.3</v>
      </c>
      <c r="RS275" s="221"/>
    </row>
    <row r="276" spans="1:487" s="11" customFormat="1">
      <c r="A276" s="5" t="s">
        <v>3</v>
      </c>
      <c r="B276" s="462" t="s">
        <v>6</v>
      </c>
      <c r="C276" s="433"/>
      <c r="D276" s="120">
        <f>$DC$432</f>
        <v>5704.8</v>
      </c>
      <c r="E276" s="5" t="s">
        <v>3</v>
      </c>
      <c r="F276" s="462" t="s">
        <v>31</v>
      </c>
      <c r="H276" s="120">
        <f>$H$438</f>
        <v>3022.8</v>
      </c>
      <c r="J276" s="5" t="s">
        <v>3</v>
      </c>
      <c r="K276" s="433" t="s">
        <v>1004</v>
      </c>
      <c r="M276" s="120">
        <f>$NV$444</f>
        <v>3784.8999999999996</v>
      </c>
      <c r="N276" s="5" t="s">
        <v>3</v>
      </c>
      <c r="O276" s="433" t="s">
        <v>1040</v>
      </c>
      <c r="P276" s="438"/>
      <c r="Q276" s="120">
        <f>$MU$450</f>
        <v>2333.2999999999997</v>
      </c>
      <c r="S276" s="5" t="s">
        <v>3</v>
      </c>
      <c r="T276" s="438" t="s">
        <v>156</v>
      </c>
      <c r="U276" s="438"/>
      <c r="V276" s="120">
        <f>$GO$456</f>
        <v>2453.5</v>
      </c>
      <c r="W276" s="5" t="s">
        <v>3</v>
      </c>
      <c r="X276" s="433" t="s">
        <v>1047</v>
      </c>
      <c r="Y276" s="438"/>
      <c r="Z276" s="120">
        <f>$MC$462</f>
        <v>1946.4</v>
      </c>
      <c r="AB276" s="5" t="s">
        <v>3</v>
      </c>
      <c r="AC276" s="438" t="s">
        <v>156</v>
      </c>
      <c r="AE276" s="120">
        <f>$GO$468</f>
        <v>1461.2999999999997</v>
      </c>
      <c r="AF276" s="5" t="s">
        <v>3</v>
      </c>
      <c r="AG276" s="433" t="s">
        <v>1004</v>
      </c>
      <c r="AI276" s="120">
        <f>$NV$474</f>
        <v>1311</v>
      </c>
      <c r="AK276" s="5" t="s">
        <v>3</v>
      </c>
      <c r="AL276" s="433" t="s">
        <v>999</v>
      </c>
      <c r="AM276" s="438"/>
      <c r="AN276" s="120">
        <f>$KJ$480</f>
        <v>1489.4</v>
      </c>
      <c r="AO276" s="5" t="s">
        <v>3</v>
      </c>
      <c r="AP276" s="433" t="s">
        <v>989</v>
      </c>
      <c r="AQ276" s="438"/>
      <c r="AR276" s="120">
        <f>$RH$486</f>
        <v>504.1</v>
      </c>
      <c r="AT276" s="5" t="s">
        <v>3</v>
      </c>
      <c r="AU276" s="462" t="s">
        <v>27</v>
      </c>
      <c r="AW276" s="120">
        <f>$CT$492</f>
        <v>360.2</v>
      </c>
      <c r="AX276" s="5" t="s">
        <v>3</v>
      </c>
      <c r="AY276" s="438" t="s">
        <v>155</v>
      </c>
      <c r="AZ276" s="438"/>
      <c r="BA276" s="120">
        <f>$IH$498</f>
        <v>316.39999999999998</v>
      </c>
      <c r="RS276" s="221"/>
    </row>
    <row r="277" spans="1:487" s="11" customFormat="1">
      <c r="A277" s="5" t="s">
        <v>5</v>
      </c>
      <c r="B277" s="433" t="s">
        <v>1004</v>
      </c>
      <c r="C277" s="3"/>
      <c r="D277" s="120">
        <f>$NV$432</f>
        <v>5603.7999999999993</v>
      </c>
      <c r="E277" s="5" t="s">
        <v>5</v>
      </c>
      <c r="F277" s="438" t="s">
        <v>156</v>
      </c>
      <c r="H277" s="120">
        <f>$GO$438</f>
        <v>3017.4</v>
      </c>
      <c r="I277" s="4"/>
      <c r="J277" s="5" t="s">
        <v>5</v>
      </c>
      <c r="K277" s="438" t="s">
        <v>157</v>
      </c>
      <c r="M277" s="120">
        <f>$HY$444</f>
        <v>3740.7000000000003</v>
      </c>
      <c r="N277" s="5" t="s">
        <v>5</v>
      </c>
      <c r="O277" s="433" t="s">
        <v>988</v>
      </c>
      <c r="P277" s="433"/>
      <c r="Q277" s="120">
        <f>$QP$450</f>
        <v>2156.8000000000002</v>
      </c>
      <c r="R277" s="4"/>
      <c r="S277" s="5" t="s">
        <v>5</v>
      </c>
      <c r="T277" s="472" t="s">
        <v>2551</v>
      </c>
      <c r="U277" s="438"/>
      <c r="V277" s="120">
        <f>$UT$456</f>
        <v>2448.8000000000002</v>
      </c>
      <c r="W277" s="5" t="s">
        <v>5</v>
      </c>
      <c r="X277" s="472" t="s">
        <v>2560</v>
      </c>
      <c r="Y277" s="438"/>
      <c r="Z277" s="120">
        <f>$WD$462</f>
        <v>1922.1999999999998</v>
      </c>
      <c r="AA277" s="4"/>
      <c r="AB277" s="5" t="s">
        <v>5</v>
      </c>
      <c r="AC277" s="433" t="s">
        <v>1040</v>
      </c>
      <c r="AD277" s="438"/>
      <c r="AE277" s="120">
        <f>$MU$468</f>
        <v>1429.7</v>
      </c>
      <c r="AF277" s="5" t="s">
        <v>5</v>
      </c>
      <c r="AG277" s="438" t="s">
        <v>156</v>
      </c>
      <c r="AI277" s="120">
        <f>$GO$474</f>
        <v>1133.9000000000001</v>
      </c>
      <c r="AJ277" s="4"/>
      <c r="AK277" s="5" t="s">
        <v>5</v>
      </c>
      <c r="AL277" s="462" t="s">
        <v>27</v>
      </c>
      <c r="AN277" s="120">
        <f>$CT$480</f>
        <v>1377</v>
      </c>
      <c r="AO277" s="5" t="s">
        <v>5</v>
      </c>
      <c r="AP277" s="462" t="s">
        <v>13</v>
      </c>
      <c r="AQ277" s="438"/>
      <c r="AR277" s="120">
        <f>$FE$486</f>
        <v>488</v>
      </c>
      <c r="AS277" s="4"/>
      <c r="AT277" s="5" t="s">
        <v>5</v>
      </c>
      <c r="AU277" s="472" t="s">
        <v>2559</v>
      </c>
      <c r="AW277" s="120">
        <f>$VU$492</f>
        <v>360</v>
      </c>
      <c r="AX277" s="5" t="s">
        <v>5</v>
      </c>
      <c r="AY277" s="472" t="s">
        <v>2566</v>
      </c>
      <c r="BA277" s="120">
        <f>$YF$498</f>
        <v>270.09999999999997</v>
      </c>
      <c r="BB277" s="4"/>
      <c r="BK277" s="4"/>
      <c r="BT277" s="4"/>
      <c r="CC277" s="4"/>
      <c r="CL277" s="4"/>
      <c r="CU277" s="4"/>
      <c r="DD277" s="4"/>
      <c r="DM277" s="4"/>
      <c r="DV277" s="4"/>
      <c r="EE277" s="4"/>
      <c r="EN277" s="4"/>
      <c r="EW277" s="4"/>
      <c r="FF277" s="4"/>
      <c r="FO277" s="4"/>
      <c r="FX277" s="4"/>
      <c r="GG277" s="4"/>
      <c r="GP277" s="4"/>
      <c r="GY277" s="4"/>
      <c r="HH277" s="4"/>
      <c r="RS277" s="221"/>
    </row>
    <row r="278" spans="1:487" s="11" customFormat="1">
      <c r="A278" s="5" t="s">
        <v>7</v>
      </c>
      <c r="B278" s="462" t="s">
        <v>25</v>
      </c>
      <c r="C278" s="433"/>
      <c r="D278" s="120">
        <f>$AR$432</f>
        <v>5591.7000000000007</v>
      </c>
      <c r="E278" s="5" t="s">
        <v>7</v>
      </c>
      <c r="F278" s="431" t="s">
        <v>21</v>
      </c>
      <c r="G278" s="438"/>
      <c r="H278" s="120">
        <f>$Q$438</f>
        <v>3007.5</v>
      </c>
      <c r="I278" s="4"/>
      <c r="J278" s="5" t="s">
        <v>7</v>
      </c>
      <c r="K278" s="433" t="s">
        <v>1047</v>
      </c>
      <c r="L278" s="433"/>
      <c r="M278" s="120">
        <f>$MC$444</f>
        <v>3626.2999999999997</v>
      </c>
      <c r="N278" s="5" t="s">
        <v>7</v>
      </c>
      <c r="O278" s="433" t="s">
        <v>983</v>
      </c>
      <c r="P278" s="433"/>
      <c r="Q278" s="120">
        <f>$ML$450</f>
        <v>2128.3000000000002</v>
      </c>
      <c r="R278" s="4"/>
      <c r="S278" s="5" t="s">
        <v>7</v>
      </c>
      <c r="T278" s="433" t="s">
        <v>1020</v>
      </c>
      <c r="V278" s="120">
        <f>$PO$456</f>
        <v>2424.8000000000002</v>
      </c>
      <c r="W278" s="5" t="s">
        <v>7</v>
      </c>
      <c r="X278" s="433" t="s">
        <v>999</v>
      </c>
      <c r="Z278" s="120">
        <f>$KJ$462</f>
        <v>1902.8</v>
      </c>
      <c r="AA278" s="4"/>
      <c r="AB278" s="5" t="s">
        <v>7</v>
      </c>
      <c r="AC278" s="433" t="s">
        <v>988</v>
      </c>
      <c r="AD278" s="433"/>
      <c r="AE278" s="120">
        <f>$QP$468</f>
        <v>1403.0999999999997</v>
      </c>
      <c r="AF278" s="5" t="s">
        <v>7</v>
      </c>
      <c r="AG278" s="462" t="s">
        <v>9</v>
      </c>
      <c r="AI278" s="120">
        <f>$BA$474</f>
        <v>1117.5</v>
      </c>
      <c r="AJ278" s="4"/>
      <c r="AK278" s="5" t="s">
        <v>7</v>
      </c>
      <c r="AL278" s="462" t="s">
        <v>23</v>
      </c>
      <c r="AM278" s="433"/>
      <c r="AN278" s="120">
        <f>$EM$480</f>
        <v>1315.4999999999998</v>
      </c>
      <c r="AO278" s="5" t="s">
        <v>7</v>
      </c>
      <c r="AP278" s="438" t="s">
        <v>1026</v>
      </c>
      <c r="AQ278" s="433"/>
      <c r="AR278" s="120">
        <f>$ON$486</f>
        <v>479.9</v>
      </c>
      <c r="AS278" s="4"/>
      <c r="AT278" s="5" t="s">
        <v>7</v>
      </c>
      <c r="AU278" s="433" t="s">
        <v>1035</v>
      </c>
      <c r="AV278" s="438"/>
      <c r="AW278" s="120">
        <f>$JI$492</f>
        <v>345.40000000000003</v>
      </c>
      <c r="AX278" s="5" t="s">
        <v>7</v>
      </c>
      <c r="AY278" s="472" t="s">
        <v>2561</v>
      </c>
      <c r="AZ278" s="438"/>
      <c r="BA278" s="120">
        <f>$WM$498</f>
        <v>222.7</v>
      </c>
      <c r="BB278" s="4"/>
      <c r="BK278" s="4"/>
      <c r="BT278" s="4"/>
      <c r="CC278" s="4"/>
      <c r="CL278" s="4"/>
      <c r="CU278" s="4"/>
      <c r="DD278" s="4"/>
      <c r="DM278" s="4"/>
      <c r="DV278" s="4"/>
      <c r="EE278" s="4"/>
      <c r="EN278" s="4"/>
      <c r="EW278" s="4"/>
      <c r="FF278" s="4"/>
      <c r="FO278" s="4"/>
      <c r="FX278" s="4"/>
      <c r="GG278" s="4"/>
      <c r="GP278" s="4"/>
      <c r="GY278" s="4"/>
      <c r="HH278" s="4"/>
      <c r="RS278" s="221"/>
    </row>
    <row r="279" spans="1:487" s="11" customFormat="1">
      <c r="A279" s="5" t="s">
        <v>8</v>
      </c>
      <c r="B279" s="472" t="s">
        <v>2564</v>
      </c>
      <c r="C279" s="438"/>
      <c r="D279" s="120">
        <f>$XN$432</f>
        <v>5591.7000000000007</v>
      </c>
      <c r="E279" s="5" t="s">
        <v>8</v>
      </c>
      <c r="F279" s="462" t="s">
        <v>33</v>
      </c>
      <c r="G279" s="438"/>
      <c r="H279" s="120">
        <f>$BS$438</f>
        <v>2968.7</v>
      </c>
      <c r="I279" s="4"/>
      <c r="J279" s="5" t="s">
        <v>8</v>
      </c>
      <c r="K279" s="433" t="s">
        <v>999</v>
      </c>
      <c r="L279" s="438"/>
      <c r="M279" s="120">
        <f>$KJ$444</f>
        <v>3529.1000000000004</v>
      </c>
      <c r="N279" s="5" t="s">
        <v>8</v>
      </c>
      <c r="O279" s="438" t="s">
        <v>164</v>
      </c>
      <c r="P279" s="438"/>
      <c r="Q279" s="120">
        <f>$HG$450</f>
        <v>2013.5</v>
      </c>
      <c r="R279" s="4"/>
      <c r="S279" s="5" t="s">
        <v>8</v>
      </c>
      <c r="T279" s="462" t="s">
        <v>39</v>
      </c>
      <c r="V279" s="120">
        <f>$BJ$456</f>
        <v>2413.3999999999996</v>
      </c>
      <c r="W279" s="5" t="s">
        <v>8</v>
      </c>
      <c r="X279" s="462" t="s">
        <v>19</v>
      </c>
      <c r="Y279" s="438"/>
      <c r="Z279" s="120">
        <f>$CB$462</f>
        <v>1895.1</v>
      </c>
      <c r="AA279" s="4"/>
      <c r="AB279" s="5" t="s">
        <v>8</v>
      </c>
      <c r="AC279" s="472" t="s">
        <v>2604</v>
      </c>
      <c r="AD279" s="438"/>
      <c r="AE279" s="120">
        <f>$ZY$468</f>
        <v>1374.6999999999998</v>
      </c>
      <c r="AF279" s="5" t="s">
        <v>8</v>
      </c>
      <c r="AG279" s="433" t="s">
        <v>1047</v>
      </c>
      <c r="AI279" s="120">
        <f>$MC$474</f>
        <v>1094.8000000000002</v>
      </c>
      <c r="AJ279" s="4"/>
      <c r="AK279" s="5" t="s">
        <v>8</v>
      </c>
      <c r="AL279" s="433" t="s">
        <v>988</v>
      </c>
      <c r="AN279" s="120">
        <f>$QP$480</f>
        <v>1204.6999999999998</v>
      </c>
      <c r="AO279" s="5" t="s">
        <v>8</v>
      </c>
      <c r="AP279" s="433" t="s">
        <v>1035</v>
      </c>
      <c r="AQ279" s="438"/>
      <c r="AR279" s="120">
        <f>$JI$486</f>
        <v>406.7</v>
      </c>
      <c r="AS279" s="4"/>
      <c r="AT279" s="5" t="s">
        <v>8</v>
      </c>
      <c r="AU279" s="438" t="s">
        <v>155</v>
      </c>
      <c r="AV279" s="438"/>
      <c r="AW279" s="120">
        <f>$IH$492</f>
        <v>342.9</v>
      </c>
      <c r="AX279" s="5" t="s">
        <v>8</v>
      </c>
      <c r="AY279" s="462" t="s">
        <v>17</v>
      </c>
      <c r="AZ279" s="433"/>
      <c r="BA279" s="120">
        <f>$AI$498</f>
        <v>213.39999999999998</v>
      </c>
      <c r="BB279" s="4"/>
      <c r="BK279" s="4"/>
      <c r="BT279" s="4"/>
      <c r="CC279" s="4"/>
      <c r="CL279" s="4"/>
      <c r="CU279" s="4"/>
      <c r="DD279" s="4"/>
      <c r="DM279" s="4"/>
      <c r="DV279" s="4"/>
      <c r="EE279" s="4"/>
      <c r="EN279" s="4"/>
      <c r="EW279" s="4"/>
      <c r="FF279" s="4"/>
      <c r="FO279" s="4"/>
      <c r="FX279" s="4"/>
      <c r="GG279" s="4"/>
      <c r="GP279" s="4"/>
      <c r="GY279" s="4"/>
      <c r="HH279" s="4"/>
      <c r="RS279" s="221"/>
    </row>
    <row r="280" spans="1:487" s="11" customFormat="1">
      <c r="A280" s="5" t="s">
        <v>10</v>
      </c>
      <c r="B280" s="433" t="s">
        <v>989</v>
      </c>
      <c r="C280" s="438"/>
      <c r="D280" s="120">
        <f>$RH$432</f>
        <v>5557.9</v>
      </c>
      <c r="E280" s="5" t="s">
        <v>10</v>
      </c>
      <c r="F280" s="472" t="s">
        <v>2565</v>
      </c>
      <c r="G280" s="438"/>
      <c r="H280" s="120">
        <f>$XW$438</f>
        <v>2943.3999999999996</v>
      </c>
      <c r="I280" s="4"/>
      <c r="J280" s="5" t="s">
        <v>10</v>
      </c>
      <c r="K280" s="438" t="s">
        <v>1026</v>
      </c>
      <c r="L280" s="438"/>
      <c r="M280" s="120">
        <f>$ON$444</f>
        <v>3505.2</v>
      </c>
      <c r="N280" s="5" t="s">
        <v>10</v>
      </c>
      <c r="O280" s="442" t="s">
        <v>143</v>
      </c>
      <c r="P280" s="438"/>
      <c r="Q280" s="120">
        <f>$ED$450</f>
        <v>1981.7</v>
      </c>
      <c r="R280" s="4"/>
      <c r="S280" s="5" t="s">
        <v>10</v>
      </c>
      <c r="T280" s="438" t="s">
        <v>142</v>
      </c>
      <c r="V280" s="120">
        <f>$DU$456</f>
        <v>2397.6</v>
      </c>
      <c r="W280" s="5" t="s">
        <v>10</v>
      </c>
      <c r="X280" s="438" t="s">
        <v>160</v>
      </c>
      <c r="Y280" s="438"/>
      <c r="Z280" s="120">
        <f>$HP$462</f>
        <v>1837</v>
      </c>
      <c r="AA280" s="4"/>
      <c r="AB280" s="5" t="s">
        <v>10</v>
      </c>
      <c r="AC280" s="438" t="s">
        <v>1036</v>
      </c>
      <c r="AD280" s="433"/>
      <c r="AE280" s="120">
        <f>$JR$468</f>
        <v>1343.9</v>
      </c>
      <c r="AF280" s="5" t="s">
        <v>10</v>
      </c>
      <c r="AG280" s="472" t="s">
        <v>2554</v>
      </c>
      <c r="AI280" s="120">
        <f>$VL$474</f>
        <v>1024</v>
      </c>
      <c r="AJ280" s="4"/>
      <c r="AK280" s="5" t="s">
        <v>10</v>
      </c>
      <c r="AL280" s="433" t="s">
        <v>1047</v>
      </c>
      <c r="AN280" s="120">
        <f>$MC$480</f>
        <v>1157.0000000000002</v>
      </c>
      <c r="AO280" s="5" t="s">
        <v>10</v>
      </c>
      <c r="AP280" s="472" t="s">
        <v>2552</v>
      </c>
      <c r="AQ280" s="433"/>
      <c r="AR280" s="120">
        <f>$VC$486</f>
        <v>358.5</v>
      </c>
      <c r="AS280" s="4"/>
      <c r="AT280" s="5" t="s">
        <v>10</v>
      </c>
      <c r="AU280" s="433" t="s">
        <v>1019</v>
      </c>
      <c r="AW280" s="120">
        <f>$LT$492</f>
        <v>342.4</v>
      </c>
      <c r="AX280" s="5" t="s">
        <v>10</v>
      </c>
      <c r="AY280" s="472" t="s">
        <v>2604</v>
      </c>
      <c r="BA280" s="120">
        <f>$ZY$498</f>
        <v>201.89999999999998</v>
      </c>
      <c r="BB280" s="4"/>
      <c r="BK280" s="4"/>
      <c r="BT280" s="4"/>
      <c r="CC280" s="4"/>
      <c r="CL280" s="4"/>
      <c r="CU280" s="4"/>
      <c r="DD280" s="4"/>
      <c r="DM280" s="4"/>
      <c r="DV280" s="4"/>
      <c r="EE280" s="4"/>
      <c r="EN280" s="4"/>
      <c r="EW280" s="4"/>
      <c r="FF280" s="4"/>
      <c r="FO280" s="4"/>
      <c r="FX280" s="4"/>
      <c r="GG280" s="4"/>
      <c r="GP280" s="4"/>
      <c r="GY280" s="4"/>
      <c r="HH280" s="4"/>
      <c r="RS280" s="221"/>
    </row>
    <row r="281" spans="1:487" s="11" customFormat="1">
      <c r="A281" s="5" t="s">
        <v>12</v>
      </c>
      <c r="B281" s="442" t="s">
        <v>145</v>
      </c>
      <c r="C281" s="433"/>
      <c r="D281" s="120">
        <f>$GF$432</f>
        <v>5533.0000000000009</v>
      </c>
      <c r="E281" s="5" t="s">
        <v>12</v>
      </c>
      <c r="F281" s="433" t="s">
        <v>1013</v>
      </c>
      <c r="G281" s="433"/>
      <c r="H281" s="120">
        <f>$NM$438</f>
        <v>2897</v>
      </c>
      <c r="I281" s="4"/>
      <c r="J281" s="5" t="s">
        <v>12</v>
      </c>
      <c r="K281" s="438" t="s">
        <v>156</v>
      </c>
      <c r="L281" s="438"/>
      <c r="M281" s="120">
        <f>$GO$444</f>
        <v>3392.5</v>
      </c>
      <c r="N281" s="5" t="s">
        <v>12</v>
      </c>
      <c r="O281" s="472" t="s">
        <v>2559</v>
      </c>
      <c r="Q281" s="120">
        <f>$VU$450</f>
        <v>1943.6</v>
      </c>
      <c r="R281" s="4"/>
      <c r="S281" s="5" t="s">
        <v>12</v>
      </c>
      <c r="T281" s="462" t="s">
        <v>19</v>
      </c>
      <c r="V281" s="120">
        <f>$CB$456</f>
        <v>2298.7999999999997</v>
      </c>
      <c r="W281" s="5" t="s">
        <v>12</v>
      </c>
      <c r="X281" s="462" t="s">
        <v>37</v>
      </c>
      <c r="Y281" s="438"/>
      <c r="Z281" s="120">
        <f>$DL$462</f>
        <v>1823.3</v>
      </c>
      <c r="AA281" s="4"/>
      <c r="AB281" s="5" t="s">
        <v>12</v>
      </c>
      <c r="AC281" s="431" t="s">
        <v>21</v>
      </c>
      <c r="AE281" s="120">
        <f>$Q$468</f>
        <v>1320.4</v>
      </c>
      <c r="AF281" s="5" t="s">
        <v>12</v>
      </c>
      <c r="AG281" s="433" t="s">
        <v>1003</v>
      </c>
      <c r="AI281" s="120">
        <f>$ND$474</f>
        <v>994.2</v>
      </c>
      <c r="AJ281" s="4"/>
      <c r="AK281" s="5" t="s">
        <v>12</v>
      </c>
      <c r="AL281" s="438" t="s">
        <v>160</v>
      </c>
      <c r="AN281" s="120">
        <f>$HP$480</f>
        <v>1005.3000000000001</v>
      </c>
      <c r="AO281" s="5" t="s">
        <v>12</v>
      </c>
      <c r="AP281" s="433" t="s">
        <v>1057</v>
      </c>
      <c r="AQ281" s="438"/>
      <c r="AR281" s="120">
        <f>$LB$486</f>
        <v>342</v>
      </c>
      <c r="AS281" s="4"/>
      <c r="AT281" s="5" t="s">
        <v>12</v>
      </c>
      <c r="AU281" s="433" t="s">
        <v>988</v>
      </c>
      <c r="AV281" s="438"/>
      <c r="AW281" s="120">
        <f>$QP$492</f>
        <v>341.79999999999995</v>
      </c>
      <c r="AX281" s="5" t="s">
        <v>12</v>
      </c>
      <c r="AY281" s="462" t="s">
        <v>15</v>
      </c>
      <c r="BA281" s="120">
        <f>$FN$498</f>
        <v>182.10000000000002</v>
      </c>
      <c r="BB281" s="4"/>
      <c r="BK281" s="4"/>
      <c r="BT281" s="4"/>
      <c r="CC281" s="4"/>
      <c r="CL281" s="4"/>
      <c r="CU281" s="4"/>
      <c r="DD281" s="4"/>
      <c r="DM281" s="4"/>
      <c r="DV281" s="4"/>
      <c r="EE281" s="4"/>
      <c r="EN281" s="4"/>
      <c r="EW281" s="4"/>
      <c r="FF281" s="4"/>
      <c r="FO281" s="4"/>
      <c r="FX281" s="4"/>
      <c r="GG281" s="4"/>
      <c r="GP281" s="4"/>
      <c r="GY281" s="4"/>
      <c r="HH281" s="4"/>
      <c r="RS281" s="221"/>
    </row>
    <row r="282" spans="1:487" s="11" customFormat="1">
      <c r="A282" s="5" t="s">
        <v>14</v>
      </c>
      <c r="B282" s="462" t="s">
        <v>23</v>
      </c>
      <c r="C282" s="438"/>
      <c r="D282" s="120">
        <f>$EM$432</f>
        <v>5467.2000000000007</v>
      </c>
      <c r="E282" s="5" t="s">
        <v>14</v>
      </c>
      <c r="F282" s="472" t="s">
        <v>2544</v>
      </c>
      <c r="G282" s="438"/>
      <c r="H282" s="120">
        <f>$TJ$438</f>
        <v>2858.5999999999995</v>
      </c>
      <c r="I282" s="4"/>
      <c r="J282" s="5" t="s">
        <v>14</v>
      </c>
      <c r="K282" s="442" t="s">
        <v>143</v>
      </c>
      <c r="M282" s="120">
        <f>$ED$444</f>
        <v>3349.1</v>
      </c>
      <c r="N282" s="5" t="s">
        <v>14</v>
      </c>
      <c r="O282" s="462" t="s">
        <v>13</v>
      </c>
      <c r="P282" s="438"/>
      <c r="Q282" s="120">
        <f>$FE$450</f>
        <v>1933.3</v>
      </c>
      <c r="R282" s="4"/>
      <c r="S282" s="5" t="s">
        <v>14</v>
      </c>
      <c r="T282" s="462" t="s">
        <v>13</v>
      </c>
      <c r="V282" s="120">
        <f>$FE$456</f>
        <v>2268.1</v>
      </c>
      <c r="W282" s="5" t="s">
        <v>14</v>
      </c>
      <c r="X282" s="433" t="s">
        <v>1004</v>
      </c>
      <c r="Y282" s="433"/>
      <c r="Z282" s="120">
        <f>$NV$462</f>
        <v>1802.3</v>
      </c>
      <c r="AA282" s="4"/>
      <c r="AB282" s="5" t="s">
        <v>14</v>
      </c>
      <c r="AC282" s="462" t="s">
        <v>37</v>
      </c>
      <c r="AE282" s="120">
        <f>$DL$468</f>
        <v>1274.9000000000001</v>
      </c>
      <c r="AF282" s="5" t="s">
        <v>14</v>
      </c>
      <c r="AG282" s="433" t="s">
        <v>1057</v>
      </c>
      <c r="AI282" s="120">
        <f>$LB$474</f>
        <v>991.5</v>
      </c>
      <c r="AJ282" s="4"/>
      <c r="AK282" s="5" t="s">
        <v>14</v>
      </c>
      <c r="AL282" s="462" t="s">
        <v>25</v>
      </c>
      <c r="AN282" s="120">
        <f>$AR$480</f>
        <v>798.1</v>
      </c>
      <c r="AO282" s="5" t="s">
        <v>14</v>
      </c>
      <c r="AP282" s="462" t="s">
        <v>27</v>
      </c>
      <c r="AQ282" s="438"/>
      <c r="AR282" s="120">
        <f>$CT$486</f>
        <v>294.39999999999998</v>
      </c>
      <c r="AS282" s="4"/>
      <c r="AT282" s="5" t="s">
        <v>14</v>
      </c>
      <c r="AU282" s="462" t="s">
        <v>17</v>
      </c>
      <c r="AW282" s="120">
        <f>$AI$492</f>
        <v>341.1</v>
      </c>
      <c r="AX282" s="5" t="s">
        <v>14</v>
      </c>
      <c r="AY282" s="438" t="s">
        <v>1036</v>
      </c>
      <c r="AZ282" s="438"/>
      <c r="BA282" s="120">
        <f>$JR$498</f>
        <v>179.60000000000002</v>
      </c>
      <c r="BB282" s="4"/>
      <c r="BK282" s="4"/>
      <c r="BT282" s="4"/>
      <c r="CC282" s="4"/>
      <c r="CL282" s="4"/>
      <c r="CU282" s="4"/>
      <c r="DD282" s="4"/>
      <c r="DM282" s="4"/>
      <c r="DV282" s="4"/>
      <c r="EE282" s="4"/>
      <c r="EN282" s="4"/>
      <c r="EW282" s="4"/>
      <c r="FF282" s="4"/>
      <c r="FO282" s="4"/>
      <c r="FX282" s="4"/>
      <c r="GG282" s="4"/>
      <c r="GP282" s="4"/>
      <c r="GY282" s="4"/>
      <c r="HH282" s="4"/>
      <c r="RS282" s="221"/>
    </row>
    <row r="283" spans="1:487" s="11" customFormat="1">
      <c r="A283" s="5" t="s">
        <v>16</v>
      </c>
      <c r="B283" s="462" t="s">
        <v>31</v>
      </c>
      <c r="C283" s="438"/>
      <c r="D283" s="120">
        <f>$H$432</f>
        <v>5466.2999999999993</v>
      </c>
      <c r="E283" s="5" t="s">
        <v>16</v>
      </c>
      <c r="F283" s="433" t="s">
        <v>1057</v>
      </c>
      <c r="G283" s="433"/>
      <c r="H283" s="120">
        <f>$LB$438</f>
        <v>2823</v>
      </c>
      <c r="I283" s="4"/>
      <c r="J283" s="5" t="s">
        <v>16</v>
      </c>
      <c r="K283" s="438" t="s">
        <v>164</v>
      </c>
      <c r="L283" s="438"/>
      <c r="M283" s="120">
        <f>$HG$444</f>
        <v>3321.3999999999996</v>
      </c>
      <c r="N283" s="5" t="s">
        <v>16</v>
      </c>
      <c r="O283" s="438" t="s">
        <v>1036</v>
      </c>
      <c r="P283" s="433"/>
      <c r="Q283" s="120">
        <f>$JR$450</f>
        <v>1911.9</v>
      </c>
      <c r="R283" s="4"/>
      <c r="S283" s="5" t="s">
        <v>16</v>
      </c>
      <c r="T283" s="438" t="s">
        <v>160</v>
      </c>
      <c r="V283" s="120">
        <f>$HP$456</f>
        <v>2267.6000000000004</v>
      </c>
      <c r="W283" s="5" t="s">
        <v>16</v>
      </c>
      <c r="X283" s="472" t="s">
        <v>2564</v>
      </c>
      <c r="Z283" s="120">
        <f>$XN$462</f>
        <v>1785.6999999999998</v>
      </c>
      <c r="AA283" s="4"/>
      <c r="AB283" s="5" t="s">
        <v>16</v>
      </c>
      <c r="AC283" s="462" t="s">
        <v>11</v>
      </c>
      <c r="AD283" s="438"/>
      <c r="AE283" s="120">
        <f>$Z$468</f>
        <v>1248.4000000000001</v>
      </c>
      <c r="AF283" s="5" t="s">
        <v>16</v>
      </c>
      <c r="AG283" s="462" t="s">
        <v>25</v>
      </c>
      <c r="AI283" s="120">
        <f>$AR$474</f>
        <v>989.80000000000007</v>
      </c>
      <c r="AJ283" s="4"/>
      <c r="AK283" s="5" t="s">
        <v>16</v>
      </c>
      <c r="AL283" s="462" t="s">
        <v>11</v>
      </c>
      <c r="AM283" s="438"/>
      <c r="AN283" s="120">
        <f>$Z$480</f>
        <v>699.30000000000007</v>
      </c>
      <c r="AO283" s="5" t="s">
        <v>16</v>
      </c>
      <c r="AP283" s="433" t="s">
        <v>1001</v>
      </c>
      <c r="AQ283" s="438"/>
      <c r="AR283" s="120">
        <f>$LK$486</f>
        <v>268.8</v>
      </c>
      <c r="AS283" s="4"/>
      <c r="AT283" s="5" t="s">
        <v>16</v>
      </c>
      <c r="AU283" s="438" t="s">
        <v>142</v>
      </c>
      <c r="AV283" s="438"/>
      <c r="AW283" s="120">
        <f>$DU$492</f>
        <v>337.4</v>
      </c>
      <c r="AX283" s="5" t="s">
        <v>16</v>
      </c>
      <c r="AY283" s="433" t="s">
        <v>1004</v>
      </c>
      <c r="AZ283" s="433"/>
      <c r="BA283" s="120">
        <f>$NV$498</f>
        <v>179.10000000000002</v>
      </c>
      <c r="BB283" s="4"/>
      <c r="BK283" s="4"/>
      <c r="BT283" s="4"/>
      <c r="CC283" s="4"/>
      <c r="CL283" s="4"/>
      <c r="CU283" s="4"/>
      <c r="DD283" s="4"/>
      <c r="DM283" s="4"/>
      <c r="DV283" s="4"/>
      <c r="EE283" s="4"/>
      <c r="EN283" s="4"/>
      <c r="EW283" s="4"/>
      <c r="FF283" s="4"/>
      <c r="FO283" s="4"/>
      <c r="FX283" s="4"/>
      <c r="GG283" s="4"/>
      <c r="GP283" s="4"/>
      <c r="GY283" s="4"/>
      <c r="HH283" s="4"/>
      <c r="RS283" s="221"/>
    </row>
    <row r="284" spans="1:487" s="11" customFormat="1">
      <c r="A284" s="5" t="s">
        <v>18</v>
      </c>
      <c r="B284" s="472" t="s">
        <v>2549</v>
      </c>
      <c r="C284" s="438"/>
      <c r="D284" s="120">
        <f>$UK$432</f>
        <v>5435</v>
      </c>
      <c r="E284" s="5" t="s">
        <v>18</v>
      </c>
      <c r="F284" s="442" t="s">
        <v>143</v>
      </c>
      <c r="G284" s="438"/>
      <c r="H284" s="120">
        <f>$ED$438</f>
        <v>2750.7000000000003</v>
      </c>
      <c r="I284" s="4"/>
      <c r="J284" s="5" t="s">
        <v>18</v>
      </c>
      <c r="K284" s="438" t="s">
        <v>1036</v>
      </c>
      <c r="L284" s="438"/>
      <c r="M284" s="120">
        <f>$JR$444</f>
        <v>3314.7999999999997</v>
      </c>
      <c r="N284" s="5" t="s">
        <v>18</v>
      </c>
      <c r="O284" s="431" t="s">
        <v>21</v>
      </c>
      <c r="Q284" s="120">
        <f>$Q$450</f>
        <v>1903.1</v>
      </c>
      <c r="R284" s="4"/>
      <c r="S284" s="5" t="s">
        <v>18</v>
      </c>
      <c r="T284" s="433" t="s">
        <v>1021</v>
      </c>
      <c r="V284" s="120">
        <f>$PF$456</f>
        <v>2235.9</v>
      </c>
      <c r="W284" s="5" t="s">
        <v>18</v>
      </c>
      <c r="X284" s="472" t="s">
        <v>2604</v>
      </c>
      <c r="Y284" s="438"/>
      <c r="Z284" s="120">
        <f>$ZY$462</f>
        <v>1771.7</v>
      </c>
      <c r="AA284" s="4"/>
      <c r="AB284" s="5" t="s">
        <v>18</v>
      </c>
      <c r="AC284" s="462" t="s">
        <v>27</v>
      </c>
      <c r="AE284" s="120">
        <f>$CT$468</f>
        <v>1228.8999999999999</v>
      </c>
      <c r="AF284" s="5" t="s">
        <v>18</v>
      </c>
      <c r="AG284" s="438" t="s">
        <v>142</v>
      </c>
      <c r="AI284" s="120">
        <f>$DU$474</f>
        <v>962.09999999999991</v>
      </c>
      <c r="AJ284" s="4"/>
      <c r="AK284" s="5" t="s">
        <v>18</v>
      </c>
      <c r="AL284" s="472" t="s">
        <v>2565</v>
      </c>
      <c r="AN284" s="120">
        <f>$XW$480</f>
        <v>673.69999999999993</v>
      </c>
      <c r="AO284" s="5" t="s">
        <v>18</v>
      </c>
      <c r="AP284" s="442" t="s">
        <v>145</v>
      </c>
      <c r="AR284" s="120">
        <f>$GF$486</f>
        <v>267.7</v>
      </c>
      <c r="AS284" s="4"/>
      <c r="AT284" s="5" t="s">
        <v>18</v>
      </c>
      <c r="AU284" s="472" t="s">
        <v>2567</v>
      </c>
      <c r="AV284" s="438"/>
      <c r="AW284" s="120">
        <f>$YO$492</f>
        <v>329.8</v>
      </c>
      <c r="AX284" s="5" t="s">
        <v>18</v>
      </c>
      <c r="AY284" s="438" t="s">
        <v>156</v>
      </c>
      <c r="BA284" s="120">
        <f>$GO$498</f>
        <v>176.3</v>
      </c>
      <c r="BB284" s="4"/>
      <c r="BK284" s="4"/>
      <c r="BT284" s="4"/>
      <c r="CC284" s="4"/>
      <c r="CL284" s="4"/>
      <c r="CU284" s="4"/>
      <c r="DD284" s="4"/>
      <c r="DM284" s="4"/>
      <c r="DV284" s="4"/>
      <c r="EE284" s="4"/>
      <c r="EN284" s="4"/>
      <c r="EW284" s="4"/>
      <c r="FF284" s="4"/>
      <c r="FO284" s="4"/>
      <c r="FX284" s="4"/>
      <c r="GG284" s="4"/>
      <c r="GP284" s="4"/>
      <c r="GY284" s="4"/>
      <c r="HH284" s="4"/>
      <c r="RS284" s="221"/>
    </row>
    <row r="285" spans="1:487" s="11" customFormat="1">
      <c r="A285" s="5" t="s">
        <v>20</v>
      </c>
      <c r="B285" s="433" t="s">
        <v>1035</v>
      </c>
      <c r="C285" s="433"/>
      <c r="D285" s="120">
        <f>$JI$432</f>
        <v>5402.1</v>
      </c>
      <c r="E285" s="5" t="s">
        <v>20</v>
      </c>
      <c r="F285" s="433" t="s">
        <v>1035</v>
      </c>
      <c r="G285" s="438"/>
      <c r="H285" s="120">
        <f>$JI$438</f>
        <v>2727.4</v>
      </c>
      <c r="I285" s="4"/>
      <c r="J285" s="5" t="s">
        <v>20</v>
      </c>
      <c r="K285" s="462" t="s">
        <v>17</v>
      </c>
      <c r="M285" s="120">
        <f>$AI$444</f>
        <v>3283.1</v>
      </c>
      <c r="N285" s="5" t="s">
        <v>20</v>
      </c>
      <c r="O285" s="472" t="s">
        <v>2570</v>
      </c>
      <c r="P285" s="438"/>
      <c r="Q285" s="120">
        <f>$ZP$450</f>
        <v>1872.3</v>
      </c>
      <c r="R285" s="4"/>
      <c r="S285" s="5" t="s">
        <v>20</v>
      </c>
      <c r="T285" s="462" t="s">
        <v>33</v>
      </c>
      <c r="U285" s="438"/>
      <c r="V285" s="120">
        <f>$BS$456</f>
        <v>2217.7000000000003</v>
      </c>
      <c r="W285" s="5" t="s">
        <v>20</v>
      </c>
      <c r="X285" s="438" t="s">
        <v>164</v>
      </c>
      <c r="Z285" s="120">
        <f>$HG$462</f>
        <v>1735.9999999999998</v>
      </c>
      <c r="AA285" s="4"/>
      <c r="AB285" s="5" t="s">
        <v>20</v>
      </c>
      <c r="AC285" s="433" t="s">
        <v>1035</v>
      </c>
      <c r="AE285" s="120">
        <f>$JI$468</f>
        <v>1153.8</v>
      </c>
      <c r="AF285" s="5" t="s">
        <v>20</v>
      </c>
      <c r="AG285" s="472" t="s">
        <v>2569</v>
      </c>
      <c r="AI285" s="120">
        <f>$ZG$474</f>
        <v>956.3</v>
      </c>
      <c r="AJ285" s="4"/>
      <c r="AK285" s="5" t="s">
        <v>20</v>
      </c>
      <c r="AL285" s="438" t="s">
        <v>156</v>
      </c>
      <c r="AM285" s="433"/>
      <c r="AN285" s="120">
        <f>$GO$480</f>
        <v>666.6</v>
      </c>
      <c r="AO285" s="5" t="s">
        <v>20</v>
      </c>
      <c r="AP285" s="462" t="s">
        <v>25</v>
      </c>
      <c r="AQ285" s="438"/>
      <c r="AR285" s="120">
        <f>$AR$486</f>
        <v>253</v>
      </c>
      <c r="AS285" s="4"/>
      <c r="AT285" s="5" t="s">
        <v>20</v>
      </c>
      <c r="AU285" s="462" t="s">
        <v>15</v>
      </c>
      <c r="AW285" s="120">
        <f>$FN$492</f>
        <v>328.5</v>
      </c>
      <c r="AX285" s="5" t="s">
        <v>20</v>
      </c>
      <c r="AY285" s="472" t="s">
        <v>2568</v>
      </c>
      <c r="BA285" s="120">
        <f>$YX$498</f>
        <v>169.10000000000002</v>
      </c>
      <c r="BB285" s="4"/>
      <c r="BK285" s="4"/>
      <c r="BT285" s="4"/>
      <c r="CC285" s="4"/>
      <c r="CL285" s="4"/>
      <c r="CU285" s="4"/>
      <c r="DD285" s="4"/>
      <c r="DM285" s="4"/>
      <c r="DV285" s="4"/>
      <c r="EE285" s="4"/>
      <c r="EN285" s="4"/>
      <c r="EW285" s="4"/>
      <c r="FF285" s="4"/>
      <c r="FO285" s="4"/>
      <c r="FX285" s="4"/>
      <c r="GG285" s="4"/>
      <c r="GP285" s="4"/>
      <c r="GY285" s="4"/>
      <c r="HH285" s="4"/>
      <c r="JD285" s="72"/>
      <c r="RS285" s="221"/>
    </row>
    <row r="286" spans="1:487" s="11" customFormat="1" ht="13.5" customHeight="1">
      <c r="A286" s="5" t="s">
        <v>22</v>
      </c>
      <c r="B286" s="472" t="s">
        <v>2568</v>
      </c>
      <c r="C286" s="438"/>
      <c r="D286" s="120">
        <f>$YX$432</f>
        <v>5399.2</v>
      </c>
      <c r="E286" s="5" t="s">
        <v>22</v>
      </c>
      <c r="F286" s="472" t="s">
        <v>2569</v>
      </c>
      <c r="G286" s="438"/>
      <c r="H286" s="120">
        <f>$ZG$438</f>
        <v>2715.3</v>
      </c>
      <c r="I286" s="4"/>
      <c r="J286" s="5" t="s">
        <v>22</v>
      </c>
      <c r="K286" s="472" t="s">
        <v>2570</v>
      </c>
      <c r="M286" s="120">
        <f>$ZP$444</f>
        <v>3188.0999999999995</v>
      </c>
      <c r="N286" s="5" t="s">
        <v>22</v>
      </c>
      <c r="O286" s="433" t="s">
        <v>1004</v>
      </c>
      <c r="P286" s="433"/>
      <c r="Q286" s="120">
        <f>$NV$450</f>
        <v>1828.3999999999999</v>
      </c>
      <c r="R286" s="4"/>
      <c r="S286" s="5" t="s">
        <v>22</v>
      </c>
      <c r="T286" s="462" t="s">
        <v>25</v>
      </c>
      <c r="U286" s="438"/>
      <c r="V286" s="120">
        <f>$AR$456</f>
        <v>2216.6000000000004</v>
      </c>
      <c r="W286" s="5" t="s">
        <v>22</v>
      </c>
      <c r="X286" s="462" t="s">
        <v>9</v>
      </c>
      <c r="Z286" s="120">
        <f>$BA$462</f>
        <v>1734.3999999999999</v>
      </c>
      <c r="AA286" s="4"/>
      <c r="AB286" s="5" t="s">
        <v>22</v>
      </c>
      <c r="AC286" s="462" t="s">
        <v>33</v>
      </c>
      <c r="AE286" s="120">
        <f>$BS$468</f>
        <v>1055.2</v>
      </c>
      <c r="AF286" s="5" t="s">
        <v>22</v>
      </c>
      <c r="AG286" s="462" t="s">
        <v>17</v>
      </c>
      <c r="AH286" s="433"/>
      <c r="AI286" s="120">
        <f>$AI$474</f>
        <v>917.2</v>
      </c>
      <c r="AJ286" s="4"/>
      <c r="AK286" s="5" t="s">
        <v>22</v>
      </c>
      <c r="AL286" s="462" t="s">
        <v>4</v>
      </c>
      <c r="AN286" s="120">
        <f>$GX$480</f>
        <v>628.80000000000007</v>
      </c>
      <c r="AO286" s="5" t="s">
        <v>22</v>
      </c>
      <c r="AP286" s="433" t="s">
        <v>1003</v>
      </c>
      <c r="AQ286" s="438"/>
      <c r="AR286" s="120">
        <f>$ND$486</f>
        <v>250.8</v>
      </c>
      <c r="AS286" s="4"/>
      <c r="AT286" s="5" t="s">
        <v>22</v>
      </c>
      <c r="AU286" s="462" t="s">
        <v>9</v>
      </c>
      <c r="AV286" s="438"/>
      <c r="AW286" s="120">
        <f>$BA$492</f>
        <v>326.39999999999992</v>
      </c>
      <c r="AX286" s="5" t="s">
        <v>22</v>
      </c>
      <c r="AY286" s="433" t="s">
        <v>999</v>
      </c>
      <c r="BA286" s="120">
        <f>$KJ$498</f>
        <v>162.60000000000002</v>
      </c>
      <c r="BB286" s="4"/>
      <c r="BK286" s="4"/>
      <c r="BT286" s="4"/>
      <c r="CC286" s="4"/>
      <c r="CL286" s="4"/>
      <c r="CU286" s="4"/>
      <c r="DD286" s="4"/>
      <c r="DM286" s="4"/>
      <c r="DV286" s="4"/>
      <c r="EE286" s="4"/>
      <c r="EN286" s="4"/>
      <c r="EW286" s="4"/>
      <c r="FF286" s="4"/>
      <c r="FO286" s="4"/>
      <c r="FX286" s="4"/>
      <c r="GG286" s="4"/>
      <c r="GP286" s="4"/>
      <c r="GY286" s="4"/>
      <c r="HH286" s="4"/>
      <c r="JD286" s="61"/>
      <c r="RS286" s="221"/>
    </row>
    <row r="287" spans="1:487" s="11" customFormat="1">
      <c r="A287" s="5" t="s">
        <v>24</v>
      </c>
      <c r="B287" s="433" t="s">
        <v>1047</v>
      </c>
      <c r="C287" s="433"/>
      <c r="D287" s="120">
        <f>$MC$432</f>
        <v>5381.9</v>
      </c>
      <c r="E287" s="5" t="s">
        <v>24</v>
      </c>
      <c r="F287" s="433" t="s">
        <v>989</v>
      </c>
      <c r="G287" s="438"/>
      <c r="H287" s="120">
        <f>$RH$438</f>
        <v>2669</v>
      </c>
      <c r="I287" s="4"/>
      <c r="J287" s="5" t="s">
        <v>24</v>
      </c>
      <c r="K287" s="433" t="s">
        <v>1053</v>
      </c>
      <c r="L287" s="438"/>
      <c r="M287" s="120">
        <f>$KS$444</f>
        <v>3138</v>
      </c>
      <c r="N287" s="5" t="s">
        <v>24</v>
      </c>
      <c r="O287" s="462" t="s">
        <v>6</v>
      </c>
      <c r="Q287" s="120">
        <f>$DC$450</f>
        <v>1811.3000000000002</v>
      </c>
      <c r="R287" s="4"/>
      <c r="S287" s="5" t="s">
        <v>24</v>
      </c>
      <c r="T287" s="462" t="s">
        <v>31</v>
      </c>
      <c r="U287" s="433"/>
      <c r="V287" s="120">
        <f>$H$456</f>
        <v>2201.9</v>
      </c>
      <c r="W287" s="5" t="s">
        <v>24</v>
      </c>
      <c r="X287" s="472" t="s">
        <v>2569</v>
      </c>
      <c r="Y287" s="438"/>
      <c r="Z287" s="120">
        <f>$ZG$462</f>
        <v>1652.9</v>
      </c>
      <c r="AA287" s="4"/>
      <c r="AB287" s="5" t="s">
        <v>24</v>
      </c>
      <c r="AC287" s="462" t="s">
        <v>39</v>
      </c>
      <c r="AD287" s="438"/>
      <c r="AE287" s="120">
        <f>$BJ$468</f>
        <v>1031.0999999999999</v>
      </c>
      <c r="AF287" s="5" t="s">
        <v>24</v>
      </c>
      <c r="AG287" s="472" t="s">
        <v>2560</v>
      </c>
      <c r="AH287" s="438"/>
      <c r="AI287" s="120">
        <f>$WD$474</f>
        <v>917.00000000000011</v>
      </c>
      <c r="AJ287" s="4"/>
      <c r="AK287" s="5" t="s">
        <v>24</v>
      </c>
      <c r="AL287" s="472" t="s">
        <v>2561</v>
      </c>
      <c r="AM287" s="438"/>
      <c r="AN287" s="120">
        <f>$WM$480</f>
        <v>584.6</v>
      </c>
      <c r="AO287" s="5" t="s">
        <v>24</v>
      </c>
      <c r="AP287" s="433" t="s">
        <v>1010</v>
      </c>
      <c r="AQ287" s="438"/>
      <c r="AR287" s="120">
        <f>$QY$486</f>
        <v>248.89999999999998</v>
      </c>
      <c r="AS287" s="4"/>
      <c r="AT287" s="5" t="s">
        <v>24</v>
      </c>
      <c r="AU287" s="462" t="s">
        <v>33</v>
      </c>
      <c r="AV287" s="438"/>
      <c r="AW287" s="120">
        <f>$BS$492</f>
        <v>317.7</v>
      </c>
      <c r="AX287" s="5" t="s">
        <v>24</v>
      </c>
      <c r="AY287" s="438" t="s">
        <v>164</v>
      </c>
      <c r="BA287" s="120">
        <f>$HG$498</f>
        <v>159.9</v>
      </c>
      <c r="BB287" s="4"/>
      <c r="BK287" s="4"/>
      <c r="BT287" s="4"/>
      <c r="CC287" s="4"/>
      <c r="CL287" s="4"/>
      <c r="CU287" s="4"/>
      <c r="DD287" s="4"/>
      <c r="DM287" s="4"/>
      <c r="DV287" s="4"/>
      <c r="EE287" s="4"/>
      <c r="EN287" s="4"/>
      <c r="EW287" s="4"/>
      <c r="FF287" s="4"/>
      <c r="FO287" s="4"/>
      <c r="FX287" s="4"/>
      <c r="GG287" s="4"/>
      <c r="GP287" s="4"/>
      <c r="GY287" s="4"/>
      <c r="HH287" s="4"/>
      <c r="RS287" s="221"/>
    </row>
    <row r="288" spans="1:487" s="11" customFormat="1">
      <c r="A288" s="5" t="s">
        <v>26</v>
      </c>
      <c r="B288" s="438" t="s">
        <v>157</v>
      </c>
      <c r="D288" s="120">
        <f>$HY$432</f>
        <v>5367.6</v>
      </c>
      <c r="E288" s="5" t="s">
        <v>26</v>
      </c>
      <c r="F288" s="433" t="s">
        <v>993</v>
      </c>
      <c r="G288" s="438"/>
      <c r="H288" s="120">
        <f>$KA$438</f>
        <v>2661</v>
      </c>
      <c r="I288" s="4"/>
      <c r="J288" s="5" t="s">
        <v>26</v>
      </c>
      <c r="K288" s="462" t="s">
        <v>19</v>
      </c>
      <c r="L288" s="433"/>
      <c r="M288" s="120">
        <f>$CB$444</f>
        <v>3082.2000000000007</v>
      </c>
      <c r="N288" s="5" t="s">
        <v>26</v>
      </c>
      <c r="O288" s="472" t="s">
        <v>2551</v>
      </c>
      <c r="P288" s="438"/>
      <c r="Q288" s="120">
        <f>$UT$450</f>
        <v>1810.2000000000003</v>
      </c>
      <c r="R288" s="4"/>
      <c r="S288" s="5" t="s">
        <v>26</v>
      </c>
      <c r="T288" s="462" t="s">
        <v>35</v>
      </c>
      <c r="U288" s="438"/>
      <c r="V288" s="120">
        <f>$FW$456</f>
        <v>2200.2000000000003</v>
      </c>
      <c r="W288" s="5" t="s">
        <v>26</v>
      </c>
      <c r="X288" s="433" t="s">
        <v>1013</v>
      </c>
      <c r="Z288" s="120">
        <f>$NM$462</f>
        <v>1632.7</v>
      </c>
      <c r="AA288" s="4"/>
      <c r="AB288" s="5" t="s">
        <v>26</v>
      </c>
      <c r="AC288" s="438" t="s">
        <v>155</v>
      </c>
      <c r="AE288" s="120">
        <f>$IH$468</f>
        <v>945.3</v>
      </c>
      <c r="AF288" s="5" t="s">
        <v>26</v>
      </c>
      <c r="AG288" s="438" t="s">
        <v>1036</v>
      </c>
      <c r="AH288" s="438"/>
      <c r="AI288" s="120">
        <f>$JR$474</f>
        <v>909.40000000000009</v>
      </c>
      <c r="AJ288" s="4"/>
      <c r="AK288" s="5" t="s">
        <v>26</v>
      </c>
      <c r="AL288" s="462" t="s">
        <v>33</v>
      </c>
      <c r="AN288" s="120">
        <f>$BS$480</f>
        <v>573.5</v>
      </c>
      <c r="AO288" s="5" t="s">
        <v>26</v>
      </c>
      <c r="AP288" s="433" t="s">
        <v>999</v>
      </c>
      <c r="AR288" s="120">
        <f>$KJ$486</f>
        <v>243.4</v>
      </c>
      <c r="AS288" s="4"/>
      <c r="AT288" s="5" t="s">
        <v>26</v>
      </c>
      <c r="AU288" s="433" t="s">
        <v>1013</v>
      </c>
      <c r="AV288" s="438"/>
      <c r="AW288" s="120">
        <f>$NM$492</f>
        <v>313.10000000000002</v>
      </c>
      <c r="AX288" s="5" t="s">
        <v>26</v>
      </c>
      <c r="AY288" s="462" t="s">
        <v>11</v>
      </c>
      <c r="BA288" s="120">
        <f>$Z$498</f>
        <v>158.19999999999999</v>
      </c>
      <c r="BB288" s="4"/>
      <c r="BK288" s="4"/>
      <c r="BT288" s="4"/>
      <c r="CC288" s="4"/>
      <c r="CL288" s="4"/>
      <c r="CU288" s="4"/>
      <c r="DD288" s="4"/>
      <c r="DM288" s="4"/>
      <c r="DV288" s="4"/>
      <c r="EE288" s="4"/>
      <c r="EN288" s="4"/>
      <c r="EW288" s="4"/>
      <c r="FF288" s="4"/>
      <c r="FO288" s="4"/>
      <c r="FX288" s="4"/>
      <c r="GG288" s="4"/>
      <c r="GP288" s="4"/>
      <c r="GY288" s="4"/>
      <c r="HH288" s="4"/>
      <c r="JD288" s="73"/>
      <c r="RS288" s="221"/>
    </row>
    <row r="289" spans="1:487" s="11" customFormat="1" ht="13.5" customHeight="1">
      <c r="A289" s="5" t="s">
        <v>28</v>
      </c>
      <c r="B289" s="433" t="s">
        <v>1057</v>
      </c>
      <c r="C289" s="438"/>
      <c r="D289" s="120">
        <f>$LB$432</f>
        <v>5367.6</v>
      </c>
      <c r="E289" s="5" t="s">
        <v>28</v>
      </c>
      <c r="F289" s="472" t="s">
        <v>2566</v>
      </c>
      <c r="G289" s="438"/>
      <c r="H289" s="120">
        <f>$YF$438</f>
        <v>2651.4</v>
      </c>
      <c r="I289" s="4"/>
      <c r="J289" s="5" t="s">
        <v>28</v>
      </c>
      <c r="K289" s="462" t="s">
        <v>39</v>
      </c>
      <c r="M289" s="120">
        <f>$BJ$444</f>
        <v>3077.8000000000006</v>
      </c>
      <c r="N289" s="5" t="s">
        <v>28</v>
      </c>
      <c r="O289" s="433" t="s">
        <v>1013</v>
      </c>
      <c r="P289" s="438"/>
      <c r="Q289" s="120">
        <f>$NM$450</f>
        <v>1771</v>
      </c>
      <c r="R289" s="4"/>
      <c r="S289" s="5" t="s">
        <v>28</v>
      </c>
      <c r="T289" s="433" t="s">
        <v>1053</v>
      </c>
      <c r="U289" s="438"/>
      <c r="V289" s="120">
        <f>$KS$456</f>
        <v>2195</v>
      </c>
      <c r="W289" s="5" t="s">
        <v>28</v>
      </c>
      <c r="X289" s="472" t="s">
        <v>2570</v>
      </c>
      <c r="Z289" s="120">
        <f>$ZP$462</f>
        <v>1566.1000000000001</v>
      </c>
      <c r="AA289" s="4"/>
      <c r="AB289" s="5" t="s">
        <v>28</v>
      </c>
      <c r="AC289" s="442" t="s">
        <v>143</v>
      </c>
      <c r="AD289" s="438"/>
      <c r="AE289" s="120">
        <f>$ED$468</f>
        <v>919.4</v>
      </c>
      <c r="AF289" s="5" t="s">
        <v>28</v>
      </c>
      <c r="AG289" s="472" t="s">
        <v>2568</v>
      </c>
      <c r="AI289" s="120">
        <f>$YX$474</f>
        <v>890.2</v>
      </c>
      <c r="AJ289" s="4"/>
      <c r="AK289" s="5" t="s">
        <v>28</v>
      </c>
      <c r="AL289" s="442" t="s">
        <v>144</v>
      </c>
      <c r="AM289" s="433"/>
      <c r="AN289" s="120">
        <f>$CK$480</f>
        <v>560.79999999999995</v>
      </c>
      <c r="AO289" s="5" t="s">
        <v>28</v>
      </c>
      <c r="AP289" s="462" t="s">
        <v>31</v>
      </c>
      <c r="AQ289" s="438"/>
      <c r="AR289" s="120">
        <f>$H$486</f>
        <v>241.7</v>
      </c>
      <c r="AS289" s="4"/>
      <c r="AT289" s="5" t="s">
        <v>28</v>
      </c>
      <c r="AU289" s="433" t="s">
        <v>1039</v>
      </c>
      <c r="AV289" s="433"/>
      <c r="AW289" s="120">
        <f>$PX$492</f>
        <v>309.60000000000002</v>
      </c>
      <c r="AX289" s="5" t="s">
        <v>28</v>
      </c>
      <c r="AY289" s="438" t="s">
        <v>160</v>
      </c>
      <c r="BA289" s="120">
        <f>$HP$498</f>
        <v>155.6</v>
      </c>
      <c r="BB289" s="4"/>
      <c r="BK289" s="4"/>
      <c r="BT289" s="4"/>
      <c r="CC289" s="4"/>
      <c r="CL289" s="4"/>
      <c r="CU289" s="4"/>
      <c r="DD289" s="4"/>
      <c r="DM289" s="4"/>
      <c r="DV289" s="4"/>
      <c r="EE289" s="4"/>
      <c r="EN289" s="4"/>
      <c r="EW289" s="4"/>
      <c r="FF289" s="4"/>
      <c r="FO289" s="4"/>
      <c r="FX289" s="4"/>
      <c r="GG289" s="4"/>
      <c r="GP289" s="4"/>
      <c r="GY289" s="4"/>
      <c r="HH289" s="4"/>
      <c r="JD289" s="62"/>
      <c r="RS289" s="221"/>
    </row>
    <row r="290" spans="1:487" s="11" customFormat="1">
      <c r="A290" s="5" t="s">
        <v>30</v>
      </c>
      <c r="B290" s="438" t="s">
        <v>156</v>
      </c>
      <c r="C290" s="438"/>
      <c r="D290" s="120">
        <f>$GO$432</f>
        <v>5342.9</v>
      </c>
      <c r="E290" s="5" t="s">
        <v>30</v>
      </c>
      <c r="F290" s="462" t="s">
        <v>15</v>
      </c>
      <c r="G290" s="438"/>
      <c r="H290" s="120">
        <f>$FN$438</f>
        <v>2606.1000000000004</v>
      </c>
      <c r="I290" s="4"/>
      <c r="J290" s="5" t="s">
        <v>30</v>
      </c>
      <c r="K290" s="438" t="s">
        <v>142</v>
      </c>
      <c r="M290" s="120">
        <f>$DU$444</f>
        <v>3073</v>
      </c>
      <c r="N290" s="5" t="s">
        <v>30</v>
      </c>
      <c r="O290" s="472" t="s">
        <v>2544</v>
      </c>
      <c r="P290" s="438"/>
      <c r="Q290" s="120">
        <f>$TJ$450</f>
        <v>1665.3000000000002</v>
      </c>
      <c r="R290" s="4"/>
      <c r="S290" s="5" t="s">
        <v>30</v>
      </c>
      <c r="T290" s="433" t="s">
        <v>1019</v>
      </c>
      <c r="V290" s="120">
        <f>$LT$456</f>
        <v>2184.6999999999998</v>
      </c>
      <c r="W290" s="5" t="s">
        <v>30</v>
      </c>
      <c r="X290" s="472" t="s">
        <v>2544</v>
      </c>
      <c r="Y290" s="438"/>
      <c r="Z290" s="120">
        <f>$TJ$462</f>
        <v>1563.7999999999997</v>
      </c>
      <c r="AA290" s="4"/>
      <c r="AB290" s="5" t="s">
        <v>30</v>
      </c>
      <c r="AC290" s="433" t="s">
        <v>1057</v>
      </c>
      <c r="AD290" s="438"/>
      <c r="AE290" s="120">
        <f>$LB$468</f>
        <v>847.10000000000014</v>
      </c>
      <c r="AF290" s="5" t="s">
        <v>30</v>
      </c>
      <c r="AG290" s="433" t="s">
        <v>1001</v>
      </c>
      <c r="AI290" s="120">
        <f>$LK$474</f>
        <v>877.5</v>
      </c>
      <c r="AJ290" s="4"/>
      <c r="AK290" s="5" t="s">
        <v>30</v>
      </c>
      <c r="AL290" s="472" t="s">
        <v>2564</v>
      </c>
      <c r="AN290" s="120">
        <f>$XN$480</f>
        <v>541.09999999999991</v>
      </c>
      <c r="AO290" s="5" t="s">
        <v>30</v>
      </c>
      <c r="AP290" s="438" t="s">
        <v>142</v>
      </c>
      <c r="AQ290" s="438"/>
      <c r="AR290" s="120">
        <f>$DU$486</f>
        <v>229</v>
      </c>
      <c r="AS290" s="4"/>
      <c r="AT290" s="5" t="s">
        <v>30</v>
      </c>
      <c r="AU290" s="472" t="s">
        <v>2560</v>
      </c>
      <c r="AV290" s="438"/>
      <c r="AW290" s="120">
        <f>$WD$492</f>
        <v>304.79999999999995</v>
      </c>
      <c r="AX290" s="5" t="s">
        <v>30</v>
      </c>
      <c r="AY290" s="433" t="s">
        <v>1013</v>
      </c>
      <c r="BA290" s="120">
        <f>$NM$498</f>
        <v>154.5</v>
      </c>
      <c r="BB290" s="4"/>
      <c r="BK290" s="4"/>
      <c r="BT290" s="4"/>
      <c r="CC290" s="4"/>
      <c r="CL290" s="4"/>
      <c r="CU290" s="4"/>
      <c r="DD290" s="4"/>
      <c r="DM290" s="4"/>
      <c r="DV290" s="4"/>
      <c r="EE290" s="4"/>
      <c r="EN290" s="4"/>
      <c r="EW290" s="4"/>
      <c r="FF290" s="4"/>
      <c r="FO290" s="4"/>
      <c r="FX290" s="4"/>
      <c r="GG290" s="4"/>
      <c r="GP290" s="4"/>
      <c r="GY290" s="4"/>
      <c r="HH290" s="4"/>
      <c r="RS290" s="221"/>
    </row>
    <row r="291" spans="1:487" s="11" customFormat="1">
      <c r="A291" s="5" t="s">
        <v>32</v>
      </c>
      <c r="B291" s="472" t="s">
        <v>2551</v>
      </c>
      <c r="C291" s="438"/>
      <c r="D291" s="120">
        <f>$UT$432</f>
        <v>5302</v>
      </c>
      <c r="E291" s="5" t="s">
        <v>32</v>
      </c>
      <c r="F291" s="472" t="s">
        <v>2570</v>
      </c>
      <c r="G291" s="438"/>
      <c r="H291" s="120">
        <f>$ZP$438</f>
        <v>2586</v>
      </c>
      <c r="I291" s="4"/>
      <c r="J291" s="5" t="s">
        <v>32</v>
      </c>
      <c r="K291" s="433" t="s">
        <v>993</v>
      </c>
      <c r="L291" s="438"/>
      <c r="M291" s="120">
        <f>$KA$444</f>
        <v>3063.4</v>
      </c>
      <c r="N291" s="5" t="s">
        <v>32</v>
      </c>
      <c r="O291" s="462" t="s">
        <v>23</v>
      </c>
      <c r="P291" s="438"/>
      <c r="Q291" s="120">
        <f>$EM$450</f>
        <v>1658.8</v>
      </c>
      <c r="R291" s="4"/>
      <c r="S291" s="5" t="s">
        <v>32</v>
      </c>
      <c r="T291" s="433" t="s">
        <v>989</v>
      </c>
      <c r="V291" s="120">
        <f>$RH$456</f>
        <v>2163.8000000000002</v>
      </c>
      <c r="W291" s="5" t="s">
        <v>32</v>
      </c>
      <c r="X291" s="438" t="s">
        <v>1036</v>
      </c>
      <c r="Y291" s="433"/>
      <c r="Z291" s="120">
        <f>$JR$462</f>
        <v>1549.3999999999999</v>
      </c>
      <c r="AA291" s="4"/>
      <c r="AB291" s="5" t="s">
        <v>32</v>
      </c>
      <c r="AC291" s="462" t="s">
        <v>31</v>
      </c>
      <c r="AD291" s="433"/>
      <c r="AE291" s="120">
        <f>$H$468</f>
        <v>829.9</v>
      </c>
      <c r="AF291" s="5" t="s">
        <v>32</v>
      </c>
      <c r="AG291" s="433" t="s">
        <v>1013</v>
      </c>
      <c r="AI291" s="120">
        <f>$NM$474</f>
        <v>871.5</v>
      </c>
      <c r="AJ291" s="4"/>
      <c r="AK291" s="5" t="s">
        <v>32</v>
      </c>
      <c r="AL291" s="472" t="s">
        <v>2560</v>
      </c>
      <c r="AM291" s="438"/>
      <c r="AN291" s="120">
        <f>$WD$480</f>
        <v>526.20000000000005</v>
      </c>
      <c r="AO291" s="5" t="s">
        <v>32</v>
      </c>
      <c r="AP291" s="462" t="s">
        <v>17</v>
      </c>
      <c r="AQ291" s="438"/>
      <c r="AR291" s="120">
        <f>$AI$486</f>
        <v>228.1</v>
      </c>
      <c r="AS291" s="4"/>
      <c r="AT291" s="5" t="s">
        <v>32</v>
      </c>
      <c r="AU291" s="472" t="s">
        <v>2549</v>
      </c>
      <c r="AW291" s="120">
        <f>$UK$492</f>
        <v>303.60000000000002</v>
      </c>
      <c r="AX291" s="5" t="s">
        <v>32</v>
      </c>
      <c r="AY291" s="438" t="s">
        <v>157</v>
      </c>
      <c r="BA291" s="120">
        <f>$HY$498</f>
        <v>154.1</v>
      </c>
      <c r="BB291" s="4"/>
      <c r="BK291" s="4"/>
      <c r="BT291" s="4"/>
      <c r="CC291" s="4"/>
      <c r="CL291" s="4"/>
      <c r="CU291" s="4"/>
      <c r="DD291" s="4"/>
      <c r="DM291" s="4"/>
      <c r="DV291" s="4"/>
      <c r="EE291" s="4"/>
      <c r="EN291" s="4"/>
      <c r="EW291" s="4"/>
      <c r="FF291" s="4"/>
      <c r="FO291" s="4"/>
      <c r="FX291" s="4"/>
      <c r="GG291" s="4"/>
      <c r="GP291" s="4"/>
      <c r="GY291" s="4"/>
      <c r="HH291" s="4"/>
      <c r="JD291" s="72"/>
      <c r="RS291" s="221"/>
    </row>
    <row r="292" spans="1:487" s="11" customFormat="1" ht="13.5" customHeight="1">
      <c r="A292" s="5" t="s">
        <v>34</v>
      </c>
      <c r="B292" s="472" t="s">
        <v>2563</v>
      </c>
      <c r="C292" s="438"/>
      <c r="D292" s="120">
        <f>$XE$432</f>
        <v>5278.2</v>
      </c>
      <c r="E292" s="5" t="s">
        <v>34</v>
      </c>
      <c r="F292" s="433" t="s">
        <v>1020</v>
      </c>
      <c r="G292" s="438"/>
      <c r="H292" s="120">
        <f>$PO$438</f>
        <v>2555.6000000000004</v>
      </c>
      <c r="I292" s="4"/>
      <c r="J292" s="5" t="s">
        <v>34</v>
      </c>
      <c r="K292" s="472" t="s">
        <v>2559</v>
      </c>
      <c r="L292" s="438"/>
      <c r="M292" s="120">
        <f>$VU$444</f>
        <v>3030.9</v>
      </c>
      <c r="N292" s="5" t="s">
        <v>34</v>
      </c>
      <c r="O292" s="472" t="s">
        <v>2604</v>
      </c>
      <c r="P292" s="438"/>
      <c r="Q292" s="120">
        <f>$ZY$450</f>
        <v>1647.3</v>
      </c>
      <c r="R292" s="4"/>
      <c r="S292" s="5" t="s">
        <v>34</v>
      </c>
      <c r="T292" s="431" t="s">
        <v>21</v>
      </c>
      <c r="U292" s="438"/>
      <c r="V292" s="120">
        <f>$Q$456</f>
        <v>2157</v>
      </c>
      <c r="W292" s="5" t="s">
        <v>34</v>
      </c>
      <c r="X292" s="438" t="s">
        <v>156</v>
      </c>
      <c r="Y292" s="438"/>
      <c r="Z292" s="120">
        <f>$GO$462</f>
        <v>1525.1999999999998</v>
      </c>
      <c r="AA292" s="4"/>
      <c r="AB292" s="5" t="s">
        <v>34</v>
      </c>
      <c r="AC292" s="462" t="s">
        <v>19</v>
      </c>
      <c r="AD292" s="438"/>
      <c r="AE292" s="120">
        <f>$CB$468</f>
        <v>819.69999999999993</v>
      </c>
      <c r="AF292" s="5" t="s">
        <v>34</v>
      </c>
      <c r="AG292" s="462" t="s">
        <v>31</v>
      </c>
      <c r="AH292" s="433"/>
      <c r="AI292" s="120">
        <f>$H$474</f>
        <v>868.5</v>
      </c>
      <c r="AJ292" s="4"/>
      <c r="AK292" s="5" t="s">
        <v>34</v>
      </c>
      <c r="AL292" s="433" t="s">
        <v>1019</v>
      </c>
      <c r="AM292" s="438"/>
      <c r="AN292" s="120">
        <f>$LT$480</f>
        <v>521.9</v>
      </c>
      <c r="AO292" s="5" t="s">
        <v>34</v>
      </c>
      <c r="AP292" s="433" t="s">
        <v>1008</v>
      </c>
      <c r="AQ292" s="438"/>
      <c r="AR292" s="120">
        <f>$OW$486</f>
        <v>224.5</v>
      </c>
      <c r="AS292" s="4"/>
      <c r="AT292" s="5" t="s">
        <v>34</v>
      </c>
      <c r="AU292" s="472" t="s">
        <v>2561</v>
      </c>
      <c r="AV292" s="438"/>
      <c r="AW292" s="120">
        <f>$WM$492</f>
        <v>293.5</v>
      </c>
      <c r="AX292" s="5" t="s">
        <v>34</v>
      </c>
      <c r="AY292" s="472" t="s">
        <v>2564</v>
      </c>
      <c r="BA292" s="120">
        <f>$XN$498</f>
        <v>152.30000000000001</v>
      </c>
      <c r="BB292" s="4"/>
      <c r="BK292" s="4"/>
      <c r="BT292" s="4"/>
      <c r="CC292" s="4"/>
      <c r="CL292" s="4"/>
      <c r="CU292" s="4"/>
      <c r="DD292" s="4"/>
      <c r="DM292" s="4"/>
      <c r="DV292" s="4"/>
      <c r="EE292" s="4"/>
      <c r="EN292" s="4"/>
      <c r="EW292" s="4"/>
      <c r="FF292" s="4"/>
      <c r="FO292" s="4"/>
      <c r="FX292" s="4"/>
      <c r="GG292" s="4"/>
      <c r="GP292" s="4"/>
      <c r="GY292" s="4"/>
      <c r="HH292" s="4"/>
      <c r="JD292" s="61"/>
      <c r="RS292" s="221"/>
    </row>
    <row r="293" spans="1:487" s="11" customFormat="1">
      <c r="A293" s="5" t="s">
        <v>36</v>
      </c>
      <c r="B293" s="472" t="s">
        <v>2567</v>
      </c>
      <c r="C293" s="438"/>
      <c r="D293" s="120">
        <f>$YO$432</f>
        <v>5255.4</v>
      </c>
      <c r="E293" s="5" t="s">
        <v>36</v>
      </c>
      <c r="F293" s="472" t="s">
        <v>2549</v>
      </c>
      <c r="G293" s="438"/>
      <c r="H293" s="120">
        <f>$UK$438</f>
        <v>2541.1000000000004</v>
      </c>
      <c r="I293" s="4"/>
      <c r="J293" s="5" t="s">
        <v>36</v>
      </c>
      <c r="K293" s="433" t="s">
        <v>1039</v>
      </c>
      <c r="L293" s="438"/>
      <c r="M293" s="120">
        <f>$PX$444</f>
        <v>3021.6000000000004</v>
      </c>
      <c r="N293" s="5" t="s">
        <v>36</v>
      </c>
      <c r="O293" s="438" t="s">
        <v>1028</v>
      </c>
      <c r="P293" s="433"/>
      <c r="Q293" s="120">
        <f>$OE$450</f>
        <v>1641.5</v>
      </c>
      <c r="R293" s="4"/>
      <c r="S293" s="5" t="s">
        <v>36</v>
      </c>
      <c r="T293" s="433" t="s">
        <v>1045</v>
      </c>
      <c r="U293" s="438"/>
      <c r="V293" s="120">
        <f>$RQ$456</f>
        <v>2148.6</v>
      </c>
      <c r="W293" s="5" t="s">
        <v>36</v>
      </c>
      <c r="X293" s="462" t="s">
        <v>15</v>
      </c>
      <c r="Y293" s="438"/>
      <c r="Z293" s="120">
        <f>$FN$462</f>
        <v>1523.8</v>
      </c>
      <c r="AA293" s="4"/>
      <c r="AB293" s="5" t="s">
        <v>36</v>
      </c>
      <c r="AC293" s="433" t="s">
        <v>1039</v>
      </c>
      <c r="AD293" s="433"/>
      <c r="AE293" s="120">
        <f>$PX$468</f>
        <v>788</v>
      </c>
      <c r="AF293" s="5" t="s">
        <v>36</v>
      </c>
      <c r="AG293" s="462" t="s">
        <v>11</v>
      </c>
      <c r="AI293" s="120">
        <f>$Z$474</f>
        <v>841</v>
      </c>
      <c r="AJ293" s="4"/>
      <c r="AK293" s="5" t="s">
        <v>36</v>
      </c>
      <c r="AL293" s="433" t="s">
        <v>1057</v>
      </c>
      <c r="AM293" s="438"/>
      <c r="AN293" s="120">
        <f>$LB$480</f>
        <v>518.6</v>
      </c>
      <c r="AO293" s="5" t="s">
        <v>36</v>
      </c>
      <c r="AP293" s="433" t="s">
        <v>1039</v>
      </c>
      <c r="AQ293" s="438"/>
      <c r="AR293" s="120">
        <f>$PX$486</f>
        <v>218.6</v>
      </c>
      <c r="AS293" s="4"/>
      <c r="AT293" s="5" t="s">
        <v>36</v>
      </c>
      <c r="AU293" s="472" t="s">
        <v>2604</v>
      </c>
      <c r="AV293" s="438"/>
      <c r="AW293" s="120">
        <f>$ZY$492</f>
        <v>291.89999999999998</v>
      </c>
      <c r="AX293" s="5" t="s">
        <v>36</v>
      </c>
      <c r="AY293" s="462" t="s">
        <v>37</v>
      </c>
      <c r="AZ293" s="433"/>
      <c r="BA293" s="120">
        <f>$DL$498</f>
        <v>130.10000000000002</v>
      </c>
      <c r="BB293" s="4"/>
      <c r="BK293" s="4"/>
      <c r="BT293" s="4"/>
      <c r="CC293" s="4"/>
      <c r="CL293" s="4"/>
      <c r="CU293" s="4"/>
      <c r="DD293" s="4"/>
      <c r="DM293" s="4"/>
      <c r="DV293" s="4"/>
      <c r="EE293" s="4"/>
      <c r="EN293" s="4"/>
      <c r="EW293" s="4"/>
      <c r="FF293" s="4"/>
      <c r="FO293" s="4"/>
      <c r="FX293" s="4"/>
      <c r="GG293" s="4"/>
      <c r="GP293" s="4"/>
      <c r="GY293" s="4"/>
      <c r="HH293" s="4"/>
      <c r="RS293" s="221"/>
    </row>
    <row r="294" spans="1:487" s="11" customFormat="1">
      <c r="A294" s="5" t="s">
        <v>38</v>
      </c>
      <c r="B294" s="472" t="s">
        <v>2548</v>
      </c>
      <c r="C294" s="438"/>
      <c r="D294" s="120">
        <f>$UB$432</f>
        <v>5247.6</v>
      </c>
      <c r="E294" s="5" t="s">
        <v>38</v>
      </c>
      <c r="F294" s="462" t="s">
        <v>6</v>
      </c>
      <c r="G294" s="438"/>
      <c r="H294" s="120">
        <f>$DC$438</f>
        <v>2528.6000000000004</v>
      </c>
      <c r="I294" s="4"/>
      <c r="J294" s="5" t="s">
        <v>38</v>
      </c>
      <c r="K294" s="433" t="s">
        <v>1020</v>
      </c>
      <c r="M294" s="120">
        <f>$PO$444</f>
        <v>3017.2999999999993</v>
      </c>
      <c r="N294" s="5" t="s">
        <v>38</v>
      </c>
      <c r="O294" s="472" t="s">
        <v>2566</v>
      </c>
      <c r="P294" s="438"/>
      <c r="Q294" s="120">
        <f>$YF$450</f>
        <v>1638.3999999999999</v>
      </c>
      <c r="R294" s="4"/>
      <c r="S294" s="5" t="s">
        <v>38</v>
      </c>
      <c r="T294" s="433" t="s">
        <v>1004</v>
      </c>
      <c r="U294" s="433"/>
      <c r="V294" s="120">
        <f>$NV$456</f>
        <v>2141.6</v>
      </c>
      <c r="W294" s="5" t="s">
        <v>38</v>
      </c>
      <c r="X294" s="438" t="s">
        <v>1026</v>
      </c>
      <c r="Y294" s="438"/>
      <c r="Z294" s="120">
        <f>$ON$462</f>
        <v>1515.3</v>
      </c>
      <c r="AA294" s="4"/>
      <c r="AB294" s="5" t="s">
        <v>38</v>
      </c>
      <c r="AC294" s="472" t="s">
        <v>2564</v>
      </c>
      <c r="AD294" s="438"/>
      <c r="AE294" s="120">
        <f>$XN$468</f>
        <v>739.20000000000016</v>
      </c>
      <c r="AF294" s="5" t="s">
        <v>38</v>
      </c>
      <c r="AG294" s="462" t="s">
        <v>27</v>
      </c>
      <c r="AH294" s="438"/>
      <c r="AI294" s="120">
        <f>$CT$474</f>
        <v>823.40000000000009</v>
      </c>
      <c r="AJ294" s="4"/>
      <c r="AK294" s="5" t="s">
        <v>38</v>
      </c>
      <c r="AL294" s="433" t="s">
        <v>1001</v>
      </c>
      <c r="AM294" s="438"/>
      <c r="AN294" s="120">
        <f>$LK$480</f>
        <v>516.5</v>
      </c>
      <c r="AO294" s="5" t="s">
        <v>38</v>
      </c>
      <c r="AP294" s="472" t="s">
        <v>2544</v>
      </c>
      <c r="AQ294" s="433"/>
      <c r="AR294" s="120">
        <f>$TJ$486</f>
        <v>213.5</v>
      </c>
      <c r="AS294" s="4"/>
      <c r="AT294" s="5" t="s">
        <v>38</v>
      </c>
      <c r="AU294" s="433" t="s">
        <v>1004</v>
      </c>
      <c r="AV294" s="433"/>
      <c r="AW294" s="120">
        <f>$NV$492</f>
        <v>289.60000000000002</v>
      </c>
      <c r="AX294" s="5" t="s">
        <v>38</v>
      </c>
      <c r="AY294" s="433" t="s">
        <v>1057</v>
      </c>
      <c r="AZ294" s="433"/>
      <c r="BA294" s="120">
        <f>$LB$498</f>
        <v>125.9</v>
      </c>
      <c r="BB294" s="4"/>
      <c r="BK294" s="4"/>
      <c r="BT294" s="4"/>
      <c r="CC294" s="4"/>
      <c r="CL294" s="4"/>
      <c r="CU294" s="4"/>
      <c r="DD294" s="4"/>
      <c r="DM294" s="4"/>
      <c r="DV294" s="4"/>
      <c r="EE294" s="4"/>
      <c r="EN294" s="4"/>
      <c r="EW294" s="4"/>
      <c r="FF294" s="4"/>
      <c r="FO294" s="4"/>
      <c r="FX294" s="4"/>
      <c r="GG294" s="4"/>
      <c r="GP294" s="4"/>
      <c r="GY294" s="4"/>
      <c r="HH294" s="4"/>
      <c r="JD294" s="72"/>
      <c r="RS294" s="221"/>
    </row>
    <row r="295" spans="1:487" s="3" customFormat="1" ht="12.75" customHeight="1">
      <c r="A295" s="30" t="s">
        <v>146</v>
      </c>
      <c r="B295" s="433" t="s">
        <v>1040</v>
      </c>
      <c r="C295" s="438"/>
      <c r="D295" s="120">
        <f>$MU$432</f>
        <v>5236.0999999999995</v>
      </c>
      <c r="E295" s="30" t="s">
        <v>146</v>
      </c>
      <c r="F295" s="438" t="s">
        <v>1036</v>
      </c>
      <c r="G295" s="438"/>
      <c r="H295" s="120">
        <f>$JR$438</f>
        <v>2523.1999999999998</v>
      </c>
      <c r="I295" s="4"/>
      <c r="J295" s="30" t="s">
        <v>146</v>
      </c>
      <c r="K295" s="438" t="s">
        <v>1028</v>
      </c>
      <c r="L295" s="438"/>
      <c r="M295" s="120">
        <f>$OE$444</f>
        <v>2977.3</v>
      </c>
      <c r="N295" s="30" t="s">
        <v>146</v>
      </c>
      <c r="O295" s="462" t="s">
        <v>33</v>
      </c>
      <c r="P295" s="438"/>
      <c r="Q295" s="120">
        <f>$BS$450</f>
        <v>1634</v>
      </c>
      <c r="R295" s="4"/>
      <c r="S295" s="30" t="s">
        <v>146</v>
      </c>
      <c r="T295" s="438" t="s">
        <v>1036</v>
      </c>
      <c r="U295" s="433"/>
      <c r="V295" s="120">
        <f>$JR$456</f>
        <v>1993</v>
      </c>
      <c r="W295" s="30" t="s">
        <v>146</v>
      </c>
      <c r="X295" s="472" t="s">
        <v>2561</v>
      </c>
      <c r="Y295" s="438"/>
      <c r="Z295" s="120">
        <f>$WM$462</f>
        <v>1514.1</v>
      </c>
      <c r="AA295" s="4"/>
      <c r="AB295" s="30" t="s">
        <v>146</v>
      </c>
      <c r="AC295" s="462" t="s">
        <v>25</v>
      </c>
      <c r="AD295" s="11"/>
      <c r="AE295" s="120">
        <f>$AR$468</f>
        <v>731.4</v>
      </c>
      <c r="AF295" s="30" t="s">
        <v>146</v>
      </c>
      <c r="AG295" s="433" t="s">
        <v>1039</v>
      </c>
      <c r="AH295" s="438"/>
      <c r="AI295" s="120">
        <f>$PX$474</f>
        <v>812.4</v>
      </c>
      <c r="AJ295" s="4"/>
      <c r="AK295" s="30" t="s">
        <v>146</v>
      </c>
      <c r="AL295" s="433" t="s">
        <v>1003</v>
      </c>
      <c r="AM295" s="438"/>
      <c r="AN295" s="120">
        <f>$ND$480</f>
        <v>510</v>
      </c>
      <c r="AO295" s="30" t="s">
        <v>146</v>
      </c>
      <c r="AP295" s="462" t="s">
        <v>23</v>
      </c>
      <c r="AQ295" s="11"/>
      <c r="AR295" s="120">
        <f>$EM$486</f>
        <v>213.10000000000002</v>
      </c>
      <c r="AS295" s="4"/>
      <c r="AT295" s="30" t="s">
        <v>146</v>
      </c>
      <c r="AU295" s="462" t="s">
        <v>11</v>
      </c>
      <c r="AV295" s="11"/>
      <c r="AW295" s="120">
        <f>$Z$492</f>
        <v>283.79999999999995</v>
      </c>
      <c r="AX295" s="30" t="s">
        <v>146</v>
      </c>
      <c r="AY295" s="472" t="s">
        <v>2565</v>
      </c>
      <c r="AZ295" s="11"/>
      <c r="BA295" s="120">
        <f>$XW$498</f>
        <v>113.7</v>
      </c>
      <c r="BB295" s="4"/>
      <c r="BK295" s="4"/>
      <c r="BT295" s="4"/>
      <c r="CC295" s="4"/>
      <c r="CL295" s="4"/>
      <c r="CU295" s="4"/>
      <c r="DD295" s="4"/>
      <c r="DM295" s="4"/>
      <c r="DV295" s="4"/>
      <c r="EE295" s="4"/>
      <c r="EN295" s="4"/>
      <c r="EW295" s="4"/>
      <c r="FF295" s="4"/>
      <c r="FO295" s="4"/>
      <c r="FX295" s="4"/>
      <c r="GG295" s="4"/>
      <c r="GP295" s="4"/>
      <c r="GY295" s="4"/>
      <c r="HH295" s="4"/>
      <c r="JD295" s="60"/>
      <c r="RS295" s="309"/>
    </row>
    <row r="296" spans="1:487" s="3" customFormat="1">
      <c r="A296" s="30" t="s">
        <v>147</v>
      </c>
      <c r="B296" s="433" t="s">
        <v>993</v>
      </c>
      <c r="C296" s="438"/>
      <c r="D296" s="120">
        <f>$KA$432</f>
        <v>5211.1000000000004</v>
      </c>
      <c r="E296" s="30" t="s">
        <v>147</v>
      </c>
      <c r="F296" s="433" t="s">
        <v>988</v>
      </c>
      <c r="G296" s="433"/>
      <c r="H296" s="120">
        <f>$QP$438</f>
        <v>2518.1000000000004</v>
      </c>
      <c r="I296" s="4"/>
      <c r="J296" s="30" t="s">
        <v>147</v>
      </c>
      <c r="K296" s="472" t="s">
        <v>2544</v>
      </c>
      <c r="L296" s="438"/>
      <c r="M296" s="120">
        <f>$TJ$444</f>
        <v>2974.4</v>
      </c>
      <c r="N296" s="30" t="s">
        <v>147</v>
      </c>
      <c r="O296" s="462" t="s">
        <v>11</v>
      </c>
      <c r="P296" s="438"/>
      <c r="Q296" s="120">
        <f>$Z$450</f>
        <v>1615.4</v>
      </c>
      <c r="R296" s="4"/>
      <c r="S296" s="30" t="s">
        <v>147</v>
      </c>
      <c r="T296" s="433" t="s">
        <v>1001</v>
      </c>
      <c r="U296" s="11"/>
      <c r="V296" s="120">
        <f>$LK$456</f>
        <v>1942.6999999999998</v>
      </c>
      <c r="W296" s="30" t="s">
        <v>147</v>
      </c>
      <c r="X296" s="442" t="s">
        <v>145</v>
      </c>
      <c r="Y296" s="438"/>
      <c r="Z296" s="120">
        <f>$GF$462</f>
        <v>1496.4</v>
      </c>
      <c r="AA296" s="4"/>
      <c r="AB296" s="30" t="s">
        <v>147</v>
      </c>
      <c r="AC296" s="472" t="s">
        <v>2560</v>
      </c>
      <c r="AD296" s="438"/>
      <c r="AE296" s="120">
        <f>$WD$468</f>
        <v>722.19999999999993</v>
      </c>
      <c r="AF296" s="30" t="s">
        <v>147</v>
      </c>
      <c r="AG296" s="472" t="s">
        <v>2562</v>
      </c>
      <c r="AH296" s="438"/>
      <c r="AI296" s="120">
        <f>$WV$474</f>
        <v>811.40000000000009</v>
      </c>
      <c r="AJ296" s="4"/>
      <c r="AK296" s="30" t="s">
        <v>147</v>
      </c>
      <c r="AL296" s="472" t="s">
        <v>2566</v>
      </c>
      <c r="AM296" s="438"/>
      <c r="AN296" s="120">
        <f>$YF$480</f>
        <v>507.29999999999995</v>
      </c>
      <c r="AO296" s="30" t="s">
        <v>147</v>
      </c>
      <c r="AP296" s="433" t="s">
        <v>983</v>
      </c>
      <c r="AQ296" s="438"/>
      <c r="AR296" s="120">
        <f>$ML$486</f>
        <v>206.6</v>
      </c>
      <c r="AS296" s="4"/>
      <c r="AT296" s="30" t="s">
        <v>147</v>
      </c>
      <c r="AU296" s="442" t="s">
        <v>143</v>
      </c>
      <c r="AV296" s="438"/>
      <c r="AW296" s="120">
        <f>$ED$492</f>
        <v>278.8</v>
      </c>
      <c r="AX296" s="30" t="s">
        <v>147</v>
      </c>
      <c r="AY296" s="472" t="s">
        <v>2567</v>
      </c>
      <c r="AZ296" s="438"/>
      <c r="BA296" s="120">
        <f>$YO$498</f>
        <v>112.7</v>
      </c>
      <c r="BB296" s="4"/>
      <c r="BK296" s="4"/>
      <c r="BT296" s="4"/>
      <c r="CC296" s="4"/>
      <c r="CL296" s="4"/>
      <c r="CU296" s="4"/>
      <c r="DD296" s="4"/>
      <c r="DM296" s="4"/>
      <c r="DV296" s="4"/>
      <c r="EE296" s="4"/>
      <c r="EN296" s="4"/>
      <c r="EW296" s="4"/>
      <c r="FF296" s="4"/>
      <c r="FO296" s="4"/>
      <c r="FX296" s="4"/>
      <c r="GG296" s="4"/>
      <c r="GP296" s="4"/>
      <c r="GY296" s="4"/>
      <c r="HH296" s="4"/>
      <c r="RS296" s="309"/>
    </row>
    <row r="297" spans="1:487" s="3" customFormat="1">
      <c r="A297" s="30" t="s">
        <v>148</v>
      </c>
      <c r="B297" s="472" t="s">
        <v>2562</v>
      </c>
      <c r="C297" s="438"/>
      <c r="D297" s="120">
        <f>$WV$432</f>
        <v>5207.9999999999991</v>
      </c>
      <c r="E297" s="30" t="s">
        <v>148</v>
      </c>
      <c r="F297" s="433" t="s">
        <v>1008</v>
      </c>
      <c r="G297" s="438"/>
      <c r="H297" s="120">
        <f>$OW$438</f>
        <v>2518</v>
      </c>
      <c r="I297" s="4"/>
      <c r="J297" s="30" t="s">
        <v>148</v>
      </c>
      <c r="K297" s="472" t="s">
        <v>2560</v>
      </c>
      <c r="L297" s="438"/>
      <c r="M297" s="120">
        <f>$WD$444</f>
        <v>2972</v>
      </c>
      <c r="N297" s="30" t="s">
        <v>148</v>
      </c>
      <c r="O297" s="472" t="s">
        <v>2563</v>
      </c>
      <c r="P297" s="438"/>
      <c r="Q297" s="120">
        <f>$XE$450</f>
        <v>1611.1999999999998</v>
      </c>
      <c r="R297" s="4"/>
      <c r="S297" s="30" t="s">
        <v>148</v>
      </c>
      <c r="T297" s="433" t="s">
        <v>1040</v>
      </c>
      <c r="U297" s="11"/>
      <c r="V297" s="120">
        <f>$MU$456</f>
        <v>1927.9</v>
      </c>
      <c r="W297" s="30" t="s">
        <v>148</v>
      </c>
      <c r="X297" s="462" t="s">
        <v>11</v>
      </c>
      <c r="Y297" s="438"/>
      <c r="Z297" s="120">
        <f>$Z$462</f>
        <v>1468.8</v>
      </c>
      <c r="AA297" s="4"/>
      <c r="AB297" s="30" t="s">
        <v>148</v>
      </c>
      <c r="AC297" s="438" t="s">
        <v>1028</v>
      </c>
      <c r="AD297" s="433"/>
      <c r="AE297" s="120">
        <f>$OE$468</f>
        <v>712.80000000000007</v>
      </c>
      <c r="AF297" s="30" t="s">
        <v>148</v>
      </c>
      <c r="AG297" s="472" t="s">
        <v>2564</v>
      </c>
      <c r="AH297" s="438"/>
      <c r="AI297" s="120">
        <f>$XN$474</f>
        <v>784.1</v>
      </c>
      <c r="AJ297" s="4"/>
      <c r="AK297" s="30" t="s">
        <v>148</v>
      </c>
      <c r="AL297" s="472" t="s">
        <v>2551</v>
      </c>
      <c r="AM297" s="438"/>
      <c r="AN297" s="120">
        <f>$UT$480</f>
        <v>492.90000000000003</v>
      </c>
      <c r="AO297" s="30" t="s">
        <v>148</v>
      </c>
      <c r="AP297" s="462" t="s">
        <v>11</v>
      </c>
      <c r="AQ297" s="438"/>
      <c r="AR297" s="120">
        <f>$Z$486</f>
        <v>198.8</v>
      </c>
      <c r="AS297" s="4"/>
      <c r="AT297" s="30" t="s">
        <v>148</v>
      </c>
      <c r="AU297" s="472" t="s">
        <v>2563</v>
      </c>
      <c r="AV297" s="438"/>
      <c r="AW297" s="120">
        <f>$XE$492</f>
        <v>278.7</v>
      </c>
      <c r="AX297" s="30" t="s">
        <v>148</v>
      </c>
      <c r="AY297" s="438" t="s">
        <v>1028</v>
      </c>
      <c r="AZ297" s="438"/>
      <c r="BA297" s="120">
        <f>$OE$498</f>
        <v>111.60000000000001</v>
      </c>
      <c r="BB297" s="4"/>
      <c r="BK297" s="4"/>
      <c r="BT297" s="4"/>
      <c r="CC297" s="4"/>
      <c r="CL297" s="4"/>
      <c r="CU297" s="4"/>
      <c r="DD297" s="4"/>
      <c r="DM297" s="4"/>
      <c r="DV297" s="4"/>
      <c r="EE297" s="4"/>
      <c r="EN297" s="4"/>
      <c r="EW297" s="4"/>
      <c r="FF297" s="4"/>
      <c r="FO297" s="4"/>
      <c r="FX297" s="4"/>
      <c r="GG297" s="4"/>
      <c r="GP297" s="4"/>
      <c r="GY297" s="4"/>
      <c r="HH297" s="4"/>
      <c r="JD297" s="72"/>
      <c r="RS297" s="309"/>
    </row>
    <row r="298" spans="1:487" s="3" customFormat="1" ht="12.75" customHeight="1">
      <c r="A298" s="30" t="s">
        <v>152</v>
      </c>
      <c r="B298" s="462" t="s">
        <v>17</v>
      </c>
      <c r="C298" s="438"/>
      <c r="D298" s="120">
        <f>$AI$432</f>
        <v>5188.7</v>
      </c>
      <c r="E298" s="30" t="s">
        <v>152</v>
      </c>
      <c r="F298" s="433" t="s">
        <v>1053</v>
      </c>
      <c r="G298" s="438"/>
      <c r="H298" s="120">
        <f>$KS$438</f>
        <v>2514.7000000000003</v>
      </c>
      <c r="I298" s="4"/>
      <c r="J298" s="30" t="s">
        <v>152</v>
      </c>
      <c r="K298" s="433" t="s">
        <v>1057</v>
      </c>
      <c r="L298" s="433"/>
      <c r="M298" s="120">
        <f>$LB$444</f>
        <v>2923.9</v>
      </c>
      <c r="N298" s="30" t="s">
        <v>152</v>
      </c>
      <c r="O298" s="472" t="s">
        <v>2561</v>
      </c>
      <c r="P298" s="11"/>
      <c r="Q298" s="120">
        <f>$WM$450</f>
        <v>1582.7</v>
      </c>
      <c r="R298" s="4"/>
      <c r="S298" s="30" t="s">
        <v>152</v>
      </c>
      <c r="T298" s="433" t="s">
        <v>1003</v>
      </c>
      <c r="U298" s="11"/>
      <c r="V298" s="120">
        <f>$ND$456</f>
        <v>1918.5000000000002</v>
      </c>
      <c r="W298" s="30" t="s">
        <v>152</v>
      </c>
      <c r="X298" s="462" t="s">
        <v>35</v>
      </c>
      <c r="Y298" s="438"/>
      <c r="Z298" s="120">
        <f>$FW$462</f>
        <v>1465.8999999999999</v>
      </c>
      <c r="AA298" s="4"/>
      <c r="AB298" s="30" t="s">
        <v>152</v>
      </c>
      <c r="AC298" s="472" t="s">
        <v>2563</v>
      </c>
      <c r="AD298" s="438"/>
      <c r="AE298" s="120">
        <f>$XE$468</f>
        <v>701.7</v>
      </c>
      <c r="AF298" s="30" t="s">
        <v>152</v>
      </c>
      <c r="AG298" s="438" t="s">
        <v>1028</v>
      </c>
      <c r="AH298" s="438"/>
      <c r="AI298" s="120">
        <f>$OE$474</f>
        <v>762.69999999999993</v>
      </c>
      <c r="AJ298" s="4"/>
      <c r="AK298" s="30" t="s">
        <v>152</v>
      </c>
      <c r="AL298" s="438" t="s">
        <v>155</v>
      </c>
      <c r="AM298" s="438"/>
      <c r="AN298" s="120">
        <f>$IH$480</f>
        <v>485.2</v>
      </c>
      <c r="AO298" s="30" t="s">
        <v>152</v>
      </c>
      <c r="AP298" s="472" t="s">
        <v>2554</v>
      </c>
      <c r="AQ298" s="433"/>
      <c r="AR298" s="120">
        <f>$VL$486</f>
        <v>194.20000000000002</v>
      </c>
      <c r="AS298" s="4"/>
      <c r="AT298" s="30" t="s">
        <v>152</v>
      </c>
      <c r="AU298" s="433" t="s">
        <v>1008</v>
      </c>
      <c r="AV298" s="433"/>
      <c r="AW298" s="120">
        <f>$OW$492</f>
        <v>275.29999999999995</v>
      </c>
      <c r="AX298" s="30" t="s">
        <v>152</v>
      </c>
      <c r="AY298" s="433" t="s">
        <v>988</v>
      </c>
      <c r="AZ298" s="438"/>
      <c r="BA298" s="120">
        <f>$QP$498</f>
        <v>110.7</v>
      </c>
      <c r="BB298" s="4"/>
      <c r="BK298" s="4"/>
      <c r="BT298" s="4"/>
      <c r="CC298" s="4"/>
      <c r="CL298" s="4"/>
      <c r="CU298" s="4"/>
      <c r="DD298" s="4"/>
      <c r="DM298" s="4"/>
      <c r="DV298" s="4"/>
      <c r="EE298" s="4"/>
      <c r="EN298" s="4"/>
      <c r="EW298" s="4"/>
      <c r="FF298" s="4"/>
      <c r="FO298" s="4"/>
      <c r="FX298" s="4"/>
      <c r="GG298" s="4"/>
      <c r="GP298" s="4"/>
      <c r="GY298" s="4"/>
      <c r="HH298" s="4"/>
      <c r="JD298" s="61"/>
      <c r="RS298" s="309"/>
    </row>
    <row r="299" spans="1:487" s="3" customFormat="1">
      <c r="A299" s="30" t="s">
        <v>159</v>
      </c>
      <c r="B299" s="431" t="s">
        <v>21</v>
      </c>
      <c r="C299" s="438"/>
      <c r="D299" s="120">
        <f>$Q$432</f>
        <v>5188.2</v>
      </c>
      <c r="E299" s="30" t="s">
        <v>159</v>
      </c>
      <c r="F299" s="433" t="s">
        <v>1021</v>
      </c>
      <c r="G299" s="438"/>
      <c r="H299" s="120">
        <f>$PF$438</f>
        <v>2481.9</v>
      </c>
      <c r="I299" s="4"/>
      <c r="J299" s="30" t="s">
        <v>159</v>
      </c>
      <c r="K299" s="472" t="s">
        <v>2551</v>
      </c>
      <c r="L299" s="438"/>
      <c r="M299" s="120">
        <f>$UT$444</f>
        <v>2911.6000000000004</v>
      </c>
      <c r="N299" s="30" t="s">
        <v>159</v>
      </c>
      <c r="O299" s="433" t="s">
        <v>1053</v>
      </c>
      <c r="P299" s="438"/>
      <c r="Q299" s="120">
        <f>$KS$450</f>
        <v>1580.8999999999999</v>
      </c>
      <c r="R299" s="4"/>
      <c r="S299" s="30" t="s">
        <v>159</v>
      </c>
      <c r="T299" s="472" t="s">
        <v>2549</v>
      </c>
      <c r="U299" s="438"/>
      <c r="V299" s="120">
        <f>$UK$456</f>
        <v>1916.3</v>
      </c>
      <c r="W299" s="30" t="s">
        <v>159</v>
      </c>
      <c r="X299" s="433" t="s">
        <v>1035</v>
      </c>
      <c r="Y299" s="11"/>
      <c r="Z299" s="120">
        <f>$JI$462</f>
        <v>1442.5</v>
      </c>
      <c r="AA299" s="4"/>
      <c r="AB299" s="30" t="s">
        <v>159</v>
      </c>
      <c r="AC299" s="438" t="s">
        <v>164</v>
      </c>
      <c r="AD299" s="11"/>
      <c r="AE299" s="120">
        <f>$HG$468</f>
        <v>700.7</v>
      </c>
      <c r="AF299" s="30" t="s">
        <v>159</v>
      </c>
      <c r="AG299" s="472" t="s">
        <v>2570</v>
      </c>
      <c r="AH299" s="11"/>
      <c r="AI299" s="120">
        <f>$ZP$474</f>
        <v>760.9</v>
      </c>
      <c r="AJ299" s="4"/>
      <c r="AK299" s="30" t="s">
        <v>159</v>
      </c>
      <c r="AL299" s="433" t="s">
        <v>993</v>
      </c>
      <c r="AM299" s="438"/>
      <c r="AN299" s="120">
        <f>$KA$480</f>
        <v>484</v>
      </c>
      <c r="AO299" s="30" t="s">
        <v>159</v>
      </c>
      <c r="AP299" s="438" t="s">
        <v>1036</v>
      </c>
      <c r="AQ299" s="438"/>
      <c r="AR299" s="120">
        <f>$JR$486</f>
        <v>184.7</v>
      </c>
      <c r="AS299" s="4"/>
      <c r="AT299" s="30" t="s">
        <v>159</v>
      </c>
      <c r="AU299" s="462" t="s">
        <v>37</v>
      </c>
      <c r="AV299" s="433"/>
      <c r="AW299" s="120">
        <f>$DL$492</f>
        <v>263.10000000000002</v>
      </c>
      <c r="AX299" s="30" t="s">
        <v>159</v>
      </c>
      <c r="AY299" s="433" t="s">
        <v>1035</v>
      </c>
      <c r="AZ299" s="11"/>
      <c r="BA299" s="120">
        <f>$JI$498</f>
        <v>106.6</v>
      </c>
      <c r="BB299" s="4"/>
      <c r="BK299" s="4"/>
      <c r="BT299" s="4"/>
      <c r="CC299" s="4"/>
      <c r="CL299" s="4"/>
      <c r="CU299" s="4"/>
      <c r="DD299" s="4"/>
      <c r="DM299" s="4"/>
      <c r="DV299" s="4"/>
      <c r="EE299" s="4"/>
      <c r="EN299" s="4"/>
      <c r="EW299" s="4"/>
      <c r="FF299" s="4"/>
      <c r="FO299" s="4"/>
      <c r="FX299" s="4"/>
      <c r="GG299" s="4"/>
      <c r="GP299" s="4"/>
      <c r="GY299" s="4"/>
      <c r="HH299" s="4"/>
      <c r="RS299" s="309"/>
    </row>
    <row r="300" spans="1:487" s="3" customFormat="1">
      <c r="A300" s="30" t="s">
        <v>161</v>
      </c>
      <c r="B300" s="462" t="s">
        <v>33</v>
      </c>
      <c r="C300" s="433"/>
      <c r="D300" s="120">
        <f>$BS$432</f>
        <v>5188.2</v>
      </c>
      <c r="E300" s="30" t="s">
        <v>161</v>
      </c>
      <c r="F300" s="442" t="s">
        <v>144</v>
      </c>
      <c r="G300" s="438"/>
      <c r="H300" s="120">
        <f>$CK$438</f>
        <v>2475.3000000000002</v>
      </c>
      <c r="I300" s="4"/>
      <c r="J300" s="30" t="s">
        <v>161</v>
      </c>
      <c r="K300" s="433" t="s">
        <v>988</v>
      </c>
      <c r="L300" s="438"/>
      <c r="M300" s="120">
        <f>$QP$444</f>
        <v>2892.4999999999995</v>
      </c>
      <c r="N300" s="30" t="s">
        <v>161</v>
      </c>
      <c r="O300" s="462" t="s">
        <v>25</v>
      </c>
      <c r="P300" s="11"/>
      <c r="Q300" s="120">
        <f>$AR$450</f>
        <v>1577.1</v>
      </c>
      <c r="R300" s="4"/>
      <c r="S300" s="30" t="s">
        <v>161</v>
      </c>
      <c r="T300" s="433" t="s">
        <v>993</v>
      </c>
      <c r="U300" s="438"/>
      <c r="V300" s="120">
        <f>$KA$456</f>
        <v>1911.3</v>
      </c>
      <c r="W300" s="30" t="s">
        <v>161</v>
      </c>
      <c r="X300" s="472" t="s">
        <v>2563</v>
      </c>
      <c r="Y300" s="438"/>
      <c r="Z300" s="120">
        <f>$XE$462</f>
        <v>1439.9</v>
      </c>
      <c r="AA300" s="4"/>
      <c r="AB300" s="30" t="s">
        <v>161</v>
      </c>
      <c r="AC300" s="472" t="s">
        <v>2561</v>
      </c>
      <c r="AD300" s="438"/>
      <c r="AE300" s="120">
        <f>$WM$468</f>
        <v>692.8</v>
      </c>
      <c r="AF300" s="30" t="s">
        <v>161</v>
      </c>
      <c r="AG300" s="472" t="s">
        <v>2565</v>
      </c>
      <c r="AH300" s="11"/>
      <c r="AI300" s="120">
        <f>$XW$474</f>
        <v>747.09999999999991</v>
      </c>
      <c r="AJ300" s="4"/>
      <c r="AK300" s="30" t="s">
        <v>161</v>
      </c>
      <c r="AL300" s="462" t="s">
        <v>9</v>
      </c>
      <c r="AM300" s="438"/>
      <c r="AN300" s="120">
        <f>$BA$480</f>
        <v>475.3</v>
      </c>
      <c r="AO300" s="30" t="s">
        <v>161</v>
      </c>
      <c r="AP300" s="472" t="s">
        <v>2570</v>
      </c>
      <c r="AQ300" s="433"/>
      <c r="AR300" s="120">
        <f>$ZP$486</f>
        <v>177.20000000000002</v>
      </c>
      <c r="AS300" s="4"/>
      <c r="AT300" s="30" t="s">
        <v>161</v>
      </c>
      <c r="AU300" s="472" t="s">
        <v>2552</v>
      </c>
      <c r="AV300" s="11"/>
      <c r="AW300" s="120">
        <f>$VC$492</f>
        <v>260.5</v>
      </c>
      <c r="AX300" s="30" t="s">
        <v>161</v>
      </c>
      <c r="AY300" s="433" t="s">
        <v>1021</v>
      </c>
      <c r="AZ300" s="438"/>
      <c r="BA300" s="120">
        <f>$PF$498</f>
        <v>96.100000000000009</v>
      </c>
      <c r="BB300" s="4"/>
      <c r="BK300" s="4"/>
      <c r="BT300" s="4"/>
      <c r="CC300" s="4"/>
      <c r="CL300" s="4"/>
      <c r="CU300" s="4"/>
      <c r="DD300" s="4"/>
      <c r="DM300" s="4"/>
      <c r="DV300" s="4"/>
      <c r="EE300" s="4"/>
      <c r="EN300" s="4"/>
      <c r="EW300" s="4"/>
      <c r="FF300" s="4"/>
      <c r="FO300" s="4"/>
      <c r="FX300" s="4"/>
      <c r="GG300" s="4"/>
      <c r="GP300" s="4"/>
      <c r="GY300" s="4"/>
      <c r="HH300" s="4"/>
      <c r="JD300" s="73"/>
      <c r="RS300" s="309"/>
    </row>
    <row r="301" spans="1:487" s="3" customFormat="1" ht="12.75" customHeight="1">
      <c r="A301" s="30" t="s">
        <v>162</v>
      </c>
      <c r="B301" s="433" t="s">
        <v>1019</v>
      </c>
      <c r="C301" s="433"/>
      <c r="D301" s="120">
        <f>$LT$432</f>
        <v>5188.2</v>
      </c>
      <c r="E301" s="30" t="s">
        <v>162</v>
      </c>
      <c r="F301" s="462" t="s">
        <v>27</v>
      </c>
      <c r="G301" s="433"/>
      <c r="H301" s="120">
        <f>$CT$438</f>
        <v>2428.3000000000002</v>
      </c>
      <c r="I301" s="4"/>
      <c r="J301" s="30" t="s">
        <v>162</v>
      </c>
      <c r="K301" s="472" t="s">
        <v>2604</v>
      </c>
      <c r="L301" s="438"/>
      <c r="M301" s="120">
        <f>$ZY$444</f>
        <v>2840.5</v>
      </c>
      <c r="N301" s="30" t="s">
        <v>162</v>
      </c>
      <c r="O301" s="462" t="s">
        <v>31</v>
      </c>
      <c r="P301" s="433"/>
      <c r="Q301" s="120">
        <f>$H$450</f>
        <v>1575.8</v>
      </c>
      <c r="R301" s="4"/>
      <c r="S301" s="30" t="s">
        <v>162</v>
      </c>
      <c r="T301" s="438" t="s">
        <v>1028</v>
      </c>
      <c r="U301" s="433"/>
      <c r="V301" s="120">
        <f>$OE$456</f>
        <v>1899.7</v>
      </c>
      <c r="W301" s="30" t="s">
        <v>162</v>
      </c>
      <c r="X301" s="433" t="s">
        <v>1039</v>
      </c>
      <c r="Y301" s="433"/>
      <c r="Z301" s="120">
        <f>$PX$462</f>
        <v>1437.6000000000001</v>
      </c>
      <c r="AA301" s="4"/>
      <c r="AB301" s="30" t="s">
        <v>162</v>
      </c>
      <c r="AC301" s="472" t="s">
        <v>2549</v>
      </c>
      <c r="AD301" s="11"/>
      <c r="AE301" s="120">
        <f>$UK$468</f>
        <v>671.2</v>
      </c>
      <c r="AF301" s="30" t="s">
        <v>162</v>
      </c>
      <c r="AG301" s="433" t="s">
        <v>999</v>
      </c>
      <c r="AH301" s="433"/>
      <c r="AI301" s="120">
        <f>$KJ$474</f>
        <v>740.8</v>
      </c>
      <c r="AJ301" s="4"/>
      <c r="AK301" s="30" t="s">
        <v>162</v>
      </c>
      <c r="AL301" s="462" t="s">
        <v>6</v>
      </c>
      <c r="AM301" s="438"/>
      <c r="AN301" s="120">
        <f>$DC$480</f>
        <v>462.3</v>
      </c>
      <c r="AO301" s="30" t="s">
        <v>162</v>
      </c>
      <c r="AP301" s="472" t="s">
        <v>2560</v>
      </c>
      <c r="AQ301" s="433"/>
      <c r="AR301" s="120">
        <f>$WD$486</f>
        <v>176.4</v>
      </c>
      <c r="AS301" s="4"/>
      <c r="AT301" s="30" t="s">
        <v>162</v>
      </c>
      <c r="AU301" s="431" t="s">
        <v>21</v>
      </c>
      <c r="AV301" s="11"/>
      <c r="AW301" s="120">
        <f>$Q$492</f>
        <v>252.6</v>
      </c>
      <c r="AX301" s="30" t="s">
        <v>162</v>
      </c>
      <c r="AY301" s="462" t="s">
        <v>31</v>
      </c>
      <c r="AZ301" s="438"/>
      <c r="BA301" s="120">
        <f>$H$498</f>
        <v>94</v>
      </c>
      <c r="BB301" s="4"/>
      <c r="BK301" s="4"/>
      <c r="BT301" s="4"/>
      <c r="CC301" s="4"/>
      <c r="CL301" s="4"/>
      <c r="CU301" s="4"/>
      <c r="DD301" s="4"/>
      <c r="DM301" s="4"/>
      <c r="DV301" s="4"/>
      <c r="EE301" s="4"/>
      <c r="EN301" s="4"/>
      <c r="EW301" s="4"/>
      <c r="FF301" s="4"/>
      <c r="FO301" s="4"/>
      <c r="FX301" s="4"/>
      <c r="GG301" s="4"/>
      <c r="GP301" s="4"/>
      <c r="GY301" s="4"/>
      <c r="HH301" s="4"/>
      <c r="JD301" s="62"/>
      <c r="RS301" s="309"/>
    </row>
    <row r="302" spans="1:487" s="3" customFormat="1">
      <c r="A302" s="30" t="s">
        <v>163</v>
      </c>
      <c r="B302" s="462" t="s">
        <v>9</v>
      </c>
      <c r="C302" s="438"/>
      <c r="D302" s="120">
        <f>$BA$432</f>
        <v>5186.4000000000005</v>
      </c>
      <c r="E302" s="30" t="s">
        <v>163</v>
      </c>
      <c r="F302" s="433" t="s">
        <v>1004</v>
      </c>
      <c r="G302" s="438"/>
      <c r="H302" s="120">
        <f>$NV$438</f>
        <v>2419.6000000000004</v>
      </c>
      <c r="I302" s="4"/>
      <c r="J302" s="30" t="s">
        <v>163</v>
      </c>
      <c r="K302" s="472" t="s">
        <v>2562</v>
      </c>
      <c r="L302" s="438"/>
      <c r="M302" s="120">
        <f>$WV$444</f>
        <v>2791.3</v>
      </c>
      <c r="N302" s="30" t="s">
        <v>163</v>
      </c>
      <c r="O302" s="472" t="s">
        <v>2548</v>
      </c>
      <c r="P302" s="438"/>
      <c r="Q302" s="120">
        <f>$UB$450</f>
        <v>1551.5</v>
      </c>
      <c r="R302" s="4"/>
      <c r="S302" s="30" t="s">
        <v>163</v>
      </c>
      <c r="T302" s="472" t="s">
        <v>2548</v>
      </c>
      <c r="U302" s="438"/>
      <c r="V302" s="120">
        <f>$UB$456</f>
        <v>1896.8</v>
      </c>
      <c r="W302" s="30" t="s">
        <v>163</v>
      </c>
      <c r="X302" s="433" t="s">
        <v>1040</v>
      </c>
      <c r="Y302" s="438"/>
      <c r="Z302" s="120">
        <f>$MU$462</f>
        <v>1402.9</v>
      </c>
      <c r="AA302" s="4"/>
      <c r="AB302" s="30" t="s">
        <v>163</v>
      </c>
      <c r="AC302" s="472" t="s">
        <v>2568</v>
      </c>
      <c r="AD302" s="11"/>
      <c r="AE302" s="120">
        <f>$YX$468</f>
        <v>661.90000000000009</v>
      </c>
      <c r="AF302" s="30" t="s">
        <v>163</v>
      </c>
      <c r="AG302" s="462" t="s">
        <v>37</v>
      </c>
      <c r="AH302" s="438"/>
      <c r="AI302" s="120">
        <f>$DL$474</f>
        <v>735.1</v>
      </c>
      <c r="AJ302" s="4"/>
      <c r="AK302" s="30" t="s">
        <v>163</v>
      </c>
      <c r="AL302" s="472" t="s">
        <v>2563</v>
      </c>
      <c r="AM302" s="438"/>
      <c r="AN302" s="120">
        <f>$XE$480</f>
        <v>455.9</v>
      </c>
      <c r="AO302" s="30" t="s">
        <v>163</v>
      </c>
      <c r="AP302" s="433" t="s">
        <v>1013</v>
      </c>
      <c r="AQ302" s="438"/>
      <c r="AR302" s="120">
        <f>$NM$486</f>
        <v>169.7</v>
      </c>
      <c r="AS302" s="4"/>
      <c r="AT302" s="30" t="s">
        <v>163</v>
      </c>
      <c r="AU302" s="438" t="s">
        <v>156</v>
      </c>
      <c r="AV302" s="438"/>
      <c r="AW302" s="120">
        <f>$GO$492</f>
        <v>242.79999999999998</v>
      </c>
      <c r="AX302" s="30" t="s">
        <v>163</v>
      </c>
      <c r="AY302" s="472" t="s">
        <v>2562</v>
      </c>
      <c r="AZ302" s="11"/>
      <c r="BA302" s="120">
        <f>$WV$498</f>
        <v>93.6</v>
      </c>
      <c r="BB302" s="4"/>
      <c r="BK302" s="4"/>
      <c r="BT302" s="4"/>
      <c r="CC302" s="4"/>
      <c r="CL302" s="4"/>
      <c r="CU302" s="4"/>
      <c r="DD302" s="4"/>
      <c r="DM302" s="4"/>
      <c r="DV302" s="4"/>
      <c r="EE302" s="4"/>
      <c r="EN302" s="4"/>
      <c r="EW302" s="4"/>
      <c r="FF302" s="4"/>
      <c r="FO302" s="4"/>
      <c r="FX302" s="4"/>
      <c r="GG302" s="4"/>
      <c r="GP302" s="4"/>
      <c r="GY302" s="4"/>
      <c r="HH302" s="4"/>
      <c r="RS302" s="309"/>
    </row>
    <row r="303" spans="1:487" s="3" customFormat="1">
      <c r="A303" s="30" t="s">
        <v>165</v>
      </c>
      <c r="B303" s="438" t="s">
        <v>1036</v>
      </c>
      <c r="C303" s="433"/>
      <c r="D303" s="120">
        <f>$JR$432</f>
        <v>5120.8</v>
      </c>
      <c r="E303" s="30" t="s">
        <v>165</v>
      </c>
      <c r="F303" s="472" t="s">
        <v>2561</v>
      </c>
      <c r="G303" s="11"/>
      <c r="H303" s="120">
        <f>$WM$438</f>
        <v>2414.9000000000005</v>
      </c>
      <c r="I303" s="4"/>
      <c r="J303" s="30" t="s">
        <v>165</v>
      </c>
      <c r="K303" s="462" t="s">
        <v>6</v>
      </c>
      <c r="L303" s="438"/>
      <c r="M303" s="120">
        <f>$DC$444</f>
        <v>2790.6</v>
      </c>
      <c r="N303" s="30" t="s">
        <v>165</v>
      </c>
      <c r="O303" s="433" t="s">
        <v>1045</v>
      </c>
      <c r="P303" s="11"/>
      <c r="Q303" s="120">
        <f>$RQ$450</f>
        <v>1550.8</v>
      </c>
      <c r="R303" s="4"/>
      <c r="S303" s="30" t="s">
        <v>165</v>
      </c>
      <c r="T303" s="462" t="s">
        <v>11</v>
      </c>
      <c r="U303" s="438"/>
      <c r="V303" s="120">
        <f>$Z$456</f>
        <v>1896.5</v>
      </c>
      <c r="W303" s="30" t="s">
        <v>165</v>
      </c>
      <c r="X303" s="433" t="s">
        <v>983</v>
      </c>
      <c r="Y303" s="433"/>
      <c r="Z303" s="120">
        <f>$ML$462</f>
        <v>1363.1</v>
      </c>
      <c r="AA303" s="4"/>
      <c r="AB303" s="30" t="s">
        <v>165</v>
      </c>
      <c r="AC303" s="433" t="s">
        <v>1013</v>
      </c>
      <c r="AD303" s="438"/>
      <c r="AE303" s="120">
        <f>$NM$468</f>
        <v>654.5</v>
      </c>
      <c r="AF303" s="30" t="s">
        <v>165</v>
      </c>
      <c r="AG303" s="433" t="s">
        <v>1035</v>
      </c>
      <c r="AH303" s="438"/>
      <c r="AI303" s="120">
        <f>$JI$474</f>
        <v>727.5</v>
      </c>
      <c r="AJ303" s="4"/>
      <c r="AK303" s="30" t="s">
        <v>165</v>
      </c>
      <c r="AL303" s="438" t="s">
        <v>1036</v>
      </c>
      <c r="AM303" s="433"/>
      <c r="AN303" s="120">
        <f>$JR$480</f>
        <v>455.79999999999995</v>
      </c>
      <c r="AO303" s="30" t="s">
        <v>165</v>
      </c>
      <c r="AP303" s="442" t="s">
        <v>143</v>
      </c>
      <c r="AQ303" s="433"/>
      <c r="AR303" s="120">
        <f>$ED$486</f>
        <v>165.1</v>
      </c>
      <c r="AS303" s="4"/>
      <c r="AT303" s="30" t="s">
        <v>165</v>
      </c>
      <c r="AU303" s="472" t="s">
        <v>2548</v>
      </c>
      <c r="AV303" s="11"/>
      <c r="AW303" s="120">
        <f>$UB$492</f>
        <v>239.70000000000002</v>
      </c>
      <c r="AX303" s="30" t="s">
        <v>165</v>
      </c>
      <c r="AY303" s="462" t="s">
        <v>13</v>
      </c>
      <c r="AZ303" s="438"/>
      <c r="BA303" s="120">
        <f>$FE$498</f>
        <v>92.9</v>
      </c>
      <c r="BB303" s="4"/>
      <c r="BK303" s="4"/>
      <c r="BT303" s="4"/>
      <c r="CC303" s="4"/>
      <c r="CL303" s="4"/>
      <c r="CU303" s="4"/>
      <c r="DD303" s="4"/>
      <c r="DM303" s="4"/>
      <c r="DV303" s="4"/>
      <c r="EE303" s="4"/>
      <c r="EN303" s="4"/>
      <c r="EW303" s="4"/>
      <c r="FF303" s="4"/>
      <c r="FO303" s="4"/>
      <c r="FX303" s="4"/>
      <c r="GG303" s="4"/>
      <c r="GP303" s="4"/>
      <c r="GY303" s="4"/>
      <c r="HH303" s="4"/>
      <c r="JD303" s="73"/>
      <c r="RS303" s="309"/>
    </row>
    <row r="304" spans="1:487" s="3" customFormat="1">
      <c r="A304" s="30" t="s">
        <v>284</v>
      </c>
      <c r="B304" s="472" t="s">
        <v>2544</v>
      </c>
      <c r="C304" s="438"/>
      <c r="D304" s="120">
        <f>$TJ$432</f>
        <v>5110.6000000000004</v>
      </c>
      <c r="E304" s="30" t="s">
        <v>284</v>
      </c>
      <c r="F304" s="438" t="s">
        <v>155</v>
      </c>
      <c r="G304" s="11"/>
      <c r="H304" s="120">
        <f>$IH$438</f>
        <v>2410.9</v>
      </c>
      <c r="I304" s="4"/>
      <c r="J304" s="30" t="s">
        <v>284</v>
      </c>
      <c r="K304" s="462" t="s">
        <v>25</v>
      </c>
      <c r="L304" s="438"/>
      <c r="M304" s="120">
        <f>$AR$444</f>
        <v>2786.4999999999995</v>
      </c>
      <c r="N304" s="30" t="s">
        <v>284</v>
      </c>
      <c r="O304" s="438" t="s">
        <v>160</v>
      </c>
      <c r="P304" s="11"/>
      <c r="Q304" s="120">
        <f>$HP$450</f>
        <v>1546.2</v>
      </c>
      <c r="R304" s="4"/>
      <c r="S304" s="30" t="s">
        <v>284</v>
      </c>
      <c r="T304" s="462" t="s">
        <v>23</v>
      </c>
      <c r="U304" s="438"/>
      <c r="V304" s="120">
        <f>$EM$456</f>
        <v>1893</v>
      </c>
      <c r="W304" s="30" t="s">
        <v>284</v>
      </c>
      <c r="X304" s="462" t="s">
        <v>6</v>
      </c>
      <c r="Y304" s="438"/>
      <c r="Z304" s="120">
        <f>$DC$462</f>
        <v>1349.7</v>
      </c>
      <c r="AA304" s="4"/>
      <c r="AB304" s="30" t="s">
        <v>284</v>
      </c>
      <c r="AC304" s="462" t="s">
        <v>9</v>
      </c>
      <c r="AD304" s="438"/>
      <c r="AE304" s="120">
        <f>$BA$468</f>
        <v>643.29999999999995</v>
      </c>
      <c r="AF304" s="30" t="s">
        <v>284</v>
      </c>
      <c r="AG304" s="442" t="s">
        <v>143</v>
      </c>
      <c r="AH304" s="433"/>
      <c r="AI304" s="120">
        <f>$ED$474</f>
        <v>721.8</v>
      </c>
      <c r="AJ304" s="4"/>
      <c r="AK304" s="30" t="s">
        <v>284</v>
      </c>
      <c r="AL304" s="472" t="s">
        <v>2567</v>
      </c>
      <c r="AM304" s="438"/>
      <c r="AN304" s="120">
        <f>$YO$480</f>
        <v>440.8</v>
      </c>
      <c r="AO304" s="30" t="s">
        <v>284</v>
      </c>
      <c r="AP304" s="472" t="s">
        <v>2569</v>
      </c>
      <c r="AQ304" s="433"/>
      <c r="AR304" s="120">
        <f>$ZG$486</f>
        <v>163.9</v>
      </c>
      <c r="AS304" s="4"/>
      <c r="AT304" s="30" t="s">
        <v>284</v>
      </c>
      <c r="AU304" s="438" t="s">
        <v>157</v>
      </c>
      <c r="AV304" s="11"/>
      <c r="AW304" s="120">
        <f>$HY$492</f>
        <v>238.5</v>
      </c>
      <c r="AX304" s="30" t="s">
        <v>284</v>
      </c>
      <c r="AY304" s="472" t="s">
        <v>2560</v>
      </c>
      <c r="AZ304" s="11"/>
      <c r="BA304" s="120">
        <f>$WD$498</f>
        <v>91.199999999999989</v>
      </c>
      <c r="BB304" s="4"/>
      <c r="BK304" s="4"/>
      <c r="BT304" s="4"/>
      <c r="CC304" s="4"/>
      <c r="CL304" s="4"/>
      <c r="CU304" s="4"/>
      <c r="DD304" s="4"/>
      <c r="DM304" s="4"/>
      <c r="DV304" s="4"/>
      <c r="EE304" s="4"/>
      <c r="EN304" s="4"/>
      <c r="EW304" s="4"/>
      <c r="FF304" s="4"/>
      <c r="FO304" s="4"/>
      <c r="FX304" s="4"/>
      <c r="GG304" s="4"/>
      <c r="GP304" s="4"/>
      <c r="GY304" s="4"/>
      <c r="HH304" s="4"/>
      <c r="JD304" s="73"/>
      <c r="RS304" s="309"/>
    </row>
    <row r="305" spans="1:487" s="3" customFormat="1">
      <c r="A305" s="30" t="s">
        <v>285</v>
      </c>
      <c r="B305" s="462" t="s">
        <v>15</v>
      </c>
      <c r="C305" s="433"/>
      <c r="D305" s="120">
        <f>$FN$432</f>
        <v>5087.1000000000004</v>
      </c>
      <c r="E305" s="30" t="s">
        <v>285</v>
      </c>
      <c r="F305" s="472" t="s">
        <v>2567</v>
      </c>
      <c r="G305" s="438"/>
      <c r="H305" s="120">
        <f>$YO$438</f>
        <v>2410.2000000000003</v>
      </c>
      <c r="I305" s="4"/>
      <c r="J305" s="30" t="s">
        <v>285</v>
      </c>
      <c r="K305" s="438" t="s">
        <v>155</v>
      </c>
      <c r="L305" s="438"/>
      <c r="M305" s="120">
        <f>$IH$444</f>
        <v>2778.2000000000003</v>
      </c>
      <c r="N305" s="30" t="s">
        <v>285</v>
      </c>
      <c r="O305" s="462" t="s">
        <v>19</v>
      </c>
      <c r="P305" s="438"/>
      <c r="Q305" s="120">
        <f>$CB$450</f>
        <v>1525.6000000000001</v>
      </c>
      <c r="R305" s="4"/>
      <c r="S305" s="30" t="s">
        <v>285</v>
      </c>
      <c r="T305" s="433" t="s">
        <v>1013</v>
      </c>
      <c r="U305" s="438"/>
      <c r="V305" s="120">
        <f>$NM$456</f>
        <v>1892.4</v>
      </c>
      <c r="W305" s="30" t="s">
        <v>285</v>
      </c>
      <c r="X305" s="472" t="s">
        <v>2567</v>
      </c>
      <c r="Y305" s="438"/>
      <c r="Z305" s="120">
        <f>$YO$462</f>
        <v>1348.7</v>
      </c>
      <c r="AA305" s="4"/>
      <c r="AB305" s="30" t="s">
        <v>285</v>
      </c>
      <c r="AC305" s="433" t="s">
        <v>989</v>
      </c>
      <c r="AD305" s="11"/>
      <c r="AE305" s="120">
        <f>$RH$468</f>
        <v>642.20000000000005</v>
      </c>
      <c r="AF305" s="30" t="s">
        <v>285</v>
      </c>
      <c r="AG305" s="462" t="s">
        <v>33</v>
      </c>
      <c r="AH305" s="438"/>
      <c r="AI305" s="120">
        <f>$BS$474</f>
        <v>700.3</v>
      </c>
      <c r="AJ305" s="4"/>
      <c r="AK305" s="30" t="s">
        <v>285</v>
      </c>
      <c r="AL305" s="472" t="s">
        <v>2554</v>
      </c>
      <c r="AM305" s="11"/>
      <c r="AN305" s="120">
        <f>$VL$480</f>
        <v>440.4</v>
      </c>
      <c r="AO305" s="30" t="s">
        <v>285</v>
      </c>
      <c r="AP305" s="472" t="s">
        <v>2568</v>
      </c>
      <c r="AQ305" s="433"/>
      <c r="AR305" s="120">
        <f>$YX$486</f>
        <v>148.80000000000001</v>
      </c>
      <c r="AS305" s="4"/>
      <c r="AT305" s="30" t="s">
        <v>285</v>
      </c>
      <c r="AU305" s="472" t="s">
        <v>2570</v>
      </c>
      <c r="AV305" s="438"/>
      <c r="AW305" s="120">
        <f>$ZP$492</f>
        <v>238.20000000000005</v>
      </c>
      <c r="AX305" s="30" t="s">
        <v>285</v>
      </c>
      <c r="AY305" s="431" t="s">
        <v>21</v>
      </c>
      <c r="AZ305" s="438"/>
      <c r="BA305" s="120">
        <f>$Q$498</f>
        <v>88.5</v>
      </c>
      <c r="BB305" s="4"/>
      <c r="BK305" s="4"/>
      <c r="BT305" s="4"/>
      <c r="CC305" s="4"/>
      <c r="CL305" s="4"/>
      <c r="CU305" s="4"/>
      <c r="DD305" s="4"/>
      <c r="DM305" s="4"/>
      <c r="DV305" s="4"/>
      <c r="EE305" s="4"/>
      <c r="EN305" s="4"/>
      <c r="EW305" s="4"/>
      <c r="FF305" s="4"/>
      <c r="FO305" s="4"/>
      <c r="FX305" s="4"/>
      <c r="GG305" s="4"/>
      <c r="GP305" s="4"/>
      <c r="GY305" s="4"/>
      <c r="HH305" s="4"/>
      <c r="JD305" s="73"/>
      <c r="RS305" s="309"/>
    </row>
    <row r="306" spans="1:487" s="3" customFormat="1">
      <c r="A306" s="30" t="s">
        <v>286</v>
      </c>
      <c r="B306" s="438" t="s">
        <v>142</v>
      </c>
      <c r="C306" s="438"/>
      <c r="D306" s="120">
        <f>$DU$432</f>
        <v>5047.1000000000004</v>
      </c>
      <c r="E306" s="30" t="s">
        <v>286</v>
      </c>
      <c r="F306" s="462" t="s">
        <v>13</v>
      </c>
      <c r="G306" s="438"/>
      <c r="H306" s="120">
        <f>$FE$438</f>
        <v>2406.6999999999998</v>
      </c>
      <c r="I306" s="4"/>
      <c r="J306" s="30" t="s">
        <v>286</v>
      </c>
      <c r="K306" s="472" t="s">
        <v>2565</v>
      </c>
      <c r="L306" s="438"/>
      <c r="M306" s="120">
        <f>$XW$444</f>
        <v>2684.3</v>
      </c>
      <c r="N306" s="30" t="s">
        <v>286</v>
      </c>
      <c r="O306" s="438" t="s">
        <v>157</v>
      </c>
      <c r="P306" s="433"/>
      <c r="Q306" s="120">
        <f>$HY$450</f>
        <v>1518.8999999999999</v>
      </c>
      <c r="R306" s="4"/>
      <c r="S306" s="30" t="s">
        <v>286</v>
      </c>
      <c r="T306" s="462" t="s">
        <v>17</v>
      </c>
      <c r="U306" s="438"/>
      <c r="V306" s="120">
        <f>$AI$456</f>
        <v>1876.8</v>
      </c>
      <c r="W306" s="30" t="s">
        <v>286</v>
      </c>
      <c r="X306" s="462" t="s">
        <v>17</v>
      </c>
      <c r="Y306" s="11"/>
      <c r="Z306" s="120">
        <f>$AI$462</f>
        <v>1347.3999999999999</v>
      </c>
      <c r="AA306" s="4"/>
      <c r="AB306" s="30" t="s">
        <v>286</v>
      </c>
      <c r="AC306" s="433" t="s">
        <v>1047</v>
      </c>
      <c r="AD306" s="438"/>
      <c r="AE306" s="120">
        <f>$MC$468</f>
        <v>640.29999999999995</v>
      </c>
      <c r="AF306" s="30" t="s">
        <v>286</v>
      </c>
      <c r="AG306" s="472" t="s">
        <v>2544</v>
      </c>
      <c r="AH306" s="438"/>
      <c r="AI306" s="120">
        <f>$TJ$474</f>
        <v>695.7</v>
      </c>
      <c r="AJ306" s="4"/>
      <c r="AK306" s="30" t="s">
        <v>286</v>
      </c>
      <c r="AL306" s="462" t="s">
        <v>17</v>
      </c>
      <c r="AM306" s="438"/>
      <c r="AN306" s="120">
        <f>$AI$480</f>
        <v>437.40000000000003</v>
      </c>
      <c r="AO306" s="30" t="s">
        <v>286</v>
      </c>
      <c r="AP306" s="433" t="s">
        <v>1047</v>
      </c>
      <c r="AQ306" s="438"/>
      <c r="AR306" s="120">
        <f>$MC$486</f>
        <v>147.80000000000001</v>
      </c>
      <c r="AS306" s="4"/>
      <c r="AT306" s="30" t="s">
        <v>286</v>
      </c>
      <c r="AU306" s="462" t="s">
        <v>31</v>
      </c>
      <c r="AV306" s="438"/>
      <c r="AW306" s="120">
        <f>$H$492</f>
        <v>234.4</v>
      </c>
      <c r="AX306" s="30" t="s">
        <v>286</v>
      </c>
      <c r="AY306" s="433" t="s">
        <v>983</v>
      </c>
      <c r="AZ306" s="433"/>
      <c r="BA306" s="120">
        <f>$ML$498</f>
        <v>87.7</v>
      </c>
      <c r="BB306" s="4"/>
      <c r="BK306" s="4"/>
      <c r="BT306" s="4"/>
      <c r="CC306" s="4"/>
      <c r="CL306" s="4"/>
      <c r="CU306" s="4"/>
      <c r="DD306" s="4"/>
      <c r="DM306" s="4"/>
      <c r="DV306" s="4"/>
      <c r="EE306" s="4"/>
      <c r="EN306" s="4"/>
      <c r="EW306" s="4"/>
      <c r="FF306" s="4"/>
      <c r="FO306" s="4"/>
      <c r="FX306" s="4"/>
      <c r="GG306" s="4"/>
      <c r="GP306" s="4"/>
      <c r="GY306" s="4"/>
      <c r="HH306" s="4"/>
      <c r="JD306" s="73"/>
      <c r="RS306" s="309"/>
    </row>
    <row r="307" spans="1:487" s="3" customFormat="1">
      <c r="A307" s="30" t="s">
        <v>287</v>
      </c>
      <c r="B307" s="472" t="s">
        <v>2570</v>
      </c>
      <c r="C307" s="438"/>
      <c r="D307" s="120">
        <f>$ZP$432</f>
        <v>5029</v>
      </c>
      <c r="E307" s="30" t="s">
        <v>287</v>
      </c>
      <c r="F307" s="462" t="s">
        <v>1</v>
      </c>
      <c r="G307" s="438"/>
      <c r="H307" s="120">
        <f>$EV$438</f>
        <v>2386.5</v>
      </c>
      <c r="I307" s="4"/>
      <c r="J307" s="30" t="s">
        <v>287</v>
      </c>
      <c r="K307" s="462" t="s">
        <v>13</v>
      </c>
      <c r="L307" s="438"/>
      <c r="M307" s="120">
        <f>$FE$444</f>
        <v>2645.4</v>
      </c>
      <c r="N307" s="30" t="s">
        <v>287</v>
      </c>
      <c r="O307" s="433" t="s">
        <v>1010</v>
      </c>
      <c r="P307" s="438"/>
      <c r="Q307" s="120">
        <f>$QY$450</f>
        <v>1506.1999999999998</v>
      </c>
      <c r="R307" s="4"/>
      <c r="S307" s="30" t="s">
        <v>287</v>
      </c>
      <c r="T307" s="442" t="s">
        <v>143</v>
      </c>
      <c r="U307" s="438"/>
      <c r="V307" s="120">
        <f>$ED$456</f>
        <v>1847.6</v>
      </c>
      <c r="W307" s="30" t="s">
        <v>287</v>
      </c>
      <c r="X307" s="433" t="s">
        <v>988</v>
      </c>
      <c r="Y307" s="433"/>
      <c r="Z307" s="120">
        <f>$QP$462</f>
        <v>1309.6999999999998</v>
      </c>
      <c r="AA307" s="4"/>
      <c r="AB307" s="30" t="s">
        <v>287</v>
      </c>
      <c r="AC307" s="442" t="s">
        <v>144</v>
      </c>
      <c r="AD307" s="433"/>
      <c r="AE307" s="120">
        <f>$CK$468</f>
        <v>639.84999999999991</v>
      </c>
      <c r="AF307" s="30" t="s">
        <v>287</v>
      </c>
      <c r="AG307" s="472" t="s">
        <v>2566</v>
      </c>
      <c r="AH307" s="11"/>
      <c r="AI307" s="120">
        <f>$YF$474</f>
        <v>690.19999999999993</v>
      </c>
      <c r="AJ307" s="4"/>
      <c r="AK307" s="30" t="s">
        <v>287</v>
      </c>
      <c r="AL307" s="433" t="s">
        <v>1004</v>
      </c>
      <c r="AM307" s="433"/>
      <c r="AN307" s="120">
        <f>$NV$480</f>
        <v>422.4</v>
      </c>
      <c r="AO307" s="30" t="s">
        <v>287</v>
      </c>
      <c r="AP307" s="433" t="s">
        <v>1020</v>
      </c>
      <c r="AQ307" s="438"/>
      <c r="AR307" s="120">
        <f>$PO$486</f>
        <v>143</v>
      </c>
      <c r="AS307" s="4"/>
      <c r="AT307" s="30" t="s">
        <v>287</v>
      </c>
      <c r="AU307" s="433" t="s">
        <v>999</v>
      </c>
      <c r="AV307" s="11"/>
      <c r="AW307" s="120">
        <f>$KJ$492</f>
        <v>229.00000000000003</v>
      </c>
      <c r="AX307" s="30" t="s">
        <v>287</v>
      </c>
      <c r="AY307" s="472" t="s">
        <v>2569</v>
      </c>
      <c r="AZ307" s="438"/>
      <c r="BA307" s="120">
        <f>$ZG$498</f>
        <v>86.7</v>
      </c>
      <c r="BB307" s="4"/>
      <c r="BK307" s="4"/>
      <c r="BT307" s="4"/>
      <c r="CC307" s="4"/>
      <c r="CL307" s="4"/>
      <c r="CU307" s="4"/>
      <c r="DD307" s="4"/>
      <c r="DM307" s="4"/>
      <c r="DV307" s="4"/>
      <c r="EE307" s="4"/>
      <c r="EN307" s="4"/>
      <c r="EW307" s="4"/>
      <c r="FF307" s="4"/>
      <c r="FO307" s="4"/>
      <c r="FX307" s="4"/>
      <c r="GG307" s="4"/>
      <c r="GP307" s="4"/>
      <c r="GY307" s="4"/>
      <c r="HH307" s="4"/>
      <c r="JD307" s="73"/>
      <c r="RS307" s="309"/>
    </row>
    <row r="308" spans="1:487" s="3" customFormat="1">
      <c r="A308" s="30" t="s">
        <v>990</v>
      </c>
      <c r="B308" s="433" t="s">
        <v>988</v>
      </c>
      <c r="C308" s="433"/>
      <c r="D308" s="120">
        <f>$QP$432</f>
        <v>4972.5999999999995</v>
      </c>
      <c r="E308" s="30" t="s">
        <v>990</v>
      </c>
      <c r="F308" s="433" t="s">
        <v>999</v>
      </c>
      <c r="G308" s="438"/>
      <c r="H308" s="120">
        <f>$KJ$438</f>
        <v>2330.1</v>
      </c>
      <c r="I308" s="4"/>
      <c r="J308" s="30" t="s">
        <v>990</v>
      </c>
      <c r="K308" s="472" t="s">
        <v>2569</v>
      </c>
      <c r="L308" s="438"/>
      <c r="M308" s="120">
        <f>$ZG$444</f>
        <v>2641.2</v>
      </c>
      <c r="N308" s="30" t="s">
        <v>990</v>
      </c>
      <c r="O308" s="433" t="s">
        <v>1008</v>
      </c>
      <c r="P308" s="438"/>
      <c r="Q308" s="120">
        <f>$OW$450</f>
        <v>1506.1000000000001</v>
      </c>
      <c r="R308" s="4"/>
      <c r="S308" s="30" t="s">
        <v>990</v>
      </c>
      <c r="T308" s="462" t="s">
        <v>4</v>
      </c>
      <c r="U308" s="438"/>
      <c r="V308" s="120">
        <f>$GX$456</f>
        <v>1845</v>
      </c>
      <c r="W308" s="30" t="s">
        <v>990</v>
      </c>
      <c r="X308" s="472" t="s">
        <v>2546</v>
      </c>
      <c r="Y308" s="438"/>
      <c r="Z308" s="120">
        <f>$TS$462</f>
        <v>1309.2</v>
      </c>
      <c r="AA308" s="4"/>
      <c r="AB308" s="30" t="s">
        <v>990</v>
      </c>
      <c r="AC308" s="472" t="s">
        <v>2562</v>
      </c>
      <c r="AD308" s="438"/>
      <c r="AE308" s="120">
        <f>$WV$468</f>
        <v>620.6</v>
      </c>
      <c r="AF308" s="30" t="s">
        <v>990</v>
      </c>
      <c r="AG308" s="433" t="s">
        <v>988</v>
      </c>
      <c r="AH308" s="11"/>
      <c r="AI308" s="120">
        <f>$QP$474</f>
        <v>686.5</v>
      </c>
      <c r="AJ308" s="4"/>
      <c r="AK308" s="30" t="s">
        <v>990</v>
      </c>
      <c r="AL308" s="442" t="s">
        <v>143</v>
      </c>
      <c r="AM308" s="433"/>
      <c r="AN308" s="120">
        <f>$ED$480</f>
        <v>421.29999999999995</v>
      </c>
      <c r="AO308" s="30" t="s">
        <v>990</v>
      </c>
      <c r="AP308" s="472" t="s">
        <v>2604</v>
      </c>
      <c r="AQ308" s="433"/>
      <c r="AR308" s="120">
        <f>$ZY$486</f>
        <v>142.9</v>
      </c>
      <c r="AS308" s="4"/>
      <c r="AT308" s="30" t="s">
        <v>990</v>
      </c>
      <c r="AU308" s="472" t="s">
        <v>2566</v>
      </c>
      <c r="AV308" s="438"/>
      <c r="AW308" s="120">
        <f>$YF$492</f>
        <v>227.3</v>
      </c>
      <c r="AX308" s="30" t="s">
        <v>990</v>
      </c>
      <c r="AY308" s="433" t="s">
        <v>1047</v>
      </c>
      <c r="AZ308" s="438"/>
      <c r="BA308" s="120">
        <f>$MC$498</f>
        <v>83.4</v>
      </c>
      <c r="BB308" s="4"/>
      <c r="BK308" s="4"/>
      <c r="BT308" s="4"/>
      <c r="CC308" s="4"/>
      <c r="CL308" s="4"/>
      <c r="CU308" s="4"/>
      <c r="DD308" s="4"/>
      <c r="DM308" s="4"/>
      <c r="DV308" s="4"/>
      <c r="EE308" s="4"/>
      <c r="EN308" s="4"/>
      <c r="EW308" s="4"/>
      <c r="FF308" s="4"/>
      <c r="FO308" s="4"/>
      <c r="FX308" s="4"/>
      <c r="GG308" s="4"/>
      <c r="GP308" s="4"/>
      <c r="GY308" s="4"/>
      <c r="HH308" s="4"/>
      <c r="JD308" s="73"/>
      <c r="RS308" s="309"/>
    </row>
    <row r="309" spans="1:487" s="3" customFormat="1">
      <c r="A309" s="30" t="s">
        <v>991</v>
      </c>
      <c r="B309" s="472" t="s">
        <v>2546</v>
      </c>
      <c r="C309" s="438"/>
      <c r="D309" s="120">
        <f>$TS$432</f>
        <v>4954.7000000000007</v>
      </c>
      <c r="E309" s="30" t="s">
        <v>991</v>
      </c>
      <c r="F309" s="433" t="s">
        <v>983</v>
      </c>
      <c r="G309" s="11"/>
      <c r="H309" s="120">
        <f>$ML$438</f>
        <v>2317.4</v>
      </c>
      <c r="I309" s="4"/>
      <c r="J309" s="30" t="s">
        <v>991</v>
      </c>
      <c r="K309" s="431" t="s">
        <v>21</v>
      </c>
      <c r="L309" s="11"/>
      <c r="M309" s="120">
        <f>$Q$444</f>
        <v>2633.5</v>
      </c>
      <c r="N309" s="30" t="s">
        <v>991</v>
      </c>
      <c r="O309" s="433" t="s">
        <v>1020</v>
      </c>
      <c r="P309" s="438"/>
      <c r="Q309" s="120">
        <f>$PO$450</f>
        <v>1482.3000000000002</v>
      </c>
      <c r="R309" s="4"/>
      <c r="S309" s="30" t="s">
        <v>991</v>
      </c>
      <c r="T309" s="472" t="s">
        <v>2559</v>
      </c>
      <c r="U309" s="11"/>
      <c r="V309" s="120">
        <f>$VU$456</f>
        <v>1795.3000000000002</v>
      </c>
      <c r="W309" s="30" t="s">
        <v>991</v>
      </c>
      <c r="X309" s="472" t="s">
        <v>2548</v>
      </c>
      <c r="Y309" s="11"/>
      <c r="Z309" s="120">
        <f>$UB$462</f>
        <v>1307.5</v>
      </c>
      <c r="AA309" s="4"/>
      <c r="AB309" s="30" t="s">
        <v>991</v>
      </c>
      <c r="AC309" s="433" t="s">
        <v>983</v>
      </c>
      <c r="AD309" s="433"/>
      <c r="AE309" s="120">
        <f>$ML$468</f>
        <v>609</v>
      </c>
      <c r="AF309" s="30" t="s">
        <v>991</v>
      </c>
      <c r="AG309" s="431" t="s">
        <v>21</v>
      </c>
      <c r="AH309" s="438"/>
      <c r="AI309" s="120">
        <f>$Q$474</f>
        <v>672.59999999999991</v>
      </c>
      <c r="AJ309" s="4"/>
      <c r="AK309" s="30" t="s">
        <v>991</v>
      </c>
      <c r="AL309" s="462" t="s">
        <v>37</v>
      </c>
      <c r="AM309" s="438"/>
      <c r="AN309" s="120">
        <f>$DL$480</f>
        <v>413.7</v>
      </c>
      <c r="AO309" s="30" t="s">
        <v>991</v>
      </c>
      <c r="AP309" s="433" t="s">
        <v>1004</v>
      </c>
      <c r="AQ309" s="438"/>
      <c r="AR309" s="120">
        <f>$NV$486</f>
        <v>142.9</v>
      </c>
      <c r="AS309" s="4"/>
      <c r="AT309" s="30" t="s">
        <v>991</v>
      </c>
      <c r="AU309" s="442" t="s">
        <v>144</v>
      </c>
      <c r="AV309" s="433"/>
      <c r="AW309" s="120">
        <f>$CK$492</f>
        <v>221.39999999999998</v>
      </c>
      <c r="AX309" s="30" t="s">
        <v>991</v>
      </c>
      <c r="AY309" s="433" t="s">
        <v>989</v>
      </c>
      <c r="AZ309" s="11"/>
      <c r="BA309" s="120">
        <f>$RH$498</f>
        <v>81.3</v>
      </c>
      <c r="BB309" s="4"/>
      <c r="BK309" s="4"/>
      <c r="BT309" s="4"/>
      <c r="CC309" s="4"/>
      <c r="CL309" s="4"/>
      <c r="CU309" s="4"/>
      <c r="DD309" s="4"/>
      <c r="DM309" s="4"/>
      <c r="DV309" s="4"/>
      <c r="EE309" s="4"/>
      <c r="EN309" s="4"/>
      <c r="EW309" s="4"/>
      <c r="FF309" s="4"/>
      <c r="FO309" s="4"/>
      <c r="FX309" s="4"/>
      <c r="GG309" s="4"/>
      <c r="GP309" s="4"/>
      <c r="GY309" s="4"/>
      <c r="HH309" s="4"/>
      <c r="JD309" s="73"/>
      <c r="RS309" s="309"/>
    </row>
    <row r="310" spans="1:487" s="3" customFormat="1">
      <c r="A310" s="30" t="s">
        <v>992</v>
      </c>
      <c r="B310" s="433" t="s">
        <v>1013</v>
      </c>
      <c r="C310" s="433"/>
      <c r="D310" s="120">
        <f>$NM$432</f>
        <v>4950.3000000000011</v>
      </c>
      <c r="E310" s="30" t="s">
        <v>992</v>
      </c>
      <c r="F310" s="442" t="s">
        <v>145</v>
      </c>
      <c r="G310" s="438"/>
      <c r="H310" s="120">
        <f>$GF$438</f>
        <v>2294.3999999999996</v>
      </c>
      <c r="I310" s="4"/>
      <c r="J310" s="30" t="s">
        <v>992</v>
      </c>
      <c r="K310" s="438" t="s">
        <v>160</v>
      </c>
      <c r="L310" s="11"/>
      <c r="M310" s="120">
        <f>$HP$444</f>
        <v>2612</v>
      </c>
      <c r="N310" s="30" t="s">
        <v>992</v>
      </c>
      <c r="O310" s="438" t="s">
        <v>1026</v>
      </c>
      <c r="P310" s="11"/>
      <c r="Q310" s="120">
        <f>$ON$450</f>
        <v>1474.7</v>
      </c>
      <c r="R310" s="4"/>
      <c r="S310" s="30" t="s">
        <v>992</v>
      </c>
      <c r="T310" s="472" t="s">
        <v>2561</v>
      </c>
      <c r="U310" s="438"/>
      <c r="V310" s="120">
        <f>$WM$456</f>
        <v>1780.5</v>
      </c>
      <c r="W310" s="30" t="s">
        <v>992</v>
      </c>
      <c r="X310" s="472" t="s">
        <v>2565</v>
      </c>
      <c r="Y310" s="11"/>
      <c r="Z310" s="120">
        <f>$XW$462</f>
        <v>1299.6999999999998</v>
      </c>
      <c r="AA310" s="4"/>
      <c r="AB310" s="30" t="s">
        <v>992</v>
      </c>
      <c r="AC310" s="438" t="s">
        <v>1026</v>
      </c>
      <c r="AD310" s="438"/>
      <c r="AE310" s="120">
        <f>$ON$468</f>
        <v>608.70000000000005</v>
      </c>
      <c r="AF310" s="30" t="s">
        <v>992</v>
      </c>
      <c r="AG310" s="433" t="s">
        <v>1019</v>
      </c>
      <c r="AH310" s="11"/>
      <c r="AI310" s="120">
        <f>$LT$474</f>
        <v>670.8</v>
      </c>
      <c r="AJ310" s="4"/>
      <c r="AK310" s="30" t="s">
        <v>992</v>
      </c>
      <c r="AL310" s="438" t="s">
        <v>1028</v>
      </c>
      <c r="AM310" s="11"/>
      <c r="AN310" s="120">
        <f>$OE$480</f>
        <v>390.20000000000005</v>
      </c>
      <c r="AO310" s="30" t="s">
        <v>992</v>
      </c>
      <c r="AP310" s="431" t="s">
        <v>21</v>
      </c>
      <c r="AQ310" s="438"/>
      <c r="AR310" s="120">
        <f>$Q$486</f>
        <v>140.4</v>
      </c>
      <c r="AS310" s="4"/>
      <c r="AT310" s="30" t="s">
        <v>992</v>
      </c>
      <c r="AU310" s="438" t="s">
        <v>1036</v>
      </c>
      <c r="AV310" s="438"/>
      <c r="AW310" s="120">
        <f>$JR$492</f>
        <v>220.5</v>
      </c>
      <c r="AX310" s="30" t="s">
        <v>992</v>
      </c>
      <c r="AY310" s="472" t="s">
        <v>2548</v>
      </c>
      <c r="AZ310" s="438"/>
      <c r="BA310" s="120">
        <f>$UB$498</f>
        <v>72.399999999999991</v>
      </c>
      <c r="BB310" s="4"/>
      <c r="BK310" s="4"/>
      <c r="BT310" s="4"/>
      <c r="CC310" s="4"/>
      <c r="CL310" s="4"/>
      <c r="CU310" s="4"/>
      <c r="DD310" s="4"/>
      <c r="DM310" s="4"/>
      <c r="DV310" s="4"/>
      <c r="EE310" s="4"/>
      <c r="EN310" s="4"/>
      <c r="EW310" s="4"/>
      <c r="FF310" s="4"/>
      <c r="FO310" s="4"/>
      <c r="FX310" s="4"/>
      <c r="GG310" s="4"/>
      <c r="GP310" s="4"/>
      <c r="GY310" s="4"/>
      <c r="HH310" s="4"/>
      <c r="JD310" s="73"/>
      <c r="RS310" s="309"/>
    </row>
    <row r="311" spans="1:487" s="3" customFormat="1">
      <c r="A311" s="30" t="s">
        <v>994</v>
      </c>
      <c r="B311" s="472" t="s">
        <v>2554</v>
      </c>
      <c r="C311" s="438"/>
      <c r="D311" s="120">
        <f>$VL$432</f>
        <v>4921.2999999999993</v>
      </c>
      <c r="E311" s="30" t="s">
        <v>994</v>
      </c>
      <c r="F311" s="472" t="s">
        <v>2552</v>
      </c>
      <c r="G311" s="438"/>
      <c r="H311" s="120">
        <f>$VC$438</f>
        <v>2281.2999999999997</v>
      </c>
      <c r="I311" s="4"/>
      <c r="J311" s="30" t="s">
        <v>994</v>
      </c>
      <c r="K311" s="472" t="s">
        <v>2566</v>
      </c>
      <c r="L311" s="438"/>
      <c r="M311" s="120">
        <f>$YF$444</f>
        <v>2591.8000000000002</v>
      </c>
      <c r="N311" s="30" t="s">
        <v>994</v>
      </c>
      <c r="O311" s="462" t="s">
        <v>27</v>
      </c>
      <c r="P311" s="438"/>
      <c r="Q311" s="120">
        <f>$CT$450</f>
        <v>1472</v>
      </c>
      <c r="R311" s="4"/>
      <c r="S311" s="30" t="s">
        <v>994</v>
      </c>
      <c r="T311" s="433" t="s">
        <v>1057</v>
      </c>
      <c r="U311" s="438"/>
      <c r="V311" s="120">
        <f>$LB$456</f>
        <v>1750.3999999999999</v>
      </c>
      <c r="W311" s="30" t="s">
        <v>994</v>
      </c>
      <c r="X311" s="472" t="s">
        <v>2549</v>
      </c>
      <c r="Y311" s="11"/>
      <c r="Z311" s="120">
        <f>$UK$462</f>
        <v>1282.8000000000002</v>
      </c>
      <c r="AA311" s="4"/>
      <c r="AB311" s="30" t="s">
        <v>994</v>
      </c>
      <c r="AC311" s="472" t="s">
        <v>2569</v>
      </c>
      <c r="AD311" s="11"/>
      <c r="AE311" s="120">
        <f>$ZG$468</f>
        <v>599.5</v>
      </c>
      <c r="AF311" s="30" t="s">
        <v>994</v>
      </c>
      <c r="AG311" s="433" t="s">
        <v>1008</v>
      </c>
      <c r="AH311" s="438"/>
      <c r="AI311" s="120">
        <f>$OW$474</f>
        <v>652.5</v>
      </c>
      <c r="AJ311" s="4"/>
      <c r="AK311" s="30" t="s">
        <v>994</v>
      </c>
      <c r="AL311" s="472" t="s">
        <v>2568</v>
      </c>
      <c r="AM311" s="11"/>
      <c r="AN311" s="120">
        <f>$YX$480</f>
        <v>343</v>
      </c>
      <c r="AO311" s="30" t="s">
        <v>994</v>
      </c>
      <c r="AP311" s="433" t="s">
        <v>993</v>
      </c>
      <c r="AQ311" s="438"/>
      <c r="AR311" s="120">
        <f>$KA$486</f>
        <v>139.6</v>
      </c>
      <c r="AS311" s="4"/>
      <c r="AT311" s="30" t="s">
        <v>994</v>
      </c>
      <c r="AU311" s="433" t="s">
        <v>1057</v>
      </c>
      <c r="AV311" s="438"/>
      <c r="AW311" s="120">
        <f>$LB$492</f>
        <v>219.70000000000002</v>
      </c>
      <c r="AX311" s="30" t="s">
        <v>994</v>
      </c>
      <c r="AY311" s="462" t="s">
        <v>6</v>
      </c>
      <c r="AZ311" s="438"/>
      <c r="BA311" s="120">
        <f>$DC$498</f>
        <v>61.6</v>
      </c>
      <c r="BB311" s="4"/>
      <c r="BK311" s="4"/>
      <c r="BT311" s="4"/>
      <c r="CC311" s="4"/>
      <c r="CL311" s="4"/>
      <c r="CU311" s="4"/>
      <c r="DD311" s="4"/>
      <c r="DM311" s="4"/>
      <c r="DV311" s="4"/>
      <c r="EE311" s="4"/>
      <c r="EN311" s="4"/>
      <c r="EW311" s="4"/>
      <c r="FF311" s="4"/>
      <c r="FO311" s="4"/>
      <c r="FX311" s="4"/>
      <c r="GG311" s="4"/>
      <c r="GP311" s="4"/>
      <c r="GY311" s="4"/>
      <c r="HH311" s="4"/>
      <c r="JD311" s="73"/>
      <c r="RS311" s="309"/>
    </row>
    <row r="312" spans="1:487" s="3" customFormat="1">
      <c r="A312" s="30" t="s">
        <v>1000</v>
      </c>
      <c r="B312" s="438" t="s">
        <v>155</v>
      </c>
      <c r="C312" s="433"/>
      <c r="D312" s="120">
        <f>$IH$432</f>
        <v>4913.3</v>
      </c>
      <c r="E312" s="30" t="s">
        <v>1000</v>
      </c>
      <c r="F312" s="462" t="s">
        <v>23</v>
      </c>
      <c r="G312" s="433"/>
      <c r="H312" s="120">
        <f>$EM$438</f>
        <v>2264.9</v>
      </c>
      <c r="I312" s="4"/>
      <c r="J312" s="30" t="s">
        <v>1000</v>
      </c>
      <c r="K312" s="462" t="s">
        <v>31</v>
      </c>
      <c r="L312" s="11"/>
      <c r="M312" s="120">
        <f>$H$444</f>
        <v>2544.4</v>
      </c>
      <c r="N312" s="30" t="s">
        <v>1000</v>
      </c>
      <c r="O312" s="462" t="s">
        <v>39</v>
      </c>
      <c r="P312" s="438"/>
      <c r="Q312" s="120">
        <f>$BJ$450</f>
        <v>1471</v>
      </c>
      <c r="R312" s="4"/>
      <c r="S312" s="30" t="s">
        <v>1000</v>
      </c>
      <c r="T312" s="472" t="s">
        <v>2569</v>
      </c>
      <c r="U312" s="11"/>
      <c r="V312" s="120">
        <f>$ZG$456</f>
        <v>1732.7000000000003</v>
      </c>
      <c r="W312" s="30" t="s">
        <v>1000</v>
      </c>
      <c r="X312" s="472" t="s">
        <v>2562</v>
      </c>
      <c r="Y312" s="11"/>
      <c r="Z312" s="120">
        <f>$WV$462</f>
        <v>1251.5999999999999</v>
      </c>
      <c r="AA312" s="4"/>
      <c r="AB312" s="30" t="s">
        <v>1000</v>
      </c>
      <c r="AC312" s="472" t="s">
        <v>2544</v>
      </c>
      <c r="AD312" s="438"/>
      <c r="AE312" s="120">
        <f>$TJ$468</f>
        <v>598.79999999999995</v>
      </c>
      <c r="AF312" s="30" t="s">
        <v>1000</v>
      </c>
      <c r="AG312" s="442" t="s">
        <v>144</v>
      </c>
      <c r="AH312" s="11"/>
      <c r="AI312" s="120">
        <f>$CK$474</f>
        <v>614.20000000000005</v>
      </c>
      <c r="AJ312" s="4"/>
      <c r="AK312" s="30" t="s">
        <v>1000</v>
      </c>
      <c r="AL312" s="442" t="s">
        <v>145</v>
      </c>
      <c r="AM312" s="11"/>
      <c r="AN312" s="120">
        <f>$GF$480</f>
        <v>325.39999999999998</v>
      </c>
      <c r="AO312" s="30" t="s">
        <v>1000</v>
      </c>
      <c r="AP312" s="462" t="s">
        <v>19</v>
      </c>
      <c r="AQ312" s="438"/>
      <c r="AR312" s="120">
        <f>$CB$486</f>
        <v>138</v>
      </c>
      <c r="AS312" s="4"/>
      <c r="AT312" s="30" t="s">
        <v>1000</v>
      </c>
      <c r="AU312" s="433" t="s">
        <v>983</v>
      </c>
      <c r="AV312" s="438"/>
      <c r="AW312" s="120">
        <f>$ML$492</f>
        <v>219.4</v>
      </c>
      <c r="AX312" s="30" t="s">
        <v>1000</v>
      </c>
      <c r="AY312" s="472" t="s">
        <v>2544</v>
      </c>
      <c r="AZ312" s="11"/>
      <c r="BA312" s="120">
        <f>$TJ$498</f>
        <v>61</v>
      </c>
      <c r="BB312" s="4"/>
      <c r="BK312" s="4"/>
      <c r="BT312" s="4"/>
      <c r="CC312" s="4"/>
      <c r="CL312" s="4"/>
      <c r="CU312" s="4"/>
      <c r="DD312" s="4"/>
      <c r="DM312" s="4"/>
      <c r="DV312" s="4"/>
      <c r="EE312" s="4"/>
      <c r="EN312" s="4"/>
      <c r="EW312" s="4"/>
      <c r="FF312" s="4"/>
      <c r="FO312" s="4"/>
      <c r="FX312" s="4"/>
      <c r="GG312" s="4"/>
      <c r="GP312" s="4"/>
      <c r="GY312" s="4"/>
      <c r="HH312" s="4"/>
      <c r="JD312" s="73"/>
      <c r="RS312" s="309"/>
    </row>
    <row r="313" spans="1:487" s="3" customFormat="1">
      <c r="A313" s="30" t="s">
        <v>1002</v>
      </c>
      <c r="B313" s="462" t="s">
        <v>35</v>
      </c>
      <c r="C313" s="433"/>
      <c r="D313" s="120">
        <f>$FW$432</f>
        <v>4892.3</v>
      </c>
      <c r="E313" s="30" t="s">
        <v>1002</v>
      </c>
      <c r="F313" s="433" t="s">
        <v>1003</v>
      </c>
      <c r="G313" s="433"/>
      <c r="H313" s="120">
        <f>$ND$438</f>
        <v>2261.9</v>
      </c>
      <c r="I313" s="4"/>
      <c r="J313" s="30" t="s">
        <v>1002</v>
      </c>
      <c r="K313" s="472" t="s">
        <v>2552</v>
      </c>
      <c r="L313" s="11"/>
      <c r="M313" s="120">
        <f>$VC$444</f>
        <v>2539.2000000000003</v>
      </c>
      <c r="N313" s="30" t="s">
        <v>1002</v>
      </c>
      <c r="O313" s="462" t="s">
        <v>37</v>
      </c>
      <c r="P313" s="438"/>
      <c r="Q313" s="120">
        <f>$DL$450</f>
        <v>1465.3</v>
      </c>
      <c r="R313" s="4"/>
      <c r="S313" s="30" t="s">
        <v>1002</v>
      </c>
      <c r="T313" s="433" t="s">
        <v>999</v>
      </c>
      <c r="U313" s="11"/>
      <c r="V313" s="120">
        <f>$KJ$456</f>
        <v>1689</v>
      </c>
      <c r="W313" s="30" t="s">
        <v>1002</v>
      </c>
      <c r="X313" s="472" t="s">
        <v>2568</v>
      </c>
      <c r="Y313" s="11"/>
      <c r="Z313" s="120">
        <f>$YX$462</f>
        <v>1246.5</v>
      </c>
      <c r="AA313" s="4"/>
      <c r="AB313" s="30" t="s">
        <v>1002</v>
      </c>
      <c r="AC313" s="433" t="s">
        <v>1003</v>
      </c>
      <c r="AD313" s="438"/>
      <c r="AE313" s="120">
        <f>$ND$468</f>
        <v>594.6</v>
      </c>
      <c r="AF313" s="30" t="s">
        <v>1002</v>
      </c>
      <c r="AG313" s="462" t="s">
        <v>15</v>
      </c>
      <c r="AH313" s="438"/>
      <c r="AI313" s="120">
        <f>$FN$474</f>
        <v>605.59999999999991</v>
      </c>
      <c r="AJ313" s="4"/>
      <c r="AK313" s="30" t="s">
        <v>1002</v>
      </c>
      <c r="AL313" s="462" t="s">
        <v>13</v>
      </c>
      <c r="AM313" s="11"/>
      <c r="AN313" s="120">
        <f>$FE$480</f>
        <v>322.89999999999998</v>
      </c>
      <c r="AO313" s="30" t="s">
        <v>1002</v>
      </c>
      <c r="AP313" s="438" t="s">
        <v>156</v>
      </c>
      <c r="AQ313" s="433"/>
      <c r="AR313" s="120">
        <f>$GO$486</f>
        <v>133.5</v>
      </c>
      <c r="AS313" s="4"/>
      <c r="AT313" s="30" t="s">
        <v>1002</v>
      </c>
      <c r="AU313" s="462" t="s">
        <v>1</v>
      </c>
      <c r="AV313" s="11"/>
      <c r="AW313" s="120">
        <f>$EV$492</f>
        <v>215.6</v>
      </c>
      <c r="AX313" s="30" t="s">
        <v>1002</v>
      </c>
      <c r="AY313" s="462" t="s">
        <v>27</v>
      </c>
      <c r="AZ313" s="11"/>
      <c r="BA313" s="120">
        <f>$CT$498</f>
        <v>60.3</v>
      </c>
      <c r="BB313" s="4"/>
      <c r="BK313" s="4"/>
      <c r="BT313" s="4"/>
      <c r="CC313" s="4"/>
      <c r="CL313" s="4"/>
      <c r="CU313" s="4"/>
      <c r="DD313" s="4"/>
      <c r="DM313" s="4"/>
      <c r="DV313" s="4"/>
      <c r="EE313" s="4"/>
      <c r="EN313" s="4"/>
      <c r="EW313" s="4"/>
      <c r="FF313" s="4"/>
      <c r="FO313" s="4"/>
      <c r="FX313" s="4"/>
      <c r="GG313" s="4"/>
      <c r="GP313" s="4"/>
      <c r="GY313" s="4"/>
      <c r="HH313" s="4"/>
      <c r="JD313" s="73"/>
      <c r="RS313" s="309"/>
    </row>
    <row r="314" spans="1:487" s="3" customFormat="1">
      <c r="A314" s="30" t="s">
        <v>1005</v>
      </c>
      <c r="B314" s="433" t="s">
        <v>1008</v>
      </c>
      <c r="C314" s="433"/>
      <c r="D314" s="120">
        <f>$OW$432</f>
        <v>4858.9000000000005</v>
      </c>
      <c r="E314" s="30" t="s">
        <v>1005</v>
      </c>
      <c r="F314" s="462" t="s">
        <v>35</v>
      </c>
      <c r="G314" s="438"/>
      <c r="H314" s="120">
        <f>$FW$438</f>
        <v>2261.6999999999998</v>
      </c>
      <c r="I314" s="4"/>
      <c r="J314" s="30" t="s">
        <v>1005</v>
      </c>
      <c r="K314" s="438" t="s">
        <v>158</v>
      </c>
      <c r="L314" s="11"/>
      <c r="M314" s="120">
        <f>$IQ$444</f>
        <v>2522.1499999999996</v>
      </c>
      <c r="N314" s="30" t="s">
        <v>1005</v>
      </c>
      <c r="O314" s="462" t="s">
        <v>9</v>
      </c>
      <c r="P314" s="438"/>
      <c r="Q314" s="120">
        <f>$BA$450</f>
        <v>1463.5</v>
      </c>
      <c r="R314" s="4"/>
      <c r="S314" s="30" t="s">
        <v>1005</v>
      </c>
      <c r="T314" s="438" t="s">
        <v>164</v>
      </c>
      <c r="U314" s="11"/>
      <c r="V314" s="120">
        <f>$HG$456</f>
        <v>1672.1</v>
      </c>
      <c r="W314" s="30" t="s">
        <v>1005</v>
      </c>
      <c r="X314" s="472" t="s">
        <v>2551</v>
      </c>
      <c r="Y314" s="11"/>
      <c r="Z314" s="120">
        <f>$UT$462</f>
        <v>1236.3</v>
      </c>
      <c r="AA314" s="4"/>
      <c r="AB314" s="30" t="s">
        <v>1005</v>
      </c>
      <c r="AC314" s="472" t="s">
        <v>2570</v>
      </c>
      <c r="AD314" s="438"/>
      <c r="AE314" s="120">
        <f>$ZP$468</f>
        <v>583.1</v>
      </c>
      <c r="AF314" s="30" t="s">
        <v>1005</v>
      </c>
      <c r="AG314" s="462" t="s">
        <v>1</v>
      </c>
      <c r="AH314" s="433"/>
      <c r="AI314" s="120">
        <f>$EV$474</f>
        <v>585.29999999999995</v>
      </c>
      <c r="AJ314" s="4"/>
      <c r="AK314" s="30" t="s">
        <v>1005</v>
      </c>
      <c r="AL314" s="438" t="s">
        <v>164</v>
      </c>
      <c r="AM314" s="11"/>
      <c r="AN314" s="120">
        <f>$HG$480</f>
        <v>305.2</v>
      </c>
      <c r="AO314" s="30" t="s">
        <v>1005</v>
      </c>
      <c r="AP314" s="438" t="s">
        <v>155</v>
      </c>
      <c r="AQ314" s="433"/>
      <c r="AR314" s="120">
        <f>$IH$486</f>
        <v>131.69999999999999</v>
      </c>
      <c r="AS314" s="4"/>
      <c r="AT314" s="30" t="s">
        <v>1005</v>
      </c>
      <c r="AU314" s="442" t="s">
        <v>145</v>
      </c>
      <c r="AV314" s="438"/>
      <c r="AW314" s="120">
        <f>$GF$492</f>
        <v>191.9</v>
      </c>
      <c r="AX314" s="30" t="s">
        <v>1005</v>
      </c>
      <c r="AY314" s="472" t="s">
        <v>2559</v>
      </c>
      <c r="AZ314" s="11"/>
      <c r="BA314" s="120">
        <f>$VU$498</f>
        <v>60</v>
      </c>
      <c r="BB314" s="4"/>
      <c r="BK314" s="4"/>
      <c r="BT314" s="4"/>
      <c r="CC314" s="4"/>
      <c r="CL314" s="4"/>
      <c r="CU314" s="4"/>
      <c r="DD314" s="4"/>
      <c r="DM314" s="4"/>
      <c r="DV314" s="4"/>
      <c r="EE314" s="4"/>
      <c r="EN314" s="4"/>
      <c r="EW314" s="4"/>
      <c r="FF314" s="4"/>
      <c r="FO314" s="4"/>
      <c r="FX314" s="4"/>
      <c r="GG314" s="4"/>
      <c r="GP314" s="4"/>
      <c r="GY314" s="4"/>
      <c r="HH314" s="4"/>
      <c r="JD314" s="73"/>
      <c r="RS314" s="309"/>
    </row>
    <row r="315" spans="1:487" s="3" customFormat="1">
      <c r="A315" s="30" t="s">
        <v>1006</v>
      </c>
      <c r="B315" s="462" t="s">
        <v>37</v>
      </c>
      <c r="C315" s="433"/>
      <c r="D315" s="120">
        <f>$DL$432</f>
        <v>4841.3</v>
      </c>
      <c r="E315" s="30" t="s">
        <v>1006</v>
      </c>
      <c r="F315" s="462" t="s">
        <v>37</v>
      </c>
      <c r="G315" s="11"/>
      <c r="H315" s="120">
        <f>$DL$438</f>
        <v>2220.1</v>
      </c>
      <c r="I315" s="4"/>
      <c r="J315" s="30" t="s">
        <v>1006</v>
      </c>
      <c r="K315" s="433" t="s">
        <v>1003</v>
      </c>
      <c r="L315" s="438"/>
      <c r="M315" s="120">
        <f>$ND$444</f>
        <v>2506.7000000000003</v>
      </c>
      <c r="N315" s="30" t="s">
        <v>1006</v>
      </c>
      <c r="O315" s="462" t="s">
        <v>17</v>
      </c>
      <c r="P315" s="11"/>
      <c r="Q315" s="120">
        <f>$AI$450</f>
        <v>1458.3000000000002</v>
      </c>
      <c r="R315" s="4"/>
      <c r="S315" s="30" t="s">
        <v>1006</v>
      </c>
      <c r="T315" s="438" t="s">
        <v>158</v>
      </c>
      <c r="U315" s="11"/>
      <c r="V315" s="120">
        <f>$IQ$456</f>
        <v>1611.4</v>
      </c>
      <c r="W315" s="30" t="s">
        <v>1006</v>
      </c>
      <c r="X315" s="433" t="s">
        <v>1045</v>
      </c>
      <c r="Y315" s="11"/>
      <c r="Z315" s="120">
        <f>$RQ$462</f>
        <v>1225</v>
      </c>
      <c r="AA315" s="4"/>
      <c r="AB315" s="30" t="s">
        <v>1006</v>
      </c>
      <c r="AC315" s="433" t="s">
        <v>1004</v>
      </c>
      <c r="AD315" s="433"/>
      <c r="AE315" s="120">
        <f>$NV$468</f>
        <v>575.6</v>
      </c>
      <c r="AF315" s="30" t="s">
        <v>1006</v>
      </c>
      <c r="AG315" s="472" t="s">
        <v>2563</v>
      </c>
      <c r="AH315" s="438"/>
      <c r="AI315" s="120">
        <f>$XE$474</f>
        <v>561.70000000000005</v>
      </c>
      <c r="AJ315" s="4"/>
      <c r="AK315" s="30" t="s">
        <v>1006</v>
      </c>
      <c r="AL315" s="433" t="s">
        <v>1045</v>
      </c>
      <c r="AM315" s="11"/>
      <c r="AN315" s="120">
        <f>$RQ$480</f>
        <v>303.80000000000007</v>
      </c>
      <c r="AO315" s="30" t="s">
        <v>1006</v>
      </c>
      <c r="AP315" s="438" t="s">
        <v>157</v>
      </c>
      <c r="AQ315" s="433"/>
      <c r="AR315" s="120">
        <f>$HY$486</f>
        <v>130.1</v>
      </c>
      <c r="AS315" s="4"/>
      <c r="AT315" s="30" t="s">
        <v>1006</v>
      </c>
      <c r="AU315" s="433" t="s">
        <v>1047</v>
      </c>
      <c r="AV315" s="438"/>
      <c r="AW315" s="120">
        <f>$MC$492</f>
        <v>186.4</v>
      </c>
      <c r="AX315" s="30" t="s">
        <v>1006</v>
      </c>
      <c r="AY315" s="472" t="s">
        <v>2570</v>
      </c>
      <c r="AZ315" s="11"/>
      <c r="BA315" s="120">
        <f>$ZP$498</f>
        <v>59.2</v>
      </c>
      <c r="BB315" s="4"/>
      <c r="BK315" s="4"/>
      <c r="BT315" s="4"/>
      <c r="CC315" s="4"/>
      <c r="CL315" s="4"/>
      <c r="CU315" s="4"/>
      <c r="DD315" s="4"/>
      <c r="DM315" s="4"/>
      <c r="DV315" s="4"/>
      <c r="EE315" s="4"/>
      <c r="EN315" s="4"/>
      <c r="EW315" s="4"/>
      <c r="FF315" s="4"/>
      <c r="FO315" s="4"/>
      <c r="FX315" s="4"/>
      <c r="GG315" s="4"/>
      <c r="GP315" s="4"/>
      <c r="GY315" s="4"/>
      <c r="HH315" s="4"/>
      <c r="JD315" s="73"/>
      <c r="RS315" s="309"/>
    </row>
    <row r="316" spans="1:487" s="3" customFormat="1">
      <c r="A316" s="30" t="s">
        <v>1009</v>
      </c>
      <c r="B316" s="462" t="s">
        <v>39</v>
      </c>
      <c r="C316" s="438"/>
      <c r="D316" s="120">
        <f>$BJ$432</f>
        <v>4768.6000000000004</v>
      </c>
      <c r="E316" s="30" t="s">
        <v>1009</v>
      </c>
      <c r="F316" s="472" t="s">
        <v>2560</v>
      </c>
      <c r="G316" s="438"/>
      <c r="H316" s="120">
        <f>$WD$438</f>
        <v>2169.9</v>
      </c>
      <c r="I316" s="4"/>
      <c r="J316" s="30" t="s">
        <v>1009</v>
      </c>
      <c r="K316" s="462" t="s">
        <v>33</v>
      </c>
      <c r="L316" s="433"/>
      <c r="M316" s="120">
        <f>$BS$444</f>
        <v>2503</v>
      </c>
      <c r="N316" s="30" t="s">
        <v>1009</v>
      </c>
      <c r="O316" s="472" t="s">
        <v>2546</v>
      </c>
      <c r="P316" s="11"/>
      <c r="Q316" s="120">
        <f>$TS$450</f>
        <v>1453.8000000000002</v>
      </c>
      <c r="R316" s="4"/>
      <c r="S316" s="30" t="s">
        <v>1009</v>
      </c>
      <c r="T316" s="462" t="s">
        <v>15</v>
      </c>
      <c r="U316" s="11"/>
      <c r="V316" s="120">
        <f>$FN$456</f>
        <v>1598.3</v>
      </c>
      <c r="W316" s="30" t="s">
        <v>1009</v>
      </c>
      <c r="X316" s="472" t="s">
        <v>2552</v>
      </c>
      <c r="Y316" s="438"/>
      <c r="Z316" s="120">
        <f>$VC$462</f>
        <v>1221.1999999999998</v>
      </c>
      <c r="AA316" s="4"/>
      <c r="AB316" s="30" t="s">
        <v>1009</v>
      </c>
      <c r="AC316" s="433" t="s">
        <v>999</v>
      </c>
      <c r="AD316" s="438"/>
      <c r="AE316" s="120">
        <f>$KJ$468</f>
        <v>566.5</v>
      </c>
      <c r="AF316" s="30" t="s">
        <v>1009</v>
      </c>
      <c r="AG316" s="472" t="s">
        <v>2559</v>
      </c>
      <c r="AH316" s="11"/>
      <c r="AI316" s="120">
        <f>$VU$474</f>
        <v>519.70000000000005</v>
      </c>
      <c r="AJ316" s="4"/>
      <c r="AK316" s="30" t="s">
        <v>1009</v>
      </c>
      <c r="AL316" s="472" t="s">
        <v>2570</v>
      </c>
      <c r="AM316" s="11"/>
      <c r="AN316" s="120">
        <f>$ZP$480</f>
        <v>300.29999999999995</v>
      </c>
      <c r="AO316" s="30" t="s">
        <v>1009</v>
      </c>
      <c r="AP316" s="438" t="s">
        <v>1028</v>
      </c>
      <c r="AQ316" s="438"/>
      <c r="AR316" s="120">
        <f>$OE$486</f>
        <v>128.6</v>
      </c>
      <c r="AS316" s="4"/>
      <c r="AT316" s="30" t="s">
        <v>1009</v>
      </c>
      <c r="AU316" s="433" t="s">
        <v>1021</v>
      </c>
      <c r="AV316" s="433"/>
      <c r="AW316" s="120">
        <f>$PF$492</f>
        <v>182.5</v>
      </c>
      <c r="AX316" s="30" t="s">
        <v>1009</v>
      </c>
      <c r="AY316" s="472" t="s">
        <v>2563</v>
      </c>
      <c r="AZ316" s="438"/>
      <c r="BA316" s="120">
        <f>$XE$498</f>
        <v>55.199999999999996</v>
      </c>
      <c r="BB316" s="4"/>
      <c r="BK316" s="4"/>
      <c r="BT316" s="4"/>
      <c r="CC316" s="4"/>
      <c r="CL316" s="4"/>
      <c r="CU316" s="4"/>
      <c r="DD316" s="4"/>
      <c r="DM316" s="4"/>
      <c r="DV316" s="4"/>
      <c r="EE316" s="4"/>
      <c r="EN316" s="4"/>
      <c r="EW316" s="4"/>
      <c r="FF316" s="4"/>
      <c r="FO316" s="4"/>
      <c r="FX316" s="4"/>
      <c r="GG316" s="4"/>
      <c r="GP316" s="4"/>
      <c r="GY316" s="4"/>
      <c r="HH316" s="4"/>
      <c r="JD316" s="73"/>
      <c r="RS316" s="309"/>
    </row>
    <row r="317" spans="1:487" s="3" customFormat="1">
      <c r="A317" s="30" t="s">
        <v>1011</v>
      </c>
      <c r="B317" s="438" t="s">
        <v>1026</v>
      </c>
      <c r="C317" s="438"/>
      <c r="D317" s="120">
        <f>$ON$432</f>
        <v>4707.3</v>
      </c>
      <c r="E317" s="30" t="s">
        <v>1011</v>
      </c>
      <c r="F317" s="433" t="s">
        <v>1019</v>
      </c>
      <c r="G317" s="433"/>
      <c r="H317" s="120">
        <f>$LT$438</f>
        <v>2168.3000000000002</v>
      </c>
      <c r="I317" s="4"/>
      <c r="J317" s="30" t="s">
        <v>1011</v>
      </c>
      <c r="K317" s="462" t="s">
        <v>23</v>
      </c>
      <c r="L317" s="11"/>
      <c r="M317" s="120">
        <f>$EM$444</f>
        <v>2484</v>
      </c>
      <c r="N317" s="30" t="s">
        <v>1011</v>
      </c>
      <c r="O317" s="433" t="s">
        <v>1057</v>
      </c>
      <c r="P317" s="11"/>
      <c r="Q317" s="120">
        <f>$LB$450</f>
        <v>1425.1000000000001</v>
      </c>
      <c r="R317" s="4"/>
      <c r="S317" s="30" t="s">
        <v>1011</v>
      </c>
      <c r="T317" s="472" t="s">
        <v>2554</v>
      </c>
      <c r="U317" s="438"/>
      <c r="V317" s="120">
        <f>$VL$456</f>
        <v>1534.3</v>
      </c>
      <c r="W317" s="30" t="s">
        <v>1011</v>
      </c>
      <c r="X317" s="433" t="s">
        <v>989</v>
      </c>
      <c r="Y317" s="11"/>
      <c r="Z317" s="120">
        <f>$RH$462</f>
        <v>1218.0999999999999</v>
      </c>
      <c r="AA317" s="4"/>
      <c r="AB317" s="30" t="s">
        <v>1011</v>
      </c>
      <c r="AC317" s="433" t="s">
        <v>1053</v>
      </c>
      <c r="AD317" s="438"/>
      <c r="AE317" s="120">
        <f>$KS$468</f>
        <v>539.70000000000005</v>
      </c>
      <c r="AF317" s="30" t="s">
        <v>1011</v>
      </c>
      <c r="AG317" s="472" t="s">
        <v>2552</v>
      </c>
      <c r="AH317" s="438"/>
      <c r="AI317" s="120">
        <f>$VC$474</f>
        <v>519.6</v>
      </c>
      <c r="AJ317" s="4"/>
      <c r="AK317" s="30" t="s">
        <v>1011</v>
      </c>
      <c r="AL317" s="438" t="s">
        <v>1026</v>
      </c>
      <c r="AM317" s="11"/>
      <c r="AN317" s="120">
        <f>$ON$480</f>
        <v>296.10000000000002</v>
      </c>
      <c r="AO317" s="30" t="s">
        <v>1011</v>
      </c>
      <c r="AP317" s="442" t="s">
        <v>144</v>
      </c>
      <c r="AQ317" s="438"/>
      <c r="AR317" s="120">
        <f>$CK$486</f>
        <v>128.4</v>
      </c>
      <c r="AS317" s="4"/>
      <c r="AT317" s="30" t="s">
        <v>1011</v>
      </c>
      <c r="AU317" s="433" t="s">
        <v>1003</v>
      </c>
      <c r="AV317" s="438"/>
      <c r="AW317" s="120">
        <f>$ND$492</f>
        <v>173.9</v>
      </c>
      <c r="AX317" s="30" t="s">
        <v>1011</v>
      </c>
      <c r="AY317" s="433" t="s">
        <v>1001</v>
      </c>
      <c r="AZ317" s="438"/>
      <c r="BA317" s="120">
        <f>$LK$498</f>
        <v>55.1</v>
      </c>
      <c r="BB317" s="4"/>
      <c r="BK317" s="4"/>
      <c r="BT317" s="4"/>
      <c r="CC317" s="4"/>
      <c r="CL317" s="4"/>
      <c r="CU317" s="4"/>
      <c r="DD317" s="4"/>
      <c r="DM317" s="4"/>
      <c r="DV317" s="4"/>
      <c r="EE317" s="4"/>
      <c r="EN317" s="4"/>
      <c r="EW317" s="4"/>
      <c r="FF317" s="4"/>
      <c r="FO317" s="4"/>
      <c r="FX317" s="4"/>
      <c r="GG317" s="4"/>
      <c r="GP317" s="4"/>
      <c r="GY317" s="4"/>
      <c r="HH317" s="4"/>
      <c r="JD317" s="73"/>
      <c r="RS317" s="309"/>
    </row>
    <row r="318" spans="1:487" s="3" customFormat="1">
      <c r="A318" s="30" t="s">
        <v>1017</v>
      </c>
      <c r="B318" s="472" t="s">
        <v>2604</v>
      </c>
      <c r="C318" s="438"/>
      <c r="D318" s="120">
        <f>$ZY$432</f>
        <v>4629.7</v>
      </c>
      <c r="E318" s="30" t="s">
        <v>1017</v>
      </c>
      <c r="F318" s="438" t="s">
        <v>158</v>
      </c>
      <c r="G318" s="438"/>
      <c r="H318" s="120">
        <f>$IQ$438</f>
        <v>2153.3000000000002</v>
      </c>
      <c r="I318" s="4"/>
      <c r="J318" s="30" t="s">
        <v>1017</v>
      </c>
      <c r="K318" s="433" t="s">
        <v>1019</v>
      </c>
      <c r="L318" s="433"/>
      <c r="M318" s="120">
        <f>$LT$444</f>
        <v>2470.7999999999997</v>
      </c>
      <c r="N318" s="30" t="s">
        <v>1017</v>
      </c>
      <c r="O318" s="433" t="s">
        <v>1003</v>
      </c>
      <c r="P318" s="11"/>
      <c r="Q318" s="120">
        <f>$ND$450</f>
        <v>1419.9</v>
      </c>
      <c r="R318" s="4"/>
      <c r="S318" s="30" t="s">
        <v>1017</v>
      </c>
      <c r="T318" s="472" t="s">
        <v>2568</v>
      </c>
      <c r="U318" s="11"/>
      <c r="V318" s="120">
        <f>$YX$456</f>
        <v>1507.1999999999998</v>
      </c>
      <c r="W318" s="30" t="s">
        <v>1017</v>
      </c>
      <c r="X318" s="472" t="s">
        <v>2566</v>
      </c>
      <c r="Y318" s="438"/>
      <c r="Z318" s="120">
        <f>$YF$462</f>
        <v>1210.3</v>
      </c>
      <c r="AA318" s="4"/>
      <c r="AB318" s="30" t="s">
        <v>1017</v>
      </c>
      <c r="AC318" s="462" t="s">
        <v>23</v>
      </c>
      <c r="AD318" s="438"/>
      <c r="AE318" s="120">
        <f>$EM$468</f>
        <v>538.80000000000007</v>
      </c>
      <c r="AF318" s="30" t="s">
        <v>1017</v>
      </c>
      <c r="AG318" s="438" t="s">
        <v>1026</v>
      </c>
      <c r="AH318" s="11"/>
      <c r="AI318" s="120">
        <f>$ON$474</f>
        <v>515.70000000000005</v>
      </c>
      <c r="AJ318" s="4"/>
      <c r="AK318" s="30" t="s">
        <v>1017</v>
      </c>
      <c r="AL318" s="433" t="s">
        <v>1053</v>
      </c>
      <c r="AM318" s="11"/>
      <c r="AN318" s="120">
        <f>$KS$480</f>
        <v>284.90000000000003</v>
      </c>
      <c r="AO318" s="30" t="s">
        <v>1017</v>
      </c>
      <c r="AP318" s="462" t="s">
        <v>15</v>
      </c>
      <c r="AQ318" s="438"/>
      <c r="AR318" s="120">
        <f>$FN$486</f>
        <v>127.3</v>
      </c>
      <c r="AS318" s="4"/>
      <c r="AT318" s="30" t="s">
        <v>1017</v>
      </c>
      <c r="AU318" s="472" t="s">
        <v>2569</v>
      </c>
      <c r="AV318" s="11"/>
      <c r="AW318" s="120">
        <f>$ZG$492</f>
        <v>171</v>
      </c>
      <c r="AX318" s="30" t="s">
        <v>1017</v>
      </c>
      <c r="AY318" s="438" t="s">
        <v>1026</v>
      </c>
      <c r="AZ318" s="11"/>
      <c r="BA318" s="120">
        <f>$ON$498</f>
        <v>54.800000000000004</v>
      </c>
      <c r="BB318" s="4"/>
      <c r="BK318" s="4"/>
      <c r="BT318" s="4"/>
      <c r="CC318" s="4"/>
      <c r="CL318" s="4"/>
      <c r="CU318" s="4"/>
      <c r="DD318" s="4"/>
      <c r="DM318" s="4"/>
      <c r="DV318" s="4"/>
      <c r="EE318" s="4"/>
      <c r="EN318" s="4"/>
      <c r="EW318" s="4"/>
      <c r="FF318" s="4"/>
      <c r="FO318" s="4"/>
      <c r="FX318" s="4"/>
      <c r="GG318" s="4"/>
      <c r="GP318" s="4"/>
      <c r="GY318" s="4"/>
      <c r="HH318" s="4"/>
      <c r="JD318" s="73"/>
      <c r="RS318" s="309"/>
    </row>
    <row r="319" spans="1:487" s="3" customFormat="1">
      <c r="A319" s="30" t="s">
        <v>1022</v>
      </c>
      <c r="B319" s="472" t="s">
        <v>2566</v>
      </c>
      <c r="C319" s="438"/>
      <c r="D319" s="120">
        <f>$YF$432</f>
        <v>4581.1000000000004</v>
      </c>
      <c r="E319" s="30" t="s">
        <v>1022</v>
      </c>
      <c r="F319" s="472" t="s">
        <v>2564</v>
      </c>
      <c r="G319" s="438"/>
      <c r="H319" s="120">
        <f>$XN$438</f>
        <v>2148.9999999999995</v>
      </c>
      <c r="I319" s="4"/>
      <c r="J319" s="30" t="s">
        <v>1022</v>
      </c>
      <c r="K319" s="462" t="s">
        <v>37</v>
      </c>
      <c r="L319" s="438"/>
      <c r="M319" s="120">
        <f>$DL$444</f>
        <v>2467.2000000000003</v>
      </c>
      <c r="N319" s="30" t="s">
        <v>1022</v>
      </c>
      <c r="O319" s="433" t="s">
        <v>1021</v>
      </c>
      <c r="P319" s="11"/>
      <c r="Q319" s="120">
        <f>$PF$450</f>
        <v>1410.4</v>
      </c>
      <c r="R319" s="4"/>
      <c r="S319" s="30" t="s">
        <v>1022</v>
      </c>
      <c r="T319" s="472" t="s">
        <v>2567</v>
      </c>
      <c r="U319" s="438"/>
      <c r="V319" s="120">
        <f>$YO$456</f>
        <v>1484.6</v>
      </c>
      <c r="W319" s="30" t="s">
        <v>1022</v>
      </c>
      <c r="X319" s="462" t="s">
        <v>4</v>
      </c>
      <c r="Y319" s="438"/>
      <c r="Z319" s="120">
        <f>$GX$462</f>
        <v>1209.2</v>
      </c>
      <c r="AA319" s="4"/>
      <c r="AB319" s="30" t="s">
        <v>1022</v>
      </c>
      <c r="AC319" s="433" t="s">
        <v>1008</v>
      </c>
      <c r="AD319" s="438"/>
      <c r="AE319" s="120">
        <f>$OW$468</f>
        <v>532.70000000000005</v>
      </c>
      <c r="AF319" s="30" t="s">
        <v>1022</v>
      </c>
      <c r="AG319" s="472" t="s">
        <v>2548</v>
      </c>
      <c r="AH319" s="438"/>
      <c r="AI319" s="120">
        <f>$UB$474</f>
        <v>512.79999999999995</v>
      </c>
      <c r="AJ319" s="4"/>
      <c r="AK319" s="30" t="s">
        <v>1022</v>
      </c>
      <c r="AL319" s="462" t="s">
        <v>39</v>
      </c>
      <c r="AM319" s="438"/>
      <c r="AN319" s="120">
        <f>$BJ$480</f>
        <v>283.89999999999998</v>
      </c>
      <c r="AO319" s="30" t="s">
        <v>1022</v>
      </c>
      <c r="AP319" s="462" t="s">
        <v>39</v>
      </c>
      <c r="AQ319" s="438"/>
      <c r="AR319" s="120">
        <f>$BJ$486</f>
        <v>127</v>
      </c>
      <c r="AS319" s="4"/>
      <c r="AT319" s="30" t="s">
        <v>1022</v>
      </c>
      <c r="AU319" s="433" t="s">
        <v>1045</v>
      </c>
      <c r="AV319" s="11"/>
      <c r="AW319" s="120">
        <f>$RQ$492</f>
        <v>160.69999999999999</v>
      </c>
      <c r="AX319" s="30" t="s">
        <v>1022</v>
      </c>
      <c r="AY319" s="433" t="s">
        <v>1040</v>
      </c>
      <c r="AZ319" s="438"/>
      <c r="BA319" s="120">
        <f>$MU$498</f>
        <v>54.6</v>
      </c>
      <c r="BB319" s="4"/>
      <c r="BK319" s="4"/>
      <c r="BT319" s="4"/>
      <c r="CC319" s="4"/>
      <c r="CL319" s="4"/>
      <c r="CU319" s="4"/>
      <c r="DD319" s="4"/>
      <c r="DM319" s="4"/>
      <c r="DV319" s="4"/>
      <c r="EE319" s="4"/>
      <c r="EN319" s="4"/>
      <c r="EW319" s="4"/>
      <c r="FF319" s="4"/>
      <c r="FO319" s="4"/>
      <c r="FX319" s="4"/>
      <c r="GG319" s="4"/>
      <c r="GP319" s="4"/>
      <c r="GY319" s="4"/>
      <c r="HH319" s="4"/>
      <c r="JD319" s="73"/>
      <c r="RS319" s="309"/>
    </row>
    <row r="320" spans="1:487" s="3" customFormat="1">
      <c r="A320" s="30" t="s">
        <v>1023</v>
      </c>
      <c r="B320" s="438" t="s">
        <v>164</v>
      </c>
      <c r="C320" s="433"/>
      <c r="D320" s="120">
        <f>$HG$432</f>
        <v>4492.6000000000004</v>
      </c>
      <c r="E320" s="30" t="s">
        <v>1023</v>
      </c>
      <c r="F320" s="472" t="s">
        <v>2551</v>
      </c>
      <c r="G320" s="11"/>
      <c r="H320" s="120">
        <f>$UT$438</f>
        <v>2132.1999999999998</v>
      </c>
      <c r="I320" s="4"/>
      <c r="J320" s="30" t="s">
        <v>1023</v>
      </c>
      <c r="K320" s="442" t="s">
        <v>145</v>
      </c>
      <c r="L320" s="438"/>
      <c r="M320" s="120">
        <f>$GF$444</f>
        <v>2350.2000000000003</v>
      </c>
      <c r="N320" s="30" t="s">
        <v>1023</v>
      </c>
      <c r="O320" s="438" t="s">
        <v>156</v>
      </c>
      <c r="P320" s="438"/>
      <c r="Q320" s="120">
        <f>$GO$450</f>
        <v>1405.3</v>
      </c>
      <c r="R320" s="4"/>
      <c r="S320" s="30" t="s">
        <v>1023</v>
      </c>
      <c r="T320" s="472" t="s">
        <v>2565</v>
      </c>
      <c r="U320" s="438"/>
      <c r="V320" s="120">
        <f>$XW$456</f>
        <v>1469.9</v>
      </c>
      <c r="W320" s="30" t="s">
        <v>1023</v>
      </c>
      <c r="X320" s="438" t="s">
        <v>142</v>
      </c>
      <c r="Y320" s="11"/>
      <c r="Z320" s="120">
        <f>$DU$462</f>
        <v>1203.0999999999999</v>
      </c>
      <c r="AA320" s="4"/>
      <c r="AB320" s="30" t="s">
        <v>1023</v>
      </c>
      <c r="AC320" s="438" t="s">
        <v>160</v>
      </c>
      <c r="AD320" s="11"/>
      <c r="AE320" s="120">
        <f>$HP$468</f>
        <v>528.20000000000005</v>
      </c>
      <c r="AF320" s="30" t="s">
        <v>1023</v>
      </c>
      <c r="AG320" s="462" t="s">
        <v>19</v>
      </c>
      <c r="AH320" s="11"/>
      <c r="AI320" s="120">
        <f>$CB$474</f>
        <v>489.6</v>
      </c>
      <c r="AJ320" s="4"/>
      <c r="AK320" s="30" t="s">
        <v>1023</v>
      </c>
      <c r="AL320" s="472" t="s">
        <v>2569</v>
      </c>
      <c r="AM320" s="438"/>
      <c r="AN320" s="120">
        <f>$ZG$480</f>
        <v>269.89999999999998</v>
      </c>
      <c r="AO320" s="30" t="s">
        <v>1023</v>
      </c>
      <c r="AP320" s="438" t="s">
        <v>160</v>
      </c>
      <c r="AQ320" s="438"/>
      <c r="AR320" s="120">
        <f>$HP$486</f>
        <v>123.2</v>
      </c>
      <c r="AS320" s="4"/>
      <c r="AT320" s="30" t="s">
        <v>1023</v>
      </c>
      <c r="AU320" s="433" t="s">
        <v>993</v>
      </c>
      <c r="AV320" s="11"/>
      <c r="AW320" s="120">
        <f>$KA$492</f>
        <v>158.6</v>
      </c>
      <c r="AX320" s="30" t="s">
        <v>1023</v>
      </c>
      <c r="AY320" s="442" t="s">
        <v>143</v>
      </c>
      <c r="AZ320" s="11"/>
      <c r="BA320" s="120">
        <f>$ED$498</f>
        <v>52.9</v>
      </c>
      <c r="BB320" s="4"/>
      <c r="BK320" s="4"/>
      <c r="BT320" s="4"/>
      <c r="CC320" s="4"/>
      <c r="CL320" s="4"/>
      <c r="CU320" s="4"/>
      <c r="DD320" s="4"/>
      <c r="DM320" s="4"/>
      <c r="DV320" s="4"/>
      <c r="EE320" s="4"/>
      <c r="EN320" s="4"/>
      <c r="EW320" s="4"/>
      <c r="FF320" s="4"/>
      <c r="FO320" s="4"/>
      <c r="FX320" s="4"/>
      <c r="GG320" s="4"/>
      <c r="GP320" s="4"/>
      <c r="GY320" s="4"/>
      <c r="HH320" s="4"/>
      <c r="JD320" s="73"/>
      <c r="RS320" s="309"/>
    </row>
    <row r="321" spans="1:487" s="3" customFormat="1">
      <c r="A321" s="30" t="s">
        <v>1024</v>
      </c>
      <c r="B321" s="462" t="s">
        <v>4</v>
      </c>
      <c r="C321" s="433"/>
      <c r="D321" s="120">
        <f>$GX$432</f>
        <v>4472.3</v>
      </c>
      <c r="E321" s="30" t="s">
        <v>1024</v>
      </c>
      <c r="F321" s="462" t="s">
        <v>25</v>
      </c>
      <c r="G321" s="438"/>
      <c r="H321" s="120">
        <f>$AR$438</f>
        <v>2110.3000000000002</v>
      </c>
      <c r="I321" s="4"/>
      <c r="J321" s="30" t="s">
        <v>1024</v>
      </c>
      <c r="K321" s="462" t="s">
        <v>1</v>
      </c>
      <c r="L321" s="11"/>
      <c r="M321" s="120">
        <f>$EV$444</f>
        <v>2342.6999999999994</v>
      </c>
      <c r="N321" s="30" t="s">
        <v>1024</v>
      </c>
      <c r="O321" s="462" t="s">
        <v>1</v>
      </c>
      <c r="P321" s="11"/>
      <c r="Q321" s="120">
        <f>$EV$450</f>
        <v>1401.7</v>
      </c>
      <c r="R321" s="4"/>
      <c r="S321" s="30" t="s">
        <v>1024</v>
      </c>
      <c r="T321" s="433" t="s">
        <v>1047</v>
      </c>
      <c r="U321" s="11"/>
      <c r="V321" s="120">
        <f>$MC$456</f>
        <v>1449.7</v>
      </c>
      <c r="W321" s="30" t="s">
        <v>1024</v>
      </c>
      <c r="X321" s="433" t="s">
        <v>1057</v>
      </c>
      <c r="Y321" s="11"/>
      <c r="Z321" s="120">
        <f>$LB$462</f>
        <v>1195.2</v>
      </c>
      <c r="AA321" s="4"/>
      <c r="AB321" s="30" t="s">
        <v>1024</v>
      </c>
      <c r="AC321" s="438" t="s">
        <v>157</v>
      </c>
      <c r="AD321" s="433"/>
      <c r="AE321" s="120">
        <f>$HY$468</f>
        <v>517.5</v>
      </c>
      <c r="AF321" s="30" t="s">
        <v>1024</v>
      </c>
      <c r="AG321" s="472" t="s">
        <v>2567</v>
      </c>
      <c r="AH321" s="438"/>
      <c r="AI321" s="120">
        <f>$YO$474</f>
        <v>472.6</v>
      </c>
      <c r="AJ321" s="4"/>
      <c r="AK321" s="30" t="s">
        <v>1024</v>
      </c>
      <c r="AL321" s="462" t="s">
        <v>19</v>
      </c>
      <c r="AM321" s="438"/>
      <c r="AN321" s="120">
        <f>$CB$480</f>
        <v>265.7</v>
      </c>
      <c r="AO321" s="30" t="s">
        <v>1024</v>
      </c>
      <c r="AP321" s="462" t="s">
        <v>33</v>
      </c>
      <c r="AQ321" s="438"/>
      <c r="AR321" s="120">
        <f>$BS$486</f>
        <v>120.4</v>
      </c>
      <c r="AS321" s="4"/>
      <c r="AT321" s="30" t="s">
        <v>1024</v>
      </c>
      <c r="AU321" s="472" t="s">
        <v>2544</v>
      </c>
      <c r="AV321" s="11"/>
      <c r="AW321" s="120">
        <f>$TJ$492</f>
        <v>152.5</v>
      </c>
      <c r="AX321" s="30" t="s">
        <v>1024</v>
      </c>
      <c r="AY321" s="438" t="s">
        <v>158</v>
      </c>
      <c r="AZ321" s="433"/>
      <c r="BA321" s="120">
        <f>$IQ$498</f>
        <v>52.5</v>
      </c>
      <c r="BB321" s="4"/>
      <c r="BK321" s="4"/>
      <c r="BT321" s="4"/>
      <c r="CC321" s="4"/>
      <c r="CL321" s="4"/>
      <c r="CU321" s="4"/>
      <c r="DD321" s="4"/>
      <c r="DM321" s="4"/>
      <c r="DV321" s="4"/>
      <c r="EE321" s="4"/>
      <c r="EN321" s="4"/>
      <c r="EW321" s="4"/>
      <c r="FF321" s="4"/>
      <c r="FO321" s="4"/>
      <c r="FX321" s="4"/>
      <c r="GG321" s="4"/>
      <c r="GP321" s="4"/>
      <c r="GY321" s="4"/>
      <c r="HH321" s="4"/>
      <c r="JD321" s="73"/>
      <c r="RS321" s="309"/>
    </row>
    <row r="322" spans="1:487" s="3" customFormat="1">
      <c r="A322" s="30" t="s">
        <v>1030</v>
      </c>
      <c r="B322" s="433" t="s">
        <v>1010</v>
      </c>
      <c r="C322" s="433"/>
      <c r="D322" s="120">
        <f>$QY$432</f>
        <v>4458.8</v>
      </c>
      <c r="E322" s="30" t="s">
        <v>1030</v>
      </c>
      <c r="F322" s="472" t="s">
        <v>2562</v>
      </c>
      <c r="G322" s="438"/>
      <c r="H322" s="120">
        <f>$WV$438</f>
        <v>2095.4999999999995</v>
      </c>
      <c r="I322" s="4"/>
      <c r="J322" s="30" t="s">
        <v>1030</v>
      </c>
      <c r="K322" s="472" t="s">
        <v>2554</v>
      </c>
      <c r="L322" s="11"/>
      <c r="M322" s="120">
        <f>$VL$444</f>
        <v>2336.3000000000002</v>
      </c>
      <c r="N322" s="30" t="s">
        <v>1030</v>
      </c>
      <c r="O322" s="438" t="s">
        <v>142</v>
      </c>
      <c r="P322" s="11"/>
      <c r="Q322" s="120">
        <f>$DU$450</f>
        <v>1365.8</v>
      </c>
      <c r="R322" s="4"/>
      <c r="S322" s="30" t="s">
        <v>1030</v>
      </c>
      <c r="T322" s="438" t="s">
        <v>155</v>
      </c>
      <c r="U322" s="438"/>
      <c r="V322" s="120">
        <f>$IH$456</f>
        <v>1442.9</v>
      </c>
      <c r="W322" s="30" t="s">
        <v>1030</v>
      </c>
      <c r="X322" s="433" t="s">
        <v>1020</v>
      </c>
      <c r="Y322" s="11"/>
      <c r="Z322" s="120">
        <f>$PO$462</f>
        <v>1188.2</v>
      </c>
      <c r="AA322" s="4"/>
      <c r="AB322" s="30" t="s">
        <v>1030</v>
      </c>
      <c r="AC322" s="433" t="s">
        <v>1045</v>
      </c>
      <c r="AD322" s="11"/>
      <c r="AE322" s="120">
        <f>$RQ$468</f>
        <v>503.70000000000005</v>
      </c>
      <c r="AF322" s="30" t="s">
        <v>1030</v>
      </c>
      <c r="AG322" s="438" t="s">
        <v>155</v>
      </c>
      <c r="AH322" s="433"/>
      <c r="AI322" s="120">
        <f>$IH$474</f>
        <v>467.3</v>
      </c>
      <c r="AJ322" s="4"/>
      <c r="AK322" s="30" t="s">
        <v>1030</v>
      </c>
      <c r="AL322" s="433" t="s">
        <v>1021</v>
      </c>
      <c r="AM322" s="438"/>
      <c r="AN322" s="120">
        <f>$PF$480</f>
        <v>262.10000000000002</v>
      </c>
      <c r="AO322" s="30" t="s">
        <v>1030</v>
      </c>
      <c r="AP322" s="462" t="s">
        <v>37</v>
      </c>
      <c r="AQ322" s="438"/>
      <c r="AR322" s="120">
        <f>$DL$486</f>
        <v>112.69999999999999</v>
      </c>
      <c r="AS322" s="4"/>
      <c r="AT322" s="30" t="s">
        <v>1030</v>
      </c>
      <c r="AU322" s="462" t="s">
        <v>4</v>
      </c>
      <c r="AV322" s="11"/>
      <c r="AW322" s="120">
        <f>$GX$492</f>
        <v>150.9</v>
      </c>
      <c r="AX322" s="30" t="s">
        <v>1030</v>
      </c>
      <c r="AY322" s="472" t="s">
        <v>2549</v>
      </c>
      <c r="AZ322" s="11"/>
      <c r="BA322" s="120">
        <f>$UK$498</f>
        <v>52.5</v>
      </c>
      <c r="BB322" s="4"/>
      <c r="BK322" s="4"/>
      <c r="BT322" s="4"/>
      <c r="CC322" s="4"/>
      <c r="CL322" s="4"/>
      <c r="CU322" s="4"/>
      <c r="DD322" s="4"/>
      <c r="DM322" s="4"/>
      <c r="DV322" s="4"/>
      <c r="EE322" s="4"/>
      <c r="EN322" s="4"/>
      <c r="EW322" s="4"/>
      <c r="FF322" s="4"/>
      <c r="FO322" s="4"/>
      <c r="FX322" s="4"/>
      <c r="GG322" s="4"/>
      <c r="GP322" s="4"/>
      <c r="GY322" s="4"/>
      <c r="HH322" s="4"/>
      <c r="JD322" s="73"/>
      <c r="RS322" s="309"/>
    </row>
    <row r="323" spans="1:487" s="3" customFormat="1">
      <c r="A323" s="30" t="s">
        <v>1038</v>
      </c>
      <c r="B323" s="442" t="s">
        <v>143</v>
      </c>
      <c r="C323" s="438"/>
      <c r="D323" s="120">
        <f>$ED$432</f>
        <v>4433.3999999999996</v>
      </c>
      <c r="E323" s="30" t="s">
        <v>1038</v>
      </c>
      <c r="F323" s="462" t="s">
        <v>19</v>
      </c>
      <c r="G323" s="433"/>
      <c r="H323" s="120">
        <f>$CB$438</f>
        <v>2092.2999999999997</v>
      </c>
      <c r="I323" s="4"/>
      <c r="J323" s="30" t="s">
        <v>1038</v>
      </c>
      <c r="K323" s="472" t="s">
        <v>2563</v>
      </c>
      <c r="L323" s="438"/>
      <c r="M323" s="120">
        <f>$XE$444</f>
        <v>2298.9</v>
      </c>
      <c r="N323" s="30" t="s">
        <v>1038</v>
      </c>
      <c r="O323" s="433" t="s">
        <v>1035</v>
      </c>
      <c r="P323" s="11"/>
      <c r="Q323" s="120">
        <f>$JI$450</f>
        <v>1363.9</v>
      </c>
      <c r="R323" s="4"/>
      <c r="S323" s="30" t="s">
        <v>1038</v>
      </c>
      <c r="T323" s="472" t="s">
        <v>2566</v>
      </c>
      <c r="U323" s="11"/>
      <c r="V323" s="120">
        <f>$YF$456</f>
        <v>1397.4</v>
      </c>
      <c r="W323" s="30" t="s">
        <v>1038</v>
      </c>
      <c r="X323" s="462" t="s">
        <v>39</v>
      </c>
      <c r="Y323" s="438"/>
      <c r="Z323" s="120">
        <f>$BJ$462</f>
        <v>1168.8</v>
      </c>
      <c r="AA323" s="4"/>
      <c r="AB323" s="30" t="s">
        <v>1038</v>
      </c>
      <c r="AC323" s="462" t="s">
        <v>1</v>
      </c>
      <c r="AD323" s="11"/>
      <c r="AE323" s="120">
        <f>$EV$468</f>
        <v>502.2</v>
      </c>
      <c r="AF323" s="30" t="s">
        <v>1038</v>
      </c>
      <c r="AG323" s="462" t="s">
        <v>23</v>
      </c>
      <c r="AH323" s="11"/>
      <c r="AI323" s="120">
        <f>$EM$474</f>
        <v>447</v>
      </c>
      <c r="AJ323" s="4"/>
      <c r="AK323" s="30" t="s">
        <v>1038</v>
      </c>
      <c r="AL323" s="462" t="s">
        <v>15</v>
      </c>
      <c r="AM323" s="11"/>
      <c r="AN323" s="120">
        <f>$FN$480</f>
        <v>256.20000000000005</v>
      </c>
      <c r="AO323" s="30" t="s">
        <v>1038</v>
      </c>
      <c r="AP323" s="433" t="s">
        <v>1053</v>
      </c>
      <c r="AQ323" s="438"/>
      <c r="AR323" s="120">
        <f>$KS$486</f>
        <v>111.39999999999999</v>
      </c>
      <c r="AS323" s="4"/>
      <c r="AT323" s="30" t="s">
        <v>1038</v>
      </c>
      <c r="AU323" s="433" t="s">
        <v>1053</v>
      </c>
      <c r="AV323" s="438"/>
      <c r="AW323" s="120">
        <f>$KS$492</f>
        <v>141.19999999999999</v>
      </c>
      <c r="AX323" s="30" t="s">
        <v>1038</v>
      </c>
      <c r="AY323" s="472" t="s">
        <v>2546</v>
      </c>
      <c r="AZ323" s="438"/>
      <c r="BA323" s="120">
        <f>$TS$498</f>
        <v>51.5</v>
      </c>
      <c r="BB323" s="4"/>
      <c r="BK323" s="4"/>
      <c r="BT323" s="4"/>
      <c r="CC323" s="4"/>
      <c r="CL323" s="4"/>
      <c r="CU323" s="4"/>
      <c r="DD323" s="4"/>
      <c r="DM323" s="4"/>
      <c r="DV323" s="4"/>
      <c r="EE323" s="4"/>
      <c r="EN323" s="4"/>
      <c r="EW323" s="4"/>
      <c r="FF323" s="4"/>
      <c r="FO323" s="4"/>
      <c r="FX323" s="4"/>
      <c r="GG323" s="4"/>
      <c r="GP323" s="4"/>
      <c r="GY323" s="4"/>
      <c r="HH323" s="4"/>
      <c r="JD323" s="73"/>
      <c r="RS323" s="309"/>
    </row>
    <row r="324" spans="1:487" s="3" customFormat="1">
      <c r="A324" s="30" t="s">
        <v>1042</v>
      </c>
      <c r="B324" s="433" t="s">
        <v>1003</v>
      </c>
      <c r="C324" s="433"/>
      <c r="D324" s="120">
        <f>$ND$432</f>
        <v>4409</v>
      </c>
      <c r="E324" s="30" t="s">
        <v>1042</v>
      </c>
      <c r="F324" s="433" t="s">
        <v>1010</v>
      </c>
      <c r="G324" s="11"/>
      <c r="H324" s="120">
        <f>$QY$438</f>
        <v>2090.3000000000002</v>
      </c>
      <c r="I324" s="4"/>
      <c r="J324" s="30" t="s">
        <v>1042</v>
      </c>
      <c r="K324" s="433" t="s">
        <v>1010</v>
      </c>
      <c r="L324" s="438"/>
      <c r="M324" s="120">
        <f>$QY$444</f>
        <v>2287.1499999999996</v>
      </c>
      <c r="N324" s="30" t="s">
        <v>1042</v>
      </c>
      <c r="O324" s="433" t="s">
        <v>993</v>
      </c>
      <c r="P324" s="438"/>
      <c r="Q324" s="120">
        <f>$KA$450</f>
        <v>1333.7</v>
      </c>
      <c r="R324" s="4"/>
      <c r="S324" s="30" t="s">
        <v>1042</v>
      </c>
      <c r="T324" s="442" t="s">
        <v>144</v>
      </c>
      <c r="U324" s="433"/>
      <c r="V324" s="120">
        <f>$CK$456</f>
        <v>1369.6000000000001</v>
      </c>
      <c r="W324" s="30" t="s">
        <v>1042</v>
      </c>
      <c r="X324" s="462" t="s">
        <v>31</v>
      </c>
      <c r="Y324" s="433"/>
      <c r="Z324" s="120">
        <f>$H$462</f>
        <v>1136.2</v>
      </c>
      <c r="AA324" s="4"/>
      <c r="AB324" s="30" t="s">
        <v>1042</v>
      </c>
      <c r="AC324" s="462" t="s">
        <v>13</v>
      </c>
      <c r="AD324" s="438"/>
      <c r="AE324" s="120">
        <f>$FE$468</f>
        <v>498.30000000000007</v>
      </c>
      <c r="AF324" s="30" t="s">
        <v>1042</v>
      </c>
      <c r="AG324" s="472" t="s">
        <v>2549</v>
      </c>
      <c r="AH324" s="11"/>
      <c r="AI324" s="120">
        <f>$UK$474</f>
        <v>441.8</v>
      </c>
      <c r="AJ324" s="4"/>
      <c r="AK324" s="30" t="s">
        <v>1042</v>
      </c>
      <c r="AL324" s="438" t="s">
        <v>157</v>
      </c>
      <c r="AM324" s="11"/>
      <c r="AN324" s="120">
        <f>$HY$480</f>
        <v>256.2</v>
      </c>
      <c r="AO324" s="30" t="s">
        <v>1042</v>
      </c>
      <c r="AP324" s="462" t="s">
        <v>4</v>
      </c>
      <c r="AQ324" s="438"/>
      <c r="AR324" s="120">
        <f>$GX$486</f>
        <v>110.30000000000001</v>
      </c>
      <c r="AS324" s="4"/>
      <c r="AT324" s="30" t="s">
        <v>1042</v>
      </c>
      <c r="AU324" s="438" t="s">
        <v>1028</v>
      </c>
      <c r="AV324" s="438"/>
      <c r="AW324" s="120">
        <f>$OE$492</f>
        <v>117.9</v>
      </c>
      <c r="AX324" s="30" t="s">
        <v>1042</v>
      </c>
      <c r="AY324" s="462" t="s">
        <v>9</v>
      </c>
      <c r="AZ324" s="11"/>
      <c r="BA324" s="120">
        <f>$BA$498</f>
        <v>47.800000000000004</v>
      </c>
      <c r="BB324" s="4"/>
      <c r="BK324" s="4"/>
      <c r="BT324" s="4"/>
      <c r="CC324" s="4"/>
      <c r="CL324" s="4"/>
      <c r="CU324" s="4"/>
      <c r="DD324" s="4"/>
      <c r="DM324" s="4"/>
      <c r="DV324" s="4"/>
      <c r="EE324" s="4"/>
      <c r="EN324" s="4"/>
      <c r="EW324" s="4"/>
      <c r="FF324" s="4"/>
      <c r="FO324" s="4"/>
      <c r="FX324" s="4"/>
      <c r="GG324" s="4"/>
      <c r="GP324" s="4"/>
      <c r="GY324" s="4"/>
      <c r="HH324" s="4"/>
      <c r="JD324" s="73"/>
      <c r="RS324" s="309"/>
    </row>
    <row r="325" spans="1:487" s="3" customFormat="1">
      <c r="A325" s="30" t="s">
        <v>1043</v>
      </c>
      <c r="B325" s="472" t="s">
        <v>2561</v>
      </c>
      <c r="C325" s="438"/>
      <c r="D325" s="120">
        <f>$WM$432</f>
        <v>4390.5</v>
      </c>
      <c r="E325" s="30" t="s">
        <v>1043</v>
      </c>
      <c r="F325" s="472" t="s">
        <v>2559</v>
      </c>
      <c r="G325" s="11"/>
      <c r="H325" s="120">
        <f>$VU$438</f>
        <v>2071.3999999999996</v>
      </c>
      <c r="I325" s="4"/>
      <c r="J325" s="30" t="s">
        <v>1043</v>
      </c>
      <c r="K325" s="462" t="s">
        <v>27</v>
      </c>
      <c r="L325" s="433"/>
      <c r="M325" s="120">
        <f>$CT$444</f>
        <v>2194.6999999999998</v>
      </c>
      <c r="N325" s="30" t="s">
        <v>1043</v>
      </c>
      <c r="O325" s="472" t="s">
        <v>2552</v>
      </c>
      <c r="P325" s="438"/>
      <c r="Q325" s="120">
        <f>$VC$450</f>
        <v>1282.3999999999999</v>
      </c>
      <c r="R325" s="4"/>
      <c r="S325" s="30" t="s">
        <v>1043</v>
      </c>
      <c r="T325" s="472" t="s">
        <v>2552</v>
      </c>
      <c r="U325" s="438"/>
      <c r="V325" s="120">
        <f>$VC$456</f>
        <v>1367.2</v>
      </c>
      <c r="W325" s="30" t="s">
        <v>1043</v>
      </c>
      <c r="X325" s="462" t="s">
        <v>27</v>
      </c>
      <c r="Y325" s="438"/>
      <c r="Z325" s="120">
        <f>$CT$462</f>
        <v>1115.2</v>
      </c>
      <c r="AA325" s="4"/>
      <c r="AB325" s="30" t="s">
        <v>1043</v>
      </c>
      <c r="AC325" s="462" t="s">
        <v>17</v>
      </c>
      <c r="AD325" s="11"/>
      <c r="AE325" s="120">
        <f>$AI$468</f>
        <v>487</v>
      </c>
      <c r="AF325" s="30" t="s">
        <v>1043</v>
      </c>
      <c r="AG325" s="433" t="s">
        <v>1045</v>
      </c>
      <c r="AH325" s="11"/>
      <c r="AI325" s="120">
        <f>$RQ$474</f>
        <v>439.80000000000007</v>
      </c>
      <c r="AJ325" s="4"/>
      <c r="AK325" s="30" t="s">
        <v>1043</v>
      </c>
      <c r="AL325" s="462" t="s">
        <v>31</v>
      </c>
      <c r="AM325" s="438"/>
      <c r="AN325" s="120">
        <f>$H$480</f>
        <v>251</v>
      </c>
      <c r="AO325" s="30" t="s">
        <v>1043</v>
      </c>
      <c r="AP325" s="433" t="s">
        <v>1019</v>
      </c>
      <c r="AQ325" s="438"/>
      <c r="AR325" s="120">
        <f>$LT$486</f>
        <v>106.30000000000001</v>
      </c>
      <c r="AS325" s="4"/>
      <c r="AT325" s="30" t="s">
        <v>1043</v>
      </c>
      <c r="AU325" s="472" t="s">
        <v>2568</v>
      </c>
      <c r="AV325" s="11"/>
      <c r="AW325" s="120">
        <f>$YX$492</f>
        <v>117.2</v>
      </c>
      <c r="AX325" s="30" t="s">
        <v>1043</v>
      </c>
      <c r="AY325" s="472" t="s">
        <v>2554</v>
      </c>
      <c r="AZ325" s="438"/>
      <c r="BA325" s="120">
        <f>$VL$498</f>
        <v>45</v>
      </c>
      <c r="BB325" s="4"/>
      <c r="BK325" s="4"/>
      <c r="BT325" s="4"/>
      <c r="CC325" s="4"/>
      <c r="CL325" s="4"/>
      <c r="CU325" s="4"/>
      <c r="DD325" s="4"/>
      <c r="DM325" s="4"/>
      <c r="DV325" s="4"/>
      <c r="EE325" s="4"/>
      <c r="EN325" s="4"/>
      <c r="EW325" s="4"/>
      <c r="FF325" s="4"/>
      <c r="FO325" s="4"/>
      <c r="FX325" s="4"/>
      <c r="GG325" s="4"/>
      <c r="GP325" s="4"/>
      <c r="GY325" s="4"/>
      <c r="HH325" s="4"/>
      <c r="JD325" s="73"/>
      <c r="RS325" s="309"/>
    </row>
    <row r="326" spans="1:487" s="3" customFormat="1">
      <c r="A326" s="30" t="s">
        <v>1044</v>
      </c>
      <c r="B326" s="433" t="s">
        <v>1053</v>
      </c>
      <c r="C326" s="433"/>
      <c r="D326" s="120">
        <f>$KS$432</f>
        <v>4295.2000000000007</v>
      </c>
      <c r="E326" s="30" t="s">
        <v>1044</v>
      </c>
      <c r="F326" s="462" t="s">
        <v>9</v>
      </c>
      <c r="G326" s="11"/>
      <c r="H326" s="120">
        <f>$BA$438</f>
        <v>2043.6000000000001</v>
      </c>
      <c r="I326" s="4"/>
      <c r="J326" s="30" t="s">
        <v>1044</v>
      </c>
      <c r="K326" s="462" t="s">
        <v>11</v>
      </c>
      <c r="L326" s="438"/>
      <c r="M326" s="120">
        <f>$Z$444</f>
        <v>2186</v>
      </c>
      <c r="N326" s="30" t="s">
        <v>1044</v>
      </c>
      <c r="O326" s="472" t="s">
        <v>2554</v>
      </c>
      <c r="P326" s="11"/>
      <c r="Q326" s="120">
        <f>$VL$450</f>
        <v>1276.5</v>
      </c>
      <c r="R326" s="4"/>
      <c r="S326" s="30" t="s">
        <v>1044</v>
      </c>
      <c r="T326" s="472" t="s">
        <v>2563</v>
      </c>
      <c r="U326" s="438"/>
      <c r="V326" s="120">
        <f>$XE$456</f>
        <v>1359.9999999999998</v>
      </c>
      <c r="W326" s="30" t="s">
        <v>1044</v>
      </c>
      <c r="X326" s="442" t="s">
        <v>143</v>
      </c>
      <c r="Y326" s="11"/>
      <c r="Z326" s="120">
        <f>$ED$462</f>
        <v>1114.6999999999998</v>
      </c>
      <c r="AA326" s="4"/>
      <c r="AB326" s="30" t="s">
        <v>1044</v>
      </c>
      <c r="AC326" s="472" t="s">
        <v>2565</v>
      </c>
      <c r="AD326" s="11"/>
      <c r="AE326" s="120">
        <f>$XW$468</f>
        <v>466.40000000000003</v>
      </c>
      <c r="AF326" s="30" t="s">
        <v>1044</v>
      </c>
      <c r="AG326" s="433" t="s">
        <v>1040</v>
      </c>
      <c r="AH326" s="11"/>
      <c r="AI326" s="120">
        <f>$MU$474</f>
        <v>439.09999999999997</v>
      </c>
      <c r="AJ326" s="4"/>
      <c r="AK326" s="30" t="s">
        <v>1044</v>
      </c>
      <c r="AL326" s="433" t="s">
        <v>1008</v>
      </c>
      <c r="AM326" s="438"/>
      <c r="AN326" s="120">
        <f>$OW$480</f>
        <v>249.5</v>
      </c>
      <c r="AO326" s="30" t="s">
        <v>1044</v>
      </c>
      <c r="AP326" s="472" t="s">
        <v>2566</v>
      </c>
      <c r="AQ326" s="433"/>
      <c r="AR326" s="120">
        <f>$YF$486</f>
        <v>103</v>
      </c>
      <c r="AS326" s="4"/>
      <c r="AT326" s="30" t="s">
        <v>1044</v>
      </c>
      <c r="AU326" s="438" t="s">
        <v>160</v>
      </c>
      <c r="AV326" s="438"/>
      <c r="AW326" s="120">
        <f>$HP$492</f>
        <v>114.5</v>
      </c>
      <c r="AX326" s="30" t="s">
        <v>1044</v>
      </c>
      <c r="AY326" s="433" t="s">
        <v>1010</v>
      </c>
      <c r="AZ326" s="11"/>
      <c r="BA326" s="120">
        <f>$QY$498</f>
        <v>43.3</v>
      </c>
      <c r="BB326" s="4"/>
      <c r="BK326" s="4"/>
      <c r="BT326" s="4"/>
      <c r="CC326" s="4"/>
      <c r="CL326" s="4"/>
      <c r="CU326" s="4"/>
      <c r="DD326" s="4"/>
      <c r="DM326" s="4"/>
      <c r="DV326" s="4"/>
      <c r="EE326" s="4"/>
      <c r="EN326" s="4"/>
      <c r="EW326" s="4"/>
      <c r="FF326" s="4"/>
      <c r="FO326" s="4"/>
      <c r="FX326" s="4"/>
      <c r="GG326" s="4"/>
      <c r="GP326" s="4"/>
      <c r="GY326" s="4"/>
      <c r="HH326" s="4"/>
      <c r="JD326" s="73"/>
      <c r="RS326" s="309"/>
    </row>
    <row r="327" spans="1:487" s="3" customFormat="1">
      <c r="A327" s="30" t="s">
        <v>1050</v>
      </c>
      <c r="B327" s="462" t="s">
        <v>19</v>
      </c>
      <c r="C327" s="433"/>
      <c r="D327" s="120">
        <f>$CB$432</f>
        <v>4290</v>
      </c>
      <c r="E327" s="30" t="s">
        <v>1050</v>
      </c>
      <c r="F327" s="433" t="s">
        <v>1045</v>
      </c>
      <c r="G327" s="11"/>
      <c r="H327" s="120">
        <f>$RQ$438</f>
        <v>2017.2</v>
      </c>
      <c r="I327" s="4"/>
      <c r="J327" s="30" t="s">
        <v>1050</v>
      </c>
      <c r="K327" s="472" t="s">
        <v>2548</v>
      </c>
      <c r="L327" s="438"/>
      <c r="M327" s="120">
        <f>$UB$444</f>
        <v>2156.3000000000002</v>
      </c>
      <c r="N327" s="30" t="s">
        <v>1050</v>
      </c>
      <c r="O327" s="462" t="s">
        <v>4</v>
      </c>
      <c r="P327" s="11"/>
      <c r="Q327" s="120">
        <f>$GX$450</f>
        <v>1272.8000000000002</v>
      </c>
      <c r="R327" s="4"/>
      <c r="S327" s="30" t="s">
        <v>1050</v>
      </c>
      <c r="T327" s="472" t="s">
        <v>2570</v>
      </c>
      <c r="U327" s="438"/>
      <c r="V327" s="120">
        <f>$ZP$456</f>
        <v>1343.3</v>
      </c>
      <c r="W327" s="30" t="s">
        <v>1050</v>
      </c>
      <c r="X327" s="462" t="s">
        <v>25</v>
      </c>
      <c r="Y327" s="11"/>
      <c r="Z327" s="120">
        <f>$AR$462</f>
        <v>1108.3000000000002</v>
      </c>
      <c r="AA327" s="4"/>
      <c r="AB327" s="30" t="s">
        <v>1050</v>
      </c>
      <c r="AC327" s="472" t="s">
        <v>2566</v>
      </c>
      <c r="AD327" s="11"/>
      <c r="AE327" s="120">
        <f>$YF$468</f>
        <v>451</v>
      </c>
      <c r="AF327" s="30" t="s">
        <v>1050</v>
      </c>
      <c r="AG327" s="433" t="s">
        <v>993</v>
      </c>
      <c r="AH327" s="433"/>
      <c r="AI327" s="120">
        <f>$KA$474</f>
        <v>437.8</v>
      </c>
      <c r="AJ327" s="4"/>
      <c r="AK327" s="30" t="s">
        <v>1050</v>
      </c>
      <c r="AL327" s="472" t="s">
        <v>2604</v>
      </c>
      <c r="AM327" s="11"/>
      <c r="AN327" s="120">
        <f>$ZY$480</f>
        <v>234.3</v>
      </c>
      <c r="AO327" s="30" t="s">
        <v>1050</v>
      </c>
      <c r="AP327" s="433" t="s">
        <v>1021</v>
      </c>
      <c r="AQ327" s="438"/>
      <c r="AR327" s="120">
        <f>$PF$486</f>
        <v>101.70000000000002</v>
      </c>
      <c r="AS327" s="4"/>
      <c r="AT327" s="30" t="s">
        <v>1050</v>
      </c>
      <c r="AU327" s="438" t="s">
        <v>164</v>
      </c>
      <c r="AV327" s="11"/>
      <c r="AW327" s="120">
        <f>$HG$492</f>
        <v>108.80000000000001</v>
      </c>
      <c r="AX327" s="30" t="s">
        <v>1050</v>
      </c>
      <c r="AY327" s="433" t="s">
        <v>1039</v>
      </c>
      <c r="AZ327" s="11"/>
      <c r="BA327" s="120">
        <f>$PX$498</f>
        <v>43</v>
      </c>
      <c r="BB327" s="4"/>
      <c r="BK327" s="4"/>
      <c r="BT327" s="4"/>
      <c r="CC327" s="4"/>
      <c r="CL327" s="4"/>
      <c r="CU327" s="4"/>
      <c r="DD327" s="4"/>
      <c r="DM327" s="4"/>
      <c r="DV327" s="4"/>
      <c r="EE327" s="4"/>
      <c r="EN327" s="4"/>
      <c r="EW327" s="4"/>
      <c r="FF327" s="4"/>
      <c r="FO327" s="4"/>
      <c r="FX327" s="4"/>
      <c r="GG327" s="4"/>
      <c r="GP327" s="4"/>
      <c r="GY327" s="4"/>
      <c r="HH327" s="4"/>
      <c r="JD327" s="73"/>
      <c r="RS327" s="309"/>
    </row>
    <row r="328" spans="1:487" s="3" customFormat="1">
      <c r="A328" s="31" t="s">
        <v>1051</v>
      </c>
      <c r="B328" s="438" t="s">
        <v>158</v>
      </c>
      <c r="C328" s="438"/>
      <c r="D328" s="120">
        <f>$IQ$432</f>
        <v>4278.5999999999995</v>
      </c>
      <c r="E328" s="31" t="s">
        <v>1051</v>
      </c>
      <c r="F328" s="438" t="s">
        <v>164</v>
      </c>
      <c r="G328" s="11"/>
      <c r="H328" s="120">
        <f>$HG$438</f>
        <v>2011.6</v>
      </c>
      <c r="I328" s="4"/>
      <c r="J328" s="31" t="s">
        <v>1051</v>
      </c>
      <c r="K328" s="462" t="s">
        <v>15</v>
      </c>
      <c r="L328" s="438"/>
      <c r="M328" s="120">
        <f>$FN$444</f>
        <v>2151.3999999999996</v>
      </c>
      <c r="N328" s="31" t="s">
        <v>1051</v>
      </c>
      <c r="O328" s="472" t="s">
        <v>2562</v>
      </c>
      <c r="P328" s="11"/>
      <c r="Q328" s="120">
        <f>$WV$450</f>
        <v>1269.3</v>
      </c>
      <c r="R328" s="4"/>
      <c r="S328" s="31" t="s">
        <v>1051</v>
      </c>
      <c r="T328" s="462" t="s">
        <v>9</v>
      </c>
      <c r="U328" s="438"/>
      <c r="V328" s="120">
        <f>$BA$456</f>
        <v>1334.8</v>
      </c>
      <c r="W328" s="31" t="s">
        <v>1051</v>
      </c>
      <c r="X328" s="462" t="s">
        <v>23</v>
      </c>
      <c r="Y328" s="438"/>
      <c r="Z328" s="120">
        <f>$EM$462</f>
        <v>1104.5999999999999</v>
      </c>
      <c r="AA328" s="4"/>
      <c r="AB328" s="31" t="s">
        <v>1051</v>
      </c>
      <c r="AC328" s="433" t="s">
        <v>1010</v>
      </c>
      <c r="AD328" s="11"/>
      <c r="AE328" s="120">
        <f>$QY$468</f>
        <v>427.7</v>
      </c>
      <c r="AF328" s="31" t="s">
        <v>1051</v>
      </c>
      <c r="AG328" s="438" t="s">
        <v>158</v>
      </c>
      <c r="AH328" s="433"/>
      <c r="AI328" s="120">
        <f>$IQ$474</f>
        <v>432.2</v>
      </c>
      <c r="AJ328" s="4"/>
      <c r="AK328" s="31" t="s">
        <v>1051</v>
      </c>
      <c r="AL328" s="433" t="s">
        <v>989</v>
      </c>
      <c r="AM328" s="438"/>
      <c r="AN328" s="120">
        <f>$RH$480</f>
        <v>232.5</v>
      </c>
      <c r="AO328" s="31" t="s">
        <v>1051</v>
      </c>
      <c r="AP328" s="433" t="s">
        <v>1045</v>
      </c>
      <c r="AQ328" s="433"/>
      <c r="AR328" s="120">
        <f>$RQ$486</f>
        <v>100.4</v>
      </c>
      <c r="AS328" s="4"/>
      <c r="AT328" s="31" t="s">
        <v>1051</v>
      </c>
      <c r="AU328" s="462" t="s">
        <v>19</v>
      </c>
      <c r="AV328" s="433"/>
      <c r="AW328" s="120">
        <f>$CB$492</f>
        <v>105</v>
      </c>
      <c r="AX328" s="31" t="s">
        <v>1051</v>
      </c>
      <c r="AY328" s="462" t="s">
        <v>4</v>
      </c>
      <c r="AZ328" s="438"/>
      <c r="BA328" s="120">
        <f>$GX$498</f>
        <v>42</v>
      </c>
      <c r="BB328" s="4"/>
      <c r="BK328" s="4"/>
      <c r="BT328" s="4"/>
      <c r="CC328" s="4"/>
      <c r="CL328" s="4"/>
      <c r="CU328" s="4"/>
      <c r="DD328" s="4"/>
      <c r="DM328" s="4"/>
      <c r="DV328" s="4"/>
      <c r="EE328" s="4"/>
      <c r="EN328" s="4"/>
      <c r="EW328" s="4"/>
      <c r="FF328" s="4"/>
      <c r="FO328" s="4"/>
      <c r="FX328" s="4"/>
      <c r="GG328" s="4"/>
      <c r="GP328" s="4"/>
      <c r="GY328" s="4"/>
      <c r="HH328" s="4"/>
      <c r="JD328" s="73"/>
      <c r="RS328" s="309"/>
    </row>
    <row r="329" spans="1:487" s="3" customFormat="1">
      <c r="A329" s="31" t="s">
        <v>1052</v>
      </c>
      <c r="B329" s="472" t="s">
        <v>2559</v>
      </c>
      <c r="C329" s="438"/>
      <c r="D329" s="120">
        <f>$VU$432</f>
        <v>4244.3999999999996</v>
      </c>
      <c r="E329" s="31" t="s">
        <v>1052</v>
      </c>
      <c r="F329" s="433" t="s">
        <v>1039</v>
      </c>
      <c r="G329" s="11"/>
      <c r="H329" s="120">
        <f>$PX$438</f>
        <v>2009.1999999999998</v>
      </c>
      <c r="I329" s="4"/>
      <c r="J329" s="31" t="s">
        <v>1052</v>
      </c>
      <c r="K329" s="462" t="s">
        <v>4</v>
      </c>
      <c r="L329" s="11"/>
      <c r="M329" s="120">
        <f>$GX$444</f>
        <v>2112.7999999999997</v>
      </c>
      <c r="N329" s="31" t="s">
        <v>1052</v>
      </c>
      <c r="O329" s="433" t="s">
        <v>1019</v>
      </c>
      <c r="P329" s="438"/>
      <c r="Q329" s="120">
        <f>$LT$450</f>
        <v>1266.8</v>
      </c>
      <c r="R329" s="4"/>
      <c r="S329" s="31" t="s">
        <v>1052</v>
      </c>
      <c r="T329" s="442" t="s">
        <v>145</v>
      </c>
      <c r="U329" s="438"/>
      <c r="V329" s="120">
        <f>$GF$456</f>
        <v>1294.0999999999999</v>
      </c>
      <c r="W329" s="31" t="s">
        <v>1052</v>
      </c>
      <c r="X329" s="433" t="s">
        <v>993</v>
      </c>
      <c r="Y329" s="11"/>
      <c r="Z329" s="120">
        <f>$KA$462</f>
        <v>1100.5999999999999</v>
      </c>
      <c r="AA329" s="4"/>
      <c r="AB329" s="31" t="s">
        <v>1052</v>
      </c>
      <c r="AC329" s="462" t="s">
        <v>35</v>
      </c>
      <c r="AD329" s="11"/>
      <c r="AE329" s="120">
        <f>$FW$468</f>
        <v>404.1</v>
      </c>
      <c r="AF329" s="31" t="s">
        <v>1052</v>
      </c>
      <c r="AG329" s="472" t="s">
        <v>2551</v>
      </c>
      <c r="AH329" s="11"/>
      <c r="AI329" s="120">
        <f>$UT$474</f>
        <v>375.29999999999995</v>
      </c>
      <c r="AJ329" s="4"/>
      <c r="AK329" s="31" t="s">
        <v>1052</v>
      </c>
      <c r="AL329" s="462" t="s">
        <v>1</v>
      </c>
      <c r="AM329" s="433"/>
      <c r="AN329" s="120">
        <f>$EV$480</f>
        <v>232.5</v>
      </c>
      <c r="AO329" s="31" t="s">
        <v>1052</v>
      </c>
      <c r="AP329" s="433" t="s">
        <v>988</v>
      </c>
      <c r="AQ329" s="438"/>
      <c r="AR329" s="120">
        <f>$QP$486</f>
        <v>96.500000000000014</v>
      </c>
      <c r="AS329" s="4"/>
      <c r="AT329" s="31" t="s">
        <v>1052</v>
      </c>
      <c r="AU329" s="472" t="s">
        <v>2554</v>
      </c>
      <c r="AV329" s="438"/>
      <c r="AW329" s="120">
        <f>$VL$492</f>
        <v>104.60000000000001</v>
      </c>
      <c r="AX329" s="31" t="s">
        <v>1052</v>
      </c>
      <c r="AY329" s="462" t="s">
        <v>25</v>
      </c>
      <c r="AZ329" s="438"/>
      <c r="BA329" s="120">
        <f>$AR$498</f>
        <v>37.9</v>
      </c>
      <c r="BB329" s="4"/>
      <c r="BK329" s="4"/>
      <c r="BT329" s="4"/>
      <c r="CC329" s="4"/>
      <c r="CL329" s="4"/>
      <c r="CU329" s="4"/>
      <c r="DD329" s="4"/>
      <c r="DM329" s="4"/>
      <c r="DV329" s="4"/>
      <c r="EE329" s="4"/>
      <c r="EN329" s="4"/>
      <c r="EW329" s="4"/>
      <c r="FF329" s="4"/>
      <c r="FO329" s="4"/>
      <c r="FX329" s="4"/>
      <c r="GG329" s="4"/>
      <c r="GP329" s="4"/>
      <c r="GY329" s="4"/>
      <c r="HH329" s="4"/>
      <c r="JD329" s="73"/>
      <c r="RS329" s="309"/>
    </row>
    <row r="330" spans="1:487" s="3" customFormat="1">
      <c r="A330" s="31" t="s">
        <v>1054</v>
      </c>
      <c r="B330" s="472" t="s">
        <v>2560</v>
      </c>
      <c r="C330" s="438"/>
      <c r="D330" s="120">
        <f>$WD$432</f>
        <v>4223.4000000000005</v>
      </c>
      <c r="E330" s="31" t="s">
        <v>1054</v>
      </c>
      <c r="F330" s="472" t="s">
        <v>2568</v>
      </c>
      <c r="G330" s="11"/>
      <c r="H330" s="120">
        <f>$YX$438</f>
        <v>2000.5000000000002</v>
      </c>
      <c r="I330" s="4"/>
      <c r="J330" s="31" t="s">
        <v>1054</v>
      </c>
      <c r="K330" s="472" t="s">
        <v>2561</v>
      </c>
      <c r="L330" s="438"/>
      <c r="M330" s="120">
        <f>$WM$444</f>
        <v>2059.6999999999998</v>
      </c>
      <c r="N330" s="31" t="s">
        <v>1054</v>
      </c>
      <c r="O330" s="433" t="s">
        <v>1001</v>
      </c>
      <c r="P330" s="11"/>
      <c r="Q330" s="120">
        <f>$LK$450</f>
        <v>1266.7</v>
      </c>
      <c r="R330" s="4"/>
      <c r="S330" s="31" t="s">
        <v>1054</v>
      </c>
      <c r="T330" s="462" t="s">
        <v>6</v>
      </c>
      <c r="U330" s="438"/>
      <c r="V330" s="120">
        <f>$DC$456</f>
        <v>1218.4000000000001</v>
      </c>
      <c r="W330" s="31" t="s">
        <v>1054</v>
      </c>
      <c r="X330" s="433" t="s">
        <v>1019</v>
      </c>
      <c r="Y330" s="11"/>
      <c r="Z330" s="120">
        <f>$LT$462</f>
        <v>1098.0999999999999</v>
      </c>
      <c r="AA330" s="4"/>
      <c r="AB330" s="31" t="s">
        <v>1054</v>
      </c>
      <c r="AC330" s="472" t="s">
        <v>2554</v>
      </c>
      <c r="AD330" s="11"/>
      <c r="AE330" s="120">
        <f>$VL$468</f>
        <v>399.59999999999997</v>
      </c>
      <c r="AF330" s="31" t="s">
        <v>1054</v>
      </c>
      <c r="AG330" s="462" t="s">
        <v>39</v>
      </c>
      <c r="AH330" s="11"/>
      <c r="AI330" s="120">
        <f>$BJ$474</f>
        <v>358.29999999999995</v>
      </c>
      <c r="AJ330" s="4"/>
      <c r="AK330" s="31" t="s">
        <v>1054</v>
      </c>
      <c r="AL330" s="433" t="s">
        <v>1020</v>
      </c>
      <c r="AM330" s="438"/>
      <c r="AN330" s="120">
        <f>$PO$480</f>
        <v>227.2</v>
      </c>
      <c r="AO330" s="31" t="s">
        <v>1054</v>
      </c>
      <c r="AP330" s="472" t="s">
        <v>2564</v>
      </c>
      <c r="AQ330" s="433"/>
      <c r="AR330" s="120">
        <f>$XN$486</f>
        <v>96</v>
      </c>
      <c r="AS330" s="4"/>
      <c r="AT330" s="31" t="s">
        <v>1054</v>
      </c>
      <c r="AU330" s="433" t="s">
        <v>1010</v>
      </c>
      <c r="AV330" s="438"/>
      <c r="AW330" s="120">
        <f>$QY$492</f>
        <v>101.89999999999999</v>
      </c>
      <c r="AX330" s="31" t="s">
        <v>1054</v>
      </c>
      <c r="AY330" s="442" t="s">
        <v>145</v>
      </c>
      <c r="AZ330" s="11"/>
      <c r="BA330" s="120">
        <f>$GF$498</f>
        <v>36</v>
      </c>
      <c r="BB330" s="4"/>
      <c r="BK330" s="4"/>
      <c r="BT330" s="4"/>
      <c r="CC330" s="4"/>
      <c r="CL330" s="4"/>
      <c r="CU330" s="4"/>
      <c r="DD330" s="4"/>
      <c r="DM330" s="4"/>
      <c r="DV330" s="4"/>
      <c r="EE330" s="4"/>
      <c r="EN330" s="4"/>
      <c r="EW330" s="4"/>
      <c r="FF330" s="4"/>
      <c r="FO330" s="4"/>
      <c r="FX330" s="4"/>
      <c r="GG330" s="4"/>
      <c r="GP330" s="4"/>
      <c r="GY330" s="4"/>
      <c r="HH330" s="4"/>
      <c r="JD330" s="73"/>
      <c r="RS330" s="309"/>
    </row>
    <row r="331" spans="1:487" s="3" customFormat="1">
      <c r="A331" s="31" t="s">
        <v>1055</v>
      </c>
      <c r="B331" s="433" t="s">
        <v>983</v>
      </c>
      <c r="C331" s="438"/>
      <c r="D331" s="120">
        <f>$ML$432</f>
        <v>4198.7999999999993</v>
      </c>
      <c r="E331" s="31" t="s">
        <v>1055</v>
      </c>
      <c r="F331" s="433" t="s">
        <v>1040</v>
      </c>
      <c r="G331" s="11"/>
      <c r="H331" s="120">
        <f>$MU$438</f>
        <v>2000.3999999999999</v>
      </c>
      <c r="I331" s="4"/>
      <c r="J331" s="31" t="s">
        <v>1055</v>
      </c>
      <c r="K331" s="433" t="s">
        <v>1001</v>
      </c>
      <c r="L331" s="438"/>
      <c r="M331" s="120">
        <f>$LK$444</f>
        <v>2033.7</v>
      </c>
      <c r="N331" s="31" t="s">
        <v>1055</v>
      </c>
      <c r="O331" s="438" t="s">
        <v>158</v>
      </c>
      <c r="P331" s="438"/>
      <c r="Q331" s="120">
        <f>$IQ$450</f>
        <v>1245.5</v>
      </c>
      <c r="R331" s="4"/>
      <c r="S331" s="31" t="s">
        <v>1055</v>
      </c>
      <c r="T331" s="462" t="s">
        <v>1</v>
      </c>
      <c r="U331" s="11"/>
      <c r="V331" s="120">
        <f>$EV$456</f>
        <v>1194.7999999999997</v>
      </c>
      <c r="W331" s="31" t="s">
        <v>1055</v>
      </c>
      <c r="X331" s="442" t="s">
        <v>144</v>
      </c>
      <c r="Y331" s="433"/>
      <c r="Z331" s="120">
        <f>$CK$462</f>
        <v>1080.2000000000003</v>
      </c>
      <c r="AA331" s="4"/>
      <c r="AB331" s="31" t="s">
        <v>1055</v>
      </c>
      <c r="AC331" s="472" t="s">
        <v>2552</v>
      </c>
      <c r="AD331" s="11"/>
      <c r="AE331" s="120">
        <f>$VC$468</f>
        <v>380.6</v>
      </c>
      <c r="AF331" s="31" t="s">
        <v>1055</v>
      </c>
      <c r="AG331" s="433" t="s">
        <v>1020</v>
      </c>
      <c r="AH331" s="438"/>
      <c r="AI331" s="120">
        <f>$PO$474</f>
        <v>350.4</v>
      </c>
      <c r="AJ331" s="4"/>
      <c r="AK331" s="31" t="s">
        <v>1055</v>
      </c>
      <c r="AL331" s="433" t="s">
        <v>1013</v>
      </c>
      <c r="AM331" s="433"/>
      <c r="AN331" s="120">
        <f>$NM$480</f>
        <v>227</v>
      </c>
      <c r="AO331" s="31" t="s">
        <v>1055</v>
      </c>
      <c r="AP331" s="472" t="s">
        <v>2551</v>
      </c>
      <c r="AQ331" s="433"/>
      <c r="AR331" s="120">
        <f>$UT$486</f>
        <v>92.5</v>
      </c>
      <c r="AS331" s="4"/>
      <c r="AT331" s="31" t="s">
        <v>1055</v>
      </c>
      <c r="AU331" s="472" t="s">
        <v>2551</v>
      </c>
      <c r="AV331" s="438"/>
      <c r="AW331" s="120">
        <f>$UT$492</f>
        <v>101.39999999999999</v>
      </c>
      <c r="AX331" s="31" t="s">
        <v>1055</v>
      </c>
      <c r="AY331" s="433" t="s">
        <v>1003</v>
      </c>
      <c r="AZ331" s="11"/>
      <c r="BA331" s="120">
        <f>$ND$498</f>
        <v>33</v>
      </c>
      <c r="BB331" s="4"/>
      <c r="BK331" s="4"/>
      <c r="BT331" s="4"/>
      <c r="CC331" s="4"/>
      <c r="CL331" s="4"/>
      <c r="CU331" s="4"/>
      <c r="DD331" s="4"/>
      <c r="DM331" s="4"/>
      <c r="DV331" s="4"/>
      <c r="EE331" s="4"/>
      <c r="EN331" s="4"/>
      <c r="EW331" s="4"/>
      <c r="FF331" s="4"/>
      <c r="FO331" s="4"/>
      <c r="FX331" s="4"/>
      <c r="GG331" s="4"/>
      <c r="GP331" s="4"/>
      <c r="GY331" s="4"/>
      <c r="HH331" s="4"/>
      <c r="JD331" s="73"/>
      <c r="RS331" s="309"/>
    </row>
    <row r="332" spans="1:487" s="3" customFormat="1">
      <c r="A332" s="31" t="s">
        <v>1056</v>
      </c>
      <c r="B332" s="472" t="s">
        <v>2569</v>
      </c>
      <c r="C332" s="438"/>
      <c r="D332" s="120">
        <f>$ZG$432</f>
        <v>4102.8999999999996</v>
      </c>
      <c r="E332" s="31" t="s">
        <v>1056</v>
      </c>
      <c r="F332" s="438" t="s">
        <v>1026</v>
      </c>
      <c r="G332" s="433"/>
      <c r="H332" s="120">
        <f>$ON$438</f>
        <v>1992.9999999999998</v>
      </c>
      <c r="I332" s="4"/>
      <c r="J332" s="31" t="s">
        <v>1056</v>
      </c>
      <c r="K332" s="462" t="s">
        <v>35</v>
      </c>
      <c r="L332" s="11"/>
      <c r="M332" s="120">
        <f>$FW$444</f>
        <v>2020</v>
      </c>
      <c r="N332" s="31" t="s">
        <v>1056</v>
      </c>
      <c r="O332" s="462" t="s">
        <v>35</v>
      </c>
      <c r="P332" s="438"/>
      <c r="Q332" s="120">
        <f>$FW$450</f>
        <v>1231.5999999999999</v>
      </c>
      <c r="R332" s="4"/>
      <c r="S332" s="31" t="s">
        <v>1056</v>
      </c>
      <c r="T332" s="472" t="s">
        <v>2564</v>
      </c>
      <c r="U332" s="438"/>
      <c r="V332" s="120">
        <f>$XN$456</f>
        <v>1178</v>
      </c>
      <c r="W332" s="31" t="s">
        <v>1056</v>
      </c>
      <c r="X332" s="433" t="s">
        <v>1008</v>
      </c>
      <c r="Y332" s="438"/>
      <c r="Z332" s="120">
        <f>$OW$462</f>
        <v>1078.4000000000001</v>
      </c>
      <c r="AA332" s="4"/>
      <c r="AB332" s="31" t="s">
        <v>1056</v>
      </c>
      <c r="AC332" s="472" t="s">
        <v>2559</v>
      </c>
      <c r="AD332" s="11"/>
      <c r="AE332" s="120">
        <f>$VU$468</f>
        <v>380.20000000000005</v>
      </c>
      <c r="AF332" s="31" t="s">
        <v>1056</v>
      </c>
      <c r="AG332" s="462" t="s">
        <v>6</v>
      </c>
      <c r="AH332" s="438"/>
      <c r="AI332" s="120">
        <f>$DC$474</f>
        <v>331.2</v>
      </c>
      <c r="AJ332" s="4"/>
      <c r="AK332" s="31" t="s">
        <v>1056</v>
      </c>
      <c r="AL332" s="433" t="s">
        <v>983</v>
      </c>
      <c r="AM332" s="11"/>
      <c r="AN332" s="120">
        <f>$ML$480</f>
        <v>225.6</v>
      </c>
      <c r="AO332" s="31" t="s">
        <v>1056</v>
      </c>
      <c r="AP332" s="472" t="s">
        <v>2561</v>
      </c>
      <c r="AQ332" s="433"/>
      <c r="AR332" s="120">
        <f>$WM$486</f>
        <v>85.5</v>
      </c>
      <c r="AS332" s="4"/>
      <c r="AT332" s="31" t="s">
        <v>1056</v>
      </c>
      <c r="AU332" s="433" t="s">
        <v>1020</v>
      </c>
      <c r="AV332" s="11"/>
      <c r="AW332" s="120">
        <f>$PO$492</f>
        <v>96.100000000000009</v>
      </c>
      <c r="AX332" s="31" t="s">
        <v>1056</v>
      </c>
      <c r="AY332" s="433" t="s">
        <v>993</v>
      </c>
      <c r="AZ332" s="11"/>
      <c r="BA332" s="120">
        <f>$KA$498</f>
        <v>31.9</v>
      </c>
      <c r="BB332" s="4"/>
      <c r="BK332" s="4"/>
      <c r="BT332" s="4"/>
      <c r="CC332" s="4"/>
      <c r="CL332" s="4"/>
      <c r="CU332" s="4"/>
      <c r="DD332" s="4"/>
      <c r="DM332" s="4"/>
      <c r="DV332" s="4"/>
      <c r="EE332" s="4"/>
      <c r="EN332" s="4"/>
      <c r="EW332" s="4"/>
      <c r="FF332" s="4"/>
      <c r="FO332" s="4"/>
      <c r="FX332" s="4"/>
      <c r="GG332" s="4"/>
      <c r="GP332" s="4"/>
      <c r="GY332" s="4"/>
      <c r="HH332" s="4"/>
      <c r="JD332" s="73"/>
      <c r="RS332" s="309"/>
    </row>
    <row r="333" spans="1:487" s="3" customFormat="1">
      <c r="A333" s="31" t="s">
        <v>1059</v>
      </c>
      <c r="B333" s="442" t="s">
        <v>144</v>
      </c>
      <c r="C333" s="438"/>
      <c r="D333" s="120">
        <f>$CK$432</f>
        <v>4053.8</v>
      </c>
      <c r="E333" s="31" t="s">
        <v>1059</v>
      </c>
      <c r="F333" s="472" t="s">
        <v>2604</v>
      </c>
      <c r="G333" s="438"/>
      <c r="H333" s="120">
        <f>$ZY$438</f>
        <v>1989.9999999999998</v>
      </c>
      <c r="I333" s="4"/>
      <c r="J333" s="31" t="s">
        <v>1059</v>
      </c>
      <c r="K333" s="433" t="s">
        <v>1013</v>
      </c>
      <c r="L333" s="11"/>
      <c r="M333" s="120">
        <f>$NM$444</f>
        <v>2014.6</v>
      </c>
      <c r="N333" s="31" t="s">
        <v>1059</v>
      </c>
      <c r="O333" s="438" t="s">
        <v>155</v>
      </c>
      <c r="P333" s="11"/>
      <c r="Q333" s="120">
        <f>$IH$450</f>
        <v>1217.4000000000001</v>
      </c>
      <c r="R333" s="4"/>
      <c r="S333" s="31" t="s">
        <v>1059</v>
      </c>
      <c r="T333" s="472" t="s">
        <v>2546</v>
      </c>
      <c r="U333" s="11"/>
      <c r="V333" s="120">
        <f>$TS$456</f>
        <v>1150.6000000000001</v>
      </c>
      <c r="W333" s="31" t="s">
        <v>1059</v>
      </c>
      <c r="X333" s="433" t="s">
        <v>1021</v>
      </c>
      <c r="Y333" s="438"/>
      <c r="Z333" s="120">
        <f>$PF$462</f>
        <v>1076</v>
      </c>
      <c r="AA333" s="4"/>
      <c r="AB333" s="31" t="s">
        <v>1059</v>
      </c>
      <c r="AC333" s="462" t="s">
        <v>4</v>
      </c>
      <c r="AD333" s="11"/>
      <c r="AE333" s="120">
        <f>$GX$468</f>
        <v>377.40000000000003</v>
      </c>
      <c r="AF333" s="31" t="s">
        <v>1059</v>
      </c>
      <c r="AG333" s="442" t="s">
        <v>145</v>
      </c>
      <c r="AH333" s="11"/>
      <c r="AI333" s="120">
        <f>$GF$474</f>
        <v>325.8</v>
      </c>
      <c r="AJ333" s="4"/>
      <c r="AK333" s="31" t="s">
        <v>1059</v>
      </c>
      <c r="AL333" s="438" t="s">
        <v>142</v>
      </c>
      <c r="AM333" s="11"/>
      <c r="AN333" s="120">
        <f>$DU$480</f>
        <v>214.3</v>
      </c>
      <c r="AO333" s="31" t="s">
        <v>1059</v>
      </c>
      <c r="AP333" s="472" t="s">
        <v>2562</v>
      </c>
      <c r="AQ333" s="433"/>
      <c r="AR333" s="120">
        <f>$WV$486</f>
        <v>77.699999999999989</v>
      </c>
      <c r="AS333" s="4"/>
      <c r="AT333" s="31" t="s">
        <v>1059</v>
      </c>
      <c r="AU333" s="462" t="s">
        <v>6</v>
      </c>
      <c r="AV333" s="433"/>
      <c r="AW333" s="120">
        <f>$DC$492</f>
        <v>94.5</v>
      </c>
      <c r="AX333" s="31" t="s">
        <v>1059</v>
      </c>
      <c r="AY333" s="433" t="s">
        <v>1053</v>
      </c>
      <c r="AZ333" s="11"/>
      <c r="BA333" s="120">
        <f>$KS$498</f>
        <v>30.8</v>
      </c>
      <c r="BB333" s="4"/>
      <c r="BK333" s="4"/>
      <c r="BT333" s="4"/>
      <c r="CC333" s="4"/>
      <c r="CL333" s="4"/>
      <c r="CU333" s="4"/>
      <c r="DD333" s="4"/>
      <c r="DM333" s="4"/>
      <c r="DV333" s="4"/>
      <c r="EE333" s="4"/>
      <c r="EN333" s="4"/>
      <c r="EW333" s="4"/>
      <c r="FF333" s="4"/>
      <c r="FO333" s="4"/>
      <c r="FX333" s="4"/>
      <c r="GG333" s="4"/>
      <c r="GP333" s="4"/>
      <c r="GY333" s="4"/>
      <c r="HH333" s="4"/>
      <c r="JD333" s="73"/>
      <c r="RS333" s="309"/>
    </row>
    <row r="334" spans="1:487" s="3" customFormat="1">
      <c r="A334" s="30" t="s">
        <v>1296</v>
      </c>
      <c r="B334" s="472" t="s">
        <v>2565</v>
      </c>
      <c r="C334" s="438"/>
      <c r="D334" s="120">
        <f>$XW$432</f>
        <v>3988.25</v>
      </c>
      <c r="E334" s="30" t="s">
        <v>1296</v>
      </c>
      <c r="F334" s="433" t="s">
        <v>1001</v>
      </c>
      <c r="G334" s="11"/>
      <c r="H334" s="120">
        <f>$LK$438</f>
        <v>1988.3999999999999</v>
      </c>
      <c r="I334" s="4"/>
      <c r="J334" s="30" t="s">
        <v>1296</v>
      </c>
      <c r="K334" s="462" t="s">
        <v>9</v>
      </c>
      <c r="L334" s="438"/>
      <c r="M334" s="120">
        <f>$BA$444</f>
        <v>2009.8999999999999</v>
      </c>
      <c r="N334" s="30" t="s">
        <v>1296</v>
      </c>
      <c r="O334" s="472" t="s">
        <v>2564</v>
      </c>
      <c r="P334" s="438"/>
      <c r="Q334" s="120">
        <f>$XN$450</f>
        <v>1203.9000000000001</v>
      </c>
      <c r="R334" s="4"/>
      <c r="S334" s="30" t="s">
        <v>1296</v>
      </c>
      <c r="T334" s="433" t="s">
        <v>1039</v>
      </c>
      <c r="U334" s="433"/>
      <c r="V334" s="120">
        <f>$PX$456</f>
        <v>1149.5</v>
      </c>
      <c r="W334" s="30" t="s">
        <v>1296</v>
      </c>
      <c r="X334" s="431" t="s">
        <v>21</v>
      </c>
      <c r="Y334" s="438"/>
      <c r="Z334" s="120">
        <f>$Q$462</f>
        <v>1068.7</v>
      </c>
      <c r="AA334" s="4"/>
      <c r="AB334" s="30" t="s">
        <v>1296</v>
      </c>
      <c r="AC334" s="472" t="s">
        <v>2551</v>
      </c>
      <c r="AD334" s="11"/>
      <c r="AE334" s="120">
        <f>$UT$468</f>
        <v>355.3</v>
      </c>
      <c r="AF334" s="30" t="s">
        <v>1296</v>
      </c>
      <c r="AG334" s="438" t="s">
        <v>164</v>
      </c>
      <c r="AH334" s="433"/>
      <c r="AI334" s="120">
        <f>$HG$474</f>
        <v>315</v>
      </c>
      <c r="AJ334" s="4"/>
      <c r="AK334" s="30" t="s">
        <v>1296</v>
      </c>
      <c r="AL334" s="472" t="s">
        <v>2562</v>
      </c>
      <c r="AM334" s="438"/>
      <c r="AN334" s="120">
        <f>$WV$480</f>
        <v>205.9</v>
      </c>
      <c r="AO334" s="30" t="s">
        <v>1296</v>
      </c>
      <c r="AP334" s="472" t="s">
        <v>2565</v>
      </c>
      <c r="AQ334" s="433"/>
      <c r="AR334" s="120">
        <f>$XW$486</f>
        <v>74.599999999999994</v>
      </c>
      <c r="AS334" s="4"/>
      <c r="AT334" s="30" t="s">
        <v>1296</v>
      </c>
      <c r="AU334" s="472" t="s">
        <v>2546</v>
      </c>
      <c r="AV334" s="438"/>
      <c r="AW334" s="120">
        <f>$TS$492</f>
        <v>90.1</v>
      </c>
      <c r="AX334" s="30" t="s">
        <v>1296</v>
      </c>
      <c r="AY334" s="438" t="s">
        <v>142</v>
      </c>
      <c r="AZ334" s="11"/>
      <c r="BA334" s="120">
        <f>$DU$498</f>
        <v>29.6</v>
      </c>
      <c r="BB334" s="4"/>
      <c r="BK334" s="4"/>
      <c r="BT334" s="4"/>
      <c r="CC334" s="4"/>
      <c r="CL334" s="4"/>
      <c r="CU334" s="4"/>
      <c r="DD334" s="4"/>
      <c r="DM334" s="4"/>
      <c r="DV334" s="4"/>
      <c r="EE334" s="4"/>
      <c r="EN334" s="4"/>
      <c r="EW334" s="4"/>
      <c r="FF334" s="4"/>
      <c r="FO334" s="4"/>
      <c r="FX334" s="4"/>
      <c r="GG334" s="4"/>
      <c r="GP334" s="4"/>
      <c r="GY334" s="4"/>
      <c r="HH334" s="4"/>
      <c r="JD334" s="73"/>
      <c r="RS334" s="309"/>
    </row>
    <row r="335" spans="1:487" s="3" customFormat="1">
      <c r="A335" s="30" t="s">
        <v>1297</v>
      </c>
      <c r="B335" s="433" t="s">
        <v>999</v>
      </c>
      <c r="C335" s="433"/>
      <c r="D335" s="120">
        <f>$KJ$432</f>
        <v>3986.4</v>
      </c>
      <c r="E335" s="30" t="s">
        <v>1297</v>
      </c>
      <c r="F335" s="433" t="s">
        <v>1047</v>
      </c>
      <c r="G335" s="438"/>
      <c r="H335" s="120">
        <f>$MC$438</f>
        <v>1955.5</v>
      </c>
      <c r="I335" s="4"/>
      <c r="J335" s="30" t="s">
        <v>1297</v>
      </c>
      <c r="K335" s="433" t="s">
        <v>1021</v>
      </c>
      <c r="L335" s="11"/>
      <c r="M335" s="120">
        <f>$PF$444</f>
        <v>2003.8</v>
      </c>
      <c r="N335" s="30" t="s">
        <v>1297</v>
      </c>
      <c r="O335" s="472" t="s">
        <v>2560</v>
      </c>
      <c r="P335" s="438"/>
      <c r="Q335" s="120">
        <f>$WD$450</f>
        <v>1165.0999999999999</v>
      </c>
      <c r="R335" s="4"/>
      <c r="S335" s="30" t="s">
        <v>1297</v>
      </c>
      <c r="T335" s="472" t="s">
        <v>2544</v>
      </c>
      <c r="U335" s="438"/>
      <c r="V335" s="120">
        <f>$TJ$456</f>
        <v>1104.8999999999999</v>
      </c>
      <c r="W335" s="30" t="s">
        <v>1297</v>
      </c>
      <c r="X335" s="433" t="s">
        <v>1053</v>
      </c>
      <c r="Y335" s="11"/>
      <c r="Z335" s="120">
        <f>$KS$462</f>
        <v>1050.3000000000002</v>
      </c>
      <c r="AA335" s="4"/>
      <c r="AB335" s="30" t="s">
        <v>1297</v>
      </c>
      <c r="AC335" s="472" t="s">
        <v>2546</v>
      </c>
      <c r="AD335" s="11"/>
      <c r="AE335" s="120">
        <f>$TS$468</f>
        <v>343.29999999999995</v>
      </c>
      <c r="AF335" s="30" t="s">
        <v>1297</v>
      </c>
      <c r="AG335" s="433" t="s">
        <v>1053</v>
      </c>
      <c r="AH335" s="438"/>
      <c r="AI335" s="120">
        <f>$KS$474</f>
        <v>290.7</v>
      </c>
      <c r="AJ335" s="4"/>
      <c r="AK335" s="30" t="s">
        <v>1297</v>
      </c>
      <c r="AL335" s="433" t="s">
        <v>1039</v>
      </c>
      <c r="AM335" s="11"/>
      <c r="AN335" s="120">
        <f>$PX$480</f>
        <v>180.5</v>
      </c>
      <c r="AO335" s="30" t="s">
        <v>1297</v>
      </c>
      <c r="AP335" s="462" t="s">
        <v>9</v>
      </c>
      <c r="AQ335" s="433"/>
      <c r="AR335" s="120">
        <f>$BA$486</f>
        <v>53.1</v>
      </c>
      <c r="AS335" s="4"/>
      <c r="AT335" s="30" t="s">
        <v>1297</v>
      </c>
      <c r="AU335" s="472" t="s">
        <v>2564</v>
      </c>
      <c r="AV335" s="438"/>
      <c r="AW335" s="120">
        <f>$XN$492</f>
        <v>89.800000000000011</v>
      </c>
      <c r="AX335" s="30" t="s">
        <v>1297</v>
      </c>
      <c r="AY335" s="462" t="s">
        <v>1</v>
      </c>
      <c r="AZ335" s="11"/>
      <c r="BA335" s="120">
        <f>$EV$498</f>
        <v>29.3</v>
      </c>
      <c r="BB335" s="4"/>
      <c r="BK335" s="4"/>
      <c r="BT335" s="4"/>
      <c r="CC335" s="4"/>
      <c r="CL335" s="4"/>
      <c r="CU335" s="4"/>
      <c r="DD335" s="4"/>
      <c r="DM335" s="4"/>
      <c r="DV335" s="4"/>
      <c r="EE335" s="4"/>
      <c r="EN335" s="4"/>
      <c r="EW335" s="4"/>
      <c r="FF335" s="4"/>
      <c r="FO335" s="4"/>
      <c r="FX335" s="4"/>
      <c r="GG335" s="4"/>
      <c r="GP335" s="4"/>
      <c r="GY335" s="4"/>
      <c r="HH335" s="4"/>
      <c r="JD335" s="73"/>
      <c r="RS335" s="309"/>
    </row>
    <row r="336" spans="1:487" s="3" customFormat="1">
      <c r="A336" s="30" t="s">
        <v>1298</v>
      </c>
      <c r="B336" s="438" t="s">
        <v>160</v>
      </c>
      <c r="C336" s="433"/>
      <c r="D336" s="120">
        <f>$HP$432</f>
        <v>3903.3</v>
      </c>
      <c r="E336" s="30" t="s">
        <v>1298</v>
      </c>
      <c r="F336" s="462" t="s">
        <v>17</v>
      </c>
      <c r="G336" s="438"/>
      <c r="H336" s="120">
        <f>$AI$438</f>
        <v>1953.3999999999999</v>
      </c>
      <c r="I336" s="4"/>
      <c r="J336" s="30" t="s">
        <v>1298</v>
      </c>
      <c r="K336" s="472" t="s">
        <v>2546</v>
      </c>
      <c r="L336" s="11"/>
      <c r="M336" s="120">
        <f>$TS$444</f>
        <v>1957.0999999999997</v>
      </c>
      <c r="N336" s="30" t="s">
        <v>1298</v>
      </c>
      <c r="O336" s="442" t="s">
        <v>145</v>
      </c>
      <c r="P336" s="11"/>
      <c r="Q336" s="120">
        <f>$GF$450</f>
        <v>1160.7</v>
      </c>
      <c r="R336" s="4"/>
      <c r="S336" s="30" t="s">
        <v>1298</v>
      </c>
      <c r="T336" s="433" t="s">
        <v>988</v>
      </c>
      <c r="U336" s="433"/>
      <c r="V336" s="120">
        <f>$QP$456</f>
        <v>1062.5000000000002</v>
      </c>
      <c r="W336" s="30" t="s">
        <v>1298</v>
      </c>
      <c r="X336" s="438" t="s">
        <v>158</v>
      </c>
      <c r="Y336" s="11"/>
      <c r="Z336" s="120">
        <f>$IQ$462</f>
        <v>1047.9000000000001</v>
      </c>
      <c r="AA336" s="4"/>
      <c r="AB336" s="30" t="s">
        <v>1298</v>
      </c>
      <c r="AC336" s="433" t="s">
        <v>1019</v>
      </c>
      <c r="AD336" s="11"/>
      <c r="AE336" s="120">
        <f>$LT$468</f>
        <v>324.3</v>
      </c>
      <c r="AF336" s="30" t="s">
        <v>1298</v>
      </c>
      <c r="AG336" s="433" t="s">
        <v>983</v>
      </c>
      <c r="AH336" s="438"/>
      <c r="AI336" s="120">
        <f>$ML$474</f>
        <v>249.60000000000002</v>
      </c>
      <c r="AJ336" s="4"/>
      <c r="AK336" s="30" t="s">
        <v>1298</v>
      </c>
      <c r="AL336" s="472" t="s">
        <v>2559</v>
      </c>
      <c r="AM336" s="11"/>
      <c r="AN336" s="120">
        <f>$VU$480</f>
        <v>177.8</v>
      </c>
      <c r="AO336" s="30" t="s">
        <v>1298</v>
      </c>
      <c r="AP336" s="472" t="s">
        <v>2567</v>
      </c>
      <c r="AQ336" s="433"/>
      <c r="AR336" s="120">
        <f>$YO$486</f>
        <v>48.5</v>
      </c>
      <c r="AS336" s="4"/>
      <c r="AT336" s="30" t="s">
        <v>1298</v>
      </c>
      <c r="AU336" s="438" t="s">
        <v>158</v>
      </c>
      <c r="AV336" s="438"/>
      <c r="AW336" s="120">
        <f>$IQ$492</f>
        <v>82.9</v>
      </c>
      <c r="AX336" s="30" t="s">
        <v>1298</v>
      </c>
      <c r="AY336" s="472" t="s">
        <v>2551</v>
      </c>
      <c r="AZ336" s="11"/>
      <c r="BA336" s="120">
        <f>$UT$498</f>
        <v>19.5</v>
      </c>
      <c r="BB336" s="4"/>
      <c r="BK336" s="4"/>
      <c r="BT336" s="4"/>
      <c r="CC336" s="4"/>
      <c r="CL336" s="4"/>
      <c r="CU336" s="4"/>
      <c r="DD336" s="4"/>
      <c r="DM336" s="4"/>
      <c r="DV336" s="4"/>
      <c r="EE336" s="4"/>
      <c r="EN336" s="4"/>
      <c r="EW336" s="4"/>
      <c r="FF336" s="4"/>
      <c r="FO336" s="4"/>
      <c r="FX336" s="4"/>
      <c r="GG336" s="4"/>
      <c r="GP336" s="4"/>
      <c r="GY336" s="4"/>
      <c r="HH336" s="4"/>
      <c r="JD336" s="73"/>
      <c r="RS336" s="309"/>
    </row>
    <row r="337" spans="1:487" s="3" customFormat="1">
      <c r="A337" s="30" t="s">
        <v>1299</v>
      </c>
      <c r="B337" s="462" t="s">
        <v>11</v>
      </c>
      <c r="C337" s="433"/>
      <c r="D337" s="120">
        <f>$Z$432</f>
        <v>3777.9</v>
      </c>
      <c r="E337" s="30" t="s">
        <v>1299</v>
      </c>
      <c r="F337" s="438" t="s">
        <v>1028</v>
      </c>
      <c r="G337" s="438"/>
      <c r="H337" s="120">
        <f>$OE$438</f>
        <v>1942.8</v>
      </c>
      <c r="I337" s="4"/>
      <c r="J337" s="30" t="s">
        <v>1299</v>
      </c>
      <c r="K337" s="433" t="s">
        <v>989</v>
      </c>
      <c r="L337" s="11"/>
      <c r="M337" s="120">
        <f>$RH$444</f>
        <v>1954.2</v>
      </c>
      <c r="N337" s="30" t="s">
        <v>1299</v>
      </c>
      <c r="O337" s="433" t="s">
        <v>1047</v>
      </c>
      <c r="P337" s="438"/>
      <c r="Q337" s="120">
        <f>$MC$450</f>
        <v>1153.0999999999999</v>
      </c>
      <c r="R337" s="4"/>
      <c r="S337" s="30" t="s">
        <v>1299</v>
      </c>
      <c r="T337" s="433" t="s">
        <v>983</v>
      </c>
      <c r="U337" s="433"/>
      <c r="V337" s="120">
        <f>$ML$456</f>
        <v>1019.6000000000001</v>
      </c>
      <c r="W337" s="30" t="s">
        <v>1299</v>
      </c>
      <c r="X337" s="433" t="s">
        <v>1001</v>
      </c>
      <c r="Y337" s="438"/>
      <c r="Z337" s="120">
        <f>$LK$462</f>
        <v>1028.6999999999998</v>
      </c>
      <c r="AA337" s="4"/>
      <c r="AB337" s="30" t="s">
        <v>1299</v>
      </c>
      <c r="AC337" s="442" t="s">
        <v>145</v>
      </c>
      <c r="AD337" s="11"/>
      <c r="AE337" s="120">
        <f>$GF$468</f>
        <v>317.89999999999998</v>
      </c>
      <c r="AF337" s="30" t="s">
        <v>1299</v>
      </c>
      <c r="AG337" s="472" t="s">
        <v>2546</v>
      </c>
      <c r="AH337" s="438"/>
      <c r="AI337" s="120">
        <f>$TS$474</f>
        <v>245.39999999999998</v>
      </c>
      <c r="AJ337" s="4"/>
      <c r="AK337" s="30" t="s">
        <v>1299</v>
      </c>
      <c r="AL337" s="431" t="s">
        <v>21</v>
      </c>
      <c r="AM337" s="11"/>
      <c r="AN337" s="120">
        <f>$Q$480</f>
        <v>165.9</v>
      </c>
      <c r="AO337" s="30" t="s">
        <v>1299</v>
      </c>
      <c r="AP337" s="472" t="s">
        <v>2546</v>
      </c>
      <c r="AQ337" s="433"/>
      <c r="AR337" s="120">
        <f>$TS$486</f>
        <v>45.800000000000004</v>
      </c>
      <c r="AS337" s="4"/>
      <c r="AT337" s="30" t="s">
        <v>1299</v>
      </c>
      <c r="AU337" s="433" t="s">
        <v>1001</v>
      </c>
      <c r="AV337" s="11"/>
      <c r="AW337" s="120">
        <f>$LK$492</f>
        <v>78.899999999999991</v>
      </c>
      <c r="AX337" s="30" t="s">
        <v>1299</v>
      </c>
      <c r="AY337" s="433" t="s">
        <v>1045</v>
      </c>
      <c r="AZ337" s="11"/>
      <c r="BA337" s="120">
        <f>$RQ$498</f>
        <v>18.499999999999996</v>
      </c>
      <c r="BB337" s="4"/>
      <c r="BK337" s="4"/>
      <c r="BT337" s="4"/>
      <c r="CC337" s="4"/>
      <c r="CL337" s="4"/>
      <c r="CU337" s="4"/>
      <c r="DD337" s="4"/>
      <c r="DM337" s="4"/>
      <c r="DV337" s="4"/>
      <c r="EE337" s="4"/>
      <c r="EN337" s="4"/>
      <c r="EW337" s="4"/>
      <c r="FF337" s="4"/>
      <c r="FO337" s="4"/>
      <c r="FX337" s="4"/>
      <c r="GG337" s="4"/>
      <c r="GP337" s="4"/>
      <c r="GY337" s="4"/>
      <c r="HH337" s="4"/>
      <c r="JD337" s="73"/>
      <c r="RS337" s="309"/>
    </row>
    <row r="338" spans="1:487" s="3" customFormat="1">
      <c r="A338" s="30" t="s">
        <v>1300</v>
      </c>
      <c r="B338" s="462" t="s">
        <v>13</v>
      </c>
      <c r="C338" s="11"/>
      <c r="D338" s="120">
        <f>$FE$432</f>
        <v>3770.3999999999996</v>
      </c>
      <c r="E338" s="30" t="s">
        <v>1300</v>
      </c>
      <c r="F338" s="462" t="s">
        <v>39</v>
      </c>
      <c r="G338" s="438"/>
      <c r="H338" s="120">
        <f>$BJ$438</f>
        <v>1919.6</v>
      </c>
      <c r="I338" s="4"/>
      <c r="J338" s="30" t="s">
        <v>1300</v>
      </c>
      <c r="K338" s="433" t="s">
        <v>983</v>
      </c>
      <c r="L338" s="11"/>
      <c r="M338" s="120">
        <f>$ML$444</f>
        <v>1890</v>
      </c>
      <c r="N338" s="30" t="s">
        <v>1300</v>
      </c>
      <c r="O338" s="433" t="s">
        <v>999</v>
      </c>
      <c r="P338" s="438"/>
      <c r="Q338" s="120">
        <f>$KJ$450</f>
        <v>1138.5</v>
      </c>
      <c r="R338" s="4"/>
      <c r="S338" s="30" t="s">
        <v>1300</v>
      </c>
      <c r="T338" s="462" t="s">
        <v>27</v>
      </c>
      <c r="U338" s="11"/>
      <c r="V338" s="120">
        <f>$CT$456</f>
        <v>987.40000000000009</v>
      </c>
      <c r="W338" s="30" t="s">
        <v>1300</v>
      </c>
      <c r="X338" s="433" t="s">
        <v>1003</v>
      </c>
      <c r="Y338" s="438"/>
      <c r="Z338" s="120">
        <f>$ND$462</f>
        <v>1006.9</v>
      </c>
      <c r="AA338" s="4"/>
      <c r="AB338" s="30" t="s">
        <v>1300</v>
      </c>
      <c r="AC338" s="438" t="s">
        <v>158</v>
      </c>
      <c r="AD338" s="11"/>
      <c r="AE338" s="120">
        <f>$IQ$468</f>
        <v>286</v>
      </c>
      <c r="AF338" s="30" t="s">
        <v>1300</v>
      </c>
      <c r="AG338" s="433" t="s">
        <v>1021</v>
      </c>
      <c r="AH338" s="438"/>
      <c r="AI338" s="120">
        <f>$PF$474</f>
        <v>206</v>
      </c>
      <c r="AJ338" s="4"/>
      <c r="AK338" s="30" t="s">
        <v>1300</v>
      </c>
      <c r="AL338" s="472" t="s">
        <v>2548</v>
      </c>
      <c r="AM338" s="11"/>
      <c r="AN338" s="120">
        <f>$UB$480</f>
        <v>152.10000000000002</v>
      </c>
      <c r="AO338" s="30" t="s">
        <v>1300</v>
      </c>
      <c r="AP338" s="438" t="s">
        <v>164</v>
      </c>
      <c r="AQ338" s="438"/>
      <c r="AR338" s="120">
        <f>$HG$486</f>
        <v>40.400000000000006</v>
      </c>
      <c r="AS338" s="4"/>
      <c r="AT338" s="30" t="s">
        <v>1300</v>
      </c>
      <c r="AU338" s="433" t="s">
        <v>1040</v>
      </c>
      <c r="AV338" s="438"/>
      <c r="AW338" s="120">
        <f>$MU$492</f>
        <v>70.2</v>
      </c>
      <c r="AX338" s="30" t="s">
        <v>1300</v>
      </c>
      <c r="AY338" s="433" t="s">
        <v>1019</v>
      </c>
      <c r="AZ338" s="11"/>
      <c r="BA338" s="120">
        <f>$LT$498</f>
        <v>12.2</v>
      </c>
      <c r="BB338" s="4"/>
      <c r="BK338" s="4"/>
      <c r="BT338" s="4"/>
      <c r="CC338" s="4"/>
      <c r="CL338" s="4"/>
      <c r="CU338" s="4"/>
      <c r="DD338" s="4"/>
      <c r="DM338" s="4"/>
      <c r="DV338" s="4"/>
      <c r="EE338" s="4"/>
      <c r="EN338" s="4"/>
      <c r="EW338" s="4"/>
      <c r="FF338" s="4"/>
      <c r="FO338" s="4"/>
      <c r="FX338" s="4"/>
      <c r="GG338" s="4"/>
      <c r="GP338" s="4"/>
      <c r="GY338" s="4"/>
      <c r="HH338" s="4"/>
      <c r="JD338" s="73"/>
      <c r="RS338" s="309"/>
    </row>
    <row r="339" spans="1:487" s="3" customFormat="1">
      <c r="A339" s="30" t="s">
        <v>1301</v>
      </c>
      <c r="B339" s="462" t="s">
        <v>1</v>
      </c>
      <c r="C339" s="433"/>
      <c r="D339" s="120">
        <f>$EV$432</f>
        <v>3767.2</v>
      </c>
      <c r="E339" s="30" t="s">
        <v>1301</v>
      </c>
      <c r="F339" s="438" t="s">
        <v>160</v>
      </c>
      <c r="G339" s="11"/>
      <c r="H339" s="120">
        <f>$HP$438</f>
        <v>1917.7</v>
      </c>
      <c r="I339" s="4"/>
      <c r="J339" s="30" t="s">
        <v>1301</v>
      </c>
      <c r="K339" s="472" t="s">
        <v>2564</v>
      </c>
      <c r="L339" s="11"/>
      <c r="M339" s="120">
        <f>$XN$444</f>
        <v>1883.4999999999998</v>
      </c>
      <c r="N339" s="30" t="s">
        <v>1301</v>
      </c>
      <c r="O339" s="472" t="s">
        <v>2569</v>
      </c>
      <c r="P339" s="11"/>
      <c r="Q339" s="120">
        <f>$ZG$450</f>
        <v>1119.3</v>
      </c>
      <c r="R339" s="4"/>
      <c r="S339" s="30" t="s">
        <v>1301</v>
      </c>
      <c r="T339" s="433" t="s">
        <v>1035</v>
      </c>
      <c r="U339" s="11"/>
      <c r="V339" s="120">
        <f>$JI$456</f>
        <v>961.80000000000007</v>
      </c>
      <c r="W339" s="30" t="s">
        <v>1301</v>
      </c>
      <c r="X339" s="472" t="s">
        <v>2554</v>
      </c>
      <c r="Y339" s="11"/>
      <c r="Z339" s="120">
        <f>$VL$462</f>
        <v>917</v>
      </c>
      <c r="AA339" s="4"/>
      <c r="AB339" s="30" t="s">
        <v>1301</v>
      </c>
      <c r="AC339" s="462" t="s">
        <v>6</v>
      </c>
      <c r="AD339" s="11"/>
      <c r="AE339" s="120">
        <f>$DC$468</f>
        <v>268.8</v>
      </c>
      <c r="AF339" s="30" t="s">
        <v>1301</v>
      </c>
      <c r="AG339" s="433" t="s">
        <v>989</v>
      </c>
      <c r="AH339" s="11"/>
      <c r="AI339" s="120">
        <f>$RH$474</f>
        <v>185</v>
      </c>
      <c r="AJ339" s="4"/>
      <c r="AK339" s="30" t="s">
        <v>1301</v>
      </c>
      <c r="AL339" s="462" t="s">
        <v>35</v>
      </c>
      <c r="AM339" s="11"/>
      <c r="AN339" s="120">
        <f>$FW$480</f>
        <v>148.1</v>
      </c>
      <c r="AO339" s="30" t="s">
        <v>1301</v>
      </c>
      <c r="AP339" s="462" t="s">
        <v>6</v>
      </c>
      <c r="AQ339" s="438"/>
      <c r="AR339" s="120">
        <f>$DC$486</f>
        <v>37.5</v>
      </c>
      <c r="AS339" s="4"/>
      <c r="AT339" s="30" t="s">
        <v>1301</v>
      </c>
      <c r="AU339" s="438" t="s">
        <v>1026</v>
      </c>
      <c r="AV339" s="438"/>
      <c r="AW339" s="120">
        <f>$ON$492</f>
        <v>69.800000000000011</v>
      </c>
      <c r="AX339" s="30" t="s">
        <v>1301</v>
      </c>
      <c r="AY339" s="462" t="s">
        <v>23</v>
      </c>
      <c r="AZ339" s="438"/>
      <c r="BA339" s="120">
        <f>$EM$498</f>
        <v>11.2</v>
      </c>
      <c r="BB339" s="4"/>
      <c r="BK339" s="4"/>
      <c r="BT339" s="4"/>
      <c r="CC339" s="4"/>
      <c r="CL339" s="4"/>
      <c r="CU339" s="4"/>
      <c r="DD339" s="4"/>
      <c r="DM339" s="4"/>
      <c r="DV339" s="4"/>
      <c r="EE339" s="4"/>
      <c r="EN339" s="4"/>
      <c r="EW339" s="4"/>
      <c r="FF339" s="4"/>
      <c r="FO339" s="4"/>
      <c r="FX339" s="4"/>
      <c r="GG339" s="4"/>
      <c r="GP339" s="4"/>
      <c r="GY339" s="4"/>
      <c r="HH339" s="4"/>
      <c r="JD339" s="73"/>
      <c r="RS339" s="309"/>
    </row>
    <row r="340" spans="1:487" s="3" customFormat="1">
      <c r="A340" s="30" t="s">
        <v>1302</v>
      </c>
      <c r="B340" s="438" t="s">
        <v>1028</v>
      </c>
      <c r="C340" s="433"/>
      <c r="D340" s="120">
        <f>$OE$432</f>
        <v>3659.3999999999996</v>
      </c>
      <c r="E340" s="30" t="s">
        <v>1302</v>
      </c>
      <c r="F340" s="472" t="s">
        <v>2563</v>
      </c>
      <c r="G340" s="11"/>
      <c r="H340" s="120">
        <f>$XE$438</f>
        <v>1908</v>
      </c>
      <c r="I340" s="4"/>
      <c r="J340" s="30" t="s">
        <v>1302</v>
      </c>
      <c r="K340" s="472" t="s">
        <v>2567</v>
      </c>
      <c r="L340" s="11"/>
      <c r="M340" s="120">
        <f>$YO$444</f>
        <v>1790.6</v>
      </c>
      <c r="N340" s="30" t="s">
        <v>1302</v>
      </c>
      <c r="O340" s="472" t="s">
        <v>2565</v>
      </c>
      <c r="P340" s="11"/>
      <c r="Q340" s="120">
        <f>$XW$450</f>
        <v>1111.9000000000001</v>
      </c>
      <c r="R340" s="4"/>
      <c r="S340" s="30" t="s">
        <v>1302</v>
      </c>
      <c r="T340" s="472" t="s">
        <v>2560</v>
      </c>
      <c r="U340" s="11"/>
      <c r="V340" s="120">
        <f>$WD$456</f>
        <v>887.1</v>
      </c>
      <c r="W340" s="30" t="s">
        <v>1302</v>
      </c>
      <c r="X340" s="462" t="s">
        <v>1</v>
      </c>
      <c r="Y340" s="438"/>
      <c r="Z340" s="120">
        <f>$EV$462</f>
        <v>908.7</v>
      </c>
      <c r="AA340" s="4"/>
      <c r="AB340" s="30" t="s">
        <v>1302</v>
      </c>
      <c r="AC340" s="433" t="s">
        <v>1020</v>
      </c>
      <c r="AD340" s="11"/>
      <c r="AE340" s="120">
        <f>$PO$468</f>
        <v>242.60000000000002</v>
      </c>
      <c r="AF340" s="30" t="s">
        <v>1302</v>
      </c>
      <c r="AG340" s="472" t="s">
        <v>2604</v>
      </c>
      <c r="AH340" s="11"/>
      <c r="AI340" s="120">
        <f>$ZY$474</f>
        <v>180.9</v>
      </c>
      <c r="AJ340" s="4"/>
      <c r="AK340" s="30" t="s">
        <v>1302</v>
      </c>
      <c r="AL340" s="472" t="s">
        <v>2549</v>
      </c>
      <c r="AM340" s="11"/>
      <c r="AN340" s="120">
        <f>$UK$480</f>
        <v>143.4</v>
      </c>
      <c r="AO340" s="30" t="s">
        <v>1302</v>
      </c>
      <c r="AP340" s="462" t="s">
        <v>1</v>
      </c>
      <c r="AQ340" s="438"/>
      <c r="AR340" s="120">
        <f>$EV$486</f>
        <v>35.699999999999996</v>
      </c>
      <c r="AS340" s="4"/>
      <c r="AT340" s="30" t="s">
        <v>1302</v>
      </c>
      <c r="AU340" s="472" t="s">
        <v>2562</v>
      </c>
      <c r="AV340" s="438"/>
      <c r="AW340" s="120">
        <f>$WV$492</f>
        <v>66.8</v>
      </c>
      <c r="AX340" s="30" t="s">
        <v>1302</v>
      </c>
      <c r="AY340" s="462" t="s">
        <v>19</v>
      </c>
      <c r="AZ340" s="11"/>
      <c r="BA340" s="120">
        <f>$CB$498</f>
        <v>8.5</v>
      </c>
      <c r="BB340" s="4"/>
      <c r="BK340" s="4"/>
      <c r="BT340" s="4"/>
      <c r="CC340" s="4"/>
      <c r="CL340" s="4"/>
      <c r="CU340" s="4"/>
      <c r="DD340" s="4"/>
      <c r="DM340" s="4"/>
      <c r="DV340" s="4"/>
      <c r="EE340" s="4"/>
      <c r="EN340" s="4"/>
      <c r="EW340" s="4"/>
      <c r="FF340" s="4"/>
      <c r="FO340" s="4"/>
      <c r="FX340" s="4"/>
      <c r="GG340" s="4"/>
      <c r="GP340" s="4"/>
      <c r="GY340" s="4"/>
      <c r="HH340" s="4"/>
      <c r="JD340" s="73"/>
      <c r="RS340" s="309"/>
    </row>
    <row r="341" spans="1:487" s="3" customFormat="1">
      <c r="A341" s="30" t="s">
        <v>1303</v>
      </c>
      <c r="B341" s="462" t="s">
        <v>27</v>
      </c>
      <c r="C341" s="438"/>
      <c r="D341" s="120">
        <f>$CT$432</f>
        <v>3633.6000000000004</v>
      </c>
      <c r="E341" s="30" t="s">
        <v>1303</v>
      </c>
      <c r="F341" s="462" t="s">
        <v>4</v>
      </c>
      <c r="G341" s="11"/>
      <c r="H341" s="120">
        <f>$GX$438</f>
        <v>1857.6000000000001</v>
      </c>
      <c r="I341" s="4"/>
      <c r="J341" s="30" t="s">
        <v>1303</v>
      </c>
      <c r="K341" s="472" t="s">
        <v>2549</v>
      </c>
      <c r="L341" s="11"/>
      <c r="M341" s="120">
        <f>$UK$444</f>
        <v>1786.6</v>
      </c>
      <c r="N341" s="30" t="s">
        <v>1303</v>
      </c>
      <c r="O341" s="442" t="s">
        <v>144</v>
      </c>
      <c r="P341" s="433"/>
      <c r="Q341" s="120">
        <f>$CK$450</f>
        <v>1107.1999999999998</v>
      </c>
      <c r="R341" s="4"/>
      <c r="S341" s="30" t="s">
        <v>1303</v>
      </c>
      <c r="T341" s="433" t="s">
        <v>1008</v>
      </c>
      <c r="U341" s="11"/>
      <c r="V341" s="120">
        <f>$OW$456</f>
        <v>790.40000000000009</v>
      </c>
      <c r="W341" s="30" t="s">
        <v>1303</v>
      </c>
      <c r="X341" s="472" t="s">
        <v>2559</v>
      </c>
      <c r="Y341" s="11"/>
      <c r="Z341" s="120">
        <f>$VU$462</f>
        <v>902.2</v>
      </c>
      <c r="AA341" s="4"/>
      <c r="AB341" s="30" t="s">
        <v>1303</v>
      </c>
      <c r="AC341" s="433" t="s">
        <v>1021</v>
      </c>
      <c r="AD341" s="11"/>
      <c r="AE341" s="120">
        <f>$PF$468</f>
        <v>237.9</v>
      </c>
      <c r="AF341" s="30" t="s">
        <v>1303</v>
      </c>
      <c r="AG341" s="93" t="s">
        <v>35</v>
      </c>
      <c r="AH341" s="11"/>
      <c r="AI341" s="120">
        <f>$FW$474</f>
        <v>174.39999999999998</v>
      </c>
      <c r="AJ341" s="4"/>
      <c r="AK341" s="30" t="s">
        <v>1303</v>
      </c>
      <c r="AL341" s="472" t="s">
        <v>2544</v>
      </c>
      <c r="AM341" s="11"/>
      <c r="AN341" s="120">
        <f>$TJ$480</f>
        <v>126.7</v>
      </c>
      <c r="AO341" s="30" t="s">
        <v>1303</v>
      </c>
      <c r="AP341" s="433" t="s">
        <v>1040</v>
      </c>
      <c r="AQ341" s="438"/>
      <c r="AR341" s="120">
        <f>$MU$486</f>
        <v>32.1</v>
      </c>
      <c r="AS341" s="4"/>
      <c r="AT341" s="30" t="s">
        <v>1303</v>
      </c>
      <c r="AU341" s="462" t="s">
        <v>13</v>
      </c>
      <c r="AV341" s="433"/>
      <c r="AW341" s="120">
        <f>$FE$492</f>
        <v>63.400000000000006</v>
      </c>
      <c r="AX341" s="30" t="s">
        <v>1303</v>
      </c>
      <c r="AY341" s="472" t="s">
        <v>2552</v>
      </c>
      <c r="AZ341" s="11"/>
      <c r="BA341" s="120">
        <f>$VC$498</f>
        <v>7.5</v>
      </c>
      <c r="BB341" s="4"/>
      <c r="BK341" s="4"/>
      <c r="BT341" s="4"/>
      <c r="CC341" s="4"/>
      <c r="CL341" s="4"/>
      <c r="CU341" s="4"/>
      <c r="DD341" s="4"/>
      <c r="DM341" s="4"/>
      <c r="DV341" s="4"/>
      <c r="EE341" s="4"/>
      <c r="EN341" s="4"/>
      <c r="EW341" s="4"/>
      <c r="FF341" s="4"/>
      <c r="FO341" s="4"/>
      <c r="FX341" s="4"/>
      <c r="GG341" s="4"/>
      <c r="GP341" s="4"/>
      <c r="GY341" s="4"/>
      <c r="HH341" s="4"/>
      <c r="JD341" s="73"/>
      <c r="RS341" s="309"/>
    </row>
    <row r="342" spans="1:487" s="3" customFormat="1">
      <c r="A342" s="30" t="s">
        <v>1304</v>
      </c>
      <c r="B342" s="433" t="s">
        <v>1020</v>
      </c>
      <c r="C342" s="433"/>
      <c r="D342" s="120">
        <f>$PO$432</f>
        <v>3562.2999999999997</v>
      </c>
      <c r="E342" s="30" t="s">
        <v>1304</v>
      </c>
      <c r="F342" s="438" t="s">
        <v>142</v>
      </c>
      <c r="G342" s="11"/>
      <c r="H342" s="120">
        <f>$DU$438</f>
        <v>1847.1999999999998</v>
      </c>
      <c r="I342" s="4"/>
      <c r="J342" s="30" t="s">
        <v>1304</v>
      </c>
      <c r="K342" s="433" t="s">
        <v>1008</v>
      </c>
      <c r="L342" s="11"/>
      <c r="M342" s="120">
        <f>$OW$444</f>
        <v>1672.4999999999998</v>
      </c>
      <c r="N342" s="30" t="s">
        <v>1304</v>
      </c>
      <c r="O342" s="472" t="s">
        <v>2549</v>
      </c>
      <c r="P342" s="438"/>
      <c r="Q342" s="120">
        <f>$UK$450</f>
        <v>1058.1999999999998</v>
      </c>
      <c r="R342" s="4"/>
      <c r="S342" s="30" t="s">
        <v>1304</v>
      </c>
      <c r="T342" s="462" t="s">
        <v>37</v>
      </c>
      <c r="U342" s="438"/>
      <c r="V342" s="120">
        <f>$DL$456</f>
        <v>785.9</v>
      </c>
      <c r="W342" s="30" t="s">
        <v>1304</v>
      </c>
      <c r="X342" s="462" t="s">
        <v>33</v>
      </c>
      <c r="Y342" s="11"/>
      <c r="Z342" s="120">
        <f>$BS$462</f>
        <v>863.19999999999993</v>
      </c>
      <c r="AA342" s="4"/>
      <c r="AB342" s="30" t="s">
        <v>1304</v>
      </c>
      <c r="AC342" s="472" t="s">
        <v>2567</v>
      </c>
      <c r="AD342" s="11"/>
      <c r="AE342" s="120">
        <f>$YO$468</f>
        <v>202.70000000000002</v>
      </c>
      <c r="AF342" s="30" t="s">
        <v>1304</v>
      </c>
      <c r="AG342" s="433" t="s">
        <v>1010</v>
      </c>
      <c r="AH342" s="11"/>
      <c r="AI342" s="120">
        <f>$QY$474</f>
        <v>164.5</v>
      </c>
      <c r="AJ342" s="4"/>
      <c r="AK342" s="30" t="s">
        <v>1304</v>
      </c>
      <c r="AL342" s="472" t="s">
        <v>2546</v>
      </c>
      <c r="AM342" s="11"/>
      <c r="AN342" s="120">
        <f>$TS$480</f>
        <v>120.39999999999999</v>
      </c>
      <c r="AO342" s="30" t="s">
        <v>1304</v>
      </c>
      <c r="AP342" s="472" t="s">
        <v>2549</v>
      </c>
      <c r="AQ342" s="433"/>
      <c r="AR342" s="120">
        <f>$UK$486</f>
        <v>26.1</v>
      </c>
      <c r="AS342" s="4"/>
      <c r="AT342" s="30" t="s">
        <v>1304</v>
      </c>
      <c r="AU342" s="462" t="s">
        <v>23</v>
      </c>
      <c r="AV342" s="11"/>
      <c r="AW342" s="120">
        <f>$EM$492</f>
        <v>57.199999999999996</v>
      </c>
      <c r="AX342" s="30" t="s">
        <v>1304</v>
      </c>
      <c r="AY342" s="93" t="s">
        <v>33</v>
      </c>
      <c r="AZ342" s="433"/>
      <c r="BA342" s="120">
        <f>$BS$498</f>
        <v>5.5</v>
      </c>
      <c r="BB342" s="4"/>
      <c r="BK342" s="4"/>
      <c r="BT342" s="4"/>
      <c r="CC342" s="4"/>
      <c r="CL342" s="4"/>
      <c r="CU342" s="4"/>
      <c r="DD342" s="4"/>
      <c r="DM342" s="4"/>
      <c r="DV342" s="4"/>
      <c r="EE342" s="4"/>
      <c r="EN342" s="4"/>
      <c r="EW342" s="4"/>
      <c r="FF342" s="4"/>
      <c r="FO342" s="4"/>
      <c r="FX342" s="4"/>
      <c r="GG342" s="4"/>
      <c r="GP342" s="4"/>
      <c r="GY342" s="4"/>
      <c r="HH342" s="4"/>
      <c r="JD342" s="73"/>
      <c r="RS342" s="309"/>
    </row>
    <row r="343" spans="1:487" s="3" customFormat="1">
      <c r="A343" s="30" t="s">
        <v>1305</v>
      </c>
      <c r="B343" s="472" t="s">
        <v>2552</v>
      </c>
      <c r="C343" s="438"/>
      <c r="D343" s="120">
        <f>$VC$432</f>
        <v>3252.1</v>
      </c>
      <c r="E343" s="30" t="s">
        <v>1305</v>
      </c>
      <c r="F343" s="472" t="s">
        <v>2546</v>
      </c>
      <c r="G343" s="11"/>
      <c r="H343" s="120">
        <f>$TS$438</f>
        <v>1772.5</v>
      </c>
      <c r="I343" s="4"/>
      <c r="J343" s="30" t="s">
        <v>1305</v>
      </c>
      <c r="K343" s="472" t="s">
        <v>2568</v>
      </c>
      <c r="L343" s="11"/>
      <c r="M343" s="120">
        <f>$YX$444</f>
        <v>1454.3</v>
      </c>
      <c r="N343" s="30" t="s">
        <v>1305</v>
      </c>
      <c r="O343" s="462" t="s">
        <v>15</v>
      </c>
      <c r="P343" s="438"/>
      <c r="Q343" s="120">
        <f>$FN$450</f>
        <v>1042.4000000000001</v>
      </c>
      <c r="R343" s="4"/>
      <c r="S343" s="30" t="s">
        <v>1305</v>
      </c>
      <c r="T343" s="438" t="s">
        <v>1026</v>
      </c>
      <c r="U343" s="11"/>
      <c r="V343" s="120">
        <f>$ON$456</f>
        <v>776.2</v>
      </c>
      <c r="W343" s="30" t="s">
        <v>1305</v>
      </c>
      <c r="X343" s="462" t="s">
        <v>13</v>
      </c>
      <c r="Y343" s="11"/>
      <c r="Z343" s="120">
        <f>$FE$462</f>
        <v>823.2</v>
      </c>
      <c r="AA343" s="4"/>
      <c r="AB343" s="30" t="s">
        <v>1305</v>
      </c>
      <c r="AC343" s="472" t="s">
        <v>2548</v>
      </c>
      <c r="AD343" s="11"/>
      <c r="AE343" s="120">
        <f>$UB$468</f>
        <v>201.3</v>
      </c>
      <c r="AF343" s="30" t="s">
        <v>1305</v>
      </c>
      <c r="AG343" s="462" t="s">
        <v>4</v>
      </c>
      <c r="AH343" s="11"/>
      <c r="AI343" s="120">
        <f>$GX$474</f>
        <v>113.30000000000001</v>
      </c>
      <c r="AJ343" s="4"/>
      <c r="AK343" s="30" t="s">
        <v>1305</v>
      </c>
      <c r="AL343" s="433" t="s">
        <v>1010</v>
      </c>
      <c r="AM343" s="11"/>
      <c r="AN343" s="120">
        <f>$QY$480</f>
        <v>69.400000000000006</v>
      </c>
      <c r="AO343" s="30" t="s">
        <v>1305</v>
      </c>
      <c r="AP343" s="472" t="s">
        <v>2563</v>
      </c>
      <c r="AQ343" s="433"/>
      <c r="AR343" s="120">
        <f>$XE$486</f>
        <v>22.2</v>
      </c>
      <c r="AS343" s="4"/>
      <c r="AT343" s="30" t="s">
        <v>1305</v>
      </c>
      <c r="AU343" s="462" t="s">
        <v>35</v>
      </c>
      <c r="AV343" s="11"/>
      <c r="AW343" s="120">
        <f>$FW$492</f>
        <v>50.4</v>
      </c>
      <c r="AX343" s="30" t="s">
        <v>1305</v>
      </c>
      <c r="AY343" s="93" t="s">
        <v>35</v>
      </c>
      <c r="AZ343" s="438"/>
      <c r="BA343" s="120">
        <f>$FW$498</f>
        <v>1.4</v>
      </c>
      <c r="BB343" s="4"/>
      <c r="BK343" s="4"/>
      <c r="BT343" s="4"/>
      <c r="CC343" s="4"/>
      <c r="CL343" s="4"/>
      <c r="CU343" s="4"/>
      <c r="DD343" s="4"/>
      <c r="DM343" s="4"/>
      <c r="DV343" s="4"/>
      <c r="EE343" s="4"/>
      <c r="EN343" s="4"/>
      <c r="EW343" s="4"/>
      <c r="FF343" s="4"/>
      <c r="FO343" s="4"/>
      <c r="FX343" s="4"/>
      <c r="GG343" s="4"/>
      <c r="GP343" s="4"/>
      <c r="GY343" s="4"/>
      <c r="HH343" s="4"/>
      <c r="JD343" s="73"/>
      <c r="RS343" s="309"/>
    </row>
    <row r="344" spans="1:487" s="3" customFormat="1">
      <c r="A344" s="30" t="s">
        <v>1306</v>
      </c>
      <c r="B344" s="433" t="s">
        <v>1045</v>
      </c>
      <c r="C344" s="438"/>
      <c r="D344" s="120">
        <f>$RQ$432</f>
        <v>3193.8</v>
      </c>
      <c r="E344" s="30" t="s">
        <v>1306</v>
      </c>
      <c r="F344" s="472" t="s">
        <v>2554</v>
      </c>
      <c r="G344" s="11"/>
      <c r="H344" s="120">
        <f>$VL$438</f>
        <v>1768.3</v>
      </c>
      <c r="I344" s="4"/>
      <c r="J344" s="30" t="s">
        <v>1306</v>
      </c>
      <c r="K344" s="433" t="s">
        <v>1040</v>
      </c>
      <c r="L344" s="11"/>
      <c r="M344" s="120">
        <f>$MU$444</f>
        <v>1216.3</v>
      </c>
      <c r="N344" s="30" t="s">
        <v>1306</v>
      </c>
      <c r="O344" s="433" t="s">
        <v>1039</v>
      </c>
      <c r="P344" s="433"/>
      <c r="Q344" s="120">
        <f>$PX$450</f>
        <v>977</v>
      </c>
      <c r="R344" s="4"/>
      <c r="S344" s="30" t="s">
        <v>1306</v>
      </c>
      <c r="T344" s="121" t="s">
        <v>2562</v>
      </c>
      <c r="U344" s="11"/>
      <c r="V344" s="120">
        <f>$WV$456</f>
        <v>464.69999999999993</v>
      </c>
      <c r="W344" s="30" t="s">
        <v>1306</v>
      </c>
      <c r="X344" s="438" t="s">
        <v>155</v>
      </c>
      <c r="Y344" s="11"/>
      <c r="Z344" s="120">
        <f>$IH$462</f>
        <v>716.10000000000014</v>
      </c>
      <c r="AA344" s="4"/>
      <c r="AB344" s="30" t="s">
        <v>1306</v>
      </c>
      <c r="AC344" s="433" t="s">
        <v>1001</v>
      </c>
      <c r="AD344" s="11"/>
      <c r="AE344" s="120">
        <f>$LK$468</f>
        <v>167.89999999999998</v>
      </c>
      <c r="AF344" s="30" t="s">
        <v>1306</v>
      </c>
      <c r="AG344" s="438" t="s">
        <v>160</v>
      </c>
      <c r="AH344" s="11"/>
      <c r="AI344" s="120">
        <f>$HP$474</f>
        <v>83.2</v>
      </c>
      <c r="AJ344" s="4"/>
      <c r="AK344" s="30" t="s">
        <v>1306</v>
      </c>
      <c r="AL344" s="438" t="s">
        <v>158</v>
      </c>
      <c r="AM344" s="11"/>
      <c r="AN344" s="120">
        <f>$IQ$480</f>
        <v>62.7</v>
      </c>
      <c r="AO344" s="30" t="s">
        <v>1306</v>
      </c>
      <c r="AP344" s="472" t="s">
        <v>2548</v>
      </c>
      <c r="AQ344" s="433"/>
      <c r="AR344" s="120">
        <f>$UB$486</f>
        <v>20.2</v>
      </c>
      <c r="AS344" s="4"/>
      <c r="AT344" s="30" t="s">
        <v>1306</v>
      </c>
      <c r="AU344" s="462" t="s">
        <v>39</v>
      </c>
      <c r="AV344" s="11"/>
      <c r="AW344" s="120">
        <f>$BJ$492</f>
        <v>41.4</v>
      </c>
      <c r="AX344" s="30" t="s">
        <v>1306</v>
      </c>
      <c r="AY344" s="462" t="s">
        <v>39</v>
      </c>
      <c r="AZ344" s="433"/>
      <c r="BA344" s="120">
        <f>$BJ$498</f>
        <v>0</v>
      </c>
      <c r="BB344" s="4"/>
      <c r="BK344" s="4"/>
      <c r="BT344" s="4"/>
      <c r="CC344" s="4"/>
      <c r="CL344" s="4"/>
      <c r="CU344" s="4"/>
      <c r="DD344" s="4"/>
      <c r="DM344" s="4"/>
      <c r="DV344" s="4"/>
      <c r="EE344" s="4"/>
      <c r="EN344" s="4"/>
      <c r="EW344" s="4"/>
      <c r="FF344" s="4"/>
      <c r="FO344" s="4"/>
      <c r="FX344" s="4"/>
      <c r="GG344" s="4"/>
      <c r="GP344" s="4"/>
      <c r="GY344" s="4"/>
      <c r="HH344" s="4"/>
      <c r="JD344" s="73"/>
      <c r="RS344" s="309"/>
    </row>
    <row r="345" spans="1:487" s="3" customFormat="1">
      <c r="A345" s="30" t="s">
        <v>1307</v>
      </c>
      <c r="B345" s="3" t="s">
        <v>1021</v>
      </c>
      <c r="D345" s="120">
        <f>$PF$432</f>
        <v>2512.1500000000005</v>
      </c>
      <c r="E345" s="30" t="s">
        <v>1307</v>
      </c>
      <c r="F345" s="472" t="s">
        <v>2548</v>
      </c>
      <c r="G345" s="11"/>
      <c r="H345" s="120">
        <f>$UB$438</f>
        <v>1644.7</v>
      </c>
      <c r="I345" s="4"/>
      <c r="J345" s="30" t="s">
        <v>1307</v>
      </c>
      <c r="K345" s="3" t="s">
        <v>1045</v>
      </c>
      <c r="L345" s="11"/>
      <c r="M345" s="120">
        <f>$RQ$444</f>
        <v>1047.8</v>
      </c>
      <c r="N345" s="30" t="s">
        <v>1307</v>
      </c>
      <c r="O345" s="3" t="s">
        <v>989</v>
      </c>
      <c r="P345" s="11"/>
      <c r="Q345" s="120">
        <f>$RH$450</f>
        <v>852</v>
      </c>
      <c r="R345" s="4"/>
      <c r="S345" s="30" t="s">
        <v>1307</v>
      </c>
      <c r="T345" s="121" t="s">
        <v>2604</v>
      </c>
      <c r="U345" s="11"/>
      <c r="V345" s="120">
        <f>$ZY$456</f>
        <v>425.5</v>
      </c>
      <c r="W345" s="30" t="s">
        <v>1307</v>
      </c>
      <c r="X345" s="433" t="s">
        <v>1010</v>
      </c>
      <c r="Y345" s="438"/>
      <c r="Z345" s="120">
        <f>$QY$462</f>
        <v>650.80000000000007</v>
      </c>
      <c r="AA345" s="4"/>
      <c r="AB345" s="30" t="s">
        <v>1307</v>
      </c>
      <c r="AC345" s="3" t="s">
        <v>993</v>
      </c>
      <c r="AD345" s="11"/>
      <c r="AE345" s="120">
        <f>$KA$468</f>
        <v>106.70000000000002</v>
      </c>
      <c r="AF345" s="30" t="s">
        <v>1307</v>
      </c>
      <c r="AG345" s="462" t="s">
        <v>13</v>
      </c>
      <c r="AH345" s="11"/>
      <c r="AI345" s="120">
        <f>$FE$474</f>
        <v>67.400000000000006</v>
      </c>
      <c r="AJ345" s="4"/>
      <c r="AK345" s="30" t="s">
        <v>1307</v>
      </c>
      <c r="AL345" s="121" t="s">
        <v>2552</v>
      </c>
      <c r="AM345" s="11"/>
      <c r="AN345" s="120">
        <f>$VC$480</f>
        <v>32.1</v>
      </c>
      <c r="AO345" s="30" t="s">
        <v>1307</v>
      </c>
      <c r="AP345" s="472" t="s">
        <v>2559</v>
      </c>
      <c r="AQ345" s="433"/>
      <c r="AR345" s="120">
        <f>$VU$486</f>
        <v>17.5</v>
      </c>
      <c r="AS345" s="4"/>
      <c r="AT345" s="30" t="s">
        <v>1307</v>
      </c>
      <c r="AU345" s="472" t="s">
        <v>2565</v>
      </c>
      <c r="AV345" s="438"/>
      <c r="AW345" s="120">
        <f>$XW$492</f>
        <v>11.3</v>
      </c>
      <c r="AX345" s="30" t="s">
        <v>1307</v>
      </c>
      <c r="AY345" s="3" t="s">
        <v>1020</v>
      </c>
      <c r="AZ345" s="11"/>
      <c r="BA345" s="120">
        <f>$PO$498</f>
        <v>0</v>
      </c>
      <c r="BB345" s="4"/>
      <c r="BK345" s="4"/>
      <c r="BT345" s="4"/>
      <c r="CC345" s="4"/>
      <c r="CL345" s="4"/>
      <c r="CU345" s="4"/>
      <c r="DD345" s="4"/>
      <c r="DM345" s="4"/>
      <c r="DV345" s="4"/>
      <c r="EE345" s="4"/>
      <c r="EN345" s="4"/>
      <c r="EW345" s="4"/>
      <c r="FF345" s="4"/>
      <c r="FO345" s="4"/>
      <c r="FX345" s="4"/>
      <c r="GG345" s="4"/>
      <c r="GP345" s="4"/>
      <c r="GY345" s="4"/>
      <c r="HH345" s="4"/>
      <c r="JD345" s="73"/>
      <c r="RS345" s="309"/>
    </row>
    <row r="346" spans="1:487" s="3" customFormat="1">
      <c r="A346" s="30"/>
      <c r="B346" s="121"/>
      <c r="C346" s="11"/>
      <c r="D346" s="120"/>
      <c r="E346" s="30"/>
      <c r="F346" s="121"/>
      <c r="G346" s="11"/>
      <c r="H346" s="120"/>
      <c r="I346" s="4"/>
      <c r="J346" s="30"/>
      <c r="K346" s="121"/>
      <c r="L346" s="11"/>
      <c r="M346" s="120"/>
      <c r="N346" s="30"/>
      <c r="O346" s="121"/>
      <c r="P346" s="11"/>
      <c r="Q346" s="120"/>
      <c r="R346" s="4"/>
      <c r="S346" s="30"/>
      <c r="T346" s="121"/>
      <c r="U346" s="11"/>
      <c r="V346" s="120"/>
      <c r="W346" s="30"/>
      <c r="X346" s="121"/>
      <c r="Y346" s="11"/>
      <c r="Z346" s="120"/>
      <c r="AA346" s="4"/>
      <c r="AB346" s="30"/>
      <c r="AC346" s="121"/>
      <c r="AD346" s="11"/>
      <c r="AE346" s="120"/>
      <c r="AF346" s="30"/>
      <c r="AG346" s="121"/>
      <c r="AH346" s="11"/>
      <c r="AI346" s="120"/>
      <c r="AJ346" s="4"/>
      <c r="AK346" s="30"/>
      <c r="AL346" s="121"/>
      <c r="AM346" s="11"/>
      <c r="AN346" s="120"/>
      <c r="AO346" s="30"/>
      <c r="AP346" s="121"/>
      <c r="AR346" s="120"/>
      <c r="AS346" s="4"/>
      <c r="AT346" s="30"/>
      <c r="AU346" s="121"/>
      <c r="AV346" s="11"/>
      <c r="AW346" s="120"/>
      <c r="AX346" s="30"/>
      <c r="AY346" s="121"/>
      <c r="AZ346" s="11"/>
      <c r="BA346" s="120"/>
      <c r="BB346" s="4"/>
      <c r="BK346" s="4"/>
      <c r="BT346" s="4"/>
      <c r="CC346" s="4"/>
      <c r="CL346" s="4"/>
      <c r="CU346" s="4"/>
      <c r="DD346" s="4"/>
      <c r="DM346" s="4"/>
      <c r="DV346" s="4"/>
      <c r="EE346" s="4"/>
      <c r="EN346" s="4"/>
      <c r="EW346" s="4"/>
      <c r="FF346" s="4"/>
      <c r="FO346" s="4"/>
      <c r="FX346" s="4"/>
      <c r="GG346" s="4"/>
      <c r="GP346" s="4"/>
      <c r="GY346" s="4"/>
      <c r="HH346" s="4"/>
      <c r="JD346" s="73"/>
      <c r="RS346" s="309"/>
    </row>
    <row r="347" spans="1:487" s="3" customFormat="1">
      <c r="A347" s="30"/>
      <c r="B347" s="121"/>
      <c r="C347" s="11"/>
      <c r="D347" s="120"/>
      <c r="E347" s="30"/>
      <c r="F347" s="121"/>
      <c r="G347" s="11"/>
      <c r="H347" s="120"/>
      <c r="I347" s="4"/>
      <c r="J347" s="30"/>
      <c r="K347" s="121"/>
      <c r="L347" s="11"/>
      <c r="M347" s="120"/>
      <c r="N347" s="30"/>
      <c r="O347" s="121"/>
      <c r="P347" s="11"/>
      <c r="Q347" s="120"/>
      <c r="R347" s="4"/>
      <c r="S347" s="30"/>
      <c r="T347" s="121"/>
      <c r="U347" s="11"/>
      <c r="V347" s="120"/>
      <c r="W347" s="30"/>
      <c r="X347" s="121"/>
      <c r="Y347" s="11"/>
      <c r="Z347" s="120"/>
      <c r="AA347" s="4"/>
      <c r="AB347" s="30"/>
      <c r="AC347" s="121"/>
      <c r="AD347" s="11"/>
      <c r="AE347" s="120"/>
      <c r="AF347" s="30"/>
      <c r="AG347" s="121"/>
      <c r="AH347" s="11"/>
      <c r="AI347" s="120"/>
      <c r="AJ347" s="4"/>
      <c r="AK347" s="30"/>
      <c r="AL347" s="121"/>
      <c r="AM347" s="11"/>
      <c r="AN347" s="120"/>
      <c r="AO347" s="30"/>
      <c r="AP347" s="121"/>
      <c r="AR347" s="120"/>
      <c r="AS347" s="4"/>
      <c r="AT347" s="30"/>
      <c r="AU347" s="121"/>
      <c r="AV347" s="11"/>
      <c r="AW347" s="120"/>
      <c r="AX347" s="30"/>
      <c r="AY347" s="121"/>
      <c r="AZ347" s="11"/>
      <c r="BA347" s="120"/>
      <c r="BB347" s="4"/>
      <c r="BK347" s="4"/>
      <c r="BT347" s="4"/>
      <c r="CC347" s="4"/>
      <c r="CL347" s="4"/>
      <c r="CU347" s="4"/>
      <c r="DD347" s="4"/>
      <c r="DM347" s="4"/>
      <c r="DV347" s="4"/>
      <c r="EE347" s="4"/>
      <c r="EN347" s="4"/>
      <c r="EW347" s="4"/>
      <c r="FF347" s="4"/>
      <c r="FO347" s="4"/>
      <c r="FX347" s="4"/>
      <c r="GG347" s="4"/>
      <c r="GP347" s="4"/>
      <c r="GY347" s="4"/>
      <c r="HH347" s="4"/>
      <c r="JD347" s="73"/>
      <c r="RS347" s="309"/>
    </row>
    <row r="348" spans="1:487" s="3" customFormat="1">
      <c r="A348" s="30"/>
      <c r="B348" s="121"/>
      <c r="C348" s="11"/>
      <c r="D348" s="120"/>
      <c r="E348" s="30"/>
      <c r="F348" s="121"/>
      <c r="G348" s="11"/>
      <c r="H348" s="120"/>
      <c r="I348" s="4"/>
      <c r="J348" s="30"/>
      <c r="K348" s="121"/>
      <c r="L348" s="11"/>
      <c r="M348" s="120"/>
      <c r="N348" s="30"/>
      <c r="O348" s="121"/>
      <c r="P348" s="11"/>
      <c r="Q348" s="120"/>
      <c r="R348" s="4"/>
      <c r="S348" s="30"/>
      <c r="T348" s="121"/>
      <c r="U348" s="11"/>
      <c r="V348" s="120"/>
      <c r="W348" s="30"/>
      <c r="X348" s="121"/>
      <c r="Y348" s="11"/>
      <c r="Z348" s="120"/>
      <c r="AA348" s="4"/>
      <c r="AB348" s="30"/>
      <c r="AC348" s="121"/>
      <c r="AD348" s="11"/>
      <c r="AE348" s="120"/>
      <c r="AF348" s="30"/>
      <c r="AG348" s="121"/>
      <c r="AH348" s="11"/>
      <c r="AI348" s="120"/>
      <c r="AJ348" s="4"/>
      <c r="AK348" s="30"/>
      <c r="AL348" s="121"/>
      <c r="AM348" s="11"/>
      <c r="AN348" s="120"/>
      <c r="AO348" s="30"/>
      <c r="AP348" s="121"/>
      <c r="AR348" s="120"/>
      <c r="AS348" s="4"/>
      <c r="AT348" s="30"/>
      <c r="AU348" s="121"/>
      <c r="AV348" s="11"/>
      <c r="AW348" s="120"/>
      <c r="AX348" s="30"/>
      <c r="AY348" s="121"/>
      <c r="AZ348" s="11"/>
      <c r="BA348" s="120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  <c r="JD348" s="73"/>
      <c r="RS348" s="309"/>
    </row>
    <row r="349" spans="1:487" s="3" customFormat="1" ht="19.5">
      <c r="A349" s="6"/>
      <c r="B349" s="38" t="s">
        <v>154</v>
      </c>
      <c r="C349" s="11"/>
      <c r="E349" s="30"/>
      <c r="F349" s="38" t="s">
        <v>168</v>
      </c>
      <c r="H349" s="4"/>
      <c r="J349" s="30"/>
      <c r="K349" s="38" t="s">
        <v>2376</v>
      </c>
      <c r="N349" s="30"/>
      <c r="O349" s="38" t="s">
        <v>171</v>
      </c>
      <c r="P349" s="4"/>
      <c r="S349" s="30"/>
      <c r="T349" s="38" t="s">
        <v>2377</v>
      </c>
      <c r="U349" s="30"/>
      <c r="W349" s="30"/>
      <c r="X349" s="38" t="s">
        <v>169</v>
      </c>
      <c r="Z349" s="4"/>
      <c r="AB349" s="30"/>
      <c r="AC349" s="38" t="s">
        <v>2378</v>
      </c>
      <c r="AE349" s="12"/>
      <c r="AF349" s="30"/>
      <c r="AG349" s="38" t="s">
        <v>170</v>
      </c>
      <c r="AI349" s="12"/>
      <c r="AN349" s="12"/>
      <c r="AO349" s="30"/>
      <c r="AR349" s="12"/>
      <c r="AS349" s="4"/>
      <c r="AT349" s="30"/>
      <c r="AW349" s="12"/>
      <c r="AX349" s="30"/>
      <c r="BA349" s="12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  <c r="JD349" s="73"/>
      <c r="RS349" s="309"/>
    </row>
    <row r="350" spans="1:487" s="11" customFormat="1" ht="15">
      <c r="A350" s="5" t="s">
        <v>0</v>
      </c>
      <c r="B350" s="438" t="s">
        <v>157</v>
      </c>
      <c r="D350" s="120">
        <f>'Punten per wedstrijd'!D599</f>
        <v>11019.09999999994</v>
      </c>
      <c r="E350" s="5" t="s">
        <v>0</v>
      </c>
      <c r="F350" s="93" t="s">
        <v>11</v>
      </c>
      <c r="H350" s="120">
        <f>'Punten per wedstrijd'!D393</f>
        <v>4673.4999999999982</v>
      </c>
      <c r="J350" s="5" t="s">
        <v>0</v>
      </c>
      <c r="K350" s="121" t="s">
        <v>2566</v>
      </c>
      <c r="M350" s="120">
        <f>'Punten per wedstrijd'!D300</f>
        <v>1271.4000000000005</v>
      </c>
      <c r="N350" s="5" t="s">
        <v>0</v>
      </c>
      <c r="O350" s="93" t="s">
        <v>15</v>
      </c>
      <c r="Q350" s="120">
        <f>'Punten per wedstrijd'!D99</f>
        <v>621.99999999999636</v>
      </c>
      <c r="S350" s="5" t="s">
        <v>0</v>
      </c>
      <c r="T350" s="433" t="s">
        <v>1004</v>
      </c>
      <c r="U350" s="435"/>
      <c r="V350" s="120">
        <f>'Punten per wedstrijd'!D506</f>
        <v>2166.2000000000207</v>
      </c>
      <c r="W350" s="5" t="s">
        <v>0</v>
      </c>
      <c r="X350" s="121" t="s">
        <v>2569</v>
      </c>
      <c r="Y350" s="3"/>
      <c r="Z350" s="120">
        <f>'Punten per wedstrijd'!D343</f>
        <v>3918.3999999999933</v>
      </c>
      <c r="AB350" s="5" t="s">
        <v>0</v>
      </c>
      <c r="AC350" s="433" t="s">
        <v>1053</v>
      </c>
      <c r="AE350" s="120">
        <f>'Punten per wedstrijd'!D183</f>
        <v>1045.1999999999941</v>
      </c>
      <c r="AF350" s="5" t="s">
        <v>0</v>
      </c>
      <c r="AG350" s="93" t="s">
        <v>25</v>
      </c>
      <c r="AH350" s="3"/>
      <c r="AI350" s="120">
        <f>'Punten per wedstrijd'!D41</f>
        <v>384.40000000000072</v>
      </c>
      <c r="AN350" s="12"/>
      <c r="AO350" s="5"/>
      <c r="AR350" s="12"/>
      <c r="AT350" s="5"/>
      <c r="AW350" s="12"/>
      <c r="AX350" s="5"/>
      <c r="BA350" s="12"/>
      <c r="JD350" s="62"/>
      <c r="RS350" s="221"/>
    </row>
    <row r="351" spans="1:487" s="11" customFormat="1">
      <c r="A351" s="5" t="s">
        <v>2</v>
      </c>
      <c r="B351" s="11" t="s">
        <v>156</v>
      </c>
      <c r="D351" s="120">
        <f>'Punten per wedstrijd'!D575</f>
        <v>10386.499999999996</v>
      </c>
      <c r="E351" s="5" t="s">
        <v>2</v>
      </c>
      <c r="F351" s="11" t="s">
        <v>156</v>
      </c>
      <c r="H351" s="120">
        <f>'Punten per wedstrijd'!D425</f>
        <v>4358.7000000000044</v>
      </c>
      <c r="J351" s="5" t="s">
        <v>2</v>
      </c>
      <c r="K351" s="121" t="s">
        <v>2561</v>
      </c>
      <c r="L351" s="3"/>
      <c r="M351" s="120">
        <f>'Punten per wedstrijd'!D236</f>
        <v>1242.0999999999956</v>
      </c>
      <c r="N351" s="5" t="s">
        <v>2</v>
      </c>
      <c r="O351" s="3" t="s">
        <v>1004</v>
      </c>
      <c r="P351" s="3"/>
      <c r="Q351" s="120">
        <f>'Punten per wedstrijd'!D131</f>
        <v>560.10000000000434</v>
      </c>
      <c r="S351" s="5" t="s">
        <v>2</v>
      </c>
      <c r="T351" s="438" t="s">
        <v>1028</v>
      </c>
      <c r="U351" s="435"/>
      <c r="V351" s="120">
        <f>'Punten per wedstrijd'!D462</f>
        <v>1844.5999999999985</v>
      </c>
      <c r="W351" s="5" t="s">
        <v>2</v>
      </c>
      <c r="X351" s="433" t="s">
        <v>1039</v>
      </c>
      <c r="Z351" s="120">
        <f>'Punten per wedstrijd'!D364</f>
        <v>3581.9000000000051</v>
      </c>
      <c r="AB351" s="5" t="s">
        <v>2</v>
      </c>
      <c r="AC351" s="472" t="s">
        <v>2604</v>
      </c>
      <c r="AD351" s="438"/>
      <c r="AE351" s="120">
        <f>'Punten per wedstrijd'!D216</f>
        <v>1032.1000000000081</v>
      </c>
      <c r="AF351" s="5" t="s">
        <v>2</v>
      </c>
      <c r="AG351" s="433" t="s">
        <v>988</v>
      </c>
      <c r="AI351" s="120">
        <f>'Punten per wedstrijd'!D60</f>
        <v>369.8999999999956</v>
      </c>
      <c r="AN351" s="12"/>
      <c r="AO351" s="5"/>
      <c r="AR351" s="12"/>
      <c r="AT351" s="5"/>
      <c r="AW351" s="12"/>
      <c r="AX351" s="5"/>
      <c r="BA351" s="12"/>
      <c r="RS351" s="221"/>
    </row>
    <row r="352" spans="1:487" s="11" customFormat="1">
      <c r="A352" s="5" t="s">
        <v>3</v>
      </c>
      <c r="B352" s="433" t="s">
        <v>1004</v>
      </c>
      <c r="D352" s="120">
        <f>'Punten per wedstrijd'!D581</f>
        <v>9974.8000000000211</v>
      </c>
      <c r="E352" s="5" t="s">
        <v>3</v>
      </c>
      <c r="F352" s="11" t="s">
        <v>157</v>
      </c>
      <c r="H352" s="120">
        <f>'Punten per wedstrijd'!D449</f>
        <v>4197.8</v>
      </c>
      <c r="J352" s="5" t="s">
        <v>3</v>
      </c>
      <c r="K352" s="3" t="s">
        <v>1035</v>
      </c>
      <c r="L352" s="3"/>
      <c r="M352" s="120">
        <f>'Punten per wedstrijd'!D274</f>
        <v>1189.8000000000018</v>
      </c>
      <c r="N352" s="5" t="s">
        <v>3</v>
      </c>
      <c r="O352" s="438" t="s">
        <v>142</v>
      </c>
      <c r="P352" s="433"/>
      <c r="Q352" s="120">
        <f>'Punten per wedstrijd'!D110</f>
        <v>514.00000000000034</v>
      </c>
      <c r="S352" s="5" t="s">
        <v>3</v>
      </c>
      <c r="T352" s="442" t="s">
        <v>144</v>
      </c>
      <c r="U352" s="5"/>
      <c r="V352" s="120">
        <f>'Punten per wedstrijd'!D519</f>
        <v>1780.2999999999929</v>
      </c>
      <c r="W352" s="5" t="s">
        <v>3</v>
      </c>
      <c r="X352" s="472" t="s">
        <v>2570</v>
      </c>
      <c r="Y352" s="438"/>
      <c r="Z352" s="120">
        <f>'Punten per wedstrijd'!D370</f>
        <v>3525.7999999999756</v>
      </c>
      <c r="AB352" s="5" t="s">
        <v>3</v>
      </c>
      <c r="AC352" s="462" t="s">
        <v>27</v>
      </c>
      <c r="AD352" s="433"/>
      <c r="AE352" s="120">
        <f>'Punten per wedstrijd'!D198</f>
        <v>999.60000000000139</v>
      </c>
      <c r="AF352" s="5" t="s">
        <v>3</v>
      </c>
      <c r="AG352" s="472" t="s">
        <v>2560</v>
      </c>
      <c r="AH352" s="438"/>
      <c r="AI352" s="120">
        <f>'Punten per wedstrijd'!D7</f>
        <v>345.69999999998777</v>
      </c>
      <c r="AN352" s="12"/>
      <c r="AO352" s="5"/>
      <c r="AR352" s="12"/>
      <c r="AT352" s="5"/>
      <c r="AW352" s="12"/>
      <c r="AX352" s="5"/>
      <c r="BA352" s="12"/>
      <c r="RS352" s="221"/>
    </row>
    <row r="353" spans="1:487" s="3" customFormat="1">
      <c r="A353" s="5" t="s">
        <v>5</v>
      </c>
      <c r="B353" s="433" t="s">
        <v>988</v>
      </c>
      <c r="C353" s="11"/>
      <c r="D353" s="120">
        <f>'Punten per wedstrijd'!D585</f>
        <v>9438.9000000001324</v>
      </c>
      <c r="E353" s="5" t="s">
        <v>5</v>
      </c>
      <c r="F353" s="11" t="s">
        <v>142</v>
      </c>
      <c r="G353" s="11"/>
      <c r="H353" s="120">
        <f>'Punten per wedstrijd'!D410</f>
        <v>4168.3999999999951</v>
      </c>
      <c r="J353" s="5" t="s">
        <v>5</v>
      </c>
      <c r="K353" s="121" t="s">
        <v>2567</v>
      </c>
      <c r="L353" s="11"/>
      <c r="M353" s="120">
        <f>'Punten per wedstrijd'!D298</f>
        <v>1179.3999999999978</v>
      </c>
      <c r="N353" s="5" t="s">
        <v>5</v>
      </c>
      <c r="O353" s="433" t="s">
        <v>1001</v>
      </c>
      <c r="Q353" s="120">
        <f>'Punten per wedstrijd'!D122</f>
        <v>513.45000000000653</v>
      </c>
      <c r="S353" s="5" t="s">
        <v>5</v>
      </c>
      <c r="T353" s="433" t="s">
        <v>1047</v>
      </c>
      <c r="U353" s="435"/>
      <c r="V353" s="120">
        <f>'Punten per wedstrijd'!D512</f>
        <v>1770.2499999999991</v>
      </c>
      <c r="W353" s="5" t="s">
        <v>5</v>
      </c>
      <c r="X353" s="462" t="s">
        <v>35</v>
      </c>
      <c r="Y353" s="11"/>
      <c r="Z353" s="120">
        <f>'Punten per wedstrijd'!D367</f>
        <v>3351.4</v>
      </c>
      <c r="AB353" s="5" t="s">
        <v>5</v>
      </c>
      <c r="AC353" s="433" t="s">
        <v>1040</v>
      </c>
      <c r="AD353" s="433"/>
      <c r="AE353" s="120">
        <f>'Punten per wedstrijd'!D171</f>
        <v>948.69999999998731</v>
      </c>
      <c r="AF353" s="5" t="s">
        <v>5</v>
      </c>
      <c r="AG353" s="438" t="s">
        <v>1036</v>
      </c>
      <c r="AI353" s="120">
        <f>'Punten per wedstrijd'!D55</f>
        <v>341.80000000001189</v>
      </c>
      <c r="AN353" s="12"/>
      <c r="AO353" s="30"/>
      <c r="AR353" s="12"/>
      <c r="AS353" s="4"/>
      <c r="AT353" s="30"/>
      <c r="AW353" s="12"/>
      <c r="AX353" s="30"/>
      <c r="BA353" s="12"/>
      <c r="BB353" s="4"/>
      <c r="BK353" s="4"/>
      <c r="BT353" s="4"/>
      <c r="CC353" s="4"/>
      <c r="CL353" s="4"/>
      <c r="CU353" s="4"/>
      <c r="DD353" s="4"/>
      <c r="DM353" s="4"/>
      <c r="DV353" s="4"/>
      <c r="EE353" s="4"/>
      <c r="EN353" s="4"/>
      <c r="EW353" s="4"/>
      <c r="FF353" s="4"/>
      <c r="FO353" s="4"/>
      <c r="FX353" s="4"/>
      <c r="GG353" s="4"/>
      <c r="GP353" s="4"/>
      <c r="GY353" s="4"/>
      <c r="HH353" s="4"/>
      <c r="RS353" s="309"/>
    </row>
    <row r="354" spans="1:487" s="3" customFormat="1">
      <c r="A354" s="5" t="s">
        <v>7</v>
      </c>
      <c r="B354" s="433" t="s">
        <v>1035</v>
      </c>
      <c r="C354" s="11"/>
      <c r="D354" s="120">
        <f>'Punten per wedstrijd'!D574</f>
        <v>9335.2999999998246</v>
      </c>
      <c r="E354" s="5" t="s">
        <v>7</v>
      </c>
      <c r="F354" s="93" t="s">
        <v>31</v>
      </c>
      <c r="G354" s="11"/>
      <c r="H354" s="120">
        <f>'Punten per wedstrijd'!D436</f>
        <v>4023.6000000000031</v>
      </c>
      <c r="J354" s="5" t="s">
        <v>7</v>
      </c>
      <c r="K354" s="438" t="s">
        <v>1028</v>
      </c>
      <c r="L354" s="438"/>
      <c r="M354" s="120">
        <f>'Punten per wedstrijd'!D237</f>
        <v>1177.5000000000036</v>
      </c>
      <c r="N354" s="5" t="s">
        <v>7</v>
      </c>
      <c r="O354" s="433" t="s">
        <v>999</v>
      </c>
      <c r="P354" s="11"/>
      <c r="Q354" s="120">
        <f>'Punten per wedstrijd'!D101</f>
        <v>505.19999999999141</v>
      </c>
      <c r="S354" s="5" t="s">
        <v>7</v>
      </c>
      <c r="T354" s="472" t="s">
        <v>2570</v>
      </c>
      <c r="U354" s="5"/>
      <c r="V354" s="120">
        <f>'Punten per wedstrijd'!D520</f>
        <v>1752.4999999999873</v>
      </c>
      <c r="W354" s="5" t="s">
        <v>7</v>
      </c>
      <c r="X354" s="433" t="s">
        <v>1053</v>
      </c>
      <c r="Y354" s="11"/>
      <c r="Z354" s="120">
        <f>'Punten per wedstrijd'!D333</f>
        <v>3337.2999999999947</v>
      </c>
      <c r="AB354" s="5" t="s">
        <v>7</v>
      </c>
      <c r="AC354" s="93" t="s">
        <v>33</v>
      </c>
      <c r="AD354" s="438"/>
      <c r="AE354" s="120">
        <f>'Punten per wedstrijd'!D215</f>
        <v>946.79999999998608</v>
      </c>
      <c r="AF354" s="5" t="s">
        <v>7</v>
      </c>
      <c r="AG354" s="433" t="s">
        <v>1047</v>
      </c>
      <c r="AH354" s="11"/>
      <c r="AI354" s="120">
        <f>'Punten per wedstrijd'!D62</f>
        <v>332.0999999999982</v>
      </c>
      <c r="AN354" s="12"/>
      <c r="AO354" s="30"/>
      <c r="AR354" s="12"/>
      <c r="AS354" s="4"/>
      <c r="AT354" s="30"/>
      <c r="AW354" s="12"/>
      <c r="AX354" s="30"/>
      <c r="BA354" s="12"/>
      <c r="BB354" s="4"/>
      <c r="BK354" s="4"/>
      <c r="BT354" s="4"/>
      <c r="CC354" s="4"/>
      <c r="CL354" s="4"/>
      <c r="CU354" s="4"/>
      <c r="DD354" s="4"/>
      <c r="DM354" s="4"/>
      <c r="DV354" s="4"/>
      <c r="EE354" s="4"/>
      <c r="EN354" s="4"/>
      <c r="EW354" s="4"/>
      <c r="FF354" s="4"/>
      <c r="FO354" s="4"/>
      <c r="FX354" s="4"/>
      <c r="GG354" s="4"/>
      <c r="GP354" s="4"/>
      <c r="GY354" s="4"/>
      <c r="HH354" s="4"/>
      <c r="RS354" s="309"/>
    </row>
    <row r="355" spans="1:487" s="3" customFormat="1">
      <c r="A355" s="5" t="s">
        <v>8</v>
      </c>
      <c r="B355" s="462" t="s">
        <v>31</v>
      </c>
      <c r="C355" s="11"/>
      <c r="D355" s="120">
        <f>'Punten per wedstrijd'!D586</f>
        <v>9029.0000000000164</v>
      </c>
      <c r="E355" s="5" t="s">
        <v>8</v>
      </c>
      <c r="F355" s="472" t="s">
        <v>2570</v>
      </c>
      <c r="G355" s="11"/>
      <c r="H355" s="120">
        <f>'Punten per wedstrijd'!D445</f>
        <v>3940.7999999999965</v>
      </c>
      <c r="J355" s="5" t="s">
        <v>8</v>
      </c>
      <c r="K355" s="3" t="s">
        <v>1040</v>
      </c>
      <c r="L355" s="433"/>
      <c r="M355" s="120">
        <f>'Punten per wedstrijd'!D246</f>
        <v>1129.5999999999949</v>
      </c>
      <c r="N355" s="5" t="s">
        <v>8</v>
      </c>
      <c r="O355" s="433" t="s">
        <v>1019</v>
      </c>
      <c r="P355" s="438"/>
      <c r="Q355" s="120">
        <f>'Punten per wedstrijd'!D113</f>
        <v>499.69999999999703</v>
      </c>
      <c r="S355" s="5" t="s">
        <v>8</v>
      </c>
      <c r="T355" s="472" t="s">
        <v>2544</v>
      </c>
      <c r="U355" s="5"/>
      <c r="V355" s="120">
        <f>'Punten per wedstrijd'!D480</f>
        <v>1733.8000000000011</v>
      </c>
      <c r="W355" s="5" t="s">
        <v>8</v>
      </c>
      <c r="X355" s="462" t="s">
        <v>25</v>
      </c>
      <c r="Y355" s="438"/>
      <c r="Z355" s="120">
        <f>'Punten per wedstrijd'!D341</f>
        <v>3329.6999999999916</v>
      </c>
      <c r="AB355" s="5" t="s">
        <v>8</v>
      </c>
      <c r="AC355" s="433" t="s">
        <v>1013</v>
      </c>
      <c r="AD355" s="11"/>
      <c r="AE355" s="120">
        <f>'Punten per wedstrijd'!D177</f>
        <v>933.9999999999884</v>
      </c>
      <c r="AF355" s="5" t="s">
        <v>8</v>
      </c>
      <c r="AG355" s="433" t="s">
        <v>1003</v>
      </c>
      <c r="AH355" s="438"/>
      <c r="AI355" s="120">
        <f>'Punten per wedstrijd'!D57</f>
        <v>330.40000000000771</v>
      </c>
      <c r="AN355" s="12"/>
      <c r="AO355" s="30"/>
      <c r="AR355" s="12"/>
      <c r="AS355" s="4"/>
      <c r="AT355" s="30"/>
      <c r="AW355" s="12"/>
      <c r="AX355" s="30"/>
      <c r="BA355" s="12"/>
      <c r="BB355" s="4"/>
      <c r="BK355" s="4"/>
      <c r="BT355" s="4"/>
      <c r="CC355" s="4"/>
      <c r="CL355" s="4"/>
      <c r="CU355" s="4"/>
      <c r="DD355" s="4"/>
      <c r="DM355" s="4"/>
      <c r="DV355" s="4"/>
      <c r="EE355" s="4"/>
      <c r="EN355" s="4"/>
      <c r="EW355" s="4"/>
      <c r="FF355" s="4"/>
      <c r="FO355" s="4"/>
      <c r="FX355" s="4"/>
      <c r="GG355" s="4"/>
      <c r="GP355" s="4"/>
      <c r="GY355" s="4"/>
      <c r="HH355" s="4"/>
      <c r="RS355" s="309"/>
    </row>
    <row r="356" spans="1:487" s="3" customFormat="1">
      <c r="A356" s="5" t="s">
        <v>10</v>
      </c>
      <c r="B356" s="438" t="s">
        <v>142</v>
      </c>
      <c r="C356" s="11"/>
      <c r="D356" s="120">
        <f>'Punten per wedstrijd'!D560</f>
        <v>8804.1999999999462</v>
      </c>
      <c r="E356" s="5" t="s">
        <v>10</v>
      </c>
      <c r="F356" s="472" t="s">
        <v>2569</v>
      </c>
      <c r="G356" s="433"/>
      <c r="H356" s="120">
        <f>'Punten per wedstrijd'!D418</f>
        <v>3908.8999999999996</v>
      </c>
      <c r="J356" s="5" t="s">
        <v>10</v>
      </c>
      <c r="K356" s="431" t="s">
        <v>21</v>
      </c>
      <c r="L356" s="433"/>
      <c r="M356" s="120">
        <f>'Punten per wedstrijd'!D259</f>
        <v>1126.1999999999973</v>
      </c>
      <c r="N356" s="5" t="s">
        <v>10</v>
      </c>
      <c r="O356" s="438" t="s">
        <v>157</v>
      </c>
      <c r="Q356" s="120">
        <f>'Punten per wedstrijd'!D149</f>
        <v>494.90000000000202</v>
      </c>
      <c r="S356" s="5" t="s">
        <v>10</v>
      </c>
      <c r="T356" s="438" t="s">
        <v>164</v>
      </c>
      <c r="U356" s="435"/>
      <c r="V356" s="120">
        <f>'Punten per wedstrijd'!D478</f>
        <v>1702.5999999999976</v>
      </c>
      <c r="W356" s="5" t="s">
        <v>10</v>
      </c>
      <c r="X356" s="433" t="s">
        <v>1047</v>
      </c>
      <c r="Y356" s="438"/>
      <c r="Z356" s="120">
        <f>'Punten per wedstrijd'!D362</f>
        <v>3174.2000000000098</v>
      </c>
      <c r="AB356" s="5" t="s">
        <v>10</v>
      </c>
      <c r="AC356" s="472" t="s">
        <v>2560</v>
      </c>
      <c r="AD356" s="433"/>
      <c r="AE356" s="120">
        <f>'Punten per wedstrijd'!D157</f>
        <v>916.09999999999229</v>
      </c>
      <c r="AF356" s="5" t="s">
        <v>10</v>
      </c>
      <c r="AG356" s="472" t="s">
        <v>2562</v>
      </c>
      <c r="AH356" s="11"/>
      <c r="AI356" s="120">
        <f>'Punten per wedstrijd'!D42</f>
        <v>327.0999999999832</v>
      </c>
      <c r="AN356" s="12"/>
      <c r="AO356" s="30"/>
      <c r="AR356" s="12"/>
      <c r="AS356" s="4"/>
      <c r="AT356" s="30"/>
      <c r="AW356" s="12"/>
      <c r="AX356" s="30"/>
      <c r="BA356" s="12"/>
      <c r="BB356" s="4"/>
      <c r="BK356" s="4"/>
      <c r="BT356" s="4"/>
      <c r="CC356" s="4"/>
      <c r="CL356" s="4"/>
      <c r="CU356" s="4"/>
      <c r="DD356" s="4"/>
      <c r="DM356" s="4"/>
      <c r="DV356" s="4"/>
      <c r="EE356" s="4"/>
      <c r="EN356" s="4"/>
      <c r="EW356" s="4"/>
      <c r="FF356" s="4"/>
      <c r="FO356" s="4"/>
      <c r="FX356" s="4"/>
      <c r="GG356" s="4"/>
      <c r="GP356" s="4"/>
      <c r="GY356" s="4"/>
      <c r="HH356" s="4"/>
      <c r="RS356" s="309"/>
    </row>
    <row r="357" spans="1:487" s="3" customFormat="1">
      <c r="A357" s="5" t="s">
        <v>12</v>
      </c>
      <c r="B357" s="431" t="s">
        <v>21</v>
      </c>
      <c r="C357" s="438"/>
      <c r="D357" s="120">
        <f>'Punten per wedstrijd'!D559</f>
        <v>8724.4000000000415</v>
      </c>
      <c r="E357" s="5" t="s">
        <v>12</v>
      </c>
      <c r="F357" s="438" t="s">
        <v>1036</v>
      </c>
      <c r="G357" s="433"/>
      <c r="H357" s="120">
        <f>'Punten per wedstrijd'!D430</f>
        <v>3837.9000000000092</v>
      </c>
      <c r="J357" s="5" t="s">
        <v>12</v>
      </c>
      <c r="K357" s="433" t="s">
        <v>1004</v>
      </c>
      <c r="L357" s="11"/>
      <c r="M357" s="120">
        <f>'Punten per wedstrijd'!D281</f>
        <v>1115.9000000000019</v>
      </c>
      <c r="N357" s="5" t="s">
        <v>12</v>
      </c>
      <c r="O357" s="472" t="s">
        <v>2561</v>
      </c>
      <c r="P357" s="438"/>
      <c r="Q357" s="120">
        <f>'Punten per wedstrijd'!D86</f>
        <v>493.59999999999047</v>
      </c>
      <c r="S357" s="5" t="s">
        <v>12</v>
      </c>
      <c r="T357" s="462" t="s">
        <v>33</v>
      </c>
      <c r="U357" s="435"/>
      <c r="V357" s="120">
        <f>'Punten per wedstrijd'!D515</f>
        <v>1689.0999999999831</v>
      </c>
      <c r="W357" s="5" t="s">
        <v>12</v>
      </c>
      <c r="X357" s="462" t="s">
        <v>23</v>
      </c>
      <c r="Y357" s="433"/>
      <c r="Z357" s="120">
        <f>'Punten per wedstrijd'!D340</f>
        <v>3149.1000000000108</v>
      </c>
      <c r="AB357" s="5" t="s">
        <v>12</v>
      </c>
      <c r="AC357" s="11" t="s">
        <v>160</v>
      </c>
      <c r="AD357" s="438"/>
      <c r="AE357" s="120">
        <f>'Punten per wedstrijd'!D209</f>
        <v>914.99999999999955</v>
      </c>
      <c r="AF357" s="5" t="s">
        <v>12</v>
      </c>
      <c r="AG357" s="462" t="s">
        <v>39</v>
      </c>
      <c r="AH357" s="438"/>
      <c r="AI357" s="120">
        <f>'Punten per wedstrijd'!D71</f>
        <v>309.69999999999709</v>
      </c>
      <c r="AN357" s="12"/>
      <c r="AO357" s="30"/>
      <c r="AR357" s="12"/>
      <c r="AS357" s="4"/>
      <c r="AT357" s="30"/>
      <c r="AW357" s="12"/>
      <c r="AX357" s="30"/>
      <c r="BA357" s="12"/>
      <c r="BB357" s="4"/>
      <c r="BK357" s="4"/>
      <c r="BT357" s="4"/>
      <c r="CC357" s="4"/>
      <c r="CL357" s="4"/>
      <c r="CU357" s="4"/>
      <c r="DD357" s="4"/>
      <c r="DM357" s="4"/>
      <c r="DV357" s="4"/>
      <c r="EE357" s="4"/>
      <c r="EN357" s="4"/>
      <c r="EW357" s="4"/>
      <c r="FF357" s="4"/>
      <c r="FO357" s="4"/>
      <c r="FX357" s="4"/>
      <c r="GG357" s="4"/>
      <c r="GP357" s="4"/>
      <c r="GY357" s="4"/>
      <c r="HH357" s="4"/>
      <c r="RS357" s="309"/>
    </row>
    <row r="358" spans="1:487" s="3" customFormat="1">
      <c r="A358" s="5" t="s">
        <v>14</v>
      </c>
      <c r="B358" s="433" t="s">
        <v>1057</v>
      </c>
      <c r="C358" s="11"/>
      <c r="D358" s="120">
        <f>'Punten per wedstrijd'!D557</f>
        <v>8702.7000000000517</v>
      </c>
      <c r="E358" s="5" t="s">
        <v>14</v>
      </c>
      <c r="F358" s="462" t="s">
        <v>17</v>
      </c>
      <c r="G358" s="11"/>
      <c r="H358" s="120">
        <f>'Punten per wedstrijd'!D400</f>
        <v>3817.2999999999984</v>
      </c>
      <c r="J358" s="5" t="s">
        <v>14</v>
      </c>
      <c r="K358" s="121" t="s">
        <v>2604</v>
      </c>
      <c r="L358" s="11"/>
      <c r="M358" s="120">
        <f>'Punten per wedstrijd'!D291</f>
        <v>1113.8000000000047</v>
      </c>
      <c r="N358" s="5" t="s">
        <v>14</v>
      </c>
      <c r="O358" s="442" t="s">
        <v>144</v>
      </c>
      <c r="Q358" s="120">
        <f>'Punten per wedstrijd'!D144</f>
        <v>487.8999999999935</v>
      </c>
      <c r="S358" s="5" t="s">
        <v>14</v>
      </c>
      <c r="T358" s="431" t="s">
        <v>21</v>
      </c>
      <c r="U358" s="5"/>
      <c r="V358" s="120">
        <f>'Punten per wedstrijd'!D484</f>
        <v>1687.5000000000009</v>
      </c>
      <c r="W358" s="5" t="s">
        <v>14</v>
      </c>
      <c r="X358" s="438" t="s">
        <v>1028</v>
      </c>
      <c r="Y358" s="433"/>
      <c r="Z358" s="120">
        <f>'Punten per wedstrijd'!D312</f>
        <v>3083.1000000000017</v>
      </c>
      <c r="AB358" s="5" t="s">
        <v>14</v>
      </c>
      <c r="AC358" s="438" t="s">
        <v>1036</v>
      </c>
      <c r="AD358" s="433"/>
      <c r="AE358" s="120">
        <f>'Punten per wedstrijd'!D205</f>
        <v>910.20000000002369</v>
      </c>
      <c r="AF358" s="5" t="s">
        <v>14</v>
      </c>
      <c r="AG358" s="472" t="s">
        <v>2551</v>
      </c>
      <c r="AH358" s="433"/>
      <c r="AI358" s="120">
        <f>'Punten per wedstrijd'!D8</f>
        <v>309.6000000000023</v>
      </c>
      <c r="AN358" s="12"/>
      <c r="AO358" s="30"/>
      <c r="AR358" s="12"/>
      <c r="AS358" s="4"/>
      <c r="AT358" s="30"/>
      <c r="AW358" s="12"/>
      <c r="AX358" s="30"/>
      <c r="BA358" s="12"/>
      <c r="BB358" s="4"/>
      <c r="BK358" s="4"/>
      <c r="BT358" s="4"/>
      <c r="CC358" s="4"/>
      <c r="CL358" s="4"/>
      <c r="CU358" s="4"/>
      <c r="DD358" s="4"/>
      <c r="DM358" s="4"/>
      <c r="DV358" s="4"/>
      <c r="EE358" s="4"/>
      <c r="EN358" s="4"/>
      <c r="EW358" s="4"/>
      <c r="FF358" s="4"/>
      <c r="FO358" s="4"/>
      <c r="FX358" s="4"/>
      <c r="GG358" s="4"/>
      <c r="GP358" s="4"/>
      <c r="GY358" s="4"/>
      <c r="HH358" s="4"/>
      <c r="RS358" s="309"/>
    </row>
    <row r="359" spans="1:487" s="3" customFormat="1">
      <c r="A359" s="5" t="s">
        <v>16</v>
      </c>
      <c r="B359" s="462" t="s">
        <v>19</v>
      </c>
      <c r="C359" s="11"/>
      <c r="D359" s="120">
        <f>'Punten per wedstrijd'!D554</f>
        <v>8576.5999999999694</v>
      </c>
      <c r="E359" s="5" t="s">
        <v>16</v>
      </c>
      <c r="F359" s="433" t="s">
        <v>1035</v>
      </c>
      <c r="H359" s="120">
        <f>'Punten per wedstrijd'!D424</f>
        <v>3719.8000000000056</v>
      </c>
      <c r="J359" s="5" t="s">
        <v>16</v>
      </c>
      <c r="K359" s="438" t="s">
        <v>156</v>
      </c>
      <c r="L359" s="438"/>
      <c r="M359" s="120">
        <f>'Punten per wedstrijd'!D275</f>
        <v>1097.8000000000004</v>
      </c>
      <c r="N359" s="5" t="s">
        <v>16</v>
      </c>
      <c r="O359" s="3" t="s">
        <v>1003</v>
      </c>
      <c r="P359" s="433"/>
      <c r="Q359" s="120">
        <f>'Punten per wedstrijd'!D132</f>
        <v>487.40000000000128</v>
      </c>
      <c r="S359" s="5" t="s">
        <v>16</v>
      </c>
      <c r="T359" s="433" t="s">
        <v>1035</v>
      </c>
      <c r="U359" s="5"/>
      <c r="V359" s="120">
        <f>'Punten per wedstrijd'!D499</f>
        <v>1678.8000000000011</v>
      </c>
      <c r="W359" s="5" t="s">
        <v>16</v>
      </c>
      <c r="X359" s="472" t="s">
        <v>2544</v>
      </c>
      <c r="Y359" s="438"/>
      <c r="Z359" s="120">
        <f>'Punten per wedstrijd'!D330</f>
        <v>3080.6999999999834</v>
      </c>
      <c r="AB359" s="5" t="s">
        <v>16</v>
      </c>
      <c r="AC359" s="462" t="s">
        <v>13</v>
      </c>
      <c r="AD359" s="433"/>
      <c r="AE359" s="120">
        <f>'Punten per wedstrijd'!D172</f>
        <v>897.40000000000509</v>
      </c>
      <c r="AF359" s="5" t="s">
        <v>16</v>
      </c>
      <c r="AG359" s="433" t="s">
        <v>1013</v>
      </c>
      <c r="AH359" s="438"/>
      <c r="AI359" s="120">
        <f>'Punten per wedstrijd'!D27</f>
        <v>303.79999999999632</v>
      </c>
      <c r="AN359" s="12"/>
      <c r="AO359" s="30"/>
      <c r="AR359" s="12"/>
      <c r="AS359" s="4"/>
      <c r="AT359" s="30"/>
      <c r="AW359" s="12"/>
      <c r="AX359" s="30"/>
      <c r="BA359" s="12"/>
      <c r="BB359" s="4"/>
      <c r="BK359" s="4"/>
      <c r="BT359" s="4"/>
      <c r="CC359" s="4"/>
      <c r="CL359" s="4"/>
      <c r="CU359" s="4"/>
      <c r="DD359" s="4"/>
      <c r="DM359" s="4"/>
      <c r="DV359" s="4"/>
      <c r="EE359" s="4"/>
      <c r="EN359" s="4"/>
      <c r="EW359" s="4"/>
      <c r="FF359" s="4"/>
      <c r="FO359" s="4"/>
      <c r="FX359" s="4"/>
      <c r="GG359" s="4"/>
      <c r="GP359" s="4"/>
      <c r="GY359" s="4"/>
      <c r="HH359" s="4"/>
      <c r="RS359" s="309"/>
    </row>
    <row r="360" spans="1:487" s="3" customFormat="1">
      <c r="A360" s="5" t="s">
        <v>18</v>
      </c>
      <c r="B360" s="438" t="s">
        <v>1036</v>
      </c>
      <c r="C360" s="11"/>
      <c r="D360" s="120">
        <f>'Punten per wedstrijd'!D580</f>
        <v>8572.50000000008</v>
      </c>
      <c r="E360" s="5" t="s">
        <v>18</v>
      </c>
      <c r="F360" s="462" t="s">
        <v>9</v>
      </c>
      <c r="G360" s="438"/>
      <c r="H360" s="120">
        <f>'Punten per wedstrijd'!D392</f>
        <v>3709.9999999999991</v>
      </c>
      <c r="J360" s="5" t="s">
        <v>18</v>
      </c>
      <c r="K360" s="472" t="s">
        <v>2544</v>
      </c>
      <c r="L360" s="11"/>
      <c r="M360" s="120">
        <f>'Punten per wedstrijd'!D255</f>
        <v>1096.7999999999986</v>
      </c>
      <c r="N360" s="5" t="s">
        <v>18</v>
      </c>
      <c r="O360" s="462" t="s">
        <v>31</v>
      </c>
      <c r="P360" s="433"/>
      <c r="Q360" s="120">
        <f>'Punten per wedstrijd'!D136</f>
        <v>484.90000000000191</v>
      </c>
      <c r="S360" s="5" t="s">
        <v>18</v>
      </c>
      <c r="T360" s="438" t="s">
        <v>1026</v>
      </c>
      <c r="U360" s="435"/>
      <c r="V360" s="120">
        <f>'Punten per wedstrijd'!D460</f>
        <v>1671.949999999998</v>
      </c>
      <c r="W360" s="5" t="s">
        <v>18</v>
      </c>
      <c r="X360" s="433" t="s">
        <v>999</v>
      </c>
      <c r="Y360" s="438"/>
      <c r="Z360" s="120">
        <f>'Punten per wedstrijd'!D326</f>
        <v>3078.4999999999927</v>
      </c>
      <c r="AB360" s="5" t="s">
        <v>18</v>
      </c>
      <c r="AC360" s="462" t="s">
        <v>23</v>
      </c>
      <c r="AD360" s="438"/>
      <c r="AE360" s="120">
        <f>'Punten per wedstrijd'!D190</f>
        <v>875.90000000000964</v>
      </c>
      <c r="AF360" s="5" t="s">
        <v>18</v>
      </c>
      <c r="AG360" s="472" t="s">
        <v>2566</v>
      </c>
      <c r="AH360" s="11"/>
      <c r="AI360" s="120">
        <f>'Punten per wedstrijd'!D75</f>
        <v>299.60000000000582</v>
      </c>
      <c r="AN360" s="12"/>
      <c r="AO360" s="30"/>
      <c r="AR360" s="12"/>
      <c r="AS360" s="4"/>
      <c r="AT360" s="30"/>
      <c r="AW360" s="12"/>
      <c r="AX360" s="30"/>
      <c r="BA360" s="12"/>
      <c r="BB360" s="4"/>
      <c r="BK360" s="4"/>
      <c r="BT360" s="4"/>
      <c r="CC360" s="4"/>
      <c r="CL360" s="4"/>
      <c r="CU360" s="4"/>
      <c r="DD360" s="4"/>
      <c r="DM360" s="4"/>
      <c r="DV360" s="4"/>
      <c r="EE360" s="4"/>
      <c r="EN360" s="4"/>
      <c r="EW360" s="4"/>
      <c r="FF360" s="4"/>
      <c r="FO360" s="4"/>
      <c r="FX360" s="4"/>
      <c r="GG360" s="4"/>
      <c r="GP360" s="4"/>
      <c r="GY360" s="4"/>
      <c r="HH360" s="4"/>
      <c r="RS360" s="309"/>
    </row>
    <row r="361" spans="1:487" s="3" customFormat="1">
      <c r="A361" s="5" t="s">
        <v>20</v>
      </c>
      <c r="B361" s="442" t="s">
        <v>143</v>
      </c>
      <c r="C361" s="438"/>
      <c r="D361" s="120">
        <f>'Punten per wedstrijd'!D577</f>
        <v>8447.7999999999847</v>
      </c>
      <c r="E361" s="5" t="s">
        <v>20</v>
      </c>
      <c r="F361" s="433" t="s">
        <v>1013</v>
      </c>
      <c r="H361" s="120">
        <f>'Punten per wedstrijd'!D402</f>
        <v>3668.6499999999965</v>
      </c>
      <c r="J361" s="5" t="s">
        <v>20</v>
      </c>
      <c r="K361" s="3" t="s">
        <v>1039</v>
      </c>
      <c r="L361" s="11"/>
      <c r="M361" s="120">
        <f>'Punten per wedstrijd'!D289</f>
        <v>1083.7999999999988</v>
      </c>
      <c r="N361" s="5" t="s">
        <v>20</v>
      </c>
      <c r="O361" s="3" t="s">
        <v>989</v>
      </c>
      <c r="P361" s="11"/>
      <c r="Q361" s="120">
        <f>'Punten per wedstrijd'!D98</f>
        <v>481.70000000000493</v>
      </c>
      <c r="S361" s="5" t="s">
        <v>20</v>
      </c>
      <c r="T361" s="438" t="s">
        <v>1036</v>
      </c>
      <c r="U361" s="443"/>
      <c r="V361" s="120">
        <f>'Punten per wedstrijd'!D505</f>
        <v>1666.1000000000167</v>
      </c>
      <c r="W361" s="5" t="s">
        <v>20</v>
      </c>
      <c r="X361" s="438" t="s">
        <v>1026</v>
      </c>
      <c r="Y361" s="438"/>
      <c r="Z361" s="120">
        <f>'Punten per wedstrijd'!D310</f>
        <v>3076.3999999999796</v>
      </c>
      <c r="AB361" s="5" t="s">
        <v>20</v>
      </c>
      <c r="AC361" s="472" t="s">
        <v>2551</v>
      </c>
      <c r="AD361" s="438"/>
      <c r="AE361" s="120">
        <f>'Punten per wedstrijd'!D158</f>
        <v>868.1000000000065</v>
      </c>
      <c r="AF361" s="5" t="s">
        <v>20</v>
      </c>
      <c r="AG361" s="438" t="s">
        <v>158</v>
      </c>
      <c r="AH361" s="438"/>
      <c r="AI361" s="120">
        <f>'Punten per wedstrijd'!D6</f>
        <v>299.60000000000173</v>
      </c>
      <c r="AN361" s="12"/>
      <c r="AO361" s="30"/>
      <c r="AR361" s="12"/>
      <c r="AS361" s="4"/>
      <c r="AT361" s="30"/>
      <c r="AW361" s="12"/>
      <c r="AX361" s="30"/>
      <c r="BA361" s="12"/>
      <c r="BB361" s="4"/>
      <c r="BK361" s="4"/>
      <c r="BT361" s="4"/>
      <c r="CC361" s="4"/>
      <c r="CL361" s="4"/>
      <c r="CU361" s="4"/>
      <c r="DD361" s="4"/>
      <c r="DM361" s="4"/>
      <c r="DV361" s="4"/>
      <c r="EE361" s="4"/>
      <c r="EN361" s="4"/>
      <c r="EW361" s="4"/>
      <c r="FF361" s="4"/>
      <c r="FO361" s="4"/>
      <c r="FX361" s="4"/>
      <c r="GG361" s="4"/>
      <c r="GP361" s="4"/>
      <c r="GY361" s="4"/>
      <c r="HH361" s="4"/>
      <c r="RS361" s="309"/>
    </row>
    <row r="362" spans="1:487" s="3" customFormat="1">
      <c r="A362" s="5" t="s">
        <v>22</v>
      </c>
      <c r="B362" s="462" t="s">
        <v>15</v>
      </c>
      <c r="C362" s="438"/>
      <c r="D362" s="120">
        <f>'Punten per wedstrijd'!D549</f>
        <v>8380.6999999999025</v>
      </c>
      <c r="E362" s="5" t="s">
        <v>22</v>
      </c>
      <c r="F362" s="433" t="s">
        <v>1003</v>
      </c>
      <c r="G362" s="438"/>
      <c r="H362" s="120">
        <f>'Punten per wedstrijd'!D432</f>
        <v>3657.9000000000015</v>
      </c>
      <c r="J362" s="5" t="s">
        <v>22</v>
      </c>
      <c r="K362" s="462" t="s">
        <v>9</v>
      </c>
      <c r="L362" s="433"/>
      <c r="M362" s="120">
        <f>'Punten per wedstrijd'!D242</f>
        <v>1081.5000000000002</v>
      </c>
      <c r="N362" s="5" t="s">
        <v>22</v>
      </c>
      <c r="O362" s="433" t="s">
        <v>1021</v>
      </c>
      <c r="P362" s="438"/>
      <c r="Q362" s="120">
        <f>'Punten per wedstrijd'!D126</f>
        <v>471.35000000001651</v>
      </c>
      <c r="S362" s="5" t="s">
        <v>22</v>
      </c>
      <c r="T362" s="462" t="s">
        <v>23</v>
      </c>
      <c r="U362" s="435"/>
      <c r="V362" s="120">
        <f>'Punten per wedstrijd'!D490</f>
        <v>1665.0500000000102</v>
      </c>
      <c r="W362" s="5" t="s">
        <v>22</v>
      </c>
      <c r="X362" s="472" t="s">
        <v>2604</v>
      </c>
      <c r="Y362" s="438"/>
      <c r="Z362" s="120">
        <f>'Punten per wedstrijd'!D366</f>
        <v>3022.3000000000102</v>
      </c>
      <c r="AB362" s="5" t="s">
        <v>22</v>
      </c>
      <c r="AC362" s="472" t="s">
        <v>2564</v>
      </c>
      <c r="AD362" s="433"/>
      <c r="AE362" s="120">
        <f>'Punten per wedstrijd'!D195</f>
        <v>858.90000000000305</v>
      </c>
      <c r="AF362" s="5" t="s">
        <v>22</v>
      </c>
      <c r="AG362" s="433" t="s">
        <v>1019</v>
      </c>
      <c r="AH362" s="433"/>
      <c r="AI362" s="120">
        <f>'Punten per wedstrijd'!D38</f>
        <v>299.40000000000356</v>
      </c>
      <c r="AN362" s="12"/>
      <c r="AO362" s="30"/>
      <c r="AR362" s="12"/>
      <c r="AS362" s="4"/>
      <c r="AT362" s="30"/>
      <c r="AW362" s="12"/>
      <c r="AX362" s="30"/>
      <c r="BA362" s="12"/>
      <c r="BB362" s="4"/>
      <c r="BK362" s="4"/>
      <c r="BT362" s="4"/>
      <c r="CC362" s="4"/>
      <c r="CL362" s="4"/>
      <c r="CU362" s="4"/>
      <c r="DD362" s="4"/>
      <c r="DM362" s="4"/>
      <c r="DV362" s="4"/>
      <c r="EE362" s="4"/>
      <c r="EN362" s="4"/>
      <c r="EW362" s="4"/>
      <c r="FF362" s="4"/>
      <c r="FO362" s="4"/>
      <c r="FX362" s="4"/>
      <c r="GG362" s="4"/>
      <c r="GP362" s="4"/>
      <c r="GY362" s="4"/>
      <c r="HH362" s="4"/>
      <c r="RS362" s="309"/>
    </row>
    <row r="363" spans="1:487" s="3" customFormat="1">
      <c r="A363" s="5" t="s">
        <v>24</v>
      </c>
      <c r="B363" s="472" t="s">
        <v>2567</v>
      </c>
      <c r="C363" s="11"/>
      <c r="D363" s="120">
        <f>'Punten per wedstrijd'!D598</f>
        <v>8329.1500000000178</v>
      </c>
      <c r="E363" s="5" t="s">
        <v>24</v>
      </c>
      <c r="F363" s="462" t="s">
        <v>33</v>
      </c>
      <c r="G363" s="438"/>
      <c r="H363" s="120">
        <f>'Punten per wedstrijd'!D440</f>
        <v>3630.8999999999978</v>
      </c>
      <c r="J363" s="5" t="s">
        <v>24</v>
      </c>
      <c r="K363" s="433" t="s">
        <v>988</v>
      </c>
      <c r="L363" s="11"/>
      <c r="M363" s="120">
        <f>'Punten per wedstrijd'!D285</f>
        <v>1062.8500000000013</v>
      </c>
      <c r="N363" s="5" t="s">
        <v>24</v>
      </c>
      <c r="O363" s="442" t="s">
        <v>143</v>
      </c>
      <c r="P363" s="433"/>
      <c r="Q363" s="120">
        <f>'Punten per wedstrijd'!D127</f>
        <v>468.79999999999222</v>
      </c>
      <c r="S363" s="5" t="s">
        <v>24</v>
      </c>
      <c r="T363" s="442" t="s">
        <v>145</v>
      </c>
      <c r="U363" s="435"/>
      <c r="V363" s="120">
        <f>'Punten per wedstrijd'!D522</f>
        <v>1658.0000000000109</v>
      </c>
      <c r="W363" s="5" t="s">
        <v>24</v>
      </c>
      <c r="X363" s="442" t="s">
        <v>145</v>
      </c>
      <c r="Y363" s="438"/>
      <c r="Z363" s="120">
        <f>'Punten per wedstrijd'!D372</f>
        <v>2951.300000000022</v>
      </c>
      <c r="AB363" s="5" t="s">
        <v>24</v>
      </c>
      <c r="AC363" s="462" t="s">
        <v>4</v>
      </c>
      <c r="AD363" s="11"/>
      <c r="AE363" s="120">
        <f>'Punten per wedstrijd'!D163</f>
        <v>856</v>
      </c>
      <c r="AF363" s="5" t="s">
        <v>24</v>
      </c>
      <c r="AG363" s="433" t="s">
        <v>1057</v>
      </c>
      <c r="AH363" s="433"/>
      <c r="AI363" s="120">
        <f>'Punten per wedstrijd'!D32</f>
        <v>297.39999999999935</v>
      </c>
      <c r="AN363" s="12"/>
      <c r="AO363" s="30"/>
      <c r="AR363" s="12"/>
      <c r="AS363" s="4"/>
      <c r="AT363" s="30"/>
      <c r="AW363" s="12"/>
      <c r="AX363" s="30"/>
      <c r="BA363" s="12"/>
      <c r="BB363" s="4"/>
      <c r="BK363" s="4"/>
      <c r="BT363" s="4"/>
      <c r="CC363" s="4"/>
      <c r="CL363" s="4"/>
      <c r="CU363" s="4"/>
      <c r="DD363" s="4"/>
      <c r="DM363" s="4"/>
      <c r="DV363" s="4"/>
      <c r="EE363" s="4"/>
      <c r="EN363" s="4"/>
      <c r="EW363" s="4"/>
      <c r="FF363" s="4"/>
      <c r="FO363" s="4"/>
      <c r="FX363" s="4"/>
      <c r="GG363" s="4"/>
      <c r="GP363" s="4"/>
      <c r="GY363" s="4"/>
      <c r="HH363" s="4"/>
      <c r="RS363" s="309"/>
    </row>
    <row r="364" spans="1:487" s="3" customFormat="1">
      <c r="A364" s="5" t="s">
        <v>26</v>
      </c>
      <c r="B364" s="438" t="s">
        <v>155</v>
      </c>
      <c r="C364" s="433"/>
      <c r="D364" s="120">
        <f>'Punten per wedstrijd'!D541</f>
        <v>8293.400000000076</v>
      </c>
      <c r="E364" s="5" t="s">
        <v>26</v>
      </c>
      <c r="F364" s="433" t="s">
        <v>1040</v>
      </c>
      <c r="G364" s="11"/>
      <c r="H364" s="120">
        <f>'Punten per wedstrijd'!D396</f>
        <v>3567.7999999999906</v>
      </c>
      <c r="J364" s="5" t="s">
        <v>26</v>
      </c>
      <c r="K364" s="121" t="s">
        <v>2568</v>
      </c>
      <c r="L364" s="11"/>
      <c r="M364" s="120">
        <f>'Punten per wedstrijd'!D279</f>
        <v>1047.1000000000015</v>
      </c>
      <c r="N364" s="5" t="s">
        <v>26</v>
      </c>
      <c r="O364" s="472" t="s">
        <v>2570</v>
      </c>
      <c r="Q364" s="120">
        <f>'Punten per wedstrijd'!D145</f>
        <v>461.8999999999927</v>
      </c>
      <c r="S364" s="5" t="s">
        <v>26</v>
      </c>
      <c r="T364" s="442" t="s">
        <v>143</v>
      </c>
      <c r="U364" s="443"/>
      <c r="V364" s="120">
        <f>'Punten per wedstrijd'!D502</f>
        <v>1640.8999999999915</v>
      </c>
      <c r="W364" s="5" t="s">
        <v>26</v>
      </c>
      <c r="X364" s="438" t="s">
        <v>1036</v>
      </c>
      <c r="Y364" s="433"/>
      <c r="Z364" s="120">
        <f>'Punten per wedstrijd'!D355</f>
        <v>2934.4000000000324</v>
      </c>
      <c r="AB364" s="5" t="s">
        <v>26</v>
      </c>
      <c r="AC364" s="472" t="s">
        <v>2568</v>
      </c>
      <c r="AD364" s="433"/>
      <c r="AE364" s="120">
        <f>'Punten per wedstrijd'!D204</f>
        <v>840.49999999998749</v>
      </c>
      <c r="AF364" s="5" t="s">
        <v>26</v>
      </c>
      <c r="AG364" s="462" t="s">
        <v>33</v>
      </c>
      <c r="AH364" s="438"/>
      <c r="AI364" s="120">
        <f>'Punten per wedstrijd'!D65</f>
        <v>294.69999999998663</v>
      </c>
      <c r="AN364" s="12"/>
      <c r="AO364" s="30"/>
      <c r="AR364" s="12"/>
      <c r="AS364" s="4"/>
      <c r="AT364" s="30"/>
      <c r="AW364" s="12"/>
      <c r="AX364" s="30"/>
      <c r="BA364" s="12"/>
      <c r="BB364" s="4"/>
      <c r="BK364" s="4"/>
      <c r="BT364" s="4"/>
      <c r="CC364" s="4"/>
      <c r="CL364" s="4"/>
      <c r="CU364" s="4"/>
      <c r="DD364" s="4"/>
      <c r="DM364" s="4"/>
      <c r="DV364" s="4"/>
      <c r="EE364" s="4"/>
      <c r="EN364" s="4"/>
      <c r="EW364" s="4"/>
      <c r="FF364" s="4"/>
      <c r="FO364" s="4"/>
      <c r="FX364" s="4"/>
      <c r="GG364" s="4"/>
      <c r="GP364" s="4"/>
      <c r="GY364" s="4"/>
      <c r="HH364" s="4"/>
      <c r="RS364" s="309"/>
    </row>
    <row r="365" spans="1:487" s="3" customFormat="1">
      <c r="A365" s="5" t="s">
        <v>28</v>
      </c>
      <c r="B365" s="472" t="s">
        <v>2561</v>
      </c>
      <c r="C365" s="438"/>
      <c r="D365" s="120">
        <f>'Punten per wedstrijd'!D536</f>
        <v>8261.0999999999312</v>
      </c>
      <c r="E365" s="5" t="s">
        <v>28</v>
      </c>
      <c r="F365" s="472" t="s">
        <v>2564</v>
      </c>
      <c r="G365" s="438"/>
      <c r="H365" s="120">
        <f>'Punten per wedstrijd'!D420</f>
        <v>3565.0500000000029</v>
      </c>
      <c r="J365" s="5" t="s">
        <v>28</v>
      </c>
      <c r="K365" s="438" t="s">
        <v>1036</v>
      </c>
      <c r="M365" s="120">
        <f>'Punten per wedstrijd'!D280</f>
        <v>1043.0000000000036</v>
      </c>
      <c r="N365" s="5" t="s">
        <v>28</v>
      </c>
      <c r="O365" s="433" t="s">
        <v>1040</v>
      </c>
      <c r="P365" s="438"/>
      <c r="Q365" s="120">
        <f>'Punten per wedstrijd'!D96</f>
        <v>459.39999999999281</v>
      </c>
      <c r="S365" s="5" t="s">
        <v>28</v>
      </c>
      <c r="T365" s="462" t="s">
        <v>25</v>
      </c>
      <c r="U365" s="443"/>
      <c r="V365" s="120">
        <f>'Punten per wedstrijd'!D491</f>
        <v>1618.9499999999898</v>
      </c>
      <c r="W365" s="5" t="s">
        <v>28</v>
      </c>
      <c r="X365" s="433" t="s">
        <v>1020</v>
      </c>
      <c r="Y365" s="438"/>
      <c r="Z365" s="120">
        <f>'Punten per wedstrijd'!D339</f>
        <v>2925.8999999999946</v>
      </c>
      <c r="AB365" s="5" t="s">
        <v>28</v>
      </c>
      <c r="AC365" s="438" t="s">
        <v>1026</v>
      </c>
      <c r="AD365" s="11"/>
      <c r="AE365" s="120">
        <f>'Punten per wedstrijd'!D160</f>
        <v>829.49999999998681</v>
      </c>
      <c r="AF365" s="5" t="s">
        <v>28</v>
      </c>
      <c r="AG365" s="472" t="s">
        <v>2565</v>
      </c>
      <c r="AH365" s="433"/>
      <c r="AI365" s="120">
        <f>'Punten per wedstrijd'!D5</f>
        <v>281.89999999999895</v>
      </c>
      <c r="AN365" s="12"/>
      <c r="AO365" s="30"/>
      <c r="AR365" s="12"/>
      <c r="AS365" s="4"/>
      <c r="AT365" s="30"/>
      <c r="AW365" s="12"/>
      <c r="AX365" s="30"/>
      <c r="BA365" s="12"/>
      <c r="BB365" s="4"/>
      <c r="BK365" s="4"/>
      <c r="BT365" s="4"/>
      <c r="CC365" s="4"/>
      <c r="CL365" s="4"/>
      <c r="CU365" s="4"/>
      <c r="DD365" s="4"/>
      <c r="DM365" s="4"/>
      <c r="DV365" s="4"/>
      <c r="EE365" s="4"/>
      <c r="EN365" s="4"/>
      <c r="EW365" s="4"/>
      <c r="FF365" s="4"/>
      <c r="FO365" s="4"/>
      <c r="FX365" s="4"/>
      <c r="GG365" s="4"/>
      <c r="GP365" s="4"/>
      <c r="GY365" s="4"/>
      <c r="HH365" s="4"/>
      <c r="RS365" s="309"/>
    </row>
    <row r="366" spans="1:487" s="3" customFormat="1">
      <c r="A366" s="5" t="s">
        <v>30</v>
      </c>
      <c r="B366" s="433" t="s">
        <v>1047</v>
      </c>
      <c r="C366" s="438"/>
      <c r="D366" s="120">
        <f>'Punten per wedstrijd'!D587</f>
        <v>8210.149999999956</v>
      </c>
      <c r="E366" s="5" t="s">
        <v>30</v>
      </c>
      <c r="F366" s="3" t="s">
        <v>988</v>
      </c>
      <c r="G366" s="11"/>
      <c r="H366" s="120">
        <f>'Punten per wedstrijd'!D435</f>
        <v>3544.3000000000015</v>
      </c>
      <c r="J366" s="5" t="s">
        <v>30</v>
      </c>
      <c r="K366" s="3" t="s">
        <v>1021</v>
      </c>
      <c r="M366" s="120">
        <f>'Punten per wedstrijd'!D276</f>
        <v>1031.4000000000042</v>
      </c>
      <c r="N366" s="5" t="s">
        <v>30</v>
      </c>
      <c r="O366" s="433" t="s">
        <v>1047</v>
      </c>
      <c r="Q366" s="120">
        <f>'Punten per wedstrijd'!D137</f>
        <v>448.8000000000003</v>
      </c>
      <c r="S366" s="5" t="s">
        <v>30</v>
      </c>
      <c r="T366" s="462" t="s">
        <v>17</v>
      </c>
      <c r="U366" s="30"/>
      <c r="V366" s="120">
        <f>'Punten per wedstrijd'!D475</f>
        <v>1614.9999999999964</v>
      </c>
      <c r="W366" s="5" t="s">
        <v>30</v>
      </c>
      <c r="X366" s="433" t="s">
        <v>989</v>
      </c>
      <c r="Y366" s="433"/>
      <c r="Z366" s="120">
        <f>'Punten per wedstrijd'!D323</f>
        <v>2892.5000000000191</v>
      </c>
      <c r="AB366" s="5" t="s">
        <v>30</v>
      </c>
      <c r="AC366" s="472" t="s">
        <v>2561</v>
      </c>
      <c r="AD366" s="433"/>
      <c r="AE366" s="120">
        <f>'Punten per wedstrijd'!D161</f>
        <v>826.59999999998354</v>
      </c>
      <c r="AF366" s="5" t="s">
        <v>30</v>
      </c>
      <c r="AG366" s="472" t="s">
        <v>2567</v>
      </c>
      <c r="AH366" s="438"/>
      <c r="AI366" s="120">
        <f>'Punten per wedstrijd'!D73</f>
        <v>279.20000000000044</v>
      </c>
      <c r="AN366" s="12"/>
      <c r="AO366" s="30"/>
      <c r="AR366" s="12"/>
      <c r="AS366" s="4"/>
      <c r="AT366" s="30"/>
      <c r="AW366" s="12"/>
      <c r="AX366" s="30"/>
      <c r="BA366" s="12"/>
      <c r="BB366" s="4"/>
      <c r="BK366" s="4"/>
      <c r="BT366" s="4"/>
      <c r="CC366" s="4"/>
      <c r="CL366" s="4"/>
      <c r="CU366" s="4"/>
      <c r="DD366" s="4"/>
      <c r="DM366" s="4"/>
      <c r="DV366" s="4"/>
      <c r="EE366" s="4"/>
      <c r="EN366" s="4"/>
      <c r="EW366" s="4"/>
      <c r="FF366" s="4"/>
      <c r="FO366" s="4"/>
      <c r="FX366" s="4"/>
      <c r="GG366" s="4"/>
      <c r="GP366" s="4"/>
      <c r="GY366" s="4"/>
      <c r="HH366" s="4"/>
      <c r="RS366" s="309"/>
    </row>
    <row r="367" spans="1:487" s="3" customFormat="1">
      <c r="A367" s="5" t="s">
        <v>32</v>
      </c>
      <c r="B367" s="472" t="s">
        <v>2565</v>
      </c>
      <c r="C367" s="11"/>
      <c r="D367" s="120">
        <f>'Punten per wedstrijd'!D530</f>
        <v>8132.6500000000769</v>
      </c>
      <c r="E367" s="5" t="s">
        <v>32</v>
      </c>
      <c r="F367" s="3" t="s">
        <v>1001</v>
      </c>
      <c r="G367" s="433"/>
      <c r="H367" s="120">
        <f>'Punten per wedstrijd'!D422</f>
        <v>3521.0500000000029</v>
      </c>
      <c r="J367" s="5" t="s">
        <v>32</v>
      </c>
      <c r="K367" s="462" t="s">
        <v>37</v>
      </c>
      <c r="L367" s="11"/>
      <c r="M367" s="120">
        <f>'Punten per wedstrijd'!D293</f>
        <v>1027.0999999999999</v>
      </c>
      <c r="N367" s="5" t="s">
        <v>32</v>
      </c>
      <c r="O367" s="462" t="s">
        <v>37</v>
      </c>
      <c r="Q367" s="120">
        <f>'Punten per wedstrijd'!D143</f>
        <v>445.09999999999803</v>
      </c>
      <c r="S367" s="5" t="s">
        <v>32</v>
      </c>
      <c r="T367" s="433" t="s">
        <v>989</v>
      </c>
      <c r="U367" s="435"/>
      <c r="V367" s="120">
        <f>'Punten per wedstrijd'!D473</f>
        <v>1588.8000000000075</v>
      </c>
      <c r="W367" s="5" t="s">
        <v>32</v>
      </c>
      <c r="X367" s="462" t="s">
        <v>17</v>
      </c>
      <c r="Y367" s="433"/>
      <c r="Z367" s="120">
        <f>'Punten per wedstrijd'!D325</f>
        <v>2811.6</v>
      </c>
      <c r="AB367" s="5" t="s">
        <v>32</v>
      </c>
      <c r="AC367" s="462" t="s">
        <v>25</v>
      </c>
      <c r="AD367" s="438"/>
      <c r="AE367" s="120">
        <f>'Punten per wedstrijd'!D191</f>
        <v>819.99999999999545</v>
      </c>
      <c r="AF367" s="5" t="s">
        <v>32</v>
      </c>
      <c r="AG367" s="442" t="s">
        <v>143</v>
      </c>
      <c r="AH367" s="433"/>
      <c r="AI367" s="120">
        <f>'Punten per wedstrijd'!D52</f>
        <v>274.69999999998851</v>
      </c>
      <c r="AN367" s="12"/>
      <c r="AO367" s="30"/>
      <c r="AR367" s="12"/>
      <c r="AS367" s="4"/>
      <c r="AT367" s="30"/>
      <c r="AW367" s="12"/>
      <c r="AX367" s="30"/>
      <c r="BA367" s="12"/>
      <c r="BB367" s="4"/>
      <c r="BK367" s="4"/>
      <c r="BT367" s="4"/>
      <c r="CC367" s="4"/>
      <c r="CL367" s="4"/>
      <c r="CU367" s="4"/>
      <c r="DD367" s="4"/>
      <c r="DM367" s="4"/>
      <c r="DV367" s="4"/>
      <c r="EE367" s="4"/>
      <c r="EN367" s="4"/>
      <c r="EW367" s="4"/>
      <c r="FF367" s="4"/>
      <c r="FO367" s="4"/>
      <c r="FX367" s="4"/>
      <c r="GG367" s="4"/>
      <c r="GP367" s="4"/>
      <c r="GY367" s="4"/>
      <c r="HH367" s="4"/>
      <c r="RS367" s="309"/>
    </row>
    <row r="368" spans="1:487" s="3" customFormat="1">
      <c r="A368" s="5" t="s">
        <v>34</v>
      </c>
      <c r="B368" s="472" t="s">
        <v>2551</v>
      </c>
      <c r="C368" s="438"/>
      <c r="D368" s="120">
        <f>'Punten per wedstrijd'!D533</f>
        <v>8079.2000000000653</v>
      </c>
      <c r="E368" s="5" t="s">
        <v>34</v>
      </c>
      <c r="F368" s="472" t="s">
        <v>2544</v>
      </c>
      <c r="G368" s="11"/>
      <c r="H368" s="120">
        <f>'Punten per wedstrijd'!D405</f>
        <v>3496.6999999999989</v>
      </c>
      <c r="J368" s="5" t="s">
        <v>34</v>
      </c>
      <c r="K368" s="472" t="s">
        <v>2563</v>
      </c>
      <c r="L368" s="438"/>
      <c r="M368" s="120">
        <f>'Punten per wedstrijd'!D244</f>
        <v>1025.0000000000009</v>
      </c>
      <c r="N368" s="5" t="s">
        <v>34</v>
      </c>
      <c r="O368" s="472" t="s">
        <v>2559</v>
      </c>
      <c r="Q368" s="120">
        <f>'Punten per wedstrijd'!D119</f>
        <v>439.10000000000127</v>
      </c>
      <c r="S368" s="5" t="s">
        <v>34</v>
      </c>
      <c r="T368" s="472" t="s">
        <v>2604</v>
      </c>
      <c r="U368" s="5"/>
      <c r="V368" s="120">
        <f>'Punten per wedstrijd'!D516</f>
        <v>1571.2000000000089</v>
      </c>
      <c r="W368" s="5" t="s">
        <v>34</v>
      </c>
      <c r="X368" s="433" t="s">
        <v>1057</v>
      </c>
      <c r="Y368" s="433"/>
      <c r="Z368" s="120">
        <f>'Punten per wedstrijd'!D332</f>
        <v>2804.5999999999981</v>
      </c>
      <c r="AB368" s="5" t="s">
        <v>34</v>
      </c>
      <c r="AC368" s="433" t="s">
        <v>1047</v>
      </c>
      <c r="AD368" s="438"/>
      <c r="AE368" s="120">
        <f>'Punten per wedstrijd'!D212</f>
        <v>818.8</v>
      </c>
      <c r="AF368" s="5" t="s">
        <v>34</v>
      </c>
      <c r="AG368" s="433" t="s">
        <v>1035</v>
      </c>
      <c r="AH368" s="438"/>
      <c r="AI368" s="120">
        <f>'Punten per wedstrijd'!D49</f>
        <v>274.400000000001</v>
      </c>
      <c r="AN368" s="12"/>
      <c r="AO368" s="30"/>
      <c r="AR368" s="12"/>
      <c r="AS368" s="4"/>
      <c r="AT368" s="30"/>
      <c r="AW368" s="12"/>
      <c r="AX368" s="30"/>
      <c r="BA368" s="12"/>
      <c r="BB368" s="4"/>
      <c r="BK368" s="4"/>
      <c r="BT368" s="4"/>
      <c r="CC368" s="4"/>
      <c r="CL368" s="4"/>
      <c r="CU368" s="4"/>
      <c r="DD368" s="4"/>
      <c r="DM368" s="4"/>
      <c r="DV368" s="4"/>
      <c r="EE368" s="4"/>
      <c r="EN368" s="4"/>
      <c r="EW368" s="4"/>
      <c r="FF368" s="4"/>
      <c r="FO368" s="4"/>
      <c r="FX368" s="4"/>
      <c r="GG368" s="4"/>
      <c r="GP368" s="4"/>
      <c r="GY368" s="4"/>
      <c r="HH368" s="4"/>
      <c r="RS368" s="309"/>
    </row>
    <row r="369" spans="1:487" s="3" customFormat="1">
      <c r="A369" s="5" t="s">
        <v>36</v>
      </c>
      <c r="B369" s="472" t="s">
        <v>2563</v>
      </c>
      <c r="C369" s="11"/>
      <c r="D369" s="120">
        <f>'Punten per wedstrijd'!D544</f>
        <v>8028.6999999999862</v>
      </c>
      <c r="E369" s="5" t="s">
        <v>36</v>
      </c>
      <c r="F369" s="93" t="s">
        <v>27</v>
      </c>
      <c r="H369" s="120">
        <f>'Punten per wedstrijd'!D423</f>
        <v>3449.399999999996</v>
      </c>
      <c r="J369" s="5" t="s">
        <v>36</v>
      </c>
      <c r="K369" s="433" t="s">
        <v>1057</v>
      </c>
      <c r="L369" s="11"/>
      <c r="M369" s="120">
        <f>'Punten per wedstrijd'!D257</f>
        <v>1023.800000000002</v>
      </c>
      <c r="N369" s="5" t="s">
        <v>36</v>
      </c>
      <c r="O369" s="433" t="s">
        <v>988</v>
      </c>
      <c r="P369" s="433"/>
      <c r="Q369" s="120">
        <f>'Punten per wedstrijd'!D135</f>
        <v>435.1000000000073</v>
      </c>
      <c r="S369" s="5" t="s">
        <v>36</v>
      </c>
      <c r="T369" s="438" t="s">
        <v>160</v>
      </c>
      <c r="U369" s="435"/>
      <c r="V369" s="120">
        <f>'Punten per wedstrijd'!D509</f>
        <v>1564.2999999999947</v>
      </c>
      <c r="W369" s="5" t="s">
        <v>36</v>
      </c>
      <c r="X369" s="462" t="s">
        <v>27</v>
      </c>
      <c r="Y369" s="438"/>
      <c r="Z369" s="120">
        <f>'Punten per wedstrijd'!D348</f>
        <v>2801.9999999999968</v>
      </c>
      <c r="AB369" s="5" t="s">
        <v>36</v>
      </c>
      <c r="AC369" s="438" t="s">
        <v>1028</v>
      </c>
      <c r="AD369" s="433"/>
      <c r="AE369" s="120">
        <f>'Punten per wedstrijd'!D162</f>
        <v>814.700000000003</v>
      </c>
      <c r="AF369" s="5" t="s">
        <v>36</v>
      </c>
      <c r="AG369" s="472" t="s">
        <v>2570</v>
      </c>
      <c r="AH369" s="11"/>
      <c r="AI369" s="120">
        <f>'Punten per wedstrijd'!D70</f>
        <v>273.19999999999158</v>
      </c>
      <c r="AN369" s="12"/>
      <c r="AO369" s="30"/>
      <c r="AR369" s="12"/>
      <c r="AS369" s="4"/>
      <c r="AT369" s="30"/>
      <c r="AW369" s="12"/>
      <c r="AX369" s="30"/>
      <c r="BA369" s="12"/>
      <c r="BB369" s="4"/>
      <c r="BK369" s="4"/>
      <c r="BT369" s="4"/>
      <c r="CC369" s="4"/>
      <c r="CL369" s="4"/>
      <c r="CU369" s="4"/>
      <c r="DD369" s="4"/>
      <c r="DM369" s="4"/>
      <c r="DV369" s="4"/>
      <c r="EE369" s="4"/>
      <c r="EN369" s="4"/>
      <c r="EW369" s="4"/>
      <c r="FF369" s="4"/>
      <c r="FO369" s="4"/>
      <c r="FX369" s="4"/>
      <c r="GG369" s="4"/>
      <c r="GP369" s="4"/>
      <c r="GY369" s="4"/>
      <c r="HH369" s="4"/>
      <c r="RS369" s="309"/>
    </row>
    <row r="370" spans="1:487" s="3" customFormat="1">
      <c r="A370" s="5" t="s">
        <v>38</v>
      </c>
      <c r="B370" s="433" t="s">
        <v>999</v>
      </c>
      <c r="C370" s="11"/>
      <c r="D370" s="120">
        <f>'Punten per wedstrijd'!D551</f>
        <v>7992.199999999978</v>
      </c>
      <c r="E370" s="5" t="s">
        <v>38</v>
      </c>
      <c r="F370" s="431" t="s">
        <v>21</v>
      </c>
      <c r="H370" s="120">
        <f>'Punten per wedstrijd'!D409</f>
        <v>3440.5999999999913</v>
      </c>
      <c r="J370" s="5" t="s">
        <v>38</v>
      </c>
      <c r="K370" s="3" t="s">
        <v>1047</v>
      </c>
      <c r="L370" s="11"/>
      <c r="M370" s="120">
        <f>'Punten per wedstrijd'!D287</f>
        <v>1009.2000000000016</v>
      </c>
      <c r="N370" s="5" t="s">
        <v>38</v>
      </c>
      <c r="O370" s="462" t="s">
        <v>9</v>
      </c>
      <c r="Q370" s="120">
        <f>'Punten per wedstrijd'!D92</f>
        <v>433.20000000000107</v>
      </c>
      <c r="S370" s="5" t="s">
        <v>38</v>
      </c>
      <c r="T370" s="433" t="s">
        <v>1039</v>
      </c>
      <c r="U370" s="435"/>
      <c r="V370" s="120">
        <f>'Punten per wedstrijd'!D514</f>
        <v>1539.0000000000109</v>
      </c>
      <c r="W370" s="5" t="s">
        <v>38</v>
      </c>
      <c r="X370" s="442" t="s">
        <v>144</v>
      </c>
      <c r="Y370" s="438"/>
      <c r="Z370" s="120">
        <f>'Punten per wedstrijd'!D369</f>
        <v>2783.0999999999822</v>
      </c>
      <c r="AB370" s="5" t="s">
        <v>38</v>
      </c>
      <c r="AC370" s="433" t="s">
        <v>1019</v>
      </c>
      <c r="AD370" s="438"/>
      <c r="AE370" s="120">
        <f>'Punten per wedstrijd'!D188</f>
        <v>812.19999999999936</v>
      </c>
      <c r="AF370" s="5" t="s">
        <v>38</v>
      </c>
      <c r="AG370" s="433" t="s">
        <v>989</v>
      </c>
      <c r="AH370" s="438"/>
      <c r="AI370" s="120">
        <f>'Punten per wedstrijd'!D23</f>
        <v>265.90000000000452</v>
      </c>
      <c r="AN370" s="12"/>
      <c r="AO370" s="30"/>
      <c r="AR370" s="12"/>
      <c r="AS370" s="4"/>
      <c r="AT370" s="30"/>
      <c r="AW370" s="12"/>
      <c r="AX370" s="30"/>
      <c r="BA370" s="12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  <c r="RS370" s="309"/>
    </row>
    <row r="371" spans="1:487" s="3" customFormat="1">
      <c r="A371" s="30" t="s">
        <v>146</v>
      </c>
      <c r="B371" s="462" t="s">
        <v>39</v>
      </c>
      <c r="C371" s="11"/>
      <c r="D371" s="120">
        <f>'Punten per wedstrijd'!D596</f>
        <v>7965.3999999999505</v>
      </c>
      <c r="E371" s="30" t="s">
        <v>146</v>
      </c>
      <c r="F371" s="442" t="s">
        <v>143</v>
      </c>
      <c r="G371" s="433"/>
      <c r="H371" s="120">
        <f>'Punten per wedstrijd'!D427</f>
        <v>3431.9999999999955</v>
      </c>
      <c r="J371" s="30" t="s">
        <v>146</v>
      </c>
      <c r="K371" s="472" t="s">
        <v>2562</v>
      </c>
      <c r="L371" s="438"/>
      <c r="M371" s="120">
        <f>'Punten per wedstrijd'!D267</f>
        <v>1007.0999999999981</v>
      </c>
      <c r="N371" s="30" t="s">
        <v>146</v>
      </c>
      <c r="O371" s="11" t="s">
        <v>155</v>
      </c>
      <c r="P371" s="438"/>
      <c r="Q371" s="120">
        <f>'Punten per wedstrijd'!D91</f>
        <v>429.79999999999427</v>
      </c>
      <c r="S371" s="30" t="s">
        <v>146</v>
      </c>
      <c r="T371" s="472" t="s">
        <v>2569</v>
      </c>
      <c r="U371" s="443"/>
      <c r="V371" s="120">
        <f>'Punten per wedstrijd'!D493</f>
        <v>1521.2000000000007</v>
      </c>
      <c r="W371" s="30" t="s">
        <v>146</v>
      </c>
      <c r="X371" s="438" t="s">
        <v>160</v>
      </c>
      <c r="Y371" s="438"/>
      <c r="Z371" s="120">
        <f>'Punten per wedstrijd'!D359</f>
        <v>2782.0000000000036</v>
      </c>
      <c r="AB371" s="30" t="s">
        <v>146</v>
      </c>
      <c r="AC371" s="433" t="s">
        <v>988</v>
      </c>
      <c r="AD371" s="11"/>
      <c r="AE371" s="120">
        <f>'Punten per wedstrijd'!D210</f>
        <v>806.15000000000737</v>
      </c>
      <c r="AF371" s="30" t="s">
        <v>146</v>
      </c>
      <c r="AG371" s="462" t="s">
        <v>31</v>
      </c>
      <c r="AH371" s="438"/>
      <c r="AI371" s="120">
        <f>'Punten per wedstrijd'!D61</f>
        <v>263.50000000001319</v>
      </c>
      <c r="AN371" s="12"/>
      <c r="AO371" s="30"/>
      <c r="AR371" s="12"/>
      <c r="AS371" s="4"/>
      <c r="AT371" s="30"/>
      <c r="AW371" s="12"/>
      <c r="AX371" s="30"/>
      <c r="BA371" s="12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  <c r="RS371" s="309"/>
    </row>
    <row r="372" spans="1:487" s="3" customFormat="1">
      <c r="A372" s="30" t="s">
        <v>147</v>
      </c>
      <c r="B372" s="472" t="s">
        <v>2549</v>
      </c>
      <c r="C372" s="11"/>
      <c r="D372" s="120">
        <f>'Punten per wedstrijd'!D561</f>
        <v>7944.4999999999036</v>
      </c>
      <c r="E372" s="30" t="s">
        <v>147</v>
      </c>
      <c r="F372" s="462" t="s">
        <v>25</v>
      </c>
      <c r="H372" s="120">
        <f>'Punten per wedstrijd'!D416</f>
        <v>3389.5499999999988</v>
      </c>
      <c r="J372" s="30" t="s">
        <v>147</v>
      </c>
      <c r="K372" s="433" t="s">
        <v>1019</v>
      </c>
      <c r="M372" s="120">
        <f>'Punten per wedstrijd'!D263</f>
        <v>996.89999999999918</v>
      </c>
      <c r="N372" s="30" t="s">
        <v>147</v>
      </c>
      <c r="O372" s="438" t="s">
        <v>156</v>
      </c>
      <c r="Q372" s="120">
        <f>'Punten per wedstrijd'!D125</f>
        <v>427.29999999999939</v>
      </c>
      <c r="S372" s="30" t="s">
        <v>147</v>
      </c>
      <c r="T372" s="433" t="s">
        <v>1040</v>
      </c>
      <c r="U372" s="435"/>
      <c r="V372" s="120">
        <f>'Punten per wedstrijd'!D471</f>
        <v>1518.5999999999931</v>
      </c>
      <c r="W372" s="30" t="s">
        <v>147</v>
      </c>
      <c r="X372" s="433" t="s">
        <v>1019</v>
      </c>
      <c r="Y372" s="438"/>
      <c r="Z372" s="120">
        <f>'Punten per wedstrijd'!D338</f>
        <v>2773.4000000000005</v>
      </c>
      <c r="AB372" s="30" t="s">
        <v>147</v>
      </c>
      <c r="AC372" s="472" t="s">
        <v>2570</v>
      </c>
      <c r="AD372" s="438"/>
      <c r="AE372" s="120">
        <f>'Punten per wedstrijd'!D220</f>
        <v>801.69999999997663</v>
      </c>
      <c r="AF372" s="30" t="s">
        <v>147</v>
      </c>
      <c r="AG372" s="433" t="s">
        <v>999</v>
      </c>
      <c r="AH372" s="11"/>
      <c r="AI372" s="120">
        <f>'Punten per wedstrijd'!D26</f>
        <v>263.50000000000006</v>
      </c>
      <c r="AN372" s="12"/>
      <c r="AO372" s="30"/>
      <c r="AR372" s="12"/>
      <c r="AS372" s="4"/>
      <c r="AT372" s="30"/>
      <c r="AW372" s="12"/>
      <c r="AX372" s="30"/>
      <c r="BA372" s="12"/>
      <c r="BB372" s="4"/>
      <c r="BK372" s="4"/>
      <c r="BT372" s="4"/>
      <c r="CC372" s="4"/>
      <c r="CL372" s="4"/>
      <c r="CU372" s="4"/>
      <c r="DD372" s="4"/>
      <c r="DM372" s="4"/>
      <c r="DV372" s="4"/>
      <c r="EE372" s="4"/>
      <c r="EN372" s="4"/>
      <c r="EW372" s="4"/>
      <c r="FF372" s="4"/>
      <c r="FO372" s="4"/>
      <c r="FX372" s="4"/>
      <c r="GG372" s="4"/>
      <c r="GP372" s="4"/>
      <c r="GY372" s="4"/>
      <c r="HH372" s="4"/>
      <c r="RS372" s="309"/>
    </row>
    <row r="373" spans="1:487" s="3" customFormat="1">
      <c r="A373" s="30" t="s">
        <v>148</v>
      </c>
      <c r="B373" s="438" t="s">
        <v>164</v>
      </c>
      <c r="C373" s="11"/>
      <c r="D373" s="120">
        <f>'Punten per wedstrijd'!D553</f>
        <v>7867.1999999999407</v>
      </c>
      <c r="E373" s="30" t="s">
        <v>148</v>
      </c>
      <c r="F373" s="3" t="s">
        <v>1057</v>
      </c>
      <c r="H373" s="120">
        <f>'Punten per wedstrijd'!D407</f>
        <v>3337.9000000000024</v>
      </c>
      <c r="J373" s="30" t="s">
        <v>148</v>
      </c>
      <c r="K373" s="121" t="s">
        <v>2554</v>
      </c>
      <c r="M373" s="120">
        <f>'Punten per wedstrijd'!D271</f>
        <v>990.55000000000041</v>
      </c>
      <c r="N373" s="30" t="s">
        <v>148</v>
      </c>
      <c r="O373" s="433" t="s">
        <v>1008</v>
      </c>
      <c r="P373" s="433"/>
      <c r="Q373" s="120">
        <f>'Punten per wedstrijd'!D151</f>
        <v>422.70000000000385</v>
      </c>
      <c r="S373" s="30" t="s">
        <v>148</v>
      </c>
      <c r="T373" s="433" t="s">
        <v>1019</v>
      </c>
      <c r="U373" s="435"/>
      <c r="V373" s="120">
        <f>'Punten per wedstrijd'!D488</f>
        <v>1505.6000000000067</v>
      </c>
      <c r="W373" s="30" t="s">
        <v>148</v>
      </c>
      <c r="X373" s="433" t="s">
        <v>1035</v>
      </c>
      <c r="Y373" s="11"/>
      <c r="Z373" s="120">
        <f>'Punten per wedstrijd'!D349</f>
        <v>2730.2999999999934</v>
      </c>
      <c r="AB373" s="30" t="s">
        <v>148</v>
      </c>
      <c r="AC373" s="462" t="s">
        <v>39</v>
      </c>
      <c r="AD373" s="438"/>
      <c r="AE373" s="120">
        <f>'Punten per wedstrijd'!D221</f>
        <v>790.70000000000664</v>
      </c>
      <c r="AF373" s="30" t="s">
        <v>148</v>
      </c>
      <c r="AG373" s="462" t="s">
        <v>17</v>
      </c>
      <c r="AH373" s="11"/>
      <c r="AI373" s="120">
        <f>'Punten per wedstrijd'!D25</f>
        <v>263.29999999999723</v>
      </c>
      <c r="AN373" s="12"/>
      <c r="AO373" s="30"/>
      <c r="AR373" s="12"/>
      <c r="AS373" s="4"/>
      <c r="AT373" s="30"/>
      <c r="AW373" s="12"/>
      <c r="AX373" s="30"/>
      <c r="BA373" s="12"/>
      <c r="BB373" s="4"/>
      <c r="BK373" s="4"/>
      <c r="BT373" s="4"/>
      <c r="CC373" s="4"/>
      <c r="CL373" s="4"/>
      <c r="CU373" s="4"/>
      <c r="DD373" s="4"/>
      <c r="DM373" s="4"/>
      <c r="DV373" s="4"/>
      <c r="EE373" s="4"/>
      <c r="EN373" s="4"/>
      <c r="EW373" s="4"/>
      <c r="FF373" s="4"/>
      <c r="FO373" s="4"/>
      <c r="FX373" s="4"/>
      <c r="GG373" s="4"/>
      <c r="GP373" s="4"/>
      <c r="GY373" s="4"/>
      <c r="HH373" s="4"/>
      <c r="RS373" s="309"/>
    </row>
    <row r="374" spans="1:487" s="3" customFormat="1">
      <c r="A374" s="30" t="s">
        <v>152</v>
      </c>
      <c r="B374" s="462" t="s">
        <v>25</v>
      </c>
      <c r="C374" s="11"/>
      <c r="D374" s="120">
        <f>'Punten per wedstrijd'!D566</f>
        <v>7862.9500000000417</v>
      </c>
      <c r="E374" s="30" t="s">
        <v>152</v>
      </c>
      <c r="F374" s="121" t="s">
        <v>2551</v>
      </c>
      <c r="H374" s="120">
        <f>'Punten per wedstrijd'!D383</f>
        <v>3283.3500000000026</v>
      </c>
      <c r="J374" s="30" t="s">
        <v>152</v>
      </c>
      <c r="K374" s="462" t="s">
        <v>33</v>
      </c>
      <c r="L374" s="438"/>
      <c r="M374" s="120">
        <f>'Punten per wedstrijd'!D290</f>
        <v>989.09999999999911</v>
      </c>
      <c r="N374" s="30" t="s">
        <v>152</v>
      </c>
      <c r="O374" s="3" t="s">
        <v>983</v>
      </c>
      <c r="P374" s="438"/>
      <c r="Q374" s="120">
        <f>'Punten per wedstrijd'!D95</f>
        <v>422.40000000000356</v>
      </c>
      <c r="S374" s="30" t="s">
        <v>152</v>
      </c>
      <c r="T374" s="438" t="s">
        <v>157</v>
      </c>
      <c r="U374" s="5"/>
      <c r="V374" s="120">
        <f>'Punten per wedstrijd'!D524</f>
        <v>1504.7999999999874</v>
      </c>
      <c r="W374" s="30" t="s">
        <v>152</v>
      </c>
      <c r="X374" s="462" t="s">
        <v>4</v>
      </c>
      <c r="Y374" s="11"/>
      <c r="Z374" s="120">
        <f>'Punten per wedstrijd'!D313</f>
        <v>2720.6000000000031</v>
      </c>
      <c r="AB374" s="30" t="s">
        <v>152</v>
      </c>
      <c r="AC374" s="433" t="s">
        <v>1001</v>
      </c>
      <c r="AD374" s="438"/>
      <c r="AE374" s="120">
        <f>'Punten per wedstrijd'!D197</f>
        <v>774.89999999999122</v>
      </c>
      <c r="AF374" s="30" t="s">
        <v>152</v>
      </c>
      <c r="AG374" s="472" t="s">
        <v>2568</v>
      </c>
      <c r="AI374" s="120">
        <f>'Punten per wedstrijd'!D54</f>
        <v>261.79999999999336</v>
      </c>
      <c r="AN374" s="12"/>
      <c r="AO374" s="30"/>
      <c r="AR374" s="12"/>
      <c r="AS374" s="4"/>
      <c r="AT374" s="30"/>
      <c r="AW374" s="12"/>
      <c r="AX374" s="30"/>
      <c r="BA374" s="12"/>
      <c r="BB374" s="4"/>
      <c r="BK374" s="4"/>
      <c r="BT374" s="4"/>
      <c r="CC374" s="4"/>
      <c r="CL374" s="4"/>
      <c r="CU374" s="4"/>
      <c r="DD374" s="4"/>
      <c r="DM374" s="4"/>
      <c r="DV374" s="4"/>
      <c r="EE374" s="4"/>
      <c r="EN374" s="4"/>
      <c r="EW374" s="4"/>
      <c r="FF374" s="4"/>
      <c r="FO374" s="4"/>
      <c r="FX374" s="4"/>
      <c r="GG374" s="4"/>
      <c r="GP374" s="4"/>
      <c r="GY374" s="4"/>
      <c r="HH374" s="4"/>
      <c r="RS374" s="309"/>
    </row>
    <row r="375" spans="1:487" s="3" customFormat="1">
      <c r="A375" s="30" t="s">
        <v>159</v>
      </c>
      <c r="B375" s="462" t="s">
        <v>6</v>
      </c>
      <c r="C375" s="438"/>
      <c r="D375" s="120">
        <f>'Punten per wedstrijd'!D540</f>
        <v>7850.3000000000229</v>
      </c>
      <c r="E375" s="30" t="s">
        <v>159</v>
      </c>
      <c r="F375" s="93" t="s">
        <v>39</v>
      </c>
      <c r="G375" s="438"/>
      <c r="H375" s="120">
        <f>'Punten per wedstrijd'!D446</f>
        <v>3233.0000000000014</v>
      </c>
      <c r="J375" s="30" t="s">
        <v>159</v>
      </c>
      <c r="K375" s="462" t="s">
        <v>23</v>
      </c>
      <c r="M375" s="120">
        <f>'Punten per wedstrijd'!D265</f>
        <v>976.90000000000293</v>
      </c>
      <c r="N375" s="30" t="s">
        <v>159</v>
      </c>
      <c r="O375" s="462" t="s">
        <v>39</v>
      </c>
      <c r="P375" s="433"/>
      <c r="Q375" s="120">
        <f>'Punten per wedstrijd'!D146</f>
        <v>421.69999999999982</v>
      </c>
      <c r="S375" s="30" t="s">
        <v>159</v>
      </c>
      <c r="T375" s="472" t="s">
        <v>2564</v>
      </c>
      <c r="U375" s="5"/>
      <c r="V375" s="120">
        <f>'Punten per wedstrijd'!D495</f>
        <v>1491.3499999999985</v>
      </c>
      <c r="W375" s="30" t="s">
        <v>159</v>
      </c>
      <c r="X375" s="438" t="s">
        <v>157</v>
      </c>
      <c r="Y375" s="11"/>
      <c r="Z375" s="120">
        <f>'Punten per wedstrijd'!D374</f>
        <v>2717.7</v>
      </c>
      <c r="AB375" s="30" t="s">
        <v>159</v>
      </c>
      <c r="AC375" s="433" t="s">
        <v>1035</v>
      </c>
      <c r="AD375" s="438"/>
      <c r="AE375" s="120">
        <f>'Punten per wedstrijd'!D199</f>
        <v>766.90000000000532</v>
      </c>
      <c r="AF375" s="30" t="s">
        <v>159</v>
      </c>
      <c r="AG375" s="462" t="s">
        <v>9</v>
      </c>
      <c r="AH375" s="433"/>
      <c r="AI375" s="120">
        <f>'Punten per wedstrijd'!D17</f>
        <v>259.14999999999941</v>
      </c>
      <c r="AN375" s="12"/>
      <c r="AO375" s="30"/>
      <c r="AR375" s="12"/>
      <c r="AS375" s="4"/>
      <c r="AT375" s="30"/>
      <c r="AW375" s="12"/>
      <c r="AX375" s="30"/>
      <c r="BA375" s="12"/>
      <c r="BB375" s="4"/>
      <c r="BK375" s="4"/>
      <c r="BT375" s="4"/>
      <c r="CC375" s="4"/>
      <c r="CL375" s="4"/>
      <c r="CU375" s="4"/>
      <c r="DD375" s="4"/>
      <c r="DM375" s="4"/>
      <c r="DV375" s="4"/>
      <c r="EE375" s="4"/>
      <c r="EN375" s="4"/>
      <c r="EW375" s="4"/>
      <c r="FF375" s="4"/>
      <c r="FO375" s="4"/>
      <c r="FX375" s="4"/>
      <c r="GG375" s="4"/>
      <c r="GP375" s="4"/>
      <c r="GY375" s="4"/>
      <c r="HH375" s="4"/>
      <c r="RS375" s="309"/>
    </row>
    <row r="376" spans="1:487" s="3" customFormat="1">
      <c r="A376" s="30" t="s">
        <v>161</v>
      </c>
      <c r="B376" s="462" t="s">
        <v>33</v>
      </c>
      <c r="C376" s="11"/>
      <c r="D376" s="120">
        <f>'Punten per wedstrijd'!D590</f>
        <v>7843.6999999999298</v>
      </c>
      <c r="E376" s="30" t="s">
        <v>161</v>
      </c>
      <c r="F376" s="462" t="s">
        <v>37</v>
      </c>
      <c r="G376" s="11"/>
      <c r="H376" s="120">
        <f>'Punten per wedstrijd'!D443</f>
        <v>3226.4999999999982</v>
      </c>
      <c r="J376" s="30" t="s">
        <v>161</v>
      </c>
      <c r="K376" s="433" t="s">
        <v>989</v>
      </c>
      <c r="L376" s="433"/>
      <c r="M376" s="120">
        <f>'Punten per wedstrijd'!D248</f>
        <v>972.50000000000261</v>
      </c>
      <c r="N376" s="30" t="s">
        <v>161</v>
      </c>
      <c r="O376" s="433" t="s">
        <v>1010</v>
      </c>
      <c r="P376" s="433"/>
      <c r="Q376" s="120">
        <f>'Punten per wedstrijd'!D138</f>
        <v>421.15000000000111</v>
      </c>
      <c r="S376" s="30" t="s">
        <v>161</v>
      </c>
      <c r="T376" s="462" t="s">
        <v>11</v>
      </c>
      <c r="U376" s="435"/>
      <c r="V376" s="120">
        <f>'Punten per wedstrijd'!D468</f>
        <v>1487.3000000000075</v>
      </c>
      <c r="W376" s="30" t="s">
        <v>161</v>
      </c>
      <c r="X376" s="438" t="s">
        <v>164</v>
      </c>
      <c r="Y376" s="438"/>
      <c r="Z376" s="120">
        <f>'Punten per wedstrijd'!D328</f>
        <v>2705.7000000000089</v>
      </c>
      <c r="AB376" s="30" t="s">
        <v>161</v>
      </c>
      <c r="AC376" s="462" t="s">
        <v>15</v>
      </c>
      <c r="AD376" s="438"/>
      <c r="AE376" s="120">
        <f>'Punten per wedstrijd'!D174</f>
        <v>755.79999999998631</v>
      </c>
      <c r="AF376" s="30" t="s">
        <v>161</v>
      </c>
      <c r="AG376" s="433" t="s">
        <v>1001</v>
      </c>
      <c r="AH376" s="438"/>
      <c r="AI376" s="120">
        <f>'Punten per wedstrijd'!D47</f>
        <v>258.90000000000316</v>
      </c>
      <c r="AN376" s="12"/>
      <c r="AO376" s="30"/>
      <c r="AR376" s="12"/>
      <c r="AS376" s="4"/>
      <c r="AT376" s="30"/>
      <c r="AW376" s="12"/>
      <c r="AX376" s="30"/>
      <c r="BA376" s="12"/>
      <c r="BB376" s="4"/>
      <c r="BK376" s="4"/>
      <c r="BT376" s="4"/>
      <c r="CC376" s="4"/>
      <c r="CL376" s="4"/>
      <c r="CU376" s="4"/>
      <c r="DD376" s="4"/>
      <c r="DM376" s="4"/>
      <c r="DV376" s="4"/>
      <c r="EE376" s="4"/>
      <c r="EN376" s="4"/>
      <c r="EW376" s="4"/>
      <c r="FF376" s="4"/>
      <c r="FO376" s="4"/>
      <c r="FX376" s="4"/>
      <c r="GG376" s="4"/>
      <c r="GP376" s="4"/>
      <c r="GY376" s="4"/>
      <c r="HH376" s="4"/>
      <c r="RS376" s="309"/>
    </row>
    <row r="377" spans="1:487" s="3" customFormat="1">
      <c r="A377" s="30" t="s">
        <v>162</v>
      </c>
      <c r="B377" s="472" t="s">
        <v>2568</v>
      </c>
      <c r="C377" s="438"/>
      <c r="D377" s="120">
        <f>'Punten per wedstrijd'!D579</f>
        <v>7778.9999999999418</v>
      </c>
      <c r="E377" s="30" t="s">
        <v>162</v>
      </c>
      <c r="F377" s="462" t="s">
        <v>15</v>
      </c>
      <c r="G377" s="433"/>
      <c r="H377" s="120">
        <f>'Punten per wedstrijd'!D399</f>
        <v>3222.4999999999959</v>
      </c>
      <c r="J377" s="30" t="s">
        <v>162</v>
      </c>
      <c r="K377" s="93" t="s">
        <v>19</v>
      </c>
      <c r="M377" s="120">
        <f>'Punten per wedstrijd'!D254</f>
        <v>971.80000000000075</v>
      </c>
      <c r="N377" s="30" t="s">
        <v>162</v>
      </c>
      <c r="O377" s="462" t="s">
        <v>17</v>
      </c>
      <c r="P377" s="438"/>
      <c r="Q377" s="120">
        <f>'Punten per wedstrijd'!D100</f>
        <v>417.29999999999745</v>
      </c>
      <c r="S377" s="30" t="s">
        <v>162</v>
      </c>
      <c r="T377" s="433" t="s">
        <v>1013</v>
      </c>
      <c r="U377" s="435"/>
      <c r="V377" s="120">
        <f>'Punten per wedstrijd'!D477</f>
        <v>1486.4500000000025</v>
      </c>
      <c r="W377" s="30" t="s">
        <v>162</v>
      </c>
      <c r="X377" s="433" t="s">
        <v>1004</v>
      </c>
      <c r="Y377" s="438"/>
      <c r="Z377" s="120">
        <f>'Punten per wedstrijd'!D356</f>
        <v>2699.9000000000069</v>
      </c>
      <c r="AB377" s="30" t="s">
        <v>162</v>
      </c>
      <c r="AC377" s="472" t="s">
        <v>2566</v>
      </c>
      <c r="AD377" s="11"/>
      <c r="AE377" s="120">
        <f>'Punten per wedstrijd'!D225</f>
        <v>748.30000000000416</v>
      </c>
      <c r="AF377" s="30" t="s">
        <v>162</v>
      </c>
      <c r="AG377" s="472" t="s">
        <v>2548</v>
      </c>
      <c r="AH377" s="433"/>
      <c r="AI377" s="120">
        <f>'Punten per wedstrijd'!D37</f>
        <v>258.20000000000033</v>
      </c>
      <c r="AN377" s="12"/>
      <c r="AO377" s="30"/>
      <c r="AR377" s="12"/>
      <c r="AS377" s="4"/>
      <c r="AT377" s="30"/>
      <c r="AW377" s="12"/>
      <c r="AX377" s="30"/>
      <c r="BA377" s="12"/>
      <c r="BB377" s="4"/>
      <c r="BK377" s="4"/>
      <c r="BT377" s="4"/>
      <c r="CC377" s="4"/>
      <c r="CL377" s="4"/>
      <c r="CU377" s="4"/>
      <c r="DD377" s="4"/>
      <c r="DM377" s="4"/>
      <c r="DV377" s="4"/>
      <c r="EE377" s="4"/>
      <c r="EN377" s="4"/>
      <c r="EW377" s="4"/>
      <c r="FF377" s="4"/>
      <c r="FO377" s="4"/>
      <c r="FX377" s="4"/>
      <c r="GG377" s="4"/>
      <c r="GP377" s="4"/>
      <c r="GY377" s="4"/>
      <c r="HH377" s="4"/>
      <c r="RS377" s="309"/>
    </row>
    <row r="378" spans="1:487" s="3" customFormat="1">
      <c r="A378" s="30" t="s">
        <v>163</v>
      </c>
      <c r="B378" s="3" t="s">
        <v>993</v>
      </c>
      <c r="C378" s="11"/>
      <c r="D378" s="120">
        <f>'Punten per wedstrijd'!D578</f>
        <v>7751.2999999999884</v>
      </c>
      <c r="E378" s="30" t="s">
        <v>163</v>
      </c>
      <c r="F378" s="3" t="s">
        <v>993</v>
      </c>
      <c r="G378" s="433"/>
      <c r="H378" s="120">
        <f>'Punten per wedstrijd'!D428</f>
        <v>3218.6999999999975</v>
      </c>
      <c r="I378" s="11"/>
      <c r="J378" s="30" t="s">
        <v>163</v>
      </c>
      <c r="K378" s="433" t="s">
        <v>1053</v>
      </c>
      <c r="L378" s="11"/>
      <c r="M378" s="120">
        <f>'Punten per wedstrijd'!D258</f>
        <v>960.49999999999875</v>
      </c>
      <c r="N378" s="30" t="s">
        <v>163</v>
      </c>
      <c r="O378" s="438" t="s">
        <v>160</v>
      </c>
      <c r="P378" s="433"/>
      <c r="Q378" s="120">
        <f>'Punten per wedstrijd'!D134</f>
        <v>416.3999999999985</v>
      </c>
      <c r="R378" s="11"/>
      <c r="S378" s="30" t="s">
        <v>163</v>
      </c>
      <c r="T378" s="472" t="s">
        <v>2568</v>
      </c>
      <c r="U378" s="443"/>
      <c r="V378" s="120">
        <f>'Punten per wedstrijd'!D504</f>
        <v>1481.6999999999834</v>
      </c>
      <c r="W378" s="30" t="s">
        <v>163</v>
      </c>
      <c r="X378" s="433" t="s">
        <v>1013</v>
      </c>
      <c r="Y378" s="433"/>
      <c r="Z378" s="120">
        <f>'Punten per wedstrijd'!D327</f>
        <v>2683.7999999999893</v>
      </c>
      <c r="AA378" s="11"/>
      <c r="AB378" s="30" t="s">
        <v>163</v>
      </c>
      <c r="AC378" s="462" t="s">
        <v>37</v>
      </c>
      <c r="AD378" s="438"/>
      <c r="AE378" s="120">
        <f>'Punten per wedstrijd'!D218</f>
        <v>746.09999999999945</v>
      </c>
      <c r="AF378" s="30" t="s">
        <v>163</v>
      </c>
      <c r="AG378" s="433" t="s">
        <v>1021</v>
      </c>
      <c r="AH378" s="433"/>
      <c r="AI378" s="120">
        <f>'Punten per wedstrijd'!D51</f>
        <v>257.70000000001562</v>
      </c>
      <c r="AN378" s="12"/>
      <c r="AO378" s="30"/>
      <c r="AR378" s="12"/>
      <c r="AS378" s="4"/>
      <c r="AT378" s="30"/>
      <c r="AW378" s="12"/>
      <c r="AX378" s="30"/>
      <c r="BA378" s="12"/>
      <c r="BB378" s="4"/>
      <c r="BK378" s="4"/>
      <c r="BT378" s="4"/>
      <c r="CC378" s="4"/>
      <c r="CL378" s="4"/>
      <c r="CU378" s="4"/>
      <c r="DD378" s="4"/>
      <c r="DM378" s="4"/>
      <c r="DV378" s="4"/>
      <c r="EE378" s="4"/>
      <c r="EN378" s="4"/>
      <c r="EW378" s="4"/>
      <c r="FF378" s="4"/>
      <c r="FO378" s="4"/>
      <c r="FX378" s="4"/>
      <c r="GG378" s="4"/>
      <c r="GP378" s="4"/>
      <c r="GY378" s="4"/>
      <c r="HH378" s="4"/>
      <c r="RS378" s="309"/>
    </row>
    <row r="379" spans="1:487" s="11" customFormat="1">
      <c r="A379" s="5" t="s">
        <v>165</v>
      </c>
      <c r="B379" s="462" t="s">
        <v>23</v>
      </c>
      <c r="D379" s="120">
        <f>'Punten per wedstrijd'!D565</f>
        <v>7576.1500000000296</v>
      </c>
      <c r="E379" s="5" t="s">
        <v>165</v>
      </c>
      <c r="F379" s="433" t="s">
        <v>1004</v>
      </c>
      <c r="H379" s="120">
        <f>'Punten per wedstrijd'!D431</f>
        <v>3199.3000000000047</v>
      </c>
      <c r="J379" s="5" t="s">
        <v>165</v>
      </c>
      <c r="K379" s="472" t="s">
        <v>2551</v>
      </c>
      <c r="L379" s="433"/>
      <c r="M379" s="120">
        <f>'Punten per wedstrijd'!D233</f>
        <v>954.5999999999982</v>
      </c>
      <c r="N379" s="5" t="s">
        <v>165</v>
      </c>
      <c r="O379" s="462" t="s">
        <v>19</v>
      </c>
      <c r="P379" s="3"/>
      <c r="Q379" s="120">
        <f>'Punten per wedstrijd'!D104</f>
        <v>414.90000000000299</v>
      </c>
      <c r="S379" s="5" t="s">
        <v>165</v>
      </c>
      <c r="T379" s="462" t="s">
        <v>13</v>
      </c>
      <c r="U379" s="443"/>
      <c r="V379" s="120">
        <f>'Punten per wedstrijd'!D472</f>
        <v>1467.0000000000064</v>
      </c>
      <c r="W379" s="5" t="s">
        <v>165</v>
      </c>
      <c r="X379" s="433" t="s">
        <v>1008</v>
      </c>
      <c r="Y379" s="438"/>
      <c r="Z379" s="120">
        <f>'Punten per wedstrijd'!D376</f>
        <v>2678.100000000014</v>
      </c>
      <c r="AB379" s="5" t="s">
        <v>165</v>
      </c>
      <c r="AC379" s="462" t="s">
        <v>19</v>
      </c>
      <c r="AD379" s="433"/>
      <c r="AE379" s="120">
        <f>'Punten per wedstrijd'!D179</f>
        <v>745.10000000000741</v>
      </c>
      <c r="AF379" s="5" t="s">
        <v>165</v>
      </c>
      <c r="AG379" s="433" t="s">
        <v>1053</v>
      </c>
      <c r="AH379" s="438"/>
      <c r="AI379" s="120">
        <f>'Punten per wedstrijd'!D33</f>
        <v>254.29999999999615</v>
      </c>
      <c r="AN379" s="12"/>
      <c r="AO379" s="5"/>
      <c r="AR379" s="12"/>
      <c r="AS379" s="4"/>
      <c r="AT379" s="5"/>
      <c r="AW379" s="12"/>
      <c r="AX379" s="5"/>
      <c r="BA379" s="12"/>
      <c r="BB379" s="4"/>
      <c r="BK379" s="4"/>
      <c r="BT379" s="4"/>
      <c r="CC379" s="4"/>
      <c r="CL379" s="4"/>
      <c r="CU379" s="4"/>
      <c r="DD379" s="4"/>
      <c r="DM379" s="4"/>
      <c r="DV379" s="4"/>
      <c r="EE379" s="4"/>
      <c r="EN379" s="4"/>
      <c r="EW379" s="4"/>
      <c r="FF379" s="4"/>
      <c r="FO379" s="4"/>
      <c r="FX379" s="4"/>
      <c r="GG379" s="4"/>
      <c r="GP379" s="4"/>
      <c r="GY379" s="4"/>
      <c r="HH379" s="4"/>
      <c r="RS379" s="221"/>
    </row>
    <row r="380" spans="1:487" s="11" customFormat="1">
      <c r="A380" s="30" t="s">
        <v>284</v>
      </c>
      <c r="B380" s="472" t="s">
        <v>2560</v>
      </c>
      <c r="D380" s="120">
        <f>'Punten per wedstrijd'!D532</f>
        <v>7565.2999999999793</v>
      </c>
      <c r="E380" s="30" t="s">
        <v>284</v>
      </c>
      <c r="F380" s="433" t="s">
        <v>1019</v>
      </c>
      <c r="H380" s="120">
        <f>'Punten per wedstrijd'!D413</f>
        <v>3199.2000000000003</v>
      </c>
      <c r="J380" s="30" t="s">
        <v>284</v>
      </c>
      <c r="K380" s="462" t="s">
        <v>27</v>
      </c>
      <c r="M380" s="120">
        <f>'Punten per wedstrijd'!D273</f>
        <v>947.39999999999702</v>
      </c>
      <c r="N380" s="30" t="s">
        <v>284</v>
      </c>
      <c r="O380" s="472" t="s">
        <v>2567</v>
      </c>
      <c r="P380" s="433"/>
      <c r="Q380" s="120">
        <f>'Punten per wedstrijd'!D148</f>
        <v>413.64999999999594</v>
      </c>
      <c r="S380" s="30" t="s">
        <v>284</v>
      </c>
      <c r="T380" s="3" t="s">
        <v>1053</v>
      </c>
      <c r="U380" s="443"/>
      <c r="V380" s="120">
        <f>'Punten per wedstrijd'!D483</f>
        <v>1450.3999999999933</v>
      </c>
      <c r="W380" s="30" t="s">
        <v>284</v>
      </c>
      <c r="X380" s="462" t="s">
        <v>6</v>
      </c>
      <c r="Y380" s="433"/>
      <c r="Z380" s="120">
        <f>'Punten per wedstrijd'!D315</f>
        <v>2659.9000000000055</v>
      </c>
      <c r="AB380" s="30" t="s">
        <v>284</v>
      </c>
      <c r="AC380" s="433" t="s">
        <v>999</v>
      </c>
      <c r="AD380" s="438"/>
      <c r="AE380" s="120">
        <f>'Punten per wedstrijd'!D176</f>
        <v>741.89999999999054</v>
      </c>
      <c r="AF380" s="30" t="s">
        <v>284</v>
      </c>
      <c r="AG380" s="472" t="s">
        <v>2561</v>
      </c>
      <c r="AH380" s="433"/>
      <c r="AI380" s="120">
        <f>'Punten per wedstrijd'!D11</f>
        <v>250.49999999999096</v>
      </c>
      <c r="AN380" s="12"/>
      <c r="AO380" s="5"/>
      <c r="AR380" s="12"/>
      <c r="AS380" s="4"/>
      <c r="AT380" s="5"/>
      <c r="AW380" s="12"/>
      <c r="AX380" s="5"/>
      <c r="BA380" s="12"/>
      <c r="BB380" s="4"/>
      <c r="BK380" s="4"/>
      <c r="BT380" s="4"/>
      <c r="CC380" s="4"/>
      <c r="CL380" s="4"/>
      <c r="CU380" s="4"/>
      <c r="DD380" s="4"/>
      <c r="DM380" s="4"/>
      <c r="DV380" s="4"/>
      <c r="EE380" s="4"/>
      <c r="EN380" s="4"/>
      <c r="EW380" s="4"/>
      <c r="FF380" s="4"/>
      <c r="FO380" s="4"/>
      <c r="FX380" s="4"/>
      <c r="GG380" s="4"/>
      <c r="GP380" s="4"/>
      <c r="GY380" s="4"/>
      <c r="HH380" s="4"/>
      <c r="RS380" s="221"/>
    </row>
    <row r="381" spans="1:487" s="11" customFormat="1">
      <c r="A381" s="30" t="s">
        <v>285</v>
      </c>
      <c r="B381" s="433" t="s">
        <v>1003</v>
      </c>
      <c r="D381" s="120">
        <f>'Punten per wedstrijd'!D582</f>
        <v>7499.3</v>
      </c>
      <c r="E381" s="30" t="s">
        <v>285</v>
      </c>
      <c r="F381" s="433" t="s">
        <v>1053</v>
      </c>
      <c r="G381" s="433"/>
      <c r="H381" s="120">
        <f>'Punten per wedstrijd'!D408</f>
        <v>3181.6999999999989</v>
      </c>
      <c r="J381" s="30" t="s">
        <v>285</v>
      </c>
      <c r="K381" s="121" t="s">
        <v>2570</v>
      </c>
      <c r="L381" s="438"/>
      <c r="M381" s="120">
        <f>'Punten per wedstrijd'!D295</f>
        <v>940.7999999999987</v>
      </c>
      <c r="N381" s="30" t="s">
        <v>285</v>
      </c>
      <c r="O381" s="93" t="s">
        <v>11</v>
      </c>
      <c r="P381" s="438"/>
      <c r="Q381" s="120">
        <f>'Punten per wedstrijd'!D93</f>
        <v>412.7999999999962</v>
      </c>
      <c r="S381" s="30" t="s">
        <v>285</v>
      </c>
      <c r="T381" s="433" t="s">
        <v>999</v>
      </c>
      <c r="U381" s="30"/>
      <c r="V381" s="120">
        <f>'Punten per wedstrijd'!D476</f>
        <v>1435.6999999999925</v>
      </c>
      <c r="W381" s="30" t="s">
        <v>285</v>
      </c>
      <c r="X381" s="462" t="s">
        <v>37</v>
      </c>
      <c r="Y381" s="438"/>
      <c r="Z381" s="120">
        <f>'Punten per wedstrijd'!D368</f>
        <v>2641.4000000000051</v>
      </c>
      <c r="AB381" s="30" t="s">
        <v>285</v>
      </c>
      <c r="AC381" s="433" t="s">
        <v>993</v>
      </c>
      <c r="AD381" s="433"/>
      <c r="AE381" s="120">
        <f>'Punten per wedstrijd'!D203</f>
        <v>736.10000000000809</v>
      </c>
      <c r="AF381" s="30" t="s">
        <v>285</v>
      </c>
      <c r="AG381" s="431" t="s">
        <v>21</v>
      </c>
      <c r="AH381" s="433"/>
      <c r="AI381" s="120">
        <f>'Punten per wedstrijd'!D34</f>
        <v>247.69999999999385</v>
      </c>
      <c r="AN381" s="12"/>
      <c r="AO381" s="5"/>
      <c r="AR381" s="12"/>
      <c r="AS381" s="4"/>
      <c r="AT381" s="5"/>
      <c r="AW381" s="12"/>
      <c r="AX381" s="5"/>
      <c r="BA381" s="12"/>
      <c r="BB381" s="4"/>
      <c r="BK381" s="4"/>
      <c r="BT381" s="4"/>
      <c r="CC381" s="4"/>
      <c r="CL381" s="4"/>
      <c r="CU381" s="4"/>
      <c r="DD381" s="4"/>
      <c r="DM381" s="4"/>
      <c r="DV381" s="4"/>
      <c r="EE381" s="4"/>
      <c r="EN381" s="4"/>
      <c r="EW381" s="4"/>
      <c r="FF381" s="4"/>
      <c r="FO381" s="4"/>
      <c r="FX381" s="4"/>
      <c r="GG381" s="4"/>
      <c r="GP381" s="4"/>
      <c r="GY381" s="4"/>
      <c r="HH381" s="4"/>
      <c r="RS381" s="221"/>
    </row>
    <row r="382" spans="1:487" s="11" customFormat="1">
      <c r="A382" s="30" t="s">
        <v>286</v>
      </c>
      <c r="B382" s="433" t="s">
        <v>1040</v>
      </c>
      <c r="C382" s="433"/>
      <c r="D382" s="120">
        <f>'Punten per wedstrijd'!D546</f>
        <v>7485.7000000000025</v>
      </c>
      <c r="E382" s="30" t="s">
        <v>286</v>
      </c>
      <c r="F382" s="442" t="s">
        <v>144</v>
      </c>
      <c r="G382" s="438"/>
      <c r="H382" s="120">
        <f>'Punten per wedstrijd'!D444</f>
        <v>3177.9499999999953</v>
      </c>
      <c r="J382" s="30" t="s">
        <v>286</v>
      </c>
      <c r="K382" s="433" t="s">
        <v>1001</v>
      </c>
      <c r="M382" s="120">
        <f>'Punten per wedstrijd'!D272</f>
        <v>934.50000000000273</v>
      </c>
      <c r="N382" s="30" t="s">
        <v>286</v>
      </c>
      <c r="O382" s="438" t="s">
        <v>1036</v>
      </c>
      <c r="P382" s="3"/>
      <c r="Q382" s="120">
        <f>'Punten per wedstrijd'!D130</f>
        <v>410.80000000001178</v>
      </c>
      <c r="S382" s="30" t="s">
        <v>286</v>
      </c>
      <c r="T382" s="472" t="s">
        <v>2562</v>
      </c>
      <c r="U382" s="443"/>
      <c r="V382" s="120">
        <f>'Punten per wedstrijd'!D492</f>
        <v>1427.6999999999907</v>
      </c>
      <c r="W382" s="30" t="s">
        <v>286</v>
      </c>
      <c r="X382" s="472" t="s">
        <v>2549</v>
      </c>
      <c r="Y382" s="438"/>
      <c r="Z382" s="120">
        <f>'Punten per wedstrijd'!D336</f>
        <v>2637.6999999999939</v>
      </c>
      <c r="AB382" s="30" t="s">
        <v>286</v>
      </c>
      <c r="AC382" s="472" t="s">
        <v>2559</v>
      </c>
      <c r="AD382" s="438"/>
      <c r="AE382" s="120">
        <f>'Punten per wedstrijd'!D194</f>
        <v>733.40000000000066</v>
      </c>
      <c r="AF382" s="30" t="s">
        <v>286</v>
      </c>
      <c r="AG382" s="472" t="s">
        <v>2569</v>
      </c>
      <c r="AH382" s="438"/>
      <c r="AI382" s="120">
        <f>'Punten per wedstrijd'!D43</f>
        <v>246.00000000000034</v>
      </c>
      <c r="AN382" s="12"/>
      <c r="AO382" s="5"/>
      <c r="AR382" s="12"/>
      <c r="AS382" s="4"/>
      <c r="AT382" s="5"/>
      <c r="AW382" s="12"/>
      <c r="AX382" s="5"/>
      <c r="BA382" s="12"/>
      <c r="BB382" s="4"/>
      <c r="BK382" s="4"/>
      <c r="BT382" s="4"/>
      <c r="CC382" s="4"/>
      <c r="CL382" s="4"/>
      <c r="CU382" s="4"/>
      <c r="DD382" s="4"/>
      <c r="DM382" s="4"/>
      <c r="DV382" s="4"/>
      <c r="EE382" s="4"/>
      <c r="EN382" s="4"/>
      <c r="EW382" s="4"/>
      <c r="FF382" s="4"/>
      <c r="FO382" s="4"/>
      <c r="FX382" s="4"/>
      <c r="GG382" s="4"/>
      <c r="GP382" s="4"/>
      <c r="GY382" s="4"/>
      <c r="HH382" s="4"/>
      <c r="RS382" s="221"/>
    </row>
    <row r="383" spans="1:487" s="11" customFormat="1">
      <c r="A383" s="30" t="s">
        <v>287</v>
      </c>
      <c r="B383" s="472" t="s">
        <v>2566</v>
      </c>
      <c r="C383" s="438"/>
      <c r="D383" s="120">
        <f>'Punten per wedstrijd'!D600</f>
        <v>7384.2999999999302</v>
      </c>
      <c r="E383" s="30" t="s">
        <v>287</v>
      </c>
      <c r="F383" s="3" t="s">
        <v>1020</v>
      </c>
      <c r="H383" s="120">
        <f>'Punten per wedstrijd'!D414</f>
        <v>3165.0000000000041</v>
      </c>
      <c r="J383" s="30" t="s">
        <v>287</v>
      </c>
      <c r="K383" s="472" t="s">
        <v>2569</v>
      </c>
      <c r="L383" s="3"/>
      <c r="M383" s="120">
        <f>'Punten per wedstrijd'!D268</f>
        <v>915.49999999999693</v>
      </c>
      <c r="N383" s="30" t="s">
        <v>287</v>
      </c>
      <c r="O383" s="431" t="s">
        <v>21</v>
      </c>
      <c r="P383" s="438"/>
      <c r="Q383" s="120">
        <f>'Punten per wedstrijd'!D109</f>
        <v>399.09999999999678</v>
      </c>
      <c r="S383" s="30" t="s">
        <v>287</v>
      </c>
      <c r="T383" s="433" t="s">
        <v>1057</v>
      </c>
      <c r="U383" s="30"/>
      <c r="V383" s="120">
        <f>'Punten per wedstrijd'!D482</f>
        <v>1405.1000000000058</v>
      </c>
      <c r="W383" s="30" t="s">
        <v>287</v>
      </c>
      <c r="X383" s="438" t="s">
        <v>156</v>
      </c>
      <c r="Z383" s="120">
        <f>'Punten per wedstrijd'!D350</f>
        <v>2536.8000000000102</v>
      </c>
      <c r="AB383" s="30" t="s">
        <v>287</v>
      </c>
      <c r="AC383" s="472" t="s">
        <v>2565</v>
      </c>
      <c r="AD383" s="433"/>
      <c r="AE383" s="120">
        <f>'Punten per wedstrijd'!D155</f>
        <v>725.19999999999231</v>
      </c>
      <c r="AF383" s="30" t="s">
        <v>287</v>
      </c>
      <c r="AG383" s="472" t="s">
        <v>2564</v>
      </c>
      <c r="AH383" s="438"/>
      <c r="AI383" s="120">
        <f>'Punten per wedstrijd'!D45</f>
        <v>242.30000000000354</v>
      </c>
      <c r="AN383" s="12"/>
      <c r="AO383" s="5"/>
      <c r="AR383" s="12"/>
      <c r="AS383" s="4"/>
      <c r="AT383" s="5"/>
      <c r="AW383" s="12"/>
      <c r="AX383" s="5"/>
      <c r="BA383" s="12"/>
      <c r="BB383" s="4"/>
      <c r="BK383" s="4"/>
      <c r="BT383" s="4"/>
      <c r="CC383" s="4"/>
      <c r="CL383" s="4"/>
      <c r="CU383" s="4"/>
      <c r="DD383" s="4"/>
      <c r="DM383" s="4"/>
      <c r="DV383" s="4"/>
      <c r="EE383" s="4"/>
      <c r="EN383" s="4"/>
      <c r="EW383" s="4"/>
      <c r="FF383" s="4"/>
      <c r="FO383" s="4"/>
      <c r="FX383" s="4"/>
      <c r="GG383" s="4"/>
      <c r="GP383" s="4"/>
      <c r="GY383" s="4"/>
      <c r="HH383" s="4"/>
      <c r="RS383" s="221"/>
    </row>
    <row r="384" spans="1:487" s="11" customFormat="1">
      <c r="A384" s="30" t="s">
        <v>990</v>
      </c>
      <c r="B384" s="462" t="s">
        <v>17</v>
      </c>
      <c r="D384" s="120">
        <f>'Punten per wedstrijd'!D550</f>
        <v>7348.3999999998923</v>
      </c>
      <c r="E384" s="30" t="s">
        <v>990</v>
      </c>
      <c r="F384" s="433" t="s">
        <v>999</v>
      </c>
      <c r="G384" s="433"/>
      <c r="H384" s="120">
        <f>'Punten per wedstrijd'!D401</f>
        <v>3148.6999999999948</v>
      </c>
      <c r="J384" s="30" t="s">
        <v>990</v>
      </c>
      <c r="K384" s="93" t="s">
        <v>17</v>
      </c>
      <c r="M384" s="120">
        <f>'Punten per wedstrijd'!D250</f>
        <v>910.29999999999836</v>
      </c>
      <c r="N384" s="30" t="s">
        <v>990</v>
      </c>
      <c r="O384" s="472" t="s">
        <v>2560</v>
      </c>
      <c r="P384" s="438"/>
      <c r="Q384" s="120">
        <f>'Punten per wedstrijd'!D82</f>
        <v>369.89999999999668</v>
      </c>
      <c r="S384" s="30" t="s">
        <v>990</v>
      </c>
      <c r="T384" s="433" t="s">
        <v>1020</v>
      </c>
      <c r="U384" s="443"/>
      <c r="V384" s="120">
        <f>'Punten per wedstrijd'!D489</f>
        <v>1404.1999999999871</v>
      </c>
      <c r="W384" s="30" t="s">
        <v>990</v>
      </c>
      <c r="X384" s="433" t="s">
        <v>993</v>
      </c>
      <c r="Y384" s="433"/>
      <c r="Z384" s="120">
        <f>'Punten per wedstrijd'!D353</f>
        <v>2524.700000000013</v>
      </c>
      <c r="AB384" s="30" t="s">
        <v>990</v>
      </c>
      <c r="AC384" s="438" t="s">
        <v>158</v>
      </c>
      <c r="AD384" s="433"/>
      <c r="AE384" s="120">
        <f>'Punten per wedstrijd'!D156</f>
        <v>721.400000000001</v>
      </c>
      <c r="AF384" s="30" t="s">
        <v>990</v>
      </c>
      <c r="AG384" s="462" t="s">
        <v>13</v>
      </c>
      <c r="AI384" s="120">
        <f>'Punten per wedstrijd'!D22</f>
        <v>236.70000000000152</v>
      </c>
      <c r="AN384" s="12"/>
      <c r="AO384" s="5"/>
      <c r="AR384" s="12"/>
      <c r="AS384" s="4"/>
      <c r="AT384" s="5"/>
      <c r="AW384" s="12"/>
      <c r="AX384" s="5"/>
      <c r="BA384" s="12"/>
      <c r="BB384" s="4"/>
      <c r="BK384" s="4"/>
      <c r="BT384" s="4"/>
      <c r="CC384" s="4"/>
      <c r="CL384" s="4"/>
      <c r="CU384" s="4"/>
      <c r="DD384" s="4"/>
      <c r="DM384" s="4"/>
      <c r="DV384" s="4"/>
      <c r="EE384" s="4"/>
      <c r="EN384" s="4"/>
      <c r="EW384" s="4"/>
      <c r="FF384" s="4"/>
      <c r="FO384" s="4"/>
      <c r="FX384" s="4"/>
      <c r="GG384" s="4"/>
      <c r="GP384" s="4"/>
      <c r="GY384" s="4"/>
      <c r="HH384" s="4"/>
      <c r="RS384" s="221"/>
    </row>
    <row r="385" spans="1:487" s="11" customFormat="1">
      <c r="A385" s="30" t="s">
        <v>991</v>
      </c>
      <c r="B385" s="433" t="s">
        <v>1013</v>
      </c>
      <c r="C385" s="438"/>
      <c r="D385" s="120">
        <f>'Punten per wedstrijd'!D552</f>
        <v>7344.150000000096</v>
      </c>
      <c r="E385" s="30" t="s">
        <v>991</v>
      </c>
      <c r="F385" s="433" t="s">
        <v>1045</v>
      </c>
      <c r="H385" s="120">
        <f>'Punten per wedstrijd'!D389</f>
        <v>3126.8999999999974</v>
      </c>
      <c r="J385" s="30" t="s">
        <v>991</v>
      </c>
      <c r="K385" s="462" t="s">
        <v>11</v>
      </c>
      <c r="L385" s="438"/>
      <c r="M385" s="120">
        <f>'Punten per wedstrijd'!D243</f>
        <v>895.79999999999757</v>
      </c>
      <c r="N385" s="30" t="s">
        <v>991</v>
      </c>
      <c r="O385" s="472" t="s">
        <v>2551</v>
      </c>
      <c r="P385" s="3"/>
      <c r="Q385" s="120">
        <f>'Punten per wedstrijd'!D83</f>
        <v>365.49999999999704</v>
      </c>
      <c r="S385" s="30" t="s">
        <v>991</v>
      </c>
      <c r="T385" s="472" t="s">
        <v>2559</v>
      </c>
      <c r="U385" s="5"/>
      <c r="V385" s="120">
        <f>'Punten per wedstrijd'!D494</f>
        <v>1389.6499999999996</v>
      </c>
      <c r="W385" s="30" t="s">
        <v>991</v>
      </c>
      <c r="X385" s="472" t="s">
        <v>2562</v>
      </c>
      <c r="Y385" s="433"/>
      <c r="Z385" s="120">
        <f>'Punten per wedstrijd'!D342</f>
        <v>2521.1999999999857</v>
      </c>
      <c r="AB385" s="30" t="s">
        <v>991</v>
      </c>
      <c r="AC385" s="472" t="s">
        <v>2552</v>
      </c>
      <c r="AD385" s="438"/>
      <c r="AE385" s="120">
        <f>'Punten per wedstrijd'!D208</f>
        <v>715.70000000000687</v>
      </c>
      <c r="AF385" s="30" t="s">
        <v>991</v>
      </c>
      <c r="AG385" s="433" t="s">
        <v>1039</v>
      </c>
      <c r="AH385" s="438"/>
      <c r="AI385" s="120">
        <f>'Punten per wedstrijd'!D64</f>
        <v>231.00000000000119</v>
      </c>
      <c r="AN385" s="12"/>
      <c r="AO385" s="5"/>
      <c r="AR385" s="12"/>
      <c r="AS385" s="4"/>
      <c r="AT385" s="5"/>
      <c r="AW385" s="12"/>
      <c r="AX385" s="5"/>
      <c r="BA385" s="12"/>
      <c r="BB385" s="4"/>
      <c r="BK385" s="4"/>
      <c r="BT385" s="4"/>
      <c r="CC385" s="4"/>
      <c r="CL385" s="4"/>
      <c r="CU385" s="4"/>
      <c r="DD385" s="4"/>
      <c r="DM385" s="4"/>
      <c r="DV385" s="4"/>
      <c r="EE385" s="4"/>
      <c r="EN385" s="4"/>
      <c r="EW385" s="4"/>
      <c r="FF385" s="4"/>
      <c r="FO385" s="4"/>
      <c r="FX385" s="4"/>
      <c r="GG385" s="4"/>
      <c r="GP385" s="4"/>
      <c r="GY385" s="4"/>
      <c r="HH385" s="4"/>
      <c r="RS385" s="221"/>
    </row>
    <row r="386" spans="1:487" s="11" customFormat="1">
      <c r="A386" s="30" t="s">
        <v>992</v>
      </c>
      <c r="B386" s="442" t="s">
        <v>144</v>
      </c>
      <c r="C386" s="433"/>
      <c r="D386" s="120">
        <f>'Punten per wedstrijd'!D594</f>
        <v>7136.799999999972</v>
      </c>
      <c r="E386" s="30" t="s">
        <v>992</v>
      </c>
      <c r="F386" s="121" t="s">
        <v>2548</v>
      </c>
      <c r="G386" s="438"/>
      <c r="H386" s="120">
        <f>'Punten per wedstrijd'!D412</f>
        <v>3069.7000000000025</v>
      </c>
      <c r="J386" s="30" t="s">
        <v>992</v>
      </c>
      <c r="K386" s="462" t="s">
        <v>25</v>
      </c>
      <c r="L386" s="438"/>
      <c r="M386" s="120">
        <f>'Punten per wedstrijd'!D266</f>
        <v>889.09999999999934</v>
      </c>
      <c r="N386" s="30" t="s">
        <v>992</v>
      </c>
      <c r="O386" s="121" t="s">
        <v>2566</v>
      </c>
      <c r="P386" s="433"/>
      <c r="Q386" s="120">
        <f>'Punten per wedstrijd'!D150</f>
        <v>363.40000000000373</v>
      </c>
      <c r="S386" s="30" t="s">
        <v>992</v>
      </c>
      <c r="T386" s="433" t="s">
        <v>1008</v>
      </c>
      <c r="U386" s="5"/>
      <c r="V386" s="120">
        <f>'Punten per wedstrijd'!D526</f>
        <v>1384.8000000000084</v>
      </c>
      <c r="W386" s="30" t="s">
        <v>992</v>
      </c>
      <c r="X386" s="472" t="s">
        <v>2564</v>
      </c>
      <c r="Y386" s="433"/>
      <c r="Z386" s="120">
        <f>'Punten per wedstrijd'!D345</f>
        <v>2499.0000000000059</v>
      </c>
      <c r="AB386" s="30" t="s">
        <v>992</v>
      </c>
      <c r="AC386" s="462" t="s">
        <v>9</v>
      </c>
      <c r="AE386" s="120">
        <f>'Punten per wedstrijd'!D167</f>
        <v>712.90000000000009</v>
      </c>
      <c r="AF386" s="30" t="s">
        <v>992</v>
      </c>
      <c r="AG386" s="462" t="s">
        <v>15</v>
      </c>
      <c r="AH386" s="438"/>
      <c r="AI386" s="120">
        <f>'Punten per wedstrijd'!D24</f>
        <v>224.29999999999472</v>
      </c>
      <c r="AN386" s="12"/>
      <c r="AO386" s="5"/>
      <c r="AR386" s="12"/>
      <c r="AS386" s="4"/>
      <c r="AT386" s="5"/>
      <c r="AW386" s="12"/>
      <c r="AX386" s="5"/>
      <c r="BA386" s="12"/>
      <c r="BB386" s="4"/>
      <c r="BK386" s="4"/>
      <c r="BT386" s="4"/>
      <c r="CC386" s="4"/>
      <c r="CL386" s="4"/>
      <c r="CU386" s="4"/>
      <c r="DD386" s="4"/>
      <c r="DM386" s="4"/>
      <c r="DV386" s="4"/>
      <c r="EE386" s="4"/>
      <c r="EN386" s="4"/>
      <c r="EW386" s="4"/>
      <c r="FF386" s="4"/>
      <c r="FO386" s="4"/>
      <c r="FX386" s="4"/>
      <c r="GG386" s="4"/>
      <c r="GP386" s="4"/>
      <c r="GY386" s="4"/>
      <c r="HH386" s="4"/>
      <c r="RS386" s="221"/>
    </row>
    <row r="387" spans="1:487" s="11" customFormat="1">
      <c r="A387" s="30" t="s">
        <v>994</v>
      </c>
      <c r="B387" s="462" t="s">
        <v>9</v>
      </c>
      <c r="C387" s="433"/>
      <c r="D387" s="120">
        <f>'Punten per wedstrijd'!D542</f>
        <v>7085.400000000016</v>
      </c>
      <c r="E387" s="30" t="s">
        <v>994</v>
      </c>
      <c r="F387" s="462" t="s">
        <v>35</v>
      </c>
      <c r="H387" s="120">
        <f>'Punten per wedstrijd'!D442</f>
        <v>3061.3499999999976</v>
      </c>
      <c r="J387" s="30" t="s">
        <v>994</v>
      </c>
      <c r="K387" s="433" t="s">
        <v>993</v>
      </c>
      <c r="L387" s="433"/>
      <c r="M387" s="120">
        <f>'Punten per wedstrijd'!D278</f>
        <v>884.19999999999914</v>
      </c>
      <c r="N387" s="30" t="s">
        <v>994</v>
      </c>
      <c r="O387" s="433" t="s">
        <v>1039</v>
      </c>
      <c r="P387" s="433"/>
      <c r="Q387" s="120">
        <f>'Punten per wedstrijd'!D139</f>
        <v>362.40000000000032</v>
      </c>
      <c r="S387" s="30" t="s">
        <v>994</v>
      </c>
      <c r="T387" s="438" t="s">
        <v>156</v>
      </c>
      <c r="U387" s="5"/>
      <c r="V387" s="120">
        <f>'Punten per wedstrijd'!D500</f>
        <v>1383.4000000000005</v>
      </c>
      <c r="W387" s="30" t="s">
        <v>994</v>
      </c>
      <c r="X387" s="438" t="s">
        <v>158</v>
      </c>
      <c r="Y387" s="433"/>
      <c r="Z387" s="120">
        <f>'Punten per wedstrijd'!D306</f>
        <v>2465.9000000000106</v>
      </c>
      <c r="AB387" s="30" t="s">
        <v>994</v>
      </c>
      <c r="AC387" s="472" t="s">
        <v>2569</v>
      </c>
      <c r="AD387" s="433"/>
      <c r="AE387" s="120">
        <f>'Punten per wedstrijd'!D193</f>
        <v>708.99999999998954</v>
      </c>
      <c r="AF387" s="30" t="s">
        <v>994</v>
      </c>
      <c r="AG387" s="438" t="s">
        <v>157</v>
      </c>
      <c r="AI387" s="120">
        <f>'Punten per wedstrijd'!D74</f>
        <v>223.99999999999756</v>
      </c>
      <c r="AN387" s="12"/>
      <c r="AO387" s="5"/>
      <c r="AR387" s="12"/>
      <c r="AS387" s="4"/>
      <c r="AT387" s="5"/>
      <c r="AW387" s="12"/>
      <c r="AX387" s="5"/>
      <c r="BA387" s="12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  <c r="RS387" s="221"/>
    </row>
    <row r="388" spans="1:487" s="11" customFormat="1">
      <c r="A388" s="30" t="s">
        <v>1000</v>
      </c>
      <c r="B388" s="462" t="s">
        <v>11</v>
      </c>
      <c r="D388" s="120">
        <f>'Punten per wedstrijd'!D543</f>
        <v>7059.9999999999882</v>
      </c>
      <c r="E388" s="30" t="s">
        <v>1000</v>
      </c>
      <c r="F388" s="462" t="s">
        <v>6</v>
      </c>
      <c r="G388" s="438"/>
      <c r="H388" s="120">
        <f>'Punten per wedstrijd'!D390</f>
        <v>3050.900000000001</v>
      </c>
      <c r="J388" s="30" t="s">
        <v>1000</v>
      </c>
      <c r="K388" s="93" t="s">
        <v>6</v>
      </c>
      <c r="M388" s="120">
        <f>'Punten per wedstrijd'!D240</f>
        <v>874.19999999999982</v>
      </c>
      <c r="N388" s="30" t="s">
        <v>1000</v>
      </c>
      <c r="O388" s="121" t="s">
        <v>2569</v>
      </c>
      <c r="Q388" s="120">
        <f>'Punten per wedstrijd'!D118</f>
        <v>360.89999999999281</v>
      </c>
      <c r="S388" s="30" t="s">
        <v>1000</v>
      </c>
      <c r="T388" s="472" t="s">
        <v>2560</v>
      </c>
      <c r="U388" s="443"/>
      <c r="V388" s="120">
        <f>'Punten per wedstrijd'!D457</f>
        <v>1380.6999999999907</v>
      </c>
      <c r="W388" s="30" t="s">
        <v>1000</v>
      </c>
      <c r="X388" s="472" t="s">
        <v>2546</v>
      </c>
      <c r="Y388" s="438"/>
      <c r="Z388" s="120">
        <f>'Punten per wedstrijd'!D331</f>
        <v>2445.0000000000136</v>
      </c>
      <c r="AB388" s="30" t="s">
        <v>1000</v>
      </c>
      <c r="AC388" s="472" t="s">
        <v>2562</v>
      </c>
      <c r="AE388" s="120">
        <f>'Punten per wedstrijd'!D192</f>
        <v>705.89999999998918</v>
      </c>
      <c r="AF388" s="30" t="s">
        <v>1000</v>
      </c>
      <c r="AG388" s="438" t="s">
        <v>155</v>
      </c>
      <c r="AH388" s="433"/>
      <c r="AI388" s="120">
        <f>'Punten per wedstrijd'!D16</f>
        <v>223.9499999999889</v>
      </c>
      <c r="AN388" s="12"/>
      <c r="AO388" s="5"/>
      <c r="AR388" s="12"/>
      <c r="AS388" s="4"/>
      <c r="AT388" s="5"/>
      <c r="AW388" s="12"/>
      <c r="AX388" s="5"/>
      <c r="BA388" s="12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  <c r="RS388" s="221"/>
    </row>
    <row r="389" spans="1:487" s="11" customFormat="1">
      <c r="A389" s="30" t="s">
        <v>1002</v>
      </c>
      <c r="B389" s="438" t="s">
        <v>160</v>
      </c>
      <c r="D389" s="120">
        <f>'Punten per wedstrijd'!D584</f>
        <v>7002.3999999999787</v>
      </c>
      <c r="E389" s="30" t="s">
        <v>1002</v>
      </c>
      <c r="F389" s="472" t="s">
        <v>2563</v>
      </c>
      <c r="H389" s="120">
        <f>'Punten per wedstrijd'!D394</f>
        <v>3042.4999999999977</v>
      </c>
      <c r="J389" s="30" t="s">
        <v>1002</v>
      </c>
      <c r="K389" s="93" t="s">
        <v>1</v>
      </c>
      <c r="M389" s="120">
        <f>'Punten per wedstrijd'!D234</f>
        <v>873.80000000000098</v>
      </c>
      <c r="N389" s="30" t="s">
        <v>1002</v>
      </c>
      <c r="O389" s="472" t="s">
        <v>2552</v>
      </c>
      <c r="P389" s="433"/>
      <c r="Q389" s="120">
        <f>'Punten per wedstrijd'!D133</f>
        <v>359.50000000000273</v>
      </c>
      <c r="S389" s="30" t="s">
        <v>1002</v>
      </c>
      <c r="T389" s="462" t="s">
        <v>37</v>
      </c>
      <c r="U389" s="435"/>
      <c r="V389" s="120">
        <f>'Punten per wedstrijd'!D518</f>
        <v>1357.6000000000013</v>
      </c>
      <c r="W389" s="30" t="s">
        <v>1002</v>
      </c>
      <c r="X389" s="438" t="s">
        <v>155</v>
      </c>
      <c r="Y389" s="433"/>
      <c r="Z389" s="120">
        <f>'Punten per wedstrijd'!D316</f>
        <v>2429.1000000000081</v>
      </c>
      <c r="AB389" s="30" t="s">
        <v>1002</v>
      </c>
      <c r="AC389" s="433" t="s">
        <v>983</v>
      </c>
      <c r="AD389" s="438"/>
      <c r="AE389" s="120">
        <f>'Punten per wedstrijd'!D170</f>
        <v>701.59999999999661</v>
      </c>
      <c r="AF389" s="30" t="s">
        <v>1002</v>
      </c>
      <c r="AG389" s="438" t="s">
        <v>156</v>
      </c>
      <c r="AH389" s="438"/>
      <c r="AI389" s="120">
        <f>'Punten per wedstrijd'!D50</f>
        <v>223.30000000000376</v>
      </c>
      <c r="AN389" s="12"/>
      <c r="AO389" s="5"/>
      <c r="AR389" s="12"/>
      <c r="AS389" s="4"/>
      <c r="AT389" s="5"/>
      <c r="AW389" s="12"/>
      <c r="AX389" s="5"/>
      <c r="BA389" s="12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  <c r="RS389" s="221"/>
    </row>
    <row r="390" spans="1:487" s="11" customFormat="1">
      <c r="A390" s="30" t="s">
        <v>1005</v>
      </c>
      <c r="B390" s="121" t="s">
        <v>2548</v>
      </c>
      <c r="D390" s="120">
        <f>'Punten per wedstrijd'!D562</f>
        <v>6965.1999999999261</v>
      </c>
      <c r="E390" s="30" t="s">
        <v>1005</v>
      </c>
      <c r="F390" s="121" t="s">
        <v>2566</v>
      </c>
      <c r="H390" s="120">
        <f>'Punten per wedstrijd'!D450</f>
        <v>3016.2999999999993</v>
      </c>
      <c r="J390" s="30" t="s">
        <v>1005</v>
      </c>
      <c r="K390" s="472" t="s">
        <v>2564</v>
      </c>
      <c r="L390" s="433"/>
      <c r="M390" s="120">
        <f>'Punten per wedstrijd'!D270</f>
        <v>867.30000000000064</v>
      </c>
      <c r="N390" s="30" t="s">
        <v>1005</v>
      </c>
      <c r="O390" s="433" t="s">
        <v>1035</v>
      </c>
      <c r="P390" s="438"/>
      <c r="Q390" s="120">
        <f>'Punten per wedstrijd'!D124</f>
        <v>354.90000000001368</v>
      </c>
      <c r="S390" s="30" t="s">
        <v>1005</v>
      </c>
      <c r="T390" s="462" t="s">
        <v>4</v>
      </c>
      <c r="U390" s="435"/>
      <c r="V390" s="120">
        <f>'Punten per wedstrijd'!D463</f>
        <v>1351.8000000000029</v>
      </c>
      <c r="W390" s="30" t="s">
        <v>1005</v>
      </c>
      <c r="X390" s="438" t="s">
        <v>142</v>
      </c>
      <c r="Z390" s="120">
        <f>'Punten per wedstrijd'!D335</f>
        <v>2415.5999999999781</v>
      </c>
      <c r="AB390" s="30" t="s">
        <v>1005</v>
      </c>
      <c r="AC390" s="433" t="s">
        <v>1039</v>
      </c>
      <c r="AD390" s="438"/>
      <c r="AE390" s="120">
        <f>'Punten per wedstrijd'!D214</f>
        <v>673.99999999999989</v>
      </c>
      <c r="AF390" s="30" t="s">
        <v>1005</v>
      </c>
      <c r="AG390" s="472" t="s">
        <v>2549</v>
      </c>
      <c r="AH390" s="438"/>
      <c r="AI390" s="120">
        <f>'Punten per wedstrijd'!D36</f>
        <v>221.79999999999913</v>
      </c>
      <c r="AN390" s="12"/>
      <c r="AO390" s="5"/>
      <c r="AR390" s="12"/>
      <c r="AS390" s="4"/>
      <c r="AT390" s="5"/>
      <c r="AW390" s="12"/>
      <c r="AX390" s="5"/>
      <c r="BA390" s="12"/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  <c r="RS390" s="221"/>
    </row>
    <row r="391" spans="1:487" s="11" customFormat="1">
      <c r="A391" s="30" t="s">
        <v>1006</v>
      </c>
      <c r="B391" s="438" t="s">
        <v>1028</v>
      </c>
      <c r="C391" s="433"/>
      <c r="D391" s="120">
        <f>'Punten per wedstrijd'!D537</f>
        <v>6917.4000000000215</v>
      </c>
      <c r="E391" s="30" t="s">
        <v>1006</v>
      </c>
      <c r="F391" s="3" t="s">
        <v>1047</v>
      </c>
      <c r="G391" s="438"/>
      <c r="H391" s="120">
        <f>'Punten per wedstrijd'!D437</f>
        <v>3016.1</v>
      </c>
      <c r="J391" s="30" t="s">
        <v>1006</v>
      </c>
      <c r="K391" s="433" t="s">
        <v>1013</v>
      </c>
      <c r="L391" s="433"/>
      <c r="M391" s="120">
        <f>'Punten per wedstrijd'!D252</f>
        <v>866.39999999999782</v>
      </c>
      <c r="N391" s="30" t="s">
        <v>1006</v>
      </c>
      <c r="O391" s="472" t="s">
        <v>2546</v>
      </c>
      <c r="P391" s="438"/>
      <c r="Q391" s="120">
        <f>'Punten per wedstrijd'!D106</f>
        <v>354.30000000000098</v>
      </c>
      <c r="S391" s="30" t="s">
        <v>1006</v>
      </c>
      <c r="T391" s="472" t="s">
        <v>2549</v>
      </c>
      <c r="U391" s="5"/>
      <c r="V391" s="120">
        <f>'Punten per wedstrijd'!D486</f>
        <v>1340.4999999999955</v>
      </c>
      <c r="W391" s="30" t="s">
        <v>1006</v>
      </c>
      <c r="X391" s="462" t="s">
        <v>33</v>
      </c>
      <c r="Z391" s="120">
        <f>'Punten per wedstrijd'!D365</f>
        <v>2405.3999999999814</v>
      </c>
      <c r="AB391" s="30" t="s">
        <v>1006</v>
      </c>
      <c r="AC391" s="438" t="s">
        <v>157</v>
      </c>
      <c r="AD391" s="438"/>
      <c r="AE391" s="120">
        <f>'Punten per wedstrijd'!D224</f>
        <v>667.79999999999882</v>
      </c>
      <c r="AF391" s="30" t="s">
        <v>1006</v>
      </c>
      <c r="AG391" s="462" t="s">
        <v>4</v>
      </c>
      <c r="AH391" s="433"/>
      <c r="AI391" s="120">
        <f>'Punten per wedstrijd'!D13</f>
        <v>220.50000000000443</v>
      </c>
      <c r="AN391" s="12"/>
      <c r="AO391" s="5"/>
      <c r="AR391" s="12"/>
      <c r="AS391" s="4"/>
      <c r="AT391" s="5"/>
      <c r="AW391" s="12"/>
      <c r="AX391" s="5"/>
      <c r="BA391" s="12"/>
      <c r="BB391" s="4"/>
      <c r="BK391" s="4"/>
      <c r="BT391" s="4"/>
      <c r="CC391" s="4"/>
      <c r="CL391" s="4"/>
      <c r="CU391" s="4"/>
      <c r="DD391" s="4"/>
      <c r="DM391" s="4"/>
      <c r="DV391" s="4"/>
      <c r="EE391" s="4"/>
      <c r="EN391" s="4"/>
      <c r="EW391" s="4"/>
      <c r="FF391" s="4"/>
      <c r="FO391" s="4"/>
      <c r="FX391" s="4"/>
      <c r="GG391" s="4"/>
      <c r="GP391" s="4"/>
      <c r="GY391" s="4"/>
      <c r="HH391" s="4"/>
      <c r="RS391" s="221"/>
    </row>
    <row r="392" spans="1:487" s="11" customFormat="1">
      <c r="A392" s="30" t="s">
        <v>1009</v>
      </c>
      <c r="B392" s="438" t="s">
        <v>1026</v>
      </c>
      <c r="D392" s="120">
        <f>'Punten per wedstrijd'!D535</f>
        <v>6909.850000000004</v>
      </c>
      <c r="E392" s="30" t="s">
        <v>1009</v>
      </c>
      <c r="F392" s="433" t="s">
        <v>989</v>
      </c>
      <c r="H392" s="120">
        <f>'Punten per wedstrijd'!D398</f>
        <v>3013.6000000000072</v>
      </c>
      <c r="J392" s="30" t="s">
        <v>1009</v>
      </c>
      <c r="K392" s="442" t="s">
        <v>143</v>
      </c>
      <c r="L392" s="433"/>
      <c r="M392" s="120">
        <f>'Punten per wedstrijd'!D277</f>
        <v>856.49999999999625</v>
      </c>
      <c r="N392" s="30" t="s">
        <v>1009</v>
      </c>
      <c r="O392" s="462" t="s">
        <v>33</v>
      </c>
      <c r="P392" s="433"/>
      <c r="Q392" s="120">
        <f>'Punten per wedstrijd'!D140</f>
        <v>347.69999999999789</v>
      </c>
      <c r="S392" s="30" t="s">
        <v>1009</v>
      </c>
      <c r="T392" s="462" t="s">
        <v>39</v>
      </c>
      <c r="U392" s="435"/>
      <c r="V392" s="120">
        <f>'Punten per wedstrijd'!D521</f>
        <v>1339.7000000000025</v>
      </c>
      <c r="W392" s="30" t="s">
        <v>1009</v>
      </c>
      <c r="X392" s="431" t="s">
        <v>21</v>
      </c>
      <c r="Y392" s="433"/>
      <c r="Z392" s="120">
        <f>'Punten per wedstrijd'!D334</f>
        <v>2392.2999999999884</v>
      </c>
      <c r="AB392" s="30" t="s">
        <v>1009</v>
      </c>
      <c r="AC392" s="442" t="s">
        <v>144</v>
      </c>
      <c r="AE392" s="120">
        <f>'Punten per wedstrijd'!D219</f>
        <v>665.59999999998718</v>
      </c>
      <c r="AF392" s="30" t="s">
        <v>1009</v>
      </c>
      <c r="AG392" s="472" t="s">
        <v>2563</v>
      </c>
      <c r="AH392" s="438"/>
      <c r="AI392" s="120">
        <f>'Punten per wedstrijd'!D19</f>
        <v>211.6999999999955</v>
      </c>
      <c r="AN392" s="12"/>
      <c r="AO392" s="5"/>
      <c r="AR392" s="12"/>
      <c r="AS392" s="4"/>
      <c r="AT392" s="5"/>
      <c r="AW392" s="12"/>
      <c r="AX392" s="5"/>
      <c r="BA392" s="12"/>
      <c r="BB392" s="4"/>
      <c r="BK392" s="4"/>
      <c r="BT392" s="4"/>
      <c r="CC392" s="4"/>
      <c r="CL392" s="4"/>
      <c r="CU392" s="4"/>
      <c r="DD392" s="4"/>
      <c r="DM392" s="4"/>
      <c r="DV392" s="4"/>
      <c r="EE392" s="4"/>
      <c r="EN392" s="4"/>
      <c r="EW392" s="4"/>
      <c r="FF392" s="4"/>
      <c r="FO392" s="4"/>
      <c r="FX392" s="4"/>
      <c r="GG392" s="4"/>
      <c r="GP392" s="4"/>
      <c r="GY392" s="4"/>
      <c r="HH392" s="4"/>
      <c r="RS392" s="221"/>
    </row>
    <row r="393" spans="1:487" s="11" customFormat="1">
      <c r="A393" s="30" t="s">
        <v>1011</v>
      </c>
      <c r="B393" s="462" t="s">
        <v>37</v>
      </c>
      <c r="C393" s="438"/>
      <c r="D393" s="120">
        <f>'Punten per wedstrijd'!D593</f>
        <v>6889.7999999999993</v>
      </c>
      <c r="E393" s="30" t="s">
        <v>1011</v>
      </c>
      <c r="F393" s="433" t="s">
        <v>1039</v>
      </c>
      <c r="H393" s="120">
        <f>'Punten per wedstrijd'!D439</f>
        <v>3003.8000000000025</v>
      </c>
      <c r="J393" s="30" t="s">
        <v>1011</v>
      </c>
      <c r="K393" s="438" t="s">
        <v>157</v>
      </c>
      <c r="M393" s="120">
        <f>'Punten per wedstrijd'!D299</f>
        <v>848.599999999999</v>
      </c>
      <c r="N393" s="30" t="s">
        <v>1011</v>
      </c>
      <c r="O393" s="472" t="s">
        <v>2562</v>
      </c>
      <c r="P393" s="433"/>
      <c r="Q393" s="120">
        <f>'Punten per wedstrijd'!D117</f>
        <v>341.99999999999613</v>
      </c>
      <c r="S393" s="30" t="s">
        <v>1011</v>
      </c>
      <c r="T393" s="462" t="s">
        <v>6</v>
      </c>
      <c r="U393" s="30"/>
      <c r="V393" s="120">
        <f>'Punten per wedstrijd'!D465</f>
        <v>1338.1000000000013</v>
      </c>
      <c r="W393" s="30" t="s">
        <v>1011</v>
      </c>
      <c r="X393" s="433" t="s">
        <v>1040</v>
      </c>
      <c r="Y393" s="3"/>
      <c r="Z393" s="120">
        <f>'Punten per wedstrijd'!D321</f>
        <v>2388.7999999999897</v>
      </c>
      <c r="AB393" s="30" t="s">
        <v>1011</v>
      </c>
      <c r="AC393" s="433" t="s">
        <v>1045</v>
      </c>
      <c r="AE393" s="120">
        <f>'Punten per wedstrijd'!D164</f>
        <v>662.59999999999741</v>
      </c>
      <c r="AF393" s="30" t="s">
        <v>1011</v>
      </c>
      <c r="AG393" s="462" t="s">
        <v>19</v>
      </c>
      <c r="AH393" s="433"/>
      <c r="AI393" s="120">
        <f>'Punten per wedstrijd'!D29</f>
        <v>211.40000000000163</v>
      </c>
      <c r="AN393" s="12"/>
      <c r="AO393" s="5"/>
      <c r="AR393" s="12"/>
      <c r="AS393" s="4"/>
      <c r="AT393" s="5"/>
      <c r="AW393" s="12"/>
      <c r="AX393" s="5"/>
      <c r="BA393" s="12"/>
      <c r="BB393" s="4"/>
      <c r="BK393" s="4"/>
      <c r="BT393" s="4"/>
      <c r="CC393" s="4"/>
      <c r="CL393" s="4"/>
      <c r="CU393" s="4"/>
      <c r="DD393" s="4"/>
      <c r="DM393" s="4"/>
      <c r="DV393" s="4"/>
      <c r="EE393" s="4"/>
      <c r="EN393" s="4"/>
      <c r="EW393" s="4"/>
      <c r="FF393" s="4"/>
      <c r="FO393" s="4"/>
      <c r="FX393" s="4"/>
      <c r="GG393" s="4"/>
      <c r="GP393" s="4"/>
      <c r="GY393" s="4"/>
      <c r="HH393" s="4"/>
      <c r="RS393" s="221"/>
    </row>
    <row r="394" spans="1:487" s="11" customFormat="1">
      <c r="A394" s="30" t="s">
        <v>1017</v>
      </c>
      <c r="B394" s="442" t="s">
        <v>145</v>
      </c>
      <c r="C394" s="438"/>
      <c r="D394" s="120">
        <f>'Punten per wedstrijd'!D597</f>
        <v>6808.7000000000571</v>
      </c>
      <c r="E394" s="30" t="s">
        <v>1017</v>
      </c>
      <c r="F394" s="462" t="s">
        <v>19</v>
      </c>
      <c r="H394" s="120">
        <f>'Punten per wedstrijd'!D404</f>
        <v>2998.800000000002</v>
      </c>
      <c r="J394" s="30" t="s">
        <v>1017</v>
      </c>
      <c r="K394" s="28" t="s">
        <v>145</v>
      </c>
      <c r="M394" s="120">
        <f>'Punten per wedstrijd'!D297</f>
        <v>846.4</v>
      </c>
      <c r="N394" s="30" t="s">
        <v>1017</v>
      </c>
      <c r="O394" s="472" t="s">
        <v>2568</v>
      </c>
      <c r="P394" s="433"/>
      <c r="Q394" s="120">
        <f>'Punten per wedstrijd'!D129</f>
        <v>340.79999999999382</v>
      </c>
      <c r="S394" s="30" t="s">
        <v>1017</v>
      </c>
      <c r="T394" s="438" t="s">
        <v>158</v>
      </c>
      <c r="U394" s="443"/>
      <c r="V394" s="120">
        <f>'Punten per wedstrijd'!D456</f>
        <v>1321.6000000000122</v>
      </c>
      <c r="W394" s="30" t="s">
        <v>1017</v>
      </c>
      <c r="X394" s="472" t="s">
        <v>2554</v>
      </c>
      <c r="Y394" s="438"/>
      <c r="Z394" s="120">
        <f>'Punten per wedstrijd'!D346</f>
        <v>2364.5000000000045</v>
      </c>
      <c r="AB394" s="30" t="s">
        <v>1017</v>
      </c>
      <c r="AC394" s="433" t="s">
        <v>1010</v>
      </c>
      <c r="AD394" s="438"/>
      <c r="AE394" s="120">
        <f>'Punten per wedstrijd'!D213</f>
        <v>648.49999999999272</v>
      </c>
      <c r="AF394" s="30" t="s">
        <v>1017</v>
      </c>
      <c r="AG394" s="433" t="s">
        <v>1040</v>
      </c>
      <c r="AH394" s="433"/>
      <c r="AI394" s="120">
        <f>'Punten per wedstrijd'!D21</f>
        <v>208.89999999999208</v>
      </c>
      <c r="AN394" s="12"/>
      <c r="AO394" s="5"/>
      <c r="AR394" s="12"/>
      <c r="AS394" s="4"/>
      <c r="AT394" s="5"/>
      <c r="AW394" s="12"/>
      <c r="AX394" s="5"/>
      <c r="BA394" s="12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  <c r="RS394" s="221"/>
    </row>
    <row r="395" spans="1:487" s="11" customFormat="1">
      <c r="A395" s="30" t="s">
        <v>1022</v>
      </c>
      <c r="B395" s="472" t="s">
        <v>2544</v>
      </c>
      <c r="D395" s="120">
        <f>'Punten per wedstrijd'!D555</f>
        <v>6750.9999999999181</v>
      </c>
      <c r="E395" s="30" t="s">
        <v>1022</v>
      </c>
      <c r="F395" s="121" t="s">
        <v>2559</v>
      </c>
      <c r="H395" s="120">
        <f>'Punten per wedstrijd'!D419</f>
        <v>2935.8999999999996</v>
      </c>
      <c r="J395" s="30" t="s">
        <v>1022</v>
      </c>
      <c r="K395" s="433" t="s">
        <v>999</v>
      </c>
      <c r="L395" s="438"/>
      <c r="M395" s="120">
        <f>'Punten per wedstrijd'!D251</f>
        <v>841.89999999999634</v>
      </c>
      <c r="N395" s="30" t="s">
        <v>1022</v>
      </c>
      <c r="O395" s="462" t="s">
        <v>23</v>
      </c>
      <c r="P395" s="3"/>
      <c r="Q395" s="120">
        <f>'Punten per wedstrijd'!D115</f>
        <v>340.2500000000054</v>
      </c>
      <c r="S395" s="30" t="s">
        <v>1022</v>
      </c>
      <c r="T395" s="462" t="s">
        <v>19</v>
      </c>
      <c r="U395" s="443"/>
      <c r="V395" s="120">
        <f>'Punten per wedstrijd'!D479</f>
        <v>1318.4000000000033</v>
      </c>
      <c r="W395" s="30" t="s">
        <v>1022</v>
      </c>
      <c r="X395" s="433" t="s">
        <v>1045</v>
      </c>
      <c r="Y395" s="433"/>
      <c r="Z395" s="120">
        <f>'Punten per wedstrijd'!D314</f>
        <v>2360.8999999999987</v>
      </c>
      <c r="AB395" s="30" t="s">
        <v>1022</v>
      </c>
      <c r="AC395" s="472" t="s">
        <v>2563</v>
      </c>
      <c r="AD395" s="433"/>
      <c r="AE395" s="120">
        <f>'Punten per wedstrijd'!D169</f>
        <v>641.79999999999666</v>
      </c>
      <c r="AF395" s="30" t="s">
        <v>1022</v>
      </c>
      <c r="AG395" s="433" t="s">
        <v>1004</v>
      </c>
      <c r="AH395" s="438"/>
      <c r="AI395" s="120">
        <f>'Punten per wedstrijd'!D56</f>
        <v>206.30000000000453</v>
      </c>
      <c r="AN395" s="12"/>
      <c r="AO395" s="5"/>
      <c r="AR395" s="12"/>
      <c r="AS395" s="4"/>
      <c r="AT395" s="5"/>
      <c r="AW395" s="12"/>
      <c r="AX395" s="5"/>
      <c r="BA395" s="12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  <c r="RS395" s="221"/>
    </row>
    <row r="396" spans="1:487" s="11" customFormat="1">
      <c r="A396" s="30" t="s">
        <v>1023</v>
      </c>
      <c r="B396" s="433" t="s">
        <v>1008</v>
      </c>
      <c r="D396" s="120">
        <f>'Punten per wedstrijd'!D601</f>
        <v>6725.0000000000955</v>
      </c>
      <c r="E396" s="30" t="s">
        <v>1023</v>
      </c>
      <c r="F396" s="472" t="s">
        <v>2568</v>
      </c>
      <c r="G396" s="433"/>
      <c r="H396" s="120">
        <f>'Punten per wedstrijd'!D429</f>
        <v>2917.8999999999942</v>
      </c>
      <c r="J396" s="30" t="s">
        <v>1023</v>
      </c>
      <c r="K396" s="11" t="s">
        <v>155</v>
      </c>
      <c r="L396" s="3"/>
      <c r="M396" s="120">
        <f>'Punten per wedstrijd'!D241</f>
        <v>823.09999999999718</v>
      </c>
      <c r="N396" s="30" t="s">
        <v>1023</v>
      </c>
      <c r="O396" s="433" t="s">
        <v>1045</v>
      </c>
      <c r="P396" s="433"/>
      <c r="Q396" s="120">
        <f>'Punten per wedstrijd'!D89</f>
        <v>338.89999999999975</v>
      </c>
      <c r="S396" s="30" t="s">
        <v>1023</v>
      </c>
      <c r="T396" s="472" t="s">
        <v>2561</v>
      </c>
      <c r="U396" s="30"/>
      <c r="V396" s="120">
        <f>'Punten per wedstrijd'!D461</f>
        <v>1316.6999999999834</v>
      </c>
      <c r="W396" s="30" t="s">
        <v>1023</v>
      </c>
      <c r="X396" s="462" t="s">
        <v>13</v>
      </c>
      <c r="Y396" s="438"/>
      <c r="Z396" s="120">
        <f>'Punten per wedstrijd'!D322</f>
        <v>2339.4000000000169</v>
      </c>
      <c r="AB396" s="30" t="s">
        <v>1023</v>
      </c>
      <c r="AC396" s="472" t="s">
        <v>2567</v>
      </c>
      <c r="AE396" s="120">
        <f>'Punten per wedstrijd'!D223</f>
        <v>639.29999999999768</v>
      </c>
      <c r="AF396" s="30" t="s">
        <v>1023</v>
      </c>
      <c r="AG396" s="472" t="s">
        <v>2604</v>
      </c>
      <c r="AH396" s="438"/>
      <c r="AI396" s="120">
        <f>'Punten per wedstrijd'!D66</f>
        <v>205.50000000000921</v>
      </c>
      <c r="AN396" s="12"/>
      <c r="AO396" s="5"/>
      <c r="AR396" s="12"/>
      <c r="AS396" s="4"/>
      <c r="AT396" s="5"/>
      <c r="AW396" s="12"/>
      <c r="AX396" s="5"/>
      <c r="BA396" s="12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  <c r="RS396" s="221"/>
    </row>
    <row r="397" spans="1:487" s="11" customFormat="1">
      <c r="A397" s="30" t="s">
        <v>1024</v>
      </c>
      <c r="B397" s="472" t="s">
        <v>2559</v>
      </c>
      <c r="C397" s="438"/>
      <c r="D397" s="120">
        <f>'Punten per wedstrijd'!D569</f>
        <v>6721.0500000000138</v>
      </c>
      <c r="E397" s="30" t="s">
        <v>1024</v>
      </c>
      <c r="F397" s="433" t="s">
        <v>1010</v>
      </c>
      <c r="G397" s="438"/>
      <c r="H397" s="120">
        <f>'Punten per wedstrijd'!D438</f>
        <v>2896.7499999999973</v>
      </c>
      <c r="J397" s="30" t="s">
        <v>1024</v>
      </c>
      <c r="K397" s="11" t="s">
        <v>142</v>
      </c>
      <c r="M397" s="120">
        <f>'Punten per wedstrijd'!D260</f>
        <v>814.6000000000015</v>
      </c>
      <c r="N397" s="30" t="s">
        <v>1024</v>
      </c>
      <c r="O397" s="433" t="s">
        <v>1057</v>
      </c>
      <c r="P397" s="438"/>
      <c r="Q397" s="120">
        <f>'Punten per wedstrijd'!D107</f>
        <v>334.5000000000033</v>
      </c>
      <c r="S397" s="30" t="s">
        <v>1024</v>
      </c>
      <c r="T397" s="472" t="s">
        <v>2551</v>
      </c>
      <c r="U397" s="443"/>
      <c r="V397" s="120">
        <f>'Punten per wedstrijd'!D458</f>
        <v>1313.7000000000053</v>
      </c>
      <c r="W397" s="30" t="s">
        <v>1024</v>
      </c>
      <c r="X397" s="472" t="s">
        <v>2559</v>
      </c>
      <c r="Y397" s="438"/>
      <c r="Z397" s="120">
        <f>'Punten per wedstrijd'!D344</f>
        <v>2332.0000000000018</v>
      </c>
      <c r="AB397" s="30" t="s">
        <v>1024</v>
      </c>
      <c r="AC397" s="462" t="s">
        <v>35</v>
      </c>
      <c r="AD397" s="438"/>
      <c r="AE397" s="120">
        <f>'Punten per wedstrijd'!D217</f>
        <v>620.20000000000164</v>
      </c>
      <c r="AF397" s="30" t="s">
        <v>1024</v>
      </c>
      <c r="AG397" s="472" t="s">
        <v>2554</v>
      </c>
      <c r="AH397" s="433"/>
      <c r="AI397" s="120">
        <f>'Punten per wedstrijd'!D46</f>
        <v>204.39999999999839</v>
      </c>
      <c r="AN397" s="12"/>
      <c r="AO397" s="5"/>
      <c r="AR397" s="12"/>
      <c r="AS397" s="4"/>
      <c r="AT397" s="5"/>
      <c r="AW397" s="12"/>
      <c r="AX397" s="5"/>
      <c r="BA397" s="12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  <c r="RS397" s="221"/>
    </row>
    <row r="398" spans="1:487" s="11" customFormat="1">
      <c r="A398" s="30" t="s">
        <v>1030</v>
      </c>
      <c r="B398" s="433" t="s">
        <v>989</v>
      </c>
      <c r="C398" s="433"/>
      <c r="D398" s="120">
        <f>'Punten per wedstrijd'!D548</f>
        <v>6659.1999999999571</v>
      </c>
      <c r="E398" s="30" t="s">
        <v>1030</v>
      </c>
      <c r="F398" s="438" t="s">
        <v>164</v>
      </c>
      <c r="G398" s="438"/>
      <c r="H398" s="120">
        <f>'Punten per wedstrijd'!D403</f>
        <v>2883.600000000004</v>
      </c>
      <c r="J398" s="30" t="s">
        <v>1030</v>
      </c>
      <c r="K398" s="472" t="s">
        <v>2559</v>
      </c>
      <c r="L398" s="433"/>
      <c r="M398" s="120">
        <f>'Punten per wedstrijd'!D269</f>
        <v>811.60000000000218</v>
      </c>
      <c r="N398" s="30" t="s">
        <v>1030</v>
      </c>
      <c r="O398" s="472" t="s">
        <v>2565</v>
      </c>
      <c r="Q398" s="120">
        <f>'Punten per wedstrijd'!D80</f>
        <v>333.10000000000127</v>
      </c>
      <c r="S398" s="30" t="s">
        <v>1030</v>
      </c>
      <c r="T398" s="433" t="s">
        <v>1045</v>
      </c>
      <c r="U398" s="435"/>
      <c r="V398" s="120">
        <f>'Punten per wedstrijd'!D464</f>
        <v>1279.4999999999982</v>
      </c>
      <c r="W398" s="30" t="s">
        <v>1030</v>
      </c>
      <c r="X398" s="442" t="s">
        <v>143</v>
      </c>
      <c r="Y398" s="433"/>
      <c r="Z398" s="120">
        <f>'Punten per wedstrijd'!D352</f>
        <v>2331.1999999999962</v>
      </c>
      <c r="AB398" s="30" t="s">
        <v>1030</v>
      </c>
      <c r="AC398" s="462" t="s">
        <v>11</v>
      </c>
      <c r="AE398" s="120">
        <f>'Punten per wedstrijd'!D168</f>
        <v>616.90000000000327</v>
      </c>
      <c r="AF398" s="30" t="s">
        <v>1030</v>
      </c>
      <c r="AG398" s="472" t="s">
        <v>2546</v>
      </c>
      <c r="AH398" s="438"/>
      <c r="AI398" s="120">
        <f>'Punten per wedstrijd'!D31</f>
        <v>204.00000000000239</v>
      </c>
      <c r="AN398" s="12"/>
      <c r="AO398" s="5"/>
      <c r="AR398" s="12"/>
      <c r="AS398" s="4"/>
      <c r="AT398" s="5"/>
      <c r="AW398" s="12"/>
      <c r="AX398" s="5"/>
      <c r="BA398" s="12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  <c r="RS398" s="221"/>
    </row>
    <row r="399" spans="1:487" s="11" customFormat="1">
      <c r="A399" s="30" t="s">
        <v>1038</v>
      </c>
      <c r="B399" s="433" t="s">
        <v>983</v>
      </c>
      <c r="C399" s="433"/>
      <c r="D399" s="120">
        <f>'Punten per wedstrijd'!D545</f>
        <v>6654.7999999999874</v>
      </c>
      <c r="E399" s="30" t="s">
        <v>1038</v>
      </c>
      <c r="F399" s="472" t="s">
        <v>2562</v>
      </c>
      <c r="H399" s="120">
        <f>'Punten per wedstrijd'!D417</f>
        <v>2872.4999999999945</v>
      </c>
      <c r="J399" s="30" t="s">
        <v>1038</v>
      </c>
      <c r="K399" s="462" t="s">
        <v>31</v>
      </c>
      <c r="M399" s="120">
        <f>'Punten per wedstrijd'!D286</f>
        <v>788.10000000000139</v>
      </c>
      <c r="N399" s="30" t="s">
        <v>1038</v>
      </c>
      <c r="O399" s="472" t="s">
        <v>2548</v>
      </c>
      <c r="Q399" s="120">
        <f>'Punten per wedstrijd'!D112</f>
        <v>331.39999999999827</v>
      </c>
      <c r="S399" s="30" t="s">
        <v>1038</v>
      </c>
      <c r="T399" s="438" t="s">
        <v>142</v>
      </c>
      <c r="U399" s="443"/>
      <c r="V399" s="120">
        <f>'Punten per wedstrijd'!D485</f>
        <v>1252.7999999999874</v>
      </c>
      <c r="W399" s="30" t="s">
        <v>1038</v>
      </c>
      <c r="X399" s="462" t="s">
        <v>31</v>
      </c>
      <c r="Y399" s="438"/>
      <c r="Z399" s="120">
        <f>'Punten per wedstrijd'!D361</f>
        <v>2306.5000000000036</v>
      </c>
      <c r="AB399" s="30" t="s">
        <v>1038</v>
      </c>
      <c r="AC399" s="433" t="s">
        <v>1057</v>
      </c>
      <c r="AD399" s="433"/>
      <c r="AE399" s="120">
        <f>'Punten per wedstrijd'!D182</f>
        <v>612.10000000000014</v>
      </c>
      <c r="AF399" s="30" t="s">
        <v>1038</v>
      </c>
      <c r="AG399" s="433" t="s">
        <v>983</v>
      </c>
      <c r="AH399" s="438"/>
      <c r="AI399" s="120">
        <f>'Punten per wedstrijd'!D20</f>
        <v>200.2000000000061</v>
      </c>
      <c r="AN399" s="12"/>
      <c r="AO399" s="5"/>
      <c r="AR399" s="12"/>
      <c r="AS399" s="4"/>
      <c r="AT399" s="5"/>
      <c r="AW399" s="12"/>
      <c r="AX399" s="5"/>
      <c r="BA399" s="12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  <c r="RS399" s="221"/>
    </row>
    <row r="400" spans="1:487" s="11" customFormat="1">
      <c r="A400" s="30" t="s">
        <v>1042</v>
      </c>
      <c r="B400" s="462" t="s">
        <v>13</v>
      </c>
      <c r="D400" s="120">
        <f>'Punten per wedstrijd'!D547</f>
        <v>6648.5000000000246</v>
      </c>
      <c r="E400" s="30" t="s">
        <v>1042</v>
      </c>
      <c r="F400" s="121" t="s">
        <v>2554</v>
      </c>
      <c r="G400" s="438"/>
      <c r="H400" s="120">
        <f>'Punten per wedstrijd'!D421</f>
        <v>2868.800000000002</v>
      </c>
      <c r="J400" s="30" t="s">
        <v>1042</v>
      </c>
      <c r="K400" s="433" t="s">
        <v>1010</v>
      </c>
      <c r="L400" s="438"/>
      <c r="M400" s="120">
        <f>'Punten per wedstrijd'!D288</f>
        <v>785.90000000000009</v>
      </c>
      <c r="N400" s="30" t="s">
        <v>1042</v>
      </c>
      <c r="O400" s="462" t="s">
        <v>25</v>
      </c>
      <c r="P400" s="433"/>
      <c r="Q400" s="120">
        <f>'Punten per wedstrijd'!D116</f>
        <v>328.64999999999691</v>
      </c>
      <c r="S400" s="30" t="s">
        <v>1042</v>
      </c>
      <c r="T400" s="433" t="s">
        <v>1003</v>
      </c>
      <c r="U400" s="435"/>
      <c r="V400" s="120">
        <f>'Punten per wedstrijd'!D507</f>
        <v>1252.2000000000044</v>
      </c>
      <c r="W400" s="30" t="s">
        <v>1042</v>
      </c>
      <c r="X400" s="472" t="s">
        <v>2567</v>
      </c>
      <c r="Y400" s="438"/>
      <c r="Z400" s="120">
        <f>'Punten per wedstrijd'!D373</f>
        <v>2245.4000000000015</v>
      </c>
      <c r="AB400" s="30" t="s">
        <v>1042</v>
      </c>
      <c r="AC400" s="442" t="s">
        <v>145</v>
      </c>
      <c r="AD400" s="438"/>
      <c r="AE400" s="120">
        <f>'Punten per wedstrijd'!D222</f>
        <v>607.50000000001523</v>
      </c>
      <c r="AF400" s="30" t="s">
        <v>1042</v>
      </c>
      <c r="AG400" s="462" t="s">
        <v>27</v>
      </c>
      <c r="AH400" s="438"/>
      <c r="AI400" s="120">
        <f>'Punten per wedstrijd'!D48</f>
        <v>196.09999999999775</v>
      </c>
      <c r="AN400" s="12"/>
      <c r="AO400" s="5"/>
      <c r="AR400" s="12"/>
      <c r="AS400" s="4"/>
      <c r="AT400" s="5"/>
      <c r="AW400" s="12"/>
      <c r="AX400" s="5"/>
      <c r="BA400" s="12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  <c r="RS400" s="221"/>
    </row>
    <row r="401" spans="1:487" s="11" customFormat="1">
      <c r="A401" s="30" t="s">
        <v>1043</v>
      </c>
      <c r="B401" s="462" t="s">
        <v>35</v>
      </c>
      <c r="C401" s="438"/>
      <c r="D401" s="120">
        <f>'Punten per wedstrijd'!D592</f>
        <v>6612.8000000000047</v>
      </c>
      <c r="E401" s="30" t="s">
        <v>1043</v>
      </c>
      <c r="F401" s="472" t="s">
        <v>2561</v>
      </c>
      <c r="G401" s="433"/>
      <c r="H401" s="120">
        <f>'Punten per wedstrijd'!D386</f>
        <v>2867.6999999999953</v>
      </c>
      <c r="J401" s="30" t="s">
        <v>1043</v>
      </c>
      <c r="K401" s="472" t="s">
        <v>2546</v>
      </c>
      <c r="M401" s="120">
        <f>'Punten per wedstrijd'!D256</f>
        <v>781.19999999999914</v>
      </c>
      <c r="N401" s="30" t="s">
        <v>1043</v>
      </c>
      <c r="O401" s="472" t="s">
        <v>2604</v>
      </c>
      <c r="P401" s="433"/>
      <c r="Q401" s="120">
        <f>'Punten per wedstrijd'!D141</f>
        <v>326.70000000000567</v>
      </c>
      <c r="S401" s="30" t="s">
        <v>1043</v>
      </c>
      <c r="T401" s="462" t="s">
        <v>15</v>
      </c>
      <c r="U401" s="443"/>
      <c r="V401" s="120">
        <f>'Punten per wedstrijd'!D474</f>
        <v>1235.0999999999822</v>
      </c>
      <c r="W401" s="30" t="s">
        <v>1043</v>
      </c>
      <c r="X401" s="472" t="s">
        <v>2548</v>
      </c>
      <c r="Y401" s="433"/>
      <c r="Z401" s="120">
        <f>'Punten per wedstrijd'!D337</f>
        <v>2209.1999999999862</v>
      </c>
      <c r="AB401" s="30" t="s">
        <v>1043</v>
      </c>
      <c r="AC401" s="431" t="s">
        <v>21</v>
      </c>
      <c r="AD401" s="438"/>
      <c r="AE401" s="120">
        <f>'Punten per wedstrijd'!D184</f>
        <v>596.19999999998663</v>
      </c>
      <c r="AF401" s="30" t="s">
        <v>1043</v>
      </c>
      <c r="AG401" s="438" t="s">
        <v>142</v>
      </c>
      <c r="AI401" s="120">
        <f>'Punten per wedstrijd'!D35</f>
        <v>193.50000000000114</v>
      </c>
      <c r="AN401" s="12"/>
      <c r="AO401" s="5"/>
      <c r="AR401" s="12"/>
      <c r="AS401" s="4"/>
      <c r="AT401" s="5"/>
      <c r="AW401" s="12"/>
      <c r="AX401" s="5"/>
      <c r="BA401" s="12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  <c r="RS401" s="221"/>
    </row>
    <row r="402" spans="1:487" s="11" customFormat="1">
      <c r="A402" s="30" t="s">
        <v>1044</v>
      </c>
      <c r="B402" s="472" t="s">
        <v>2554</v>
      </c>
      <c r="D402" s="120">
        <f>'Punten per wedstrijd'!D571</f>
        <v>6599.8000000000138</v>
      </c>
      <c r="E402" s="30" t="s">
        <v>1044</v>
      </c>
      <c r="F402" s="121" t="s">
        <v>2560</v>
      </c>
      <c r="G402" s="433"/>
      <c r="H402" s="120">
        <f>'Punten per wedstrijd'!D382</f>
        <v>2847.8999999999987</v>
      </c>
      <c r="J402" s="30" t="s">
        <v>1044</v>
      </c>
      <c r="K402" s="462" t="s">
        <v>15</v>
      </c>
      <c r="M402" s="120">
        <f>'Punten per wedstrijd'!D249</f>
        <v>776.79999999999814</v>
      </c>
      <c r="N402" s="30" t="s">
        <v>1044</v>
      </c>
      <c r="O402" s="438" t="s">
        <v>1028</v>
      </c>
      <c r="P402" s="438"/>
      <c r="Q402" s="120">
        <f>'Punten per wedstrijd'!D87</f>
        <v>322.80000000000484</v>
      </c>
      <c r="S402" s="30" t="s">
        <v>1044</v>
      </c>
      <c r="T402" s="433" t="s">
        <v>1001</v>
      </c>
      <c r="U402" s="435"/>
      <c r="V402" s="120">
        <f>'Punten per wedstrijd'!D497</f>
        <v>1217.5499999999984</v>
      </c>
      <c r="W402" s="30" t="s">
        <v>1044</v>
      </c>
      <c r="X402" s="433" t="s">
        <v>1001</v>
      </c>
      <c r="Y402" s="438"/>
      <c r="Z402" s="120">
        <f>'Punten per wedstrijd'!D347</f>
        <v>2176.3999999999915</v>
      </c>
      <c r="AB402" s="30" t="s">
        <v>1044</v>
      </c>
      <c r="AC402" s="442" t="s">
        <v>143</v>
      </c>
      <c r="AD402" s="433"/>
      <c r="AE402" s="120">
        <f>'Punten per wedstrijd'!D202</f>
        <v>594.99999999999602</v>
      </c>
      <c r="AF402" s="30" t="s">
        <v>1044</v>
      </c>
      <c r="AG402" s="462" t="s">
        <v>1</v>
      </c>
      <c r="AH402" s="438"/>
      <c r="AI402" s="120">
        <f>'Punten per wedstrijd'!D9</f>
        <v>191.40000000000617</v>
      </c>
      <c r="AN402" s="12"/>
      <c r="AO402" s="5"/>
      <c r="AR402" s="12"/>
      <c r="AS402" s="4"/>
      <c r="AT402" s="5"/>
      <c r="AW402" s="12"/>
      <c r="AX402" s="5"/>
      <c r="BA402" s="12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RS402" s="221"/>
    </row>
    <row r="403" spans="1:487" s="11" customFormat="1">
      <c r="A403" s="30" t="s">
        <v>1050</v>
      </c>
      <c r="B403" s="433" t="s">
        <v>1020</v>
      </c>
      <c r="D403" s="120">
        <f>'Punten per wedstrijd'!D564</f>
        <v>6584.9999999998799</v>
      </c>
      <c r="E403" s="30" t="s">
        <v>1050</v>
      </c>
      <c r="F403" s="93" t="s">
        <v>23</v>
      </c>
      <c r="G403" s="438"/>
      <c r="H403" s="120">
        <f>'Punten per wedstrijd'!D415</f>
        <v>2780.6500000000069</v>
      </c>
      <c r="J403" s="30" t="s">
        <v>1050</v>
      </c>
      <c r="K403" s="433" t="s">
        <v>1003</v>
      </c>
      <c r="M403" s="120">
        <f>'Punten per wedstrijd'!D282</f>
        <v>763.49999999999898</v>
      </c>
      <c r="N403" s="30" t="s">
        <v>1050</v>
      </c>
      <c r="O403" s="462" t="s">
        <v>1</v>
      </c>
      <c r="P403" s="438"/>
      <c r="Q403" s="120">
        <f>'Punten per wedstrijd'!D84</f>
        <v>320.90000000000236</v>
      </c>
      <c r="S403" s="30" t="s">
        <v>1050</v>
      </c>
      <c r="T403" s="472" t="s">
        <v>2554</v>
      </c>
      <c r="U403" s="443"/>
      <c r="V403" s="120">
        <f>'Punten per wedstrijd'!D496</f>
        <v>1212.5000000000027</v>
      </c>
      <c r="W403" s="30" t="s">
        <v>1050</v>
      </c>
      <c r="X403" s="462" t="s">
        <v>11</v>
      </c>
      <c r="Y403" s="433"/>
      <c r="Z403" s="120">
        <f>'Punten per wedstrijd'!D318</f>
        <v>2153.5000000000109</v>
      </c>
      <c r="AB403" s="30" t="s">
        <v>1050</v>
      </c>
      <c r="AC403" s="433" t="s">
        <v>1004</v>
      </c>
      <c r="AD403" s="438"/>
      <c r="AE403" s="120">
        <f>'Punten per wedstrijd'!D206</f>
        <v>577.60000000000821</v>
      </c>
      <c r="AF403" s="30" t="s">
        <v>1050</v>
      </c>
      <c r="AG403" s="433" t="s">
        <v>1010</v>
      </c>
      <c r="AH403" s="438"/>
      <c r="AI403" s="120">
        <f>'Punten per wedstrijd'!D63</f>
        <v>191.19999999999948</v>
      </c>
      <c r="AN403" s="12"/>
      <c r="AO403" s="5"/>
      <c r="AR403" s="12"/>
      <c r="AS403" s="4"/>
      <c r="AT403" s="5"/>
      <c r="AW403" s="12"/>
      <c r="AX403" s="5"/>
      <c r="BA403" s="12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RS403" s="221"/>
    </row>
    <row r="404" spans="1:487" s="11" customFormat="1">
      <c r="A404" s="31" t="s">
        <v>1051</v>
      </c>
      <c r="B404" s="433" t="s">
        <v>1001</v>
      </c>
      <c r="C404" s="438"/>
      <c r="D404" s="120">
        <f>'Punten per wedstrijd'!D572</f>
        <v>6574.9499999999489</v>
      </c>
      <c r="E404" s="31" t="s">
        <v>1051</v>
      </c>
      <c r="F404" s="3" t="s">
        <v>983</v>
      </c>
      <c r="G404" s="433"/>
      <c r="H404" s="120">
        <f>'Punten per wedstrijd'!D395</f>
        <v>2780.2000000000007</v>
      </c>
      <c r="J404" s="31" t="s">
        <v>1051</v>
      </c>
      <c r="K404" s="93" t="s">
        <v>13</v>
      </c>
      <c r="M404" s="120">
        <f>'Punten per wedstrijd'!D247</f>
        <v>755.19999999999823</v>
      </c>
      <c r="N404" s="31" t="s">
        <v>1051</v>
      </c>
      <c r="O404" s="472" t="s">
        <v>2549</v>
      </c>
      <c r="P404" s="433"/>
      <c r="Q404" s="120">
        <f>'Punten per wedstrijd'!D111</f>
        <v>319.49999999999824</v>
      </c>
      <c r="S404" s="31" t="s">
        <v>1051</v>
      </c>
      <c r="T404" s="462" t="s">
        <v>9</v>
      </c>
      <c r="U404" s="435"/>
      <c r="V404" s="120">
        <f>'Punten per wedstrijd'!D467</f>
        <v>1179.2000000000035</v>
      </c>
      <c r="W404" s="31" t="s">
        <v>1051</v>
      </c>
      <c r="X404" s="462" t="s">
        <v>1</v>
      </c>
      <c r="Y404" s="433"/>
      <c r="Z404" s="120">
        <f>'Punten per wedstrijd'!D309</f>
        <v>2145.4000000000069</v>
      </c>
      <c r="AB404" s="31" t="s">
        <v>1051</v>
      </c>
      <c r="AC404" s="438" t="s">
        <v>155</v>
      </c>
      <c r="AD404" s="3"/>
      <c r="AE404" s="120">
        <f>'Punten per wedstrijd'!D166</f>
        <v>564.19999999999675</v>
      </c>
      <c r="AF404" s="31" t="s">
        <v>1051</v>
      </c>
      <c r="AG404" s="438" t="s">
        <v>1028</v>
      </c>
      <c r="AH404" s="433"/>
      <c r="AI404" s="120">
        <f>'Punten per wedstrijd'!D12</f>
        <v>187.40000000000373</v>
      </c>
      <c r="AN404" s="12"/>
      <c r="AO404" s="5"/>
      <c r="AR404" s="12"/>
      <c r="AS404" s="4"/>
      <c r="AT404" s="5"/>
      <c r="AW404" s="12"/>
      <c r="AX404" s="5"/>
      <c r="BA404" s="12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  <c r="RS404" s="221"/>
    </row>
    <row r="405" spans="1:487" s="11" customFormat="1">
      <c r="A405" s="31" t="s">
        <v>1052</v>
      </c>
      <c r="B405" s="472" t="s">
        <v>2552</v>
      </c>
      <c r="D405" s="120">
        <f>'Punten per wedstrijd'!D583</f>
        <v>6425.2000000000626</v>
      </c>
      <c r="E405" s="31" t="s">
        <v>1052</v>
      </c>
      <c r="F405" s="462" t="s">
        <v>13</v>
      </c>
      <c r="G405" s="433"/>
      <c r="H405" s="120">
        <f>'Punten per wedstrijd'!D397</f>
        <v>2728.6999999999975</v>
      </c>
      <c r="J405" s="31" t="s">
        <v>1052</v>
      </c>
      <c r="K405" s="11" t="s">
        <v>1026</v>
      </c>
      <c r="M405" s="120">
        <f>'Punten per wedstrijd'!D235</f>
        <v>751.29999999999939</v>
      </c>
      <c r="N405" s="31" t="s">
        <v>1052</v>
      </c>
      <c r="O405" s="433" t="s">
        <v>1020</v>
      </c>
      <c r="P405" s="3"/>
      <c r="Q405" s="120">
        <f>'Punten per wedstrijd'!D114</f>
        <v>318.20000000000164</v>
      </c>
      <c r="S405" s="31" t="s">
        <v>1052</v>
      </c>
      <c r="T405" s="433" t="s">
        <v>1010</v>
      </c>
      <c r="U405" s="435"/>
      <c r="V405" s="120">
        <f>'Punten per wedstrijd'!D513</f>
        <v>1176.4999999999918</v>
      </c>
      <c r="W405" s="31" t="s">
        <v>1052</v>
      </c>
      <c r="X405" s="472" t="s">
        <v>2566</v>
      </c>
      <c r="Y405" s="438"/>
      <c r="Z405" s="120">
        <f>'Punten per wedstrijd'!D375</f>
        <v>2144.9000000000028</v>
      </c>
      <c r="AB405" s="31" t="s">
        <v>1052</v>
      </c>
      <c r="AC405" s="438" t="s">
        <v>164</v>
      </c>
      <c r="AD405" s="438"/>
      <c r="AE405" s="120">
        <f>'Punten per wedstrijd'!D178</f>
        <v>563.30000000000496</v>
      </c>
      <c r="AF405" s="31" t="s">
        <v>1052</v>
      </c>
      <c r="AG405" s="462" t="s">
        <v>11</v>
      </c>
      <c r="AH405" s="433"/>
      <c r="AI405" s="120">
        <f>'Punten per wedstrijd'!D18</f>
        <v>185.70000000000334</v>
      </c>
      <c r="AN405" s="12"/>
      <c r="AO405" s="5"/>
      <c r="AR405" s="12"/>
      <c r="AS405" s="4"/>
      <c r="AT405" s="5"/>
      <c r="AW405" s="12"/>
      <c r="AX405" s="5"/>
      <c r="BA405" s="12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RS405" s="221"/>
    </row>
    <row r="406" spans="1:487" s="11" customFormat="1">
      <c r="A406" s="31" t="s">
        <v>1054</v>
      </c>
      <c r="B406" s="438" t="s">
        <v>158</v>
      </c>
      <c r="D406" s="120">
        <f>'Punten per wedstrijd'!D531</f>
        <v>6384.1000000000831</v>
      </c>
      <c r="E406" s="31" t="s">
        <v>1054</v>
      </c>
      <c r="F406" s="472" t="s">
        <v>2546</v>
      </c>
      <c r="G406" s="433"/>
      <c r="H406" s="120">
        <f>'Punten per wedstrijd'!D406</f>
        <v>2640.3000000000029</v>
      </c>
      <c r="J406" s="31" t="s">
        <v>1054</v>
      </c>
      <c r="K406" s="11" t="s">
        <v>164</v>
      </c>
      <c r="M406" s="120">
        <f>'Punten per wedstrijd'!D253</f>
        <v>698.90000000000282</v>
      </c>
      <c r="N406" s="31" t="s">
        <v>1054</v>
      </c>
      <c r="O406" s="438" t="s">
        <v>164</v>
      </c>
      <c r="P406" s="438"/>
      <c r="Q406" s="120">
        <f>'Punten per wedstrijd'!D103</f>
        <v>316.60000000000457</v>
      </c>
      <c r="S406" s="31" t="s">
        <v>1054</v>
      </c>
      <c r="T406" s="472" t="s">
        <v>2546</v>
      </c>
      <c r="U406" s="443"/>
      <c r="V406" s="120">
        <f>'Punten per wedstrijd'!D481</f>
        <v>1174.8000000000084</v>
      </c>
      <c r="W406" s="31" t="s">
        <v>1054</v>
      </c>
      <c r="X406" s="472" t="s">
        <v>2560</v>
      </c>
      <c r="Y406" s="438"/>
      <c r="Z406" s="120">
        <f>'Punten per wedstrijd'!D307</f>
        <v>2124.3999999999905</v>
      </c>
      <c r="AB406" s="31" t="s">
        <v>1054</v>
      </c>
      <c r="AC406" s="472" t="s">
        <v>2544</v>
      </c>
      <c r="AE406" s="120">
        <f>'Punten per wedstrijd'!D180</f>
        <v>560.29999999998518</v>
      </c>
      <c r="AF406" s="31" t="s">
        <v>1054</v>
      </c>
      <c r="AG406" s="462" t="s">
        <v>6</v>
      </c>
      <c r="AH406" s="438"/>
      <c r="AI406" s="120">
        <f>'Punten per wedstrijd'!D15</f>
        <v>185.00000000000057</v>
      </c>
      <c r="AN406" s="12"/>
      <c r="AO406" s="5"/>
      <c r="AR406" s="12"/>
      <c r="AS406" s="4"/>
      <c r="AT406" s="5"/>
      <c r="AW406" s="12"/>
      <c r="AX406" s="5"/>
      <c r="BA406" s="12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RS406" s="221"/>
    </row>
    <row r="407" spans="1:487" s="11" customFormat="1">
      <c r="A407" s="31" t="s">
        <v>1055</v>
      </c>
      <c r="B407" s="472" t="s">
        <v>2564</v>
      </c>
      <c r="D407" s="120">
        <f>'Punten per wedstrijd'!D570</f>
        <v>6373.1500000000242</v>
      </c>
      <c r="E407" s="31" t="s">
        <v>1055</v>
      </c>
      <c r="F407" s="438" t="s">
        <v>160</v>
      </c>
      <c r="H407" s="120">
        <f>'Punten per wedstrijd'!D434</f>
        <v>2635.0999999999976</v>
      </c>
      <c r="J407" s="31" t="s">
        <v>1055</v>
      </c>
      <c r="K407" s="3" t="s">
        <v>983</v>
      </c>
      <c r="L407" s="3"/>
      <c r="M407" s="120">
        <f>'Punten per wedstrijd'!D245</f>
        <v>687.90000000000146</v>
      </c>
      <c r="N407" s="31" t="s">
        <v>1055</v>
      </c>
      <c r="O407" s="472" t="s">
        <v>2563</v>
      </c>
      <c r="P407" s="433"/>
      <c r="Q407" s="120">
        <f>'Punten per wedstrijd'!D94</f>
        <v>303.89999999999952</v>
      </c>
      <c r="S407" s="31" t="s">
        <v>1055</v>
      </c>
      <c r="T407" s="433" t="s">
        <v>988</v>
      </c>
      <c r="U407" s="435"/>
      <c r="V407" s="120">
        <f>'Punten per wedstrijd'!D510</f>
        <v>1174.400000000006</v>
      </c>
      <c r="W407" s="31" t="s">
        <v>1055</v>
      </c>
      <c r="X407" s="472" t="s">
        <v>2565</v>
      </c>
      <c r="Y407" s="438"/>
      <c r="Z407" s="120">
        <f>'Punten per wedstrijd'!D305</f>
        <v>2116.5999999999917</v>
      </c>
      <c r="AB407" s="31" t="s">
        <v>1055</v>
      </c>
      <c r="AC407" s="462" t="s">
        <v>17</v>
      </c>
      <c r="AD407" s="433"/>
      <c r="AE407" s="120">
        <f>'Punten per wedstrijd'!D175</f>
        <v>552.20000000000164</v>
      </c>
      <c r="AF407" s="31" t="s">
        <v>1055</v>
      </c>
      <c r="AG407" s="433" t="s">
        <v>1045</v>
      </c>
      <c r="AH407" s="433"/>
      <c r="AI407" s="120">
        <f>'Punten per wedstrijd'!D14</f>
        <v>177.79999999999967</v>
      </c>
      <c r="AN407" s="12"/>
      <c r="AO407" s="5"/>
      <c r="AR407" s="12"/>
      <c r="AS407" s="4"/>
      <c r="AT407" s="5"/>
      <c r="AW407" s="12"/>
      <c r="AX407" s="5"/>
      <c r="BA407" s="12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  <c r="RS407" s="221"/>
    </row>
    <row r="408" spans="1:487" s="11" customFormat="1">
      <c r="A408" s="31" t="s">
        <v>1056</v>
      </c>
      <c r="B408" s="433" t="s">
        <v>1010</v>
      </c>
      <c r="D408" s="120">
        <f>'Punten per wedstrijd'!D588</f>
        <v>6356.7499999999891</v>
      </c>
      <c r="E408" s="31" t="s">
        <v>1056</v>
      </c>
      <c r="F408" s="93" t="s">
        <v>4</v>
      </c>
      <c r="H408" s="120">
        <f>'Punten per wedstrijd'!D388</f>
        <v>2634.3000000000025</v>
      </c>
      <c r="J408" s="31" t="s">
        <v>1056</v>
      </c>
      <c r="K408" s="472" t="s">
        <v>2552</v>
      </c>
      <c r="M408" s="120">
        <f>'Punten per wedstrijd'!D283</f>
        <v>680.39999999999873</v>
      </c>
      <c r="N408" s="31" t="s">
        <v>1056</v>
      </c>
      <c r="O408" s="462" t="s">
        <v>27</v>
      </c>
      <c r="P408" s="438"/>
      <c r="Q408" s="120">
        <f>'Punten per wedstrijd'!D123</f>
        <v>302.09999999999172</v>
      </c>
      <c r="S408" s="31" t="s">
        <v>1056</v>
      </c>
      <c r="T408" s="472" t="s">
        <v>2552</v>
      </c>
      <c r="U408" s="435"/>
      <c r="V408" s="120">
        <f>'Punten per wedstrijd'!D508</f>
        <v>1166.9000000000146</v>
      </c>
      <c r="W408" s="31" t="s">
        <v>1056</v>
      </c>
      <c r="X408" s="472" t="s">
        <v>2551</v>
      </c>
      <c r="Y408" s="433"/>
      <c r="Z408" s="120">
        <f>'Punten per wedstrijd'!D308</f>
        <v>2112.5000000000109</v>
      </c>
      <c r="AB408" s="31" t="s">
        <v>1056</v>
      </c>
      <c r="AC408" s="433" t="s">
        <v>989</v>
      </c>
      <c r="AD408" s="433"/>
      <c r="AE408" s="120">
        <f>'Punten per wedstrijd'!D173</f>
        <v>548.10000000001696</v>
      </c>
      <c r="AF408" s="31" t="s">
        <v>1056</v>
      </c>
      <c r="AG408" s="438" t="s">
        <v>160</v>
      </c>
      <c r="AH408" s="438"/>
      <c r="AI408" s="120">
        <f>'Punten per wedstrijd'!D59</f>
        <v>176.39999999999822</v>
      </c>
      <c r="AN408" s="12"/>
      <c r="AO408" s="5"/>
      <c r="AR408" s="12"/>
      <c r="AS408" s="4"/>
      <c r="AT408" s="5"/>
      <c r="AW408" s="12"/>
      <c r="AX408" s="5"/>
      <c r="BA408" s="12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RS408" s="221"/>
    </row>
    <row r="409" spans="1:487" s="11" customFormat="1">
      <c r="A409" s="31" t="s">
        <v>1059</v>
      </c>
      <c r="B409" s="433" t="s">
        <v>1019</v>
      </c>
      <c r="C409" s="433"/>
      <c r="D409" s="120">
        <f>'Punten per wedstrijd'!D563</f>
        <v>6266.9000000000542</v>
      </c>
      <c r="E409" s="31" t="s">
        <v>1059</v>
      </c>
      <c r="F409" s="93" t="s">
        <v>1</v>
      </c>
      <c r="H409" s="120">
        <f>'Punten per wedstrijd'!D384</f>
        <v>2627.9000000000015</v>
      </c>
      <c r="J409" s="31" t="s">
        <v>1059</v>
      </c>
      <c r="K409" s="462" t="s">
        <v>39</v>
      </c>
      <c r="M409" s="120">
        <f>'Punten per wedstrijd'!D296</f>
        <v>640.99999999999909</v>
      </c>
      <c r="N409" s="31" t="s">
        <v>1059</v>
      </c>
      <c r="O409" s="462" t="s">
        <v>13</v>
      </c>
      <c r="P409" s="433"/>
      <c r="Q409" s="120">
        <f>'Punten per wedstrijd'!D97</f>
        <v>301.39999999999941</v>
      </c>
      <c r="S409" s="31" t="s">
        <v>1059</v>
      </c>
      <c r="T409" s="462" t="s">
        <v>1</v>
      </c>
      <c r="U409" s="5"/>
      <c r="V409" s="120">
        <f>'Punten per wedstrijd'!D459</f>
        <v>1159.1999999999989</v>
      </c>
      <c r="W409" s="31" t="s">
        <v>1059</v>
      </c>
      <c r="X409" s="433" t="s">
        <v>983</v>
      </c>
      <c r="Y409" s="438"/>
      <c r="Z409" s="120">
        <f>'Punten per wedstrijd'!D320</f>
        <v>2088.9000000000005</v>
      </c>
      <c r="AB409" s="31" t="s">
        <v>1059</v>
      </c>
      <c r="AC409" s="438" t="s">
        <v>156</v>
      </c>
      <c r="AD409" s="433"/>
      <c r="AE409" s="120">
        <f>'Punten per wedstrijd'!D200</f>
        <v>547.80000000000155</v>
      </c>
      <c r="AF409" s="31" t="s">
        <v>1059</v>
      </c>
      <c r="AG409" s="462" t="s">
        <v>37</v>
      </c>
      <c r="AI409" s="120">
        <f>'Punten per wedstrijd'!D68</f>
        <v>168.29999999999609</v>
      </c>
      <c r="AN409" s="12"/>
      <c r="AO409" s="5"/>
      <c r="AR409" s="12"/>
      <c r="AS409" s="4"/>
      <c r="AT409" s="5"/>
      <c r="AW409" s="12"/>
      <c r="AX409" s="5"/>
      <c r="BA409" s="12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RS409" s="221"/>
    </row>
    <row r="410" spans="1:487" s="11" customFormat="1">
      <c r="A410" s="30" t="s">
        <v>1296</v>
      </c>
      <c r="B410" s="462" t="s">
        <v>27</v>
      </c>
      <c r="C410" s="438"/>
      <c r="D410" s="120">
        <f>'Punten per wedstrijd'!D573</f>
        <v>6222.6999999999807</v>
      </c>
      <c r="E410" s="30" t="s">
        <v>1296</v>
      </c>
      <c r="F410" s="121" t="s">
        <v>2565</v>
      </c>
      <c r="G410" s="438"/>
      <c r="H410" s="120">
        <f>'Punten per wedstrijd'!D380</f>
        <v>2556.1000000000004</v>
      </c>
      <c r="J410" s="30" t="s">
        <v>1296</v>
      </c>
      <c r="K410" s="121" t="s">
        <v>2548</v>
      </c>
      <c r="M410" s="120">
        <f>'Punten per wedstrijd'!D262</f>
        <v>619.00000000000387</v>
      </c>
      <c r="N410" s="30" t="s">
        <v>1296</v>
      </c>
      <c r="O410" s="472" t="s">
        <v>2564</v>
      </c>
      <c r="Q410" s="120">
        <f>'Punten per wedstrijd'!D120</f>
        <v>281.55000000000302</v>
      </c>
      <c r="S410" s="30" t="s">
        <v>1296</v>
      </c>
      <c r="T410" s="462" t="s">
        <v>31</v>
      </c>
      <c r="U410" s="435"/>
      <c r="V410" s="120">
        <f>'Punten per wedstrijd'!D511</f>
        <v>1154.4000000000115</v>
      </c>
      <c r="W410" s="30" t="s">
        <v>1296</v>
      </c>
      <c r="X410" s="433" t="s">
        <v>1010</v>
      </c>
      <c r="Z410" s="120">
        <f>'Punten per wedstrijd'!D363</f>
        <v>2084.4999999999823</v>
      </c>
      <c r="AB410" s="30" t="s">
        <v>1296</v>
      </c>
      <c r="AC410" s="433" t="s">
        <v>1003</v>
      </c>
      <c r="AD410" s="438"/>
      <c r="AE410" s="120">
        <f>'Punten per wedstrijd'!D207</f>
        <v>507.800000000002</v>
      </c>
      <c r="AF410" s="30" t="s">
        <v>1296</v>
      </c>
      <c r="AG410" s="472" t="s">
        <v>2552</v>
      </c>
      <c r="AI410" s="120">
        <f>'Punten per wedstrijd'!D58</f>
        <v>161.80000000000277</v>
      </c>
      <c r="AN410" s="12"/>
      <c r="AO410" s="5"/>
      <c r="AR410" s="12"/>
      <c r="AS410" s="4"/>
      <c r="AT410" s="5"/>
      <c r="AW410" s="12"/>
      <c r="AX410" s="5"/>
      <c r="BA410" s="12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  <c r="RS410" s="221"/>
    </row>
    <row r="411" spans="1:487" s="11" customFormat="1">
      <c r="A411" s="30" t="s">
        <v>1297</v>
      </c>
      <c r="B411" s="433" t="s">
        <v>1039</v>
      </c>
      <c r="D411" s="120">
        <f>'Punten per wedstrijd'!D589</f>
        <v>6166.4000000001042</v>
      </c>
      <c r="E411" s="30" t="s">
        <v>1297</v>
      </c>
      <c r="F411" s="433" t="s">
        <v>1021</v>
      </c>
      <c r="H411" s="120">
        <f>'Punten per wedstrijd'!D426</f>
        <v>2546.5000000000073</v>
      </c>
      <c r="J411" s="30" t="s">
        <v>1297</v>
      </c>
      <c r="K411" s="11" t="s">
        <v>160</v>
      </c>
      <c r="M411" s="120">
        <f>'Punten per wedstrijd'!D284</f>
        <v>595.59999999999832</v>
      </c>
      <c r="N411" s="30" t="s">
        <v>1297</v>
      </c>
      <c r="O411" s="93" t="s">
        <v>4</v>
      </c>
      <c r="Q411" s="120">
        <f>'Punten per wedstrijd'!D88</f>
        <v>270.79999999999836</v>
      </c>
      <c r="S411" s="30" t="s">
        <v>1297</v>
      </c>
      <c r="T411" s="433" t="s">
        <v>993</v>
      </c>
      <c r="U411" s="443"/>
      <c r="V411" s="120">
        <f>'Punten per wedstrijd'!D503</f>
        <v>1144.5000000000009</v>
      </c>
      <c r="W411" s="30" t="s">
        <v>1297</v>
      </c>
      <c r="X411" s="462" t="s">
        <v>9</v>
      </c>
      <c r="Y411" s="433"/>
      <c r="Z411" s="120">
        <f>'Punten per wedstrijd'!D317</f>
        <v>1979.0000000000057</v>
      </c>
      <c r="AB411" s="30" t="s">
        <v>1297</v>
      </c>
      <c r="AC411" s="433" t="s">
        <v>1021</v>
      </c>
      <c r="AD411" s="438"/>
      <c r="AE411" s="120">
        <f>'Punten per wedstrijd'!D201</f>
        <v>496.70000000000834</v>
      </c>
      <c r="AF411" s="30" t="s">
        <v>1297</v>
      </c>
      <c r="AG411" s="472" t="s">
        <v>2544</v>
      </c>
      <c r="AH411" s="438"/>
      <c r="AI411" s="120">
        <f>'Punten per wedstrijd'!D30</f>
        <v>151.59999999999908</v>
      </c>
      <c r="AN411" s="12"/>
      <c r="AO411" s="5"/>
      <c r="AR411" s="12"/>
      <c r="AS411" s="4"/>
      <c r="AT411" s="5"/>
      <c r="AW411" s="12"/>
      <c r="AX411" s="5"/>
      <c r="BA411" s="12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RS411" s="221"/>
    </row>
    <row r="412" spans="1:487" s="11" customFormat="1">
      <c r="A412" s="30" t="s">
        <v>1298</v>
      </c>
      <c r="B412" s="472" t="s">
        <v>2604</v>
      </c>
      <c r="D412" s="120">
        <f>'Punten per wedstrijd'!D591</f>
        <v>6002.2000000000262</v>
      </c>
      <c r="E412" s="30" t="s">
        <v>1298</v>
      </c>
      <c r="F412" s="433" t="s">
        <v>1008</v>
      </c>
      <c r="H412" s="120">
        <f>'Punten per wedstrijd'!D451</f>
        <v>2463.8000000000043</v>
      </c>
      <c r="J412" s="30" t="s">
        <v>1298</v>
      </c>
      <c r="K412" s="433" t="s">
        <v>1045</v>
      </c>
      <c r="L412" s="433"/>
      <c r="M412" s="120">
        <f>'Punten per wedstrijd'!D239</f>
        <v>575.29999999999905</v>
      </c>
      <c r="N412" s="30" t="s">
        <v>1298</v>
      </c>
      <c r="O412" s="3" t="s">
        <v>1053</v>
      </c>
      <c r="Q412" s="120">
        <f>'Punten per wedstrijd'!D108</f>
        <v>267.89999999999577</v>
      </c>
      <c r="S412" s="30" t="s">
        <v>1298</v>
      </c>
      <c r="T412" s="472" t="s">
        <v>2567</v>
      </c>
      <c r="U412" s="5"/>
      <c r="V412" s="120">
        <f>'Punten per wedstrijd'!D523</f>
        <v>1129.1500000000087</v>
      </c>
      <c r="W412" s="30" t="s">
        <v>1298</v>
      </c>
      <c r="X412" s="462" t="s">
        <v>39</v>
      </c>
      <c r="Y412" s="438"/>
      <c r="Z412" s="120">
        <f>'Punten per wedstrijd'!D371</f>
        <v>1945.4000000000137</v>
      </c>
      <c r="AB412" s="30" t="s">
        <v>1298</v>
      </c>
      <c r="AC412" s="462" t="s">
        <v>6</v>
      </c>
      <c r="AD412" s="438"/>
      <c r="AE412" s="120">
        <f>'Punten per wedstrijd'!D165</f>
        <v>491.60000000000502</v>
      </c>
      <c r="AF412" s="30" t="s">
        <v>1298</v>
      </c>
      <c r="AG412" s="442" t="s">
        <v>145</v>
      </c>
      <c r="AH412" s="438"/>
      <c r="AI412" s="120">
        <f>'Punten per wedstrijd'!D72</f>
        <v>149.20000000001457</v>
      </c>
      <c r="AN412" s="12"/>
      <c r="AO412" s="5"/>
      <c r="AR412" s="12"/>
      <c r="AS412" s="4"/>
      <c r="AT412" s="5"/>
      <c r="AW412" s="12"/>
      <c r="AX412" s="5"/>
      <c r="BA412" s="12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RS412" s="221"/>
    </row>
    <row r="413" spans="1:487" s="11" customFormat="1">
      <c r="A413" s="30" t="s">
        <v>1299</v>
      </c>
      <c r="B413" s="472" t="s">
        <v>2570</v>
      </c>
      <c r="C413" s="438"/>
      <c r="D413" s="120">
        <f>'Punten per wedstrijd'!D595</f>
        <v>5990.2999999999056</v>
      </c>
      <c r="E413" s="30" t="s">
        <v>1299</v>
      </c>
      <c r="F413" s="121" t="s">
        <v>2604</v>
      </c>
      <c r="H413" s="120">
        <f>'Punten per wedstrijd'!D441</f>
        <v>2443.4000000000051</v>
      </c>
      <c r="J413" s="30" t="s">
        <v>1299</v>
      </c>
      <c r="K413" s="438" t="s">
        <v>158</v>
      </c>
      <c r="L413" s="3"/>
      <c r="M413" s="120">
        <f>'Punten per wedstrijd'!D231</f>
        <v>568.84999999999957</v>
      </c>
      <c r="N413" s="30" t="s">
        <v>1299</v>
      </c>
      <c r="O413" s="433" t="s">
        <v>1013</v>
      </c>
      <c r="P413" s="3"/>
      <c r="Q413" s="120">
        <f>'Punten per wedstrijd'!D102</f>
        <v>262.149999999996</v>
      </c>
      <c r="S413" s="30" t="s">
        <v>1299</v>
      </c>
      <c r="T413" s="433" t="s">
        <v>1021</v>
      </c>
      <c r="U413" s="435"/>
      <c r="V413" s="120">
        <f>'Punten per wedstrijd'!D501</f>
        <v>1117.5500000000184</v>
      </c>
      <c r="W413" s="30" t="s">
        <v>1299</v>
      </c>
      <c r="X413" s="472" t="s">
        <v>2552</v>
      </c>
      <c r="Y413" s="438"/>
      <c r="Z413" s="120">
        <f>'Punten per wedstrijd'!D358</f>
        <v>1936.800000000012</v>
      </c>
      <c r="AB413" s="30" t="s">
        <v>1299</v>
      </c>
      <c r="AC413" s="472" t="s">
        <v>2554</v>
      </c>
      <c r="AD413" s="438"/>
      <c r="AE413" s="120">
        <f>'Punten per wedstrijd'!D196</f>
        <v>488.75000000000011</v>
      </c>
      <c r="AF413" s="30" t="s">
        <v>1299</v>
      </c>
      <c r="AG413" s="442" t="s">
        <v>144</v>
      </c>
      <c r="AH413" s="438"/>
      <c r="AI413" s="120">
        <f>'Punten per wedstrijd'!D69</f>
        <v>146.49999999999474</v>
      </c>
      <c r="AN413" s="12"/>
      <c r="AO413" s="5"/>
      <c r="AR413" s="12"/>
      <c r="AS413" s="4"/>
      <c r="AT413" s="5"/>
      <c r="AW413" s="12"/>
      <c r="AX413" s="5"/>
      <c r="BA413" s="12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RS413" s="221"/>
    </row>
    <row r="414" spans="1:487" s="11" customFormat="1">
      <c r="A414" s="30" t="s">
        <v>1300</v>
      </c>
      <c r="B414" s="462" t="s">
        <v>1</v>
      </c>
      <c r="C414" s="438"/>
      <c r="D414" s="120">
        <f>'Punten per wedstrijd'!D534</f>
        <v>5952.2000000000116</v>
      </c>
      <c r="E414" s="30" t="s">
        <v>1300</v>
      </c>
      <c r="F414" s="11" t="s">
        <v>1026</v>
      </c>
      <c r="G414" s="433"/>
      <c r="H414" s="120">
        <f>'Punten per wedstrijd'!D385</f>
        <v>2414.3499999999954</v>
      </c>
      <c r="J414" s="30" t="s">
        <v>1300</v>
      </c>
      <c r="K414" s="121" t="s">
        <v>2560</v>
      </c>
      <c r="M414" s="120">
        <f>'Punten per wedstrijd'!D232</f>
        <v>548.39999999999748</v>
      </c>
      <c r="N414" s="30" t="s">
        <v>1300</v>
      </c>
      <c r="O414" s="472" t="s">
        <v>2544</v>
      </c>
      <c r="P414" s="3"/>
      <c r="Q414" s="120">
        <f>'Punten per wedstrijd'!D105</f>
        <v>255.99999999999886</v>
      </c>
      <c r="S414" s="30" t="s">
        <v>1300</v>
      </c>
      <c r="T414" s="472" t="s">
        <v>2548</v>
      </c>
      <c r="U414" s="5"/>
      <c r="V414" s="120">
        <f>'Punten per wedstrijd'!D487</f>
        <v>1096.8999999999942</v>
      </c>
      <c r="W414" s="30" t="s">
        <v>1300</v>
      </c>
      <c r="X414" s="433" t="s">
        <v>988</v>
      </c>
      <c r="Y414" s="438"/>
      <c r="Z414" s="120">
        <f>'Punten per wedstrijd'!D360</f>
        <v>1915.1000000000081</v>
      </c>
      <c r="AB414" s="30" t="s">
        <v>1300</v>
      </c>
      <c r="AC414" s="472" t="s">
        <v>2549</v>
      </c>
      <c r="AD414" s="433"/>
      <c r="AE414" s="120">
        <f>'Punten per wedstrijd'!D186</f>
        <v>468.6999999999947</v>
      </c>
      <c r="AF414" s="30" t="s">
        <v>1300</v>
      </c>
      <c r="AG414" s="472" t="s">
        <v>2559</v>
      </c>
      <c r="AH414" s="438"/>
      <c r="AI414" s="120">
        <f>'Punten per wedstrijd'!D44</f>
        <v>142.50000000000313</v>
      </c>
      <c r="AN414" s="12"/>
      <c r="AO414" s="5"/>
      <c r="AR414" s="12"/>
      <c r="AS414" s="4"/>
      <c r="AT414" s="5"/>
      <c r="AW414" s="12"/>
      <c r="AX414" s="5"/>
      <c r="BA414" s="12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  <c r="RS414" s="221"/>
    </row>
    <row r="415" spans="1:487" s="11" customFormat="1">
      <c r="A415" s="30" t="s">
        <v>1301</v>
      </c>
      <c r="B415" s="472" t="s">
        <v>2562</v>
      </c>
      <c r="D415" s="120">
        <f>'Punten per wedstrijd'!D567</f>
        <v>5751.8999999999451</v>
      </c>
      <c r="E415" s="30" t="s">
        <v>1301</v>
      </c>
      <c r="F415" s="11" t="s">
        <v>1028</v>
      </c>
      <c r="G415" s="3"/>
      <c r="H415" s="120">
        <f>'Punten per wedstrijd'!D387</f>
        <v>2378.3000000000034</v>
      </c>
      <c r="J415" s="30" t="s">
        <v>1301</v>
      </c>
      <c r="K415" s="472" t="s">
        <v>2565</v>
      </c>
      <c r="L415" s="438"/>
      <c r="M415" s="120">
        <f>'Punten per wedstrijd'!D230</f>
        <v>547.80000000000064</v>
      </c>
      <c r="N415" s="30" t="s">
        <v>1301</v>
      </c>
      <c r="O415" s="472" t="s">
        <v>2554</v>
      </c>
      <c r="P415" s="438"/>
      <c r="Q415" s="120">
        <f>'Punten per wedstrijd'!D121</f>
        <v>237.70000000000221</v>
      </c>
      <c r="S415" s="30" t="s">
        <v>1301</v>
      </c>
      <c r="T415" s="472" t="s">
        <v>2566</v>
      </c>
      <c r="U415" s="435"/>
      <c r="V415" s="120">
        <f>'Punten per wedstrijd'!D525</f>
        <v>1077.8999999999996</v>
      </c>
      <c r="W415" s="30" t="s">
        <v>1301</v>
      </c>
      <c r="X415" s="472" t="s">
        <v>2563</v>
      </c>
      <c r="Y415" s="433"/>
      <c r="Z415" s="120">
        <f>'Punten per wedstrijd'!D319</f>
        <v>1872.6999999999905</v>
      </c>
      <c r="AB415" s="30" t="s">
        <v>1301</v>
      </c>
      <c r="AC415" s="472" t="s">
        <v>2548</v>
      </c>
      <c r="AD415" s="433"/>
      <c r="AE415" s="120">
        <f>'Punten per wedstrijd'!D187</f>
        <v>453.29999999999063</v>
      </c>
      <c r="AF415" s="30" t="s">
        <v>1301</v>
      </c>
      <c r="AG415" s="433" t="s">
        <v>993</v>
      </c>
      <c r="AH415" s="3"/>
      <c r="AI415" s="120">
        <f>'Punten per wedstrijd'!D53</f>
        <v>141.19999999999908</v>
      </c>
      <c r="AN415" s="12"/>
      <c r="AO415" s="5"/>
      <c r="AR415" s="12"/>
      <c r="AS415" s="4"/>
      <c r="AT415" s="5"/>
      <c r="AW415" s="12"/>
      <c r="AX415" s="5"/>
      <c r="BA415" s="12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RS415" s="221"/>
    </row>
    <row r="416" spans="1:487" s="11" customFormat="1">
      <c r="A416" s="30" t="s">
        <v>1302</v>
      </c>
      <c r="B416" s="433" t="s">
        <v>1053</v>
      </c>
      <c r="D416" s="120">
        <f>'Punten per wedstrijd'!D558</f>
        <v>5673.0999999999594</v>
      </c>
      <c r="E416" s="30" t="s">
        <v>1302</v>
      </c>
      <c r="F416" s="438" t="s">
        <v>155</v>
      </c>
      <c r="H416" s="120">
        <f>'Punten per wedstrijd'!D391</f>
        <v>2353.4999999999932</v>
      </c>
      <c r="J416" s="30" t="s">
        <v>1302</v>
      </c>
      <c r="K416" s="442" t="s">
        <v>144</v>
      </c>
      <c r="M416" s="120">
        <f>'Punten per wedstrijd'!D294</f>
        <v>528.39999999999623</v>
      </c>
      <c r="N416" s="30" t="s">
        <v>1302</v>
      </c>
      <c r="O416" s="442" t="s">
        <v>145</v>
      </c>
      <c r="P416" s="433"/>
      <c r="Q416" s="120">
        <f>'Punten per wedstrijd'!D147</f>
        <v>236.49999999999915</v>
      </c>
      <c r="S416" s="30" t="s">
        <v>1302</v>
      </c>
      <c r="T416" s="438" t="s">
        <v>155</v>
      </c>
      <c r="U416" s="443"/>
      <c r="V416" s="120">
        <f>'Punten per wedstrijd'!D466</f>
        <v>1059.900000000006</v>
      </c>
      <c r="W416" s="30" t="s">
        <v>1302</v>
      </c>
      <c r="X416" s="462" t="s">
        <v>15</v>
      </c>
      <c r="Y416" s="438"/>
      <c r="Z416" s="120">
        <f>'Punten per wedstrijd'!D324</f>
        <v>1839.4999999999793</v>
      </c>
      <c r="AB416" s="30" t="s">
        <v>1302</v>
      </c>
      <c r="AC416" s="433" t="s">
        <v>1008</v>
      </c>
      <c r="AD416" s="438"/>
      <c r="AE416" s="120">
        <f>'Punten per wedstrijd'!D226</f>
        <v>448.80000000001303</v>
      </c>
      <c r="AF416" s="30" t="s">
        <v>1302</v>
      </c>
      <c r="AG416" s="438" t="s">
        <v>164</v>
      </c>
      <c r="AH416" s="433"/>
      <c r="AI416" s="120">
        <f>'Punten per wedstrijd'!D28</f>
        <v>131.60000000000173</v>
      </c>
      <c r="AN416" s="12"/>
      <c r="AO416" s="5"/>
      <c r="AR416" s="12"/>
      <c r="AS416" s="4"/>
      <c r="AT416" s="5"/>
      <c r="AW416" s="12"/>
      <c r="AX416" s="5"/>
      <c r="BA416" s="12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  <c r="RS416" s="221"/>
    </row>
    <row r="417" spans="1:810" s="11" customFormat="1">
      <c r="A417" s="30" t="s">
        <v>1303</v>
      </c>
      <c r="B417" s="462" t="s">
        <v>4</v>
      </c>
      <c r="C417" s="438"/>
      <c r="D417" s="120">
        <f>'Punten per wedstrijd'!D538</f>
        <v>5660.1999999999825</v>
      </c>
      <c r="E417" s="30" t="s">
        <v>1303</v>
      </c>
      <c r="F417" s="438" t="s">
        <v>158</v>
      </c>
      <c r="G417" s="438"/>
      <c r="H417" s="120">
        <f>'Punten per wedstrijd'!D381</f>
        <v>2346.1000000000013</v>
      </c>
      <c r="J417" s="30" t="s">
        <v>1303</v>
      </c>
      <c r="K417" s="433" t="s">
        <v>1008</v>
      </c>
      <c r="M417" s="120">
        <f>'Punten per wedstrijd'!D301</f>
        <v>511.09999999999945</v>
      </c>
      <c r="N417" s="30" t="s">
        <v>1303</v>
      </c>
      <c r="O417" s="433" t="s">
        <v>993</v>
      </c>
      <c r="P417" s="433"/>
      <c r="Q417" s="120">
        <f>'Punten per wedstrijd'!D128</f>
        <v>234.59999999999309</v>
      </c>
      <c r="S417" s="30" t="s">
        <v>1303</v>
      </c>
      <c r="T417" s="93" t="s">
        <v>27</v>
      </c>
      <c r="U417" s="435"/>
      <c r="V417" s="120">
        <f>'Punten per wedstrijd'!D498</f>
        <v>1032.7999999999975</v>
      </c>
      <c r="W417" s="30" t="s">
        <v>1303</v>
      </c>
      <c r="X417" s="472" t="s">
        <v>2568</v>
      </c>
      <c r="Y417" s="438"/>
      <c r="Z417" s="120">
        <f>'Punten per wedstrijd'!D354</f>
        <v>1817.4999999999759</v>
      </c>
      <c r="AB417" s="30" t="s">
        <v>1303</v>
      </c>
      <c r="AC417" s="472" t="s">
        <v>2546</v>
      </c>
      <c r="AD417" s="433"/>
      <c r="AE417" s="120">
        <f>'Punten per wedstrijd'!D181</f>
        <v>431.40000000000589</v>
      </c>
      <c r="AF417" s="30" t="s">
        <v>1303</v>
      </c>
      <c r="AG417" s="438" t="s">
        <v>1026</v>
      </c>
      <c r="AH417" s="433"/>
      <c r="AI417" s="120">
        <f>'Punten per wedstrijd'!D10</f>
        <v>124.80000000000234</v>
      </c>
      <c r="AN417" s="12"/>
      <c r="AO417" s="5"/>
      <c r="AR417" s="12"/>
      <c r="AS417" s="4"/>
      <c r="AT417" s="5"/>
      <c r="AW417" s="12"/>
      <c r="AX417" s="5"/>
      <c r="BA417" s="12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RS417" s="221"/>
    </row>
    <row r="418" spans="1:810" s="11" customFormat="1">
      <c r="A418" s="30" t="s">
        <v>1304</v>
      </c>
      <c r="B418" s="472" t="s">
        <v>2546</v>
      </c>
      <c r="D418" s="120">
        <f>'Punten per wedstrijd'!D556</f>
        <v>5463.400000000056</v>
      </c>
      <c r="E418" s="30" t="s">
        <v>1304</v>
      </c>
      <c r="F418" s="442" t="s">
        <v>145</v>
      </c>
      <c r="H418" s="120">
        <f>'Punten per wedstrijd'!D447</f>
        <v>2322.7000000000044</v>
      </c>
      <c r="J418" s="30" t="s">
        <v>1304</v>
      </c>
      <c r="K418" s="472" t="s">
        <v>2549</v>
      </c>
      <c r="M418" s="120">
        <f>'Punten per wedstrijd'!D261</f>
        <v>491.29999999999933</v>
      </c>
      <c r="N418" s="30" t="s">
        <v>1304</v>
      </c>
      <c r="O418" s="438" t="s">
        <v>1026</v>
      </c>
      <c r="P418" s="438"/>
      <c r="Q418" s="120">
        <f>'Punten per wedstrijd'!D85</f>
        <v>228.34999999999911</v>
      </c>
      <c r="S418" s="30" t="s">
        <v>1304</v>
      </c>
      <c r="T418" s="433" t="s">
        <v>983</v>
      </c>
      <c r="U418" s="443"/>
      <c r="V418" s="120">
        <f>'Punten per wedstrijd'!D470</f>
        <v>982.89999999999418</v>
      </c>
      <c r="W418" s="30" t="s">
        <v>1304</v>
      </c>
      <c r="X418" s="93" t="s">
        <v>19</v>
      </c>
      <c r="Y418" s="438"/>
      <c r="Z418" s="120">
        <f>'Punten per wedstrijd'!D329</f>
        <v>1776.00000000001</v>
      </c>
      <c r="AB418" s="30" t="s">
        <v>1304</v>
      </c>
      <c r="AC418" s="438" t="s">
        <v>142</v>
      </c>
      <c r="AE418" s="120">
        <f>'Punten per wedstrijd'!D185</f>
        <v>417.39999999998963</v>
      </c>
      <c r="AF418" s="30" t="s">
        <v>1304</v>
      </c>
      <c r="AG418" s="433" t="s">
        <v>1008</v>
      </c>
      <c r="AH418" s="438"/>
      <c r="AI418" s="120">
        <f>'Punten per wedstrijd'!D76</f>
        <v>102.39999999999995</v>
      </c>
      <c r="AN418" s="12"/>
      <c r="AO418" s="5"/>
      <c r="AR418" s="12"/>
      <c r="AS418" s="4"/>
      <c r="AT418" s="5"/>
      <c r="AW418" s="12"/>
      <c r="AX418" s="5"/>
      <c r="BA418" s="12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RS418" s="221"/>
    </row>
    <row r="419" spans="1:810" s="11" customFormat="1">
      <c r="A419" s="30" t="s">
        <v>1305</v>
      </c>
      <c r="B419" s="433" t="s">
        <v>1021</v>
      </c>
      <c r="D419" s="120">
        <f>'Punten per wedstrijd'!D576</f>
        <v>5206.5000000000446</v>
      </c>
      <c r="E419" s="30" t="s">
        <v>1305</v>
      </c>
      <c r="F419" s="472" t="s">
        <v>2549</v>
      </c>
      <c r="G419" s="3"/>
      <c r="H419" s="120">
        <f>'Punten per wedstrijd'!D411</f>
        <v>2249.9999999999973</v>
      </c>
      <c r="J419" s="30" t="s">
        <v>1305</v>
      </c>
      <c r="K419" s="93" t="s">
        <v>35</v>
      </c>
      <c r="M419" s="120">
        <f>'Punten per wedstrijd'!D292</f>
        <v>476.39999999999759</v>
      </c>
      <c r="N419" s="30" t="s">
        <v>1305</v>
      </c>
      <c r="O419" s="462" t="s">
        <v>35</v>
      </c>
      <c r="P419" s="3"/>
      <c r="Q419" s="120">
        <f>'Punten per wedstrijd'!D142</f>
        <v>225.29999999999859</v>
      </c>
      <c r="S419" s="30" t="s">
        <v>1305</v>
      </c>
      <c r="T419" s="462" t="s">
        <v>35</v>
      </c>
      <c r="U419" s="435"/>
      <c r="V419" s="120">
        <f>'Punten per wedstrijd'!D517</f>
        <v>955.90000000000236</v>
      </c>
      <c r="W419" s="30" t="s">
        <v>1305</v>
      </c>
      <c r="X419" s="472" t="s">
        <v>2561</v>
      </c>
      <c r="Y419" s="433"/>
      <c r="Z419" s="120">
        <f>'Punten per wedstrijd'!D311</f>
        <v>1763.7999999999829</v>
      </c>
      <c r="AB419" s="30" t="s">
        <v>1305</v>
      </c>
      <c r="AC419" s="462" t="s">
        <v>31</v>
      </c>
      <c r="AE419" s="120">
        <f>'Punten per wedstrijd'!D211</f>
        <v>402.00000000000273</v>
      </c>
      <c r="AF419" s="30" t="s">
        <v>1305</v>
      </c>
      <c r="AG419" s="433" t="s">
        <v>1020</v>
      </c>
      <c r="AH419" s="433"/>
      <c r="AI419" s="120">
        <f>'Punten per wedstrijd'!D39</f>
        <v>93.100000000003433</v>
      </c>
      <c r="AN419" s="12"/>
      <c r="AO419" s="5"/>
      <c r="AR419" s="12"/>
      <c r="AS419" s="4"/>
      <c r="AT419" s="5"/>
      <c r="AW419" s="12"/>
      <c r="AX419" s="5"/>
      <c r="BA419" s="12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RS419" s="221"/>
    </row>
    <row r="420" spans="1:810" s="11" customFormat="1">
      <c r="A420" s="30" t="s">
        <v>1306</v>
      </c>
      <c r="B420" s="472" t="s">
        <v>2569</v>
      </c>
      <c r="D420" s="120">
        <f>'Punten per wedstrijd'!D568</f>
        <v>4630.600000000004</v>
      </c>
      <c r="E420" s="30" t="s">
        <v>1306</v>
      </c>
      <c r="F420" s="121" t="s">
        <v>2552</v>
      </c>
      <c r="H420" s="120">
        <f>'Punten per wedstrijd'!D433</f>
        <v>2055.9000000000037</v>
      </c>
      <c r="J420" s="30" t="s">
        <v>1306</v>
      </c>
      <c r="K420" s="462" t="s">
        <v>4</v>
      </c>
      <c r="L420" s="3"/>
      <c r="M420" s="120">
        <f>'Punten per wedstrijd'!D238</f>
        <v>476.30000000000024</v>
      </c>
      <c r="N420" s="30" t="s">
        <v>1306</v>
      </c>
      <c r="O420" s="462" t="s">
        <v>6</v>
      </c>
      <c r="P420" s="3"/>
      <c r="Q420" s="120">
        <f>'Punten per wedstrijd'!D90</f>
        <v>216.10000000000059</v>
      </c>
      <c r="S420" s="30" t="s">
        <v>1306</v>
      </c>
      <c r="T420" s="472" t="s">
        <v>2565</v>
      </c>
      <c r="U420" s="443"/>
      <c r="V420" s="120">
        <f>'Punten per wedstrijd'!D455</f>
        <v>937.30000000000473</v>
      </c>
      <c r="W420" s="30" t="s">
        <v>1306</v>
      </c>
      <c r="X420" s="433" t="s">
        <v>1021</v>
      </c>
      <c r="Y420" s="438"/>
      <c r="Z420" s="120">
        <f>'Punten per wedstrijd'!D351</f>
        <v>1691.950000000013</v>
      </c>
      <c r="AB420" s="30" t="s">
        <v>1306</v>
      </c>
      <c r="AC420" s="433" t="s">
        <v>1020</v>
      </c>
      <c r="AD420" s="438"/>
      <c r="AE420" s="120">
        <f>'Punten per wedstrijd'!D189</f>
        <v>371.19999999999879</v>
      </c>
      <c r="AF420" s="30" t="s">
        <v>1306</v>
      </c>
      <c r="AG420" s="462" t="s">
        <v>23</v>
      </c>
      <c r="AI420" s="120">
        <f>'Punten per wedstrijd'!D40</f>
        <v>80.599999999998943</v>
      </c>
      <c r="AN420" s="12"/>
      <c r="AO420" s="5"/>
      <c r="AR420" s="12"/>
      <c r="AS420" s="4"/>
      <c r="AT420" s="5"/>
      <c r="AW420" s="12"/>
      <c r="AX420" s="5"/>
      <c r="BA420" s="12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RS420" s="221"/>
    </row>
    <row r="421" spans="1:810" s="11" customFormat="1">
      <c r="A421" s="30" t="s">
        <v>1307</v>
      </c>
      <c r="B421" s="3" t="s">
        <v>1045</v>
      </c>
      <c r="D421" s="120">
        <f>'Punten per wedstrijd'!D539</f>
        <v>4208.200000000028</v>
      </c>
      <c r="E421" s="30" t="s">
        <v>1307</v>
      </c>
      <c r="F421" s="121" t="s">
        <v>2567</v>
      </c>
      <c r="H421" s="120">
        <f>'Punten per wedstrijd'!D448</f>
        <v>2055.2499999999982</v>
      </c>
      <c r="J421" s="30" t="s">
        <v>1307</v>
      </c>
      <c r="K421" s="433" t="s">
        <v>1020</v>
      </c>
      <c r="L421" s="3"/>
      <c r="M421" s="120">
        <f>'Punten per wedstrijd'!D264</f>
        <v>428.30000000000206</v>
      </c>
      <c r="N421" s="30" t="s">
        <v>1307</v>
      </c>
      <c r="O421" s="438" t="s">
        <v>158</v>
      </c>
      <c r="P421" s="3"/>
      <c r="Q421" s="120">
        <f>'Punten per wedstrijd'!D81</f>
        <v>213.30000000000052</v>
      </c>
      <c r="S421" s="30" t="s">
        <v>1307</v>
      </c>
      <c r="T421" s="472" t="s">
        <v>2563</v>
      </c>
      <c r="U421" s="5"/>
      <c r="V421" s="120">
        <f>'Punten per wedstrijd'!D469</f>
        <v>864.19999999999436</v>
      </c>
      <c r="W421" s="30" t="s">
        <v>1307</v>
      </c>
      <c r="X421" s="433" t="s">
        <v>1003</v>
      </c>
      <c r="Y421" s="438"/>
      <c r="Z421" s="120">
        <f>'Punten per wedstrijd'!D357</f>
        <v>1593.0000000000036</v>
      </c>
      <c r="AB421" s="30" t="s">
        <v>1307</v>
      </c>
      <c r="AC421" s="462" t="s">
        <v>1</v>
      </c>
      <c r="AD421" s="433"/>
      <c r="AE421" s="120">
        <f>'Punten per wedstrijd'!D159</f>
        <v>359.80000000000553</v>
      </c>
      <c r="AF421" s="30" t="s">
        <v>1307</v>
      </c>
      <c r="AG421" s="462" t="s">
        <v>35</v>
      </c>
      <c r="AI421" s="120">
        <f>'Punten per wedstrijd'!D67</f>
        <v>59.999999999991246</v>
      </c>
      <c r="AN421" s="12"/>
      <c r="AO421" s="5"/>
      <c r="AR421" s="12"/>
      <c r="AS421" s="4"/>
      <c r="AT421" s="5"/>
      <c r="AW421" s="12"/>
      <c r="AX421" s="5"/>
      <c r="BA421" s="12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RS421" s="221"/>
    </row>
    <row r="422" spans="1:810" s="7" customFormat="1" ht="19.5">
      <c r="A422" s="15"/>
      <c r="E422" s="110"/>
      <c r="F422" s="15"/>
      <c r="I422" s="109"/>
      <c r="K422" s="15"/>
      <c r="O422" s="109"/>
      <c r="P422" s="15"/>
      <c r="T422" s="109"/>
      <c r="U422" s="15"/>
      <c r="W422" s="15"/>
      <c r="Y422" s="109"/>
      <c r="AC422" s="109"/>
      <c r="AG422" s="109"/>
      <c r="AI422" s="109"/>
      <c r="AJ422" s="8"/>
      <c r="AK422" s="15"/>
      <c r="AN422" s="109"/>
      <c r="AO422" s="15"/>
      <c r="AR422" s="109"/>
      <c r="AS422" s="8"/>
      <c r="AT422" s="15"/>
      <c r="AW422" s="109"/>
      <c r="AX422" s="15"/>
      <c r="BA422" s="109"/>
      <c r="BB422" s="8"/>
      <c r="BK422" s="8"/>
      <c r="BT422" s="8"/>
      <c r="CC422" s="8"/>
      <c r="CL422" s="8"/>
      <c r="CU422" s="8"/>
      <c r="DD422" s="8"/>
      <c r="DM422" s="8"/>
      <c r="DV422" s="8"/>
      <c r="EE422" s="8"/>
      <c r="EN422" s="8"/>
      <c r="EW422" s="8"/>
      <c r="FF422" s="8"/>
      <c r="FO422" s="8"/>
      <c r="FX422" s="8"/>
      <c r="GG422" s="8"/>
      <c r="GP422" s="8"/>
      <c r="GY422" s="8"/>
      <c r="HH422" s="8"/>
      <c r="RS422" s="310"/>
    </row>
    <row r="423" spans="1:810" s="7" customFormat="1" ht="19.5">
      <c r="A423" s="15"/>
      <c r="E423" s="110"/>
      <c r="F423" s="15"/>
      <c r="I423" s="109"/>
      <c r="K423" s="15"/>
      <c r="O423" s="109"/>
      <c r="P423" s="15"/>
      <c r="T423" s="109"/>
      <c r="U423" s="15"/>
      <c r="W423" s="15"/>
      <c r="Y423" s="109"/>
      <c r="AC423" s="109"/>
      <c r="AG423" s="109"/>
      <c r="AI423" s="109"/>
      <c r="AJ423" s="8"/>
      <c r="AK423" s="15"/>
      <c r="AN423" s="109"/>
      <c r="AO423" s="15"/>
      <c r="AR423" s="109"/>
      <c r="AS423" s="8"/>
      <c r="AT423" s="15"/>
      <c r="AW423" s="109"/>
      <c r="AX423" s="15"/>
      <c r="BA423" s="109"/>
      <c r="BB423" s="8"/>
      <c r="BK423" s="8"/>
      <c r="BT423" s="8"/>
      <c r="CC423" s="8"/>
      <c r="CL423" s="8"/>
      <c r="CU423" s="8"/>
      <c r="DD423" s="8"/>
      <c r="DM423" s="8"/>
      <c r="DV423" s="8"/>
      <c r="EE423" s="8"/>
      <c r="EN423" s="8"/>
      <c r="EW423" s="8"/>
      <c r="FF423" s="8"/>
      <c r="FO423" s="8"/>
      <c r="FX423" s="8"/>
      <c r="GG423" s="8"/>
      <c r="GP423" s="8"/>
      <c r="GY423" s="8"/>
      <c r="HH423" s="8"/>
      <c r="RS423" s="310"/>
    </row>
    <row r="424" spans="1:810" s="7" customFormat="1" ht="18.75">
      <c r="A424" s="78" t="s">
        <v>996</v>
      </c>
      <c r="D424"/>
      <c r="I424" s="8"/>
      <c r="J424" s="78" t="s">
        <v>998</v>
      </c>
      <c r="R424" s="8"/>
      <c r="S424" s="78" t="s">
        <v>995</v>
      </c>
      <c r="AA424" s="8"/>
      <c r="AB424" s="78" t="s">
        <v>1049</v>
      </c>
      <c r="AJ424" s="8"/>
      <c r="AK424" s="78" t="s">
        <v>998</v>
      </c>
      <c r="AS424" s="8"/>
      <c r="AT424" s="78" t="s">
        <v>998</v>
      </c>
      <c r="BB424" s="8"/>
      <c r="BC424" s="78" t="s">
        <v>996</v>
      </c>
      <c r="BK424" s="8"/>
      <c r="BL424" s="78" t="s">
        <v>995</v>
      </c>
      <c r="BT424" s="8"/>
      <c r="BU424" s="78" t="s">
        <v>996</v>
      </c>
      <c r="CC424" s="8"/>
      <c r="CD424" s="78" t="s">
        <v>998</v>
      </c>
      <c r="CL424" s="8"/>
      <c r="CM424" s="78" t="s">
        <v>1033</v>
      </c>
      <c r="CU424" s="8"/>
      <c r="CV424" s="78" t="s">
        <v>996</v>
      </c>
      <c r="DD424" s="8"/>
      <c r="DE424" s="78" t="s">
        <v>995</v>
      </c>
      <c r="DM424" s="8"/>
      <c r="DN424" s="78" t="s">
        <v>1034</v>
      </c>
      <c r="DV424" s="8"/>
      <c r="DW424" s="78" t="s">
        <v>995</v>
      </c>
      <c r="EE424" s="8"/>
      <c r="EF424" s="78" t="s">
        <v>996</v>
      </c>
      <c r="EN424" s="8"/>
      <c r="EO424" s="78" t="s">
        <v>996</v>
      </c>
      <c r="EW424" s="8"/>
      <c r="EX424" s="78" t="s">
        <v>1012</v>
      </c>
      <c r="FF424" s="8"/>
      <c r="FG424" s="78" t="s">
        <v>995</v>
      </c>
      <c r="FO424" s="8"/>
      <c r="FP424" s="78" t="s">
        <v>996</v>
      </c>
      <c r="FX424" s="8"/>
      <c r="FY424" s="78" t="s">
        <v>1046</v>
      </c>
      <c r="GG424" s="8"/>
      <c r="GH424" s="78" t="s">
        <v>998</v>
      </c>
      <c r="GP424" s="8"/>
      <c r="GQ424" s="78" t="s">
        <v>996</v>
      </c>
      <c r="GY424" s="8"/>
      <c r="GZ424" s="78" t="s">
        <v>995</v>
      </c>
      <c r="HH424" s="8"/>
      <c r="HI424" s="78" t="s">
        <v>1025</v>
      </c>
      <c r="HR424" s="78" t="s">
        <v>997</v>
      </c>
      <c r="IA424" s="78" t="s">
        <v>996</v>
      </c>
      <c r="IJ424" s="78" t="s">
        <v>1049</v>
      </c>
      <c r="IS424" s="78" t="s">
        <v>998</v>
      </c>
      <c r="JB424" s="78" t="s">
        <v>997</v>
      </c>
      <c r="JK424" s="78" t="s">
        <v>1037</v>
      </c>
      <c r="JT424" s="78" t="s">
        <v>997</v>
      </c>
      <c r="KC424" s="78" t="s">
        <v>998</v>
      </c>
      <c r="KL424" s="78" t="s">
        <v>997</v>
      </c>
      <c r="KU424" s="78" t="s">
        <v>1058</v>
      </c>
      <c r="LD424" s="78" t="s">
        <v>1015</v>
      </c>
      <c r="LM424" s="78" t="s">
        <v>997</v>
      </c>
      <c r="LV424" s="78" t="s">
        <v>1048</v>
      </c>
      <c r="ME424" s="78" t="s">
        <v>1015</v>
      </c>
      <c r="MN424" s="78" t="s">
        <v>1029</v>
      </c>
      <c r="MW424" s="78" t="s">
        <v>1007</v>
      </c>
      <c r="NF424" s="78" t="s">
        <v>1014</v>
      </c>
      <c r="NO424" s="78" t="s">
        <v>997</v>
      </c>
      <c r="NX424" s="78" t="s">
        <v>1029</v>
      </c>
      <c r="OG424" s="78" t="s">
        <v>1027</v>
      </c>
      <c r="OP424" s="78" t="s">
        <v>1016</v>
      </c>
      <c r="OY424" s="78" t="s">
        <v>997</v>
      </c>
      <c r="PH424" s="78" t="s">
        <v>997</v>
      </c>
      <c r="PQ424" s="78" t="s">
        <v>1014</v>
      </c>
      <c r="PZ424" s="78" t="s">
        <v>1032</v>
      </c>
      <c r="QI424" s="78" t="s">
        <v>995</v>
      </c>
      <c r="QR424" s="78" t="s">
        <v>1012</v>
      </c>
      <c r="RA424" s="78" t="s">
        <v>995</v>
      </c>
      <c r="RJ424" s="78" t="s">
        <v>1015</v>
      </c>
      <c r="RS424" s="78" t="s">
        <v>1016</v>
      </c>
      <c r="SB424" s="78" t="s">
        <v>2291</v>
      </c>
      <c r="SK424" s="78" t="s">
        <v>995</v>
      </c>
      <c r="ST424" s="78" t="s">
        <v>996</v>
      </c>
      <c r="TC424" s="78" t="s">
        <v>2543</v>
      </c>
      <c r="TL424" s="78" t="s">
        <v>1048</v>
      </c>
      <c r="TU424" s="78" t="s">
        <v>1014</v>
      </c>
      <c r="UD424" s="78" t="s">
        <v>1037</v>
      </c>
      <c r="UM424" s="78" t="s">
        <v>2550</v>
      </c>
      <c r="UV424" s="78" t="s">
        <v>996</v>
      </c>
      <c r="VE424" s="78" t="s">
        <v>2553</v>
      </c>
      <c r="VN424" s="78" t="s">
        <v>997</v>
      </c>
      <c r="VW424" s="78" t="s">
        <v>2571</v>
      </c>
      <c r="WF424" s="78" t="s">
        <v>2572</v>
      </c>
      <c r="WO424" s="78" t="s">
        <v>2573</v>
      </c>
      <c r="WX424" s="78" t="s">
        <v>2574</v>
      </c>
      <c r="XG424" s="78" t="s">
        <v>2575</v>
      </c>
      <c r="XP424" s="78" t="s">
        <v>1048</v>
      </c>
      <c r="XY424" s="78" t="s">
        <v>2577</v>
      </c>
      <c r="YH424" s="78" t="s">
        <v>2578</v>
      </c>
      <c r="YQ424" s="78" t="s">
        <v>2579</v>
      </c>
      <c r="YZ424" s="78" t="s">
        <v>1032</v>
      </c>
      <c r="ZI424" s="78" t="s">
        <v>1032</v>
      </c>
      <c r="ZR424" s="78" t="s">
        <v>2603</v>
      </c>
      <c r="AAA424"/>
      <c r="AAJ424"/>
      <c r="AAS424"/>
      <c r="ABB424"/>
      <c r="ABK424"/>
      <c r="ABT424"/>
      <c r="ACC424"/>
      <c r="ACL424"/>
      <c r="ACU424"/>
      <c r="ADD424"/>
      <c r="ADM424"/>
      <c r="ADV424"/>
    </row>
    <row r="425" spans="1:810" ht="19.5">
      <c r="A425" s="12" t="s">
        <v>2315</v>
      </c>
      <c r="B425" s="16" t="s">
        <v>31</v>
      </c>
      <c r="D425" s="18"/>
      <c r="I425" s="17"/>
      <c r="J425" s="12" t="s">
        <v>2317</v>
      </c>
      <c r="K425" s="16" t="s">
        <v>21</v>
      </c>
      <c r="R425" s="17"/>
      <c r="S425" s="12" t="s">
        <v>2318</v>
      </c>
      <c r="T425" s="16" t="s">
        <v>11</v>
      </c>
      <c r="AA425" s="17"/>
      <c r="AB425" s="12" t="s">
        <v>2319</v>
      </c>
      <c r="AC425" s="16" t="s">
        <v>17</v>
      </c>
      <c r="AJ425" s="17"/>
      <c r="AK425" s="12" t="s">
        <v>2320</v>
      </c>
      <c r="AL425" s="16" t="s">
        <v>25</v>
      </c>
      <c r="AS425" s="17"/>
      <c r="AT425" s="12" t="s">
        <v>2321</v>
      </c>
      <c r="AU425" s="16" t="s">
        <v>9</v>
      </c>
      <c r="BB425" s="17"/>
      <c r="BC425" s="12" t="s">
        <v>2322</v>
      </c>
      <c r="BD425" s="16" t="s">
        <v>39</v>
      </c>
      <c r="BK425" s="17"/>
      <c r="BL425" s="12" t="s">
        <v>2323</v>
      </c>
      <c r="BM425" s="16" t="s">
        <v>33</v>
      </c>
      <c r="BT425" s="17"/>
      <c r="BU425" s="12" t="s">
        <v>2324</v>
      </c>
      <c r="BV425" s="16" t="s">
        <v>19</v>
      </c>
      <c r="CC425" s="17"/>
      <c r="CD425" s="12" t="s">
        <v>2325</v>
      </c>
      <c r="CE425" s="16" t="s">
        <v>144</v>
      </c>
      <c r="CL425" s="17"/>
      <c r="CM425" s="12" t="s">
        <v>2326</v>
      </c>
      <c r="CN425" s="16" t="s">
        <v>27</v>
      </c>
      <c r="CU425" s="17"/>
      <c r="CV425" s="12" t="s">
        <v>2327</v>
      </c>
      <c r="CW425" s="16" t="s">
        <v>6</v>
      </c>
      <c r="DD425" s="17"/>
      <c r="DE425" s="12" t="s">
        <v>2328</v>
      </c>
      <c r="DF425" s="16" t="s">
        <v>37</v>
      </c>
      <c r="DM425" s="17"/>
      <c r="DN425" s="12" t="s">
        <v>2329</v>
      </c>
      <c r="DO425" s="16" t="s">
        <v>142</v>
      </c>
      <c r="DV425" s="17"/>
      <c r="DW425" s="12" t="s">
        <v>2330</v>
      </c>
      <c r="DX425" s="16" t="s">
        <v>143</v>
      </c>
      <c r="EE425" s="17"/>
      <c r="EF425" s="12" t="s">
        <v>2331</v>
      </c>
      <c r="EG425" s="16" t="s">
        <v>23</v>
      </c>
      <c r="EN425" s="17"/>
      <c r="EO425" s="12" t="s">
        <v>2332</v>
      </c>
      <c r="EP425" s="16" t="s">
        <v>1</v>
      </c>
      <c r="EW425" s="17"/>
      <c r="EX425" s="12" t="s">
        <v>2333</v>
      </c>
      <c r="EY425" s="16" t="s">
        <v>13</v>
      </c>
      <c r="FF425" s="17"/>
      <c r="FG425" s="12" t="s">
        <v>2334</v>
      </c>
      <c r="FH425" s="16" t="s">
        <v>15</v>
      </c>
      <c r="FO425" s="17"/>
      <c r="FP425" s="12" t="s">
        <v>2335</v>
      </c>
      <c r="FQ425" s="16" t="s">
        <v>35</v>
      </c>
      <c r="FX425" s="17"/>
      <c r="FY425" s="12" t="s">
        <v>2336</v>
      </c>
      <c r="FZ425" s="16" t="s">
        <v>145</v>
      </c>
      <c r="GG425" s="17"/>
      <c r="GH425" s="12" t="s">
        <v>2337</v>
      </c>
      <c r="GI425" s="16" t="s">
        <v>156</v>
      </c>
      <c r="GP425" s="17"/>
      <c r="GQ425" s="12" t="s">
        <v>2338</v>
      </c>
      <c r="GR425" s="16" t="s">
        <v>4</v>
      </c>
      <c r="GY425" s="17"/>
      <c r="GZ425" s="12" t="s">
        <v>2339</v>
      </c>
      <c r="HA425" s="16" t="s">
        <v>164</v>
      </c>
      <c r="HH425" s="17"/>
      <c r="HI425" s="12" t="s">
        <v>2340</v>
      </c>
      <c r="HJ425" s="16" t="s">
        <v>160</v>
      </c>
      <c r="HQ425" s="17"/>
      <c r="HR425" s="12" t="s">
        <v>2341</v>
      </c>
      <c r="HS425" s="16" t="s">
        <v>157</v>
      </c>
      <c r="HV425" s="1"/>
      <c r="HW425" s="1"/>
      <c r="HX425" s="1"/>
      <c r="HY425" s="1"/>
      <c r="HZ425" s="17"/>
      <c r="IA425" s="12" t="s">
        <v>2342</v>
      </c>
      <c r="IB425" s="16" t="s">
        <v>155</v>
      </c>
      <c r="IE425" s="1"/>
      <c r="IF425" s="1"/>
      <c r="IG425" s="1"/>
      <c r="IH425" s="1"/>
      <c r="II425" s="17"/>
      <c r="IJ425" s="12" t="s">
        <v>2343</v>
      </c>
      <c r="IK425" s="16" t="s">
        <v>158</v>
      </c>
      <c r="IN425" s="1"/>
      <c r="IO425" s="1"/>
      <c r="IP425" s="1"/>
      <c r="IQ425" s="1"/>
      <c r="IR425" s="17"/>
      <c r="IS425" s="12" t="s">
        <v>2344</v>
      </c>
      <c r="IT425" s="16" t="s">
        <v>29</v>
      </c>
      <c r="IW425" s="1"/>
      <c r="IX425" s="1"/>
      <c r="IY425" s="1"/>
      <c r="IZ425" s="1"/>
      <c r="JA425" s="17"/>
      <c r="JB425" s="12" t="s">
        <v>2345</v>
      </c>
      <c r="JC425" s="16" t="s">
        <v>1035</v>
      </c>
      <c r="JF425" s="1"/>
      <c r="JG425" s="1"/>
      <c r="JH425" s="1"/>
      <c r="JI425" s="1"/>
      <c r="JJ425" s="17"/>
      <c r="JK425" s="12" t="s">
        <v>2346</v>
      </c>
      <c r="JL425" s="16" t="s">
        <v>1036</v>
      </c>
      <c r="JO425" s="1"/>
      <c r="JP425" s="1"/>
      <c r="JQ425" s="1"/>
      <c r="JR425" s="1"/>
      <c r="JS425" s="17"/>
      <c r="JT425" s="12" t="s">
        <v>2347</v>
      </c>
      <c r="JU425" s="16" t="s">
        <v>993</v>
      </c>
      <c r="JX425" s="1"/>
      <c r="JY425" s="1"/>
      <c r="JZ425" s="1"/>
      <c r="KA425" s="1"/>
      <c r="KB425" s="17"/>
      <c r="KC425" s="12" t="s">
        <v>2348</v>
      </c>
      <c r="KD425" s="16" t="s">
        <v>999</v>
      </c>
      <c r="KG425" s="1"/>
      <c r="KH425" s="1"/>
      <c r="KI425" s="1"/>
      <c r="KJ425" s="1"/>
      <c r="KK425" s="17"/>
      <c r="KL425" s="12" t="s">
        <v>2349</v>
      </c>
      <c r="KM425" s="16" t="s">
        <v>1053</v>
      </c>
      <c r="KP425" s="1"/>
      <c r="KQ425" s="1"/>
      <c r="KR425" s="1"/>
      <c r="KS425" s="1"/>
      <c r="KT425" s="17"/>
      <c r="KU425" s="12" t="s">
        <v>2350</v>
      </c>
      <c r="KV425" s="16" t="s">
        <v>1057</v>
      </c>
      <c r="KY425" s="1"/>
      <c r="KZ425" s="1"/>
      <c r="LA425" s="1"/>
      <c r="LB425" s="1"/>
      <c r="LC425" s="17"/>
      <c r="LD425" s="12" t="s">
        <v>2351</v>
      </c>
      <c r="LE425" s="16" t="s">
        <v>1001</v>
      </c>
      <c r="LH425" s="1"/>
      <c r="LI425" s="1"/>
      <c r="LJ425" s="1"/>
      <c r="LK425" s="1"/>
      <c r="LL425" s="17"/>
      <c r="LM425" s="12" t="s">
        <v>2352</v>
      </c>
      <c r="LN425" s="16" t="s">
        <v>1019</v>
      </c>
      <c r="LQ425" s="1"/>
      <c r="LR425" s="1"/>
      <c r="LS425" s="1"/>
      <c r="LT425" s="1"/>
      <c r="LU425" s="17"/>
      <c r="LV425" s="12" t="s">
        <v>2353</v>
      </c>
      <c r="LW425" s="16" t="s">
        <v>1047</v>
      </c>
      <c r="LZ425" s="1"/>
      <c r="MA425" s="1"/>
      <c r="MB425" s="1"/>
      <c r="MC425" s="1"/>
      <c r="MD425" s="17"/>
      <c r="ME425" s="12" t="s">
        <v>2354</v>
      </c>
      <c r="MF425" s="16" t="s">
        <v>983</v>
      </c>
      <c r="MI425" s="1"/>
      <c r="MJ425" s="1"/>
      <c r="MK425" s="1"/>
      <c r="ML425" s="1"/>
      <c r="MM425" s="17"/>
      <c r="MN425" s="12" t="s">
        <v>2355</v>
      </c>
      <c r="MO425" s="16" t="s">
        <v>1040</v>
      </c>
      <c r="MR425" s="1"/>
      <c r="MS425" s="1"/>
      <c r="MT425" s="1"/>
      <c r="MU425" s="1"/>
      <c r="MV425" s="17"/>
      <c r="MW425" s="12" t="s">
        <v>2356</v>
      </c>
      <c r="MX425" s="16" t="s">
        <v>1003</v>
      </c>
      <c r="NA425" s="1"/>
      <c r="NB425" s="1"/>
      <c r="NC425" s="1"/>
      <c r="ND425" s="1"/>
      <c r="NE425" s="17"/>
      <c r="NF425" s="12" t="s">
        <v>2357</v>
      </c>
      <c r="NG425" s="16" t="s">
        <v>1013</v>
      </c>
      <c r="NJ425" s="1"/>
      <c r="NK425" s="1"/>
      <c r="NL425" s="1"/>
      <c r="NM425" s="1"/>
      <c r="NN425" s="17"/>
      <c r="NO425" s="12" t="s">
        <v>2358</v>
      </c>
      <c r="NP425" s="16" t="s">
        <v>1004</v>
      </c>
      <c r="NS425" s="1"/>
      <c r="NT425" s="1"/>
      <c r="NU425" s="1"/>
      <c r="NV425" s="1"/>
      <c r="NW425" s="17"/>
      <c r="NX425" s="12" t="s">
        <v>2316</v>
      </c>
      <c r="NY425" s="16" t="s">
        <v>1028</v>
      </c>
      <c r="OB425" s="1"/>
      <c r="OC425" s="1"/>
      <c r="OD425" s="1"/>
      <c r="OE425" s="1"/>
      <c r="OF425" s="17"/>
      <c r="OG425" s="12" t="s">
        <v>2359</v>
      </c>
      <c r="OH425" s="16" t="s">
        <v>1026</v>
      </c>
      <c r="OK425" s="1"/>
      <c r="OL425" s="1"/>
      <c r="OM425" s="1"/>
      <c r="ON425" s="1"/>
      <c r="OO425" s="17"/>
      <c r="OP425" s="12" t="s">
        <v>2360</v>
      </c>
      <c r="OQ425" s="16" t="s">
        <v>1008</v>
      </c>
      <c r="OT425" s="1"/>
      <c r="OU425" s="1"/>
      <c r="OV425" s="1"/>
      <c r="OW425" s="1"/>
      <c r="OX425" s="17"/>
      <c r="OY425" s="12" t="s">
        <v>2361</v>
      </c>
      <c r="OZ425" s="16" t="s">
        <v>1021</v>
      </c>
      <c r="PC425" s="1"/>
      <c r="PD425" s="1"/>
      <c r="PE425" s="1"/>
      <c r="PF425" s="1"/>
      <c r="PG425" s="17"/>
      <c r="PH425" s="12" t="s">
        <v>2362</v>
      </c>
      <c r="PI425" s="16" t="s">
        <v>1020</v>
      </c>
      <c r="PL425" s="1"/>
      <c r="PM425" s="1"/>
      <c r="PN425" s="1"/>
      <c r="PO425" s="1"/>
      <c r="PP425" s="17"/>
      <c r="PQ425" s="12" t="s">
        <v>2363</v>
      </c>
      <c r="PR425" s="16" t="s">
        <v>1039</v>
      </c>
      <c r="PU425" s="1"/>
      <c r="PV425" s="1"/>
      <c r="PW425" s="1"/>
      <c r="PX425" s="1"/>
      <c r="PY425" s="17"/>
      <c r="PZ425" s="12" t="s">
        <v>2364</v>
      </c>
      <c r="QA425" s="16" t="s">
        <v>1031</v>
      </c>
      <c r="QD425" s="1"/>
      <c r="QE425" s="1"/>
      <c r="QF425" s="1"/>
      <c r="QG425" s="1"/>
      <c r="QH425" s="17"/>
      <c r="QI425" s="12" t="s">
        <v>2365</v>
      </c>
      <c r="QJ425" s="16" t="s">
        <v>988</v>
      </c>
      <c r="QM425" s="1"/>
      <c r="QN425" s="1"/>
      <c r="QO425" s="1"/>
      <c r="QP425" s="1"/>
      <c r="QQ425" s="17"/>
      <c r="QR425" s="12" t="s">
        <v>2366</v>
      </c>
      <c r="QS425" s="16" t="s">
        <v>1010</v>
      </c>
      <c r="QV425" s="1"/>
      <c r="QW425" s="1"/>
      <c r="QX425" s="1"/>
      <c r="QY425" s="1"/>
      <c r="QZ425" s="17"/>
      <c r="RA425" s="12" t="s">
        <v>2367</v>
      </c>
      <c r="RB425" s="16" t="s">
        <v>989</v>
      </c>
      <c r="RE425" s="1"/>
      <c r="RF425" s="1"/>
      <c r="RG425" s="1"/>
      <c r="RH425" s="1"/>
      <c r="RI425" s="17"/>
      <c r="RJ425" s="12" t="s">
        <v>2368</v>
      </c>
      <c r="RK425" s="16" t="s">
        <v>1045</v>
      </c>
      <c r="RN425" s="1"/>
      <c r="RO425" s="1"/>
      <c r="RP425" s="1"/>
      <c r="RQ425" s="1"/>
      <c r="RR425" s="17"/>
      <c r="RS425" s="12" t="s">
        <v>2369</v>
      </c>
      <c r="RT425" s="16" t="s">
        <v>1041</v>
      </c>
      <c r="SA425" s="63"/>
      <c r="SB425" s="12" t="s">
        <v>2370</v>
      </c>
      <c r="SC425" s="16" t="s">
        <v>181</v>
      </c>
      <c r="SJ425" s="63"/>
      <c r="SK425" s="12" t="s">
        <v>2371</v>
      </c>
      <c r="SL425" s="16" t="s">
        <v>166</v>
      </c>
      <c r="SS425" s="63"/>
      <c r="ST425" s="12" t="s">
        <v>2372</v>
      </c>
      <c r="SU425" s="16" t="s">
        <v>182</v>
      </c>
      <c r="TB425" s="63"/>
      <c r="TC425" s="12" t="s">
        <v>2523</v>
      </c>
      <c r="TD425" s="16" t="s">
        <v>2544</v>
      </c>
      <c r="TK425" s="63"/>
      <c r="TL425" s="12" t="s">
        <v>2524</v>
      </c>
      <c r="TM425" s="16" t="s">
        <v>2546</v>
      </c>
      <c r="TT425" s="63"/>
      <c r="TU425" s="12" t="s">
        <v>2525</v>
      </c>
      <c r="TV425" s="16" t="s">
        <v>2548</v>
      </c>
      <c r="UC425" s="63"/>
      <c r="UD425" s="12" t="s">
        <v>2526</v>
      </c>
      <c r="UE425" s="16" t="s">
        <v>2549</v>
      </c>
      <c r="UL425" s="63"/>
      <c r="UM425" s="12" t="s">
        <v>2527</v>
      </c>
      <c r="UN425" s="16" t="s">
        <v>2551</v>
      </c>
      <c r="UU425" s="63"/>
      <c r="UV425" s="12" t="s">
        <v>2528</v>
      </c>
      <c r="UW425" s="16" t="s">
        <v>2552</v>
      </c>
      <c r="VD425" s="63"/>
      <c r="VE425" s="12" t="s">
        <v>2529</v>
      </c>
      <c r="VF425" s="16" t="s">
        <v>2554</v>
      </c>
      <c r="VM425" s="63"/>
      <c r="VN425" s="12" t="s">
        <v>2530</v>
      </c>
      <c r="VO425" s="16" t="s">
        <v>2559</v>
      </c>
      <c r="VV425" s="63"/>
      <c r="VW425" s="12" t="s">
        <v>2531</v>
      </c>
      <c r="VX425" s="16" t="s">
        <v>2560</v>
      </c>
      <c r="WE425" s="63"/>
      <c r="WF425" s="12" t="s">
        <v>2532</v>
      </c>
      <c r="WG425" s="16" t="s">
        <v>2561</v>
      </c>
      <c r="WN425" s="63"/>
      <c r="WO425" s="12" t="s">
        <v>2533</v>
      </c>
      <c r="WP425" s="16" t="s">
        <v>2562</v>
      </c>
      <c r="WW425" s="63"/>
      <c r="WX425" s="12" t="s">
        <v>2534</v>
      </c>
      <c r="WY425" s="16" t="s">
        <v>2563</v>
      </c>
      <c r="XF425" s="63"/>
      <c r="XG425" s="12" t="s">
        <v>2535</v>
      </c>
      <c r="XH425" s="16" t="s">
        <v>2564</v>
      </c>
      <c r="XO425" s="63"/>
      <c r="XP425" s="12" t="s">
        <v>2536</v>
      </c>
      <c r="XQ425" s="16" t="s">
        <v>2565</v>
      </c>
      <c r="XX425" s="63"/>
      <c r="XY425" s="12" t="s">
        <v>2537</v>
      </c>
      <c r="XZ425" s="16" t="s">
        <v>2566</v>
      </c>
      <c r="YG425" s="63"/>
      <c r="YH425" s="12" t="s">
        <v>2538</v>
      </c>
      <c r="YI425" s="16" t="s">
        <v>2567</v>
      </c>
      <c r="YP425" s="63"/>
      <c r="YQ425" s="12" t="s">
        <v>2539</v>
      </c>
      <c r="YR425" s="16" t="s">
        <v>2568</v>
      </c>
      <c r="YY425" s="63"/>
      <c r="YZ425" s="12" t="s">
        <v>2540</v>
      </c>
      <c r="ZA425" s="16" t="s">
        <v>2569</v>
      </c>
      <c r="ZH425" s="63"/>
      <c r="ZI425" s="12" t="s">
        <v>2541</v>
      </c>
      <c r="ZJ425" s="16" t="s">
        <v>2570</v>
      </c>
      <c r="ZQ425" s="63"/>
      <c r="ZR425" s="12" t="s">
        <v>2542</v>
      </c>
      <c r="ZS425" s="16" t="s">
        <v>2604</v>
      </c>
      <c r="ZZ425" s="63"/>
      <c r="AAA425" s="267"/>
      <c r="AAB425" s="392"/>
      <c r="AAC425" s="171"/>
      <c r="AAD425" s="171"/>
      <c r="AAE425" s="171"/>
      <c r="AAF425" s="171"/>
      <c r="AAG425" s="171"/>
      <c r="AAH425" s="171"/>
      <c r="AAI425" s="171"/>
      <c r="AAJ425" s="267"/>
      <c r="AAK425" s="392"/>
      <c r="AAL425" s="171"/>
      <c r="AAM425" s="171"/>
      <c r="AAN425" s="171"/>
      <c r="AAO425" s="171"/>
      <c r="AAP425" s="171"/>
      <c r="AAQ425" s="171"/>
      <c r="AAR425" s="171"/>
      <c r="AAS425" s="267"/>
      <c r="AAT425" s="392"/>
      <c r="AAU425" s="171"/>
      <c r="AAV425" s="171"/>
      <c r="AAW425" s="171"/>
      <c r="AAX425" s="171"/>
      <c r="AAY425" s="171"/>
      <c r="AAZ425" s="171"/>
      <c r="ABA425" s="171"/>
      <c r="ABB425" s="267"/>
      <c r="ABC425" s="392"/>
      <c r="ABD425" s="171"/>
      <c r="ABE425" s="171"/>
      <c r="ABF425" s="171"/>
      <c r="ABG425" s="171"/>
      <c r="ABH425" s="171"/>
      <c r="ABI425" s="171"/>
      <c r="ABJ425" s="171"/>
      <c r="ABK425" s="267"/>
      <c r="ABL425" s="392"/>
      <c r="ABM425" s="171"/>
      <c r="ABN425" s="171"/>
      <c r="ABO425" s="171"/>
      <c r="ABP425" s="171"/>
      <c r="ABQ425" s="171"/>
      <c r="ABR425" s="171"/>
      <c r="ABS425" s="171"/>
      <c r="ABT425" s="267"/>
      <c r="ABU425" s="392"/>
      <c r="ABV425" s="171"/>
      <c r="ABW425" s="171"/>
      <c r="ABX425" s="171"/>
      <c r="ABY425" s="171"/>
      <c r="ABZ425" s="171"/>
      <c r="ACA425" s="171"/>
      <c r="ACB425" s="171"/>
      <c r="ACC425" s="267"/>
      <c r="ACD425" s="392"/>
      <c r="ACE425" s="171"/>
      <c r="ACF425" s="171"/>
      <c r="ACG425" s="171"/>
      <c r="ACH425" s="171"/>
      <c r="ACI425" s="171"/>
      <c r="ACJ425" s="171"/>
      <c r="ACK425" s="171"/>
      <c r="ACL425" s="267"/>
      <c r="ACM425" s="392"/>
      <c r="ACN425" s="171"/>
      <c r="ACO425" s="171"/>
      <c r="ACP425" s="171"/>
      <c r="ACQ425" s="171"/>
      <c r="ACR425" s="171"/>
      <c r="ACS425" s="171"/>
      <c r="ACT425" s="171"/>
      <c r="ACU425" s="267"/>
      <c r="ACV425" s="392"/>
      <c r="ACW425" s="171"/>
      <c r="ACX425" s="171"/>
      <c r="ACY425" s="171"/>
      <c r="ACZ425" s="171"/>
      <c r="ADA425" s="171"/>
      <c r="ADB425" s="171"/>
      <c r="ADC425" s="171"/>
      <c r="ADD425" s="267"/>
      <c r="ADE425" s="392"/>
      <c r="ADF425" s="171"/>
      <c r="ADG425" s="171"/>
      <c r="ADH425" s="171"/>
      <c r="ADI425" s="171"/>
      <c r="ADJ425" s="171"/>
      <c r="ADK425" s="171"/>
      <c r="ADL425" s="171"/>
      <c r="ADM425" s="267"/>
      <c r="ADN425" s="392"/>
      <c r="ADO425" s="171"/>
      <c r="ADP425" s="171"/>
      <c r="ADQ425" s="171"/>
      <c r="ADR425" s="171"/>
      <c r="ADS425" s="171"/>
      <c r="ADT425" s="171"/>
      <c r="ADU425" s="171"/>
      <c r="ADV425" s="267"/>
      <c r="ADW425" s="392"/>
      <c r="ADX425" s="171"/>
      <c r="ADY425" s="171"/>
      <c r="ADZ425" s="171"/>
      <c r="AEA425" s="171"/>
      <c r="AEB425" s="171"/>
      <c r="AEC425" s="171"/>
      <c r="AED425" s="171"/>
    </row>
    <row r="426" spans="1:810" ht="15.75">
      <c r="D426" s="19"/>
      <c r="E426" s="18" t="s">
        <v>56</v>
      </c>
      <c r="F426" s="18" t="s">
        <v>57</v>
      </c>
      <c r="G426" s="18" t="s">
        <v>58</v>
      </c>
      <c r="H426" s="18" t="s">
        <v>59</v>
      </c>
      <c r="I426" s="17"/>
      <c r="M426" s="18"/>
      <c r="N426" s="18" t="s">
        <v>56</v>
      </c>
      <c r="O426" s="18" t="s">
        <v>57</v>
      </c>
      <c r="P426" s="18" t="s">
        <v>58</v>
      </c>
      <c r="Q426" s="18" t="s">
        <v>59</v>
      </c>
      <c r="R426" s="17"/>
      <c r="V426" s="18"/>
      <c r="W426" s="18" t="s">
        <v>56</v>
      </c>
      <c r="X426" s="18" t="s">
        <v>57</v>
      </c>
      <c r="Y426" s="18" t="s">
        <v>58</v>
      </c>
      <c r="Z426" s="18" t="s">
        <v>59</v>
      </c>
      <c r="AA426" s="17"/>
      <c r="AE426" s="18"/>
      <c r="AF426" s="18" t="s">
        <v>56</v>
      </c>
      <c r="AG426" s="18" t="s">
        <v>57</v>
      </c>
      <c r="AH426" s="18" t="s">
        <v>58</v>
      </c>
      <c r="AI426" s="18" t="s">
        <v>59</v>
      </c>
      <c r="AJ426" s="17"/>
      <c r="AN426" s="18"/>
      <c r="AO426" s="18" t="s">
        <v>56</v>
      </c>
      <c r="AP426" s="18" t="s">
        <v>57</v>
      </c>
      <c r="AQ426" s="18" t="s">
        <v>58</v>
      </c>
      <c r="AR426" s="18" t="s">
        <v>59</v>
      </c>
      <c r="AS426" s="17"/>
      <c r="AW426" s="18"/>
      <c r="AX426" s="18" t="s">
        <v>56</v>
      </c>
      <c r="AY426" s="18" t="s">
        <v>57</v>
      </c>
      <c r="AZ426" s="18" t="s">
        <v>58</v>
      </c>
      <c r="BA426" s="18" t="s">
        <v>59</v>
      </c>
      <c r="BB426" s="17"/>
      <c r="BF426" s="18"/>
      <c r="BG426" s="18" t="s">
        <v>56</v>
      </c>
      <c r="BH426" s="18" t="s">
        <v>57</v>
      </c>
      <c r="BI426" s="18" t="s">
        <v>58</v>
      </c>
      <c r="BJ426" s="18" t="s">
        <v>59</v>
      </c>
      <c r="BK426" s="17"/>
      <c r="BO426" s="18"/>
      <c r="BP426" s="18" t="s">
        <v>56</v>
      </c>
      <c r="BQ426" s="18" t="s">
        <v>57</v>
      </c>
      <c r="BR426" s="18" t="s">
        <v>58</v>
      </c>
      <c r="BS426" s="18" t="s">
        <v>59</v>
      </c>
      <c r="BT426" s="17"/>
      <c r="BX426" s="18"/>
      <c r="BY426" s="18" t="s">
        <v>56</v>
      </c>
      <c r="BZ426" s="18" t="s">
        <v>57</v>
      </c>
      <c r="CA426" s="18" t="s">
        <v>58</v>
      </c>
      <c r="CB426" s="18" t="s">
        <v>59</v>
      </c>
      <c r="CC426" s="17"/>
      <c r="CG426" s="18"/>
      <c r="CH426" s="18" t="s">
        <v>56</v>
      </c>
      <c r="CI426" s="18" t="s">
        <v>57</v>
      </c>
      <c r="CJ426" s="18" t="s">
        <v>58</v>
      </c>
      <c r="CK426" s="18" t="s">
        <v>59</v>
      </c>
      <c r="CL426" s="17"/>
      <c r="CP426" s="18"/>
      <c r="CQ426" s="18" t="s">
        <v>56</v>
      </c>
      <c r="CR426" s="18" t="s">
        <v>57</v>
      </c>
      <c r="CS426" s="18" t="s">
        <v>58</v>
      </c>
      <c r="CT426" s="18" t="s">
        <v>59</v>
      </c>
      <c r="CU426" s="17"/>
      <c r="CY426" s="18"/>
      <c r="CZ426" s="18" t="s">
        <v>56</v>
      </c>
      <c r="DA426" s="18" t="s">
        <v>57</v>
      </c>
      <c r="DB426" s="18" t="s">
        <v>58</v>
      </c>
      <c r="DC426" s="18" t="s">
        <v>59</v>
      </c>
      <c r="DD426" s="17"/>
      <c r="DH426" s="18"/>
      <c r="DI426" s="18" t="s">
        <v>56</v>
      </c>
      <c r="DJ426" s="18" t="s">
        <v>57</v>
      </c>
      <c r="DK426" s="18" t="s">
        <v>58</v>
      </c>
      <c r="DL426" s="18" t="s">
        <v>59</v>
      </c>
      <c r="DM426" s="17"/>
      <c r="DQ426" s="18"/>
      <c r="DR426" s="18" t="s">
        <v>56</v>
      </c>
      <c r="DS426" s="18" t="s">
        <v>57</v>
      </c>
      <c r="DT426" s="18" t="s">
        <v>58</v>
      </c>
      <c r="DU426" s="18" t="s">
        <v>59</v>
      </c>
      <c r="DV426" s="17"/>
      <c r="DZ426" s="18"/>
      <c r="EA426" s="18" t="s">
        <v>56</v>
      </c>
      <c r="EB426" s="18" t="s">
        <v>57</v>
      </c>
      <c r="EC426" s="18" t="s">
        <v>58</v>
      </c>
      <c r="ED426" s="18" t="s">
        <v>59</v>
      </c>
      <c r="EE426" s="17"/>
      <c r="EI426" s="18"/>
      <c r="EJ426" s="18" t="s">
        <v>56</v>
      </c>
      <c r="EK426" s="18" t="s">
        <v>57</v>
      </c>
      <c r="EL426" s="18" t="s">
        <v>58</v>
      </c>
      <c r="EM426" s="18" t="s">
        <v>59</v>
      </c>
      <c r="EN426" s="17"/>
      <c r="ER426" s="18"/>
      <c r="ES426" s="18" t="s">
        <v>56</v>
      </c>
      <c r="ET426" s="18" t="s">
        <v>57</v>
      </c>
      <c r="EU426" s="18" t="s">
        <v>58</v>
      </c>
      <c r="EV426" s="18" t="s">
        <v>59</v>
      </c>
      <c r="EW426" s="17"/>
      <c r="FA426" s="18"/>
      <c r="FB426" s="18" t="s">
        <v>56</v>
      </c>
      <c r="FC426" s="18" t="s">
        <v>57</v>
      </c>
      <c r="FD426" s="18" t="s">
        <v>58</v>
      </c>
      <c r="FE426" s="18" t="s">
        <v>59</v>
      </c>
      <c r="FF426" s="17"/>
      <c r="FJ426" s="18"/>
      <c r="FK426" s="18" t="s">
        <v>56</v>
      </c>
      <c r="FL426" s="18" t="s">
        <v>57</v>
      </c>
      <c r="FM426" s="18" t="s">
        <v>58</v>
      </c>
      <c r="FN426" s="18" t="s">
        <v>59</v>
      </c>
      <c r="FO426" s="17"/>
      <c r="FS426" s="18"/>
      <c r="FT426" s="18" t="s">
        <v>56</v>
      </c>
      <c r="FU426" s="18" t="s">
        <v>57</v>
      </c>
      <c r="FV426" s="18" t="s">
        <v>58</v>
      </c>
      <c r="FW426" s="18" t="s">
        <v>59</v>
      </c>
      <c r="FX426" s="17"/>
      <c r="GB426" s="18"/>
      <c r="GC426" s="18" t="s">
        <v>56</v>
      </c>
      <c r="GD426" s="18" t="s">
        <v>57</v>
      </c>
      <c r="GE426" s="18" t="s">
        <v>58</v>
      </c>
      <c r="GF426" s="18" t="s">
        <v>59</v>
      </c>
      <c r="GG426" s="17"/>
      <c r="GK426" s="18"/>
      <c r="GL426" s="18" t="s">
        <v>56</v>
      </c>
      <c r="GM426" s="18" t="s">
        <v>57</v>
      </c>
      <c r="GN426" s="18" t="s">
        <v>58</v>
      </c>
      <c r="GO426" s="18" t="s">
        <v>59</v>
      </c>
      <c r="GP426" s="17"/>
      <c r="GT426" s="18"/>
      <c r="GU426" s="18" t="s">
        <v>56</v>
      </c>
      <c r="GV426" s="18" t="s">
        <v>57</v>
      </c>
      <c r="GW426" s="18" t="s">
        <v>58</v>
      </c>
      <c r="GX426" s="18" t="s">
        <v>59</v>
      </c>
      <c r="GY426" s="17"/>
      <c r="HC426" s="18"/>
      <c r="HD426" s="18" t="s">
        <v>56</v>
      </c>
      <c r="HE426" s="18" t="s">
        <v>57</v>
      </c>
      <c r="HF426" s="18" t="s">
        <v>58</v>
      </c>
      <c r="HG426" s="18" t="s">
        <v>59</v>
      </c>
      <c r="HH426" s="17"/>
      <c r="HL426" s="18"/>
      <c r="HM426" s="18" t="s">
        <v>56</v>
      </c>
      <c r="HN426" s="18" t="s">
        <v>57</v>
      </c>
      <c r="HO426" s="18" t="s">
        <v>58</v>
      </c>
      <c r="HP426" s="18" t="s">
        <v>59</v>
      </c>
      <c r="HQ426" s="17"/>
      <c r="HR426" s="1"/>
      <c r="HU426" s="18"/>
      <c r="HV426" s="18" t="s">
        <v>56</v>
      </c>
      <c r="HW426" s="18" t="s">
        <v>57</v>
      </c>
      <c r="HX426" s="18" t="s">
        <v>58</v>
      </c>
      <c r="HY426" s="18" t="s">
        <v>59</v>
      </c>
      <c r="HZ426" s="17"/>
      <c r="IA426" s="1"/>
      <c r="ID426" s="18"/>
      <c r="IE426" s="18" t="s">
        <v>56</v>
      </c>
      <c r="IF426" s="18" t="s">
        <v>57</v>
      </c>
      <c r="IG426" s="18" t="s">
        <v>58</v>
      </c>
      <c r="IH426" s="18" t="s">
        <v>59</v>
      </c>
      <c r="II426" s="17"/>
      <c r="IJ426" s="1"/>
      <c r="IM426" s="18"/>
      <c r="IN426" s="18" t="s">
        <v>56</v>
      </c>
      <c r="IO426" s="18" t="s">
        <v>57</v>
      </c>
      <c r="IP426" s="18" t="s">
        <v>58</v>
      </c>
      <c r="IQ426" s="18" t="s">
        <v>59</v>
      </c>
      <c r="IR426" s="17"/>
      <c r="IS426" s="1"/>
      <c r="IV426" s="18"/>
      <c r="IW426" s="18" t="s">
        <v>56</v>
      </c>
      <c r="IX426" s="18" t="s">
        <v>57</v>
      </c>
      <c r="IY426" s="18" t="s">
        <v>58</v>
      </c>
      <c r="IZ426" s="18" t="s">
        <v>59</v>
      </c>
      <c r="JA426" s="17"/>
      <c r="JB426" s="1"/>
      <c r="JE426" s="18"/>
      <c r="JF426" s="18" t="s">
        <v>56</v>
      </c>
      <c r="JG426" s="18" t="s">
        <v>57</v>
      </c>
      <c r="JH426" s="18" t="s">
        <v>58</v>
      </c>
      <c r="JI426" s="18" t="s">
        <v>59</v>
      </c>
      <c r="JJ426" s="17"/>
      <c r="JK426" s="1"/>
      <c r="JN426" s="18"/>
      <c r="JO426" s="18" t="s">
        <v>56</v>
      </c>
      <c r="JP426" s="18" t="s">
        <v>57</v>
      </c>
      <c r="JQ426" s="18" t="s">
        <v>58</v>
      </c>
      <c r="JR426" s="18" t="s">
        <v>59</v>
      </c>
      <c r="JS426" s="17"/>
      <c r="JT426" s="1"/>
      <c r="JW426" s="18"/>
      <c r="JX426" s="18" t="s">
        <v>56</v>
      </c>
      <c r="JY426" s="18" t="s">
        <v>57</v>
      </c>
      <c r="JZ426" s="18" t="s">
        <v>58</v>
      </c>
      <c r="KA426" s="18" t="s">
        <v>59</v>
      </c>
      <c r="KB426" s="17"/>
      <c r="KC426" s="1"/>
      <c r="KD426" s="127"/>
      <c r="KF426" s="18"/>
      <c r="KG426" s="18" t="s">
        <v>56</v>
      </c>
      <c r="KH426" s="18" t="s">
        <v>57</v>
      </c>
      <c r="KI426" s="18" t="s">
        <v>58</v>
      </c>
      <c r="KJ426" s="18" t="s">
        <v>59</v>
      </c>
      <c r="KK426" s="17"/>
      <c r="KL426" s="1"/>
      <c r="KO426" s="18"/>
      <c r="KP426" s="18" t="s">
        <v>56</v>
      </c>
      <c r="KQ426" s="18" t="s">
        <v>57</v>
      </c>
      <c r="KR426" s="18" t="s">
        <v>58</v>
      </c>
      <c r="KS426" s="18" t="s">
        <v>59</v>
      </c>
      <c r="KT426" s="17"/>
      <c r="KU426" s="1"/>
      <c r="KX426" s="18"/>
      <c r="KY426" s="18" t="s">
        <v>56</v>
      </c>
      <c r="KZ426" s="18" t="s">
        <v>57</v>
      </c>
      <c r="LA426" s="18" t="s">
        <v>58</v>
      </c>
      <c r="LB426" s="18" t="s">
        <v>59</v>
      </c>
      <c r="LC426" s="17"/>
      <c r="LD426" s="1"/>
      <c r="LG426" s="18"/>
      <c r="LH426" s="18" t="s">
        <v>56</v>
      </c>
      <c r="LI426" s="18" t="s">
        <v>57</v>
      </c>
      <c r="LJ426" s="18" t="s">
        <v>58</v>
      </c>
      <c r="LK426" s="18" t="s">
        <v>59</v>
      </c>
      <c r="LL426" s="17"/>
      <c r="LM426" s="1"/>
      <c r="LP426" s="18"/>
      <c r="LQ426" s="18" t="s">
        <v>56</v>
      </c>
      <c r="LR426" s="18" t="s">
        <v>57</v>
      </c>
      <c r="LS426" s="18" t="s">
        <v>58</v>
      </c>
      <c r="LT426" s="18" t="s">
        <v>59</v>
      </c>
      <c r="LU426" s="17"/>
      <c r="LV426" s="1"/>
      <c r="LW426" s="347"/>
      <c r="LY426" s="18"/>
      <c r="LZ426" s="18" t="s">
        <v>56</v>
      </c>
      <c r="MA426" s="18" t="s">
        <v>57</v>
      </c>
      <c r="MB426" s="18" t="s">
        <v>58</v>
      </c>
      <c r="MC426" s="18" t="s">
        <v>59</v>
      </c>
      <c r="MD426" s="17"/>
      <c r="ME426" s="1"/>
      <c r="MH426" s="18"/>
      <c r="MI426" s="18" t="s">
        <v>56</v>
      </c>
      <c r="MJ426" s="18" t="s">
        <v>57</v>
      </c>
      <c r="MK426" s="18" t="s">
        <v>58</v>
      </c>
      <c r="ML426" s="18" t="s">
        <v>59</v>
      </c>
      <c r="MM426" s="17"/>
      <c r="MN426" s="1"/>
      <c r="MQ426" s="18"/>
      <c r="MR426" s="18" t="s">
        <v>56</v>
      </c>
      <c r="MS426" s="18" t="s">
        <v>57</v>
      </c>
      <c r="MT426" s="18" t="s">
        <v>58</v>
      </c>
      <c r="MU426" s="18" t="s">
        <v>59</v>
      </c>
      <c r="MV426" s="17"/>
      <c r="MW426" s="1"/>
      <c r="MZ426" s="18"/>
      <c r="NA426" s="18" t="s">
        <v>56</v>
      </c>
      <c r="NB426" s="18" t="s">
        <v>57</v>
      </c>
      <c r="NC426" s="18" t="s">
        <v>58</v>
      </c>
      <c r="ND426" s="18" t="s">
        <v>59</v>
      </c>
      <c r="NE426" s="17"/>
      <c r="NF426" s="1"/>
      <c r="NI426" s="18"/>
      <c r="NJ426" s="18" t="s">
        <v>56</v>
      </c>
      <c r="NK426" s="18" t="s">
        <v>57</v>
      </c>
      <c r="NL426" s="18" t="s">
        <v>58</v>
      </c>
      <c r="NM426" s="18" t="s">
        <v>59</v>
      </c>
      <c r="NN426" s="17"/>
      <c r="NO426" s="1"/>
      <c r="NR426" s="18"/>
      <c r="NS426" s="18" t="s">
        <v>56</v>
      </c>
      <c r="NT426" s="18" t="s">
        <v>57</v>
      </c>
      <c r="NU426" s="18" t="s">
        <v>58</v>
      </c>
      <c r="NV426" s="18" t="s">
        <v>59</v>
      </c>
      <c r="NW426" s="17"/>
      <c r="NX426" s="1"/>
      <c r="OA426" s="18"/>
      <c r="OB426" s="18" t="s">
        <v>56</v>
      </c>
      <c r="OC426" s="18" t="s">
        <v>57</v>
      </c>
      <c r="OD426" s="18" t="s">
        <v>58</v>
      </c>
      <c r="OE426" s="18" t="s">
        <v>59</v>
      </c>
      <c r="OF426" s="17"/>
      <c r="OG426" s="1"/>
      <c r="OJ426" s="18"/>
      <c r="OK426" s="18" t="s">
        <v>56</v>
      </c>
      <c r="OL426" s="18" t="s">
        <v>57</v>
      </c>
      <c r="OM426" s="18" t="s">
        <v>58</v>
      </c>
      <c r="ON426" s="18" t="s">
        <v>59</v>
      </c>
      <c r="OO426" s="17"/>
      <c r="OP426" s="1"/>
      <c r="OS426" s="18"/>
      <c r="OT426" s="18" t="s">
        <v>56</v>
      </c>
      <c r="OU426" s="18" t="s">
        <v>57</v>
      </c>
      <c r="OV426" s="18" t="s">
        <v>58</v>
      </c>
      <c r="OW426" s="18" t="s">
        <v>59</v>
      </c>
      <c r="OX426" s="17"/>
      <c r="OY426" s="1"/>
      <c r="PB426" s="18"/>
      <c r="PC426" s="18" t="s">
        <v>56</v>
      </c>
      <c r="PD426" s="18" t="s">
        <v>57</v>
      </c>
      <c r="PE426" s="18" t="s">
        <v>58</v>
      </c>
      <c r="PF426" s="18" t="s">
        <v>59</v>
      </c>
      <c r="PG426" s="17"/>
      <c r="PH426" s="1"/>
      <c r="PK426" s="18"/>
      <c r="PL426" s="18" t="s">
        <v>56</v>
      </c>
      <c r="PM426" s="18" t="s">
        <v>57</v>
      </c>
      <c r="PN426" s="18" t="s">
        <v>58</v>
      </c>
      <c r="PO426" s="18" t="s">
        <v>59</v>
      </c>
      <c r="PP426" s="17"/>
      <c r="PQ426" s="1"/>
      <c r="PT426" s="18"/>
      <c r="PU426" s="18" t="s">
        <v>56</v>
      </c>
      <c r="PV426" s="18" t="s">
        <v>57</v>
      </c>
      <c r="PW426" s="18" t="s">
        <v>58</v>
      </c>
      <c r="PX426" s="18" t="s">
        <v>59</v>
      </c>
      <c r="PY426" s="17"/>
      <c r="PZ426" s="1"/>
      <c r="QC426" s="18"/>
      <c r="QD426" s="18" t="s">
        <v>56</v>
      </c>
      <c r="QE426" s="18" t="s">
        <v>57</v>
      </c>
      <c r="QF426" s="18" t="s">
        <v>58</v>
      </c>
      <c r="QG426" s="18" t="s">
        <v>59</v>
      </c>
      <c r="QH426" s="17"/>
      <c r="QI426" s="1"/>
      <c r="QL426" s="18"/>
      <c r="QM426" s="18" t="s">
        <v>56</v>
      </c>
      <c r="QN426" s="18" t="s">
        <v>57</v>
      </c>
      <c r="QO426" s="18" t="s">
        <v>58</v>
      </c>
      <c r="QP426" s="18" t="s">
        <v>59</v>
      </c>
      <c r="QQ426" s="17"/>
      <c r="QR426" s="1"/>
      <c r="QU426" s="18"/>
      <c r="QV426" s="18" t="s">
        <v>56</v>
      </c>
      <c r="QW426" s="18" t="s">
        <v>57</v>
      </c>
      <c r="QX426" s="18" t="s">
        <v>58</v>
      </c>
      <c r="QY426" s="18" t="s">
        <v>59</v>
      </c>
      <c r="QZ426" s="17"/>
      <c r="RA426" s="1"/>
      <c r="RD426" s="18"/>
      <c r="RE426" s="18" t="s">
        <v>56</v>
      </c>
      <c r="RF426" s="18" t="s">
        <v>57</v>
      </c>
      <c r="RG426" s="18" t="s">
        <v>58</v>
      </c>
      <c r="RH426" s="18" t="s">
        <v>59</v>
      </c>
      <c r="RI426" s="17"/>
      <c r="RJ426" s="1"/>
      <c r="RM426" s="18"/>
      <c r="RN426" s="18" t="s">
        <v>56</v>
      </c>
      <c r="RO426" s="18" t="s">
        <v>57</v>
      </c>
      <c r="RP426" s="18" t="s">
        <v>58</v>
      </c>
      <c r="RQ426" s="18" t="s">
        <v>59</v>
      </c>
      <c r="RR426" s="17"/>
      <c r="RS426" s="313"/>
      <c r="RW426" s="18" t="s">
        <v>56</v>
      </c>
      <c r="RX426" s="18" t="s">
        <v>57</v>
      </c>
      <c r="RY426" s="18" t="s">
        <v>58</v>
      </c>
      <c r="RZ426" s="18" t="s">
        <v>59</v>
      </c>
      <c r="SA426" s="63"/>
      <c r="SB426" s="313"/>
      <c r="SF426" s="18" t="s">
        <v>56</v>
      </c>
      <c r="SG426" s="18" t="s">
        <v>57</v>
      </c>
      <c r="SH426" s="18" t="s">
        <v>58</v>
      </c>
      <c r="SI426" s="18" t="s">
        <v>59</v>
      </c>
      <c r="SJ426" s="63"/>
      <c r="SK426" s="313"/>
      <c r="SO426" s="18" t="s">
        <v>56</v>
      </c>
      <c r="SP426" s="18" t="s">
        <v>57</v>
      </c>
      <c r="SQ426" s="18" t="s">
        <v>58</v>
      </c>
      <c r="SR426" s="18" t="s">
        <v>59</v>
      </c>
      <c r="SS426" s="63"/>
      <c r="ST426" s="313"/>
      <c r="SX426" s="18" t="s">
        <v>56</v>
      </c>
      <c r="SY426" s="18" t="s">
        <v>57</v>
      </c>
      <c r="SZ426" s="18" t="s">
        <v>58</v>
      </c>
      <c r="TA426" s="18" t="s">
        <v>59</v>
      </c>
      <c r="TB426" s="63"/>
      <c r="TC426" s="313"/>
      <c r="TG426" s="18" t="s">
        <v>56</v>
      </c>
      <c r="TH426" s="18" t="s">
        <v>57</v>
      </c>
      <c r="TI426" s="18" t="s">
        <v>58</v>
      </c>
      <c r="TJ426" s="18" t="s">
        <v>59</v>
      </c>
      <c r="TK426" s="63"/>
      <c r="TL426" s="313"/>
      <c r="TP426" s="18" t="s">
        <v>56</v>
      </c>
      <c r="TQ426" s="18" t="s">
        <v>57</v>
      </c>
      <c r="TR426" s="18" t="s">
        <v>58</v>
      </c>
      <c r="TS426" s="18" t="s">
        <v>59</v>
      </c>
      <c r="TT426" s="63"/>
      <c r="TU426" s="313"/>
      <c r="TY426" s="18" t="s">
        <v>56</v>
      </c>
      <c r="TZ426" s="18" t="s">
        <v>57</v>
      </c>
      <c r="UA426" s="18" t="s">
        <v>58</v>
      </c>
      <c r="UB426" s="18" t="s">
        <v>59</v>
      </c>
      <c r="UC426" s="63"/>
      <c r="UD426" s="313"/>
      <c r="UH426" s="18" t="s">
        <v>56</v>
      </c>
      <c r="UI426" s="18" t="s">
        <v>57</v>
      </c>
      <c r="UJ426" s="18" t="s">
        <v>58</v>
      </c>
      <c r="UK426" s="18" t="s">
        <v>59</v>
      </c>
      <c r="UL426" s="63"/>
      <c r="UM426" s="313"/>
      <c r="UQ426" s="18" t="s">
        <v>56</v>
      </c>
      <c r="UR426" s="18" t="s">
        <v>57</v>
      </c>
      <c r="US426" s="18" t="s">
        <v>58</v>
      </c>
      <c r="UT426" s="18" t="s">
        <v>59</v>
      </c>
      <c r="UU426" s="63"/>
      <c r="UV426" s="313"/>
      <c r="UZ426" s="18" t="s">
        <v>56</v>
      </c>
      <c r="VA426" s="18" t="s">
        <v>57</v>
      </c>
      <c r="VB426" s="18" t="s">
        <v>58</v>
      </c>
      <c r="VC426" s="18" t="s">
        <v>59</v>
      </c>
      <c r="VD426" s="63"/>
      <c r="VE426" s="313"/>
      <c r="VI426" s="18" t="s">
        <v>56</v>
      </c>
      <c r="VJ426" s="18" t="s">
        <v>57</v>
      </c>
      <c r="VK426" s="18" t="s">
        <v>58</v>
      </c>
      <c r="VL426" s="18" t="s">
        <v>59</v>
      </c>
      <c r="VM426" s="63"/>
      <c r="VN426" s="313"/>
      <c r="VR426" s="18" t="s">
        <v>56</v>
      </c>
      <c r="VS426" s="18" t="s">
        <v>57</v>
      </c>
      <c r="VT426" s="18" t="s">
        <v>58</v>
      </c>
      <c r="VU426" s="18" t="s">
        <v>59</v>
      </c>
      <c r="VV426" s="63"/>
      <c r="VW426" s="313"/>
      <c r="WA426" s="18" t="s">
        <v>56</v>
      </c>
      <c r="WB426" s="18" t="s">
        <v>57</v>
      </c>
      <c r="WC426" s="18" t="s">
        <v>58</v>
      </c>
      <c r="WD426" s="18" t="s">
        <v>59</v>
      </c>
      <c r="WE426" s="63"/>
      <c r="WF426" s="313"/>
      <c r="WJ426" s="18" t="s">
        <v>56</v>
      </c>
      <c r="WK426" s="18" t="s">
        <v>57</v>
      </c>
      <c r="WL426" s="18" t="s">
        <v>58</v>
      </c>
      <c r="WM426" s="18" t="s">
        <v>59</v>
      </c>
      <c r="WN426" s="63"/>
      <c r="WO426" s="313"/>
      <c r="WS426" s="18" t="s">
        <v>56</v>
      </c>
      <c r="WT426" s="18" t="s">
        <v>57</v>
      </c>
      <c r="WU426" s="18" t="s">
        <v>58</v>
      </c>
      <c r="WV426" s="18" t="s">
        <v>59</v>
      </c>
      <c r="WW426" s="63"/>
      <c r="WX426" s="313"/>
      <c r="XB426" s="18" t="s">
        <v>56</v>
      </c>
      <c r="XC426" s="18" t="s">
        <v>57</v>
      </c>
      <c r="XD426" s="18" t="s">
        <v>58</v>
      </c>
      <c r="XE426" s="18" t="s">
        <v>59</v>
      </c>
      <c r="XF426" s="63"/>
      <c r="XG426" s="313"/>
      <c r="XK426" s="18" t="s">
        <v>56</v>
      </c>
      <c r="XL426" s="18" t="s">
        <v>57</v>
      </c>
      <c r="XM426" s="18" t="s">
        <v>58</v>
      </c>
      <c r="XN426" s="18" t="s">
        <v>59</v>
      </c>
      <c r="XO426" s="63"/>
      <c r="XP426" s="313"/>
      <c r="XT426" s="18" t="s">
        <v>56</v>
      </c>
      <c r="XU426" s="18" t="s">
        <v>57</v>
      </c>
      <c r="XV426" s="18" t="s">
        <v>58</v>
      </c>
      <c r="XW426" s="18" t="s">
        <v>59</v>
      </c>
      <c r="XX426" s="63"/>
      <c r="XY426" s="313"/>
      <c r="YC426" s="18" t="s">
        <v>56</v>
      </c>
      <c r="YD426" s="18" t="s">
        <v>57</v>
      </c>
      <c r="YE426" s="18" t="s">
        <v>58</v>
      </c>
      <c r="YF426" s="18" t="s">
        <v>59</v>
      </c>
      <c r="YG426" s="63"/>
      <c r="YH426" s="313"/>
      <c r="YL426" s="18" t="s">
        <v>56</v>
      </c>
      <c r="YM426" s="18" t="s">
        <v>57</v>
      </c>
      <c r="YN426" s="18" t="s">
        <v>58</v>
      </c>
      <c r="YO426" s="18" t="s">
        <v>59</v>
      </c>
      <c r="YP426" s="63"/>
      <c r="YQ426" s="313"/>
      <c r="YU426" s="18" t="s">
        <v>56</v>
      </c>
      <c r="YV426" s="18" t="s">
        <v>57</v>
      </c>
      <c r="YW426" s="18" t="s">
        <v>58</v>
      </c>
      <c r="YX426" s="18" t="s">
        <v>59</v>
      </c>
      <c r="YY426" s="63"/>
      <c r="YZ426" s="313"/>
      <c r="ZD426" s="18" t="s">
        <v>56</v>
      </c>
      <c r="ZE426" s="18" t="s">
        <v>57</v>
      </c>
      <c r="ZF426" s="18" t="s">
        <v>58</v>
      </c>
      <c r="ZG426" s="18" t="s">
        <v>59</v>
      </c>
      <c r="ZH426" s="63"/>
      <c r="ZI426" s="313"/>
      <c r="ZM426" s="18" t="s">
        <v>56</v>
      </c>
      <c r="ZN426" s="18" t="s">
        <v>57</v>
      </c>
      <c r="ZO426" s="18" t="s">
        <v>58</v>
      </c>
      <c r="ZP426" s="18" t="s">
        <v>59</v>
      </c>
      <c r="ZQ426" s="63"/>
      <c r="ZR426" s="313"/>
      <c r="ZV426" s="18" t="s">
        <v>56</v>
      </c>
      <c r="ZW426" s="18" t="s">
        <v>57</v>
      </c>
      <c r="ZX426" s="18" t="s">
        <v>58</v>
      </c>
      <c r="ZY426" s="18" t="s">
        <v>59</v>
      </c>
      <c r="ZZ426" s="63"/>
      <c r="AAA426" s="313"/>
      <c r="AAB426" s="171"/>
      <c r="AAC426" s="171"/>
      <c r="AAD426" s="171"/>
      <c r="AAE426" s="393"/>
      <c r="AAF426" s="393"/>
      <c r="AAG426" s="393"/>
      <c r="AAH426" s="393"/>
      <c r="AAI426" s="171"/>
      <c r="AAJ426" s="313"/>
      <c r="AAK426" s="171"/>
      <c r="AAL426" s="171"/>
      <c r="AAM426" s="171"/>
      <c r="AAN426" s="393"/>
      <c r="AAO426" s="393"/>
      <c r="AAP426" s="393"/>
      <c r="AAQ426" s="393"/>
      <c r="AAR426" s="171"/>
      <c r="AAS426" s="313"/>
      <c r="AAT426" s="171"/>
      <c r="AAU426" s="171"/>
      <c r="AAV426" s="171"/>
      <c r="AAW426" s="393"/>
      <c r="AAX426" s="393"/>
      <c r="AAY426" s="393"/>
      <c r="AAZ426" s="393"/>
      <c r="ABA426" s="171"/>
      <c r="ABB426" s="313"/>
      <c r="ABC426" s="171"/>
      <c r="ABD426" s="171"/>
      <c r="ABE426" s="171"/>
      <c r="ABF426" s="393"/>
      <c r="ABG426" s="393"/>
      <c r="ABH426" s="393"/>
      <c r="ABI426" s="393"/>
      <c r="ABJ426" s="171"/>
      <c r="ABK426" s="313"/>
      <c r="ABL426" s="171"/>
      <c r="ABM426" s="171"/>
      <c r="ABN426" s="171"/>
      <c r="ABO426" s="393"/>
      <c r="ABP426" s="393"/>
      <c r="ABQ426" s="393"/>
      <c r="ABR426" s="393"/>
      <c r="ABS426" s="171"/>
      <c r="ABT426" s="313"/>
      <c r="ABU426" s="171"/>
      <c r="ABV426" s="171"/>
      <c r="ABW426" s="171"/>
      <c r="ABX426" s="393"/>
      <c r="ABY426" s="393"/>
      <c r="ABZ426" s="393"/>
      <c r="ACA426" s="393"/>
      <c r="ACB426" s="171"/>
      <c r="ACC426" s="313"/>
      <c r="ACD426" s="171"/>
      <c r="ACE426" s="171"/>
      <c r="ACF426" s="171"/>
      <c r="ACG426" s="393"/>
      <c r="ACH426" s="393"/>
      <c r="ACI426" s="393"/>
      <c r="ACJ426" s="393"/>
      <c r="ACK426" s="171"/>
      <c r="ACL426" s="313"/>
      <c r="ACM426" s="171"/>
      <c r="ACN426" s="171"/>
      <c r="ACO426" s="171"/>
      <c r="ACP426" s="393"/>
      <c r="ACQ426" s="393"/>
      <c r="ACR426" s="393"/>
      <c r="ACS426" s="393"/>
      <c r="ACT426" s="171"/>
      <c r="ACU426" s="313"/>
      <c r="ACV426" s="171"/>
      <c r="ACW426" s="171"/>
      <c r="ACX426" s="171"/>
      <c r="ACY426" s="393"/>
      <c r="ACZ426" s="393"/>
      <c r="ADA426" s="393"/>
      <c r="ADB426" s="393"/>
      <c r="ADC426" s="171"/>
      <c r="ADD426" s="313"/>
      <c r="ADE426" s="171"/>
      <c r="ADF426" s="171"/>
      <c r="ADG426" s="171"/>
      <c r="ADH426" s="393"/>
      <c r="ADI426" s="393"/>
      <c r="ADJ426" s="393"/>
      <c r="ADK426" s="393"/>
      <c r="ADL426" s="171"/>
      <c r="ADM426" s="313"/>
      <c r="ADN426" s="171"/>
      <c r="ADO426" s="171"/>
      <c r="ADP426" s="171"/>
      <c r="ADQ426" s="393"/>
      <c r="ADR426" s="393"/>
      <c r="ADS426" s="393"/>
      <c r="ADT426" s="393"/>
      <c r="ADU426" s="171"/>
      <c r="ADV426" s="313"/>
      <c r="ADW426" s="171"/>
      <c r="ADX426" s="171"/>
      <c r="ADY426" s="171"/>
      <c r="ADZ426" s="393"/>
      <c r="AEA426" s="393"/>
      <c r="AEB426" s="393"/>
      <c r="AEC426" s="393"/>
      <c r="AED426" s="171"/>
    </row>
    <row r="427" spans="1:810" s="20" customFormat="1" ht="15">
      <c r="A427" s="19" t="s">
        <v>60</v>
      </c>
      <c r="B427" s="347" t="s">
        <v>441</v>
      </c>
      <c r="D427" s="350"/>
      <c r="E427" s="350">
        <f>SUM($F$1460)</f>
        <v>1494</v>
      </c>
      <c r="F427" s="19" t="s">
        <v>61</v>
      </c>
      <c r="G427" s="12">
        <f>E427*1.5</f>
        <v>2241</v>
      </c>
      <c r="H427" s="12"/>
      <c r="I427" s="21"/>
      <c r="J427" s="19" t="s">
        <v>60</v>
      </c>
      <c r="K427" s="347" t="s">
        <v>432</v>
      </c>
      <c r="N427" s="350">
        <f>SUM($F$519)</f>
        <v>567</v>
      </c>
      <c r="O427" s="19" t="s">
        <v>61</v>
      </c>
      <c r="P427" s="12">
        <f>N427*1.5</f>
        <v>850.5</v>
      </c>
      <c r="Q427" s="12"/>
      <c r="R427" s="21"/>
      <c r="S427" s="19" t="s">
        <v>60</v>
      </c>
      <c r="T427" s="347" t="s">
        <v>429</v>
      </c>
      <c r="W427" s="350">
        <f>SUM($F$1484)</f>
        <v>555</v>
      </c>
      <c r="X427" s="19" t="s">
        <v>61</v>
      </c>
      <c r="Y427" s="12">
        <f>W427*1.5</f>
        <v>832.5</v>
      </c>
      <c r="Z427" s="12"/>
      <c r="AA427" s="21"/>
      <c r="AB427" s="19" t="s">
        <v>60</v>
      </c>
      <c r="AC427" s="347" t="s">
        <v>441</v>
      </c>
      <c r="AF427" s="350">
        <f>SUM($F$1460)</f>
        <v>1494</v>
      </c>
      <c r="AG427" s="19" t="s">
        <v>61</v>
      </c>
      <c r="AH427" s="12">
        <f>AF427*1.5</f>
        <v>2241</v>
      </c>
      <c r="AI427" s="12"/>
      <c r="AJ427" s="21"/>
      <c r="AK427" s="19" t="s">
        <v>60</v>
      </c>
      <c r="AL427" s="349" t="s">
        <v>441</v>
      </c>
      <c r="AO427" s="350">
        <f>SUM($F$1460)</f>
        <v>1494</v>
      </c>
      <c r="AP427" s="19" t="s">
        <v>2620</v>
      </c>
      <c r="AQ427" s="12">
        <f>AO427*1.5*1.1</f>
        <v>2465.1000000000004</v>
      </c>
      <c r="AR427" s="12"/>
      <c r="AS427" s="21"/>
      <c r="AT427" s="19" t="s">
        <v>60</v>
      </c>
      <c r="AU427" s="347" t="s">
        <v>441</v>
      </c>
      <c r="AX427" s="350">
        <f>SUM($F$1460)</f>
        <v>1494</v>
      </c>
      <c r="AY427" s="19" t="s">
        <v>61</v>
      </c>
      <c r="AZ427" s="12">
        <f>AX427*1.5</f>
        <v>2241</v>
      </c>
      <c r="BA427" s="12"/>
      <c r="BB427" s="21"/>
      <c r="BC427" s="19" t="s">
        <v>60</v>
      </c>
      <c r="BD427" s="347" t="s">
        <v>441</v>
      </c>
      <c r="BG427" s="350">
        <f>SUM($F$1460)</f>
        <v>1494</v>
      </c>
      <c r="BH427" s="19" t="s">
        <v>61</v>
      </c>
      <c r="BI427" s="12">
        <f>BG427*1.5</f>
        <v>2241</v>
      </c>
      <c r="BJ427" s="12"/>
      <c r="BK427" s="21"/>
      <c r="BL427" s="19" t="s">
        <v>60</v>
      </c>
      <c r="BM427" s="347" t="s">
        <v>432</v>
      </c>
      <c r="BP427" s="350">
        <f>SUM($F$519)</f>
        <v>567</v>
      </c>
      <c r="BQ427" s="19" t="s">
        <v>61</v>
      </c>
      <c r="BR427" s="12">
        <f>BP427*1.5</f>
        <v>850.5</v>
      </c>
      <c r="BS427" s="12"/>
      <c r="BT427" s="21"/>
      <c r="BU427" s="19" t="s">
        <v>60</v>
      </c>
      <c r="BV427" s="347" t="s">
        <v>441</v>
      </c>
      <c r="BY427" s="350">
        <f>SUM($F$1460)</f>
        <v>1494</v>
      </c>
      <c r="BZ427" s="19" t="s">
        <v>61</v>
      </c>
      <c r="CA427" s="12">
        <f>BY427*1.5</f>
        <v>2241</v>
      </c>
      <c r="CB427" s="12"/>
      <c r="CC427" s="21"/>
      <c r="CD427" s="19" t="s">
        <v>60</v>
      </c>
      <c r="CE427" s="347" t="s">
        <v>437</v>
      </c>
      <c r="CH427" s="350">
        <f>SUM($F$609)</f>
        <v>260</v>
      </c>
      <c r="CI427" s="19" t="s">
        <v>61</v>
      </c>
      <c r="CJ427" s="12">
        <f>CH427*1.5</f>
        <v>390</v>
      </c>
      <c r="CK427" s="12"/>
      <c r="CL427" s="21"/>
      <c r="CM427" s="19" t="s">
        <v>60</v>
      </c>
      <c r="CN427" s="347" t="s">
        <v>432</v>
      </c>
      <c r="CQ427" s="350">
        <f>SUM($F$519)</f>
        <v>567</v>
      </c>
      <c r="CR427" s="19" t="s">
        <v>61</v>
      </c>
      <c r="CS427" s="12">
        <f>CQ427*1.5</f>
        <v>850.5</v>
      </c>
      <c r="CT427" s="12"/>
      <c r="CU427" s="21"/>
      <c r="CV427" s="19" t="s">
        <v>60</v>
      </c>
      <c r="CW427" s="347" t="s">
        <v>441</v>
      </c>
      <c r="CZ427" s="350">
        <f>SUM($F$1460)</f>
        <v>1494</v>
      </c>
      <c r="DA427" s="19" t="s">
        <v>61</v>
      </c>
      <c r="DB427" s="12">
        <f>CZ427*1.5</f>
        <v>2241</v>
      </c>
      <c r="DC427" s="12"/>
      <c r="DD427" s="21"/>
      <c r="DE427" s="19" t="s">
        <v>60</v>
      </c>
      <c r="DF427" s="347" t="s">
        <v>441</v>
      </c>
      <c r="DI427" s="350">
        <f>SUM($F$1460)</f>
        <v>1494</v>
      </c>
      <c r="DJ427" s="19" t="s">
        <v>61</v>
      </c>
      <c r="DK427" s="12">
        <f>DI427*1.5</f>
        <v>2241</v>
      </c>
      <c r="DL427" s="12"/>
      <c r="DM427" s="21"/>
      <c r="DN427" s="19" t="s">
        <v>60</v>
      </c>
      <c r="DO427" s="347" t="s">
        <v>441</v>
      </c>
      <c r="DR427" s="350">
        <f>SUM($F$1460)</f>
        <v>1494</v>
      </c>
      <c r="DS427" s="19" t="s">
        <v>61</v>
      </c>
      <c r="DT427" s="12">
        <f>DR427*1.5</f>
        <v>2241</v>
      </c>
      <c r="DU427" s="12"/>
      <c r="DV427" s="21"/>
      <c r="DW427" s="19" t="s">
        <v>60</v>
      </c>
      <c r="DX427" s="347" t="s">
        <v>441</v>
      </c>
      <c r="EA427" s="350">
        <f>SUM($F$1460)</f>
        <v>1494</v>
      </c>
      <c r="EB427" s="19" t="s">
        <v>61</v>
      </c>
      <c r="EC427" s="12">
        <f>EA427*1.5</f>
        <v>2241</v>
      </c>
      <c r="ED427" s="12"/>
      <c r="EE427" s="21"/>
      <c r="EF427" s="19" t="s">
        <v>60</v>
      </c>
      <c r="EG427" s="349" t="s">
        <v>441</v>
      </c>
      <c r="EJ427" s="350">
        <f>SUM($F$1460)</f>
        <v>1494</v>
      </c>
      <c r="EK427" s="19" t="s">
        <v>2620</v>
      </c>
      <c r="EL427" s="12">
        <f>EJ427*1.5*1.1</f>
        <v>2465.1000000000004</v>
      </c>
      <c r="EM427" s="12"/>
      <c r="EN427" s="21"/>
      <c r="EO427" s="19" t="s">
        <v>60</v>
      </c>
      <c r="EP427" s="347" t="s">
        <v>441</v>
      </c>
      <c r="ES427" s="350">
        <f>SUM($F$1460)</f>
        <v>1494</v>
      </c>
      <c r="ET427" s="19" t="s">
        <v>61</v>
      </c>
      <c r="EU427" s="12">
        <f>ES427*1.5</f>
        <v>2241</v>
      </c>
      <c r="EV427" s="12"/>
      <c r="EW427" s="21"/>
      <c r="EX427" s="19" t="s">
        <v>60</v>
      </c>
      <c r="EY427" s="368" t="s">
        <v>437</v>
      </c>
      <c r="FB427" s="350">
        <f>SUM($F$609)</f>
        <v>260</v>
      </c>
      <c r="FC427" s="19" t="s">
        <v>61</v>
      </c>
      <c r="FD427" s="12">
        <f>FB427*1.5</f>
        <v>390</v>
      </c>
      <c r="FE427" s="12"/>
      <c r="FF427" s="21"/>
      <c r="FG427" s="19" t="s">
        <v>60</v>
      </c>
      <c r="FH427" s="347" t="s">
        <v>432</v>
      </c>
      <c r="FK427" s="350">
        <f>SUM($F$519)</f>
        <v>567</v>
      </c>
      <c r="FL427" s="19" t="s">
        <v>61</v>
      </c>
      <c r="FM427" s="12">
        <f>FK427*1.5</f>
        <v>850.5</v>
      </c>
      <c r="FN427" s="12"/>
      <c r="FO427" s="21"/>
      <c r="FP427" s="19" t="s">
        <v>60</v>
      </c>
      <c r="FQ427" s="347" t="s">
        <v>432</v>
      </c>
      <c r="FT427" s="350">
        <f>SUM($F$519)</f>
        <v>567</v>
      </c>
      <c r="FU427" s="19" t="s">
        <v>61</v>
      </c>
      <c r="FV427" s="12">
        <f>FT427*1.5</f>
        <v>850.5</v>
      </c>
      <c r="FW427" s="12"/>
      <c r="FX427" s="21"/>
      <c r="FY427" s="19" t="s">
        <v>60</v>
      </c>
      <c r="FZ427" s="347" t="s">
        <v>441</v>
      </c>
      <c r="GC427" s="350">
        <f>SUM($F$1460)</f>
        <v>1494</v>
      </c>
      <c r="GD427" s="19" t="s">
        <v>61</v>
      </c>
      <c r="GE427" s="12">
        <f>GC427*1.5</f>
        <v>2241</v>
      </c>
      <c r="GF427" s="12"/>
      <c r="GG427" s="21"/>
      <c r="GH427" s="19" t="s">
        <v>60</v>
      </c>
      <c r="GI427" s="347" t="s">
        <v>437</v>
      </c>
      <c r="GL427" s="350">
        <f>SUM($F$609)</f>
        <v>260</v>
      </c>
      <c r="GM427" s="19" t="s">
        <v>61</v>
      </c>
      <c r="GN427" s="12">
        <f>GL427*1.5</f>
        <v>390</v>
      </c>
      <c r="GO427" s="12"/>
      <c r="GP427" s="21"/>
      <c r="GQ427" s="19" t="s">
        <v>60</v>
      </c>
      <c r="GR427" s="347" t="s">
        <v>471</v>
      </c>
      <c r="GU427" s="350">
        <f>SUM($F$907)</f>
        <v>680</v>
      </c>
      <c r="GV427" s="19" t="s">
        <v>61</v>
      </c>
      <c r="GW427" s="12">
        <f>GU427*1.5</f>
        <v>1020</v>
      </c>
      <c r="GX427" s="12"/>
      <c r="GY427" s="21"/>
      <c r="GZ427" s="19" t="s">
        <v>60</v>
      </c>
      <c r="HA427" s="347" t="s">
        <v>441</v>
      </c>
      <c r="HD427" s="350">
        <f>SUM($F$1460)</f>
        <v>1494</v>
      </c>
      <c r="HE427" s="19" t="s">
        <v>61</v>
      </c>
      <c r="HF427" s="12">
        <f>HD427*1.5</f>
        <v>2241</v>
      </c>
      <c r="HG427" s="12"/>
      <c r="HH427" s="21"/>
      <c r="HI427" s="19" t="s">
        <v>60</v>
      </c>
      <c r="HJ427" s="347" t="s">
        <v>432</v>
      </c>
      <c r="HM427" s="350">
        <f>SUM($F$519)</f>
        <v>567</v>
      </c>
      <c r="HN427" s="19" t="s">
        <v>61</v>
      </c>
      <c r="HO427" s="12">
        <f>HM427*1.5</f>
        <v>850.5</v>
      </c>
      <c r="HP427" s="12"/>
      <c r="HQ427" s="21"/>
      <c r="HR427" s="19" t="s">
        <v>60</v>
      </c>
      <c r="HS427" s="347" t="s">
        <v>441</v>
      </c>
      <c r="HV427" s="350">
        <f>SUM($F$1460)</f>
        <v>1494</v>
      </c>
      <c r="HW427" s="19" t="s">
        <v>61</v>
      </c>
      <c r="HX427" s="12">
        <f>HV427*1.5</f>
        <v>2241</v>
      </c>
      <c r="HY427" s="12"/>
      <c r="HZ427" s="21"/>
      <c r="IA427" s="19" t="s">
        <v>60</v>
      </c>
      <c r="IB427" s="347" t="s">
        <v>437</v>
      </c>
      <c r="IE427" s="350">
        <f>SUM($F$609)</f>
        <v>260</v>
      </c>
      <c r="IF427" s="19" t="s">
        <v>61</v>
      </c>
      <c r="IG427" s="12">
        <f>IE427*1.5</f>
        <v>390</v>
      </c>
      <c r="IH427" s="12"/>
      <c r="II427" s="21"/>
      <c r="IJ427" s="19" t="s">
        <v>60</v>
      </c>
      <c r="IK427" s="347" t="s">
        <v>434</v>
      </c>
      <c r="IN427" s="350">
        <f>SUM($F$1655)</f>
        <v>238</v>
      </c>
      <c r="IO427" s="19" t="s">
        <v>61</v>
      </c>
      <c r="IP427" s="12">
        <f>IN427*1.5</f>
        <v>357</v>
      </c>
      <c r="IQ427" s="12"/>
      <c r="IR427" s="21"/>
      <c r="IS427" s="19" t="s">
        <v>60</v>
      </c>
      <c r="IT427" s="325" t="s">
        <v>189</v>
      </c>
      <c r="IW427" s="364" t="s">
        <v>189</v>
      </c>
      <c r="IX427" s="19" t="s">
        <v>61</v>
      </c>
      <c r="IY427" s="364" t="s">
        <v>189</v>
      </c>
      <c r="IZ427" s="12"/>
      <c r="JA427" s="21"/>
      <c r="JB427" s="19" t="s">
        <v>60</v>
      </c>
      <c r="JC427" s="347" t="s">
        <v>427</v>
      </c>
      <c r="JF427" s="350">
        <f>SUM($F$1652)</f>
        <v>404</v>
      </c>
      <c r="JG427" s="19" t="s">
        <v>61</v>
      </c>
      <c r="JH427" s="12">
        <f>JF427*1.5</f>
        <v>606</v>
      </c>
      <c r="JI427" s="12"/>
      <c r="JJ427" s="21"/>
      <c r="JK427" s="19" t="s">
        <v>60</v>
      </c>
      <c r="JL427" s="347" t="s">
        <v>437</v>
      </c>
      <c r="JO427" s="350">
        <f>SUM($F$609)</f>
        <v>260</v>
      </c>
      <c r="JP427" s="19" t="s">
        <v>61</v>
      </c>
      <c r="JQ427" s="12">
        <f>JO427*1.5</f>
        <v>390</v>
      </c>
      <c r="JR427" s="12"/>
      <c r="JS427" s="21"/>
      <c r="JT427" s="19" t="s">
        <v>60</v>
      </c>
      <c r="JU427" s="347" t="s">
        <v>432</v>
      </c>
      <c r="JX427" s="350">
        <f>SUM($F$519)</f>
        <v>567</v>
      </c>
      <c r="JY427" s="19" t="s">
        <v>61</v>
      </c>
      <c r="JZ427" s="12">
        <f>JX427*1.5</f>
        <v>850.5</v>
      </c>
      <c r="KA427" s="12"/>
      <c r="KB427" s="21"/>
      <c r="KC427" s="19" t="s">
        <v>60</v>
      </c>
      <c r="KD427" s="347" t="s">
        <v>441</v>
      </c>
      <c r="KG427" s="350">
        <f>SUM($F$1460)</f>
        <v>1494</v>
      </c>
      <c r="KH427" s="19" t="s">
        <v>61</v>
      </c>
      <c r="KI427" s="12">
        <f>KG427*1.5</f>
        <v>2241</v>
      </c>
      <c r="KJ427" s="12"/>
      <c r="KK427" s="21"/>
      <c r="KL427" s="19" t="s">
        <v>60</v>
      </c>
      <c r="KM427" s="347" t="s">
        <v>432</v>
      </c>
      <c r="KP427" s="350">
        <f>SUM($F$519)</f>
        <v>567</v>
      </c>
      <c r="KQ427" s="19" t="s">
        <v>61</v>
      </c>
      <c r="KR427" s="12">
        <f>KP427*1.5</f>
        <v>850.5</v>
      </c>
      <c r="KS427" s="12"/>
      <c r="KT427" s="21"/>
      <c r="KU427" s="19" t="s">
        <v>60</v>
      </c>
      <c r="KV427" s="347" t="s">
        <v>441</v>
      </c>
      <c r="KY427" s="350">
        <f>SUM($F$1460)</f>
        <v>1494</v>
      </c>
      <c r="KZ427" s="19" t="s">
        <v>61</v>
      </c>
      <c r="LA427" s="12">
        <f>KY427*1.5</f>
        <v>2241</v>
      </c>
      <c r="LB427" s="12"/>
      <c r="LC427" s="21"/>
      <c r="LD427" s="19" t="s">
        <v>60</v>
      </c>
      <c r="LE427" s="349" t="s">
        <v>441</v>
      </c>
      <c r="LH427" s="350">
        <f>SUM($F$1460)</f>
        <v>1494</v>
      </c>
      <c r="LI427" s="19" t="s">
        <v>2620</v>
      </c>
      <c r="LJ427" s="12">
        <f>LH427*1.5*1.1</f>
        <v>2465.1000000000004</v>
      </c>
      <c r="LK427" s="12"/>
      <c r="LL427" s="21"/>
      <c r="LM427" s="19" t="s">
        <v>60</v>
      </c>
      <c r="LN427" s="347" t="s">
        <v>432</v>
      </c>
      <c r="LQ427" s="350">
        <f>SUM($F$519)</f>
        <v>567</v>
      </c>
      <c r="LR427" s="19" t="s">
        <v>61</v>
      </c>
      <c r="LS427" s="12">
        <f>LQ427*1.5</f>
        <v>850.5</v>
      </c>
      <c r="LT427" s="12"/>
      <c r="LU427" s="21"/>
      <c r="LV427" s="19" t="s">
        <v>60</v>
      </c>
      <c r="LW427" s="349" t="s">
        <v>437</v>
      </c>
      <c r="LZ427" s="350">
        <f>SUM($F$609)</f>
        <v>260</v>
      </c>
      <c r="MA427" s="19" t="s">
        <v>2620</v>
      </c>
      <c r="MB427" s="12">
        <f>LZ427*1.5*1.1</f>
        <v>429.00000000000006</v>
      </c>
      <c r="MC427" s="12"/>
      <c r="MD427" s="21"/>
      <c r="ME427" s="19" t="s">
        <v>60</v>
      </c>
      <c r="MF427" s="347" t="s">
        <v>434</v>
      </c>
      <c r="MI427" s="350">
        <f>SUM($F$1655)</f>
        <v>238</v>
      </c>
      <c r="MJ427" s="19" t="s">
        <v>61</v>
      </c>
      <c r="MK427" s="12">
        <f>MI427*1.5</f>
        <v>357</v>
      </c>
      <c r="ML427" s="12"/>
      <c r="MM427" s="21"/>
      <c r="MN427" s="19" t="s">
        <v>60</v>
      </c>
      <c r="MO427" s="347" t="s">
        <v>441</v>
      </c>
      <c r="MR427" s="350">
        <f>SUM($F$1460)</f>
        <v>1494</v>
      </c>
      <c r="MS427" s="19" t="s">
        <v>61</v>
      </c>
      <c r="MT427" s="12">
        <f>MR427*1.5</f>
        <v>2241</v>
      </c>
      <c r="MU427" s="12"/>
      <c r="MV427" s="21"/>
      <c r="MW427" s="19" t="s">
        <v>60</v>
      </c>
      <c r="MX427" s="347" t="s">
        <v>437</v>
      </c>
      <c r="NA427" s="350">
        <f>SUM($F$609)</f>
        <v>260</v>
      </c>
      <c r="NB427" s="19" t="s">
        <v>61</v>
      </c>
      <c r="NC427" s="12">
        <f>NA427*1.5</f>
        <v>390</v>
      </c>
      <c r="ND427" s="12"/>
      <c r="NE427" s="21"/>
      <c r="NF427" s="19" t="s">
        <v>60</v>
      </c>
      <c r="NG427" s="349" t="s">
        <v>441</v>
      </c>
      <c r="NJ427" s="350">
        <f>SUM($F$1460)</f>
        <v>1494</v>
      </c>
      <c r="NK427" s="19" t="s">
        <v>2620</v>
      </c>
      <c r="NL427" s="12">
        <f>NJ427*1.5*1.1</f>
        <v>2465.1000000000004</v>
      </c>
      <c r="NM427" s="12"/>
      <c r="NN427" s="21"/>
      <c r="NO427" s="19" t="s">
        <v>60</v>
      </c>
      <c r="NP427" s="347" t="s">
        <v>441</v>
      </c>
      <c r="NS427" s="350">
        <f>SUM($F$1460)</f>
        <v>1494</v>
      </c>
      <c r="NT427" s="19" t="s">
        <v>61</v>
      </c>
      <c r="NU427" s="12">
        <f>NS427*1.5</f>
        <v>2241</v>
      </c>
      <c r="NV427" s="12"/>
      <c r="NW427" s="21"/>
      <c r="NX427" s="19" t="s">
        <v>60</v>
      </c>
      <c r="NY427" s="347" t="s">
        <v>437</v>
      </c>
      <c r="OB427" s="350">
        <f>SUM($F$609)</f>
        <v>260</v>
      </c>
      <c r="OC427" s="19" t="s">
        <v>61</v>
      </c>
      <c r="OD427" s="12">
        <f>OB427*1.5</f>
        <v>390</v>
      </c>
      <c r="OE427" s="12"/>
      <c r="OF427" s="21"/>
      <c r="OG427" s="19" t="s">
        <v>60</v>
      </c>
      <c r="OH427" s="349" t="s">
        <v>441</v>
      </c>
      <c r="OK427" s="350">
        <f>SUM($F$1460)</f>
        <v>1494</v>
      </c>
      <c r="OL427" s="19" t="s">
        <v>2620</v>
      </c>
      <c r="OM427" s="12">
        <f>OK427*1.5*1.1</f>
        <v>2465.1000000000004</v>
      </c>
      <c r="ON427" s="12"/>
      <c r="OO427" s="21"/>
      <c r="OP427" s="19" t="s">
        <v>60</v>
      </c>
      <c r="OQ427" s="347" t="s">
        <v>441</v>
      </c>
      <c r="OT427" s="350">
        <f>SUM($F$1460)</f>
        <v>1494</v>
      </c>
      <c r="OU427" s="19" t="s">
        <v>61</v>
      </c>
      <c r="OV427" s="12">
        <f>OT427*1.5</f>
        <v>2241</v>
      </c>
      <c r="OW427" s="12"/>
      <c r="OX427" s="21"/>
      <c r="OY427" s="19" t="s">
        <v>60</v>
      </c>
      <c r="OZ427" s="349" t="s">
        <v>432</v>
      </c>
      <c r="PC427" s="350">
        <f>SUM($F$519)</f>
        <v>567</v>
      </c>
      <c r="PD427" s="19" t="s">
        <v>2620</v>
      </c>
      <c r="PE427" s="12">
        <f>PC427*1.5*1.1</f>
        <v>935.55000000000007</v>
      </c>
      <c r="PF427" s="12"/>
      <c r="PG427" s="21"/>
      <c r="PH427" s="19" t="s">
        <v>60</v>
      </c>
      <c r="PI427" s="347" t="s">
        <v>430</v>
      </c>
      <c r="PL427" s="350">
        <f>SUM($F$1720)</f>
        <v>141</v>
      </c>
      <c r="PM427" s="19" t="s">
        <v>61</v>
      </c>
      <c r="PN427" s="12">
        <f>PL427*1.5</f>
        <v>211.5</v>
      </c>
      <c r="PO427" s="12"/>
      <c r="PP427" s="21"/>
      <c r="PQ427" s="19" t="s">
        <v>60</v>
      </c>
      <c r="PR427" s="347" t="s">
        <v>441</v>
      </c>
      <c r="PU427" s="350">
        <f>SUM($F$1460)</f>
        <v>1494</v>
      </c>
      <c r="PV427" s="19" t="s">
        <v>61</v>
      </c>
      <c r="PW427" s="12">
        <f>PU427*1.5</f>
        <v>2241</v>
      </c>
      <c r="PX427" s="12"/>
      <c r="PY427" s="21"/>
      <c r="PZ427" s="19" t="s">
        <v>60</v>
      </c>
      <c r="QA427" s="325" t="s">
        <v>189</v>
      </c>
      <c r="QD427" s="364" t="s">
        <v>189</v>
      </c>
      <c r="QE427" s="19" t="s">
        <v>61</v>
      </c>
      <c r="QF427" s="364" t="s">
        <v>189</v>
      </c>
      <c r="QG427" s="12"/>
      <c r="QH427" s="21"/>
      <c r="QI427" s="19" t="s">
        <v>60</v>
      </c>
      <c r="QJ427" s="347" t="s">
        <v>432</v>
      </c>
      <c r="QM427" s="350">
        <f>SUM($F$519)</f>
        <v>567</v>
      </c>
      <c r="QN427" s="19" t="s">
        <v>61</v>
      </c>
      <c r="QO427" s="12">
        <f>QM427*1.5</f>
        <v>850.5</v>
      </c>
      <c r="QP427" s="12"/>
      <c r="QQ427" s="21"/>
      <c r="QR427" s="19" t="s">
        <v>60</v>
      </c>
      <c r="QS427" s="368" t="s">
        <v>471</v>
      </c>
      <c r="QV427" s="350">
        <f>SUM($F$907)</f>
        <v>680</v>
      </c>
      <c r="QW427" s="19" t="s">
        <v>61</v>
      </c>
      <c r="QX427" s="12">
        <f>QV427*1.5</f>
        <v>1020</v>
      </c>
      <c r="QY427" s="12"/>
      <c r="QZ427" s="21"/>
      <c r="RA427" s="19" t="s">
        <v>60</v>
      </c>
      <c r="RB427" s="347" t="s">
        <v>640</v>
      </c>
      <c r="RE427" s="350">
        <f>SUM($F$1394)</f>
        <v>1208</v>
      </c>
      <c r="RF427" s="19" t="s">
        <v>61</v>
      </c>
      <c r="RG427" s="12">
        <f>RE427*1.5</f>
        <v>1812</v>
      </c>
      <c r="RH427" s="12"/>
      <c r="RI427" s="21"/>
      <c r="RJ427" s="19" t="s">
        <v>60</v>
      </c>
      <c r="RK427" s="347" t="s">
        <v>432</v>
      </c>
      <c r="RN427" s="350">
        <f>SUM($F$519)</f>
        <v>567</v>
      </c>
      <c r="RO427" s="19" t="s">
        <v>61</v>
      </c>
      <c r="RP427" s="12">
        <f>RN427*1.5</f>
        <v>850.5</v>
      </c>
      <c r="RQ427" s="12"/>
      <c r="RR427" s="21"/>
      <c r="RS427" s="19" t="s">
        <v>60</v>
      </c>
      <c r="RT427" s="325" t="s">
        <v>189</v>
      </c>
      <c r="RW427" s="364" t="s">
        <v>189</v>
      </c>
      <c r="RX427" s="19" t="s">
        <v>61</v>
      </c>
      <c r="RY427" s="364" t="s">
        <v>189</v>
      </c>
      <c r="SA427" s="316"/>
      <c r="SB427" s="19" t="s">
        <v>60</v>
      </c>
      <c r="SC427" s="325" t="s">
        <v>189</v>
      </c>
      <c r="SF427" s="364" t="s">
        <v>189</v>
      </c>
      <c r="SG427" s="19" t="s">
        <v>61</v>
      </c>
      <c r="SH427" s="364" t="s">
        <v>189</v>
      </c>
      <c r="SJ427" s="316"/>
      <c r="SK427" s="19" t="s">
        <v>60</v>
      </c>
      <c r="SL427" s="325" t="s">
        <v>189</v>
      </c>
      <c r="SO427" s="364" t="s">
        <v>189</v>
      </c>
      <c r="SP427" s="19" t="s">
        <v>61</v>
      </c>
      <c r="SQ427" s="364" t="s">
        <v>189</v>
      </c>
      <c r="SS427" s="316"/>
      <c r="ST427" s="19" t="s">
        <v>60</v>
      </c>
      <c r="SU427" s="325" t="s">
        <v>189</v>
      </c>
      <c r="SX427" s="364" t="s">
        <v>189</v>
      </c>
      <c r="SY427" s="19" t="s">
        <v>61</v>
      </c>
      <c r="SZ427" s="364" t="s">
        <v>189</v>
      </c>
      <c r="TB427" s="316"/>
      <c r="TC427" s="19" t="s">
        <v>60</v>
      </c>
      <c r="TD427" s="347" t="s">
        <v>432</v>
      </c>
      <c r="TG427" s="350">
        <f>SUM($F$519)</f>
        <v>567</v>
      </c>
      <c r="TH427" s="19" t="s">
        <v>61</v>
      </c>
      <c r="TI427" s="12">
        <f>TG427*1.5</f>
        <v>850.5</v>
      </c>
      <c r="TK427" s="316"/>
      <c r="TL427" s="19" t="s">
        <v>60</v>
      </c>
      <c r="TM427" s="347" t="s">
        <v>429</v>
      </c>
      <c r="TP427" s="350">
        <f>SUM($F$1484)</f>
        <v>555</v>
      </c>
      <c r="TQ427" s="19" t="s">
        <v>61</v>
      </c>
      <c r="TR427" s="12">
        <f>TP427*1.5</f>
        <v>832.5</v>
      </c>
      <c r="TT427" s="316"/>
      <c r="TU427" s="19" t="s">
        <v>60</v>
      </c>
      <c r="TV427" s="347" t="s">
        <v>640</v>
      </c>
      <c r="TY427" s="350">
        <f>SUM($F$1394)</f>
        <v>1208</v>
      </c>
      <c r="TZ427" s="19" t="s">
        <v>61</v>
      </c>
      <c r="UA427" s="12">
        <f>TY427*1.5</f>
        <v>1812</v>
      </c>
      <c r="UC427" s="316"/>
      <c r="UD427" s="19" t="s">
        <v>60</v>
      </c>
      <c r="UE427" s="361" t="s">
        <v>432</v>
      </c>
      <c r="UH427" s="350">
        <f>SUM($F$519)</f>
        <v>567</v>
      </c>
      <c r="UI427" s="19" t="s">
        <v>61</v>
      </c>
      <c r="UJ427" s="12">
        <f>UH427*1.5</f>
        <v>850.5</v>
      </c>
      <c r="UL427" s="316"/>
      <c r="UM427" s="19" t="s">
        <v>60</v>
      </c>
      <c r="UN427" s="358" t="s">
        <v>429</v>
      </c>
      <c r="UQ427" s="350">
        <f>SUM($F$1484)</f>
        <v>555</v>
      </c>
      <c r="UR427" s="19" t="s">
        <v>61</v>
      </c>
      <c r="US427" s="12">
        <f>UQ427*1.5</f>
        <v>832.5</v>
      </c>
      <c r="UU427" s="316"/>
      <c r="UV427" s="19" t="s">
        <v>60</v>
      </c>
      <c r="UW427" s="347" t="s">
        <v>432</v>
      </c>
      <c r="UZ427" s="350">
        <f>SUM($F$519)</f>
        <v>567</v>
      </c>
      <c r="VA427" s="19" t="s">
        <v>61</v>
      </c>
      <c r="VB427" s="12">
        <f>UZ427*1.5</f>
        <v>850.5</v>
      </c>
      <c r="VD427" s="316"/>
      <c r="VE427" s="19" t="s">
        <v>60</v>
      </c>
      <c r="VF427" s="347" t="s">
        <v>434</v>
      </c>
      <c r="VI427" s="350">
        <f>SUM($F$1655)</f>
        <v>238</v>
      </c>
      <c r="VJ427" s="19" t="s">
        <v>61</v>
      </c>
      <c r="VK427" s="12">
        <f>VI427*1.5</f>
        <v>357</v>
      </c>
      <c r="VM427" s="316"/>
      <c r="VN427" s="19" t="s">
        <v>60</v>
      </c>
      <c r="VO427" s="365" t="s">
        <v>437</v>
      </c>
      <c r="VR427" s="350">
        <f>SUM($F$609)</f>
        <v>260</v>
      </c>
      <c r="VS427" s="19" t="s">
        <v>2620</v>
      </c>
      <c r="VT427" s="12">
        <f>VR427*1.5*1.1</f>
        <v>429.00000000000006</v>
      </c>
      <c r="VV427" s="316"/>
      <c r="VW427" s="19" t="s">
        <v>60</v>
      </c>
      <c r="VX427" s="347" t="s">
        <v>441</v>
      </c>
      <c r="WA427" s="350">
        <f>SUM($F$1460)</f>
        <v>1494</v>
      </c>
      <c r="WB427" s="19" t="s">
        <v>61</v>
      </c>
      <c r="WC427" s="12">
        <f>WA427*1.5</f>
        <v>2241</v>
      </c>
      <c r="WE427" s="316"/>
      <c r="WF427" s="19" t="s">
        <v>60</v>
      </c>
      <c r="WG427" s="347" t="s">
        <v>432</v>
      </c>
      <c r="WJ427" s="350">
        <f>SUM($F$519)</f>
        <v>567</v>
      </c>
      <c r="WK427" s="19" t="s">
        <v>61</v>
      </c>
      <c r="WL427" s="12">
        <f>WJ427*1.5</f>
        <v>850.5</v>
      </c>
      <c r="WN427" s="316"/>
      <c r="WO427" s="19" t="s">
        <v>60</v>
      </c>
      <c r="WP427" s="347" t="s">
        <v>441</v>
      </c>
      <c r="WS427" s="350">
        <f>SUM($F$1460)</f>
        <v>1494</v>
      </c>
      <c r="WT427" s="19" t="s">
        <v>61</v>
      </c>
      <c r="WU427" s="12">
        <f>WS427*1.5</f>
        <v>2241</v>
      </c>
      <c r="WW427" s="316"/>
      <c r="WX427" s="19" t="s">
        <v>60</v>
      </c>
      <c r="WY427" s="347" t="s">
        <v>437</v>
      </c>
      <c r="XB427" s="350">
        <f>SUM($F$609)</f>
        <v>260</v>
      </c>
      <c r="XC427" s="19" t="s">
        <v>61</v>
      </c>
      <c r="XD427" s="12">
        <f>XB427*1.5</f>
        <v>390</v>
      </c>
      <c r="XF427" s="316"/>
      <c r="XG427" s="19" t="s">
        <v>60</v>
      </c>
      <c r="XH427" s="349" t="s">
        <v>441</v>
      </c>
      <c r="XK427" s="350">
        <f>SUM($F$1460)</f>
        <v>1494</v>
      </c>
      <c r="XL427" s="19" t="s">
        <v>2620</v>
      </c>
      <c r="XM427" s="12">
        <f>XK427*1.5*1.1</f>
        <v>2465.1000000000004</v>
      </c>
      <c r="XO427" s="316"/>
      <c r="XP427" s="19" t="s">
        <v>60</v>
      </c>
      <c r="XQ427" s="365" t="s">
        <v>433</v>
      </c>
      <c r="XT427" s="350">
        <f>SUM($F$1179)</f>
        <v>333</v>
      </c>
      <c r="XU427" s="19" t="s">
        <v>2620</v>
      </c>
      <c r="XV427" s="12">
        <f>XT427*1.5*1.1</f>
        <v>549.45000000000005</v>
      </c>
      <c r="XX427" s="316"/>
      <c r="XY427" s="19" t="s">
        <v>60</v>
      </c>
      <c r="XZ427" s="347" t="s">
        <v>430</v>
      </c>
      <c r="YC427" s="350">
        <f>SUM($F$1720)</f>
        <v>141</v>
      </c>
      <c r="YD427" s="19" t="s">
        <v>61</v>
      </c>
      <c r="YE427" s="12">
        <f>YC427*1.5</f>
        <v>211.5</v>
      </c>
      <c r="YG427" s="316"/>
      <c r="YH427" s="19" t="s">
        <v>60</v>
      </c>
      <c r="YI427" s="367" t="s">
        <v>441</v>
      </c>
      <c r="YL427" s="350">
        <f>SUM($F$1460)</f>
        <v>1494</v>
      </c>
      <c r="YM427" s="19" t="s">
        <v>2620</v>
      </c>
      <c r="YN427" s="12">
        <f>YL427*1.5*1.1</f>
        <v>2465.1000000000004</v>
      </c>
      <c r="YP427" s="316"/>
      <c r="YQ427" s="19" t="s">
        <v>60</v>
      </c>
      <c r="YR427" s="347" t="s">
        <v>432</v>
      </c>
      <c r="YU427" s="350">
        <f>SUM($F$519)</f>
        <v>567</v>
      </c>
      <c r="YV427" s="19" t="s">
        <v>61</v>
      </c>
      <c r="YW427" s="12">
        <f>YU427*1.5</f>
        <v>850.5</v>
      </c>
      <c r="YY427" s="316"/>
      <c r="YZ427" s="19" t="s">
        <v>60</v>
      </c>
      <c r="ZA427" s="347" t="s">
        <v>437</v>
      </c>
      <c r="ZD427" s="350">
        <f>SUM($F$609)</f>
        <v>260</v>
      </c>
      <c r="ZE427" s="19" t="s">
        <v>61</v>
      </c>
      <c r="ZF427" s="12">
        <f>ZD427*1.5</f>
        <v>390</v>
      </c>
      <c r="ZH427" s="316"/>
      <c r="ZI427" s="19" t="s">
        <v>60</v>
      </c>
      <c r="ZJ427" s="347" t="s">
        <v>432</v>
      </c>
      <c r="ZM427" s="350">
        <f>SUM($F$519)</f>
        <v>567</v>
      </c>
      <c r="ZN427" s="19" t="s">
        <v>61</v>
      </c>
      <c r="ZO427" s="12">
        <f>ZM427*1.5</f>
        <v>850.5</v>
      </c>
      <c r="ZQ427" s="316"/>
      <c r="ZR427" s="19" t="s">
        <v>60</v>
      </c>
      <c r="ZS427" s="347" t="s">
        <v>432</v>
      </c>
      <c r="ZV427" s="350">
        <f>SUM($F$519)</f>
        <v>567</v>
      </c>
      <c r="ZW427" s="19" t="s">
        <v>61</v>
      </c>
      <c r="ZX427" s="12">
        <f>ZV427*1.5</f>
        <v>850.5</v>
      </c>
      <c r="ZZ427" s="316"/>
      <c r="AAA427" s="394"/>
      <c r="AAB427" s="341"/>
      <c r="AAC427" s="395"/>
      <c r="AAD427" s="395"/>
      <c r="AAE427" s="396"/>
      <c r="AAF427" s="394"/>
      <c r="AAG427" s="267"/>
      <c r="AAH427" s="395"/>
      <c r="AAI427" s="395"/>
      <c r="AAJ427" s="394"/>
      <c r="AAK427" s="341"/>
      <c r="AAL427" s="395"/>
      <c r="AAM427" s="395"/>
      <c r="AAN427" s="396"/>
      <c r="AAO427" s="394"/>
      <c r="AAP427" s="267"/>
      <c r="AAQ427" s="395"/>
      <c r="AAR427" s="395"/>
      <c r="AAS427" s="394"/>
      <c r="AAT427" s="341"/>
      <c r="AAU427" s="395"/>
      <c r="AAV427" s="395"/>
      <c r="AAW427" s="396"/>
      <c r="AAX427" s="394"/>
      <c r="AAY427" s="267"/>
      <c r="AAZ427" s="395"/>
      <c r="ABA427" s="395"/>
      <c r="ABB427" s="394"/>
      <c r="ABC427" s="341"/>
      <c r="ABD427" s="395"/>
      <c r="ABE427" s="395"/>
      <c r="ABF427" s="396"/>
      <c r="ABG427" s="394"/>
      <c r="ABH427" s="267"/>
      <c r="ABI427" s="395"/>
      <c r="ABJ427" s="395"/>
      <c r="ABK427" s="394"/>
      <c r="ABL427" s="341"/>
      <c r="ABM427" s="395"/>
      <c r="ABN427" s="395"/>
      <c r="ABO427" s="396"/>
      <c r="ABP427" s="394"/>
      <c r="ABQ427" s="267"/>
      <c r="ABR427" s="395"/>
      <c r="ABS427" s="395"/>
      <c r="ABT427" s="394"/>
      <c r="ABU427" s="341"/>
      <c r="ABV427" s="395"/>
      <c r="ABW427" s="395"/>
      <c r="ABX427" s="396"/>
      <c r="ABY427" s="394"/>
      <c r="ABZ427" s="267"/>
      <c r="ACA427" s="395"/>
      <c r="ACB427" s="395"/>
      <c r="ACC427" s="394"/>
      <c r="ACD427" s="341"/>
      <c r="ACE427" s="395"/>
      <c r="ACF427" s="395"/>
      <c r="ACG427" s="396"/>
      <c r="ACH427" s="394"/>
      <c r="ACI427" s="267"/>
      <c r="ACJ427" s="395"/>
      <c r="ACK427" s="395"/>
      <c r="ACL427" s="394"/>
      <c r="ACM427" s="341"/>
      <c r="ACN427" s="395"/>
      <c r="ACO427" s="395"/>
      <c r="ACP427" s="396"/>
      <c r="ACQ427" s="394"/>
      <c r="ACR427" s="267"/>
      <c r="ACS427" s="395"/>
      <c r="ACT427" s="395"/>
      <c r="ACU427" s="394"/>
      <c r="ACV427" s="341"/>
      <c r="ACW427" s="395"/>
      <c r="ACX427" s="395"/>
      <c r="ACY427" s="396"/>
      <c r="ACZ427" s="394"/>
      <c r="ADA427" s="267"/>
      <c r="ADB427" s="395"/>
      <c r="ADC427" s="395"/>
      <c r="ADD427" s="394"/>
      <c r="ADE427" s="341"/>
      <c r="ADF427" s="395"/>
      <c r="ADG427" s="395"/>
      <c r="ADH427" s="396"/>
      <c r="ADI427" s="394"/>
      <c r="ADJ427" s="267"/>
      <c r="ADK427" s="395"/>
      <c r="ADL427" s="395"/>
      <c r="ADM427" s="394"/>
      <c r="ADN427" s="341"/>
      <c r="ADO427" s="395"/>
      <c r="ADP427" s="395"/>
      <c r="ADQ427" s="396"/>
      <c r="ADR427" s="394"/>
      <c r="ADS427" s="267"/>
      <c r="ADT427" s="395"/>
      <c r="ADU427" s="395"/>
      <c r="ADV427" s="394"/>
      <c r="ADW427" s="341"/>
      <c r="ADX427" s="395"/>
      <c r="ADY427" s="395"/>
      <c r="ADZ427" s="396"/>
      <c r="AEA427" s="394"/>
      <c r="AEB427" s="267"/>
      <c r="AEC427" s="395"/>
      <c r="AED427" s="395"/>
    </row>
    <row r="428" spans="1:810" s="20" customFormat="1" ht="15">
      <c r="A428" s="19" t="s">
        <v>62</v>
      </c>
      <c r="B428" s="347" t="s">
        <v>437</v>
      </c>
      <c r="D428" s="350"/>
      <c r="E428" s="350">
        <f>SUM($F$609)</f>
        <v>260</v>
      </c>
      <c r="F428" s="19" t="s">
        <v>63</v>
      </c>
      <c r="G428" s="12">
        <f>E428*1.4</f>
        <v>364</v>
      </c>
      <c r="H428" s="12"/>
      <c r="I428" s="21"/>
      <c r="J428" s="19" t="s">
        <v>62</v>
      </c>
      <c r="K428" s="347" t="s">
        <v>437</v>
      </c>
      <c r="N428" s="350">
        <f>SUM($F$609)</f>
        <v>260</v>
      </c>
      <c r="O428" s="19" t="s">
        <v>63</v>
      </c>
      <c r="P428" s="12">
        <f>N428*1.4</f>
        <v>364</v>
      </c>
      <c r="Q428" s="12"/>
      <c r="R428" s="21"/>
      <c r="S428" s="19" t="s">
        <v>62</v>
      </c>
      <c r="T428" s="347" t="s">
        <v>432</v>
      </c>
      <c r="W428" s="350">
        <f>SUM($F$519)</f>
        <v>567</v>
      </c>
      <c r="X428" s="19" t="s">
        <v>63</v>
      </c>
      <c r="Y428" s="12">
        <f>W428*1.4</f>
        <v>793.8</v>
      </c>
      <c r="Z428" s="12"/>
      <c r="AA428" s="21"/>
      <c r="AB428" s="19" t="s">
        <v>62</v>
      </c>
      <c r="AC428" s="347" t="s">
        <v>432</v>
      </c>
      <c r="AF428" s="350">
        <f>SUM($F$519)</f>
        <v>567</v>
      </c>
      <c r="AG428" s="19" t="s">
        <v>63</v>
      </c>
      <c r="AH428" s="12">
        <f>AF428*1.4</f>
        <v>793.8</v>
      </c>
      <c r="AI428" s="12"/>
      <c r="AJ428" s="21"/>
      <c r="AK428" s="19" t="s">
        <v>62</v>
      </c>
      <c r="AL428" s="347" t="s">
        <v>432</v>
      </c>
      <c r="AO428" s="350">
        <f>SUM($F$519)</f>
        <v>567</v>
      </c>
      <c r="AP428" s="19" t="s">
        <v>63</v>
      </c>
      <c r="AQ428" s="12">
        <f>AO428*1.4</f>
        <v>793.8</v>
      </c>
      <c r="AR428" s="12"/>
      <c r="AS428" s="21"/>
      <c r="AT428" s="19" t="s">
        <v>62</v>
      </c>
      <c r="AU428" s="347" t="s">
        <v>432</v>
      </c>
      <c r="AX428" s="350">
        <f>SUM($F$519)</f>
        <v>567</v>
      </c>
      <c r="AY428" s="19" t="s">
        <v>63</v>
      </c>
      <c r="AZ428" s="12">
        <f>AX428*1.4</f>
        <v>793.8</v>
      </c>
      <c r="BA428" s="12"/>
      <c r="BB428" s="21"/>
      <c r="BC428" s="19" t="s">
        <v>62</v>
      </c>
      <c r="BD428" s="347" t="s">
        <v>437</v>
      </c>
      <c r="BG428" s="350">
        <f>SUM($F$609)</f>
        <v>260</v>
      </c>
      <c r="BH428" s="19" t="s">
        <v>63</v>
      </c>
      <c r="BI428" s="12">
        <f>BG428*1.4</f>
        <v>364</v>
      </c>
      <c r="BJ428" s="12"/>
      <c r="BK428" s="21"/>
      <c r="BL428" s="19" t="s">
        <v>62</v>
      </c>
      <c r="BM428" s="347" t="s">
        <v>437</v>
      </c>
      <c r="BP428" s="350">
        <f>SUM($F$609)</f>
        <v>260</v>
      </c>
      <c r="BQ428" s="19" t="s">
        <v>63</v>
      </c>
      <c r="BR428" s="12">
        <f>BP428*1.4</f>
        <v>364</v>
      </c>
      <c r="BS428" s="12"/>
      <c r="BT428" s="21"/>
      <c r="BU428" s="19" t="s">
        <v>62</v>
      </c>
      <c r="BV428" s="347" t="s">
        <v>432</v>
      </c>
      <c r="BY428" s="350">
        <f>SUM($F$519)</f>
        <v>567</v>
      </c>
      <c r="BZ428" s="19" t="s">
        <v>63</v>
      </c>
      <c r="CA428" s="12">
        <f>BY428*1.4</f>
        <v>793.8</v>
      </c>
      <c r="CB428" s="12"/>
      <c r="CC428" s="21"/>
      <c r="CD428" s="19" t="s">
        <v>62</v>
      </c>
      <c r="CE428" s="347" t="s">
        <v>432</v>
      </c>
      <c r="CH428" s="350">
        <f>SUM($F$519)</f>
        <v>567</v>
      </c>
      <c r="CI428" s="19" t="s">
        <v>63</v>
      </c>
      <c r="CJ428" s="12">
        <f>CH428*1.4</f>
        <v>793.8</v>
      </c>
      <c r="CK428" s="12"/>
      <c r="CL428" s="21"/>
      <c r="CM428" s="19" t="s">
        <v>62</v>
      </c>
      <c r="CN428" s="347" t="s">
        <v>434</v>
      </c>
      <c r="CQ428" s="350">
        <f>SUM($F$1655)</f>
        <v>238</v>
      </c>
      <c r="CR428" s="19" t="s">
        <v>63</v>
      </c>
      <c r="CS428" s="12">
        <f>CQ428*1.4</f>
        <v>333.2</v>
      </c>
      <c r="CT428" s="12"/>
      <c r="CU428" s="21"/>
      <c r="CV428" s="19" t="s">
        <v>62</v>
      </c>
      <c r="CW428" s="347" t="s">
        <v>432</v>
      </c>
      <c r="CZ428" s="350">
        <f>SUM($F$519)</f>
        <v>567</v>
      </c>
      <c r="DA428" s="19" t="s">
        <v>63</v>
      </c>
      <c r="DB428" s="12">
        <f>CZ428*1.4</f>
        <v>793.8</v>
      </c>
      <c r="DC428" s="12"/>
      <c r="DD428" s="21"/>
      <c r="DE428" s="19" t="s">
        <v>62</v>
      </c>
      <c r="DF428" s="347" t="s">
        <v>432</v>
      </c>
      <c r="DI428" s="350">
        <f>SUM($F$519)</f>
        <v>567</v>
      </c>
      <c r="DJ428" s="19" t="s">
        <v>63</v>
      </c>
      <c r="DK428" s="12">
        <f>DI428*1.4</f>
        <v>793.8</v>
      </c>
      <c r="DL428" s="12"/>
      <c r="DM428" s="21"/>
      <c r="DN428" s="19" t="s">
        <v>62</v>
      </c>
      <c r="DO428" s="347" t="s">
        <v>437</v>
      </c>
      <c r="DR428" s="350">
        <f>SUM($F$609)</f>
        <v>260</v>
      </c>
      <c r="DS428" s="19" t="s">
        <v>63</v>
      </c>
      <c r="DT428" s="12">
        <f>DR428*1.4</f>
        <v>364</v>
      </c>
      <c r="DU428" s="12"/>
      <c r="DV428" s="21"/>
      <c r="DW428" s="19" t="s">
        <v>62</v>
      </c>
      <c r="DX428" s="347" t="s">
        <v>429</v>
      </c>
      <c r="EA428" s="350">
        <f>SUM($F$1484)</f>
        <v>555</v>
      </c>
      <c r="EB428" s="19" t="s">
        <v>63</v>
      </c>
      <c r="EC428" s="12">
        <f>EA428*1.4</f>
        <v>777</v>
      </c>
      <c r="ED428" s="12"/>
      <c r="EE428" s="21"/>
      <c r="EF428" s="19" t="s">
        <v>62</v>
      </c>
      <c r="EG428" s="347" t="s">
        <v>640</v>
      </c>
      <c r="EJ428" s="350">
        <f>SUM($F$1394)</f>
        <v>1208</v>
      </c>
      <c r="EK428" s="19" t="s">
        <v>63</v>
      </c>
      <c r="EL428" s="12">
        <f>EJ428*1.4</f>
        <v>1691.1999999999998</v>
      </c>
      <c r="EM428" s="12"/>
      <c r="EN428" s="21"/>
      <c r="EO428" s="19" t="s">
        <v>62</v>
      </c>
      <c r="EP428" s="347" t="s">
        <v>437</v>
      </c>
      <c r="ES428" s="350">
        <f>SUM($F$609)</f>
        <v>260</v>
      </c>
      <c r="ET428" s="19" t="s">
        <v>63</v>
      </c>
      <c r="EU428" s="12">
        <f>ES428*1.4</f>
        <v>364</v>
      </c>
      <c r="EV428" s="12"/>
      <c r="EW428" s="21"/>
      <c r="EX428" s="19" t="s">
        <v>62</v>
      </c>
      <c r="EY428" s="368" t="s">
        <v>432</v>
      </c>
      <c r="FB428" s="350">
        <f>SUM($F$519)</f>
        <v>567</v>
      </c>
      <c r="FC428" s="19" t="s">
        <v>63</v>
      </c>
      <c r="FD428" s="12">
        <f>FB428*1.4</f>
        <v>793.8</v>
      </c>
      <c r="FE428" s="12"/>
      <c r="FF428" s="21"/>
      <c r="FG428" s="19" t="s">
        <v>62</v>
      </c>
      <c r="FH428" s="347" t="s">
        <v>429</v>
      </c>
      <c r="FK428" s="350">
        <f>SUM($F$1484)</f>
        <v>555</v>
      </c>
      <c r="FL428" s="19" t="s">
        <v>63</v>
      </c>
      <c r="FM428" s="12">
        <f>FK428*1.4</f>
        <v>777</v>
      </c>
      <c r="FN428" s="12"/>
      <c r="FO428" s="21"/>
      <c r="FP428" s="19" t="s">
        <v>62</v>
      </c>
      <c r="FQ428" s="347" t="s">
        <v>441</v>
      </c>
      <c r="FT428" s="350">
        <f>SUM($F$1460)</f>
        <v>1494</v>
      </c>
      <c r="FU428" s="19" t="s">
        <v>63</v>
      </c>
      <c r="FV428" s="12">
        <f>FT428*1.4</f>
        <v>2091.6</v>
      </c>
      <c r="FW428" s="12"/>
      <c r="FX428" s="21"/>
      <c r="FY428" s="19" t="s">
        <v>62</v>
      </c>
      <c r="FZ428" s="347" t="s">
        <v>432</v>
      </c>
      <c r="GC428" s="350">
        <f>SUM($F$519)</f>
        <v>567</v>
      </c>
      <c r="GD428" s="19" t="s">
        <v>63</v>
      </c>
      <c r="GE428" s="12">
        <f>GC428*1.4</f>
        <v>793.8</v>
      </c>
      <c r="GF428" s="12"/>
      <c r="GG428" s="21"/>
      <c r="GH428" s="19" t="s">
        <v>62</v>
      </c>
      <c r="GI428" s="347" t="s">
        <v>441</v>
      </c>
      <c r="GL428" s="350">
        <f>SUM($F$1460)</f>
        <v>1494</v>
      </c>
      <c r="GM428" s="19" t="s">
        <v>63</v>
      </c>
      <c r="GN428" s="12">
        <f>GL428*1.4</f>
        <v>2091.6</v>
      </c>
      <c r="GO428" s="12"/>
      <c r="GP428" s="21"/>
      <c r="GQ428" s="19" t="s">
        <v>62</v>
      </c>
      <c r="GR428" s="347" t="s">
        <v>441</v>
      </c>
      <c r="GU428" s="350">
        <f>SUM($F$1460)</f>
        <v>1494</v>
      </c>
      <c r="GV428" s="19" t="s">
        <v>63</v>
      </c>
      <c r="GW428" s="12">
        <f>GU428*1.4</f>
        <v>2091.6</v>
      </c>
      <c r="GX428" s="12"/>
      <c r="GY428" s="21"/>
      <c r="GZ428" s="19" t="s">
        <v>62</v>
      </c>
      <c r="HA428" s="347" t="s">
        <v>432</v>
      </c>
      <c r="HD428" s="350">
        <f>SUM($F$519)</f>
        <v>567</v>
      </c>
      <c r="HE428" s="19" t="s">
        <v>63</v>
      </c>
      <c r="HF428" s="12">
        <f>HD428*1.4</f>
        <v>793.8</v>
      </c>
      <c r="HG428" s="12"/>
      <c r="HH428" s="21"/>
      <c r="HI428" s="19" t="s">
        <v>62</v>
      </c>
      <c r="HJ428" s="347" t="s">
        <v>437</v>
      </c>
      <c r="HM428" s="350">
        <f>SUM($F$609)</f>
        <v>260</v>
      </c>
      <c r="HN428" s="19" t="s">
        <v>63</v>
      </c>
      <c r="HO428" s="12">
        <f>HM428*1.4</f>
        <v>364</v>
      </c>
      <c r="HP428" s="12"/>
      <c r="HQ428" s="21"/>
      <c r="HR428" s="19" t="s">
        <v>62</v>
      </c>
      <c r="HS428" s="347" t="s">
        <v>432</v>
      </c>
      <c r="HV428" s="350">
        <f>SUM($F$519)</f>
        <v>567</v>
      </c>
      <c r="HW428" s="19" t="s">
        <v>63</v>
      </c>
      <c r="HX428" s="12">
        <f>HV428*1.4</f>
        <v>793.8</v>
      </c>
      <c r="HY428" s="12"/>
      <c r="HZ428" s="21"/>
      <c r="IA428" s="19" t="s">
        <v>62</v>
      </c>
      <c r="IB428" s="347" t="s">
        <v>432</v>
      </c>
      <c r="IE428" s="350">
        <f>SUM($F$519)</f>
        <v>567</v>
      </c>
      <c r="IF428" s="19" t="s">
        <v>63</v>
      </c>
      <c r="IG428" s="12">
        <f>IE428*1.4</f>
        <v>793.8</v>
      </c>
      <c r="IH428" s="12"/>
      <c r="II428" s="21"/>
      <c r="IJ428" s="19" t="s">
        <v>62</v>
      </c>
      <c r="IK428" s="347" t="s">
        <v>441</v>
      </c>
      <c r="IN428" s="350">
        <f>SUM($F$1460)</f>
        <v>1494</v>
      </c>
      <c r="IO428" s="19" t="s">
        <v>63</v>
      </c>
      <c r="IP428" s="12">
        <f>IN428*1.4</f>
        <v>2091.6</v>
      </c>
      <c r="IQ428" s="12"/>
      <c r="IR428" s="21"/>
      <c r="IS428" s="19" t="s">
        <v>62</v>
      </c>
      <c r="IT428" s="325" t="s">
        <v>189</v>
      </c>
      <c r="IW428" s="364" t="s">
        <v>189</v>
      </c>
      <c r="IX428" s="19" t="s">
        <v>63</v>
      </c>
      <c r="IY428" s="364" t="s">
        <v>189</v>
      </c>
      <c r="IZ428" s="12"/>
      <c r="JA428" s="21"/>
      <c r="JB428" s="19" t="s">
        <v>62</v>
      </c>
      <c r="JC428" s="347" t="s">
        <v>432</v>
      </c>
      <c r="JF428" s="350">
        <f>SUM($F$519)</f>
        <v>567</v>
      </c>
      <c r="JG428" s="19" t="s">
        <v>63</v>
      </c>
      <c r="JH428" s="12">
        <f>JF428*1.4</f>
        <v>793.8</v>
      </c>
      <c r="JI428" s="12"/>
      <c r="JJ428" s="21"/>
      <c r="JK428" s="19" t="s">
        <v>62</v>
      </c>
      <c r="JL428" s="347" t="s">
        <v>432</v>
      </c>
      <c r="JO428" s="350">
        <f>SUM($F$519)</f>
        <v>567</v>
      </c>
      <c r="JP428" s="19" t="s">
        <v>63</v>
      </c>
      <c r="JQ428" s="12">
        <f>JO428*1.4</f>
        <v>793.8</v>
      </c>
      <c r="JR428" s="12"/>
      <c r="JS428" s="21"/>
      <c r="JT428" s="19" t="s">
        <v>62</v>
      </c>
      <c r="JU428" s="347" t="s">
        <v>640</v>
      </c>
      <c r="JX428" s="350">
        <f>SUM($F$1394)</f>
        <v>1208</v>
      </c>
      <c r="JY428" s="19" t="s">
        <v>63</v>
      </c>
      <c r="JZ428" s="12">
        <f>JX428*1.4</f>
        <v>1691.1999999999998</v>
      </c>
      <c r="KA428" s="12"/>
      <c r="KB428" s="21"/>
      <c r="KC428" s="19" t="s">
        <v>62</v>
      </c>
      <c r="KD428" s="347" t="s">
        <v>432</v>
      </c>
      <c r="KG428" s="350">
        <f>SUM($F$519)</f>
        <v>567</v>
      </c>
      <c r="KH428" s="19" t="s">
        <v>63</v>
      </c>
      <c r="KI428" s="12">
        <f>KG428*1.4</f>
        <v>793.8</v>
      </c>
      <c r="KJ428" s="12"/>
      <c r="KK428" s="21"/>
      <c r="KL428" s="19" t="s">
        <v>62</v>
      </c>
      <c r="KM428" s="347" t="s">
        <v>471</v>
      </c>
      <c r="KP428" s="350">
        <f>SUM($F$907)</f>
        <v>680</v>
      </c>
      <c r="KQ428" s="19" t="s">
        <v>63</v>
      </c>
      <c r="KR428" s="12">
        <f>KP428*1.4</f>
        <v>951.99999999999989</v>
      </c>
      <c r="KS428" s="12"/>
      <c r="KT428" s="21"/>
      <c r="KU428" s="19" t="s">
        <v>62</v>
      </c>
      <c r="KV428" s="347" t="s">
        <v>432</v>
      </c>
      <c r="KY428" s="350">
        <f>SUM($F$519)</f>
        <v>567</v>
      </c>
      <c r="KZ428" s="19" t="s">
        <v>63</v>
      </c>
      <c r="LA428" s="12">
        <f>KY428*1.4</f>
        <v>793.8</v>
      </c>
      <c r="LB428" s="12"/>
      <c r="LC428" s="21"/>
      <c r="LD428" s="19" t="s">
        <v>62</v>
      </c>
      <c r="LE428" s="347" t="s">
        <v>432</v>
      </c>
      <c r="LH428" s="350">
        <f>SUM($F$519)</f>
        <v>567</v>
      </c>
      <c r="LI428" s="19" t="s">
        <v>63</v>
      </c>
      <c r="LJ428" s="12">
        <f>LH428*1.4</f>
        <v>793.8</v>
      </c>
      <c r="LK428" s="12"/>
      <c r="LL428" s="21"/>
      <c r="LM428" s="19" t="s">
        <v>62</v>
      </c>
      <c r="LN428" s="347" t="s">
        <v>437</v>
      </c>
      <c r="LQ428" s="350">
        <f>SUM($F$609)</f>
        <v>260</v>
      </c>
      <c r="LR428" s="19" t="s">
        <v>63</v>
      </c>
      <c r="LS428" s="12">
        <f>LQ428*1.4</f>
        <v>364</v>
      </c>
      <c r="LT428" s="12"/>
      <c r="LU428" s="21"/>
      <c r="LV428" s="19" t="s">
        <v>62</v>
      </c>
      <c r="LW428" s="347" t="s">
        <v>441</v>
      </c>
      <c r="LZ428" s="350">
        <f>SUM($F$1460)</f>
        <v>1494</v>
      </c>
      <c r="MA428" s="19" t="s">
        <v>63</v>
      </c>
      <c r="MB428" s="12">
        <f>LZ428*1.4</f>
        <v>2091.6</v>
      </c>
      <c r="MC428" s="12"/>
      <c r="MD428" s="21"/>
      <c r="ME428" s="19" t="s">
        <v>62</v>
      </c>
      <c r="MF428" s="347" t="s">
        <v>640</v>
      </c>
      <c r="MI428" s="350">
        <f>SUM($F$1394)</f>
        <v>1208</v>
      </c>
      <c r="MJ428" s="19" t="s">
        <v>63</v>
      </c>
      <c r="MK428" s="12">
        <f>MI428*1.4</f>
        <v>1691.1999999999998</v>
      </c>
      <c r="ML428" s="12"/>
      <c r="MM428" s="21"/>
      <c r="MN428" s="19" t="s">
        <v>62</v>
      </c>
      <c r="MO428" s="347" t="s">
        <v>437</v>
      </c>
      <c r="MR428" s="350">
        <f>SUM($F$609)</f>
        <v>260</v>
      </c>
      <c r="MS428" s="19" t="s">
        <v>63</v>
      </c>
      <c r="MT428" s="12">
        <f>MR428*1.4</f>
        <v>364</v>
      </c>
      <c r="MU428" s="12"/>
      <c r="MV428" s="21"/>
      <c r="MW428" s="19" t="s">
        <v>62</v>
      </c>
      <c r="MX428" s="347" t="s">
        <v>471</v>
      </c>
      <c r="NA428" s="350">
        <f>SUM($F$907)</f>
        <v>680</v>
      </c>
      <c r="NB428" s="19" t="s">
        <v>63</v>
      </c>
      <c r="NC428" s="12">
        <f>NA428*1.4</f>
        <v>951.99999999999989</v>
      </c>
      <c r="ND428" s="12"/>
      <c r="NE428" s="21"/>
      <c r="NF428" s="19" t="s">
        <v>62</v>
      </c>
      <c r="NG428" s="347" t="s">
        <v>429</v>
      </c>
      <c r="NJ428" s="350">
        <f>SUM($F$1484)</f>
        <v>555</v>
      </c>
      <c r="NK428" s="19" t="s">
        <v>63</v>
      </c>
      <c r="NL428" s="12">
        <f>NJ428*1.4</f>
        <v>777</v>
      </c>
      <c r="NM428" s="12"/>
      <c r="NN428" s="21"/>
      <c r="NO428" s="19" t="s">
        <v>62</v>
      </c>
      <c r="NP428" s="347" t="s">
        <v>437</v>
      </c>
      <c r="NS428" s="350">
        <f>SUM($F$609)</f>
        <v>260</v>
      </c>
      <c r="NT428" s="19" t="s">
        <v>63</v>
      </c>
      <c r="NU428" s="12">
        <f>NS428*1.4</f>
        <v>364</v>
      </c>
      <c r="NV428" s="12"/>
      <c r="NW428" s="21"/>
      <c r="NX428" s="19" t="s">
        <v>62</v>
      </c>
      <c r="NY428" s="347" t="s">
        <v>441</v>
      </c>
      <c r="OB428" s="350">
        <f>SUM($F$1460)</f>
        <v>1494</v>
      </c>
      <c r="OC428" s="19" t="s">
        <v>63</v>
      </c>
      <c r="OD428" s="12">
        <f>OB428*1.4</f>
        <v>2091.6</v>
      </c>
      <c r="OE428" s="12"/>
      <c r="OF428" s="21"/>
      <c r="OG428" s="19" t="s">
        <v>62</v>
      </c>
      <c r="OH428" s="347" t="s">
        <v>432</v>
      </c>
      <c r="OK428" s="350">
        <f>SUM($F$519)</f>
        <v>567</v>
      </c>
      <c r="OL428" s="19" t="s">
        <v>63</v>
      </c>
      <c r="OM428" s="12">
        <f>OK428*1.4</f>
        <v>793.8</v>
      </c>
      <c r="ON428" s="12"/>
      <c r="OO428" s="21"/>
      <c r="OP428" s="19" t="s">
        <v>62</v>
      </c>
      <c r="OQ428" s="347" t="s">
        <v>432</v>
      </c>
      <c r="OT428" s="350">
        <f>SUM($F$519)</f>
        <v>567</v>
      </c>
      <c r="OU428" s="19" t="s">
        <v>63</v>
      </c>
      <c r="OV428" s="12">
        <f>OT428*1.4</f>
        <v>793.8</v>
      </c>
      <c r="OW428" s="12"/>
      <c r="OX428" s="21"/>
      <c r="OY428" s="19" t="s">
        <v>62</v>
      </c>
      <c r="OZ428" s="347" t="s">
        <v>437</v>
      </c>
      <c r="PC428" s="350">
        <f>SUM($F$609)</f>
        <v>260</v>
      </c>
      <c r="PD428" s="19" t="s">
        <v>63</v>
      </c>
      <c r="PE428" s="12">
        <f>PC428*1.4</f>
        <v>364</v>
      </c>
      <c r="PF428" s="12"/>
      <c r="PG428" s="21"/>
      <c r="PH428" s="19" t="s">
        <v>62</v>
      </c>
      <c r="PI428" s="347" t="s">
        <v>640</v>
      </c>
      <c r="PL428" s="350">
        <f>SUM($F$1394)</f>
        <v>1208</v>
      </c>
      <c r="PM428" s="19" t="s">
        <v>63</v>
      </c>
      <c r="PN428" s="12">
        <f>PL428*1.4</f>
        <v>1691.1999999999998</v>
      </c>
      <c r="PO428" s="12"/>
      <c r="PP428" s="21"/>
      <c r="PQ428" s="19" t="s">
        <v>62</v>
      </c>
      <c r="PR428" s="347" t="s">
        <v>432</v>
      </c>
      <c r="PU428" s="350">
        <f>SUM($F$519)</f>
        <v>567</v>
      </c>
      <c r="PV428" s="19" t="s">
        <v>63</v>
      </c>
      <c r="PW428" s="12">
        <f>PU428*1.4</f>
        <v>793.8</v>
      </c>
      <c r="PX428" s="12"/>
      <c r="PY428" s="21"/>
      <c r="PZ428" s="19" t="s">
        <v>62</v>
      </c>
      <c r="QA428" s="325" t="s">
        <v>189</v>
      </c>
      <c r="QD428" s="364" t="s">
        <v>189</v>
      </c>
      <c r="QE428" s="19" t="s">
        <v>63</v>
      </c>
      <c r="QF428" s="364" t="s">
        <v>189</v>
      </c>
      <c r="QG428" s="12"/>
      <c r="QH428" s="21"/>
      <c r="QI428" s="19" t="s">
        <v>62</v>
      </c>
      <c r="QJ428" s="347" t="s">
        <v>437</v>
      </c>
      <c r="QM428" s="350">
        <f>SUM($F$609)</f>
        <v>260</v>
      </c>
      <c r="QN428" s="19" t="s">
        <v>63</v>
      </c>
      <c r="QO428" s="12">
        <f>QM428*1.4</f>
        <v>364</v>
      </c>
      <c r="QP428" s="12"/>
      <c r="QQ428" s="21"/>
      <c r="QR428" s="19" t="s">
        <v>62</v>
      </c>
      <c r="QS428" s="368" t="s">
        <v>429</v>
      </c>
      <c r="QV428" s="350">
        <f>SUM($F$1484)</f>
        <v>555</v>
      </c>
      <c r="QW428" s="19" t="s">
        <v>63</v>
      </c>
      <c r="QX428" s="12">
        <f>QV428*1.4</f>
        <v>777</v>
      </c>
      <c r="QY428" s="12"/>
      <c r="QZ428" s="21"/>
      <c r="RA428" s="19" t="s">
        <v>62</v>
      </c>
      <c r="RB428" s="347" t="s">
        <v>437</v>
      </c>
      <c r="RE428" s="350">
        <f>SUM($F$609)</f>
        <v>260</v>
      </c>
      <c r="RF428" s="19" t="s">
        <v>63</v>
      </c>
      <c r="RG428" s="12">
        <f>RE428*1.4</f>
        <v>364</v>
      </c>
      <c r="RH428" s="12"/>
      <c r="RI428" s="21"/>
      <c r="RJ428" s="19" t="s">
        <v>62</v>
      </c>
      <c r="RK428" s="347" t="s">
        <v>437</v>
      </c>
      <c r="RN428" s="350">
        <f>SUM($F$609)</f>
        <v>260</v>
      </c>
      <c r="RO428" s="19" t="s">
        <v>63</v>
      </c>
      <c r="RP428" s="12">
        <f>RN428*1.4</f>
        <v>364</v>
      </c>
      <c r="RQ428" s="12"/>
      <c r="RR428" s="21"/>
      <c r="RS428" s="19" t="s">
        <v>62</v>
      </c>
      <c r="RT428" s="325" t="s">
        <v>189</v>
      </c>
      <c r="RW428" s="364" t="s">
        <v>189</v>
      </c>
      <c r="RX428" s="19" t="s">
        <v>63</v>
      </c>
      <c r="RY428" s="364" t="s">
        <v>189</v>
      </c>
      <c r="SA428" s="316"/>
      <c r="SB428" s="19" t="s">
        <v>62</v>
      </c>
      <c r="SC428" s="325" t="s">
        <v>189</v>
      </c>
      <c r="SF428" s="364" t="s">
        <v>189</v>
      </c>
      <c r="SG428" s="19" t="s">
        <v>63</v>
      </c>
      <c r="SH428" s="364" t="s">
        <v>189</v>
      </c>
      <c r="SJ428" s="316"/>
      <c r="SK428" s="19" t="s">
        <v>62</v>
      </c>
      <c r="SL428" s="325" t="s">
        <v>189</v>
      </c>
      <c r="SO428" s="364" t="s">
        <v>189</v>
      </c>
      <c r="SP428" s="19" t="s">
        <v>63</v>
      </c>
      <c r="SQ428" s="364" t="s">
        <v>189</v>
      </c>
      <c r="SS428" s="316"/>
      <c r="ST428" s="19" t="s">
        <v>62</v>
      </c>
      <c r="SU428" s="325" t="s">
        <v>189</v>
      </c>
      <c r="SX428" s="364" t="s">
        <v>189</v>
      </c>
      <c r="SY428" s="19" t="s">
        <v>63</v>
      </c>
      <c r="SZ428" s="364" t="s">
        <v>189</v>
      </c>
      <c r="TB428" s="316"/>
      <c r="TC428" s="19" t="s">
        <v>62</v>
      </c>
      <c r="TD428" s="347" t="s">
        <v>441</v>
      </c>
      <c r="TG428" s="350">
        <f>SUM($F$1460)</f>
        <v>1494</v>
      </c>
      <c r="TH428" s="19" t="s">
        <v>63</v>
      </c>
      <c r="TI428" s="12">
        <f>TG428*1.4</f>
        <v>2091.6</v>
      </c>
      <c r="TK428" s="316"/>
      <c r="TL428" s="19" t="s">
        <v>62</v>
      </c>
      <c r="TM428" s="347" t="s">
        <v>427</v>
      </c>
      <c r="TP428" s="350">
        <f>SUM($F$1652)</f>
        <v>404</v>
      </c>
      <c r="TQ428" s="19" t="s">
        <v>63</v>
      </c>
      <c r="TR428" s="12">
        <f>TP428*1.4</f>
        <v>565.59999999999991</v>
      </c>
      <c r="TT428" s="316"/>
      <c r="TU428" s="19" t="s">
        <v>62</v>
      </c>
      <c r="TV428" s="347" t="s">
        <v>427</v>
      </c>
      <c r="TY428" s="350">
        <f>SUM($F$1652)</f>
        <v>404</v>
      </c>
      <c r="TZ428" s="19" t="s">
        <v>63</v>
      </c>
      <c r="UA428" s="12">
        <f>TY428*1.4</f>
        <v>565.59999999999991</v>
      </c>
      <c r="UC428" s="316"/>
      <c r="UD428" s="19" t="s">
        <v>62</v>
      </c>
      <c r="UE428" s="361" t="s">
        <v>441</v>
      </c>
      <c r="UH428" s="350">
        <f>SUM($F$1460)</f>
        <v>1494</v>
      </c>
      <c r="UI428" s="19" t="s">
        <v>63</v>
      </c>
      <c r="UJ428" s="12">
        <f>UH428*1.4</f>
        <v>2091.6</v>
      </c>
      <c r="UL428" s="316"/>
      <c r="UM428" s="19" t="s">
        <v>62</v>
      </c>
      <c r="UN428" s="358" t="s">
        <v>441</v>
      </c>
      <c r="UQ428" s="350">
        <f>SUM($F$1460)</f>
        <v>1494</v>
      </c>
      <c r="UR428" s="19" t="s">
        <v>63</v>
      </c>
      <c r="US428" s="12">
        <f>UQ428*1.4</f>
        <v>2091.6</v>
      </c>
      <c r="UU428" s="316"/>
      <c r="UV428" s="19" t="s">
        <v>62</v>
      </c>
      <c r="UW428" s="347" t="s">
        <v>437</v>
      </c>
      <c r="UZ428" s="350">
        <f>SUM($F$609)</f>
        <v>260</v>
      </c>
      <c r="VA428" s="19" t="s">
        <v>63</v>
      </c>
      <c r="VB428" s="12">
        <f>UZ428*1.4</f>
        <v>364</v>
      </c>
      <c r="VD428" s="316"/>
      <c r="VE428" s="19" t="s">
        <v>62</v>
      </c>
      <c r="VF428" s="347" t="s">
        <v>441</v>
      </c>
      <c r="VI428" s="350">
        <f>SUM($F$1460)</f>
        <v>1494</v>
      </c>
      <c r="VJ428" s="19" t="s">
        <v>63</v>
      </c>
      <c r="VK428" s="12">
        <f>VI428*1.4</f>
        <v>2091.6</v>
      </c>
      <c r="VM428" s="316"/>
      <c r="VN428" s="19" t="s">
        <v>62</v>
      </c>
      <c r="VO428" s="325" t="s">
        <v>441</v>
      </c>
      <c r="VR428" s="350">
        <f>SUM($F$1460)</f>
        <v>1494</v>
      </c>
      <c r="VS428" s="19" t="s">
        <v>63</v>
      </c>
      <c r="VT428" s="12">
        <f>VR428*1.4</f>
        <v>2091.6</v>
      </c>
      <c r="VV428" s="316"/>
      <c r="VW428" s="19" t="s">
        <v>62</v>
      </c>
      <c r="VX428" s="347" t="s">
        <v>432</v>
      </c>
      <c r="WA428" s="350">
        <f>SUM($F$519)</f>
        <v>567</v>
      </c>
      <c r="WB428" s="19" t="s">
        <v>63</v>
      </c>
      <c r="WC428" s="12">
        <f>WA428*1.4</f>
        <v>793.8</v>
      </c>
      <c r="WE428" s="316"/>
      <c r="WF428" s="19" t="s">
        <v>62</v>
      </c>
      <c r="WG428" s="347" t="s">
        <v>441</v>
      </c>
      <c r="WJ428" s="350">
        <f>SUM($F$1460)</f>
        <v>1494</v>
      </c>
      <c r="WK428" s="19" t="s">
        <v>63</v>
      </c>
      <c r="WL428" s="12">
        <f>WJ428*1.4</f>
        <v>2091.6</v>
      </c>
      <c r="WN428" s="316"/>
      <c r="WO428" s="19" t="s">
        <v>62</v>
      </c>
      <c r="WP428" s="347" t="s">
        <v>640</v>
      </c>
      <c r="WS428" s="350">
        <f>SUM($F$1394)</f>
        <v>1208</v>
      </c>
      <c r="WT428" s="19" t="s">
        <v>63</v>
      </c>
      <c r="WU428" s="12">
        <f>WS428*1.4</f>
        <v>1691.1999999999998</v>
      </c>
      <c r="WW428" s="316"/>
      <c r="WX428" s="19" t="s">
        <v>62</v>
      </c>
      <c r="WY428" s="347" t="s">
        <v>429</v>
      </c>
      <c r="XB428" s="350">
        <f>SUM($F$1484)</f>
        <v>555</v>
      </c>
      <c r="XC428" s="19" t="s">
        <v>63</v>
      </c>
      <c r="XD428" s="12">
        <f>XB428*1.4</f>
        <v>777</v>
      </c>
      <c r="XF428" s="316"/>
      <c r="XG428" s="19" t="s">
        <v>62</v>
      </c>
      <c r="XH428" s="347" t="s">
        <v>432</v>
      </c>
      <c r="XK428" s="350">
        <f>SUM($F$519)</f>
        <v>567</v>
      </c>
      <c r="XL428" s="19" t="s">
        <v>63</v>
      </c>
      <c r="XM428" s="12">
        <f>XK428*1.4</f>
        <v>793.8</v>
      </c>
      <c r="XO428" s="316"/>
      <c r="XP428" s="19" t="s">
        <v>62</v>
      </c>
      <c r="XQ428" s="325" t="s">
        <v>429</v>
      </c>
      <c r="XT428" s="350">
        <f>SUM($F$1484)</f>
        <v>555</v>
      </c>
      <c r="XU428" s="19" t="s">
        <v>63</v>
      </c>
      <c r="XV428" s="12">
        <f>XT428*1.4</f>
        <v>777</v>
      </c>
      <c r="XX428" s="316"/>
      <c r="XY428" s="19" t="s">
        <v>62</v>
      </c>
      <c r="XZ428" s="347" t="s">
        <v>437</v>
      </c>
      <c r="YC428" s="350">
        <f>SUM($F$609)</f>
        <v>260</v>
      </c>
      <c r="YD428" s="19" t="s">
        <v>63</v>
      </c>
      <c r="YE428" s="12">
        <f>YC428*1.4</f>
        <v>364</v>
      </c>
      <c r="YG428" s="316"/>
      <c r="YH428" s="19" t="s">
        <v>62</v>
      </c>
      <c r="YI428" s="366" t="s">
        <v>434</v>
      </c>
      <c r="YL428" s="350">
        <f>SUM($F$1655)</f>
        <v>238</v>
      </c>
      <c r="YM428" s="19" t="s">
        <v>63</v>
      </c>
      <c r="YN428" s="12">
        <f>YL428*1.4</f>
        <v>333.2</v>
      </c>
      <c r="YP428" s="316"/>
      <c r="YQ428" s="19" t="s">
        <v>62</v>
      </c>
      <c r="YR428" s="347" t="s">
        <v>441</v>
      </c>
      <c r="YU428" s="350">
        <f>SUM($F$1460)</f>
        <v>1494</v>
      </c>
      <c r="YV428" s="19" t="s">
        <v>63</v>
      </c>
      <c r="YW428" s="12">
        <f>YU428*1.4</f>
        <v>2091.6</v>
      </c>
      <c r="YY428" s="316"/>
      <c r="YZ428" s="19" t="s">
        <v>62</v>
      </c>
      <c r="ZA428" s="347" t="s">
        <v>432</v>
      </c>
      <c r="ZD428" s="350">
        <f>SUM($F$519)</f>
        <v>567</v>
      </c>
      <c r="ZE428" s="19" t="s">
        <v>63</v>
      </c>
      <c r="ZF428" s="12">
        <f>ZD428*1.4</f>
        <v>793.8</v>
      </c>
      <c r="ZH428" s="316"/>
      <c r="ZI428" s="19" t="s">
        <v>62</v>
      </c>
      <c r="ZJ428" s="347" t="s">
        <v>437</v>
      </c>
      <c r="ZM428" s="350">
        <f>SUM($F$609)</f>
        <v>260</v>
      </c>
      <c r="ZN428" s="19" t="s">
        <v>63</v>
      </c>
      <c r="ZO428" s="12">
        <f>ZM428*1.4</f>
        <v>364</v>
      </c>
      <c r="ZQ428" s="316"/>
      <c r="ZR428" s="19" t="s">
        <v>62</v>
      </c>
      <c r="ZS428" s="347" t="s">
        <v>429</v>
      </c>
      <c r="ZV428" s="350">
        <f>SUM($F$1484)</f>
        <v>555</v>
      </c>
      <c r="ZW428" s="19" t="s">
        <v>63</v>
      </c>
      <c r="ZX428" s="12">
        <f>ZV428*1.4</f>
        <v>777</v>
      </c>
      <c r="ZZ428" s="316"/>
      <c r="AAA428" s="394"/>
      <c r="AAB428" s="341"/>
      <c r="AAC428" s="395"/>
      <c r="AAD428" s="395"/>
      <c r="AAE428" s="396"/>
      <c r="AAF428" s="394"/>
      <c r="AAG428" s="267"/>
      <c r="AAH428" s="395"/>
      <c r="AAI428" s="395"/>
      <c r="AAJ428" s="394"/>
      <c r="AAK428" s="341"/>
      <c r="AAL428" s="395"/>
      <c r="AAM428" s="395"/>
      <c r="AAN428" s="396"/>
      <c r="AAO428" s="394"/>
      <c r="AAP428" s="267"/>
      <c r="AAQ428" s="395"/>
      <c r="AAR428" s="395"/>
      <c r="AAS428" s="394"/>
      <c r="AAT428" s="341"/>
      <c r="AAU428" s="395"/>
      <c r="AAV428" s="395"/>
      <c r="AAW428" s="396"/>
      <c r="AAX428" s="394"/>
      <c r="AAY428" s="267"/>
      <c r="AAZ428" s="395"/>
      <c r="ABA428" s="395"/>
      <c r="ABB428" s="394"/>
      <c r="ABC428" s="341"/>
      <c r="ABD428" s="395"/>
      <c r="ABE428" s="395"/>
      <c r="ABF428" s="396"/>
      <c r="ABG428" s="394"/>
      <c r="ABH428" s="267"/>
      <c r="ABI428" s="395"/>
      <c r="ABJ428" s="395"/>
      <c r="ABK428" s="394"/>
      <c r="ABL428" s="341"/>
      <c r="ABM428" s="395"/>
      <c r="ABN428" s="395"/>
      <c r="ABO428" s="396"/>
      <c r="ABP428" s="394"/>
      <c r="ABQ428" s="267"/>
      <c r="ABR428" s="395"/>
      <c r="ABS428" s="395"/>
      <c r="ABT428" s="394"/>
      <c r="ABU428" s="341"/>
      <c r="ABV428" s="395"/>
      <c r="ABW428" s="395"/>
      <c r="ABX428" s="396"/>
      <c r="ABY428" s="394"/>
      <c r="ABZ428" s="267"/>
      <c r="ACA428" s="395"/>
      <c r="ACB428" s="395"/>
      <c r="ACC428" s="394"/>
      <c r="ACD428" s="341"/>
      <c r="ACE428" s="395"/>
      <c r="ACF428" s="395"/>
      <c r="ACG428" s="396"/>
      <c r="ACH428" s="394"/>
      <c r="ACI428" s="267"/>
      <c r="ACJ428" s="395"/>
      <c r="ACK428" s="395"/>
      <c r="ACL428" s="394"/>
      <c r="ACM428" s="341"/>
      <c r="ACN428" s="395"/>
      <c r="ACO428" s="395"/>
      <c r="ACP428" s="396"/>
      <c r="ACQ428" s="394"/>
      <c r="ACR428" s="267"/>
      <c r="ACS428" s="395"/>
      <c r="ACT428" s="395"/>
      <c r="ACU428" s="394"/>
      <c r="ACV428" s="341"/>
      <c r="ACW428" s="395"/>
      <c r="ACX428" s="395"/>
      <c r="ACY428" s="396"/>
      <c r="ACZ428" s="394"/>
      <c r="ADA428" s="267"/>
      <c r="ADB428" s="395"/>
      <c r="ADC428" s="395"/>
      <c r="ADD428" s="394"/>
      <c r="ADE428" s="341"/>
      <c r="ADF428" s="395"/>
      <c r="ADG428" s="395"/>
      <c r="ADH428" s="396"/>
      <c r="ADI428" s="394"/>
      <c r="ADJ428" s="267"/>
      <c r="ADK428" s="395"/>
      <c r="ADL428" s="395"/>
      <c r="ADM428" s="394"/>
      <c r="ADN428" s="341"/>
      <c r="ADO428" s="395"/>
      <c r="ADP428" s="395"/>
      <c r="ADQ428" s="396"/>
      <c r="ADR428" s="394"/>
      <c r="ADS428" s="267"/>
      <c r="ADT428" s="395"/>
      <c r="ADU428" s="395"/>
      <c r="ADV428" s="394"/>
      <c r="ADW428" s="341"/>
      <c r="ADX428" s="395"/>
      <c r="ADY428" s="395"/>
      <c r="ADZ428" s="396"/>
      <c r="AEA428" s="394"/>
      <c r="AEB428" s="267"/>
      <c r="AEC428" s="395"/>
      <c r="AED428" s="395"/>
    </row>
    <row r="429" spans="1:810" s="20" customFormat="1" ht="15">
      <c r="A429" s="19" t="s">
        <v>64</v>
      </c>
      <c r="B429" s="347" t="s">
        <v>640</v>
      </c>
      <c r="D429" s="350"/>
      <c r="E429" s="350">
        <f>SUM($F$1394)</f>
        <v>1208</v>
      </c>
      <c r="F429" s="19" t="s">
        <v>65</v>
      </c>
      <c r="G429" s="12">
        <f>E429*1.3</f>
        <v>1570.4</v>
      </c>
      <c r="H429" s="12"/>
      <c r="I429" s="21"/>
      <c r="J429" s="19" t="s">
        <v>64</v>
      </c>
      <c r="K429" s="347" t="s">
        <v>640</v>
      </c>
      <c r="N429" s="350">
        <f>SUM($F$1394)</f>
        <v>1208</v>
      </c>
      <c r="O429" s="19" t="s">
        <v>65</v>
      </c>
      <c r="P429" s="12">
        <f>N429*1.3</f>
        <v>1570.4</v>
      </c>
      <c r="Q429" s="12"/>
      <c r="R429" s="21"/>
      <c r="S429" s="19" t="s">
        <v>64</v>
      </c>
      <c r="T429" s="347" t="s">
        <v>437</v>
      </c>
      <c r="W429" s="350">
        <f>SUM($F$609)</f>
        <v>260</v>
      </c>
      <c r="X429" s="19" t="s">
        <v>65</v>
      </c>
      <c r="Y429" s="12">
        <f>W429*1.3</f>
        <v>338</v>
      </c>
      <c r="Z429" s="12"/>
      <c r="AA429" s="21"/>
      <c r="AB429" s="19" t="s">
        <v>64</v>
      </c>
      <c r="AC429" s="347" t="s">
        <v>437</v>
      </c>
      <c r="AF429" s="350">
        <f>SUM($F$609)</f>
        <v>260</v>
      </c>
      <c r="AG429" s="19" t="s">
        <v>65</v>
      </c>
      <c r="AH429" s="12">
        <f>AF429*1.3</f>
        <v>338</v>
      </c>
      <c r="AI429" s="12"/>
      <c r="AJ429" s="21"/>
      <c r="AK429" s="19" t="s">
        <v>64</v>
      </c>
      <c r="AL429" s="347" t="s">
        <v>437</v>
      </c>
      <c r="AO429" s="350">
        <f>SUM($F$609)</f>
        <v>260</v>
      </c>
      <c r="AP429" s="19" t="s">
        <v>65</v>
      </c>
      <c r="AQ429" s="12">
        <f>AO429*1.3</f>
        <v>338</v>
      </c>
      <c r="AR429" s="12"/>
      <c r="AS429" s="21"/>
      <c r="AT429" s="19" t="s">
        <v>64</v>
      </c>
      <c r="AU429" s="347" t="s">
        <v>437</v>
      </c>
      <c r="AX429" s="350">
        <f>SUM($F$609)</f>
        <v>260</v>
      </c>
      <c r="AY429" s="19" t="s">
        <v>65</v>
      </c>
      <c r="AZ429" s="12">
        <f>AX429*1.3</f>
        <v>338</v>
      </c>
      <c r="BA429" s="12"/>
      <c r="BB429" s="21"/>
      <c r="BC429" s="19" t="s">
        <v>64</v>
      </c>
      <c r="BD429" s="347" t="s">
        <v>432</v>
      </c>
      <c r="BG429" s="350">
        <f>SUM($F$519)</f>
        <v>567</v>
      </c>
      <c r="BH429" s="19" t="s">
        <v>65</v>
      </c>
      <c r="BI429" s="12">
        <f>BG429*1.3</f>
        <v>737.1</v>
      </c>
      <c r="BJ429" s="12"/>
      <c r="BK429" s="21"/>
      <c r="BL429" s="19" t="s">
        <v>64</v>
      </c>
      <c r="BM429" s="347" t="s">
        <v>640</v>
      </c>
      <c r="BP429" s="350">
        <f>SUM($F$1394)</f>
        <v>1208</v>
      </c>
      <c r="BQ429" s="19" t="s">
        <v>65</v>
      </c>
      <c r="BR429" s="12">
        <f>BP429*1.3</f>
        <v>1570.4</v>
      </c>
      <c r="BS429" s="12"/>
      <c r="BT429" s="21"/>
      <c r="BU429" s="19" t="s">
        <v>64</v>
      </c>
      <c r="BV429" s="347" t="s">
        <v>437</v>
      </c>
      <c r="BY429" s="350">
        <f>SUM($F$609)</f>
        <v>260</v>
      </c>
      <c r="BZ429" s="19" t="s">
        <v>65</v>
      </c>
      <c r="CA429" s="12">
        <f>BY429*1.3</f>
        <v>338</v>
      </c>
      <c r="CB429" s="12"/>
      <c r="CC429" s="21"/>
      <c r="CD429" s="19" t="s">
        <v>64</v>
      </c>
      <c r="CE429" s="347" t="s">
        <v>441</v>
      </c>
      <c r="CH429" s="350">
        <f>SUM($F$1460)</f>
        <v>1494</v>
      </c>
      <c r="CI429" s="19" t="s">
        <v>65</v>
      </c>
      <c r="CJ429" s="12">
        <f>CH429*1.3</f>
        <v>1942.2</v>
      </c>
      <c r="CK429" s="12"/>
      <c r="CL429" s="21"/>
      <c r="CM429" s="19" t="s">
        <v>64</v>
      </c>
      <c r="CN429" s="347" t="s">
        <v>429</v>
      </c>
      <c r="CQ429" s="350">
        <f>SUM($F$1484)</f>
        <v>555</v>
      </c>
      <c r="CR429" s="19" t="s">
        <v>65</v>
      </c>
      <c r="CS429" s="12">
        <f>CQ429*1.3</f>
        <v>721.5</v>
      </c>
      <c r="CT429" s="12"/>
      <c r="CU429" s="21"/>
      <c r="CV429" s="19" t="s">
        <v>64</v>
      </c>
      <c r="CW429" s="347" t="s">
        <v>427</v>
      </c>
      <c r="CZ429" s="350">
        <f>SUM($F$1652)</f>
        <v>404</v>
      </c>
      <c r="DA429" s="19" t="s">
        <v>65</v>
      </c>
      <c r="DB429" s="12">
        <f>CZ429*1.3</f>
        <v>525.20000000000005</v>
      </c>
      <c r="DC429" s="12"/>
      <c r="DD429" s="21"/>
      <c r="DE429" s="19" t="s">
        <v>64</v>
      </c>
      <c r="DF429" s="347" t="s">
        <v>471</v>
      </c>
      <c r="DI429" s="350">
        <f>SUM($F$907)</f>
        <v>680</v>
      </c>
      <c r="DJ429" s="19" t="s">
        <v>65</v>
      </c>
      <c r="DK429" s="12">
        <f>DI429*1.3</f>
        <v>884</v>
      </c>
      <c r="DL429" s="12"/>
      <c r="DM429" s="21"/>
      <c r="DN429" s="19" t="s">
        <v>64</v>
      </c>
      <c r="DO429" s="347" t="s">
        <v>433</v>
      </c>
      <c r="DR429" s="350">
        <f>SUM($F$1179)</f>
        <v>333</v>
      </c>
      <c r="DS429" s="19" t="s">
        <v>65</v>
      </c>
      <c r="DT429" s="12">
        <f>DR429*1.3</f>
        <v>432.90000000000003</v>
      </c>
      <c r="DU429" s="12"/>
      <c r="DV429" s="21"/>
      <c r="DW429" s="19" t="s">
        <v>64</v>
      </c>
      <c r="DX429" s="347" t="s">
        <v>432</v>
      </c>
      <c r="EA429" s="350">
        <f>SUM($F$519)</f>
        <v>567</v>
      </c>
      <c r="EB429" s="19" t="s">
        <v>65</v>
      </c>
      <c r="EC429" s="12">
        <f>EA429*1.3</f>
        <v>737.1</v>
      </c>
      <c r="ED429" s="12"/>
      <c r="EE429" s="21"/>
      <c r="EF429" s="19" t="s">
        <v>64</v>
      </c>
      <c r="EG429" s="347" t="s">
        <v>432</v>
      </c>
      <c r="EJ429" s="350">
        <f>SUM($F$519)</f>
        <v>567</v>
      </c>
      <c r="EK429" s="19" t="s">
        <v>65</v>
      </c>
      <c r="EL429" s="12">
        <f>EJ429*1.3</f>
        <v>737.1</v>
      </c>
      <c r="EM429" s="12"/>
      <c r="EN429" s="21"/>
      <c r="EO429" s="19" t="s">
        <v>64</v>
      </c>
      <c r="EP429" s="347" t="s">
        <v>429</v>
      </c>
      <c r="ES429" s="350">
        <f>SUM($F$1484)</f>
        <v>555</v>
      </c>
      <c r="ET429" s="19" t="s">
        <v>65</v>
      </c>
      <c r="EU429" s="12">
        <f>ES429*1.3</f>
        <v>721.5</v>
      </c>
      <c r="EV429" s="12"/>
      <c r="EW429" s="21"/>
      <c r="EX429" s="19" t="s">
        <v>64</v>
      </c>
      <c r="EY429" s="368" t="s">
        <v>430</v>
      </c>
      <c r="FB429" s="350">
        <f>SUM($F$1720)</f>
        <v>141</v>
      </c>
      <c r="FC429" s="19" t="s">
        <v>65</v>
      </c>
      <c r="FD429" s="12">
        <f>FB429*1.3</f>
        <v>183.3</v>
      </c>
      <c r="FE429" s="12"/>
      <c r="FF429" s="21"/>
      <c r="FG429" s="19" t="s">
        <v>64</v>
      </c>
      <c r="FH429" s="347" t="s">
        <v>437</v>
      </c>
      <c r="FK429" s="350">
        <f>SUM($F$609)</f>
        <v>260</v>
      </c>
      <c r="FL429" s="19" t="s">
        <v>65</v>
      </c>
      <c r="FM429" s="12">
        <f>FK429*1.3</f>
        <v>338</v>
      </c>
      <c r="FN429" s="12"/>
      <c r="FO429" s="21"/>
      <c r="FP429" s="19" t="s">
        <v>64</v>
      </c>
      <c r="FQ429" s="347" t="s">
        <v>434</v>
      </c>
      <c r="FT429" s="350">
        <f>SUM($F$1655)</f>
        <v>238</v>
      </c>
      <c r="FU429" s="19" t="s">
        <v>65</v>
      </c>
      <c r="FV429" s="12">
        <f>FT429*1.3</f>
        <v>309.40000000000003</v>
      </c>
      <c r="FW429" s="12"/>
      <c r="FX429" s="21"/>
      <c r="FY429" s="19" t="s">
        <v>64</v>
      </c>
      <c r="FZ429" s="347" t="s">
        <v>640</v>
      </c>
      <c r="GC429" s="350">
        <f>SUM($F$1394)</f>
        <v>1208</v>
      </c>
      <c r="GD429" s="19" t="s">
        <v>65</v>
      </c>
      <c r="GE429" s="12">
        <f>GC429*1.3</f>
        <v>1570.4</v>
      </c>
      <c r="GF429" s="12"/>
      <c r="GG429" s="21"/>
      <c r="GH429" s="19" t="s">
        <v>64</v>
      </c>
      <c r="GI429" s="347" t="s">
        <v>640</v>
      </c>
      <c r="GL429" s="350">
        <f>SUM($F$1394)</f>
        <v>1208</v>
      </c>
      <c r="GM429" s="19" t="s">
        <v>65</v>
      </c>
      <c r="GN429" s="12">
        <f>GL429*1.3</f>
        <v>1570.4</v>
      </c>
      <c r="GO429" s="12"/>
      <c r="GP429" s="21"/>
      <c r="GQ429" s="19" t="s">
        <v>64</v>
      </c>
      <c r="GR429" s="347" t="s">
        <v>427</v>
      </c>
      <c r="GU429" s="350">
        <f>SUM($F$1652)</f>
        <v>404</v>
      </c>
      <c r="GV429" s="19" t="s">
        <v>65</v>
      </c>
      <c r="GW429" s="12">
        <f>GU429*1.3</f>
        <v>525.20000000000005</v>
      </c>
      <c r="GX429" s="12"/>
      <c r="GY429" s="21"/>
      <c r="GZ429" s="19" t="s">
        <v>64</v>
      </c>
      <c r="HA429" s="347" t="s">
        <v>471</v>
      </c>
      <c r="HD429" s="350">
        <f>SUM($F$907)</f>
        <v>680</v>
      </c>
      <c r="HE429" s="19" t="s">
        <v>65</v>
      </c>
      <c r="HF429" s="12">
        <f>HD429*1.3</f>
        <v>884</v>
      </c>
      <c r="HG429" s="12"/>
      <c r="HH429" s="21"/>
      <c r="HI429" s="19" t="s">
        <v>64</v>
      </c>
      <c r="HJ429" s="347" t="s">
        <v>441</v>
      </c>
      <c r="HM429" s="350">
        <f>SUM($F$1460)</f>
        <v>1494</v>
      </c>
      <c r="HN429" s="19" t="s">
        <v>65</v>
      </c>
      <c r="HO429" s="12">
        <f>HM429*1.3</f>
        <v>1942.2</v>
      </c>
      <c r="HP429" s="12"/>
      <c r="HQ429" s="21"/>
      <c r="HR429" s="19" t="s">
        <v>64</v>
      </c>
      <c r="HS429" s="347" t="s">
        <v>437</v>
      </c>
      <c r="HV429" s="350">
        <f>SUM($F$609)</f>
        <v>260</v>
      </c>
      <c r="HW429" s="19" t="s">
        <v>65</v>
      </c>
      <c r="HX429" s="12">
        <f>HV429*1.3</f>
        <v>338</v>
      </c>
      <c r="HY429" s="12"/>
      <c r="HZ429" s="21"/>
      <c r="IA429" s="19" t="s">
        <v>64</v>
      </c>
      <c r="IB429" s="347" t="s">
        <v>640</v>
      </c>
      <c r="IE429" s="350">
        <f>SUM($F$1394)</f>
        <v>1208</v>
      </c>
      <c r="IF429" s="19" t="s">
        <v>65</v>
      </c>
      <c r="IG429" s="12">
        <f>IE429*1.3</f>
        <v>1570.4</v>
      </c>
      <c r="IH429" s="12"/>
      <c r="II429" s="21"/>
      <c r="IJ429" s="19" t="s">
        <v>64</v>
      </c>
      <c r="IK429" s="347" t="s">
        <v>429</v>
      </c>
      <c r="IN429" s="350">
        <f>SUM($F$1484)</f>
        <v>555</v>
      </c>
      <c r="IO429" s="19" t="s">
        <v>65</v>
      </c>
      <c r="IP429" s="12">
        <f>IN429*1.3</f>
        <v>721.5</v>
      </c>
      <c r="IQ429" s="12"/>
      <c r="IR429" s="21"/>
      <c r="IS429" s="19" t="s">
        <v>64</v>
      </c>
      <c r="IT429" s="325" t="s">
        <v>189</v>
      </c>
      <c r="IW429" s="364" t="s">
        <v>189</v>
      </c>
      <c r="IX429" s="19" t="s">
        <v>65</v>
      </c>
      <c r="IY429" s="364" t="s">
        <v>189</v>
      </c>
      <c r="IZ429" s="12"/>
      <c r="JA429" s="21"/>
      <c r="JB429" s="19" t="s">
        <v>64</v>
      </c>
      <c r="JC429" s="347" t="s">
        <v>441</v>
      </c>
      <c r="JF429" s="350">
        <f>SUM($F$1460)</f>
        <v>1494</v>
      </c>
      <c r="JG429" s="19" t="s">
        <v>65</v>
      </c>
      <c r="JH429" s="12">
        <f>JF429*1.3</f>
        <v>1942.2</v>
      </c>
      <c r="JI429" s="12"/>
      <c r="JJ429" s="21"/>
      <c r="JK429" s="19" t="s">
        <v>64</v>
      </c>
      <c r="JL429" s="347" t="s">
        <v>441</v>
      </c>
      <c r="JO429" s="350">
        <f>SUM($F$1460)</f>
        <v>1494</v>
      </c>
      <c r="JP429" s="19" t="s">
        <v>65</v>
      </c>
      <c r="JQ429" s="12">
        <f>JO429*1.3</f>
        <v>1942.2</v>
      </c>
      <c r="JR429" s="12"/>
      <c r="JS429" s="21"/>
      <c r="JT429" s="19" t="s">
        <v>64</v>
      </c>
      <c r="JU429" s="347" t="s">
        <v>429</v>
      </c>
      <c r="JX429" s="350">
        <f>SUM($F$1484)</f>
        <v>555</v>
      </c>
      <c r="JY429" s="19" t="s">
        <v>65</v>
      </c>
      <c r="JZ429" s="12">
        <f>JX429*1.3</f>
        <v>721.5</v>
      </c>
      <c r="KA429" s="12"/>
      <c r="KB429" s="21"/>
      <c r="KC429" s="19" t="s">
        <v>64</v>
      </c>
      <c r="KD429" s="347" t="s">
        <v>437</v>
      </c>
      <c r="KG429" s="350">
        <f>SUM($F$609)</f>
        <v>260</v>
      </c>
      <c r="KH429" s="19" t="s">
        <v>65</v>
      </c>
      <c r="KI429" s="12">
        <f>KG429*1.3</f>
        <v>338</v>
      </c>
      <c r="KJ429" s="12"/>
      <c r="KK429" s="21"/>
      <c r="KL429" s="19" t="s">
        <v>64</v>
      </c>
      <c r="KM429" s="347" t="s">
        <v>430</v>
      </c>
      <c r="KP429" s="350">
        <f>SUM($F$1720)</f>
        <v>141</v>
      </c>
      <c r="KQ429" s="19" t="s">
        <v>65</v>
      </c>
      <c r="KR429" s="12">
        <f>KP429*1.3</f>
        <v>183.3</v>
      </c>
      <c r="KS429" s="12"/>
      <c r="KT429" s="21"/>
      <c r="KU429" s="19" t="s">
        <v>64</v>
      </c>
      <c r="KV429" s="347" t="s">
        <v>437</v>
      </c>
      <c r="KY429" s="350">
        <f>SUM($F$609)</f>
        <v>260</v>
      </c>
      <c r="KZ429" s="19" t="s">
        <v>65</v>
      </c>
      <c r="LA429" s="12">
        <f>KY429*1.3</f>
        <v>338</v>
      </c>
      <c r="LB429" s="12"/>
      <c r="LC429" s="21"/>
      <c r="LD429" s="19" t="s">
        <v>64</v>
      </c>
      <c r="LE429" s="347" t="s">
        <v>640</v>
      </c>
      <c r="LH429" s="350">
        <f>SUM($F$1394)</f>
        <v>1208</v>
      </c>
      <c r="LI429" s="19" t="s">
        <v>65</v>
      </c>
      <c r="LJ429" s="12">
        <f>LH429*1.3</f>
        <v>1570.4</v>
      </c>
      <c r="LK429" s="12"/>
      <c r="LL429" s="21"/>
      <c r="LM429" s="19" t="s">
        <v>64</v>
      </c>
      <c r="LN429" s="347" t="s">
        <v>640</v>
      </c>
      <c r="LQ429" s="350">
        <f>SUM($F$1394)</f>
        <v>1208</v>
      </c>
      <c r="LR429" s="19" t="s">
        <v>65</v>
      </c>
      <c r="LS429" s="12">
        <f>LQ429*1.3</f>
        <v>1570.4</v>
      </c>
      <c r="LT429" s="12"/>
      <c r="LU429" s="21"/>
      <c r="LV429" s="19" t="s">
        <v>64</v>
      </c>
      <c r="LW429" s="347" t="s">
        <v>640</v>
      </c>
      <c r="LZ429" s="350">
        <f>SUM($F$1394)</f>
        <v>1208</v>
      </c>
      <c r="MA429" s="19" t="s">
        <v>65</v>
      </c>
      <c r="MB429" s="12">
        <f>LZ429*1.3</f>
        <v>1570.4</v>
      </c>
      <c r="MC429" s="12"/>
      <c r="MD429" s="21"/>
      <c r="ME429" s="19" t="s">
        <v>64</v>
      </c>
      <c r="MF429" s="347" t="s">
        <v>437</v>
      </c>
      <c r="MI429" s="350">
        <f>SUM($F$609)</f>
        <v>260</v>
      </c>
      <c r="MJ429" s="19" t="s">
        <v>65</v>
      </c>
      <c r="MK429" s="12">
        <f>MI429*1.3</f>
        <v>338</v>
      </c>
      <c r="ML429" s="12"/>
      <c r="MM429" s="21"/>
      <c r="MN429" s="19" t="s">
        <v>64</v>
      </c>
      <c r="MO429" s="347" t="s">
        <v>432</v>
      </c>
      <c r="MR429" s="350">
        <f>SUM($F$519)</f>
        <v>567</v>
      </c>
      <c r="MS429" s="19" t="s">
        <v>65</v>
      </c>
      <c r="MT429" s="12">
        <f>MR429*1.3</f>
        <v>737.1</v>
      </c>
      <c r="MU429" s="12"/>
      <c r="MV429" s="21"/>
      <c r="MW429" s="19" t="s">
        <v>64</v>
      </c>
      <c r="MX429" s="347" t="s">
        <v>441</v>
      </c>
      <c r="NA429" s="350">
        <f>SUM($F$1460)</f>
        <v>1494</v>
      </c>
      <c r="NB429" s="19" t="s">
        <v>65</v>
      </c>
      <c r="NC429" s="12">
        <f>NA429*1.3</f>
        <v>1942.2</v>
      </c>
      <c r="ND429" s="12"/>
      <c r="NE429" s="21"/>
      <c r="NF429" s="19" t="s">
        <v>64</v>
      </c>
      <c r="NG429" s="347" t="s">
        <v>432</v>
      </c>
      <c r="NJ429" s="350">
        <f>SUM($F$519)</f>
        <v>567</v>
      </c>
      <c r="NK429" s="19" t="s">
        <v>65</v>
      </c>
      <c r="NL429" s="12">
        <f>NJ429*1.3</f>
        <v>737.1</v>
      </c>
      <c r="NM429" s="12"/>
      <c r="NN429" s="21"/>
      <c r="NO429" s="19" t="s">
        <v>64</v>
      </c>
      <c r="NP429" s="347" t="s">
        <v>640</v>
      </c>
      <c r="NS429" s="350">
        <f>SUM($F$1394)</f>
        <v>1208</v>
      </c>
      <c r="NT429" s="19" t="s">
        <v>65</v>
      </c>
      <c r="NU429" s="12">
        <f>NS429*1.3</f>
        <v>1570.4</v>
      </c>
      <c r="NV429" s="12"/>
      <c r="NW429" s="21"/>
      <c r="NX429" s="19" t="s">
        <v>64</v>
      </c>
      <c r="NY429" s="347" t="s">
        <v>432</v>
      </c>
      <c r="OB429" s="350">
        <f>SUM($F$519)</f>
        <v>567</v>
      </c>
      <c r="OC429" s="19" t="s">
        <v>65</v>
      </c>
      <c r="OD429" s="12">
        <f>OB429*1.3</f>
        <v>737.1</v>
      </c>
      <c r="OE429" s="12"/>
      <c r="OF429" s="21"/>
      <c r="OG429" s="19" t="s">
        <v>64</v>
      </c>
      <c r="OH429" s="347" t="s">
        <v>437</v>
      </c>
      <c r="OK429" s="350">
        <f>SUM($F$609)</f>
        <v>260</v>
      </c>
      <c r="OL429" s="19" t="s">
        <v>65</v>
      </c>
      <c r="OM429" s="12">
        <f>OK429*1.3</f>
        <v>338</v>
      </c>
      <c r="ON429" s="12"/>
      <c r="OO429" s="21"/>
      <c r="OP429" s="19" t="s">
        <v>64</v>
      </c>
      <c r="OQ429" s="347" t="s">
        <v>430</v>
      </c>
      <c r="OT429" s="350">
        <f>SUM($F$1720)</f>
        <v>141</v>
      </c>
      <c r="OU429" s="19" t="s">
        <v>65</v>
      </c>
      <c r="OV429" s="12">
        <f>OT429*1.3</f>
        <v>183.3</v>
      </c>
      <c r="OW429" s="12"/>
      <c r="OX429" s="21"/>
      <c r="OY429" s="19" t="s">
        <v>64</v>
      </c>
      <c r="OZ429" s="347" t="s">
        <v>433</v>
      </c>
      <c r="PC429" s="350">
        <f>SUM($F$1179)</f>
        <v>333</v>
      </c>
      <c r="PD429" s="19" t="s">
        <v>65</v>
      </c>
      <c r="PE429" s="12">
        <f>PC429*1.3</f>
        <v>432.90000000000003</v>
      </c>
      <c r="PF429" s="12"/>
      <c r="PG429" s="21"/>
      <c r="PH429" s="19" t="s">
        <v>64</v>
      </c>
      <c r="PI429" s="347" t="s">
        <v>432</v>
      </c>
      <c r="PL429" s="350">
        <f>SUM($F$519)</f>
        <v>567</v>
      </c>
      <c r="PM429" s="19" t="s">
        <v>65</v>
      </c>
      <c r="PN429" s="12">
        <f>PL429*1.3</f>
        <v>737.1</v>
      </c>
      <c r="PO429" s="12"/>
      <c r="PP429" s="21"/>
      <c r="PQ429" s="19" t="s">
        <v>64</v>
      </c>
      <c r="PR429" s="347" t="s">
        <v>640</v>
      </c>
      <c r="PU429" s="350">
        <f>SUM($F$1394)</f>
        <v>1208</v>
      </c>
      <c r="PV429" s="19" t="s">
        <v>65</v>
      </c>
      <c r="PW429" s="12">
        <f>PU429*1.3</f>
        <v>1570.4</v>
      </c>
      <c r="PX429" s="12"/>
      <c r="PY429" s="21"/>
      <c r="PZ429" s="19" t="s">
        <v>64</v>
      </c>
      <c r="QA429" s="325" t="s">
        <v>189</v>
      </c>
      <c r="QD429" s="364" t="s">
        <v>189</v>
      </c>
      <c r="QE429" s="19" t="s">
        <v>65</v>
      </c>
      <c r="QF429" s="364" t="s">
        <v>189</v>
      </c>
      <c r="QG429" s="12"/>
      <c r="QH429" s="21"/>
      <c r="QI429" s="19" t="s">
        <v>64</v>
      </c>
      <c r="QJ429" s="347" t="s">
        <v>441</v>
      </c>
      <c r="QM429" s="350">
        <f>SUM($F$1460)</f>
        <v>1494</v>
      </c>
      <c r="QN429" s="19" t="s">
        <v>65</v>
      </c>
      <c r="QO429" s="12">
        <f>QM429*1.3</f>
        <v>1942.2</v>
      </c>
      <c r="QP429" s="12"/>
      <c r="QQ429" s="21"/>
      <c r="QR429" s="19" t="s">
        <v>64</v>
      </c>
      <c r="QS429" s="368" t="s">
        <v>437</v>
      </c>
      <c r="QV429" s="350">
        <f>SUM($F$609)</f>
        <v>260</v>
      </c>
      <c r="QW429" s="19" t="s">
        <v>65</v>
      </c>
      <c r="QX429" s="12">
        <f>QV429*1.3</f>
        <v>338</v>
      </c>
      <c r="QY429" s="12"/>
      <c r="QZ429" s="21"/>
      <c r="RA429" s="19" t="s">
        <v>64</v>
      </c>
      <c r="RB429" s="347" t="s">
        <v>441</v>
      </c>
      <c r="RE429" s="350">
        <f>SUM($F$1460)</f>
        <v>1494</v>
      </c>
      <c r="RF429" s="19" t="s">
        <v>65</v>
      </c>
      <c r="RG429" s="12">
        <f>RE429*1.3</f>
        <v>1942.2</v>
      </c>
      <c r="RH429" s="12"/>
      <c r="RI429" s="21"/>
      <c r="RJ429" s="19" t="s">
        <v>64</v>
      </c>
      <c r="RK429" s="347" t="s">
        <v>471</v>
      </c>
      <c r="RN429" s="350">
        <f>SUM($F$907)</f>
        <v>680</v>
      </c>
      <c r="RO429" s="19" t="s">
        <v>65</v>
      </c>
      <c r="RP429" s="12">
        <f>RN429*1.3</f>
        <v>884</v>
      </c>
      <c r="RQ429" s="12"/>
      <c r="RR429" s="21"/>
      <c r="RS429" s="19" t="s">
        <v>64</v>
      </c>
      <c r="RT429" s="325" t="s">
        <v>189</v>
      </c>
      <c r="RW429" s="364" t="s">
        <v>189</v>
      </c>
      <c r="RX429" s="19" t="s">
        <v>65</v>
      </c>
      <c r="RY429" s="364" t="s">
        <v>189</v>
      </c>
      <c r="SA429" s="316"/>
      <c r="SB429" s="19" t="s">
        <v>64</v>
      </c>
      <c r="SC429" s="325" t="s">
        <v>189</v>
      </c>
      <c r="SF429" s="364" t="s">
        <v>189</v>
      </c>
      <c r="SG429" s="19" t="s">
        <v>65</v>
      </c>
      <c r="SH429" s="364" t="s">
        <v>189</v>
      </c>
      <c r="SJ429" s="316"/>
      <c r="SK429" s="19" t="s">
        <v>64</v>
      </c>
      <c r="SL429" s="325" t="s">
        <v>189</v>
      </c>
      <c r="SO429" s="364" t="s">
        <v>189</v>
      </c>
      <c r="SP429" s="19" t="s">
        <v>65</v>
      </c>
      <c r="SQ429" s="364" t="s">
        <v>189</v>
      </c>
      <c r="SS429" s="316"/>
      <c r="ST429" s="19" t="s">
        <v>64</v>
      </c>
      <c r="SU429" s="325" t="s">
        <v>189</v>
      </c>
      <c r="SX429" s="364" t="s">
        <v>189</v>
      </c>
      <c r="SY429" s="19" t="s">
        <v>65</v>
      </c>
      <c r="SZ429" s="364" t="s">
        <v>189</v>
      </c>
      <c r="TB429" s="316"/>
      <c r="TC429" s="19" t="s">
        <v>64</v>
      </c>
      <c r="TD429" s="347" t="s">
        <v>433</v>
      </c>
      <c r="TG429" s="350">
        <f>SUM($F$1179)</f>
        <v>333</v>
      </c>
      <c r="TH429" s="19" t="s">
        <v>65</v>
      </c>
      <c r="TI429" s="12">
        <f>TG429*1.3</f>
        <v>432.90000000000003</v>
      </c>
      <c r="TK429" s="316"/>
      <c r="TL429" s="19" t="s">
        <v>64</v>
      </c>
      <c r="TM429" s="347" t="s">
        <v>441</v>
      </c>
      <c r="TP429" s="350">
        <f>SUM($F$1460)</f>
        <v>1494</v>
      </c>
      <c r="TQ429" s="19" t="s">
        <v>65</v>
      </c>
      <c r="TR429" s="12">
        <f>TP429*1.3</f>
        <v>1942.2</v>
      </c>
      <c r="TT429" s="316"/>
      <c r="TU429" s="19" t="s">
        <v>64</v>
      </c>
      <c r="TV429" s="347" t="s">
        <v>441</v>
      </c>
      <c r="TY429" s="350">
        <f>SUM($F$1460)</f>
        <v>1494</v>
      </c>
      <c r="TZ429" s="19" t="s">
        <v>65</v>
      </c>
      <c r="UA429" s="12">
        <f>TY429*1.3</f>
        <v>1942.2</v>
      </c>
      <c r="UC429" s="316"/>
      <c r="UD429" s="19" t="s">
        <v>64</v>
      </c>
      <c r="UE429" s="361" t="s">
        <v>640</v>
      </c>
      <c r="UH429" s="350">
        <f>SUM($F$1394)</f>
        <v>1208</v>
      </c>
      <c r="UI429" s="19" t="s">
        <v>65</v>
      </c>
      <c r="UJ429" s="12">
        <f>UH429*1.3</f>
        <v>1570.4</v>
      </c>
      <c r="UL429" s="316"/>
      <c r="UM429" s="19" t="s">
        <v>64</v>
      </c>
      <c r="UN429" s="358" t="s">
        <v>432</v>
      </c>
      <c r="UQ429" s="350">
        <f>SUM($F$519)</f>
        <v>567</v>
      </c>
      <c r="UR429" s="19" t="s">
        <v>65</v>
      </c>
      <c r="US429" s="12">
        <f>UQ429*1.3</f>
        <v>737.1</v>
      </c>
      <c r="UU429" s="316"/>
      <c r="UV429" s="19" t="s">
        <v>64</v>
      </c>
      <c r="UW429" s="347" t="s">
        <v>433</v>
      </c>
      <c r="UZ429" s="350">
        <f>SUM($F$1179)</f>
        <v>333</v>
      </c>
      <c r="VA429" s="19" t="s">
        <v>65</v>
      </c>
      <c r="VB429" s="12">
        <f>UZ429*1.3</f>
        <v>432.90000000000003</v>
      </c>
      <c r="VD429" s="316"/>
      <c r="VE429" s="19" t="s">
        <v>64</v>
      </c>
      <c r="VF429" s="347" t="s">
        <v>432</v>
      </c>
      <c r="VI429" s="350">
        <f>SUM($F$519)</f>
        <v>567</v>
      </c>
      <c r="VJ429" s="19" t="s">
        <v>65</v>
      </c>
      <c r="VK429" s="12">
        <f>VI429*1.3</f>
        <v>737.1</v>
      </c>
      <c r="VM429" s="316"/>
      <c r="VN429" s="19" t="s">
        <v>64</v>
      </c>
      <c r="VO429" s="325" t="s">
        <v>433</v>
      </c>
      <c r="VR429" s="350">
        <f>SUM($F$1179)</f>
        <v>333</v>
      </c>
      <c r="VS429" s="19" t="s">
        <v>65</v>
      </c>
      <c r="VT429" s="12">
        <f>VR429*1.3</f>
        <v>432.90000000000003</v>
      </c>
      <c r="VV429" s="316"/>
      <c r="VW429" s="19" t="s">
        <v>64</v>
      </c>
      <c r="VX429" s="347" t="s">
        <v>429</v>
      </c>
      <c r="WA429" s="350">
        <f>SUM($F$1484)</f>
        <v>555</v>
      </c>
      <c r="WB429" s="19" t="s">
        <v>65</v>
      </c>
      <c r="WC429" s="12">
        <f>WA429*1.3</f>
        <v>721.5</v>
      </c>
      <c r="WE429" s="316"/>
      <c r="WF429" s="19" t="s">
        <v>64</v>
      </c>
      <c r="WG429" s="347" t="s">
        <v>437</v>
      </c>
      <c r="WJ429" s="350">
        <f>SUM($F$609)</f>
        <v>260</v>
      </c>
      <c r="WK429" s="19" t="s">
        <v>65</v>
      </c>
      <c r="WL429" s="12">
        <f>WJ429*1.3</f>
        <v>338</v>
      </c>
      <c r="WN429" s="316"/>
      <c r="WO429" s="19" t="s">
        <v>64</v>
      </c>
      <c r="WP429" s="347" t="s">
        <v>434</v>
      </c>
      <c r="WS429" s="350">
        <f>SUM($F$1655)</f>
        <v>238</v>
      </c>
      <c r="WT429" s="19" t="s">
        <v>65</v>
      </c>
      <c r="WU429" s="12">
        <f>WS429*1.3</f>
        <v>309.40000000000003</v>
      </c>
      <c r="WW429" s="316"/>
      <c r="WX429" s="19" t="s">
        <v>64</v>
      </c>
      <c r="WY429" s="347" t="s">
        <v>640</v>
      </c>
      <c r="XB429" s="350">
        <f>SUM($F$1394)</f>
        <v>1208</v>
      </c>
      <c r="XC429" s="19" t="s">
        <v>65</v>
      </c>
      <c r="XD429" s="12">
        <f>XB429*1.3</f>
        <v>1570.4</v>
      </c>
      <c r="XF429" s="316"/>
      <c r="XG429" s="19" t="s">
        <v>64</v>
      </c>
      <c r="XH429" s="347" t="s">
        <v>437</v>
      </c>
      <c r="XK429" s="350">
        <f>SUM($F$609)</f>
        <v>260</v>
      </c>
      <c r="XL429" s="19" t="s">
        <v>65</v>
      </c>
      <c r="XM429" s="12">
        <f>XK429*1.3</f>
        <v>338</v>
      </c>
      <c r="XO429" s="316"/>
      <c r="XP429" s="19" t="s">
        <v>64</v>
      </c>
      <c r="XQ429" s="325" t="s">
        <v>437</v>
      </c>
      <c r="XT429" s="350">
        <f>SUM($F$609)</f>
        <v>260</v>
      </c>
      <c r="XU429" s="19" t="s">
        <v>65</v>
      </c>
      <c r="XV429" s="12">
        <f>XT429*1.3</f>
        <v>338</v>
      </c>
      <c r="XX429" s="316"/>
      <c r="XY429" s="19" t="s">
        <v>64</v>
      </c>
      <c r="XZ429" s="347" t="s">
        <v>434</v>
      </c>
      <c r="YC429" s="350">
        <f>SUM($F$907)</f>
        <v>680</v>
      </c>
      <c r="YD429" s="19" t="s">
        <v>65</v>
      </c>
      <c r="YE429" s="12">
        <f>YC429*1.3</f>
        <v>884</v>
      </c>
      <c r="YG429" s="316"/>
      <c r="YH429" s="19" t="s">
        <v>64</v>
      </c>
      <c r="YI429" s="366" t="s">
        <v>429</v>
      </c>
      <c r="YL429" s="350">
        <f>SUM($F$1484)</f>
        <v>555</v>
      </c>
      <c r="YM429" s="19" t="s">
        <v>65</v>
      </c>
      <c r="YN429" s="12">
        <f>YL429*1.3</f>
        <v>721.5</v>
      </c>
      <c r="YP429" s="316"/>
      <c r="YQ429" s="19" t="s">
        <v>64</v>
      </c>
      <c r="YR429" s="347" t="s">
        <v>429</v>
      </c>
      <c r="YU429" s="350">
        <f>SUM($F$1484)</f>
        <v>555</v>
      </c>
      <c r="YV429" s="19" t="s">
        <v>65</v>
      </c>
      <c r="YW429" s="12">
        <f>YU429*1.3</f>
        <v>721.5</v>
      </c>
      <c r="YY429" s="316"/>
      <c r="YZ429" s="19" t="s">
        <v>64</v>
      </c>
      <c r="ZA429" s="347" t="s">
        <v>429</v>
      </c>
      <c r="ZD429" s="350">
        <f>SUM($F$1484)</f>
        <v>555</v>
      </c>
      <c r="ZE429" s="19" t="s">
        <v>65</v>
      </c>
      <c r="ZF429" s="12">
        <f>ZD429*1.3</f>
        <v>721.5</v>
      </c>
      <c r="ZH429" s="316"/>
      <c r="ZI429" s="19" t="s">
        <v>64</v>
      </c>
      <c r="ZJ429" s="347" t="s">
        <v>429</v>
      </c>
      <c r="ZM429" s="350">
        <f>SUM($F$1484)</f>
        <v>555</v>
      </c>
      <c r="ZN429" s="19" t="s">
        <v>65</v>
      </c>
      <c r="ZO429" s="12">
        <f>ZM429*1.3</f>
        <v>721.5</v>
      </c>
      <c r="ZQ429" s="316"/>
      <c r="ZR429" s="19" t="s">
        <v>64</v>
      </c>
      <c r="ZS429" s="347" t="s">
        <v>441</v>
      </c>
      <c r="ZV429" s="350">
        <f>SUM($F$1460)</f>
        <v>1494</v>
      </c>
      <c r="ZW429" s="19" t="s">
        <v>65</v>
      </c>
      <c r="ZX429" s="12">
        <f>ZV429*1.3</f>
        <v>1942.2</v>
      </c>
      <c r="ZZ429" s="316"/>
      <c r="AAA429" s="394"/>
      <c r="AAB429" s="341"/>
      <c r="AAC429" s="395"/>
      <c r="AAD429" s="395"/>
      <c r="AAE429" s="396"/>
      <c r="AAF429" s="394"/>
      <c r="AAG429" s="267"/>
      <c r="AAH429" s="395"/>
      <c r="AAI429" s="395"/>
      <c r="AAJ429" s="394"/>
      <c r="AAK429" s="341"/>
      <c r="AAL429" s="395"/>
      <c r="AAM429" s="395"/>
      <c r="AAN429" s="396"/>
      <c r="AAO429" s="394"/>
      <c r="AAP429" s="267"/>
      <c r="AAQ429" s="395"/>
      <c r="AAR429" s="395"/>
      <c r="AAS429" s="394"/>
      <c r="AAT429" s="341"/>
      <c r="AAU429" s="395"/>
      <c r="AAV429" s="395"/>
      <c r="AAW429" s="396"/>
      <c r="AAX429" s="394"/>
      <c r="AAY429" s="267"/>
      <c r="AAZ429" s="395"/>
      <c r="ABA429" s="395"/>
      <c r="ABB429" s="394"/>
      <c r="ABC429" s="341"/>
      <c r="ABD429" s="395"/>
      <c r="ABE429" s="395"/>
      <c r="ABF429" s="396"/>
      <c r="ABG429" s="394"/>
      <c r="ABH429" s="267"/>
      <c r="ABI429" s="395"/>
      <c r="ABJ429" s="395"/>
      <c r="ABK429" s="394"/>
      <c r="ABL429" s="341"/>
      <c r="ABM429" s="395"/>
      <c r="ABN429" s="395"/>
      <c r="ABO429" s="396"/>
      <c r="ABP429" s="394"/>
      <c r="ABQ429" s="267"/>
      <c r="ABR429" s="395"/>
      <c r="ABS429" s="395"/>
      <c r="ABT429" s="394"/>
      <c r="ABU429" s="341"/>
      <c r="ABV429" s="395"/>
      <c r="ABW429" s="395"/>
      <c r="ABX429" s="396"/>
      <c r="ABY429" s="394"/>
      <c r="ABZ429" s="267"/>
      <c r="ACA429" s="395"/>
      <c r="ACB429" s="395"/>
      <c r="ACC429" s="394"/>
      <c r="ACD429" s="341"/>
      <c r="ACE429" s="395"/>
      <c r="ACF429" s="395"/>
      <c r="ACG429" s="396"/>
      <c r="ACH429" s="394"/>
      <c r="ACI429" s="267"/>
      <c r="ACJ429" s="395"/>
      <c r="ACK429" s="395"/>
      <c r="ACL429" s="394"/>
      <c r="ACM429" s="341"/>
      <c r="ACN429" s="395"/>
      <c r="ACO429" s="395"/>
      <c r="ACP429" s="396"/>
      <c r="ACQ429" s="394"/>
      <c r="ACR429" s="267"/>
      <c r="ACS429" s="395"/>
      <c r="ACT429" s="395"/>
      <c r="ACU429" s="394"/>
      <c r="ACV429" s="341"/>
      <c r="ACW429" s="395"/>
      <c r="ACX429" s="395"/>
      <c r="ACY429" s="396"/>
      <c r="ACZ429" s="394"/>
      <c r="ADA429" s="267"/>
      <c r="ADB429" s="395"/>
      <c r="ADC429" s="395"/>
      <c r="ADD429" s="394"/>
      <c r="ADE429" s="341"/>
      <c r="ADF429" s="395"/>
      <c r="ADG429" s="395"/>
      <c r="ADH429" s="396"/>
      <c r="ADI429" s="394"/>
      <c r="ADJ429" s="267"/>
      <c r="ADK429" s="395"/>
      <c r="ADL429" s="395"/>
      <c r="ADM429" s="394"/>
      <c r="ADN429" s="341"/>
      <c r="ADO429" s="395"/>
      <c r="ADP429" s="395"/>
      <c r="ADQ429" s="396"/>
      <c r="ADR429" s="394"/>
      <c r="ADS429" s="267"/>
      <c r="ADT429" s="395"/>
      <c r="ADU429" s="395"/>
      <c r="ADV429" s="394"/>
      <c r="ADW429" s="341"/>
      <c r="ADX429" s="395"/>
      <c r="ADY429" s="395"/>
      <c r="ADZ429" s="396"/>
      <c r="AEA429" s="394"/>
      <c r="AEB429" s="267"/>
      <c r="AEC429" s="395"/>
      <c r="AED429" s="395"/>
    </row>
    <row r="430" spans="1:810" s="20" customFormat="1" ht="15">
      <c r="A430" s="19" t="s">
        <v>66</v>
      </c>
      <c r="B430" s="347" t="s">
        <v>432</v>
      </c>
      <c r="D430" s="350"/>
      <c r="E430" s="350">
        <f>SUM($F$519)</f>
        <v>567</v>
      </c>
      <c r="F430" s="19" t="s">
        <v>67</v>
      </c>
      <c r="G430" s="12">
        <f>E430*1.2</f>
        <v>680.4</v>
      </c>
      <c r="H430" s="12"/>
      <c r="I430" s="21"/>
      <c r="J430" s="19" t="s">
        <v>66</v>
      </c>
      <c r="K430" s="347" t="s">
        <v>441</v>
      </c>
      <c r="N430" s="350">
        <f>SUM($F$1460)</f>
        <v>1494</v>
      </c>
      <c r="O430" s="19" t="s">
        <v>67</v>
      </c>
      <c r="P430" s="12">
        <f>N430*1.2</f>
        <v>1792.8</v>
      </c>
      <c r="Q430" s="12"/>
      <c r="R430" s="21"/>
      <c r="S430" s="19" t="s">
        <v>66</v>
      </c>
      <c r="T430" s="347" t="s">
        <v>427</v>
      </c>
      <c r="W430" s="350">
        <f>SUM($F$1652)</f>
        <v>404</v>
      </c>
      <c r="X430" s="19" t="s">
        <v>67</v>
      </c>
      <c r="Y430" s="12">
        <f>W430*1.2</f>
        <v>484.79999999999995</v>
      </c>
      <c r="Z430" s="12"/>
      <c r="AA430" s="21"/>
      <c r="AB430" s="19" t="s">
        <v>66</v>
      </c>
      <c r="AC430" s="347" t="s">
        <v>640</v>
      </c>
      <c r="AF430" s="350">
        <f>SUM($F$1394)</f>
        <v>1208</v>
      </c>
      <c r="AG430" s="19" t="s">
        <v>67</v>
      </c>
      <c r="AH430" s="12">
        <f>AF430*1.2</f>
        <v>1449.6</v>
      </c>
      <c r="AI430" s="12"/>
      <c r="AJ430" s="21"/>
      <c r="AK430" s="19" t="s">
        <v>66</v>
      </c>
      <c r="AL430" s="347" t="s">
        <v>429</v>
      </c>
      <c r="AO430" s="350">
        <f>SUM($F$1484)</f>
        <v>555</v>
      </c>
      <c r="AP430" s="19" t="s">
        <v>67</v>
      </c>
      <c r="AQ430" s="12">
        <f>AO430*1.2</f>
        <v>666</v>
      </c>
      <c r="AR430" s="12"/>
      <c r="AS430" s="21"/>
      <c r="AT430" s="19" t="s">
        <v>66</v>
      </c>
      <c r="AU430" s="347" t="s">
        <v>427</v>
      </c>
      <c r="AX430" s="350">
        <f>SUM($F$1652)</f>
        <v>404</v>
      </c>
      <c r="AY430" s="19" t="s">
        <v>67</v>
      </c>
      <c r="AZ430" s="12">
        <f>AX430*1.2</f>
        <v>484.79999999999995</v>
      </c>
      <c r="BA430" s="12"/>
      <c r="BB430" s="21"/>
      <c r="BC430" s="19" t="s">
        <v>66</v>
      </c>
      <c r="BD430" s="347" t="s">
        <v>471</v>
      </c>
      <c r="BG430" s="350">
        <f>SUM($F$907)</f>
        <v>680</v>
      </c>
      <c r="BH430" s="19" t="s">
        <v>67</v>
      </c>
      <c r="BI430" s="12">
        <f>BG430*1.2</f>
        <v>816</v>
      </c>
      <c r="BJ430" s="12"/>
      <c r="BK430" s="21"/>
      <c r="BL430" s="19" t="s">
        <v>66</v>
      </c>
      <c r="BM430" s="347" t="s">
        <v>441</v>
      </c>
      <c r="BP430" s="350">
        <f>SUM($F$1460)</f>
        <v>1494</v>
      </c>
      <c r="BQ430" s="19" t="s">
        <v>67</v>
      </c>
      <c r="BR430" s="12">
        <f>BP430*1.2</f>
        <v>1792.8</v>
      </c>
      <c r="BS430" s="12"/>
      <c r="BT430" s="21"/>
      <c r="BU430" s="19" t="s">
        <v>66</v>
      </c>
      <c r="BV430" s="347" t="s">
        <v>430</v>
      </c>
      <c r="BY430" s="350">
        <f>SUM($F$1720)</f>
        <v>141</v>
      </c>
      <c r="BZ430" s="19" t="s">
        <v>67</v>
      </c>
      <c r="CA430" s="12">
        <f>BY430*1.2</f>
        <v>169.2</v>
      </c>
      <c r="CB430" s="12"/>
      <c r="CC430" s="21"/>
      <c r="CD430" s="19" t="s">
        <v>66</v>
      </c>
      <c r="CE430" s="347" t="s">
        <v>429</v>
      </c>
      <c r="CH430" s="350">
        <f>SUM($F$1484)</f>
        <v>555</v>
      </c>
      <c r="CI430" s="19" t="s">
        <v>67</v>
      </c>
      <c r="CJ430" s="12">
        <f>CH430*1.2</f>
        <v>666</v>
      </c>
      <c r="CK430" s="12"/>
      <c r="CL430" s="21"/>
      <c r="CM430" s="19" t="s">
        <v>66</v>
      </c>
      <c r="CN430" s="347" t="s">
        <v>433</v>
      </c>
      <c r="CQ430" s="350">
        <f>SUM($F$1179)</f>
        <v>333</v>
      </c>
      <c r="CR430" s="19" t="s">
        <v>67</v>
      </c>
      <c r="CS430" s="12">
        <f>CQ430*1.2</f>
        <v>399.59999999999997</v>
      </c>
      <c r="CT430" s="12"/>
      <c r="CU430" s="21"/>
      <c r="CV430" s="19" t="s">
        <v>66</v>
      </c>
      <c r="CW430" s="347" t="s">
        <v>471</v>
      </c>
      <c r="CZ430" s="350">
        <f>SUM($F$907)</f>
        <v>680</v>
      </c>
      <c r="DA430" s="19" t="s">
        <v>67</v>
      </c>
      <c r="DB430" s="12">
        <f>CZ430*1.2</f>
        <v>816</v>
      </c>
      <c r="DC430" s="12"/>
      <c r="DD430" s="21"/>
      <c r="DE430" s="19" t="s">
        <v>66</v>
      </c>
      <c r="DF430" s="347" t="s">
        <v>437</v>
      </c>
      <c r="DI430" s="350">
        <f>SUM($F$609)</f>
        <v>260</v>
      </c>
      <c r="DJ430" s="19" t="s">
        <v>67</v>
      </c>
      <c r="DK430" s="12">
        <f>DI430*1.2</f>
        <v>312</v>
      </c>
      <c r="DL430" s="12"/>
      <c r="DM430" s="21"/>
      <c r="DN430" s="19" t="s">
        <v>66</v>
      </c>
      <c r="DO430" s="347" t="s">
        <v>432</v>
      </c>
      <c r="DR430" s="350">
        <f>SUM($F$519)</f>
        <v>567</v>
      </c>
      <c r="DS430" s="19" t="s">
        <v>67</v>
      </c>
      <c r="DT430" s="12">
        <f>DR430*1.2</f>
        <v>680.4</v>
      </c>
      <c r="DU430" s="12"/>
      <c r="DV430" s="21"/>
      <c r="DW430" s="19" t="s">
        <v>66</v>
      </c>
      <c r="DX430" s="347" t="s">
        <v>437</v>
      </c>
      <c r="EA430" s="350">
        <f>SUM($F$609)</f>
        <v>260</v>
      </c>
      <c r="EB430" s="19" t="s">
        <v>67</v>
      </c>
      <c r="EC430" s="12">
        <f>EA430*1.2</f>
        <v>312</v>
      </c>
      <c r="ED430" s="12"/>
      <c r="EE430" s="21"/>
      <c r="EF430" s="19" t="s">
        <v>66</v>
      </c>
      <c r="EG430" s="347" t="s">
        <v>437</v>
      </c>
      <c r="EJ430" s="350">
        <f>SUM($F$609)</f>
        <v>260</v>
      </c>
      <c r="EK430" s="19" t="s">
        <v>67</v>
      </c>
      <c r="EL430" s="12">
        <f>EJ430*1.2</f>
        <v>312</v>
      </c>
      <c r="EM430" s="12"/>
      <c r="EN430" s="21"/>
      <c r="EO430" s="19" t="s">
        <v>66</v>
      </c>
      <c r="EP430" s="347" t="s">
        <v>434</v>
      </c>
      <c r="ES430" s="350">
        <f>SUM($F$1655)</f>
        <v>238</v>
      </c>
      <c r="ET430" s="19" t="s">
        <v>67</v>
      </c>
      <c r="EU430" s="12">
        <f>ES430*1.2</f>
        <v>285.59999999999997</v>
      </c>
      <c r="EV430" s="12"/>
      <c r="EW430" s="21"/>
      <c r="EX430" s="19" t="s">
        <v>66</v>
      </c>
      <c r="EY430" s="368" t="s">
        <v>441</v>
      </c>
      <c r="FB430" s="350">
        <f>SUM($F$1460)</f>
        <v>1494</v>
      </c>
      <c r="FC430" s="19" t="s">
        <v>67</v>
      </c>
      <c r="FD430" s="12">
        <f>FB430*1.2</f>
        <v>1792.8</v>
      </c>
      <c r="FE430" s="12"/>
      <c r="FF430" s="21"/>
      <c r="FG430" s="19" t="s">
        <v>66</v>
      </c>
      <c r="FH430" s="347" t="s">
        <v>441</v>
      </c>
      <c r="FK430" s="350">
        <f>SUM($F$1460)</f>
        <v>1494</v>
      </c>
      <c r="FL430" s="19" t="s">
        <v>67</v>
      </c>
      <c r="FM430" s="12">
        <f>FK430*1.2</f>
        <v>1792.8</v>
      </c>
      <c r="FN430" s="12"/>
      <c r="FO430" s="21"/>
      <c r="FP430" s="19" t="s">
        <v>66</v>
      </c>
      <c r="FQ430" s="347" t="s">
        <v>437</v>
      </c>
      <c r="FT430" s="350">
        <f>SUM($F$609)</f>
        <v>260</v>
      </c>
      <c r="FU430" s="19" t="s">
        <v>67</v>
      </c>
      <c r="FV430" s="12">
        <f>FT430*1.2</f>
        <v>312</v>
      </c>
      <c r="FW430" s="12"/>
      <c r="FX430" s="21"/>
      <c r="FY430" s="19" t="s">
        <v>66</v>
      </c>
      <c r="FZ430" s="347" t="s">
        <v>429</v>
      </c>
      <c r="GC430" s="350">
        <f>SUM($F$1484)</f>
        <v>555</v>
      </c>
      <c r="GD430" s="19" t="s">
        <v>67</v>
      </c>
      <c r="GE430" s="12">
        <f>GC430*1.2</f>
        <v>666</v>
      </c>
      <c r="GF430" s="12"/>
      <c r="GG430" s="21"/>
      <c r="GH430" s="19" t="s">
        <v>66</v>
      </c>
      <c r="GI430" s="347" t="s">
        <v>432</v>
      </c>
      <c r="GL430" s="350">
        <f>SUM($F$519)</f>
        <v>567</v>
      </c>
      <c r="GM430" s="19" t="s">
        <v>67</v>
      </c>
      <c r="GN430" s="12">
        <f>GL430*1.2</f>
        <v>680.4</v>
      </c>
      <c r="GO430" s="12"/>
      <c r="GP430" s="21"/>
      <c r="GQ430" s="19" t="s">
        <v>66</v>
      </c>
      <c r="GR430" s="347" t="s">
        <v>432</v>
      </c>
      <c r="GU430" s="350">
        <f>SUM($F$519)</f>
        <v>567</v>
      </c>
      <c r="GV430" s="19" t="s">
        <v>67</v>
      </c>
      <c r="GW430" s="12">
        <f>GU430*1.2</f>
        <v>680.4</v>
      </c>
      <c r="GX430" s="12"/>
      <c r="GY430" s="21"/>
      <c r="GZ430" s="19" t="s">
        <v>66</v>
      </c>
      <c r="HA430" s="347" t="s">
        <v>437</v>
      </c>
      <c r="HD430" s="350">
        <f>SUM($F$609)</f>
        <v>260</v>
      </c>
      <c r="HE430" s="19" t="s">
        <v>67</v>
      </c>
      <c r="HF430" s="12">
        <f>HD430*1.2</f>
        <v>312</v>
      </c>
      <c r="HG430" s="12"/>
      <c r="HH430" s="21"/>
      <c r="HI430" s="19" t="s">
        <v>66</v>
      </c>
      <c r="HJ430" s="347" t="s">
        <v>427</v>
      </c>
      <c r="HM430" s="350">
        <f>SUM($F$1652)</f>
        <v>404</v>
      </c>
      <c r="HN430" s="19" t="s">
        <v>67</v>
      </c>
      <c r="HO430" s="12">
        <f>HM430*1.2</f>
        <v>484.79999999999995</v>
      </c>
      <c r="HP430" s="12"/>
      <c r="HQ430" s="21"/>
      <c r="HR430" s="19" t="s">
        <v>66</v>
      </c>
      <c r="HS430" s="347" t="s">
        <v>429</v>
      </c>
      <c r="HV430" s="350">
        <f>SUM($F$1484)</f>
        <v>555</v>
      </c>
      <c r="HW430" s="19" t="s">
        <v>67</v>
      </c>
      <c r="HX430" s="12">
        <f>HV430*1.2</f>
        <v>666</v>
      </c>
      <c r="HY430" s="12"/>
      <c r="HZ430" s="21"/>
      <c r="IA430" s="19" t="s">
        <v>66</v>
      </c>
      <c r="IB430" s="347" t="s">
        <v>441</v>
      </c>
      <c r="IE430" s="350">
        <f>SUM($F$1460)</f>
        <v>1494</v>
      </c>
      <c r="IF430" s="19" t="s">
        <v>67</v>
      </c>
      <c r="IG430" s="12">
        <f>IE430*1.2</f>
        <v>1792.8</v>
      </c>
      <c r="IH430" s="12"/>
      <c r="II430" s="21"/>
      <c r="IJ430" s="19" t="s">
        <v>66</v>
      </c>
      <c r="IK430" s="347" t="s">
        <v>427</v>
      </c>
      <c r="IN430" s="350">
        <f>SUM($F$1652)</f>
        <v>404</v>
      </c>
      <c r="IO430" s="19" t="s">
        <v>67</v>
      </c>
      <c r="IP430" s="12">
        <f>IN430*1.2</f>
        <v>484.79999999999995</v>
      </c>
      <c r="IQ430" s="12"/>
      <c r="IR430" s="21"/>
      <c r="IS430" s="19" t="s">
        <v>66</v>
      </c>
      <c r="IT430" s="325" t="s">
        <v>189</v>
      </c>
      <c r="IW430" s="364" t="s">
        <v>189</v>
      </c>
      <c r="IX430" s="19" t="s">
        <v>67</v>
      </c>
      <c r="IY430" s="364" t="s">
        <v>189</v>
      </c>
      <c r="IZ430" s="12"/>
      <c r="JA430" s="21"/>
      <c r="JB430" s="19" t="s">
        <v>66</v>
      </c>
      <c r="JC430" s="347" t="s">
        <v>640</v>
      </c>
      <c r="JF430" s="350">
        <f>SUM($F$1394)</f>
        <v>1208</v>
      </c>
      <c r="JG430" s="19" t="s">
        <v>67</v>
      </c>
      <c r="JH430" s="12">
        <f>JF430*1.2</f>
        <v>1449.6</v>
      </c>
      <c r="JI430" s="12"/>
      <c r="JJ430" s="21"/>
      <c r="JK430" s="19" t="s">
        <v>66</v>
      </c>
      <c r="JL430" s="347" t="s">
        <v>429</v>
      </c>
      <c r="JO430" s="350">
        <f>SUM($F$1484)</f>
        <v>555</v>
      </c>
      <c r="JP430" s="19" t="s">
        <v>67</v>
      </c>
      <c r="JQ430" s="12">
        <f>JO430*1.2</f>
        <v>666</v>
      </c>
      <c r="JR430" s="12"/>
      <c r="JS430" s="21"/>
      <c r="JT430" s="19" t="s">
        <v>66</v>
      </c>
      <c r="JU430" s="347" t="s">
        <v>441</v>
      </c>
      <c r="JX430" s="350">
        <f>SUM($F$1460)</f>
        <v>1494</v>
      </c>
      <c r="JY430" s="19" t="s">
        <v>67</v>
      </c>
      <c r="JZ430" s="12">
        <f>JX430*1.2</f>
        <v>1792.8</v>
      </c>
      <c r="KA430" s="12"/>
      <c r="KB430" s="21"/>
      <c r="KC430" s="19" t="s">
        <v>66</v>
      </c>
      <c r="KD430" s="347" t="s">
        <v>430</v>
      </c>
      <c r="KG430" s="350">
        <f>SUM($F$1720)</f>
        <v>141</v>
      </c>
      <c r="KH430" s="19" t="s">
        <v>67</v>
      </c>
      <c r="KI430" s="12">
        <f>KG430*1.2</f>
        <v>169.2</v>
      </c>
      <c r="KJ430" s="12"/>
      <c r="KK430" s="21"/>
      <c r="KL430" s="19" t="s">
        <v>66</v>
      </c>
      <c r="KM430" s="347" t="s">
        <v>429</v>
      </c>
      <c r="KP430" s="350">
        <f>SUM($F$1484)</f>
        <v>555</v>
      </c>
      <c r="KQ430" s="19" t="s">
        <v>67</v>
      </c>
      <c r="KR430" s="12">
        <f>KP430*1.2</f>
        <v>666</v>
      </c>
      <c r="KS430" s="12"/>
      <c r="KT430" s="21"/>
      <c r="KU430" s="19" t="s">
        <v>66</v>
      </c>
      <c r="KV430" s="347" t="s">
        <v>429</v>
      </c>
      <c r="KY430" s="350">
        <f>SUM($F$1484)</f>
        <v>555</v>
      </c>
      <c r="KZ430" s="19" t="s">
        <v>67</v>
      </c>
      <c r="LA430" s="12">
        <f>KY430*1.2</f>
        <v>666</v>
      </c>
      <c r="LB430" s="12"/>
      <c r="LC430" s="21"/>
      <c r="LD430" s="19" t="s">
        <v>66</v>
      </c>
      <c r="LE430" s="347" t="s">
        <v>437</v>
      </c>
      <c r="LH430" s="350">
        <f>SUM($F$609)</f>
        <v>260</v>
      </c>
      <c r="LI430" s="19" t="s">
        <v>67</v>
      </c>
      <c r="LJ430" s="12">
        <f>LH430*1.2</f>
        <v>312</v>
      </c>
      <c r="LK430" s="12"/>
      <c r="LL430" s="21"/>
      <c r="LM430" s="19" t="s">
        <v>66</v>
      </c>
      <c r="LN430" s="347" t="s">
        <v>441</v>
      </c>
      <c r="LQ430" s="350">
        <f>SUM($F$1460)</f>
        <v>1494</v>
      </c>
      <c r="LR430" s="19" t="s">
        <v>67</v>
      </c>
      <c r="LS430" s="12">
        <f>LQ430*1.2</f>
        <v>1792.8</v>
      </c>
      <c r="LT430" s="12"/>
      <c r="LU430" s="21"/>
      <c r="LV430" s="19" t="s">
        <v>66</v>
      </c>
      <c r="LW430" s="347" t="s">
        <v>432</v>
      </c>
      <c r="LZ430" s="350">
        <f>SUM($F$519)</f>
        <v>567</v>
      </c>
      <c r="MA430" s="19" t="s">
        <v>67</v>
      </c>
      <c r="MB430" s="12">
        <f>LZ430*1.2</f>
        <v>680.4</v>
      </c>
      <c r="MC430" s="12"/>
      <c r="MD430" s="21"/>
      <c r="ME430" s="19" t="s">
        <v>66</v>
      </c>
      <c r="MF430" s="347" t="s">
        <v>430</v>
      </c>
      <c r="MI430" s="350">
        <f>SUM($F$1720)</f>
        <v>141</v>
      </c>
      <c r="MJ430" s="19" t="s">
        <v>67</v>
      </c>
      <c r="MK430" s="12">
        <f>MI430*1.2</f>
        <v>169.2</v>
      </c>
      <c r="ML430" s="12"/>
      <c r="MM430" s="21"/>
      <c r="MN430" s="19" t="s">
        <v>66</v>
      </c>
      <c r="MO430" s="347" t="s">
        <v>640</v>
      </c>
      <c r="MR430" s="350">
        <f>SUM($F$1394)</f>
        <v>1208</v>
      </c>
      <c r="MS430" s="19" t="s">
        <v>67</v>
      </c>
      <c r="MT430" s="12">
        <f>MR430*1.2</f>
        <v>1449.6</v>
      </c>
      <c r="MU430" s="12"/>
      <c r="MV430" s="21"/>
      <c r="MW430" s="19" t="s">
        <v>66</v>
      </c>
      <c r="MX430" s="347" t="s">
        <v>432</v>
      </c>
      <c r="NA430" s="350">
        <f>SUM($F$519)</f>
        <v>567</v>
      </c>
      <c r="NB430" s="19" t="s">
        <v>67</v>
      </c>
      <c r="NC430" s="12">
        <f>NA430*1.2</f>
        <v>680.4</v>
      </c>
      <c r="ND430" s="12"/>
      <c r="NE430" s="21"/>
      <c r="NF430" s="19" t="s">
        <v>66</v>
      </c>
      <c r="NG430" s="347" t="s">
        <v>471</v>
      </c>
      <c r="NJ430" s="350">
        <f>SUM($F$907)</f>
        <v>680</v>
      </c>
      <c r="NK430" s="19" t="s">
        <v>67</v>
      </c>
      <c r="NL430" s="12">
        <f>NJ430*1.2</f>
        <v>816</v>
      </c>
      <c r="NM430" s="12"/>
      <c r="NN430" s="21"/>
      <c r="NO430" s="19" t="s">
        <v>66</v>
      </c>
      <c r="NP430" s="347" t="s">
        <v>432</v>
      </c>
      <c r="NS430" s="350">
        <f>SUM($F$519)</f>
        <v>567</v>
      </c>
      <c r="NT430" s="19" t="s">
        <v>67</v>
      </c>
      <c r="NU430" s="12">
        <f>NS430*1.2</f>
        <v>680.4</v>
      </c>
      <c r="NV430" s="12"/>
      <c r="NW430" s="21"/>
      <c r="NX430" s="19" t="s">
        <v>66</v>
      </c>
      <c r="NY430" s="347" t="s">
        <v>434</v>
      </c>
      <c r="OB430" s="350">
        <f>SUM($F$1655)</f>
        <v>238</v>
      </c>
      <c r="OC430" s="19" t="s">
        <v>67</v>
      </c>
      <c r="OD430" s="12">
        <f>OB430*1.2</f>
        <v>285.59999999999997</v>
      </c>
      <c r="OE430" s="12"/>
      <c r="OF430" s="21"/>
      <c r="OG430" s="19" t="s">
        <v>66</v>
      </c>
      <c r="OH430" s="347" t="s">
        <v>429</v>
      </c>
      <c r="OK430" s="350">
        <f>SUM($F$1484)</f>
        <v>555</v>
      </c>
      <c r="OL430" s="19" t="s">
        <v>67</v>
      </c>
      <c r="OM430" s="12">
        <f>OK430*1.2</f>
        <v>666</v>
      </c>
      <c r="ON430" s="12"/>
      <c r="OO430" s="21"/>
      <c r="OP430" s="19" t="s">
        <v>66</v>
      </c>
      <c r="OQ430" s="347" t="s">
        <v>437</v>
      </c>
      <c r="OT430" s="350">
        <f>SUM($F$609)</f>
        <v>260</v>
      </c>
      <c r="OU430" s="19" t="s">
        <v>67</v>
      </c>
      <c r="OV430" s="12">
        <f>OT430*1.2</f>
        <v>312</v>
      </c>
      <c r="OW430" s="12"/>
      <c r="OX430" s="21"/>
      <c r="OY430" s="19" t="s">
        <v>66</v>
      </c>
      <c r="OZ430" s="347" t="s">
        <v>430</v>
      </c>
      <c r="PC430" s="350">
        <f>SUM($F$1720)</f>
        <v>141</v>
      </c>
      <c r="PD430" s="19" t="s">
        <v>67</v>
      </c>
      <c r="PE430" s="12">
        <f>PC430*1.2</f>
        <v>169.2</v>
      </c>
      <c r="PF430" s="12"/>
      <c r="PG430" s="21"/>
      <c r="PH430" s="19" t="s">
        <v>66</v>
      </c>
      <c r="PI430" s="347" t="s">
        <v>437</v>
      </c>
      <c r="PL430" s="350">
        <f>SUM($F$609)</f>
        <v>260</v>
      </c>
      <c r="PM430" s="19" t="s">
        <v>67</v>
      </c>
      <c r="PN430" s="12">
        <f>PL430*1.2</f>
        <v>312</v>
      </c>
      <c r="PO430" s="12"/>
      <c r="PP430" s="21"/>
      <c r="PQ430" s="19" t="s">
        <v>66</v>
      </c>
      <c r="PR430" s="347" t="s">
        <v>471</v>
      </c>
      <c r="PU430" s="350">
        <f>SUM($F$907)</f>
        <v>680</v>
      </c>
      <c r="PV430" s="19" t="s">
        <v>67</v>
      </c>
      <c r="PW430" s="12">
        <f>PU430*1.2</f>
        <v>816</v>
      </c>
      <c r="PX430" s="12"/>
      <c r="PY430" s="21"/>
      <c r="PZ430" s="19" t="s">
        <v>66</v>
      </c>
      <c r="QA430" s="325" t="s">
        <v>189</v>
      </c>
      <c r="QD430" s="364" t="s">
        <v>189</v>
      </c>
      <c r="QE430" s="19" t="s">
        <v>67</v>
      </c>
      <c r="QF430" s="364" t="s">
        <v>189</v>
      </c>
      <c r="QG430" s="12"/>
      <c r="QH430" s="21"/>
      <c r="QI430" s="19" t="s">
        <v>66</v>
      </c>
      <c r="QJ430" s="347" t="s">
        <v>640</v>
      </c>
      <c r="QM430" s="350">
        <f>SUM($F$1394)</f>
        <v>1208</v>
      </c>
      <c r="QN430" s="19" t="s">
        <v>67</v>
      </c>
      <c r="QO430" s="12">
        <f>QM430*1.2</f>
        <v>1449.6</v>
      </c>
      <c r="QP430" s="12"/>
      <c r="QQ430" s="21"/>
      <c r="QR430" s="19" t="s">
        <v>66</v>
      </c>
      <c r="QS430" s="368" t="s">
        <v>432</v>
      </c>
      <c r="QV430" s="350">
        <f>SUM($F$519)</f>
        <v>567</v>
      </c>
      <c r="QW430" s="19" t="s">
        <v>67</v>
      </c>
      <c r="QX430" s="12">
        <f>QV430*1.2</f>
        <v>680.4</v>
      </c>
      <c r="QY430" s="12"/>
      <c r="QZ430" s="21"/>
      <c r="RA430" s="19" t="s">
        <v>66</v>
      </c>
      <c r="RB430" s="347" t="s">
        <v>471</v>
      </c>
      <c r="RE430" s="350">
        <f>SUM($F$907)</f>
        <v>680</v>
      </c>
      <c r="RF430" s="19" t="s">
        <v>67</v>
      </c>
      <c r="RG430" s="12">
        <f>RE430*1.2</f>
        <v>816</v>
      </c>
      <c r="RH430" s="12"/>
      <c r="RI430" s="21"/>
      <c r="RJ430" s="19" t="s">
        <v>66</v>
      </c>
      <c r="RK430" s="347" t="s">
        <v>427</v>
      </c>
      <c r="RN430" s="350">
        <f>SUM($F$1652)</f>
        <v>404</v>
      </c>
      <c r="RO430" s="19" t="s">
        <v>67</v>
      </c>
      <c r="RP430" s="12">
        <f>RN430*1.2</f>
        <v>484.79999999999995</v>
      </c>
      <c r="RQ430" s="12"/>
      <c r="RR430" s="21"/>
      <c r="RS430" s="19" t="s">
        <v>66</v>
      </c>
      <c r="RT430" s="325" t="s">
        <v>189</v>
      </c>
      <c r="RW430" s="364" t="s">
        <v>189</v>
      </c>
      <c r="RX430" s="19" t="s">
        <v>67</v>
      </c>
      <c r="RY430" s="364" t="s">
        <v>189</v>
      </c>
      <c r="SA430" s="316"/>
      <c r="SB430" s="19" t="s">
        <v>66</v>
      </c>
      <c r="SC430" s="325" t="s">
        <v>189</v>
      </c>
      <c r="SF430" s="364" t="s">
        <v>189</v>
      </c>
      <c r="SG430" s="19" t="s">
        <v>67</v>
      </c>
      <c r="SH430" s="364" t="s">
        <v>189</v>
      </c>
      <c r="SJ430" s="316"/>
      <c r="SK430" s="19" t="s">
        <v>66</v>
      </c>
      <c r="SL430" s="325" t="s">
        <v>189</v>
      </c>
      <c r="SO430" s="364" t="s">
        <v>189</v>
      </c>
      <c r="SP430" s="19" t="s">
        <v>67</v>
      </c>
      <c r="SQ430" s="364" t="s">
        <v>189</v>
      </c>
      <c r="SS430" s="316"/>
      <c r="ST430" s="19" t="s">
        <v>66</v>
      </c>
      <c r="SU430" s="325" t="s">
        <v>189</v>
      </c>
      <c r="SX430" s="364" t="s">
        <v>189</v>
      </c>
      <c r="SY430" s="19" t="s">
        <v>67</v>
      </c>
      <c r="SZ430" s="364" t="s">
        <v>189</v>
      </c>
      <c r="TB430" s="316"/>
      <c r="TC430" s="19" t="s">
        <v>66</v>
      </c>
      <c r="TD430" s="347" t="s">
        <v>640</v>
      </c>
      <c r="TG430" s="350">
        <f>SUM($F$1394)</f>
        <v>1208</v>
      </c>
      <c r="TH430" s="19" t="s">
        <v>67</v>
      </c>
      <c r="TI430" s="12">
        <f>TG430*1.2</f>
        <v>1449.6</v>
      </c>
      <c r="TK430" s="316"/>
      <c r="TL430" s="19" t="s">
        <v>66</v>
      </c>
      <c r="TM430" s="347" t="s">
        <v>434</v>
      </c>
      <c r="TP430" s="350">
        <f>SUM($F$1655)</f>
        <v>238</v>
      </c>
      <c r="TQ430" s="19" t="s">
        <v>67</v>
      </c>
      <c r="TR430" s="12">
        <f>TP430*1.2</f>
        <v>285.59999999999997</v>
      </c>
      <c r="TT430" s="316"/>
      <c r="TU430" s="19" t="s">
        <v>66</v>
      </c>
      <c r="TV430" s="347" t="s">
        <v>429</v>
      </c>
      <c r="TY430" s="350">
        <f>SUM($F$1484)</f>
        <v>555</v>
      </c>
      <c r="TZ430" s="19" t="s">
        <v>67</v>
      </c>
      <c r="UA430" s="12">
        <f>TY430*1.2</f>
        <v>666</v>
      </c>
      <c r="UC430" s="316"/>
      <c r="UD430" s="19" t="s">
        <v>66</v>
      </c>
      <c r="UE430" s="361" t="s">
        <v>437</v>
      </c>
      <c r="UH430" s="350">
        <f>SUM($F$609)</f>
        <v>260</v>
      </c>
      <c r="UI430" s="19" t="s">
        <v>67</v>
      </c>
      <c r="UJ430" s="12">
        <f>UH430*1.2</f>
        <v>312</v>
      </c>
      <c r="UL430" s="316"/>
      <c r="UM430" s="19" t="s">
        <v>66</v>
      </c>
      <c r="UN430" s="358" t="s">
        <v>437</v>
      </c>
      <c r="UQ430" s="350">
        <f>SUM($F$609)</f>
        <v>260</v>
      </c>
      <c r="UR430" s="19" t="s">
        <v>67</v>
      </c>
      <c r="US430" s="12">
        <f>UQ430*1.2</f>
        <v>312</v>
      </c>
      <c r="UU430" s="316"/>
      <c r="UV430" s="19" t="s">
        <v>66</v>
      </c>
      <c r="UW430" s="347" t="s">
        <v>640</v>
      </c>
      <c r="UZ430" s="350">
        <f>SUM($F$1394)</f>
        <v>1208</v>
      </c>
      <c r="VA430" s="19" t="s">
        <v>67</v>
      </c>
      <c r="VB430" s="12">
        <f>UZ430*1.2</f>
        <v>1449.6</v>
      </c>
      <c r="VD430" s="316"/>
      <c r="VE430" s="19" t="s">
        <v>66</v>
      </c>
      <c r="VF430" s="347" t="s">
        <v>640</v>
      </c>
      <c r="VI430" s="350">
        <f>SUM($F$1394)</f>
        <v>1208</v>
      </c>
      <c r="VJ430" s="19" t="s">
        <v>67</v>
      </c>
      <c r="VK430" s="12">
        <f>VI430*1.2</f>
        <v>1449.6</v>
      </c>
      <c r="VM430" s="316"/>
      <c r="VN430" s="19" t="s">
        <v>66</v>
      </c>
      <c r="VO430" s="325" t="s">
        <v>432</v>
      </c>
      <c r="VR430" s="350">
        <f>SUM($F$519)</f>
        <v>567</v>
      </c>
      <c r="VS430" s="19" t="s">
        <v>67</v>
      </c>
      <c r="VT430" s="12">
        <f>VR430*1.2</f>
        <v>680.4</v>
      </c>
      <c r="VV430" s="316"/>
      <c r="VW430" s="19" t="s">
        <v>66</v>
      </c>
      <c r="VX430" s="347" t="s">
        <v>437</v>
      </c>
      <c r="WA430" s="350">
        <f>SUM($F$609)</f>
        <v>260</v>
      </c>
      <c r="WB430" s="19" t="s">
        <v>67</v>
      </c>
      <c r="WC430" s="12">
        <f>WA430*1.2</f>
        <v>312</v>
      </c>
      <c r="WE430" s="316"/>
      <c r="WF430" s="19" t="s">
        <v>66</v>
      </c>
      <c r="WG430" s="347" t="s">
        <v>429</v>
      </c>
      <c r="WJ430" s="350">
        <f>SUM($F$1484)</f>
        <v>555</v>
      </c>
      <c r="WK430" s="19" t="s">
        <v>67</v>
      </c>
      <c r="WL430" s="12">
        <f>WJ430*1.2</f>
        <v>666</v>
      </c>
      <c r="WN430" s="316"/>
      <c r="WO430" s="19" t="s">
        <v>66</v>
      </c>
      <c r="WP430" s="347" t="s">
        <v>432</v>
      </c>
      <c r="WS430" s="350">
        <f>SUM($F$519)</f>
        <v>567</v>
      </c>
      <c r="WT430" s="19" t="s">
        <v>67</v>
      </c>
      <c r="WU430" s="12">
        <f>WS430*1.2</f>
        <v>680.4</v>
      </c>
      <c r="WW430" s="316"/>
      <c r="WX430" s="19" t="s">
        <v>66</v>
      </c>
      <c r="WY430" s="347" t="s">
        <v>441</v>
      </c>
      <c r="XB430" s="350">
        <f>SUM($F$1460)</f>
        <v>1494</v>
      </c>
      <c r="XC430" s="19" t="s">
        <v>67</v>
      </c>
      <c r="XD430" s="12">
        <f>XB430*1.2</f>
        <v>1792.8</v>
      </c>
      <c r="XF430" s="316"/>
      <c r="XG430" s="19" t="s">
        <v>66</v>
      </c>
      <c r="XH430" s="347" t="s">
        <v>429</v>
      </c>
      <c r="XK430" s="350">
        <f>SUM($F$1484)</f>
        <v>555</v>
      </c>
      <c r="XL430" s="19" t="s">
        <v>67</v>
      </c>
      <c r="XM430" s="12">
        <f>XK430*1.2</f>
        <v>666</v>
      </c>
      <c r="XO430" s="316"/>
      <c r="XP430" s="19" t="s">
        <v>66</v>
      </c>
      <c r="XQ430" s="325" t="s">
        <v>432</v>
      </c>
      <c r="XT430" s="350">
        <f>SUM($F$519)</f>
        <v>567</v>
      </c>
      <c r="XU430" s="19" t="s">
        <v>67</v>
      </c>
      <c r="XV430" s="12">
        <f>XT430*1.2</f>
        <v>680.4</v>
      </c>
      <c r="XX430" s="316"/>
      <c r="XY430" s="19" t="s">
        <v>66</v>
      </c>
      <c r="XZ430" s="347" t="s">
        <v>441</v>
      </c>
      <c r="YC430" s="350">
        <f>SUM($F$1460)</f>
        <v>1494</v>
      </c>
      <c r="YD430" s="19" t="s">
        <v>67</v>
      </c>
      <c r="YE430" s="12">
        <f>YC430*1.2</f>
        <v>1792.8</v>
      </c>
      <c r="YG430" s="316"/>
      <c r="YH430" s="19" t="s">
        <v>66</v>
      </c>
      <c r="YI430" s="366" t="s">
        <v>640</v>
      </c>
      <c r="YL430" s="350">
        <f>SUM($F$1394)</f>
        <v>1208</v>
      </c>
      <c r="YM430" s="19" t="s">
        <v>67</v>
      </c>
      <c r="YN430" s="12">
        <f>YL430*1.2</f>
        <v>1449.6</v>
      </c>
      <c r="YP430" s="316"/>
      <c r="YQ430" s="19" t="s">
        <v>66</v>
      </c>
      <c r="YR430" s="347" t="s">
        <v>640</v>
      </c>
      <c r="YU430" s="350">
        <f>SUM($F$1394)</f>
        <v>1208</v>
      </c>
      <c r="YV430" s="19" t="s">
        <v>67</v>
      </c>
      <c r="YW430" s="12">
        <f>YU430*1.2</f>
        <v>1449.6</v>
      </c>
      <c r="YY430" s="316"/>
      <c r="YZ430" s="19" t="s">
        <v>66</v>
      </c>
      <c r="ZA430" s="347" t="s">
        <v>640</v>
      </c>
      <c r="ZD430" s="350">
        <f>SUM($F$1394)</f>
        <v>1208</v>
      </c>
      <c r="ZE430" s="19" t="s">
        <v>67</v>
      </c>
      <c r="ZF430" s="12">
        <f>ZD430*1.2</f>
        <v>1449.6</v>
      </c>
      <c r="ZH430" s="316"/>
      <c r="ZI430" s="19" t="s">
        <v>66</v>
      </c>
      <c r="ZJ430" s="347" t="s">
        <v>640</v>
      </c>
      <c r="ZM430" s="350">
        <f>SUM($F$1394)</f>
        <v>1208</v>
      </c>
      <c r="ZN430" s="19" t="s">
        <v>67</v>
      </c>
      <c r="ZO430" s="12">
        <f>ZM430*1.2</f>
        <v>1449.6</v>
      </c>
      <c r="ZQ430" s="316"/>
      <c r="ZR430" s="19" t="s">
        <v>66</v>
      </c>
      <c r="ZS430" s="347" t="s">
        <v>437</v>
      </c>
      <c r="ZV430" s="350">
        <f>SUM($F$609)</f>
        <v>260</v>
      </c>
      <c r="ZW430" s="19" t="s">
        <v>67</v>
      </c>
      <c r="ZX430" s="12">
        <f>ZV430*1.2</f>
        <v>312</v>
      </c>
      <c r="ZZ430" s="316"/>
      <c r="AAA430" s="394"/>
      <c r="AAB430" s="341"/>
      <c r="AAC430" s="395"/>
      <c r="AAD430" s="395"/>
      <c r="AAE430" s="396"/>
      <c r="AAF430" s="394"/>
      <c r="AAG430" s="267"/>
      <c r="AAH430" s="395"/>
      <c r="AAI430" s="395"/>
      <c r="AAJ430" s="394"/>
      <c r="AAK430" s="341"/>
      <c r="AAL430" s="395"/>
      <c r="AAM430" s="395"/>
      <c r="AAN430" s="396"/>
      <c r="AAO430" s="394"/>
      <c r="AAP430" s="267"/>
      <c r="AAQ430" s="395"/>
      <c r="AAR430" s="395"/>
      <c r="AAS430" s="394"/>
      <c r="AAT430" s="341"/>
      <c r="AAU430" s="395"/>
      <c r="AAV430" s="395"/>
      <c r="AAW430" s="396"/>
      <c r="AAX430" s="394"/>
      <c r="AAY430" s="267"/>
      <c r="AAZ430" s="395"/>
      <c r="ABA430" s="395"/>
      <c r="ABB430" s="394"/>
      <c r="ABC430" s="341"/>
      <c r="ABD430" s="395"/>
      <c r="ABE430" s="395"/>
      <c r="ABF430" s="396"/>
      <c r="ABG430" s="394"/>
      <c r="ABH430" s="267"/>
      <c r="ABI430" s="395"/>
      <c r="ABJ430" s="395"/>
      <c r="ABK430" s="394"/>
      <c r="ABL430" s="341"/>
      <c r="ABM430" s="395"/>
      <c r="ABN430" s="395"/>
      <c r="ABO430" s="396"/>
      <c r="ABP430" s="394"/>
      <c r="ABQ430" s="267"/>
      <c r="ABR430" s="395"/>
      <c r="ABS430" s="395"/>
      <c r="ABT430" s="394"/>
      <c r="ABU430" s="341"/>
      <c r="ABV430" s="395"/>
      <c r="ABW430" s="395"/>
      <c r="ABX430" s="396"/>
      <c r="ABY430" s="394"/>
      <c r="ABZ430" s="267"/>
      <c r="ACA430" s="395"/>
      <c r="ACB430" s="395"/>
      <c r="ACC430" s="394"/>
      <c r="ACD430" s="341"/>
      <c r="ACE430" s="395"/>
      <c r="ACF430" s="395"/>
      <c r="ACG430" s="396"/>
      <c r="ACH430" s="394"/>
      <c r="ACI430" s="267"/>
      <c r="ACJ430" s="395"/>
      <c r="ACK430" s="395"/>
      <c r="ACL430" s="394"/>
      <c r="ACM430" s="341"/>
      <c r="ACN430" s="395"/>
      <c r="ACO430" s="395"/>
      <c r="ACP430" s="396"/>
      <c r="ACQ430" s="394"/>
      <c r="ACR430" s="267"/>
      <c r="ACS430" s="395"/>
      <c r="ACT430" s="395"/>
      <c r="ACU430" s="394"/>
      <c r="ACV430" s="341"/>
      <c r="ACW430" s="395"/>
      <c r="ACX430" s="395"/>
      <c r="ACY430" s="396"/>
      <c r="ACZ430" s="394"/>
      <c r="ADA430" s="267"/>
      <c r="ADB430" s="395"/>
      <c r="ADC430" s="395"/>
      <c r="ADD430" s="394"/>
      <c r="ADE430" s="341"/>
      <c r="ADF430" s="395"/>
      <c r="ADG430" s="395"/>
      <c r="ADH430" s="396"/>
      <c r="ADI430" s="394"/>
      <c r="ADJ430" s="267"/>
      <c r="ADK430" s="395"/>
      <c r="ADL430" s="395"/>
      <c r="ADM430" s="394"/>
      <c r="ADN430" s="341"/>
      <c r="ADO430" s="395"/>
      <c r="ADP430" s="395"/>
      <c r="ADQ430" s="396"/>
      <c r="ADR430" s="394"/>
      <c r="ADS430" s="267"/>
      <c r="ADT430" s="395"/>
      <c r="ADU430" s="395"/>
      <c r="ADV430" s="394"/>
      <c r="ADW430" s="341"/>
      <c r="ADX430" s="395"/>
      <c r="ADY430" s="395"/>
      <c r="ADZ430" s="396"/>
      <c r="AEA430" s="394"/>
      <c r="AEB430" s="267"/>
      <c r="AEC430" s="395"/>
      <c r="AED430" s="395"/>
    </row>
    <row r="431" spans="1:810" s="20" customFormat="1" ht="15">
      <c r="A431" s="19" t="s">
        <v>68</v>
      </c>
      <c r="B431" s="347" t="s">
        <v>429</v>
      </c>
      <c r="D431" s="350"/>
      <c r="E431" s="350">
        <f>SUM($F$1484)</f>
        <v>555</v>
      </c>
      <c r="F431" s="19" t="s">
        <v>69</v>
      </c>
      <c r="G431" s="12">
        <f>E431*1.1</f>
        <v>610.5</v>
      </c>
      <c r="H431" s="12"/>
      <c r="I431" s="21"/>
      <c r="J431" s="19" t="s">
        <v>68</v>
      </c>
      <c r="K431" s="347" t="s">
        <v>429</v>
      </c>
      <c r="N431" s="350">
        <f>SUM($F$1484)</f>
        <v>555</v>
      </c>
      <c r="O431" s="19" t="s">
        <v>69</v>
      </c>
      <c r="P431" s="12">
        <f>N431*1.1</f>
        <v>610.5</v>
      </c>
      <c r="Q431" s="12"/>
      <c r="R431" s="21"/>
      <c r="S431" s="19" t="s">
        <v>68</v>
      </c>
      <c r="T431" s="347" t="s">
        <v>640</v>
      </c>
      <c r="W431" s="350">
        <f>SUM($F$1394)</f>
        <v>1208</v>
      </c>
      <c r="X431" s="19" t="s">
        <v>69</v>
      </c>
      <c r="Y431" s="12">
        <f>W431*1.1</f>
        <v>1328.8000000000002</v>
      </c>
      <c r="Z431" s="12"/>
      <c r="AA431" s="21"/>
      <c r="AB431" s="19" t="s">
        <v>68</v>
      </c>
      <c r="AC431" s="347" t="s">
        <v>433</v>
      </c>
      <c r="AF431" s="350">
        <f>SUM($F$1179)</f>
        <v>333</v>
      </c>
      <c r="AG431" s="19" t="s">
        <v>69</v>
      </c>
      <c r="AH431" s="12">
        <f>AF431*1.1</f>
        <v>366.3</v>
      </c>
      <c r="AI431" s="12"/>
      <c r="AJ431" s="21"/>
      <c r="AK431" s="19" t="s">
        <v>68</v>
      </c>
      <c r="AL431" s="347" t="s">
        <v>640</v>
      </c>
      <c r="AO431" s="350">
        <f>SUM($F$1394)</f>
        <v>1208</v>
      </c>
      <c r="AP431" s="19" t="s">
        <v>69</v>
      </c>
      <c r="AQ431" s="12">
        <f>AO431*1.1</f>
        <v>1328.8000000000002</v>
      </c>
      <c r="AR431" s="12"/>
      <c r="AS431" s="21"/>
      <c r="AT431" s="19" t="s">
        <v>68</v>
      </c>
      <c r="AU431" s="347" t="s">
        <v>640</v>
      </c>
      <c r="AX431" s="350">
        <f>SUM($F$1394)</f>
        <v>1208</v>
      </c>
      <c r="AY431" s="19" t="s">
        <v>69</v>
      </c>
      <c r="AZ431" s="12">
        <f>AX431*1.1</f>
        <v>1328.8000000000002</v>
      </c>
      <c r="BA431" s="12"/>
      <c r="BB431" s="21"/>
      <c r="BC431" s="19" t="s">
        <v>68</v>
      </c>
      <c r="BD431" s="347" t="s">
        <v>429</v>
      </c>
      <c r="BG431" s="350">
        <f>SUM($F$1484)</f>
        <v>555</v>
      </c>
      <c r="BH431" s="19" t="s">
        <v>69</v>
      </c>
      <c r="BI431" s="12">
        <f>BG431*1.1</f>
        <v>610.5</v>
      </c>
      <c r="BJ431" s="12"/>
      <c r="BK431" s="21"/>
      <c r="BL431" s="19" t="s">
        <v>68</v>
      </c>
      <c r="BM431" s="347" t="s">
        <v>429</v>
      </c>
      <c r="BP431" s="350">
        <f>SUM($F$1484)</f>
        <v>555</v>
      </c>
      <c r="BQ431" s="19" t="s">
        <v>69</v>
      </c>
      <c r="BR431" s="12">
        <f>BP431*1.1</f>
        <v>610.5</v>
      </c>
      <c r="BS431" s="12"/>
      <c r="BT431" s="21"/>
      <c r="BU431" s="19" t="s">
        <v>68</v>
      </c>
      <c r="BV431" s="347" t="s">
        <v>471</v>
      </c>
      <c r="BY431" s="350">
        <f>SUM($F$907)</f>
        <v>680</v>
      </c>
      <c r="BZ431" s="19" t="s">
        <v>69</v>
      </c>
      <c r="CA431" s="12">
        <f>BY431*1.1</f>
        <v>748.00000000000011</v>
      </c>
      <c r="CB431" s="12"/>
      <c r="CC431" s="21"/>
      <c r="CD431" s="19" t="s">
        <v>68</v>
      </c>
      <c r="CE431" s="347" t="s">
        <v>434</v>
      </c>
      <c r="CH431" s="350">
        <f>SUM($F$1655)</f>
        <v>238</v>
      </c>
      <c r="CI431" s="19" t="s">
        <v>69</v>
      </c>
      <c r="CJ431" s="12">
        <f>CH431*1.1</f>
        <v>261.8</v>
      </c>
      <c r="CK431" s="12"/>
      <c r="CL431" s="21"/>
      <c r="CM431" s="19" t="s">
        <v>68</v>
      </c>
      <c r="CN431" s="347" t="s">
        <v>640</v>
      </c>
      <c r="CQ431" s="350">
        <f>SUM($F$1394)</f>
        <v>1208</v>
      </c>
      <c r="CR431" s="19" t="s">
        <v>69</v>
      </c>
      <c r="CS431" s="12">
        <f>CQ431*1.1</f>
        <v>1328.8000000000002</v>
      </c>
      <c r="CT431" s="12"/>
      <c r="CU431" s="21"/>
      <c r="CV431" s="19" t="s">
        <v>68</v>
      </c>
      <c r="CW431" s="347" t="s">
        <v>640</v>
      </c>
      <c r="CZ431" s="350">
        <f>SUM($F$1394)</f>
        <v>1208</v>
      </c>
      <c r="DA431" s="19" t="s">
        <v>69</v>
      </c>
      <c r="DB431" s="12">
        <f>CZ431*1.1</f>
        <v>1328.8000000000002</v>
      </c>
      <c r="DC431" s="12"/>
      <c r="DD431" s="21"/>
      <c r="DE431" s="19" t="s">
        <v>68</v>
      </c>
      <c r="DF431" s="347" t="s">
        <v>429</v>
      </c>
      <c r="DI431" s="350">
        <f>SUM($F$1484)</f>
        <v>555</v>
      </c>
      <c r="DJ431" s="19" t="s">
        <v>69</v>
      </c>
      <c r="DK431" s="12">
        <f>DI431*1.1</f>
        <v>610.5</v>
      </c>
      <c r="DL431" s="12"/>
      <c r="DM431" s="21"/>
      <c r="DN431" s="19" t="s">
        <v>68</v>
      </c>
      <c r="DO431" s="347" t="s">
        <v>640</v>
      </c>
      <c r="DR431" s="350">
        <f>SUM($F$1394)</f>
        <v>1208</v>
      </c>
      <c r="DS431" s="19" t="s">
        <v>69</v>
      </c>
      <c r="DT431" s="12">
        <f>DR431*1.1</f>
        <v>1328.8000000000002</v>
      </c>
      <c r="DU431" s="12"/>
      <c r="DV431" s="21"/>
      <c r="DW431" s="19" t="s">
        <v>68</v>
      </c>
      <c r="DX431" s="347" t="s">
        <v>433</v>
      </c>
      <c r="EA431" s="350">
        <f>SUM($F$1179)</f>
        <v>333</v>
      </c>
      <c r="EB431" s="19" t="s">
        <v>69</v>
      </c>
      <c r="EC431" s="12">
        <f>EA431*1.1</f>
        <v>366.3</v>
      </c>
      <c r="ED431" s="12"/>
      <c r="EE431" s="21"/>
      <c r="EF431" s="19" t="s">
        <v>68</v>
      </c>
      <c r="EG431" s="347" t="s">
        <v>434</v>
      </c>
      <c r="EJ431" s="350">
        <f>SUM($F$1655)</f>
        <v>238</v>
      </c>
      <c r="EK431" s="19" t="s">
        <v>69</v>
      </c>
      <c r="EL431" s="12">
        <f>EJ431*1.1</f>
        <v>261.8</v>
      </c>
      <c r="EM431" s="12"/>
      <c r="EN431" s="21"/>
      <c r="EO431" s="19" t="s">
        <v>68</v>
      </c>
      <c r="EP431" s="347" t="s">
        <v>430</v>
      </c>
      <c r="ES431" s="350">
        <f>SUM($F$1720)</f>
        <v>141</v>
      </c>
      <c r="ET431" s="19" t="s">
        <v>69</v>
      </c>
      <c r="EU431" s="12">
        <f>ES431*1.1</f>
        <v>155.10000000000002</v>
      </c>
      <c r="EV431" s="12"/>
      <c r="EW431" s="21"/>
      <c r="EX431" s="19" t="s">
        <v>68</v>
      </c>
      <c r="EY431" s="368" t="s">
        <v>429</v>
      </c>
      <c r="FB431" s="350">
        <f>SUM($F$1484)</f>
        <v>555</v>
      </c>
      <c r="FC431" s="19" t="s">
        <v>69</v>
      </c>
      <c r="FD431" s="12">
        <f>FB431*1.1</f>
        <v>610.5</v>
      </c>
      <c r="FE431" s="12"/>
      <c r="FF431" s="21"/>
      <c r="FG431" s="19" t="s">
        <v>68</v>
      </c>
      <c r="FH431" s="347" t="s">
        <v>640</v>
      </c>
      <c r="FK431" s="350">
        <f>SUM($F$1394)</f>
        <v>1208</v>
      </c>
      <c r="FL431" s="19" t="s">
        <v>69</v>
      </c>
      <c r="FM431" s="12">
        <f>FK431*1.1</f>
        <v>1328.8000000000002</v>
      </c>
      <c r="FN431" s="12"/>
      <c r="FO431" s="21"/>
      <c r="FP431" s="19" t="s">
        <v>68</v>
      </c>
      <c r="FQ431" s="347" t="s">
        <v>640</v>
      </c>
      <c r="FT431" s="350">
        <f>SUM($F$1394)</f>
        <v>1208</v>
      </c>
      <c r="FU431" s="19" t="s">
        <v>69</v>
      </c>
      <c r="FV431" s="12">
        <f>FT431*1.1</f>
        <v>1328.8000000000002</v>
      </c>
      <c r="FW431" s="12"/>
      <c r="FX431" s="21"/>
      <c r="FY431" s="19" t="s">
        <v>68</v>
      </c>
      <c r="FZ431" s="347" t="s">
        <v>434</v>
      </c>
      <c r="GC431" s="350">
        <f>SUM($F$1655)</f>
        <v>238</v>
      </c>
      <c r="GD431" s="19" t="s">
        <v>69</v>
      </c>
      <c r="GE431" s="12">
        <f>GC431*1.1</f>
        <v>261.8</v>
      </c>
      <c r="GF431" s="12"/>
      <c r="GG431" s="21"/>
      <c r="GH431" s="19" t="s">
        <v>68</v>
      </c>
      <c r="GI431" s="347" t="s">
        <v>429</v>
      </c>
      <c r="GL431" s="350">
        <f>SUM($F$1484)</f>
        <v>555</v>
      </c>
      <c r="GM431" s="19" t="s">
        <v>69</v>
      </c>
      <c r="GN431" s="12">
        <f>GL431*1.1</f>
        <v>610.5</v>
      </c>
      <c r="GO431" s="12"/>
      <c r="GP431" s="21"/>
      <c r="GQ431" s="19" t="s">
        <v>68</v>
      </c>
      <c r="GR431" s="347" t="s">
        <v>430</v>
      </c>
      <c r="GU431" s="350">
        <f>SUM($F$1720)</f>
        <v>141</v>
      </c>
      <c r="GV431" s="19" t="s">
        <v>69</v>
      </c>
      <c r="GW431" s="12">
        <f>GU431*1.1</f>
        <v>155.10000000000002</v>
      </c>
      <c r="GX431" s="12"/>
      <c r="GY431" s="21"/>
      <c r="GZ431" s="19" t="s">
        <v>68</v>
      </c>
      <c r="HA431" s="347" t="s">
        <v>434</v>
      </c>
      <c r="HD431" s="350">
        <f>SUM($F$1655)</f>
        <v>238</v>
      </c>
      <c r="HE431" s="19" t="s">
        <v>69</v>
      </c>
      <c r="HF431" s="12">
        <f>HD431*1.1</f>
        <v>261.8</v>
      </c>
      <c r="HG431" s="12"/>
      <c r="HH431" s="21"/>
      <c r="HI431" s="19" t="s">
        <v>68</v>
      </c>
      <c r="HJ431" s="347" t="s">
        <v>434</v>
      </c>
      <c r="HM431" s="350">
        <f>SUM($F$1655)</f>
        <v>238</v>
      </c>
      <c r="HN431" s="19" t="s">
        <v>69</v>
      </c>
      <c r="HO431" s="12">
        <f>HM431*1.1</f>
        <v>261.8</v>
      </c>
      <c r="HP431" s="12"/>
      <c r="HQ431" s="21"/>
      <c r="HR431" s="19" t="s">
        <v>68</v>
      </c>
      <c r="HS431" s="347" t="s">
        <v>640</v>
      </c>
      <c r="HV431" s="350">
        <f>SUM($F$1394)</f>
        <v>1208</v>
      </c>
      <c r="HW431" s="19" t="s">
        <v>69</v>
      </c>
      <c r="HX431" s="12">
        <f>HV431*1.1</f>
        <v>1328.8000000000002</v>
      </c>
      <c r="HY431" s="12"/>
      <c r="HZ431" s="21"/>
      <c r="IA431" s="19" t="s">
        <v>68</v>
      </c>
      <c r="IB431" s="347" t="s">
        <v>433</v>
      </c>
      <c r="IE431" s="350">
        <f>SUM($F$1179)</f>
        <v>333</v>
      </c>
      <c r="IF431" s="19" t="s">
        <v>69</v>
      </c>
      <c r="IG431" s="12">
        <f>IE431*1.1</f>
        <v>366.3</v>
      </c>
      <c r="IH431" s="12"/>
      <c r="II431" s="21"/>
      <c r="IJ431" s="19" t="s">
        <v>68</v>
      </c>
      <c r="IK431" s="347" t="s">
        <v>432</v>
      </c>
      <c r="IN431" s="350">
        <f>SUM($F$519)</f>
        <v>567</v>
      </c>
      <c r="IO431" s="19" t="s">
        <v>69</v>
      </c>
      <c r="IP431" s="12">
        <f>IN431*1.1</f>
        <v>623.70000000000005</v>
      </c>
      <c r="IQ431" s="12"/>
      <c r="IR431" s="21"/>
      <c r="IS431" s="19" t="s">
        <v>68</v>
      </c>
      <c r="IT431" s="325" t="s">
        <v>189</v>
      </c>
      <c r="IW431" s="364" t="s">
        <v>189</v>
      </c>
      <c r="IX431" s="19" t="s">
        <v>69</v>
      </c>
      <c r="IY431" s="364" t="s">
        <v>189</v>
      </c>
      <c r="IZ431" s="12"/>
      <c r="JA431" s="21"/>
      <c r="JB431" s="19" t="s">
        <v>68</v>
      </c>
      <c r="JC431" s="347" t="s">
        <v>429</v>
      </c>
      <c r="JF431" s="350">
        <f>SUM($F$1484)</f>
        <v>555</v>
      </c>
      <c r="JG431" s="19" t="s">
        <v>69</v>
      </c>
      <c r="JH431" s="12">
        <f>JF431*1.1</f>
        <v>610.5</v>
      </c>
      <c r="JI431" s="12"/>
      <c r="JJ431" s="21"/>
      <c r="JK431" s="19" t="s">
        <v>68</v>
      </c>
      <c r="JL431" s="347" t="s">
        <v>640</v>
      </c>
      <c r="JO431" s="350">
        <f>SUM($F$1394)</f>
        <v>1208</v>
      </c>
      <c r="JP431" s="19" t="s">
        <v>69</v>
      </c>
      <c r="JQ431" s="12">
        <f>JO431*1.1</f>
        <v>1328.8000000000002</v>
      </c>
      <c r="JR431" s="12"/>
      <c r="JS431" s="21"/>
      <c r="JT431" s="19" t="s">
        <v>68</v>
      </c>
      <c r="JU431" s="347" t="s">
        <v>430</v>
      </c>
      <c r="JX431" s="350">
        <f>SUM($F$1720)</f>
        <v>141</v>
      </c>
      <c r="JY431" s="19" t="s">
        <v>69</v>
      </c>
      <c r="JZ431" s="12">
        <f>JX431*1.1</f>
        <v>155.10000000000002</v>
      </c>
      <c r="KA431" s="12"/>
      <c r="KB431" s="21"/>
      <c r="KC431" s="19" t="s">
        <v>68</v>
      </c>
      <c r="KD431" s="347" t="s">
        <v>427</v>
      </c>
      <c r="KG431" s="350">
        <f>SUM($F$1652)</f>
        <v>404</v>
      </c>
      <c r="KH431" s="19" t="s">
        <v>69</v>
      </c>
      <c r="KI431" s="12">
        <f>KG431*1.1</f>
        <v>444.40000000000003</v>
      </c>
      <c r="KJ431" s="12"/>
      <c r="KK431" s="21"/>
      <c r="KL431" s="19" t="s">
        <v>68</v>
      </c>
      <c r="KM431" s="347" t="s">
        <v>441</v>
      </c>
      <c r="KP431" s="350">
        <f>SUM($F$1460)</f>
        <v>1494</v>
      </c>
      <c r="KQ431" s="19" t="s">
        <v>69</v>
      </c>
      <c r="KR431" s="12">
        <f>KP431*1.1</f>
        <v>1643.4</v>
      </c>
      <c r="KS431" s="12"/>
      <c r="KT431" s="21"/>
      <c r="KU431" s="19" t="s">
        <v>68</v>
      </c>
      <c r="KV431" s="347" t="s">
        <v>640</v>
      </c>
      <c r="KY431" s="350">
        <f>SUM($F$1394)</f>
        <v>1208</v>
      </c>
      <c r="KZ431" s="19" t="s">
        <v>69</v>
      </c>
      <c r="LA431" s="12">
        <f>KY431*1.1</f>
        <v>1328.8000000000002</v>
      </c>
      <c r="LB431" s="12"/>
      <c r="LC431" s="21"/>
      <c r="LD431" s="19" t="s">
        <v>68</v>
      </c>
      <c r="LE431" s="347" t="s">
        <v>429</v>
      </c>
      <c r="LH431" s="350">
        <f>SUM($F$1484)</f>
        <v>555</v>
      </c>
      <c r="LI431" s="19" t="s">
        <v>69</v>
      </c>
      <c r="LJ431" s="12">
        <f>LH431*1.1</f>
        <v>610.5</v>
      </c>
      <c r="LK431" s="12"/>
      <c r="LL431" s="21"/>
      <c r="LM431" s="19" t="s">
        <v>68</v>
      </c>
      <c r="LN431" s="347" t="s">
        <v>429</v>
      </c>
      <c r="LQ431" s="350">
        <f>SUM($F$1484)</f>
        <v>555</v>
      </c>
      <c r="LR431" s="19" t="s">
        <v>69</v>
      </c>
      <c r="LS431" s="12">
        <f>LQ431*1.1</f>
        <v>610.5</v>
      </c>
      <c r="LT431" s="12"/>
      <c r="LU431" s="21"/>
      <c r="LV431" s="19" t="s">
        <v>68</v>
      </c>
      <c r="LW431" s="347" t="s">
        <v>429</v>
      </c>
      <c r="LZ431" s="350">
        <f>SUM($F$1484)</f>
        <v>555</v>
      </c>
      <c r="MA431" s="19" t="s">
        <v>69</v>
      </c>
      <c r="MB431" s="12">
        <f>LZ431*1.1</f>
        <v>610.5</v>
      </c>
      <c r="MC431" s="12"/>
      <c r="MD431" s="21"/>
      <c r="ME431" s="19" t="s">
        <v>68</v>
      </c>
      <c r="MF431" s="347" t="s">
        <v>441</v>
      </c>
      <c r="MI431" s="350">
        <f>SUM($F$1460)</f>
        <v>1494</v>
      </c>
      <c r="MJ431" s="19" t="s">
        <v>69</v>
      </c>
      <c r="MK431" s="12">
        <f>MI431*1.1</f>
        <v>1643.4</v>
      </c>
      <c r="ML431" s="12"/>
      <c r="MM431" s="21"/>
      <c r="MN431" s="19" t="s">
        <v>68</v>
      </c>
      <c r="MO431" s="347" t="s">
        <v>427</v>
      </c>
      <c r="MR431" s="350">
        <f>SUM($F$1652)</f>
        <v>404</v>
      </c>
      <c r="MS431" s="19" t="s">
        <v>69</v>
      </c>
      <c r="MT431" s="12">
        <f>MR431*1.1</f>
        <v>444.40000000000003</v>
      </c>
      <c r="MU431" s="12"/>
      <c r="MV431" s="21"/>
      <c r="MW431" s="19" t="s">
        <v>68</v>
      </c>
      <c r="MX431" s="347" t="s">
        <v>427</v>
      </c>
      <c r="NA431" s="350">
        <f>SUM($F$1652)</f>
        <v>404</v>
      </c>
      <c r="NB431" s="19" t="s">
        <v>69</v>
      </c>
      <c r="NC431" s="12">
        <f>NA431*1.1</f>
        <v>444.40000000000003</v>
      </c>
      <c r="ND431" s="12"/>
      <c r="NE431" s="21"/>
      <c r="NF431" s="19" t="s">
        <v>68</v>
      </c>
      <c r="NG431" s="347" t="s">
        <v>430</v>
      </c>
      <c r="NJ431" s="350">
        <f>SUM($F$1720)</f>
        <v>141</v>
      </c>
      <c r="NK431" s="19" t="s">
        <v>69</v>
      </c>
      <c r="NL431" s="12">
        <f>NJ431*1.1</f>
        <v>155.10000000000002</v>
      </c>
      <c r="NM431" s="12"/>
      <c r="NN431" s="21"/>
      <c r="NO431" s="19" t="s">
        <v>68</v>
      </c>
      <c r="NP431" s="347" t="s">
        <v>471</v>
      </c>
      <c r="NS431" s="350">
        <f>SUM($F$907)</f>
        <v>680</v>
      </c>
      <c r="NT431" s="19" t="s">
        <v>69</v>
      </c>
      <c r="NU431" s="12">
        <f>NS431*1.1</f>
        <v>748.00000000000011</v>
      </c>
      <c r="NV431" s="12"/>
      <c r="NW431" s="21"/>
      <c r="NX431" s="19" t="s">
        <v>68</v>
      </c>
      <c r="NY431" s="347" t="s">
        <v>430</v>
      </c>
      <c r="OB431" s="350">
        <f>SUM($F$1720)</f>
        <v>141</v>
      </c>
      <c r="OC431" s="19" t="s">
        <v>69</v>
      </c>
      <c r="OD431" s="12">
        <f>OB431*1.1</f>
        <v>155.10000000000002</v>
      </c>
      <c r="OE431" s="12"/>
      <c r="OF431" s="21"/>
      <c r="OG431" s="19" t="s">
        <v>68</v>
      </c>
      <c r="OH431" s="347" t="s">
        <v>427</v>
      </c>
      <c r="OK431" s="350">
        <f>SUM($F$1652)</f>
        <v>404</v>
      </c>
      <c r="OL431" s="19" t="s">
        <v>69</v>
      </c>
      <c r="OM431" s="12">
        <f>OK431*1.1</f>
        <v>444.40000000000003</v>
      </c>
      <c r="ON431" s="12"/>
      <c r="OO431" s="21"/>
      <c r="OP431" s="19" t="s">
        <v>68</v>
      </c>
      <c r="OQ431" s="347" t="s">
        <v>640</v>
      </c>
      <c r="OT431" s="350">
        <f>SUM($F$1394)</f>
        <v>1208</v>
      </c>
      <c r="OU431" s="19" t="s">
        <v>69</v>
      </c>
      <c r="OV431" s="12">
        <f>OT431*1.1</f>
        <v>1328.8000000000002</v>
      </c>
      <c r="OW431" s="12"/>
      <c r="OX431" s="21"/>
      <c r="OY431" s="19" t="s">
        <v>68</v>
      </c>
      <c r="OZ431" s="347" t="s">
        <v>429</v>
      </c>
      <c r="PC431" s="350">
        <f>SUM($F$1484)</f>
        <v>555</v>
      </c>
      <c r="PD431" s="19" t="s">
        <v>69</v>
      </c>
      <c r="PE431" s="12">
        <f>PC431*1.1</f>
        <v>610.5</v>
      </c>
      <c r="PF431" s="12"/>
      <c r="PG431" s="21"/>
      <c r="PH431" s="19" t="s">
        <v>68</v>
      </c>
      <c r="PI431" s="347" t="s">
        <v>429</v>
      </c>
      <c r="PL431" s="350">
        <f>SUM($F$1484)</f>
        <v>555</v>
      </c>
      <c r="PM431" s="19" t="s">
        <v>69</v>
      </c>
      <c r="PN431" s="12">
        <f>PL431*1.1</f>
        <v>610.5</v>
      </c>
      <c r="PO431" s="12"/>
      <c r="PP431" s="21"/>
      <c r="PQ431" s="19" t="s">
        <v>68</v>
      </c>
      <c r="PR431" s="347" t="s">
        <v>437</v>
      </c>
      <c r="PU431" s="350">
        <f>SUM($F$609)</f>
        <v>260</v>
      </c>
      <c r="PV431" s="19" t="s">
        <v>69</v>
      </c>
      <c r="PW431" s="12">
        <f>PU431*1.1</f>
        <v>286</v>
      </c>
      <c r="PX431" s="12"/>
      <c r="PY431" s="21"/>
      <c r="PZ431" s="19" t="s">
        <v>68</v>
      </c>
      <c r="QA431" s="325" t="s">
        <v>189</v>
      </c>
      <c r="QD431" s="364" t="s">
        <v>189</v>
      </c>
      <c r="QE431" s="19" t="s">
        <v>69</v>
      </c>
      <c r="QF431" s="364" t="s">
        <v>189</v>
      </c>
      <c r="QG431" s="12"/>
      <c r="QH431" s="21"/>
      <c r="QI431" s="19" t="s">
        <v>68</v>
      </c>
      <c r="QJ431" s="347" t="s">
        <v>433</v>
      </c>
      <c r="QM431" s="350">
        <f>SUM($F$1179)</f>
        <v>333</v>
      </c>
      <c r="QN431" s="19" t="s">
        <v>69</v>
      </c>
      <c r="QO431" s="12">
        <f>QM431*1.1</f>
        <v>366.3</v>
      </c>
      <c r="QP431" s="12"/>
      <c r="QQ431" s="21"/>
      <c r="QR431" s="19" t="s">
        <v>68</v>
      </c>
      <c r="QS431" s="368" t="s">
        <v>441</v>
      </c>
      <c r="QV431" s="350">
        <f>SUM($F$1460)</f>
        <v>1494</v>
      </c>
      <c r="QW431" s="19" t="s">
        <v>69</v>
      </c>
      <c r="QX431" s="12">
        <f>QV431*1.1</f>
        <v>1643.4</v>
      </c>
      <c r="QY431" s="12"/>
      <c r="QZ431" s="21"/>
      <c r="RA431" s="19" t="s">
        <v>68</v>
      </c>
      <c r="RB431" s="347" t="s">
        <v>432</v>
      </c>
      <c r="RE431" s="350">
        <f>SUM($F$519)</f>
        <v>567</v>
      </c>
      <c r="RF431" s="19" t="s">
        <v>69</v>
      </c>
      <c r="RG431" s="12">
        <f>RE431*1.1</f>
        <v>623.70000000000005</v>
      </c>
      <c r="RH431" s="12"/>
      <c r="RI431" s="21"/>
      <c r="RJ431" s="19" t="s">
        <v>68</v>
      </c>
      <c r="RK431" s="347" t="s">
        <v>429</v>
      </c>
      <c r="RN431" s="350">
        <f>SUM($F$1484)</f>
        <v>555</v>
      </c>
      <c r="RO431" s="19" t="s">
        <v>69</v>
      </c>
      <c r="RP431" s="12">
        <f>RN431*1.1</f>
        <v>610.5</v>
      </c>
      <c r="RQ431" s="12"/>
      <c r="RR431" s="21"/>
      <c r="RS431" s="19" t="s">
        <v>68</v>
      </c>
      <c r="RT431" s="325" t="s">
        <v>189</v>
      </c>
      <c r="RW431" s="364" t="s">
        <v>189</v>
      </c>
      <c r="RX431" s="19" t="s">
        <v>69</v>
      </c>
      <c r="RY431" s="364" t="s">
        <v>189</v>
      </c>
      <c r="SA431" s="316"/>
      <c r="SB431" s="19" t="s">
        <v>68</v>
      </c>
      <c r="SC431" s="325" t="s">
        <v>189</v>
      </c>
      <c r="SF431" s="364" t="s">
        <v>189</v>
      </c>
      <c r="SG431" s="19" t="s">
        <v>69</v>
      </c>
      <c r="SH431" s="364" t="s">
        <v>189</v>
      </c>
      <c r="SJ431" s="316"/>
      <c r="SK431" s="19" t="s">
        <v>68</v>
      </c>
      <c r="SL431" s="325" t="s">
        <v>189</v>
      </c>
      <c r="SO431" s="364" t="s">
        <v>189</v>
      </c>
      <c r="SP431" s="19" t="s">
        <v>69</v>
      </c>
      <c r="SQ431" s="364" t="s">
        <v>189</v>
      </c>
      <c r="SS431" s="316"/>
      <c r="ST431" s="19" t="s">
        <v>68</v>
      </c>
      <c r="SU431" s="325" t="s">
        <v>189</v>
      </c>
      <c r="SX431" s="364" t="s">
        <v>189</v>
      </c>
      <c r="SY431" s="19" t="s">
        <v>69</v>
      </c>
      <c r="SZ431" s="364" t="s">
        <v>189</v>
      </c>
      <c r="TB431" s="316"/>
      <c r="TC431" s="19" t="s">
        <v>68</v>
      </c>
      <c r="TD431" s="347" t="s">
        <v>437</v>
      </c>
      <c r="TG431" s="350">
        <f>SUM($F$609)</f>
        <v>260</v>
      </c>
      <c r="TH431" s="19" t="s">
        <v>69</v>
      </c>
      <c r="TI431" s="12">
        <f>TG431*1.1</f>
        <v>286</v>
      </c>
      <c r="TK431" s="316"/>
      <c r="TL431" s="19" t="s">
        <v>68</v>
      </c>
      <c r="TM431" s="347" t="s">
        <v>640</v>
      </c>
      <c r="TP431" s="350">
        <f>SUM($F$1394)</f>
        <v>1208</v>
      </c>
      <c r="TQ431" s="19" t="s">
        <v>69</v>
      </c>
      <c r="TR431" s="12">
        <f>TP431*1.1</f>
        <v>1328.8000000000002</v>
      </c>
      <c r="TT431" s="316"/>
      <c r="TU431" s="19" t="s">
        <v>68</v>
      </c>
      <c r="TV431" s="347" t="s">
        <v>434</v>
      </c>
      <c r="TY431" s="350">
        <f>SUM($F$1655)</f>
        <v>238</v>
      </c>
      <c r="TZ431" s="19" t="s">
        <v>69</v>
      </c>
      <c r="UA431" s="12">
        <f>TY431*1.1</f>
        <v>261.8</v>
      </c>
      <c r="UC431" s="316"/>
      <c r="UD431" s="19" t="s">
        <v>68</v>
      </c>
      <c r="UE431" s="361" t="s">
        <v>429</v>
      </c>
      <c r="UH431" s="350">
        <f>SUM($F$1484)</f>
        <v>555</v>
      </c>
      <c r="UI431" s="19" t="s">
        <v>69</v>
      </c>
      <c r="UJ431" s="12">
        <f>UH431*1.1</f>
        <v>610.5</v>
      </c>
      <c r="UL431" s="316"/>
      <c r="UM431" s="19" t="s">
        <v>68</v>
      </c>
      <c r="UN431" s="358" t="s">
        <v>640</v>
      </c>
      <c r="UQ431" s="350">
        <f>SUM($F$1394)</f>
        <v>1208</v>
      </c>
      <c r="UR431" s="19" t="s">
        <v>69</v>
      </c>
      <c r="US431" s="12">
        <f>UQ431*1.1</f>
        <v>1328.8000000000002</v>
      </c>
      <c r="UU431" s="316"/>
      <c r="UV431" s="19" t="s">
        <v>68</v>
      </c>
      <c r="UW431" s="347" t="s">
        <v>430</v>
      </c>
      <c r="UZ431" s="350">
        <f>SUM($F$1720)</f>
        <v>141</v>
      </c>
      <c r="VA431" s="19" t="s">
        <v>69</v>
      </c>
      <c r="VB431" s="12">
        <f>UZ431*1.1</f>
        <v>155.10000000000002</v>
      </c>
      <c r="VD431" s="316"/>
      <c r="VE431" s="19" t="s">
        <v>68</v>
      </c>
      <c r="VF431" s="347" t="s">
        <v>437</v>
      </c>
      <c r="VI431" s="350">
        <f>SUM($F$609)</f>
        <v>260</v>
      </c>
      <c r="VJ431" s="19" t="s">
        <v>69</v>
      </c>
      <c r="VK431" s="12">
        <f>VI431*1.1</f>
        <v>286</v>
      </c>
      <c r="VM431" s="316"/>
      <c r="VN431" s="19" t="s">
        <v>68</v>
      </c>
      <c r="VO431" s="325" t="s">
        <v>429</v>
      </c>
      <c r="VR431" s="350">
        <f>SUM($F$1484)</f>
        <v>555</v>
      </c>
      <c r="VS431" s="19" t="s">
        <v>69</v>
      </c>
      <c r="VT431" s="12">
        <f>VR431*1.1</f>
        <v>610.5</v>
      </c>
      <c r="VV431" s="316"/>
      <c r="VW431" s="19" t="s">
        <v>68</v>
      </c>
      <c r="VX431" s="347" t="s">
        <v>430</v>
      </c>
      <c r="WA431" s="350">
        <f>SUM($F$1720)</f>
        <v>141</v>
      </c>
      <c r="WB431" s="19" t="s">
        <v>69</v>
      </c>
      <c r="WC431" s="12">
        <f>WA431*1.1</f>
        <v>155.10000000000002</v>
      </c>
      <c r="WE431" s="316"/>
      <c r="WF431" s="19" t="s">
        <v>68</v>
      </c>
      <c r="WG431" s="347" t="s">
        <v>427</v>
      </c>
      <c r="WJ431" s="350">
        <f>SUM($F$1652)</f>
        <v>404</v>
      </c>
      <c r="WK431" s="19" t="s">
        <v>69</v>
      </c>
      <c r="WL431" s="12">
        <f>WJ431*1.1</f>
        <v>444.40000000000003</v>
      </c>
      <c r="WN431" s="316"/>
      <c r="WO431" s="19" t="s">
        <v>68</v>
      </c>
      <c r="WP431" s="347" t="s">
        <v>437</v>
      </c>
      <c r="WS431" s="350">
        <f>SUM($F$609)</f>
        <v>260</v>
      </c>
      <c r="WT431" s="19" t="s">
        <v>69</v>
      </c>
      <c r="WU431" s="12">
        <f>WS431*1.1</f>
        <v>286</v>
      </c>
      <c r="WW431" s="316"/>
      <c r="WX431" s="19" t="s">
        <v>68</v>
      </c>
      <c r="WY431" s="347" t="s">
        <v>471</v>
      </c>
      <c r="XB431" s="350">
        <f>SUM($F$907)</f>
        <v>680</v>
      </c>
      <c r="XC431" s="19" t="s">
        <v>69</v>
      </c>
      <c r="XD431" s="12">
        <f>XB431*1.1</f>
        <v>748.00000000000011</v>
      </c>
      <c r="XF431" s="316"/>
      <c r="XG431" s="19" t="s">
        <v>68</v>
      </c>
      <c r="XH431" s="347" t="s">
        <v>640</v>
      </c>
      <c r="XK431" s="350">
        <f>SUM($F$1394)</f>
        <v>1208</v>
      </c>
      <c r="XL431" s="19" t="s">
        <v>69</v>
      </c>
      <c r="XM431" s="12">
        <f>XK431*1.1</f>
        <v>1328.8000000000002</v>
      </c>
      <c r="XO431" s="316"/>
      <c r="XP431" s="19" t="s">
        <v>68</v>
      </c>
      <c r="XQ431" s="325" t="s">
        <v>441</v>
      </c>
      <c r="XT431" s="350">
        <f>SUM($F$1460)</f>
        <v>1494</v>
      </c>
      <c r="XU431" s="19" t="s">
        <v>69</v>
      </c>
      <c r="XV431" s="12">
        <f>XT431*1.1</f>
        <v>1643.4</v>
      </c>
      <c r="XX431" s="316"/>
      <c r="XY431" s="19" t="s">
        <v>68</v>
      </c>
      <c r="XZ431" s="347" t="s">
        <v>640</v>
      </c>
      <c r="YC431" s="350">
        <f>SUM($F$1394)</f>
        <v>1208</v>
      </c>
      <c r="YD431" s="19" t="s">
        <v>69</v>
      </c>
      <c r="YE431" s="12">
        <f>YC431*1.1</f>
        <v>1328.8000000000002</v>
      </c>
      <c r="YG431" s="316"/>
      <c r="YH431" s="19" t="s">
        <v>68</v>
      </c>
      <c r="YI431" s="366" t="s">
        <v>437</v>
      </c>
      <c r="YL431" s="350">
        <f>SUM($F$609)</f>
        <v>260</v>
      </c>
      <c r="YM431" s="19" t="s">
        <v>69</v>
      </c>
      <c r="YN431" s="12">
        <f>YL431*1.1</f>
        <v>286</v>
      </c>
      <c r="YP431" s="316"/>
      <c r="YQ431" s="19" t="s">
        <v>68</v>
      </c>
      <c r="YR431" s="347" t="s">
        <v>437</v>
      </c>
      <c r="YU431" s="350">
        <f>SUM($F$609)</f>
        <v>260</v>
      </c>
      <c r="YV431" s="19" t="s">
        <v>69</v>
      </c>
      <c r="YW431" s="12">
        <f>YU431*1.1</f>
        <v>286</v>
      </c>
      <c r="YY431" s="316"/>
      <c r="YZ431" s="19" t="s">
        <v>68</v>
      </c>
      <c r="ZA431" s="347" t="s">
        <v>471</v>
      </c>
      <c r="ZD431" s="350">
        <f>SUM($F$907)</f>
        <v>680</v>
      </c>
      <c r="ZE431" s="19" t="s">
        <v>69</v>
      </c>
      <c r="ZF431" s="12">
        <f>ZD431*1.1</f>
        <v>748.00000000000011</v>
      </c>
      <c r="ZH431" s="316"/>
      <c r="ZI431" s="19" t="s">
        <v>68</v>
      </c>
      <c r="ZJ431" s="347" t="s">
        <v>441</v>
      </c>
      <c r="ZM431" s="350">
        <f>SUM($F$1460)</f>
        <v>1494</v>
      </c>
      <c r="ZN431" s="19" t="s">
        <v>69</v>
      </c>
      <c r="ZO431" s="12">
        <f>ZM431*1.1</f>
        <v>1643.4</v>
      </c>
      <c r="ZQ431" s="316"/>
      <c r="ZR431" s="19" t="s">
        <v>68</v>
      </c>
      <c r="ZS431" s="347" t="s">
        <v>471</v>
      </c>
      <c r="ZV431" s="350">
        <f>SUM($F$907)</f>
        <v>680</v>
      </c>
      <c r="ZW431" s="19" t="s">
        <v>69</v>
      </c>
      <c r="ZX431" s="12">
        <f>ZV431*1.1</f>
        <v>748.00000000000011</v>
      </c>
      <c r="ZZ431" s="316"/>
      <c r="AAA431" s="394"/>
      <c r="AAB431" s="341"/>
      <c r="AAC431" s="395"/>
      <c r="AAD431" s="395"/>
      <c r="AAE431" s="396"/>
      <c r="AAF431" s="394"/>
      <c r="AAG431" s="267"/>
      <c r="AAH431" s="395"/>
      <c r="AAI431" s="395"/>
      <c r="AAJ431" s="394"/>
      <c r="AAK431" s="341"/>
      <c r="AAL431" s="395"/>
      <c r="AAM431" s="395"/>
      <c r="AAN431" s="396"/>
      <c r="AAO431" s="394"/>
      <c r="AAP431" s="267"/>
      <c r="AAQ431" s="395"/>
      <c r="AAR431" s="395"/>
      <c r="AAS431" s="394"/>
      <c r="AAT431" s="341"/>
      <c r="AAU431" s="395"/>
      <c r="AAV431" s="395"/>
      <c r="AAW431" s="396"/>
      <c r="AAX431" s="394"/>
      <c r="AAY431" s="267"/>
      <c r="AAZ431" s="395"/>
      <c r="ABA431" s="395"/>
      <c r="ABB431" s="394"/>
      <c r="ABC431" s="341"/>
      <c r="ABD431" s="395"/>
      <c r="ABE431" s="395"/>
      <c r="ABF431" s="396"/>
      <c r="ABG431" s="394"/>
      <c r="ABH431" s="267"/>
      <c r="ABI431" s="395"/>
      <c r="ABJ431" s="395"/>
      <c r="ABK431" s="394"/>
      <c r="ABL431" s="341"/>
      <c r="ABM431" s="395"/>
      <c r="ABN431" s="395"/>
      <c r="ABO431" s="396"/>
      <c r="ABP431" s="394"/>
      <c r="ABQ431" s="267"/>
      <c r="ABR431" s="395"/>
      <c r="ABS431" s="395"/>
      <c r="ABT431" s="394"/>
      <c r="ABU431" s="341"/>
      <c r="ABV431" s="395"/>
      <c r="ABW431" s="395"/>
      <c r="ABX431" s="396"/>
      <c r="ABY431" s="394"/>
      <c r="ABZ431" s="267"/>
      <c r="ACA431" s="395"/>
      <c r="ACB431" s="395"/>
      <c r="ACC431" s="394"/>
      <c r="ACD431" s="341"/>
      <c r="ACE431" s="395"/>
      <c r="ACF431" s="395"/>
      <c r="ACG431" s="396"/>
      <c r="ACH431" s="394"/>
      <c r="ACI431" s="267"/>
      <c r="ACJ431" s="395"/>
      <c r="ACK431" s="395"/>
      <c r="ACL431" s="394"/>
      <c r="ACM431" s="341"/>
      <c r="ACN431" s="395"/>
      <c r="ACO431" s="395"/>
      <c r="ACP431" s="396"/>
      <c r="ACQ431" s="394"/>
      <c r="ACR431" s="267"/>
      <c r="ACS431" s="395"/>
      <c r="ACT431" s="395"/>
      <c r="ACU431" s="394"/>
      <c r="ACV431" s="341"/>
      <c r="ACW431" s="395"/>
      <c r="ACX431" s="395"/>
      <c r="ACY431" s="396"/>
      <c r="ACZ431" s="394"/>
      <c r="ADA431" s="267"/>
      <c r="ADB431" s="395"/>
      <c r="ADC431" s="395"/>
      <c r="ADD431" s="394"/>
      <c r="ADE431" s="341"/>
      <c r="ADF431" s="395"/>
      <c r="ADG431" s="395"/>
      <c r="ADH431" s="396"/>
      <c r="ADI431" s="394"/>
      <c r="ADJ431" s="267"/>
      <c r="ADK431" s="395"/>
      <c r="ADL431" s="395"/>
      <c r="ADM431" s="394"/>
      <c r="ADN431" s="341"/>
      <c r="ADO431" s="395"/>
      <c r="ADP431" s="395"/>
      <c r="ADQ431" s="396"/>
      <c r="ADR431" s="394"/>
      <c r="ADS431" s="267"/>
      <c r="ADT431" s="395"/>
      <c r="ADU431" s="395"/>
      <c r="ADV431" s="394"/>
      <c r="ADW431" s="341"/>
      <c r="ADX431" s="395"/>
      <c r="ADY431" s="395"/>
      <c r="ADZ431" s="396"/>
      <c r="AEA431" s="394"/>
      <c r="AEB431" s="267"/>
      <c r="AEC431" s="395"/>
      <c r="AED431" s="395"/>
    </row>
    <row r="432" spans="1:810" s="20" customFormat="1" ht="15">
      <c r="A432" s="19"/>
      <c r="B432" s="348"/>
      <c r="D432" s="19"/>
      <c r="E432" s="19"/>
      <c r="F432" s="19"/>
      <c r="G432" s="12"/>
      <c r="H432" s="12">
        <f>SUM(G427:G431)</f>
        <v>5466.2999999999993</v>
      </c>
      <c r="I432" s="21"/>
      <c r="J432" s="19"/>
      <c r="K432" s="348"/>
      <c r="N432" s="19"/>
      <c r="O432" s="19"/>
      <c r="P432" s="12"/>
      <c r="Q432" s="12">
        <f>SUM(P427:P431)</f>
        <v>5188.2</v>
      </c>
      <c r="R432" s="21"/>
      <c r="S432" s="19"/>
      <c r="T432" s="348"/>
      <c r="W432" s="19"/>
      <c r="X432" s="19"/>
      <c r="Y432" s="12"/>
      <c r="Z432" s="12">
        <f>SUM(Y427:Y431)</f>
        <v>3777.9</v>
      </c>
      <c r="AA432" s="21"/>
      <c r="AB432" s="19"/>
      <c r="AC432" s="348"/>
      <c r="AF432" s="19"/>
      <c r="AG432" s="19"/>
      <c r="AH432" s="12"/>
      <c r="AI432" s="12">
        <f>SUM(AH427:AH431)</f>
        <v>5188.7</v>
      </c>
      <c r="AJ432" s="21"/>
      <c r="AK432" s="19"/>
      <c r="AL432" s="348"/>
      <c r="AO432" s="19"/>
      <c r="AP432" s="19"/>
      <c r="AQ432" s="12"/>
      <c r="AR432" s="12">
        <f>SUM(AQ427:AQ431)</f>
        <v>5591.7000000000007</v>
      </c>
      <c r="AS432" s="21"/>
      <c r="AT432" s="19"/>
      <c r="AU432" s="348"/>
      <c r="AX432" s="19"/>
      <c r="AY432" s="19"/>
      <c r="AZ432" s="12"/>
      <c r="BA432" s="12">
        <f>SUM(AZ427:AZ431)</f>
        <v>5186.4000000000005</v>
      </c>
      <c r="BB432" s="21"/>
      <c r="BC432" s="19"/>
      <c r="BG432" s="19"/>
      <c r="BH432" s="19"/>
      <c r="BI432" s="12"/>
      <c r="BJ432" s="12">
        <f>SUM(BI427:BI431)</f>
        <v>4768.6000000000004</v>
      </c>
      <c r="BK432" s="21"/>
      <c r="BL432" s="19"/>
      <c r="BM432" s="348"/>
      <c r="BP432" s="19"/>
      <c r="BQ432" s="19"/>
      <c r="BR432" s="12"/>
      <c r="BS432" s="12">
        <f>SUM(BR427:BR431)</f>
        <v>5188.2</v>
      </c>
      <c r="BT432" s="21"/>
      <c r="BU432" s="19"/>
      <c r="BV432" s="348"/>
      <c r="BY432" s="19"/>
      <c r="BZ432" s="19"/>
      <c r="CA432" s="12"/>
      <c r="CB432" s="12">
        <f>SUM(CA427:CA431)</f>
        <v>4290</v>
      </c>
      <c r="CC432" s="21"/>
      <c r="CD432" s="19"/>
      <c r="CE432" s="348"/>
      <c r="CH432" s="19"/>
      <c r="CI432" s="19"/>
      <c r="CJ432" s="12"/>
      <c r="CK432" s="12">
        <f>SUM(CJ427:CJ431)</f>
        <v>4053.8</v>
      </c>
      <c r="CL432" s="21"/>
      <c r="CM432" s="19"/>
      <c r="CN432" s="348"/>
      <c r="CQ432" s="19"/>
      <c r="CR432" s="19"/>
      <c r="CS432" s="12"/>
      <c r="CT432" s="12">
        <f>SUM(CS427:CS431)</f>
        <v>3633.6000000000004</v>
      </c>
      <c r="CU432" s="21"/>
      <c r="CV432" s="19"/>
      <c r="CW432" s="348"/>
      <c r="CZ432" s="19"/>
      <c r="DA432" s="19"/>
      <c r="DB432" s="12"/>
      <c r="DC432" s="12">
        <f>SUM(DB427:DB431)</f>
        <v>5704.8</v>
      </c>
      <c r="DD432" s="21"/>
      <c r="DE432" s="19"/>
      <c r="DF432" s="348"/>
      <c r="DI432" s="19"/>
      <c r="DJ432" s="19"/>
      <c r="DK432" s="12"/>
      <c r="DL432" s="12">
        <f>SUM(DK427:DK431)</f>
        <v>4841.3</v>
      </c>
      <c r="DM432" s="21"/>
      <c r="DN432" s="19"/>
      <c r="DO432" s="348"/>
      <c r="DR432" s="19"/>
      <c r="DS432" s="19"/>
      <c r="DT432" s="12"/>
      <c r="DU432" s="12">
        <f>SUM(DT427:DT431)</f>
        <v>5047.1000000000004</v>
      </c>
      <c r="DV432" s="21"/>
      <c r="DW432" s="19"/>
      <c r="DX432" s="348"/>
      <c r="EA432" s="19"/>
      <c r="EB432" s="19"/>
      <c r="EC432" s="12"/>
      <c r="ED432" s="12">
        <f>SUM(EC427:EC431)</f>
        <v>4433.3999999999996</v>
      </c>
      <c r="EE432" s="21"/>
      <c r="EF432" s="19"/>
      <c r="EG432" s="348"/>
      <c r="EJ432" s="19"/>
      <c r="EK432" s="19"/>
      <c r="EL432" s="12"/>
      <c r="EM432" s="12">
        <f>SUM(EL427:EL431)</f>
        <v>5467.2000000000007</v>
      </c>
      <c r="EN432" s="21"/>
      <c r="EO432" s="19"/>
      <c r="EP432" s="348"/>
      <c r="ES432" s="19"/>
      <c r="ET432" s="19"/>
      <c r="EU432" s="12"/>
      <c r="EV432" s="12">
        <f>SUM(EU427:EU431)</f>
        <v>3767.2</v>
      </c>
      <c r="EW432" s="21"/>
      <c r="EX432" s="19"/>
      <c r="EY432" s="369"/>
      <c r="FB432" s="19"/>
      <c r="FC432" s="19"/>
      <c r="FD432" s="12"/>
      <c r="FE432" s="12">
        <f>SUM(FD427:FD431)</f>
        <v>3770.3999999999996</v>
      </c>
      <c r="FF432" s="21"/>
      <c r="FG432" s="19"/>
      <c r="FH432" s="348"/>
      <c r="FK432" s="19"/>
      <c r="FL432" s="19"/>
      <c r="FM432" s="12"/>
      <c r="FN432" s="12">
        <f>SUM(FM427:FM431)</f>
        <v>5087.1000000000004</v>
      </c>
      <c r="FO432" s="21"/>
      <c r="FP432" s="19"/>
      <c r="FQ432" s="348"/>
      <c r="FT432" s="19"/>
      <c r="FU432" s="19"/>
      <c r="FV432" s="12"/>
      <c r="FW432" s="12">
        <f>SUM(FV427:FV431)</f>
        <v>4892.3</v>
      </c>
      <c r="FX432" s="21"/>
      <c r="FY432" s="19"/>
      <c r="FZ432" s="348"/>
      <c r="GC432" s="19"/>
      <c r="GD432" s="19"/>
      <c r="GE432" s="12"/>
      <c r="GF432" s="12">
        <f>SUM(GE427:GE431)</f>
        <v>5533.0000000000009</v>
      </c>
      <c r="GG432" s="21"/>
      <c r="GH432" s="19"/>
      <c r="GI432" s="348"/>
      <c r="GL432" s="19"/>
      <c r="GM432" s="19"/>
      <c r="GN432" s="12"/>
      <c r="GO432" s="12">
        <f>SUM(GN427:GN431)</f>
        <v>5342.9</v>
      </c>
      <c r="GP432" s="21"/>
      <c r="GQ432" s="19"/>
      <c r="GR432" s="348"/>
      <c r="GU432" s="19"/>
      <c r="GV432" s="19"/>
      <c r="GW432" s="12"/>
      <c r="GX432" s="12">
        <f>SUM(GW427:GW431)</f>
        <v>4472.3</v>
      </c>
      <c r="GY432" s="21"/>
      <c r="GZ432" s="19"/>
      <c r="HA432" s="348"/>
      <c r="HD432" s="19"/>
      <c r="HE432" s="19"/>
      <c r="HF432" s="12"/>
      <c r="HG432" s="12">
        <f>SUM(HF427:HF431)</f>
        <v>4492.6000000000004</v>
      </c>
      <c r="HH432" s="21"/>
      <c r="HI432" s="19"/>
      <c r="HJ432" s="348"/>
      <c r="HM432" s="19"/>
      <c r="HN432" s="19"/>
      <c r="HO432" s="12"/>
      <c r="HP432" s="12">
        <f>SUM(HO427:HO431)</f>
        <v>3903.3</v>
      </c>
      <c r="HQ432" s="21"/>
      <c r="HR432" s="19"/>
      <c r="HS432" s="348"/>
      <c r="HV432" s="19"/>
      <c r="HW432" s="19"/>
      <c r="HX432" s="12"/>
      <c r="HY432" s="12">
        <f>SUM(HX427:HX431)</f>
        <v>5367.6</v>
      </c>
      <c r="HZ432" s="21"/>
      <c r="IA432" s="19"/>
      <c r="IB432" s="348"/>
      <c r="IE432" s="19"/>
      <c r="IF432" s="19"/>
      <c r="IG432" s="12"/>
      <c r="IH432" s="12">
        <f>SUM(IG427:IG431)</f>
        <v>4913.3</v>
      </c>
      <c r="II432" s="21"/>
      <c r="IJ432" s="19"/>
      <c r="IK432" s="348"/>
      <c r="IN432" s="19"/>
      <c r="IO432" s="19"/>
      <c r="IP432" s="12"/>
      <c r="IQ432" s="12">
        <f>SUM(IP427:IP431)</f>
        <v>4278.5999999999995</v>
      </c>
      <c r="IR432" s="21"/>
      <c r="IS432" s="19"/>
      <c r="IW432" s="19"/>
      <c r="IX432" s="19"/>
      <c r="IY432" s="19"/>
      <c r="IZ432" s="12">
        <f>SUM(IY427:IY431)</f>
        <v>0</v>
      </c>
      <c r="JA432" s="21"/>
      <c r="JB432" s="19"/>
      <c r="JC432" s="348"/>
      <c r="JF432" s="19"/>
      <c r="JG432" s="19"/>
      <c r="JH432" s="12"/>
      <c r="JI432" s="12">
        <f>SUM(JH427:JH431)</f>
        <v>5402.1</v>
      </c>
      <c r="JJ432" s="21"/>
      <c r="JK432" s="19"/>
      <c r="JL432" s="348"/>
      <c r="JO432" s="19"/>
      <c r="JP432" s="19"/>
      <c r="JQ432" s="12"/>
      <c r="JR432" s="12">
        <f>SUM(JQ427:JQ431)</f>
        <v>5120.8</v>
      </c>
      <c r="JS432" s="21"/>
      <c r="JT432" s="19"/>
      <c r="JU432" s="355"/>
      <c r="JX432" s="19"/>
      <c r="JY432" s="19"/>
      <c r="JZ432" s="12"/>
      <c r="KA432" s="12">
        <f>SUM(JZ427:JZ431)</f>
        <v>5211.1000000000004</v>
      </c>
      <c r="KB432" s="21"/>
      <c r="KC432" s="19"/>
      <c r="KD432" s="348"/>
      <c r="KG432" s="19"/>
      <c r="KH432" s="19"/>
      <c r="KI432" s="12"/>
      <c r="KJ432" s="12">
        <f>SUM(KI427:KI431)</f>
        <v>3986.4</v>
      </c>
      <c r="KK432" s="21"/>
      <c r="KL432" s="19"/>
      <c r="KM432" s="348"/>
      <c r="KP432" s="19"/>
      <c r="KQ432" s="19"/>
      <c r="KR432" s="12"/>
      <c r="KS432" s="12">
        <f>SUM(KR427:KR431)</f>
        <v>4295.2000000000007</v>
      </c>
      <c r="KT432" s="21"/>
      <c r="KU432" s="19"/>
      <c r="KV432" s="348"/>
      <c r="KY432" s="19"/>
      <c r="KZ432" s="19"/>
      <c r="LA432" s="12"/>
      <c r="LB432" s="12">
        <f>SUM(LA427:LA431)</f>
        <v>5367.6</v>
      </c>
      <c r="LC432" s="21"/>
      <c r="LD432" s="19"/>
      <c r="LE432" s="348"/>
      <c r="LH432" s="19"/>
      <c r="LI432" s="19"/>
      <c r="LJ432" s="12"/>
      <c r="LK432" s="12">
        <f>SUM(LJ427:LJ431)</f>
        <v>5751.8000000000011</v>
      </c>
      <c r="LL432" s="21"/>
      <c r="LM432" s="19"/>
      <c r="LN432" s="348"/>
      <c r="LQ432" s="19"/>
      <c r="LR432" s="19"/>
      <c r="LS432" s="12"/>
      <c r="LT432" s="12">
        <f>SUM(LS427:LS431)</f>
        <v>5188.2</v>
      </c>
      <c r="LU432" s="21"/>
      <c r="LV432" s="19"/>
      <c r="LW432" s="348"/>
      <c r="LZ432" s="19"/>
      <c r="MA432" s="19"/>
      <c r="MB432" s="12"/>
      <c r="MC432" s="12">
        <f>SUM(MB427:MB431)</f>
        <v>5381.9</v>
      </c>
      <c r="MD432" s="21"/>
      <c r="ME432" s="19"/>
      <c r="MF432" s="348"/>
      <c r="MI432" s="19"/>
      <c r="MJ432" s="19"/>
      <c r="MK432" s="12"/>
      <c r="ML432" s="12">
        <f>SUM(MK427:MK431)</f>
        <v>4198.7999999999993</v>
      </c>
      <c r="MM432" s="21"/>
      <c r="MN432" s="19"/>
      <c r="MO432" s="348"/>
      <c r="MR432" s="19"/>
      <c r="MS432" s="19"/>
      <c r="MT432" s="12"/>
      <c r="MU432" s="12">
        <f>SUM(MT427:MT431)</f>
        <v>5236.0999999999995</v>
      </c>
      <c r="MV432" s="21"/>
      <c r="MW432" s="19"/>
      <c r="MX432" s="348"/>
      <c r="NA432" s="19"/>
      <c r="NB432" s="19"/>
      <c r="NC432" s="12"/>
      <c r="ND432" s="12">
        <f>SUM(NC427:NC431)</f>
        <v>4409</v>
      </c>
      <c r="NE432" s="21"/>
      <c r="NF432" s="19"/>
      <c r="NG432" s="348"/>
      <c r="NJ432" s="19"/>
      <c r="NK432" s="19"/>
      <c r="NL432" s="12"/>
      <c r="NM432" s="12">
        <f>SUM(NL427:NL431)</f>
        <v>4950.3000000000011</v>
      </c>
      <c r="NN432" s="21"/>
      <c r="NO432" s="19"/>
      <c r="NP432" s="348"/>
      <c r="NS432" s="19"/>
      <c r="NT432" s="19"/>
      <c r="NU432" s="12"/>
      <c r="NV432" s="12">
        <f>SUM(NU427:NU431)</f>
        <v>5603.7999999999993</v>
      </c>
      <c r="NW432" s="21"/>
      <c r="NX432" s="19"/>
      <c r="NY432" s="348"/>
      <c r="OB432" s="19"/>
      <c r="OC432" s="19"/>
      <c r="OD432" s="12"/>
      <c r="OE432" s="12">
        <f>SUM(OD427:OD431)</f>
        <v>3659.3999999999996</v>
      </c>
      <c r="OF432" s="21"/>
      <c r="OG432" s="19"/>
      <c r="OH432" s="348"/>
      <c r="OK432" s="19"/>
      <c r="OL432" s="19"/>
      <c r="OM432" s="12"/>
      <c r="ON432" s="12">
        <f>SUM(OM427:OM431)</f>
        <v>4707.3</v>
      </c>
      <c r="OO432" s="21"/>
      <c r="OP432" s="19"/>
      <c r="OQ432" s="348"/>
      <c r="OT432" s="19"/>
      <c r="OU432" s="19"/>
      <c r="OV432" s="12"/>
      <c r="OW432" s="12">
        <f>SUM(OV427:OV431)</f>
        <v>4858.9000000000005</v>
      </c>
      <c r="OX432" s="21"/>
      <c r="OY432" s="19"/>
      <c r="OZ432" s="348"/>
      <c r="PC432" s="19"/>
      <c r="PD432" s="19"/>
      <c r="PE432" s="12"/>
      <c r="PF432" s="12">
        <f>SUM(PE427:PE431)</f>
        <v>2512.1500000000005</v>
      </c>
      <c r="PG432" s="21"/>
      <c r="PH432" s="19"/>
      <c r="PI432" s="348"/>
      <c r="PL432" s="19"/>
      <c r="PM432" s="19"/>
      <c r="PN432" s="12"/>
      <c r="PO432" s="12">
        <f>SUM(PN427:PN431)</f>
        <v>3562.2999999999997</v>
      </c>
      <c r="PP432" s="21"/>
      <c r="PQ432" s="19"/>
      <c r="PR432" s="348"/>
      <c r="PU432" s="19"/>
      <c r="PV432" s="19"/>
      <c r="PW432" s="12"/>
      <c r="PX432" s="12">
        <f>SUM(PW427:PW431)</f>
        <v>5707.2000000000007</v>
      </c>
      <c r="PY432" s="21"/>
      <c r="PZ432" s="19"/>
      <c r="QD432" s="19"/>
      <c r="QE432" s="19"/>
      <c r="QF432" s="19"/>
      <c r="QG432" s="12">
        <f>SUM(QF427:QF431)</f>
        <v>0</v>
      </c>
      <c r="QH432" s="21"/>
      <c r="QI432" s="19"/>
      <c r="QJ432" s="348"/>
      <c r="QM432" s="19"/>
      <c r="QN432" s="19"/>
      <c r="QO432" s="12"/>
      <c r="QP432" s="12">
        <f>SUM(QO427:QO431)</f>
        <v>4972.5999999999995</v>
      </c>
      <c r="QQ432" s="21"/>
      <c r="QR432" s="19"/>
      <c r="QS432" s="369"/>
      <c r="QV432" s="19"/>
      <c r="QW432" s="19"/>
      <c r="QX432" s="12"/>
      <c r="QY432" s="12">
        <f>SUM(QX427:QX431)</f>
        <v>4458.8</v>
      </c>
      <c r="QZ432" s="21"/>
      <c r="RA432" s="19"/>
      <c r="RB432" s="348"/>
      <c r="RE432" s="19"/>
      <c r="RF432" s="19"/>
      <c r="RG432" s="12"/>
      <c r="RH432" s="12">
        <f>SUM(RG427:RG431)</f>
        <v>5557.9</v>
      </c>
      <c r="RI432" s="21"/>
      <c r="RJ432" s="19"/>
      <c r="RK432" s="348"/>
      <c r="RN432" s="19"/>
      <c r="RO432" s="19"/>
      <c r="RP432" s="12"/>
      <c r="RQ432" s="12">
        <f>SUM(RP427:RP431)</f>
        <v>3193.8</v>
      </c>
      <c r="RR432" s="21"/>
      <c r="RS432" s="19"/>
      <c r="RW432" s="19"/>
      <c r="RX432" s="19"/>
      <c r="RY432" s="19"/>
      <c r="RZ432" s="12">
        <f>SUM(RY427:RY431)</f>
        <v>0</v>
      </c>
      <c r="SA432" s="316"/>
      <c r="SB432" s="19"/>
      <c r="SF432" s="19"/>
      <c r="SG432" s="19"/>
      <c r="SH432" s="19"/>
      <c r="SI432" s="12">
        <f>SUM(SH427:SH431)</f>
        <v>0</v>
      </c>
      <c r="SJ432" s="316"/>
      <c r="SK432" s="19"/>
      <c r="SO432" s="19"/>
      <c r="SP432" s="19"/>
      <c r="SQ432" s="19"/>
      <c r="SR432" s="12">
        <f>SUM(SQ427:SQ431)</f>
        <v>0</v>
      </c>
      <c r="SS432" s="316"/>
      <c r="ST432" s="19"/>
      <c r="SX432" s="19"/>
      <c r="SY432" s="19"/>
      <c r="SZ432" s="19"/>
      <c r="TA432" s="12">
        <f>SUM(SZ427:SZ431)</f>
        <v>0</v>
      </c>
      <c r="TB432" s="316"/>
      <c r="TC432" s="19"/>
      <c r="TD432" s="348"/>
      <c r="TG432" s="19"/>
      <c r="TJ432" s="12">
        <f>SUM(TI427:TI431)</f>
        <v>5110.6000000000004</v>
      </c>
      <c r="TK432" s="316"/>
      <c r="TL432" s="19"/>
      <c r="TM432" s="348"/>
      <c r="TP432" s="19"/>
      <c r="TS432" s="12">
        <f>SUM(TR427:TR431)</f>
        <v>4954.7000000000007</v>
      </c>
      <c r="TT432" s="316"/>
      <c r="TU432" s="19"/>
      <c r="TV432" s="348"/>
      <c r="TY432" s="19"/>
      <c r="UB432" s="12">
        <f>SUM(UA427:UA431)</f>
        <v>5247.6</v>
      </c>
      <c r="UC432" s="316"/>
      <c r="UD432" s="19"/>
      <c r="UE432" s="360"/>
      <c r="UH432" s="19"/>
      <c r="UK432" s="12">
        <f>SUM(UJ427:UJ431)</f>
        <v>5435</v>
      </c>
      <c r="UL432" s="316"/>
      <c r="UM432" s="19"/>
      <c r="UN432" s="359"/>
      <c r="UQ432" s="19"/>
      <c r="UT432" s="12">
        <f>SUM(US427:US431)</f>
        <v>5302</v>
      </c>
      <c r="UU432" s="316"/>
      <c r="UV432" s="19"/>
      <c r="UW432" s="348"/>
      <c r="UZ432" s="19"/>
      <c r="VC432" s="12">
        <f>SUM(VB427:VB431)</f>
        <v>3252.1</v>
      </c>
      <c r="VD432" s="316"/>
      <c r="VE432" s="19"/>
      <c r="VF432" s="348"/>
      <c r="VI432" s="19"/>
      <c r="VL432" s="12">
        <f>SUM(VK427:VK431)</f>
        <v>4921.2999999999993</v>
      </c>
      <c r="VM432" s="316"/>
      <c r="VN432" s="19"/>
      <c r="VR432" s="19"/>
      <c r="VU432" s="12">
        <f>SUM(VT427:VT431)</f>
        <v>4244.3999999999996</v>
      </c>
      <c r="VV432" s="316"/>
      <c r="VW432" s="19"/>
      <c r="VX432" s="348"/>
      <c r="WA432" s="19"/>
      <c r="WD432" s="12">
        <f>SUM(WC427:WC431)</f>
        <v>4223.4000000000005</v>
      </c>
      <c r="WE432" s="316"/>
      <c r="WF432" s="19"/>
      <c r="WG432" s="348"/>
      <c r="WJ432" s="19"/>
      <c r="WM432" s="12">
        <f>SUM(WL427:WL431)</f>
        <v>4390.5</v>
      </c>
      <c r="WN432" s="316"/>
      <c r="WO432" s="19"/>
      <c r="WP432" s="348"/>
      <c r="WS432" s="19"/>
      <c r="WV432" s="12">
        <f>SUM(WU427:WU431)</f>
        <v>5207.9999999999991</v>
      </c>
      <c r="WW432" s="316"/>
      <c r="WX432" s="19"/>
      <c r="WY432" s="348"/>
      <c r="XB432" s="19"/>
      <c r="XE432" s="12">
        <f>SUM(XD427:XD431)</f>
        <v>5278.2</v>
      </c>
      <c r="XF432" s="316"/>
      <c r="XG432" s="19"/>
      <c r="XH432" s="348"/>
      <c r="XK432" s="19"/>
      <c r="XN432" s="12">
        <f>SUM(XM427:XM431)</f>
        <v>5591.7000000000007</v>
      </c>
      <c r="XO432" s="316"/>
      <c r="XP432" s="19"/>
      <c r="XT432" s="19"/>
      <c r="XW432" s="12">
        <f>SUM(XV427:XV431)</f>
        <v>3988.25</v>
      </c>
      <c r="XX432" s="316"/>
      <c r="XY432" s="19"/>
      <c r="XZ432" s="348"/>
      <c r="YC432" s="19"/>
      <c r="YF432" s="12">
        <f>SUM(YE427:YE431)</f>
        <v>4581.1000000000004</v>
      </c>
      <c r="YG432" s="316"/>
      <c r="YH432" s="19"/>
      <c r="YI432" s="366"/>
      <c r="YL432" s="19"/>
      <c r="YO432" s="12">
        <f>SUM(YN427:YN431)</f>
        <v>5255.4</v>
      </c>
      <c r="YP432" s="316"/>
      <c r="YQ432" s="19"/>
      <c r="YR432" s="348"/>
      <c r="YU432" s="19"/>
      <c r="YX432" s="12">
        <f>SUM(YW427:YW431)</f>
        <v>5399.2</v>
      </c>
      <c r="YY432" s="316"/>
      <c r="YZ432" s="19"/>
      <c r="ZA432" s="348"/>
      <c r="ZD432" s="19"/>
      <c r="ZG432" s="12">
        <f>SUM(ZF427:ZF431)</f>
        <v>4102.8999999999996</v>
      </c>
      <c r="ZH432" s="316"/>
      <c r="ZI432" s="19"/>
      <c r="ZJ432" s="348"/>
      <c r="ZM432" s="19"/>
      <c r="ZP432" s="12">
        <f>SUM(ZO427:ZO431)</f>
        <v>5029</v>
      </c>
      <c r="ZQ432" s="316"/>
      <c r="ZR432" s="19"/>
      <c r="ZS432" s="348"/>
      <c r="ZV432" s="19"/>
      <c r="ZY432" s="12">
        <f>SUM(ZX427:ZX431)</f>
        <v>4629.7</v>
      </c>
      <c r="ZZ432" s="316"/>
      <c r="AAA432" s="394"/>
      <c r="AAB432" s="395"/>
      <c r="AAC432" s="395"/>
      <c r="AAD432" s="395"/>
      <c r="AAE432" s="394"/>
      <c r="AAF432" s="395"/>
      <c r="AAG432" s="395"/>
      <c r="AAH432" s="267"/>
      <c r="AAI432" s="395"/>
      <c r="AAJ432" s="394"/>
      <c r="AAK432" s="395"/>
      <c r="AAL432" s="395"/>
      <c r="AAM432" s="395"/>
      <c r="AAN432" s="394"/>
      <c r="AAO432" s="395"/>
      <c r="AAP432" s="395"/>
      <c r="AAQ432" s="267"/>
      <c r="AAR432" s="395"/>
      <c r="AAS432" s="394"/>
      <c r="AAT432" s="395"/>
      <c r="AAU432" s="395"/>
      <c r="AAV432" s="395"/>
      <c r="AAW432" s="394"/>
      <c r="AAX432" s="395"/>
      <c r="AAY432" s="395"/>
      <c r="AAZ432" s="267"/>
      <c r="ABA432" s="395"/>
      <c r="ABB432" s="394"/>
      <c r="ABC432" s="395"/>
      <c r="ABD432" s="395"/>
      <c r="ABE432" s="395"/>
      <c r="ABF432" s="394"/>
      <c r="ABG432" s="395"/>
      <c r="ABH432" s="395"/>
      <c r="ABI432" s="267"/>
      <c r="ABJ432" s="395"/>
      <c r="ABK432" s="394"/>
      <c r="ABL432" s="395"/>
      <c r="ABM432" s="395"/>
      <c r="ABN432" s="395"/>
      <c r="ABO432" s="394"/>
      <c r="ABP432" s="395"/>
      <c r="ABQ432" s="395"/>
      <c r="ABR432" s="267"/>
      <c r="ABS432" s="395"/>
      <c r="ABT432" s="394"/>
      <c r="ABU432" s="395"/>
      <c r="ABV432" s="395"/>
      <c r="ABW432" s="395"/>
      <c r="ABX432" s="394"/>
      <c r="ABY432" s="395"/>
      <c r="ABZ432" s="395"/>
      <c r="ACA432" s="267"/>
      <c r="ACB432" s="395"/>
      <c r="ACC432" s="394"/>
      <c r="ACD432" s="395"/>
      <c r="ACE432" s="395"/>
      <c r="ACF432" s="395"/>
      <c r="ACG432" s="394"/>
      <c r="ACH432" s="395"/>
      <c r="ACI432" s="395"/>
      <c r="ACJ432" s="267"/>
      <c r="ACK432" s="395"/>
      <c r="ACL432" s="394"/>
      <c r="ACM432" s="395"/>
      <c r="ACN432" s="395"/>
      <c r="ACO432" s="395"/>
      <c r="ACP432" s="394"/>
      <c r="ACQ432" s="395"/>
      <c r="ACR432" s="395"/>
      <c r="ACS432" s="267"/>
      <c r="ACT432" s="395"/>
      <c r="ACU432" s="394"/>
      <c r="ACV432" s="395"/>
      <c r="ACW432" s="395"/>
      <c r="ACX432" s="395"/>
      <c r="ACY432" s="394"/>
      <c r="ACZ432" s="395"/>
      <c r="ADA432" s="395"/>
      <c r="ADB432" s="267"/>
      <c r="ADC432" s="395"/>
      <c r="ADD432" s="394"/>
      <c r="ADE432" s="395"/>
      <c r="ADF432" s="395"/>
      <c r="ADG432" s="395"/>
      <c r="ADH432" s="394"/>
      <c r="ADI432" s="395"/>
      <c r="ADJ432" s="395"/>
      <c r="ADK432" s="267"/>
      <c r="ADL432" s="395"/>
      <c r="ADM432" s="394"/>
      <c r="ADN432" s="395"/>
      <c r="ADO432" s="395"/>
      <c r="ADP432" s="395"/>
      <c r="ADQ432" s="394"/>
      <c r="ADR432" s="395"/>
      <c r="ADS432" s="395"/>
      <c r="ADT432" s="267"/>
      <c r="ADU432" s="395"/>
      <c r="ADV432" s="394"/>
      <c r="ADW432" s="395"/>
      <c r="ADX432" s="395"/>
      <c r="ADY432" s="395"/>
      <c r="ADZ432" s="394"/>
      <c r="AEA432" s="395"/>
      <c r="AEB432" s="395"/>
      <c r="AEC432" s="267"/>
      <c r="AED432" s="395"/>
    </row>
    <row r="433" spans="1:810" s="20" customFormat="1" ht="15">
      <c r="A433" s="19" t="s">
        <v>70</v>
      </c>
      <c r="B433" s="347" t="s">
        <v>563</v>
      </c>
      <c r="D433" s="350"/>
      <c r="E433" s="350">
        <f>SUM($F$927)</f>
        <v>408</v>
      </c>
      <c r="F433" s="19" t="s">
        <v>61</v>
      </c>
      <c r="G433" s="12">
        <f>E433*1.5</f>
        <v>612</v>
      </c>
      <c r="H433" s="12"/>
      <c r="I433" s="21"/>
      <c r="J433" s="19" t="s">
        <v>70</v>
      </c>
      <c r="K433" s="347" t="s">
        <v>454</v>
      </c>
      <c r="N433" s="350">
        <f>SUM($F$1227)</f>
        <v>722</v>
      </c>
      <c r="O433" s="19" t="s">
        <v>61</v>
      </c>
      <c r="P433" s="12">
        <f>N433*1.5</f>
        <v>1083</v>
      </c>
      <c r="Q433" s="12"/>
      <c r="R433" s="21"/>
      <c r="S433" s="19" t="s">
        <v>70</v>
      </c>
      <c r="T433" s="347" t="s">
        <v>438</v>
      </c>
      <c r="W433" s="350">
        <f>SUM($F$1234)</f>
        <v>377</v>
      </c>
      <c r="X433" s="19" t="s">
        <v>61</v>
      </c>
      <c r="Y433" s="12">
        <f>W433*1.5</f>
        <v>565.5</v>
      </c>
      <c r="Z433" s="12"/>
      <c r="AA433" s="21"/>
      <c r="AB433" s="19" t="s">
        <v>70</v>
      </c>
      <c r="AC433" s="347" t="s">
        <v>458</v>
      </c>
      <c r="AF433" s="350">
        <f>SUM($F$510)</f>
        <v>433</v>
      </c>
      <c r="AG433" s="19" t="s">
        <v>61</v>
      </c>
      <c r="AH433" s="12">
        <f>AF433*1.5</f>
        <v>649.5</v>
      </c>
      <c r="AI433" s="12"/>
      <c r="AJ433" s="21"/>
      <c r="AK433" s="19" t="s">
        <v>70</v>
      </c>
      <c r="AL433" s="347" t="s">
        <v>473</v>
      </c>
      <c r="AO433" s="350">
        <f>SUM($F$602)</f>
        <v>417</v>
      </c>
      <c r="AP433" s="19" t="s">
        <v>61</v>
      </c>
      <c r="AQ433" s="12">
        <f>AO433*1.5</f>
        <v>625.5</v>
      </c>
      <c r="AR433" s="12"/>
      <c r="AS433" s="21"/>
      <c r="AT433" s="19" t="s">
        <v>70</v>
      </c>
      <c r="AU433" s="347" t="s">
        <v>458</v>
      </c>
      <c r="AX433" s="350">
        <f>SUM($F$510)</f>
        <v>433</v>
      </c>
      <c r="AY433" s="19" t="s">
        <v>61</v>
      </c>
      <c r="AZ433" s="12">
        <f>AX433*1.5</f>
        <v>649.5</v>
      </c>
      <c r="BA433" s="12"/>
      <c r="BB433" s="21"/>
      <c r="BC433" s="19" t="s">
        <v>70</v>
      </c>
      <c r="BD433" s="347" t="s">
        <v>473</v>
      </c>
      <c r="BG433" s="350">
        <f>SUM($F$602)</f>
        <v>417</v>
      </c>
      <c r="BH433" s="19" t="s">
        <v>61</v>
      </c>
      <c r="BI433" s="12">
        <f>BG433*1.5</f>
        <v>625.5</v>
      </c>
      <c r="BJ433" s="12"/>
      <c r="BK433" s="21"/>
      <c r="BL433" s="19" t="s">
        <v>70</v>
      </c>
      <c r="BM433" s="347" t="s">
        <v>458</v>
      </c>
      <c r="BP433" s="350">
        <f>SUM($F$510)</f>
        <v>433</v>
      </c>
      <c r="BQ433" s="19" t="s">
        <v>61</v>
      </c>
      <c r="BR433" s="12">
        <f>BP433*1.5</f>
        <v>649.5</v>
      </c>
      <c r="BS433" s="12"/>
      <c r="BT433" s="21"/>
      <c r="BU433" s="19" t="s">
        <v>70</v>
      </c>
      <c r="BV433" s="347" t="s">
        <v>473</v>
      </c>
      <c r="BY433" s="350">
        <f>SUM($F$602)</f>
        <v>417</v>
      </c>
      <c r="BZ433" s="19" t="s">
        <v>61</v>
      </c>
      <c r="CA433" s="12">
        <f>BY433*1.5</f>
        <v>625.5</v>
      </c>
      <c r="CB433" s="12"/>
      <c r="CC433" s="21"/>
      <c r="CD433" s="19" t="s">
        <v>70</v>
      </c>
      <c r="CE433" s="347" t="s">
        <v>475</v>
      </c>
      <c r="CH433" s="350">
        <f>SUM($F$1499)</f>
        <v>467</v>
      </c>
      <c r="CI433" s="19" t="s">
        <v>61</v>
      </c>
      <c r="CJ433" s="12">
        <f>CH433*1.5</f>
        <v>700.5</v>
      </c>
      <c r="CK433" s="12"/>
      <c r="CL433" s="21"/>
      <c r="CM433" s="19" t="s">
        <v>70</v>
      </c>
      <c r="CN433" s="347" t="s">
        <v>486</v>
      </c>
      <c r="CQ433" s="350">
        <f>SUM($F$1757)</f>
        <v>373</v>
      </c>
      <c r="CR433" s="19" t="s">
        <v>61</v>
      </c>
      <c r="CS433" s="12">
        <f>CQ433*1.5</f>
        <v>559.5</v>
      </c>
      <c r="CT433" s="12"/>
      <c r="CU433" s="21"/>
      <c r="CV433" s="19" t="s">
        <v>70</v>
      </c>
      <c r="CW433" s="347" t="s">
        <v>458</v>
      </c>
      <c r="CZ433" s="350">
        <f>SUM($F$510)</f>
        <v>433</v>
      </c>
      <c r="DA433" s="19" t="s">
        <v>61</v>
      </c>
      <c r="DB433" s="12">
        <f>CZ433*1.5</f>
        <v>649.5</v>
      </c>
      <c r="DC433" s="12"/>
      <c r="DD433" s="21"/>
      <c r="DE433" s="19" t="s">
        <v>70</v>
      </c>
      <c r="DF433" s="347" t="s">
        <v>458</v>
      </c>
      <c r="DI433" s="350">
        <f>SUM($F$510)</f>
        <v>433</v>
      </c>
      <c r="DJ433" s="19" t="s">
        <v>61</v>
      </c>
      <c r="DK433" s="12">
        <f>DI433*1.5</f>
        <v>649.5</v>
      </c>
      <c r="DL433" s="12"/>
      <c r="DM433" s="21"/>
      <c r="DN433" s="19" t="s">
        <v>70</v>
      </c>
      <c r="DO433" s="347" t="s">
        <v>477</v>
      </c>
      <c r="DR433" s="350">
        <f>SUM($F$669)</f>
        <v>42</v>
      </c>
      <c r="DS433" s="19" t="s">
        <v>61</v>
      </c>
      <c r="DT433" s="12">
        <f>DR433*1.5</f>
        <v>63</v>
      </c>
      <c r="DU433" s="12"/>
      <c r="DV433" s="21"/>
      <c r="DW433" s="19" t="s">
        <v>70</v>
      </c>
      <c r="DX433" s="347" t="s">
        <v>438</v>
      </c>
      <c r="EA433" s="350">
        <f>SUM($F$1234)</f>
        <v>377</v>
      </c>
      <c r="EB433" s="19" t="s">
        <v>61</v>
      </c>
      <c r="EC433" s="12">
        <f>EA433*1.5</f>
        <v>565.5</v>
      </c>
      <c r="ED433" s="12"/>
      <c r="EE433" s="21"/>
      <c r="EF433" s="19" t="s">
        <v>70</v>
      </c>
      <c r="EG433" s="347" t="s">
        <v>484</v>
      </c>
      <c r="EJ433" s="350">
        <f>SUM($F$865)</f>
        <v>383</v>
      </c>
      <c r="EK433" s="19" t="s">
        <v>61</v>
      </c>
      <c r="EL433" s="12">
        <f>EJ433*1.5</f>
        <v>574.5</v>
      </c>
      <c r="EM433" s="12"/>
      <c r="EN433" s="21"/>
      <c r="EO433" s="19" t="s">
        <v>70</v>
      </c>
      <c r="EP433" s="347" t="s">
        <v>458</v>
      </c>
      <c r="ES433" s="350">
        <f>SUM($F$510)</f>
        <v>433</v>
      </c>
      <c r="ET433" s="19" t="s">
        <v>61</v>
      </c>
      <c r="EU433" s="12">
        <f>ES433*1.5</f>
        <v>649.5</v>
      </c>
      <c r="EV433" s="12"/>
      <c r="EW433" s="21"/>
      <c r="EX433" s="19" t="s">
        <v>70</v>
      </c>
      <c r="EY433" s="368" t="s">
        <v>442</v>
      </c>
      <c r="FB433" s="350">
        <f>SUM($F$1118)</f>
        <v>259</v>
      </c>
      <c r="FC433" s="19" t="s">
        <v>61</v>
      </c>
      <c r="FD433" s="12">
        <f>FB433*1.5</f>
        <v>388.5</v>
      </c>
      <c r="FE433" s="12"/>
      <c r="FF433" s="21"/>
      <c r="FG433" s="19" t="s">
        <v>70</v>
      </c>
      <c r="FH433" s="347" t="s">
        <v>563</v>
      </c>
      <c r="FK433" s="350">
        <f>SUM($F$927)</f>
        <v>408</v>
      </c>
      <c r="FL433" s="19" t="s">
        <v>61</v>
      </c>
      <c r="FM433" s="12">
        <f>FK433*1.5</f>
        <v>612</v>
      </c>
      <c r="FN433" s="12"/>
      <c r="FO433" s="21"/>
      <c r="FP433" s="19" t="s">
        <v>70</v>
      </c>
      <c r="FQ433" s="347" t="s">
        <v>442</v>
      </c>
      <c r="FT433" s="350">
        <f>SUM($F$1118)</f>
        <v>259</v>
      </c>
      <c r="FU433" s="19" t="s">
        <v>61</v>
      </c>
      <c r="FV433" s="12">
        <f>FT433*1.5</f>
        <v>388.5</v>
      </c>
      <c r="FW433" s="12"/>
      <c r="FX433" s="21"/>
      <c r="FY433" s="19" t="s">
        <v>70</v>
      </c>
      <c r="FZ433" s="347" t="s">
        <v>454</v>
      </c>
      <c r="GC433" s="350">
        <f>SUM($F$1227)</f>
        <v>722</v>
      </c>
      <c r="GD433" s="19" t="s">
        <v>61</v>
      </c>
      <c r="GE433" s="12">
        <f>GC433*1.5</f>
        <v>1083</v>
      </c>
      <c r="GF433" s="12"/>
      <c r="GG433" s="21"/>
      <c r="GH433" s="19" t="s">
        <v>70</v>
      </c>
      <c r="GI433" s="347" t="s">
        <v>438</v>
      </c>
      <c r="GL433" s="350">
        <f>SUM($F$1234)</f>
        <v>377</v>
      </c>
      <c r="GM433" s="19" t="s">
        <v>61</v>
      </c>
      <c r="GN433" s="12">
        <f>GL433*1.5</f>
        <v>565.5</v>
      </c>
      <c r="GO433" s="12"/>
      <c r="GP433" s="21"/>
      <c r="GQ433" s="19" t="s">
        <v>70</v>
      </c>
      <c r="GR433" s="347" t="s">
        <v>442</v>
      </c>
      <c r="GU433" s="350">
        <f>SUM($F$1118)</f>
        <v>259</v>
      </c>
      <c r="GV433" s="19" t="s">
        <v>61</v>
      </c>
      <c r="GW433" s="12">
        <f>GU433*1.5</f>
        <v>388.5</v>
      </c>
      <c r="GX433" s="12"/>
      <c r="GY433" s="21"/>
      <c r="GZ433" s="19" t="s">
        <v>70</v>
      </c>
      <c r="HA433" s="347" t="s">
        <v>473</v>
      </c>
      <c r="HD433" s="350">
        <f>SUM($F$602)</f>
        <v>417</v>
      </c>
      <c r="HE433" s="19" t="s">
        <v>61</v>
      </c>
      <c r="HF433" s="12">
        <f>HD433*1.5</f>
        <v>625.5</v>
      </c>
      <c r="HG433" s="12"/>
      <c r="HH433" s="21"/>
      <c r="HI433" s="19" t="s">
        <v>70</v>
      </c>
      <c r="HJ433" s="347" t="s">
        <v>473</v>
      </c>
      <c r="HM433" s="350">
        <f>SUM($F$602)</f>
        <v>417</v>
      </c>
      <c r="HN433" s="19" t="s">
        <v>61</v>
      </c>
      <c r="HO433" s="12">
        <f>HM433*1.5</f>
        <v>625.5</v>
      </c>
      <c r="HP433" s="12"/>
      <c r="HQ433" s="21"/>
      <c r="HR433" s="19" t="s">
        <v>70</v>
      </c>
      <c r="HS433" s="347" t="s">
        <v>473</v>
      </c>
      <c r="HV433" s="350">
        <f>SUM($F$602)</f>
        <v>417</v>
      </c>
      <c r="HW433" s="19" t="s">
        <v>61</v>
      </c>
      <c r="HX433" s="12">
        <f>HV433*1.5</f>
        <v>625.5</v>
      </c>
      <c r="HY433" s="12"/>
      <c r="HZ433" s="21"/>
      <c r="IA433" s="19" t="s">
        <v>70</v>
      </c>
      <c r="IB433" s="347" t="s">
        <v>442</v>
      </c>
      <c r="IE433" s="350">
        <f>SUM($F$1118)</f>
        <v>259</v>
      </c>
      <c r="IF433" s="19" t="s">
        <v>61</v>
      </c>
      <c r="IG433" s="12">
        <f>IE433*1.5</f>
        <v>388.5</v>
      </c>
      <c r="IH433" s="12"/>
      <c r="II433" s="21"/>
      <c r="IJ433" s="19" t="s">
        <v>70</v>
      </c>
      <c r="IK433" s="347" t="s">
        <v>484</v>
      </c>
      <c r="IN433" s="350">
        <f>SUM($F$865)</f>
        <v>383</v>
      </c>
      <c r="IO433" s="19" t="s">
        <v>61</v>
      </c>
      <c r="IP433" s="12">
        <f>IN433*1.5</f>
        <v>574.5</v>
      </c>
      <c r="IQ433" s="12"/>
      <c r="IR433" s="21"/>
      <c r="IS433" s="19" t="s">
        <v>70</v>
      </c>
      <c r="IT433" s="325" t="s">
        <v>189</v>
      </c>
      <c r="IW433" s="364" t="s">
        <v>189</v>
      </c>
      <c r="IX433" s="19" t="s">
        <v>61</v>
      </c>
      <c r="IY433" s="364" t="s">
        <v>189</v>
      </c>
      <c r="IZ433" s="12"/>
      <c r="JA433" s="21"/>
      <c r="JB433" s="19" t="s">
        <v>70</v>
      </c>
      <c r="JC433" s="347" t="s">
        <v>473</v>
      </c>
      <c r="JF433" s="350">
        <f>SUM($F$602)</f>
        <v>417</v>
      </c>
      <c r="JG433" s="19" t="s">
        <v>61</v>
      </c>
      <c r="JH433" s="12">
        <f>JF433*1.5</f>
        <v>625.5</v>
      </c>
      <c r="JI433" s="12"/>
      <c r="JJ433" s="21"/>
      <c r="JK433" s="19" t="s">
        <v>70</v>
      </c>
      <c r="JL433" s="347" t="s">
        <v>438</v>
      </c>
      <c r="JO433" s="350">
        <f>SUM($F$1234)</f>
        <v>377</v>
      </c>
      <c r="JP433" s="19" t="s">
        <v>61</v>
      </c>
      <c r="JQ433" s="12">
        <f>JO433*1.5</f>
        <v>565.5</v>
      </c>
      <c r="JR433" s="12"/>
      <c r="JS433" s="21"/>
      <c r="JT433" s="19" t="s">
        <v>70</v>
      </c>
      <c r="JU433" s="347" t="s">
        <v>484</v>
      </c>
      <c r="JX433" s="350">
        <f>SUM($F$865)</f>
        <v>383</v>
      </c>
      <c r="JY433" s="19" t="s">
        <v>61</v>
      </c>
      <c r="JZ433" s="12">
        <f>JX433*1.5</f>
        <v>574.5</v>
      </c>
      <c r="KA433" s="12"/>
      <c r="KB433" s="21"/>
      <c r="KC433" s="19" t="s">
        <v>70</v>
      </c>
      <c r="KD433" s="347" t="s">
        <v>473</v>
      </c>
      <c r="KG433" s="350">
        <f>SUM($F$602)</f>
        <v>417</v>
      </c>
      <c r="KH433" s="19" t="s">
        <v>61</v>
      </c>
      <c r="KI433" s="12">
        <f>KG433*1.5</f>
        <v>625.5</v>
      </c>
      <c r="KJ433" s="12"/>
      <c r="KK433" s="21"/>
      <c r="KL433" s="19" t="s">
        <v>70</v>
      </c>
      <c r="KM433" s="349" t="s">
        <v>473</v>
      </c>
      <c r="KP433" s="350">
        <f>SUM($F$602)</f>
        <v>417</v>
      </c>
      <c r="KQ433" s="19" t="s">
        <v>2625</v>
      </c>
      <c r="KR433" s="12">
        <f>KP433*1.5*1.2</f>
        <v>750.6</v>
      </c>
      <c r="KS433" s="12"/>
      <c r="KT433" s="21"/>
      <c r="KU433" s="19" t="s">
        <v>70</v>
      </c>
      <c r="KV433" s="347" t="s">
        <v>438</v>
      </c>
      <c r="KY433" s="350">
        <f>SUM($F$1234)</f>
        <v>377</v>
      </c>
      <c r="KZ433" s="19" t="s">
        <v>61</v>
      </c>
      <c r="LA433" s="12">
        <f>KY433*1.5</f>
        <v>565.5</v>
      </c>
      <c r="LB433" s="12"/>
      <c r="LC433" s="21"/>
      <c r="LD433" s="19" t="s">
        <v>70</v>
      </c>
      <c r="LE433" s="347" t="s">
        <v>458</v>
      </c>
      <c r="LH433" s="350">
        <f>SUM($F$510)</f>
        <v>433</v>
      </c>
      <c r="LI433" s="19" t="s">
        <v>61</v>
      </c>
      <c r="LJ433" s="12">
        <f>LH433*1.5</f>
        <v>649.5</v>
      </c>
      <c r="LK433" s="12"/>
      <c r="LL433" s="21"/>
      <c r="LM433" s="19" t="s">
        <v>70</v>
      </c>
      <c r="LN433" s="347" t="s">
        <v>484</v>
      </c>
      <c r="LQ433" s="350">
        <f>SUM($F$865)</f>
        <v>383</v>
      </c>
      <c r="LR433" s="19" t="s">
        <v>61</v>
      </c>
      <c r="LS433" s="12">
        <f>LQ433*1.5</f>
        <v>574.5</v>
      </c>
      <c r="LT433" s="12"/>
      <c r="LU433" s="21"/>
      <c r="LV433" s="19" t="s">
        <v>70</v>
      </c>
      <c r="LW433" s="347" t="s">
        <v>473</v>
      </c>
      <c r="LZ433" s="350">
        <f>SUM($F$602)</f>
        <v>417</v>
      </c>
      <c r="MA433" s="19" t="s">
        <v>61</v>
      </c>
      <c r="MB433" s="12">
        <f>LZ433*1.5</f>
        <v>625.5</v>
      </c>
      <c r="MC433" s="12"/>
      <c r="MD433" s="21"/>
      <c r="ME433" s="19" t="s">
        <v>70</v>
      </c>
      <c r="MF433" s="347" t="s">
        <v>454</v>
      </c>
      <c r="MI433" s="350">
        <f>SUM($F$1227)</f>
        <v>722</v>
      </c>
      <c r="MJ433" s="19" t="s">
        <v>61</v>
      </c>
      <c r="MK433" s="12">
        <f>MI433*1.5</f>
        <v>1083</v>
      </c>
      <c r="ML433" s="12"/>
      <c r="MM433" s="21"/>
      <c r="MN433" s="19" t="s">
        <v>70</v>
      </c>
      <c r="MO433" s="347" t="s">
        <v>458</v>
      </c>
      <c r="MR433" s="350">
        <f>SUM($F$510)</f>
        <v>433</v>
      </c>
      <c r="MS433" s="19" t="s">
        <v>61</v>
      </c>
      <c r="MT433" s="12">
        <f>MR433*1.5</f>
        <v>649.5</v>
      </c>
      <c r="MU433" s="12"/>
      <c r="MV433" s="21"/>
      <c r="MW433" s="19" t="s">
        <v>70</v>
      </c>
      <c r="MX433" s="347" t="s">
        <v>458</v>
      </c>
      <c r="NA433" s="350">
        <f>SUM($F$510)</f>
        <v>433</v>
      </c>
      <c r="NB433" s="19" t="s">
        <v>61</v>
      </c>
      <c r="NC433" s="12">
        <f>NA433*1.5</f>
        <v>649.5</v>
      </c>
      <c r="ND433" s="12"/>
      <c r="NE433" s="21"/>
      <c r="NF433" s="19" t="s">
        <v>70</v>
      </c>
      <c r="NG433" s="347" t="s">
        <v>484</v>
      </c>
      <c r="NJ433" s="350">
        <f>SUM($F$865)</f>
        <v>383</v>
      </c>
      <c r="NK433" s="19" t="s">
        <v>61</v>
      </c>
      <c r="NL433" s="12">
        <f>NJ433*1.5</f>
        <v>574.5</v>
      </c>
      <c r="NM433" s="12"/>
      <c r="NN433" s="21"/>
      <c r="NO433" s="19" t="s">
        <v>70</v>
      </c>
      <c r="NP433" s="347" t="s">
        <v>448</v>
      </c>
      <c r="NS433" s="350">
        <f>SUM($F$1417)</f>
        <v>297</v>
      </c>
      <c r="NT433" s="19" t="s">
        <v>61</v>
      </c>
      <c r="NU433" s="12">
        <f>NS433*1.5</f>
        <v>445.5</v>
      </c>
      <c r="NV433" s="12"/>
      <c r="NW433" s="21"/>
      <c r="NX433" s="19" t="s">
        <v>70</v>
      </c>
      <c r="NY433" s="347" t="s">
        <v>473</v>
      </c>
      <c r="OB433" s="350">
        <f>SUM($F$602)</f>
        <v>417</v>
      </c>
      <c r="OC433" s="19" t="s">
        <v>61</v>
      </c>
      <c r="OD433" s="12">
        <f>OB433*1.5</f>
        <v>625.5</v>
      </c>
      <c r="OE433" s="12"/>
      <c r="OF433" s="21"/>
      <c r="OG433" s="19" t="s">
        <v>70</v>
      </c>
      <c r="OH433" s="347" t="s">
        <v>497</v>
      </c>
      <c r="OK433" s="350">
        <f>SUM($F$1634)</f>
        <v>318</v>
      </c>
      <c r="OL433" s="19" t="s">
        <v>61</v>
      </c>
      <c r="OM433" s="12">
        <f>OK433*1.5</f>
        <v>477</v>
      </c>
      <c r="ON433" s="12"/>
      <c r="OO433" s="21"/>
      <c r="OP433" s="19" t="s">
        <v>70</v>
      </c>
      <c r="OQ433" s="347" t="s">
        <v>438</v>
      </c>
      <c r="OT433" s="350">
        <f>SUM($F$1234)</f>
        <v>377</v>
      </c>
      <c r="OU433" s="19" t="s">
        <v>61</v>
      </c>
      <c r="OV433" s="12">
        <f>OT433*1.5</f>
        <v>565.5</v>
      </c>
      <c r="OW433" s="12"/>
      <c r="OX433" s="21"/>
      <c r="OY433" s="19" t="s">
        <v>70</v>
      </c>
      <c r="OZ433" s="347" t="s">
        <v>473</v>
      </c>
      <c r="PC433" s="350">
        <f>SUM($F$602)</f>
        <v>417</v>
      </c>
      <c r="PD433" s="19" t="s">
        <v>61</v>
      </c>
      <c r="PE433" s="12">
        <f>PC433*1.5</f>
        <v>625.5</v>
      </c>
      <c r="PF433" s="12"/>
      <c r="PG433" s="21"/>
      <c r="PH433" s="19" t="s">
        <v>70</v>
      </c>
      <c r="PI433" s="347" t="s">
        <v>497</v>
      </c>
      <c r="PL433" s="350">
        <f>SUM($F$1634)</f>
        <v>318</v>
      </c>
      <c r="PM433" s="19" t="s">
        <v>61</v>
      </c>
      <c r="PN433" s="12">
        <f>PL433*1.5</f>
        <v>477</v>
      </c>
      <c r="PO433" s="12"/>
      <c r="PP433" s="21"/>
      <c r="PQ433" s="19" t="s">
        <v>70</v>
      </c>
      <c r="PR433" s="347" t="s">
        <v>484</v>
      </c>
      <c r="PU433" s="350">
        <f>SUM($F$865)</f>
        <v>383</v>
      </c>
      <c r="PV433" s="19" t="s">
        <v>61</v>
      </c>
      <c r="PW433" s="12">
        <f>PU433*1.5</f>
        <v>574.5</v>
      </c>
      <c r="PX433" s="12"/>
      <c r="PY433" s="21"/>
      <c r="PZ433" s="19" t="s">
        <v>70</v>
      </c>
      <c r="QA433" s="325" t="s">
        <v>189</v>
      </c>
      <c r="QD433" s="364" t="s">
        <v>189</v>
      </c>
      <c r="QE433" s="19" t="s">
        <v>61</v>
      </c>
      <c r="QF433" s="364" t="s">
        <v>189</v>
      </c>
      <c r="QG433" s="12"/>
      <c r="QH433" s="21"/>
      <c r="QI433" s="19" t="s">
        <v>70</v>
      </c>
      <c r="QJ433" s="347" t="s">
        <v>484</v>
      </c>
      <c r="QM433" s="350">
        <f>SUM($F$865)</f>
        <v>383</v>
      </c>
      <c r="QN433" s="19" t="s">
        <v>61</v>
      </c>
      <c r="QO433" s="12">
        <f>QM433*1.5</f>
        <v>574.5</v>
      </c>
      <c r="QP433" s="12"/>
      <c r="QQ433" s="21"/>
      <c r="QR433" s="19" t="s">
        <v>70</v>
      </c>
      <c r="QS433" s="368" t="s">
        <v>456</v>
      </c>
      <c r="QV433" s="350">
        <f>SUM($F$1268)</f>
        <v>124</v>
      </c>
      <c r="QW433" s="19" t="s">
        <v>61</v>
      </c>
      <c r="QX433" s="12">
        <f>QV433*1.5</f>
        <v>186</v>
      </c>
      <c r="QY433" s="12"/>
      <c r="QZ433" s="21"/>
      <c r="RA433" s="19" t="s">
        <v>70</v>
      </c>
      <c r="RB433" s="347" t="s">
        <v>475</v>
      </c>
      <c r="RE433" s="350">
        <f>SUM($F$1499)</f>
        <v>467</v>
      </c>
      <c r="RF433" s="19" t="s">
        <v>61</v>
      </c>
      <c r="RG433" s="12">
        <f>RE433*1.5</f>
        <v>700.5</v>
      </c>
      <c r="RH433" s="12"/>
      <c r="RI433" s="21"/>
      <c r="RJ433" s="19" t="s">
        <v>70</v>
      </c>
      <c r="RK433" s="347" t="s">
        <v>456</v>
      </c>
      <c r="RN433" s="350">
        <f>SUM($F$1268)</f>
        <v>124</v>
      </c>
      <c r="RO433" s="19" t="s">
        <v>61</v>
      </c>
      <c r="RP433" s="12">
        <f>RN433*1.5</f>
        <v>186</v>
      </c>
      <c r="RQ433" s="12"/>
      <c r="RR433" s="21"/>
      <c r="RS433" s="19" t="s">
        <v>70</v>
      </c>
      <c r="RT433" s="325" t="s">
        <v>189</v>
      </c>
      <c r="RW433" s="364" t="s">
        <v>189</v>
      </c>
      <c r="RX433" s="19" t="s">
        <v>61</v>
      </c>
      <c r="RY433" s="364" t="s">
        <v>189</v>
      </c>
      <c r="SA433" s="316"/>
      <c r="SB433" s="19" t="s">
        <v>70</v>
      </c>
      <c r="SC433" s="325" t="s">
        <v>189</v>
      </c>
      <c r="SF433" s="364" t="s">
        <v>189</v>
      </c>
      <c r="SG433" s="19" t="s">
        <v>61</v>
      </c>
      <c r="SH433" s="364" t="s">
        <v>189</v>
      </c>
      <c r="SJ433" s="316"/>
      <c r="SK433" s="19" t="s">
        <v>70</v>
      </c>
      <c r="SL433" s="325" t="s">
        <v>189</v>
      </c>
      <c r="SO433" s="364" t="s">
        <v>189</v>
      </c>
      <c r="SP433" s="19" t="s">
        <v>61</v>
      </c>
      <c r="SQ433" s="364" t="s">
        <v>189</v>
      </c>
      <c r="SS433" s="316"/>
      <c r="ST433" s="19" t="s">
        <v>70</v>
      </c>
      <c r="SU433" s="325" t="s">
        <v>189</v>
      </c>
      <c r="SX433" s="364" t="s">
        <v>189</v>
      </c>
      <c r="SY433" s="19" t="s">
        <v>61</v>
      </c>
      <c r="SZ433" s="364" t="s">
        <v>189</v>
      </c>
      <c r="TB433" s="316"/>
      <c r="TC433" s="19" t="s">
        <v>70</v>
      </c>
      <c r="TD433" s="347" t="s">
        <v>484</v>
      </c>
      <c r="TG433" s="350">
        <f>SUM($F$865)</f>
        <v>383</v>
      </c>
      <c r="TH433" s="19" t="s">
        <v>61</v>
      </c>
      <c r="TI433" s="12">
        <f>TG433*1.5</f>
        <v>574.5</v>
      </c>
      <c r="TK433" s="316"/>
      <c r="TL433" s="19" t="s">
        <v>70</v>
      </c>
      <c r="TM433" s="347" t="s">
        <v>448</v>
      </c>
      <c r="TP433" s="350">
        <f>SUM($F$1417)</f>
        <v>297</v>
      </c>
      <c r="TQ433" s="19" t="s">
        <v>61</v>
      </c>
      <c r="TR433" s="12">
        <f>TP433*1.5</f>
        <v>445.5</v>
      </c>
      <c r="TT433" s="316"/>
      <c r="TU433" s="19" t="s">
        <v>70</v>
      </c>
      <c r="TV433" s="347" t="s">
        <v>473</v>
      </c>
      <c r="TY433" s="350">
        <f>SUM($F$602)</f>
        <v>417</v>
      </c>
      <c r="TZ433" s="19" t="s">
        <v>61</v>
      </c>
      <c r="UA433" s="12">
        <f>TY433*1.5</f>
        <v>625.5</v>
      </c>
      <c r="UC433" s="316"/>
      <c r="UD433" s="19" t="s">
        <v>70</v>
      </c>
      <c r="UE433" s="361" t="s">
        <v>458</v>
      </c>
      <c r="UH433" s="350">
        <f>SUM($F$510)</f>
        <v>433</v>
      </c>
      <c r="UI433" s="19" t="s">
        <v>61</v>
      </c>
      <c r="UJ433" s="12">
        <f>UH433*1.5</f>
        <v>649.5</v>
      </c>
      <c r="UL433" s="316"/>
      <c r="UM433" s="19" t="s">
        <v>70</v>
      </c>
      <c r="UN433" s="358" t="s">
        <v>473</v>
      </c>
      <c r="UQ433" s="350">
        <f>SUM($F$602)</f>
        <v>417</v>
      </c>
      <c r="UR433" s="19" t="s">
        <v>61</v>
      </c>
      <c r="US433" s="12">
        <f>UQ433*1.5</f>
        <v>625.5</v>
      </c>
      <c r="UU433" s="316"/>
      <c r="UV433" s="19" t="s">
        <v>70</v>
      </c>
      <c r="UW433" s="347" t="s">
        <v>473</v>
      </c>
      <c r="UZ433" s="350">
        <f>SUM($F$602)</f>
        <v>417</v>
      </c>
      <c r="VA433" s="19" t="s">
        <v>61</v>
      </c>
      <c r="VB433" s="12">
        <f>UZ433*1.5</f>
        <v>625.5</v>
      </c>
      <c r="VD433" s="316"/>
      <c r="VE433" s="19" t="s">
        <v>70</v>
      </c>
      <c r="VF433" s="347" t="s">
        <v>453</v>
      </c>
      <c r="VI433" s="350">
        <f>SUM($F$1296)</f>
        <v>199</v>
      </c>
      <c r="VJ433" s="19" t="s">
        <v>61</v>
      </c>
      <c r="VK433" s="12">
        <f>VI433*1.5</f>
        <v>298.5</v>
      </c>
      <c r="VM433" s="316"/>
      <c r="VN433" s="19" t="s">
        <v>70</v>
      </c>
      <c r="VO433" s="325" t="s">
        <v>484</v>
      </c>
      <c r="VR433" s="350">
        <f>SUM($F$865)</f>
        <v>383</v>
      </c>
      <c r="VS433" s="19" t="s">
        <v>61</v>
      </c>
      <c r="VT433" s="12">
        <f>VR433*1.5</f>
        <v>574.5</v>
      </c>
      <c r="VV433" s="316"/>
      <c r="VW433" s="19" t="s">
        <v>70</v>
      </c>
      <c r="VX433" s="347" t="s">
        <v>484</v>
      </c>
      <c r="WA433" s="350">
        <f>SUM($F$865)</f>
        <v>383</v>
      </c>
      <c r="WB433" s="19" t="s">
        <v>61</v>
      </c>
      <c r="WC433" s="12">
        <f>WA433*1.5</f>
        <v>574.5</v>
      </c>
      <c r="WE433" s="316"/>
      <c r="WF433" s="19" t="s">
        <v>70</v>
      </c>
      <c r="WG433" s="347" t="s">
        <v>473</v>
      </c>
      <c r="WJ433" s="350">
        <f>SUM($F$602)</f>
        <v>417</v>
      </c>
      <c r="WK433" s="19" t="s">
        <v>61</v>
      </c>
      <c r="WL433" s="12">
        <f>WJ433*1.5</f>
        <v>625.5</v>
      </c>
      <c r="WN433" s="316"/>
      <c r="WO433" s="19" t="s">
        <v>70</v>
      </c>
      <c r="WP433" s="347" t="s">
        <v>458</v>
      </c>
      <c r="WS433" s="350">
        <f>SUM($F$510)</f>
        <v>433</v>
      </c>
      <c r="WT433" s="19" t="s">
        <v>61</v>
      </c>
      <c r="WU433" s="12">
        <f>WS433*1.5</f>
        <v>649.5</v>
      </c>
      <c r="WW433" s="316"/>
      <c r="WX433" s="19" t="s">
        <v>70</v>
      </c>
      <c r="WY433" s="347" t="s">
        <v>458</v>
      </c>
      <c r="XB433" s="350">
        <f>SUM($F$510)</f>
        <v>433</v>
      </c>
      <c r="XC433" s="19" t="s">
        <v>61</v>
      </c>
      <c r="XD433" s="12">
        <f>XB433*1.5</f>
        <v>649.5</v>
      </c>
      <c r="XF433" s="316"/>
      <c r="XG433" s="19" t="s">
        <v>70</v>
      </c>
      <c r="XH433" s="347" t="s">
        <v>484</v>
      </c>
      <c r="XK433" s="350">
        <f>SUM($F$865)</f>
        <v>383</v>
      </c>
      <c r="XL433" s="19" t="s">
        <v>61</v>
      </c>
      <c r="XM433" s="12">
        <f>XK433*1.5</f>
        <v>574.5</v>
      </c>
      <c r="XO433" s="316"/>
      <c r="XP433" s="19" t="s">
        <v>70</v>
      </c>
      <c r="XQ433" s="325" t="s">
        <v>454</v>
      </c>
      <c r="XT433" s="350">
        <f>SUM($F$1227)</f>
        <v>722</v>
      </c>
      <c r="XU433" s="19" t="s">
        <v>61</v>
      </c>
      <c r="XV433" s="12">
        <f>XT433*1.5</f>
        <v>1083</v>
      </c>
      <c r="XX433" s="316"/>
      <c r="XY433" s="19" t="s">
        <v>70</v>
      </c>
      <c r="XZ433" s="347" t="s">
        <v>458</v>
      </c>
      <c r="YC433" s="350">
        <f>SUM($F$510)</f>
        <v>433</v>
      </c>
      <c r="YD433" s="19" t="s">
        <v>61</v>
      </c>
      <c r="YE433" s="12">
        <f>YC433*1.5</f>
        <v>649.5</v>
      </c>
      <c r="YG433" s="316"/>
      <c r="YH433" s="19" t="s">
        <v>70</v>
      </c>
      <c r="YI433" s="366" t="s">
        <v>456</v>
      </c>
      <c r="YL433" s="350">
        <f>SUM($F$1268)</f>
        <v>124</v>
      </c>
      <c r="YM433" s="19" t="s">
        <v>61</v>
      </c>
      <c r="YN433" s="12">
        <f>YL433*1.5</f>
        <v>186</v>
      </c>
      <c r="YP433" s="316"/>
      <c r="YQ433" s="19" t="s">
        <v>70</v>
      </c>
      <c r="YR433" s="347" t="s">
        <v>458</v>
      </c>
      <c r="YU433" s="350">
        <f>SUM($F$510)</f>
        <v>433</v>
      </c>
      <c r="YV433" s="19" t="s">
        <v>61</v>
      </c>
      <c r="YW433" s="12">
        <f>YU433*1.5</f>
        <v>649.5</v>
      </c>
      <c r="YY433" s="316"/>
      <c r="YZ433" s="19" t="s">
        <v>70</v>
      </c>
      <c r="ZA433" s="349" t="s">
        <v>458</v>
      </c>
      <c r="ZD433" s="350">
        <f>SUM($F$510)</f>
        <v>433</v>
      </c>
      <c r="ZE433" s="19" t="s">
        <v>2625</v>
      </c>
      <c r="ZF433" s="12">
        <f>ZD433*1.5*1.2</f>
        <v>779.4</v>
      </c>
      <c r="ZH433" s="316"/>
      <c r="ZI433" s="19" t="s">
        <v>70</v>
      </c>
      <c r="ZJ433" s="347" t="s">
        <v>458</v>
      </c>
      <c r="ZM433" s="350">
        <f>SUM($F$510)</f>
        <v>433</v>
      </c>
      <c r="ZN433" s="19" t="s">
        <v>61</v>
      </c>
      <c r="ZO433" s="12">
        <f>ZM433*1.5</f>
        <v>649.5</v>
      </c>
      <c r="ZQ433" s="316"/>
      <c r="ZR433" s="19" t="s">
        <v>70</v>
      </c>
      <c r="ZS433" s="347" t="s">
        <v>497</v>
      </c>
      <c r="ZV433" s="350">
        <f>SUM($F$1634)</f>
        <v>318</v>
      </c>
      <c r="ZW433" s="19" t="s">
        <v>61</v>
      </c>
      <c r="ZX433" s="12">
        <f>ZV433*1.5</f>
        <v>477</v>
      </c>
      <c r="ZZ433" s="316"/>
      <c r="AAA433" s="394"/>
      <c r="AAB433" s="341"/>
      <c r="AAC433" s="395"/>
      <c r="AAD433" s="395"/>
      <c r="AAE433" s="396"/>
      <c r="AAF433" s="394"/>
      <c r="AAG433" s="267"/>
      <c r="AAH433" s="395"/>
      <c r="AAI433" s="395"/>
      <c r="AAJ433" s="394"/>
      <c r="AAK433" s="341"/>
      <c r="AAL433" s="395"/>
      <c r="AAM433" s="395"/>
      <c r="AAN433" s="396"/>
      <c r="AAO433" s="394"/>
      <c r="AAP433" s="267"/>
      <c r="AAQ433" s="395"/>
      <c r="AAR433" s="395"/>
      <c r="AAS433" s="394"/>
      <c r="AAT433" s="341"/>
      <c r="AAU433" s="395"/>
      <c r="AAV433" s="395"/>
      <c r="AAW433" s="396"/>
      <c r="AAX433" s="394"/>
      <c r="AAY433" s="267"/>
      <c r="AAZ433" s="395"/>
      <c r="ABA433" s="395"/>
      <c r="ABB433" s="394"/>
      <c r="ABC433" s="341"/>
      <c r="ABD433" s="395"/>
      <c r="ABE433" s="395"/>
      <c r="ABF433" s="396"/>
      <c r="ABG433" s="394"/>
      <c r="ABH433" s="267"/>
      <c r="ABI433" s="395"/>
      <c r="ABJ433" s="395"/>
      <c r="ABK433" s="394"/>
      <c r="ABL433" s="341"/>
      <c r="ABM433" s="395"/>
      <c r="ABN433" s="395"/>
      <c r="ABO433" s="396"/>
      <c r="ABP433" s="394"/>
      <c r="ABQ433" s="267"/>
      <c r="ABR433" s="395"/>
      <c r="ABS433" s="395"/>
      <c r="ABT433" s="394"/>
      <c r="ABU433" s="341"/>
      <c r="ABV433" s="395"/>
      <c r="ABW433" s="395"/>
      <c r="ABX433" s="396"/>
      <c r="ABY433" s="394"/>
      <c r="ABZ433" s="267"/>
      <c r="ACA433" s="395"/>
      <c r="ACB433" s="395"/>
      <c r="ACC433" s="394"/>
      <c r="ACD433" s="341"/>
      <c r="ACE433" s="395"/>
      <c r="ACF433" s="395"/>
      <c r="ACG433" s="396"/>
      <c r="ACH433" s="394"/>
      <c r="ACI433" s="267"/>
      <c r="ACJ433" s="395"/>
      <c r="ACK433" s="395"/>
      <c r="ACL433" s="394"/>
      <c r="ACM433" s="341"/>
      <c r="ACN433" s="395"/>
      <c r="ACO433" s="395"/>
      <c r="ACP433" s="396"/>
      <c r="ACQ433" s="394"/>
      <c r="ACR433" s="267"/>
      <c r="ACS433" s="395"/>
      <c r="ACT433" s="395"/>
      <c r="ACU433" s="394"/>
      <c r="ACV433" s="341"/>
      <c r="ACW433" s="395"/>
      <c r="ACX433" s="395"/>
      <c r="ACY433" s="396"/>
      <c r="ACZ433" s="394"/>
      <c r="ADA433" s="267"/>
      <c r="ADB433" s="395"/>
      <c r="ADC433" s="395"/>
      <c r="ADD433" s="394"/>
      <c r="ADE433" s="341"/>
      <c r="ADF433" s="395"/>
      <c r="ADG433" s="395"/>
      <c r="ADH433" s="396"/>
      <c r="ADI433" s="394"/>
      <c r="ADJ433" s="267"/>
      <c r="ADK433" s="395"/>
      <c r="ADL433" s="395"/>
      <c r="ADM433" s="394"/>
      <c r="ADN433" s="341"/>
      <c r="ADO433" s="395"/>
      <c r="ADP433" s="395"/>
      <c r="ADQ433" s="396"/>
      <c r="ADR433" s="394"/>
      <c r="ADS433" s="267"/>
      <c r="ADT433" s="395"/>
      <c r="ADU433" s="395"/>
      <c r="ADV433" s="394"/>
      <c r="ADW433" s="341"/>
      <c r="ADX433" s="395"/>
      <c r="ADY433" s="395"/>
      <c r="ADZ433" s="396"/>
      <c r="AEA433" s="394"/>
      <c r="AEB433" s="267"/>
      <c r="AEC433" s="395"/>
      <c r="AED433" s="395"/>
    </row>
    <row r="434" spans="1:810" s="20" customFormat="1" ht="15">
      <c r="A434" s="19" t="s">
        <v>71</v>
      </c>
      <c r="B434" s="347" t="s">
        <v>454</v>
      </c>
      <c r="D434" s="350"/>
      <c r="E434" s="350">
        <f>SUM($F$1227)</f>
        <v>722</v>
      </c>
      <c r="F434" s="19" t="s">
        <v>63</v>
      </c>
      <c r="G434" s="12">
        <f>E434*1.4</f>
        <v>1010.8</v>
      </c>
      <c r="H434" s="12"/>
      <c r="I434" s="21"/>
      <c r="J434" s="19" t="s">
        <v>71</v>
      </c>
      <c r="K434" s="347" t="s">
        <v>486</v>
      </c>
      <c r="N434" s="350">
        <f>SUM($F$1757)</f>
        <v>373</v>
      </c>
      <c r="O434" s="19" t="s">
        <v>63</v>
      </c>
      <c r="P434" s="12">
        <f>N434*1.4</f>
        <v>522.19999999999993</v>
      </c>
      <c r="Q434" s="12"/>
      <c r="R434" s="21"/>
      <c r="S434" s="19" t="s">
        <v>71</v>
      </c>
      <c r="T434" s="347" t="s">
        <v>454</v>
      </c>
      <c r="W434" s="350">
        <f>SUM($F$1227)</f>
        <v>722</v>
      </c>
      <c r="X434" s="19" t="s">
        <v>63</v>
      </c>
      <c r="Y434" s="12">
        <f>W434*1.4</f>
        <v>1010.8</v>
      </c>
      <c r="Z434" s="12"/>
      <c r="AA434" s="21"/>
      <c r="AB434" s="19" t="s">
        <v>71</v>
      </c>
      <c r="AC434" s="347" t="s">
        <v>449</v>
      </c>
      <c r="AF434" s="350">
        <f>SUM($F$1740)</f>
        <v>199</v>
      </c>
      <c r="AG434" s="19" t="s">
        <v>63</v>
      </c>
      <c r="AH434" s="12">
        <f>AF434*1.4</f>
        <v>278.59999999999997</v>
      </c>
      <c r="AI434" s="12"/>
      <c r="AJ434" s="21"/>
      <c r="AK434" s="19" t="s">
        <v>71</v>
      </c>
      <c r="AL434" s="347" t="s">
        <v>477</v>
      </c>
      <c r="AO434" s="350">
        <f>SUM($F$669)</f>
        <v>42</v>
      </c>
      <c r="AP434" s="19" t="s">
        <v>63</v>
      </c>
      <c r="AQ434" s="12">
        <f>AO434*1.4</f>
        <v>58.8</v>
      </c>
      <c r="AR434" s="12"/>
      <c r="AS434" s="21"/>
      <c r="AT434" s="19" t="s">
        <v>71</v>
      </c>
      <c r="AU434" s="347" t="s">
        <v>477</v>
      </c>
      <c r="AX434" s="350">
        <f>SUM($F$669)</f>
        <v>42</v>
      </c>
      <c r="AY434" s="19" t="s">
        <v>63</v>
      </c>
      <c r="AZ434" s="12">
        <f>AX434*1.4</f>
        <v>58.8</v>
      </c>
      <c r="BA434" s="12"/>
      <c r="BB434" s="21"/>
      <c r="BC434" s="19" t="s">
        <v>71</v>
      </c>
      <c r="BD434" s="347" t="s">
        <v>484</v>
      </c>
      <c r="BF434" s="20" t="s">
        <v>2595</v>
      </c>
      <c r="BG434" s="350">
        <f>SUM($F$865)</f>
        <v>383</v>
      </c>
      <c r="BH434" s="19" t="s">
        <v>63</v>
      </c>
      <c r="BI434" s="12">
        <f>BG434*1.4</f>
        <v>536.19999999999993</v>
      </c>
      <c r="BJ434" s="12"/>
      <c r="BK434" s="21"/>
      <c r="BL434" s="19" t="s">
        <v>71</v>
      </c>
      <c r="BM434" s="347" t="s">
        <v>563</v>
      </c>
      <c r="BP434" s="350">
        <f>SUM($F$927)</f>
        <v>408</v>
      </c>
      <c r="BQ434" s="19" t="s">
        <v>63</v>
      </c>
      <c r="BR434" s="12">
        <f>BP434*1.4</f>
        <v>571.19999999999993</v>
      </c>
      <c r="BS434" s="12"/>
      <c r="BT434" s="21"/>
      <c r="BU434" s="19" t="s">
        <v>71</v>
      </c>
      <c r="BV434" s="347" t="s">
        <v>484</v>
      </c>
      <c r="BY434" s="350">
        <f>SUM($F$865)</f>
        <v>383</v>
      </c>
      <c r="BZ434" s="19" t="s">
        <v>63</v>
      </c>
      <c r="CA434" s="12">
        <f>BY434*1.4</f>
        <v>536.19999999999993</v>
      </c>
      <c r="CB434" s="12"/>
      <c r="CC434" s="21"/>
      <c r="CD434" s="19" t="s">
        <v>71</v>
      </c>
      <c r="CE434" s="347" t="s">
        <v>448</v>
      </c>
      <c r="CH434" s="350">
        <f>SUM($F$1417)</f>
        <v>297</v>
      </c>
      <c r="CI434" s="19" t="s">
        <v>63</v>
      </c>
      <c r="CJ434" s="12">
        <f>CH434*1.4</f>
        <v>415.79999999999995</v>
      </c>
      <c r="CK434" s="12"/>
      <c r="CL434" s="21"/>
      <c r="CM434" s="19" t="s">
        <v>71</v>
      </c>
      <c r="CN434" s="347" t="s">
        <v>448</v>
      </c>
      <c r="CQ434" s="350">
        <f>SUM($F$1417)</f>
        <v>297</v>
      </c>
      <c r="CR434" s="19" t="s">
        <v>63</v>
      </c>
      <c r="CS434" s="12">
        <f>CQ434*1.4</f>
        <v>415.79999999999995</v>
      </c>
      <c r="CT434" s="12"/>
      <c r="CU434" s="21"/>
      <c r="CV434" s="19" t="s">
        <v>71</v>
      </c>
      <c r="CW434" s="347" t="s">
        <v>473</v>
      </c>
      <c r="CZ434" s="350">
        <f>SUM($F$602)</f>
        <v>417</v>
      </c>
      <c r="DA434" s="19" t="s">
        <v>63</v>
      </c>
      <c r="DB434" s="12">
        <f>CZ434*1.4</f>
        <v>583.79999999999995</v>
      </c>
      <c r="DC434" s="12"/>
      <c r="DD434" s="21"/>
      <c r="DE434" s="19" t="s">
        <v>71</v>
      </c>
      <c r="DF434" s="347" t="s">
        <v>486</v>
      </c>
      <c r="DI434" s="350">
        <f>SUM($F$1757)</f>
        <v>373</v>
      </c>
      <c r="DJ434" s="19" t="s">
        <v>63</v>
      </c>
      <c r="DK434" s="12">
        <f>DI434*1.4</f>
        <v>522.19999999999993</v>
      </c>
      <c r="DL434" s="12"/>
      <c r="DM434" s="21"/>
      <c r="DN434" s="19" t="s">
        <v>71</v>
      </c>
      <c r="DO434" s="347" t="s">
        <v>486</v>
      </c>
      <c r="DR434" s="350">
        <f>SUM($F$1757)</f>
        <v>373</v>
      </c>
      <c r="DS434" s="19" t="s">
        <v>63</v>
      </c>
      <c r="DT434" s="12">
        <f>DR434*1.4</f>
        <v>522.19999999999993</v>
      </c>
      <c r="DU434" s="12"/>
      <c r="DV434" s="21"/>
      <c r="DW434" s="19" t="s">
        <v>71</v>
      </c>
      <c r="DX434" s="347" t="s">
        <v>473</v>
      </c>
      <c r="EA434" s="350">
        <f>SUM($F$602)</f>
        <v>417</v>
      </c>
      <c r="EB434" s="19" t="s">
        <v>63</v>
      </c>
      <c r="EC434" s="12">
        <f>EA434*1.4</f>
        <v>583.79999999999995</v>
      </c>
      <c r="ED434" s="12"/>
      <c r="EE434" s="21"/>
      <c r="EF434" s="162" t="s">
        <v>71</v>
      </c>
      <c r="EG434" s="347" t="s">
        <v>448</v>
      </c>
      <c r="EJ434" s="350">
        <f>SUM($F$1417)</f>
        <v>297</v>
      </c>
      <c r="EK434" s="19" t="s">
        <v>63</v>
      </c>
      <c r="EL434" s="12">
        <f>EJ434*1.4</f>
        <v>415.79999999999995</v>
      </c>
      <c r="EM434" s="12"/>
      <c r="EN434" s="21"/>
      <c r="EO434" s="19" t="s">
        <v>71</v>
      </c>
      <c r="EP434" s="347" t="s">
        <v>456</v>
      </c>
      <c r="ES434" s="350">
        <f>SUM($F$1268)</f>
        <v>124</v>
      </c>
      <c r="ET434" s="19" t="s">
        <v>63</v>
      </c>
      <c r="EU434" s="12">
        <f>ES434*1.4</f>
        <v>173.6</v>
      </c>
      <c r="EV434" s="12"/>
      <c r="EW434" s="21"/>
      <c r="EX434" s="19" t="s">
        <v>71</v>
      </c>
      <c r="EY434" s="368" t="s">
        <v>458</v>
      </c>
      <c r="FB434" s="350">
        <f>SUM($F$510)</f>
        <v>433</v>
      </c>
      <c r="FC434" s="19" t="s">
        <v>63</v>
      </c>
      <c r="FD434" s="12">
        <f>FB434*1.4</f>
        <v>606.19999999999993</v>
      </c>
      <c r="FE434" s="12"/>
      <c r="FF434" s="21"/>
      <c r="FG434" s="19" t="s">
        <v>71</v>
      </c>
      <c r="FH434" s="347" t="s">
        <v>473</v>
      </c>
      <c r="FK434" s="350">
        <f>SUM($F$602)</f>
        <v>417</v>
      </c>
      <c r="FL434" s="19" t="s">
        <v>63</v>
      </c>
      <c r="FM434" s="12">
        <f>FK434*1.4</f>
        <v>583.79999999999995</v>
      </c>
      <c r="FN434" s="12"/>
      <c r="FO434" s="21"/>
      <c r="FP434" s="19" t="s">
        <v>71</v>
      </c>
      <c r="FQ434" s="347" t="s">
        <v>484</v>
      </c>
      <c r="FT434" s="350">
        <f>SUM($F$865)</f>
        <v>383</v>
      </c>
      <c r="FU434" s="19" t="s">
        <v>63</v>
      </c>
      <c r="FV434" s="12">
        <f>FT434*1.4</f>
        <v>536.19999999999993</v>
      </c>
      <c r="FW434" s="12"/>
      <c r="FX434" s="21"/>
      <c r="FY434" s="19" t="s">
        <v>71</v>
      </c>
      <c r="FZ434" s="347" t="s">
        <v>456</v>
      </c>
      <c r="GC434" s="350">
        <f>SUM($F$1268)</f>
        <v>124</v>
      </c>
      <c r="GD434" s="19" t="s">
        <v>63</v>
      </c>
      <c r="GE434" s="12">
        <f>GC434*1.4</f>
        <v>173.6</v>
      </c>
      <c r="GF434" s="12"/>
      <c r="GG434" s="21"/>
      <c r="GH434" s="19" t="s">
        <v>71</v>
      </c>
      <c r="GI434" s="347" t="s">
        <v>454</v>
      </c>
      <c r="GL434" s="350">
        <f>SUM($F$1227)</f>
        <v>722</v>
      </c>
      <c r="GM434" s="19" t="s">
        <v>63</v>
      </c>
      <c r="GN434" s="12">
        <f>GL434*1.4</f>
        <v>1010.8</v>
      </c>
      <c r="GO434" s="12"/>
      <c r="GP434" s="21"/>
      <c r="GQ434" s="19" t="s">
        <v>71</v>
      </c>
      <c r="GR434" s="347" t="s">
        <v>497</v>
      </c>
      <c r="GU434" s="350">
        <f>SUM($F$1634)</f>
        <v>318</v>
      </c>
      <c r="GV434" s="19" t="s">
        <v>63</v>
      </c>
      <c r="GW434" s="12">
        <f>GU434*1.4</f>
        <v>445.2</v>
      </c>
      <c r="GX434" s="12"/>
      <c r="GY434" s="21"/>
      <c r="GZ434" s="19" t="s">
        <v>71</v>
      </c>
      <c r="HA434" s="347" t="s">
        <v>442</v>
      </c>
      <c r="HD434" s="350">
        <f>SUM($F$1118)</f>
        <v>259</v>
      </c>
      <c r="HE434" s="19" t="s">
        <v>63</v>
      </c>
      <c r="HF434" s="12">
        <f>HD434*1.4</f>
        <v>362.59999999999997</v>
      </c>
      <c r="HG434" s="12"/>
      <c r="HH434" s="21"/>
      <c r="HI434" s="19" t="s">
        <v>71</v>
      </c>
      <c r="HJ434" s="347" t="s">
        <v>456</v>
      </c>
      <c r="HM434" s="350">
        <f>SUM($F$1268)</f>
        <v>124</v>
      </c>
      <c r="HN434" s="19" t="s">
        <v>63</v>
      </c>
      <c r="HO434" s="12">
        <f>HM434*1.4</f>
        <v>173.6</v>
      </c>
      <c r="HP434" s="12"/>
      <c r="HQ434" s="21"/>
      <c r="HR434" s="19" t="s">
        <v>71</v>
      </c>
      <c r="HS434" s="347" t="s">
        <v>484</v>
      </c>
      <c r="HV434" s="350">
        <f>SUM($F$865)</f>
        <v>383</v>
      </c>
      <c r="HW434" s="19" t="s">
        <v>63</v>
      </c>
      <c r="HX434" s="12">
        <f>HV434*1.4</f>
        <v>536.19999999999993</v>
      </c>
      <c r="HY434" s="12"/>
      <c r="HZ434" s="21"/>
      <c r="IA434" s="19" t="s">
        <v>71</v>
      </c>
      <c r="IB434" s="347" t="s">
        <v>453</v>
      </c>
      <c r="IE434" s="350">
        <f>SUM($F$1296)</f>
        <v>199</v>
      </c>
      <c r="IF434" s="19" t="s">
        <v>63</v>
      </c>
      <c r="IG434" s="12">
        <f>IE434*1.4</f>
        <v>278.59999999999997</v>
      </c>
      <c r="IH434" s="12"/>
      <c r="II434" s="21"/>
      <c r="IJ434" s="19" t="s">
        <v>71</v>
      </c>
      <c r="IK434" s="347" t="s">
        <v>456</v>
      </c>
      <c r="IN434" s="350">
        <f>SUM($F$1268)</f>
        <v>124</v>
      </c>
      <c r="IO434" s="19" t="s">
        <v>63</v>
      </c>
      <c r="IP434" s="12">
        <f>IN434*1.4</f>
        <v>173.6</v>
      </c>
      <c r="IQ434" s="12"/>
      <c r="IR434" s="21"/>
      <c r="IS434" s="19" t="s">
        <v>71</v>
      </c>
      <c r="IT434" s="325" t="s">
        <v>189</v>
      </c>
      <c r="IW434" s="364" t="s">
        <v>189</v>
      </c>
      <c r="IX434" s="19" t="s">
        <v>63</v>
      </c>
      <c r="IY434" s="364" t="s">
        <v>189</v>
      </c>
      <c r="IZ434" s="12"/>
      <c r="JA434" s="21"/>
      <c r="JB434" s="19" t="s">
        <v>71</v>
      </c>
      <c r="JC434" s="347" t="s">
        <v>484</v>
      </c>
      <c r="JF434" s="350">
        <f>SUM($F$865)</f>
        <v>383</v>
      </c>
      <c r="JG434" s="19" t="s">
        <v>63</v>
      </c>
      <c r="JH434" s="12">
        <f>JF434*1.4</f>
        <v>536.19999999999993</v>
      </c>
      <c r="JI434" s="12"/>
      <c r="JJ434" s="21"/>
      <c r="JK434" s="19" t="s">
        <v>71</v>
      </c>
      <c r="JL434" s="347" t="s">
        <v>458</v>
      </c>
      <c r="JO434" s="350">
        <f>SUM($F$510)</f>
        <v>433</v>
      </c>
      <c r="JP434" s="19" t="s">
        <v>63</v>
      </c>
      <c r="JQ434" s="12">
        <f>JO434*1.4</f>
        <v>606.19999999999993</v>
      </c>
      <c r="JR434" s="12"/>
      <c r="JS434" s="21"/>
      <c r="JT434" s="19" t="s">
        <v>71</v>
      </c>
      <c r="JU434" s="347" t="s">
        <v>473</v>
      </c>
      <c r="JX434" s="350">
        <f>SUM($F$602)</f>
        <v>417</v>
      </c>
      <c r="JY434" s="19" t="s">
        <v>63</v>
      </c>
      <c r="JZ434" s="12">
        <f>JX434*1.4</f>
        <v>583.79999999999995</v>
      </c>
      <c r="KA434" s="12"/>
      <c r="KB434" s="21"/>
      <c r="KC434" s="19" t="s">
        <v>71</v>
      </c>
      <c r="KD434" s="347" t="s">
        <v>458</v>
      </c>
      <c r="KG434" s="350">
        <f>SUM($F$510)</f>
        <v>433</v>
      </c>
      <c r="KH434" s="19" t="s">
        <v>63</v>
      </c>
      <c r="KI434" s="12">
        <f>KG434*1.4</f>
        <v>606.19999999999993</v>
      </c>
      <c r="KJ434" s="12"/>
      <c r="KK434" s="21"/>
      <c r="KL434" s="19" t="s">
        <v>71</v>
      </c>
      <c r="KM434" s="347" t="s">
        <v>458</v>
      </c>
      <c r="KP434" s="350">
        <f>SUM($F$510)</f>
        <v>433</v>
      </c>
      <c r="KQ434" s="19" t="s">
        <v>63</v>
      </c>
      <c r="KR434" s="12">
        <f>KP434*1.4</f>
        <v>606.19999999999993</v>
      </c>
      <c r="KS434" s="12"/>
      <c r="KT434" s="21"/>
      <c r="KU434" s="19" t="s">
        <v>71</v>
      </c>
      <c r="KV434" s="347" t="s">
        <v>473</v>
      </c>
      <c r="KY434" s="350">
        <f>SUM($F$602)</f>
        <v>417</v>
      </c>
      <c r="KZ434" s="19" t="s">
        <v>63</v>
      </c>
      <c r="LA434" s="12">
        <f>KY434*1.4</f>
        <v>583.79999999999995</v>
      </c>
      <c r="LB434" s="12"/>
      <c r="LC434" s="21"/>
      <c r="LD434" s="19" t="s">
        <v>71</v>
      </c>
      <c r="LE434" s="347" t="s">
        <v>442</v>
      </c>
      <c r="LH434" s="350">
        <f>SUM($F$1118)</f>
        <v>259</v>
      </c>
      <c r="LI434" s="19" t="s">
        <v>63</v>
      </c>
      <c r="LJ434" s="12">
        <f>LH434*1.4</f>
        <v>362.59999999999997</v>
      </c>
      <c r="LK434" s="12"/>
      <c r="LL434" s="21"/>
      <c r="LM434" s="19" t="s">
        <v>71</v>
      </c>
      <c r="LN434" s="347" t="s">
        <v>475</v>
      </c>
      <c r="LQ434" s="350">
        <f>SUM($F$1499)</f>
        <v>467</v>
      </c>
      <c r="LR434" s="19" t="s">
        <v>63</v>
      </c>
      <c r="LS434" s="12">
        <f>LQ434*1.4</f>
        <v>653.79999999999995</v>
      </c>
      <c r="LT434" s="12"/>
      <c r="LU434" s="21"/>
      <c r="LV434" s="19" t="s">
        <v>71</v>
      </c>
      <c r="LW434" s="347" t="s">
        <v>458</v>
      </c>
      <c r="LZ434" s="350">
        <f>SUM($F$510)</f>
        <v>433</v>
      </c>
      <c r="MA434" s="19" t="s">
        <v>63</v>
      </c>
      <c r="MB434" s="12">
        <f>LZ434*1.4</f>
        <v>606.19999999999993</v>
      </c>
      <c r="MC434" s="12"/>
      <c r="MD434" s="21"/>
      <c r="ME434" s="19" t="s">
        <v>71</v>
      </c>
      <c r="MF434" s="347" t="s">
        <v>449</v>
      </c>
      <c r="MI434" s="350">
        <f>SUM($F$1740)</f>
        <v>199</v>
      </c>
      <c r="MJ434" s="19" t="s">
        <v>63</v>
      </c>
      <c r="MK434" s="12">
        <f>MI434*1.4</f>
        <v>278.59999999999997</v>
      </c>
      <c r="ML434" s="12"/>
      <c r="MM434" s="21"/>
      <c r="MN434" s="19" t="s">
        <v>71</v>
      </c>
      <c r="MO434" s="347" t="s">
        <v>484</v>
      </c>
      <c r="MR434" s="350">
        <f>SUM($F$865)</f>
        <v>383</v>
      </c>
      <c r="MS434" s="19" t="s">
        <v>63</v>
      </c>
      <c r="MT434" s="12">
        <f>MR434*1.4</f>
        <v>536.19999999999993</v>
      </c>
      <c r="MU434" s="12"/>
      <c r="MV434" s="21"/>
      <c r="MW434" s="19" t="s">
        <v>71</v>
      </c>
      <c r="MX434" s="347" t="s">
        <v>475</v>
      </c>
      <c r="NA434" s="350">
        <f>SUM($F$1499)</f>
        <v>467</v>
      </c>
      <c r="NB434" s="19" t="s">
        <v>63</v>
      </c>
      <c r="NC434" s="12">
        <f>NA434*1.4</f>
        <v>653.79999999999995</v>
      </c>
      <c r="ND434" s="12"/>
      <c r="NE434" s="21"/>
      <c r="NF434" s="19" t="s">
        <v>71</v>
      </c>
      <c r="NG434" s="347" t="s">
        <v>473</v>
      </c>
      <c r="NJ434" s="350">
        <f>SUM($F$602)</f>
        <v>417</v>
      </c>
      <c r="NK434" s="19" t="s">
        <v>63</v>
      </c>
      <c r="NL434" s="12">
        <f>NJ434*1.4</f>
        <v>583.79999999999995</v>
      </c>
      <c r="NM434" s="12"/>
      <c r="NN434" s="21"/>
      <c r="NO434" s="19" t="s">
        <v>71</v>
      </c>
      <c r="NP434" s="347" t="s">
        <v>477</v>
      </c>
      <c r="NS434" s="350">
        <f>SUM($F$669)</f>
        <v>42</v>
      </c>
      <c r="NT434" s="19" t="s">
        <v>63</v>
      </c>
      <c r="NU434" s="12">
        <f>NS434*1.4</f>
        <v>58.8</v>
      </c>
      <c r="NV434" s="12"/>
      <c r="NW434" s="21"/>
      <c r="NX434" s="19" t="s">
        <v>71</v>
      </c>
      <c r="NY434" s="347" t="s">
        <v>484</v>
      </c>
      <c r="OB434" s="350">
        <f>SUM($F$865)</f>
        <v>383</v>
      </c>
      <c r="OC434" s="19" t="s">
        <v>63</v>
      </c>
      <c r="OD434" s="12">
        <f>OB434*1.4</f>
        <v>536.19999999999993</v>
      </c>
      <c r="OE434" s="12"/>
      <c r="OF434" s="21"/>
      <c r="OG434" s="19" t="s">
        <v>71</v>
      </c>
      <c r="OH434" s="347" t="s">
        <v>2596</v>
      </c>
      <c r="OK434" s="350">
        <f>SUM($F$865)</f>
        <v>383</v>
      </c>
      <c r="OL434" s="19" t="s">
        <v>63</v>
      </c>
      <c r="OM434" s="12">
        <f>OK434*1.4</f>
        <v>536.19999999999993</v>
      </c>
      <c r="ON434" s="12"/>
      <c r="OO434" s="21"/>
      <c r="OP434" s="19" t="s">
        <v>71</v>
      </c>
      <c r="OQ434" s="347" t="s">
        <v>456</v>
      </c>
      <c r="OT434" s="350">
        <f>SUM($F$1268)</f>
        <v>124</v>
      </c>
      <c r="OU434" s="19" t="s">
        <v>63</v>
      </c>
      <c r="OV434" s="12">
        <f>OT434*1.4</f>
        <v>173.6</v>
      </c>
      <c r="OW434" s="12"/>
      <c r="OX434" s="21"/>
      <c r="OY434" s="19" t="s">
        <v>71</v>
      </c>
      <c r="OZ434" s="347" t="s">
        <v>448</v>
      </c>
      <c r="PC434" s="350">
        <f>SUM($F$1417)</f>
        <v>297</v>
      </c>
      <c r="PD434" s="19" t="s">
        <v>63</v>
      </c>
      <c r="PE434" s="12">
        <f>PC434*1.4</f>
        <v>415.79999999999995</v>
      </c>
      <c r="PF434" s="12"/>
      <c r="PG434" s="21"/>
      <c r="PH434" s="19" t="s">
        <v>71</v>
      </c>
      <c r="PI434" s="347" t="s">
        <v>454</v>
      </c>
      <c r="PL434" s="350">
        <f>SUM($F$1227)</f>
        <v>722</v>
      </c>
      <c r="PM434" s="19" t="s">
        <v>63</v>
      </c>
      <c r="PN434" s="12">
        <f>PL434*1.4</f>
        <v>1010.8</v>
      </c>
      <c r="PO434" s="12"/>
      <c r="PP434" s="21"/>
      <c r="PQ434" s="19" t="s">
        <v>71</v>
      </c>
      <c r="PR434" s="347" t="s">
        <v>473</v>
      </c>
      <c r="PU434" s="350">
        <f>SUM($F$602)</f>
        <v>417</v>
      </c>
      <c r="PV434" s="19" t="s">
        <v>63</v>
      </c>
      <c r="PW434" s="12">
        <f>PU434*1.4</f>
        <v>583.79999999999995</v>
      </c>
      <c r="PX434" s="12"/>
      <c r="PY434" s="21"/>
      <c r="PZ434" s="19" t="s">
        <v>71</v>
      </c>
      <c r="QA434" s="325" t="s">
        <v>189</v>
      </c>
      <c r="QD434" s="364" t="s">
        <v>189</v>
      </c>
      <c r="QE434" s="19" t="s">
        <v>63</v>
      </c>
      <c r="QF434" s="364" t="s">
        <v>189</v>
      </c>
      <c r="QG434" s="12"/>
      <c r="QH434" s="21"/>
      <c r="QI434" s="19" t="s">
        <v>71</v>
      </c>
      <c r="QJ434" s="347" t="s">
        <v>477</v>
      </c>
      <c r="QM434" s="350">
        <f>SUM($F$669)</f>
        <v>42</v>
      </c>
      <c r="QN434" s="19" t="s">
        <v>63</v>
      </c>
      <c r="QO434" s="12">
        <f>QM434*1.4</f>
        <v>58.8</v>
      </c>
      <c r="QP434" s="12"/>
      <c r="QQ434" s="21"/>
      <c r="QR434" s="19" t="s">
        <v>71</v>
      </c>
      <c r="QS434" s="368" t="s">
        <v>2596</v>
      </c>
      <c r="QV434" s="350">
        <f>SUM($F$865)</f>
        <v>383</v>
      </c>
      <c r="QW434" s="19" t="s">
        <v>63</v>
      </c>
      <c r="QX434" s="12">
        <f>QV434*1.4</f>
        <v>536.19999999999993</v>
      </c>
      <c r="QY434" s="12"/>
      <c r="QZ434" s="21"/>
      <c r="RA434" s="19" t="s">
        <v>71</v>
      </c>
      <c r="RB434" s="347" t="s">
        <v>563</v>
      </c>
      <c r="RE434" s="350">
        <f>SUM($F$927)</f>
        <v>408</v>
      </c>
      <c r="RF434" s="19" t="s">
        <v>63</v>
      </c>
      <c r="RG434" s="12">
        <f>RE434*1.4</f>
        <v>571.19999999999993</v>
      </c>
      <c r="RH434" s="12"/>
      <c r="RI434" s="21"/>
      <c r="RJ434" s="19" t="s">
        <v>71</v>
      </c>
      <c r="RK434" s="347" t="s">
        <v>442</v>
      </c>
      <c r="RN434" s="350">
        <f>SUM($F$1118)</f>
        <v>259</v>
      </c>
      <c r="RO434" s="19" t="s">
        <v>63</v>
      </c>
      <c r="RP434" s="12">
        <f>RN434*1.4</f>
        <v>362.59999999999997</v>
      </c>
      <c r="RQ434" s="12"/>
      <c r="RR434" s="21"/>
      <c r="RS434" s="19" t="s">
        <v>71</v>
      </c>
      <c r="RT434" s="325" t="s">
        <v>189</v>
      </c>
      <c r="RW434" s="364" t="s">
        <v>189</v>
      </c>
      <c r="RX434" s="19" t="s">
        <v>63</v>
      </c>
      <c r="RY434" s="364" t="s">
        <v>189</v>
      </c>
      <c r="SA434" s="316"/>
      <c r="SB434" s="19" t="s">
        <v>71</v>
      </c>
      <c r="SC434" s="325" t="s">
        <v>189</v>
      </c>
      <c r="SF434" s="364" t="s">
        <v>189</v>
      </c>
      <c r="SG434" s="19" t="s">
        <v>63</v>
      </c>
      <c r="SH434" s="364" t="s">
        <v>189</v>
      </c>
      <c r="SJ434" s="316"/>
      <c r="SK434" s="19" t="s">
        <v>71</v>
      </c>
      <c r="SL434" s="325" t="s">
        <v>189</v>
      </c>
      <c r="SO434" s="364" t="s">
        <v>189</v>
      </c>
      <c r="SP434" s="19" t="s">
        <v>63</v>
      </c>
      <c r="SQ434" s="364" t="s">
        <v>189</v>
      </c>
      <c r="SS434" s="316"/>
      <c r="ST434" s="19" t="s">
        <v>71</v>
      </c>
      <c r="SU434" s="325" t="s">
        <v>189</v>
      </c>
      <c r="SX434" s="364" t="s">
        <v>189</v>
      </c>
      <c r="SY434" s="19" t="s">
        <v>63</v>
      </c>
      <c r="SZ434" s="364" t="s">
        <v>189</v>
      </c>
      <c r="TB434" s="316"/>
      <c r="TC434" s="19" t="s">
        <v>71</v>
      </c>
      <c r="TD434" s="347" t="s">
        <v>563</v>
      </c>
      <c r="TG434" s="350">
        <f>SUM($F$927)</f>
        <v>408</v>
      </c>
      <c r="TH434" s="19" t="s">
        <v>63</v>
      </c>
      <c r="TI434" s="12">
        <f>TG434*1.4</f>
        <v>571.19999999999993</v>
      </c>
      <c r="TK434" s="316"/>
      <c r="TL434" s="19" t="s">
        <v>71</v>
      </c>
      <c r="TM434" s="347" t="s">
        <v>449</v>
      </c>
      <c r="TP434" s="350">
        <f>SUM($F$1740)</f>
        <v>199</v>
      </c>
      <c r="TQ434" s="19" t="s">
        <v>63</v>
      </c>
      <c r="TR434" s="12">
        <f>TP434*1.4</f>
        <v>278.59999999999997</v>
      </c>
      <c r="TT434" s="316"/>
      <c r="TU434" s="19" t="s">
        <v>71</v>
      </c>
      <c r="TV434" s="347" t="s">
        <v>477</v>
      </c>
      <c r="TY434" s="350">
        <f>SUM($F$669)</f>
        <v>42</v>
      </c>
      <c r="TZ434" s="19" t="s">
        <v>63</v>
      </c>
      <c r="UA434" s="12">
        <f>TY434*1.4</f>
        <v>58.8</v>
      </c>
      <c r="UC434" s="316"/>
      <c r="UD434" s="19" t="s">
        <v>71</v>
      </c>
      <c r="UE434" s="361" t="s">
        <v>497</v>
      </c>
      <c r="UH434" s="350">
        <f>SUM($F$1634)</f>
        <v>318</v>
      </c>
      <c r="UI434" s="19" t="s">
        <v>63</v>
      </c>
      <c r="UJ434" s="12">
        <f>UH434*1.4</f>
        <v>445.2</v>
      </c>
      <c r="UL434" s="316"/>
      <c r="UM434" s="19" t="s">
        <v>71</v>
      </c>
      <c r="UN434" s="358" t="s">
        <v>458</v>
      </c>
      <c r="UQ434" s="350">
        <f>SUM($F$510)</f>
        <v>433</v>
      </c>
      <c r="UR434" s="19" t="s">
        <v>63</v>
      </c>
      <c r="US434" s="12">
        <f>UQ434*1.4</f>
        <v>606.19999999999993</v>
      </c>
      <c r="UU434" s="316"/>
      <c r="UV434" s="19" t="s">
        <v>71</v>
      </c>
      <c r="UW434" s="347" t="s">
        <v>486</v>
      </c>
      <c r="UZ434" s="350">
        <f>SUM($F$1757)</f>
        <v>373</v>
      </c>
      <c r="VA434" s="19" t="s">
        <v>63</v>
      </c>
      <c r="VB434" s="12">
        <f>UZ434*1.4</f>
        <v>522.19999999999993</v>
      </c>
      <c r="VD434" s="316"/>
      <c r="VE434" s="19" t="s">
        <v>71</v>
      </c>
      <c r="VF434" s="347" t="s">
        <v>477</v>
      </c>
      <c r="VI434" s="350">
        <f>SUM($F$669)</f>
        <v>42</v>
      </c>
      <c r="VJ434" s="19" t="s">
        <v>63</v>
      </c>
      <c r="VK434" s="12">
        <f>VI434*1.4</f>
        <v>58.8</v>
      </c>
      <c r="VM434" s="316"/>
      <c r="VN434" s="19" t="s">
        <v>71</v>
      </c>
      <c r="VO434" s="325" t="s">
        <v>486</v>
      </c>
      <c r="VR434" s="350">
        <f>SUM($F$1757)</f>
        <v>373</v>
      </c>
      <c r="VS434" s="19" t="s">
        <v>63</v>
      </c>
      <c r="VT434" s="12">
        <f>VR434*1.4</f>
        <v>522.19999999999993</v>
      </c>
      <c r="VV434" s="316"/>
      <c r="VW434" s="19" t="s">
        <v>71</v>
      </c>
      <c r="VX434" s="347" t="s">
        <v>473</v>
      </c>
      <c r="WA434" s="350">
        <f>SUM($F$602)</f>
        <v>417</v>
      </c>
      <c r="WB434" s="19" t="s">
        <v>63</v>
      </c>
      <c r="WC434" s="12">
        <f>WA434*1.4</f>
        <v>583.79999999999995</v>
      </c>
      <c r="WE434" s="316"/>
      <c r="WF434" s="19" t="s">
        <v>71</v>
      </c>
      <c r="WG434" s="347" t="s">
        <v>497</v>
      </c>
      <c r="WJ434" s="350">
        <f>SUM($F$1634)</f>
        <v>318</v>
      </c>
      <c r="WK434" s="19" t="s">
        <v>63</v>
      </c>
      <c r="WL434" s="12">
        <f>WJ434*1.4</f>
        <v>445.2</v>
      </c>
      <c r="WN434" s="316"/>
      <c r="WO434" s="19" t="s">
        <v>71</v>
      </c>
      <c r="WP434" s="347" t="s">
        <v>484</v>
      </c>
      <c r="WS434" s="350">
        <f>SUM($F$865)</f>
        <v>383</v>
      </c>
      <c r="WT434" s="19" t="s">
        <v>63</v>
      </c>
      <c r="WU434" s="12">
        <f>WS434*1.4</f>
        <v>536.19999999999993</v>
      </c>
      <c r="WW434" s="316"/>
      <c r="WX434" s="19" t="s">
        <v>71</v>
      </c>
      <c r="WY434" s="347" t="s">
        <v>477</v>
      </c>
      <c r="XB434" s="350">
        <f>SUM($F$669)</f>
        <v>42</v>
      </c>
      <c r="XC434" s="19" t="s">
        <v>63</v>
      </c>
      <c r="XD434" s="12">
        <f>XB434*1.4</f>
        <v>58.8</v>
      </c>
      <c r="XF434" s="316"/>
      <c r="XG434" s="19" t="s">
        <v>71</v>
      </c>
      <c r="XH434" s="347" t="s">
        <v>473</v>
      </c>
      <c r="XK434" s="350">
        <f>SUM($F$602)</f>
        <v>417</v>
      </c>
      <c r="XL434" s="19" t="s">
        <v>63</v>
      </c>
      <c r="XM434" s="12">
        <f>XK434*1.4</f>
        <v>583.79999999999995</v>
      </c>
      <c r="XO434" s="316"/>
      <c r="XP434" s="19" t="s">
        <v>71</v>
      </c>
      <c r="XQ434" s="325" t="s">
        <v>486</v>
      </c>
      <c r="XT434" s="350">
        <f>SUM($F$1757)</f>
        <v>373</v>
      </c>
      <c r="XU434" s="19" t="s">
        <v>63</v>
      </c>
      <c r="XV434" s="12">
        <f>XT434*1.4</f>
        <v>522.19999999999993</v>
      </c>
      <c r="XX434" s="316"/>
      <c r="XY434" s="19" t="s">
        <v>71</v>
      </c>
      <c r="XZ434" s="347" t="s">
        <v>475</v>
      </c>
      <c r="YC434" s="350">
        <f>SUM($F$1499)</f>
        <v>467</v>
      </c>
      <c r="YD434" s="19" t="s">
        <v>63</v>
      </c>
      <c r="YE434" s="12">
        <f>YC434*1.4</f>
        <v>653.79999999999995</v>
      </c>
      <c r="YG434" s="316"/>
      <c r="YH434" s="19" t="s">
        <v>71</v>
      </c>
      <c r="YI434" s="366" t="s">
        <v>454</v>
      </c>
      <c r="YL434" s="350">
        <f>SUM($F$1227)</f>
        <v>722</v>
      </c>
      <c r="YM434" s="19" t="s">
        <v>63</v>
      </c>
      <c r="YN434" s="12">
        <f>YL434*1.4</f>
        <v>1010.8</v>
      </c>
      <c r="YP434" s="316"/>
      <c r="YQ434" s="19" t="s">
        <v>71</v>
      </c>
      <c r="YR434" s="347" t="s">
        <v>473</v>
      </c>
      <c r="YU434" s="350">
        <f>SUM($F$602)</f>
        <v>417</v>
      </c>
      <c r="YV434" s="19" t="s">
        <v>63</v>
      </c>
      <c r="YW434" s="12">
        <f>YU434*1.4</f>
        <v>583.79999999999995</v>
      </c>
      <c r="YY434" s="316"/>
      <c r="YZ434" s="19" t="s">
        <v>71</v>
      </c>
      <c r="ZA434" s="347" t="s">
        <v>438</v>
      </c>
      <c r="ZD434" s="350">
        <f>SUM($F$1234)</f>
        <v>377</v>
      </c>
      <c r="ZE434" s="19" t="s">
        <v>63</v>
      </c>
      <c r="ZF434" s="12">
        <f>ZD434*1.4</f>
        <v>527.79999999999995</v>
      </c>
      <c r="ZH434" s="316"/>
      <c r="ZI434" s="19" t="s">
        <v>71</v>
      </c>
      <c r="ZJ434" s="347" t="s">
        <v>484</v>
      </c>
      <c r="ZM434" s="350">
        <f>SUM($F$865)</f>
        <v>383</v>
      </c>
      <c r="ZN434" s="19" t="s">
        <v>63</v>
      </c>
      <c r="ZO434" s="12">
        <f>ZM434*1.4</f>
        <v>536.19999999999993</v>
      </c>
      <c r="ZQ434" s="316"/>
      <c r="ZR434" s="19" t="s">
        <v>71</v>
      </c>
      <c r="ZS434" s="347" t="s">
        <v>458</v>
      </c>
      <c r="ZV434" s="350">
        <f>SUM($F$510)</f>
        <v>433</v>
      </c>
      <c r="ZW434" s="19" t="s">
        <v>63</v>
      </c>
      <c r="ZX434" s="12">
        <f>ZV434*1.4</f>
        <v>606.19999999999993</v>
      </c>
      <c r="ZZ434" s="316"/>
      <c r="AAA434" s="394"/>
      <c r="AAB434" s="341"/>
      <c r="AAC434" s="395"/>
      <c r="AAD434" s="395"/>
      <c r="AAE434" s="396"/>
      <c r="AAF434" s="394"/>
      <c r="AAG434" s="267"/>
      <c r="AAH434" s="395"/>
      <c r="AAI434" s="395"/>
      <c r="AAJ434" s="394"/>
      <c r="AAK434" s="341"/>
      <c r="AAL434" s="395"/>
      <c r="AAM434" s="395"/>
      <c r="AAN434" s="396"/>
      <c r="AAO434" s="394"/>
      <c r="AAP434" s="267"/>
      <c r="AAQ434" s="395"/>
      <c r="AAR434" s="395"/>
      <c r="AAS434" s="394"/>
      <c r="AAT434" s="341"/>
      <c r="AAU434" s="395"/>
      <c r="AAV434" s="395"/>
      <c r="AAW434" s="396"/>
      <c r="AAX434" s="394"/>
      <c r="AAY434" s="267"/>
      <c r="AAZ434" s="395"/>
      <c r="ABA434" s="395"/>
      <c r="ABB434" s="394"/>
      <c r="ABC434" s="341"/>
      <c r="ABD434" s="395"/>
      <c r="ABE434" s="395"/>
      <c r="ABF434" s="396"/>
      <c r="ABG434" s="394"/>
      <c r="ABH434" s="267"/>
      <c r="ABI434" s="395"/>
      <c r="ABJ434" s="395"/>
      <c r="ABK434" s="394"/>
      <c r="ABL434" s="341"/>
      <c r="ABM434" s="395"/>
      <c r="ABN434" s="395"/>
      <c r="ABO434" s="396"/>
      <c r="ABP434" s="394"/>
      <c r="ABQ434" s="267"/>
      <c r="ABR434" s="395"/>
      <c r="ABS434" s="395"/>
      <c r="ABT434" s="394"/>
      <c r="ABU434" s="341"/>
      <c r="ABV434" s="395"/>
      <c r="ABW434" s="395"/>
      <c r="ABX434" s="396"/>
      <c r="ABY434" s="394"/>
      <c r="ABZ434" s="267"/>
      <c r="ACA434" s="395"/>
      <c r="ACB434" s="395"/>
      <c r="ACC434" s="394"/>
      <c r="ACD434" s="341"/>
      <c r="ACE434" s="395"/>
      <c r="ACF434" s="395"/>
      <c r="ACG434" s="396"/>
      <c r="ACH434" s="394"/>
      <c r="ACI434" s="267"/>
      <c r="ACJ434" s="395"/>
      <c r="ACK434" s="395"/>
      <c r="ACL434" s="394"/>
      <c r="ACM434" s="341"/>
      <c r="ACN434" s="395"/>
      <c r="ACO434" s="395"/>
      <c r="ACP434" s="396"/>
      <c r="ACQ434" s="394"/>
      <c r="ACR434" s="267"/>
      <c r="ACS434" s="395"/>
      <c r="ACT434" s="395"/>
      <c r="ACU434" s="394"/>
      <c r="ACV434" s="341"/>
      <c r="ACW434" s="395"/>
      <c r="ACX434" s="395"/>
      <c r="ACY434" s="396"/>
      <c r="ACZ434" s="394"/>
      <c r="ADA434" s="267"/>
      <c r="ADB434" s="395"/>
      <c r="ADC434" s="395"/>
      <c r="ADD434" s="394"/>
      <c r="ADE434" s="341"/>
      <c r="ADF434" s="395"/>
      <c r="ADG434" s="395"/>
      <c r="ADH434" s="396"/>
      <c r="ADI434" s="394"/>
      <c r="ADJ434" s="267"/>
      <c r="ADK434" s="395"/>
      <c r="ADL434" s="395"/>
      <c r="ADM434" s="394"/>
      <c r="ADN434" s="341"/>
      <c r="ADO434" s="395"/>
      <c r="ADP434" s="395"/>
      <c r="ADQ434" s="396"/>
      <c r="ADR434" s="394"/>
      <c r="ADS434" s="267"/>
      <c r="ADT434" s="395"/>
      <c r="ADU434" s="395"/>
      <c r="ADV434" s="394"/>
      <c r="ADW434" s="341"/>
      <c r="ADX434" s="395"/>
      <c r="ADY434" s="395"/>
      <c r="ADZ434" s="396"/>
      <c r="AEA434" s="394"/>
      <c r="AEB434" s="267"/>
      <c r="AEC434" s="395"/>
      <c r="AED434" s="395"/>
    </row>
    <row r="435" spans="1:810" s="20" customFormat="1" ht="15">
      <c r="A435" s="19" t="s">
        <v>72</v>
      </c>
      <c r="B435" s="347" t="s">
        <v>486</v>
      </c>
      <c r="D435" s="350"/>
      <c r="E435" s="350">
        <f>SUM($F$1757)</f>
        <v>373</v>
      </c>
      <c r="F435" s="19" t="s">
        <v>65</v>
      </c>
      <c r="G435" s="12">
        <f>E435*1.3</f>
        <v>484.90000000000003</v>
      </c>
      <c r="H435" s="12"/>
      <c r="I435" s="21"/>
      <c r="J435" s="19" t="s">
        <v>72</v>
      </c>
      <c r="K435" s="347" t="s">
        <v>458</v>
      </c>
      <c r="N435" s="350">
        <f>SUM($F$510)</f>
        <v>433</v>
      </c>
      <c r="O435" s="19" t="s">
        <v>65</v>
      </c>
      <c r="P435" s="12">
        <f>N435*1.3</f>
        <v>562.9</v>
      </c>
      <c r="Q435" s="12"/>
      <c r="R435" s="21"/>
      <c r="S435" s="19" t="s">
        <v>72</v>
      </c>
      <c r="T435" s="347" t="s">
        <v>486</v>
      </c>
      <c r="W435" s="350">
        <f>SUM($F$1757)</f>
        <v>373</v>
      </c>
      <c r="X435" s="19" t="s">
        <v>65</v>
      </c>
      <c r="Y435" s="12">
        <f>W435*1.3</f>
        <v>484.90000000000003</v>
      </c>
      <c r="Z435" s="12"/>
      <c r="AA435" s="21"/>
      <c r="AB435" s="19" t="s">
        <v>72</v>
      </c>
      <c r="AC435" s="347" t="s">
        <v>477</v>
      </c>
      <c r="AF435" s="350">
        <f>SUM($F$669)</f>
        <v>42</v>
      </c>
      <c r="AG435" s="19" t="s">
        <v>65</v>
      </c>
      <c r="AH435" s="12">
        <f>AF435*1.3</f>
        <v>54.6</v>
      </c>
      <c r="AI435" s="12"/>
      <c r="AJ435" s="21"/>
      <c r="AK435" s="19" t="s">
        <v>72</v>
      </c>
      <c r="AL435" s="347" t="s">
        <v>438</v>
      </c>
      <c r="AO435" s="350">
        <f>SUM($F$1234)</f>
        <v>377</v>
      </c>
      <c r="AP435" s="19" t="s">
        <v>65</v>
      </c>
      <c r="AQ435" s="12">
        <f>AO435*1.3</f>
        <v>490.1</v>
      </c>
      <c r="AR435" s="12"/>
      <c r="AS435" s="21"/>
      <c r="AT435" s="19" t="s">
        <v>72</v>
      </c>
      <c r="AU435" s="347" t="s">
        <v>448</v>
      </c>
      <c r="AX435" s="350">
        <f>SUM($F$1417)</f>
        <v>297</v>
      </c>
      <c r="AY435" s="19" t="s">
        <v>65</v>
      </c>
      <c r="AZ435" s="12">
        <f>AX435*1.3</f>
        <v>386.1</v>
      </c>
      <c r="BA435" s="12"/>
      <c r="BB435" s="21"/>
      <c r="BC435" s="19" t="s">
        <v>72</v>
      </c>
      <c r="BD435" s="347" t="s">
        <v>458</v>
      </c>
      <c r="BG435" s="350">
        <f>SUM($F$510)</f>
        <v>433</v>
      </c>
      <c r="BH435" s="19" t="s">
        <v>65</v>
      </c>
      <c r="BI435" s="12">
        <f>BG435*1.3</f>
        <v>562.9</v>
      </c>
      <c r="BJ435" s="12"/>
      <c r="BK435" s="21"/>
      <c r="BL435" s="19" t="s">
        <v>72</v>
      </c>
      <c r="BM435" s="347" t="s">
        <v>454</v>
      </c>
      <c r="BP435" s="350">
        <f>SUM($F$1227)</f>
        <v>722</v>
      </c>
      <c r="BQ435" s="19" t="s">
        <v>65</v>
      </c>
      <c r="BR435" s="12">
        <f>BP435*1.3</f>
        <v>938.6</v>
      </c>
      <c r="BS435" s="12"/>
      <c r="BT435" s="21"/>
      <c r="BU435" s="19" t="s">
        <v>72</v>
      </c>
      <c r="BV435" s="347" t="s">
        <v>458</v>
      </c>
      <c r="BY435" s="350">
        <f>SUM($F$510)</f>
        <v>433</v>
      </c>
      <c r="BZ435" s="19" t="s">
        <v>65</v>
      </c>
      <c r="CA435" s="12">
        <f>BY435*1.3</f>
        <v>562.9</v>
      </c>
      <c r="CB435" s="12"/>
      <c r="CC435" s="21"/>
      <c r="CD435" s="19" t="s">
        <v>72</v>
      </c>
      <c r="CE435" s="347" t="s">
        <v>438</v>
      </c>
      <c r="CH435" s="350">
        <f>SUM($F$1234)</f>
        <v>377</v>
      </c>
      <c r="CI435" s="19" t="s">
        <v>65</v>
      </c>
      <c r="CJ435" s="12">
        <f>CH435*1.3</f>
        <v>490.1</v>
      </c>
      <c r="CK435" s="12"/>
      <c r="CL435" s="21"/>
      <c r="CM435" s="19" t="s">
        <v>72</v>
      </c>
      <c r="CN435" s="347" t="s">
        <v>473</v>
      </c>
      <c r="CQ435" s="350">
        <f>SUM($F$602)</f>
        <v>417</v>
      </c>
      <c r="CR435" s="19" t="s">
        <v>65</v>
      </c>
      <c r="CS435" s="12">
        <f>CQ435*1.3</f>
        <v>542.1</v>
      </c>
      <c r="CT435" s="12"/>
      <c r="CU435" s="21"/>
      <c r="CV435" s="19" t="s">
        <v>72</v>
      </c>
      <c r="CW435" s="347" t="s">
        <v>484</v>
      </c>
      <c r="CZ435" s="350">
        <f>SUM($F$865)</f>
        <v>383</v>
      </c>
      <c r="DA435" s="19" t="s">
        <v>65</v>
      </c>
      <c r="DB435" s="12">
        <f>CZ435*1.3</f>
        <v>497.90000000000003</v>
      </c>
      <c r="DC435" s="12"/>
      <c r="DD435" s="21"/>
      <c r="DE435" s="19" t="s">
        <v>72</v>
      </c>
      <c r="DF435" s="347" t="s">
        <v>563</v>
      </c>
      <c r="DI435" s="350">
        <f>SUM($F$927)</f>
        <v>408</v>
      </c>
      <c r="DJ435" s="19" t="s">
        <v>65</v>
      </c>
      <c r="DK435" s="12">
        <f>DI435*1.3</f>
        <v>530.4</v>
      </c>
      <c r="DL435" s="12"/>
      <c r="DM435" s="21"/>
      <c r="DN435" s="19" t="s">
        <v>72</v>
      </c>
      <c r="DO435" s="347" t="s">
        <v>453</v>
      </c>
      <c r="DR435" s="350">
        <f>SUM($F$1296)</f>
        <v>199</v>
      </c>
      <c r="DS435" s="19" t="s">
        <v>65</v>
      </c>
      <c r="DT435" s="12">
        <f>DR435*1.3</f>
        <v>258.7</v>
      </c>
      <c r="DU435" s="12"/>
      <c r="DV435" s="21"/>
      <c r="DW435" s="19" t="s">
        <v>72</v>
      </c>
      <c r="DX435" s="347" t="s">
        <v>453</v>
      </c>
      <c r="EA435" s="350">
        <f>SUM($F$1296)</f>
        <v>199</v>
      </c>
      <c r="EB435" s="19" t="s">
        <v>65</v>
      </c>
      <c r="EC435" s="12">
        <f>EA435*1.3</f>
        <v>258.7</v>
      </c>
      <c r="ED435" s="12"/>
      <c r="EE435" s="21"/>
      <c r="EF435" s="19" t="s">
        <v>72</v>
      </c>
      <c r="EG435" s="347" t="s">
        <v>473</v>
      </c>
      <c r="EJ435" s="350">
        <f>SUM($F$602)</f>
        <v>417</v>
      </c>
      <c r="EK435" s="19" t="s">
        <v>65</v>
      </c>
      <c r="EL435" s="12">
        <f>EJ435*1.3</f>
        <v>542.1</v>
      </c>
      <c r="EM435" s="12"/>
      <c r="EN435" s="21"/>
      <c r="EO435" s="19" t="s">
        <v>72</v>
      </c>
      <c r="EP435" s="347" t="s">
        <v>563</v>
      </c>
      <c r="ES435" s="350">
        <f>SUM($F$927)</f>
        <v>408</v>
      </c>
      <c r="ET435" s="19" t="s">
        <v>65</v>
      </c>
      <c r="EU435" s="12">
        <f>ES435*1.3</f>
        <v>530.4</v>
      </c>
      <c r="EV435" s="12"/>
      <c r="EW435" s="21"/>
      <c r="EX435" s="19" t="s">
        <v>72</v>
      </c>
      <c r="EY435" s="368" t="s">
        <v>473</v>
      </c>
      <c r="FB435" s="350">
        <f>SUM($F$602)</f>
        <v>417</v>
      </c>
      <c r="FC435" s="19" t="s">
        <v>65</v>
      </c>
      <c r="FD435" s="12">
        <f>FB435*1.3</f>
        <v>542.1</v>
      </c>
      <c r="FE435" s="12"/>
      <c r="FF435" s="21"/>
      <c r="FG435" s="19" t="s">
        <v>72</v>
      </c>
      <c r="FH435" s="347" t="s">
        <v>454</v>
      </c>
      <c r="FK435" s="350">
        <f>SUM($F$1227)</f>
        <v>722</v>
      </c>
      <c r="FL435" s="19" t="s">
        <v>65</v>
      </c>
      <c r="FM435" s="12">
        <f>FK435*1.3</f>
        <v>938.6</v>
      </c>
      <c r="FN435" s="12"/>
      <c r="FO435" s="21"/>
      <c r="FP435" s="19" t="s">
        <v>72</v>
      </c>
      <c r="FQ435" s="347" t="s">
        <v>456</v>
      </c>
      <c r="FT435" s="350">
        <f>SUM($F$1268)</f>
        <v>124</v>
      </c>
      <c r="FU435" s="19" t="s">
        <v>65</v>
      </c>
      <c r="FV435" s="12">
        <f>FT435*1.3</f>
        <v>161.20000000000002</v>
      </c>
      <c r="FW435" s="12"/>
      <c r="FX435" s="21"/>
      <c r="FY435" s="19" t="s">
        <v>72</v>
      </c>
      <c r="FZ435" s="347" t="s">
        <v>449</v>
      </c>
      <c r="GC435" s="350">
        <f>SUM($F$1740)</f>
        <v>199</v>
      </c>
      <c r="GD435" s="19" t="s">
        <v>65</v>
      </c>
      <c r="GE435" s="12">
        <f>GC435*1.3</f>
        <v>258.7</v>
      </c>
      <c r="GF435" s="12"/>
      <c r="GG435" s="21"/>
      <c r="GH435" s="19" t="s">
        <v>72</v>
      </c>
      <c r="GI435" s="347" t="s">
        <v>563</v>
      </c>
      <c r="GL435" s="350">
        <f>SUM($F$927)</f>
        <v>408</v>
      </c>
      <c r="GM435" s="19" t="s">
        <v>65</v>
      </c>
      <c r="GN435" s="12">
        <f>GL435*1.3</f>
        <v>530.4</v>
      </c>
      <c r="GO435" s="12"/>
      <c r="GP435" s="21"/>
      <c r="GQ435" s="19" t="s">
        <v>72</v>
      </c>
      <c r="GR435" s="347" t="s">
        <v>456</v>
      </c>
      <c r="GU435" s="350">
        <f>SUM($F$1268)</f>
        <v>124</v>
      </c>
      <c r="GV435" s="19" t="s">
        <v>65</v>
      </c>
      <c r="GW435" s="12">
        <f>GU435*1.3</f>
        <v>161.20000000000002</v>
      </c>
      <c r="GX435" s="12"/>
      <c r="GY435" s="21"/>
      <c r="GZ435" s="19" t="s">
        <v>72</v>
      </c>
      <c r="HA435" s="347" t="s">
        <v>456</v>
      </c>
      <c r="HD435" s="350">
        <f>SUM($F$1268)</f>
        <v>124</v>
      </c>
      <c r="HE435" s="19" t="s">
        <v>65</v>
      </c>
      <c r="HF435" s="12">
        <f>HD435*1.3</f>
        <v>161.20000000000002</v>
      </c>
      <c r="HG435" s="12"/>
      <c r="HH435" s="21"/>
      <c r="HI435" s="19" t="s">
        <v>72</v>
      </c>
      <c r="HJ435" s="347" t="s">
        <v>448</v>
      </c>
      <c r="HM435" s="350">
        <f>SUM($F$1417)</f>
        <v>297</v>
      </c>
      <c r="HN435" s="19" t="s">
        <v>65</v>
      </c>
      <c r="HO435" s="12">
        <f>HM435*1.3</f>
        <v>386.1</v>
      </c>
      <c r="HP435" s="12"/>
      <c r="HQ435" s="21"/>
      <c r="HR435" s="19" t="s">
        <v>72</v>
      </c>
      <c r="HS435" s="347" t="s">
        <v>458</v>
      </c>
      <c r="HV435" s="350">
        <f>SUM($F$510)</f>
        <v>433</v>
      </c>
      <c r="HW435" s="19" t="s">
        <v>65</v>
      </c>
      <c r="HX435" s="12">
        <f>HV435*1.3</f>
        <v>562.9</v>
      </c>
      <c r="HY435" s="12"/>
      <c r="HZ435" s="21"/>
      <c r="IA435" s="19" t="s">
        <v>72</v>
      </c>
      <c r="IB435" s="347" t="s">
        <v>454</v>
      </c>
      <c r="IE435" s="350">
        <f>SUM($F$1227)</f>
        <v>722</v>
      </c>
      <c r="IF435" s="19" t="s">
        <v>65</v>
      </c>
      <c r="IG435" s="12">
        <f>IE435*1.3</f>
        <v>938.6</v>
      </c>
      <c r="IH435" s="12"/>
      <c r="II435" s="21"/>
      <c r="IJ435" s="19" t="s">
        <v>72</v>
      </c>
      <c r="IK435" s="347" t="s">
        <v>448</v>
      </c>
      <c r="IN435" s="350">
        <f>SUM($F$1417)</f>
        <v>297</v>
      </c>
      <c r="IO435" s="19" t="s">
        <v>65</v>
      </c>
      <c r="IP435" s="12">
        <f>IN435*1.3</f>
        <v>386.1</v>
      </c>
      <c r="IQ435" s="12"/>
      <c r="IR435" s="21"/>
      <c r="IS435" s="19" t="s">
        <v>72</v>
      </c>
      <c r="IT435" s="325" t="s">
        <v>189</v>
      </c>
      <c r="IW435" s="364" t="s">
        <v>189</v>
      </c>
      <c r="IX435" s="19" t="s">
        <v>65</v>
      </c>
      <c r="IY435" s="364" t="s">
        <v>189</v>
      </c>
      <c r="IZ435" s="12"/>
      <c r="JA435" s="21"/>
      <c r="JB435" s="19" t="s">
        <v>72</v>
      </c>
      <c r="JC435" s="347" t="s">
        <v>458</v>
      </c>
      <c r="JF435" s="350">
        <f>SUM($F$510)</f>
        <v>433</v>
      </c>
      <c r="JG435" s="19" t="s">
        <v>65</v>
      </c>
      <c r="JH435" s="12">
        <f>JF435*1.3</f>
        <v>562.9</v>
      </c>
      <c r="JI435" s="12"/>
      <c r="JJ435" s="21"/>
      <c r="JK435" s="19" t="s">
        <v>72</v>
      </c>
      <c r="JL435" s="347" t="s">
        <v>473</v>
      </c>
      <c r="JO435" s="350">
        <f>SUM($F$602)</f>
        <v>417</v>
      </c>
      <c r="JP435" s="19" t="s">
        <v>65</v>
      </c>
      <c r="JQ435" s="12">
        <f>JO435*1.3</f>
        <v>542.1</v>
      </c>
      <c r="JR435" s="12"/>
      <c r="JS435" s="21"/>
      <c r="JT435" s="19" t="s">
        <v>72</v>
      </c>
      <c r="JU435" s="347" t="s">
        <v>454</v>
      </c>
      <c r="JX435" s="350">
        <f>SUM($F$1227)</f>
        <v>722</v>
      </c>
      <c r="JY435" s="19" t="s">
        <v>65</v>
      </c>
      <c r="JZ435" s="12">
        <f>JX435*1.3</f>
        <v>938.6</v>
      </c>
      <c r="KA435" s="12"/>
      <c r="KB435" s="21"/>
      <c r="KC435" s="19" t="s">
        <v>72</v>
      </c>
      <c r="KD435" s="347" t="s">
        <v>484</v>
      </c>
      <c r="KG435" s="350">
        <f>SUM($F$865)</f>
        <v>383</v>
      </c>
      <c r="KH435" s="19" t="s">
        <v>65</v>
      </c>
      <c r="KI435" s="12">
        <f>KG435*1.3</f>
        <v>497.90000000000003</v>
      </c>
      <c r="KJ435" s="12"/>
      <c r="KK435" s="21"/>
      <c r="KL435" s="19" t="s">
        <v>72</v>
      </c>
      <c r="KM435" s="347" t="s">
        <v>497</v>
      </c>
      <c r="KP435" s="350">
        <f>SUM($F$1634)</f>
        <v>318</v>
      </c>
      <c r="KQ435" s="19" t="s">
        <v>65</v>
      </c>
      <c r="KR435" s="12">
        <f>KP435*1.3</f>
        <v>413.40000000000003</v>
      </c>
      <c r="KS435" s="12"/>
      <c r="KT435" s="21"/>
      <c r="KU435" s="19" t="s">
        <v>72</v>
      </c>
      <c r="KV435" s="347" t="s">
        <v>484</v>
      </c>
      <c r="KY435" s="350">
        <f>SUM($F$865)</f>
        <v>383</v>
      </c>
      <c r="KZ435" s="19" t="s">
        <v>65</v>
      </c>
      <c r="LA435" s="12">
        <f>KY435*1.3</f>
        <v>497.90000000000003</v>
      </c>
      <c r="LB435" s="12"/>
      <c r="LC435" s="21"/>
      <c r="LD435" s="19" t="s">
        <v>72</v>
      </c>
      <c r="LE435" s="347" t="s">
        <v>477</v>
      </c>
      <c r="LH435" s="350">
        <f>SUM($F$669)</f>
        <v>42</v>
      </c>
      <c r="LI435" s="19" t="s">
        <v>65</v>
      </c>
      <c r="LJ435" s="12">
        <f>LH435*1.3</f>
        <v>54.6</v>
      </c>
      <c r="LK435" s="12"/>
      <c r="LL435" s="21"/>
      <c r="LM435" s="19" t="s">
        <v>72</v>
      </c>
      <c r="LN435" s="347" t="s">
        <v>458</v>
      </c>
      <c r="LQ435" s="350">
        <f>SUM($F$510)</f>
        <v>433</v>
      </c>
      <c r="LR435" s="19" t="s">
        <v>65</v>
      </c>
      <c r="LS435" s="12">
        <f>LQ435*1.3</f>
        <v>562.9</v>
      </c>
      <c r="LT435" s="12"/>
      <c r="LU435" s="21"/>
      <c r="LV435" s="19" t="s">
        <v>72</v>
      </c>
      <c r="LW435" s="347" t="s">
        <v>453</v>
      </c>
      <c r="LZ435" s="350">
        <f>SUM($F$1296)</f>
        <v>199</v>
      </c>
      <c r="MA435" s="19" t="s">
        <v>65</v>
      </c>
      <c r="MB435" s="12">
        <f>LZ435*1.3</f>
        <v>258.7</v>
      </c>
      <c r="MC435" s="12"/>
      <c r="MD435" s="21"/>
      <c r="ME435" s="19" t="s">
        <v>72</v>
      </c>
      <c r="MF435" s="347" t="s">
        <v>477</v>
      </c>
      <c r="MI435" s="350">
        <f>SUM($F$669)</f>
        <v>42</v>
      </c>
      <c r="MJ435" s="19" t="s">
        <v>65</v>
      </c>
      <c r="MK435" s="12">
        <f>MI435*1.3</f>
        <v>54.6</v>
      </c>
      <c r="ML435" s="12"/>
      <c r="MM435" s="21"/>
      <c r="MN435" s="19" t="s">
        <v>72</v>
      </c>
      <c r="MO435" s="347" t="s">
        <v>456</v>
      </c>
      <c r="MR435" s="350">
        <f>SUM($F$1268)</f>
        <v>124</v>
      </c>
      <c r="MS435" s="19" t="s">
        <v>65</v>
      </c>
      <c r="MT435" s="12">
        <f>MR435*1.3</f>
        <v>161.20000000000002</v>
      </c>
      <c r="MU435" s="12"/>
      <c r="MV435" s="21"/>
      <c r="MW435" s="19" t="s">
        <v>72</v>
      </c>
      <c r="MX435" s="347" t="s">
        <v>484</v>
      </c>
      <c r="NA435" s="350">
        <f>SUM($F$865)</f>
        <v>383</v>
      </c>
      <c r="NB435" s="19" t="s">
        <v>65</v>
      </c>
      <c r="NC435" s="12">
        <f>NA435*1.3</f>
        <v>497.90000000000003</v>
      </c>
      <c r="ND435" s="12"/>
      <c r="NE435" s="21"/>
      <c r="NF435" s="19" t="s">
        <v>72</v>
      </c>
      <c r="NG435" s="347" t="s">
        <v>458</v>
      </c>
      <c r="NJ435" s="350">
        <f>SUM($F$510)</f>
        <v>433</v>
      </c>
      <c r="NK435" s="19" t="s">
        <v>65</v>
      </c>
      <c r="NL435" s="12">
        <f>NJ435*1.3</f>
        <v>562.9</v>
      </c>
      <c r="NM435" s="12"/>
      <c r="NN435" s="21"/>
      <c r="NO435" s="19" t="s">
        <v>72</v>
      </c>
      <c r="NP435" s="347" t="s">
        <v>454</v>
      </c>
      <c r="NS435" s="350">
        <f>SUM($F$1227)</f>
        <v>722</v>
      </c>
      <c r="NT435" s="19" t="s">
        <v>65</v>
      </c>
      <c r="NU435" s="12">
        <f>NS435*1.3</f>
        <v>938.6</v>
      </c>
      <c r="NV435" s="12"/>
      <c r="NW435" s="21"/>
      <c r="NX435" s="19" t="s">
        <v>72</v>
      </c>
      <c r="NY435" s="347" t="s">
        <v>497</v>
      </c>
      <c r="OB435" s="350">
        <f>SUM($F$1634)</f>
        <v>318</v>
      </c>
      <c r="OC435" s="19" t="s">
        <v>65</v>
      </c>
      <c r="OD435" s="12">
        <f>OB435*1.3</f>
        <v>413.40000000000003</v>
      </c>
      <c r="OE435" s="12"/>
      <c r="OF435" s="21"/>
      <c r="OG435" s="19" t="s">
        <v>72</v>
      </c>
      <c r="OH435" s="347" t="s">
        <v>449</v>
      </c>
      <c r="OK435" s="350">
        <f>SUM($F$1740)</f>
        <v>199</v>
      </c>
      <c r="OL435" s="19" t="s">
        <v>65</v>
      </c>
      <c r="OM435" s="12">
        <f>OK435*1.3</f>
        <v>258.7</v>
      </c>
      <c r="ON435" s="12"/>
      <c r="OO435" s="21"/>
      <c r="OP435" s="19" t="s">
        <v>72</v>
      </c>
      <c r="OQ435" s="347" t="s">
        <v>454</v>
      </c>
      <c r="OT435" s="350">
        <f>SUM($F$1227)</f>
        <v>722</v>
      </c>
      <c r="OU435" s="19" t="s">
        <v>65</v>
      </c>
      <c r="OV435" s="12">
        <f>OT435*1.3</f>
        <v>938.6</v>
      </c>
      <c r="OW435" s="12"/>
      <c r="OX435" s="21"/>
      <c r="OY435" s="19" t="s">
        <v>72</v>
      </c>
      <c r="OZ435" s="347" t="s">
        <v>563</v>
      </c>
      <c r="PC435" s="350">
        <f>SUM($F$927)</f>
        <v>408</v>
      </c>
      <c r="PD435" s="19" t="s">
        <v>65</v>
      </c>
      <c r="PE435" s="12">
        <f>PC435*1.3</f>
        <v>530.4</v>
      </c>
      <c r="PF435" s="12"/>
      <c r="PG435" s="21"/>
      <c r="PH435" s="19" t="s">
        <v>72</v>
      </c>
      <c r="PI435" s="347" t="s">
        <v>475</v>
      </c>
      <c r="PL435" s="350">
        <f>SUM($F$1499)</f>
        <v>467</v>
      </c>
      <c r="PM435" s="19" t="s">
        <v>65</v>
      </c>
      <c r="PN435" s="12">
        <f>PL435*1.3</f>
        <v>607.1</v>
      </c>
      <c r="PO435" s="12"/>
      <c r="PP435" s="21"/>
      <c r="PQ435" s="19" t="s">
        <v>72</v>
      </c>
      <c r="PR435" s="347" t="s">
        <v>477</v>
      </c>
      <c r="PU435" s="350">
        <f>SUM($F$669)</f>
        <v>42</v>
      </c>
      <c r="PV435" s="19" t="s">
        <v>65</v>
      </c>
      <c r="PW435" s="12">
        <f>PU435*1.3</f>
        <v>54.6</v>
      </c>
      <c r="PX435" s="12"/>
      <c r="PY435" s="21"/>
      <c r="PZ435" s="19" t="s">
        <v>72</v>
      </c>
      <c r="QA435" s="325" t="s">
        <v>189</v>
      </c>
      <c r="QD435" s="364" t="s">
        <v>189</v>
      </c>
      <c r="QE435" s="19" t="s">
        <v>65</v>
      </c>
      <c r="QF435" s="364" t="s">
        <v>189</v>
      </c>
      <c r="QG435" s="12"/>
      <c r="QH435" s="21"/>
      <c r="QI435" s="19" t="s">
        <v>72</v>
      </c>
      <c r="QJ435" s="347" t="s">
        <v>473</v>
      </c>
      <c r="QM435" s="350">
        <f>SUM($F$602)</f>
        <v>417</v>
      </c>
      <c r="QN435" s="19" t="s">
        <v>65</v>
      </c>
      <c r="QO435" s="12">
        <f>QM435*1.3</f>
        <v>542.1</v>
      </c>
      <c r="QP435" s="12"/>
      <c r="QQ435" s="21"/>
      <c r="QR435" s="19" t="s">
        <v>72</v>
      </c>
      <c r="QS435" s="368" t="s">
        <v>458</v>
      </c>
      <c r="QV435" s="350">
        <f>SUM($F$510)</f>
        <v>433</v>
      </c>
      <c r="QW435" s="19" t="s">
        <v>65</v>
      </c>
      <c r="QX435" s="12">
        <f>QV435*1.3</f>
        <v>562.9</v>
      </c>
      <c r="QY435" s="12"/>
      <c r="QZ435" s="21"/>
      <c r="RA435" s="19" t="s">
        <v>72</v>
      </c>
      <c r="RB435" s="347" t="s">
        <v>477</v>
      </c>
      <c r="RE435" s="350">
        <f>SUM($F$669)</f>
        <v>42</v>
      </c>
      <c r="RF435" s="19" t="s">
        <v>65</v>
      </c>
      <c r="RG435" s="12">
        <f>RE435*1.3</f>
        <v>54.6</v>
      </c>
      <c r="RH435" s="12"/>
      <c r="RI435" s="21"/>
      <c r="RJ435" s="19" t="s">
        <v>72</v>
      </c>
      <c r="RK435" s="347" t="s">
        <v>484</v>
      </c>
      <c r="RN435" s="350">
        <f>SUM($F$865)</f>
        <v>383</v>
      </c>
      <c r="RO435" s="19" t="s">
        <v>65</v>
      </c>
      <c r="RP435" s="12">
        <f>RN435*1.3</f>
        <v>497.90000000000003</v>
      </c>
      <c r="RQ435" s="12"/>
      <c r="RR435" s="21"/>
      <c r="RS435" s="19" t="s">
        <v>72</v>
      </c>
      <c r="RT435" s="325" t="s">
        <v>189</v>
      </c>
      <c r="RW435" s="364" t="s">
        <v>189</v>
      </c>
      <c r="RX435" s="19" t="s">
        <v>65</v>
      </c>
      <c r="RY435" s="364" t="s">
        <v>189</v>
      </c>
      <c r="SA435" s="316"/>
      <c r="SB435" s="19" t="s">
        <v>72</v>
      </c>
      <c r="SC435" s="325" t="s">
        <v>189</v>
      </c>
      <c r="SF435" s="364" t="s">
        <v>189</v>
      </c>
      <c r="SG435" s="19" t="s">
        <v>65</v>
      </c>
      <c r="SH435" s="364" t="s">
        <v>189</v>
      </c>
      <c r="SJ435" s="316"/>
      <c r="SK435" s="19" t="s">
        <v>72</v>
      </c>
      <c r="SL435" s="325" t="s">
        <v>189</v>
      </c>
      <c r="SO435" s="364" t="s">
        <v>189</v>
      </c>
      <c r="SP435" s="19" t="s">
        <v>65</v>
      </c>
      <c r="SQ435" s="364" t="s">
        <v>189</v>
      </c>
      <c r="SS435" s="316"/>
      <c r="ST435" s="19" t="s">
        <v>72</v>
      </c>
      <c r="SU435" s="325" t="s">
        <v>189</v>
      </c>
      <c r="SX435" s="364" t="s">
        <v>189</v>
      </c>
      <c r="SY435" s="19" t="s">
        <v>65</v>
      </c>
      <c r="SZ435" s="364" t="s">
        <v>189</v>
      </c>
      <c r="TB435" s="316"/>
      <c r="TC435" s="19" t="s">
        <v>72</v>
      </c>
      <c r="TD435" s="347" t="s">
        <v>454</v>
      </c>
      <c r="TG435" s="350">
        <f>SUM($F$1227)</f>
        <v>722</v>
      </c>
      <c r="TH435" s="19" t="s">
        <v>65</v>
      </c>
      <c r="TI435" s="12">
        <f>TG435*1.3</f>
        <v>938.6</v>
      </c>
      <c r="TK435" s="316"/>
      <c r="TL435" s="19" t="s">
        <v>72</v>
      </c>
      <c r="TM435" s="347" t="s">
        <v>486</v>
      </c>
      <c r="TP435" s="350">
        <f>SUM($F$1757)</f>
        <v>373</v>
      </c>
      <c r="TQ435" s="19" t="s">
        <v>65</v>
      </c>
      <c r="TR435" s="12">
        <f>TP435*1.3</f>
        <v>484.90000000000003</v>
      </c>
      <c r="TT435" s="316"/>
      <c r="TU435" s="19" t="s">
        <v>72</v>
      </c>
      <c r="TV435" s="347" t="s">
        <v>486</v>
      </c>
      <c r="TY435" s="350">
        <f>SUM($F$1757)</f>
        <v>373</v>
      </c>
      <c r="TZ435" s="19" t="s">
        <v>65</v>
      </c>
      <c r="UA435" s="12">
        <f>TY435*1.3</f>
        <v>484.90000000000003</v>
      </c>
      <c r="UC435" s="316"/>
      <c r="UD435" s="19" t="s">
        <v>72</v>
      </c>
      <c r="UE435" s="361" t="s">
        <v>473</v>
      </c>
      <c r="UH435" s="350">
        <f>SUM($F$602)</f>
        <v>417</v>
      </c>
      <c r="UI435" s="19" t="s">
        <v>65</v>
      </c>
      <c r="UJ435" s="12">
        <f>UH435*1.3</f>
        <v>542.1</v>
      </c>
      <c r="UL435" s="316"/>
      <c r="UM435" s="19" t="s">
        <v>72</v>
      </c>
      <c r="UN435" s="358" t="s">
        <v>484</v>
      </c>
      <c r="UQ435" s="350">
        <f>SUM($F$865)</f>
        <v>383</v>
      </c>
      <c r="UR435" s="19" t="s">
        <v>65</v>
      </c>
      <c r="US435" s="12">
        <f>UQ435*1.3</f>
        <v>497.90000000000003</v>
      </c>
      <c r="UU435" s="316"/>
      <c r="UV435" s="19" t="s">
        <v>72</v>
      </c>
      <c r="UW435" s="347" t="s">
        <v>454</v>
      </c>
      <c r="UZ435" s="350">
        <f>SUM($F$1227)</f>
        <v>722</v>
      </c>
      <c r="VA435" s="19" t="s">
        <v>65</v>
      </c>
      <c r="VB435" s="12">
        <f>UZ435*1.3</f>
        <v>938.6</v>
      </c>
      <c r="VD435" s="316"/>
      <c r="VE435" s="19" t="s">
        <v>72</v>
      </c>
      <c r="VF435" s="347" t="s">
        <v>473</v>
      </c>
      <c r="VI435" s="350">
        <f>SUM($F$602)</f>
        <v>417</v>
      </c>
      <c r="VJ435" s="19" t="s">
        <v>65</v>
      </c>
      <c r="VK435" s="12">
        <f>VI435*1.3</f>
        <v>542.1</v>
      </c>
      <c r="VM435" s="316"/>
      <c r="VN435" s="19" t="s">
        <v>72</v>
      </c>
      <c r="VO435" s="325" t="s">
        <v>448</v>
      </c>
      <c r="VR435" s="350">
        <f>SUM($F$1417)</f>
        <v>297</v>
      </c>
      <c r="VS435" s="19" t="s">
        <v>65</v>
      </c>
      <c r="VT435" s="12">
        <f>VR435*1.3</f>
        <v>386.1</v>
      </c>
      <c r="VV435" s="316"/>
      <c r="VW435" s="19" t="s">
        <v>72</v>
      </c>
      <c r="VX435" s="347" t="s">
        <v>486</v>
      </c>
      <c r="WA435" s="350">
        <f>SUM($F$1757)</f>
        <v>373</v>
      </c>
      <c r="WB435" s="19" t="s">
        <v>65</v>
      </c>
      <c r="WC435" s="12">
        <f>WA435*1.3</f>
        <v>484.90000000000003</v>
      </c>
      <c r="WE435" s="316"/>
      <c r="WF435" s="19" t="s">
        <v>72</v>
      </c>
      <c r="WG435" s="347" t="s">
        <v>484</v>
      </c>
      <c r="WJ435" s="350">
        <f>SUM($F$865)</f>
        <v>383</v>
      </c>
      <c r="WK435" s="19" t="s">
        <v>65</v>
      </c>
      <c r="WL435" s="12">
        <f>WJ435*1.3</f>
        <v>497.90000000000003</v>
      </c>
      <c r="WN435" s="316"/>
      <c r="WO435" s="19" t="s">
        <v>72</v>
      </c>
      <c r="WP435" s="347" t="s">
        <v>473</v>
      </c>
      <c r="WS435" s="350">
        <f>SUM($F$602)</f>
        <v>417</v>
      </c>
      <c r="WT435" s="19" t="s">
        <v>65</v>
      </c>
      <c r="WU435" s="12">
        <f>WS435*1.3</f>
        <v>542.1</v>
      </c>
      <c r="WW435" s="316"/>
      <c r="WX435" s="19" t="s">
        <v>72</v>
      </c>
      <c r="WY435" s="347" t="s">
        <v>497</v>
      </c>
      <c r="XB435" s="350">
        <f>SUM($F$1634)</f>
        <v>318</v>
      </c>
      <c r="XC435" s="19" t="s">
        <v>65</v>
      </c>
      <c r="XD435" s="12">
        <f>XB435*1.3</f>
        <v>413.40000000000003</v>
      </c>
      <c r="XF435" s="316"/>
      <c r="XG435" s="19" t="s">
        <v>72</v>
      </c>
      <c r="XH435" s="347" t="s">
        <v>458</v>
      </c>
      <c r="XK435" s="350">
        <f>SUM($F$510)</f>
        <v>433</v>
      </c>
      <c r="XL435" s="19" t="s">
        <v>65</v>
      </c>
      <c r="XM435" s="12">
        <f>XK435*1.3</f>
        <v>562.9</v>
      </c>
      <c r="XO435" s="316"/>
      <c r="XP435" s="19" t="s">
        <v>72</v>
      </c>
      <c r="XQ435" s="325" t="s">
        <v>484</v>
      </c>
      <c r="XT435" s="350">
        <f>SUM($F$865)</f>
        <v>383</v>
      </c>
      <c r="XU435" s="19" t="s">
        <v>65</v>
      </c>
      <c r="XV435" s="12">
        <f>XT435*1.3</f>
        <v>497.90000000000003</v>
      </c>
      <c r="XX435" s="316"/>
      <c r="XY435" s="19" t="s">
        <v>72</v>
      </c>
      <c r="XZ435" s="347" t="s">
        <v>484</v>
      </c>
      <c r="YC435" s="350">
        <f>SUM($F$865)</f>
        <v>383</v>
      </c>
      <c r="YD435" s="19" t="s">
        <v>65</v>
      </c>
      <c r="YE435" s="12">
        <f>YC435*1.3</f>
        <v>497.90000000000003</v>
      </c>
      <c r="YG435" s="316"/>
      <c r="YH435" s="19" t="s">
        <v>72</v>
      </c>
      <c r="YI435" s="366" t="s">
        <v>473</v>
      </c>
      <c r="YL435" s="350">
        <f>SUM($F$602)</f>
        <v>417</v>
      </c>
      <c r="YM435" s="19" t="s">
        <v>65</v>
      </c>
      <c r="YN435" s="12">
        <f>YL435*1.3</f>
        <v>542.1</v>
      </c>
      <c r="YP435" s="316"/>
      <c r="YQ435" s="19" t="s">
        <v>72</v>
      </c>
      <c r="YR435" s="347" t="s">
        <v>484</v>
      </c>
      <c r="YU435" s="350">
        <f>SUM($F$865)</f>
        <v>383</v>
      </c>
      <c r="YV435" s="19" t="s">
        <v>65</v>
      </c>
      <c r="YW435" s="12">
        <f>YU435*1.3</f>
        <v>497.90000000000003</v>
      </c>
      <c r="YY435" s="316"/>
      <c r="YZ435" s="19" t="s">
        <v>72</v>
      </c>
      <c r="ZA435" s="347" t="s">
        <v>484</v>
      </c>
      <c r="ZD435" s="350">
        <f>SUM($F$865)</f>
        <v>383</v>
      </c>
      <c r="ZE435" s="19" t="s">
        <v>65</v>
      </c>
      <c r="ZF435" s="12">
        <f>ZD435*1.3</f>
        <v>497.90000000000003</v>
      </c>
      <c r="ZH435" s="316"/>
      <c r="ZI435" s="19" t="s">
        <v>72</v>
      </c>
      <c r="ZJ435" s="347" t="s">
        <v>438</v>
      </c>
      <c r="ZM435" s="350">
        <f>SUM($F$1234)</f>
        <v>377</v>
      </c>
      <c r="ZN435" s="19" t="s">
        <v>65</v>
      </c>
      <c r="ZO435" s="12">
        <f>ZM435*1.3</f>
        <v>490.1</v>
      </c>
      <c r="ZQ435" s="316"/>
      <c r="ZR435" s="19" t="s">
        <v>72</v>
      </c>
      <c r="ZS435" s="347" t="s">
        <v>442</v>
      </c>
      <c r="ZV435" s="350">
        <f>SUM($F$1118)</f>
        <v>259</v>
      </c>
      <c r="ZW435" s="19" t="s">
        <v>65</v>
      </c>
      <c r="ZX435" s="12">
        <f>ZV435*1.3</f>
        <v>336.7</v>
      </c>
      <c r="ZZ435" s="316"/>
      <c r="AAA435" s="394"/>
      <c r="AAB435" s="341"/>
      <c r="AAC435" s="395"/>
      <c r="AAD435" s="395"/>
      <c r="AAE435" s="396"/>
      <c r="AAF435" s="394"/>
      <c r="AAG435" s="267"/>
      <c r="AAH435" s="395"/>
      <c r="AAI435" s="395"/>
      <c r="AAJ435" s="394"/>
      <c r="AAK435" s="341"/>
      <c r="AAL435" s="395"/>
      <c r="AAM435" s="395"/>
      <c r="AAN435" s="396"/>
      <c r="AAO435" s="394"/>
      <c r="AAP435" s="267"/>
      <c r="AAQ435" s="395"/>
      <c r="AAR435" s="395"/>
      <c r="AAS435" s="394"/>
      <c r="AAT435" s="341"/>
      <c r="AAU435" s="395"/>
      <c r="AAV435" s="395"/>
      <c r="AAW435" s="396"/>
      <c r="AAX435" s="394"/>
      <c r="AAY435" s="267"/>
      <c r="AAZ435" s="395"/>
      <c r="ABA435" s="395"/>
      <c r="ABB435" s="394"/>
      <c r="ABC435" s="341"/>
      <c r="ABD435" s="395"/>
      <c r="ABE435" s="395"/>
      <c r="ABF435" s="396"/>
      <c r="ABG435" s="394"/>
      <c r="ABH435" s="267"/>
      <c r="ABI435" s="395"/>
      <c r="ABJ435" s="395"/>
      <c r="ABK435" s="394"/>
      <c r="ABL435" s="341"/>
      <c r="ABM435" s="395"/>
      <c r="ABN435" s="395"/>
      <c r="ABO435" s="396"/>
      <c r="ABP435" s="394"/>
      <c r="ABQ435" s="267"/>
      <c r="ABR435" s="395"/>
      <c r="ABS435" s="395"/>
      <c r="ABT435" s="394"/>
      <c r="ABU435" s="341"/>
      <c r="ABV435" s="395"/>
      <c r="ABW435" s="395"/>
      <c r="ABX435" s="396"/>
      <c r="ABY435" s="394"/>
      <c r="ABZ435" s="267"/>
      <c r="ACA435" s="395"/>
      <c r="ACB435" s="395"/>
      <c r="ACC435" s="394"/>
      <c r="ACD435" s="341"/>
      <c r="ACE435" s="395"/>
      <c r="ACF435" s="395"/>
      <c r="ACG435" s="396"/>
      <c r="ACH435" s="394"/>
      <c r="ACI435" s="267"/>
      <c r="ACJ435" s="395"/>
      <c r="ACK435" s="395"/>
      <c r="ACL435" s="394"/>
      <c r="ACM435" s="341"/>
      <c r="ACN435" s="395"/>
      <c r="ACO435" s="395"/>
      <c r="ACP435" s="396"/>
      <c r="ACQ435" s="394"/>
      <c r="ACR435" s="267"/>
      <c r="ACS435" s="395"/>
      <c r="ACT435" s="395"/>
      <c r="ACU435" s="394"/>
      <c r="ACV435" s="341"/>
      <c r="ACW435" s="395"/>
      <c r="ACX435" s="395"/>
      <c r="ACY435" s="396"/>
      <c r="ACZ435" s="394"/>
      <c r="ADA435" s="267"/>
      <c r="ADB435" s="395"/>
      <c r="ADC435" s="395"/>
      <c r="ADD435" s="394"/>
      <c r="ADE435" s="341"/>
      <c r="ADF435" s="395"/>
      <c r="ADG435" s="395"/>
      <c r="ADH435" s="396"/>
      <c r="ADI435" s="394"/>
      <c r="ADJ435" s="267"/>
      <c r="ADK435" s="395"/>
      <c r="ADL435" s="395"/>
      <c r="ADM435" s="394"/>
      <c r="ADN435" s="341"/>
      <c r="ADO435" s="395"/>
      <c r="ADP435" s="395"/>
      <c r="ADQ435" s="396"/>
      <c r="ADR435" s="394"/>
      <c r="ADS435" s="267"/>
      <c r="ADT435" s="395"/>
      <c r="ADU435" s="395"/>
      <c r="ADV435" s="394"/>
      <c r="ADW435" s="341"/>
      <c r="ADX435" s="395"/>
      <c r="ADY435" s="395"/>
      <c r="ADZ435" s="396"/>
      <c r="AEA435" s="394"/>
      <c r="AEB435" s="267"/>
      <c r="AEC435" s="395"/>
      <c r="AED435" s="395"/>
    </row>
    <row r="436" spans="1:810" s="20" customFormat="1" ht="15">
      <c r="A436" s="19" t="s">
        <v>73</v>
      </c>
      <c r="B436" s="347" t="s">
        <v>473</v>
      </c>
      <c r="D436" s="350"/>
      <c r="E436" s="350">
        <f>SUM($F$602)</f>
        <v>417</v>
      </c>
      <c r="F436" s="19" t="s">
        <v>67</v>
      </c>
      <c r="G436" s="12">
        <f>E436*1.2</f>
        <v>500.4</v>
      </c>
      <c r="H436" s="12"/>
      <c r="I436" s="21"/>
      <c r="J436" s="19" t="s">
        <v>73</v>
      </c>
      <c r="K436" s="347" t="s">
        <v>563</v>
      </c>
      <c r="N436" s="350">
        <f>SUM($F$927)</f>
        <v>408</v>
      </c>
      <c r="O436" s="19" t="s">
        <v>67</v>
      </c>
      <c r="P436" s="12">
        <f>N436*1.2</f>
        <v>489.59999999999997</v>
      </c>
      <c r="Q436" s="12"/>
      <c r="R436" s="21"/>
      <c r="S436" s="19" t="s">
        <v>73</v>
      </c>
      <c r="T436" s="347" t="s">
        <v>458</v>
      </c>
      <c r="W436" s="350">
        <f>SUM($F$510)</f>
        <v>433</v>
      </c>
      <c r="X436" s="19" t="s">
        <v>67</v>
      </c>
      <c r="Y436" s="12">
        <f>W436*1.2</f>
        <v>519.6</v>
      </c>
      <c r="Z436" s="12"/>
      <c r="AA436" s="21"/>
      <c r="AB436" s="19" t="s">
        <v>73</v>
      </c>
      <c r="AC436" s="347" t="s">
        <v>475</v>
      </c>
      <c r="AF436" s="350">
        <f>SUM($F$1499)</f>
        <v>467</v>
      </c>
      <c r="AG436" s="19" t="s">
        <v>67</v>
      </c>
      <c r="AH436" s="12">
        <f>AF436*1.2</f>
        <v>560.4</v>
      </c>
      <c r="AI436" s="12"/>
      <c r="AJ436" s="21"/>
      <c r="AK436" s="19" t="s">
        <v>73</v>
      </c>
      <c r="AL436" s="347" t="s">
        <v>484</v>
      </c>
      <c r="AO436" s="350">
        <f>SUM($F$865)</f>
        <v>383</v>
      </c>
      <c r="AP436" s="19" t="s">
        <v>67</v>
      </c>
      <c r="AQ436" s="12">
        <f>AO436*1.2</f>
        <v>459.59999999999997</v>
      </c>
      <c r="AR436" s="12"/>
      <c r="AS436" s="21"/>
      <c r="AT436" s="19" t="s">
        <v>73</v>
      </c>
      <c r="AU436" s="347" t="s">
        <v>473</v>
      </c>
      <c r="AX436" s="350">
        <f>SUM($F$602)</f>
        <v>417</v>
      </c>
      <c r="AY436" s="19" t="s">
        <v>67</v>
      </c>
      <c r="AZ436" s="12">
        <f>AX436*1.2</f>
        <v>500.4</v>
      </c>
      <c r="BA436" s="12"/>
      <c r="BB436" s="21"/>
      <c r="BC436" s="19" t="s">
        <v>73</v>
      </c>
      <c r="BD436" s="347" t="s">
        <v>456</v>
      </c>
      <c r="BG436" s="350">
        <f>SUM($F$1268)</f>
        <v>124</v>
      </c>
      <c r="BH436" s="19" t="s">
        <v>67</v>
      </c>
      <c r="BI436" s="12">
        <f>BG436*1.2</f>
        <v>148.79999999999998</v>
      </c>
      <c r="BJ436" s="12"/>
      <c r="BK436" s="21"/>
      <c r="BL436" s="19" t="s">
        <v>73</v>
      </c>
      <c r="BM436" s="347" t="s">
        <v>484</v>
      </c>
      <c r="BP436" s="350">
        <f>SUM($F$865)</f>
        <v>383</v>
      </c>
      <c r="BQ436" s="19" t="s">
        <v>67</v>
      </c>
      <c r="BR436" s="12">
        <f>BP436*1.2</f>
        <v>459.59999999999997</v>
      </c>
      <c r="BS436" s="12"/>
      <c r="BT436" s="21"/>
      <c r="BU436" s="19" t="s">
        <v>73</v>
      </c>
      <c r="BV436" s="347" t="s">
        <v>456</v>
      </c>
      <c r="BY436" s="350">
        <f>SUM($F$1268)</f>
        <v>124</v>
      </c>
      <c r="BZ436" s="19" t="s">
        <v>67</v>
      </c>
      <c r="CA436" s="12">
        <f>BY436*1.2</f>
        <v>148.79999999999998</v>
      </c>
      <c r="CB436" s="12"/>
      <c r="CC436" s="21"/>
      <c r="CD436" s="19" t="s">
        <v>73</v>
      </c>
      <c r="CE436" s="347" t="s">
        <v>486</v>
      </c>
      <c r="CH436" s="350">
        <f>SUM($F$1757)</f>
        <v>373</v>
      </c>
      <c r="CI436" s="19" t="s">
        <v>67</v>
      </c>
      <c r="CJ436" s="12">
        <f>CH436*1.2</f>
        <v>447.59999999999997</v>
      </c>
      <c r="CK436" s="12"/>
      <c r="CL436" s="21"/>
      <c r="CM436" s="19" t="s">
        <v>73</v>
      </c>
      <c r="CN436" s="347" t="s">
        <v>563</v>
      </c>
      <c r="CQ436" s="350">
        <f>SUM($F$927)</f>
        <v>408</v>
      </c>
      <c r="CR436" s="19" t="s">
        <v>67</v>
      </c>
      <c r="CS436" s="12">
        <f>CQ436*1.2</f>
        <v>489.59999999999997</v>
      </c>
      <c r="CT436" s="12"/>
      <c r="CU436" s="21"/>
      <c r="CV436" s="19" t="s">
        <v>73</v>
      </c>
      <c r="CW436" s="347" t="s">
        <v>486</v>
      </c>
      <c r="CZ436" s="350">
        <f>SUM($F$1757)</f>
        <v>373</v>
      </c>
      <c r="DA436" s="19" t="s">
        <v>67</v>
      </c>
      <c r="DB436" s="12">
        <f>CZ436*1.2</f>
        <v>447.59999999999997</v>
      </c>
      <c r="DC436" s="12"/>
      <c r="DD436" s="21"/>
      <c r="DE436" s="19" t="s">
        <v>73</v>
      </c>
      <c r="DF436" s="347" t="s">
        <v>497</v>
      </c>
      <c r="DI436" s="350">
        <f>SUM($F$1634)</f>
        <v>318</v>
      </c>
      <c r="DJ436" s="19" t="s">
        <v>67</v>
      </c>
      <c r="DK436" s="12">
        <f>DI436*1.2</f>
        <v>381.59999999999997</v>
      </c>
      <c r="DL436" s="12"/>
      <c r="DM436" s="21"/>
      <c r="DN436" s="19" t="s">
        <v>73</v>
      </c>
      <c r="DO436" s="347" t="s">
        <v>563</v>
      </c>
      <c r="DR436" s="350">
        <f>SUM($F$927)</f>
        <v>408</v>
      </c>
      <c r="DS436" s="19" t="s">
        <v>67</v>
      </c>
      <c r="DT436" s="12">
        <f>DR436*1.2</f>
        <v>489.59999999999997</v>
      </c>
      <c r="DU436" s="12"/>
      <c r="DV436" s="21"/>
      <c r="DW436" s="19" t="s">
        <v>73</v>
      </c>
      <c r="DX436" s="347" t="s">
        <v>454</v>
      </c>
      <c r="EA436" s="350">
        <f>SUM($F$1227)</f>
        <v>722</v>
      </c>
      <c r="EB436" s="19" t="s">
        <v>67</v>
      </c>
      <c r="EC436" s="12">
        <f>EA436*1.2</f>
        <v>866.4</v>
      </c>
      <c r="ED436" s="12"/>
      <c r="EE436" s="21"/>
      <c r="EF436" s="19" t="s">
        <v>73</v>
      </c>
      <c r="EG436" s="347" t="s">
        <v>486</v>
      </c>
      <c r="EJ436" s="350">
        <f>SUM($F$1757)</f>
        <v>373</v>
      </c>
      <c r="EK436" s="19" t="s">
        <v>67</v>
      </c>
      <c r="EL436" s="12">
        <f>EJ436*1.2</f>
        <v>447.59999999999997</v>
      </c>
      <c r="EM436" s="12"/>
      <c r="EN436" s="21"/>
      <c r="EO436" s="19" t="s">
        <v>73</v>
      </c>
      <c r="EP436" s="347" t="s">
        <v>453</v>
      </c>
      <c r="ES436" s="350">
        <f>SUM($F$1296)</f>
        <v>199</v>
      </c>
      <c r="ET436" s="19" t="s">
        <v>67</v>
      </c>
      <c r="EU436" s="12">
        <f>ES436*1.2</f>
        <v>238.79999999999998</v>
      </c>
      <c r="EV436" s="12"/>
      <c r="EW436" s="21"/>
      <c r="EX436" s="19" t="s">
        <v>73</v>
      </c>
      <c r="EY436" s="368" t="s">
        <v>484</v>
      </c>
      <c r="FB436" s="350">
        <f>SUM($F$865)</f>
        <v>383</v>
      </c>
      <c r="FC436" s="19" t="s">
        <v>67</v>
      </c>
      <c r="FD436" s="12">
        <f>FB436*1.2</f>
        <v>459.59999999999997</v>
      </c>
      <c r="FE436" s="12"/>
      <c r="FF436" s="21"/>
      <c r="FG436" s="19" t="s">
        <v>73</v>
      </c>
      <c r="FH436" s="347" t="s">
        <v>477</v>
      </c>
      <c r="FK436" s="350">
        <f>SUM($F$669)</f>
        <v>42</v>
      </c>
      <c r="FL436" s="19" t="s">
        <v>67</v>
      </c>
      <c r="FM436" s="12">
        <f>FK436*1.2</f>
        <v>50.4</v>
      </c>
      <c r="FN436" s="12"/>
      <c r="FO436" s="21"/>
      <c r="FP436" s="19" t="s">
        <v>73</v>
      </c>
      <c r="FQ436" s="347" t="s">
        <v>497</v>
      </c>
      <c r="FT436" s="350">
        <f>SUM($F$1634)</f>
        <v>318</v>
      </c>
      <c r="FU436" s="19" t="s">
        <v>67</v>
      </c>
      <c r="FV436" s="12">
        <f>FT436*1.2</f>
        <v>381.59999999999997</v>
      </c>
      <c r="FW436" s="12"/>
      <c r="FX436" s="21"/>
      <c r="FY436" s="19" t="s">
        <v>73</v>
      </c>
      <c r="FZ436" s="347" t="s">
        <v>438</v>
      </c>
      <c r="GC436" s="350">
        <f>SUM($F$1234)</f>
        <v>377</v>
      </c>
      <c r="GD436" s="19" t="s">
        <v>67</v>
      </c>
      <c r="GE436" s="12">
        <f>GC436*1.2</f>
        <v>452.4</v>
      </c>
      <c r="GF436" s="12"/>
      <c r="GG436" s="21"/>
      <c r="GH436" s="19" t="s">
        <v>73</v>
      </c>
      <c r="GI436" s="347" t="s">
        <v>473</v>
      </c>
      <c r="GL436" s="350">
        <f>SUM($F$602)</f>
        <v>417</v>
      </c>
      <c r="GM436" s="19" t="s">
        <v>67</v>
      </c>
      <c r="GN436" s="12">
        <f>GL436*1.2</f>
        <v>500.4</v>
      </c>
      <c r="GO436" s="12"/>
      <c r="GP436" s="21"/>
      <c r="GQ436" s="19" t="s">
        <v>73</v>
      </c>
      <c r="GR436" s="347" t="s">
        <v>438</v>
      </c>
      <c r="GU436" s="350">
        <f>SUM($F$1234)</f>
        <v>377</v>
      </c>
      <c r="GV436" s="19" t="s">
        <v>67</v>
      </c>
      <c r="GW436" s="12">
        <f>GU436*1.2</f>
        <v>452.4</v>
      </c>
      <c r="GX436" s="12"/>
      <c r="GY436" s="21"/>
      <c r="GZ436" s="19" t="s">
        <v>73</v>
      </c>
      <c r="HA436" s="347" t="s">
        <v>486</v>
      </c>
      <c r="HD436" s="350">
        <f>SUM($F$1757)</f>
        <v>373</v>
      </c>
      <c r="HE436" s="19" t="s">
        <v>67</v>
      </c>
      <c r="HF436" s="12">
        <f>HD436*1.2</f>
        <v>447.59999999999997</v>
      </c>
      <c r="HG436" s="12"/>
      <c r="HH436" s="21"/>
      <c r="HI436" s="19" t="s">
        <v>73</v>
      </c>
      <c r="HJ436" s="347" t="s">
        <v>486</v>
      </c>
      <c r="HM436" s="350">
        <f>SUM($F$1757)</f>
        <v>373</v>
      </c>
      <c r="HN436" s="19" t="s">
        <v>67</v>
      </c>
      <c r="HO436" s="12">
        <f>HM436*1.2</f>
        <v>447.59999999999997</v>
      </c>
      <c r="HP436" s="12"/>
      <c r="HQ436" s="21"/>
      <c r="HR436" s="19" t="s">
        <v>73</v>
      </c>
      <c r="HS436" s="347" t="s">
        <v>454</v>
      </c>
      <c r="HV436" s="350">
        <f>SUM($F$1227)</f>
        <v>722</v>
      </c>
      <c r="HW436" s="19" t="s">
        <v>67</v>
      </c>
      <c r="HX436" s="12">
        <f>HV436*1.2</f>
        <v>866.4</v>
      </c>
      <c r="HY436" s="12"/>
      <c r="HZ436" s="21"/>
      <c r="IA436" s="19" t="s">
        <v>73</v>
      </c>
      <c r="IB436" s="347" t="s">
        <v>448</v>
      </c>
      <c r="IE436" s="350">
        <f>SUM($F$1417)</f>
        <v>297</v>
      </c>
      <c r="IF436" s="19" t="s">
        <v>67</v>
      </c>
      <c r="IG436" s="12">
        <f>IE436*1.2</f>
        <v>356.4</v>
      </c>
      <c r="IH436" s="12"/>
      <c r="II436" s="21"/>
      <c r="IJ436" s="19" t="s">
        <v>73</v>
      </c>
      <c r="IK436" s="347" t="s">
        <v>475</v>
      </c>
      <c r="IN436" s="350">
        <f>SUM($F$1499)</f>
        <v>467</v>
      </c>
      <c r="IO436" s="19" t="s">
        <v>67</v>
      </c>
      <c r="IP436" s="12">
        <f>IN436*1.2</f>
        <v>560.4</v>
      </c>
      <c r="IQ436" s="12"/>
      <c r="IR436" s="21"/>
      <c r="IS436" s="19" t="s">
        <v>73</v>
      </c>
      <c r="IT436" s="325" t="s">
        <v>189</v>
      </c>
      <c r="IW436" s="364" t="s">
        <v>189</v>
      </c>
      <c r="IX436" s="19" t="s">
        <v>67</v>
      </c>
      <c r="IY436" s="364" t="s">
        <v>189</v>
      </c>
      <c r="IZ436" s="12"/>
      <c r="JA436" s="21"/>
      <c r="JB436" s="19" t="s">
        <v>73</v>
      </c>
      <c r="JC436" s="347" t="s">
        <v>454</v>
      </c>
      <c r="JF436" s="350">
        <f>SUM($F$1227)</f>
        <v>722</v>
      </c>
      <c r="JG436" s="19" t="s">
        <v>67</v>
      </c>
      <c r="JH436" s="12">
        <f>JF436*1.2</f>
        <v>866.4</v>
      </c>
      <c r="JI436" s="12"/>
      <c r="JJ436" s="21"/>
      <c r="JK436" s="19" t="s">
        <v>73</v>
      </c>
      <c r="JL436" s="347" t="s">
        <v>484</v>
      </c>
      <c r="JO436" s="350">
        <f>SUM($F$865)</f>
        <v>383</v>
      </c>
      <c r="JP436" s="19" t="s">
        <v>67</v>
      </c>
      <c r="JQ436" s="12">
        <f>JO436*1.2</f>
        <v>459.59999999999997</v>
      </c>
      <c r="JR436" s="12"/>
      <c r="JS436" s="21"/>
      <c r="JT436" s="19" t="s">
        <v>73</v>
      </c>
      <c r="JU436" s="347" t="s">
        <v>477</v>
      </c>
      <c r="JX436" s="350">
        <f>SUM($F$669)</f>
        <v>42</v>
      </c>
      <c r="JY436" s="19" t="s">
        <v>67</v>
      </c>
      <c r="JZ436" s="12">
        <f>JX436*1.2</f>
        <v>50.4</v>
      </c>
      <c r="KA436" s="12"/>
      <c r="KB436" s="21"/>
      <c r="KC436" s="19" t="s">
        <v>73</v>
      </c>
      <c r="KD436" s="347" t="s">
        <v>497</v>
      </c>
      <c r="KG436" s="350">
        <f>SUM($F$1634)</f>
        <v>318</v>
      </c>
      <c r="KH436" s="19" t="s">
        <v>67</v>
      </c>
      <c r="KI436" s="12">
        <f>KG436*1.2</f>
        <v>381.59999999999997</v>
      </c>
      <c r="KJ436" s="12"/>
      <c r="KK436" s="21"/>
      <c r="KL436" s="19" t="s">
        <v>73</v>
      </c>
      <c r="KM436" s="347" t="s">
        <v>484</v>
      </c>
      <c r="KP436" s="350">
        <f>SUM($F$865)</f>
        <v>383</v>
      </c>
      <c r="KQ436" s="19" t="s">
        <v>67</v>
      </c>
      <c r="KR436" s="12">
        <f>KP436*1.2</f>
        <v>459.59999999999997</v>
      </c>
      <c r="KS436" s="12"/>
      <c r="KT436" s="21"/>
      <c r="KU436" s="19" t="s">
        <v>73</v>
      </c>
      <c r="KV436" s="347" t="s">
        <v>497</v>
      </c>
      <c r="KY436" s="350">
        <f>SUM($F$1634)</f>
        <v>318</v>
      </c>
      <c r="KZ436" s="19" t="s">
        <v>67</v>
      </c>
      <c r="LA436" s="12">
        <f>KY436*1.2</f>
        <v>381.59999999999997</v>
      </c>
      <c r="LB436" s="12"/>
      <c r="LC436" s="21"/>
      <c r="LD436" s="19" t="s">
        <v>73</v>
      </c>
      <c r="LE436" s="347" t="s">
        <v>473</v>
      </c>
      <c r="LH436" s="350">
        <f>SUM($F$602)</f>
        <v>417</v>
      </c>
      <c r="LI436" s="19" t="s">
        <v>67</v>
      </c>
      <c r="LJ436" s="12">
        <f>LH436*1.2</f>
        <v>500.4</v>
      </c>
      <c r="LK436" s="12"/>
      <c r="LL436" s="21"/>
      <c r="LM436" s="19" t="s">
        <v>73</v>
      </c>
      <c r="LN436" s="347" t="s">
        <v>477</v>
      </c>
      <c r="LQ436" s="350">
        <f>SUM($F$669)</f>
        <v>42</v>
      </c>
      <c r="LR436" s="19" t="s">
        <v>67</v>
      </c>
      <c r="LS436" s="12">
        <f>LQ436*1.2</f>
        <v>50.4</v>
      </c>
      <c r="LT436" s="12"/>
      <c r="LU436" s="21"/>
      <c r="LV436" s="19" t="s">
        <v>73</v>
      </c>
      <c r="LW436" s="347" t="s">
        <v>477</v>
      </c>
      <c r="LZ436" s="350">
        <f>SUM($F$669)</f>
        <v>42</v>
      </c>
      <c r="MA436" s="19" t="s">
        <v>67</v>
      </c>
      <c r="MB436" s="12">
        <f>LZ436*1.2</f>
        <v>50.4</v>
      </c>
      <c r="MC436" s="12"/>
      <c r="MD436" s="21"/>
      <c r="ME436" s="19" t="s">
        <v>73</v>
      </c>
      <c r="MF436" s="347" t="s">
        <v>438</v>
      </c>
      <c r="MI436" s="350">
        <f>SUM($F$1234)</f>
        <v>377</v>
      </c>
      <c r="MJ436" s="19" t="s">
        <v>67</v>
      </c>
      <c r="MK436" s="12">
        <f>MI436*1.2</f>
        <v>452.4</v>
      </c>
      <c r="ML436" s="12"/>
      <c r="MM436" s="21"/>
      <c r="MN436" s="19" t="s">
        <v>73</v>
      </c>
      <c r="MO436" s="347" t="s">
        <v>453</v>
      </c>
      <c r="MR436" s="350">
        <f>SUM($F$1296)</f>
        <v>199</v>
      </c>
      <c r="MS436" s="19" t="s">
        <v>67</v>
      </c>
      <c r="MT436" s="12">
        <f>MR436*1.2</f>
        <v>238.79999999999998</v>
      </c>
      <c r="MU436" s="12"/>
      <c r="MV436" s="21"/>
      <c r="MW436" s="19" t="s">
        <v>73</v>
      </c>
      <c r="MX436" s="347" t="s">
        <v>477</v>
      </c>
      <c r="NA436" s="350">
        <f>SUM($F$669)</f>
        <v>42</v>
      </c>
      <c r="NB436" s="19" t="s">
        <v>67</v>
      </c>
      <c r="NC436" s="12">
        <f>NA436*1.2</f>
        <v>50.4</v>
      </c>
      <c r="ND436" s="12"/>
      <c r="NE436" s="21"/>
      <c r="NF436" s="19" t="s">
        <v>73</v>
      </c>
      <c r="NG436" s="347" t="s">
        <v>497</v>
      </c>
      <c r="NJ436" s="350">
        <f>SUM($F$1634)</f>
        <v>318</v>
      </c>
      <c r="NK436" s="19" t="s">
        <v>67</v>
      </c>
      <c r="NL436" s="12">
        <f>NJ436*1.2</f>
        <v>381.59999999999997</v>
      </c>
      <c r="NM436" s="12"/>
      <c r="NN436" s="21"/>
      <c r="NO436" s="19" t="s">
        <v>73</v>
      </c>
      <c r="NP436" s="347" t="s">
        <v>473</v>
      </c>
      <c r="NS436" s="350">
        <f>SUM($F$602)</f>
        <v>417</v>
      </c>
      <c r="NT436" s="19" t="s">
        <v>67</v>
      </c>
      <c r="NU436" s="12">
        <f>NS436*1.2</f>
        <v>500.4</v>
      </c>
      <c r="NV436" s="12"/>
      <c r="NW436" s="21"/>
      <c r="NX436" s="19" t="s">
        <v>73</v>
      </c>
      <c r="NY436" s="347" t="s">
        <v>456</v>
      </c>
      <c r="OB436" s="350">
        <f>SUM($F$1268)</f>
        <v>124</v>
      </c>
      <c r="OC436" s="19" t="s">
        <v>67</v>
      </c>
      <c r="OD436" s="12">
        <f>OB436*1.2</f>
        <v>148.79999999999998</v>
      </c>
      <c r="OE436" s="12"/>
      <c r="OF436" s="21"/>
      <c r="OG436" s="19" t="s">
        <v>73</v>
      </c>
      <c r="OH436" s="347" t="s">
        <v>442</v>
      </c>
      <c r="OK436" s="350">
        <f>SUM($F$1118)</f>
        <v>259</v>
      </c>
      <c r="OL436" s="19" t="s">
        <v>67</v>
      </c>
      <c r="OM436" s="12">
        <f>OK436*1.2</f>
        <v>310.8</v>
      </c>
      <c r="ON436" s="12"/>
      <c r="OO436" s="21"/>
      <c r="OP436" s="19" t="s">
        <v>73</v>
      </c>
      <c r="OQ436" s="347" t="s">
        <v>497</v>
      </c>
      <c r="OT436" s="350">
        <f>SUM($F$1634)</f>
        <v>318</v>
      </c>
      <c r="OU436" s="19" t="s">
        <v>67</v>
      </c>
      <c r="OV436" s="12">
        <f>OT436*1.2</f>
        <v>381.59999999999997</v>
      </c>
      <c r="OW436" s="12"/>
      <c r="OX436" s="21"/>
      <c r="OY436" s="19" t="s">
        <v>73</v>
      </c>
      <c r="OZ436" s="347" t="s">
        <v>475</v>
      </c>
      <c r="PC436" s="350">
        <f>SUM($F$1499)</f>
        <v>467</v>
      </c>
      <c r="PD436" s="19" t="s">
        <v>67</v>
      </c>
      <c r="PE436" s="12">
        <f>PC436*1.2</f>
        <v>560.4</v>
      </c>
      <c r="PF436" s="12"/>
      <c r="PG436" s="21"/>
      <c r="PH436" s="19" t="s">
        <v>73</v>
      </c>
      <c r="PI436" s="347" t="s">
        <v>477</v>
      </c>
      <c r="PL436" s="350">
        <f>SUM($F$669)</f>
        <v>42</v>
      </c>
      <c r="PM436" s="19" t="s">
        <v>67</v>
      </c>
      <c r="PN436" s="12">
        <f>PL436*1.2</f>
        <v>50.4</v>
      </c>
      <c r="PO436" s="12"/>
      <c r="PP436" s="21"/>
      <c r="PQ436" s="19" t="s">
        <v>73</v>
      </c>
      <c r="PR436" s="347" t="s">
        <v>497</v>
      </c>
      <c r="PU436" s="350">
        <f>SUM($F$1634)</f>
        <v>318</v>
      </c>
      <c r="PV436" s="19" t="s">
        <v>67</v>
      </c>
      <c r="PW436" s="12">
        <f>PU436*1.2</f>
        <v>381.59999999999997</v>
      </c>
      <c r="PX436" s="12"/>
      <c r="PY436" s="21"/>
      <c r="PZ436" s="19" t="s">
        <v>73</v>
      </c>
      <c r="QA436" s="325" t="s">
        <v>189</v>
      </c>
      <c r="QD436" s="364" t="s">
        <v>189</v>
      </c>
      <c r="QE436" s="19" t="s">
        <v>67</v>
      </c>
      <c r="QF436" s="364" t="s">
        <v>189</v>
      </c>
      <c r="QG436" s="12"/>
      <c r="QH436" s="21"/>
      <c r="QI436" s="19" t="s">
        <v>73</v>
      </c>
      <c r="QJ436" s="347" t="s">
        <v>454</v>
      </c>
      <c r="QM436" s="350">
        <f>SUM($F$1227)</f>
        <v>722</v>
      </c>
      <c r="QN436" s="19" t="s">
        <v>67</v>
      </c>
      <c r="QO436" s="12">
        <f>QM436*1.2</f>
        <v>866.4</v>
      </c>
      <c r="QP436" s="12"/>
      <c r="QQ436" s="21"/>
      <c r="QR436" s="19" t="s">
        <v>73</v>
      </c>
      <c r="QS436" s="368" t="s">
        <v>448</v>
      </c>
      <c r="QV436" s="350">
        <f>SUM($F$1417)</f>
        <v>297</v>
      </c>
      <c r="QW436" s="19" t="s">
        <v>67</v>
      </c>
      <c r="QX436" s="12">
        <f>QV436*1.2</f>
        <v>356.4</v>
      </c>
      <c r="QY436" s="12"/>
      <c r="QZ436" s="21"/>
      <c r="RA436" s="19" t="s">
        <v>73</v>
      </c>
      <c r="RB436" s="347" t="s">
        <v>454</v>
      </c>
      <c r="RE436" s="350">
        <f>SUM($F$1227)</f>
        <v>722</v>
      </c>
      <c r="RF436" s="19" t="s">
        <v>67</v>
      </c>
      <c r="RG436" s="12">
        <f>RE436*1.2</f>
        <v>866.4</v>
      </c>
      <c r="RH436" s="12"/>
      <c r="RI436" s="21"/>
      <c r="RJ436" s="19" t="s">
        <v>73</v>
      </c>
      <c r="RK436" s="347" t="s">
        <v>475</v>
      </c>
      <c r="RN436" s="350">
        <f>SUM($F$1499)</f>
        <v>467</v>
      </c>
      <c r="RO436" s="19" t="s">
        <v>67</v>
      </c>
      <c r="RP436" s="12">
        <f>RN436*1.2</f>
        <v>560.4</v>
      </c>
      <c r="RQ436" s="12"/>
      <c r="RR436" s="21"/>
      <c r="RS436" s="19" t="s">
        <v>73</v>
      </c>
      <c r="RT436" s="325" t="s">
        <v>189</v>
      </c>
      <c r="RW436" s="364" t="s">
        <v>189</v>
      </c>
      <c r="RX436" s="19" t="s">
        <v>67</v>
      </c>
      <c r="RY436" s="364" t="s">
        <v>189</v>
      </c>
      <c r="SA436" s="316"/>
      <c r="SB436" s="19" t="s">
        <v>73</v>
      </c>
      <c r="SC436" s="325" t="s">
        <v>189</v>
      </c>
      <c r="SF436" s="364" t="s">
        <v>189</v>
      </c>
      <c r="SG436" s="19" t="s">
        <v>67</v>
      </c>
      <c r="SH436" s="364" t="s">
        <v>189</v>
      </c>
      <c r="SJ436" s="316"/>
      <c r="SK436" s="19" t="s">
        <v>73</v>
      </c>
      <c r="SL436" s="325" t="s">
        <v>189</v>
      </c>
      <c r="SO436" s="364" t="s">
        <v>189</v>
      </c>
      <c r="SP436" s="19" t="s">
        <v>67</v>
      </c>
      <c r="SQ436" s="364" t="s">
        <v>189</v>
      </c>
      <c r="SS436" s="316"/>
      <c r="ST436" s="19" t="s">
        <v>73</v>
      </c>
      <c r="SU436" s="325" t="s">
        <v>189</v>
      </c>
      <c r="SX436" s="364" t="s">
        <v>189</v>
      </c>
      <c r="SY436" s="19" t="s">
        <v>67</v>
      </c>
      <c r="SZ436" s="364" t="s">
        <v>189</v>
      </c>
      <c r="TB436" s="316"/>
      <c r="TC436" s="19" t="s">
        <v>73</v>
      </c>
      <c r="TD436" s="347" t="s">
        <v>486</v>
      </c>
      <c r="TG436" s="350">
        <f>SUM($F$1757)</f>
        <v>373</v>
      </c>
      <c r="TH436" s="19" t="s">
        <v>67</v>
      </c>
      <c r="TI436" s="12">
        <f>TG436*1.2</f>
        <v>447.59999999999997</v>
      </c>
      <c r="TK436" s="316"/>
      <c r="TL436" s="19" t="s">
        <v>73</v>
      </c>
      <c r="TM436" s="347" t="s">
        <v>456</v>
      </c>
      <c r="TP436" s="350">
        <f>SUM($F$1268)</f>
        <v>124</v>
      </c>
      <c r="TQ436" s="19" t="s">
        <v>67</v>
      </c>
      <c r="TR436" s="12">
        <f>TP436*1.2</f>
        <v>148.79999999999998</v>
      </c>
      <c r="TT436" s="316"/>
      <c r="TU436" s="19" t="s">
        <v>73</v>
      </c>
      <c r="TV436" s="347" t="s">
        <v>456</v>
      </c>
      <c r="TY436" s="350">
        <f>SUM($F$1268)</f>
        <v>124</v>
      </c>
      <c r="TZ436" s="19" t="s">
        <v>67</v>
      </c>
      <c r="UA436" s="12">
        <f>TY436*1.2</f>
        <v>148.79999999999998</v>
      </c>
      <c r="UC436" s="316"/>
      <c r="UD436" s="19" t="s">
        <v>73</v>
      </c>
      <c r="UE436" s="361" t="s">
        <v>563</v>
      </c>
      <c r="UH436" s="350">
        <f>SUM($F$927)</f>
        <v>408</v>
      </c>
      <c r="UI436" s="19" t="s">
        <v>67</v>
      </c>
      <c r="UJ436" s="12">
        <f>UH436*1.2</f>
        <v>489.59999999999997</v>
      </c>
      <c r="UL436" s="316"/>
      <c r="UM436" s="19" t="s">
        <v>73</v>
      </c>
      <c r="UN436" s="358" t="s">
        <v>448</v>
      </c>
      <c r="UQ436" s="350">
        <f>SUM($F$1417)</f>
        <v>297</v>
      </c>
      <c r="UR436" s="19" t="s">
        <v>67</v>
      </c>
      <c r="US436" s="12">
        <f>UQ436*1.2</f>
        <v>356.4</v>
      </c>
      <c r="UU436" s="316"/>
      <c r="UV436" s="19" t="s">
        <v>73</v>
      </c>
      <c r="UW436" s="347" t="s">
        <v>456</v>
      </c>
      <c r="UZ436" s="350">
        <f>SUM($F$1268)</f>
        <v>124</v>
      </c>
      <c r="VA436" s="19" t="s">
        <v>67</v>
      </c>
      <c r="VB436" s="12">
        <f>UZ436*1.2</f>
        <v>148.79999999999998</v>
      </c>
      <c r="VD436" s="316"/>
      <c r="VE436" s="19" t="s">
        <v>73</v>
      </c>
      <c r="VF436" s="347" t="s">
        <v>486</v>
      </c>
      <c r="VI436" s="350">
        <f>SUM($F$1757)</f>
        <v>373</v>
      </c>
      <c r="VJ436" s="19" t="s">
        <v>67</v>
      </c>
      <c r="VK436" s="12">
        <f>VI436*1.2</f>
        <v>447.59999999999997</v>
      </c>
      <c r="VM436" s="316"/>
      <c r="VN436" s="19" t="s">
        <v>73</v>
      </c>
      <c r="VO436" s="325" t="s">
        <v>449</v>
      </c>
      <c r="VR436" s="350">
        <f>SUM($F$1740)</f>
        <v>199</v>
      </c>
      <c r="VS436" s="19" t="s">
        <v>67</v>
      </c>
      <c r="VT436" s="12">
        <f>VR436*1.2</f>
        <v>238.79999999999998</v>
      </c>
      <c r="VV436" s="316"/>
      <c r="VW436" s="19" t="s">
        <v>73</v>
      </c>
      <c r="VX436" s="347" t="s">
        <v>477</v>
      </c>
      <c r="WA436" s="350">
        <f>SUM($F$669)</f>
        <v>42</v>
      </c>
      <c r="WB436" s="19" t="s">
        <v>67</v>
      </c>
      <c r="WC436" s="12">
        <f>WA436*1.2</f>
        <v>50.4</v>
      </c>
      <c r="WE436" s="316"/>
      <c r="WF436" s="19" t="s">
        <v>73</v>
      </c>
      <c r="WG436" s="347" t="s">
        <v>458</v>
      </c>
      <c r="WJ436" s="350">
        <f>SUM($F$510)</f>
        <v>433</v>
      </c>
      <c r="WK436" s="19" t="s">
        <v>67</v>
      </c>
      <c r="WL436" s="12">
        <f>WJ436*1.2</f>
        <v>519.6</v>
      </c>
      <c r="WN436" s="316"/>
      <c r="WO436" s="19" t="s">
        <v>73</v>
      </c>
      <c r="WP436" s="347" t="s">
        <v>456</v>
      </c>
      <c r="WS436" s="350">
        <f>SUM($F$1268)</f>
        <v>124</v>
      </c>
      <c r="WT436" s="19" t="s">
        <v>67</v>
      </c>
      <c r="WU436" s="12">
        <f>WS436*1.2</f>
        <v>148.79999999999998</v>
      </c>
      <c r="WW436" s="316"/>
      <c r="WX436" s="19" t="s">
        <v>73</v>
      </c>
      <c r="WY436" s="347" t="s">
        <v>484</v>
      </c>
      <c r="XB436" s="350">
        <f>SUM($F$865)</f>
        <v>383</v>
      </c>
      <c r="XC436" s="19" t="s">
        <v>67</v>
      </c>
      <c r="XD436" s="12">
        <f>XB436*1.2</f>
        <v>459.59999999999997</v>
      </c>
      <c r="XF436" s="316"/>
      <c r="XG436" s="19" t="s">
        <v>73</v>
      </c>
      <c r="XH436" s="347" t="s">
        <v>497</v>
      </c>
      <c r="XK436" s="350">
        <f>SUM($F$1634)</f>
        <v>318</v>
      </c>
      <c r="XL436" s="19" t="s">
        <v>67</v>
      </c>
      <c r="XM436" s="12">
        <f>XK436*1.2</f>
        <v>381.59999999999997</v>
      </c>
      <c r="XO436" s="316"/>
      <c r="XP436" s="19" t="s">
        <v>73</v>
      </c>
      <c r="XQ436" s="325" t="s">
        <v>497</v>
      </c>
      <c r="XT436" s="350">
        <f>SUM($F$1634)</f>
        <v>318</v>
      </c>
      <c r="XU436" s="19" t="s">
        <v>67</v>
      </c>
      <c r="XV436" s="12">
        <f>XT436*1.2</f>
        <v>381.59999999999997</v>
      </c>
      <c r="XX436" s="316"/>
      <c r="XY436" s="19" t="s">
        <v>73</v>
      </c>
      <c r="XZ436" s="347" t="s">
        <v>473</v>
      </c>
      <c r="YC436" s="350">
        <f>SUM($F$602)</f>
        <v>417</v>
      </c>
      <c r="YD436" s="19" t="s">
        <v>67</v>
      </c>
      <c r="YE436" s="12">
        <f>YC436*1.2</f>
        <v>500.4</v>
      </c>
      <c r="YG436" s="316"/>
      <c r="YH436" s="19" t="s">
        <v>73</v>
      </c>
      <c r="YI436" s="366" t="s">
        <v>438</v>
      </c>
      <c r="YL436" s="350">
        <f>SUM($F$1234)</f>
        <v>377</v>
      </c>
      <c r="YM436" s="19" t="s">
        <v>67</v>
      </c>
      <c r="YN436" s="12">
        <f>YL436*1.2</f>
        <v>452.4</v>
      </c>
      <c r="YP436" s="316"/>
      <c r="YQ436" s="19" t="s">
        <v>73</v>
      </c>
      <c r="YR436" s="347" t="s">
        <v>477</v>
      </c>
      <c r="YU436" s="350">
        <f>SUM($F$669)</f>
        <v>42</v>
      </c>
      <c r="YV436" s="19" t="s">
        <v>67</v>
      </c>
      <c r="YW436" s="12">
        <f>YU436*1.2</f>
        <v>50.4</v>
      </c>
      <c r="YY436" s="316"/>
      <c r="YZ436" s="19" t="s">
        <v>73</v>
      </c>
      <c r="ZA436" s="347" t="s">
        <v>475</v>
      </c>
      <c r="ZD436" s="350">
        <f>SUM($F$1499)</f>
        <v>467</v>
      </c>
      <c r="ZE436" s="19" t="s">
        <v>67</v>
      </c>
      <c r="ZF436" s="12">
        <f>ZD436*1.2</f>
        <v>560.4</v>
      </c>
      <c r="ZH436" s="316"/>
      <c r="ZI436" s="19" t="s">
        <v>73</v>
      </c>
      <c r="ZJ436" s="347" t="s">
        <v>475</v>
      </c>
      <c r="ZM436" s="350">
        <f>SUM($F$1499)</f>
        <v>467</v>
      </c>
      <c r="ZN436" s="19" t="s">
        <v>67</v>
      </c>
      <c r="ZO436" s="12">
        <f>ZM436*1.2</f>
        <v>560.4</v>
      </c>
      <c r="ZQ436" s="316"/>
      <c r="ZR436" s="19" t="s">
        <v>73</v>
      </c>
      <c r="ZS436" s="347" t="s">
        <v>456</v>
      </c>
      <c r="ZV436" s="350">
        <f>SUM($F$1268)</f>
        <v>124</v>
      </c>
      <c r="ZW436" s="19" t="s">
        <v>67</v>
      </c>
      <c r="ZX436" s="12">
        <f>ZV436*1.2</f>
        <v>148.79999999999998</v>
      </c>
      <c r="ZZ436" s="316"/>
      <c r="AAA436" s="394"/>
      <c r="AAB436" s="341"/>
      <c r="AAC436" s="395"/>
      <c r="AAD436" s="395"/>
      <c r="AAE436" s="396"/>
      <c r="AAF436" s="394"/>
      <c r="AAG436" s="267"/>
      <c r="AAH436" s="395"/>
      <c r="AAI436" s="395"/>
      <c r="AAJ436" s="394"/>
      <c r="AAK436" s="341"/>
      <c r="AAL436" s="395"/>
      <c r="AAM436" s="395"/>
      <c r="AAN436" s="396"/>
      <c r="AAO436" s="394"/>
      <c r="AAP436" s="267"/>
      <c r="AAQ436" s="395"/>
      <c r="AAR436" s="395"/>
      <c r="AAS436" s="394"/>
      <c r="AAT436" s="341"/>
      <c r="AAU436" s="395"/>
      <c r="AAV436" s="395"/>
      <c r="AAW436" s="396"/>
      <c r="AAX436" s="394"/>
      <c r="AAY436" s="267"/>
      <c r="AAZ436" s="395"/>
      <c r="ABA436" s="395"/>
      <c r="ABB436" s="394"/>
      <c r="ABC436" s="341"/>
      <c r="ABD436" s="395"/>
      <c r="ABE436" s="395"/>
      <c r="ABF436" s="396"/>
      <c r="ABG436" s="394"/>
      <c r="ABH436" s="267"/>
      <c r="ABI436" s="395"/>
      <c r="ABJ436" s="395"/>
      <c r="ABK436" s="394"/>
      <c r="ABL436" s="341"/>
      <c r="ABM436" s="395"/>
      <c r="ABN436" s="395"/>
      <c r="ABO436" s="396"/>
      <c r="ABP436" s="394"/>
      <c r="ABQ436" s="267"/>
      <c r="ABR436" s="395"/>
      <c r="ABS436" s="395"/>
      <c r="ABT436" s="394"/>
      <c r="ABU436" s="341"/>
      <c r="ABV436" s="395"/>
      <c r="ABW436" s="395"/>
      <c r="ABX436" s="396"/>
      <c r="ABY436" s="394"/>
      <c r="ABZ436" s="267"/>
      <c r="ACA436" s="395"/>
      <c r="ACB436" s="395"/>
      <c r="ACC436" s="394"/>
      <c r="ACD436" s="341"/>
      <c r="ACE436" s="395"/>
      <c r="ACF436" s="395"/>
      <c r="ACG436" s="396"/>
      <c r="ACH436" s="394"/>
      <c r="ACI436" s="267"/>
      <c r="ACJ436" s="395"/>
      <c r="ACK436" s="395"/>
      <c r="ACL436" s="394"/>
      <c r="ACM436" s="341"/>
      <c r="ACN436" s="395"/>
      <c r="ACO436" s="395"/>
      <c r="ACP436" s="396"/>
      <c r="ACQ436" s="394"/>
      <c r="ACR436" s="267"/>
      <c r="ACS436" s="395"/>
      <c r="ACT436" s="395"/>
      <c r="ACU436" s="394"/>
      <c r="ACV436" s="341"/>
      <c r="ACW436" s="395"/>
      <c r="ACX436" s="395"/>
      <c r="ACY436" s="396"/>
      <c r="ACZ436" s="394"/>
      <c r="ADA436" s="267"/>
      <c r="ADB436" s="395"/>
      <c r="ADC436" s="395"/>
      <c r="ADD436" s="394"/>
      <c r="ADE436" s="341"/>
      <c r="ADF436" s="395"/>
      <c r="ADG436" s="395"/>
      <c r="ADH436" s="396"/>
      <c r="ADI436" s="394"/>
      <c r="ADJ436" s="267"/>
      <c r="ADK436" s="395"/>
      <c r="ADL436" s="395"/>
      <c r="ADM436" s="394"/>
      <c r="ADN436" s="341"/>
      <c r="ADO436" s="395"/>
      <c r="ADP436" s="395"/>
      <c r="ADQ436" s="396"/>
      <c r="ADR436" s="394"/>
      <c r="ADS436" s="267"/>
      <c r="ADT436" s="395"/>
      <c r="ADU436" s="395"/>
      <c r="ADV436" s="394"/>
      <c r="ADW436" s="341"/>
      <c r="ADX436" s="395"/>
      <c r="ADY436" s="395"/>
      <c r="ADZ436" s="396"/>
      <c r="AEA436" s="394"/>
      <c r="AEB436" s="267"/>
      <c r="AEC436" s="395"/>
      <c r="AED436" s="395"/>
    </row>
    <row r="437" spans="1:810" s="20" customFormat="1" ht="15">
      <c r="A437" s="19" t="s">
        <v>74</v>
      </c>
      <c r="B437" s="347" t="s">
        <v>438</v>
      </c>
      <c r="D437" s="350"/>
      <c r="E437" s="350">
        <f>SUM($F$1234)</f>
        <v>377</v>
      </c>
      <c r="F437" s="19" t="s">
        <v>69</v>
      </c>
      <c r="G437" s="12">
        <f>E437*1.1</f>
        <v>414.70000000000005</v>
      </c>
      <c r="H437" s="12"/>
      <c r="I437" s="21"/>
      <c r="J437" s="19" t="s">
        <v>74</v>
      </c>
      <c r="K437" s="347" t="s">
        <v>497</v>
      </c>
      <c r="N437" s="350">
        <f>SUM($F$1634)</f>
        <v>318</v>
      </c>
      <c r="O437" s="19" t="s">
        <v>69</v>
      </c>
      <c r="P437" s="12">
        <f>N437*1.1</f>
        <v>349.8</v>
      </c>
      <c r="Q437" s="12"/>
      <c r="R437" s="21"/>
      <c r="S437" s="19" t="s">
        <v>74</v>
      </c>
      <c r="T437" s="347" t="s">
        <v>475</v>
      </c>
      <c r="W437" s="350">
        <f>SUM($F$1499)</f>
        <v>467</v>
      </c>
      <c r="X437" s="19" t="s">
        <v>69</v>
      </c>
      <c r="Y437" s="12">
        <f>W437*1.1</f>
        <v>513.70000000000005</v>
      </c>
      <c r="Z437" s="12"/>
      <c r="AA437" s="21"/>
      <c r="AB437" s="19" t="s">
        <v>74</v>
      </c>
      <c r="AC437" s="347" t="s">
        <v>486</v>
      </c>
      <c r="AF437" s="350">
        <f>SUM($F$1757)</f>
        <v>373</v>
      </c>
      <c r="AG437" s="19" t="s">
        <v>69</v>
      </c>
      <c r="AH437" s="12">
        <f>AF437*1.1</f>
        <v>410.3</v>
      </c>
      <c r="AI437" s="12"/>
      <c r="AJ437" s="21"/>
      <c r="AK437" s="19" t="s">
        <v>74</v>
      </c>
      <c r="AL437" s="347" t="s">
        <v>458</v>
      </c>
      <c r="AO437" s="350">
        <f>SUM($F$510)</f>
        <v>433</v>
      </c>
      <c r="AP437" s="19" t="s">
        <v>69</v>
      </c>
      <c r="AQ437" s="12">
        <f>AO437*1.1</f>
        <v>476.3</v>
      </c>
      <c r="AR437" s="12"/>
      <c r="AS437" s="21"/>
      <c r="AT437" s="19" t="s">
        <v>74</v>
      </c>
      <c r="AU437" s="347" t="s">
        <v>563</v>
      </c>
      <c r="AX437" s="350">
        <f>SUM($F$927)</f>
        <v>408</v>
      </c>
      <c r="AY437" s="19" t="s">
        <v>69</v>
      </c>
      <c r="AZ437" s="12">
        <f>AX437*1.1</f>
        <v>448.8</v>
      </c>
      <c r="BA437" s="12"/>
      <c r="BB437" s="21"/>
      <c r="BC437" s="19" t="s">
        <v>74</v>
      </c>
      <c r="BD437" s="347" t="s">
        <v>477</v>
      </c>
      <c r="BG437" s="350">
        <f>SUM($F$669)</f>
        <v>42</v>
      </c>
      <c r="BH437" s="19" t="s">
        <v>69</v>
      </c>
      <c r="BI437" s="12">
        <f>BG437*1.1</f>
        <v>46.2</v>
      </c>
      <c r="BJ437" s="12"/>
      <c r="BK437" s="21"/>
      <c r="BL437" s="19" t="s">
        <v>74</v>
      </c>
      <c r="BM437" s="347" t="s">
        <v>497</v>
      </c>
      <c r="BP437" s="350">
        <f>SUM($F$1634)</f>
        <v>318</v>
      </c>
      <c r="BQ437" s="19" t="s">
        <v>69</v>
      </c>
      <c r="BR437" s="12">
        <f>BP437*1.1</f>
        <v>349.8</v>
      </c>
      <c r="BS437" s="12"/>
      <c r="BT437" s="21"/>
      <c r="BU437" s="19" t="s">
        <v>74</v>
      </c>
      <c r="BV437" s="347" t="s">
        <v>449</v>
      </c>
      <c r="BY437" s="350">
        <f>SUM($F$1740)</f>
        <v>199</v>
      </c>
      <c r="BZ437" s="19" t="s">
        <v>69</v>
      </c>
      <c r="CA437" s="12">
        <f>BY437*1.1</f>
        <v>218.9</v>
      </c>
      <c r="CB437" s="12"/>
      <c r="CC437" s="21"/>
      <c r="CD437" s="19" t="s">
        <v>74</v>
      </c>
      <c r="CE437" s="347" t="s">
        <v>484</v>
      </c>
      <c r="CH437" s="350">
        <f>SUM($F$865)</f>
        <v>383</v>
      </c>
      <c r="CI437" s="19" t="s">
        <v>69</v>
      </c>
      <c r="CJ437" s="12">
        <f>CH437*1.1</f>
        <v>421.3</v>
      </c>
      <c r="CK437" s="12"/>
      <c r="CL437" s="21"/>
      <c r="CM437" s="19" t="s">
        <v>74</v>
      </c>
      <c r="CN437" s="347" t="s">
        <v>484</v>
      </c>
      <c r="CQ437" s="350">
        <f>SUM($F$865)</f>
        <v>383</v>
      </c>
      <c r="CR437" s="19" t="s">
        <v>69</v>
      </c>
      <c r="CS437" s="12">
        <f>CQ437*1.1</f>
        <v>421.3</v>
      </c>
      <c r="CT437" s="12"/>
      <c r="CU437" s="21"/>
      <c r="CV437" s="19" t="s">
        <v>74</v>
      </c>
      <c r="CW437" s="347" t="s">
        <v>497</v>
      </c>
      <c r="CZ437" s="350">
        <f>SUM($F$1634)</f>
        <v>318</v>
      </c>
      <c r="DA437" s="19" t="s">
        <v>69</v>
      </c>
      <c r="DB437" s="12">
        <f>CZ437*1.1</f>
        <v>349.8</v>
      </c>
      <c r="DC437" s="12"/>
      <c r="DD437" s="21"/>
      <c r="DE437" s="19" t="s">
        <v>74</v>
      </c>
      <c r="DF437" s="347" t="s">
        <v>456</v>
      </c>
      <c r="DI437" s="350">
        <f>SUM($F$1268)</f>
        <v>124</v>
      </c>
      <c r="DJ437" s="19" t="s">
        <v>69</v>
      </c>
      <c r="DK437" s="12">
        <f>DI437*1.1</f>
        <v>136.4</v>
      </c>
      <c r="DL437" s="12"/>
      <c r="DM437" s="21"/>
      <c r="DN437" s="19" t="s">
        <v>74</v>
      </c>
      <c r="DO437" s="347" t="s">
        <v>475</v>
      </c>
      <c r="DR437" s="350">
        <f>SUM($F$1499)</f>
        <v>467</v>
      </c>
      <c r="DS437" s="19" t="s">
        <v>69</v>
      </c>
      <c r="DT437" s="12">
        <f>DR437*1.1</f>
        <v>513.70000000000005</v>
      </c>
      <c r="DU437" s="12"/>
      <c r="DV437" s="21"/>
      <c r="DW437" s="19" t="s">
        <v>74</v>
      </c>
      <c r="DX437" s="347" t="s">
        <v>458</v>
      </c>
      <c r="EA437" s="350">
        <f>SUM($F$510)</f>
        <v>433</v>
      </c>
      <c r="EB437" s="19" t="s">
        <v>69</v>
      </c>
      <c r="EC437" s="12">
        <f>EA437*1.1</f>
        <v>476.3</v>
      </c>
      <c r="ED437" s="12"/>
      <c r="EE437" s="21"/>
      <c r="EF437" s="19" t="s">
        <v>74</v>
      </c>
      <c r="EG437" s="347" t="s">
        <v>442</v>
      </c>
      <c r="EJ437" s="350">
        <f>SUM($F$1118)</f>
        <v>259</v>
      </c>
      <c r="EK437" s="19" t="s">
        <v>69</v>
      </c>
      <c r="EL437" s="12">
        <f>EJ437*1.1</f>
        <v>284.90000000000003</v>
      </c>
      <c r="EM437" s="12"/>
      <c r="EN437" s="21"/>
      <c r="EO437" s="19" t="s">
        <v>74</v>
      </c>
      <c r="EP437" s="347" t="s">
        <v>454</v>
      </c>
      <c r="ES437" s="350">
        <f>SUM($F$1227)</f>
        <v>722</v>
      </c>
      <c r="ET437" s="19" t="s">
        <v>69</v>
      </c>
      <c r="EU437" s="12">
        <f>ES437*1.1</f>
        <v>794.2</v>
      </c>
      <c r="EV437" s="12"/>
      <c r="EW437" s="21"/>
      <c r="EX437" s="19" t="s">
        <v>74</v>
      </c>
      <c r="EY437" s="368" t="s">
        <v>486</v>
      </c>
      <c r="FB437" s="350">
        <f>SUM($F$1757)</f>
        <v>373</v>
      </c>
      <c r="FC437" s="19" t="s">
        <v>69</v>
      </c>
      <c r="FD437" s="12">
        <f>FB437*1.1</f>
        <v>410.3</v>
      </c>
      <c r="FE437" s="12"/>
      <c r="FF437" s="21"/>
      <c r="FG437" s="19" t="s">
        <v>74</v>
      </c>
      <c r="FH437" s="347" t="s">
        <v>484</v>
      </c>
      <c r="FK437" s="350">
        <f>SUM($F$865)</f>
        <v>383</v>
      </c>
      <c r="FL437" s="19" t="s">
        <v>69</v>
      </c>
      <c r="FM437" s="12">
        <f>FK437*1.1</f>
        <v>421.3</v>
      </c>
      <c r="FN437" s="12"/>
      <c r="FO437" s="21"/>
      <c r="FP437" s="19" t="s">
        <v>74</v>
      </c>
      <c r="FQ437" s="347" t="s">
        <v>454</v>
      </c>
      <c r="FT437" s="350">
        <f>SUM($F$1227)</f>
        <v>722</v>
      </c>
      <c r="FU437" s="19" t="s">
        <v>69</v>
      </c>
      <c r="FV437" s="12">
        <f>FT437*1.1</f>
        <v>794.2</v>
      </c>
      <c r="FW437" s="12"/>
      <c r="FX437" s="21"/>
      <c r="FY437" s="19" t="s">
        <v>74</v>
      </c>
      <c r="FZ437" s="347" t="s">
        <v>448</v>
      </c>
      <c r="GC437" s="350">
        <f>SUM($F$1417)</f>
        <v>297</v>
      </c>
      <c r="GD437" s="19" t="s">
        <v>69</v>
      </c>
      <c r="GE437" s="12">
        <f>GC437*1.1</f>
        <v>326.70000000000005</v>
      </c>
      <c r="GF437" s="12"/>
      <c r="GG437" s="21"/>
      <c r="GH437" s="19" t="s">
        <v>74</v>
      </c>
      <c r="GI437" s="347" t="s">
        <v>486</v>
      </c>
      <c r="GL437" s="350">
        <f>SUM($F$1757)</f>
        <v>373</v>
      </c>
      <c r="GM437" s="19" t="s">
        <v>69</v>
      </c>
      <c r="GN437" s="12">
        <f>GL437*1.1</f>
        <v>410.3</v>
      </c>
      <c r="GO437" s="12"/>
      <c r="GP437" s="21"/>
      <c r="GQ437" s="19" t="s">
        <v>74</v>
      </c>
      <c r="GR437" s="347" t="s">
        <v>486</v>
      </c>
      <c r="GU437" s="350">
        <f>SUM($F$1757)</f>
        <v>373</v>
      </c>
      <c r="GV437" s="19" t="s">
        <v>69</v>
      </c>
      <c r="GW437" s="12">
        <f>GU437*1.1</f>
        <v>410.3</v>
      </c>
      <c r="GX437" s="12"/>
      <c r="GY437" s="21"/>
      <c r="GZ437" s="19" t="s">
        <v>74</v>
      </c>
      <c r="HA437" s="347" t="s">
        <v>438</v>
      </c>
      <c r="HD437" s="350">
        <f>SUM($F$1234)</f>
        <v>377</v>
      </c>
      <c r="HE437" s="19" t="s">
        <v>69</v>
      </c>
      <c r="HF437" s="12">
        <f>HD437*1.1</f>
        <v>414.70000000000005</v>
      </c>
      <c r="HG437" s="12"/>
      <c r="HH437" s="21"/>
      <c r="HI437" s="19" t="s">
        <v>74</v>
      </c>
      <c r="HJ437" s="347" t="s">
        <v>442</v>
      </c>
      <c r="HM437" s="350">
        <f>SUM($F$1118)</f>
        <v>259</v>
      </c>
      <c r="HN437" s="19" t="s">
        <v>69</v>
      </c>
      <c r="HO437" s="12">
        <f>HM437*1.1</f>
        <v>284.90000000000003</v>
      </c>
      <c r="HP437" s="12"/>
      <c r="HQ437" s="21"/>
      <c r="HR437" s="19" t="s">
        <v>74</v>
      </c>
      <c r="HS437" s="347" t="s">
        <v>563</v>
      </c>
      <c r="HV437" s="350">
        <f>SUM($F$927)</f>
        <v>408</v>
      </c>
      <c r="HW437" s="19" t="s">
        <v>69</v>
      </c>
      <c r="HX437" s="12">
        <f>HV437*1.1</f>
        <v>448.8</v>
      </c>
      <c r="HY437" s="12"/>
      <c r="HZ437" s="21"/>
      <c r="IA437" s="19" t="s">
        <v>74</v>
      </c>
      <c r="IB437" s="347" t="s">
        <v>563</v>
      </c>
      <c r="IE437" s="350">
        <f>SUM($F$927)</f>
        <v>408</v>
      </c>
      <c r="IF437" s="19" t="s">
        <v>69</v>
      </c>
      <c r="IG437" s="12">
        <f>IE437*1.1</f>
        <v>448.8</v>
      </c>
      <c r="IH437" s="12"/>
      <c r="II437" s="21"/>
      <c r="IJ437" s="19" t="s">
        <v>74</v>
      </c>
      <c r="IK437" s="347" t="s">
        <v>473</v>
      </c>
      <c r="IN437" s="350">
        <f>SUM($F$602)</f>
        <v>417</v>
      </c>
      <c r="IO437" s="19" t="s">
        <v>69</v>
      </c>
      <c r="IP437" s="12">
        <f>IN437*1.1</f>
        <v>458.70000000000005</v>
      </c>
      <c r="IQ437" s="12"/>
      <c r="IR437" s="21"/>
      <c r="IS437" s="19" t="s">
        <v>74</v>
      </c>
      <c r="IT437" s="325" t="s">
        <v>189</v>
      </c>
      <c r="IW437" s="364" t="s">
        <v>189</v>
      </c>
      <c r="IX437" s="19" t="s">
        <v>69</v>
      </c>
      <c r="IY437" s="364" t="s">
        <v>189</v>
      </c>
      <c r="IZ437" s="12"/>
      <c r="JA437" s="21"/>
      <c r="JB437" s="19" t="s">
        <v>74</v>
      </c>
      <c r="JC437" s="347" t="s">
        <v>456</v>
      </c>
      <c r="JF437" s="350">
        <f>SUM($F$1268)</f>
        <v>124</v>
      </c>
      <c r="JG437" s="19" t="s">
        <v>69</v>
      </c>
      <c r="JH437" s="12">
        <f>JF437*1.1</f>
        <v>136.4</v>
      </c>
      <c r="JI437" s="12"/>
      <c r="JJ437" s="21"/>
      <c r="JK437" s="19" t="s">
        <v>74</v>
      </c>
      <c r="JL437" s="347" t="s">
        <v>497</v>
      </c>
      <c r="JO437" s="350">
        <f>SUM($F$1634)</f>
        <v>318</v>
      </c>
      <c r="JP437" s="19" t="s">
        <v>69</v>
      </c>
      <c r="JQ437" s="12">
        <f>JO437*1.1</f>
        <v>349.8</v>
      </c>
      <c r="JR437" s="12"/>
      <c r="JS437" s="21"/>
      <c r="JT437" s="19" t="s">
        <v>74</v>
      </c>
      <c r="JU437" s="347" t="s">
        <v>475</v>
      </c>
      <c r="JX437" s="350">
        <f>SUM($F$1499)</f>
        <v>467</v>
      </c>
      <c r="JY437" s="19" t="s">
        <v>69</v>
      </c>
      <c r="JZ437" s="12">
        <f>JX437*1.1</f>
        <v>513.70000000000005</v>
      </c>
      <c r="KA437" s="12"/>
      <c r="KB437" s="21"/>
      <c r="KC437" s="19" t="s">
        <v>74</v>
      </c>
      <c r="KD437" s="347" t="s">
        <v>453</v>
      </c>
      <c r="KG437" s="350">
        <f>SUM($F$1296)</f>
        <v>199</v>
      </c>
      <c r="KH437" s="19" t="s">
        <v>69</v>
      </c>
      <c r="KI437" s="12">
        <f>KG437*1.1</f>
        <v>218.9</v>
      </c>
      <c r="KJ437" s="12"/>
      <c r="KK437" s="21"/>
      <c r="KL437" s="19" t="s">
        <v>74</v>
      </c>
      <c r="KM437" s="347" t="s">
        <v>442</v>
      </c>
      <c r="KP437" s="350">
        <f>SUM($F$1118)</f>
        <v>259</v>
      </c>
      <c r="KQ437" s="19" t="s">
        <v>69</v>
      </c>
      <c r="KR437" s="12">
        <f>KP437*1.1</f>
        <v>284.90000000000003</v>
      </c>
      <c r="KS437" s="12"/>
      <c r="KT437" s="21"/>
      <c r="KU437" s="19" t="s">
        <v>74</v>
      </c>
      <c r="KV437" s="347" t="s">
        <v>454</v>
      </c>
      <c r="KY437" s="350">
        <f>SUM($F$1227)</f>
        <v>722</v>
      </c>
      <c r="KZ437" s="19" t="s">
        <v>69</v>
      </c>
      <c r="LA437" s="12">
        <f>KY437*1.1</f>
        <v>794.2</v>
      </c>
      <c r="LB437" s="12"/>
      <c r="LC437" s="21"/>
      <c r="LD437" s="19" t="s">
        <v>74</v>
      </c>
      <c r="LE437" s="347" t="s">
        <v>484</v>
      </c>
      <c r="LH437" s="350">
        <f>SUM($F$865)</f>
        <v>383</v>
      </c>
      <c r="LI437" s="19" t="s">
        <v>69</v>
      </c>
      <c r="LJ437" s="12">
        <f>LH437*1.1</f>
        <v>421.3</v>
      </c>
      <c r="LK437" s="12"/>
      <c r="LL437" s="21"/>
      <c r="LM437" s="19" t="s">
        <v>74</v>
      </c>
      <c r="LN437" s="347" t="s">
        <v>448</v>
      </c>
      <c r="LQ437" s="350">
        <f>SUM($F$1417)</f>
        <v>297</v>
      </c>
      <c r="LR437" s="19" t="s">
        <v>69</v>
      </c>
      <c r="LS437" s="12">
        <f>LQ437*1.1</f>
        <v>326.70000000000005</v>
      </c>
      <c r="LT437" s="12"/>
      <c r="LU437" s="21"/>
      <c r="LV437" s="19" t="s">
        <v>74</v>
      </c>
      <c r="LW437" s="347" t="s">
        <v>438</v>
      </c>
      <c r="LZ437" s="350">
        <f>SUM($F$1234)</f>
        <v>377</v>
      </c>
      <c r="MA437" s="19" t="s">
        <v>69</v>
      </c>
      <c r="MB437" s="12">
        <f>LZ437*1.1</f>
        <v>414.70000000000005</v>
      </c>
      <c r="MC437" s="12"/>
      <c r="MD437" s="21"/>
      <c r="ME437" s="19" t="s">
        <v>74</v>
      </c>
      <c r="MF437" s="347" t="s">
        <v>563</v>
      </c>
      <c r="MI437" s="350">
        <f>SUM($F$927)</f>
        <v>408</v>
      </c>
      <c r="MJ437" s="19" t="s">
        <v>69</v>
      </c>
      <c r="MK437" s="12">
        <f>MI437*1.1</f>
        <v>448.8</v>
      </c>
      <c r="ML437" s="12"/>
      <c r="MM437" s="21"/>
      <c r="MN437" s="19" t="s">
        <v>74</v>
      </c>
      <c r="MO437" s="347" t="s">
        <v>438</v>
      </c>
      <c r="MR437" s="350">
        <f>SUM($F$1234)</f>
        <v>377</v>
      </c>
      <c r="MS437" s="19" t="s">
        <v>69</v>
      </c>
      <c r="MT437" s="12">
        <f>MR437*1.1</f>
        <v>414.70000000000005</v>
      </c>
      <c r="MU437" s="12"/>
      <c r="MV437" s="21"/>
      <c r="MW437" s="19" t="s">
        <v>74</v>
      </c>
      <c r="MX437" s="347" t="s">
        <v>486</v>
      </c>
      <c r="NA437" s="350">
        <f>SUM($F$1757)</f>
        <v>373</v>
      </c>
      <c r="NB437" s="19" t="s">
        <v>69</v>
      </c>
      <c r="NC437" s="12">
        <f>NA437*1.1</f>
        <v>410.3</v>
      </c>
      <c r="ND437" s="12"/>
      <c r="NE437" s="21"/>
      <c r="NF437" s="19" t="s">
        <v>74</v>
      </c>
      <c r="NG437" s="347" t="s">
        <v>454</v>
      </c>
      <c r="NJ437" s="350">
        <f>SUM($F$1227)</f>
        <v>722</v>
      </c>
      <c r="NK437" s="19" t="s">
        <v>69</v>
      </c>
      <c r="NL437" s="12">
        <f>NJ437*1.1</f>
        <v>794.2</v>
      </c>
      <c r="NM437" s="12"/>
      <c r="NN437" s="21"/>
      <c r="NO437" s="19" t="s">
        <v>74</v>
      </c>
      <c r="NP437" s="347" t="s">
        <v>458</v>
      </c>
      <c r="NS437" s="350">
        <f>SUM($F$510)</f>
        <v>433</v>
      </c>
      <c r="NT437" s="19" t="s">
        <v>69</v>
      </c>
      <c r="NU437" s="12">
        <f>NS437*1.1</f>
        <v>476.3</v>
      </c>
      <c r="NV437" s="12"/>
      <c r="NW437" s="21"/>
      <c r="NX437" s="19" t="s">
        <v>74</v>
      </c>
      <c r="NY437" s="347" t="s">
        <v>449</v>
      </c>
      <c r="OB437" s="350">
        <f>SUM($F$1740)</f>
        <v>199</v>
      </c>
      <c r="OC437" s="19" t="s">
        <v>69</v>
      </c>
      <c r="OD437" s="12">
        <f>OB437*1.1</f>
        <v>218.9</v>
      </c>
      <c r="OE437" s="12"/>
      <c r="OF437" s="21"/>
      <c r="OG437" s="19" t="s">
        <v>74</v>
      </c>
      <c r="OH437" s="347" t="s">
        <v>486</v>
      </c>
      <c r="OK437" s="350">
        <f>SUM($F$1757)</f>
        <v>373</v>
      </c>
      <c r="OL437" s="19" t="s">
        <v>69</v>
      </c>
      <c r="OM437" s="12">
        <f>OK437*1.1</f>
        <v>410.3</v>
      </c>
      <c r="ON437" s="12"/>
      <c r="OO437" s="21"/>
      <c r="OP437" s="19" t="s">
        <v>74</v>
      </c>
      <c r="OQ437" s="347" t="s">
        <v>473</v>
      </c>
      <c r="OT437" s="350">
        <f>SUM($F$602)</f>
        <v>417</v>
      </c>
      <c r="OU437" s="19" t="s">
        <v>69</v>
      </c>
      <c r="OV437" s="12">
        <f>OT437*1.1</f>
        <v>458.70000000000005</v>
      </c>
      <c r="OW437" s="12"/>
      <c r="OX437" s="21"/>
      <c r="OY437" s="19" t="s">
        <v>74</v>
      </c>
      <c r="OZ437" s="347" t="s">
        <v>497</v>
      </c>
      <c r="PC437" s="350">
        <f>SUM($F$1634)</f>
        <v>318</v>
      </c>
      <c r="PD437" s="19" t="s">
        <v>69</v>
      </c>
      <c r="PE437" s="12">
        <f>PC437*1.1</f>
        <v>349.8</v>
      </c>
      <c r="PF437" s="12"/>
      <c r="PG437" s="21"/>
      <c r="PH437" s="19" t="s">
        <v>74</v>
      </c>
      <c r="PI437" s="347" t="s">
        <v>486</v>
      </c>
      <c r="PL437" s="350">
        <f>SUM($F$1757)</f>
        <v>373</v>
      </c>
      <c r="PM437" s="19" t="s">
        <v>69</v>
      </c>
      <c r="PN437" s="12">
        <f>PL437*1.1</f>
        <v>410.3</v>
      </c>
      <c r="PO437" s="12"/>
      <c r="PP437" s="21"/>
      <c r="PQ437" s="19" t="s">
        <v>74</v>
      </c>
      <c r="PR437" s="347" t="s">
        <v>438</v>
      </c>
      <c r="PU437" s="350">
        <f>SUM($F$1234)</f>
        <v>377</v>
      </c>
      <c r="PV437" s="19" t="s">
        <v>69</v>
      </c>
      <c r="PW437" s="12">
        <f>PU437*1.1</f>
        <v>414.70000000000005</v>
      </c>
      <c r="PX437" s="12"/>
      <c r="PY437" s="21"/>
      <c r="PZ437" s="19" t="s">
        <v>74</v>
      </c>
      <c r="QA437" s="325" t="s">
        <v>189</v>
      </c>
      <c r="QD437" s="364" t="s">
        <v>189</v>
      </c>
      <c r="QE437" s="19" t="s">
        <v>69</v>
      </c>
      <c r="QF437" s="364" t="s">
        <v>189</v>
      </c>
      <c r="QG437" s="12"/>
      <c r="QH437" s="21"/>
      <c r="QI437" s="19" t="s">
        <v>74</v>
      </c>
      <c r="QJ437" s="347" t="s">
        <v>458</v>
      </c>
      <c r="QM437" s="350">
        <f>SUM($F$510)</f>
        <v>433</v>
      </c>
      <c r="QN437" s="19" t="s">
        <v>69</v>
      </c>
      <c r="QO437" s="12">
        <f>QM437*1.1</f>
        <v>476.3</v>
      </c>
      <c r="QP437" s="12"/>
      <c r="QQ437" s="21"/>
      <c r="QR437" s="19" t="s">
        <v>74</v>
      </c>
      <c r="QS437" s="368" t="s">
        <v>563</v>
      </c>
      <c r="QV437" s="350">
        <f>SUM($F$927)</f>
        <v>408</v>
      </c>
      <c r="QW437" s="19" t="s">
        <v>69</v>
      </c>
      <c r="QX437" s="12">
        <f>QV437*1.1</f>
        <v>448.8</v>
      </c>
      <c r="QY437" s="12"/>
      <c r="QZ437" s="21"/>
      <c r="RA437" s="19" t="s">
        <v>74</v>
      </c>
      <c r="RB437" s="347" t="s">
        <v>458</v>
      </c>
      <c r="RE437" s="350">
        <f>SUM($F$510)</f>
        <v>433</v>
      </c>
      <c r="RF437" s="19" t="s">
        <v>69</v>
      </c>
      <c r="RG437" s="12">
        <f>RE437*1.1</f>
        <v>476.3</v>
      </c>
      <c r="RH437" s="12"/>
      <c r="RI437" s="21"/>
      <c r="RJ437" s="19" t="s">
        <v>74</v>
      </c>
      <c r="RK437" s="347" t="s">
        <v>486</v>
      </c>
      <c r="RN437" s="350">
        <f>SUM($F$1757)</f>
        <v>373</v>
      </c>
      <c r="RO437" s="19" t="s">
        <v>69</v>
      </c>
      <c r="RP437" s="12">
        <f>RN437*1.1</f>
        <v>410.3</v>
      </c>
      <c r="RQ437" s="12"/>
      <c r="RR437" s="21"/>
      <c r="RS437" s="19" t="s">
        <v>74</v>
      </c>
      <c r="RT437" s="325" t="s">
        <v>189</v>
      </c>
      <c r="RW437" s="364" t="s">
        <v>189</v>
      </c>
      <c r="RX437" s="19" t="s">
        <v>69</v>
      </c>
      <c r="RY437" s="364" t="s">
        <v>189</v>
      </c>
      <c r="SA437" s="316"/>
      <c r="SB437" s="19" t="s">
        <v>74</v>
      </c>
      <c r="SC437" s="325" t="s">
        <v>189</v>
      </c>
      <c r="SF437" s="364" t="s">
        <v>189</v>
      </c>
      <c r="SG437" s="19" t="s">
        <v>69</v>
      </c>
      <c r="SH437" s="364" t="s">
        <v>189</v>
      </c>
      <c r="SJ437" s="316"/>
      <c r="SK437" s="19" t="s">
        <v>74</v>
      </c>
      <c r="SL437" s="325" t="s">
        <v>189</v>
      </c>
      <c r="SO437" s="364" t="s">
        <v>189</v>
      </c>
      <c r="SP437" s="19" t="s">
        <v>69</v>
      </c>
      <c r="SQ437" s="364" t="s">
        <v>189</v>
      </c>
      <c r="SS437" s="316"/>
      <c r="ST437" s="19" t="s">
        <v>74</v>
      </c>
      <c r="SU437" s="325" t="s">
        <v>189</v>
      </c>
      <c r="SX437" s="364" t="s">
        <v>189</v>
      </c>
      <c r="SY437" s="19" t="s">
        <v>69</v>
      </c>
      <c r="SZ437" s="364" t="s">
        <v>189</v>
      </c>
      <c r="TB437" s="316"/>
      <c r="TC437" s="19" t="s">
        <v>74</v>
      </c>
      <c r="TD437" s="347" t="s">
        <v>448</v>
      </c>
      <c r="TG437" s="350">
        <f>SUM($F$1417)</f>
        <v>297</v>
      </c>
      <c r="TH437" s="19" t="s">
        <v>69</v>
      </c>
      <c r="TI437" s="12">
        <f>TG437*1.1</f>
        <v>326.70000000000005</v>
      </c>
      <c r="TK437" s="316"/>
      <c r="TL437" s="19" t="s">
        <v>74</v>
      </c>
      <c r="TM437" s="347" t="s">
        <v>438</v>
      </c>
      <c r="TP437" s="350">
        <f>SUM($F$1234)</f>
        <v>377</v>
      </c>
      <c r="TQ437" s="19" t="s">
        <v>69</v>
      </c>
      <c r="TR437" s="12">
        <f>TP437*1.1</f>
        <v>414.70000000000005</v>
      </c>
      <c r="TT437" s="316"/>
      <c r="TU437" s="19" t="s">
        <v>74</v>
      </c>
      <c r="TV437" s="347" t="s">
        <v>448</v>
      </c>
      <c r="TY437" s="350">
        <f>SUM($F$1417)</f>
        <v>297</v>
      </c>
      <c r="TZ437" s="19" t="s">
        <v>69</v>
      </c>
      <c r="UA437" s="12">
        <f>TY437*1.1</f>
        <v>326.70000000000005</v>
      </c>
      <c r="UC437" s="316"/>
      <c r="UD437" s="19" t="s">
        <v>74</v>
      </c>
      <c r="UE437" s="361" t="s">
        <v>438</v>
      </c>
      <c r="UH437" s="350">
        <f>SUM($F$1234)</f>
        <v>377</v>
      </c>
      <c r="UI437" s="19" t="s">
        <v>69</v>
      </c>
      <c r="UJ437" s="12">
        <f>UH437*1.1</f>
        <v>414.70000000000005</v>
      </c>
      <c r="UL437" s="316"/>
      <c r="UM437" s="19" t="s">
        <v>74</v>
      </c>
      <c r="UN437" s="358" t="s">
        <v>477</v>
      </c>
      <c r="UQ437" s="350">
        <f>SUM($F$669)</f>
        <v>42</v>
      </c>
      <c r="UR437" s="19" t="s">
        <v>69</v>
      </c>
      <c r="US437" s="12">
        <f>UQ437*1.1</f>
        <v>46.2</v>
      </c>
      <c r="UU437" s="316"/>
      <c r="UV437" s="19" t="s">
        <v>74</v>
      </c>
      <c r="UW437" s="347" t="s">
        <v>477</v>
      </c>
      <c r="UZ437" s="350">
        <f>SUM($F$669)</f>
        <v>42</v>
      </c>
      <c r="VA437" s="19" t="s">
        <v>69</v>
      </c>
      <c r="VB437" s="12">
        <f>UZ437*1.1</f>
        <v>46.2</v>
      </c>
      <c r="VD437" s="316"/>
      <c r="VE437" s="19" t="s">
        <v>74</v>
      </c>
      <c r="VF437" s="347" t="s">
        <v>484</v>
      </c>
      <c r="VI437" s="350">
        <f>SUM($F$865)</f>
        <v>383</v>
      </c>
      <c r="VJ437" s="19" t="s">
        <v>69</v>
      </c>
      <c r="VK437" s="12">
        <f>VI437*1.1</f>
        <v>421.3</v>
      </c>
      <c r="VM437" s="316"/>
      <c r="VN437" s="19" t="s">
        <v>74</v>
      </c>
      <c r="VO437" s="325" t="s">
        <v>497</v>
      </c>
      <c r="VR437" s="350">
        <f>SUM($F$1634)</f>
        <v>318</v>
      </c>
      <c r="VS437" s="19" t="s">
        <v>69</v>
      </c>
      <c r="VT437" s="12">
        <f>VR437*1.1</f>
        <v>349.8</v>
      </c>
      <c r="VV437" s="316"/>
      <c r="VW437" s="19" t="s">
        <v>74</v>
      </c>
      <c r="VX437" s="347" t="s">
        <v>458</v>
      </c>
      <c r="WA437" s="350">
        <f>SUM($F$510)</f>
        <v>433</v>
      </c>
      <c r="WB437" s="19" t="s">
        <v>69</v>
      </c>
      <c r="WC437" s="12">
        <f>WA437*1.1</f>
        <v>476.3</v>
      </c>
      <c r="WE437" s="316"/>
      <c r="WF437" s="19" t="s">
        <v>74</v>
      </c>
      <c r="WG437" s="347" t="s">
        <v>448</v>
      </c>
      <c r="WJ437" s="350">
        <f>SUM($F$1417)</f>
        <v>297</v>
      </c>
      <c r="WK437" s="19" t="s">
        <v>69</v>
      </c>
      <c r="WL437" s="12">
        <f>WJ437*1.1</f>
        <v>326.70000000000005</v>
      </c>
      <c r="WN437" s="316"/>
      <c r="WO437" s="19" t="s">
        <v>74</v>
      </c>
      <c r="WP437" s="347" t="s">
        <v>449</v>
      </c>
      <c r="WS437" s="350">
        <f>SUM($F$1740)</f>
        <v>199</v>
      </c>
      <c r="WT437" s="19" t="s">
        <v>69</v>
      </c>
      <c r="WU437" s="12">
        <f>WS437*1.1</f>
        <v>218.9</v>
      </c>
      <c r="WW437" s="316"/>
      <c r="WX437" s="19" t="s">
        <v>74</v>
      </c>
      <c r="WY437" s="347" t="s">
        <v>448</v>
      </c>
      <c r="XB437" s="350">
        <f>SUM($F$1417)</f>
        <v>297</v>
      </c>
      <c r="XC437" s="19" t="s">
        <v>69</v>
      </c>
      <c r="XD437" s="12">
        <f>XB437*1.1</f>
        <v>326.70000000000005</v>
      </c>
      <c r="XF437" s="316"/>
      <c r="XG437" s="19" t="s">
        <v>74</v>
      </c>
      <c r="XH437" s="347" t="s">
        <v>477</v>
      </c>
      <c r="XK437" s="350">
        <f>SUM($F$669)</f>
        <v>42</v>
      </c>
      <c r="XL437" s="19" t="s">
        <v>69</v>
      </c>
      <c r="XM437" s="12">
        <f>XK437*1.1</f>
        <v>46.2</v>
      </c>
      <c r="XO437" s="316"/>
      <c r="XP437" s="19" t="s">
        <v>74</v>
      </c>
      <c r="XQ437" s="325" t="s">
        <v>473</v>
      </c>
      <c r="XT437" s="350">
        <f>SUM($F$602)</f>
        <v>417</v>
      </c>
      <c r="XU437" s="19" t="s">
        <v>69</v>
      </c>
      <c r="XV437" s="12">
        <f>XT437*1.1</f>
        <v>458.70000000000005</v>
      </c>
      <c r="XX437" s="316"/>
      <c r="XY437" s="19" t="s">
        <v>74</v>
      </c>
      <c r="XZ437" s="347" t="s">
        <v>497</v>
      </c>
      <c r="YC437" s="350">
        <f>SUM($F$1634)</f>
        <v>318</v>
      </c>
      <c r="YD437" s="19" t="s">
        <v>69</v>
      </c>
      <c r="YE437" s="12">
        <f>YC437*1.1</f>
        <v>349.8</v>
      </c>
      <c r="YG437" s="316"/>
      <c r="YH437" s="19" t="s">
        <v>74</v>
      </c>
      <c r="YI437" s="366" t="s">
        <v>453</v>
      </c>
      <c r="YL437" s="350">
        <f>SUM($F$1296)</f>
        <v>199</v>
      </c>
      <c r="YM437" s="19" t="s">
        <v>69</v>
      </c>
      <c r="YN437" s="12">
        <f>YL437*1.1</f>
        <v>218.9</v>
      </c>
      <c r="YP437" s="316"/>
      <c r="YQ437" s="19" t="s">
        <v>74</v>
      </c>
      <c r="YR437" s="347" t="s">
        <v>449</v>
      </c>
      <c r="YU437" s="350">
        <f>SUM($F$1740)</f>
        <v>199</v>
      </c>
      <c r="YV437" s="19" t="s">
        <v>69</v>
      </c>
      <c r="YW437" s="12">
        <f>YU437*1.1</f>
        <v>218.9</v>
      </c>
      <c r="YY437" s="316"/>
      <c r="YZ437" s="19" t="s">
        <v>74</v>
      </c>
      <c r="ZA437" s="347" t="s">
        <v>497</v>
      </c>
      <c r="ZD437" s="350">
        <f>SUM($F$1634)</f>
        <v>318</v>
      </c>
      <c r="ZE437" s="19" t="s">
        <v>69</v>
      </c>
      <c r="ZF437" s="12">
        <f>ZD437*1.1</f>
        <v>349.8</v>
      </c>
      <c r="ZH437" s="316"/>
      <c r="ZI437" s="19" t="s">
        <v>74</v>
      </c>
      <c r="ZJ437" s="347" t="s">
        <v>497</v>
      </c>
      <c r="ZM437" s="350">
        <f>SUM($F$1634)</f>
        <v>318</v>
      </c>
      <c r="ZN437" s="19" t="s">
        <v>69</v>
      </c>
      <c r="ZO437" s="12">
        <f>ZM437*1.1</f>
        <v>349.8</v>
      </c>
      <c r="ZQ437" s="316"/>
      <c r="ZR437" s="19" t="s">
        <v>74</v>
      </c>
      <c r="ZS437" s="347" t="s">
        <v>484</v>
      </c>
      <c r="ZV437" s="350">
        <f>SUM($F$865)</f>
        <v>383</v>
      </c>
      <c r="ZW437" s="19" t="s">
        <v>69</v>
      </c>
      <c r="ZX437" s="12">
        <f>ZV437*1.1</f>
        <v>421.3</v>
      </c>
      <c r="ZZ437" s="316"/>
      <c r="AAA437" s="394"/>
      <c r="AAB437" s="341"/>
      <c r="AAC437" s="395"/>
      <c r="AAD437" s="395"/>
      <c r="AAE437" s="396"/>
      <c r="AAF437" s="394"/>
      <c r="AAG437" s="267"/>
      <c r="AAH437" s="395"/>
      <c r="AAI437" s="395"/>
      <c r="AAJ437" s="394"/>
      <c r="AAK437" s="341"/>
      <c r="AAL437" s="395"/>
      <c r="AAM437" s="395"/>
      <c r="AAN437" s="396"/>
      <c r="AAO437" s="394"/>
      <c r="AAP437" s="267"/>
      <c r="AAQ437" s="395"/>
      <c r="AAR437" s="395"/>
      <c r="AAS437" s="394"/>
      <c r="AAT437" s="341"/>
      <c r="AAU437" s="395"/>
      <c r="AAV437" s="395"/>
      <c r="AAW437" s="396"/>
      <c r="AAX437" s="394"/>
      <c r="AAY437" s="267"/>
      <c r="AAZ437" s="395"/>
      <c r="ABA437" s="395"/>
      <c r="ABB437" s="394"/>
      <c r="ABC437" s="341"/>
      <c r="ABD437" s="395"/>
      <c r="ABE437" s="395"/>
      <c r="ABF437" s="396"/>
      <c r="ABG437" s="394"/>
      <c r="ABH437" s="267"/>
      <c r="ABI437" s="395"/>
      <c r="ABJ437" s="395"/>
      <c r="ABK437" s="394"/>
      <c r="ABL437" s="341"/>
      <c r="ABM437" s="395"/>
      <c r="ABN437" s="395"/>
      <c r="ABO437" s="396"/>
      <c r="ABP437" s="394"/>
      <c r="ABQ437" s="267"/>
      <c r="ABR437" s="395"/>
      <c r="ABS437" s="395"/>
      <c r="ABT437" s="394"/>
      <c r="ABU437" s="341"/>
      <c r="ABV437" s="395"/>
      <c r="ABW437" s="395"/>
      <c r="ABX437" s="396"/>
      <c r="ABY437" s="394"/>
      <c r="ABZ437" s="267"/>
      <c r="ACA437" s="395"/>
      <c r="ACB437" s="395"/>
      <c r="ACC437" s="394"/>
      <c r="ACD437" s="341"/>
      <c r="ACE437" s="395"/>
      <c r="ACF437" s="395"/>
      <c r="ACG437" s="396"/>
      <c r="ACH437" s="394"/>
      <c r="ACI437" s="267"/>
      <c r="ACJ437" s="395"/>
      <c r="ACK437" s="395"/>
      <c r="ACL437" s="394"/>
      <c r="ACM437" s="341"/>
      <c r="ACN437" s="395"/>
      <c r="ACO437" s="395"/>
      <c r="ACP437" s="396"/>
      <c r="ACQ437" s="394"/>
      <c r="ACR437" s="267"/>
      <c r="ACS437" s="395"/>
      <c r="ACT437" s="395"/>
      <c r="ACU437" s="394"/>
      <c r="ACV437" s="341"/>
      <c r="ACW437" s="395"/>
      <c r="ACX437" s="395"/>
      <c r="ACY437" s="396"/>
      <c r="ACZ437" s="394"/>
      <c r="ADA437" s="267"/>
      <c r="ADB437" s="395"/>
      <c r="ADC437" s="395"/>
      <c r="ADD437" s="394"/>
      <c r="ADE437" s="341"/>
      <c r="ADF437" s="395"/>
      <c r="ADG437" s="395"/>
      <c r="ADH437" s="396"/>
      <c r="ADI437" s="394"/>
      <c r="ADJ437" s="267"/>
      <c r="ADK437" s="395"/>
      <c r="ADL437" s="395"/>
      <c r="ADM437" s="394"/>
      <c r="ADN437" s="341"/>
      <c r="ADO437" s="395"/>
      <c r="ADP437" s="395"/>
      <c r="ADQ437" s="396"/>
      <c r="ADR437" s="394"/>
      <c r="ADS437" s="267"/>
      <c r="ADT437" s="395"/>
      <c r="ADU437" s="395"/>
      <c r="ADV437" s="394"/>
      <c r="ADW437" s="341"/>
      <c r="ADX437" s="395"/>
      <c r="ADY437" s="395"/>
      <c r="ADZ437" s="396"/>
      <c r="AEA437" s="394"/>
      <c r="AEB437" s="267"/>
      <c r="AEC437" s="395"/>
      <c r="AED437" s="395"/>
    </row>
    <row r="438" spans="1:810" s="20" customFormat="1" ht="15">
      <c r="A438" s="19"/>
      <c r="B438" s="348"/>
      <c r="D438" s="19"/>
      <c r="E438" s="19"/>
      <c r="F438" s="19"/>
      <c r="G438" s="12"/>
      <c r="H438" s="12">
        <f>SUM(G433:G437)</f>
        <v>3022.8</v>
      </c>
      <c r="I438" s="21"/>
      <c r="J438" s="19"/>
      <c r="K438" s="348"/>
      <c r="N438" s="19"/>
      <c r="O438" s="19"/>
      <c r="P438" s="12"/>
      <c r="Q438" s="12">
        <f>SUM(P433:P437)</f>
        <v>3007.5</v>
      </c>
      <c r="R438" s="21"/>
      <c r="S438" s="19"/>
      <c r="T438" s="348"/>
      <c r="W438" s="19"/>
      <c r="X438" s="19"/>
      <c r="Y438" s="12"/>
      <c r="Z438" s="12">
        <f>SUM(Y433:Y437)</f>
        <v>3094.5</v>
      </c>
      <c r="AA438" s="21"/>
      <c r="AB438" s="19"/>
      <c r="AC438" s="348"/>
      <c r="AF438" s="19"/>
      <c r="AG438" s="19"/>
      <c r="AH438" s="12"/>
      <c r="AI438" s="12">
        <f>SUM(AH433:AH437)</f>
        <v>1953.3999999999999</v>
      </c>
      <c r="AJ438" s="21"/>
      <c r="AK438" s="19"/>
      <c r="AL438" s="348"/>
      <c r="AO438" s="19"/>
      <c r="AP438" s="19"/>
      <c r="AQ438" s="12"/>
      <c r="AR438" s="12">
        <f>SUM(AQ433:AQ437)</f>
        <v>2110.3000000000002</v>
      </c>
      <c r="AS438" s="21"/>
      <c r="AT438" s="19"/>
      <c r="AU438" s="348"/>
      <c r="AX438" s="19"/>
      <c r="AY438" s="19"/>
      <c r="AZ438" s="12"/>
      <c r="BA438" s="12">
        <f>SUM(AZ433:AZ437)</f>
        <v>2043.6000000000001</v>
      </c>
      <c r="BB438" s="21"/>
      <c r="BC438" s="19"/>
      <c r="BD438" s="116"/>
      <c r="BG438" s="19"/>
      <c r="BH438" s="19"/>
      <c r="BI438" s="12"/>
      <c r="BJ438" s="12">
        <f>SUM(BI433:BI437)</f>
        <v>1919.6</v>
      </c>
      <c r="BK438" s="21"/>
      <c r="BL438" s="19"/>
      <c r="BM438" s="348"/>
      <c r="BP438" s="19"/>
      <c r="BQ438" s="19"/>
      <c r="BR438" s="12"/>
      <c r="BS438" s="12">
        <f>SUM(BR433:BR437)</f>
        <v>2968.7</v>
      </c>
      <c r="BT438" s="21"/>
      <c r="BU438" s="19"/>
      <c r="BV438" s="348"/>
      <c r="BY438" s="19"/>
      <c r="BZ438" s="19"/>
      <c r="CA438" s="12"/>
      <c r="CB438" s="12">
        <f>SUM(CA433:CA437)</f>
        <v>2092.2999999999997</v>
      </c>
      <c r="CC438" s="21"/>
      <c r="CD438" s="19"/>
      <c r="CE438" s="348"/>
      <c r="CH438" s="19"/>
      <c r="CI438" s="19"/>
      <c r="CJ438" s="12"/>
      <c r="CK438" s="12">
        <f>SUM(CJ433:CJ437)</f>
        <v>2475.3000000000002</v>
      </c>
      <c r="CL438" s="21"/>
      <c r="CM438" s="19"/>
      <c r="CN438" s="348"/>
      <c r="CQ438" s="19"/>
      <c r="CR438" s="19"/>
      <c r="CS438" s="12"/>
      <c r="CT438" s="12">
        <f>SUM(CS433:CS437)</f>
        <v>2428.3000000000002</v>
      </c>
      <c r="CU438" s="21"/>
      <c r="CV438" s="19"/>
      <c r="CW438" s="348"/>
      <c r="CZ438" s="19"/>
      <c r="DA438" s="19"/>
      <c r="DB438" s="12"/>
      <c r="DC438" s="12">
        <f>SUM(DB433:DB437)</f>
        <v>2528.6000000000004</v>
      </c>
      <c r="DD438" s="21"/>
      <c r="DE438" s="19"/>
      <c r="DF438" s="348"/>
      <c r="DI438" s="19"/>
      <c r="DJ438" s="19"/>
      <c r="DK438" s="12"/>
      <c r="DL438" s="12">
        <f>SUM(DK433:DK437)</f>
        <v>2220.1</v>
      </c>
      <c r="DM438" s="21"/>
      <c r="DN438" s="19"/>
      <c r="DO438" s="348"/>
      <c r="DR438" s="19"/>
      <c r="DS438" s="19"/>
      <c r="DT438" s="12"/>
      <c r="DU438" s="12">
        <f>SUM(DT433:DT437)</f>
        <v>1847.1999999999998</v>
      </c>
      <c r="DV438" s="21"/>
      <c r="DW438" s="19"/>
      <c r="DX438" s="348"/>
      <c r="EA438" s="19"/>
      <c r="EB438" s="19"/>
      <c r="EC438" s="12"/>
      <c r="ED438" s="12">
        <f>SUM(EC433:EC437)</f>
        <v>2750.7000000000003</v>
      </c>
      <c r="EE438" s="21"/>
      <c r="EF438" s="19"/>
      <c r="EG438" s="348"/>
      <c r="EJ438" s="19"/>
      <c r="EK438" s="19"/>
      <c r="EL438" s="12"/>
      <c r="EM438" s="12">
        <f>SUM(EL433:EL437)</f>
        <v>2264.9</v>
      </c>
      <c r="EN438" s="21"/>
      <c r="EO438" s="19"/>
      <c r="EP438" s="348"/>
      <c r="ES438" s="19"/>
      <c r="ET438" s="19"/>
      <c r="EU438" s="12"/>
      <c r="EV438" s="12">
        <f>SUM(EU433:EU437)</f>
        <v>2386.5</v>
      </c>
      <c r="EW438" s="21"/>
      <c r="EX438" s="19"/>
      <c r="EY438" s="369"/>
      <c r="FB438" s="19"/>
      <c r="FC438" s="19"/>
      <c r="FD438" s="12"/>
      <c r="FE438" s="12">
        <f>SUM(FD433:FD437)</f>
        <v>2406.6999999999998</v>
      </c>
      <c r="FF438" s="21"/>
      <c r="FG438" s="19"/>
      <c r="FH438" s="348"/>
      <c r="FK438" s="19"/>
      <c r="FL438" s="19"/>
      <c r="FM438" s="12"/>
      <c r="FN438" s="12">
        <f>SUM(FM433:FM437)</f>
        <v>2606.1000000000004</v>
      </c>
      <c r="FO438" s="21"/>
      <c r="FP438" s="19"/>
      <c r="FQ438" s="348"/>
      <c r="FT438" s="19"/>
      <c r="FU438" s="19"/>
      <c r="FV438" s="12"/>
      <c r="FW438" s="12">
        <f>SUM(FV433:FV437)</f>
        <v>2261.6999999999998</v>
      </c>
      <c r="FX438" s="21"/>
      <c r="FY438" s="19"/>
      <c r="FZ438" s="348"/>
      <c r="GC438" s="19"/>
      <c r="GD438" s="19"/>
      <c r="GE438" s="12"/>
      <c r="GF438" s="12">
        <f>SUM(GE433:GE437)</f>
        <v>2294.3999999999996</v>
      </c>
      <c r="GG438" s="21"/>
      <c r="GH438" s="19"/>
      <c r="GI438" s="348"/>
      <c r="GL438" s="19"/>
      <c r="GM438" s="19"/>
      <c r="GN438" s="12"/>
      <c r="GO438" s="12">
        <f>SUM(GN433:GN437)</f>
        <v>3017.4</v>
      </c>
      <c r="GP438" s="21"/>
      <c r="GQ438" s="19"/>
      <c r="GR438" s="348"/>
      <c r="GU438" s="19"/>
      <c r="GV438" s="19"/>
      <c r="GW438" s="12"/>
      <c r="GX438" s="12">
        <f>SUM(GW433:GW437)</f>
        <v>1857.6000000000001</v>
      </c>
      <c r="GY438" s="21"/>
      <c r="GZ438" s="19"/>
      <c r="HA438" s="348"/>
      <c r="HD438" s="19"/>
      <c r="HE438" s="19"/>
      <c r="HF438" s="12"/>
      <c r="HG438" s="12">
        <f>SUM(HF433:HF437)</f>
        <v>2011.6</v>
      </c>
      <c r="HH438" s="21"/>
      <c r="HI438" s="19"/>
      <c r="HJ438" s="348"/>
      <c r="HM438" s="19"/>
      <c r="HN438" s="19"/>
      <c r="HO438" s="12"/>
      <c r="HP438" s="12">
        <f>SUM(HO433:HO437)</f>
        <v>1917.7</v>
      </c>
      <c r="HQ438" s="21"/>
      <c r="HR438" s="19"/>
      <c r="HS438" s="348"/>
      <c r="HV438" s="19"/>
      <c r="HW438" s="19"/>
      <c r="HX438" s="12"/>
      <c r="HY438" s="12">
        <f>SUM(HX433:HX437)</f>
        <v>3039.8</v>
      </c>
      <c r="HZ438" s="21"/>
      <c r="IA438" s="19"/>
      <c r="IB438" s="348"/>
      <c r="IE438" s="19"/>
      <c r="IF438" s="19"/>
      <c r="IG438" s="12"/>
      <c r="IH438" s="12">
        <f>SUM(IG433:IG437)</f>
        <v>2410.9</v>
      </c>
      <c r="II438" s="21"/>
      <c r="IJ438" s="19"/>
      <c r="IK438" s="348"/>
      <c r="IN438" s="19"/>
      <c r="IO438" s="19"/>
      <c r="IP438" s="12"/>
      <c r="IQ438" s="12">
        <f>SUM(IP433:IP437)</f>
        <v>2153.3000000000002</v>
      </c>
      <c r="IR438" s="21"/>
      <c r="IS438" s="19"/>
      <c r="IW438" s="19"/>
      <c r="IX438" s="19"/>
      <c r="IY438" s="19"/>
      <c r="IZ438" s="12">
        <f>SUM(IY433:IY437)</f>
        <v>0</v>
      </c>
      <c r="JA438" s="21"/>
      <c r="JB438" s="19"/>
      <c r="JC438" s="348"/>
      <c r="JF438" s="19"/>
      <c r="JG438" s="19"/>
      <c r="JH438" s="12"/>
      <c r="JI438" s="12">
        <f>SUM(JH433:JH437)</f>
        <v>2727.4</v>
      </c>
      <c r="JJ438" s="21"/>
      <c r="JK438" s="19"/>
      <c r="JL438" s="348"/>
      <c r="JO438" s="19"/>
      <c r="JP438" s="19"/>
      <c r="JQ438" s="12"/>
      <c r="JR438" s="12">
        <f>SUM(JQ433:JQ437)</f>
        <v>2523.1999999999998</v>
      </c>
      <c r="JS438" s="21"/>
      <c r="JT438" s="19"/>
      <c r="JU438" s="355"/>
      <c r="JX438" s="19"/>
      <c r="JY438" s="19"/>
      <c r="JZ438" s="12"/>
      <c r="KA438" s="12">
        <f>SUM(JZ433:JZ437)</f>
        <v>2661</v>
      </c>
      <c r="KB438" s="21"/>
      <c r="KC438" s="19"/>
      <c r="KD438" s="348"/>
      <c r="KG438" s="19"/>
      <c r="KH438" s="19"/>
      <c r="KI438" s="12"/>
      <c r="KJ438" s="12">
        <f>SUM(KI433:KI437)</f>
        <v>2330.1</v>
      </c>
      <c r="KK438" s="21"/>
      <c r="KL438" s="19"/>
      <c r="KM438" s="348"/>
      <c r="KP438" s="19"/>
      <c r="KQ438" s="19"/>
      <c r="KR438" s="12"/>
      <c r="KS438" s="12">
        <f>SUM(KR433:KR437)</f>
        <v>2514.7000000000003</v>
      </c>
      <c r="KT438" s="21"/>
      <c r="KU438" s="19"/>
      <c r="KV438" s="348"/>
      <c r="KY438" s="19"/>
      <c r="KZ438" s="19"/>
      <c r="LA438" s="12"/>
      <c r="LB438" s="12">
        <f>SUM(LA433:LA437)</f>
        <v>2823</v>
      </c>
      <c r="LC438" s="21"/>
      <c r="LD438" s="19"/>
      <c r="LE438" s="348"/>
      <c r="LH438" s="19"/>
      <c r="LI438" s="19"/>
      <c r="LJ438" s="12"/>
      <c r="LK438" s="12">
        <f>SUM(LJ433:LJ437)</f>
        <v>1988.3999999999999</v>
      </c>
      <c r="LL438" s="21"/>
      <c r="LM438" s="19"/>
      <c r="LN438" s="348"/>
      <c r="LQ438" s="19"/>
      <c r="LR438" s="19"/>
      <c r="LS438" s="12"/>
      <c r="LT438" s="12">
        <f>SUM(LS433:LS437)</f>
        <v>2168.3000000000002</v>
      </c>
      <c r="LU438" s="21"/>
      <c r="LV438" s="19"/>
      <c r="LW438" s="348"/>
      <c r="LZ438" s="19"/>
      <c r="MA438" s="19"/>
      <c r="MB438" s="12"/>
      <c r="MC438" s="12">
        <f>SUM(MB433:MB437)</f>
        <v>1955.5</v>
      </c>
      <c r="MD438" s="21"/>
      <c r="ME438" s="19"/>
      <c r="MF438" s="348"/>
      <c r="MI438" s="19"/>
      <c r="MJ438" s="19"/>
      <c r="MK438" s="12"/>
      <c r="ML438" s="12">
        <f>SUM(MK433:MK437)</f>
        <v>2317.4</v>
      </c>
      <c r="MM438" s="21"/>
      <c r="MN438" s="19"/>
      <c r="MO438" s="348"/>
      <c r="MR438" s="19"/>
      <c r="MS438" s="19"/>
      <c r="MT438" s="12"/>
      <c r="MU438" s="12">
        <f>SUM(MT433:MT437)</f>
        <v>2000.3999999999999</v>
      </c>
      <c r="MV438" s="21"/>
      <c r="MW438" s="19"/>
      <c r="MX438" s="348"/>
      <c r="NA438" s="19"/>
      <c r="NB438" s="19"/>
      <c r="NC438" s="12"/>
      <c r="ND438" s="12">
        <f>SUM(NC433:NC437)</f>
        <v>2261.9</v>
      </c>
      <c r="NE438" s="21"/>
      <c r="NF438" s="19"/>
      <c r="NG438" s="348"/>
      <c r="NJ438" s="19"/>
      <c r="NK438" s="19"/>
      <c r="NL438" s="12"/>
      <c r="NM438" s="12">
        <f>SUM(NL433:NL437)</f>
        <v>2897</v>
      </c>
      <c r="NN438" s="21"/>
      <c r="NO438" s="19"/>
      <c r="NP438" s="348"/>
      <c r="NS438" s="19"/>
      <c r="NT438" s="19"/>
      <c r="NU438" s="12"/>
      <c r="NV438" s="12">
        <f>SUM(NU433:NU437)</f>
        <v>2419.6000000000004</v>
      </c>
      <c r="NW438" s="21"/>
      <c r="NX438" s="19"/>
      <c r="NY438" s="348"/>
      <c r="OB438" s="19"/>
      <c r="OC438" s="19"/>
      <c r="OD438" s="12"/>
      <c r="OE438" s="12">
        <f>SUM(OD433:OD437)</f>
        <v>1942.8</v>
      </c>
      <c r="OF438" s="21"/>
      <c r="OG438" s="19"/>
      <c r="OH438" s="348"/>
      <c r="OK438" s="19"/>
      <c r="OL438" s="19"/>
      <c r="OM438" s="12"/>
      <c r="ON438" s="12">
        <f>SUM(OM433:OM437)</f>
        <v>1992.9999999999998</v>
      </c>
      <c r="OO438" s="21"/>
      <c r="OP438" s="19"/>
      <c r="OQ438" s="348"/>
      <c r="OT438" s="19"/>
      <c r="OU438" s="19"/>
      <c r="OV438" s="12"/>
      <c r="OW438" s="12">
        <f>SUM(OV433:OV437)</f>
        <v>2518</v>
      </c>
      <c r="OX438" s="21"/>
      <c r="OY438" s="19"/>
      <c r="OZ438" s="348"/>
      <c r="PC438" s="19"/>
      <c r="PD438" s="19"/>
      <c r="PE438" s="12"/>
      <c r="PF438" s="12">
        <f>SUM(PE433:PE437)</f>
        <v>2481.9</v>
      </c>
      <c r="PG438" s="21"/>
      <c r="PH438" s="19"/>
      <c r="PI438" s="348"/>
      <c r="PL438" s="19"/>
      <c r="PM438" s="19"/>
      <c r="PN438" s="12"/>
      <c r="PO438" s="12">
        <f>SUM(PN433:PN437)</f>
        <v>2555.6000000000004</v>
      </c>
      <c r="PP438" s="21"/>
      <c r="PQ438" s="19"/>
      <c r="PR438" s="348"/>
      <c r="PU438" s="19"/>
      <c r="PV438" s="19"/>
      <c r="PW438" s="12"/>
      <c r="PX438" s="12">
        <f>SUM(PW433:PW437)</f>
        <v>2009.1999999999998</v>
      </c>
      <c r="PY438" s="21"/>
      <c r="PZ438" s="19"/>
      <c r="QD438" s="19"/>
      <c r="QE438" s="19"/>
      <c r="QF438" s="19"/>
      <c r="QG438" s="12">
        <f>SUM(QF433:QF437)</f>
        <v>0</v>
      </c>
      <c r="QH438" s="21"/>
      <c r="QI438" s="19"/>
      <c r="QJ438" s="348"/>
      <c r="QM438" s="19"/>
      <c r="QN438" s="19"/>
      <c r="QO438" s="12"/>
      <c r="QP438" s="12">
        <f>SUM(QO433:QO437)</f>
        <v>2518.1000000000004</v>
      </c>
      <c r="QQ438" s="21"/>
      <c r="QR438" s="19"/>
      <c r="QS438" s="369"/>
      <c r="QV438" s="19"/>
      <c r="QW438" s="19"/>
      <c r="QX438" s="12"/>
      <c r="QY438" s="12">
        <f>SUM(QX433:QX437)</f>
        <v>2090.3000000000002</v>
      </c>
      <c r="QZ438" s="21"/>
      <c r="RA438" s="19"/>
      <c r="RB438" s="348"/>
      <c r="RE438" s="19"/>
      <c r="RF438" s="19"/>
      <c r="RG438" s="12"/>
      <c r="RH438" s="12">
        <f>SUM(RG433:RG437)</f>
        <v>2669</v>
      </c>
      <c r="RI438" s="21"/>
      <c r="RJ438" s="19"/>
      <c r="RK438" s="348"/>
      <c r="RN438" s="19"/>
      <c r="RO438" s="19"/>
      <c r="RP438" s="12"/>
      <c r="RQ438" s="12">
        <f>SUM(RP433:RP437)</f>
        <v>2017.2</v>
      </c>
      <c r="RR438" s="21"/>
      <c r="RS438" s="19"/>
      <c r="RW438" s="19"/>
      <c r="RX438" s="19"/>
      <c r="RY438" s="19"/>
      <c r="RZ438" s="12">
        <f>SUM(RY433:RY437)</f>
        <v>0</v>
      </c>
      <c r="SA438" s="316"/>
      <c r="SB438" s="19"/>
      <c r="SF438" s="19"/>
      <c r="SG438" s="19"/>
      <c r="SH438" s="19"/>
      <c r="SI438" s="12">
        <f>SUM(SH433:SH437)</f>
        <v>0</v>
      </c>
      <c r="SJ438" s="316"/>
      <c r="SK438" s="19"/>
      <c r="SO438" s="19"/>
      <c r="SP438" s="19"/>
      <c r="SQ438" s="19"/>
      <c r="SR438" s="12">
        <f>SUM(SQ433:SQ437)</f>
        <v>0</v>
      </c>
      <c r="SS438" s="316"/>
      <c r="ST438" s="19"/>
      <c r="SX438" s="19"/>
      <c r="SY438" s="19"/>
      <c r="SZ438" s="19"/>
      <c r="TA438" s="12">
        <f>SUM(SZ433:SZ437)</f>
        <v>0</v>
      </c>
      <c r="TB438" s="316"/>
      <c r="TC438" s="19"/>
      <c r="TD438" s="348"/>
      <c r="TG438" s="19"/>
      <c r="TJ438" s="12">
        <f>SUM(TI433:TI437)</f>
        <v>2858.5999999999995</v>
      </c>
      <c r="TK438" s="316"/>
      <c r="TL438" s="19"/>
      <c r="TM438" s="348"/>
      <c r="TP438" s="19"/>
      <c r="TS438" s="12">
        <f>SUM(TR433:TR437)</f>
        <v>1772.5</v>
      </c>
      <c r="TT438" s="316"/>
      <c r="TU438" s="19"/>
      <c r="TV438" s="348"/>
      <c r="TY438" s="19"/>
      <c r="UB438" s="12">
        <f>SUM(UA433:UA437)</f>
        <v>1644.7</v>
      </c>
      <c r="UC438" s="316"/>
      <c r="UD438" s="19"/>
      <c r="UE438" s="360"/>
      <c r="UH438" s="19"/>
      <c r="UK438" s="12">
        <f>SUM(UJ433:UJ437)</f>
        <v>2541.1000000000004</v>
      </c>
      <c r="UL438" s="316"/>
      <c r="UM438" s="19"/>
      <c r="UN438" s="356"/>
      <c r="UQ438" s="19"/>
      <c r="UT438" s="12">
        <f>SUM(US433:US437)</f>
        <v>2132.1999999999998</v>
      </c>
      <c r="UU438" s="316"/>
      <c r="UV438" s="19"/>
      <c r="UW438" s="348"/>
      <c r="UZ438" s="19"/>
      <c r="VC438" s="12">
        <f>SUM(VB433:VB437)</f>
        <v>2281.2999999999997</v>
      </c>
      <c r="VD438" s="316"/>
      <c r="VE438" s="19"/>
      <c r="VF438" s="348"/>
      <c r="VI438" s="19"/>
      <c r="VL438" s="12">
        <f>SUM(VK433:VK437)</f>
        <v>1768.3</v>
      </c>
      <c r="VM438" s="316"/>
      <c r="VN438" s="19"/>
      <c r="VR438" s="19"/>
      <c r="VU438" s="12">
        <f>SUM(VT433:VT437)</f>
        <v>2071.3999999999996</v>
      </c>
      <c r="VV438" s="316"/>
      <c r="VW438" s="19"/>
      <c r="VX438" s="348"/>
      <c r="WA438" s="19"/>
      <c r="WD438" s="12">
        <f>SUM(WC433:WC437)</f>
        <v>2169.9</v>
      </c>
      <c r="WE438" s="316"/>
      <c r="WF438" s="19"/>
      <c r="WG438" s="348"/>
      <c r="WJ438" s="19"/>
      <c r="WM438" s="12">
        <f>SUM(WL433:WL437)</f>
        <v>2414.9000000000005</v>
      </c>
      <c r="WN438" s="316"/>
      <c r="WO438" s="19"/>
      <c r="WS438" s="19"/>
      <c r="WV438" s="12">
        <f>SUM(WU433:WU437)</f>
        <v>2095.4999999999995</v>
      </c>
      <c r="WW438" s="316"/>
      <c r="WX438" s="19"/>
      <c r="WY438" s="348"/>
      <c r="XB438" s="19"/>
      <c r="XE438" s="12">
        <f>SUM(XD433:XD437)</f>
        <v>1908</v>
      </c>
      <c r="XF438" s="316"/>
      <c r="XG438" s="19"/>
      <c r="XH438" s="348"/>
      <c r="XK438" s="19"/>
      <c r="XN438" s="12">
        <f>SUM(XM433:XM437)</f>
        <v>2148.9999999999995</v>
      </c>
      <c r="XO438" s="316"/>
      <c r="XP438" s="19"/>
      <c r="XT438" s="19"/>
      <c r="XW438" s="12">
        <f>SUM(XV433:XV437)</f>
        <v>2943.3999999999996</v>
      </c>
      <c r="XX438" s="316"/>
      <c r="XY438" s="19"/>
      <c r="YC438" s="19"/>
      <c r="YF438" s="12">
        <f>SUM(YE433:YE437)</f>
        <v>2651.4</v>
      </c>
      <c r="YG438" s="316"/>
      <c r="YH438" s="19"/>
      <c r="YI438" s="366"/>
      <c r="YL438" s="19"/>
      <c r="YO438" s="12">
        <f>SUM(YN433:YN437)</f>
        <v>2410.2000000000003</v>
      </c>
      <c r="YP438" s="316"/>
      <c r="YQ438" s="19"/>
      <c r="YR438" s="348"/>
      <c r="YU438" s="19"/>
      <c r="YX438" s="12">
        <f>SUM(YW433:YW437)</f>
        <v>2000.5000000000002</v>
      </c>
      <c r="YY438" s="316"/>
      <c r="YZ438" s="19"/>
      <c r="ZA438" s="348"/>
      <c r="ZD438" s="19"/>
      <c r="ZG438" s="12">
        <f>SUM(ZF433:ZF437)</f>
        <v>2715.3</v>
      </c>
      <c r="ZH438" s="316"/>
      <c r="ZI438" s="19"/>
      <c r="ZJ438" s="348"/>
      <c r="ZM438" s="19"/>
      <c r="ZP438" s="12">
        <f>SUM(ZO433:ZO437)</f>
        <v>2586</v>
      </c>
      <c r="ZQ438" s="316"/>
      <c r="ZR438" s="19"/>
      <c r="ZS438" s="348"/>
      <c r="ZV438" s="19"/>
      <c r="ZY438" s="12">
        <f>SUM(ZX433:ZX437)</f>
        <v>1989.9999999999998</v>
      </c>
      <c r="ZZ438" s="316"/>
      <c r="AAA438" s="394"/>
      <c r="AAB438" s="395"/>
      <c r="AAC438" s="395"/>
      <c r="AAD438" s="395"/>
      <c r="AAE438" s="394"/>
      <c r="AAF438" s="395"/>
      <c r="AAG438" s="395"/>
      <c r="AAH438" s="267"/>
      <c r="AAI438" s="395"/>
      <c r="AAJ438" s="394"/>
      <c r="AAK438" s="395"/>
      <c r="AAL438" s="395"/>
      <c r="AAM438" s="395"/>
      <c r="AAN438" s="394"/>
      <c r="AAO438" s="395"/>
      <c r="AAP438" s="395"/>
      <c r="AAQ438" s="267"/>
      <c r="AAR438" s="395"/>
      <c r="AAS438" s="394"/>
      <c r="AAT438" s="395"/>
      <c r="AAU438" s="395"/>
      <c r="AAV438" s="395"/>
      <c r="AAW438" s="394"/>
      <c r="AAX438" s="395"/>
      <c r="AAY438" s="395"/>
      <c r="AAZ438" s="267"/>
      <c r="ABA438" s="395"/>
      <c r="ABB438" s="394"/>
      <c r="ABC438" s="395"/>
      <c r="ABD438" s="395"/>
      <c r="ABE438" s="395"/>
      <c r="ABF438" s="394"/>
      <c r="ABG438" s="395"/>
      <c r="ABH438" s="395"/>
      <c r="ABI438" s="267"/>
      <c r="ABJ438" s="395"/>
      <c r="ABK438" s="394"/>
      <c r="ABL438" s="395"/>
      <c r="ABM438" s="395"/>
      <c r="ABN438" s="395"/>
      <c r="ABO438" s="394"/>
      <c r="ABP438" s="395"/>
      <c r="ABQ438" s="395"/>
      <c r="ABR438" s="267"/>
      <c r="ABS438" s="395"/>
      <c r="ABT438" s="394"/>
      <c r="ABU438" s="395"/>
      <c r="ABV438" s="395"/>
      <c r="ABW438" s="395"/>
      <c r="ABX438" s="394"/>
      <c r="ABY438" s="395"/>
      <c r="ABZ438" s="395"/>
      <c r="ACA438" s="267"/>
      <c r="ACB438" s="395"/>
      <c r="ACC438" s="394"/>
      <c r="ACD438" s="395"/>
      <c r="ACE438" s="395"/>
      <c r="ACF438" s="395"/>
      <c r="ACG438" s="394"/>
      <c r="ACH438" s="395"/>
      <c r="ACI438" s="395"/>
      <c r="ACJ438" s="267"/>
      <c r="ACK438" s="395"/>
      <c r="ACL438" s="394"/>
      <c r="ACM438" s="395"/>
      <c r="ACN438" s="395"/>
      <c r="ACO438" s="395"/>
      <c r="ACP438" s="394"/>
      <c r="ACQ438" s="395"/>
      <c r="ACR438" s="395"/>
      <c r="ACS438" s="267"/>
      <c r="ACT438" s="395"/>
      <c r="ACU438" s="394"/>
      <c r="ACV438" s="395"/>
      <c r="ACW438" s="395"/>
      <c r="ACX438" s="395"/>
      <c r="ACY438" s="394"/>
      <c r="ACZ438" s="395"/>
      <c r="ADA438" s="395"/>
      <c r="ADB438" s="267"/>
      <c r="ADC438" s="395"/>
      <c r="ADD438" s="394"/>
      <c r="ADE438" s="395"/>
      <c r="ADF438" s="395"/>
      <c r="ADG438" s="395"/>
      <c r="ADH438" s="394"/>
      <c r="ADI438" s="395"/>
      <c r="ADJ438" s="395"/>
      <c r="ADK438" s="267"/>
      <c r="ADL438" s="395"/>
      <c r="ADM438" s="394"/>
      <c r="ADN438" s="395"/>
      <c r="ADO438" s="395"/>
      <c r="ADP438" s="395"/>
      <c r="ADQ438" s="394"/>
      <c r="ADR438" s="395"/>
      <c r="ADS438" s="395"/>
      <c r="ADT438" s="267"/>
      <c r="ADU438" s="395"/>
      <c r="ADV438" s="394"/>
      <c r="ADW438" s="395"/>
      <c r="ADX438" s="395"/>
      <c r="ADY438" s="395"/>
      <c r="ADZ438" s="394"/>
      <c r="AEA438" s="395"/>
      <c r="AEB438" s="395"/>
      <c r="AEC438" s="267"/>
      <c r="AED438" s="395"/>
    </row>
    <row r="439" spans="1:810" s="20" customFormat="1" ht="15">
      <c r="A439" s="19" t="s">
        <v>75</v>
      </c>
      <c r="B439" s="347" t="s">
        <v>1099</v>
      </c>
      <c r="D439" s="350"/>
      <c r="E439" s="350">
        <f>SUM($F$1019)</f>
        <v>258</v>
      </c>
      <c r="F439" s="19" t="s">
        <v>61</v>
      </c>
      <c r="G439" s="12">
        <f>E439*1.5</f>
        <v>387</v>
      </c>
      <c r="H439" s="12"/>
      <c r="I439" s="21"/>
      <c r="J439" s="19" t="s">
        <v>75</v>
      </c>
      <c r="K439" s="347" t="s">
        <v>476</v>
      </c>
      <c r="N439" s="350">
        <f>SUM($F$1142)</f>
        <v>338</v>
      </c>
      <c r="O439" s="19" t="s">
        <v>61</v>
      </c>
      <c r="P439" s="12">
        <f>N439*1.5</f>
        <v>507</v>
      </c>
      <c r="Q439" s="12"/>
      <c r="R439" s="21"/>
      <c r="S439" s="19" t="s">
        <v>75</v>
      </c>
      <c r="T439" s="347" t="s">
        <v>1099</v>
      </c>
      <c r="W439" s="350">
        <f>SUM($F$1019)</f>
        <v>258</v>
      </c>
      <c r="X439" s="19" t="s">
        <v>61</v>
      </c>
      <c r="Y439" s="12">
        <f>W439*1.5</f>
        <v>387</v>
      </c>
      <c r="Z439" s="12"/>
      <c r="AA439" s="21"/>
      <c r="AB439" s="19" t="s">
        <v>75</v>
      </c>
      <c r="AC439" s="347" t="s">
        <v>1099</v>
      </c>
      <c r="AF439" s="350">
        <f>SUM($F$1019)</f>
        <v>258</v>
      </c>
      <c r="AG439" s="19" t="s">
        <v>61</v>
      </c>
      <c r="AH439" s="12">
        <f>AF439*1.5</f>
        <v>387</v>
      </c>
      <c r="AI439" s="12"/>
      <c r="AJ439" s="21"/>
      <c r="AK439" s="19" t="s">
        <v>75</v>
      </c>
      <c r="AL439" s="347" t="s">
        <v>501</v>
      </c>
      <c r="AO439" s="350">
        <f>SUM($F$1653)</f>
        <v>943</v>
      </c>
      <c r="AP439" s="19" t="s">
        <v>61</v>
      </c>
      <c r="AQ439" s="12">
        <f>AO439*1.5</f>
        <v>1414.5</v>
      </c>
      <c r="AR439" s="12"/>
      <c r="AS439" s="21"/>
      <c r="AT439" s="19" t="s">
        <v>75</v>
      </c>
      <c r="AU439" s="347" t="s">
        <v>491</v>
      </c>
      <c r="AX439" s="350">
        <f>SUM($F$969)</f>
        <v>55</v>
      </c>
      <c r="AY439" s="19" t="s">
        <v>61</v>
      </c>
      <c r="AZ439" s="12">
        <f>AX439*1.5</f>
        <v>82.5</v>
      </c>
      <c r="BA439" s="12"/>
      <c r="BB439" s="21"/>
      <c r="BC439" s="19" t="s">
        <v>75</v>
      </c>
      <c r="BD439" s="347" t="s">
        <v>455</v>
      </c>
      <c r="BG439" s="350">
        <f>SUM($F$692)</f>
        <v>868</v>
      </c>
      <c r="BH439" s="19" t="s">
        <v>61</v>
      </c>
      <c r="BI439" s="12">
        <f>BG439*1.5</f>
        <v>1302</v>
      </c>
      <c r="BJ439" s="12"/>
      <c r="BK439" s="21"/>
      <c r="BL439" s="19" t="s">
        <v>75</v>
      </c>
      <c r="BM439" s="347" t="s">
        <v>491</v>
      </c>
      <c r="BP439" s="350">
        <f>SUM($F$969)</f>
        <v>55</v>
      </c>
      <c r="BQ439" s="19" t="s">
        <v>61</v>
      </c>
      <c r="BR439" s="12">
        <f>BP439*1.5</f>
        <v>82.5</v>
      </c>
      <c r="BS439" s="12"/>
      <c r="BT439" s="21"/>
      <c r="BU439" s="19" t="s">
        <v>75</v>
      </c>
      <c r="BV439" s="347" t="s">
        <v>455</v>
      </c>
      <c r="BY439" s="350">
        <f>SUM($F$692)</f>
        <v>868</v>
      </c>
      <c r="BZ439" s="19" t="s">
        <v>61</v>
      </c>
      <c r="CA439" s="12">
        <f>BY439*1.5</f>
        <v>1302</v>
      </c>
      <c r="CB439" s="12"/>
      <c r="CC439" s="21"/>
      <c r="CD439" s="19" t="s">
        <v>75</v>
      </c>
      <c r="CE439" s="347" t="s">
        <v>455</v>
      </c>
      <c r="CH439" s="350">
        <f>SUM($F$692)</f>
        <v>868</v>
      </c>
      <c r="CI439" s="19" t="s">
        <v>61</v>
      </c>
      <c r="CJ439" s="12">
        <f>CH439*1.5</f>
        <v>1302</v>
      </c>
      <c r="CK439" s="12"/>
      <c r="CL439" s="21"/>
      <c r="CM439" s="19" t="s">
        <v>75</v>
      </c>
      <c r="CN439" s="347" t="s">
        <v>562</v>
      </c>
      <c r="CQ439" s="350">
        <f>SUM($F$1664)</f>
        <v>584</v>
      </c>
      <c r="CR439" s="19" t="s">
        <v>61</v>
      </c>
      <c r="CS439" s="12">
        <f>CQ439*1.5</f>
        <v>876</v>
      </c>
      <c r="CT439" s="12"/>
      <c r="CU439" s="21"/>
      <c r="CV439" s="19" t="s">
        <v>75</v>
      </c>
      <c r="CW439" s="347" t="s">
        <v>562</v>
      </c>
      <c r="CZ439" s="350">
        <f>SUM($F$1664)</f>
        <v>584</v>
      </c>
      <c r="DA439" s="19" t="s">
        <v>61</v>
      </c>
      <c r="DB439" s="12">
        <f>CZ439*1.5</f>
        <v>876</v>
      </c>
      <c r="DC439" s="12"/>
      <c r="DD439" s="21"/>
      <c r="DE439" s="19" t="s">
        <v>75</v>
      </c>
      <c r="DF439" s="347" t="s">
        <v>562</v>
      </c>
      <c r="DI439" s="350">
        <f>SUM($F$1664)</f>
        <v>584</v>
      </c>
      <c r="DJ439" s="19" t="s">
        <v>61</v>
      </c>
      <c r="DK439" s="12">
        <f>DI439*1.5</f>
        <v>876</v>
      </c>
      <c r="DL439" s="12"/>
      <c r="DM439" s="21"/>
      <c r="DN439" s="19" t="s">
        <v>75</v>
      </c>
      <c r="DO439" s="347" t="s">
        <v>562</v>
      </c>
      <c r="DR439" s="350">
        <f>SUM($F$1664)</f>
        <v>584</v>
      </c>
      <c r="DS439" s="19" t="s">
        <v>61</v>
      </c>
      <c r="DT439" s="12">
        <f>DR439*1.5</f>
        <v>876</v>
      </c>
      <c r="DU439" s="12"/>
      <c r="DV439" s="21"/>
      <c r="DW439" s="19" t="s">
        <v>75</v>
      </c>
      <c r="DX439" s="347" t="s">
        <v>1111</v>
      </c>
      <c r="EA439" s="350">
        <f>SUM($F$863)</f>
        <v>342</v>
      </c>
      <c r="EB439" s="19" t="s">
        <v>61</v>
      </c>
      <c r="EC439" s="12">
        <f>EA439*1.5</f>
        <v>513</v>
      </c>
      <c r="ED439" s="12"/>
      <c r="EE439" s="21"/>
      <c r="EF439" s="19" t="s">
        <v>75</v>
      </c>
      <c r="EG439" s="347" t="s">
        <v>562</v>
      </c>
      <c r="EJ439" s="350">
        <f>SUM($F$1664)</f>
        <v>584</v>
      </c>
      <c r="EK439" s="19" t="s">
        <v>61</v>
      </c>
      <c r="EL439" s="12">
        <f>EJ439*1.5</f>
        <v>876</v>
      </c>
      <c r="EM439" s="12"/>
      <c r="EN439" s="21"/>
      <c r="EO439" s="19" t="s">
        <v>75</v>
      </c>
      <c r="EP439" s="347" t="s">
        <v>465</v>
      </c>
      <c r="ES439" s="350">
        <f>SUM($F$1608)</f>
        <v>152</v>
      </c>
      <c r="ET439" s="19" t="s">
        <v>61</v>
      </c>
      <c r="EU439" s="12">
        <f>ES439*1.5</f>
        <v>228</v>
      </c>
      <c r="EV439" s="12"/>
      <c r="EW439" s="21"/>
      <c r="EX439" s="19" t="s">
        <v>75</v>
      </c>
      <c r="EY439" s="368" t="s">
        <v>455</v>
      </c>
      <c r="FB439" s="350">
        <f>SUM($F$692)</f>
        <v>868</v>
      </c>
      <c r="FC439" s="19" t="s">
        <v>61</v>
      </c>
      <c r="FD439" s="12">
        <f>FB439*1.5</f>
        <v>1302</v>
      </c>
      <c r="FE439" s="12"/>
      <c r="FF439" s="21"/>
      <c r="FG439" s="19" t="s">
        <v>75</v>
      </c>
      <c r="FH439" s="347" t="s">
        <v>476</v>
      </c>
      <c r="FK439" s="350">
        <f>SUM($F$1142)</f>
        <v>338</v>
      </c>
      <c r="FL439" s="19" t="s">
        <v>61</v>
      </c>
      <c r="FM439" s="12">
        <f>FK439*1.5</f>
        <v>507</v>
      </c>
      <c r="FN439" s="12"/>
      <c r="FO439" s="21"/>
      <c r="FP439" s="19" t="s">
        <v>75</v>
      </c>
      <c r="FQ439" s="349" t="s">
        <v>562</v>
      </c>
      <c r="FT439" s="350">
        <f>SUM($F$1664)</f>
        <v>584</v>
      </c>
      <c r="FU439" s="19" t="s">
        <v>2624</v>
      </c>
      <c r="FV439" s="12">
        <f>FT439*1.5*1.3</f>
        <v>1138.8</v>
      </c>
      <c r="FW439" s="12"/>
      <c r="FX439" s="21"/>
      <c r="FY439" s="19" t="s">
        <v>75</v>
      </c>
      <c r="FZ439" s="347" t="s">
        <v>1111</v>
      </c>
      <c r="GC439" s="350">
        <f>SUM($F$863)</f>
        <v>342</v>
      </c>
      <c r="GD439" s="19" t="s">
        <v>61</v>
      </c>
      <c r="GE439" s="12">
        <f>GC439*1.5</f>
        <v>513</v>
      </c>
      <c r="GF439" s="12"/>
      <c r="GG439" s="21"/>
      <c r="GH439" s="19" t="s">
        <v>75</v>
      </c>
      <c r="GI439" s="347" t="s">
        <v>1111</v>
      </c>
      <c r="GL439" s="350">
        <f>SUM($F$863)</f>
        <v>342</v>
      </c>
      <c r="GM439" s="19" t="s">
        <v>61</v>
      </c>
      <c r="GN439" s="12">
        <f>GL439*1.5</f>
        <v>513</v>
      </c>
      <c r="GO439" s="12"/>
      <c r="GP439" s="21"/>
      <c r="GQ439" s="19" t="s">
        <v>75</v>
      </c>
      <c r="GR439" s="347" t="s">
        <v>450</v>
      </c>
      <c r="GU439" s="350">
        <f>SUM($F$1121)</f>
        <v>17</v>
      </c>
      <c r="GV439" s="19" t="s">
        <v>61</v>
      </c>
      <c r="GW439" s="12">
        <f>GU439*1.5</f>
        <v>25.5</v>
      </c>
      <c r="GX439" s="12"/>
      <c r="GY439" s="21"/>
      <c r="GZ439" s="19" t="s">
        <v>75</v>
      </c>
      <c r="HA439" s="347" t="s">
        <v>455</v>
      </c>
      <c r="HD439" s="350">
        <f>SUM($F$692)</f>
        <v>868</v>
      </c>
      <c r="HE439" s="19" t="s">
        <v>61</v>
      </c>
      <c r="HF439" s="12">
        <f>HD439*1.5</f>
        <v>1302</v>
      </c>
      <c r="HG439" s="12"/>
      <c r="HH439" s="21"/>
      <c r="HI439" s="19" t="s">
        <v>75</v>
      </c>
      <c r="HJ439" s="347" t="s">
        <v>504</v>
      </c>
      <c r="HM439" s="350">
        <f>SUM($F$1308)</f>
        <v>446</v>
      </c>
      <c r="HN439" s="19" t="s">
        <v>61</v>
      </c>
      <c r="HO439" s="12">
        <f>HM439*1.5</f>
        <v>669</v>
      </c>
      <c r="HP439" s="12"/>
      <c r="HQ439" s="21"/>
      <c r="HR439" s="19" t="s">
        <v>75</v>
      </c>
      <c r="HS439" s="347" t="s">
        <v>1111</v>
      </c>
      <c r="HV439" s="350">
        <f>SUM($F$863)</f>
        <v>342</v>
      </c>
      <c r="HW439" s="19" t="s">
        <v>61</v>
      </c>
      <c r="HX439" s="12">
        <f>HV439*1.5</f>
        <v>513</v>
      </c>
      <c r="HY439" s="12"/>
      <c r="HZ439" s="21"/>
      <c r="IA439" s="19" t="s">
        <v>75</v>
      </c>
      <c r="IB439" s="347" t="s">
        <v>476</v>
      </c>
      <c r="IE439" s="350">
        <f>SUM($F$1142)</f>
        <v>338</v>
      </c>
      <c r="IF439" s="19" t="s">
        <v>61</v>
      </c>
      <c r="IG439" s="12">
        <f>IE439*1.5</f>
        <v>507</v>
      </c>
      <c r="IH439" s="12"/>
      <c r="II439" s="21"/>
      <c r="IJ439" s="19" t="s">
        <v>75</v>
      </c>
      <c r="IK439" s="349" t="s">
        <v>491</v>
      </c>
      <c r="IN439" s="350">
        <f>SUM($F$969)</f>
        <v>55</v>
      </c>
      <c r="IO439" s="19" t="s">
        <v>2624</v>
      </c>
      <c r="IP439" s="12">
        <f>IN439*1.5*1.3</f>
        <v>107.25</v>
      </c>
      <c r="IQ439" s="12"/>
      <c r="IR439" s="21"/>
      <c r="IS439" s="19" t="s">
        <v>75</v>
      </c>
      <c r="IT439" s="325" t="s">
        <v>189</v>
      </c>
      <c r="IW439" s="364" t="s">
        <v>189</v>
      </c>
      <c r="IX439" s="19" t="s">
        <v>61</v>
      </c>
      <c r="IY439" s="364" t="s">
        <v>189</v>
      </c>
      <c r="IZ439" s="12"/>
      <c r="JA439" s="21"/>
      <c r="JB439" s="19" t="s">
        <v>75</v>
      </c>
      <c r="JC439" s="347" t="s">
        <v>562</v>
      </c>
      <c r="JF439" s="350">
        <f>SUM($F$1664)</f>
        <v>584</v>
      </c>
      <c r="JG439" s="19" t="s">
        <v>61</v>
      </c>
      <c r="JH439" s="12">
        <f>JF439*1.5</f>
        <v>876</v>
      </c>
      <c r="JI439" s="12"/>
      <c r="JJ439" s="21"/>
      <c r="JK439" s="19" t="s">
        <v>75</v>
      </c>
      <c r="JL439" s="347" t="s">
        <v>491</v>
      </c>
      <c r="JO439" s="350">
        <f>SUM($F$969)</f>
        <v>55</v>
      </c>
      <c r="JP439" s="19" t="s">
        <v>61</v>
      </c>
      <c r="JQ439" s="12">
        <f>JO439*1.5</f>
        <v>82.5</v>
      </c>
      <c r="JR439" s="12"/>
      <c r="JS439" s="21"/>
      <c r="JT439" s="19" t="s">
        <v>75</v>
      </c>
      <c r="JU439" s="347" t="s">
        <v>562</v>
      </c>
      <c r="JX439" s="350">
        <f>SUM($F$1664)</f>
        <v>584</v>
      </c>
      <c r="JY439" s="19" t="s">
        <v>61</v>
      </c>
      <c r="JZ439" s="12">
        <f>JX439*1.5</f>
        <v>876</v>
      </c>
      <c r="KA439" s="12"/>
      <c r="KB439" s="21"/>
      <c r="KC439" s="19" t="s">
        <v>75</v>
      </c>
      <c r="KD439" s="347" t="s">
        <v>562</v>
      </c>
      <c r="KG439" s="350">
        <f>SUM($F$1664)</f>
        <v>584</v>
      </c>
      <c r="KH439" s="19" t="s">
        <v>61</v>
      </c>
      <c r="KI439" s="12">
        <f>KG439*1.5</f>
        <v>876</v>
      </c>
      <c r="KJ439" s="12"/>
      <c r="KK439" s="21"/>
      <c r="KL439" s="19" t="s">
        <v>75</v>
      </c>
      <c r="KM439" s="347" t="s">
        <v>562</v>
      </c>
      <c r="KP439" s="350">
        <f>SUM($F$1664)</f>
        <v>584</v>
      </c>
      <c r="KQ439" s="19" t="s">
        <v>61</v>
      </c>
      <c r="KR439" s="12">
        <f>KP439*1.5</f>
        <v>876</v>
      </c>
      <c r="KS439" s="12"/>
      <c r="KT439" s="21"/>
      <c r="KU439" s="19" t="s">
        <v>75</v>
      </c>
      <c r="KV439" s="347" t="s">
        <v>476</v>
      </c>
      <c r="KY439" s="350">
        <f>SUM($F$1142)</f>
        <v>338</v>
      </c>
      <c r="KZ439" s="19" t="s">
        <v>61</v>
      </c>
      <c r="LA439" s="12">
        <f>KY439*1.5</f>
        <v>507</v>
      </c>
      <c r="LB439" s="12"/>
      <c r="LC439" s="21"/>
      <c r="LD439" s="19" t="s">
        <v>75</v>
      </c>
      <c r="LE439" s="347" t="s">
        <v>491</v>
      </c>
      <c r="LH439" s="350">
        <f>SUM($F$969)</f>
        <v>55</v>
      </c>
      <c r="LI439" s="19" t="s">
        <v>61</v>
      </c>
      <c r="LJ439" s="12">
        <f>LH439*1.5</f>
        <v>82.5</v>
      </c>
      <c r="LK439" s="12"/>
      <c r="LL439" s="21"/>
      <c r="LM439" s="19" t="s">
        <v>75</v>
      </c>
      <c r="LN439" s="347" t="s">
        <v>491</v>
      </c>
      <c r="LQ439" s="350">
        <f>SUM($F$969)</f>
        <v>55</v>
      </c>
      <c r="LR439" s="19" t="s">
        <v>61</v>
      </c>
      <c r="LS439" s="12">
        <f>LQ439*1.5</f>
        <v>82.5</v>
      </c>
      <c r="LT439" s="12"/>
      <c r="LU439" s="21"/>
      <c r="LV439" s="19" t="s">
        <v>75</v>
      </c>
      <c r="LW439" s="347" t="s">
        <v>455</v>
      </c>
      <c r="LZ439" s="350">
        <f>SUM($F$692)</f>
        <v>868</v>
      </c>
      <c r="MA439" s="19" t="s">
        <v>61</v>
      </c>
      <c r="MB439" s="12">
        <f>LZ439*1.5</f>
        <v>1302</v>
      </c>
      <c r="MC439" s="12"/>
      <c r="MD439" s="21"/>
      <c r="ME439" s="19" t="s">
        <v>75</v>
      </c>
      <c r="MF439" s="347" t="s">
        <v>466</v>
      </c>
      <c r="MI439" s="350">
        <f>SUM($F$1203)</f>
        <v>378</v>
      </c>
      <c r="MJ439" s="19" t="s">
        <v>61</v>
      </c>
      <c r="MK439" s="12">
        <f>MI439*1.5</f>
        <v>567</v>
      </c>
      <c r="ML439" s="12"/>
      <c r="MM439" s="21"/>
      <c r="MN439" s="19" t="s">
        <v>75</v>
      </c>
      <c r="MO439" s="347" t="s">
        <v>491</v>
      </c>
      <c r="MR439" s="350">
        <f>SUM($F$969)</f>
        <v>55</v>
      </c>
      <c r="MS439" s="19" t="s">
        <v>61</v>
      </c>
      <c r="MT439" s="12">
        <f>MR439*1.5</f>
        <v>82.5</v>
      </c>
      <c r="MU439" s="12"/>
      <c r="MV439" s="21"/>
      <c r="MW439" s="19" t="s">
        <v>75</v>
      </c>
      <c r="MX439" s="347" t="s">
        <v>455</v>
      </c>
      <c r="NA439" s="350">
        <f>SUM($F$692)</f>
        <v>868</v>
      </c>
      <c r="NB439" s="19" t="s">
        <v>61</v>
      </c>
      <c r="NC439" s="12">
        <f>NA439*1.5</f>
        <v>1302</v>
      </c>
      <c r="ND439" s="12"/>
      <c r="NE439" s="21"/>
      <c r="NF439" s="19" t="s">
        <v>75</v>
      </c>
      <c r="NG439" s="347" t="s">
        <v>1111</v>
      </c>
      <c r="NJ439" s="350">
        <f>SUM($F$863)</f>
        <v>342</v>
      </c>
      <c r="NK439" s="19" t="s">
        <v>61</v>
      </c>
      <c r="NL439" s="12">
        <f>NJ439*1.5</f>
        <v>513</v>
      </c>
      <c r="NM439" s="12"/>
      <c r="NN439" s="21"/>
      <c r="NO439" s="19" t="s">
        <v>75</v>
      </c>
      <c r="NP439" s="347" t="s">
        <v>1099</v>
      </c>
      <c r="NS439" s="350">
        <f>SUM($F$1019)</f>
        <v>258</v>
      </c>
      <c r="NT439" s="19" t="s">
        <v>61</v>
      </c>
      <c r="NU439" s="12">
        <f>NS439*1.5</f>
        <v>387</v>
      </c>
      <c r="NV439" s="12"/>
      <c r="NW439" s="21"/>
      <c r="NX439" s="19" t="s">
        <v>75</v>
      </c>
      <c r="NY439" s="347" t="s">
        <v>1111</v>
      </c>
      <c r="OB439" s="350">
        <f>SUM($F$863)</f>
        <v>342</v>
      </c>
      <c r="OC439" s="19" t="s">
        <v>61</v>
      </c>
      <c r="OD439" s="12">
        <f>OB439*1.5</f>
        <v>513</v>
      </c>
      <c r="OE439" s="12"/>
      <c r="OF439" s="21"/>
      <c r="OG439" s="19" t="s">
        <v>75</v>
      </c>
      <c r="OH439" s="347" t="s">
        <v>562</v>
      </c>
      <c r="OK439" s="350">
        <f>SUM($F$1664)</f>
        <v>584</v>
      </c>
      <c r="OL439" s="19" t="s">
        <v>61</v>
      </c>
      <c r="OM439" s="12">
        <f>OK439*1.5</f>
        <v>876</v>
      </c>
      <c r="ON439" s="12"/>
      <c r="OO439" s="21"/>
      <c r="OP439" s="19" t="s">
        <v>75</v>
      </c>
      <c r="OQ439" s="347" t="s">
        <v>491</v>
      </c>
      <c r="OT439" s="350">
        <f>SUM($F$969)</f>
        <v>55</v>
      </c>
      <c r="OU439" s="19" t="s">
        <v>61</v>
      </c>
      <c r="OV439" s="12">
        <f>OT439*1.5</f>
        <v>82.5</v>
      </c>
      <c r="OW439" s="12"/>
      <c r="OX439" s="21"/>
      <c r="OY439" s="19" t="s">
        <v>75</v>
      </c>
      <c r="OZ439" s="347" t="s">
        <v>504</v>
      </c>
      <c r="PC439" s="350">
        <f>SUM($F$1308)</f>
        <v>446</v>
      </c>
      <c r="PD439" s="19" t="s">
        <v>61</v>
      </c>
      <c r="PE439" s="12">
        <f>PC439*1.5</f>
        <v>669</v>
      </c>
      <c r="PF439" s="12"/>
      <c r="PG439" s="21"/>
      <c r="PH439" s="19" t="s">
        <v>75</v>
      </c>
      <c r="PI439" s="347" t="s">
        <v>450</v>
      </c>
      <c r="PL439" s="350">
        <f>SUM($F$1121)</f>
        <v>17</v>
      </c>
      <c r="PM439" s="19" t="s">
        <v>61</v>
      </c>
      <c r="PN439" s="12">
        <f>PL439*1.5</f>
        <v>25.5</v>
      </c>
      <c r="PO439" s="12"/>
      <c r="PP439" s="21"/>
      <c r="PQ439" s="19" t="s">
        <v>75</v>
      </c>
      <c r="PR439" s="349" t="s">
        <v>1111</v>
      </c>
      <c r="PU439" s="350">
        <f>SUM($F$863)</f>
        <v>342</v>
      </c>
      <c r="PV439" s="19" t="s">
        <v>2624</v>
      </c>
      <c r="PW439" s="12">
        <f>PU439*1.5*1.3</f>
        <v>666.9</v>
      </c>
      <c r="PX439" s="12"/>
      <c r="PY439" s="21"/>
      <c r="PZ439" s="19" t="s">
        <v>75</v>
      </c>
      <c r="QA439" s="325" t="s">
        <v>189</v>
      </c>
      <c r="QD439" s="364" t="s">
        <v>189</v>
      </c>
      <c r="QE439" s="19" t="s">
        <v>61</v>
      </c>
      <c r="QF439" s="364" t="s">
        <v>189</v>
      </c>
      <c r="QG439" s="12"/>
      <c r="QH439" s="21"/>
      <c r="QI439" s="19" t="s">
        <v>75</v>
      </c>
      <c r="QJ439" s="347" t="s">
        <v>455</v>
      </c>
      <c r="QM439" s="350">
        <f>SUM($F$692)</f>
        <v>868</v>
      </c>
      <c r="QN439" s="19" t="s">
        <v>61</v>
      </c>
      <c r="QO439" s="12">
        <f>QM439*1.5</f>
        <v>1302</v>
      </c>
      <c r="QP439" s="12"/>
      <c r="QQ439" s="21"/>
      <c r="QR439" s="19" t="s">
        <v>75</v>
      </c>
      <c r="QS439" s="371" t="s">
        <v>450</v>
      </c>
      <c r="QV439" s="350">
        <f>SUM($F$1121)</f>
        <v>17</v>
      </c>
      <c r="QW439" s="19" t="s">
        <v>2624</v>
      </c>
      <c r="QX439" s="12">
        <f>QV439*1.5*1.3</f>
        <v>33.15</v>
      </c>
      <c r="QY439" s="12"/>
      <c r="QZ439" s="21"/>
      <c r="RA439" s="19" t="s">
        <v>75</v>
      </c>
      <c r="RB439" s="347" t="s">
        <v>562</v>
      </c>
      <c r="RE439" s="350">
        <f>SUM($F$1664)</f>
        <v>584</v>
      </c>
      <c r="RF439" s="19" t="s">
        <v>61</v>
      </c>
      <c r="RG439" s="12">
        <f>RE439*1.5</f>
        <v>876</v>
      </c>
      <c r="RH439" s="12"/>
      <c r="RI439" s="21"/>
      <c r="RJ439" s="19" t="s">
        <v>75</v>
      </c>
      <c r="RK439" s="347" t="s">
        <v>450</v>
      </c>
      <c r="RN439" s="350">
        <f>SUM($F$1121)</f>
        <v>17</v>
      </c>
      <c r="RO439" s="19" t="s">
        <v>61</v>
      </c>
      <c r="RP439" s="12">
        <f>RN439*1.5</f>
        <v>25.5</v>
      </c>
      <c r="RQ439" s="12"/>
      <c r="RR439" s="21"/>
      <c r="RS439" s="19" t="s">
        <v>75</v>
      </c>
      <c r="RT439" s="325" t="s">
        <v>189</v>
      </c>
      <c r="RW439" s="364" t="s">
        <v>189</v>
      </c>
      <c r="RX439" s="19" t="s">
        <v>61</v>
      </c>
      <c r="RY439" s="364" t="s">
        <v>189</v>
      </c>
      <c r="SA439" s="316"/>
      <c r="SB439" s="19" t="s">
        <v>75</v>
      </c>
      <c r="SC439" s="325" t="s">
        <v>189</v>
      </c>
      <c r="SF439" s="364" t="s">
        <v>189</v>
      </c>
      <c r="SG439" s="19" t="s">
        <v>61</v>
      </c>
      <c r="SH439" s="364" t="s">
        <v>189</v>
      </c>
      <c r="SJ439" s="316"/>
      <c r="SK439" s="19" t="s">
        <v>75</v>
      </c>
      <c r="SL439" s="325" t="s">
        <v>189</v>
      </c>
      <c r="SO439" s="364" t="s">
        <v>189</v>
      </c>
      <c r="SP439" s="19" t="s">
        <v>61</v>
      </c>
      <c r="SQ439" s="364" t="s">
        <v>189</v>
      </c>
      <c r="SS439" s="316"/>
      <c r="ST439" s="19" t="s">
        <v>75</v>
      </c>
      <c r="SU439" s="325" t="s">
        <v>189</v>
      </c>
      <c r="SX439" s="364" t="s">
        <v>189</v>
      </c>
      <c r="SY439" s="19" t="s">
        <v>61</v>
      </c>
      <c r="SZ439" s="364" t="s">
        <v>189</v>
      </c>
      <c r="TB439" s="316"/>
      <c r="TC439" s="19" t="s">
        <v>75</v>
      </c>
      <c r="TD439" s="349" t="s">
        <v>1111</v>
      </c>
      <c r="TG439" s="350">
        <f>SUM($F$863)</f>
        <v>342</v>
      </c>
      <c r="TH439" s="19" t="s">
        <v>2624</v>
      </c>
      <c r="TI439" s="12">
        <f>TG439*1.5*1.3</f>
        <v>666.9</v>
      </c>
      <c r="TK439" s="316"/>
      <c r="TL439" s="19" t="s">
        <v>75</v>
      </c>
      <c r="TM439" s="347" t="s">
        <v>562</v>
      </c>
      <c r="TP439" s="350">
        <f>SUM($F$1664)</f>
        <v>584</v>
      </c>
      <c r="TQ439" s="19" t="s">
        <v>61</v>
      </c>
      <c r="TR439" s="12">
        <f>TP439*1.5</f>
        <v>876</v>
      </c>
      <c r="TT439" s="316"/>
      <c r="TU439" s="19" t="s">
        <v>75</v>
      </c>
      <c r="TV439" s="347" t="s">
        <v>504</v>
      </c>
      <c r="TY439" s="350">
        <f>SUM($F$1308)</f>
        <v>446</v>
      </c>
      <c r="TZ439" s="19" t="s">
        <v>61</v>
      </c>
      <c r="UA439" s="12">
        <f>TY439*1.5</f>
        <v>669</v>
      </c>
      <c r="UC439" s="316"/>
      <c r="UD439" s="19" t="s">
        <v>75</v>
      </c>
      <c r="UE439" s="361" t="s">
        <v>491</v>
      </c>
      <c r="UH439" s="350">
        <f>SUM($F$969)</f>
        <v>55</v>
      </c>
      <c r="UI439" s="19" t="s">
        <v>61</v>
      </c>
      <c r="UJ439" s="12">
        <f>UH439*1.5</f>
        <v>82.5</v>
      </c>
      <c r="UL439" s="316"/>
      <c r="UM439" s="19" t="s">
        <v>75</v>
      </c>
      <c r="UN439" s="357" t="s">
        <v>562</v>
      </c>
      <c r="UQ439" s="350">
        <f>SUM($F$1664)</f>
        <v>584</v>
      </c>
      <c r="UR439" s="19" t="s">
        <v>2624</v>
      </c>
      <c r="US439" s="12">
        <f>UQ439*1.5*1.3</f>
        <v>1138.8</v>
      </c>
      <c r="UU439" s="316"/>
      <c r="UV439" s="19" t="s">
        <v>75</v>
      </c>
      <c r="UW439" s="347" t="s">
        <v>455</v>
      </c>
      <c r="UZ439" s="350">
        <f>SUM($F$692)</f>
        <v>868</v>
      </c>
      <c r="VA439" s="19" t="s">
        <v>61</v>
      </c>
      <c r="VB439" s="12">
        <f>UZ439*1.5</f>
        <v>1302</v>
      </c>
      <c r="VD439" s="316"/>
      <c r="VE439" s="19" t="s">
        <v>75</v>
      </c>
      <c r="VF439" s="347" t="s">
        <v>1111</v>
      </c>
      <c r="VI439" s="350">
        <f>SUM($F$863)</f>
        <v>342</v>
      </c>
      <c r="VJ439" s="19" t="s">
        <v>61</v>
      </c>
      <c r="VK439" s="12">
        <f>VI439*1.5</f>
        <v>513</v>
      </c>
      <c r="VM439" s="316"/>
      <c r="VN439" s="19" t="s">
        <v>75</v>
      </c>
      <c r="VO439" s="325" t="s">
        <v>501</v>
      </c>
      <c r="VR439" s="350">
        <f>SUM($F$1653)</f>
        <v>943</v>
      </c>
      <c r="VS439" s="19" t="s">
        <v>61</v>
      </c>
      <c r="VT439" s="12">
        <f>VR439*1.5</f>
        <v>1414.5</v>
      </c>
      <c r="VV439" s="316"/>
      <c r="VW439" s="19" t="s">
        <v>75</v>
      </c>
      <c r="VX439" s="347" t="s">
        <v>459</v>
      </c>
      <c r="WA439" s="350">
        <f>SUM($F$604)</f>
        <v>276</v>
      </c>
      <c r="WB439" s="19" t="s">
        <v>61</v>
      </c>
      <c r="WC439" s="12">
        <f>WA439*1.5</f>
        <v>414</v>
      </c>
      <c r="WE439" s="316"/>
      <c r="WF439" s="19" t="s">
        <v>75</v>
      </c>
      <c r="WG439" s="347" t="s">
        <v>491</v>
      </c>
      <c r="WJ439" s="350">
        <f>SUM($F$969)</f>
        <v>55</v>
      </c>
      <c r="WK439" s="19" t="s">
        <v>61</v>
      </c>
      <c r="WL439" s="12">
        <f>WJ439*1.5</f>
        <v>82.5</v>
      </c>
      <c r="WN439" s="316"/>
      <c r="WO439" s="19" t="s">
        <v>75</v>
      </c>
      <c r="WP439" s="349" t="s">
        <v>1111</v>
      </c>
      <c r="WS439" s="350">
        <f>SUM($F$863)</f>
        <v>342</v>
      </c>
      <c r="WT439" s="19" t="s">
        <v>2624</v>
      </c>
      <c r="WU439" s="12">
        <f>WS439*1.5*1.3</f>
        <v>666.9</v>
      </c>
      <c r="WW439" s="316"/>
      <c r="WX439" s="19" t="s">
        <v>75</v>
      </c>
      <c r="WY439" s="349" t="s">
        <v>1111</v>
      </c>
      <c r="XB439" s="350">
        <f>SUM($F$863)</f>
        <v>342</v>
      </c>
      <c r="XC439" s="19" t="s">
        <v>2624</v>
      </c>
      <c r="XD439" s="12">
        <f>XB439*1.5*1.3</f>
        <v>666.9</v>
      </c>
      <c r="XF439" s="316"/>
      <c r="XG439" s="19" t="s">
        <v>75</v>
      </c>
      <c r="XH439" s="347" t="s">
        <v>491</v>
      </c>
      <c r="XK439" s="350">
        <f>SUM($F$969)</f>
        <v>55</v>
      </c>
      <c r="XL439" s="19" t="s">
        <v>61</v>
      </c>
      <c r="XM439" s="12">
        <f>XK439*1.5</f>
        <v>82.5</v>
      </c>
      <c r="XO439" s="316"/>
      <c r="XP439" s="19" t="s">
        <v>75</v>
      </c>
      <c r="XQ439" s="325" t="s">
        <v>436</v>
      </c>
      <c r="XT439" s="350">
        <f>SUM($F$1614)</f>
        <v>247</v>
      </c>
      <c r="XU439" s="19" t="s">
        <v>61</v>
      </c>
      <c r="XV439" s="12">
        <f>XT439*1.5</f>
        <v>370.5</v>
      </c>
      <c r="XX439" s="316"/>
      <c r="XY439" s="19" t="s">
        <v>75</v>
      </c>
      <c r="XZ439" s="349" t="s">
        <v>1111</v>
      </c>
      <c r="YC439" s="350">
        <f>SUM($F$863)</f>
        <v>342</v>
      </c>
      <c r="YD439" s="19" t="s">
        <v>2624</v>
      </c>
      <c r="YE439" s="12">
        <f>YC439*1.5*1.3</f>
        <v>666.9</v>
      </c>
      <c r="YG439" s="316"/>
      <c r="YH439" s="19" t="s">
        <v>75</v>
      </c>
      <c r="YI439" s="366" t="s">
        <v>1111</v>
      </c>
      <c r="YL439" s="350">
        <f>SUM($F$863)</f>
        <v>342</v>
      </c>
      <c r="YM439" s="19" t="s">
        <v>61</v>
      </c>
      <c r="YN439" s="12">
        <f>YL439*1.5</f>
        <v>513</v>
      </c>
      <c r="YP439" s="316"/>
      <c r="YQ439" s="19" t="s">
        <v>75</v>
      </c>
      <c r="YR439" s="347" t="s">
        <v>1111</v>
      </c>
      <c r="YU439" s="350">
        <f>SUM($F$863)</f>
        <v>342</v>
      </c>
      <c r="YV439" s="19" t="s">
        <v>61</v>
      </c>
      <c r="YW439" s="12">
        <f>YU439*1.5</f>
        <v>513</v>
      </c>
      <c r="YY439" s="316"/>
      <c r="YZ439" s="19" t="s">
        <v>75</v>
      </c>
      <c r="ZA439" s="347" t="s">
        <v>1111</v>
      </c>
      <c r="ZD439" s="350">
        <f>SUM($F$863)</f>
        <v>342</v>
      </c>
      <c r="ZE439" s="19" t="s">
        <v>61</v>
      </c>
      <c r="ZF439" s="12">
        <f>ZD439*1.5</f>
        <v>513</v>
      </c>
      <c r="ZH439" s="316"/>
      <c r="ZI439" s="19" t="s">
        <v>75</v>
      </c>
      <c r="ZJ439" s="347" t="s">
        <v>1111</v>
      </c>
      <c r="ZM439" s="350">
        <f>SUM($F$863)</f>
        <v>342</v>
      </c>
      <c r="ZN439" s="19" t="s">
        <v>61</v>
      </c>
      <c r="ZO439" s="12">
        <f>ZM439*1.5</f>
        <v>513</v>
      </c>
      <c r="ZQ439" s="316"/>
      <c r="ZR439" s="19" t="s">
        <v>75</v>
      </c>
      <c r="ZS439" s="347" t="s">
        <v>562</v>
      </c>
      <c r="ZV439" s="350">
        <f>SUM($F$1664)</f>
        <v>584</v>
      </c>
      <c r="ZW439" s="19" t="s">
        <v>61</v>
      </c>
      <c r="ZX439" s="12">
        <f>ZV439*1.5</f>
        <v>876</v>
      </c>
      <c r="ZZ439" s="316"/>
      <c r="AAA439" s="394"/>
      <c r="AAB439" s="341"/>
      <c r="AAC439" s="395"/>
      <c r="AAD439" s="395"/>
      <c r="AAE439" s="396"/>
      <c r="AAF439" s="394"/>
      <c r="AAG439" s="267"/>
      <c r="AAH439" s="395"/>
      <c r="AAI439" s="395"/>
      <c r="AAJ439" s="394"/>
      <c r="AAK439" s="341"/>
      <c r="AAL439" s="395"/>
      <c r="AAM439" s="395"/>
      <c r="AAN439" s="396"/>
      <c r="AAO439" s="394"/>
      <c r="AAP439" s="267"/>
      <c r="AAQ439" s="395"/>
      <c r="AAR439" s="395"/>
      <c r="AAS439" s="394"/>
      <c r="AAT439" s="341"/>
      <c r="AAU439" s="395"/>
      <c r="AAV439" s="395"/>
      <c r="AAW439" s="396"/>
      <c r="AAX439" s="394"/>
      <c r="AAY439" s="267"/>
      <c r="AAZ439" s="395"/>
      <c r="ABA439" s="395"/>
      <c r="ABB439" s="394"/>
      <c r="ABC439" s="341"/>
      <c r="ABD439" s="395"/>
      <c r="ABE439" s="395"/>
      <c r="ABF439" s="396"/>
      <c r="ABG439" s="394"/>
      <c r="ABH439" s="267"/>
      <c r="ABI439" s="395"/>
      <c r="ABJ439" s="395"/>
      <c r="ABK439" s="394"/>
      <c r="ABL439" s="341"/>
      <c r="ABM439" s="395"/>
      <c r="ABN439" s="395"/>
      <c r="ABO439" s="396"/>
      <c r="ABP439" s="394"/>
      <c r="ABQ439" s="267"/>
      <c r="ABR439" s="395"/>
      <c r="ABS439" s="395"/>
      <c r="ABT439" s="394"/>
      <c r="ABU439" s="341"/>
      <c r="ABV439" s="395"/>
      <c r="ABW439" s="395"/>
      <c r="ABX439" s="396"/>
      <c r="ABY439" s="394"/>
      <c r="ABZ439" s="267"/>
      <c r="ACA439" s="395"/>
      <c r="ACB439" s="395"/>
      <c r="ACC439" s="394"/>
      <c r="ACD439" s="341"/>
      <c r="ACE439" s="395"/>
      <c r="ACF439" s="395"/>
      <c r="ACG439" s="396"/>
      <c r="ACH439" s="394"/>
      <c r="ACI439" s="267"/>
      <c r="ACJ439" s="395"/>
      <c r="ACK439" s="395"/>
      <c r="ACL439" s="394"/>
      <c r="ACM439" s="341"/>
      <c r="ACN439" s="395"/>
      <c r="ACO439" s="395"/>
      <c r="ACP439" s="396"/>
      <c r="ACQ439" s="394"/>
      <c r="ACR439" s="267"/>
      <c r="ACS439" s="395"/>
      <c r="ACT439" s="395"/>
      <c r="ACU439" s="394"/>
      <c r="ACV439" s="341"/>
      <c r="ACW439" s="395"/>
      <c r="ACX439" s="395"/>
      <c r="ACY439" s="396"/>
      <c r="ACZ439" s="394"/>
      <c r="ADA439" s="267"/>
      <c r="ADB439" s="395"/>
      <c r="ADC439" s="395"/>
      <c r="ADD439" s="394"/>
      <c r="ADE439" s="341"/>
      <c r="ADF439" s="395"/>
      <c r="ADG439" s="395"/>
      <c r="ADH439" s="396"/>
      <c r="ADI439" s="394"/>
      <c r="ADJ439" s="267"/>
      <c r="ADK439" s="395"/>
      <c r="ADL439" s="395"/>
      <c r="ADM439" s="394"/>
      <c r="ADN439" s="341"/>
      <c r="ADO439" s="395"/>
      <c r="ADP439" s="395"/>
      <c r="ADQ439" s="396"/>
      <c r="ADR439" s="394"/>
      <c r="ADS439" s="267"/>
      <c r="ADT439" s="395"/>
      <c r="ADU439" s="395"/>
      <c r="ADV439" s="394"/>
      <c r="ADW439" s="341"/>
      <c r="ADX439" s="395"/>
      <c r="ADY439" s="395"/>
      <c r="ADZ439" s="396"/>
      <c r="AEA439" s="394"/>
      <c r="AEB439" s="267"/>
      <c r="AEC439" s="395"/>
      <c r="AED439" s="395"/>
    </row>
    <row r="440" spans="1:810" s="20" customFormat="1" ht="15">
      <c r="A440" s="19" t="s">
        <v>76</v>
      </c>
      <c r="B440" s="347" t="s">
        <v>476</v>
      </c>
      <c r="D440" s="350"/>
      <c r="E440" s="350">
        <f>SUM($F$1142)</f>
        <v>338</v>
      </c>
      <c r="F440" s="19" t="s">
        <v>63</v>
      </c>
      <c r="G440" s="12">
        <f>E440*1.4</f>
        <v>473.2</v>
      </c>
      <c r="H440" s="12"/>
      <c r="I440" s="21"/>
      <c r="J440" s="19" t="s">
        <v>76</v>
      </c>
      <c r="K440" s="347" t="s">
        <v>501</v>
      </c>
      <c r="N440" s="350">
        <f>SUM($F$1653)</f>
        <v>943</v>
      </c>
      <c r="O440" s="19" t="s">
        <v>63</v>
      </c>
      <c r="P440" s="12">
        <f>N440*1.4</f>
        <v>1320.1999999999998</v>
      </c>
      <c r="Q440" s="12"/>
      <c r="R440" s="21"/>
      <c r="S440" s="19" t="s">
        <v>76</v>
      </c>
      <c r="T440" s="347" t="s">
        <v>1111</v>
      </c>
      <c r="W440" s="350">
        <f>SUM($F$863)</f>
        <v>342</v>
      </c>
      <c r="X440" s="19" t="s">
        <v>63</v>
      </c>
      <c r="Y440" s="12">
        <f>W440*1.4</f>
        <v>478.79999999999995</v>
      </c>
      <c r="Z440" s="12"/>
      <c r="AA440" s="21"/>
      <c r="AB440" s="19" t="s">
        <v>76</v>
      </c>
      <c r="AC440" s="347" t="s">
        <v>1111</v>
      </c>
      <c r="AF440" s="350">
        <f>SUM($F$863)</f>
        <v>342</v>
      </c>
      <c r="AG440" s="19" t="s">
        <v>63</v>
      </c>
      <c r="AH440" s="12">
        <f>AF440*1.4</f>
        <v>478.79999999999995</v>
      </c>
      <c r="AI440" s="12"/>
      <c r="AJ440" s="21"/>
      <c r="AK440" s="19" t="s">
        <v>76</v>
      </c>
      <c r="AL440" s="347" t="s">
        <v>491</v>
      </c>
      <c r="AO440" s="350">
        <f>SUM($F$969)</f>
        <v>55</v>
      </c>
      <c r="AP440" s="19" t="s">
        <v>63</v>
      </c>
      <c r="AQ440" s="12">
        <f>AO440*1.4</f>
        <v>77</v>
      </c>
      <c r="AR440" s="12"/>
      <c r="AS440" s="21"/>
      <c r="AT440" s="19" t="s">
        <v>76</v>
      </c>
      <c r="AU440" s="347" t="s">
        <v>1111</v>
      </c>
      <c r="AX440" s="350">
        <f>SUM($F$863)</f>
        <v>342</v>
      </c>
      <c r="AY440" s="19" t="s">
        <v>63</v>
      </c>
      <c r="AZ440" s="12">
        <f>AX440*1.4</f>
        <v>478.79999999999995</v>
      </c>
      <c r="BA440" s="12"/>
      <c r="BB440" s="21"/>
      <c r="BC440" s="19" t="s">
        <v>76</v>
      </c>
      <c r="BD440" s="347" t="s">
        <v>504</v>
      </c>
      <c r="BG440" s="350">
        <f>SUM($F$1308)</f>
        <v>446</v>
      </c>
      <c r="BH440" s="19" t="s">
        <v>63</v>
      </c>
      <c r="BI440" s="12">
        <f>BG440*1.4</f>
        <v>624.4</v>
      </c>
      <c r="BJ440" s="12"/>
      <c r="BK440" s="21"/>
      <c r="BL440" s="19" t="s">
        <v>76</v>
      </c>
      <c r="BM440" s="347" t="s">
        <v>1111</v>
      </c>
      <c r="BP440" s="350">
        <f>SUM($F$863)</f>
        <v>342</v>
      </c>
      <c r="BQ440" s="19" t="s">
        <v>63</v>
      </c>
      <c r="BR440" s="12">
        <f>BP440*1.4</f>
        <v>478.79999999999995</v>
      </c>
      <c r="BS440" s="12"/>
      <c r="BT440" s="21"/>
      <c r="BU440" s="19" t="s">
        <v>76</v>
      </c>
      <c r="BV440" s="347" t="s">
        <v>504</v>
      </c>
      <c r="BY440" s="350">
        <f>SUM($F$1308)</f>
        <v>446</v>
      </c>
      <c r="BZ440" s="19" t="s">
        <v>63</v>
      </c>
      <c r="CA440" s="12">
        <f>BY440*1.4</f>
        <v>624.4</v>
      </c>
      <c r="CB440" s="12"/>
      <c r="CC440" s="21"/>
      <c r="CD440" s="19" t="s">
        <v>76</v>
      </c>
      <c r="CE440" s="347" t="s">
        <v>562</v>
      </c>
      <c r="CH440" s="350">
        <f>SUM($F$1664)</f>
        <v>584</v>
      </c>
      <c r="CI440" s="19" t="s">
        <v>63</v>
      </c>
      <c r="CJ440" s="12">
        <f>CH440*1.4</f>
        <v>817.59999999999991</v>
      </c>
      <c r="CK440" s="12"/>
      <c r="CL440" s="21"/>
      <c r="CM440" s="19" t="s">
        <v>76</v>
      </c>
      <c r="CN440" s="347" t="s">
        <v>491</v>
      </c>
      <c r="CQ440" s="350">
        <f>SUM($F$969)</f>
        <v>55</v>
      </c>
      <c r="CR440" s="19" t="s">
        <v>63</v>
      </c>
      <c r="CS440" s="12">
        <f>CQ440*1.4</f>
        <v>77</v>
      </c>
      <c r="CT440" s="12"/>
      <c r="CU440" s="21"/>
      <c r="CV440" s="19" t="s">
        <v>76</v>
      </c>
      <c r="CW440" s="347" t="s">
        <v>491</v>
      </c>
      <c r="CZ440" s="350">
        <f>SUM($F$969)</f>
        <v>55</v>
      </c>
      <c r="DA440" s="19" t="s">
        <v>63</v>
      </c>
      <c r="DB440" s="12">
        <f>CZ440*1.4</f>
        <v>77</v>
      </c>
      <c r="DC440" s="12"/>
      <c r="DD440" s="21"/>
      <c r="DE440" s="19" t="s">
        <v>76</v>
      </c>
      <c r="DF440" s="347" t="s">
        <v>476</v>
      </c>
      <c r="DI440" s="350">
        <f>SUM($F$1142)</f>
        <v>338</v>
      </c>
      <c r="DJ440" s="19" t="s">
        <v>63</v>
      </c>
      <c r="DK440" s="12">
        <f>DI440*1.4</f>
        <v>473.2</v>
      </c>
      <c r="DL440" s="12"/>
      <c r="DM440" s="21"/>
      <c r="DN440" s="19" t="s">
        <v>76</v>
      </c>
      <c r="DO440" s="347" t="s">
        <v>1099</v>
      </c>
      <c r="DR440" s="350">
        <f>SUM($F$1019)</f>
        <v>258</v>
      </c>
      <c r="DS440" s="19" t="s">
        <v>63</v>
      </c>
      <c r="DT440" s="12">
        <f>DR440*1.4</f>
        <v>361.2</v>
      </c>
      <c r="DU440" s="12"/>
      <c r="DV440" s="21"/>
      <c r="DW440" s="19" t="s">
        <v>76</v>
      </c>
      <c r="DX440" s="347" t="s">
        <v>436</v>
      </c>
      <c r="EA440" s="350">
        <f>SUM($F$1614)</f>
        <v>247</v>
      </c>
      <c r="EB440" s="19" t="s">
        <v>63</v>
      </c>
      <c r="EC440" s="12">
        <f>EA440*1.4</f>
        <v>345.79999999999995</v>
      </c>
      <c r="ED440" s="12"/>
      <c r="EE440" s="21"/>
      <c r="EF440" s="19" t="s">
        <v>76</v>
      </c>
      <c r="EG440" s="347" t="s">
        <v>1111</v>
      </c>
      <c r="EJ440" s="350">
        <f>SUM($F$863)</f>
        <v>342</v>
      </c>
      <c r="EK440" s="19" t="s">
        <v>63</v>
      </c>
      <c r="EL440" s="12">
        <f>EJ440*1.4</f>
        <v>478.79999999999995</v>
      </c>
      <c r="EM440" s="12"/>
      <c r="EN440" s="21"/>
      <c r="EO440" s="19" t="s">
        <v>76</v>
      </c>
      <c r="EP440" s="347" t="s">
        <v>501</v>
      </c>
      <c r="ES440" s="350">
        <f>SUM($F$1653)</f>
        <v>943</v>
      </c>
      <c r="ET440" s="19" t="s">
        <v>63</v>
      </c>
      <c r="EU440" s="12">
        <f>ES440*1.4</f>
        <v>1320.1999999999998</v>
      </c>
      <c r="EV440" s="12"/>
      <c r="EW440" s="21"/>
      <c r="EX440" s="19" t="s">
        <v>76</v>
      </c>
      <c r="EY440" s="368" t="s">
        <v>561</v>
      </c>
      <c r="FB440" s="350">
        <f>SUM($F$736)</f>
        <v>136</v>
      </c>
      <c r="FC440" s="19" t="s">
        <v>63</v>
      </c>
      <c r="FD440" s="12">
        <f>FB440*1.4</f>
        <v>190.39999999999998</v>
      </c>
      <c r="FE440" s="12"/>
      <c r="FF440" s="21"/>
      <c r="FG440" s="19" t="s">
        <v>76</v>
      </c>
      <c r="FH440" s="347" t="s">
        <v>876</v>
      </c>
      <c r="FK440" s="350">
        <f>SUM($F$554)</f>
        <v>284</v>
      </c>
      <c r="FL440" s="19" t="s">
        <v>63</v>
      </c>
      <c r="FM440" s="12">
        <f>FK440*1.4</f>
        <v>397.59999999999997</v>
      </c>
      <c r="FN440" s="12"/>
      <c r="FO440" s="21"/>
      <c r="FP440" s="19" t="s">
        <v>76</v>
      </c>
      <c r="FQ440" s="347" t="s">
        <v>450</v>
      </c>
      <c r="FT440" s="350">
        <f>SUM($F$1121)</f>
        <v>17</v>
      </c>
      <c r="FU440" s="19" t="s">
        <v>63</v>
      </c>
      <c r="FV440" s="12">
        <f>FT440*1.4</f>
        <v>23.799999999999997</v>
      </c>
      <c r="FW440" s="12"/>
      <c r="FX440" s="21"/>
      <c r="FY440" s="19" t="s">
        <v>76</v>
      </c>
      <c r="FZ440" s="347" t="s">
        <v>491</v>
      </c>
      <c r="GC440" s="350">
        <f>SUM($F$969)</f>
        <v>55</v>
      </c>
      <c r="GD440" s="19" t="s">
        <v>63</v>
      </c>
      <c r="GE440" s="12">
        <f>GC440*1.4</f>
        <v>77</v>
      </c>
      <c r="GF440" s="12"/>
      <c r="GG440" s="21"/>
      <c r="GH440" s="19" t="s">
        <v>76</v>
      </c>
      <c r="GI440" s="347" t="s">
        <v>1099</v>
      </c>
      <c r="GL440" s="350">
        <f>SUM($F$1019)</f>
        <v>258</v>
      </c>
      <c r="GM440" s="19" t="s">
        <v>63</v>
      </c>
      <c r="GN440" s="12">
        <f>GL440*1.4</f>
        <v>361.2</v>
      </c>
      <c r="GO440" s="12"/>
      <c r="GP440" s="21"/>
      <c r="GQ440" s="19" t="s">
        <v>76</v>
      </c>
      <c r="GR440" s="347" t="s">
        <v>504</v>
      </c>
      <c r="GU440" s="350">
        <f>SUM($F$1308)</f>
        <v>446</v>
      </c>
      <c r="GV440" s="19" t="s">
        <v>63</v>
      </c>
      <c r="GW440" s="12">
        <f>GU440*1.4</f>
        <v>624.4</v>
      </c>
      <c r="GX440" s="12"/>
      <c r="GY440" s="21"/>
      <c r="GZ440" s="19" t="s">
        <v>76</v>
      </c>
      <c r="HA440" s="347" t="s">
        <v>562</v>
      </c>
      <c r="HD440" s="350">
        <f>SUM($F$1664)</f>
        <v>584</v>
      </c>
      <c r="HE440" s="19" t="s">
        <v>63</v>
      </c>
      <c r="HF440" s="12">
        <f>HD440*1.4</f>
        <v>817.59999999999991</v>
      </c>
      <c r="HG440" s="12"/>
      <c r="HH440" s="21"/>
      <c r="HI440" s="19" t="s">
        <v>76</v>
      </c>
      <c r="HJ440" s="347" t="s">
        <v>562</v>
      </c>
      <c r="HM440" s="350">
        <f>SUM($F$1664)</f>
        <v>584</v>
      </c>
      <c r="HN440" s="19" t="s">
        <v>63</v>
      </c>
      <c r="HO440" s="12">
        <f>HM440*1.4</f>
        <v>817.59999999999991</v>
      </c>
      <c r="HP440" s="12"/>
      <c r="HQ440" s="21"/>
      <c r="HR440" s="19" t="s">
        <v>76</v>
      </c>
      <c r="HS440" s="347" t="s">
        <v>1099</v>
      </c>
      <c r="HV440" s="350">
        <f>SUM($F$1019)</f>
        <v>258</v>
      </c>
      <c r="HW440" s="19" t="s">
        <v>63</v>
      </c>
      <c r="HX440" s="12">
        <f>HV440*1.4</f>
        <v>361.2</v>
      </c>
      <c r="HY440" s="12"/>
      <c r="HZ440" s="21"/>
      <c r="IA440" s="19" t="s">
        <v>76</v>
      </c>
      <c r="IB440" s="347" t="s">
        <v>1099</v>
      </c>
      <c r="IE440" s="350">
        <f>SUM($F$1019)</f>
        <v>258</v>
      </c>
      <c r="IF440" s="19" t="s">
        <v>63</v>
      </c>
      <c r="IG440" s="12">
        <f>IE440*1.4</f>
        <v>361.2</v>
      </c>
      <c r="IH440" s="12"/>
      <c r="II440" s="21"/>
      <c r="IJ440" s="19" t="s">
        <v>76</v>
      </c>
      <c r="IK440" s="347" t="s">
        <v>455</v>
      </c>
      <c r="IN440" s="350">
        <f>SUM($F$692)</f>
        <v>868</v>
      </c>
      <c r="IO440" s="19" t="s">
        <v>63</v>
      </c>
      <c r="IP440" s="12">
        <f>IN440*1.4</f>
        <v>1215.1999999999998</v>
      </c>
      <c r="IQ440" s="12"/>
      <c r="IR440" s="21"/>
      <c r="IS440" s="19" t="s">
        <v>76</v>
      </c>
      <c r="IT440" s="325" t="s">
        <v>189</v>
      </c>
      <c r="IW440" s="364" t="s">
        <v>189</v>
      </c>
      <c r="IX440" s="19" t="s">
        <v>63</v>
      </c>
      <c r="IY440" s="364" t="s">
        <v>189</v>
      </c>
      <c r="IZ440" s="12"/>
      <c r="JA440" s="21"/>
      <c r="JB440" s="19" t="s">
        <v>76</v>
      </c>
      <c r="JC440" s="347" t="s">
        <v>1111</v>
      </c>
      <c r="JF440" s="350">
        <f>SUM($F$863)</f>
        <v>342</v>
      </c>
      <c r="JG440" s="19" t="s">
        <v>63</v>
      </c>
      <c r="JH440" s="12">
        <f>JF440*1.4</f>
        <v>478.79999999999995</v>
      </c>
      <c r="JI440" s="12"/>
      <c r="JJ440" s="21"/>
      <c r="JK440" s="19" t="s">
        <v>76</v>
      </c>
      <c r="JL440" s="347" t="s">
        <v>455</v>
      </c>
      <c r="JO440" s="350">
        <f>SUM($F$692)</f>
        <v>868</v>
      </c>
      <c r="JP440" s="19" t="s">
        <v>63</v>
      </c>
      <c r="JQ440" s="12">
        <f>JO440*1.4</f>
        <v>1215.1999999999998</v>
      </c>
      <c r="JR440" s="12"/>
      <c r="JS440" s="21"/>
      <c r="JT440" s="19" t="s">
        <v>76</v>
      </c>
      <c r="JU440" s="347" t="s">
        <v>1111</v>
      </c>
      <c r="JX440" s="350">
        <f>SUM($F$863)</f>
        <v>342</v>
      </c>
      <c r="JY440" s="19" t="s">
        <v>63</v>
      </c>
      <c r="JZ440" s="12">
        <f>JX440*1.4</f>
        <v>478.79999999999995</v>
      </c>
      <c r="KA440" s="12"/>
      <c r="KB440" s="21"/>
      <c r="KC440" s="19" t="s">
        <v>76</v>
      </c>
      <c r="KD440" s="347" t="s">
        <v>491</v>
      </c>
      <c r="KG440" s="350">
        <f>SUM($F$969)</f>
        <v>55</v>
      </c>
      <c r="KH440" s="19" t="s">
        <v>63</v>
      </c>
      <c r="KI440" s="12">
        <f>KG440*1.4</f>
        <v>77</v>
      </c>
      <c r="KJ440" s="12"/>
      <c r="KK440" s="21"/>
      <c r="KL440" s="19" t="s">
        <v>76</v>
      </c>
      <c r="KM440" s="347" t="s">
        <v>501</v>
      </c>
      <c r="KP440" s="350">
        <f>SUM($F$1653)</f>
        <v>943</v>
      </c>
      <c r="KQ440" s="19" t="s">
        <v>63</v>
      </c>
      <c r="KR440" s="12">
        <f>KP440*1.4</f>
        <v>1320.1999999999998</v>
      </c>
      <c r="KS440" s="12"/>
      <c r="KT440" s="21"/>
      <c r="KU440" s="19" t="s">
        <v>76</v>
      </c>
      <c r="KV440" s="347" t="s">
        <v>562</v>
      </c>
      <c r="KY440" s="350">
        <f>SUM($F$1664)</f>
        <v>584</v>
      </c>
      <c r="KZ440" s="19" t="s">
        <v>63</v>
      </c>
      <c r="LA440" s="12">
        <f>KY440*1.4</f>
        <v>817.59999999999991</v>
      </c>
      <c r="LB440" s="12"/>
      <c r="LC440" s="21"/>
      <c r="LD440" s="19" t="s">
        <v>76</v>
      </c>
      <c r="LE440" s="347" t="s">
        <v>562</v>
      </c>
      <c r="LH440" s="350">
        <f>SUM($F$1664)</f>
        <v>584</v>
      </c>
      <c r="LI440" s="19" t="s">
        <v>63</v>
      </c>
      <c r="LJ440" s="12">
        <f>LH440*1.4</f>
        <v>817.59999999999991</v>
      </c>
      <c r="LK440" s="12"/>
      <c r="LL440" s="21"/>
      <c r="LM440" s="19" t="s">
        <v>76</v>
      </c>
      <c r="LN440" s="347" t="s">
        <v>1111</v>
      </c>
      <c r="LQ440" s="350">
        <f>SUM($F$863)</f>
        <v>342</v>
      </c>
      <c r="LR440" s="19" t="s">
        <v>63</v>
      </c>
      <c r="LS440" s="12">
        <f>LQ440*1.4</f>
        <v>478.79999999999995</v>
      </c>
      <c r="LT440" s="12"/>
      <c r="LU440" s="21"/>
      <c r="LV440" s="19" t="s">
        <v>76</v>
      </c>
      <c r="LW440" s="347" t="s">
        <v>1111</v>
      </c>
      <c r="LZ440" s="350">
        <f>SUM($F$863)</f>
        <v>342</v>
      </c>
      <c r="MA440" s="19" t="s">
        <v>63</v>
      </c>
      <c r="MB440" s="12">
        <f>LZ440*1.4</f>
        <v>478.79999999999995</v>
      </c>
      <c r="MC440" s="12"/>
      <c r="MD440" s="21"/>
      <c r="ME440" s="19" t="s">
        <v>76</v>
      </c>
      <c r="MF440" s="347" t="s">
        <v>876</v>
      </c>
      <c r="MI440" s="350">
        <f>SUM($F$554)</f>
        <v>284</v>
      </c>
      <c r="MJ440" s="19" t="s">
        <v>63</v>
      </c>
      <c r="MK440" s="12">
        <f>MI440*1.4</f>
        <v>397.59999999999997</v>
      </c>
      <c r="ML440" s="12"/>
      <c r="MM440" s="21"/>
      <c r="MN440" s="19" t="s">
        <v>76</v>
      </c>
      <c r="MO440" s="347" t="s">
        <v>515</v>
      </c>
      <c r="MR440" s="350">
        <f>SUM($F$1190)</f>
        <v>180</v>
      </c>
      <c r="MS440" s="19" t="s">
        <v>63</v>
      </c>
      <c r="MT440" s="12">
        <f>MR440*1.4</f>
        <v>251.99999999999997</v>
      </c>
      <c r="MU440" s="12"/>
      <c r="MV440" s="21"/>
      <c r="MW440" s="19" t="s">
        <v>76</v>
      </c>
      <c r="MX440" s="347" t="s">
        <v>1099</v>
      </c>
      <c r="NA440" s="350">
        <f>SUM($F$1019)</f>
        <v>258</v>
      </c>
      <c r="NB440" s="19" t="s">
        <v>63</v>
      </c>
      <c r="NC440" s="12">
        <f>NA440*1.4</f>
        <v>361.2</v>
      </c>
      <c r="ND440" s="12"/>
      <c r="NE440" s="21"/>
      <c r="NF440" s="19" t="s">
        <v>76</v>
      </c>
      <c r="NG440" s="347" t="s">
        <v>562</v>
      </c>
      <c r="NJ440" s="350">
        <f>SUM($F$1664)</f>
        <v>584</v>
      </c>
      <c r="NK440" s="19" t="s">
        <v>63</v>
      </c>
      <c r="NL440" s="12">
        <f>NJ440*1.4</f>
        <v>817.59999999999991</v>
      </c>
      <c r="NM440" s="12"/>
      <c r="NN440" s="21"/>
      <c r="NO440" s="19" t="s">
        <v>76</v>
      </c>
      <c r="NP440" s="347" t="s">
        <v>455</v>
      </c>
      <c r="NS440" s="350">
        <f>SUM($F$692)</f>
        <v>868</v>
      </c>
      <c r="NT440" s="19" t="s">
        <v>63</v>
      </c>
      <c r="NU440" s="12">
        <f>NS440*1.4</f>
        <v>1215.1999999999998</v>
      </c>
      <c r="NV440" s="12"/>
      <c r="NW440" s="21"/>
      <c r="NX440" s="19" t="s">
        <v>76</v>
      </c>
      <c r="NY440" s="347" t="s">
        <v>501</v>
      </c>
      <c r="OB440" s="350">
        <f>SUM($F$1653)</f>
        <v>943</v>
      </c>
      <c r="OC440" s="19" t="s">
        <v>63</v>
      </c>
      <c r="OD440" s="12">
        <f>OB440*1.4</f>
        <v>1320.1999999999998</v>
      </c>
      <c r="OE440" s="12"/>
      <c r="OF440" s="21"/>
      <c r="OG440" s="19" t="s">
        <v>76</v>
      </c>
      <c r="OH440" s="347" t="s">
        <v>1111</v>
      </c>
      <c r="OK440" s="350">
        <f>SUM($F$863)</f>
        <v>342</v>
      </c>
      <c r="OL440" s="19" t="s">
        <v>63</v>
      </c>
      <c r="OM440" s="12">
        <f>OK440*1.4</f>
        <v>478.79999999999995</v>
      </c>
      <c r="ON440" s="12"/>
      <c r="OO440" s="21"/>
      <c r="OP440" s="19" t="s">
        <v>76</v>
      </c>
      <c r="OQ440" s="347" t="s">
        <v>450</v>
      </c>
      <c r="OT440" s="350">
        <f>SUM($F$1121)</f>
        <v>17</v>
      </c>
      <c r="OU440" s="19" t="s">
        <v>63</v>
      </c>
      <c r="OV440" s="12">
        <f>OT440*1.4</f>
        <v>23.799999999999997</v>
      </c>
      <c r="OW440" s="12"/>
      <c r="OX440" s="21"/>
      <c r="OY440" s="19" t="s">
        <v>76</v>
      </c>
      <c r="OZ440" s="347" t="s">
        <v>1111</v>
      </c>
      <c r="PC440" s="350">
        <f>SUM($F$863)</f>
        <v>342</v>
      </c>
      <c r="PD440" s="19" t="s">
        <v>63</v>
      </c>
      <c r="PE440" s="12">
        <f>PC440*1.4</f>
        <v>478.79999999999995</v>
      </c>
      <c r="PF440" s="12"/>
      <c r="PG440" s="21"/>
      <c r="PH440" s="19" t="s">
        <v>76</v>
      </c>
      <c r="PI440" s="347" t="s">
        <v>501</v>
      </c>
      <c r="PL440" s="350">
        <f>SUM($F$1653)</f>
        <v>943</v>
      </c>
      <c r="PM440" s="19" t="s">
        <v>63</v>
      </c>
      <c r="PN440" s="12">
        <f>PL440*1.4</f>
        <v>1320.1999999999998</v>
      </c>
      <c r="PO440" s="12"/>
      <c r="PP440" s="21"/>
      <c r="PQ440" s="19" t="s">
        <v>76</v>
      </c>
      <c r="PR440" s="347" t="s">
        <v>491</v>
      </c>
      <c r="PU440" s="350">
        <f>SUM($F$969)</f>
        <v>55</v>
      </c>
      <c r="PV440" s="19" t="s">
        <v>63</v>
      </c>
      <c r="PW440" s="12">
        <f>PU440*1.4</f>
        <v>77</v>
      </c>
      <c r="PX440" s="12"/>
      <c r="PY440" s="21"/>
      <c r="PZ440" s="19" t="s">
        <v>76</v>
      </c>
      <c r="QA440" s="325" t="s">
        <v>189</v>
      </c>
      <c r="QD440" s="364" t="s">
        <v>189</v>
      </c>
      <c r="QE440" s="19" t="s">
        <v>63</v>
      </c>
      <c r="QF440" s="364" t="s">
        <v>189</v>
      </c>
      <c r="QG440" s="12"/>
      <c r="QH440" s="21"/>
      <c r="QI440" s="19" t="s">
        <v>76</v>
      </c>
      <c r="QJ440" s="347" t="s">
        <v>562</v>
      </c>
      <c r="QM440" s="350">
        <f>SUM($F$1664)</f>
        <v>584</v>
      </c>
      <c r="QN440" s="19" t="s">
        <v>63</v>
      </c>
      <c r="QO440" s="12">
        <f>QM440*1.4</f>
        <v>817.59999999999991</v>
      </c>
      <c r="QP440" s="12"/>
      <c r="QQ440" s="21"/>
      <c r="QR440" s="19" t="s">
        <v>76</v>
      </c>
      <c r="QS440" s="368" t="s">
        <v>491</v>
      </c>
      <c r="QV440" s="350">
        <f>SUM($F$969)</f>
        <v>55</v>
      </c>
      <c r="QW440" s="19" t="s">
        <v>63</v>
      </c>
      <c r="QX440" s="12">
        <f>QV440*1.4</f>
        <v>77</v>
      </c>
      <c r="QY440" s="12"/>
      <c r="QZ440" s="21"/>
      <c r="RA440" s="19" t="s">
        <v>76</v>
      </c>
      <c r="RB440" s="347" t="s">
        <v>1111</v>
      </c>
      <c r="RE440" s="350">
        <f>SUM($F$863)</f>
        <v>342</v>
      </c>
      <c r="RF440" s="19" t="s">
        <v>63</v>
      </c>
      <c r="RG440" s="12">
        <f>RE440*1.4</f>
        <v>478.79999999999995</v>
      </c>
      <c r="RH440" s="12"/>
      <c r="RI440" s="21"/>
      <c r="RJ440" s="19" t="s">
        <v>76</v>
      </c>
      <c r="RK440" s="347" t="s">
        <v>491</v>
      </c>
      <c r="RN440" s="350">
        <f>SUM($F$969)</f>
        <v>55</v>
      </c>
      <c r="RO440" s="19" t="s">
        <v>63</v>
      </c>
      <c r="RP440" s="12">
        <f>RN440*1.4</f>
        <v>77</v>
      </c>
      <c r="RQ440" s="12"/>
      <c r="RR440" s="21"/>
      <c r="RS440" s="19" t="s">
        <v>76</v>
      </c>
      <c r="RT440" s="325" t="s">
        <v>189</v>
      </c>
      <c r="RW440" s="364" t="s">
        <v>189</v>
      </c>
      <c r="RX440" s="19" t="s">
        <v>63</v>
      </c>
      <c r="RY440" s="364" t="s">
        <v>189</v>
      </c>
      <c r="SA440" s="316"/>
      <c r="SB440" s="19" t="s">
        <v>76</v>
      </c>
      <c r="SC440" s="325" t="s">
        <v>189</v>
      </c>
      <c r="SF440" s="364" t="s">
        <v>189</v>
      </c>
      <c r="SG440" s="19" t="s">
        <v>63</v>
      </c>
      <c r="SH440" s="364" t="s">
        <v>189</v>
      </c>
      <c r="SJ440" s="316"/>
      <c r="SK440" s="19" t="s">
        <v>76</v>
      </c>
      <c r="SL440" s="325" t="s">
        <v>189</v>
      </c>
      <c r="SO440" s="364" t="s">
        <v>189</v>
      </c>
      <c r="SP440" s="19" t="s">
        <v>63</v>
      </c>
      <c r="SQ440" s="364" t="s">
        <v>189</v>
      </c>
      <c r="SS440" s="316"/>
      <c r="ST440" s="19" t="s">
        <v>76</v>
      </c>
      <c r="SU440" s="325" t="s">
        <v>189</v>
      </c>
      <c r="SX440" s="364" t="s">
        <v>189</v>
      </c>
      <c r="SY440" s="19" t="s">
        <v>63</v>
      </c>
      <c r="SZ440" s="364" t="s">
        <v>189</v>
      </c>
      <c r="TB440" s="316"/>
      <c r="TC440" s="19" t="s">
        <v>76</v>
      </c>
      <c r="TD440" s="347" t="s">
        <v>562</v>
      </c>
      <c r="TG440" s="350">
        <f>SUM($F$1664)</f>
        <v>584</v>
      </c>
      <c r="TH440" s="19" t="s">
        <v>63</v>
      </c>
      <c r="TI440" s="12">
        <f>TG440*1.4</f>
        <v>817.59999999999991</v>
      </c>
      <c r="TK440" s="316"/>
      <c r="TL440" s="19" t="s">
        <v>76</v>
      </c>
      <c r="TM440" s="347" t="s">
        <v>1111</v>
      </c>
      <c r="TP440" s="350">
        <f>SUM($F$863)</f>
        <v>342</v>
      </c>
      <c r="TQ440" s="19" t="s">
        <v>63</v>
      </c>
      <c r="TR440" s="12">
        <f>TP440*1.4</f>
        <v>478.79999999999995</v>
      </c>
      <c r="TT440" s="316"/>
      <c r="TU440" s="19" t="s">
        <v>76</v>
      </c>
      <c r="TV440" s="347" t="s">
        <v>562</v>
      </c>
      <c r="TY440" s="350">
        <f>SUM($F$1664)</f>
        <v>584</v>
      </c>
      <c r="TZ440" s="19" t="s">
        <v>63</v>
      </c>
      <c r="UA440" s="12">
        <f>TY440*1.4</f>
        <v>817.59999999999991</v>
      </c>
      <c r="UC440" s="316"/>
      <c r="UD440" s="19" t="s">
        <v>76</v>
      </c>
      <c r="UE440" s="361" t="s">
        <v>459</v>
      </c>
      <c r="UH440" s="350">
        <f>SUM($F$604)</f>
        <v>276</v>
      </c>
      <c r="UI440" s="19" t="s">
        <v>63</v>
      </c>
      <c r="UJ440" s="12">
        <f>UH440*1.4</f>
        <v>386.4</v>
      </c>
      <c r="UL440" s="316"/>
      <c r="UM440" s="19" t="s">
        <v>76</v>
      </c>
      <c r="UN440" s="358" t="s">
        <v>491</v>
      </c>
      <c r="UQ440" s="350">
        <f>SUM($F$969)</f>
        <v>55</v>
      </c>
      <c r="UR440" s="19" t="s">
        <v>63</v>
      </c>
      <c r="US440" s="12">
        <f>UQ440*1.4</f>
        <v>77</v>
      </c>
      <c r="UU440" s="316"/>
      <c r="UV440" s="19" t="s">
        <v>76</v>
      </c>
      <c r="UW440" s="347" t="s">
        <v>491</v>
      </c>
      <c r="UZ440" s="350">
        <f>SUM($F$969)</f>
        <v>55</v>
      </c>
      <c r="VA440" s="19" t="s">
        <v>63</v>
      </c>
      <c r="VB440" s="12">
        <f>UZ440*1.4</f>
        <v>77</v>
      </c>
      <c r="VD440" s="316"/>
      <c r="VE440" s="19" t="s">
        <v>76</v>
      </c>
      <c r="VF440" s="347" t="s">
        <v>491</v>
      </c>
      <c r="VI440" s="350">
        <f>SUM($F$969)</f>
        <v>55</v>
      </c>
      <c r="VJ440" s="19" t="s">
        <v>63</v>
      </c>
      <c r="VK440" s="12">
        <f>VI440*1.4</f>
        <v>77</v>
      </c>
      <c r="VM440" s="316"/>
      <c r="VN440" s="19" t="s">
        <v>76</v>
      </c>
      <c r="VO440" s="325" t="s">
        <v>491</v>
      </c>
      <c r="VR440" s="350">
        <f>SUM($F$969)</f>
        <v>55</v>
      </c>
      <c r="VS440" s="19" t="s">
        <v>63</v>
      </c>
      <c r="VT440" s="12">
        <f>VR440*1.4</f>
        <v>77</v>
      </c>
      <c r="VV440" s="316"/>
      <c r="VW440" s="19" t="s">
        <v>76</v>
      </c>
      <c r="VX440" s="347" t="s">
        <v>515</v>
      </c>
      <c r="WA440" s="350">
        <f>SUM($F$1190)</f>
        <v>180</v>
      </c>
      <c r="WB440" s="19" t="s">
        <v>63</v>
      </c>
      <c r="WC440" s="12">
        <f>WA440*1.4</f>
        <v>251.99999999999997</v>
      </c>
      <c r="WE440" s="316"/>
      <c r="WF440" s="19" t="s">
        <v>76</v>
      </c>
      <c r="WG440" s="347" t="s">
        <v>1111</v>
      </c>
      <c r="WJ440" s="350">
        <f>SUM($F$863)</f>
        <v>342</v>
      </c>
      <c r="WK440" s="19" t="s">
        <v>63</v>
      </c>
      <c r="WL440" s="12">
        <f>WJ440*1.4</f>
        <v>478.79999999999995</v>
      </c>
      <c r="WN440" s="316"/>
      <c r="WO440" s="19" t="s">
        <v>76</v>
      </c>
      <c r="WP440" s="347" t="s">
        <v>562</v>
      </c>
      <c r="WS440" s="350">
        <f>SUM($F$1664)</f>
        <v>584</v>
      </c>
      <c r="WT440" s="19" t="s">
        <v>63</v>
      </c>
      <c r="WU440" s="12">
        <f>WS440*1.4</f>
        <v>817.59999999999991</v>
      </c>
      <c r="WW440" s="316"/>
      <c r="WX440" s="19" t="s">
        <v>76</v>
      </c>
      <c r="WY440" s="347" t="s">
        <v>491</v>
      </c>
      <c r="XB440" s="350">
        <f>SUM($F$969)</f>
        <v>55</v>
      </c>
      <c r="XC440" s="19" t="s">
        <v>63</v>
      </c>
      <c r="XD440" s="12">
        <f>XB440*1.4</f>
        <v>77</v>
      </c>
      <c r="XF440" s="316"/>
      <c r="XG440" s="19" t="s">
        <v>76</v>
      </c>
      <c r="XH440" s="347" t="s">
        <v>562</v>
      </c>
      <c r="XK440" s="350">
        <f>SUM($F$1664)</f>
        <v>584</v>
      </c>
      <c r="XL440" s="19" t="s">
        <v>63</v>
      </c>
      <c r="XM440" s="12">
        <f>XK440*1.4</f>
        <v>817.59999999999991</v>
      </c>
      <c r="XO440" s="316"/>
      <c r="XP440" s="19" t="s">
        <v>76</v>
      </c>
      <c r="XQ440" s="325" t="s">
        <v>561</v>
      </c>
      <c r="XT440" s="350">
        <f>SUM($F$736)</f>
        <v>136</v>
      </c>
      <c r="XU440" s="19" t="s">
        <v>63</v>
      </c>
      <c r="XV440" s="12">
        <f>XT440*1.4</f>
        <v>190.39999999999998</v>
      </c>
      <c r="XX440" s="316"/>
      <c r="XY440" s="19" t="s">
        <v>76</v>
      </c>
      <c r="XZ440" s="347" t="s">
        <v>491</v>
      </c>
      <c r="YC440" s="350">
        <f>SUM($F$969)</f>
        <v>55</v>
      </c>
      <c r="YD440" s="19" t="s">
        <v>63</v>
      </c>
      <c r="YE440" s="12">
        <f>YC440*1.4</f>
        <v>77</v>
      </c>
      <c r="YG440" s="316"/>
      <c r="YH440" s="19" t="s">
        <v>76</v>
      </c>
      <c r="YI440" s="366" t="s">
        <v>465</v>
      </c>
      <c r="YL440" s="350">
        <f>SUM($F$1608)</f>
        <v>152</v>
      </c>
      <c r="YM440" s="19" t="s">
        <v>63</v>
      </c>
      <c r="YN440" s="12">
        <f>YL440*1.4</f>
        <v>212.79999999999998</v>
      </c>
      <c r="YP440" s="316"/>
      <c r="YQ440" s="19" t="s">
        <v>76</v>
      </c>
      <c r="YR440" s="347" t="s">
        <v>491</v>
      </c>
      <c r="YU440" s="350">
        <f>SUM($F$969)</f>
        <v>55</v>
      </c>
      <c r="YV440" s="19" t="s">
        <v>63</v>
      </c>
      <c r="YW440" s="12">
        <f>YU440*1.4</f>
        <v>77</v>
      </c>
      <c r="YY440" s="316"/>
      <c r="YZ440" s="19" t="s">
        <v>76</v>
      </c>
      <c r="ZA440" s="347" t="s">
        <v>562</v>
      </c>
      <c r="ZD440" s="350">
        <f>SUM($F$1664)</f>
        <v>584</v>
      </c>
      <c r="ZE440" s="19" t="s">
        <v>63</v>
      </c>
      <c r="ZF440" s="12">
        <f>ZD440*1.4</f>
        <v>817.59999999999991</v>
      </c>
      <c r="ZH440" s="316"/>
      <c r="ZI440" s="19" t="s">
        <v>76</v>
      </c>
      <c r="ZJ440" s="347" t="s">
        <v>501</v>
      </c>
      <c r="ZM440" s="350">
        <f>SUM($F$1653)</f>
        <v>943</v>
      </c>
      <c r="ZN440" s="19" t="s">
        <v>63</v>
      </c>
      <c r="ZO440" s="12">
        <f>ZM440*1.4</f>
        <v>1320.1999999999998</v>
      </c>
      <c r="ZQ440" s="316"/>
      <c r="ZR440" s="19" t="s">
        <v>76</v>
      </c>
      <c r="ZS440" s="347" t="s">
        <v>491</v>
      </c>
      <c r="ZV440" s="350">
        <f>SUM($F$969)</f>
        <v>55</v>
      </c>
      <c r="ZW440" s="19" t="s">
        <v>63</v>
      </c>
      <c r="ZX440" s="12">
        <f>ZV440*1.4</f>
        <v>77</v>
      </c>
      <c r="ZZ440" s="316"/>
      <c r="AAA440" s="394"/>
      <c r="AAB440" s="341"/>
      <c r="AAC440" s="395"/>
      <c r="AAD440" s="395"/>
      <c r="AAE440" s="396"/>
      <c r="AAF440" s="394"/>
      <c r="AAG440" s="267"/>
      <c r="AAH440" s="395"/>
      <c r="AAI440" s="395"/>
      <c r="AAJ440" s="394"/>
      <c r="AAK440" s="341"/>
      <c r="AAL440" s="395"/>
      <c r="AAM440" s="395"/>
      <c r="AAN440" s="396"/>
      <c r="AAO440" s="394"/>
      <c r="AAP440" s="267"/>
      <c r="AAQ440" s="395"/>
      <c r="AAR440" s="395"/>
      <c r="AAS440" s="394"/>
      <c r="AAT440" s="341"/>
      <c r="AAU440" s="395"/>
      <c r="AAV440" s="395"/>
      <c r="AAW440" s="396"/>
      <c r="AAX440" s="394"/>
      <c r="AAY440" s="267"/>
      <c r="AAZ440" s="395"/>
      <c r="ABA440" s="395"/>
      <c r="ABB440" s="394"/>
      <c r="ABC440" s="341"/>
      <c r="ABD440" s="395"/>
      <c r="ABE440" s="395"/>
      <c r="ABF440" s="396"/>
      <c r="ABG440" s="394"/>
      <c r="ABH440" s="267"/>
      <c r="ABI440" s="395"/>
      <c r="ABJ440" s="395"/>
      <c r="ABK440" s="394"/>
      <c r="ABL440" s="341"/>
      <c r="ABM440" s="395"/>
      <c r="ABN440" s="395"/>
      <c r="ABO440" s="396"/>
      <c r="ABP440" s="394"/>
      <c r="ABQ440" s="267"/>
      <c r="ABR440" s="395"/>
      <c r="ABS440" s="395"/>
      <c r="ABT440" s="394"/>
      <c r="ABU440" s="341"/>
      <c r="ABV440" s="395"/>
      <c r="ABW440" s="395"/>
      <c r="ABX440" s="396"/>
      <c r="ABY440" s="394"/>
      <c r="ABZ440" s="267"/>
      <c r="ACA440" s="395"/>
      <c r="ACB440" s="395"/>
      <c r="ACC440" s="394"/>
      <c r="ACD440" s="341"/>
      <c r="ACE440" s="395"/>
      <c r="ACF440" s="395"/>
      <c r="ACG440" s="396"/>
      <c r="ACH440" s="394"/>
      <c r="ACI440" s="267"/>
      <c r="ACJ440" s="395"/>
      <c r="ACK440" s="395"/>
      <c r="ACL440" s="394"/>
      <c r="ACM440" s="341"/>
      <c r="ACN440" s="395"/>
      <c r="ACO440" s="395"/>
      <c r="ACP440" s="396"/>
      <c r="ACQ440" s="394"/>
      <c r="ACR440" s="267"/>
      <c r="ACS440" s="395"/>
      <c r="ACT440" s="395"/>
      <c r="ACU440" s="394"/>
      <c r="ACV440" s="341"/>
      <c r="ACW440" s="395"/>
      <c r="ACX440" s="395"/>
      <c r="ACY440" s="396"/>
      <c r="ACZ440" s="394"/>
      <c r="ADA440" s="267"/>
      <c r="ADB440" s="395"/>
      <c r="ADC440" s="395"/>
      <c r="ADD440" s="394"/>
      <c r="ADE440" s="341"/>
      <c r="ADF440" s="395"/>
      <c r="ADG440" s="395"/>
      <c r="ADH440" s="396"/>
      <c r="ADI440" s="394"/>
      <c r="ADJ440" s="267"/>
      <c r="ADK440" s="395"/>
      <c r="ADL440" s="395"/>
      <c r="ADM440" s="394"/>
      <c r="ADN440" s="341"/>
      <c r="ADO440" s="395"/>
      <c r="ADP440" s="395"/>
      <c r="ADQ440" s="396"/>
      <c r="ADR440" s="394"/>
      <c r="ADS440" s="267"/>
      <c r="ADT440" s="395"/>
      <c r="ADU440" s="395"/>
      <c r="ADV440" s="394"/>
      <c r="ADW440" s="341"/>
      <c r="ADX440" s="395"/>
      <c r="ADY440" s="395"/>
      <c r="ADZ440" s="396"/>
      <c r="AEA440" s="394"/>
      <c r="AEB440" s="267"/>
      <c r="AEC440" s="395"/>
      <c r="AED440" s="395"/>
    </row>
    <row r="441" spans="1:810" s="20" customFormat="1" ht="15">
      <c r="A441" s="19" t="s">
        <v>77</v>
      </c>
      <c r="B441" s="347" t="s">
        <v>1111</v>
      </c>
      <c r="D441" s="350"/>
      <c r="E441" s="350">
        <f>SUM($F$863)</f>
        <v>342</v>
      </c>
      <c r="F441" s="19" t="s">
        <v>65</v>
      </c>
      <c r="G441" s="12">
        <f>E441*1.3</f>
        <v>444.6</v>
      </c>
      <c r="H441" s="12"/>
      <c r="I441" s="21"/>
      <c r="J441" s="19" t="s">
        <v>77</v>
      </c>
      <c r="K441" s="347" t="s">
        <v>1099</v>
      </c>
      <c r="N441" s="350">
        <f>SUM($F$1019)</f>
        <v>258</v>
      </c>
      <c r="O441" s="19" t="s">
        <v>65</v>
      </c>
      <c r="P441" s="12">
        <f>N441*1.3</f>
        <v>335.40000000000003</v>
      </c>
      <c r="Q441" s="12"/>
      <c r="R441" s="21"/>
      <c r="S441" s="19" t="s">
        <v>77</v>
      </c>
      <c r="T441" s="347" t="s">
        <v>876</v>
      </c>
      <c r="W441" s="350">
        <f>SUM($F$554)</f>
        <v>284</v>
      </c>
      <c r="X441" s="19" t="s">
        <v>65</v>
      </c>
      <c r="Y441" s="12">
        <f>W441*1.3</f>
        <v>369.2</v>
      </c>
      <c r="Z441" s="12"/>
      <c r="AA441" s="21"/>
      <c r="AB441" s="19" t="s">
        <v>77</v>
      </c>
      <c r="AC441" s="347" t="s">
        <v>501</v>
      </c>
      <c r="AF441" s="350">
        <f>SUM($F$1653)</f>
        <v>943</v>
      </c>
      <c r="AG441" s="19" t="s">
        <v>65</v>
      </c>
      <c r="AH441" s="12">
        <f>AF441*1.3</f>
        <v>1225.9000000000001</v>
      </c>
      <c r="AI441" s="12"/>
      <c r="AJ441" s="21"/>
      <c r="AK441" s="19" t="s">
        <v>77</v>
      </c>
      <c r="AL441" s="347" t="s">
        <v>1111</v>
      </c>
      <c r="AO441" s="350">
        <f>SUM($F$863)</f>
        <v>342</v>
      </c>
      <c r="AP441" s="19" t="s">
        <v>65</v>
      </c>
      <c r="AQ441" s="12">
        <f>AO441*1.3</f>
        <v>444.6</v>
      </c>
      <c r="AR441" s="12"/>
      <c r="AS441" s="21"/>
      <c r="AT441" s="19" t="s">
        <v>77</v>
      </c>
      <c r="AU441" s="347" t="s">
        <v>562</v>
      </c>
      <c r="AX441" s="350">
        <f>SUM($F$1664)</f>
        <v>584</v>
      </c>
      <c r="AY441" s="19" t="s">
        <v>65</v>
      </c>
      <c r="AZ441" s="12">
        <f>AX441*1.3</f>
        <v>759.2</v>
      </c>
      <c r="BA441" s="12"/>
      <c r="BB441" s="21"/>
      <c r="BC441" s="19" t="s">
        <v>77</v>
      </c>
      <c r="BD441" s="347" t="s">
        <v>562</v>
      </c>
      <c r="BG441" s="350">
        <f>SUM($F$1664)</f>
        <v>584</v>
      </c>
      <c r="BH441" s="19" t="s">
        <v>65</v>
      </c>
      <c r="BI441" s="12">
        <f>BG441*1.3</f>
        <v>759.2</v>
      </c>
      <c r="BJ441" s="12"/>
      <c r="BK441" s="21"/>
      <c r="BL441" s="19" t="s">
        <v>77</v>
      </c>
      <c r="BM441" s="347" t="s">
        <v>876</v>
      </c>
      <c r="BP441" s="350">
        <f>SUM($F$554)</f>
        <v>284</v>
      </c>
      <c r="BQ441" s="19" t="s">
        <v>65</v>
      </c>
      <c r="BR441" s="12">
        <f>BP441*1.3</f>
        <v>369.2</v>
      </c>
      <c r="BS441" s="12"/>
      <c r="BT441" s="21"/>
      <c r="BU441" s="19" t="s">
        <v>77</v>
      </c>
      <c r="BV441" s="347" t="s">
        <v>562</v>
      </c>
      <c r="BY441" s="350">
        <f>SUM($F$1664)</f>
        <v>584</v>
      </c>
      <c r="BZ441" s="19" t="s">
        <v>65</v>
      </c>
      <c r="CA441" s="12">
        <f>BY441*1.3</f>
        <v>759.2</v>
      </c>
      <c r="CB441" s="12"/>
      <c r="CC441" s="21"/>
      <c r="CD441" s="19" t="s">
        <v>77</v>
      </c>
      <c r="CE441" s="347" t="s">
        <v>501</v>
      </c>
      <c r="CH441" s="350">
        <f>SUM($F$1653)</f>
        <v>943</v>
      </c>
      <c r="CI441" s="19" t="s">
        <v>65</v>
      </c>
      <c r="CJ441" s="12">
        <f>CH441*1.3</f>
        <v>1225.9000000000001</v>
      </c>
      <c r="CK441" s="12"/>
      <c r="CL441" s="21"/>
      <c r="CM441" s="19" t="s">
        <v>77</v>
      </c>
      <c r="CN441" s="347" t="s">
        <v>504</v>
      </c>
      <c r="CQ441" s="350">
        <f>SUM($F$1308)</f>
        <v>446</v>
      </c>
      <c r="CR441" s="19" t="s">
        <v>65</v>
      </c>
      <c r="CS441" s="12">
        <f>CQ441*1.3</f>
        <v>579.80000000000007</v>
      </c>
      <c r="CT441" s="12"/>
      <c r="CU441" s="21"/>
      <c r="CV441" s="19" t="s">
        <v>77</v>
      </c>
      <c r="CW441" s="347" t="s">
        <v>455</v>
      </c>
      <c r="CZ441" s="350">
        <f>SUM($F$692)</f>
        <v>868</v>
      </c>
      <c r="DA441" s="19" t="s">
        <v>65</v>
      </c>
      <c r="DB441" s="12">
        <f>CZ441*1.3</f>
        <v>1128.4000000000001</v>
      </c>
      <c r="DC441" s="12"/>
      <c r="DD441" s="21"/>
      <c r="DE441" s="19" t="s">
        <v>77</v>
      </c>
      <c r="DF441" s="347" t="s">
        <v>478</v>
      </c>
      <c r="DI441" s="350">
        <f>SUM($F$1751)</f>
        <v>392</v>
      </c>
      <c r="DJ441" s="19" t="s">
        <v>65</v>
      </c>
      <c r="DK441" s="12">
        <f>DI441*1.3</f>
        <v>509.6</v>
      </c>
      <c r="DL441" s="12"/>
      <c r="DM441" s="21"/>
      <c r="DN441" s="19" t="s">
        <v>77</v>
      </c>
      <c r="DO441" s="347" t="s">
        <v>455</v>
      </c>
      <c r="DR441" s="350">
        <f>SUM($F$692)</f>
        <v>868</v>
      </c>
      <c r="DS441" s="19" t="s">
        <v>65</v>
      </c>
      <c r="DT441" s="12">
        <f>DR441*1.3</f>
        <v>1128.4000000000001</v>
      </c>
      <c r="DU441" s="12"/>
      <c r="DV441" s="21"/>
      <c r="DW441" s="19" t="s">
        <v>77</v>
      </c>
      <c r="DX441" s="347" t="s">
        <v>501</v>
      </c>
      <c r="EA441" s="350">
        <f>SUM($F$1653)</f>
        <v>943</v>
      </c>
      <c r="EB441" s="19" t="s">
        <v>65</v>
      </c>
      <c r="EC441" s="12">
        <f>EA441*1.3</f>
        <v>1225.9000000000001</v>
      </c>
      <c r="ED441" s="12"/>
      <c r="EE441" s="21"/>
      <c r="EF441" s="19" t="s">
        <v>77</v>
      </c>
      <c r="EG441" s="347" t="s">
        <v>491</v>
      </c>
      <c r="EJ441" s="350">
        <f>SUM($F$969)</f>
        <v>55</v>
      </c>
      <c r="EK441" s="19" t="s">
        <v>65</v>
      </c>
      <c r="EL441" s="12">
        <f>EJ441*1.3</f>
        <v>71.5</v>
      </c>
      <c r="EM441" s="12"/>
      <c r="EN441" s="21"/>
      <c r="EO441" s="19" t="s">
        <v>77</v>
      </c>
      <c r="EP441" s="347" t="s">
        <v>1111</v>
      </c>
      <c r="ES441" s="350">
        <f>SUM($F$863)</f>
        <v>342</v>
      </c>
      <c r="ET441" s="19" t="s">
        <v>65</v>
      </c>
      <c r="EU441" s="12">
        <f>ES441*1.3</f>
        <v>444.6</v>
      </c>
      <c r="EV441" s="12"/>
      <c r="EW441" s="21"/>
      <c r="EX441" s="19" t="s">
        <v>77</v>
      </c>
      <c r="EY441" s="368" t="s">
        <v>1111</v>
      </c>
      <c r="FB441" s="350">
        <f>SUM($F$863)</f>
        <v>342</v>
      </c>
      <c r="FC441" s="19" t="s">
        <v>65</v>
      </c>
      <c r="FD441" s="12">
        <f>FB441*1.3</f>
        <v>444.6</v>
      </c>
      <c r="FE441" s="12"/>
      <c r="FF441" s="21"/>
      <c r="FG441" s="19" t="s">
        <v>77</v>
      </c>
      <c r="FH441" s="347" t="s">
        <v>1099</v>
      </c>
      <c r="FK441" s="350">
        <f>SUM($F$1019)</f>
        <v>258</v>
      </c>
      <c r="FL441" s="19" t="s">
        <v>65</v>
      </c>
      <c r="FM441" s="12">
        <f>FK441*1.3</f>
        <v>335.40000000000003</v>
      </c>
      <c r="FN441" s="12"/>
      <c r="FO441" s="21"/>
      <c r="FP441" s="19" t="s">
        <v>77</v>
      </c>
      <c r="FQ441" s="347" t="s">
        <v>552</v>
      </c>
      <c r="FT441" s="350">
        <f>SUM($F$1607)</f>
        <v>116</v>
      </c>
      <c r="FU441" s="19" t="s">
        <v>65</v>
      </c>
      <c r="FV441" s="12">
        <f>FT441*1.3</f>
        <v>150.80000000000001</v>
      </c>
      <c r="FW441" s="12"/>
      <c r="FX441" s="21"/>
      <c r="FY441" s="19" t="s">
        <v>77</v>
      </c>
      <c r="FZ441" s="347" t="s">
        <v>450</v>
      </c>
      <c r="GC441" s="350">
        <f>SUM($F$1121)</f>
        <v>17</v>
      </c>
      <c r="GD441" s="19" t="s">
        <v>65</v>
      </c>
      <c r="GE441" s="12">
        <f>GC441*1.3</f>
        <v>22.1</v>
      </c>
      <c r="GF441" s="12"/>
      <c r="GG441" s="21"/>
      <c r="GH441" s="19" t="s">
        <v>77</v>
      </c>
      <c r="GI441" s="347" t="s">
        <v>476</v>
      </c>
      <c r="GL441" s="350">
        <f>SUM($F$1142)</f>
        <v>338</v>
      </c>
      <c r="GM441" s="19" t="s">
        <v>65</v>
      </c>
      <c r="GN441" s="12">
        <f>GL441*1.3</f>
        <v>439.40000000000003</v>
      </c>
      <c r="GO441" s="12"/>
      <c r="GP441" s="21"/>
      <c r="GQ441" s="19" t="s">
        <v>77</v>
      </c>
      <c r="GR441" s="347" t="s">
        <v>562</v>
      </c>
      <c r="GU441" s="350">
        <f>SUM($F$1664)</f>
        <v>584</v>
      </c>
      <c r="GV441" s="19" t="s">
        <v>65</v>
      </c>
      <c r="GW441" s="12">
        <f>GU441*1.3</f>
        <v>759.2</v>
      </c>
      <c r="GX441" s="12"/>
      <c r="GY441" s="21"/>
      <c r="GZ441" s="19" t="s">
        <v>77</v>
      </c>
      <c r="HA441" s="347" t="s">
        <v>476</v>
      </c>
      <c r="HD441" s="350">
        <f>SUM($F$1142)</f>
        <v>338</v>
      </c>
      <c r="HE441" s="19" t="s">
        <v>65</v>
      </c>
      <c r="HF441" s="12">
        <f>HD441*1.3</f>
        <v>439.40000000000003</v>
      </c>
      <c r="HG441" s="12"/>
      <c r="HH441" s="21"/>
      <c r="HI441" s="19" t="s">
        <v>77</v>
      </c>
      <c r="HJ441" s="347" t="s">
        <v>450</v>
      </c>
      <c r="HM441" s="350">
        <f>SUM($F$1121)</f>
        <v>17</v>
      </c>
      <c r="HN441" s="19" t="s">
        <v>65</v>
      </c>
      <c r="HO441" s="12">
        <f>HM441*1.3</f>
        <v>22.1</v>
      </c>
      <c r="HP441" s="12"/>
      <c r="HQ441" s="21"/>
      <c r="HR441" s="19" t="s">
        <v>77</v>
      </c>
      <c r="HS441" s="347" t="s">
        <v>455</v>
      </c>
      <c r="HV441" s="350">
        <f>SUM($F$692)</f>
        <v>868</v>
      </c>
      <c r="HW441" s="19" t="s">
        <v>65</v>
      </c>
      <c r="HX441" s="12">
        <f>HV441*1.3</f>
        <v>1128.4000000000001</v>
      </c>
      <c r="HY441" s="12"/>
      <c r="HZ441" s="21"/>
      <c r="IA441" s="19" t="s">
        <v>77</v>
      </c>
      <c r="IB441" s="347" t="s">
        <v>455</v>
      </c>
      <c r="IE441" s="350">
        <f>SUM($F$692)</f>
        <v>868</v>
      </c>
      <c r="IF441" s="19" t="s">
        <v>65</v>
      </c>
      <c r="IG441" s="12">
        <f>IE441*1.3</f>
        <v>1128.4000000000001</v>
      </c>
      <c r="IH441" s="12"/>
      <c r="II441" s="21"/>
      <c r="IJ441" s="19" t="s">
        <v>77</v>
      </c>
      <c r="IK441" s="347" t="s">
        <v>450</v>
      </c>
      <c r="IN441" s="350">
        <f>SUM($F$1121)</f>
        <v>17</v>
      </c>
      <c r="IO441" s="19" t="s">
        <v>65</v>
      </c>
      <c r="IP441" s="12">
        <f>IN441*1.3</f>
        <v>22.1</v>
      </c>
      <c r="IQ441" s="12"/>
      <c r="IR441" s="21"/>
      <c r="IS441" s="19" t="s">
        <v>77</v>
      </c>
      <c r="IT441" s="325" t="s">
        <v>189</v>
      </c>
      <c r="IW441" s="364" t="s">
        <v>189</v>
      </c>
      <c r="IX441" s="19" t="s">
        <v>65</v>
      </c>
      <c r="IY441" s="364" t="s">
        <v>189</v>
      </c>
      <c r="IZ441" s="12"/>
      <c r="JA441" s="21"/>
      <c r="JB441" s="19" t="s">
        <v>77</v>
      </c>
      <c r="JC441" s="347" t="s">
        <v>501</v>
      </c>
      <c r="JF441" s="350">
        <f>SUM($F$1653)</f>
        <v>943</v>
      </c>
      <c r="JG441" s="19" t="s">
        <v>65</v>
      </c>
      <c r="JH441" s="12">
        <f>JF441*1.3</f>
        <v>1225.9000000000001</v>
      </c>
      <c r="JI441" s="12"/>
      <c r="JJ441" s="21"/>
      <c r="JK441" s="19" t="s">
        <v>77</v>
      </c>
      <c r="JL441" s="347" t="s">
        <v>1111</v>
      </c>
      <c r="JO441" s="350">
        <f>SUM($F$863)</f>
        <v>342</v>
      </c>
      <c r="JP441" s="19" t="s">
        <v>65</v>
      </c>
      <c r="JQ441" s="12">
        <f>JO441*1.3</f>
        <v>444.6</v>
      </c>
      <c r="JR441" s="12"/>
      <c r="JS441" s="21"/>
      <c r="JT441" s="19" t="s">
        <v>77</v>
      </c>
      <c r="JU441" s="347" t="s">
        <v>455</v>
      </c>
      <c r="JX441" s="350">
        <f>SUM($F$692)</f>
        <v>868</v>
      </c>
      <c r="JY441" s="19" t="s">
        <v>65</v>
      </c>
      <c r="JZ441" s="12">
        <f>JX441*1.3</f>
        <v>1128.4000000000001</v>
      </c>
      <c r="KA441" s="12"/>
      <c r="KB441" s="21"/>
      <c r="KC441" s="19" t="s">
        <v>77</v>
      </c>
      <c r="KD441" s="347" t="s">
        <v>455</v>
      </c>
      <c r="KG441" s="350">
        <f>SUM($F$692)</f>
        <v>868</v>
      </c>
      <c r="KH441" s="19" t="s">
        <v>65</v>
      </c>
      <c r="KI441" s="12">
        <f>KG441*1.3</f>
        <v>1128.4000000000001</v>
      </c>
      <c r="KJ441" s="12"/>
      <c r="KK441" s="21"/>
      <c r="KL441" s="19" t="s">
        <v>77</v>
      </c>
      <c r="KM441" s="347" t="s">
        <v>1111</v>
      </c>
      <c r="KP441" s="350">
        <f>SUM($F$863)</f>
        <v>342</v>
      </c>
      <c r="KQ441" s="19" t="s">
        <v>65</v>
      </c>
      <c r="KR441" s="12">
        <f>KP441*1.3</f>
        <v>444.6</v>
      </c>
      <c r="KS441" s="12"/>
      <c r="KT441" s="21"/>
      <c r="KU441" s="19" t="s">
        <v>77</v>
      </c>
      <c r="KV441" s="347" t="s">
        <v>455</v>
      </c>
      <c r="KY441" s="350">
        <f>SUM($F$692)</f>
        <v>868</v>
      </c>
      <c r="KZ441" s="19" t="s">
        <v>65</v>
      </c>
      <c r="LA441" s="12">
        <f>KY441*1.3</f>
        <v>1128.4000000000001</v>
      </c>
      <c r="LB441" s="12"/>
      <c r="LC441" s="21"/>
      <c r="LD441" s="19" t="s">
        <v>77</v>
      </c>
      <c r="LE441" s="347" t="s">
        <v>476</v>
      </c>
      <c r="LH441" s="350">
        <f>SUM($F$1142)</f>
        <v>338</v>
      </c>
      <c r="LI441" s="19" t="s">
        <v>65</v>
      </c>
      <c r="LJ441" s="12">
        <f>LH441*1.3</f>
        <v>439.40000000000003</v>
      </c>
      <c r="LK441" s="12"/>
      <c r="LL441" s="21"/>
      <c r="LM441" s="19" t="s">
        <v>77</v>
      </c>
      <c r="LN441" s="347" t="s">
        <v>562</v>
      </c>
      <c r="LQ441" s="350">
        <f>SUM($F$1664)</f>
        <v>584</v>
      </c>
      <c r="LR441" s="19" t="s">
        <v>65</v>
      </c>
      <c r="LS441" s="12">
        <f>LQ441*1.3</f>
        <v>759.2</v>
      </c>
      <c r="LT441" s="12"/>
      <c r="LU441" s="21"/>
      <c r="LV441" s="19" t="s">
        <v>77</v>
      </c>
      <c r="LW441" s="347" t="s">
        <v>491</v>
      </c>
      <c r="LZ441" s="350">
        <f>SUM($F$969)</f>
        <v>55</v>
      </c>
      <c r="MA441" s="19" t="s">
        <v>65</v>
      </c>
      <c r="MB441" s="12">
        <f>LZ441*1.3</f>
        <v>71.5</v>
      </c>
      <c r="MC441" s="12"/>
      <c r="MD441" s="21"/>
      <c r="ME441" s="19" t="s">
        <v>77</v>
      </c>
      <c r="MF441" s="347" t="s">
        <v>1111</v>
      </c>
      <c r="MI441" s="350">
        <f>SUM($F$863)</f>
        <v>342</v>
      </c>
      <c r="MJ441" s="19" t="s">
        <v>65</v>
      </c>
      <c r="MK441" s="12">
        <f>MI441*1.3</f>
        <v>444.6</v>
      </c>
      <c r="ML441" s="12"/>
      <c r="MM441" s="21"/>
      <c r="MN441" s="19" t="s">
        <v>77</v>
      </c>
      <c r="MO441" s="347" t="s">
        <v>1111</v>
      </c>
      <c r="MR441" s="350">
        <f>SUM($F$863)</f>
        <v>342</v>
      </c>
      <c r="MS441" s="19" t="s">
        <v>65</v>
      </c>
      <c r="MT441" s="12">
        <f>MR441*1.3</f>
        <v>444.6</v>
      </c>
      <c r="MU441" s="12"/>
      <c r="MV441" s="21"/>
      <c r="MW441" s="19" t="s">
        <v>77</v>
      </c>
      <c r="MX441" s="347" t="s">
        <v>450</v>
      </c>
      <c r="NA441" s="350">
        <f>SUM($F$1121)</f>
        <v>17</v>
      </c>
      <c r="NB441" s="19" t="s">
        <v>65</v>
      </c>
      <c r="NC441" s="12">
        <f>NA441*1.3</f>
        <v>22.1</v>
      </c>
      <c r="ND441" s="12"/>
      <c r="NE441" s="21"/>
      <c r="NF441" s="19" t="s">
        <v>77</v>
      </c>
      <c r="NG441" s="347" t="s">
        <v>491</v>
      </c>
      <c r="NJ441" s="350">
        <f>SUM($F$969)</f>
        <v>55</v>
      </c>
      <c r="NK441" s="19" t="s">
        <v>65</v>
      </c>
      <c r="NL441" s="12">
        <f>NJ441*1.3</f>
        <v>71.5</v>
      </c>
      <c r="NM441" s="12"/>
      <c r="NN441" s="21"/>
      <c r="NO441" s="19" t="s">
        <v>77</v>
      </c>
      <c r="NP441" s="347" t="s">
        <v>1111</v>
      </c>
      <c r="NS441" s="350">
        <f>SUM($F$863)</f>
        <v>342</v>
      </c>
      <c r="NT441" s="19" t="s">
        <v>65</v>
      </c>
      <c r="NU441" s="12">
        <f>NS441*1.3</f>
        <v>444.6</v>
      </c>
      <c r="NV441" s="12"/>
      <c r="NW441" s="21"/>
      <c r="NX441" s="19" t="s">
        <v>77</v>
      </c>
      <c r="NY441" s="347" t="s">
        <v>491</v>
      </c>
      <c r="OB441" s="350">
        <f>SUM($F$969)</f>
        <v>55</v>
      </c>
      <c r="OC441" s="19" t="s">
        <v>65</v>
      </c>
      <c r="OD441" s="12">
        <f>OB441*1.3</f>
        <v>71.5</v>
      </c>
      <c r="OE441" s="12"/>
      <c r="OF441" s="21"/>
      <c r="OG441" s="19" t="s">
        <v>77</v>
      </c>
      <c r="OH441" s="347" t="s">
        <v>491</v>
      </c>
      <c r="OK441" s="350">
        <f>SUM($F$969)</f>
        <v>55</v>
      </c>
      <c r="OL441" s="19" t="s">
        <v>65</v>
      </c>
      <c r="OM441" s="12">
        <f>OK441*1.3</f>
        <v>71.5</v>
      </c>
      <c r="ON441" s="12"/>
      <c r="OO441" s="21"/>
      <c r="OP441" s="19" t="s">
        <v>77</v>
      </c>
      <c r="OQ441" s="347" t="s">
        <v>552</v>
      </c>
      <c r="OT441" s="350">
        <f>SUM($F$1607)</f>
        <v>116</v>
      </c>
      <c r="OU441" s="19" t="s">
        <v>65</v>
      </c>
      <c r="OV441" s="12">
        <f>OT441*1.3</f>
        <v>150.80000000000001</v>
      </c>
      <c r="OW441" s="12"/>
      <c r="OX441" s="21"/>
      <c r="OY441" s="19" t="s">
        <v>77</v>
      </c>
      <c r="OZ441" s="347" t="s">
        <v>515</v>
      </c>
      <c r="PC441" s="350">
        <f>SUM($F$1190)</f>
        <v>180</v>
      </c>
      <c r="PD441" s="19" t="s">
        <v>65</v>
      </c>
      <c r="PE441" s="12">
        <f>PC441*1.3</f>
        <v>234</v>
      </c>
      <c r="PF441" s="12"/>
      <c r="PG441" s="21"/>
      <c r="PH441" s="19" t="s">
        <v>77</v>
      </c>
      <c r="PI441" s="347" t="s">
        <v>562</v>
      </c>
      <c r="PL441" s="350">
        <f>SUM($F$1664)</f>
        <v>584</v>
      </c>
      <c r="PM441" s="19" t="s">
        <v>65</v>
      </c>
      <c r="PN441" s="12">
        <f>PL441*1.3</f>
        <v>759.2</v>
      </c>
      <c r="PO441" s="12"/>
      <c r="PP441" s="21"/>
      <c r="PQ441" s="19" t="s">
        <v>77</v>
      </c>
      <c r="PR441" s="347" t="s">
        <v>562</v>
      </c>
      <c r="PU441" s="350">
        <f>SUM($F$1664)</f>
        <v>584</v>
      </c>
      <c r="PV441" s="19" t="s">
        <v>65</v>
      </c>
      <c r="PW441" s="12">
        <f>PU441*1.3</f>
        <v>759.2</v>
      </c>
      <c r="PX441" s="12"/>
      <c r="PY441" s="21"/>
      <c r="PZ441" s="19" t="s">
        <v>77</v>
      </c>
      <c r="QA441" s="325" t="s">
        <v>189</v>
      </c>
      <c r="QD441" s="364" t="s">
        <v>189</v>
      </c>
      <c r="QE441" s="19" t="s">
        <v>65</v>
      </c>
      <c r="QF441" s="364" t="s">
        <v>189</v>
      </c>
      <c r="QG441" s="12"/>
      <c r="QH441" s="21"/>
      <c r="QI441" s="19" t="s">
        <v>77</v>
      </c>
      <c r="QJ441" s="347" t="s">
        <v>1111</v>
      </c>
      <c r="QM441" s="350">
        <f>SUM($F$863)</f>
        <v>342</v>
      </c>
      <c r="QN441" s="19" t="s">
        <v>65</v>
      </c>
      <c r="QO441" s="12">
        <f>QM441*1.3</f>
        <v>444.6</v>
      </c>
      <c r="QP441" s="12"/>
      <c r="QQ441" s="21"/>
      <c r="QR441" s="19" t="s">
        <v>77</v>
      </c>
      <c r="QS441" s="368" t="s">
        <v>562</v>
      </c>
      <c r="QV441" s="350">
        <f>SUM($F$1664)</f>
        <v>584</v>
      </c>
      <c r="QW441" s="19" t="s">
        <v>65</v>
      </c>
      <c r="QX441" s="12">
        <f>QV441*1.3</f>
        <v>759.2</v>
      </c>
      <c r="QY441" s="12"/>
      <c r="QZ441" s="21"/>
      <c r="RA441" s="19" t="s">
        <v>77</v>
      </c>
      <c r="RB441" s="347" t="s">
        <v>1099</v>
      </c>
      <c r="RE441" s="350">
        <f>SUM($F$1019)</f>
        <v>258</v>
      </c>
      <c r="RF441" s="19" t="s">
        <v>65</v>
      </c>
      <c r="RG441" s="12">
        <f>RE441*1.3</f>
        <v>335.40000000000003</v>
      </c>
      <c r="RH441" s="12"/>
      <c r="RI441" s="21"/>
      <c r="RJ441" s="19" t="s">
        <v>77</v>
      </c>
      <c r="RK441" s="347" t="s">
        <v>498</v>
      </c>
      <c r="RN441" s="350">
        <f>SUM($F$1141)</f>
        <v>401</v>
      </c>
      <c r="RO441" s="19" t="s">
        <v>65</v>
      </c>
      <c r="RP441" s="12">
        <f>RN441*1.3</f>
        <v>521.30000000000007</v>
      </c>
      <c r="RQ441" s="12"/>
      <c r="RR441" s="21"/>
      <c r="RS441" s="19" t="s">
        <v>77</v>
      </c>
      <c r="RT441" s="325" t="s">
        <v>189</v>
      </c>
      <c r="RW441" s="364" t="s">
        <v>189</v>
      </c>
      <c r="RX441" s="19" t="s">
        <v>65</v>
      </c>
      <c r="RY441" s="364" t="s">
        <v>189</v>
      </c>
      <c r="SA441" s="316"/>
      <c r="SB441" s="19" t="s">
        <v>77</v>
      </c>
      <c r="SC441" s="325" t="s">
        <v>189</v>
      </c>
      <c r="SF441" s="364" t="s">
        <v>189</v>
      </c>
      <c r="SG441" s="19" t="s">
        <v>65</v>
      </c>
      <c r="SH441" s="364" t="s">
        <v>189</v>
      </c>
      <c r="SJ441" s="316"/>
      <c r="SK441" s="19" t="s">
        <v>77</v>
      </c>
      <c r="SL441" s="325" t="s">
        <v>189</v>
      </c>
      <c r="SO441" s="364" t="s">
        <v>189</v>
      </c>
      <c r="SP441" s="19" t="s">
        <v>65</v>
      </c>
      <c r="SQ441" s="364" t="s">
        <v>189</v>
      </c>
      <c r="SS441" s="316"/>
      <c r="ST441" s="19" t="s">
        <v>77</v>
      </c>
      <c r="SU441" s="325" t="s">
        <v>189</v>
      </c>
      <c r="SX441" s="364" t="s">
        <v>189</v>
      </c>
      <c r="SY441" s="19" t="s">
        <v>65</v>
      </c>
      <c r="SZ441" s="364" t="s">
        <v>189</v>
      </c>
      <c r="TB441" s="316"/>
      <c r="TC441" s="19" t="s">
        <v>77</v>
      </c>
      <c r="TD441" s="347" t="s">
        <v>501</v>
      </c>
      <c r="TG441" s="350">
        <f>SUM($F$1653)</f>
        <v>943</v>
      </c>
      <c r="TH441" s="19" t="s">
        <v>65</v>
      </c>
      <c r="TI441" s="12">
        <f>TG441*1.3</f>
        <v>1225.9000000000001</v>
      </c>
      <c r="TK441" s="316"/>
      <c r="TL441" s="19" t="s">
        <v>77</v>
      </c>
      <c r="TM441" s="347" t="s">
        <v>450</v>
      </c>
      <c r="TP441" s="350">
        <f>SUM($F$1121)</f>
        <v>17</v>
      </c>
      <c r="TQ441" s="19" t="s">
        <v>65</v>
      </c>
      <c r="TR441" s="12">
        <f>TP441*1.3</f>
        <v>22.1</v>
      </c>
      <c r="TT441" s="316"/>
      <c r="TU441" s="19" t="s">
        <v>77</v>
      </c>
      <c r="TV441" s="347" t="s">
        <v>491</v>
      </c>
      <c r="TY441" s="350">
        <f>SUM($F$969)</f>
        <v>55</v>
      </c>
      <c r="TZ441" s="19" t="s">
        <v>65</v>
      </c>
      <c r="UA441" s="12">
        <f>TY441*1.3</f>
        <v>71.5</v>
      </c>
      <c r="UC441" s="316"/>
      <c r="UD441" s="19" t="s">
        <v>77</v>
      </c>
      <c r="UE441" s="361" t="s">
        <v>450</v>
      </c>
      <c r="UH441" s="350">
        <f>SUM($F$1121)</f>
        <v>17</v>
      </c>
      <c r="UI441" s="19" t="s">
        <v>65</v>
      </c>
      <c r="UJ441" s="12">
        <f>UH441*1.3</f>
        <v>22.1</v>
      </c>
      <c r="UL441" s="316"/>
      <c r="UM441" s="19" t="s">
        <v>77</v>
      </c>
      <c r="UN441" s="358" t="s">
        <v>1111</v>
      </c>
      <c r="UQ441" s="350">
        <f>SUM($F$863)</f>
        <v>342</v>
      </c>
      <c r="UR441" s="19" t="s">
        <v>65</v>
      </c>
      <c r="US441" s="12">
        <f>UQ441*1.3</f>
        <v>444.6</v>
      </c>
      <c r="UU441" s="316"/>
      <c r="UV441" s="19" t="s">
        <v>77</v>
      </c>
      <c r="UW441" s="347" t="s">
        <v>1099</v>
      </c>
      <c r="UZ441" s="350">
        <f>SUM($F$1019)</f>
        <v>258</v>
      </c>
      <c r="VA441" s="19" t="s">
        <v>65</v>
      </c>
      <c r="VB441" s="12">
        <f>UZ441*1.3</f>
        <v>335.40000000000003</v>
      </c>
      <c r="VD441" s="316"/>
      <c r="VE441" s="19" t="s">
        <v>77</v>
      </c>
      <c r="VF441" s="347" t="s">
        <v>436</v>
      </c>
      <c r="VI441" s="350">
        <f>SUM($F$1614)</f>
        <v>247</v>
      </c>
      <c r="VJ441" s="19" t="s">
        <v>65</v>
      </c>
      <c r="VK441" s="12">
        <f>VI441*1.3</f>
        <v>321.10000000000002</v>
      </c>
      <c r="VM441" s="316"/>
      <c r="VN441" s="19" t="s">
        <v>77</v>
      </c>
      <c r="VO441" s="325" t="s">
        <v>466</v>
      </c>
      <c r="VR441" s="350">
        <f>SUM($F$1203)</f>
        <v>378</v>
      </c>
      <c r="VS441" s="19" t="s">
        <v>65</v>
      </c>
      <c r="VT441" s="12">
        <f>VR441*1.3</f>
        <v>491.40000000000003</v>
      </c>
      <c r="VV441" s="316"/>
      <c r="VW441" s="19" t="s">
        <v>77</v>
      </c>
      <c r="VX441" s="347" t="s">
        <v>455</v>
      </c>
      <c r="WA441" s="350">
        <f>SUM($F$692)</f>
        <v>868</v>
      </c>
      <c r="WB441" s="19" t="s">
        <v>65</v>
      </c>
      <c r="WC441" s="12">
        <f>WA441*1.3</f>
        <v>1128.4000000000001</v>
      </c>
      <c r="WE441" s="316"/>
      <c r="WF441" s="19" t="s">
        <v>77</v>
      </c>
      <c r="WG441" s="347" t="s">
        <v>515</v>
      </c>
      <c r="WJ441" s="350">
        <f>SUM($F$1190)</f>
        <v>180</v>
      </c>
      <c r="WK441" s="19" t="s">
        <v>65</v>
      </c>
      <c r="WL441" s="12">
        <f>WJ441*1.3</f>
        <v>234</v>
      </c>
      <c r="WN441" s="316"/>
      <c r="WO441" s="19" t="s">
        <v>77</v>
      </c>
      <c r="WP441" s="347" t="s">
        <v>501</v>
      </c>
      <c r="WS441" s="350">
        <f>SUM($F$1653)</f>
        <v>943</v>
      </c>
      <c r="WT441" s="19" t="s">
        <v>65</v>
      </c>
      <c r="WU441" s="12">
        <f>WS441*1.3</f>
        <v>1225.9000000000001</v>
      </c>
      <c r="WW441" s="316"/>
      <c r="WX441" s="19" t="s">
        <v>77</v>
      </c>
      <c r="WY441" s="347" t="s">
        <v>504</v>
      </c>
      <c r="XB441" s="350">
        <f>SUM($F$1308)</f>
        <v>446</v>
      </c>
      <c r="XC441" s="19" t="s">
        <v>65</v>
      </c>
      <c r="XD441" s="12">
        <f>XB441*1.3</f>
        <v>579.80000000000007</v>
      </c>
      <c r="XF441" s="316"/>
      <c r="XG441" s="19" t="s">
        <v>77</v>
      </c>
      <c r="XH441" s="347" t="s">
        <v>1111</v>
      </c>
      <c r="XK441" s="350">
        <f>SUM($F$863)</f>
        <v>342</v>
      </c>
      <c r="XL441" s="19" t="s">
        <v>65</v>
      </c>
      <c r="XM441" s="12">
        <f>XK441*1.3</f>
        <v>444.6</v>
      </c>
      <c r="XO441" s="316"/>
      <c r="XP441" s="19" t="s">
        <v>77</v>
      </c>
      <c r="XQ441" s="325" t="s">
        <v>476</v>
      </c>
      <c r="XT441" s="350">
        <f>SUM($F$1142)</f>
        <v>338</v>
      </c>
      <c r="XU441" s="19" t="s">
        <v>65</v>
      </c>
      <c r="XV441" s="12">
        <f>XT441*1.3</f>
        <v>439.40000000000003</v>
      </c>
      <c r="XX441" s="316"/>
      <c r="XY441" s="19" t="s">
        <v>77</v>
      </c>
      <c r="XZ441" s="347" t="s">
        <v>455</v>
      </c>
      <c r="YC441" s="350">
        <f>SUM($F$692)</f>
        <v>868</v>
      </c>
      <c r="YD441" s="19" t="s">
        <v>65</v>
      </c>
      <c r="YE441" s="12">
        <f>YC441*1.3</f>
        <v>1128.4000000000001</v>
      </c>
      <c r="YG441" s="316"/>
      <c r="YH441" s="19" t="s">
        <v>77</v>
      </c>
      <c r="YI441" s="366" t="s">
        <v>478</v>
      </c>
      <c r="YL441" s="350">
        <f>SUM($F$1751)</f>
        <v>392</v>
      </c>
      <c r="YM441" s="19" t="s">
        <v>65</v>
      </c>
      <c r="YN441" s="12">
        <f>YL441*1.3</f>
        <v>509.6</v>
      </c>
      <c r="YP441" s="316"/>
      <c r="YQ441" s="19" t="s">
        <v>77</v>
      </c>
      <c r="YR441" s="347" t="s">
        <v>450</v>
      </c>
      <c r="YU441" s="350">
        <f>SUM($F$1121)</f>
        <v>17</v>
      </c>
      <c r="YV441" s="19" t="s">
        <v>65</v>
      </c>
      <c r="YW441" s="12">
        <f>YU441*1.3</f>
        <v>22.1</v>
      </c>
      <c r="YY441" s="316"/>
      <c r="YZ441" s="19" t="s">
        <v>77</v>
      </c>
      <c r="ZA441" s="347" t="s">
        <v>501</v>
      </c>
      <c r="ZD441" s="350">
        <f>SUM($F$1653)</f>
        <v>943</v>
      </c>
      <c r="ZE441" s="19" t="s">
        <v>65</v>
      </c>
      <c r="ZF441" s="12">
        <f>ZD441*1.3</f>
        <v>1225.9000000000001</v>
      </c>
      <c r="ZH441" s="316"/>
      <c r="ZI441" s="19" t="s">
        <v>77</v>
      </c>
      <c r="ZJ441" s="347" t="s">
        <v>562</v>
      </c>
      <c r="ZM441" s="350">
        <f>SUM($F$1664)</f>
        <v>584</v>
      </c>
      <c r="ZN441" s="19" t="s">
        <v>65</v>
      </c>
      <c r="ZO441" s="12">
        <f>ZM441*1.3</f>
        <v>759.2</v>
      </c>
      <c r="ZQ441" s="316"/>
      <c r="ZR441" s="19" t="s">
        <v>77</v>
      </c>
      <c r="ZS441" s="347" t="s">
        <v>1111</v>
      </c>
      <c r="ZV441" s="350">
        <f>SUM($F$863)</f>
        <v>342</v>
      </c>
      <c r="ZW441" s="19" t="s">
        <v>65</v>
      </c>
      <c r="ZX441" s="12">
        <f>ZV441*1.3</f>
        <v>444.6</v>
      </c>
      <c r="ZZ441" s="316"/>
      <c r="AAA441" s="394"/>
      <c r="AAB441" s="341"/>
      <c r="AAC441" s="395"/>
      <c r="AAD441" s="395"/>
      <c r="AAE441" s="396"/>
      <c r="AAF441" s="394"/>
      <c r="AAG441" s="267"/>
      <c r="AAH441" s="395"/>
      <c r="AAI441" s="395"/>
      <c r="AAJ441" s="394"/>
      <c r="AAK441" s="341"/>
      <c r="AAL441" s="395"/>
      <c r="AAM441" s="395"/>
      <c r="AAN441" s="396"/>
      <c r="AAO441" s="394"/>
      <c r="AAP441" s="267"/>
      <c r="AAQ441" s="395"/>
      <c r="AAR441" s="395"/>
      <c r="AAS441" s="394"/>
      <c r="AAT441" s="341"/>
      <c r="AAU441" s="395"/>
      <c r="AAV441" s="395"/>
      <c r="AAW441" s="396"/>
      <c r="AAX441" s="394"/>
      <c r="AAY441" s="267"/>
      <c r="AAZ441" s="395"/>
      <c r="ABA441" s="395"/>
      <c r="ABB441" s="394"/>
      <c r="ABC441" s="341"/>
      <c r="ABD441" s="395"/>
      <c r="ABE441" s="395"/>
      <c r="ABF441" s="396"/>
      <c r="ABG441" s="394"/>
      <c r="ABH441" s="267"/>
      <c r="ABI441" s="395"/>
      <c r="ABJ441" s="395"/>
      <c r="ABK441" s="394"/>
      <c r="ABL441" s="341"/>
      <c r="ABM441" s="395"/>
      <c r="ABN441" s="395"/>
      <c r="ABO441" s="396"/>
      <c r="ABP441" s="394"/>
      <c r="ABQ441" s="267"/>
      <c r="ABR441" s="395"/>
      <c r="ABS441" s="395"/>
      <c r="ABT441" s="394"/>
      <c r="ABU441" s="341"/>
      <c r="ABV441" s="395"/>
      <c r="ABW441" s="395"/>
      <c r="ABX441" s="396"/>
      <c r="ABY441" s="394"/>
      <c r="ABZ441" s="267"/>
      <c r="ACA441" s="395"/>
      <c r="ACB441" s="395"/>
      <c r="ACC441" s="394"/>
      <c r="ACD441" s="341"/>
      <c r="ACE441" s="395"/>
      <c r="ACF441" s="395"/>
      <c r="ACG441" s="396"/>
      <c r="ACH441" s="394"/>
      <c r="ACI441" s="267"/>
      <c r="ACJ441" s="395"/>
      <c r="ACK441" s="395"/>
      <c r="ACL441" s="394"/>
      <c r="ACM441" s="341"/>
      <c r="ACN441" s="395"/>
      <c r="ACO441" s="395"/>
      <c r="ACP441" s="396"/>
      <c r="ACQ441" s="394"/>
      <c r="ACR441" s="267"/>
      <c r="ACS441" s="395"/>
      <c r="ACT441" s="395"/>
      <c r="ACU441" s="394"/>
      <c r="ACV441" s="341"/>
      <c r="ACW441" s="395"/>
      <c r="ACX441" s="395"/>
      <c r="ACY441" s="396"/>
      <c r="ACZ441" s="394"/>
      <c r="ADA441" s="267"/>
      <c r="ADB441" s="395"/>
      <c r="ADC441" s="395"/>
      <c r="ADD441" s="394"/>
      <c r="ADE441" s="341"/>
      <c r="ADF441" s="395"/>
      <c r="ADG441" s="395"/>
      <c r="ADH441" s="396"/>
      <c r="ADI441" s="394"/>
      <c r="ADJ441" s="267"/>
      <c r="ADK441" s="395"/>
      <c r="ADL441" s="395"/>
      <c r="ADM441" s="394"/>
      <c r="ADN441" s="341"/>
      <c r="ADO441" s="395"/>
      <c r="ADP441" s="395"/>
      <c r="ADQ441" s="396"/>
      <c r="ADR441" s="394"/>
      <c r="ADS441" s="267"/>
      <c r="ADT441" s="395"/>
      <c r="ADU441" s="395"/>
      <c r="ADV441" s="394"/>
      <c r="ADW441" s="341"/>
      <c r="ADX441" s="395"/>
      <c r="ADY441" s="395"/>
      <c r="ADZ441" s="396"/>
      <c r="AEA441" s="394"/>
      <c r="AEB441" s="267"/>
      <c r="AEC441" s="395"/>
      <c r="AED441" s="395"/>
    </row>
    <row r="442" spans="1:810" s="20" customFormat="1" ht="15">
      <c r="A442" s="19" t="s">
        <v>78</v>
      </c>
      <c r="B442" s="347" t="s">
        <v>455</v>
      </c>
      <c r="D442" s="350"/>
      <c r="E442" s="350">
        <f>SUM($F$692)</f>
        <v>868</v>
      </c>
      <c r="F442" s="19" t="s">
        <v>67</v>
      </c>
      <c r="G442" s="12">
        <f>E442*1.2</f>
        <v>1041.5999999999999</v>
      </c>
      <c r="H442" s="12"/>
      <c r="I442" s="21"/>
      <c r="J442" s="19" t="s">
        <v>78</v>
      </c>
      <c r="K442" s="347" t="s">
        <v>1111</v>
      </c>
      <c r="N442" s="350">
        <f>SUM($F$863)</f>
        <v>342</v>
      </c>
      <c r="O442" s="19" t="s">
        <v>67</v>
      </c>
      <c r="P442" s="12">
        <f>N442*1.2</f>
        <v>410.4</v>
      </c>
      <c r="Q442" s="12"/>
      <c r="R442" s="21"/>
      <c r="S442" s="19" t="s">
        <v>78</v>
      </c>
      <c r="T442" s="347" t="s">
        <v>504</v>
      </c>
      <c r="W442" s="350">
        <f>SUM($F$1308)</f>
        <v>446</v>
      </c>
      <c r="X442" s="19" t="s">
        <v>67</v>
      </c>
      <c r="Y442" s="12">
        <f>W442*1.2</f>
        <v>535.19999999999993</v>
      </c>
      <c r="Z442" s="12"/>
      <c r="AA442" s="21"/>
      <c r="AB442" s="19" t="s">
        <v>78</v>
      </c>
      <c r="AC442" s="347" t="s">
        <v>562</v>
      </c>
      <c r="AF442" s="350">
        <f>SUM($F$1664)</f>
        <v>584</v>
      </c>
      <c r="AG442" s="19" t="s">
        <v>67</v>
      </c>
      <c r="AH442" s="12">
        <f>AF442*1.2</f>
        <v>700.8</v>
      </c>
      <c r="AI442" s="12"/>
      <c r="AJ442" s="21"/>
      <c r="AK442" s="19" t="s">
        <v>78</v>
      </c>
      <c r="AL442" s="347" t="s">
        <v>562</v>
      </c>
      <c r="AO442" s="350">
        <f>SUM($F$1664)</f>
        <v>584</v>
      </c>
      <c r="AP442" s="19" t="s">
        <v>67</v>
      </c>
      <c r="AQ442" s="12">
        <f>AO442*1.2</f>
        <v>700.8</v>
      </c>
      <c r="AR442" s="12"/>
      <c r="AS442" s="21"/>
      <c r="AT442" s="19" t="s">
        <v>78</v>
      </c>
      <c r="AU442" s="347" t="s">
        <v>476</v>
      </c>
      <c r="AX442" s="350">
        <f>SUM($F$1142)</f>
        <v>338</v>
      </c>
      <c r="AY442" s="19" t="s">
        <v>67</v>
      </c>
      <c r="AZ442" s="12">
        <f>AX442*1.2</f>
        <v>405.59999999999997</v>
      </c>
      <c r="BA442" s="12"/>
      <c r="BB442" s="21"/>
      <c r="BC442" s="19" t="s">
        <v>78</v>
      </c>
      <c r="BD442" s="347" t="s">
        <v>450</v>
      </c>
      <c r="BF442" s="20" t="s">
        <v>2595</v>
      </c>
      <c r="BG442" s="350">
        <f>SUM($F$1121)</f>
        <v>17</v>
      </c>
      <c r="BH442" s="19" t="s">
        <v>67</v>
      </c>
      <c r="BI442" s="12">
        <f>BG442*1.2</f>
        <v>20.399999999999999</v>
      </c>
      <c r="BJ442" s="12"/>
      <c r="BK442" s="21"/>
      <c r="BL442" s="19" t="s">
        <v>78</v>
      </c>
      <c r="BM442" s="347" t="s">
        <v>504</v>
      </c>
      <c r="BP442" s="350">
        <f>SUM($F$1308)</f>
        <v>446</v>
      </c>
      <c r="BQ442" s="19" t="s">
        <v>67</v>
      </c>
      <c r="BR442" s="12">
        <f>BP442*1.2</f>
        <v>535.19999999999993</v>
      </c>
      <c r="BS442" s="12"/>
      <c r="BT442" s="21"/>
      <c r="BU442" s="19" t="s">
        <v>78</v>
      </c>
      <c r="BV442" s="347" t="s">
        <v>450</v>
      </c>
      <c r="BY442" s="350">
        <f>SUM($F$1121)</f>
        <v>17</v>
      </c>
      <c r="BZ442" s="19" t="s">
        <v>67</v>
      </c>
      <c r="CA442" s="12">
        <f>BY442*1.2</f>
        <v>20.399999999999999</v>
      </c>
      <c r="CB442" s="12"/>
      <c r="CC442" s="21"/>
      <c r="CD442" s="19" t="s">
        <v>78</v>
      </c>
      <c r="CE442" s="347" t="s">
        <v>1099</v>
      </c>
      <c r="CH442" s="350">
        <f>SUM($F$1019)</f>
        <v>258</v>
      </c>
      <c r="CI442" s="19" t="s">
        <v>67</v>
      </c>
      <c r="CJ442" s="12">
        <f>CH442*1.2</f>
        <v>309.59999999999997</v>
      </c>
      <c r="CK442" s="12"/>
      <c r="CL442" s="21"/>
      <c r="CM442" s="19" t="s">
        <v>78</v>
      </c>
      <c r="CN442" s="347" t="s">
        <v>481</v>
      </c>
      <c r="CQ442" s="350">
        <f>SUM($F$1642)</f>
        <v>536</v>
      </c>
      <c r="CR442" s="19" t="s">
        <v>67</v>
      </c>
      <c r="CS442" s="12">
        <f>CQ442*1.2</f>
        <v>643.19999999999993</v>
      </c>
      <c r="CT442" s="12"/>
      <c r="CU442" s="21"/>
      <c r="CV442" s="19" t="s">
        <v>78</v>
      </c>
      <c r="CW442" s="347" t="s">
        <v>476</v>
      </c>
      <c r="CZ442" s="350">
        <f>SUM($F$1142)</f>
        <v>338</v>
      </c>
      <c r="DA442" s="19" t="s">
        <v>67</v>
      </c>
      <c r="DB442" s="12">
        <f>CZ442*1.2</f>
        <v>405.59999999999997</v>
      </c>
      <c r="DC442" s="12"/>
      <c r="DD442" s="21"/>
      <c r="DE442" s="19" t="s">
        <v>78</v>
      </c>
      <c r="DF442" s="347" t="s">
        <v>1111</v>
      </c>
      <c r="DI442" s="350">
        <f>SUM($F$863)</f>
        <v>342</v>
      </c>
      <c r="DJ442" s="19" t="s">
        <v>67</v>
      </c>
      <c r="DK442" s="12">
        <f>DI442*1.2</f>
        <v>410.4</v>
      </c>
      <c r="DL442" s="12"/>
      <c r="DM442" s="21"/>
      <c r="DN442" s="19" t="s">
        <v>78</v>
      </c>
      <c r="DO442" s="347" t="s">
        <v>459</v>
      </c>
      <c r="DR442" s="350">
        <f>SUM($F$604)</f>
        <v>276</v>
      </c>
      <c r="DS442" s="19" t="s">
        <v>67</v>
      </c>
      <c r="DT442" s="12">
        <f>DR442*1.2</f>
        <v>331.2</v>
      </c>
      <c r="DU442" s="12"/>
      <c r="DV442" s="21"/>
      <c r="DW442" s="19" t="s">
        <v>78</v>
      </c>
      <c r="DX442" s="347" t="s">
        <v>1099</v>
      </c>
      <c r="EA442" s="350">
        <f>SUM($F$1019)</f>
        <v>258</v>
      </c>
      <c r="EB442" s="19" t="s">
        <v>67</v>
      </c>
      <c r="EC442" s="12">
        <f>EA442*1.2</f>
        <v>309.59999999999997</v>
      </c>
      <c r="ED442" s="12"/>
      <c r="EE442" s="21"/>
      <c r="EF442" s="19" t="s">
        <v>78</v>
      </c>
      <c r="EG442" s="347" t="s">
        <v>450</v>
      </c>
      <c r="EJ442" s="350">
        <f>SUM($F$1121)</f>
        <v>17</v>
      </c>
      <c r="EK442" s="19" t="s">
        <v>67</v>
      </c>
      <c r="EL442" s="12">
        <f>EJ442*1.2</f>
        <v>20.399999999999999</v>
      </c>
      <c r="EM442" s="12"/>
      <c r="EN442" s="21"/>
      <c r="EO442" s="19" t="s">
        <v>78</v>
      </c>
      <c r="EP442" s="347" t="s">
        <v>459</v>
      </c>
      <c r="ES442" s="350">
        <f>SUM($F$604)</f>
        <v>276</v>
      </c>
      <c r="ET442" s="19" t="s">
        <v>67</v>
      </c>
      <c r="EU442" s="12">
        <f>ES442*1.2</f>
        <v>331.2</v>
      </c>
      <c r="EV442" s="12"/>
      <c r="EW442" s="21"/>
      <c r="EX442" s="19" t="s">
        <v>78</v>
      </c>
      <c r="EY442" s="368" t="s">
        <v>491</v>
      </c>
      <c r="FB442" s="350">
        <f>SUM($F$969)</f>
        <v>55</v>
      </c>
      <c r="FC442" s="19" t="s">
        <v>67</v>
      </c>
      <c r="FD442" s="12">
        <f>FB442*1.2</f>
        <v>66</v>
      </c>
      <c r="FE442" s="12"/>
      <c r="FF442" s="21"/>
      <c r="FG442" s="19" t="s">
        <v>78</v>
      </c>
      <c r="FH442" s="347" t="s">
        <v>504</v>
      </c>
      <c r="FK442" s="350">
        <f>SUM($F$1308)</f>
        <v>446</v>
      </c>
      <c r="FL442" s="19" t="s">
        <v>67</v>
      </c>
      <c r="FM442" s="12">
        <f>FK442*1.2</f>
        <v>535.19999999999993</v>
      </c>
      <c r="FN442" s="12"/>
      <c r="FO442" s="21"/>
      <c r="FP442" s="19" t="s">
        <v>78</v>
      </c>
      <c r="FQ442" s="347" t="s">
        <v>515</v>
      </c>
      <c r="FT442" s="350">
        <f>SUM($F$1190)</f>
        <v>180</v>
      </c>
      <c r="FU442" s="19" t="s">
        <v>67</v>
      </c>
      <c r="FV442" s="12">
        <f>FT442*1.2</f>
        <v>216</v>
      </c>
      <c r="FW442" s="12"/>
      <c r="FX442" s="21"/>
      <c r="FY442" s="19" t="s">
        <v>78</v>
      </c>
      <c r="FZ442" s="347" t="s">
        <v>562</v>
      </c>
      <c r="GC442" s="350">
        <f>SUM($F$1664)</f>
        <v>584</v>
      </c>
      <c r="GD442" s="19" t="s">
        <v>67</v>
      </c>
      <c r="GE442" s="12">
        <f>GC442*1.2</f>
        <v>700.8</v>
      </c>
      <c r="GF442" s="12"/>
      <c r="GG442" s="21"/>
      <c r="GH442" s="19" t="s">
        <v>78</v>
      </c>
      <c r="GI442" s="347" t="s">
        <v>455</v>
      </c>
      <c r="GL442" s="350">
        <f>SUM($F$692)</f>
        <v>868</v>
      </c>
      <c r="GM442" s="19" t="s">
        <v>67</v>
      </c>
      <c r="GN442" s="12">
        <f>GL442*1.2</f>
        <v>1041.5999999999999</v>
      </c>
      <c r="GO442" s="12"/>
      <c r="GP442" s="21"/>
      <c r="GQ442" s="19" t="s">
        <v>78</v>
      </c>
      <c r="GR442" s="347" t="s">
        <v>481</v>
      </c>
      <c r="GU442" s="350">
        <f>SUM($F$1642)</f>
        <v>536</v>
      </c>
      <c r="GV442" s="19" t="s">
        <v>67</v>
      </c>
      <c r="GW442" s="12">
        <f>GU442*1.2</f>
        <v>643.19999999999993</v>
      </c>
      <c r="GX442" s="12"/>
      <c r="GY442" s="21"/>
      <c r="GZ442" s="19" t="s">
        <v>78</v>
      </c>
      <c r="HA442" s="347" t="s">
        <v>459</v>
      </c>
      <c r="HD442" s="350">
        <f>SUM($F$604)</f>
        <v>276</v>
      </c>
      <c r="HE442" s="19" t="s">
        <v>67</v>
      </c>
      <c r="HF442" s="12">
        <f>HD442*1.2</f>
        <v>331.2</v>
      </c>
      <c r="HG442" s="12"/>
      <c r="HH442" s="21"/>
      <c r="HI442" s="19" t="s">
        <v>78</v>
      </c>
      <c r="HJ442" s="347" t="s">
        <v>491</v>
      </c>
      <c r="HM442" s="350">
        <f>SUM($F$969)</f>
        <v>55</v>
      </c>
      <c r="HN442" s="19" t="s">
        <v>67</v>
      </c>
      <c r="HO442" s="12">
        <f>HM442*1.2</f>
        <v>66</v>
      </c>
      <c r="HP442" s="12"/>
      <c r="HQ442" s="21"/>
      <c r="HR442" s="19" t="s">
        <v>78</v>
      </c>
      <c r="HS442" s="347" t="s">
        <v>562</v>
      </c>
      <c r="HV442" s="350">
        <f>SUM($F$1664)</f>
        <v>584</v>
      </c>
      <c r="HW442" s="19" t="s">
        <v>67</v>
      </c>
      <c r="HX442" s="12">
        <f>HV442*1.2</f>
        <v>700.8</v>
      </c>
      <c r="HY442" s="12"/>
      <c r="HZ442" s="21"/>
      <c r="IA442" s="19" t="s">
        <v>78</v>
      </c>
      <c r="IB442" s="347" t="s">
        <v>552</v>
      </c>
      <c r="IE442" s="350">
        <f>SUM($F$1607)</f>
        <v>116</v>
      </c>
      <c r="IF442" s="19" t="s">
        <v>67</v>
      </c>
      <c r="IG442" s="12">
        <f>IE442*1.2</f>
        <v>139.19999999999999</v>
      </c>
      <c r="IH442" s="12"/>
      <c r="II442" s="21"/>
      <c r="IJ442" s="19" t="s">
        <v>78</v>
      </c>
      <c r="IK442" s="347" t="s">
        <v>504</v>
      </c>
      <c r="IN442" s="350">
        <f>SUM($F$1308)</f>
        <v>446</v>
      </c>
      <c r="IO442" s="19" t="s">
        <v>67</v>
      </c>
      <c r="IP442" s="12">
        <f>IN442*1.2</f>
        <v>535.19999999999993</v>
      </c>
      <c r="IQ442" s="12"/>
      <c r="IR442" s="21"/>
      <c r="IS442" s="19" t="s">
        <v>78</v>
      </c>
      <c r="IT442" s="325" t="s">
        <v>189</v>
      </c>
      <c r="IW442" s="364" t="s">
        <v>189</v>
      </c>
      <c r="IX442" s="19" t="s">
        <v>67</v>
      </c>
      <c r="IY442" s="364" t="s">
        <v>189</v>
      </c>
      <c r="IZ442" s="12"/>
      <c r="JA442" s="21"/>
      <c r="JB442" s="19" t="s">
        <v>78</v>
      </c>
      <c r="JC442" s="347" t="s">
        <v>455</v>
      </c>
      <c r="JF442" s="350">
        <f>SUM($F$692)</f>
        <v>868</v>
      </c>
      <c r="JG442" s="19" t="s">
        <v>67</v>
      </c>
      <c r="JH442" s="12">
        <f>JF442*1.2</f>
        <v>1041.5999999999999</v>
      </c>
      <c r="JI442" s="12"/>
      <c r="JJ442" s="21"/>
      <c r="JK442" s="19" t="s">
        <v>78</v>
      </c>
      <c r="JL442" s="347" t="s">
        <v>504</v>
      </c>
      <c r="JO442" s="350">
        <f>SUM($F$1308)</f>
        <v>446</v>
      </c>
      <c r="JP442" s="19" t="s">
        <v>67</v>
      </c>
      <c r="JQ442" s="12">
        <f>JO442*1.2</f>
        <v>535.19999999999993</v>
      </c>
      <c r="JR442" s="12"/>
      <c r="JS442" s="21"/>
      <c r="JT442" s="19" t="s">
        <v>78</v>
      </c>
      <c r="JU442" s="347" t="s">
        <v>436</v>
      </c>
      <c r="JX442" s="350">
        <f>SUM($F$1614)</f>
        <v>247</v>
      </c>
      <c r="JY442" s="19" t="s">
        <v>67</v>
      </c>
      <c r="JZ442" s="12">
        <f>JX442*1.2</f>
        <v>296.39999999999998</v>
      </c>
      <c r="KA442" s="12"/>
      <c r="KB442" s="21"/>
      <c r="KC442" s="19" t="s">
        <v>78</v>
      </c>
      <c r="KD442" s="347" t="s">
        <v>1111</v>
      </c>
      <c r="KG442" s="350">
        <f>SUM($F$863)</f>
        <v>342</v>
      </c>
      <c r="KH442" s="19" t="s">
        <v>67</v>
      </c>
      <c r="KI442" s="12">
        <f>KG442*1.2</f>
        <v>410.4</v>
      </c>
      <c r="KJ442" s="12"/>
      <c r="KK442" s="21"/>
      <c r="KL442" s="19" t="s">
        <v>78</v>
      </c>
      <c r="KM442" s="347" t="s">
        <v>491</v>
      </c>
      <c r="KP442" s="350">
        <f>SUM($F$969)</f>
        <v>55</v>
      </c>
      <c r="KQ442" s="19" t="s">
        <v>67</v>
      </c>
      <c r="KR442" s="12">
        <f>KP442*1.2</f>
        <v>66</v>
      </c>
      <c r="KS442" s="12"/>
      <c r="KT442" s="21"/>
      <c r="KU442" s="19" t="s">
        <v>78</v>
      </c>
      <c r="KV442" s="347" t="s">
        <v>1111</v>
      </c>
      <c r="KY442" s="350">
        <f>SUM($F$863)</f>
        <v>342</v>
      </c>
      <c r="KZ442" s="19" t="s">
        <v>67</v>
      </c>
      <c r="LA442" s="12">
        <f>KY442*1.2</f>
        <v>410.4</v>
      </c>
      <c r="LB442" s="12"/>
      <c r="LC442" s="21"/>
      <c r="LD442" s="19" t="s">
        <v>78</v>
      </c>
      <c r="LE442" s="347" t="s">
        <v>1111</v>
      </c>
      <c r="LH442" s="350">
        <f>SUM($F$863)</f>
        <v>342</v>
      </c>
      <c r="LI442" s="19" t="s">
        <v>67</v>
      </c>
      <c r="LJ442" s="12">
        <f>LH442*1.2</f>
        <v>410.4</v>
      </c>
      <c r="LK442" s="12"/>
      <c r="LL442" s="21"/>
      <c r="LM442" s="19" t="s">
        <v>78</v>
      </c>
      <c r="LN442" s="347" t="s">
        <v>501</v>
      </c>
      <c r="LQ442" s="350">
        <f>SUM($F$1653)</f>
        <v>943</v>
      </c>
      <c r="LR442" s="19" t="s">
        <v>67</v>
      </c>
      <c r="LS442" s="12">
        <f>LQ442*1.2</f>
        <v>1131.5999999999999</v>
      </c>
      <c r="LT442" s="12"/>
      <c r="LU442" s="21"/>
      <c r="LV442" s="19" t="s">
        <v>78</v>
      </c>
      <c r="LW442" s="347" t="s">
        <v>501</v>
      </c>
      <c r="LZ442" s="350">
        <f>SUM($F$1653)</f>
        <v>943</v>
      </c>
      <c r="MA442" s="19" t="s">
        <v>67</v>
      </c>
      <c r="MB442" s="12">
        <f>LZ442*1.2</f>
        <v>1131.5999999999999</v>
      </c>
      <c r="MC442" s="12"/>
      <c r="MD442" s="21"/>
      <c r="ME442" s="19" t="s">
        <v>78</v>
      </c>
      <c r="MF442" s="347" t="s">
        <v>459</v>
      </c>
      <c r="MI442" s="350">
        <f>SUM($F$604)</f>
        <v>276</v>
      </c>
      <c r="MJ442" s="19" t="s">
        <v>67</v>
      </c>
      <c r="MK442" s="12">
        <f>MI442*1.2</f>
        <v>331.2</v>
      </c>
      <c r="ML442" s="12"/>
      <c r="MM442" s="21"/>
      <c r="MN442" s="19" t="s">
        <v>78</v>
      </c>
      <c r="MO442" s="347" t="s">
        <v>1099</v>
      </c>
      <c r="MR442" s="350">
        <f>SUM($F$1019)</f>
        <v>258</v>
      </c>
      <c r="MS442" s="19" t="s">
        <v>67</v>
      </c>
      <c r="MT442" s="12">
        <f>MR442*1.2</f>
        <v>309.59999999999997</v>
      </c>
      <c r="MU442" s="12"/>
      <c r="MV442" s="21"/>
      <c r="MW442" s="19" t="s">
        <v>78</v>
      </c>
      <c r="MX442" s="347" t="s">
        <v>476</v>
      </c>
      <c r="NA442" s="350">
        <f>SUM($F$1142)</f>
        <v>338</v>
      </c>
      <c r="NB442" s="19" t="s">
        <v>67</v>
      </c>
      <c r="NC442" s="12">
        <f>NA442*1.2</f>
        <v>405.59999999999997</v>
      </c>
      <c r="ND442" s="12"/>
      <c r="NE442" s="21"/>
      <c r="NF442" s="19" t="s">
        <v>78</v>
      </c>
      <c r="NG442" s="347" t="s">
        <v>876</v>
      </c>
      <c r="NJ442" s="350">
        <f>SUM($F$554)</f>
        <v>284</v>
      </c>
      <c r="NK442" s="19" t="s">
        <v>67</v>
      </c>
      <c r="NL442" s="12">
        <f>NJ442*1.2</f>
        <v>340.8</v>
      </c>
      <c r="NM442" s="12"/>
      <c r="NN442" s="21"/>
      <c r="NO442" s="19" t="s">
        <v>78</v>
      </c>
      <c r="NP442" s="347" t="s">
        <v>562</v>
      </c>
      <c r="NS442" s="350">
        <f>SUM($F$1664)</f>
        <v>584</v>
      </c>
      <c r="NT442" s="19" t="s">
        <v>67</v>
      </c>
      <c r="NU442" s="12">
        <f>NS442*1.2</f>
        <v>700.8</v>
      </c>
      <c r="NV442" s="12"/>
      <c r="NW442" s="21"/>
      <c r="NX442" s="19" t="s">
        <v>78</v>
      </c>
      <c r="NY442" s="347" t="s">
        <v>562</v>
      </c>
      <c r="OB442" s="350">
        <f>SUM($F$1664)</f>
        <v>584</v>
      </c>
      <c r="OC442" s="19" t="s">
        <v>67</v>
      </c>
      <c r="OD442" s="12">
        <f>OB442*1.2</f>
        <v>700.8</v>
      </c>
      <c r="OE442" s="12"/>
      <c r="OF442" s="21"/>
      <c r="OG442" s="19" t="s">
        <v>78</v>
      </c>
      <c r="OH442" s="347" t="s">
        <v>455</v>
      </c>
      <c r="OK442" s="350">
        <f>SUM($F$692)</f>
        <v>868</v>
      </c>
      <c r="OL442" s="19" t="s">
        <v>67</v>
      </c>
      <c r="OM442" s="12">
        <f>OK442*1.2</f>
        <v>1041.5999999999999</v>
      </c>
      <c r="ON442" s="12"/>
      <c r="OO442" s="21"/>
      <c r="OP442" s="19" t="s">
        <v>78</v>
      </c>
      <c r="OQ442" s="347" t="s">
        <v>501</v>
      </c>
      <c r="OT442" s="350">
        <f>SUM($F$1653)</f>
        <v>943</v>
      </c>
      <c r="OU442" s="19" t="s">
        <v>67</v>
      </c>
      <c r="OV442" s="12">
        <f>OT442*1.2</f>
        <v>1131.5999999999999</v>
      </c>
      <c r="OW442" s="12"/>
      <c r="OX442" s="21"/>
      <c r="OY442" s="19" t="s">
        <v>78</v>
      </c>
      <c r="OZ442" s="347" t="s">
        <v>1099</v>
      </c>
      <c r="PC442" s="350">
        <f>SUM($F$1019)</f>
        <v>258</v>
      </c>
      <c r="PD442" s="19" t="s">
        <v>67</v>
      </c>
      <c r="PE442" s="12">
        <f>PC442*1.2</f>
        <v>309.59999999999997</v>
      </c>
      <c r="PF442" s="12"/>
      <c r="PG442" s="21"/>
      <c r="PH442" s="19" t="s">
        <v>78</v>
      </c>
      <c r="PI442" s="347" t="s">
        <v>498</v>
      </c>
      <c r="PL442" s="350">
        <f>SUM($F$1141)</f>
        <v>401</v>
      </c>
      <c r="PM442" s="19" t="s">
        <v>67</v>
      </c>
      <c r="PN442" s="12">
        <f>PL442*1.2</f>
        <v>481.2</v>
      </c>
      <c r="PO442" s="12"/>
      <c r="PP442" s="21"/>
      <c r="PQ442" s="19" t="s">
        <v>78</v>
      </c>
      <c r="PR442" s="347" t="s">
        <v>498</v>
      </c>
      <c r="PU442" s="350">
        <f>SUM($F$1141)</f>
        <v>401</v>
      </c>
      <c r="PV442" s="19" t="s">
        <v>67</v>
      </c>
      <c r="PW442" s="12">
        <f>PU442*1.2</f>
        <v>481.2</v>
      </c>
      <c r="PX442" s="12"/>
      <c r="PY442" s="21"/>
      <c r="PZ442" s="19" t="s">
        <v>78</v>
      </c>
      <c r="QA442" s="325" t="s">
        <v>189</v>
      </c>
      <c r="QD442" s="364" t="s">
        <v>189</v>
      </c>
      <c r="QE442" s="19" t="s">
        <v>67</v>
      </c>
      <c r="QF442" s="364" t="s">
        <v>189</v>
      </c>
      <c r="QG442" s="12"/>
      <c r="QH442" s="21"/>
      <c r="QI442" s="19" t="s">
        <v>78</v>
      </c>
      <c r="QJ442" s="347" t="s">
        <v>1099</v>
      </c>
      <c r="QM442" s="350">
        <f>SUM($F$1019)</f>
        <v>258</v>
      </c>
      <c r="QN442" s="19" t="s">
        <v>67</v>
      </c>
      <c r="QO442" s="12">
        <f>QM442*1.2</f>
        <v>309.59999999999997</v>
      </c>
      <c r="QP442" s="12"/>
      <c r="QQ442" s="21"/>
      <c r="QR442" s="19" t="s">
        <v>78</v>
      </c>
      <c r="QS442" s="370" t="s">
        <v>455</v>
      </c>
      <c r="QV442" s="350">
        <f>SUM($F$692)</f>
        <v>868</v>
      </c>
      <c r="QW442" s="19" t="s">
        <v>67</v>
      </c>
      <c r="QX442" s="12">
        <f>QV442*1.2</f>
        <v>1041.5999999999999</v>
      </c>
      <c r="QY442" s="12"/>
      <c r="QZ442" s="21"/>
      <c r="RA442" s="19" t="s">
        <v>78</v>
      </c>
      <c r="RB442" s="347" t="s">
        <v>491</v>
      </c>
      <c r="RE442" s="350">
        <f>SUM($F$969)</f>
        <v>55</v>
      </c>
      <c r="RF442" s="19" t="s">
        <v>67</v>
      </c>
      <c r="RG442" s="12">
        <f>RE442*1.2</f>
        <v>66</v>
      </c>
      <c r="RH442" s="12"/>
      <c r="RI442" s="21"/>
      <c r="RJ442" s="19" t="s">
        <v>78</v>
      </c>
      <c r="RK442" s="347" t="s">
        <v>436</v>
      </c>
      <c r="RN442" s="350">
        <f>SUM($F$1614)</f>
        <v>247</v>
      </c>
      <c r="RO442" s="19" t="s">
        <v>67</v>
      </c>
      <c r="RP442" s="12">
        <f>RN442*1.2</f>
        <v>296.39999999999998</v>
      </c>
      <c r="RQ442" s="12"/>
      <c r="RR442" s="21"/>
      <c r="RS442" s="19" t="s">
        <v>78</v>
      </c>
      <c r="RT442" s="325" t="s">
        <v>189</v>
      </c>
      <c r="RW442" s="364" t="s">
        <v>189</v>
      </c>
      <c r="RX442" s="19" t="s">
        <v>67</v>
      </c>
      <c r="RY442" s="364" t="s">
        <v>189</v>
      </c>
      <c r="SA442" s="316"/>
      <c r="SB442" s="19" t="s">
        <v>78</v>
      </c>
      <c r="SC442" s="325" t="s">
        <v>189</v>
      </c>
      <c r="SF442" s="364" t="s">
        <v>189</v>
      </c>
      <c r="SG442" s="19" t="s">
        <v>67</v>
      </c>
      <c r="SH442" s="364" t="s">
        <v>189</v>
      </c>
      <c r="SJ442" s="316"/>
      <c r="SK442" s="19" t="s">
        <v>78</v>
      </c>
      <c r="SL442" s="325" t="s">
        <v>189</v>
      </c>
      <c r="SO442" s="364" t="s">
        <v>189</v>
      </c>
      <c r="SP442" s="19" t="s">
        <v>67</v>
      </c>
      <c r="SQ442" s="364" t="s">
        <v>189</v>
      </c>
      <c r="SS442" s="316"/>
      <c r="ST442" s="19" t="s">
        <v>78</v>
      </c>
      <c r="SU442" s="325" t="s">
        <v>189</v>
      </c>
      <c r="SX442" s="364" t="s">
        <v>189</v>
      </c>
      <c r="SY442" s="19" t="s">
        <v>67</v>
      </c>
      <c r="SZ442" s="364" t="s">
        <v>189</v>
      </c>
      <c r="TB442" s="316"/>
      <c r="TC442" s="19" t="s">
        <v>78</v>
      </c>
      <c r="TD442" s="347" t="s">
        <v>491</v>
      </c>
      <c r="TG442" s="350">
        <f>SUM($F$969)</f>
        <v>55</v>
      </c>
      <c r="TH442" s="19" t="s">
        <v>67</v>
      </c>
      <c r="TI442" s="12">
        <f>TG442*1.2</f>
        <v>66</v>
      </c>
      <c r="TK442" s="316"/>
      <c r="TL442" s="19" t="s">
        <v>78</v>
      </c>
      <c r="TM442" s="347" t="s">
        <v>436</v>
      </c>
      <c r="TP442" s="350">
        <f>SUM($F$1614)</f>
        <v>247</v>
      </c>
      <c r="TQ442" s="19" t="s">
        <v>67</v>
      </c>
      <c r="TR442" s="12">
        <f>TP442*1.2</f>
        <v>296.39999999999998</v>
      </c>
      <c r="TT442" s="316"/>
      <c r="TU442" s="19" t="s">
        <v>78</v>
      </c>
      <c r="TV442" s="347" t="s">
        <v>465</v>
      </c>
      <c r="TY442" s="350">
        <f>SUM($F$1608)</f>
        <v>152</v>
      </c>
      <c r="TZ442" s="19" t="s">
        <v>67</v>
      </c>
      <c r="UA442" s="12">
        <f>TY442*1.2</f>
        <v>182.4</v>
      </c>
      <c r="UC442" s="316"/>
      <c r="UD442" s="19" t="s">
        <v>78</v>
      </c>
      <c r="UE442" s="361" t="s">
        <v>876</v>
      </c>
      <c r="UH442" s="350">
        <f>SUM($F$554)</f>
        <v>284</v>
      </c>
      <c r="UI442" s="19" t="s">
        <v>67</v>
      </c>
      <c r="UJ442" s="12">
        <f>UH442*1.2</f>
        <v>340.8</v>
      </c>
      <c r="UL442" s="316"/>
      <c r="UM442" s="19" t="s">
        <v>78</v>
      </c>
      <c r="UN442" s="358" t="s">
        <v>436</v>
      </c>
      <c r="UQ442" s="350">
        <f>SUM($F$1614)</f>
        <v>247</v>
      </c>
      <c r="UR442" s="19" t="s">
        <v>67</v>
      </c>
      <c r="US442" s="12">
        <f>UQ442*1.2</f>
        <v>296.39999999999998</v>
      </c>
      <c r="UU442" s="316"/>
      <c r="UV442" s="19" t="s">
        <v>78</v>
      </c>
      <c r="UW442" s="347" t="s">
        <v>465</v>
      </c>
      <c r="UZ442" s="350">
        <f>SUM($F$1608)</f>
        <v>152</v>
      </c>
      <c r="VA442" s="19" t="s">
        <v>67</v>
      </c>
      <c r="VB442" s="12">
        <f>UZ442*1.2</f>
        <v>182.4</v>
      </c>
      <c r="VD442" s="316"/>
      <c r="VE442" s="19" t="s">
        <v>78</v>
      </c>
      <c r="VF442" s="347" t="s">
        <v>478</v>
      </c>
      <c r="VI442" s="350">
        <f>SUM($F$1751)</f>
        <v>392</v>
      </c>
      <c r="VJ442" s="19" t="s">
        <v>67</v>
      </c>
      <c r="VK442" s="12">
        <f>VI442*1.2</f>
        <v>470.4</v>
      </c>
      <c r="VM442" s="316"/>
      <c r="VN442" s="19" t="s">
        <v>78</v>
      </c>
      <c r="VO442" s="325" t="s">
        <v>476</v>
      </c>
      <c r="VR442" s="350">
        <f>SUM($F$1142)</f>
        <v>338</v>
      </c>
      <c r="VS442" s="19" t="s">
        <v>67</v>
      </c>
      <c r="VT442" s="12">
        <f>VR442*1.2</f>
        <v>405.59999999999997</v>
      </c>
      <c r="VV442" s="316"/>
      <c r="VW442" s="19" t="s">
        <v>78</v>
      </c>
      <c r="VX442" s="347" t="s">
        <v>504</v>
      </c>
      <c r="WA442" s="350">
        <f>SUM($F$1308)</f>
        <v>446</v>
      </c>
      <c r="WB442" s="19" t="s">
        <v>67</v>
      </c>
      <c r="WC442" s="12">
        <f>WA442*1.2</f>
        <v>535.19999999999993</v>
      </c>
      <c r="WE442" s="316"/>
      <c r="WF442" s="19" t="s">
        <v>78</v>
      </c>
      <c r="WG442" s="347" t="s">
        <v>1099</v>
      </c>
      <c r="WJ442" s="350">
        <f>SUM($F$1019)</f>
        <v>258</v>
      </c>
      <c r="WK442" s="19" t="s">
        <v>67</v>
      </c>
      <c r="WL442" s="12">
        <f>WJ442*1.2</f>
        <v>309.59999999999997</v>
      </c>
      <c r="WN442" s="316"/>
      <c r="WO442" s="19" t="s">
        <v>78</v>
      </c>
      <c r="WP442" s="347" t="s">
        <v>450</v>
      </c>
      <c r="WS442" s="350">
        <f>SUM($F$1121)</f>
        <v>17</v>
      </c>
      <c r="WT442" s="19" t="s">
        <v>67</v>
      </c>
      <c r="WU442" s="12">
        <f>WS442*1.2</f>
        <v>20.399999999999999</v>
      </c>
      <c r="WW442" s="316"/>
      <c r="WX442" s="19" t="s">
        <v>78</v>
      </c>
      <c r="WY442" s="347" t="s">
        <v>450</v>
      </c>
      <c r="XB442" s="350">
        <f>SUM($F$1121)</f>
        <v>17</v>
      </c>
      <c r="XC442" s="19" t="s">
        <v>67</v>
      </c>
      <c r="XD442" s="12">
        <f>XB442*1.2</f>
        <v>20.399999999999999</v>
      </c>
      <c r="XF442" s="316"/>
      <c r="XG442" s="19" t="s">
        <v>78</v>
      </c>
      <c r="XH442" s="347" t="s">
        <v>876</v>
      </c>
      <c r="XK442" s="350">
        <f>SUM($F$554)</f>
        <v>284</v>
      </c>
      <c r="XL442" s="19" t="s">
        <v>67</v>
      </c>
      <c r="XM442" s="12">
        <f>XK442*1.2</f>
        <v>340.8</v>
      </c>
      <c r="XO442" s="316"/>
      <c r="XP442" s="19" t="s">
        <v>78</v>
      </c>
      <c r="XQ442" s="325" t="s">
        <v>455</v>
      </c>
      <c r="XT442" s="350">
        <f>SUM($F$692)</f>
        <v>868</v>
      </c>
      <c r="XU442" s="19" t="s">
        <v>67</v>
      </c>
      <c r="XV442" s="12">
        <f>XT442*1.2</f>
        <v>1041.5999999999999</v>
      </c>
      <c r="XX442" s="316"/>
      <c r="XY442" s="19" t="s">
        <v>78</v>
      </c>
      <c r="XZ442" s="347" t="s">
        <v>562</v>
      </c>
      <c r="YC442" s="350">
        <f>SUM($F$1664)</f>
        <v>584</v>
      </c>
      <c r="YD442" s="19" t="s">
        <v>67</v>
      </c>
      <c r="YE442" s="12">
        <f>YC442*1.2</f>
        <v>700.8</v>
      </c>
      <c r="YG442" s="316"/>
      <c r="YH442" s="19" t="s">
        <v>78</v>
      </c>
      <c r="YI442" s="366" t="s">
        <v>476</v>
      </c>
      <c r="YL442" s="350">
        <f>SUM($F$1142)</f>
        <v>338</v>
      </c>
      <c r="YM442" s="19" t="s">
        <v>67</v>
      </c>
      <c r="YN442" s="12">
        <f>YL442*1.2</f>
        <v>405.59999999999997</v>
      </c>
      <c r="YP442" s="316"/>
      <c r="YQ442" s="19" t="s">
        <v>78</v>
      </c>
      <c r="YR442" s="347" t="s">
        <v>478</v>
      </c>
      <c r="YU442" s="350">
        <f>SUM($F$1751)</f>
        <v>392</v>
      </c>
      <c r="YV442" s="19" t="s">
        <v>67</v>
      </c>
      <c r="YW442" s="12">
        <f>YU442*1.2</f>
        <v>470.4</v>
      </c>
      <c r="YY442" s="316"/>
      <c r="YZ442" s="19" t="s">
        <v>78</v>
      </c>
      <c r="ZA442" s="347" t="s">
        <v>491</v>
      </c>
      <c r="ZD442" s="350">
        <f>SUM($F$969)</f>
        <v>55</v>
      </c>
      <c r="ZE442" s="19" t="s">
        <v>67</v>
      </c>
      <c r="ZF442" s="12">
        <f>ZD442*1.2</f>
        <v>66</v>
      </c>
      <c r="ZH442" s="316"/>
      <c r="ZI442" s="19" t="s">
        <v>78</v>
      </c>
      <c r="ZJ442" s="347" t="s">
        <v>504</v>
      </c>
      <c r="ZM442" s="350">
        <f>SUM($F$1308)</f>
        <v>446</v>
      </c>
      <c r="ZN442" s="19" t="s">
        <v>67</v>
      </c>
      <c r="ZO442" s="12">
        <f>ZM442*1.2</f>
        <v>535.19999999999993</v>
      </c>
      <c r="ZQ442" s="316"/>
      <c r="ZR442" s="19" t="s">
        <v>78</v>
      </c>
      <c r="ZS442" s="347" t="s">
        <v>476</v>
      </c>
      <c r="ZV442" s="350">
        <f>SUM($F$1142)</f>
        <v>338</v>
      </c>
      <c r="ZW442" s="19" t="s">
        <v>67</v>
      </c>
      <c r="ZX442" s="12">
        <f>ZV442*1.2</f>
        <v>405.59999999999997</v>
      </c>
      <c r="ZZ442" s="316"/>
      <c r="AAA442" s="394"/>
      <c r="AAB442" s="341"/>
      <c r="AAC442" s="395"/>
      <c r="AAD442" s="395"/>
      <c r="AAE442" s="396"/>
      <c r="AAF442" s="394"/>
      <c r="AAG442" s="267"/>
      <c r="AAH442" s="395"/>
      <c r="AAI442" s="395"/>
      <c r="AAJ442" s="394"/>
      <c r="AAK442" s="341"/>
      <c r="AAL442" s="395"/>
      <c r="AAM442" s="395"/>
      <c r="AAN442" s="396"/>
      <c r="AAO442" s="394"/>
      <c r="AAP442" s="267"/>
      <c r="AAQ442" s="395"/>
      <c r="AAR442" s="395"/>
      <c r="AAS442" s="394"/>
      <c r="AAT442" s="341"/>
      <c r="AAU442" s="395"/>
      <c r="AAV442" s="395"/>
      <c r="AAW442" s="396"/>
      <c r="AAX442" s="394"/>
      <c r="AAY442" s="267"/>
      <c r="AAZ442" s="395"/>
      <c r="ABA442" s="395"/>
      <c r="ABB442" s="394"/>
      <c r="ABC442" s="341"/>
      <c r="ABD442" s="395"/>
      <c r="ABE442" s="395"/>
      <c r="ABF442" s="396"/>
      <c r="ABG442" s="394"/>
      <c r="ABH442" s="267"/>
      <c r="ABI442" s="395"/>
      <c r="ABJ442" s="395"/>
      <c r="ABK442" s="394"/>
      <c r="ABL442" s="341"/>
      <c r="ABM442" s="395"/>
      <c r="ABN442" s="395"/>
      <c r="ABO442" s="396"/>
      <c r="ABP442" s="394"/>
      <c r="ABQ442" s="267"/>
      <c r="ABR442" s="395"/>
      <c r="ABS442" s="395"/>
      <c r="ABT442" s="394"/>
      <c r="ABU442" s="341"/>
      <c r="ABV442" s="395"/>
      <c r="ABW442" s="395"/>
      <c r="ABX442" s="396"/>
      <c r="ABY442" s="394"/>
      <c r="ABZ442" s="267"/>
      <c r="ACA442" s="395"/>
      <c r="ACB442" s="395"/>
      <c r="ACC442" s="394"/>
      <c r="ACD442" s="341"/>
      <c r="ACE442" s="395"/>
      <c r="ACF442" s="395"/>
      <c r="ACG442" s="396"/>
      <c r="ACH442" s="394"/>
      <c r="ACI442" s="267"/>
      <c r="ACJ442" s="395"/>
      <c r="ACK442" s="395"/>
      <c r="ACL442" s="394"/>
      <c r="ACM442" s="341"/>
      <c r="ACN442" s="395"/>
      <c r="ACO442" s="395"/>
      <c r="ACP442" s="396"/>
      <c r="ACQ442" s="394"/>
      <c r="ACR442" s="267"/>
      <c r="ACS442" s="395"/>
      <c r="ACT442" s="395"/>
      <c r="ACU442" s="394"/>
      <c r="ACV442" s="341"/>
      <c r="ACW442" s="395"/>
      <c r="ACX442" s="395"/>
      <c r="ACY442" s="396"/>
      <c r="ACZ442" s="394"/>
      <c r="ADA442" s="267"/>
      <c r="ADB442" s="395"/>
      <c r="ADC442" s="395"/>
      <c r="ADD442" s="394"/>
      <c r="ADE442" s="341"/>
      <c r="ADF442" s="395"/>
      <c r="ADG442" s="395"/>
      <c r="ADH442" s="396"/>
      <c r="ADI442" s="394"/>
      <c r="ADJ442" s="267"/>
      <c r="ADK442" s="395"/>
      <c r="ADL442" s="395"/>
      <c r="ADM442" s="394"/>
      <c r="ADN442" s="341"/>
      <c r="ADO442" s="395"/>
      <c r="ADP442" s="395"/>
      <c r="ADQ442" s="396"/>
      <c r="ADR442" s="394"/>
      <c r="ADS442" s="267"/>
      <c r="ADT442" s="395"/>
      <c r="ADU442" s="395"/>
      <c r="ADV442" s="394"/>
      <c r="ADW442" s="341"/>
      <c r="ADX442" s="395"/>
      <c r="ADY442" s="395"/>
      <c r="ADZ442" s="396"/>
      <c r="AEA442" s="394"/>
      <c r="AEB442" s="267"/>
      <c r="AEC442" s="395"/>
      <c r="AED442" s="395"/>
    </row>
    <row r="443" spans="1:810" s="20" customFormat="1" ht="15">
      <c r="A443" s="19" t="s">
        <v>79</v>
      </c>
      <c r="B443" s="347" t="s">
        <v>515</v>
      </c>
      <c r="D443" s="350"/>
      <c r="E443" s="350">
        <f>SUM($F$1190)</f>
        <v>180</v>
      </c>
      <c r="F443" s="19" t="s">
        <v>69</v>
      </c>
      <c r="G443" s="12">
        <f>E443*1.1</f>
        <v>198.00000000000003</v>
      </c>
      <c r="H443" s="12"/>
      <c r="I443" s="21"/>
      <c r="J443" s="19" t="s">
        <v>79</v>
      </c>
      <c r="K443" s="347" t="s">
        <v>491</v>
      </c>
      <c r="N443" s="350">
        <f>SUM($F$969)</f>
        <v>55</v>
      </c>
      <c r="O443" s="19" t="s">
        <v>69</v>
      </c>
      <c r="P443" s="12">
        <f>N443*1.1</f>
        <v>60.500000000000007</v>
      </c>
      <c r="Q443" s="12"/>
      <c r="R443" s="21"/>
      <c r="S443" s="19" t="s">
        <v>79</v>
      </c>
      <c r="T443" s="347" t="s">
        <v>466</v>
      </c>
      <c r="W443" s="350">
        <f>SUM($F$1203)</f>
        <v>378</v>
      </c>
      <c r="X443" s="19" t="s">
        <v>69</v>
      </c>
      <c r="Y443" s="12">
        <f>W443*1.1</f>
        <v>415.8</v>
      </c>
      <c r="Z443" s="12"/>
      <c r="AA443" s="21"/>
      <c r="AB443" s="19" t="s">
        <v>79</v>
      </c>
      <c r="AC443" s="347" t="s">
        <v>504</v>
      </c>
      <c r="AF443" s="350">
        <f>SUM($F$1308)</f>
        <v>446</v>
      </c>
      <c r="AG443" s="19" t="s">
        <v>69</v>
      </c>
      <c r="AH443" s="12">
        <f>AF443*1.1</f>
        <v>490.6</v>
      </c>
      <c r="AI443" s="12"/>
      <c r="AJ443" s="21"/>
      <c r="AK443" s="19" t="s">
        <v>79</v>
      </c>
      <c r="AL443" s="347" t="s">
        <v>561</v>
      </c>
      <c r="AO443" s="350">
        <f>SUM($F$736)</f>
        <v>136</v>
      </c>
      <c r="AP443" s="19" t="s">
        <v>69</v>
      </c>
      <c r="AQ443" s="12">
        <f>AO443*1.1</f>
        <v>149.60000000000002</v>
      </c>
      <c r="AR443" s="12"/>
      <c r="AS443" s="21"/>
      <c r="AT443" s="19" t="s">
        <v>79</v>
      </c>
      <c r="AU443" s="347" t="s">
        <v>1099</v>
      </c>
      <c r="AX443" s="350">
        <f>SUM($F$1019)</f>
        <v>258</v>
      </c>
      <c r="AY443" s="19" t="s">
        <v>69</v>
      </c>
      <c r="AZ443" s="12">
        <f>AX443*1.1</f>
        <v>283.8</v>
      </c>
      <c r="BA443" s="12"/>
      <c r="BB443" s="21"/>
      <c r="BC443" s="19" t="s">
        <v>79</v>
      </c>
      <c r="BD443" s="347" t="s">
        <v>476</v>
      </c>
      <c r="BE443" s="20" t="s">
        <v>2595</v>
      </c>
      <c r="BG443" s="350">
        <f>SUM($F$1142)</f>
        <v>338</v>
      </c>
      <c r="BH443" s="19" t="s">
        <v>69</v>
      </c>
      <c r="BI443" s="12">
        <f>BG443*1.1</f>
        <v>371.8</v>
      </c>
      <c r="BJ443" s="12"/>
      <c r="BK443" s="21"/>
      <c r="BL443" s="19" t="s">
        <v>79</v>
      </c>
      <c r="BM443" s="347" t="s">
        <v>501</v>
      </c>
      <c r="BP443" s="350">
        <f>SUM($F$1653)</f>
        <v>943</v>
      </c>
      <c r="BQ443" s="19" t="s">
        <v>69</v>
      </c>
      <c r="BR443" s="12">
        <f>BP443*1.1</f>
        <v>1037.3000000000002</v>
      </c>
      <c r="BS443" s="12"/>
      <c r="BT443" s="21"/>
      <c r="BU443" s="19" t="s">
        <v>79</v>
      </c>
      <c r="BV443" s="347" t="s">
        <v>1111</v>
      </c>
      <c r="BY443" s="350">
        <f>SUM($F$863)</f>
        <v>342</v>
      </c>
      <c r="BZ443" s="19" t="s">
        <v>69</v>
      </c>
      <c r="CA443" s="12">
        <f>BY443*1.1</f>
        <v>376.20000000000005</v>
      </c>
      <c r="CB443" s="12"/>
      <c r="CC443" s="21"/>
      <c r="CD443" s="19" t="s">
        <v>79</v>
      </c>
      <c r="CE443" s="347" t="s">
        <v>504</v>
      </c>
      <c r="CH443" s="350">
        <f>SUM($F$1308)</f>
        <v>446</v>
      </c>
      <c r="CI443" s="19" t="s">
        <v>69</v>
      </c>
      <c r="CJ443" s="12">
        <f>CH443*1.1</f>
        <v>490.6</v>
      </c>
      <c r="CK443" s="12"/>
      <c r="CL443" s="21"/>
      <c r="CM443" s="19" t="s">
        <v>79</v>
      </c>
      <c r="CN443" s="347" t="s">
        <v>450</v>
      </c>
      <c r="CQ443" s="350">
        <f>SUM($F$1121)</f>
        <v>17</v>
      </c>
      <c r="CR443" s="19" t="s">
        <v>69</v>
      </c>
      <c r="CS443" s="12">
        <f>CQ443*1.1</f>
        <v>18.700000000000003</v>
      </c>
      <c r="CT443" s="12"/>
      <c r="CU443" s="21"/>
      <c r="CV443" s="19" t="s">
        <v>79</v>
      </c>
      <c r="CW443" s="347" t="s">
        <v>459</v>
      </c>
      <c r="CZ443" s="350">
        <f>SUM($F$604)</f>
        <v>276</v>
      </c>
      <c r="DA443" s="19" t="s">
        <v>69</v>
      </c>
      <c r="DB443" s="12">
        <f>CZ443*1.1</f>
        <v>303.60000000000002</v>
      </c>
      <c r="DC443" s="12"/>
      <c r="DD443" s="21"/>
      <c r="DE443" s="19" t="s">
        <v>79</v>
      </c>
      <c r="DF443" s="347" t="s">
        <v>515</v>
      </c>
      <c r="DI443" s="350">
        <f>SUM($F$1190)</f>
        <v>180</v>
      </c>
      <c r="DJ443" s="19" t="s">
        <v>69</v>
      </c>
      <c r="DK443" s="12">
        <f>DI443*1.1</f>
        <v>198.00000000000003</v>
      </c>
      <c r="DL443" s="12"/>
      <c r="DM443" s="21"/>
      <c r="DN443" s="19" t="s">
        <v>79</v>
      </c>
      <c r="DO443" s="347" t="s">
        <v>1111</v>
      </c>
      <c r="DR443" s="350">
        <f>SUM($F$863)</f>
        <v>342</v>
      </c>
      <c r="DS443" s="19" t="s">
        <v>69</v>
      </c>
      <c r="DT443" s="12">
        <f>DR443*1.1</f>
        <v>376.20000000000005</v>
      </c>
      <c r="DU443" s="12"/>
      <c r="DV443" s="21"/>
      <c r="DW443" s="19" t="s">
        <v>79</v>
      </c>
      <c r="DX443" s="347" t="s">
        <v>455</v>
      </c>
      <c r="EA443" s="350">
        <f>SUM($F$692)</f>
        <v>868</v>
      </c>
      <c r="EB443" s="19" t="s">
        <v>69</v>
      </c>
      <c r="EC443" s="12">
        <f>EA443*1.1</f>
        <v>954.80000000000007</v>
      </c>
      <c r="ED443" s="12"/>
      <c r="EE443" s="21"/>
      <c r="EF443" s="19" t="s">
        <v>79</v>
      </c>
      <c r="EG443" s="347" t="s">
        <v>501</v>
      </c>
      <c r="EJ443" s="350">
        <f>SUM($F$1653)</f>
        <v>943</v>
      </c>
      <c r="EK443" s="19" t="s">
        <v>69</v>
      </c>
      <c r="EL443" s="12">
        <f>EJ443*1.1</f>
        <v>1037.3000000000002</v>
      </c>
      <c r="EM443" s="12"/>
      <c r="EN443" s="21"/>
      <c r="EO443" s="19" t="s">
        <v>79</v>
      </c>
      <c r="EP443" s="347" t="s">
        <v>450</v>
      </c>
      <c r="ES443" s="350">
        <f>SUM($F$1121)</f>
        <v>17</v>
      </c>
      <c r="ET443" s="19" t="s">
        <v>69</v>
      </c>
      <c r="EU443" s="12">
        <f>ES443*1.1</f>
        <v>18.700000000000003</v>
      </c>
      <c r="EV443" s="12"/>
      <c r="EW443" s="21"/>
      <c r="EX443" s="19" t="s">
        <v>79</v>
      </c>
      <c r="EY443" s="368" t="s">
        <v>562</v>
      </c>
      <c r="FB443" s="350">
        <f>SUM($F$1664)</f>
        <v>584</v>
      </c>
      <c r="FC443" s="19" t="s">
        <v>69</v>
      </c>
      <c r="FD443" s="12">
        <f>FB443*1.1</f>
        <v>642.40000000000009</v>
      </c>
      <c r="FE443" s="12"/>
      <c r="FF443" s="21"/>
      <c r="FG443" s="19" t="s">
        <v>79</v>
      </c>
      <c r="FH443" s="347" t="s">
        <v>1111</v>
      </c>
      <c r="FK443" s="350">
        <f>SUM($F$863)</f>
        <v>342</v>
      </c>
      <c r="FL443" s="19" t="s">
        <v>69</v>
      </c>
      <c r="FM443" s="12">
        <f>FK443*1.1</f>
        <v>376.20000000000005</v>
      </c>
      <c r="FN443" s="12"/>
      <c r="FO443" s="21"/>
      <c r="FP443" s="19" t="s">
        <v>79</v>
      </c>
      <c r="FQ443" s="347" t="s">
        <v>504</v>
      </c>
      <c r="FT443" s="350">
        <f>SUM($F$1308)</f>
        <v>446</v>
      </c>
      <c r="FU443" s="19" t="s">
        <v>69</v>
      </c>
      <c r="FV443" s="12">
        <f>FT443*1.1</f>
        <v>490.6</v>
      </c>
      <c r="FW443" s="12"/>
      <c r="FX443" s="21"/>
      <c r="FY443" s="19" t="s">
        <v>79</v>
      </c>
      <c r="FZ443" s="347" t="s">
        <v>501</v>
      </c>
      <c r="GC443" s="350">
        <f>SUM($F$1653)</f>
        <v>943</v>
      </c>
      <c r="GD443" s="19" t="s">
        <v>69</v>
      </c>
      <c r="GE443" s="12">
        <f>GC443*1.1</f>
        <v>1037.3000000000002</v>
      </c>
      <c r="GF443" s="12"/>
      <c r="GG443" s="21"/>
      <c r="GH443" s="19" t="s">
        <v>79</v>
      </c>
      <c r="GI443" s="347" t="s">
        <v>501</v>
      </c>
      <c r="GL443" s="350">
        <f>SUM($F$1653)</f>
        <v>943</v>
      </c>
      <c r="GM443" s="19" t="s">
        <v>69</v>
      </c>
      <c r="GN443" s="12">
        <f>GL443*1.1</f>
        <v>1037.3000000000002</v>
      </c>
      <c r="GO443" s="12"/>
      <c r="GP443" s="21"/>
      <c r="GQ443" s="19" t="s">
        <v>79</v>
      </c>
      <c r="GR443" s="347" t="s">
        <v>491</v>
      </c>
      <c r="GU443" s="350">
        <f>SUM($F$969)</f>
        <v>55</v>
      </c>
      <c r="GV443" s="19" t="s">
        <v>69</v>
      </c>
      <c r="GW443" s="12">
        <f>GU443*1.1</f>
        <v>60.500000000000007</v>
      </c>
      <c r="GX443" s="12"/>
      <c r="GY443" s="21"/>
      <c r="GZ443" s="19" t="s">
        <v>79</v>
      </c>
      <c r="HA443" s="347" t="s">
        <v>478</v>
      </c>
      <c r="HD443" s="350">
        <f>SUM($F$1751)</f>
        <v>392</v>
      </c>
      <c r="HE443" s="19" t="s">
        <v>69</v>
      </c>
      <c r="HF443" s="12">
        <f>HD443*1.1</f>
        <v>431.20000000000005</v>
      </c>
      <c r="HG443" s="12"/>
      <c r="HH443" s="21"/>
      <c r="HI443" s="19" t="s">
        <v>79</v>
      </c>
      <c r="HJ443" s="347" t="s">
        <v>501</v>
      </c>
      <c r="HM443" s="350">
        <f>SUM($F$1653)</f>
        <v>943</v>
      </c>
      <c r="HN443" s="19" t="s">
        <v>69</v>
      </c>
      <c r="HO443" s="12">
        <f>HM443*1.1</f>
        <v>1037.3000000000002</v>
      </c>
      <c r="HP443" s="12"/>
      <c r="HQ443" s="21"/>
      <c r="HR443" s="19" t="s">
        <v>79</v>
      </c>
      <c r="HS443" s="347" t="s">
        <v>501</v>
      </c>
      <c r="HV443" s="350">
        <f>SUM($F$1653)</f>
        <v>943</v>
      </c>
      <c r="HW443" s="19" t="s">
        <v>69</v>
      </c>
      <c r="HX443" s="12">
        <f>HV443*1.1</f>
        <v>1037.3000000000002</v>
      </c>
      <c r="HY443" s="12"/>
      <c r="HZ443" s="21"/>
      <c r="IA443" s="19" t="s">
        <v>79</v>
      </c>
      <c r="IB443" s="347" t="s">
        <v>562</v>
      </c>
      <c r="IE443" s="350">
        <f>SUM($F$1664)</f>
        <v>584</v>
      </c>
      <c r="IF443" s="19" t="s">
        <v>69</v>
      </c>
      <c r="IG443" s="12">
        <f>IE443*1.1</f>
        <v>642.40000000000009</v>
      </c>
      <c r="IH443" s="12"/>
      <c r="II443" s="21"/>
      <c r="IJ443" s="19" t="s">
        <v>79</v>
      </c>
      <c r="IK443" s="347" t="s">
        <v>562</v>
      </c>
      <c r="IN443" s="350">
        <f>SUM($F$1664)</f>
        <v>584</v>
      </c>
      <c r="IO443" s="19" t="s">
        <v>69</v>
      </c>
      <c r="IP443" s="12">
        <f>IN443*1.1</f>
        <v>642.40000000000009</v>
      </c>
      <c r="IQ443" s="12"/>
      <c r="IR443" s="21"/>
      <c r="IS443" s="19" t="s">
        <v>79</v>
      </c>
      <c r="IT443" s="325" t="s">
        <v>189</v>
      </c>
      <c r="IW443" s="364" t="s">
        <v>189</v>
      </c>
      <c r="IX443" s="19" t="s">
        <v>69</v>
      </c>
      <c r="IY443" s="364" t="s">
        <v>189</v>
      </c>
      <c r="IZ443" s="12"/>
      <c r="JA443" s="21"/>
      <c r="JB443" s="19" t="s">
        <v>79</v>
      </c>
      <c r="JC443" s="347" t="s">
        <v>1099</v>
      </c>
      <c r="JF443" s="350">
        <f>SUM($F$1019)</f>
        <v>258</v>
      </c>
      <c r="JG443" s="19" t="s">
        <v>69</v>
      </c>
      <c r="JH443" s="12">
        <f>JF443*1.1</f>
        <v>283.8</v>
      </c>
      <c r="JI443" s="12"/>
      <c r="JJ443" s="21"/>
      <c r="JK443" s="19" t="s">
        <v>79</v>
      </c>
      <c r="JL443" s="347" t="s">
        <v>501</v>
      </c>
      <c r="JO443" s="350">
        <f>SUM($F$1653)</f>
        <v>943</v>
      </c>
      <c r="JP443" s="19" t="s">
        <v>69</v>
      </c>
      <c r="JQ443" s="12">
        <f>JO443*1.1</f>
        <v>1037.3000000000002</v>
      </c>
      <c r="JR443" s="12"/>
      <c r="JS443" s="21"/>
      <c r="JT443" s="19" t="s">
        <v>79</v>
      </c>
      <c r="JU443" s="347" t="s">
        <v>1099</v>
      </c>
      <c r="JX443" s="350">
        <f>SUM($F$1019)</f>
        <v>258</v>
      </c>
      <c r="JY443" s="19" t="s">
        <v>69</v>
      </c>
      <c r="JZ443" s="12">
        <f>JX443*1.1</f>
        <v>283.8</v>
      </c>
      <c r="KA443" s="12"/>
      <c r="KB443" s="21"/>
      <c r="KC443" s="19" t="s">
        <v>79</v>
      </c>
      <c r="KD443" s="347" t="s">
        <v>501</v>
      </c>
      <c r="KG443" s="350">
        <f>SUM($F$1653)</f>
        <v>943</v>
      </c>
      <c r="KH443" s="19" t="s">
        <v>69</v>
      </c>
      <c r="KI443" s="12">
        <f>KG443*1.1</f>
        <v>1037.3000000000002</v>
      </c>
      <c r="KJ443" s="12"/>
      <c r="KK443" s="21"/>
      <c r="KL443" s="19" t="s">
        <v>79</v>
      </c>
      <c r="KM443" s="347" t="s">
        <v>478</v>
      </c>
      <c r="KP443" s="350">
        <f>SUM($F$1751)</f>
        <v>392</v>
      </c>
      <c r="KQ443" s="19" t="s">
        <v>69</v>
      </c>
      <c r="KR443" s="12">
        <f>KP443*1.1</f>
        <v>431.20000000000005</v>
      </c>
      <c r="KS443" s="12"/>
      <c r="KT443" s="21"/>
      <c r="KU443" s="19" t="s">
        <v>79</v>
      </c>
      <c r="KV443" s="347" t="s">
        <v>491</v>
      </c>
      <c r="KY443" s="350">
        <f>SUM($F$969)</f>
        <v>55</v>
      </c>
      <c r="KZ443" s="19" t="s">
        <v>69</v>
      </c>
      <c r="LA443" s="12">
        <f>KY443*1.1</f>
        <v>60.500000000000007</v>
      </c>
      <c r="LB443" s="12"/>
      <c r="LC443" s="21"/>
      <c r="LD443" s="19" t="s">
        <v>79</v>
      </c>
      <c r="LE443" s="347" t="s">
        <v>1099</v>
      </c>
      <c r="LH443" s="350">
        <f>SUM($F$1019)</f>
        <v>258</v>
      </c>
      <c r="LI443" s="19" t="s">
        <v>69</v>
      </c>
      <c r="LJ443" s="12">
        <f>LH443*1.1</f>
        <v>283.8</v>
      </c>
      <c r="LK443" s="12"/>
      <c r="LL443" s="21"/>
      <c r="LM443" s="19" t="s">
        <v>79</v>
      </c>
      <c r="LN443" s="347" t="s">
        <v>450</v>
      </c>
      <c r="LQ443" s="350">
        <f>SUM($F$1121)</f>
        <v>17</v>
      </c>
      <c r="LR443" s="19" t="s">
        <v>69</v>
      </c>
      <c r="LS443" s="12">
        <f>LQ443*1.1</f>
        <v>18.700000000000003</v>
      </c>
      <c r="LT443" s="12"/>
      <c r="LU443" s="21"/>
      <c r="LV443" s="19" t="s">
        <v>79</v>
      </c>
      <c r="LW443" s="347" t="s">
        <v>562</v>
      </c>
      <c r="LZ443" s="350">
        <f>SUM($F$1664)</f>
        <v>584</v>
      </c>
      <c r="MA443" s="19" t="s">
        <v>69</v>
      </c>
      <c r="MB443" s="12">
        <f>LZ443*1.1</f>
        <v>642.40000000000009</v>
      </c>
      <c r="MC443" s="12"/>
      <c r="MD443" s="21"/>
      <c r="ME443" s="19" t="s">
        <v>79</v>
      </c>
      <c r="MF443" s="347" t="s">
        <v>561</v>
      </c>
      <c r="MI443" s="350">
        <f>SUM($F$736)</f>
        <v>136</v>
      </c>
      <c r="MJ443" s="19" t="s">
        <v>69</v>
      </c>
      <c r="MK443" s="12">
        <f>MI443*1.1</f>
        <v>149.60000000000002</v>
      </c>
      <c r="ML443" s="12"/>
      <c r="MM443" s="21"/>
      <c r="MN443" s="19" t="s">
        <v>79</v>
      </c>
      <c r="MO443" s="347" t="s">
        <v>552</v>
      </c>
      <c r="MR443" s="350">
        <f>SUM($F$1607)</f>
        <v>116</v>
      </c>
      <c r="MS443" s="19" t="s">
        <v>69</v>
      </c>
      <c r="MT443" s="12">
        <f>MR443*1.1</f>
        <v>127.60000000000001</v>
      </c>
      <c r="MU443" s="12"/>
      <c r="MV443" s="21"/>
      <c r="MW443" s="19" t="s">
        <v>79</v>
      </c>
      <c r="MX443" s="347" t="s">
        <v>466</v>
      </c>
      <c r="NA443" s="350">
        <f>SUM($F$1203)</f>
        <v>378</v>
      </c>
      <c r="NB443" s="19" t="s">
        <v>69</v>
      </c>
      <c r="NC443" s="12">
        <f>NA443*1.1</f>
        <v>415.8</v>
      </c>
      <c r="ND443" s="12"/>
      <c r="NE443" s="21"/>
      <c r="NF443" s="19" t="s">
        <v>79</v>
      </c>
      <c r="NG443" s="347" t="s">
        <v>436</v>
      </c>
      <c r="NJ443" s="350">
        <f>SUM($F$1614)</f>
        <v>247</v>
      </c>
      <c r="NK443" s="19" t="s">
        <v>69</v>
      </c>
      <c r="NL443" s="12">
        <f>NJ443*1.1</f>
        <v>271.70000000000005</v>
      </c>
      <c r="NM443" s="12"/>
      <c r="NN443" s="21"/>
      <c r="NO443" s="19" t="s">
        <v>79</v>
      </c>
      <c r="NP443" s="347" t="s">
        <v>501</v>
      </c>
      <c r="NS443" s="350">
        <f>SUM($F$1653)</f>
        <v>943</v>
      </c>
      <c r="NT443" s="19" t="s">
        <v>69</v>
      </c>
      <c r="NU443" s="12">
        <f>NS443*1.1</f>
        <v>1037.3000000000002</v>
      </c>
      <c r="NV443" s="12"/>
      <c r="NW443" s="21"/>
      <c r="NX443" s="19" t="s">
        <v>79</v>
      </c>
      <c r="NY443" s="347" t="s">
        <v>476</v>
      </c>
      <c r="OB443" s="350">
        <f>SUM($F$1142)</f>
        <v>338</v>
      </c>
      <c r="OC443" s="19" t="s">
        <v>69</v>
      </c>
      <c r="OD443" s="12">
        <f>OB443*1.1</f>
        <v>371.8</v>
      </c>
      <c r="OE443" s="12"/>
      <c r="OF443" s="21"/>
      <c r="OG443" s="19" t="s">
        <v>79</v>
      </c>
      <c r="OH443" s="347" t="s">
        <v>501</v>
      </c>
      <c r="OK443" s="350">
        <f>SUM($F$1653)</f>
        <v>943</v>
      </c>
      <c r="OL443" s="19" t="s">
        <v>69</v>
      </c>
      <c r="OM443" s="12">
        <f>OK443*1.1</f>
        <v>1037.3000000000002</v>
      </c>
      <c r="ON443" s="12"/>
      <c r="OO443" s="21"/>
      <c r="OP443" s="19" t="s">
        <v>79</v>
      </c>
      <c r="OQ443" s="347" t="s">
        <v>1099</v>
      </c>
      <c r="OT443" s="350">
        <f>SUM($F$1019)</f>
        <v>258</v>
      </c>
      <c r="OU443" s="19" t="s">
        <v>69</v>
      </c>
      <c r="OV443" s="12">
        <f>OT443*1.1</f>
        <v>283.8</v>
      </c>
      <c r="OW443" s="12"/>
      <c r="OX443" s="21"/>
      <c r="OY443" s="19" t="s">
        <v>79</v>
      </c>
      <c r="OZ443" s="347" t="s">
        <v>876</v>
      </c>
      <c r="PC443" s="350">
        <f>SUM($F$554)</f>
        <v>284</v>
      </c>
      <c r="PD443" s="19" t="s">
        <v>69</v>
      </c>
      <c r="PE443" s="12">
        <f>PC443*1.1</f>
        <v>312.40000000000003</v>
      </c>
      <c r="PF443" s="12"/>
      <c r="PG443" s="21"/>
      <c r="PH443" s="19" t="s">
        <v>79</v>
      </c>
      <c r="PI443" s="347" t="s">
        <v>478</v>
      </c>
      <c r="PL443" s="350">
        <f>SUM($F$1751)</f>
        <v>392</v>
      </c>
      <c r="PM443" s="19" t="s">
        <v>69</v>
      </c>
      <c r="PN443" s="12">
        <f>PL443*1.1</f>
        <v>431.20000000000005</v>
      </c>
      <c r="PO443" s="12"/>
      <c r="PP443" s="21"/>
      <c r="PQ443" s="19" t="s">
        <v>79</v>
      </c>
      <c r="PR443" s="347" t="s">
        <v>501</v>
      </c>
      <c r="PU443" s="350">
        <f>SUM($F$1653)</f>
        <v>943</v>
      </c>
      <c r="PV443" s="19" t="s">
        <v>69</v>
      </c>
      <c r="PW443" s="12">
        <f>PU443*1.1</f>
        <v>1037.3000000000002</v>
      </c>
      <c r="PX443" s="12"/>
      <c r="PY443" s="21"/>
      <c r="PZ443" s="19" t="s">
        <v>79</v>
      </c>
      <c r="QA443" s="325" t="s">
        <v>189</v>
      </c>
      <c r="QD443" s="364" t="s">
        <v>189</v>
      </c>
      <c r="QE443" s="19" t="s">
        <v>69</v>
      </c>
      <c r="QF443" s="364" t="s">
        <v>189</v>
      </c>
      <c r="QG443" s="12"/>
      <c r="QH443" s="21"/>
      <c r="QI443" s="19" t="s">
        <v>79</v>
      </c>
      <c r="QJ443" s="347" t="s">
        <v>450</v>
      </c>
      <c r="QM443" s="350">
        <f>SUM($F$1121)</f>
        <v>17</v>
      </c>
      <c r="QN443" s="19" t="s">
        <v>69</v>
      </c>
      <c r="QO443" s="12">
        <f>QM443*1.1</f>
        <v>18.700000000000003</v>
      </c>
      <c r="QP443" s="12"/>
      <c r="QQ443" s="21"/>
      <c r="QR443" s="19" t="s">
        <v>79</v>
      </c>
      <c r="QS443" s="368" t="s">
        <v>1111</v>
      </c>
      <c r="QV443" s="350">
        <f>SUM($F$863)</f>
        <v>342</v>
      </c>
      <c r="QW443" s="19" t="s">
        <v>69</v>
      </c>
      <c r="QX443" s="12">
        <f>QV443*1.1</f>
        <v>376.20000000000005</v>
      </c>
      <c r="QY443" s="12"/>
      <c r="QZ443" s="21"/>
      <c r="RA443" s="19" t="s">
        <v>79</v>
      </c>
      <c r="RB443" s="347" t="s">
        <v>515</v>
      </c>
      <c r="RE443" s="350">
        <f>SUM($F$1190)</f>
        <v>180</v>
      </c>
      <c r="RF443" s="19" t="s">
        <v>69</v>
      </c>
      <c r="RG443" s="12">
        <f>RE443*1.1</f>
        <v>198.00000000000003</v>
      </c>
      <c r="RH443" s="12"/>
      <c r="RI443" s="21"/>
      <c r="RJ443" s="19" t="s">
        <v>79</v>
      </c>
      <c r="RK443" s="347" t="s">
        <v>552</v>
      </c>
      <c r="RN443" s="350">
        <f>SUM($F$1607)</f>
        <v>116</v>
      </c>
      <c r="RO443" s="19" t="s">
        <v>69</v>
      </c>
      <c r="RP443" s="12">
        <f>RN443*1.1</f>
        <v>127.60000000000001</v>
      </c>
      <c r="RQ443" s="12"/>
      <c r="RR443" s="21"/>
      <c r="RS443" s="19" t="s">
        <v>79</v>
      </c>
      <c r="RT443" s="325" t="s">
        <v>189</v>
      </c>
      <c r="RW443" s="364" t="s">
        <v>189</v>
      </c>
      <c r="RX443" s="19" t="s">
        <v>69</v>
      </c>
      <c r="RY443" s="364" t="s">
        <v>189</v>
      </c>
      <c r="SA443" s="316"/>
      <c r="SB443" s="19" t="s">
        <v>79</v>
      </c>
      <c r="SC443" s="325" t="s">
        <v>189</v>
      </c>
      <c r="SF443" s="364" t="s">
        <v>189</v>
      </c>
      <c r="SG443" s="19" t="s">
        <v>69</v>
      </c>
      <c r="SH443" s="364" t="s">
        <v>189</v>
      </c>
      <c r="SJ443" s="316"/>
      <c r="SK443" s="19" t="s">
        <v>79</v>
      </c>
      <c r="SL443" s="325" t="s">
        <v>189</v>
      </c>
      <c r="SO443" s="364" t="s">
        <v>189</v>
      </c>
      <c r="SP443" s="19" t="s">
        <v>69</v>
      </c>
      <c r="SQ443" s="364" t="s">
        <v>189</v>
      </c>
      <c r="SS443" s="316"/>
      <c r="ST443" s="19" t="s">
        <v>79</v>
      </c>
      <c r="SU443" s="325" t="s">
        <v>189</v>
      </c>
      <c r="SX443" s="364" t="s">
        <v>189</v>
      </c>
      <c r="SY443" s="19" t="s">
        <v>69</v>
      </c>
      <c r="SZ443" s="364" t="s">
        <v>189</v>
      </c>
      <c r="TB443" s="316"/>
      <c r="TC443" s="19" t="s">
        <v>79</v>
      </c>
      <c r="TD443" s="347" t="s">
        <v>515</v>
      </c>
      <c r="TG443" s="350">
        <f>SUM($F$1190)</f>
        <v>180</v>
      </c>
      <c r="TH443" s="19" t="s">
        <v>69</v>
      </c>
      <c r="TI443" s="12">
        <f>TG443*1.1</f>
        <v>198.00000000000003</v>
      </c>
      <c r="TK443" s="316"/>
      <c r="TL443" s="19" t="s">
        <v>79</v>
      </c>
      <c r="TM443" s="347" t="s">
        <v>1099</v>
      </c>
      <c r="TP443" s="350">
        <f>SUM($F$1019)</f>
        <v>258</v>
      </c>
      <c r="TQ443" s="19" t="s">
        <v>69</v>
      </c>
      <c r="TR443" s="12">
        <f>TP443*1.1</f>
        <v>283.8</v>
      </c>
      <c r="TT443" s="316"/>
      <c r="TU443" s="19" t="s">
        <v>79</v>
      </c>
      <c r="TV443" s="347" t="s">
        <v>466</v>
      </c>
      <c r="TY443" s="350">
        <f>SUM($F$1203)</f>
        <v>378</v>
      </c>
      <c r="TZ443" s="19" t="s">
        <v>69</v>
      </c>
      <c r="UA443" s="12">
        <f>TY443*1.1</f>
        <v>415.8</v>
      </c>
      <c r="UC443" s="316"/>
      <c r="UD443" s="19" t="s">
        <v>79</v>
      </c>
      <c r="UE443" s="361" t="s">
        <v>455</v>
      </c>
      <c r="UH443" s="350">
        <f>SUM($F$692)</f>
        <v>868</v>
      </c>
      <c r="UI443" s="19" t="s">
        <v>69</v>
      </c>
      <c r="UJ443" s="12">
        <f>UH443*1.1</f>
        <v>954.80000000000007</v>
      </c>
      <c r="UL443" s="316"/>
      <c r="UM443" s="19" t="s">
        <v>79</v>
      </c>
      <c r="UN443" s="358" t="s">
        <v>455</v>
      </c>
      <c r="UQ443" s="350">
        <f>SUM($F$692)</f>
        <v>868</v>
      </c>
      <c r="UR443" s="19" t="s">
        <v>69</v>
      </c>
      <c r="US443" s="12">
        <f>UQ443*1.1</f>
        <v>954.80000000000007</v>
      </c>
      <c r="UU443" s="316"/>
      <c r="UV443" s="19" t="s">
        <v>79</v>
      </c>
      <c r="UW443" s="347" t="s">
        <v>562</v>
      </c>
      <c r="UZ443" s="350">
        <f>SUM($F$1664)</f>
        <v>584</v>
      </c>
      <c r="VA443" s="19" t="s">
        <v>69</v>
      </c>
      <c r="VB443" s="12">
        <f>UZ443*1.1</f>
        <v>642.40000000000009</v>
      </c>
      <c r="VD443" s="316"/>
      <c r="VE443" s="19" t="s">
        <v>79</v>
      </c>
      <c r="VF443" s="347" t="s">
        <v>455</v>
      </c>
      <c r="VI443" s="350">
        <f>SUM($F$692)</f>
        <v>868</v>
      </c>
      <c r="VJ443" s="19" t="s">
        <v>69</v>
      </c>
      <c r="VK443" s="12">
        <f>VI443*1.1</f>
        <v>954.80000000000007</v>
      </c>
      <c r="VM443" s="316"/>
      <c r="VN443" s="19" t="s">
        <v>79</v>
      </c>
      <c r="VO443" s="325" t="s">
        <v>562</v>
      </c>
      <c r="VR443" s="350">
        <f>SUM($F$1664)</f>
        <v>584</v>
      </c>
      <c r="VS443" s="19" t="s">
        <v>69</v>
      </c>
      <c r="VT443" s="12">
        <f>VR443*1.1</f>
        <v>642.40000000000009</v>
      </c>
      <c r="VV443" s="316"/>
      <c r="VW443" s="19" t="s">
        <v>79</v>
      </c>
      <c r="VX443" s="347" t="s">
        <v>562</v>
      </c>
      <c r="WA443" s="350">
        <f>SUM($F$1664)</f>
        <v>584</v>
      </c>
      <c r="WB443" s="19" t="s">
        <v>69</v>
      </c>
      <c r="WC443" s="12">
        <f>WA443*1.1</f>
        <v>642.40000000000009</v>
      </c>
      <c r="WE443" s="316"/>
      <c r="WF443" s="19" t="s">
        <v>79</v>
      </c>
      <c r="WG443" s="347" t="s">
        <v>455</v>
      </c>
      <c r="WJ443" s="350">
        <f>SUM($F$692)</f>
        <v>868</v>
      </c>
      <c r="WK443" s="19" t="s">
        <v>69</v>
      </c>
      <c r="WL443" s="12">
        <f>WJ443*1.1</f>
        <v>954.80000000000007</v>
      </c>
      <c r="WN443" s="316"/>
      <c r="WO443" s="19" t="s">
        <v>79</v>
      </c>
      <c r="WP443" s="347" t="s">
        <v>491</v>
      </c>
      <c r="WS443" s="350">
        <f>SUM($F$969)</f>
        <v>55</v>
      </c>
      <c r="WT443" s="19" t="s">
        <v>69</v>
      </c>
      <c r="WU443" s="12">
        <f>WS443*1.1</f>
        <v>60.500000000000007</v>
      </c>
      <c r="WW443" s="316"/>
      <c r="WX443" s="19" t="s">
        <v>79</v>
      </c>
      <c r="WY443" s="347" t="s">
        <v>455</v>
      </c>
      <c r="XB443" s="350">
        <f>SUM($F$692)</f>
        <v>868</v>
      </c>
      <c r="XC443" s="19" t="s">
        <v>69</v>
      </c>
      <c r="XD443" s="12">
        <f>XB443*1.1</f>
        <v>954.80000000000007</v>
      </c>
      <c r="XF443" s="316"/>
      <c r="XG443" s="19" t="s">
        <v>79</v>
      </c>
      <c r="XH443" s="347" t="s">
        <v>515</v>
      </c>
      <c r="XK443" s="350">
        <f>SUM($F$1190)</f>
        <v>180</v>
      </c>
      <c r="XL443" s="19" t="s">
        <v>69</v>
      </c>
      <c r="XM443" s="12">
        <f>XK443*1.1</f>
        <v>198.00000000000003</v>
      </c>
      <c r="XO443" s="316"/>
      <c r="XP443" s="19" t="s">
        <v>79</v>
      </c>
      <c r="XQ443" s="325" t="s">
        <v>562</v>
      </c>
      <c r="XT443" s="350">
        <f>SUM($F$1664)</f>
        <v>584</v>
      </c>
      <c r="XU443" s="19" t="s">
        <v>69</v>
      </c>
      <c r="XV443" s="12">
        <f>XT443*1.1</f>
        <v>642.40000000000009</v>
      </c>
      <c r="XX443" s="316"/>
      <c r="XY443" s="19" t="s">
        <v>79</v>
      </c>
      <c r="XZ443" s="347" t="s">
        <v>450</v>
      </c>
      <c r="YC443" s="350">
        <f>SUM($F$1121)</f>
        <v>17</v>
      </c>
      <c r="YD443" s="19" t="s">
        <v>69</v>
      </c>
      <c r="YE443" s="12">
        <f>YC443*1.1</f>
        <v>18.700000000000003</v>
      </c>
      <c r="YG443" s="316"/>
      <c r="YH443" s="19" t="s">
        <v>79</v>
      </c>
      <c r="YI443" s="366" t="s">
        <v>561</v>
      </c>
      <c r="YL443" s="350">
        <f>SUM($F$736)</f>
        <v>136</v>
      </c>
      <c r="YM443" s="19" t="s">
        <v>69</v>
      </c>
      <c r="YN443" s="12">
        <f>YL443*1.1</f>
        <v>149.60000000000002</v>
      </c>
      <c r="YP443" s="316"/>
      <c r="YQ443" s="19" t="s">
        <v>79</v>
      </c>
      <c r="YR443" s="347" t="s">
        <v>476</v>
      </c>
      <c r="YU443" s="350">
        <f>SUM($F$1142)</f>
        <v>338</v>
      </c>
      <c r="YV443" s="19" t="s">
        <v>69</v>
      </c>
      <c r="YW443" s="12">
        <f>YU443*1.1</f>
        <v>371.8</v>
      </c>
      <c r="YY443" s="316"/>
      <c r="YZ443" s="19" t="s">
        <v>79</v>
      </c>
      <c r="ZA443" s="347" t="s">
        <v>450</v>
      </c>
      <c r="ZD443" s="350">
        <f>SUM($F$1121)</f>
        <v>17</v>
      </c>
      <c r="ZE443" s="19" t="s">
        <v>69</v>
      </c>
      <c r="ZF443" s="12">
        <f>ZD443*1.1</f>
        <v>18.700000000000003</v>
      </c>
      <c r="ZH443" s="316"/>
      <c r="ZI443" s="19" t="s">
        <v>79</v>
      </c>
      <c r="ZJ443" s="347" t="s">
        <v>491</v>
      </c>
      <c r="ZM443" s="350">
        <f>SUM($F$969)</f>
        <v>55</v>
      </c>
      <c r="ZN443" s="19" t="s">
        <v>69</v>
      </c>
      <c r="ZO443" s="12">
        <f>ZM443*1.1</f>
        <v>60.500000000000007</v>
      </c>
      <c r="ZQ443" s="316"/>
      <c r="ZR443" s="19" t="s">
        <v>79</v>
      </c>
      <c r="ZS443" s="347" t="s">
        <v>501</v>
      </c>
      <c r="ZV443" s="350">
        <f>SUM($F$1653)</f>
        <v>943</v>
      </c>
      <c r="ZW443" s="19" t="s">
        <v>69</v>
      </c>
      <c r="ZX443" s="12">
        <f>ZV443*1.1</f>
        <v>1037.3000000000002</v>
      </c>
      <c r="ZZ443" s="316"/>
      <c r="AAA443" s="394"/>
      <c r="AAB443" s="341"/>
      <c r="AAC443" s="395"/>
      <c r="AAD443" s="395"/>
      <c r="AAE443" s="396"/>
      <c r="AAF443" s="394"/>
      <c r="AAG443" s="267"/>
      <c r="AAH443" s="395"/>
      <c r="AAI443" s="395"/>
      <c r="AAJ443" s="394"/>
      <c r="AAK443" s="341"/>
      <c r="AAL443" s="395"/>
      <c r="AAM443" s="395"/>
      <c r="AAN443" s="396"/>
      <c r="AAO443" s="394"/>
      <c r="AAP443" s="267"/>
      <c r="AAQ443" s="395"/>
      <c r="AAR443" s="395"/>
      <c r="AAS443" s="394"/>
      <c r="AAT443" s="341"/>
      <c r="AAU443" s="395"/>
      <c r="AAV443" s="395"/>
      <c r="AAW443" s="396"/>
      <c r="AAX443" s="394"/>
      <c r="AAY443" s="267"/>
      <c r="AAZ443" s="395"/>
      <c r="ABA443" s="395"/>
      <c r="ABB443" s="394"/>
      <c r="ABC443" s="341"/>
      <c r="ABD443" s="395"/>
      <c r="ABE443" s="395"/>
      <c r="ABF443" s="396"/>
      <c r="ABG443" s="394"/>
      <c r="ABH443" s="267"/>
      <c r="ABI443" s="395"/>
      <c r="ABJ443" s="395"/>
      <c r="ABK443" s="394"/>
      <c r="ABL443" s="341"/>
      <c r="ABM443" s="395"/>
      <c r="ABN443" s="395"/>
      <c r="ABO443" s="396"/>
      <c r="ABP443" s="394"/>
      <c r="ABQ443" s="267"/>
      <c r="ABR443" s="395"/>
      <c r="ABS443" s="395"/>
      <c r="ABT443" s="394"/>
      <c r="ABU443" s="341"/>
      <c r="ABV443" s="395"/>
      <c r="ABW443" s="395"/>
      <c r="ABX443" s="396"/>
      <c r="ABY443" s="394"/>
      <c r="ABZ443" s="267"/>
      <c r="ACA443" s="395"/>
      <c r="ACB443" s="395"/>
      <c r="ACC443" s="394"/>
      <c r="ACD443" s="341"/>
      <c r="ACE443" s="395"/>
      <c r="ACF443" s="395"/>
      <c r="ACG443" s="396"/>
      <c r="ACH443" s="394"/>
      <c r="ACI443" s="267"/>
      <c r="ACJ443" s="395"/>
      <c r="ACK443" s="395"/>
      <c r="ACL443" s="394"/>
      <c r="ACM443" s="341"/>
      <c r="ACN443" s="395"/>
      <c r="ACO443" s="395"/>
      <c r="ACP443" s="396"/>
      <c r="ACQ443" s="394"/>
      <c r="ACR443" s="267"/>
      <c r="ACS443" s="395"/>
      <c r="ACT443" s="395"/>
      <c r="ACU443" s="394"/>
      <c r="ACV443" s="341"/>
      <c r="ACW443" s="395"/>
      <c r="ACX443" s="395"/>
      <c r="ACY443" s="396"/>
      <c r="ACZ443" s="394"/>
      <c r="ADA443" s="267"/>
      <c r="ADB443" s="395"/>
      <c r="ADC443" s="395"/>
      <c r="ADD443" s="394"/>
      <c r="ADE443" s="341"/>
      <c r="ADF443" s="395"/>
      <c r="ADG443" s="395"/>
      <c r="ADH443" s="396"/>
      <c r="ADI443" s="394"/>
      <c r="ADJ443" s="267"/>
      <c r="ADK443" s="395"/>
      <c r="ADL443" s="395"/>
      <c r="ADM443" s="394"/>
      <c r="ADN443" s="341"/>
      <c r="ADO443" s="395"/>
      <c r="ADP443" s="395"/>
      <c r="ADQ443" s="396"/>
      <c r="ADR443" s="394"/>
      <c r="ADS443" s="267"/>
      <c r="ADT443" s="395"/>
      <c r="ADU443" s="395"/>
      <c r="ADV443" s="394"/>
      <c r="ADW443" s="341"/>
      <c r="ADX443" s="395"/>
      <c r="ADY443" s="395"/>
      <c r="ADZ443" s="396"/>
      <c r="AEA443" s="394"/>
      <c r="AEB443" s="267"/>
      <c r="AEC443" s="395"/>
      <c r="AED443" s="395"/>
    </row>
    <row r="444" spans="1:810" s="20" customFormat="1" ht="15">
      <c r="A444" s="19"/>
      <c r="B444" s="348"/>
      <c r="D444" s="19"/>
      <c r="E444" s="19"/>
      <c r="F444" s="19"/>
      <c r="G444" s="12"/>
      <c r="H444" s="12">
        <f>SUM(G439:G443)</f>
        <v>2544.4</v>
      </c>
      <c r="I444" s="21"/>
      <c r="J444" s="19"/>
      <c r="K444" s="348"/>
      <c r="N444" s="19"/>
      <c r="O444" s="19"/>
      <c r="P444" s="12"/>
      <c r="Q444" s="12">
        <f>SUM(P439:P443)</f>
        <v>2633.5</v>
      </c>
      <c r="R444" s="21"/>
      <c r="S444" s="19"/>
      <c r="T444" s="348"/>
      <c r="W444" s="19"/>
      <c r="X444" s="19"/>
      <c r="Y444" s="12"/>
      <c r="Z444" s="12">
        <f>SUM(Y439:Y443)</f>
        <v>2186</v>
      </c>
      <c r="AA444" s="21"/>
      <c r="AB444" s="19"/>
      <c r="AC444" s="348"/>
      <c r="AF444" s="19"/>
      <c r="AG444" s="19"/>
      <c r="AH444" s="12"/>
      <c r="AI444" s="12">
        <f>SUM(AH439:AH443)</f>
        <v>3283.1</v>
      </c>
      <c r="AJ444" s="21"/>
      <c r="AK444" s="19"/>
      <c r="AL444" s="348"/>
      <c r="AO444" s="19"/>
      <c r="AP444" s="19"/>
      <c r="AQ444" s="12"/>
      <c r="AR444" s="12">
        <f>SUM(AQ439:AQ443)</f>
        <v>2786.4999999999995</v>
      </c>
      <c r="AS444" s="21"/>
      <c r="AT444" s="19"/>
      <c r="AU444" s="348"/>
      <c r="AX444" s="19"/>
      <c r="AY444" s="19"/>
      <c r="AZ444" s="12"/>
      <c r="BA444" s="12">
        <f>SUM(AZ439:AZ443)</f>
        <v>2009.8999999999999</v>
      </c>
      <c r="BB444" s="21"/>
      <c r="BC444" s="19"/>
      <c r="BD444" s="116"/>
      <c r="BG444" s="19"/>
      <c r="BH444" s="19"/>
      <c r="BI444" s="12"/>
      <c r="BJ444" s="12">
        <f>SUM(BI439:BI443)</f>
        <v>3077.8000000000006</v>
      </c>
      <c r="BK444" s="21"/>
      <c r="BL444" s="19"/>
      <c r="BM444" s="348"/>
      <c r="BP444" s="19"/>
      <c r="BQ444" s="19"/>
      <c r="BR444" s="12"/>
      <c r="BS444" s="12">
        <f>SUM(BR439:BR443)</f>
        <v>2503</v>
      </c>
      <c r="BT444" s="21"/>
      <c r="BU444" s="19"/>
      <c r="BV444" s="348"/>
      <c r="BY444" s="19"/>
      <c r="BZ444" s="19"/>
      <c r="CA444" s="12"/>
      <c r="CB444" s="12">
        <f>SUM(CA439:CA443)</f>
        <v>3082.2000000000007</v>
      </c>
      <c r="CC444" s="21"/>
      <c r="CD444" s="19"/>
      <c r="CE444" s="348"/>
      <c r="CH444" s="19"/>
      <c r="CI444" s="19"/>
      <c r="CJ444" s="12"/>
      <c r="CK444" s="12">
        <f>SUM(CJ439:CJ443)</f>
        <v>4145.7</v>
      </c>
      <c r="CL444" s="21"/>
      <c r="CM444" s="19"/>
      <c r="CN444" s="348"/>
      <c r="CQ444" s="19"/>
      <c r="CR444" s="19"/>
      <c r="CS444" s="12"/>
      <c r="CT444" s="12">
        <f>SUM(CS439:CS443)</f>
        <v>2194.6999999999998</v>
      </c>
      <c r="CU444" s="21"/>
      <c r="CV444" s="19"/>
      <c r="CW444" s="348"/>
      <c r="CZ444" s="19"/>
      <c r="DA444" s="19"/>
      <c r="DB444" s="12"/>
      <c r="DC444" s="12">
        <f>SUM(DB439:DB443)</f>
        <v>2790.6</v>
      </c>
      <c r="DD444" s="21"/>
      <c r="DE444" s="19"/>
      <c r="DF444" s="348"/>
      <c r="DI444" s="19"/>
      <c r="DJ444" s="19"/>
      <c r="DK444" s="12"/>
      <c r="DL444" s="12">
        <f>SUM(DK439:DK443)</f>
        <v>2467.2000000000003</v>
      </c>
      <c r="DM444" s="21"/>
      <c r="DN444" s="19"/>
      <c r="DO444" s="348"/>
      <c r="DR444" s="19"/>
      <c r="DS444" s="19"/>
      <c r="DT444" s="12"/>
      <c r="DU444" s="12">
        <f>SUM(DT439:DT443)</f>
        <v>3073</v>
      </c>
      <c r="DV444" s="21"/>
      <c r="DW444" s="19"/>
      <c r="DX444" s="348"/>
      <c r="EA444" s="19"/>
      <c r="EB444" s="19"/>
      <c r="EC444" s="12"/>
      <c r="ED444" s="12">
        <f>SUM(EC439:EC443)</f>
        <v>3349.1</v>
      </c>
      <c r="EE444" s="21"/>
      <c r="EF444" s="19"/>
      <c r="EG444" s="348"/>
      <c r="EJ444" s="19"/>
      <c r="EK444" s="19"/>
      <c r="EL444" s="12"/>
      <c r="EM444" s="12">
        <f>SUM(EL439:EL443)</f>
        <v>2484</v>
      </c>
      <c r="EN444" s="21"/>
      <c r="EO444" s="19"/>
      <c r="EP444" s="348"/>
      <c r="ES444" s="19"/>
      <c r="ET444" s="19"/>
      <c r="EU444" s="12"/>
      <c r="EV444" s="12">
        <f>SUM(EU439:EU443)</f>
        <v>2342.6999999999994</v>
      </c>
      <c r="EW444" s="21"/>
      <c r="EX444" s="19"/>
      <c r="EY444" s="369"/>
      <c r="FB444" s="19"/>
      <c r="FC444" s="19"/>
      <c r="FD444" s="12"/>
      <c r="FE444" s="12">
        <f>SUM(FD439:FD443)</f>
        <v>2645.4</v>
      </c>
      <c r="FF444" s="21"/>
      <c r="FG444" s="19"/>
      <c r="FH444" s="348"/>
      <c r="FK444" s="19"/>
      <c r="FL444" s="19"/>
      <c r="FM444" s="12"/>
      <c r="FN444" s="12">
        <f>SUM(FM439:FM443)</f>
        <v>2151.3999999999996</v>
      </c>
      <c r="FO444" s="21"/>
      <c r="FP444" s="19"/>
      <c r="FQ444" s="348"/>
      <c r="FT444" s="19"/>
      <c r="FU444" s="19"/>
      <c r="FV444" s="12"/>
      <c r="FW444" s="12">
        <f>SUM(FV439:FV443)</f>
        <v>2020</v>
      </c>
      <c r="FX444" s="21"/>
      <c r="FY444" s="19"/>
      <c r="FZ444" s="348"/>
      <c r="GC444" s="19"/>
      <c r="GD444" s="19"/>
      <c r="GE444" s="12"/>
      <c r="GF444" s="12">
        <f>SUM(GE439:GE443)</f>
        <v>2350.2000000000003</v>
      </c>
      <c r="GG444" s="21"/>
      <c r="GH444" s="19"/>
      <c r="GI444" s="348"/>
      <c r="GL444" s="19"/>
      <c r="GM444" s="19"/>
      <c r="GN444" s="12"/>
      <c r="GO444" s="12">
        <f>SUM(GN439:GN443)</f>
        <v>3392.5</v>
      </c>
      <c r="GP444" s="21"/>
      <c r="GQ444" s="19"/>
      <c r="GR444" s="348"/>
      <c r="GU444" s="19"/>
      <c r="GV444" s="19"/>
      <c r="GW444" s="12"/>
      <c r="GX444" s="12">
        <f>SUM(GW439:GW443)</f>
        <v>2112.7999999999997</v>
      </c>
      <c r="GY444" s="21"/>
      <c r="GZ444" s="19"/>
      <c r="HA444" s="348"/>
      <c r="HD444" s="19"/>
      <c r="HE444" s="19"/>
      <c r="HF444" s="12"/>
      <c r="HG444" s="12">
        <f>SUM(HF439:HF443)</f>
        <v>3321.3999999999996</v>
      </c>
      <c r="HH444" s="21"/>
      <c r="HI444" s="19"/>
      <c r="HJ444" s="348"/>
      <c r="HM444" s="19"/>
      <c r="HN444" s="19"/>
      <c r="HO444" s="12"/>
      <c r="HP444" s="12">
        <f>SUM(HO439:HO443)</f>
        <v>2612</v>
      </c>
      <c r="HQ444" s="21"/>
      <c r="HR444" s="19"/>
      <c r="HS444" s="348"/>
      <c r="HV444" s="19"/>
      <c r="HW444" s="19"/>
      <c r="HX444" s="12"/>
      <c r="HY444" s="12">
        <f>SUM(HX439:HX443)</f>
        <v>3740.7000000000003</v>
      </c>
      <c r="HZ444" s="21"/>
      <c r="IA444" s="19"/>
      <c r="IB444" s="348"/>
      <c r="IE444" s="19"/>
      <c r="IF444" s="19"/>
      <c r="IG444" s="12"/>
      <c r="IH444" s="12">
        <f>SUM(IG439:IG443)</f>
        <v>2778.2000000000003</v>
      </c>
      <c r="II444" s="21"/>
      <c r="IJ444" s="19"/>
      <c r="IK444" s="348"/>
      <c r="IN444" s="19"/>
      <c r="IO444" s="19"/>
      <c r="IP444" s="12"/>
      <c r="IQ444" s="12">
        <f>SUM(IP439:IP443)</f>
        <v>2522.1499999999996</v>
      </c>
      <c r="IR444" s="21"/>
      <c r="IS444" s="19"/>
      <c r="IW444" s="19"/>
      <c r="IX444" s="19"/>
      <c r="IY444" s="19"/>
      <c r="IZ444" s="12">
        <f>SUM(IY439:IY443)</f>
        <v>0</v>
      </c>
      <c r="JA444" s="21"/>
      <c r="JB444" s="19"/>
      <c r="JC444" s="348"/>
      <c r="JF444" s="19"/>
      <c r="JG444" s="19"/>
      <c r="JH444" s="12"/>
      <c r="JI444" s="12">
        <f>SUM(JH439:JH443)</f>
        <v>3906.1</v>
      </c>
      <c r="JJ444" s="21"/>
      <c r="JK444" s="19"/>
      <c r="JL444" s="348"/>
      <c r="JO444" s="19"/>
      <c r="JP444" s="19"/>
      <c r="JQ444" s="12"/>
      <c r="JR444" s="12">
        <f>SUM(JQ439:JQ443)</f>
        <v>3314.7999999999997</v>
      </c>
      <c r="JS444" s="21"/>
      <c r="JT444" s="19"/>
      <c r="JU444" s="355"/>
      <c r="JX444" s="19"/>
      <c r="JY444" s="19"/>
      <c r="JZ444" s="12"/>
      <c r="KA444" s="12">
        <f>SUM(JZ439:JZ443)</f>
        <v>3063.4</v>
      </c>
      <c r="KB444" s="21"/>
      <c r="KC444" s="19"/>
      <c r="KD444" s="348"/>
      <c r="KG444" s="19"/>
      <c r="KH444" s="19"/>
      <c r="KI444" s="12"/>
      <c r="KJ444" s="12">
        <f>SUM(KI439:KI443)</f>
        <v>3529.1000000000004</v>
      </c>
      <c r="KK444" s="21"/>
      <c r="KL444" s="19"/>
      <c r="KM444" s="348"/>
      <c r="KP444" s="19"/>
      <c r="KQ444" s="19"/>
      <c r="KR444" s="12"/>
      <c r="KS444" s="12">
        <f>SUM(KR439:KR443)</f>
        <v>3138</v>
      </c>
      <c r="KT444" s="21"/>
      <c r="KU444" s="19"/>
      <c r="KV444" s="348"/>
      <c r="KY444" s="19"/>
      <c r="KZ444" s="19"/>
      <c r="LA444" s="12"/>
      <c r="LB444" s="12">
        <f>SUM(LA439:LA443)</f>
        <v>2923.9</v>
      </c>
      <c r="LC444" s="21"/>
      <c r="LD444" s="19"/>
      <c r="LE444" s="348"/>
      <c r="LH444" s="19"/>
      <c r="LI444" s="19"/>
      <c r="LJ444" s="12"/>
      <c r="LK444" s="12">
        <f>SUM(LJ439:LJ443)</f>
        <v>2033.7</v>
      </c>
      <c r="LL444" s="21"/>
      <c r="LM444" s="19"/>
      <c r="LN444" s="348"/>
      <c r="LQ444" s="19"/>
      <c r="LR444" s="19"/>
      <c r="LS444" s="12"/>
      <c r="LT444" s="12">
        <f>SUM(LS439:LS443)</f>
        <v>2470.7999999999997</v>
      </c>
      <c r="LU444" s="21"/>
      <c r="LV444" s="19"/>
      <c r="LW444" s="348"/>
      <c r="LZ444" s="19"/>
      <c r="MA444" s="19"/>
      <c r="MB444" s="12"/>
      <c r="MC444" s="12">
        <f>SUM(MB439:MB443)</f>
        <v>3626.2999999999997</v>
      </c>
      <c r="MD444" s="21"/>
      <c r="ME444" s="19"/>
      <c r="MF444" s="348"/>
      <c r="MI444" s="19"/>
      <c r="MJ444" s="19"/>
      <c r="MK444" s="12"/>
      <c r="ML444" s="12">
        <f>SUM(MK439:MK443)</f>
        <v>1890</v>
      </c>
      <c r="MM444" s="21"/>
      <c r="MN444" s="19"/>
      <c r="MO444" s="348"/>
      <c r="MR444" s="19"/>
      <c r="MS444" s="19"/>
      <c r="MT444" s="12"/>
      <c r="MU444" s="12">
        <f>SUM(MT439:MT443)</f>
        <v>1216.3</v>
      </c>
      <c r="MV444" s="21"/>
      <c r="MW444" s="19"/>
      <c r="MX444" s="348"/>
      <c r="NA444" s="19"/>
      <c r="NB444" s="19"/>
      <c r="NC444" s="12"/>
      <c r="ND444" s="12">
        <f>SUM(NC439:NC443)</f>
        <v>2506.7000000000003</v>
      </c>
      <c r="NE444" s="21"/>
      <c r="NF444" s="19"/>
      <c r="NG444" s="348"/>
      <c r="NJ444" s="19"/>
      <c r="NK444" s="19"/>
      <c r="NL444" s="12"/>
      <c r="NM444" s="12">
        <f>SUM(NL439:NL443)</f>
        <v>2014.6</v>
      </c>
      <c r="NN444" s="21"/>
      <c r="NO444" s="19"/>
      <c r="NP444" s="348"/>
      <c r="NS444" s="19"/>
      <c r="NT444" s="19"/>
      <c r="NU444" s="12"/>
      <c r="NV444" s="12">
        <f>SUM(NU439:NU443)</f>
        <v>3784.8999999999996</v>
      </c>
      <c r="NW444" s="21"/>
      <c r="NX444" s="19"/>
      <c r="NY444" s="348"/>
      <c r="OB444" s="19"/>
      <c r="OC444" s="19"/>
      <c r="OD444" s="12"/>
      <c r="OE444" s="12">
        <f>SUM(OD439:OD443)</f>
        <v>2977.3</v>
      </c>
      <c r="OF444" s="21"/>
      <c r="OG444" s="19"/>
      <c r="OH444" s="348"/>
      <c r="OK444" s="19"/>
      <c r="OL444" s="19"/>
      <c r="OM444" s="12"/>
      <c r="ON444" s="12">
        <f>SUM(OM439:OM443)</f>
        <v>3505.2</v>
      </c>
      <c r="OO444" s="21"/>
      <c r="OP444" s="19"/>
      <c r="OQ444" s="348"/>
      <c r="OT444" s="19"/>
      <c r="OU444" s="19"/>
      <c r="OV444" s="12"/>
      <c r="OW444" s="12">
        <f>SUM(OV439:OV443)</f>
        <v>1672.4999999999998</v>
      </c>
      <c r="OX444" s="21"/>
      <c r="OY444" s="19"/>
      <c r="OZ444" s="348"/>
      <c r="PC444" s="19"/>
      <c r="PD444" s="19"/>
      <c r="PE444" s="12"/>
      <c r="PF444" s="12">
        <f>SUM(PE439:PE443)</f>
        <v>2003.8</v>
      </c>
      <c r="PG444" s="21"/>
      <c r="PH444" s="19"/>
      <c r="PI444" s="348"/>
      <c r="PL444" s="19"/>
      <c r="PM444" s="19"/>
      <c r="PN444" s="12"/>
      <c r="PO444" s="12">
        <f>SUM(PN439:PN443)</f>
        <v>3017.2999999999993</v>
      </c>
      <c r="PP444" s="21"/>
      <c r="PQ444" s="19"/>
      <c r="PR444" s="348"/>
      <c r="PU444" s="19"/>
      <c r="PV444" s="19"/>
      <c r="PW444" s="12"/>
      <c r="PX444" s="12">
        <f>SUM(PW439:PW443)</f>
        <v>3021.6000000000004</v>
      </c>
      <c r="PY444" s="21"/>
      <c r="PZ444" s="19"/>
      <c r="QD444" s="19"/>
      <c r="QE444" s="19"/>
      <c r="QF444" s="19"/>
      <c r="QG444" s="12">
        <f>SUM(QF439:QF443)</f>
        <v>0</v>
      </c>
      <c r="QH444" s="21"/>
      <c r="QI444" s="19"/>
      <c r="QJ444" s="348"/>
      <c r="QM444" s="19"/>
      <c r="QN444" s="19"/>
      <c r="QO444" s="12"/>
      <c r="QP444" s="12">
        <f>SUM(QO439:QO443)</f>
        <v>2892.4999999999995</v>
      </c>
      <c r="QQ444" s="21"/>
      <c r="QR444" s="19"/>
      <c r="QS444" s="369"/>
      <c r="QV444" s="19"/>
      <c r="QW444" s="19"/>
      <c r="QX444" s="12"/>
      <c r="QY444" s="12">
        <f>SUM(QX439:QX443)</f>
        <v>2287.1499999999996</v>
      </c>
      <c r="QZ444" s="21"/>
      <c r="RA444" s="19"/>
      <c r="RB444" s="348"/>
      <c r="RE444" s="19"/>
      <c r="RF444" s="19"/>
      <c r="RG444" s="12"/>
      <c r="RH444" s="12">
        <f>SUM(RG439:RG443)</f>
        <v>1954.2</v>
      </c>
      <c r="RI444" s="21"/>
      <c r="RJ444" s="19"/>
      <c r="RK444" s="348"/>
      <c r="RN444" s="19"/>
      <c r="RO444" s="19"/>
      <c r="RP444" s="12"/>
      <c r="RQ444" s="12">
        <f>SUM(RP439:RP443)</f>
        <v>1047.8</v>
      </c>
      <c r="RR444" s="21"/>
      <c r="RS444" s="19"/>
      <c r="RW444" s="19"/>
      <c r="RX444" s="19"/>
      <c r="RY444" s="19"/>
      <c r="RZ444" s="12">
        <f>SUM(RY439:RY443)</f>
        <v>0</v>
      </c>
      <c r="SA444" s="316"/>
      <c r="SB444" s="19"/>
      <c r="SF444" s="19"/>
      <c r="SG444" s="19"/>
      <c r="SH444" s="19"/>
      <c r="SI444" s="12">
        <f>SUM(SH439:SH443)</f>
        <v>0</v>
      </c>
      <c r="SJ444" s="316"/>
      <c r="SK444" s="19"/>
      <c r="SO444" s="19"/>
      <c r="SP444" s="19"/>
      <c r="SQ444" s="19"/>
      <c r="SR444" s="12">
        <f>SUM(SQ439:SQ443)</f>
        <v>0</v>
      </c>
      <c r="SS444" s="316"/>
      <c r="ST444" s="19"/>
      <c r="SX444" s="19"/>
      <c r="SY444" s="19"/>
      <c r="SZ444" s="19"/>
      <c r="TA444" s="12">
        <f>SUM(SZ439:SZ443)</f>
        <v>0</v>
      </c>
      <c r="TB444" s="316"/>
      <c r="TC444" s="19"/>
      <c r="TD444" s="348"/>
      <c r="TG444" s="19"/>
      <c r="TJ444" s="12">
        <f>SUM(TI439:TI443)</f>
        <v>2974.4</v>
      </c>
      <c r="TK444" s="316"/>
      <c r="TL444" s="19"/>
      <c r="TM444" s="348"/>
      <c r="TP444" s="19"/>
      <c r="TS444" s="12">
        <f>SUM(TR439:TR443)</f>
        <v>1957.0999999999997</v>
      </c>
      <c r="TT444" s="316"/>
      <c r="TU444" s="19"/>
      <c r="TV444" s="348"/>
      <c r="TY444" s="19"/>
      <c r="UB444" s="12">
        <f>SUM(UA439:UA443)</f>
        <v>2156.3000000000002</v>
      </c>
      <c r="UC444" s="316"/>
      <c r="UD444" s="19"/>
      <c r="UE444" s="360"/>
      <c r="UH444" s="19"/>
      <c r="UK444" s="12">
        <f>SUM(UJ439:UJ443)</f>
        <v>1786.6</v>
      </c>
      <c r="UL444" s="316"/>
      <c r="UM444" s="19"/>
      <c r="UN444" s="359"/>
      <c r="UQ444" s="19"/>
      <c r="UT444" s="12">
        <f>SUM(US439:US443)</f>
        <v>2911.6000000000004</v>
      </c>
      <c r="UU444" s="316"/>
      <c r="UV444" s="19"/>
      <c r="UW444" s="348"/>
      <c r="UZ444" s="19"/>
      <c r="VC444" s="12">
        <f>SUM(VB439:VB443)</f>
        <v>2539.2000000000003</v>
      </c>
      <c r="VD444" s="316"/>
      <c r="VE444" s="19"/>
      <c r="VF444" s="348"/>
      <c r="VI444" s="19"/>
      <c r="VL444" s="12">
        <f>SUM(VK439:VK443)</f>
        <v>2336.3000000000002</v>
      </c>
      <c r="VM444" s="316"/>
      <c r="VN444" s="19"/>
      <c r="VR444" s="19"/>
      <c r="VU444" s="12">
        <f>SUM(VT439:VT443)</f>
        <v>3030.9</v>
      </c>
      <c r="VV444" s="316"/>
      <c r="VW444" s="19"/>
      <c r="VX444" s="348"/>
      <c r="WA444" s="19"/>
      <c r="WD444" s="12">
        <f>SUM(WC439:WC443)</f>
        <v>2972</v>
      </c>
      <c r="WE444" s="316"/>
      <c r="WF444" s="19"/>
      <c r="WG444" s="348"/>
      <c r="WJ444" s="19"/>
      <c r="WM444" s="12">
        <f>SUM(WL439:WL443)</f>
        <v>2059.6999999999998</v>
      </c>
      <c r="WN444" s="316"/>
      <c r="WO444" s="19"/>
      <c r="WP444" s="348"/>
      <c r="WS444" s="19"/>
      <c r="WV444" s="12">
        <f>SUM(WU439:WU443)</f>
        <v>2791.3</v>
      </c>
      <c r="WW444" s="316"/>
      <c r="WX444" s="19"/>
      <c r="WY444" s="348"/>
      <c r="XB444" s="19"/>
      <c r="XE444" s="12">
        <f>SUM(XD439:XD443)</f>
        <v>2298.9</v>
      </c>
      <c r="XF444" s="316"/>
      <c r="XG444" s="19"/>
      <c r="XH444" s="348"/>
      <c r="XK444" s="19"/>
      <c r="XN444" s="12">
        <f>SUM(XM439:XM443)</f>
        <v>1883.4999999999998</v>
      </c>
      <c r="XO444" s="316"/>
      <c r="XP444" s="19"/>
      <c r="XT444" s="19"/>
      <c r="XW444" s="12">
        <f>SUM(XV439:XV443)</f>
        <v>2684.3</v>
      </c>
      <c r="XX444" s="316"/>
      <c r="XY444" s="19"/>
      <c r="XZ444" s="348"/>
      <c r="YC444" s="19"/>
      <c r="YF444" s="12">
        <f>SUM(YE439:YE443)</f>
        <v>2591.8000000000002</v>
      </c>
      <c r="YG444" s="316"/>
      <c r="YH444" s="19"/>
      <c r="YI444" s="366"/>
      <c r="YL444" s="19"/>
      <c r="YO444" s="12">
        <f>SUM(YN439:YN443)</f>
        <v>1790.6</v>
      </c>
      <c r="YP444" s="316"/>
      <c r="YQ444" s="19"/>
      <c r="YR444" s="348"/>
      <c r="YU444" s="19"/>
      <c r="YX444" s="12">
        <f>SUM(YW439:YW443)</f>
        <v>1454.3</v>
      </c>
      <c r="YY444" s="316"/>
      <c r="YZ444" s="19"/>
      <c r="ZA444" s="348"/>
      <c r="ZD444" s="19"/>
      <c r="ZG444" s="12">
        <f>SUM(ZF439:ZF443)</f>
        <v>2641.2</v>
      </c>
      <c r="ZH444" s="316"/>
      <c r="ZI444" s="19"/>
      <c r="ZJ444" s="348"/>
      <c r="ZM444" s="19"/>
      <c r="ZP444" s="12">
        <f>SUM(ZO439:ZO443)</f>
        <v>3188.0999999999995</v>
      </c>
      <c r="ZQ444" s="316"/>
      <c r="ZR444" s="19"/>
      <c r="ZS444" s="348"/>
      <c r="ZV444" s="19"/>
      <c r="ZY444" s="12">
        <f>SUM(ZX439:ZX443)</f>
        <v>2840.5</v>
      </c>
      <c r="ZZ444" s="316"/>
      <c r="AAA444" s="394"/>
      <c r="AAB444" s="395"/>
      <c r="AAC444" s="395"/>
      <c r="AAD444" s="395"/>
      <c r="AAE444" s="394"/>
      <c r="AAF444" s="395"/>
      <c r="AAG444" s="395"/>
      <c r="AAH444" s="267"/>
      <c r="AAI444" s="395"/>
      <c r="AAJ444" s="394"/>
      <c r="AAK444" s="395"/>
      <c r="AAL444" s="395"/>
      <c r="AAM444" s="395"/>
      <c r="AAN444" s="394"/>
      <c r="AAO444" s="395"/>
      <c r="AAP444" s="395"/>
      <c r="AAQ444" s="267"/>
      <c r="AAR444" s="395"/>
      <c r="AAS444" s="394"/>
      <c r="AAT444" s="395"/>
      <c r="AAU444" s="395"/>
      <c r="AAV444" s="395"/>
      <c r="AAW444" s="394"/>
      <c r="AAX444" s="395"/>
      <c r="AAY444" s="395"/>
      <c r="AAZ444" s="267"/>
      <c r="ABA444" s="395"/>
      <c r="ABB444" s="394"/>
      <c r="ABC444" s="395"/>
      <c r="ABD444" s="395"/>
      <c r="ABE444" s="395"/>
      <c r="ABF444" s="394"/>
      <c r="ABG444" s="395"/>
      <c r="ABH444" s="395"/>
      <c r="ABI444" s="267"/>
      <c r="ABJ444" s="395"/>
      <c r="ABK444" s="394"/>
      <c r="ABL444" s="395"/>
      <c r="ABM444" s="395"/>
      <c r="ABN444" s="395"/>
      <c r="ABO444" s="394"/>
      <c r="ABP444" s="395"/>
      <c r="ABQ444" s="395"/>
      <c r="ABR444" s="267"/>
      <c r="ABS444" s="395"/>
      <c r="ABT444" s="394"/>
      <c r="ABU444" s="395"/>
      <c r="ABV444" s="395"/>
      <c r="ABW444" s="395"/>
      <c r="ABX444" s="394"/>
      <c r="ABY444" s="395"/>
      <c r="ABZ444" s="395"/>
      <c r="ACA444" s="267"/>
      <c r="ACB444" s="395"/>
      <c r="ACC444" s="394"/>
      <c r="ACD444" s="395"/>
      <c r="ACE444" s="395"/>
      <c r="ACF444" s="395"/>
      <c r="ACG444" s="394"/>
      <c r="ACH444" s="395"/>
      <c r="ACI444" s="395"/>
      <c r="ACJ444" s="267"/>
      <c r="ACK444" s="395"/>
      <c r="ACL444" s="394"/>
      <c r="ACM444" s="395"/>
      <c r="ACN444" s="395"/>
      <c r="ACO444" s="395"/>
      <c r="ACP444" s="394"/>
      <c r="ACQ444" s="395"/>
      <c r="ACR444" s="395"/>
      <c r="ACS444" s="267"/>
      <c r="ACT444" s="395"/>
      <c r="ACU444" s="394"/>
      <c r="ACV444" s="395"/>
      <c r="ACW444" s="395"/>
      <c r="ACX444" s="395"/>
      <c r="ACY444" s="394"/>
      <c r="ACZ444" s="395"/>
      <c r="ADA444" s="395"/>
      <c r="ADB444" s="267"/>
      <c r="ADC444" s="395"/>
      <c r="ADD444" s="394"/>
      <c r="ADE444" s="395"/>
      <c r="ADF444" s="395"/>
      <c r="ADG444" s="395"/>
      <c r="ADH444" s="394"/>
      <c r="ADI444" s="395"/>
      <c r="ADJ444" s="395"/>
      <c r="ADK444" s="267"/>
      <c r="ADL444" s="395"/>
      <c r="ADM444" s="394"/>
      <c r="ADN444" s="395"/>
      <c r="ADO444" s="395"/>
      <c r="ADP444" s="395"/>
      <c r="ADQ444" s="394"/>
      <c r="ADR444" s="395"/>
      <c r="ADS444" s="395"/>
      <c r="ADT444" s="267"/>
      <c r="ADU444" s="395"/>
      <c r="ADV444" s="394"/>
      <c r="ADW444" s="395"/>
      <c r="ADX444" s="395"/>
      <c r="ADY444" s="395"/>
      <c r="ADZ444" s="394"/>
      <c r="AEA444" s="395"/>
      <c r="AEB444" s="395"/>
      <c r="AEC444" s="267"/>
      <c r="AED444" s="395"/>
    </row>
    <row r="445" spans="1:810" s="20" customFormat="1" ht="15">
      <c r="A445" s="19" t="s">
        <v>80</v>
      </c>
      <c r="B445" s="347" t="s">
        <v>428</v>
      </c>
      <c r="D445" s="350"/>
      <c r="E445" s="350">
        <f>SUM($F$1758)</f>
        <v>326</v>
      </c>
      <c r="F445" s="19" t="s">
        <v>61</v>
      </c>
      <c r="G445" s="12">
        <f>E445*1.5</f>
        <v>489</v>
      </c>
      <c r="H445" s="12"/>
      <c r="I445" s="21"/>
      <c r="J445" s="19" t="s">
        <v>80</v>
      </c>
      <c r="K445" s="347" t="s">
        <v>439</v>
      </c>
      <c r="N445" s="350">
        <f>SUM($F$575)</f>
        <v>127</v>
      </c>
      <c r="O445" s="19" t="s">
        <v>61</v>
      </c>
      <c r="P445" s="12">
        <f>N445*1.5</f>
        <v>190.5</v>
      </c>
      <c r="Q445" s="12"/>
      <c r="R445" s="21"/>
      <c r="S445" s="19" t="s">
        <v>80</v>
      </c>
      <c r="T445" s="347" t="s">
        <v>428</v>
      </c>
      <c r="W445" s="350">
        <f>SUM($F$1758)</f>
        <v>326</v>
      </c>
      <c r="X445" s="19" t="s">
        <v>61</v>
      </c>
      <c r="Y445" s="12">
        <f>W445*1.5</f>
        <v>489</v>
      </c>
      <c r="Z445" s="12"/>
      <c r="AA445" s="21"/>
      <c r="AB445" s="19" t="s">
        <v>80</v>
      </c>
      <c r="AC445" s="347" t="s">
        <v>435</v>
      </c>
      <c r="AF445" s="350">
        <f>SUM($F$1386)</f>
        <v>254</v>
      </c>
      <c r="AG445" s="19" t="s">
        <v>61</v>
      </c>
      <c r="AH445" s="12">
        <f>AF445*1.5</f>
        <v>381</v>
      </c>
      <c r="AI445" s="12"/>
      <c r="AJ445" s="21"/>
      <c r="AK445" s="19" t="s">
        <v>80</v>
      </c>
      <c r="AL445" s="347" t="s">
        <v>428</v>
      </c>
      <c r="AO445" s="350">
        <f>SUM($F$1758)</f>
        <v>326</v>
      </c>
      <c r="AP445" s="19" t="s">
        <v>61</v>
      </c>
      <c r="AQ445" s="12">
        <f>AO445*1.5</f>
        <v>489</v>
      </c>
      <c r="AR445" s="12"/>
      <c r="AS445" s="21"/>
      <c r="AT445" s="19" t="s">
        <v>80</v>
      </c>
      <c r="AU445" s="347" t="s">
        <v>439</v>
      </c>
      <c r="AX445" s="350">
        <f>SUM($F$575)</f>
        <v>127</v>
      </c>
      <c r="AY445" s="19" t="s">
        <v>61</v>
      </c>
      <c r="AZ445" s="12">
        <f>AX445*1.5</f>
        <v>190.5</v>
      </c>
      <c r="BA445" s="12"/>
      <c r="BB445" s="21"/>
      <c r="BC445" s="19" t="s">
        <v>80</v>
      </c>
      <c r="BD445" s="347" t="s">
        <v>435</v>
      </c>
      <c r="BG445" s="350">
        <f>SUM($F$1386)</f>
        <v>254</v>
      </c>
      <c r="BH445" s="19" t="s">
        <v>61</v>
      </c>
      <c r="BI445" s="12">
        <f>BG445*1.5</f>
        <v>381</v>
      </c>
      <c r="BJ445" s="12"/>
      <c r="BK445" s="21"/>
      <c r="BL445" s="19" t="s">
        <v>80</v>
      </c>
      <c r="BM445" s="347" t="s">
        <v>435</v>
      </c>
      <c r="BP445" s="350">
        <f>SUM($F$1386)</f>
        <v>254</v>
      </c>
      <c r="BQ445" s="19" t="s">
        <v>61</v>
      </c>
      <c r="BR445" s="12">
        <f>BP445*1.5</f>
        <v>381</v>
      </c>
      <c r="BS445" s="12"/>
      <c r="BT445" s="21"/>
      <c r="BU445" s="19" t="s">
        <v>80</v>
      </c>
      <c r="BV445" s="347" t="s">
        <v>435</v>
      </c>
      <c r="BY445" s="350">
        <f>SUM($F$1386)</f>
        <v>254</v>
      </c>
      <c r="BZ445" s="19" t="s">
        <v>61</v>
      </c>
      <c r="CA445" s="12">
        <f>BY445*1.5</f>
        <v>381</v>
      </c>
      <c r="CB445" s="12"/>
      <c r="CC445" s="21"/>
      <c r="CD445" s="19" t="s">
        <v>80</v>
      </c>
      <c r="CE445" s="347" t="s">
        <v>435</v>
      </c>
      <c r="CH445" s="350">
        <f>SUM($F$1386)</f>
        <v>254</v>
      </c>
      <c r="CI445" s="19" t="s">
        <v>61</v>
      </c>
      <c r="CJ445" s="12">
        <f>CH445*1.5</f>
        <v>381</v>
      </c>
      <c r="CK445" s="12"/>
      <c r="CL445" s="21"/>
      <c r="CM445" s="19" t="s">
        <v>80</v>
      </c>
      <c r="CN445" s="347" t="s">
        <v>428</v>
      </c>
      <c r="CQ445" s="350">
        <f>SUM($F$1758)</f>
        <v>326</v>
      </c>
      <c r="CR445" s="19" t="s">
        <v>61</v>
      </c>
      <c r="CS445" s="12">
        <f>CQ445*1.5</f>
        <v>489</v>
      </c>
      <c r="CT445" s="12"/>
      <c r="CU445" s="21"/>
      <c r="CV445" s="19" t="s">
        <v>80</v>
      </c>
      <c r="CW445" s="347" t="s">
        <v>445</v>
      </c>
      <c r="CZ445" s="350">
        <f>SUM($F$808)</f>
        <v>482</v>
      </c>
      <c r="DA445" s="19" t="s">
        <v>61</v>
      </c>
      <c r="DB445" s="12">
        <f>CZ445*1.5</f>
        <v>723</v>
      </c>
      <c r="DC445" s="12"/>
      <c r="DD445" s="21"/>
      <c r="DE445" s="19" t="s">
        <v>80</v>
      </c>
      <c r="DF445" s="347" t="s">
        <v>435</v>
      </c>
      <c r="DI445" s="350">
        <f>SUM($F$1386)</f>
        <v>254</v>
      </c>
      <c r="DJ445" s="19" t="s">
        <v>61</v>
      </c>
      <c r="DK445" s="12">
        <f>DI445*1.5</f>
        <v>381</v>
      </c>
      <c r="DL445" s="12"/>
      <c r="DM445" s="21"/>
      <c r="DN445" s="19" t="s">
        <v>80</v>
      </c>
      <c r="DO445" s="347" t="s">
        <v>435</v>
      </c>
      <c r="DR445" s="350">
        <f>SUM($F$1386)</f>
        <v>254</v>
      </c>
      <c r="DS445" s="19" t="s">
        <v>61</v>
      </c>
      <c r="DT445" s="12">
        <f>DR445*1.5</f>
        <v>381</v>
      </c>
      <c r="DU445" s="12"/>
      <c r="DV445" s="21"/>
      <c r="DW445" s="19" t="s">
        <v>80</v>
      </c>
      <c r="DX445" s="347" t="s">
        <v>445</v>
      </c>
      <c r="EA445" s="350">
        <f>SUM($F$808)</f>
        <v>482</v>
      </c>
      <c r="EB445" s="19" t="s">
        <v>61</v>
      </c>
      <c r="EC445" s="12">
        <f>EA445*1.5</f>
        <v>723</v>
      </c>
      <c r="ED445" s="12"/>
      <c r="EE445" s="21"/>
      <c r="EF445" s="19" t="s">
        <v>80</v>
      </c>
      <c r="EG445" s="347" t="s">
        <v>440</v>
      </c>
      <c r="EJ445" s="350">
        <f>SUM($F$1133)</f>
        <v>316</v>
      </c>
      <c r="EK445" s="19" t="s">
        <v>61</v>
      </c>
      <c r="EL445" s="12">
        <f>EJ445*1.5</f>
        <v>474</v>
      </c>
      <c r="EM445" s="12"/>
      <c r="EN445" s="21"/>
      <c r="EO445" s="19" t="s">
        <v>80</v>
      </c>
      <c r="EP445" s="349" t="s">
        <v>428</v>
      </c>
      <c r="ES445" s="350">
        <f>SUM($F$1758)</f>
        <v>326</v>
      </c>
      <c r="ET445" s="19" t="s">
        <v>2623</v>
      </c>
      <c r="EU445" s="12">
        <f>ES445*1.5*1.4</f>
        <v>684.59999999999991</v>
      </c>
      <c r="EV445" s="12"/>
      <c r="EW445" s="21"/>
      <c r="EX445" s="19" t="s">
        <v>80</v>
      </c>
      <c r="EY445" s="368" t="s">
        <v>457</v>
      </c>
      <c r="FB445" s="350">
        <f>SUM($F$809)</f>
        <v>260</v>
      </c>
      <c r="FC445" s="19" t="s">
        <v>61</v>
      </c>
      <c r="FD445" s="12">
        <f>FB445*1.5</f>
        <v>390</v>
      </c>
      <c r="FE445" s="12"/>
      <c r="FF445" s="21"/>
      <c r="FG445" s="19" t="s">
        <v>80</v>
      </c>
      <c r="FH445" s="347" t="s">
        <v>439</v>
      </c>
      <c r="FK445" s="350">
        <f>SUM($F$575)</f>
        <v>127</v>
      </c>
      <c r="FL445" s="19" t="s">
        <v>61</v>
      </c>
      <c r="FM445" s="12">
        <f>FK445*1.5</f>
        <v>190.5</v>
      </c>
      <c r="FN445" s="12"/>
      <c r="FO445" s="21"/>
      <c r="FP445" s="19" t="s">
        <v>80</v>
      </c>
      <c r="FQ445" s="347" t="s">
        <v>428</v>
      </c>
      <c r="FT445" s="350">
        <f>SUM($F$1758)</f>
        <v>326</v>
      </c>
      <c r="FU445" s="19" t="s">
        <v>61</v>
      </c>
      <c r="FV445" s="12">
        <f>FT445*1.5</f>
        <v>489</v>
      </c>
      <c r="FW445" s="12"/>
      <c r="FX445" s="21"/>
      <c r="FY445" s="19" t="s">
        <v>80</v>
      </c>
      <c r="FZ445" s="347" t="s">
        <v>510</v>
      </c>
      <c r="GC445" s="350">
        <f>SUM($F$930)</f>
        <v>139</v>
      </c>
      <c r="GD445" s="19" t="s">
        <v>61</v>
      </c>
      <c r="GE445" s="12">
        <f>GC445*1.5</f>
        <v>208.5</v>
      </c>
      <c r="GF445" s="12"/>
      <c r="GG445" s="21"/>
      <c r="GH445" s="19" t="s">
        <v>80</v>
      </c>
      <c r="GI445" s="347" t="s">
        <v>428</v>
      </c>
      <c r="GL445" s="350">
        <f>SUM($F$1758)</f>
        <v>326</v>
      </c>
      <c r="GM445" s="19" t="s">
        <v>61</v>
      </c>
      <c r="GN445" s="12">
        <f>GL445*1.5</f>
        <v>489</v>
      </c>
      <c r="GO445" s="12"/>
      <c r="GP445" s="21"/>
      <c r="GQ445" s="19" t="s">
        <v>80</v>
      </c>
      <c r="GR445" s="347" t="s">
        <v>439</v>
      </c>
      <c r="GU445" s="350">
        <f>SUM($F$575)</f>
        <v>127</v>
      </c>
      <c r="GV445" s="19" t="s">
        <v>61</v>
      </c>
      <c r="GW445" s="12">
        <f>GU445*1.5</f>
        <v>190.5</v>
      </c>
      <c r="GX445" s="12"/>
      <c r="GY445" s="21"/>
      <c r="GZ445" s="19" t="s">
        <v>80</v>
      </c>
      <c r="HA445" s="347" t="s">
        <v>547</v>
      </c>
      <c r="HD445" s="350">
        <f>SUM($F$1393)</f>
        <v>217</v>
      </c>
      <c r="HE445" s="19" t="s">
        <v>61</v>
      </c>
      <c r="HF445" s="12">
        <f>HD445*1.5</f>
        <v>325.5</v>
      </c>
      <c r="HG445" s="12"/>
      <c r="HH445" s="21"/>
      <c r="HI445" s="19" t="s">
        <v>80</v>
      </c>
      <c r="HJ445" s="347" t="s">
        <v>467</v>
      </c>
      <c r="HM445" s="350">
        <f>SUM($F$945)</f>
        <v>111</v>
      </c>
      <c r="HN445" s="19" t="s">
        <v>61</v>
      </c>
      <c r="HO445" s="12">
        <f>HM445*1.5</f>
        <v>166.5</v>
      </c>
      <c r="HP445" s="12"/>
      <c r="HQ445" s="21"/>
      <c r="HR445" s="19" t="s">
        <v>80</v>
      </c>
      <c r="HS445" s="347" t="s">
        <v>439</v>
      </c>
      <c r="HV445" s="350">
        <f>SUM($F$575)</f>
        <v>127</v>
      </c>
      <c r="HW445" s="19" t="s">
        <v>61</v>
      </c>
      <c r="HX445" s="12">
        <f>HV445*1.5</f>
        <v>190.5</v>
      </c>
      <c r="HY445" s="12"/>
      <c r="HZ445" s="21"/>
      <c r="IA445" s="19" t="s">
        <v>80</v>
      </c>
      <c r="IB445" s="347" t="s">
        <v>446</v>
      </c>
      <c r="IE445" s="350">
        <f>SUM($F$1583)</f>
        <v>277</v>
      </c>
      <c r="IF445" s="19" t="s">
        <v>61</v>
      </c>
      <c r="IG445" s="12">
        <f>IE445*1.5</f>
        <v>415.5</v>
      </c>
      <c r="IH445" s="12"/>
      <c r="II445" s="21"/>
      <c r="IJ445" s="19" t="s">
        <v>80</v>
      </c>
      <c r="IK445" s="347" t="s">
        <v>467</v>
      </c>
      <c r="IN445" s="350">
        <f>SUM($F$945)</f>
        <v>111</v>
      </c>
      <c r="IO445" s="19" t="s">
        <v>61</v>
      </c>
      <c r="IP445" s="12">
        <f>IN445*1.5</f>
        <v>166.5</v>
      </c>
      <c r="IQ445" s="12"/>
      <c r="IR445" s="21"/>
      <c r="IS445" s="19" t="s">
        <v>80</v>
      </c>
      <c r="IT445" s="325" t="s">
        <v>189</v>
      </c>
      <c r="IW445" s="364" t="s">
        <v>189</v>
      </c>
      <c r="IX445" s="19" t="s">
        <v>61</v>
      </c>
      <c r="IY445" s="364" t="s">
        <v>189</v>
      </c>
      <c r="IZ445" s="12"/>
      <c r="JA445" s="21"/>
      <c r="JB445" s="19" t="s">
        <v>80</v>
      </c>
      <c r="JC445" s="347" t="s">
        <v>510</v>
      </c>
      <c r="JF445" s="350">
        <f>SUM($F$930)</f>
        <v>139</v>
      </c>
      <c r="JG445" s="19" t="s">
        <v>61</v>
      </c>
      <c r="JH445" s="12">
        <f>JF445*1.5</f>
        <v>208.5</v>
      </c>
      <c r="JI445" s="12"/>
      <c r="JJ445" s="21"/>
      <c r="JK445" s="19" t="s">
        <v>80</v>
      </c>
      <c r="JL445" s="347" t="s">
        <v>435</v>
      </c>
      <c r="JO445" s="350">
        <f>SUM($F$1386)</f>
        <v>254</v>
      </c>
      <c r="JP445" s="19" t="s">
        <v>61</v>
      </c>
      <c r="JQ445" s="12">
        <f>JO445*1.5</f>
        <v>381</v>
      </c>
      <c r="JR445" s="12"/>
      <c r="JS445" s="21"/>
      <c r="JT445" s="19" t="s">
        <v>80</v>
      </c>
      <c r="JU445" s="347" t="s">
        <v>439</v>
      </c>
      <c r="JX445" s="350">
        <f>SUM($F$575)</f>
        <v>127</v>
      </c>
      <c r="JY445" s="19" t="s">
        <v>61</v>
      </c>
      <c r="JZ445" s="12">
        <f>JX445*1.5</f>
        <v>190.5</v>
      </c>
      <c r="KA445" s="12"/>
      <c r="KB445" s="21"/>
      <c r="KC445" s="19" t="s">
        <v>80</v>
      </c>
      <c r="KD445" s="347" t="s">
        <v>510</v>
      </c>
      <c r="KG445" s="350">
        <f>SUM($F$930)</f>
        <v>139</v>
      </c>
      <c r="KH445" s="19" t="s">
        <v>61</v>
      </c>
      <c r="KI445" s="12">
        <f>KG445*1.5</f>
        <v>208.5</v>
      </c>
      <c r="KJ445" s="12"/>
      <c r="KK445" s="21"/>
      <c r="KL445" s="19" t="s">
        <v>80</v>
      </c>
      <c r="KM445" s="347" t="s">
        <v>428</v>
      </c>
      <c r="KP445" s="350">
        <f>SUM($F$1758)</f>
        <v>326</v>
      </c>
      <c r="KQ445" s="19" t="s">
        <v>61</v>
      </c>
      <c r="KR445" s="12">
        <f>KP445*1.5</f>
        <v>489</v>
      </c>
      <c r="KS445" s="12"/>
      <c r="KT445" s="21"/>
      <c r="KU445" s="19" t="s">
        <v>80</v>
      </c>
      <c r="KV445" s="347" t="s">
        <v>435</v>
      </c>
      <c r="KY445" s="350">
        <f>SUM($F$1386)</f>
        <v>254</v>
      </c>
      <c r="KZ445" s="19" t="s">
        <v>61</v>
      </c>
      <c r="LA445" s="12">
        <f>KY445*1.5</f>
        <v>381</v>
      </c>
      <c r="LB445" s="12"/>
      <c r="LC445" s="21"/>
      <c r="LD445" s="19" t="s">
        <v>80</v>
      </c>
      <c r="LE445" s="347" t="s">
        <v>435</v>
      </c>
      <c r="LH445" s="350">
        <f>SUM($F$1386)</f>
        <v>254</v>
      </c>
      <c r="LI445" s="19" t="s">
        <v>61</v>
      </c>
      <c r="LJ445" s="12">
        <f>LH445*1.5</f>
        <v>381</v>
      </c>
      <c r="LK445" s="12"/>
      <c r="LL445" s="21"/>
      <c r="LM445" s="19" t="s">
        <v>80</v>
      </c>
      <c r="LN445" s="347" t="s">
        <v>510</v>
      </c>
      <c r="LQ445" s="350">
        <f>SUM($F$930)</f>
        <v>139</v>
      </c>
      <c r="LR445" s="19" t="s">
        <v>61</v>
      </c>
      <c r="LS445" s="12">
        <f>LQ445*1.5</f>
        <v>208.5</v>
      </c>
      <c r="LT445" s="12"/>
      <c r="LU445" s="21"/>
      <c r="LV445" s="19" t="s">
        <v>80</v>
      </c>
      <c r="LW445" s="347" t="s">
        <v>685</v>
      </c>
      <c r="LZ445" s="350">
        <f>SUM($F$1546)</f>
        <v>263</v>
      </c>
      <c r="MA445" s="19" t="s">
        <v>61</v>
      </c>
      <c r="MB445" s="12">
        <f>LZ445*1.5</f>
        <v>394.5</v>
      </c>
      <c r="MC445" s="12"/>
      <c r="MD445" s="21"/>
      <c r="ME445" s="19" t="s">
        <v>80</v>
      </c>
      <c r="MF445" s="349" t="s">
        <v>435</v>
      </c>
      <c r="MI445" s="350">
        <f>SUM($F$1386)</f>
        <v>254</v>
      </c>
      <c r="MJ445" s="19" t="s">
        <v>2623</v>
      </c>
      <c r="MK445" s="12">
        <f>MI445*1.5*1.4</f>
        <v>533.4</v>
      </c>
      <c r="ML445" s="12"/>
      <c r="MM445" s="21"/>
      <c r="MN445" s="19" t="s">
        <v>80</v>
      </c>
      <c r="MO445" s="347" t="s">
        <v>462</v>
      </c>
      <c r="MR445" s="350">
        <f>SUM($F$746)</f>
        <v>126</v>
      </c>
      <c r="MS445" s="19" t="s">
        <v>61</v>
      </c>
      <c r="MT445" s="12">
        <f>MR445*1.5</f>
        <v>189</v>
      </c>
      <c r="MU445" s="12"/>
      <c r="MV445" s="21"/>
      <c r="MW445" s="19" t="s">
        <v>80</v>
      </c>
      <c r="MX445" s="349" t="s">
        <v>439</v>
      </c>
      <c r="NA445" s="350">
        <f>SUM($F$575)</f>
        <v>127</v>
      </c>
      <c r="NB445" s="19" t="s">
        <v>2623</v>
      </c>
      <c r="NC445" s="12">
        <f>NA445*1.5*1.4</f>
        <v>266.7</v>
      </c>
      <c r="ND445" s="12"/>
      <c r="NE445" s="21"/>
      <c r="NF445" s="19" t="s">
        <v>80</v>
      </c>
      <c r="NG445" s="347" t="s">
        <v>428</v>
      </c>
      <c r="NJ445" s="350">
        <f>SUM($F$1758)</f>
        <v>326</v>
      </c>
      <c r="NK445" s="19" t="s">
        <v>61</v>
      </c>
      <c r="NL445" s="12">
        <f>NJ445*1.5</f>
        <v>489</v>
      </c>
      <c r="NM445" s="12"/>
      <c r="NN445" s="21"/>
      <c r="NO445" s="19" t="s">
        <v>80</v>
      </c>
      <c r="NP445" s="347" t="s">
        <v>685</v>
      </c>
      <c r="NS445" s="350">
        <f>SUM($F$1546)</f>
        <v>263</v>
      </c>
      <c r="NT445" s="19" t="s">
        <v>61</v>
      </c>
      <c r="NU445" s="12">
        <f>NS445*1.5</f>
        <v>394.5</v>
      </c>
      <c r="NV445" s="12"/>
      <c r="NW445" s="21"/>
      <c r="NX445" s="19" t="s">
        <v>80</v>
      </c>
      <c r="NY445" s="347" t="s">
        <v>445</v>
      </c>
      <c r="OB445" s="350">
        <f>SUM($F$808)</f>
        <v>482</v>
      </c>
      <c r="OC445" s="19" t="s">
        <v>61</v>
      </c>
      <c r="OD445" s="12">
        <f>OB445*1.5</f>
        <v>723</v>
      </c>
      <c r="OE445" s="12"/>
      <c r="OF445" s="21"/>
      <c r="OG445" s="19" t="s">
        <v>80</v>
      </c>
      <c r="OH445" s="347" t="s">
        <v>440</v>
      </c>
      <c r="OK445" s="350">
        <f>SUM($F$1133)</f>
        <v>316</v>
      </c>
      <c r="OL445" s="19" t="s">
        <v>61</v>
      </c>
      <c r="OM445" s="12">
        <f>OK445*1.5</f>
        <v>474</v>
      </c>
      <c r="ON445" s="12"/>
      <c r="OO445" s="21"/>
      <c r="OP445" s="19" t="s">
        <v>80</v>
      </c>
      <c r="OQ445" s="347" t="s">
        <v>428</v>
      </c>
      <c r="OT445" s="350">
        <f>SUM($F$1758)</f>
        <v>326</v>
      </c>
      <c r="OU445" s="19" t="s">
        <v>61</v>
      </c>
      <c r="OV445" s="12">
        <f>OT445*1.5</f>
        <v>489</v>
      </c>
      <c r="OW445" s="12"/>
      <c r="OX445" s="21"/>
      <c r="OY445" s="19" t="s">
        <v>80</v>
      </c>
      <c r="OZ445" s="347" t="s">
        <v>439</v>
      </c>
      <c r="PC445" s="350">
        <f>SUM($F$575)</f>
        <v>127</v>
      </c>
      <c r="PD445" s="19" t="s">
        <v>61</v>
      </c>
      <c r="PE445" s="12">
        <f>PC445*1.5</f>
        <v>190.5</v>
      </c>
      <c r="PF445" s="12"/>
      <c r="PG445" s="21"/>
      <c r="PH445" s="19" t="s">
        <v>80</v>
      </c>
      <c r="PI445" s="347" t="s">
        <v>777</v>
      </c>
      <c r="PL445" s="350">
        <f>SUM($F$1104)</f>
        <v>208</v>
      </c>
      <c r="PM445" s="19" t="s">
        <v>61</v>
      </c>
      <c r="PN445" s="12">
        <f>PL445*1.5</f>
        <v>312</v>
      </c>
      <c r="PO445" s="12"/>
      <c r="PP445" s="21"/>
      <c r="PQ445" s="19" t="s">
        <v>80</v>
      </c>
      <c r="PR445" s="347" t="s">
        <v>510</v>
      </c>
      <c r="PU445" s="350">
        <f>SUM($F$930)</f>
        <v>139</v>
      </c>
      <c r="PV445" s="19" t="s">
        <v>61</v>
      </c>
      <c r="PW445" s="12">
        <f>PU445*1.5</f>
        <v>208.5</v>
      </c>
      <c r="PX445" s="12"/>
      <c r="PY445" s="21"/>
      <c r="PZ445" s="19" t="s">
        <v>80</v>
      </c>
      <c r="QA445" s="325" t="s">
        <v>189</v>
      </c>
      <c r="QD445" s="364" t="s">
        <v>189</v>
      </c>
      <c r="QE445" s="19" t="s">
        <v>61</v>
      </c>
      <c r="QF445" s="364" t="s">
        <v>189</v>
      </c>
      <c r="QG445" s="12"/>
      <c r="QH445" s="21"/>
      <c r="QI445" s="19" t="s">
        <v>80</v>
      </c>
      <c r="QJ445" s="347" t="s">
        <v>527</v>
      </c>
      <c r="QM445" s="350">
        <f>SUM($F$1223)</f>
        <v>724</v>
      </c>
      <c r="QN445" s="19" t="s">
        <v>61</v>
      </c>
      <c r="QO445" s="12">
        <f>QM445*1.5</f>
        <v>1086</v>
      </c>
      <c r="QP445" s="12"/>
      <c r="QQ445" s="21"/>
      <c r="QR445" s="19" t="s">
        <v>80</v>
      </c>
      <c r="QS445" s="368" t="s">
        <v>440</v>
      </c>
      <c r="QV445" s="350">
        <f>SUM($F$1133)</f>
        <v>316</v>
      </c>
      <c r="QW445" s="19" t="s">
        <v>61</v>
      </c>
      <c r="QX445" s="12">
        <f>QV445*1.5</f>
        <v>474</v>
      </c>
      <c r="QY445" s="12"/>
      <c r="QZ445" s="21"/>
      <c r="RA445" s="19" t="s">
        <v>80</v>
      </c>
      <c r="RB445" s="347" t="s">
        <v>581</v>
      </c>
      <c r="RE445" s="350">
        <f>SUM($F$1396)</f>
        <v>31</v>
      </c>
      <c r="RF445" s="19" t="s">
        <v>61</v>
      </c>
      <c r="RG445" s="12">
        <f>RE445*1.5</f>
        <v>46.5</v>
      </c>
      <c r="RH445" s="12"/>
      <c r="RI445" s="21"/>
      <c r="RJ445" s="19" t="s">
        <v>80</v>
      </c>
      <c r="RK445" s="347" t="s">
        <v>428</v>
      </c>
      <c r="RN445" s="350">
        <f>SUM($F$1758)</f>
        <v>326</v>
      </c>
      <c r="RO445" s="19" t="s">
        <v>61</v>
      </c>
      <c r="RP445" s="12">
        <f>RN445*1.5</f>
        <v>489</v>
      </c>
      <c r="RQ445" s="12"/>
      <c r="RR445" s="21"/>
      <c r="RS445" s="19" t="s">
        <v>80</v>
      </c>
      <c r="RT445" s="325" t="s">
        <v>189</v>
      </c>
      <c r="RW445" s="364" t="s">
        <v>189</v>
      </c>
      <c r="RX445" s="19" t="s">
        <v>61</v>
      </c>
      <c r="RY445" s="364" t="s">
        <v>189</v>
      </c>
      <c r="SA445" s="316"/>
      <c r="SB445" s="19" t="s">
        <v>80</v>
      </c>
      <c r="SC445" s="325" t="s">
        <v>189</v>
      </c>
      <c r="SF445" s="364" t="s">
        <v>189</v>
      </c>
      <c r="SG445" s="19" t="s">
        <v>61</v>
      </c>
      <c r="SH445" s="364" t="s">
        <v>189</v>
      </c>
      <c r="SJ445" s="316"/>
      <c r="SK445" s="19" t="s">
        <v>80</v>
      </c>
      <c r="SL445" s="325" t="s">
        <v>189</v>
      </c>
      <c r="SO445" s="364" t="s">
        <v>189</v>
      </c>
      <c r="SP445" s="19" t="s">
        <v>61</v>
      </c>
      <c r="SQ445" s="364" t="s">
        <v>189</v>
      </c>
      <c r="SS445" s="316"/>
      <c r="ST445" s="19" t="s">
        <v>80</v>
      </c>
      <c r="SU445" s="325" t="s">
        <v>189</v>
      </c>
      <c r="SX445" s="364" t="s">
        <v>189</v>
      </c>
      <c r="SY445" s="19" t="s">
        <v>61</v>
      </c>
      <c r="SZ445" s="364" t="s">
        <v>189</v>
      </c>
      <c r="TB445" s="316"/>
      <c r="TC445" s="19" t="s">
        <v>80</v>
      </c>
      <c r="TD445" s="347" t="s">
        <v>435</v>
      </c>
      <c r="TG445" s="350">
        <f>SUM($F$1386)</f>
        <v>254</v>
      </c>
      <c r="TH445" s="19" t="s">
        <v>61</v>
      </c>
      <c r="TI445" s="12">
        <f>TG445*1.5</f>
        <v>381</v>
      </c>
      <c r="TK445" s="316"/>
      <c r="TL445" s="19" t="s">
        <v>80</v>
      </c>
      <c r="TM445" s="347" t="s">
        <v>439</v>
      </c>
      <c r="TP445" s="350">
        <f>SUM($F$575)</f>
        <v>127</v>
      </c>
      <c r="TQ445" s="19" t="s">
        <v>61</v>
      </c>
      <c r="TR445" s="12">
        <f>TP445*1.5</f>
        <v>190.5</v>
      </c>
      <c r="TT445" s="316"/>
      <c r="TU445" s="19" t="s">
        <v>80</v>
      </c>
      <c r="TV445" s="347" t="s">
        <v>526</v>
      </c>
      <c r="TY445" s="350">
        <f>SUM($F$1127)</f>
        <v>451</v>
      </c>
      <c r="TZ445" s="19" t="s">
        <v>61</v>
      </c>
      <c r="UA445" s="12">
        <f>TY445*1.5</f>
        <v>676.5</v>
      </c>
      <c r="UC445" s="316"/>
      <c r="UD445" s="19" t="s">
        <v>80</v>
      </c>
      <c r="UE445" s="361" t="s">
        <v>470</v>
      </c>
      <c r="UH445" s="350">
        <f>SUM($F$1584)</f>
        <v>102</v>
      </c>
      <c r="UI445" s="19" t="s">
        <v>61</v>
      </c>
      <c r="UJ445" s="12">
        <f>UH445*1.5</f>
        <v>153</v>
      </c>
      <c r="UL445" s="316"/>
      <c r="UM445" s="19" t="s">
        <v>80</v>
      </c>
      <c r="UN445" s="358" t="s">
        <v>428</v>
      </c>
      <c r="UQ445" s="350">
        <f>SUM($F$1758)</f>
        <v>326</v>
      </c>
      <c r="UR445" s="19" t="s">
        <v>61</v>
      </c>
      <c r="US445" s="12">
        <f>UQ445*1.5</f>
        <v>489</v>
      </c>
      <c r="UU445" s="316"/>
      <c r="UV445" s="19" t="s">
        <v>80</v>
      </c>
      <c r="UW445" s="347" t="s">
        <v>439</v>
      </c>
      <c r="UZ445" s="350">
        <f>SUM($F$575)</f>
        <v>127</v>
      </c>
      <c r="VA445" s="19" t="s">
        <v>61</v>
      </c>
      <c r="VB445" s="12">
        <f>UZ445*1.5</f>
        <v>190.5</v>
      </c>
      <c r="VD445" s="316"/>
      <c r="VE445" s="19" t="s">
        <v>80</v>
      </c>
      <c r="VF445" s="347" t="s">
        <v>435</v>
      </c>
      <c r="VI445" s="350">
        <f>SUM($F$1386)</f>
        <v>254</v>
      </c>
      <c r="VJ445" s="19" t="s">
        <v>61</v>
      </c>
      <c r="VK445" s="12">
        <f>VI445*1.5</f>
        <v>381</v>
      </c>
      <c r="VM445" s="316"/>
      <c r="VN445" s="19" t="s">
        <v>80</v>
      </c>
      <c r="VO445" s="325" t="s">
        <v>428</v>
      </c>
      <c r="VR445" s="350">
        <f>SUM($F$1758)</f>
        <v>326</v>
      </c>
      <c r="VS445" s="19" t="s">
        <v>61</v>
      </c>
      <c r="VT445" s="12">
        <f>VR445*1.5</f>
        <v>489</v>
      </c>
      <c r="VV445" s="316"/>
      <c r="VW445" s="19" t="s">
        <v>80</v>
      </c>
      <c r="VX445" s="347" t="s">
        <v>510</v>
      </c>
      <c r="WA445" s="350">
        <f>SUM($F$930)</f>
        <v>139</v>
      </c>
      <c r="WB445" s="19" t="s">
        <v>61</v>
      </c>
      <c r="WC445" s="12">
        <f>WA445*1.5</f>
        <v>208.5</v>
      </c>
      <c r="WE445" s="316"/>
      <c r="WF445" s="19" t="s">
        <v>80</v>
      </c>
      <c r="WG445" s="347" t="s">
        <v>467</v>
      </c>
      <c r="WJ445" s="350">
        <f>SUM($F$945)</f>
        <v>111</v>
      </c>
      <c r="WK445" s="19" t="s">
        <v>61</v>
      </c>
      <c r="WL445" s="12">
        <f>WJ445*1.5</f>
        <v>166.5</v>
      </c>
      <c r="WN445" s="316"/>
      <c r="WO445" s="19" t="s">
        <v>80</v>
      </c>
      <c r="WP445" s="347" t="s">
        <v>457</v>
      </c>
      <c r="WS445" s="350">
        <f>SUM($F$809)</f>
        <v>260</v>
      </c>
      <c r="WT445" s="19" t="s">
        <v>61</v>
      </c>
      <c r="WU445" s="12">
        <f>WS445*1.5</f>
        <v>390</v>
      </c>
      <c r="WW445" s="316"/>
      <c r="WX445" s="19" t="s">
        <v>80</v>
      </c>
      <c r="WY445" s="347" t="s">
        <v>440</v>
      </c>
      <c r="XB445" s="350">
        <f>SUM($F$1133)</f>
        <v>316</v>
      </c>
      <c r="XC445" s="19" t="s">
        <v>61</v>
      </c>
      <c r="XD445" s="12">
        <f>XB445*1.5</f>
        <v>474</v>
      </c>
      <c r="XF445" s="316"/>
      <c r="XG445" s="19" t="s">
        <v>80</v>
      </c>
      <c r="XH445" s="347" t="s">
        <v>510</v>
      </c>
      <c r="XK445" s="350">
        <f>SUM($F$930)</f>
        <v>139</v>
      </c>
      <c r="XL445" s="19" t="s">
        <v>61</v>
      </c>
      <c r="XM445" s="12">
        <f>XK445*1.5</f>
        <v>208.5</v>
      </c>
      <c r="XO445" s="316"/>
      <c r="XP445" s="19" t="s">
        <v>80</v>
      </c>
      <c r="XQ445" s="325" t="s">
        <v>435</v>
      </c>
      <c r="XT445" s="350">
        <f>SUM($F$1386)</f>
        <v>254</v>
      </c>
      <c r="XU445" s="19" t="s">
        <v>61</v>
      </c>
      <c r="XV445" s="12">
        <f>XT445*1.5</f>
        <v>381</v>
      </c>
      <c r="XX445" s="316"/>
      <c r="XY445" s="19" t="s">
        <v>80</v>
      </c>
      <c r="XZ445" s="347" t="s">
        <v>510</v>
      </c>
      <c r="YC445" s="350">
        <f>SUM($F$930)</f>
        <v>139</v>
      </c>
      <c r="YD445" s="19" t="s">
        <v>61</v>
      </c>
      <c r="YE445" s="12">
        <f>YC445*1.5</f>
        <v>208.5</v>
      </c>
      <c r="YG445" s="316"/>
      <c r="YH445" s="19" t="s">
        <v>80</v>
      </c>
      <c r="YI445" s="366" t="s">
        <v>510</v>
      </c>
      <c r="YL445" s="350">
        <f>SUM($F$930)</f>
        <v>139</v>
      </c>
      <c r="YM445" s="19" t="s">
        <v>61</v>
      </c>
      <c r="YN445" s="12">
        <f>YL445*1.5</f>
        <v>208.5</v>
      </c>
      <c r="YP445" s="316"/>
      <c r="YQ445" s="19" t="s">
        <v>80</v>
      </c>
      <c r="YR445" s="347" t="s">
        <v>527</v>
      </c>
      <c r="YU445" s="350">
        <f>SUM($F$1223)</f>
        <v>724</v>
      </c>
      <c r="YV445" s="19" t="s">
        <v>61</v>
      </c>
      <c r="YW445" s="12">
        <f>YU445*1.5</f>
        <v>1086</v>
      </c>
      <c r="YY445" s="316"/>
      <c r="YZ445" s="19" t="s">
        <v>80</v>
      </c>
      <c r="ZA445" s="347" t="s">
        <v>439</v>
      </c>
      <c r="ZD445" s="350">
        <f>SUM($F$575)</f>
        <v>127</v>
      </c>
      <c r="ZE445" s="19" t="s">
        <v>61</v>
      </c>
      <c r="ZF445" s="12">
        <f>ZD445*1.5</f>
        <v>190.5</v>
      </c>
      <c r="ZH445" s="316"/>
      <c r="ZI445" s="19" t="s">
        <v>80</v>
      </c>
      <c r="ZJ445" s="347" t="s">
        <v>428</v>
      </c>
      <c r="ZM445" s="350">
        <f>SUM($F$1758)</f>
        <v>326</v>
      </c>
      <c r="ZN445" s="19" t="s">
        <v>61</v>
      </c>
      <c r="ZO445" s="12">
        <f>ZM445*1.5</f>
        <v>489</v>
      </c>
      <c r="ZQ445" s="316"/>
      <c r="ZR445" s="19" t="s">
        <v>80</v>
      </c>
      <c r="ZS445" s="347" t="s">
        <v>467</v>
      </c>
      <c r="ZV445" s="350">
        <f>SUM($F$945)</f>
        <v>111</v>
      </c>
      <c r="ZW445" s="19" t="s">
        <v>61</v>
      </c>
      <c r="ZX445" s="12">
        <f>ZV445*1.5</f>
        <v>166.5</v>
      </c>
      <c r="ZZ445" s="316"/>
      <c r="AAA445" s="394"/>
      <c r="AAB445" s="341"/>
      <c r="AAC445" s="395"/>
      <c r="AAD445" s="395"/>
      <c r="AAE445" s="396"/>
      <c r="AAF445" s="394"/>
      <c r="AAG445" s="267"/>
      <c r="AAH445" s="395"/>
      <c r="AAI445" s="395"/>
      <c r="AAJ445" s="394"/>
      <c r="AAK445" s="341"/>
      <c r="AAL445" s="395"/>
      <c r="AAM445" s="395"/>
      <c r="AAN445" s="396"/>
      <c r="AAO445" s="394"/>
      <c r="AAP445" s="267"/>
      <c r="AAQ445" s="395"/>
      <c r="AAR445" s="395"/>
      <c r="AAS445" s="394"/>
      <c r="AAT445" s="341"/>
      <c r="AAU445" s="395"/>
      <c r="AAV445" s="395"/>
      <c r="AAW445" s="396"/>
      <c r="AAX445" s="394"/>
      <c r="AAY445" s="267"/>
      <c r="AAZ445" s="395"/>
      <c r="ABA445" s="395"/>
      <c r="ABB445" s="394"/>
      <c r="ABC445" s="341"/>
      <c r="ABD445" s="395"/>
      <c r="ABE445" s="395"/>
      <c r="ABF445" s="396"/>
      <c r="ABG445" s="394"/>
      <c r="ABH445" s="267"/>
      <c r="ABI445" s="395"/>
      <c r="ABJ445" s="395"/>
      <c r="ABK445" s="394"/>
      <c r="ABL445" s="341"/>
      <c r="ABM445" s="395"/>
      <c r="ABN445" s="395"/>
      <c r="ABO445" s="396"/>
      <c r="ABP445" s="394"/>
      <c r="ABQ445" s="267"/>
      <c r="ABR445" s="395"/>
      <c r="ABS445" s="395"/>
      <c r="ABT445" s="394"/>
      <c r="ABU445" s="341"/>
      <c r="ABV445" s="395"/>
      <c r="ABW445" s="395"/>
      <c r="ABX445" s="396"/>
      <c r="ABY445" s="394"/>
      <c r="ABZ445" s="267"/>
      <c r="ACA445" s="395"/>
      <c r="ACB445" s="395"/>
      <c r="ACC445" s="394"/>
      <c r="ACD445" s="341"/>
      <c r="ACE445" s="395"/>
      <c r="ACF445" s="395"/>
      <c r="ACG445" s="396"/>
      <c r="ACH445" s="394"/>
      <c r="ACI445" s="267"/>
      <c r="ACJ445" s="395"/>
      <c r="ACK445" s="395"/>
      <c r="ACL445" s="394"/>
      <c r="ACM445" s="341"/>
      <c r="ACN445" s="395"/>
      <c r="ACO445" s="395"/>
      <c r="ACP445" s="396"/>
      <c r="ACQ445" s="394"/>
      <c r="ACR445" s="267"/>
      <c r="ACS445" s="395"/>
      <c r="ACT445" s="395"/>
      <c r="ACU445" s="394"/>
      <c r="ACV445" s="341"/>
      <c r="ACW445" s="395"/>
      <c r="ACX445" s="395"/>
      <c r="ACY445" s="396"/>
      <c r="ACZ445" s="394"/>
      <c r="ADA445" s="267"/>
      <c r="ADB445" s="395"/>
      <c r="ADC445" s="395"/>
      <c r="ADD445" s="394"/>
      <c r="ADE445" s="341"/>
      <c r="ADF445" s="395"/>
      <c r="ADG445" s="395"/>
      <c r="ADH445" s="396"/>
      <c r="ADI445" s="394"/>
      <c r="ADJ445" s="267"/>
      <c r="ADK445" s="395"/>
      <c r="ADL445" s="395"/>
      <c r="ADM445" s="394"/>
      <c r="ADN445" s="341"/>
      <c r="ADO445" s="395"/>
      <c r="ADP445" s="395"/>
      <c r="ADQ445" s="396"/>
      <c r="ADR445" s="394"/>
      <c r="ADS445" s="267"/>
      <c r="ADT445" s="395"/>
      <c r="ADU445" s="395"/>
      <c r="ADV445" s="394"/>
      <c r="ADW445" s="341"/>
      <c r="ADX445" s="395"/>
      <c r="ADY445" s="395"/>
      <c r="ADZ445" s="396"/>
      <c r="AEA445" s="394"/>
      <c r="AEB445" s="267"/>
      <c r="AEC445" s="395"/>
      <c r="AED445" s="395"/>
    </row>
    <row r="446" spans="1:810" s="20" customFormat="1" ht="15">
      <c r="A446" s="19" t="s">
        <v>81</v>
      </c>
      <c r="B446" s="347" t="s">
        <v>435</v>
      </c>
      <c r="D446" s="350"/>
      <c r="E446" s="350">
        <f>SUM($F$1386)</f>
        <v>254</v>
      </c>
      <c r="F446" s="19" t="s">
        <v>63</v>
      </c>
      <c r="G446" s="12">
        <f>E446*1.4</f>
        <v>355.59999999999997</v>
      </c>
      <c r="H446" s="12"/>
      <c r="I446" s="21"/>
      <c r="J446" s="19" t="s">
        <v>81</v>
      </c>
      <c r="K446" s="347" t="s">
        <v>428</v>
      </c>
      <c r="N446" s="350">
        <f>SUM($F$1758)</f>
        <v>326</v>
      </c>
      <c r="O446" s="19" t="s">
        <v>63</v>
      </c>
      <c r="P446" s="12">
        <f>N446*1.4</f>
        <v>456.4</v>
      </c>
      <c r="Q446" s="12"/>
      <c r="R446" s="21"/>
      <c r="S446" s="19" t="s">
        <v>81</v>
      </c>
      <c r="T446" s="347" t="s">
        <v>439</v>
      </c>
      <c r="W446" s="350">
        <f>SUM($F$575)</f>
        <v>127</v>
      </c>
      <c r="X446" s="19" t="s">
        <v>63</v>
      </c>
      <c r="Y446" s="12">
        <f>W446*1.4</f>
        <v>177.79999999999998</v>
      </c>
      <c r="Z446" s="12"/>
      <c r="AA446" s="21"/>
      <c r="AB446" s="19" t="s">
        <v>81</v>
      </c>
      <c r="AC446" s="347" t="s">
        <v>470</v>
      </c>
      <c r="AF446" s="350">
        <f>SUM($F$1584)</f>
        <v>102</v>
      </c>
      <c r="AG446" s="19" t="s">
        <v>63</v>
      </c>
      <c r="AH446" s="12">
        <f>AF446*1.4</f>
        <v>142.79999999999998</v>
      </c>
      <c r="AI446" s="12"/>
      <c r="AJ446" s="21"/>
      <c r="AK446" s="19" t="s">
        <v>81</v>
      </c>
      <c r="AL446" s="347" t="s">
        <v>435</v>
      </c>
      <c r="AO446" s="350">
        <f>SUM($F$1386)</f>
        <v>254</v>
      </c>
      <c r="AP446" s="19" t="s">
        <v>63</v>
      </c>
      <c r="AQ446" s="12">
        <f>AO446*1.4</f>
        <v>355.59999999999997</v>
      </c>
      <c r="AR446" s="12"/>
      <c r="AS446" s="21"/>
      <c r="AT446" s="19" t="s">
        <v>81</v>
      </c>
      <c r="AU446" s="347" t="s">
        <v>435</v>
      </c>
      <c r="AX446" s="350">
        <f>SUM($F$1386)</f>
        <v>254</v>
      </c>
      <c r="AY446" s="19" t="s">
        <v>63</v>
      </c>
      <c r="AZ446" s="12">
        <f>AX446*1.4</f>
        <v>355.59999999999997</v>
      </c>
      <c r="BA446" s="12"/>
      <c r="BB446" s="21"/>
      <c r="BC446" s="19" t="s">
        <v>81</v>
      </c>
      <c r="BD446" s="347" t="s">
        <v>428</v>
      </c>
      <c r="BG446" s="350">
        <f>SUM($F$1758)</f>
        <v>326</v>
      </c>
      <c r="BH446" s="19" t="s">
        <v>63</v>
      </c>
      <c r="BI446" s="12">
        <f>BG446*1.4</f>
        <v>456.4</v>
      </c>
      <c r="BJ446" s="12"/>
      <c r="BK446" s="21"/>
      <c r="BL446" s="19" t="s">
        <v>81</v>
      </c>
      <c r="BM446" s="347" t="s">
        <v>440</v>
      </c>
      <c r="BP446" s="350">
        <f>SUM($F$1133)</f>
        <v>316</v>
      </c>
      <c r="BQ446" s="19" t="s">
        <v>63</v>
      </c>
      <c r="BR446" s="12">
        <f>BP446*1.4</f>
        <v>442.4</v>
      </c>
      <c r="BS446" s="12"/>
      <c r="BT446" s="21"/>
      <c r="BU446" s="19" t="s">
        <v>81</v>
      </c>
      <c r="BV446" s="347" t="s">
        <v>428</v>
      </c>
      <c r="BY446" s="350">
        <f>SUM($F$1758)</f>
        <v>326</v>
      </c>
      <c r="BZ446" s="19" t="s">
        <v>63</v>
      </c>
      <c r="CA446" s="12">
        <f>BY446*1.4</f>
        <v>456.4</v>
      </c>
      <c r="CB446" s="12"/>
      <c r="CC446" s="21"/>
      <c r="CD446" s="19" t="s">
        <v>81</v>
      </c>
      <c r="CE446" s="347" t="s">
        <v>510</v>
      </c>
      <c r="CH446" s="350">
        <f>SUM($F$930)</f>
        <v>139</v>
      </c>
      <c r="CI446" s="19" t="s">
        <v>63</v>
      </c>
      <c r="CJ446" s="12">
        <f>CH446*1.4</f>
        <v>194.6</v>
      </c>
      <c r="CK446" s="12"/>
      <c r="CL446" s="21"/>
      <c r="CM446" s="19" t="s">
        <v>81</v>
      </c>
      <c r="CN446" s="347" t="s">
        <v>439</v>
      </c>
      <c r="CQ446" s="350">
        <f>SUM($F$575)</f>
        <v>127</v>
      </c>
      <c r="CR446" s="19" t="s">
        <v>63</v>
      </c>
      <c r="CS446" s="12">
        <f>CQ446*1.4</f>
        <v>177.79999999999998</v>
      </c>
      <c r="CT446" s="12"/>
      <c r="CU446" s="21"/>
      <c r="CV446" s="19" t="s">
        <v>81</v>
      </c>
      <c r="CW446" s="347" t="s">
        <v>470</v>
      </c>
      <c r="CZ446" s="350">
        <f>SUM($F$1584)</f>
        <v>102</v>
      </c>
      <c r="DA446" s="19" t="s">
        <v>63</v>
      </c>
      <c r="DB446" s="12">
        <f>CZ446*1.4</f>
        <v>142.79999999999998</v>
      </c>
      <c r="DC446" s="12"/>
      <c r="DD446" s="21"/>
      <c r="DE446" s="19" t="s">
        <v>81</v>
      </c>
      <c r="DF446" s="347" t="s">
        <v>439</v>
      </c>
      <c r="DI446" s="350">
        <f>SUM($F$575)</f>
        <v>127</v>
      </c>
      <c r="DJ446" s="19" t="s">
        <v>63</v>
      </c>
      <c r="DK446" s="12">
        <f>DI446*1.4</f>
        <v>177.79999999999998</v>
      </c>
      <c r="DL446" s="12"/>
      <c r="DM446" s="21"/>
      <c r="DN446" s="19" t="s">
        <v>81</v>
      </c>
      <c r="DO446" s="347" t="s">
        <v>428</v>
      </c>
      <c r="DR446" s="350">
        <f>SUM($F$1758)</f>
        <v>326</v>
      </c>
      <c r="DS446" s="19" t="s">
        <v>63</v>
      </c>
      <c r="DT446" s="12">
        <f>DR446*1.4</f>
        <v>456.4</v>
      </c>
      <c r="DU446" s="12"/>
      <c r="DV446" s="21"/>
      <c r="DW446" s="19" t="s">
        <v>81</v>
      </c>
      <c r="DX446" s="347" t="s">
        <v>428</v>
      </c>
      <c r="EA446" s="350">
        <f>SUM($F$1758)</f>
        <v>326</v>
      </c>
      <c r="EB446" s="19" t="s">
        <v>63</v>
      </c>
      <c r="EC446" s="12">
        <f>EA446*1.4</f>
        <v>456.4</v>
      </c>
      <c r="ED446" s="12"/>
      <c r="EE446" s="21"/>
      <c r="EF446" s="19" t="s">
        <v>81</v>
      </c>
      <c r="EG446" s="347" t="s">
        <v>446</v>
      </c>
      <c r="EJ446" s="350">
        <f>SUM($F$1583)</f>
        <v>277</v>
      </c>
      <c r="EK446" s="19" t="s">
        <v>63</v>
      </c>
      <c r="EL446" s="12">
        <f>EJ446*1.4</f>
        <v>387.79999999999995</v>
      </c>
      <c r="EM446" s="12"/>
      <c r="EN446" s="21"/>
      <c r="EO446" s="19" t="s">
        <v>81</v>
      </c>
      <c r="EP446" s="347" t="s">
        <v>443</v>
      </c>
      <c r="ES446" s="350">
        <f>SUM($F$1057)</f>
        <v>104</v>
      </c>
      <c r="ET446" s="19" t="s">
        <v>63</v>
      </c>
      <c r="EU446" s="12">
        <f>ES446*1.4</f>
        <v>145.6</v>
      </c>
      <c r="EV446" s="12"/>
      <c r="EW446" s="21"/>
      <c r="EX446" s="19" t="s">
        <v>81</v>
      </c>
      <c r="EY446" s="368" t="s">
        <v>445</v>
      </c>
      <c r="FB446" s="350">
        <f>SUM($F$808)</f>
        <v>482</v>
      </c>
      <c r="FC446" s="19" t="s">
        <v>63</v>
      </c>
      <c r="FD446" s="12">
        <f>FB446*1.4</f>
        <v>674.8</v>
      </c>
      <c r="FE446" s="12"/>
      <c r="FF446" s="21"/>
      <c r="FG446" s="19" t="s">
        <v>81</v>
      </c>
      <c r="FH446" s="347" t="s">
        <v>685</v>
      </c>
      <c r="FK446" s="350">
        <f>SUM($F$1546)</f>
        <v>263</v>
      </c>
      <c r="FL446" s="19" t="s">
        <v>63</v>
      </c>
      <c r="FM446" s="12">
        <f>FK446*1.4</f>
        <v>368.2</v>
      </c>
      <c r="FN446" s="12"/>
      <c r="FO446" s="21"/>
      <c r="FP446" s="19" t="s">
        <v>81</v>
      </c>
      <c r="FQ446" s="347" t="s">
        <v>480</v>
      </c>
      <c r="FT446" s="350">
        <f>SUM($F$888)</f>
        <v>195</v>
      </c>
      <c r="FU446" s="19" t="s">
        <v>63</v>
      </c>
      <c r="FV446" s="12">
        <f>FT446*1.4</f>
        <v>273</v>
      </c>
      <c r="FW446" s="12"/>
      <c r="FX446" s="21"/>
      <c r="FY446" s="19" t="s">
        <v>81</v>
      </c>
      <c r="FZ446" s="347" t="s">
        <v>446</v>
      </c>
      <c r="GC446" s="350">
        <f>SUM($F$1583)</f>
        <v>277</v>
      </c>
      <c r="GD446" s="19" t="s">
        <v>63</v>
      </c>
      <c r="GE446" s="12">
        <f>GC446*1.4</f>
        <v>387.79999999999995</v>
      </c>
      <c r="GF446" s="12"/>
      <c r="GG446" s="21"/>
      <c r="GH446" s="19" t="s">
        <v>81</v>
      </c>
      <c r="GI446" s="347" t="s">
        <v>435</v>
      </c>
      <c r="GL446" s="350">
        <f>SUM($F$1386)</f>
        <v>254</v>
      </c>
      <c r="GM446" s="19" t="s">
        <v>63</v>
      </c>
      <c r="GN446" s="12">
        <f>GL446*1.4</f>
        <v>355.59999999999997</v>
      </c>
      <c r="GO446" s="12"/>
      <c r="GP446" s="21"/>
      <c r="GQ446" s="19" t="s">
        <v>81</v>
      </c>
      <c r="GR446" s="347" t="s">
        <v>462</v>
      </c>
      <c r="GU446" s="350">
        <f>SUM($F$746)</f>
        <v>126</v>
      </c>
      <c r="GV446" s="19" t="s">
        <v>63</v>
      </c>
      <c r="GW446" s="12">
        <f>GU446*1.4</f>
        <v>176.39999999999998</v>
      </c>
      <c r="GX446" s="12"/>
      <c r="GY446" s="21"/>
      <c r="GZ446" s="19" t="s">
        <v>81</v>
      </c>
      <c r="HA446" s="347" t="s">
        <v>467</v>
      </c>
      <c r="HD446" s="350">
        <f>SUM($F$945)</f>
        <v>111</v>
      </c>
      <c r="HE446" s="19" t="s">
        <v>63</v>
      </c>
      <c r="HF446" s="12">
        <f>HD446*1.4</f>
        <v>155.39999999999998</v>
      </c>
      <c r="HG446" s="12"/>
      <c r="HH446" s="21"/>
      <c r="HI446" s="19" t="s">
        <v>81</v>
      </c>
      <c r="HJ446" s="347" t="s">
        <v>445</v>
      </c>
      <c r="HM446" s="350">
        <f>SUM($F$808)</f>
        <v>482</v>
      </c>
      <c r="HN446" s="19" t="s">
        <v>63</v>
      </c>
      <c r="HO446" s="12">
        <f>HM446*1.4</f>
        <v>674.8</v>
      </c>
      <c r="HP446" s="12"/>
      <c r="HQ446" s="21"/>
      <c r="HR446" s="19" t="s">
        <v>81</v>
      </c>
      <c r="HS446" s="347" t="s">
        <v>428</v>
      </c>
      <c r="HV446" s="350">
        <f>SUM($F$1758)</f>
        <v>326</v>
      </c>
      <c r="HW446" s="19" t="s">
        <v>63</v>
      </c>
      <c r="HX446" s="12">
        <f>HV446*1.4</f>
        <v>456.4</v>
      </c>
      <c r="HY446" s="12"/>
      <c r="HZ446" s="21"/>
      <c r="IA446" s="19" t="s">
        <v>81</v>
      </c>
      <c r="IB446" s="347" t="s">
        <v>435</v>
      </c>
      <c r="IE446" s="350">
        <f>SUM($F$1386)</f>
        <v>254</v>
      </c>
      <c r="IF446" s="19" t="s">
        <v>63</v>
      </c>
      <c r="IG446" s="12">
        <f>IE446*1.4</f>
        <v>355.59999999999997</v>
      </c>
      <c r="IH446" s="12"/>
      <c r="II446" s="21"/>
      <c r="IJ446" s="19" t="s">
        <v>81</v>
      </c>
      <c r="IK446" s="347" t="s">
        <v>470</v>
      </c>
      <c r="IN446" s="350">
        <f>SUM($F$1584)</f>
        <v>102</v>
      </c>
      <c r="IO446" s="19" t="s">
        <v>63</v>
      </c>
      <c r="IP446" s="12">
        <f>IN446*1.4</f>
        <v>142.79999999999998</v>
      </c>
      <c r="IQ446" s="12"/>
      <c r="IR446" s="21"/>
      <c r="IS446" s="19" t="s">
        <v>81</v>
      </c>
      <c r="IT446" s="325" t="s">
        <v>189</v>
      </c>
      <c r="IW446" s="364" t="s">
        <v>189</v>
      </c>
      <c r="IX446" s="19" t="s">
        <v>63</v>
      </c>
      <c r="IY446" s="364" t="s">
        <v>189</v>
      </c>
      <c r="IZ446" s="12"/>
      <c r="JA446" s="21"/>
      <c r="JB446" s="19" t="s">
        <v>81</v>
      </c>
      <c r="JC446" s="347" t="s">
        <v>474</v>
      </c>
      <c r="JF446" s="350">
        <f>SUM($F$1047)</f>
        <v>237</v>
      </c>
      <c r="JG446" s="19" t="s">
        <v>63</v>
      </c>
      <c r="JH446" s="12">
        <f>JF446*1.4</f>
        <v>331.79999999999995</v>
      </c>
      <c r="JI446" s="12"/>
      <c r="JJ446" s="21"/>
      <c r="JK446" s="19" t="s">
        <v>81</v>
      </c>
      <c r="JL446" s="347" t="s">
        <v>428</v>
      </c>
      <c r="JO446" s="350">
        <f>SUM($F$1758)</f>
        <v>326</v>
      </c>
      <c r="JP446" s="19" t="s">
        <v>63</v>
      </c>
      <c r="JQ446" s="12">
        <f>JO446*1.4</f>
        <v>456.4</v>
      </c>
      <c r="JR446" s="12"/>
      <c r="JS446" s="21"/>
      <c r="JT446" s="19" t="s">
        <v>81</v>
      </c>
      <c r="JU446" s="347" t="s">
        <v>435</v>
      </c>
      <c r="JX446" s="350">
        <f>SUM($F$1386)</f>
        <v>254</v>
      </c>
      <c r="JY446" s="19" t="s">
        <v>63</v>
      </c>
      <c r="JZ446" s="12">
        <f>JX446*1.4</f>
        <v>355.59999999999997</v>
      </c>
      <c r="KA446" s="12"/>
      <c r="KB446" s="21"/>
      <c r="KC446" s="19" t="s">
        <v>81</v>
      </c>
      <c r="KD446" s="347" t="s">
        <v>467</v>
      </c>
      <c r="KG446" s="350">
        <f>SUM($F$945)</f>
        <v>111</v>
      </c>
      <c r="KH446" s="19" t="s">
        <v>63</v>
      </c>
      <c r="KI446" s="12">
        <f>KG446*1.4</f>
        <v>155.39999999999998</v>
      </c>
      <c r="KJ446" s="12"/>
      <c r="KK446" s="21"/>
      <c r="KL446" s="19" t="s">
        <v>81</v>
      </c>
      <c r="KM446" s="347" t="s">
        <v>462</v>
      </c>
      <c r="KP446" s="350">
        <f>SUM($F$746)</f>
        <v>126</v>
      </c>
      <c r="KQ446" s="19" t="s">
        <v>63</v>
      </c>
      <c r="KR446" s="12">
        <f>KP446*1.4</f>
        <v>176.39999999999998</v>
      </c>
      <c r="KS446" s="12"/>
      <c r="KT446" s="21"/>
      <c r="KU446" s="19" t="s">
        <v>81</v>
      </c>
      <c r="KV446" s="347" t="s">
        <v>467</v>
      </c>
      <c r="KY446" s="350">
        <f>SUM($F$945)</f>
        <v>111</v>
      </c>
      <c r="KZ446" s="19" t="s">
        <v>63</v>
      </c>
      <c r="LA446" s="12">
        <f>KY446*1.4</f>
        <v>155.39999999999998</v>
      </c>
      <c r="LB446" s="12"/>
      <c r="LC446" s="21"/>
      <c r="LD446" s="19" t="s">
        <v>81</v>
      </c>
      <c r="LE446" s="347" t="s">
        <v>439</v>
      </c>
      <c r="LH446" s="350">
        <f>SUM($F$575)</f>
        <v>127</v>
      </c>
      <c r="LI446" s="19" t="s">
        <v>63</v>
      </c>
      <c r="LJ446" s="12">
        <f>LH446*1.4</f>
        <v>177.79999999999998</v>
      </c>
      <c r="LK446" s="12"/>
      <c r="LL446" s="21"/>
      <c r="LM446" s="19" t="s">
        <v>81</v>
      </c>
      <c r="LN446" s="347" t="s">
        <v>435</v>
      </c>
      <c r="LQ446" s="350">
        <f>SUM($F$1386)</f>
        <v>254</v>
      </c>
      <c r="LR446" s="19" t="s">
        <v>63</v>
      </c>
      <c r="LS446" s="12">
        <f>LQ446*1.4</f>
        <v>355.59999999999997</v>
      </c>
      <c r="LT446" s="12"/>
      <c r="LU446" s="21"/>
      <c r="LV446" s="19" t="s">
        <v>81</v>
      </c>
      <c r="LW446" s="347" t="s">
        <v>470</v>
      </c>
      <c r="LZ446" s="350">
        <f>SUM($F$1584)</f>
        <v>102</v>
      </c>
      <c r="MA446" s="19" t="s">
        <v>63</v>
      </c>
      <c r="MB446" s="12">
        <f>LZ446*1.4</f>
        <v>142.79999999999998</v>
      </c>
      <c r="MC446" s="12"/>
      <c r="MD446" s="21"/>
      <c r="ME446" s="19" t="s">
        <v>81</v>
      </c>
      <c r="MF446" s="347" t="s">
        <v>1086</v>
      </c>
      <c r="MI446" s="350">
        <f>SUM($F$615)</f>
        <v>221</v>
      </c>
      <c r="MJ446" s="19" t="s">
        <v>63</v>
      </c>
      <c r="MK446" s="12">
        <f>MI446*1.4</f>
        <v>309.39999999999998</v>
      </c>
      <c r="ML446" s="12"/>
      <c r="MM446" s="21"/>
      <c r="MN446" s="19" t="s">
        <v>81</v>
      </c>
      <c r="MO446" s="347" t="s">
        <v>435</v>
      </c>
      <c r="MR446" s="350">
        <f>SUM($F$1386)</f>
        <v>254</v>
      </c>
      <c r="MS446" s="19" t="s">
        <v>63</v>
      </c>
      <c r="MT446" s="12">
        <f>MR446*1.4</f>
        <v>355.59999999999997</v>
      </c>
      <c r="MU446" s="12"/>
      <c r="MV446" s="21"/>
      <c r="MW446" s="19" t="s">
        <v>81</v>
      </c>
      <c r="MX446" s="347" t="s">
        <v>435</v>
      </c>
      <c r="NA446" s="350">
        <f>SUM($F$1386)</f>
        <v>254</v>
      </c>
      <c r="NB446" s="19" t="s">
        <v>63</v>
      </c>
      <c r="NC446" s="12">
        <f>NA446*1.4</f>
        <v>355.59999999999997</v>
      </c>
      <c r="ND446" s="12"/>
      <c r="NE446" s="21"/>
      <c r="NF446" s="19" t="s">
        <v>81</v>
      </c>
      <c r="NG446" s="347" t="s">
        <v>435</v>
      </c>
      <c r="NJ446" s="350">
        <f>SUM($F$1386)</f>
        <v>254</v>
      </c>
      <c r="NK446" s="19" t="s">
        <v>63</v>
      </c>
      <c r="NL446" s="12">
        <f>NJ446*1.4</f>
        <v>355.59999999999997</v>
      </c>
      <c r="NM446" s="12"/>
      <c r="NN446" s="21"/>
      <c r="NO446" s="19" t="s">
        <v>81</v>
      </c>
      <c r="NP446" s="347" t="s">
        <v>435</v>
      </c>
      <c r="NS446" s="350">
        <f>SUM($F$1386)</f>
        <v>254</v>
      </c>
      <c r="NT446" s="19" t="s">
        <v>63</v>
      </c>
      <c r="NU446" s="12">
        <f>NS446*1.4</f>
        <v>355.59999999999997</v>
      </c>
      <c r="NV446" s="12"/>
      <c r="NW446" s="21"/>
      <c r="NX446" s="19" t="s">
        <v>81</v>
      </c>
      <c r="NY446" s="347" t="s">
        <v>467</v>
      </c>
      <c r="OB446" s="350">
        <f>SUM($F$945)</f>
        <v>111</v>
      </c>
      <c r="OC446" s="19" t="s">
        <v>63</v>
      </c>
      <c r="OD446" s="12">
        <f>OB446*1.4</f>
        <v>155.39999999999998</v>
      </c>
      <c r="OE446" s="12"/>
      <c r="OF446" s="21"/>
      <c r="OG446" s="19" t="s">
        <v>81</v>
      </c>
      <c r="OH446" s="347" t="s">
        <v>470</v>
      </c>
      <c r="OK446" s="350">
        <f>SUM($F$1584)</f>
        <v>102</v>
      </c>
      <c r="OL446" s="19" t="s">
        <v>63</v>
      </c>
      <c r="OM446" s="12">
        <f>OK446*1.4</f>
        <v>142.79999999999998</v>
      </c>
      <c r="ON446" s="12"/>
      <c r="OO446" s="21"/>
      <c r="OP446" s="19" t="s">
        <v>81</v>
      </c>
      <c r="OQ446" s="347" t="s">
        <v>439</v>
      </c>
      <c r="OT446" s="350">
        <f>SUM($F$575)</f>
        <v>127</v>
      </c>
      <c r="OU446" s="19" t="s">
        <v>63</v>
      </c>
      <c r="OV446" s="12">
        <f>OT446*1.4</f>
        <v>177.79999999999998</v>
      </c>
      <c r="OW446" s="12"/>
      <c r="OX446" s="21"/>
      <c r="OY446" s="19" t="s">
        <v>81</v>
      </c>
      <c r="OZ446" s="347" t="s">
        <v>502</v>
      </c>
      <c r="PC446" s="350">
        <f>SUM($F$757)</f>
        <v>172</v>
      </c>
      <c r="PD446" s="19" t="s">
        <v>63</v>
      </c>
      <c r="PE446" s="12">
        <f>PC446*1.4</f>
        <v>240.79999999999998</v>
      </c>
      <c r="PF446" s="12"/>
      <c r="PG446" s="21"/>
      <c r="PH446" s="19" t="s">
        <v>81</v>
      </c>
      <c r="PI446" s="347" t="s">
        <v>428</v>
      </c>
      <c r="PL446" s="350">
        <f>SUM($F$1758)</f>
        <v>326</v>
      </c>
      <c r="PM446" s="19" t="s">
        <v>63</v>
      </c>
      <c r="PN446" s="12">
        <f>PL446*1.4</f>
        <v>456.4</v>
      </c>
      <c r="PO446" s="12"/>
      <c r="PP446" s="21"/>
      <c r="PQ446" s="19" t="s">
        <v>81</v>
      </c>
      <c r="PR446" s="347" t="s">
        <v>435</v>
      </c>
      <c r="PU446" s="350">
        <f>SUM($F$1386)</f>
        <v>254</v>
      </c>
      <c r="PV446" s="19" t="s">
        <v>63</v>
      </c>
      <c r="PW446" s="12">
        <f>PU446*1.4</f>
        <v>355.59999999999997</v>
      </c>
      <c r="PX446" s="12"/>
      <c r="PY446" s="21"/>
      <c r="PZ446" s="19" t="s">
        <v>81</v>
      </c>
      <c r="QA446" s="325" t="s">
        <v>189</v>
      </c>
      <c r="QD446" s="364" t="s">
        <v>189</v>
      </c>
      <c r="QE446" s="19" t="s">
        <v>63</v>
      </c>
      <c r="QF446" s="364" t="s">
        <v>189</v>
      </c>
      <c r="QG446" s="12"/>
      <c r="QH446" s="21"/>
      <c r="QI446" s="19" t="s">
        <v>81</v>
      </c>
      <c r="QJ446" s="347" t="s">
        <v>685</v>
      </c>
      <c r="QM446" s="350">
        <f>SUM($F$1546)</f>
        <v>263</v>
      </c>
      <c r="QN446" s="19" t="s">
        <v>63</v>
      </c>
      <c r="QO446" s="12">
        <f>QM446*1.4</f>
        <v>368.2</v>
      </c>
      <c r="QP446" s="12"/>
      <c r="QQ446" s="21"/>
      <c r="QR446" s="19" t="s">
        <v>81</v>
      </c>
      <c r="QS446" s="368" t="s">
        <v>467</v>
      </c>
      <c r="QV446" s="350">
        <f>SUM($F$945)</f>
        <v>111</v>
      </c>
      <c r="QW446" s="19" t="s">
        <v>63</v>
      </c>
      <c r="QX446" s="12">
        <f>QV446*1.4</f>
        <v>155.39999999999998</v>
      </c>
      <c r="QY446" s="12"/>
      <c r="QZ446" s="21"/>
      <c r="RA446" s="19" t="s">
        <v>81</v>
      </c>
      <c r="RB446" s="347" t="s">
        <v>470</v>
      </c>
      <c r="RE446" s="350">
        <f>SUM($F$1584)</f>
        <v>102</v>
      </c>
      <c r="RF446" s="19" t="s">
        <v>63</v>
      </c>
      <c r="RG446" s="12">
        <f>RE446*1.4</f>
        <v>142.79999999999998</v>
      </c>
      <c r="RH446" s="12"/>
      <c r="RI446" s="21"/>
      <c r="RJ446" s="19" t="s">
        <v>81</v>
      </c>
      <c r="RK446" s="347" t="s">
        <v>462</v>
      </c>
      <c r="RN446" s="350">
        <f>SUM($F$746)</f>
        <v>126</v>
      </c>
      <c r="RO446" s="19" t="s">
        <v>63</v>
      </c>
      <c r="RP446" s="12">
        <f>RN446*1.4</f>
        <v>176.39999999999998</v>
      </c>
      <c r="RQ446" s="12"/>
      <c r="RR446" s="21"/>
      <c r="RS446" s="19" t="s">
        <v>81</v>
      </c>
      <c r="RT446" s="325" t="s">
        <v>189</v>
      </c>
      <c r="RW446" s="364" t="s">
        <v>189</v>
      </c>
      <c r="RX446" s="19" t="s">
        <v>63</v>
      </c>
      <c r="RY446" s="364" t="s">
        <v>189</v>
      </c>
      <c r="SA446" s="316"/>
      <c r="SB446" s="19" t="s">
        <v>81</v>
      </c>
      <c r="SC446" s="325" t="s">
        <v>189</v>
      </c>
      <c r="SF446" s="364" t="s">
        <v>189</v>
      </c>
      <c r="SG446" s="19" t="s">
        <v>63</v>
      </c>
      <c r="SH446" s="364" t="s">
        <v>189</v>
      </c>
      <c r="SJ446" s="316"/>
      <c r="SK446" s="19" t="s">
        <v>81</v>
      </c>
      <c r="SL446" s="325" t="s">
        <v>189</v>
      </c>
      <c r="SO446" s="364" t="s">
        <v>189</v>
      </c>
      <c r="SP446" s="19" t="s">
        <v>63</v>
      </c>
      <c r="SQ446" s="364" t="s">
        <v>189</v>
      </c>
      <c r="SS446" s="316"/>
      <c r="ST446" s="19" t="s">
        <v>81</v>
      </c>
      <c r="SU446" s="325" t="s">
        <v>189</v>
      </c>
      <c r="SX446" s="364" t="s">
        <v>189</v>
      </c>
      <c r="SY446" s="19" t="s">
        <v>63</v>
      </c>
      <c r="SZ446" s="364" t="s">
        <v>189</v>
      </c>
      <c r="TB446" s="316"/>
      <c r="TC446" s="19" t="s">
        <v>81</v>
      </c>
      <c r="TD446" s="347" t="s">
        <v>510</v>
      </c>
      <c r="TG446" s="350">
        <f>SUM($F$930)</f>
        <v>139</v>
      </c>
      <c r="TH446" s="19" t="s">
        <v>63</v>
      </c>
      <c r="TI446" s="12">
        <f>TG446*1.4</f>
        <v>194.6</v>
      </c>
      <c r="TK446" s="316"/>
      <c r="TL446" s="19" t="s">
        <v>81</v>
      </c>
      <c r="TM446" s="347" t="s">
        <v>547</v>
      </c>
      <c r="TP446" s="350">
        <f>SUM($F$1393)</f>
        <v>217</v>
      </c>
      <c r="TQ446" s="19" t="s">
        <v>63</v>
      </c>
      <c r="TR446" s="12">
        <f>TP446*1.4</f>
        <v>303.79999999999995</v>
      </c>
      <c r="TT446" s="316"/>
      <c r="TU446" s="19" t="s">
        <v>81</v>
      </c>
      <c r="TV446" s="347" t="s">
        <v>547</v>
      </c>
      <c r="TY446" s="350">
        <f>SUM($F$1393)</f>
        <v>217</v>
      </c>
      <c r="TZ446" s="19" t="s">
        <v>63</v>
      </c>
      <c r="UA446" s="12">
        <f>TY446*1.4</f>
        <v>303.79999999999995</v>
      </c>
      <c r="UC446" s="316"/>
      <c r="UD446" s="19" t="s">
        <v>81</v>
      </c>
      <c r="UE446" s="361" t="s">
        <v>446</v>
      </c>
      <c r="UH446" s="350">
        <f>SUM($F$1583)</f>
        <v>277</v>
      </c>
      <c r="UI446" s="19" t="s">
        <v>63</v>
      </c>
      <c r="UJ446" s="12">
        <f>UH446*1.4</f>
        <v>387.79999999999995</v>
      </c>
      <c r="UL446" s="316"/>
      <c r="UM446" s="19" t="s">
        <v>81</v>
      </c>
      <c r="UN446" s="358" t="s">
        <v>510</v>
      </c>
      <c r="UQ446" s="350">
        <f>SUM($F$930)</f>
        <v>139</v>
      </c>
      <c r="UR446" s="19" t="s">
        <v>63</v>
      </c>
      <c r="US446" s="12">
        <f>UQ446*1.4</f>
        <v>194.6</v>
      </c>
      <c r="UU446" s="316"/>
      <c r="UV446" s="19" t="s">
        <v>81</v>
      </c>
      <c r="UW446" s="347" t="s">
        <v>462</v>
      </c>
      <c r="UZ446" s="350">
        <f>SUM($F$746)</f>
        <v>126</v>
      </c>
      <c r="VA446" s="19" t="s">
        <v>63</v>
      </c>
      <c r="VB446" s="12">
        <f>UZ446*1.4</f>
        <v>176.39999999999998</v>
      </c>
      <c r="VD446" s="316"/>
      <c r="VE446" s="19" t="s">
        <v>81</v>
      </c>
      <c r="VF446" s="347" t="s">
        <v>467</v>
      </c>
      <c r="VI446" s="350">
        <f>SUM($F$945)</f>
        <v>111</v>
      </c>
      <c r="VJ446" s="19" t="s">
        <v>63</v>
      </c>
      <c r="VK446" s="12">
        <f>VI446*1.4</f>
        <v>155.39999999999998</v>
      </c>
      <c r="VM446" s="316"/>
      <c r="VN446" s="19" t="s">
        <v>81</v>
      </c>
      <c r="VO446" s="325" t="s">
        <v>435</v>
      </c>
      <c r="VR446" s="350">
        <f>SUM($F$1386)</f>
        <v>254</v>
      </c>
      <c r="VS446" s="19" t="s">
        <v>63</v>
      </c>
      <c r="VT446" s="12">
        <f>VR446*1.4</f>
        <v>355.59999999999997</v>
      </c>
      <c r="VV446" s="316"/>
      <c r="VW446" s="19" t="s">
        <v>81</v>
      </c>
      <c r="VX446" s="347" t="s">
        <v>467</v>
      </c>
      <c r="WA446" s="350">
        <f>SUM($F$945)</f>
        <v>111</v>
      </c>
      <c r="WB446" s="19" t="s">
        <v>63</v>
      </c>
      <c r="WC446" s="12">
        <f>WA446*1.4</f>
        <v>155.39999999999998</v>
      </c>
      <c r="WE446" s="316"/>
      <c r="WF446" s="19" t="s">
        <v>81</v>
      </c>
      <c r="WG446" s="347" t="s">
        <v>510</v>
      </c>
      <c r="WJ446" s="350">
        <f>SUM($F$930)</f>
        <v>139</v>
      </c>
      <c r="WK446" s="19" t="s">
        <v>63</v>
      </c>
      <c r="WL446" s="12">
        <f>WJ446*1.4</f>
        <v>194.6</v>
      </c>
      <c r="WN446" s="316"/>
      <c r="WO446" s="19" t="s">
        <v>81</v>
      </c>
      <c r="WP446" s="347" t="s">
        <v>581</v>
      </c>
      <c r="WS446" s="350">
        <f>SUM($F$1396)</f>
        <v>31</v>
      </c>
      <c r="WT446" s="19" t="s">
        <v>63</v>
      </c>
      <c r="WU446" s="12">
        <f>WS446*1.4</f>
        <v>43.4</v>
      </c>
      <c r="WW446" s="316"/>
      <c r="WX446" s="19" t="s">
        <v>81</v>
      </c>
      <c r="WY446" s="347" t="s">
        <v>439</v>
      </c>
      <c r="XB446" s="350">
        <f>SUM($F$575)</f>
        <v>127</v>
      </c>
      <c r="XC446" s="19" t="s">
        <v>63</v>
      </c>
      <c r="XD446" s="12">
        <f>XB446*1.4</f>
        <v>177.79999999999998</v>
      </c>
      <c r="XF446" s="316"/>
      <c r="XG446" s="19" t="s">
        <v>81</v>
      </c>
      <c r="XH446" s="347" t="s">
        <v>467</v>
      </c>
      <c r="XK446" s="350">
        <f>SUM($F$945)</f>
        <v>111</v>
      </c>
      <c r="XL446" s="19" t="s">
        <v>63</v>
      </c>
      <c r="XM446" s="12">
        <f>XK446*1.4</f>
        <v>155.39999999999998</v>
      </c>
      <c r="XO446" s="316"/>
      <c r="XP446" s="19" t="s">
        <v>81</v>
      </c>
      <c r="XQ446" s="325" t="s">
        <v>510</v>
      </c>
      <c r="XT446" s="350">
        <f>SUM($F$930)</f>
        <v>139</v>
      </c>
      <c r="XU446" s="19" t="s">
        <v>63</v>
      </c>
      <c r="XV446" s="12">
        <f>XT446*1.4</f>
        <v>194.6</v>
      </c>
      <c r="XX446" s="316"/>
      <c r="XY446" s="19" t="s">
        <v>81</v>
      </c>
      <c r="XZ446" s="347" t="s">
        <v>503</v>
      </c>
      <c r="YC446" s="350">
        <f>SUM($F$972)</f>
        <v>270</v>
      </c>
      <c r="YD446" s="19" t="s">
        <v>63</v>
      </c>
      <c r="YE446" s="12">
        <f>YC446*1.4</f>
        <v>378</v>
      </c>
      <c r="YG446" s="316"/>
      <c r="YH446" s="19" t="s">
        <v>81</v>
      </c>
      <c r="YI446" s="366" t="s">
        <v>435</v>
      </c>
      <c r="YL446" s="350">
        <f>SUM($F$1386)</f>
        <v>254</v>
      </c>
      <c r="YM446" s="19" t="s">
        <v>63</v>
      </c>
      <c r="YN446" s="12">
        <f>YL446*1.4</f>
        <v>355.59999999999997</v>
      </c>
      <c r="YP446" s="316"/>
      <c r="YQ446" s="19" t="s">
        <v>81</v>
      </c>
      <c r="YR446" s="347" t="s">
        <v>445</v>
      </c>
      <c r="YU446" s="350">
        <f>SUM($F$808)</f>
        <v>482</v>
      </c>
      <c r="YV446" s="19" t="s">
        <v>63</v>
      </c>
      <c r="YW446" s="12">
        <f>YU446*1.4</f>
        <v>674.8</v>
      </c>
      <c r="YY446" s="316"/>
      <c r="YZ446" s="19" t="s">
        <v>81</v>
      </c>
      <c r="ZA446" s="347" t="s">
        <v>435</v>
      </c>
      <c r="ZD446" s="350">
        <f>SUM($F$1386)</f>
        <v>254</v>
      </c>
      <c r="ZE446" s="19" t="s">
        <v>63</v>
      </c>
      <c r="ZF446" s="12">
        <f>ZD446*1.4</f>
        <v>355.59999999999997</v>
      </c>
      <c r="ZH446" s="316"/>
      <c r="ZI446" s="19" t="s">
        <v>81</v>
      </c>
      <c r="ZJ446" s="347" t="s">
        <v>435</v>
      </c>
      <c r="ZM446" s="350">
        <f>SUM($F$1386)</f>
        <v>254</v>
      </c>
      <c r="ZN446" s="19" t="s">
        <v>63</v>
      </c>
      <c r="ZO446" s="12">
        <f>ZM446*1.4</f>
        <v>355.59999999999997</v>
      </c>
      <c r="ZQ446" s="316"/>
      <c r="ZR446" s="19" t="s">
        <v>81</v>
      </c>
      <c r="ZS446" s="347" t="s">
        <v>435</v>
      </c>
      <c r="ZV446" s="350">
        <f>SUM($F$1386)</f>
        <v>254</v>
      </c>
      <c r="ZW446" s="19" t="s">
        <v>63</v>
      </c>
      <c r="ZX446" s="12">
        <f>ZV446*1.4</f>
        <v>355.59999999999997</v>
      </c>
      <c r="ZZ446" s="316"/>
      <c r="AAA446" s="394"/>
      <c r="AAB446" s="341"/>
      <c r="AAC446" s="395"/>
      <c r="AAD446" s="395"/>
      <c r="AAE446" s="396"/>
      <c r="AAF446" s="394"/>
      <c r="AAG446" s="267"/>
      <c r="AAH446" s="395"/>
      <c r="AAI446" s="395"/>
      <c r="AAJ446" s="394"/>
      <c r="AAK446" s="341"/>
      <c r="AAL446" s="395"/>
      <c r="AAM446" s="395"/>
      <c r="AAN446" s="396"/>
      <c r="AAO446" s="394"/>
      <c r="AAP446" s="267"/>
      <c r="AAQ446" s="395"/>
      <c r="AAR446" s="395"/>
      <c r="AAS446" s="394"/>
      <c r="AAT446" s="341"/>
      <c r="AAU446" s="395"/>
      <c r="AAV446" s="395"/>
      <c r="AAW446" s="396"/>
      <c r="AAX446" s="394"/>
      <c r="AAY446" s="267"/>
      <c r="AAZ446" s="395"/>
      <c r="ABA446" s="395"/>
      <c r="ABB446" s="394"/>
      <c r="ABC446" s="341"/>
      <c r="ABD446" s="395"/>
      <c r="ABE446" s="395"/>
      <c r="ABF446" s="396"/>
      <c r="ABG446" s="394"/>
      <c r="ABH446" s="267"/>
      <c r="ABI446" s="395"/>
      <c r="ABJ446" s="395"/>
      <c r="ABK446" s="394"/>
      <c r="ABL446" s="341"/>
      <c r="ABM446" s="395"/>
      <c r="ABN446" s="395"/>
      <c r="ABO446" s="396"/>
      <c r="ABP446" s="394"/>
      <c r="ABQ446" s="267"/>
      <c r="ABR446" s="395"/>
      <c r="ABS446" s="395"/>
      <c r="ABT446" s="394"/>
      <c r="ABU446" s="341"/>
      <c r="ABV446" s="395"/>
      <c r="ABW446" s="395"/>
      <c r="ABX446" s="396"/>
      <c r="ABY446" s="394"/>
      <c r="ABZ446" s="267"/>
      <c r="ACA446" s="395"/>
      <c r="ACB446" s="395"/>
      <c r="ACC446" s="394"/>
      <c r="ACD446" s="341"/>
      <c r="ACE446" s="395"/>
      <c r="ACF446" s="395"/>
      <c r="ACG446" s="396"/>
      <c r="ACH446" s="394"/>
      <c r="ACI446" s="267"/>
      <c r="ACJ446" s="395"/>
      <c r="ACK446" s="395"/>
      <c r="ACL446" s="394"/>
      <c r="ACM446" s="341"/>
      <c r="ACN446" s="395"/>
      <c r="ACO446" s="395"/>
      <c r="ACP446" s="396"/>
      <c r="ACQ446" s="394"/>
      <c r="ACR446" s="267"/>
      <c r="ACS446" s="395"/>
      <c r="ACT446" s="395"/>
      <c r="ACU446" s="394"/>
      <c r="ACV446" s="341"/>
      <c r="ACW446" s="395"/>
      <c r="ACX446" s="395"/>
      <c r="ACY446" s="396"/>
      <c r="ACZ446" s="394"/>
      <c r="ADA446" s="267"/>
      <c r="ADB446" s="395"/>
      <c r="ADC446" s="395"/>
      <c r="ADD446" s="394"/>
      <c r="ADE446" s="341"/>
      <c r="ADF446" s="395"/>
      <c r="ADG446" s="395"/>
      <c r="ADH446" s="396"/>
      <c r="ADI446" s="394"/>
      <c r="ADJ446" s="267"/>
      <c r="ADK446" s="395"/>
      <c r="ADL446" s="395"/>
      <c r="ADM446" s="394"/>
      <c r="ADN446" s="341"/>
      <c r="ADO446" s="395"/>
      <c r="ADP446" s="395"/>
      <c r="ADQ446" s="396"/>
      <c r="ADR446" s="394"/>
      <c r="ADS446" s="267"/>
      <c r="ADT446" s="395"/>
      <c r="ADU446" s="395"/>
      <c r="ADV446" s="394"/>
      <c r="ADW446" s="341"/>
      <c r="ADX446" s="395"/>
      <c r="ADY446" s="395"/>
      <c r="ADZ446" s="396"/>
      <c r="AEA446" s="394"/>
      <c r="AEB446" s="267"/>
      <c r="AEC446" s="395"/>
      <c r="AED446" s="395"/>
    </row>
    <row r="447" spans="1:810" s="20" customFormat="1" ht="15">
      <c r="A447" s="19" t="s">
        <v>82</v>
      </c>
      <c r="B447" s="347" t="s">
        <v>685</v>
      </c>
      <c r="D447" s="350"/>
      <c r="E447" s="350">
        <f>SUM($F$1546)</f>
        <v>263</v>
      </c>
      <c r="F447" s="19" t="s">
        <v>65</v>
      </c>
      <c r="G447" s="12">
        <f>E447*1.3</f>
        <v>341.90000000000003</v>
      </c>
      <c r="H447" s="12"/>
      <c r="I447" s="21"/>
      <c r="J447" s="19" t="s">
        <v>82</v>
      </c>
      <c r="K447" s="347" t="s">
        <v>435</v>
      </c>
      <c r="N447" s="350">
        <f>SUM($F$1386)</f>
        <v>254</v>
      </c>
      <c r="O447" s="19" t="s">
        <v>65</v>
      </c>
      <c r="P447" s="12">
        <f>N447*1.3</f>
        <v>330.2</v>
      </c>
      <c r="Q447" s="12"/>
      <c r="R447" s="21"/>
      <c r="S447" s="19" t="s">
        <v>82</v>
      </c>
      <c r="T447" s="347" t="s">
        <v>435</v>
      </c>
      <c r="W447" s="350">
        <f>SUM($F$1386)</f>
        <v>254</v>
      </c>
      <c r="X447" s="19" t="s">
        <v>65</v>
      </c>
      <c r="Y447" s="12">
        <f>W447*1.3</f>
        <v>330.2</v>
      </c>
      <c r="Z447" s="12"/>
      <c r="AA447" s="21"/>
      <c r="AB447" s="19" t="s">
        <v>82</v>
      </c>
      <c r="AC447" s="347" t="s">
        <v>685</v>
      </c>
      <c r="AF447" s="350">
        <f>SUM($F$1546)</f>
        <v>263</v>
      </c>
      <c r="AG447" s="19" t="s">
        <v>65</v>
      </c>
      <c r="AH447" s="12">
        <f>AF447*1.3</f>
        <v>341.90000000000003</v>
      </c>
      <c r="AI447" s="12"/>
      <c r="AJ447" s="21"/>
      <c r="AK447" s="19" t="s">
        <v>82</v>
      </c>
      <c r="AL447" s="347" t="s">
        <v>446</v>
      </c>
      <c r="AO447" s="350">
        <f>SUM($F$1583)</f>
        <v>277</v>
      </c>
      <c r="AP447" s="19" t="s">
        <v>65</v>
      </c>
      <c r="AQ447" s="12">
        <f>AO447*1.3</f>
        <v>360.1</v>
      </c>
      <c r="AR447" s="12"/>
      <c r="AS447" s="21"/>
      <c r="AT447" s="19" t="s">
        <v>82</v>
      </c>
      <c r="AU447" s="347" t="s">
        <v>428</v>
      </c>
      <c r="AX447" s="350">
        <f>SUM($F$1758)</f>
        <v>326</v>
      </c>
      <c r="AY447" s="19" t="s">
        <v>65</v>
      </c>
      <c r="AZ447" s="12">
        <f>AX447*1.3</f>
        <v>423.8</v>
      </c>
      <c r="BA447" s="12"/>
      <c r="BB447" s="21"/>
      <c r="BC447" s="19" t="s">
        <v>82</v>
      </c>
      <c r="BD447" s="347" t="s">
        <v>439</v>
      </c>
      <c r="BF447" s="20" t="s">
        <v>2595</v>
      </c>
      <c r="BG447" s="350">
        <f>SUM($F$575)</f>
        <v>127</v>
      </c>
      <c r="BH447" s="19" t="s">
        <v>65</v>
      </c>
      <c r="BI447" s="12">
        <f>BG447*1.3</f>
        <v>165.1</v>
      </c>
      <c r="BJ447" s="12"/>
      <c r="BK447" s="21"/>
      <c r="BL447" s="19" t="s">
        <v>82</v>
      </c>
      <c r="BM447" s="347" t="s">
        <v>428</v>
      </c>
      <c r="BP447" s="350">
        <f>SUM($F$1758)</f>
        <v>326</v>
      </c>
      <c r="BQ447" s="19" t="s">
        <v>65</v>
      </c>
      <c r="BR447" s="12">
        <f>BP447*1.3</f>
        <v>423.8</v>
      </c>
      <c r="BS447" s="12"/>
      <c r="BT447" s="21"/>
      <c r="BU447" s="19" t="s">
        <v>82</v>
      </c>
      <c r="BV447" s="347" t="s">
        <v>439</v>
      </c>
      <c r="BY447" s="350">
        <f>SUM($F$575)</f>
        <v>127</v>
      </c>
      <c r="BZ447" s="19" t="s">
        <v>65</v>
      </c>
      <c r="CA447" s="12">
        <f>BY447*1.3</f>
        <v>165.1</v>
      </c>
      <c r="CB447" s="12"/>
      <c r="CC447" s="21"/>
      <c r="CD447" s="19" t="s">
        <v>82</v>
      </c>
      <c r="CE447" s="347" t="s">
        <v>439</v>
      </c>
      <c r="CH447" s="350">
        <f>SUM($F$575)</f>
        <v>127</v>
      </c>
      <c r="CI447" s="19" t="s">
        <v>65</v>
      </c>
      <c r="CJ447" s="12">
        <f>CH447*1.3</f>
        <v>165.1</v>
      </c>
      <c r="CK447" s="12"/>
      <c r="CL447" s="21"/>
      <c r="CM447" s="19" t="s">
        <v>82</v>
      </c>
      <c r="CN447" s="347" t="s">
        <v>502</v>
      </c>
      <c r="CQ447" s="350">
        <f>SUM($F$757)</f>
        <v>172</v>
      </c>
      <c r="CR447" s="19" t="s">
        <v>65</v>
      </c>
      <c r="CS447" s="12">
        <f>CQ447*1.3</f>
        <v>223.6</v>
      </c>
      <c r="CT447" s="12"/>
      <c r="CU447" s="21"/>
      <c r="CV447" s="19" t="s">
        <v>82</v>
      </c>
      <c r="CW447" s="347" t="s">
        <v>547</v>
      </c>
      <c r="CZ447" s="350">
        <f>SUM($F$1393)</f>
        <v>217</v>
      </c>
      <c r="DA447" s="19" t="s">
        <v>65</v>
      </c>
      <c r="DB447" s="12">
        <f>CZ447*1.3</f>
        <v>282.10000000000002</v>
      </c>
      <c r="DC447" s="12"/>
      <c r="DD447" s="21"/>
      <c r="DE447" s="19" t="s">
        <v>82</v>
      </c>
      <c r="DF447" s="347" t="s">
        <v>446</v>
      </c>
      <c r="DI447" s="350">
        <f>SUM($F$1583)</f>
        <v>277</v>
      </c>
      <c r="DJ447" s="19" t="s">
        <v>65</v>
      </c>
      <c r="DK447" s="12">
        <f>DI447*1.3</f>
        <v>360.1</v>
      </c>
      <c r="DL447" s="12"/>
      <c r="DM447" s="21"/>
      <c r="DN447" s="19" t="s">
        <v>82</v>
      </c>
      <c r="DO447" s="347" t="s">
        <v>685</v>
      </c>
      <c r="DR447" s="350">
        <f>SUM($F$1546)</f>
        <v>263</v>
      </c>
      <c r="DS447" s="19" t="s">
        <v>65</v>
      </c>
      <c r="DT447" s="12">
        <f>DR447*1.3</f>
        <v>341.90000000000003</v>
      </c>
      <c r="DU447" s="12"/>
      <c r="DV447" s="21"/>
      <c r="DW447" s="19" t="s">
        <v>82</v>
      </c>
      <c r="DX447" s="347" t="s">
        <v>435</v>
      </c>
      <c r="EA447" s="350">
        <f>SUM($F$1386)</f>
        <v>254</v>
      </c>
      <c r="EB447" s="19" t="s">
        <v>65</v>
      </c>
      <c r="EC447" s="12">
        <f>EA447*1.3</f>
        <v>330.2</v>
      </c>
      <c r="ED447" s="12"/>
      <c r="EE447" s="21"/>
      <c r="EF447" s="19" t="s">
        <v>82</v>
      </c>
      <c r="EG447" s="347" t="s">
        <v>480</v>
      </c>
      <c r="EJ447" s="350">
        <f>SUM($F$888)</f>
        <v>195</v>
      </c>
      <c r="EK447" s="19" t="s">
        <v>65</v>
      </c>
      <c r="EL447" s="12">
        <f>EJ447*1.3</f>
        <v>253.5</v>
      </c>
      <c r="EM447" s="12"/>
      <c r="EN447" s="21"/>
      <c r="EO447" s="19" t="s">
        <v>82</v>
      </c>
      <c r="EP447" s="347" t="s">
        <v>474</v>
      </c>
      <c r="ES447" s="350">
        <f>SUM($F$1047)</f>
        <v>237</v>
      </c>
      <c r="ET447" s="19" t="s">
        <v>65</v>
      </c>
      <c r="EU447" s="12">
        <f>ES447*1.3</f>
        <v>308.10000000000002</v>
      </c>
      <c r="EV447" s="12"/>
      <c r="EW447" s="21"/>
      <c r="EX447" s="19" t="s">
        <v>82</v>
      </c>
      <c r="EY447" s="368" t="s">
        <v>440</v>
      </c>
      <c r="FB447" s="350">
        <f>SUM($F$1133)</f>
        <v>316</v>
      </c>
      <c r="FC447" s="19" t="s">
        <v>65</v>
      </c>
      <c r="FD447" s="12">
        <f>FB447*1.3</f>
        <v>410.8</v>
      </c>
      <c r="FE447" s="12"/>
      <c r="FF447" s="21"/>
      <c r="FG447" s="19" t="s">
        <v>82</v>
      </c>
      <c r="FH447" s="347" t="s">
        <v>581</v>
      </c>
      <c r="FK447" s="350">
        <f>SUM($F$1396)</f>
        <v>31</v>
      </c>
      <c r="FL447" s="19" t="s">
        <v>65</v>
      </c>
      <c r="FM447" s="12">
        <f>FK447*1.3</f>
        <v>40.300000000000004</v>
      </c>
      <c r="FN447" s="12"/>
      <c r="FO447" s="21"/>
      <c r="FP447" s="19" t="s">
        <v>82</v>
      </c>
      <c r="FQ447" s="347" t="s">
        <v>505</v>
      </c>
      <c r="FT447" s="350">
        <f>SUM($F$1492)</f>
        <v>67</v>
      </c>
      <c r="FU447" s="19" t="s">
        <v>65</v>
      </c>
      <c r="FV447" s="12">
        <f>FT447*1.3</f>
        <v>87.100000000000009</v>
      </c>
      <c r="FW447" s="12"/>
      <c r="FX447" s="21"/>
      <c r="FY447" s="19" t="s">
        <v>82</v>
      </c>
      <c r="FZ447" s="347" t="s">
        <v>470</v>
      </c>
      <c r="GC447" s="350">
        <f>SUM($F$1584)</f>
        <v>102</v>
      </c>
      <c r="GD447" s="19" t="s">
        <v>65</v>
      </c>
      <c r="GE447" s="12">
        <f>GC447*1.3</f>
        <v>132.6</v>
      </c>
      <c r="GF447" s="12"/>
      <c r="GG447" s="21"/>
      <c r="GH447" s="19" t="s">
        <v>82</v>
      </c>
      <c r="GI447" s="347" t="s">
        <v>439</v>
      </c>
      <c r="GL447" s="350">
        <f>SUM($F$575)</f>
        <v>127</v>
      </c>
      <c r="GM447" s="19" t="s">
        <v>65</v>
      </c>
      <c r="GN447" s="12">
        <f>GL447*1.3</f>
        <v>165.1</v>
      </c>
      <c r="GO447" s="12"/>
      <c r="GP447" s="21"/>
      <c r="GQ447" s="19" t="s">
        <v>82</v>
      </c>
      <c r="GR447" s="347" t="s">
        <v>480</v>
      </c>
      <c r="GU447" s="350">
        <f>SUM($F$888)</f>
        <v>195</v>
      </c>
      <c r="GV447" s="19" t="s">
        <v>65</v>
      </c>
      <c r="GW447" s="12">
        <f>GU447*1.3</f>
        <v>253.5</v>
      </c>
      <c r="GX447" s="12"/>
      <c r="GY447" s="21"/>
      <c r="GZ447" s="19" t="s">
        <v>82</v>
      </c>
      <c r="HA447" s="347" t="s">
        <v>527</v>
      </c>
      <c r="HD447" s="350">
        <f>SUM($F$1223)</f>
        <v>724</v>
      </c>
      <c r="HE447" s="19" t="s">
        <v>65</v>
      </c>
      <c r="HF447" s="12">
        <f>HD447*1.3</f>
        <v>941.2</v>
      </c>
      <c r="HG447" s="12"/>
      <c r="HH447" s="21"/>
      <c r="HI447" s="19" t="s">
        <v>82</v>
      </c>
      <c r="HJ447" s="347" t="s">
        <v>439</v>
      </c>
      <c r="HM447" s="350">
        <f>SUM($F$575)</f>
        <v>127</v>
      </c>
      <c r="HN447" s="19" t="s">
        <v>65</v>
      </c>
      <c r="HO447" s="12">
        <f>HM447*1.3</f>
        <v>165.1</v>
      </c>
      <c r="HP447" s="12"/>
      <c r="HQ447" s="21"/>
      <c r="HR447" s="19" t="s">
        <v>82</v>
      </c>
      <c r="HS447" s="347" t="s">
        <v>777</v>
      </c>
      <c r="HV447" s="350">
        <f>SUM($F$1104)</f>
        <v>208</v>
      </c>
      <c r="HW447" s="19" t="s">
        <v>65</v>
      </c>
      <c r="HX447" s="12">
        <f>HV447*1.3</f>
        <v>270.40000000000003</v>
      </c>
      <c r="HY447" s="12"/>
      <c r="HZ447" s="21"/>
      <c r="IA447" s="19" t="s">
        <v>82</v>
      </c>
      <c r="IB447" s="347" t="s">
        <v>439</v>
      </c>
      <c r="IE447" s="350">
        <f>SUM($F$575)</f>
        <v>127</v>
      </c>
      <c r="IF447" s="19" t="s">
        <v>65</v>
      </c>
      <c r="IG447" s="12">
        <f>IE447*1.3</f>
        <v>165.1</v>
      </c>
      <c r="IH447" s="12"/>
      <c r="II447" s="21"/>
      <c r="IJ447" s="19" t="s">
        <v>82</v>
      </c>
      <c r="IK447" s="347" t="s">
        <v>440</v>
      </c>
      <c r="IN447" s="350">
        <f>SUM($F$1133)</f>
        <v>316</v>
      </c>
      <c r="IO447" s="19" t="s">
        <v>65</v>
      </c>
      <c r="IP447" s="12">
        <f>IN447*1.3</f>
        <v>410.8</v>
      </c>
      <c r="IQ447" s="12"/>
      <c r="IR447" s="21"/>
      <c r="IS447" s="19" t="s">
        <v>82</v>
      </c>
      <c r="IT447" s="325" t="s">
        <v>189</v>
      </c>
      <c r="IW447" s="364" t="s">
        <v>189</v>
      </c>
      <c r="IX447" s="19" t="s">
        <v>65</v>
      </c>
      <c r="IY447" s="364" t="s">
        <v>189</v>
      </c>
      <c r="IZ447" s="12"/>
      <c r="JA447" s="21"/>
      <c r="JB447" s="19" t="s">
        <v>82</v>
      </c>
      <c r="JC447" s="347" t="s">
        <v>470</v>
      </c>
      <c r="JF447" s="350">
        <f>SUM($F$1584)</f>
        <v>102</v>
      </c>
      <c r="JG447" s="19" t="s">
        <v>65</v>
      </c>
      <c r="JH447" s="12">
        <f>JF447*1.3</f>
        <v>132.6</v>
      </c>
      <c r="JI447" s="12"/>
      <c r="JJ447" s="21"/>
      <c r="JK447" s="19" t="s">
        <v>82</v>
      </c>
      <c r="JL447" s="347" t="s">
        <v>439</v>
      </c>
      <c r="JO447" s="350">
        <f>SUM($F$575)</f>
        <v>127</v>
      </c>
      <c r="JP447" s="19" t="s">
        <v>65</v>
      </c>
      <c r="JQ447" s="12">
        <f>JO447*1.3</f>
        <v>165.1</v>
      </c>
      <c r="JR447" s="12"/>
      <c r="JS447" s="21"/>
      <c r="JT447" s="19" t="s">
        <v>82</v>
      </c>
      <c r="JU447" s="347" t="s">
        <v>446</v>
      </c>
      <c r="JX447" s="350">
        <f>SUM($F$1583)</f>
        <v>277</v>
      </c>
      <c r="JY447" s="19" t="s">
        <v>65</v>
      </c>
      <c r="JZ447" s="12">
        <f>JX447*1.3</f>
        <v>360.1</v>
      </c>
      <c r="KA447" s="12"/>
      <c r="KB447" s="21"/>
      <c r="KC447" s="19" t="s">
        <v>82</v>
      </c>
      <c r="KD447" s="347" t="s">
        <v>439</v>
      </c>
      <c r="KG447" s="350">
        <f>SUM($F$575)</f>
        <v>127</v>
      </c>
      <c r="KH447" s="19" t="s">
        <v>65</v>
      </c>
      <c r="KI447" s="12">
        <f>KG447*1.3</f>
        <v>165.1</v>
      </c>
      <c r="KJ447" s="12"/>
      <c r="KK447" s="21"/>
      <c r="KL447" s="19" t="s">
        <v>82</v>
      </c>
      <c r="KM447" s="347" t="s">
        <v>445</v>
      </c>
      <c r="KP447" s="350">
        <f>SUM($F$808)</f>
        <v>482</v>
      </c>
      <c r="KQ447" s="19" t="s">
        <v>65</v>
      </c>
      <c r="KR447" s="12">
        <f>KP447*1.3</f>
        <v>626.6</v>
      </c>
      <c r="KS447" s="12"/>
      <c r="KT447" s="21"/>
      <c r="KU447" s="19" t="s">
        <v>82</v>
      </c>
      <c r="KV447" s="347" t="s">
        <v>428</v>
      </c>
      <c r="KY447" s="350">
        <f>SUM($F$1758)</f>
        <v>326</v>
      </c>
      <c r="KZ447" s="19" t="s">
        <v>65</v>
      </c>
      <c r="LA447" s="12">
        <f>KY447*1.3</f>
        <v>423.8</v>
      </c>
      <c r="LB447" s="12"/>
      <c r="LC447" s="21"/>
      <c r="LD447" s="19" t="s">
        <v>82</v>
      </c>
      <c r="LE447" s="347" t="s">
        <v>462</v>
      </c>
      <c r="LH447" s="350">
        <f>SUM($F$746)</f>
        <v>126</v>
      </c>
      <c r="LI447" s="19" t="s">
        <v>65</v>
      </c>
      <c r="LJ447" s="12">
        <f>LH447*1.3</f>
        <v>163.80000000000001</v>
      </c>
      <c r="LK447" s="12"/>
      <c r="LL447" s="21"/>
      <c r="LM447" s="19" t="s">
        <v>82</v>
      </c>
      <c r="LN447" s="347" t="s">
        <v>462</v>
      </c>
      <c r="LQ447" s="350">
        <f>SUM($F$746)</f>
        <v>126</v>
      </c>
      <c r="LR447" s="19" t="s">
        <v>65</v>
      </c>
      <c r="LS447" s="12">
        <f>LQ447*1.3</f>
        <v>163.80000000000001</v>
      </c>
      <c r="LT447" s="12"/>
      <c r="LU447" s="21"/>
      <c r="LV447" s="19" t="s">
        <v>82</v>
      </c>
      <c r="LW447" s="347" t="s">
        <v>467</v>
      </c>
      <c r="LZ447" s="350">
        <f>SUM($F$945)</f>
        <v>111</v>
      </c>
      <c r="MA447" s="19" t="s">
        <v>65</v>
      </c>
      <c r="MB447" s="12">
        <f>LZ447*1.3</f>
        <v>144.30000000000001</v>
      </c>
      <c r="MC447" s="12"/>
      <c r="MD447" s="21"/>
      <c r="ME447" s="19" t="s">
        <v>82</v>
      </c>
      <c r="MF447" s="347" t="s">
        <v>439</v>
      </c>
      <c r="MI447" s="350">
        <f>SUM($F$575)</f>
        <v>127</v>
      </c>
      <c r="MJ447" s="19" t="s">
        <v>65</v>
      </c>
      <c r="MK447" s="12">
        <f>MI447*1.3</f>
        <v>165.1</v>
      </c>
      <c r="ML447" s="12"/>
      <c r="MM447" s="21"/>
      <c r="MN447" s="19" t="s">
        <v>82</v>
      </c>
      <c r="MO447" s="347" t="s">
        <v>428</v>
      </c>
      <c r="MR447" s="350">
        <f>SUM($F$1758)</f>
        <v>326</v>
      </c>
      <c r="MS447" s="19" t="s">
        <v>65</v>
      </c>
      <c r="MT447" s="12">
        <f>MR447*1.3</f>
        <v>423.8</v>
      </c>
      <c r="MU447" s="12"/>
      <c r="MV447" s="21"/>
      <c r="MW447" s="19" t="s">
        <v>82</v>
      </c>
      <c r="MX447" s="347" t="s">
        <v>480</v>
      </c>
      <c r="NA447" s="350">
        <f>SUM($F$888)</f>
        <v>195</v>
      </c>
      <c r="NB447" s="19" t="s">
        <v>65</v>
      </c>
      <c r="NC447" s="12">
        <f>NA447*1.3</f>
        <v>253.5</v>
      </c>
      <c r="ND447" s="12"/>
      <c r="NE447" s="21"/>
      <c r="NF447" s="19" t="s">
        <v>82</v>
      </c>
      <c r="NG447" s="347" t="s">
        <v>439</v>
      </c>
      <c r="NJ447" s="350">
        <f>SUM($F$575)</f>
        <v>127</v>
      </c>
      <c r="NK447" s="19" t="s">
        <v>65</v>
      </c>
      <c r="NL447" s="12">
        <f>NJ447*1.3</f>
        <v>165.1</v>
      </c>
      <c r="NM447" s="12"/>
      <c r="NN447" s="21"/>
      <c r="NO447" s="19" t="s">
        <v>82</v>
      </c>
      <c r="NP447" s="347" t="s">
        <v>445</v>
      </c>
      <c r="NS447" s="350">
        <f>SUM($F$808)</f>
        <v>482</v>
      </c>
      <c r="NT447" s="19" t="s">
        <v>65</v>
      </c>
      <c r="NU447" s="12">
        <f>NS447*1.3</f>
        <v>626.6</v>
      </c>
      <c r="NV447" s="12"/>
      <c r="NW447" s="21"/>
      <c r="NX447" s="19" t="s">
        <v>82</v>
      </c>
      <c r="NY447" s="347" t="s">
        <v>547</v>
      </c>
      <c r="OB447" s="350">
        <f>SUM($F$1393)</f>
        <v>217</v>
      </c>
      <c r="OC447" s="19" t="s">
        <v>65</v>
      </c>
      <c r="OD447" s="12">
        <f>OB447*1.3</f>
        <v>282.10000000000002</v>
      </c>
      <c r="OE447" s="12"/>
      <c r="OF447" s="21"/>
      <c r="OG447" s="19" t="s">
        <v>82</v>
      </c>
      <c r="OH447" s="347" t="s">
        <v>510</v>
      </c>
      <c r="OK447" s="350">
        <f>SUM($F$930)</f>
        <v>139</v>
      </c>
      <c r="OL447" s="19" t="s">
        <v>65</v>
      </c>
      <c r="OM447" s="12">
        <f>OK447*1.3</f>
        <v>180.70000000000002</v>
      </c>
      <c r="ON447" s="12"/>
      <c r="OO447" s="21"/>
      <c r="OP447" s="19" t="s">
        <v>82</v>
      </c>
      <c r="OQ447" s="347" t="s">
        <v>510</v>
      </c>
      <c r="OT447" s="350">
        <f>SUM($F$930)</f>
        <v>139</v>
      </c>
      <c r="OU447" s="19" t="s">
        <v>65</v>
      </c>
      <c r="OV447" s="12">
        <f>OT447*1.3</f>
        <v>180.70000000000002</v>
      </c>
      <c r="OW447" s="12"/>
      <c r="OX447" s="21"/>
      <c r="OY447" s="19" t="s">
        <v>82</v>
      </c>
      <c r="OZ447" s="347" t="s">
        <v>510</v>
      </c>
      <c r="PC447" s="350">
        <f>SUM($F$930)</f>
        <v>139</v>
      </c>
      <c r="PD447" s="19" t="s">
        <v>65</v>
      </c>
      <c r="PE447" s="12">
        <f>PC447*1.3</f>
        <v>180.70000000000002</v>
      </c>
      <c r="PF447" s="12"/>
      <c r="PG447" s="21"/>
      <c r="PH447" s="19" t="s">
        <v>82</v>
      </c>
      <c r="PI447" s="347" t="s">
        <v>547</v>
      </c>
      <c r="PL447" s="350">
        <f>SUM($F$1393)</f>
        <v>217</v>
      </c>
      <c r="PM447" s="19" t="s">
        <v>65</v>
      </c>
      <c r="PN447" s="12">
        <f>PL447*1.3</f>
        <v>282.10000000000002</v>
      </c>
      <c r="PO447" s="12"/>
      <c r="PP447" s="21"/>
      <c r="PQ447" s="19" t="s">
        <v>82</v>
      </c>
      <c r="PR447" s="347" t="s">
        <v>470</v>
      </c>
      <c r="PU447" s="350">
        <f>SUM($F$1584)</f>
        <v>102</v>
      </c>
      <c r="PV447" s="19" t="s">
        <v>65</v>
      </c>
      <c r="PW447" s="12">
        <f>PU447*1.3</f>
        <v>132.6</v>
      </c>
      <c r="PX447" s="12"/>
      <c r="PY447" s="21"/>
      <c r="PZ447" s="19" t="s">
        <v>82</v>
      </c>
      <c r="QA447" s="325" t="s">
        <v>189</v>
      </c>
      <c r="QD447" s="364" t="s">
        <v>189</v>
      </c>
      <c r="QE447" s="19" t="s">
        <v>65</v>
      </c>
      <c r="QF447" s="364" t="s">
        <v>189</v>
      </c>
      <c r="QG447" s="12"/>
      <c r="QH447" s="21"/>
      <c r="QI447" s="19" t="s">
        <v>82</v>
      </c>
      <c r="QJ447" s="347" t="s">
        <v>435</v>
      </c>
      <c r="QM447" s="350">
        <f>SUM($F$1386)</f>
        <v>254</v>
      </c>
      <c r="QN447" s="19" t="s">
        <v>65</v>
      </c>
      <c r="QO447" s="12">
        <f>QM447*1.3</f>
        <v>330.2</v>
      </c>
      <c r="QP447" s="12"/>
      <c r="QQ447" s="21"/>
      <c r="QR447" s="19" t="s">
        <v>82</v>
      </c>
      <c r="QS447" s="368" t="s">
        <v>547</v>
      </c>
      <c r="QV447" s="350">
        <f>SUM($F$1386)</f>
        <v>254</v>
      </c>
      <c r="QW447" s="19" t="s">
        <v>65</v>
      </c>
      <c r="QX447" s="12">
        <f>QV447*1.3</f>
        <v>330.2</v>
      </c>
      <c r="QY447" s="12"/>
      <c r="QZ447" s="21"/>
      <c r="RA447" s="19" t="s">
        <v>82</v>
      </c>
      <c r="RB447" s="347" t="s">
        <v>443</v>
      </c>
      <c r="RE447" s="350">
        <f>SUM($F$1057)</f>
        <v>104</v>
      </c>
      <c r="RF447" s="19" t="s">
        <v>65</v>
      </c>
      <c r="RG447" s="12">
        <f>RE447*1.3</f>
        <v>135.20000000000002</v>
      </c>
      <c r="RH447" s="12"/>
      <c r="RI447" s="21"/>
      <c r="RJ447" s="19" t="s">
        <v>82</v>
      </c>
      <c r="RK447" s="347" t="s">
        <v>685</v>
      </c>
      <c r="RN447" s="350">
        <f>SUM($F$1546)</f>
        <v>263</v>
      </c>
      <c r="RO447" s="19" t="s">
        <v>65</v>
      </c>
      <c r="RP447" s="12">
        <f>RN447*1.3</f>
        <v>341.90000000000003</v>
      </c>
      <c r="RQ447" s="12"/>
      <c r="RR447" s="21"/>
      <c r="RS447" s="19" t="s">
        <v>82</v>
      </c>
      <c r="RT447" s="325" t="s">
        <v>189</v>
      </c>
      <c r="RW447" s="364" t="s">
        <v>189</v>
      </c>
      <c r="RX447" s="19" t="s">
        <v>65</v>
      </c>
      <c r="RY447" s="364" t="s">
        <v>189</v>
      </c>
      <c r="SA447" s="316"/>
      <c r="SB447" s="19" t="s">
        <v>82</v>
      </c>
      <c r="SC447" s="325" t="s">
        <v>189</v>
      </c>
      <c r="SF447" s="364" t="s">
        <v>189</v>
      </c>
      <c r="SG447" s="19" t="s">
        <v>65</v>
      </c>
      <c r="SH447" s="364" t="s">
        <v>189</v>
      </c>
      <c r="SJ447" s="316"/>
      <c r="SK447" s="19" t="s">
        <v>82</v>
      </c>
      <c r="SL447" s="325" t="s">
        <v>189</v>
      </c>
      <c r="SO447" s="364" t="s">
        <v>189</v>
      </c>
      <c r="SP447" s="19" t="s">
        <v>65</v>
      </c>
      <c r="SQ447" s="364" t="s">
        <v>189</v>
      </c>
      <c r="SS447" s="316"/>
      <c r="ST447" s="19" t="s">
        <v>82</v>
      </c>
      <c r="SU447" s="325" t="s">
        <v>189</v>
      </c>
      <c r="SX447" s="364" t="s">
        <v>189</v>
      </c>
      <c r="SY447" s="19" t="s">
        <v>65</v>
      </c>
      <c r="SZ447" s="364" t="s">
        <v>189</v>
      </c>
      <c r="TB447" s="316"/>
      <c r="TC447" s="19" t="s">
        <v>82</v>
      </c>
      <c r="TD447" s="347" t="s">
        <v>526</v>
      </c>
      <c r="TG447" s="350">
        <f>SUM($F$1127)</f>
        <v>451</v>
      </c>
      <c r="TH447" s="19" t="s">
        <v>65</v>
      </c>
      <c r="TI447" s="12">
        <f>TG447*1.3</f>
        <v>586.30000000000007</v>
      </c>
      <c r="TK447" s="316"/>
      <c r="TL447" s="19" t="s">
        <v>82</v>
      </c>
      <c r="TM447" s="347" t="s">
        <v>435</v>
      </c>
      <c r="TP447" s="350">
        <f>SUM($F$1386)</f>
        <v>254</v>
      </c>
      <c r="TQ447" s="19" t="s">
        <v>65</v>
      </c>
      <c r="TR447" s="12">
        <f>TP447*1.3</f>
        <v>330.2</v>
      </c>
      <c r="TT447" s="316"/>
      <c r="TU447" s="19" t="s">
        <v>82</v>
      </c>
      <c r="TV447" s="347" t="s">
        <v>435</v>
      </c>
      <c r="TY447" s="350">
        <f>SUM($F$1396)</f>
        <v>31</v>
      </c>
      <c r="TZ447" s="19" t="s">
        <v>65</v>
      </c>
      <c r="UA447" s="12">
        <f>TY447*1.3</f>
        <v>40.300000000000004</v>
      </c>
      <c r="UC447" s="316"/>
      <c r="UD447" s="19" t="s">
        <v>82</v>
      </c>
      <c r="UE447" s="361" t="s">
        <v>462</v>
      </c>
      <c r="UH447" s="350">
        <f>SUM($F$746)</f>
        <v>126</v>
      </c>
      <c r="UI447" s="19" t="s">
        <v>65</v>
      </c>
      <c r="UJ447" s="12">
        <f>UH447*1.3</f>
        <v>163.80000000000001</v>
      </c>
      <c r="UL447" s="316"/>
      <c r="UM447" s="19" t="s">
        <v>82</v>
      </c>
      <c r="UN447" s="358" t="s">
        <v>445</v>
      </c>
      <c r="UQ447" s="350">
        <f>SUM($F$808)</f>
        <v>482</v>
      </c>
      <c r="UR447" s="19" t="s">
        <v>65</v>
      </c>
      <c r="US447" s="12">
        <f>UQ447*1.3</f>
        <v>626.6</v>
      </c>
      <c r="UU447" s="316"/>
      <c r="UV447" s="19" t="s">
        <v>82</v>
      </c>
      <c r="UW447" s="347" t="s">
        <v>445</v>
      </c>
      <c r="UZ447" s="350">
        <f>SUM($F$808)</f>
        <v>482</v>
      </c>
      <c r="VA447" s="19" t="s">
        <v>65</v>
      </c>
      <c r="VB447" s="12">
        <f>UZ447*1.3</f>
        <v>626.6</v>
      </c>
      <c r="VD447" s="316"/>
      <c r="VE447" s="19" t="s">
        <v>82</v>
      </c>
      <c r="VF447" s="347" t="s">
        <v>1086</v>
      </c>
      <c r="VI447" s="350">
        <f>SUM($F$615)</f>
        <v>221</v>
      </c>
      <c r="VJ447" s="19" t="s">
        <v>65</v>
      </c>
      <c r="VK447" s="12">
        <f>VI447*1.3</f>
        <v>287.3</v>
      </c>
      <c r="VM447" s="316"/>
      <c r="VN447" s="19" t="s">
        <v>82</v>
      </c>
      <c r="VO447" s="325" t="s">
        <v>445</v>
      </c>
      <c r="VR447" s="350">
        <f>SUM($F$808)</f>
        <v>482</v>
      </c>
      <c r="VS447" s="19" t="s">
        <v>65</v>
      </c>
      <c r="VT447" s="12">
        <f>VR447*1.3</f>
        <v>626.6</v>
      </c>
      <c r="VV447" s="316"/>
      <c r="VW447" s="19" t="s">
        <v>82</v>
      </c>
      <c r="VX447" s="347" t="s">
        <v>435</v>
      </c>
      <c r="WA447" s="350">
        <f>SUM($F$1386)</f>
        <v>254</v>
      </c>
      <c r="WB447" s="19" t="s">
        <v>65</v>
      </c>
      <c r="WC447" s="12">
        <f>WA447*1.3</f>
        <v>330.2</v>
      </c>
      <c r="WE447" s="316"/>
      <c r="WF447" s="19" t="s">
        <v>82</v>
      </c>
      <c r="WG447" s="347" t="s">
        <v>445</v>
      </c>
      <c r="WJ447" s="350">
        <f>SUM($F$808)</f>
        <v>482</v>
      </c>
      <c r="WK447" s="19" t="s">
        <v>65</v>
      </c>
      <c r="WL447" s="12">
        <f>WJ447*1.3</f>
        <v>626.6</v>
      </c>
      <c r="WN447" s="316"/>
      <c r="WO447" s="19" t="s">
        <v>82</v>
      </c>
      <c r="WP447" s="347" t="s">
        <v>777</v>
      </c>
      <c r="WS447" s="350">
        <f>SUM($F$1104)</f>
        <v>208</v>
      </c>
      <c r="WT447" s="19" t="s">
        <v>65</v>
      </c>
      <c r="WU447" s="12">
        <f>WS447*1.3</f>
        <v>270.40000000000003</v>
      </c>
      <c r="WW447" s="316"/>
      <c r="WX447" s="19" t="s">
        <v>82</v>
      </c>
      <c r="WY447" s="347" t="s">
        <v>428</v>
      </c>
      <c r="XB447" s="350">
        <f>SUM($F$1758)</f>
        <v>326</v>
      </c>
      <c r="XC447" s="19" t="s">
        <v>65</v>
      </c>
      <c r="XD447" s="12">
        <f>XB447*1.3</f>
        <v>423.8</v>
      </c>
      <c r="XF447" s="316"/>
      <c r="XG447" s="19" t="s">
        <v>82</v>
      </c>
      <c r="XH447" s="347" t="s">
        <v>435</v>
      </c>
      <c r="XK447" s="350">
        <f>SUM($F$1386)</f>
        <v>254</v>
      </c>
      <c r="XL447" s="19" t="s">
        <v>65</v>
      </c>
      <c r="XM447" s="12">
        <f>XK447*1.3</f>
        <v>330.2</v>
      </c>
      <c r="XO447" s="316"/>
      <c r="XP447" s="19" t="s">
        <v>82</v>
      </c>
      <c r="XQ447" s="325" t="s">
        <v>439</v>
      </c>
      <c r="XT447" s="350">
        <f>SUM($F$575)</f>
        <v>127</v>
      </c>
      <c r="XU447" s="19" t="s">
        <v>65</v>
      </c>
      <c r="XV447" s="12">
        <f>XT447*1.3</f>
        <v>165.1</v>
      </c>
      <c r="XX447" s="316"/>
      <c r="XY447" s="19" t="s">
        <v>82</v>
      </c>
      <c r="XZ447" s="347" t="s">
        <v>445</v>
      </c>
      <c r="YC447" s="350">
        <f>SUM($F$808)</f>
        <v>482</v>
      </c>
      <c r="YD447" s="19" t="s">
        <v>65</v>
      </c>
      <c r="YE447" s="12">
        <f>YC447*1.3</f>
        <v>626.6</v>
      </c>
      <c r="YG447" s="316"/>
      <c r="YH447" s="19" t="s">
        <v>82</v>
      </c>
      <c r="YI447" s="366" t="s">
        <v>440</v>
      </c>
      <c r="YL447" s="350">
        <f>SUM($F$1133)</f>
        <v>316</v>
      </c>
      <c r="YM447" s="19" t="s">
        <v>65</v>
      </c>
      <c r="YN447" s="12">
        <f>YL447*1.3</f>
        <v>410.8</v>
      </c>
      <c r="YP447" s="316"/>
      <c r="YQ447" s="19" t="s">
        <v>82</v>
      </c>
      <c r="YR447" s="347" t="s">
        <v>446</v>
      </c>
      <c r="YU447" s="350">
        <f>SUM($F$1583)</f>
        <v>277</v>
      </c>
      <c r="YV447" s="19" t="s">
        <v>65</v>
      </c>
      <c r="YW447" s="12">
        <f>YU447*1.3</f>
        <v>360.1</v>
      </c>
      <c r="YY447" s="316"/>
      <c r="YZ447" s="19" t="s">
        <v>82</v>
      </c>
      <c r="ZA447" s="347" t="s">
        <v>428</v>
      </c>
      <c r="ZD447" s="350">
        <f>SUM($F$1758)</f>
        <v>326</v>
      </c>
      <c r="ZE447" s="19" t="s">
        <v>65</v>
      </c>
      <c r="ZF447" s="12">
        <f>ZD447*1.3</f>
        <v>423.8</v>
      </c>
      <c r="ZH447" s="316"/>
      <c r="ZI447" s="19" t="s">
        <v>82</v>
      </c>
      <c r="ZJ447" s="347" t="s">
        <v>439</v>
      </c>
      <c r="ZM447" s="350">
        <f>SUM($F$575)</f>
        <v>127</v>
      </c>
      <c r="ZN447" s="19" t="s">
        <v>65</v>
      </c>
      <c r="ZO447" s="12">
        <f>ZM447*1.3</f>
        <v>165.1</v>
      </c>
      <c r="ZQ447" s="316"/>
      <c r="ZR447" s="19" t="s">
        <v>82</v>
      </c>
      <c r="ZS447" s="347" t="s">
        <v>474</v>
      </c>
      <c r="ZV447" s="350">
        <f>SUM($F$1047)</f>
        <v>237</v>
      </c>
      <c r="ZW447" s="19" t="s">
        <v>65</v>
      </c>
      <c r="ZX447" s="12">
        <f>ZV447*1.3</f>
        <v>308.10000000000002</v>
      </c>
      <c r="ZZ447" s="316"/>
      <c r="AAA447" s="394"/>
      <c r="AAB447" s="341"/>
      <c r="AAC447" s="395"/>
      <c r="AAD447" s="395"/>
      <c r="AAE447" s="396"/>
      <c r="AAF447" s="394"/>
      <c r="AAG447" s="267"/>
      <c r="AAH447" s="395"/>
      <c r="AAI447" s="395"/>
      <c r="AAJ447" s="394"/>
      <c r="AAK447" s="341"/>
      <c r="AAL447" s="395"/>
      <c r="AAM447" s="395"/>
      <c r="AAN447" s="396"/>
      <c r="AAO447" s="394"/>
      <c r="AAP447" s="267"/>
      <c r="AAQ447" s="395"/>
      <c r="AAR447" s="395"/>
      <c r="AAS447" s="394"/>
      <c r="AAT447" s="341"/>
      <c r="AAU447" s="395"/>
      <c r="AAV447" s="395"/>
      <c r="AAW447" s="396"/>
      <c r="AAX447" s="394"/>
      <c r="AAY447" s="267"/>
      <c r="AAZ447" s="395"/>
      <c r="ABA447" s="395"/>
      <c r="ABB447" s="394"/>
      <c r="ABC447" s="341"/>
      <c r="ABD447" s="395"/>
      <c r="ABE447" s="395"/>
      <c r="ABF447" s="396"/>
      <c r="ABG447" s="394"/>
      <c r="ABH447" s="267"/>
      <c r="ABI447" s="395"/>
      <c r="ABJ447" s="395"/>
      <c r="ABK447" s="394"/>
      <c r="ABL447" s="341"/>
      <c r="ABM447" s="395"/>
      <c r="ABN447" s="395"/>
      <c r="ABO447" s="396"/>
      <c r="ABP447" s="394"/>
      <c r="ABQ447" s="267"/>
      <c r="ABR447" s="395"/>
      <c r="ABS447" s="395"/>
      <c r="ABT447" s="394"/>
      <c r="ABU447" s="341"/>
      <c r="ABV447" s="395"/>
      <c r="ABW447" s="395"/>
      <c r="ABX447" s="396"/>
      <c r="ABY447" s="394"/>
      <c r="ABZ447" s="267"/>
      <c r="ACA447" s="395"/>
      <c r="ACB447" s="395"/>
      <c r="ACC447" s="394"/>
      <c r="ACD447" s="341"/>
      <c r="ACE447" s="395"/>
      <c r="ACF447" s="395"/>
      <c r="ACG447" s="396"/>
      <c r="ACH447" s="394"/>
      <c r="ACI447" s="267"/>
      <c r="ACJ447" s="395"/>
      <c r="ACK447" s="395"/>
      <c r="ACL447" s="394"/>
      <c r="ACM447" s="341"/>
      <c r="ACN447" s="395"/>
      <c r="ACO447" s="395"/>
      <c r="ACP447" s="396"/>
      <c r="ACQ447" s="394"/>
      <c r="ACR447" s="267"/>
      <c r="ACS447" s="395"/>
      <c r="ACT447" s="395"/>
      <c r="ACU447" s="394"/>
      <c r="ACV447" s="341"/>
      <c r="ACW447" s="395"/>
      <c r="ACX447" s="395"/>
      <c r="ACY447" s="396"/>
      <c r="ACZ447" s="394"/>
      <c r="ADA447" s="267"/>
      <c r="ADB447" s="395"/>
      <c r="ADC447" s="395"/>
      <c r="ADD447" s="394"/>
      <c r="ADE447" s="341"/>
      <c r="ADF447" s="395"/>
      <c r="ADG447" s="395"/>
      <c r="ADH447" s="396"/>
      <c r="ADI447" s="394"/>
      <c r="ADJ447" s="267"/>
      <c r="ADK447" s="395"/>
      <c r="ADL447" s="395"/>
      <c r="ADM447" s="394"/>
      <c r="ADN447" s="341"/>
      <c r="ADO447" s="395"/>
      <c r="ADP447" s="395"/>
      <c r="ADQ447" s="396"/>
      <c r="ADR447" s="394"/>
      <c r="ADS447" s="267"/>
      <c r="ADT447" s="395"/>
      <c r="ADU447" s="395"/>
      <c r="ADV447" s="394"/>
      <c r="ADW447" s="341"/>
      <c r="ADX447" s="395"/>
      <c r="ADY447" s="395"/>
      <c r="ADZ447" s="396"/>
      <c r="AEA447" s="394"/>
      <c r="AEB447" s="267"/>
      <c r="AEC447" s="395"/>
      <c r="AED447" s="395"/>
    </row>
    <row r="448" spans="1:810" s="20" customFormat="1" ht="15">
      <c r="A448" s="19" t="s">
        <v>83</v>
      </c>
      <c r="B448" s="347" t="s">
        <v>777</v>
      </c>
      <c r="D448" s="350"/>
      <c r="E448" s="350">
        <f>SUM($F$1104)</f>
        <v>208</v>
      </c>
      <c r="F448" s="19" t="s">
        <v>67</v>
      </c>
      <c r="G448" s="12">
        <f>E448*1.2</f>
        <v>249.6</v>
      </c>
      <c r="H448" s="12"/>
      <c r="I448" s="21"/>
      <c r="J448" s="19" t="s">
        <v>83</v>
      </c>
      <c r="K448" s="347" t="s">
        <v>445</v>
      </c>
      <c r="N448" s="350">
        <f>SUM($F$808)</f>
        <v>482</v>
      </c>
      <c r="O448" s="19" t="s">
        <v>67</v>
      </c>
      <c r="P448" s="12">
        <f>N448*1.2</f>
        <v>578.4</v>
      </c>
      <c r="Q448" s="12"/>
      <c r="R448" s="21"/>
      <c r="S448" s="19" t="s">
        <v>83</v>
      </c>
      <c r="T448" s="347" t="s">
        <v>446</v>
      </c>
      <c r="W448" s="350">
        <f>SUM($F$1583)</f>
        <v>277</v>
      </c>
      <c r="X448" s="19" t="s">
        <v>67</v>
      </c>
      <c r="Y448" s="12">
        <f>W448*1.2</f>
        <v>332.4</v>
      </c>
      <c r="Z448" s="12"/>
      <c r="AA448" s="21"/>
      <c r="AB448" s="19" t="s">
        <v>83</v>
      </c>
      <c r="AC448" s="347" t="s">
        <v>480</v>
      </c>
      <c r="AF448" s="350">
        <f>SUM($F$888)</f>
        <v>195</v>
      </c>
      <c r="AG448" s="19" t="s">
        <v>67</v>
      </c>
      <c r="AH448" s="12">
        <f>AF448*1.2</f>
        <v>234</v>
      </c>
      <c r="AI448" s="12"/>
      <c r="AJ448" s="21"/>
      <c r="AK448" s="19" t="s">
        <v>83</v>
      </c>
      <c r="AL448" s="347" t="s">
        <v>439</v>
      </c>
      <c r="AO448" s="350">
        <f>SUM($F$575)</f>
        <v>127</v>
      </c>
      <c r="AP448" s="19" t="s">
        <v>67</v>
      </c>
      <c r="AQ448" s="12">
        <f>AO448*1.2</f>
        <v>152.4</v>
      </c>
      <c r="AR448" s="12"/>
      <c r="AS448" s="21"/>
      <c r="AT448" s="19" t="s">
        <v>83</v>
      </c>
      <c r="AU448" s="347" t="s">
        <v>440</v>
      </c>
      <c r="AX448" s="350">
        <f>SUM($F$1133)</f>
        <v>316</v>
      </c>
      <c r="AY448" s="19" t="s">
        <v>67</v>
      </c>
      <c r="AZ448" s="12">
        <f>AX448*1.2</f>
        <v>379.2</v>
      </c>
      <c r="BA448" s="12"/>
      <c r="BB448" s="21"/>
      <c r="BC448" s="19" t="s">
        <v>83</v>
      </c>
      <c r="BD448" s="347" t="s">
        <v>685</v>
      </c>
      <c r="BG448" s="350">
        <f>SUM($F$1546)</f>
        <v>263</v>
      </c>
      <c r="BH448" s="19" t="s">
        <v>67</v>
      </c>
      <c r="BI448" s="12">
        <f>BG448*1.2</f>
        <v>315.59999999999997</v>
      </c>
      <c r="BJ448" s="12"/>
      <c r="BK448" s="21"/>
      <c r="BL448" s="19" t="s">
        <v>83</v>
      </c>
      <c r="BM448" s="347" t="s">
        <v>510</v>
      </c>
      <c r="BP448" s="350">
        <f>SUM($F$930)</f>
        <v>139</v>
      </c>
      <c r="BQ448" s="19" t="s">
        <v>67</v>
      </c>
      <c r="BR448" s="12">
        <f>BP448*1.2</f>
        <v>166.79999999999998</v>
      </c>
      <c r="BS448" s="12"/>
      <c r="BT448" s="21"/>
      <c r="BU448" s="19" t="s">
        <v>83</v>
      </c>
      <c r="BV448" s="363" t="s">
        <v>2557</v>
      </c>
      <c r="BY448" s="350">
        <f>SUM($F$1047)</f>
        <v>237</v>
      </c>
      <c r="BZ448" s="19" t="s">
        <v>67</v>
      </c>
      <c r="CA448" s="12">
        <f>BY448*1.2</f>
        <v>284.39999999999998</v>
      </c>
      <c r="CB448" s="12"/>
      <c r="CC448" s="21"/>
      <c r="CD448" s="19" t="s">
        <v>83</v>
      </c>
      <c r="CE448" s="347" t="s">
        <v>446</v>
      </c>
      <c r="CH448" s="350">
        <f>SUM($F$1583)</f>
        <v>277</v>
      </c>
      <c r="CI448" s="19" t="s">
        <v>67</v>
      </c>
      <c r="CJ448" s="12">
        <f>CH448*1.2</f>
        <v>332.4</v>
      </c>
      <c r="CK448" s="12"/>
      <c r="CL448" s="21"/>
      <c r="CM448" s="19" t="s">
        <v>83</v>
      </c>
      <c r="CN448" s="347" t="s">
        <v>480</v>
      </c>
      <c r="CQ448" s="350">
        <f>SUM($F$888)</f>
        <v>195</v>
      </c>
      <c r="CR448" s="19" t="s">
        <v>67</v>
      </c>
      <c r="CS448" s="12">
        <f>CQ448*1.2</f>
        <v>234</v>
      </c>
      <c r="CT448" s="12"/>
      <c r="CU448" s="21"/>
      <c r="CV448" s="19" t="s">
        <v>83</v>
      </c>
      <c r="CW448" s="347" t="s">
        <v>435</v>
      </c>
      <c r="CZ448" s="350">
        <f>SUM($F$1386)</f>
        <v>254</v>
      </c>
      <c r="DA448" s="19" t="s">
        <v>67</v>
      </c>
      <c r="DB448" s="12">
        <f>CZ448*1.2</f>
        <v>304.8</v>
      </c>
      <c r="DC448" s="12"/>
      <c r="DD448" s="21"/>
      <c r="DE448" s="19" t="s">
        <v>83</v>
      </c>
      <c r="DF448" s="347" t="s">
        <v>547</v>
      </c>
      <c r="DI448" s="350">
        <f>SUM($F$1393)</f>
        <v>217</v>
      </c>
      <c r="DJ448" s="19" t="s">
        <v>67</v>
      </c>
      <c r="DK448" s="12">
        <f>DI448*1.2</f>
        <v>260.39999999999998</v>
      </c>
      <c r="DL448" s="12"/>
      <c r="DM448" s="21"/>
      <c r="DN448" s="19" t="s">
        <v>83</v>
      </c>
      <c r="DO448" s="347" t="s">
        <v>439</v>
      </c>
      <c r="DR448" s="350">
        <f>SUM($F$575)</f>
        <v>127</v>
      </c>
      <c r="DS448" s="19" t="s">
        <v>67</v>
      </c>
      <c r="DT448" s="12">
        <f>DR448*1.2</f>
        <v>152.4</v>
      </c>
      <c r="DU448" s="12"/>
      <c r="DV448" s="21"/>
      <c r="DW448" s="19" t="s">
        <v>83</v>
      </c>
      <c r="DX448" s="347" t="s">
        <v>446</v>
      </c>
      <c r="EA448" s="350">
        <f>SUM($F$1583)</f>
        <v>277</v>
      </c>
      <c r="EB448" s="19" t="s">
        <v>67</v>
      </c>
      <c r="EC448" s="12">
        <f>EA448*1.2</f>
        <v>332.4</v>
      </c>
      <c r="ED448" s="12"/>
      <c r="EE448" s="21"/>
      <c r="EF448" s="19" t="s">
        <v>83</v>
      </c>
      <c r="EG448" s="347" t="s">
        <v>435</v>
      </c>
      <c r="EJ448" s="350">
        <f>SUM($F$1386)</f>
        <v>254</v>
      </c>
      <c r="EK448" s="19" t="s">
        <v>67</v>
      </c>
      <c r="EL448" s="12">
        <f>EJ448*1.2</f>
        <v>304.8</v>
      </c>
      <c r="EM448" s="12"/>
      <c r="EN448" s="21"/>
      <c r="EO448" s="19" t="s">
        <v>83</v>
      </c>
      <c r="EP448" s="347" t="s">
        <v>462</v>
      </c>
      <c r="ES448" s="350">
        <f>SUM($F$746)</f>
        <v>126</v>
      </c>
      <c r="ET448" s="19" t="s">
        <v>67</v>
      </c>
      <c r="EU448" s="12">
        <f>ES448*1.2</f>
        <v>151.19999999999999</v>
      </c>
      <c r="EV448" s="12"/>
      <c r="EW448" s="21"/>
      <c r="EX448" s="19" t="s">
        <v>83</v>
      </c>
      <c r="EY448" s="368" t="s">
        <v>435</v>
      </c>
      <c r="FB448" s="350">
        <f>SUM($F$1386)</f>
        <v>254</v>
      </c>
      <c r="FC448" s="19" t="s">
        <v>67</v>
      </c>
      <c r="FD448" s="12">
        <f>FB448*1.2</f>
        <v>304.8</v>
      </c>
      <c r="FE448" s="12"/>
      <c r="FF448" s="21"/>
      <c r="FG448" s="19" t="s">
        <v>83</v>
      </c>
      <c r="FH448" s="347" t="s">
        <v>435</v>
      </c>
      <c r="FK448" s="350">
        <f>SUM($F$1386)</f>
        <v>254</v>
      </c>
      <c r="FL448" s="19" t="s">
        <v>67</v>
      </c>
      <c r="FM448" s="12">
        <f>FK448*1.2</f>
        <v>304.8</v>
      </c>
      <c r="FN448" s="12"/>
      <c r="FO448" s="21"/>
      <c r="FP448" s="19" t="s">
        <v>83</v>
      </c>
      <c r="FQ448" s="347" t="s">
        <v>547</v>
      </c>
      <c r="FT448" s="350">
        <f>SUM($F$1393)</f>
        <v>217</v>
      </c>
      <c r="FU448" s="19" t="s">
        <v>67</v>
      </c>
      <c r="FV448" s="12">
        <f>FT448*1.2</f>
        <v>260.39999999999998</v>
      </c>
      <c r="FW448" s="12"/>
      <c r="FX448" s="21"/>
      <c r="FY448" s="19" t="s">
        <v>83</v>
      </c>
      <c r="FZ448" s="347" t="s">
        <v>439</v>
      </c>
      <c r="GC448" s="350">
        <f>SUM($F$575)</f>
        <v>127</v>
      </c>
      <c r="GD448" s="19" t="s">
        <v>67</v>
      </c>
      <c r="GE448" s="12">
        <f>GC448*1.2</f>
        <v>152.4</v>
      </c>
      <c r="GF448" s="12"/>
      <c r="GG448" s="21"/>
      <c r="GH448" s="19" t="s">
        <v>83</v>
      </c>
      <c r="GI448" s="347" t="s">
        <v>510</v>
      </c>
      <c r="GL448" s="350">
        <f>SUM($F$930)</f>
        <v>139</v>
      </c>
      <c r="GM448" s="19" t="s">
        <v>67</v>
      </c>
      <c r="GN448" s="12">
        <f>GL448*1.2</f>
        <v>166.79999999999998</v>
      </c>
      <c r="GO448" s="12"/>
      <c r="GP448" s="21"/>
      <c r="GQ448" s="19" t="s">
        <v>83</v>
      </c>
      <c r="GR448" s="347" t="s">
        <v>435</v>
      </c>
      <c r="GU448" s="350">
        <f>SUM($F$1386)</f>
        <v>254</v>
      </c>
      <c r="GV448" s="19" t="s">
        <v>67</v>
      </c>
      <c r="GW448" s="12">
        <f>GU448*1.2</f>
        <v>304.8</v>
      </c>
      <c r="GX448" s="12"/>
      <c r="GY448" s="21"/>
      <c r="GZ448" s="19" t="s">
        <v>83</v>
      </c>
      <c r="HA448" s="347" t="s">
        <v>457</v>
      </c>
      <c r="HD448" s="350">
        <f>SUM($F$809)</f>
        <v>260</v>
      </c>
      <c r="HE448" s="19" t="s">
        <v>67</v>
      </c>
      <c r="HF448" s="12">
        <f>HD448*1.2</f>
        <v>312</v>
      </c>
      <c r="HG448" s="12"/>
      <c r="HH448" s="21"/>
      <c r="HI448" s="19" t="s">
        <v>83</v>
      </c>
      <c r="HJ448" s="347" t="s">
        <v>547</v>
      </c>
      <c r="HM448" s="350">
        <f>SUM($F$1393)</f>
        <v>217</v>
      </c>
      <c r="HN448" s="19" t="s">
        <v>67</v>
      </c>
      <c r="HO448" s="12">
        <f>HM448*1.2</f>
        <v>260.39999999999998</v>
      </c>
      <c r="HP448" s="12"/>
      <c r="HQ448" s="21"/>
      <c r="HR448" s="19" t="s">
        <v>83</v>
      </c>
      <c r="HS448" s="347" t="s">
        <v>685</v>
      </c>
      <c r="HV448" s="350">
        <f>SUM($F$1546)</f>
        <v>263</v>
      </c>
      <c r="HW448" s="19" t="s">
        <v>67</v>
      </c>
      <c r="HX448" s="12">
        <f>HV448*1.2</f>
        <v>315.59999999999997</v>
      </c>
      <c r="HY448" s="12"/>
      <c r="HZ448" s="21"/>
      <c r="IA448" s="19" t="s">
        <v>83</v>
      </c>
      <c r="IB448" s="347" t="s">
        <v>510</v>
      </c>
      <c r="IE448" s="350">
        <f>SUM($F$930)</f>
        <v>139</v>
      </c>
      <c r="IF448" s="19" t="s">
        <v>67</v>
      </c>
      <c r="IG448" s="12">
        <f>IE448*1.2</f>
        <v>166.79999999999998</v>
      </c>
      <c r="IH448" s="12"/>
      <c r="II448" s="21"/>
      <c r="IJ448" s="19" t="s">
        <v>83</v>
      </c>
      <c r="IK448" s="347" t="s">
        <v>510</v>
      </c>
      <c r="IN448" s="350">
        <f>SUM($F$930)</f>
        <v>139</v>
      </c>
      <c r="IO448" s="19" t="s">
        <v>67</v>
      </c>
      <c r="IP448" s="12">
        <f>IN448*1.2</f>
        <v>166.79999999999998</v>
      </c>
      <c r="IQ448" s="12"/>
      <c r="IR448" s="21"/>
      <c r="IS448" s="19" t="s">
        <v>83</v>
      </c>
      <c r="IT448" s="325" t="s">
        <v>189</v>
      </c>
      <c r="IW448" s="364" t="s">
        <v>189</v>
      </c>
      <c r="IX448" s="19" t="s">
        <v>67</v>
      </c>
      <c r="IY448" s="364" t="s">
        <v>189</v>
      </c>
      <c r="IZ448" s="12"/>
      <c r="JA448" s="21"/>
      <c r="JB448" s="19" t="s">
        <v>83</v>
      </c>
      <c r="JC448" s="347" t="s">
        <v>446</v>
      </c>
      <c r="JF448" s="350">
        <f>SUM($F$1583)</f>
        <v>277</v>
      </c>
      <c r="JG448" s="19" t="s">
        <v>67</v>
      </c>
      <c r="JH448" s="12">
        <f>JF448*1.2</f>
        <v>332.4</v>
      </c>
      <c r="JI448" s="12"/>
      <c r="JJ448" s="21"/>
      <c r="JK448" s="19" t="s">
        <v>83</v>
      </c>
      <c r="JL448" s="347" t="s">
        <v>440</v>
      </c>
      <c r="JO448" s="350">
        <f>SUM($F$1133)</f>
        <v>316</v>
      </c>
      <c r="JP448" s="19" t="s">
        <v>67</v>
      </c>
      <c r="JQ448" s="12">
        <f>JO448*1.2</f>
        <v>379.2</v>
      </c>
      <c r="JR448" s="12"/>
      <c r="JS448" s="21"/>
      <c r="JT448" s="19" t="s">
        <v>83</v>
      </c>
      <c r="JU448" s="347" t="s">
        <v>510</v>
      </c>
      <c r="JX448" s="350">
        <f>SUM($F$930)</f>
        <v>139</v>
      </c>
      <c r="JY448" s="19" t="s">
        <v>67</v>
      </c>
      <c r="JZ448" s="12">
        <f>JX448*1.2</f>
        <v>166.79999999999998</v>
      </c>
      <c r="KA448" s="12"/>
      <c r="KB448" s="21"/>
      <c r="KC448" s="19" t="s">
        <v>83</v>
      </c>
      <c r="KD448" s="347" t="s">
        <v>435</v>
      </c>
      <c r="KG448" s="350">
        <f>SUM($F$1386)</f>
        <v>254</v>
      </c>
      <c r="KH448" s="19" t="s">
        <v>67</v>
      </c>
      <c r="KI448" s="12">
        <f>KG448*1.2</f>
        <v>304.8</v>
      </c>
      <c r="KJ448" s="12"/>
      <c r="KK448" s="21"/>
      <c r="KL448" s="19" t="s">
        <v>83</v>
      </c>
      <c r="KM448" s="347" t="s">
        <v>510</v>
      </c>
      <c r="KP448" s="350">
        <f>SUM($F$930)</f>
        <v>139</v>
      </c>
      <c r="KQ448" s="19" t="s">
        <v>67</v>
      </c>
      <c r="KR448" s="12">
        <f>KP448*1.2</f>
        <v>166.79999999999998</v>
      </c>
      <c r="KS448" s="12"/>
      <c r="KT448" s="21"/>
      <c r="KU448" s="19" t="s">
        <v>83</v>
      </c>
      <c r="KV448" s="347" t="s">
        <v>457</v>
      </c>
      <c r="KY448" s="350">
        <f>SUM($F$809)</f>
        <v>260</v>
      </c>
      <c r="KZ448" s="19" t="s">
        <v>67</v>
      </c>
      <c r="LA448" s="12">
        <f>KY448*1.2</f>
        <v>312</v>
      </c>
      <c r="LB448" s="12"/>
      <c r="LC448" s="21"/>
      <c r="LD448" s="19" t="s">
        <v>83</v>
      </c>
      <c r="LE448" s="347" t="s">
        <v>428</v>
      </c>
      <c r="LH448" s="350">
        <f>SUM($F$1758)</f>
        <v>326</v>
      </c>
      <c r="LI448" s="19" t="s">
        <v>67</v>
      </c>
      <c r="LJ448" s="12">
        <f>LH448*1.2</f>
        <v>391.2</v>
      </c>
      <c r="LK448" s="12"/>
      <c r="LL448" s="21"/>
      <c r="LM448" s="19" t="s">
        <v>83</v>
      </c>
      <c r="LN448" s="347" t="s">
        <v>777</v>
      </c>
      <c r="LQ448" s="350">
        <f>SUM($F$1104)</f>
        <v>208</v>
      </c>
      <c r="LR448" s="19" t="s">
        <v>67</v>
      </c>
      <c r="LS448" s="12">
        <f>LQ448*1.2</f>
        <v>249.6</v>
      </c>
      <c r="LT448" s="12"/>
      <c r="LU448" s="21"/>
      <c r="LV448" s="19" t="s">
        <v>83</v>
      </c>
      <c r="LW448" s="347" t="s">
        <v>510</v>
      </c>
      <c r="LZ448" s="350">
        <f>SUM($F$930)</f>
        <v>139</v>
      </c>
      <c r="MA448" s="19" t="s">
        <v>67</v>
      </c>
      <c r="MB448" s="12">
        <f>LZ448*1.2</f>
        <v>166.79999999999998</v>
      </c>
      <c r="MC448" s="12"/>
      <c r="MD448" s="21"/>
      <c r="ME448" s="19" t="s">
        <v>83</v>
      </c>
      <c r="MF448" s="347" t="s">
        <v>503</v>
      </c>
      <c r="MI448" s="350">
        <f>SUM($F$972)</f>
        <v>270</v>
      </c>
      <c r="MJ448" s="19" t="s">
        <v>67</v>
      </c>
      <c r="MK448" s="12">
        <f>MI448*1.2</f>
        <v>324</v>
      </c>
      <c r="ML448" s="12"/>
      <c r="MM448" s="21"/>
      <c r="MN448" s="19" t="s">
        <v>83</v>
      </c>
      <c r="MO448" s="347" t="s">
        <v>527</v>
      </c>
      <c r="MR448" s="350">
        <f>SUM($F$1223)</f>
        <v>724</v>
      </c>
      <c r="MS448" s="19" t="s">
        <v>67</v>
      </c>
      <c r="MT448" s="12">
        <f>MR448*1.2</f>
        <v>868.8</v>
      </c>
      <c r="MU448" s="12"/>
      <c r="MV448" s="21"/>
      <c r="MW448" s="19" t="s">
        <v>83</v>
      </c>
      <c r="MX448" s="347" t="s">
        <v>428</v>
      </c>
      <c r="NA448" s="350">
        <f>SUM($F$1758)</f>
        <v>326</v>
      </c>
      <c r="NB448" s="19" t="s">
        <v>67</v>
      </c>
      <c r="NC448" s="12">
        <f>NA448*1.2</f>
        <v>391.2</v>
      </c>
      <c r="ND448" s="12"/>
      <c r="NE448" s="21"/>
      <c r="NF448" s="19" t="s">
        <v>83</v>
      </c>
      <c r="NG448" s="347" t="s">
        <v>1086</v>
      </c>
      <c r="NJ448" s="350">
        <f>SUM($F$615)</f>
        <v>221</v>
      </c>
      <c r="NK448" s="19" t="s">
        <v>67</v>
      </c>
      <c r="NL448" s="12">
        <f>NJ448*1.2</f>
        <v>265.2</v>
      </c>
      <c r="NM448" s="12"/>
      <c r="NN448" s="21"/>
      <c r="NO448" s="19" t="s">
        <v>83</v>
      </c>
      <c r="NP448" s="347" t="s">
        <v>457</v>
      </c>
      <c r="NS448" s="350">
        <f>SUM($F$809)</f>
        <v>260</v>
      </c>
      <c r="NT448" s="19" t="s">
        <v>67</v>
      </c>
      <c r="NU448" s="12">
        <f>NS448*1.2</f>
        <v>312</v>
      </c>
      <c r="NV448" s="12"/>
      <c r="NW448" s="21"/>
      <c r="NX448" s="19" t="s">
        <v>83</v>
      </c>
      <c r="NY448" s="347" t="s">
        <v>470</v>
      </c>
      <c r="OB448" s="350">
        <f>SUM($F$1584)</f>
        <v>102</v>
      </c>
      <c r="OC448" s="19" t="s">
        <v>67</v>
      </c>
      <c r="OD448" s="12">
        <f>OB448*1.2</f>
        <v>122.39999999999999</v>
      </c>
      <c r="OE448" s="12"/>
      <c r="OF448" s="21"/>
      <c r="OG448" s="19" t="s">
        <v>83</v>
      </c>
      <c r="OH448" s="347" t="s">
        <v>428</v>
      </c>
      <c r="OK448" s="350">
        <f>SUM($F$1758)</f>
        <v>326</v>
      </c>
      <c r="OL448" s="19" t="s">
        <v>67</v>
      </c>
      <c r="OM448" s="12">
        <f>OK448*1.2</f>
        <v>391.2</v>
      </c>
      <c r="ON448" s="12"/>
      <c r="OO448" s="21"/>
      <c r="OP448" s="19" t="s">
        <v>83</v>
      </c>
      <c r="OQ448" s="347" t="s">
        <v>440</v>
      </c>
      <c r="OT448" s="350">
        <f>SUM($F$1133)</f>
        <v>316</v>
      </c>
      <c r="OU448" s="19" t="s">
        <v>67</v>
      </c>
      <c r="OV448" s="12">
        <f>OT448*1.2</f>
        <v>379.2</v>
      </c>
      <c r="OW448" s="12"/>
      <c r="OX448" s="21"/>
      <c r="OY448" s="19" t="s">
        <v>83</v>
      </c>
      <c r="OZ448" s="347" t="s">
        <v>445</v>
      </c>
      <c r="PC448" s="350">
        <f>SUM($F$808)</f>
        <v>482</v>
      </c>
      <c r="PD448" s="19" t="s">
        <v>67</v>
      </c>
      <c r="PE448" s="12">
        <f>PC448*1.2</f>
        <v>578.4</v>
      </c>
      <c r="PF448" s="12"/>
      <c r="PG448" s="21"/>
      <c r="PH448" s="19" t="s">
        <v>83</v>
      </c>
      <c r="PI448" s="347" t="s">
        <v>439</v>
      </c>
      <c r="PL448" s="350">
        <f>SUM($F$575)</f>
        <v>127</v>
      </c>
      <c r="PM448" s="19" t="s">
        <v>67</v>
      </c>
      <c r="PN448" s="12">
        <f>PL448*1.2</f>
        <v>152.4</v>
      </c>
      <c r="PO448" s="12"/>
      <c r="PP448" s="21"/>
      <c r="PQ448" s="19" t="s">
        <v>83</v>
      </c>
      <c r="PR448" s="347" t="s">
        <v>581</v>
      </c>
      <c r="PU448" s="350">
        <f>SUM($F$1396)</f>
        <v>31</v>
      </c>
      <c r="PV448" s="19" t="s">
        <v>67</v>
      </c>
      <c r="PW448" s="12">
        <f>PU448*1.2</f>
        <v>37.199999999999996</v>
      </c>
      <c r="PX448" s="12"/>
      <c r="PY448" s="21"/>
      <c r="PZ448" s="19" t="s">
        <v>83</v>
      </c>
      <c r="QA448" s="325" t="s">
        <v>189</v>
      </c>
      <c r="QD448" s="364" t="s">
        <v>189</v>
      </c>
      <c r="QE448" s="19" t="s">
        <v>67</v>
      </c>
      <c r="QF448" s="364" t="s">
        <v>189</v>
      </c>
      <c r="QG448" s="12"/>
      <c r="QH448" s="21"/>
      <c r="QI448" s="19" t="s">
        <v>83</v>
      </c>
      <c r="QJ448" s="347" t="s">
        <v>439</v>
      </c>
      <c r="QM448" s="350">
        <f>SUM($F$575)</f>
        <v>127</v>
      </c>
      <c r="QN448" s="19" t="s">
        <v>67</v>
      </c>
      <c r="QO448" s="12">
        <f>QM448*1.2</f>
        <v>152.4</v>
      </c>
      <c r="QP448" s="12"/>
      <c r="QQ448" s="21"/>
      <c r="QR448" s="19" t="s">
        <v>83</v>
      </c>
      <c r="QS448" s="368" t="s">
        <v>777</v>
      </c>
      <c r="QV448" s="350">
        <f>SUM($F$1104)</f>
        <v>208</v>
      </c>
      <c r="QW448" s="19" t="s">
        <v>67</v>
      </c>
      <c r="QX448" s="12">
        <f>QV448*1.2</f>
        <v>249.6</v>
      </c>
      <c r="QY448" s="12"/>
      <c r="QZ448" s="21"/>
      <c r="RA448" s="19" t="s">
        <v>83</v>
      </c>
      <c r="RB448" s="347" t="s">
        <v>474</v>
      </c>
      <c r="RE448" s="350">
        <f>SUM($F$1047)</f>
        <v>237</v>
      </c>
      <c r="RF448" s="19" t="s">
        <v>67</v>
      </c>
      <c r="RG448" s="12">
        <f>RE448*1.2</f>
        <v>284.39999999999998</v>
      </c>
      <c r="RH448" s="12"/>
      <c r="RI448" s="21"/>
      <c r="RJ448" s="19" t="s">
        <v>83</v>
      </c>
      <c r="RK448" s="347" t="s">
        <v>435</v>
      </c>
      <c r="RN448" s="350">
        <f>SUM($F$1386)</f>
        <v>254</v>
      </c>
      <c r="RO448" s="19" t="s">
        <v>67</v>
      </c>
      <c r="RP448" s="12">
        <f>RN448*1.2</f>
        <v>304.8</v>
      </c>
      <c r="RQ448" s="12"/>
      <c r="RR448" s="21"/>
      <c r="RS448" s="19" t="s">
        <v>83</v>
      </c>
      <c r="RT448" s="325" t="s">
        <v>189</v>
      </c>
      <c r="RW448" s="364" t="s">
        <v>189</v>
      </c>
      <c r="RX448" s="19" t="s">
        <v>67</v>
      </c>
      <c r="RY448" s="364" t="s">
        <v>189</v>
      </c>
      <c r="SA448" s="316"/>
      <c r="SB448" s="19" t="s">
        <v>83</v>
      </c>
      <c r="SC448" s="325" t="s">
        <v>189</v>
      </c>
      <c r="SF448" s="364" t="s">
        <v>189</v>
      </c>
      <c r="SG448" s="19" t="s">
        <v>67</v>
      </c>
      <c r="SH448" s="364" t="s">
        <v>189</v>
      </c>
      <c r="SJ448" s="316"/>
      <c r="SK448" s="19" t="s">
        <v>83</v>
      </c>
      <c r="SL448" s="325" t="s">
        <v>189</v>
      </c>
      <c r="SO448" s="364" t="s">
        <v>189</v>
      </c>
      <c r="SP448" s="19" t="s">
        <v>67</v>
      </c>
      <c r="SQ448" s="364" t="s">
        <v>189</v>
      </c>
      <c r="SS448" s="316"/>
      <c r="ST448" s="19" t="s">
        <v>83</v>
      </c>
      <c r="SU448" s="325" t="s">
        <v>189</v>
      </c>
      <c r="SX448" s="364" t="s">
        <v>189</v>
      </c>
      <c r="SY448" s="19" t="s">
        <v>67</v>
      </c>
      <c r="SZ448" s="364" t="s">
        <v>189</v>
      </c>
      <c r="TB448" s="316"/>
      <c r="TC448" s="19" t="s">
        <v>83</v>
      </c>
      <c r="TD448" s="347" t="s">
        <v>428</v>
      </c>
      <c r="TG448" s="350">
        <f>SUM($F$1758)</f>
        <v>326</v>
      </c>
      <c r="TH448" s="19" t="s">
        <v>67</v>
      </c>
      <c r="TI448" s="12">
        <f>TG448*1.2</f>
        <v>391.2</v>
      </c>
      <c r="TK448" s="316"/>
      <c r="TL448" s="19" t="s">
        <v>83</v>
      </c>
      <c r="TM448" s="347" t="s">
        <v>467</v>
      </c>
      <c r="TP448" s="350">
        <f>SUM($F$945)</f>
        <v>111</v>
      </c>
      <c r="TQ448" s="19" t="s">
        <v>67</v>
      </c>
      <c r="TR448" s="12">
        <f>TP448*1.2</f>
        <v>133.19999999999999</v>
      </c>
      <c r="TT448" s="316"/>
      <c r="TU448" s="19" t="s">
        <v>83</v>
      </c>
      <c r="TV448" s="347" t="s">
        <v>428</v>
      </c>
      <c r="TY448" s="350">
        <f>SUM($F$1758)</f>
        <v>326</v>
      </c>
      <c r="TZ448" s="19" t="s">
        <v>67</v>
      </c>
      <c r="UA448" s="12">
        <f>TY448*1.2</f>
        <v>391.2</v>
      </c>
      <c r="UC448" s="316"/>
      <c r="UD448" s="19" t="s">
        <v>83</v>
      </c>
      <c r="UE448" s="361" t="s">
        <v>443</v>
      </c>
      <c r="UH448" s="350">
        <f>SUM($F$1057)</f>
        <v>104</v>
      </c>
      <c r="UI448" s="19" t="s">
        <v>67</v>
      </c>
      <c r="UJ448" s="12">
        <f>UH448*1.2</f>
        <v>124.8</v>
      </c>
      <c r="UL448" s="316"/>
      <c r="UM448" s="19" t="s">
        <v>83</v>
      </c>
      <c r="UN448" s="358" t="s">
        <v>439</v>
      </c>
      <c r="UQ448" s="350">
        <f>SUM($F$575)</f>
        <v>127</v>
      </c>
      <c r="UR448" s="19" t="s">
        <v>67</v>
      </c>
      <c r="US448" s="12">
        <f>UQ448*1.2</f>
        <v>152.4</v>
      </c>
      <c r="UU448" s="316"/>
      <c r="UV448" s="19" t="s">
        <v>83</v>
      </c>
      <c r="UW448" s="347" t="s">
        <v>510</v>
      </c>
      <c r="UZ448" s="350">
        <f>SUM($F$930)</f>
        <v>139</v>
      </c>
      <c r="VA448" s="19" t="s">
        <v>67</v>
      </c>
      <c r="VB448" s="12">
        <f>UZ448*1.2</f>
        <v>166.79999999999998</v>
      </c>
      <c r="VD448" s="316"/>
      <c r="VE448" s="19" t="s">
        <v>83</v>
      </c>
      <c r="VF448" s="347" t="s">
        <v>510</v>
      </c>
      <c r="VI448" s="350">
        <f>SUM($F$930)</f>
        <v>139</v>
      </c>
      <c r="VJ448" s="19" t="s">
        <v>67</v>
      </c>
      <c r="VK448" s="12">
        <f>VI448*1.2</f>
        <v>166.79999999999998</v>
      </c>
      <c r="VM448" s="316"/>
      <c r="VN448" s="19" t="s">
        <v>83</v>
      </c>
      <c r="VO448" s="325" t="s">
        <v>443</v>
      </c>
      <c r="VR448" s="350">
        <f>SUM($F$1057)</f>
        <v>104</v>
      </c>
      <c r="VS448" s="19" t="s">
        <v>67</v>
      </c>
      <c r="VT448" s="12">
        <f>VR448*1.2</f>
        <v>124.8</v>
      </c>
      <c r="VV448" s="316"/>
      <c r="VW448" s="19" t="s">
        <v>83</v>
      </c>
      <c r="VX448" s="347" t="s">
        <v>446</v>
      </c>
      <c r="WA448" s="350">
        <f>SUM($F$1583)</f>
        <v>277</v>
      </c>
      <c r="WB448" s="19" t="s">
        <v>67</v>
      </c>
      <c r="WC448" s="12">
        <f>WA448*1.2</f>
        <v>332.4</v>
      </c>
      <c r="WE448" s="316"/>
      <c r="WF448" s="19" t="s">
        <v>83</v>
      </c>
      <c r="WG448" s="347" t="s">
        <v>685</v>
      </c>
      <c r="WJ448" s="350">
        <f>SUM($F$1546)</f>
        <v>263</v>
      </c>
      <c r="WK448" s="19" t="s">
        <v>67</v>
      </c>
      <c r="WL448" s="12">
        <f>WJ448*1.2</f>
        <v>315.59999999999997</v>
      </c>
      <c r="WN448" s="316"/>
      <c r="WO448" s="19" t="s">
        <v>83</v>
      </c>
      <c r="WP448" s="347" t="s">
        <v>435</v>
      </c>
      <c r="WS448" s="350">
        <f>SUM($F$1386)</f>
        <v>254</v>
      </c>
      <c r="WT448" s="19" t="s">
        <v>67</v>
      </c>
      <c r="WU448" s="12">
        <f>WS448*1.2</f>
        <v>304.8</v>
      </c>
      <c r="WW448" s="316"/>
      <c r="WX448" s="19" t="s">
        <v>83</v>
      </c>
      <c r="WY448" s="347" t="s">
        <v>777</v>
      </c>
      <c r="XB448" s="350">
        <f>SUM($F$1104)</f>
        <v>208</v>
      </c>
      <c r="XC448" s="19" t="s">
        <v>67</v>
      </c>
      <c r="XD448" s="12">
        <f>XB448*1.2</f>
        <v>249.6</v>
      </c>
      <c r="XF448" s="316"/>
      <c r="XG448" s="19" t="s">
        <v>83</v>
      </c>
      <c r="XH448" s="347" t="s">
        <v>462</v>
      </c>
      <c r="XK448" s="350">
        <f>SUM($F$746)</f>
        <v>126</v>
      </c>
      <c r="XL448" s="19" t="s">
        <v>67</v>
      </c>
      <c r="XM448" s="12">
        <f>XK448*1.2</f>
        <v>151.19999999999999</v>
      </c>
      <c r="XO448" s="316"/>
      <c r="XP448" s="19" t="s">
        <v>83</v>
      </c>
      <c r="XQ448" s="325" t="s">
        <v>462</v>
      </c>
      <c r="XT448" s="350">
        <f>SUM($F$746)</f>
        <v>126</v>
      </c>
      <c r="XU448" s="19" t="s">
        <v>67</v>
      </c>
      <c r="XV448" s="12">
        <f>XT448*1.2</f>
        <v>151.19999999999999</v>
      </c>
      <c r="XX448" s="316"/>
      <c r="XY448" s="19" t="s">
        <v>83</v>
      </c>
      <c r="XZ448" s="347" t="s">
        <v>428</v>
      </c>
      <c r="YC448" s="350">
        <f>SUM($F$1758)</f>
        <v>326</v>
      </c>
      <c r="YD448" s="19" t="s">
        <v>67</v>
      </c>
      <c r="YE448" s="12">
        <f>YC448*1.2</f>
        <v>391.2</v>
      </c>
      <c r="YG448" s="316"/>
      <c r="YH448" s="19" t="s">
        <v>83</v>
      </c>
      <c r="YI448" s="366" t="s">
        <v>527</v>
      </c>
      <c r="YL448" s="350">
        <f>SUM($F$1223)</f>
        <v>724</v>
      </c>
      <c r="YM448" s="19" t="s">
        <v>67</v>
      </c>
      <c r="YN448" s="12">
        <f>YL448*1.2</f>
        <v>868.8</v>
      </c>
      <c r="YP448" s="316"/>
      <c r="YQ448" s="19" t="s">
        <v>83</v>
      </c>
      <c r="YR448" s="347" t="s">
        <v>685</v>
      </c>
      <c r="YU448" s="350">
        <f>SUM($F$1546)</f>
        <v>263</v>
      </c>
      <c r="YV448" s="19" t="s">
        <v>67</v>
      </c>
      <c r="YW448" s="12">
        <f>YU448*1.2</f>
        <v>315.59999999999997</v>
      </c>
      <c r="YY448" s="316"/>
      <c r="YZ448" s="19" t="s">
        <v>83</v>
      </c>
      <c r="ZA448" s="347" t="s">
        <v>581</v>
      </c>
      <c r="ZD448" s="350">
        <f>SUM($F$1396)</f>
        <v>31</v>
      </c>
      <c r="ZE448" s="19" t="s">
        <v>67</v>
      </c>
      <c r="ZF448" s="12">
        <f>ZD448*1.2</f>
        <v>37.199999999999996</v>
      </c>
      <c r="ZH448" s="316"/>
      <c r="ZI448" s="19" t="s">
        <v>83</v>
      </c>
      <c r="ZJ448" s="347" t="s">
        <v>446</v>
      </c>
      <c r="ZM448" s="350">
        <f>SUM($F$1583)</f>
        <v>277</v>
      </c>
      <c r="ZN448" s="19" t="s">
        <v>67</v>
      </c>
      <c r="ZO448" s="12">
        <f>ZM448*1.2</f>
        <v>332.4</v>
      </c>
      <c r="ZQ448" s="316"/>
      <c r="ZR448" s="19" t="s">
        <v>83</v>
      </c>
      <c r="ZS448" s="347" t="s">
        <v>445</v>
      </c>
      <c r="ZV448" s="350">
        <f>SUM($F$808)</f>
        <v>482</v>
      </c>
      <c r="ZW448" s="19" t="s">
        <v>67</v>
      </c>
      <c r="ZX448" s="12">
        <f>ZV448*1.2</f>
        <v>578.4</v>
      </c>
      <c r="ZZ448" s="316"/>
      <c r="AAA448" s="394"/>
      <c r="AAB448" s="341"/>
      <c r="AAC448" s="395"/>
      <c r="AAD448" s="395"/>
      <c r="AAE448" s="396"/>
      <c r="AAF448" s="394"/>
      <c r="AAG448" s="267"/>
      <c r="AAH448" s="395"/>
      <c r="AAI448" s="395"/>
      <c r="AAJ448" s="394"/>
      <c r="AAK448" s="341"/>
      <c r="AAL448" s="395"/>
      <c r="AAM448" s="395"/>
      <c r="AAN448" s="396"/>
      <c r="AAO448" s="394"/>
      <c r="AAP448" s="267"/>
      <c r="AAQ448" s="395"/>
      <c r="AAR448" s="395"/>
      <c r="AAS448" s="394"/>
      <c r="AAT448" s="341"/>
      <c r="AAU448" s="395"/>
      <c r="AAV448" s="395"/>
      <c r="AAW448" s="396"/>
      <c r="AAX448" s="394"/>
      <c r="AAY448" s="267"/>
      <c r="AAZ448" s="395"/>
      <c r="ABA448" s="395"/>
      <c r="ABB448" s="394"/>
      <c r="ABC448" s="341"/>
      <c r="ABD448" s="395"/>
      <c r="ABE448" s="395"/>
      <c r="ABF448" s="396"/>
      <c r="ABG448" s="394"/>
      <c r="ABH448" s="267"/>
      <c r="ABI448" s="395"/>
      <c r="ABJ448" s="395"/>
      <c r="ABK448" s="394"/>
      <c r="ABL448" s="341"/>
      <c r="ABM448" s="395"/>
      <c r="ABN448" s="395"/>
      <c r="ABO448" s="396"/>
      <c r="ABP448" s="394"/>
      <c r="ABQ448" s="267"/>
      <c r="ABR448" s="395"/>
      <c r="ABS448" s="395"/>
      <c r="ABT448" s="394"/>
      <c r="ABU448" s="341"/>
      <c r="ABV448" s="395"/>
      <c r="ABW448" s="395"/>
      <c r="ABX448" s="396"/>
      <c r="ABY448" s="394"/>
      <c r="ABZ448" s="267"/>
      <c r="ACA448" s="395"/>
      <c r="ACB448" s="395"/>
      <c r="ACC448" s="394"/>
      <c r="ACD448" s="341"/>
      <c r="ACE448" s="395"/>
      <c r="ACF448" s="395"/>
      <c r="ACG448" s="396"/>
      <c r="ACH448" s="394"/>
      <c r="ACI448" s="267"/>
      <c r="ACJ448" s="395"/>
      <c r="ACK448" s="395"/>
      <c r="ACL448" s="394"/>
      <c r="ACM448" s="341"/>
      <c r="ACN448" s="395"/>
      <c r="ACO448" s="395"/>
      <c r="ACP448" s="396"/>
      <c r="ACQ448" s="394"/>
      <c r="ACR448" s="267"/>
      <c r="ACS448" s="395"/>
      <c r="ACT448" s="395"/>
      <c r="ACU448" s="394"/>
      <c r="ACV448" s="341"/>
      <c r="ACW448" s="395"/>
      <c r="ACX448" s="395"/>
      <c r="ACY448" s="396"/>
      <c r="ACZ448" s="394"/>
      <c r="ADA448" s="267"/>
      <c r="ADB448" s="395"/>
      <c r="ADC448" s="395"/>
      <c r="ADD448" s="394"/>
      <c r="ADE448" s="341"/>
      <c r="ADF448" s="395"/>
      <c r="ADG448" s="395"/>
      <c r="ADH448" s="396"/>
      <c r="ADI448" s="394"/>
      <c r="ADJ448" s="267"/>
      <c r="ADK448" s="395"/>
      <c r="ADL448" s="395"/>
      <c r="ADM448" s="394"/>
      <c r="ADN448" s="341"/>
      <c r="ADO448" s="395"/>
      <c r="ADP448" s="395"/>
      <c r="ADQ448" s="396"/>
      <c r="ADR448" s="394"/>
      <c r="ADS448" s="267"/>
      <c r="ADT448" s="395"/>
      <c r="ADU448" s="395"/>
      <c r="ADV448" s="394"/>
      <c r="ADW448" s="341"/>
      <c r="ADX448" s="395"/>
      <c r="ADY448" s="395"/>
      <c r="ADZ448" s="396"/>
      <c r="AEA448" s="394"/>
      <c r="AEB448" s="267"/>
      <c r="AEC448" s="395"/>
      <c r="AED448" s="395"/>
    </row>
    <row r="449" spans="1:810" s="20" customFormat="1" ht="15">
      <c r="A449" s="19" t="s">
        <v>84</v>
      </c>
      <c r="B449" s="347" t="s">
        <v>439</v>
      </c>
      <c r="D449" s="350"/>
      <c r="E449" s="350">
        <f>SUM($F$575)</f>
        <v>127</v>
      </c>
      <c r="F449" s="19" t="s">
        <v>69</v>
      </c>
      <c r="G449" s="12">
        <f>E449*1.1</f>
        <v>139.70000000000002</v>
      </c>
      <c r="H449" s="12"/>
      <c r="I449" s="21"/>
      <c r="J449" s="19" t="s">
        <v>84</v>
      </c>
      <c r="K449" s="347" t="s">
        <v>440</v>
      </c>
      <c r="N449" s="350">
        <f>SUM($F$1133)</f>
        <v>316</v>
      </c>
      <c r="O449" s="19" t="s">
        <v>69</v>
      </c>
      <c r="P449" s="12">
        <f>N449*1.1</f>
        <v>347.6</v>
      </c>
      <c r="Q449" s="12"/>
      <c r="R449" s="21"/>
      <c r="S449" s="19" t="s">
        <v>84</v>
      </c>
      <c r="T449" s="347" t="s">
        <v>457</v>
      </c>
      <c r="W449" s="350">
        <f>SUM($F$809)</f>
        <v>260</v>
      </c>
      <c r="X449" s="19" t="s">
        <v>69</v>
      </c>
      <c r="Y449" s="12">
        <f>W449*1.1</f>
        <v>286</v>
      </c>
      <c r="Z449" s="12"/>
      <c r="AA449" s="21"/>
      <c r="AB449" s="19" t="s">
        <v>84</v>
      </c>
      <c r="AC449" s="347" t="s">
        <v>428</v>
      </c>
      <c r="AF449" s="350">
        <f>SUM($F$1758)</f>
        <v>326</v>
      </c>
      <c r="AG449" s="19" t="s">
        <v>69</v>
      </c>
      <c r="AH449" s="12">
        <f>AF449*1.1</f>
        <v>358.6</v>
      </c>
      <c r="AI449" s="12"/>
      <c r="AJ449" s="21"/>
      <c r="AK449" s="19" t="s">
        <v>84</v>
      </c>
      <c r="AL449" s="347" t="s">
        <v>542</v>
      </c>
      <c r="AO449" s="350">
        <f>SUM($F$1196)</f>
        <v>200</v>
      </c>
      <c r="AP449" s="19" t="s">
        <v>69</v>
      </c>
      <c r="AQ449" s="12">
        <f>AO449*1.1</f>
        <v>220.00000000000003</v>
      </c>
      <c r="AR449" s="12"/>
      <c r="AS449" s="21"/>
      <c r="AT449" s="19" t="s">
        <v>84</v>
      </c>
      <c r="AU449" s="347" t="s">
        <v>443</v>
      </c>
      <c r="AX449" s="350">
        <f>SUM($F$1057)</f>
        <v>104</v>
      </c>
      <c r="AY449" s="19" t="s">
        <v>69</v>
      </c>
      <c r="AZ449" s="12">
        <f>AX449*1.1</f>
        <v>114.4</v>
      </c>
      <c r="BA449" s="12"/>
      <c r="BB449" s="21"/>
      <c r="BC449" s="19" t="s">
        <v>84</v>
      </c>
      <c r="BD449" s="347" t="s">
        <v>510</v>
      </c>
      <c r="BG449" s="350">
        <f>SUM($F$930)</f>
        <v>139</v>
      </c>
      <c r="BH449" s="19" t="s">
        <v>69</v>
      </c>
      <c r="BI449" s="12">
        <f>BG449*1.1</f>
        <v>152.9</v>
      </c>
      <c r="BJ449" s="12"/>
      <c r="BK449" s="21"/>
      <c r="BL449" s="19" t="s">
        <v>84</v>
      </c>
      <c r="BM449" s="347" t="s">
        <v>542</v>
      </c>
      <c r="BP449" s="350">
        <f>SUM($F$1196)</f>
        <v>200</v>
      </c>
      <c r="BQ449" s="19" t="s">
        <v>69</v>
      </c>
      <c r="BR449" s="12">
        <f>BP449*1.1</f>
        <v>220.00000000000003</v>
      </c>
      <c r="BS449" s="12"/>
      <c r="BT449" s="21"/>
      <c r="BU449" s="19" t="s">
        <v>84</v>
      </c>
      <c r="BV449" s="363" t="s">
        <v>2556</v>
      </c>
      <c r="BY449" s="350">
        <f>SUM($F$1393)</f>
        <v>217</v>
      </c>
      <c r="BZ449" s="19" t="s">
        <v>69</v>
      </c>
      <c r="CA449" s="12">
        <f>BY449*1.1</f>
        <v>238.70000000000002</v>
      </c>
      <c r="CB449" s="12"/>
      <c r="CC449" s="21"/>
      <c r="CD449" s="19" t="s">
        <v>84</v>
      </c>
      <c r="CE449" s="347" t="s">
        <v>581</v>
      </c>
      <c r="CH449" s="350">
        <f>SUM($F$1396)</f>
        <v>31</v>
      </c>
      <c r="CI449" s="19" t="s">
        <v>69</v>
      </c>
      <c r="CJ449" s="12">
        <f>CH449*1.1</f>
        <v>34.1</v>
      </c>
      <c r="CK449" s="12"/>
      <c r="CL449" s="21"/>
      <c r="CM449" s="19" t="s">
        <v>84</v>
      </c>
      <c r="CN449" s="347" t="s">
        <v>440</v>
      </c>
      <c r="CQ449" s="350">
        <f>SUM($F$1133)</f>
        <v>316</v>
      </c>
      <c r="CR449" s="19" t="s">
        <v>69</v>
      </c>
      <c r="CS449" s="12">
        <f>CQ449*1.1</f>
        <v>347.6</v>
      </c>
      <c r="CT449" s="12"/>
      <c r="CU449" s="21"/>
      <c r="CV449" s="19" t="s">
        <v>84</v>
      </c>
      <c r="CW449" s="347" t="s">
        <v>428</v>
      </c>
      <c r="CZ449" s="350">
        <f>SUM($F$1758)</f>
        <v>326</v>
      </c>
      <c r="DA449" s="19" t="s">
        <v>69</v>
      </c>
      <c r="DB449" s="12">
        <f>CZ449*1.1</f>
        <v>358.6</v>
      </c>
      <c r="DC449" s="12"/>
      <c r="DD449" s="21"/>
      <c r="DE449" s="19" t="s">
        <v>84</v>
      </c>
      <c r="DF449" s="347" t="s">
        <v>457</v>
      </c>
      <c r="DI449" s="350">
        <f>SUM($F$809)</f>
        <v>260</v>
      </c>
      <c r="DJ449" s="19" t="s">
        <v>69</v>
      </c>
      <c r="DK449" s="12">
        <f>DI449*1.1</f>
        <v>286</v>
      </c>
      <c r="DL449" s="12"/>
      <c r="DM449" s="21"/>
      <c r="DN449" s="19" t="s">
        <v>84</v>
      </c>
      <c r="DO449" s="347" t="s">
        <v>581</v>
      </c>
      <c r="DR449" s="350">
        <f>SUM($F$1396)</f>
        <v>31</v>
      </c>
      <c r="DS449" s="19" t="s">
        <v>69</v>
      </c>
      <c r="DT449" s="12">
        <f>DR449*1.1</f>
        <v>34.1</v>
      </c>
      <c r="DU449" s="12"/>
      <c r="DV449" s="21"/>
      <c r="DW449" s="19" t="s">
        <v>84</v>
      </c>
      <c r="DX449" s="347" t="s">
        <v>439</v>
      </c>
      <c r="EA449" s="350">
        <f>SUM($F$575)</f>
        <v>127</v>
      </c>
      <c r="EB449" s="19" t="s">
        <v>69</v>
      </c>
      <c r="EC449" s="12">
        <f>EA449*1.1</f>
        <v>139.70000000000002</v>
      </c>
      <c r="ED449" s="12"/>
      <c r="EE449" s="21"/>
      <c r="EF449" s="19" t="s">
        <v>84</v>
      </c>
      <c r="EG449" s="347" t="s">
        <v>547</v>
      </c>
      <c r="EJ449" s="350">
        <f>SUM($F$1393)</f>
        <v>217</v>
      </c>
      <c r="EK449" s="19" t="s">
        <v>69</v>
      </c>
      <c r="EL449" s="12">
        <f>EJ449*1.1</f>
        <v>238.70000000000002</v>
      </c>
      <c r="EM449" s="12"/>
      <c r="EN449" s="21"/>
      <c r="EO449" s="19" t="s">
        <v>84</v>
      </c>
      <c r="EP449" s="347" t="s">
        <v>470</v>
      </c>
      <c r="ES449" s="350">
        <f>SUM($F$1584)</f>
        <v>102</v>
      </c>
      <c r="ET449" s="19" t="s">
        <v>69</v>
      </c>
      <c r="EU449" s="12">
        <f>ES449*1.1</f>
        <v>112.2</v>
      </c>
      <c r="EV449" s="12"/>
      <c r="EW449" s="21"/>
      <c r="EX449" s="19" t="s">
        <v>84</v>
      </c>
      <c r="EY449" s="368" t="s">
        <v>510</v>
      </c>
      <c r="FB449" s="350">
        <f>SUM($F$930)</f>
        <v>139</v>
      </c>
      <c r="FC449" s="19" t="s">
        <v>69</v>
      </c>
      <c r="FD449" s="12">
        <f>FB449*1.1</f>
        <v>152.9</v>
      </c>
      <c r="FE449" s="12"/>
      <c r="FF449" s="21"/>
      <c r="FG449" s="19" t="s">
        <v>84</v>
      </c>
      <c r="FH449" s="347" t="s">
        <v>462</v>
      </c>
      <c r="FK449" s="350">
        <f>SUM($F$746)</f>
        <v>126</v>
      </c>
      <c r="FL449" s="19" t="s">
        <v>69</v>
      </c>
      <c r="FM449" s="12">
        <f>FK449*1.1</f>
        <v>138.60000000000002</v>
      </c>
      <c r="FN449" s="12"/>
      <c r="FO449" s="21"/>
      <c r="FP449" s="19" t="s">
        <v>84</v>
      </c>
      <c r="FQ449" s="347" t="s">
        <v>467</v>
      </c>
      <c r="FT449" s="350">
        <f>SUM($F$945)</f>
        <v>111</v>
      </c>
      <c r="FU449" s="19" t="s">
        <v>69</v>
      </c>
      <c r="FV449" s="12">
        <f>FT449*1.1</f>
        <v>122.10000000000001</v>
      </c>
      <c r="FW449" s="12"/>
      <c r="FX449" s="21"/>
      <c r="FY449" s="19" t="s">
        <v>84</v>
      </c>
      <c r="FZ449" s="347" t="s">
        <v>435</v>
      </c>
      <c r="GC449" s="350">
        <f>SUM($F$1386)</f>
        <v>254</v>
      </c>
      <c r="GD449" s="19" t="s">
        <v>69</v>
      </c>
      <c r="GE449" s="12">
        <f>GC449*1.1</f>
        <v>279.40000000000003</v>
      </c>
      <c r="GF449" s="12"/>
      <c r="GG449" s="21"/>
      <c r="GH449" s="19" t="s">
        <v>84</v>
      </c>
      <c r="GI449" s="347" t="s">
        <v>777</v>
      </c>
      <c r="GL449" s="350">
        <f>SUM($F$1104)</f>
        <v>208</v>
      </c>
      <c r="GM449" s="19" t="s">
        <v>69</v>
      </c>
      <c r="GN449" s="12">
        <f>GL449*1.1</f>
        <v>228.8</v>
      </c>
      <c r="GO449" s="12"/>
      <c r="GP449" s="21"/>
      <c r="GQ449" s="19" t="s">
        <v>84</v>
      </c>
      <c r="GR449" s="347" t="s">
        <v>440</v>
      </c>
      <c r="GU449" s="350">
        <f>SUM($F$1133)</f>
        <v>316</v>
      </c>
      <c r="GV449" s="19" t="s">
        <v>69</v>
      </c>
      <c r="GW449" s="12">
        <f>GU449*1.1</f>
        <v>347.6</v>
      </c>
      <c r="GX449" s="12"/>
      <c r="GY449" s="21"/>
      <c r="GZ449" s="19" t="s">
        <v>84</v>
      </c>
      <c r="HA449" s="347" t="s">
        <v>435</v>
      </c>
      <c r="HD449" s="350">
        <f>SUM($F$1386)</f>
        <v>254</v>
      </c>
      <c r="HE449" s="19" t="s">
        <v>69</v>
      </c>
      <c r="HF449" s="12">
        <f>HD449*1.1</f>
        <v>279.40000000000003</v>
      </c>
      <c r="HG449" s="12"/>
      <c r="HH449" s="21"/>
      <c r="HI449" s="19" t="s">
        <v>84</v>
      </c>
      <c r="HJ449" s="347" t="s">
        <v>435</v>
      </c>
      <c r="HM449" s="350">
        <f>SUM($F$1386)</f>
        <v>254</v>
      </c>
      <c r="HN449" s="19" t="s">
        <v>69</v>
      </c>
      <c r="HO449" s="12">
        <f>HM449*1.1</f>
        <v>279.40000000000003</v>
      </c>
      <c r="HP449" s="12"/>
      <c r="HQ449" s="21"/>
      <c r="HR449" s="19" t="s">
        <v>84</v>
      </c>
      <c r="HS449" s="347" t="s">
        <v>457</v>
      </c>
      <c r="HV449" s="350">
        <f>SUM($F$809)</f>
        <v>260</v>
      </c>
      <c r="HW449" s="19" t="s">
        <v>69</v>
      </c>
      <c r="HX449" s="12">
        <f>HV449*1.1</f>
        <v>286</v>
      </c>
      <c r="HY449" s="12"/>
      <c r="HZ449" s="21"/>
      <c r="IA449" s="19" t="s">
        <v>84</v>
      </c>
      <c r="IB449" s="347" t="s">
        <v>443</v>
      </c>
      <c r="IE449" s="350">
        <f>SUM($F$1057)</f>
        <v>104</v>
      </c>
      <c r="IF449" s="19" t="s">
        <v>69</v>
      </c>
      <c r="IG449" s="12">
        <f>IE449*1.1</f>
        <v>114.4</v>
      </c>
      <c r="IH449" s="12"/>
      <c r="II449" s="21"/>
      <c r="IJ449" s="19" t="s">
        <v>84</v>
      </c>
      <c r="IK449" s="347" t="s">
        <v>428</v>
      </c>
      <c r="IN449" s="350">
        <f>SUM($F$1758)</f>
        <v>326</v>
      </c>
      <c r="IO449" s="19" t="s">
        <v>69</v>
      </c>
      <c r="IP449" s="12">
        <f>IN449*1.1</f>
        <v>358.6</v>
      </c>
      <c r="IQ449" s="12"/>
      <c r="IR449" s="21"/>
      <c r="IS449" s="19" t="s">
        <v>84</v>
      </c>
      <c r="IT449" s="325" t="s">
        <v>189</v>
      </c>
      <c r="IW449" s="364" t="s">
        <v>189</v>
      </c>
      <c r="IX449" s="19" t="s">
        <v>69</v>
      </c>
      <c r="IY449" s="364" t="s">
        <v>189</v>
      </c>
      <c r="IZ449" s="12"/>
      <c r="JA449" s="21"/>
      <c r="JB449" s="19" t="s">
        <v>84</v>
      </c>
      <c r="JC449" s="347" t="s">
        <v>428</v>
      </c>
      <c r="JF449" s="350">
        <f>SUM($F$1758)</f>
        <v>326</v>
      </c>
      <c r="JG449" s="19" t="s">
        <v>69</v>
      </c>
      <c r="JH449" s="12">
        <f>JF449*1.1</f>
        <v>358.6</v>
      </c>
      <c r="JI449" s="12"/>
      <c r="JJ449" s="21"/>
      <c r="JK449" s="19" t="s">
        <v>84</v>
      </c>
      <c r="JL449" s="347" t="s">
        <v>445</v>
      </c>
      <c r="JO449" s="350">
        <f>SUM($F$808)</f>
        <v>482</v>
      </c>
      <c r="JP449" s="19" t="s">
        <v>69</v>
      </c>
      <c r="JQ449" s="12">
        <f>JO449*1.1</f>
        <v>530.20000000000005</v>
      </c>
      <c r="JR449" s="12"/>
      <c r="JS449" s="21"/>
      <c r="JT449" s="19" t="s">
        <v>84</v>
      </c>
      <c r="JU449" s="347" t="s">
        <v>474</v>
      </c>
      <c r="JX449" s="350">
        <f>SUM($F$1047)</f>
        <v>237</v>
      </c>
      <c r="JY449" s="19" t="s">
        <v>69</v>
      </c>
      <c r="JZ449" s="12">
        <f>JX449*1.1</f>
        <v>260.70000000000005</v>
      </c>
      <c r="KA449" s="12"/>
      <c r="KB449" s="21"/>
      <c r="KC449" s="19" t="s">
        <v>84</v>
      </c>
      <c r="KD449" s="347" t="s">
        <v>446</v>
      </c>
      <c r="KG449" s="350">
        <f>SUM($F$1583)</f>
        <v>277</v>
      </c>
      <c r="KH449" s="19" t="s">
        <v>69</v>
      </c>
      <c r="KI449" s="12">
        <f>KG449*1.1</f>
        <v>304.70000000000005</v>
      </c>
      <c r="KJ449" s="12"/>
      <c r="KK449" s="21"/>
      <c r="KL449" s="19" t="s">
        <v>84</v>
      </c>
      <c r="KM449" s="347" t="s">
        <v>467</v>
      </c>
      <c r="KP449" s="350">
        <f>SUM($F$945)</f>
        <v>111</v>
      </c>
      <c r="KQ449" s="19" t="s">
        <v>69</v>
      </c>
      <c r="KR449" s="12">
        <f>KP449*1.1</f>
        <v>122.10000000000001</v>
      </c>
      <c r="KS449" s="12"/>
      <c r="KT449" s="21"/>
      <c r="KU449" s="19" t="s">
        <v>84</v>
      </c>
      <c r="KV449" s="347" t="s">
        <v>510</v>
      </c>
      <c r="KY449" s="350">
        <f>SUM($F$930)</f>
        <v>139</v>
      </c>
      <c r="KZ449" s="19" t="s">
        <v>69</v>
      </c>
      <c r="LA449" s="12">
        <f>KY449*1.1</f>
        <v>152.9</v>
      </c>
      <c r="LB449" s="12"/>
      <c r="LC449" s="21"/>
      <c r="LD449" s="19" t="s">
        <v>84</v>
      </c>
      <c r="LE449" s="347" t="s">
        <v>510</v>
      </c>
      <c r="LH449" s="350">
        <f>SUM($F$930)</f>
        <v>139</v>
      </c>
      <c r="LI449" s="19" t="s">
        <v>69</v>
      </c>
      <c r="LJ449" s="12">
        <f>LH449*1.1</f>
        <v>152.9</v>
      </c>
      <c r="LK449" s="12"/>
      <c r="LL449" s="21"/>
      <c r="LM449" s="19" t="s">
        <v>84</v>
      </c>
      <c r="LN449" s="347" t="s">
        <v>685</v>
      </c>
      <c r="LQ449" s="350">
        <f>SUM($F$1546)</f>
        <v>263</v>
      </c>
      <c r="LR449" s="19" t="s">
        <v>69</v>
      </c>
      <c r="LS449" s="12">
        <f>LQ449*1.1</f>
        <v>289.3</v>
      </c>
      <c r="LT449" s="12"/>
      <c r="LU449" s="21"/>
      <c r="LV449" s="19" t="s">
        <v>84</v>
      </c>
      <c r="LW449" s="347" t="s">
        <v>446</v>
      </c>
      <c r="LZ449" s="350">
        <f>SUM($F$1583)</f>
        <v>277</v>
      </c>
      <c r="MA449" s="19" t="s">
        <v>69</v>
      </c>
      <c r="MB449" s="12">
        <f>LZ449*1.1</f>
        <v>304.70000000000005</v>
      </c>
      <c r="MC449" s="12"/>
      <c r="MD449" s="21"/>
      <c r="ME449" s="19" t="s">
        <v>84</v>
      </c>
      <c r="MF449" s="347" t="s">
        <v>527</v>
      </c>
      <c r="MI449" s="350">
        <f>SUM($F$1223)</f>
        <v>724</v>
      </c>
      <c r="MJ449" s="19" t="s">
        <v>69</v>
      </c>
      <c r="MK449" s="12">
        <f>MI449*1.1</f>
        <v>796.40000000000009</v>
      </c>
      <c r="ML449" s="12"/>
      <c r="MM449" s="21"/>
      <c r="MN449" s="19" t="s">
        <v>84</v>
      </c>
      <c r="MO449" s="347" t="s">
        <v>526</v>
      </c>
      <c r="MR449" s="350">
        <f>SUM($F$1127)</f>
        <v>451</v>
      </c>
      <c r="MS449" s="19" t="s">
        <v>69</v>
      </c>
      <c r="MT449" s="12">
        <f>MR449*1.1</f>
        <v>496.1</v>
      </c>
      <c r="MU449" s="12"/>
      <c r="MV449" s="21"/>
      <c r="MW449" s="19" t="s">
        <v>84</v>
      </c>
      <c r="MX449" s="347" t="s">
        <v>510</v>
      </c>
      <c r="NA449" s="350">
        <f>SUM($F$930)</f>
        <v>139</v>
      </c>
      <c r="NB449" s="19" t="s">
        <v>69</v>
      </c>
      <c r="NC449" s="12">
        <f>NA449*1.1</f>
        <v>152.9</v>
      </c>
      <c r="ND449" s="12"/>
      <c r="NE449" s="21"/>
      <c r="NF449" s="19" t="s">
        <v>84</v>
      </c>
      <c r="NG449" s="347" t="s">
        <v>526</v>
      </c>
      <c r="NJ449" s="350">
        <f>SUM($F$1127)</f>
        <v>451</v>
      </c>
      <c r="NK449" s="19" t="s">
        <v>69</v>
      </c>
      <c r="NL449" s="12">
        <f>NJ449*1.1</f>
        <v>496.1</v>
      </c>
      <c r="NM449" s="12"/>
      <c r="NN449" s="21"/>
      <c r="NO449" s="19" t="s">
        <v>84</v>
      </c>
      <c r="NP449" s="347" t="s">
        <v>439</v>
      </c>
      <c r="NS449" s="350">
        <f>SUM($F$575)</f>
        <v>127</v>
      </c>
      <c r="NT449" s="19" t="s">
        <v>69</v>
      </c>
      <c r="NU449" s="12">
        <f>NS449*1.1</f>
        <v>139.70000000000002</v>
      </c>
      <c r="NV449" s="12"/>
      <c r="NW449" s="21"/>
      <c r="NX449" s="19" t="s">
        <v>84</v>
      </c>
      <c r="NY449" s="347" t="s">
        <v>428</v>
      </c>
      <c r="OB449" s="350">
        <f>SUM($F$1758)</f>
        <v>326</v>
      </c>
      <c r="OC449" s="19" t="s">
        <v>69</v>
      </c>
      <c r="OD449" s="12">
        <f>OB449*1.1</f>
        <v>358.6</v>
      </c>
      <c r="OE449" s="12"/>
      <c r="OF449" s="21"/>
      <c r="OG449" s="19" t="s">
        <v>84</v>
      </c>
      <c r="OH449" s="347" t="s">
        <v>457</v>
      </c>
      <c r="OK449" s="350">
        <f>SUM($F$809)</f>
        <v>260</v>
      </c>
      <c r="OL449" s="19" t="s">
        <v>69</v>
      </c>
      <c r="OM449" s="12">
        <f>OK449*1.1</f>
        <v>286</v>
      </c>
      <c r="ON449" s="12"/>
      <c r="OO449" s="21"/>
      <c r="OP449" s="19" t="s">
        <v>84</v>
      </c>
      <c r="OQ449" s="347" t="s">
        <v>435</v>
      </c>
      <c r="OT449" s="350">
        <f>SUM($F$1386)</f>
        <v>254</v>
      </c>
      <c r="OU449" s="19" t="s">
        <v>69</v>
      </c>
      <c r="OV449" s="12">
        <f>OT449*1.1</f>
        <v>279.40000000000003</v>
      </c>
      <c r="OW449" s="12"/>
      <c r="OX449" s="21"/>
      <c r="OY449" s="19" t="s">
        <v>84</v>
      </c>
      <c r="OZ449" s="347" t="s">
        <v>542</v>
      </c>
      <c r="PC449" s="350">
        <f>SUM($F$1196)</f>
        <v>200</v>
      </c>
      <c r="PD449" s="19" t="s">
        <v>69</v>
      </c>
      <c r="PE449" s="12">
        <f>PC449*1.1</f>
        <v>220.00000000000003</v>
      </c>
      <c r="PF449" s="12"/>
      <c r="PG449" s="21"/>
      <c r="PH449" s="19" t="s">
        <v>84</v>
      </c>
      <c r="PI449" s="347" t="s">
        <v>435</v>
      </c>
      <c r="PL449" s="350">
        <f>SUM($F$1386)</f>
        <v>254</v>
      </c>
      <c r="PM449" s="19" t="s">
        <v>69</v>
      </c>
      <c r="PN449" s="12">
        <f>PL449*1.1</f>
        <v>279.40000000000003</v>
      </c>
      <c r="PO449" s="12"/>
      <c r="PP449" s="21"/>
      <c r="PQ449" s="19" t="s">
        <v>84</v>
      </c>
      <c r="PR449" s="347" t="s">
        <v>1086</v>
      </c>
      <c r="PU449" s="350">
        <f>SUM($F$615)</f>
        <v>221</v>
      </c>
      <c r="PV449" s="19" t="s">
        <v>69</v>
      </c>
      <c r="PW449" s="12">
        <f>PU449*1.1</f>
        <v>243.10000000000002</v>
      </c>
      <c r="PX449" s="12"/>
      <c r="PY449" s="21"/>
      <c r="PZ449" s="19" t="s">
        <v>84</v>
      </c>
      <c r="QA449" s="325" t="s">
        <v>189</v>
      </c>
      <c r="QD449" s="364" t="s">
        <v>189</v>
      </c>
      <c r="QE449" s="19" t="s">
        <v>69</v>
      </c>
      <c r="QF449" s="364" t="s">
        <v>189</v>
      </c>
      <c r="QG449" s="12"/>
      <c r="QH449" s="21"/>
      <c r="QI449" s="19" t="s">
        <v>84</v>
      </c>
      <c r="QJ449" s="347" t="s">
        <v>542</v>
      </c>
      <c r="QM449" s="350">
        <f>SUM($F$1196)</f>
        <v>200</v>
      </c>
      <c r="QN449" s="19" t="s">
        <v>69</v>
      </c>
      <c r="QO449" s="12">
        <f>QM449*1.1</f>
        <v>220.00000000000003</v>
      </c>
      <c r="QP449" s="12"/>
      <c r="QQ449" s="21"/>
      <c r="QR449" s="19" t="s">
        <v>84</v>
      </c>
      <c r="QS449" s="368" t="s">
        <v>503</v>
      </c>
      <c r="QV449" s="350">
        <f>SUM($F$972)</f>
        <v>270</v>
      </c>
      <c r="QW449" s="19" t="s">
        <v>69</v>
      </c>
      <c r="QX449" s="12">
        <f>QV449*1.1</f>
        <v>297</v>
      </c>
      <c r="QY449" s="12"/>
      <c r="QZ449" s="21"/>
      <c r="RA449" s="19" t="s">
        <v>84</v>
      </c>
      <c r="RB449" s="347" t="s">
        <v>1086</v>
      </c>
      <c r="RE449" s="350">
        <f>SUM($F$615)</f>
        <v>221</v>
      </c>
      <c r="RF449" s="19" t="s">
        <v>69</v>
      </c>
      <c r="RG449" s="12">
        <f>RE449*1.1</f>
        <v>243.10000000000002</v>
      </c>
      <c r="RH449" s="12"/>
      <c r="RI449" s="21"/>
      <c r="RJ449" s="19" t="s">
        <v>84</v>
      </c>
      <c r="RK449" s="347" t="s">
        <v>547</v>
      </c>
      <c r="RN449" s="350">
        <f>SUM($F$1393)</f>
        <v>217</v>
      </c>
      <c r="RO449" s="19" t="s">
        <v>69</v>
      </c>
      <c r="RP449" s="12">
        <f>RN449*1.1</f>
        <v>238.70000000000002</v>
      </c>
      <c r="RQ449" s="12"/>
      <c r="RR449" s="21"/>
      <c r="RS449" s="19" t="s">
        <v>84</v>
      </c>
      <c r="RT449" s="325" t="s">
        <v>189</v>
      </c>
      <c r="RW449" s="364" t="s">
        <v>189</v>
      </c>
      <c r="RX449" s="19" t="s">
        <v>69</v>
      </c>
      <c r="RY449" s="364" t="s">
        <v>189</v>
      </c>
      <c r="SA449" s="316"/>
      <c r="SB449" s="19" t="s">
        <v>84</v>
      </c>
      <c r="SC449" s="325" t="s">
        <v>189</v>
      </c>
      <c r="SF449" s="364" t="s">
        <v>189</v>
      </c>
      <c r="SG449" s="19" t="s">
        <v>69</v>
      </c>
      <c r="SH449" s="364" t="s">
        <v>189</v>
      </c>
      <c r="SJ449" s="316"/>
      <c r="SK449" s="19" t="s">
        <v>84</v>
      </c>
      <c r="SL449" s="325" t="s">
        <v>189</v>
      </c>
      <c r="SO449" s="364" t="s">
        <v>189</v>
      </c>
      <c r="SP449" s="19" t="s">
        <v>69</v>
      </c>
      <c r="SQ449" s="364" t="s">
        <v>189</v>
      </c>
      <c r="SS449" s="316"/>
      <c r="ST449" s="19" t="s">
        <v>84</v>
      </c>
      <c r="SU449" s="325" t="s">
        <v>189</v>
      </c>
      <c r="SX449" s="364" t="s">
        <v>189</v>
      </c>
      <c r="SY449" s="19" t="s">
        <v>69</v>
      </c>
      <c r="SZ449" s="364" t="s">
        <v>189</v>
      </c>
      <c r="TB449" s="316"/>
      <c r="TC449" s="19" t="s">
        <v>84</v>
      </c>
      <c r="TD449" s="347" t="s">
        <v>470</v>
      </c>
      <c r="TG449" s="350">
        <f>SUM($F$1584)</f>
        <v>102</v>
      </c>
      <c r="TH449" s="19" t="s">
        <v>69</v>
      </c>
      <c r="TI449" s="12">
        <f>TG449*1.1</f>
        <v>112.2</v>
      </c>
      <c r="TK449" s="316"/>
      <c r="TL449" s="19" t="s">
        <v>84</v>
      </c>
      <c r="TM449" s="347" t="s">
        <v>526</v>
      </c>
      <c r="TP449" s="350">
        <f>SUM($F$1127)</f>
        <v>451</v>
      </c>
      <c r="TQ449" s="19" t="s">
        <v>69</v>
      </c>
      <c r="TR449" s="12">
        <f>TP449*1.1</f>
        <v>496.1</v>
      </c>
      <c r="TT449" s="316"/>
      <c r="TU449" s="19" t="s">
        <v>84</v>
      </c>
      <c r="TV449" s="347" t="s">
        <v>439</v>
      </c>
      <c r="TY449" s="350">
        <f>SUM($F$575)</f>
        <v>127</v>
      </c>
      <c r="TZ449" s="19" t="s">
        <v>69</v>
      </c>
      <c r="UA449" s="12">
        <f>TY449*1.1</f>
        <v>139.70000000000002</v>
      </c>
      <c r="UC449" s="316"/>
      <c r="UD449" s="19" t="s">
        <v>84</v>
      </c>
      <c r="UE449" s="361" t="s">
        <v>777</v>
      </c>
      <c r="UH449" s="350">
        <f>SUM($F$1104)</f>
        <v>208</v>
      </c>
      <c r="UI449" s="19" t="s">
        <v>69</v>
      </c>
      <c r="UJ449" s="12">
        <f>UH449*1.1</f>
        <v>228.8</v>
      </c>
      <c r="UL449" s="316"/>
      <c r="UM449" s="19" t="s">
        <v>84</v>
      </c>
      <c r="UN449" s="358" t="s">
        <v>440</v>
      </c>
      <c r="UQ449" s="350">
        <f>SUM($F$1133)</f>
        <v>316</v>
      </c>
      <c r="UR449" s="19" t="s">
        <v>69</v>
      </c>
      <c r="US449" s="12">
        <f>UQ449*1.1</f>
        <v>347.6</v>
      </c>
      <c r="UU449" s="316"/>
      <c r="UV449" s="19" t="s">
        <v>84</v>
      </c>
      <c r="UW449" s="347" t="s">
        <v>467</v>
      </c>
      <c r="UZ449" s="350">
        <f>SUM($F$945)</f>
        <v>111</v>
      </c>
      <c r="VA449" s="19" t="s">
        <v>69</v>
      </c>
      <c r="VB449" s="12">
        <f>UZ449*1.1</f>
        <v>122.10000000000001</v>
      </c>
      <c r="VD449" s="316"/>
      <c r="VE449" s="19" t="s">
        <v>84</v>
      </c>
      <c r="VF449" s="347" t="s">
        <v>457</v>
      </c>
      <c r="VI449" s="350">
        <f>SUM($F$809)</f>
        <v>260</v>
      </c>
      <c r="VJ449" s="19" t="s">
        <v>69</v>
      </c>
      <c r="VK449" s="12">
        <f>VI449*1.1</f>
        <v>286</v>
      </c>
      <c r="VM449" s="316"/>
      <c r="VN449" s="19" t="s">
        <v>84</v>
      </c>
      <c r="VO449" s="325" t="s">
        <v>440</v>
      </c>
      <c r="VR449" s="350">
        <f>SUM($F$1133)</f>
        <v>316</v>
      </c>
      <c r="VS449" s="19" t="s">
        <v>69</v>
      </c>
      <c r="VT449" s="12">
        <f>VR449*1.1</f>
        <v>347.6</v>
      </c>
      <c r="VV449" s="316"/>
      <c r="VW449" s="19" t="s">
        <v>84</v>
      </c>
      <c r="VX449" s="347" t="s">
        <v>462</v>
      </c>
      <c r="WA449" s="350">
        <f>SUM($F$746)</f>
        <v>126</v>
      </c>
      <c r="WB449" s="19" t="s">
        <v>69</v>
      </c>
      <c r="WC449" s="12">
        <f>WA449*1.1</f>
        <v>138.60000000000002</v>
      </c>
      <c r="WE449" s="316"/>
      <c r="WF449" s="19" t="s">
        <v>84</v>
      </c>
      <c r="WG449" s="347" t="s">
        <v>435</v>
      </c>
      <c r="WJ449" s="350">
        <f>SUM($F$1386)</f>
        <v>254</v>
      </c>
      <c r="WK449" s="19" t="s">
        <v>69</v>
      </c>
      <c r="WL449" s="12">
        <f>WJ449*1.1</f>
        <v>279.40000000000003</v>
      </c>
      <c r="WN449" s="316"/>
      <c r="WO449" s="19" t="s">
        <v>84</v>
      </c>
      <c r="WP449" s="347" t="s">
        <v>474</v>
      </c>
      <c r="WS449" s="350">
        <f>SUM($F$1047)</f>
        <v>237</v>
      </c>
      <c r="WT449" s="19" t="s">
        <v>69</v>
      </c>
      <c r="WU449" s="12">
        <f>WS449*1.1</f>
        <v>260.70000000000005</v>
      </c>
      <c r="WW449" s="316"/>
      <c r="WX449" s="19" t="s">
        <v>84</v>
      </c>
      <c r="WY449" s="347" t="s">
        <v>457</v>
      </c>
      <c r="XB449" s="350">
        <f>SUM($F$809)</f>
        <v>260</v>
      </c>
      <c r="XC449" s="19" t="s">
        <v>69</v>
      </c>
      <c r="XD449" s="12">
        <f>XB449*1.1</f>
        <v>286</v>
      </c>
      <c r="XF449" s="316"/>
      <c r="XG449" s="19" t="s">
        <v>84</v>
      </c>
      <c r="XH449" s="347" t="s">
        <v>428</v>
      </c>
      <c r="XK449" s="350">
        <f>SUM($F$1758)</f>
        <v>326</v>
      </c>
      <c r="XL449" s="19" t="s">
        <v>69</v>
      </c>
      <c r="XM449" s="12">
        <f>XK449*1.1</f>
        <v>358.6</v>
      </c>
      <c r="XO449" s="316"/>
      <c r="XP449" s="19" t="s">
        <v>84</v>
      </c>
      <c r="XQ449" s="325" t="s">
        <v>542</v>
      </c>
      <c r="XT449" s="350">
        <f>SUM($F$1196)</f>
        <v>200</v>
      </c>
      <c r="XU449" s="19" t="s">
        <v>69</v>
      </c>
      <c r="XV449" s="12">
        <f>XT449*1.1</f>
        <v>220.00000000000003</v>
      </c>
      <c r="XX449" s="316"/>
      <c r="XY449" s="19" t="s">
        <v>84</v>
      </c>
      <c r="XZ449" s="347" t="s">
        <v>581</v>
      </c>
      <c r="YC449" s="350">
        <f>SUM($F$1396)</f>
        <v>31</v>
      </c>
      <c r="YD449" s="19" t="s">
        <v>69</v>
      </c>
      <c r="YE449" s="12">
        <f>YC449*1.1</f>
        <v>34.1</v>
      </c>
      <c r="YG449" s="316"/>
      <c r="YH449" s="19" t="s">
        <v>84</v>
      </c>
      <c r="YI449" s="366" t="s">
        <v>445</v>
      </c>
      <c r="YL449" s="350">
        <f>SUM($F$808)</f>
        <v>482</v>
      </c>
      <c r="YM449" s="19" t="s">
        <v>69</v>
      </c>
      <c r="YN449" s="12">
        <f>YL449*1.1</f>
        <v>530.20000000000005</v>
      </c>
      <c r="YP449" s="316"/>
      <c r="YQ449" s="19" t="s">
        <v>84</v>
      </c>
      <c r="YR449" s="347" t="s">
        <v>443</v>
      </c>
      <c r="YU449" s="350">
        <f>SUM($F$1057)</f>
        <v>104</v>
      </c>
      <c r="YV449" s="19" t="s">
        <v>69</v>
      </c>
      <c r="YW449" s="12">
        <f>YU449*1.1</f>
        <v>114.4</v>
      </c>
      <c r="YY449" s="316"/>
      <c r="YZ449" s="19" t="s">
        <v>84</v>
      </c>
      <c r="ZA449" s="347" t="s">
        <v>470</v>
      </c>
      <c r="ZD449" s="350">
        <f>SUM($F$1584)</f>
        <v>102</v>
      </c>
      <c r="ZE449" s="19" t="s">
        <v>69</v>
      </c>
      <c r="ZF449" s="12">
        <f>ZD449*1.1</f>
        <v>112.2</v>
      </c>
      <c r="ZH449" s="316"/>
      <c r="ZI449" s="19" t="s">
        <v>84</v>
      </c>
      <c r="ZJ449" s="347" t="s">
        <v>445</v>
      </c>
      <c r="ZM449" s="350">
        <f>SUM($F$808)</f>
        <v>482</v>
      </c>
      <c r="ZN449" s="19" t="s">
        <v>69</v>
      </c>
      <c r="ZO449" s="12">
        <f>ZM449*1.1</f>
        <v>530.20000000000005</v>
      </c>
      <c r="ZQ449" s="316"/>
      <c r="ZR449" s="19" t="s">
        <v>84</v>
      </c>
      <c r="ZS449" s="347" t="s">
        <v>547</v>
      </c>
      <c r="ZV449" s="350">
        <f>SUM($F$1393)</f>
        <v>217</v>
      </c>
      <c r="ZW449" s="19" t="s">
        <v>69</v>
      </c>
      <c r="ZX449" s="12">
        <f>ZV449*1.1</f>
        <v>238.70000000000002</v>
      </c>
      <c r="ZZ449" s="316"/>
      <c r="AAA449" s="394"/>
      <c r="AAB449" s="341"/>
      <c r="AAC449" s="395"/>
      <c r="AAD449" s="395"/>
      <c r="AAE449" s="396"/>
      <c r="AAF449" s="394"/>
      <c r="AAG449" s="267"/>
      <c r="AAH449" s="395"/>
      <c r="AAI449" s="395"/>
      <c r="AAJ449" s="394"/>
      <c r="AAK449" s="341"/>
      <c r="AAL449" s="395"/>
      <c r="AAM449" s="395"/>
      <c r="AAN449" s="396"/>
      <c r="AAO449" s="394"/>
      <c r="AAP449" s="267"/>
      <c r="AAQ449" s="395"/>
      <c r="AAR449" s="395"/>
      <c r="AAS449" s="394"/>
      <c r="AAT449" s="341"/>
      <c r="AAU449" s="395"/>
      <c r="AAV449" s="395"/>
      <c r="AAW449" s="396"/>
      <c r="AAX449" s="394"/>
      <c r="AAY449" s="267"/>
      <c r="AAZ449" s="395"/>
      <c r="ABA449" s="395"/>
      <c r="ABB449" s="394"/>
      <c r="ABC449" s="341"/>
      <c r="ABD449" s="395"/>
      <c r="ABE449" s="395"/>
      <c r="ABF449" s="396"/>
      <c r="ABG449" s="394"/>
      <c r="ABH449" s="267"/>
      <c r="ABI449" s="395"/>
      <c r="ABJ449" s="395"/>
      <c r="ABK449" s="394"/>
      <c r="ABL449" s="341"/>
      <c r="ABM449" s="395"/>
      <c r="ABN449" s="395"/>
      <c r="ABO449" s="396"/>
      <c r="ABP449" s="394"/>
      <c r="ABQ449" s="267"/>
      <c r="ABR449" s="395"/>
      <c r="ABS449" s="395"/>
      <c r="ABT449" s="394"/>
      <c r="ABU449" s="341"/>
      <c r="ABV449" s="395"/>
      <c r="ABW449" s="395"/>
      <c r="ABX449" s="396"/>
      <c r="ABY449" s="394"/>
      <c r="ABZ449" s="267"/>
      <c r="ACA449" s="395"/>
      <c r="ACB449" s="395"/>
      <c r="ACC449" s="394"/>
      <c r="ACD449" s="341"/>
      <c r="ACE449" s="395"/>
      <c r="ACF449" s="395"/>
      <c r="ACG449" s="396"/>
      <c r="ACH449" s="394"/>
      <c r="ACI449" s="267"/>
      <c r="ACJ449" s="395"/>
      <c r="ACK449" s="395"/>
      <c r="ACL449" s="394"/>
      <c r="ACM449" s="341"/>
      <c r="ACN449" s="395"/>
      <c r="ACO449" s="395"/>
      <c r="ACP449" s="396"/>
      <c r="ACQ449" s="394"/>
      <c r="ACR449" s="267"/>
      <c r="ACS449" s="395"/>
      <c r="ACT449" s="395"/>
      <c r="ACU449" s="394"/>
      <c r="ACV449" s="341"/>
      <c r="ACW449" s="395"/>
      <c r="ACX449" s="395"/>
      <c r="ACY449" s="396"/>
      <c r="ACZ449" s="394"/>
      <c r="ADA449" s="267"/>
      <c r="ADB449" s="395"/>
      <c r="ADC449" s="395"/>
      <c r="ADD449" s="394"/>
      <c r="ADE449" s="341"/>
      <c r="ADF449" s="395"/>
      <c r="ADG449" s="395"/>
      <c r="ADH449" s="396"/>
      <c r="ADI449" s="394"/>
      <c r="ADJ449" s="267"/>
      <c r="ADK449" s="395"/>
      <c r="ADL449" s="395"/>
      <c r="ADM449" s="394"/>
      <c r="ADN449" s="341"/>
      <c r="ADO449" s="395"/>
      <c r="ADP449" s="395"/>
      <c r="ADQ449" s="396"/>
      <c r="ADR449" s="394"/>
      <c r="ADS449" s="267"/>
      <c r="ADT449" s="395"/>
      <c r="ADU449" s="395"/>
      <c r="ADV449" s="394"/>
      <c r="ADW449" s="341"/>
      <c r="ADX449" s="395"/>
      <c r="ADY449" s="395"/>
      <c r="ADZ449" s="396"/>
      <c r="AEA449" s="394"/>
      <c r="AEB449" s="267"/>
      <c r="AEC449" s="395"/>
      <c r="AED449" s="395"/>
    </row>
    <row r="450" spans="1:810" s="20" customFormat="1" ht="15">
      <c r="A450" s="19"/>
      <c r="B450" s="348"/>
      <c r="D450" s="19"/>
      <c r="E450" s="19"/>
      <c r="F450" s="19"/>
      <c r="G450" s="12"/>
      <c r="H450" s="12">
        <f>SUM(G445:G449)</f>
        <v>1575.8</v>
      </c>
      <c r="I450" s="21"/>
      <c r="J450" s="19"/>
      <c r="K450" s="348"/>
      <c r="N450" s="19"/>
      <c r="O450" s="19"/>
      <c r="P450" s="12"/>
      <c r="Q450" s="12">
        <f>SUM(P445:P449)</f>
        <v>1903.1</v>
      </c>
      <c r="R450" s="21"/>
      <c r="S450" s="19"/>
      <c r="T450" s="348"/>
      <c r="W450" s="19"/>
      <c r="X450" s="19"/>
      <c r="Y450" s="12"/>
      <c r="Z450" s="12">
        <f>SUM(Y445:Y449)</f>
        <v>1615.4</v>
      </c>
      <c r="AA450" s="21"/>
      <c r="AB450" s="19"/>
      <c r="AC450" s="348"/>
      <c r="AF450" s="19"/>
      <c r="AG450" s="19"/>
      <c r="AH450" s="12"/>
      <c r="AI450" s="12">
        <f>SUM(AH445:AH449)</f>
        <v>1458.3000000000002</v>
      </c>
      <c r="AJ450" s="21"/>
      <c r="AK450" s="19"/>
      <c r="AL450" s="348"/>
      <c r="AO450" s="19"/>
      <c r="AP450" s="19"/>
      <c r="AQ450" s="12"/>
      <c r="AR450" s="12">
        <f>SUM(AQ445:AQ449)</f>
        <v>1577.1</v>
      </c>
      <c r="AS450" s="21"/>
      <c r="AT450" s="19"/>
      <c r="AU450" s="348"/>
      <c r="AX450" s="19"/>
      <c r="AY450" s="19"/>
      <c r="AZ450" s="12"/>
      <c r="BA450" s="12">
        <f>SUM(AZ445:AZ449)</f>
        <v>1463.5</v>
      </c>
      <c r="BB450" s="21"/>
      <c r="BC450" s="19"/>
      <c r="BD450" s="116"/>
      <c r="BG450" s="19"/>
      <c r="BH450" s="19"/>
      <c r="BI450" s="12"/>
      <c r="BJ450" s="12">
        <f>SUM(BI445:BI449)</f>
        <v>1471</v>
      </c>
      <c r="BK450" s="21"/>
      <c r="BL450" s="19"/>
      <c r="BM450" s="348"/>
      <c r="BP450" s="19"/>
      <c r="BQ450" s="19"/>
      <c r="BR450" s="12"/>
      <c r="BS450" s="12">
        <f>SUM(BR445:BR449)</f>
        <v>1634</v>
      </c>
      <c r="BT450" s="21"/>
      <c r="BU450" s="19"/>
      <c r="BV450" s="348"/>
      <c r="BY450" s="19"/>
      <c r="BZ450" s="19"/>
      <c r="CA450" s="12"/>
      <c r="CB450" s="12">
        <f>SUM(CA445:CA449)</f>
        <v>1525.6000000000001</v>
      </c>
      <c r="CC450" s="21"/>
      <c r="CD450" s="19"/>
      <c r="CE450" s="348"/>
      <c r="CH450" s="19"/>
      <c r="CI450" s="19"/>
      <c r="CJ450" s="12"/>
      <c r="CK450" s="12">
        <f>SUM(CJ445:CJ449)</f>
        <v>1107.1999999999998</v>
      </c>
      <c r="CL450" s="21"/>
      <c r="CM450" s="19"/>
      <c r="CN450" s="348"/>
      <c r="CQ450" s="19"/>
      <c r="CR450" s="19"/>
      <c r="CS450" s="12"/>
      <c r="CT450" s="12">
        <f>SUM(CS445:CS449)</f>
        <v>1472</v>
      </c>
      <c r="CU450" s="21"/>
      <c r="CV450" s="19"/>
      <c r="CW450" s="348"/>
      <c r="CZ450" s="19"/>
      <c r="DA450" s="19"/>
      <c r="DB450" s="12"/>
      <c r="DC450" s="12">
        <f>SUM(DB445:DB449)</f>
        <v>1811.3000000000002</v>
      </c>
      <c r="DD450" s="21"/>
      <c r="DE450" s="19"/>
      <c r="DF450" s="348"/>
      <c r="DI450" s="19"/>
      <c r="DJ450" s="19"/>
      <c r="DK450" s="12"/>
      <c r="DL450" s="12">
        <f>SUM(DK445:DK449)</f>
        <v>1465.3</v>
      </c>
      <c r="DM450" s="21"/>
      <c r="DN450" s="19"/>
      <c r="DO450" s="348"/>
      <c r="DR450" s="19"/>
      <c r="DS450" s="19"/>
      <c r="DT450" s="12"/>
      <c r="DU450" s="12">
        <f>SUM(DT445:DT449)</f>
        <v>1365.8</v>
      </c>
      <c r="DV450" s="21"/>
      <c r="DW450" s="19"/>
      <c r="DX450" s="348"/>
      <c r="EA450" s="19"/>
      <c r="EB450" s="19"/>
      <c r="EC450" s="12"/>
      <c r="ED450" s="12">
        <f>SUM(EC445:EC449)</f>
        <v>1981.7</v>
      </c>
      <c r="EE450" s="21"/>
      <c r="EF450" s="19"/>
      <c r="EG450" s="348"/>
      <c r="EJ450" s="19"/>
      <c r="EK450" s="19"/>
      <c r="EL450" s="12"/>
      <c r="EM450" s="12">
        <f>SUM(EL445:EL449)</f>
        <v>1658.8</v>
      </c>
      <c r="EN450" s="21"/>
      <c r="EO450" s="19"/>
      <c r="EP450" s="348"/>
      <c r="ES450" s="19"/>
      <c r="ET450" s="19"/>
      <c r="EU450" s="12"/>
      <c r="EV450" s="12">
        <f>SUM(EU445:EU449)</f>
        <v>1401.7</v>
      </c>
      <c r="EW450" s="21"/>
      <c r="EX450" s="19"/>
      <c r="EY450" s="369"/>
      <c r="FB450" s="19"/>
      <c r="FC450" s="19"/>
      <c r="FD450" s="12"/>
      <c r="FE450" s="12">
        <f>SUM(FD445:FD449)</f>
        <v>1933.3</v>
      </c>
      <c r="FF450" s="21"/>
      <c r="FG450" s="19"/>
      <c r="FH450" s="348"/>
      <c r="FK450" s="19"/>
      <c r="FL450" s="19"/>
      <c r="FM450" s="12"/>
      <c r="FN450" s="12">
        <f>SUM(FM445:FM449)</f>
        <v>1042.4000000000001</v>
      </c>
      <c r="FO450" s="21"/>
      <c r="FP450" s="19"/>
      <c r="FQ450" s="348"/>
      <c r="FT450" s="19"/>
      <c r="FU450" s="19"/>
      <c r="FV450" s="12"/>
      <c r="FW450" s="12">
        <f>SUM(FV445:FV449)</f>
        <v>1231.5999999999999</v>
      </c>
      <c r="FX450" s="21"/>
      <c r="FY450" s="19"/>
      <c r="FZ450" s="348"/>
      <c r="GC450" s="19"/>
      <c r="GD450" s="19"/>
      <c r="GE450" s="12"/>
      <c r="GF450" s="12">
        <f>SUM(GE445:GE449)</f>
        <v>1160.7</v>
      </c>
      <c r="GG450" s="21"/>
      <c r="GH450" s="19"/>
      <c r="GI450" s="348"/>
      <c r="GL450" s="19"/>
      <c r="GM450" s="19"/>
      <c r="GN450" s="12"/>
      <c r="GO450" s="12">
        <f>SUM(GN445:GN449)</f>
        <v>1405.3</v>
      </c>
      <c r="GP450" s="21"/>
      <c r="GQ450" s="19"/>
      <c r="GR450" s="348"/>
      <c r="GU450" s="19"/>
      <c r="GV450" s="19"/>
      <c r="GW450" s="12"/>
      <c r="GX450" s="12">
        <f>SUM(GW445:GW449)</f>
        <v>1272.8000000000002</v>
      </c>
      <c r="GY450" s="21"/>
      <c r="GZ450" s="19"/>
      <c r="HA450" s="348"/>
      <c r="HD450" s="19"/>
      <c r="HE450" s="19"/>
      <c r="HF450" s="12"/>
      <c r="HG450" s="12">
        <f>SUM(HF445:HF449)</f>
        <v>2013.5</v>
      </c>
      <c r="HH450" s="21"/>
      <c r="HI450" s="19"/>
      <c r="HJ450" s="348"/>
      <c r="HM450" s="19"/>
      <c r="HN450" s="19"/>
      <c r="HO450" s="12"/>
      <c r="HP450" s="12">
        <f>SUM(HO445:HO449)</f>
        <v>1546.2</v>
      </c>
      <c r="HQ450" s="21"/>
      <c r="HR450" s="19"/>
      <c r="HS450" s="348"/>
      <c r="HV450" s="19"/>
      <c r="HW450" s="19"/>
      <c r="HX450" s="12"/>
      <c r="HY450" s="12">
        <f>SUM(HX445:HX449)</f>
        <v>1518.8999999999999</v>
      </c>
      <c r="HZ450" s="21"/>
      <c r="IA450" s="19"/>
      <c r="IB450" s="348"/>
      <c r="IE450" s="19"/>
      <c r="IF450" s="19"/>
      <c r="IG450" s="12"/>
      <c r="IH450" s="12">
        <f>SUM(IG445:IG449)</f>
        <v>1217.4000000000001</v>
      </c>
      <c r="II450" s="21"/>
      <c r="IJ450" s="19"/>
      <c r="IK450" s="348"/>
      <c r="IN450" s="19"/>
      <c r="IO450" s="19"/>
      <c r="IP450" s="12"/>
      <c r="IQ450" s="12">
        <f>SUM(IP445:IP449)</f>
        <v>1245.5</v>
      </c>
      <c r="IR450" s="21"/>
      <c r="IS450" s="19"/>
      <c r="IW450" s="19"/>
      <c r="IX450" s="19"/>
      <c r="IY450" s="19"/>
      <c r="IZ450" s="12">
        <f>SUM(IY445:IY449)</f>
        <v>0</v>
      </c>
      <c r="JA450" s="21"/>
      <c r="JB450" s="19"/>
      <c r="JC450" s="348"/>
      <c r="JF450" s="19"/>
      <c r="JG450" s="19"/>
      <c r="JH450" s="12"/>
      <c r="JI450" s="12">
        <f>SUM(JH445:JH449)</f>
        <v>1363.9</v>
      </c>
      <c r="JJ450" s="21"/>
      <c r="JK450" s="19"/>
      <c r="JL450" s="348"/>
      <c r="JO450" s="19"/>
      <c r="JP450" s="19"/>
      <c r="JQ450" s="12"/>
      <c r="JR450" s="12">
        <f>SUM(JQ445:JQ449)</f>
        <v>1911.9</v>
      </c>
      <c r="JS450" s="21"/>
      <c r="JT450" s="19"/>
      <c r="JU450" s="355"/>
      <c r="JX450" s="19"/>
      <c r="JY450" s="19"/>
      <c r="JZ450" s="12"/>
      <c r="KA450" s="12">
        <f>SUM(JZ445:JZ449)</f>
        <v>1333.7</v>
      </c>
      <c r="KB450" s="21"/>
      <c r="KC450" s="19"/>
      <c r="KD450" s="348"/>
      <c r="KG450" s="19"/>
      <c r="KH450" s="19"/>
      <c r="KI450" s="12"/>
      <c r="KJ450" s="12">
        <f>SUM(KI445:KI449)</f>
        <v>1138.5</v>
      </c>
      <c r="KK450" s="21"/>
      <c r="KL450" s="19"/>
      <c r="KM450" s="348"/>
      <c r="KP450" s="19"/>
      <c r="KQ450" s="19"/>
      <c r="KR450" s="12"/>
      <c r="KS450" s="12">
        <f>SUM(KR445:KR449)</f>
        <v>1580.8999999999999</v>
      </c>
      <c r="KT450" s="21"/>
      <c r="KU450" s="19"/>
      <c r="KV450" s="348"/>
      <c r="KY450" s="19"/>
      <c r="KZ450" s="19"/>
      <c r="LA450" s="12"/>
      <c r="LB450" s="12">
        <f>SUM(LA445:LA449)</f>
        <v>1425.1000000000001</v>
      </c>
      <c r="LC450" s="21"/>
      <c r="LD450" s="19"/>
      <c r="LE450" s="348"/>
      <c r="LH450" s="19"/>
      <c r="LI450" s="19"/>
      <c r="LJ450" s="12"/>
      <c r="LK450" s="12">
        <f>SUM(LJ445:LJ449)</f>
        <v>1266.7</v>
      </c>
      <c r="LL450" s="21"/>
      <c r="LM450" s="19"/>
      <c r="LN450" s="348"/>
      <c r="LQ450" s="19"/>
      <c r="LR450" s="19"/>
      <c r="LS450" s="12"/>
      <c r="LT450" s="12">
        <f>SUM(LS445:LS449)</f>
        <v>1266.8</v>
      </c>
      <c r="LU450" s="21"/>
      <c r="LV450" s="19"/>
      <c r="LW450" s="348"/>
      <c r="LZ450" s="19"/>
      <c r="MA450" s="19"/>
      <c r="MB450" s="12"/>
      <c r="MC450" s="12">
        <f>SUM(MB445:MB449)</f>
        <v>1153.0999999999999</v>
      </c>
      <c r="MD450" s="21"/>
      <c r="ME450" s="19"/>
      <c r="MF450" s="348"/>
      <c r="MI450" s="19"/>
      <c r="MJ450" s="19"/>
      <c r="MK450" s="12"/>
      <c r="ML450" s="12">
        <f>SUM(MK445:MK449)</f>
        <v>2128.3000000000002</v>
      </c>
      <c r="MM450" s="21"/>
      <c r="MN450" s="19"/>
      <c r="MO450" s="348"/>
      <c r="MR450" s="19"/>
      <c r="MS450" s="19"/>
      <c r="MT450" s="12"/>
      <c r="MU450" s="12">
        <f>SUM(MT445:MT449)</f>
        <v>2333.2999999999997</v>
      </c>
      <c r="MV450" s="21"/>
      <c r="MW450" s="19"/>
      <c r="MX450" s="348"/>
      <c r="NA450" s="19"/>
      <c r="NB450" s="19"/>
      <c r="NC450" s="12"/>
      <c r="ND450" s="12">
        <f>SUM(NC445:NC449)</f>
        <v>1419.9</v>
      </c>
      <c r="NE450" s="21"/>
      <c r="NF450" s="19"/>
      <c r="NG450" s="348"/>
      <c r="NJ450" s="19"/>
      <c r="NK450" s="19"/>
      <c r="NL450" s="12"/>
      <c r="NM450" s="12">
        <f>SUM(NL445:NL449)</f>
        <v>1771</v>
      </c>
      <c r="NN450" s="21"/>
      <c r="NO450" s="19"/>
      <c r="NP450" s="348"/>
      <c r="NS450" s="19"/>
      <c r="NT450" s="19"/>
      <c r="NU450" s="12"/>
      <c r="NV450" s="12">
        <f>SUM(NU445:NU449)</f>
        <v>1828.3999999999999</v>
      </c>
      <c r="NW450" s="21"/>
      <c r="NX450" s="19"/>
      <c r="NY450" s="348"/>
      <c r="OB450" s="19"/>
      <c r="OC450" s="19"/>
      <c r="OD450" s="12"/>
      <c r="OE450" s="12">
        <f>SUM(OD445:OD449)</f>
        <v>1641.5</v>
      </c>
      <c r="OF450" s="21"/>
      <c r="OG450" s="19"/>
      <c r="OH450" s="348"/>
      <c r="OK450" s="19"/>
      <c r="OL450" s="19"/>
      <c r="OM450" s="12"/>
      <c r="ON450" s="12">
        <f>SUM(OM445:OM449)</f>
        <v>1474.7</v>
      </c>
      <c r="OO450" s="21"/>
      <c r="OP450" s="19"/>
      <c r="OQ450" s="348"/>
      <c r="OT450" s="19"/>
      <c r="OU450" s="19"/>
      <c r="OV450" s="12"/>
      <c r="OW450" s="12">
        <f>SUM(OV445:OV449)</f>
        <v>1506.1000000000001</v>
      </c>
      <c r="OX450" s="21"/>
      <c r="OY450" s="19"/>
      <c r="OZ450" s="348"/>
      <c r="PC450" s="19"/>
      <c r="PD450" s="19"/>
      <c r="PE450" s="12"/>
      <c r="PF450" s="12">
        <f>SUM(PE445:PE449)</f>
        <v>1410.4</v>
      </c>
      <c r="PG450" s="21"/>
      <c r="PH450" s="19"/>
      <c r="PI450" s="348"/>
      <c r="PL450" s="19"/>
      <c r="PM450" s="19"/>
      <c r="PN450" s="12"/>
      <c r="PO450" s="12">
        <f>SUM(PN445:PN449)</f>
        <v>1482.3000000000002</v>
      </c>
      <c r="PP450" s="21"/>
      <c r="PQ450" s="19"/>
      <c r="PR450" s="348"/>
      <c r="PU450" s="19"/>
      <c r="PV450" s="19"/>
      <c r="PW450" s="12"/>
      <c r="PX450" s="12">
        <f>SUM(PW445:PW449)</f>
        <v>977</v>
      </c>
      <c r="PY450" s="21"/>
      <c r="PZ450" s="19"/>
      <c r="QD450" s="19"/>
      <c r="QE450" s="19"/>
      <c r="QF450" s="19"/>
      <c r="QG450" s="12">
        <f>SUM(QF445:QF449)</f>
        <v>0</v>
      </c>
      <c r="QH450" s="21"/>
      <c r="QI450" s="19"/>
      <c r="QJ450" s="348"/>
      <c r="QM450" s="19"/>
      <c r="QN450" s="19"/>
      <c r="QO450" s="12"/>
      <c r="QP450" s="12">
        <f>SUM(QO445:QO449)</f>
        <v>2156.8000000000002</v>
      </c>
      <c r="QQ450" s="21"/>
      <c r="QR450" s="19"/>
      <c r="QS450" s="369"/>
      <c r="QV450" s="19"/>
      <c r="QW450" s="19"/>
      <c r="QX450" s="12"/>
      <c r="QY450" s="12">
        <f>SUM(QX445:QX449)</f>
        <v>1506.1999999999998</v>
      </c>
      <c r="QZ450" s="21"/>
      <c r="RA450" s="19"/>
      <c r="RB450" s="348"/>
      <c r="RE450" s="19"/>
      <c r="RF450" s="19"/>
      <c r="RG450" s="12"/>
      <c r="RH450" s="12">
        <f>SUM(RG445:RG449)</f>
        <v>852</v>
      </c>
      <c r="RI450" s="21"/>
      <c r="RJ450" s="19"/>
      <c r="RK450" s="348"/>
      <c r="RN450" s="19"/>
      <c r="RO450" s="19"/>
      <c r="RP450" s="12"/>
      <c r="RQ450" s="12">
        <f>SUM(RP445:RP449)</f>
        <v>1550.8</v>
      </c>
      <c r="RR450" s="21"/>
      <c r="RS450" s="19"/>
      <c r="RW450" s="19"/>
      <c r="RX450" s="19"/>
      <c r="RY450" s="19"/>
      <c r="RZ450" s="12">
        <f>SUM(RY445:RY449)</f>
        <v>0</v>
      </c>
      <c r="SA450" s="316"/>
      <c r="SB450" s="19"/>
      <c r="SF450" s="19"/>
      <c r="SG450" s="19"/>
      <c r="SH450" s="19"/>
      <c r="SI450" s="12">
        <f>SUM(SH445:SH449)</f>
        <v>0</v>
      </c>
      <c r="SJ450" s="316"/>
      <c r="SK450" s="19"/>
      <c r="SO450" s="19"/>
      <c r="SP450" s="19"/>
      <c r="SQ450" s="19"/>
      <c r="SR450" s="12">
        <f>SUM(SQ445:SQ449)</f>
        <v>0</v>
      </c>
      <c r="SS450" s="316"/>
      <c r="ST450" s="19"/>
      <c r="SX450" s="19"/>
      <c r="SY450" s="19"/>
      <c r="SZ450" s="19"/>
      <c r="TA450" s="12">
        <f>SUM(SZ445:SZ449)</f>
        <v>0</v>
      </c>
      <c r="TB450" s="316"/>
      <c r="TC450" s="19"/>
      <c r="TD450" s="348"/>
      <c r="TG450" s="19"/>
      <c r="TJ450" s="12">
        <f>SUM(TI445:TI449)</f>
        <v>1665.3000000000002</v>
      </c>
      <c r="TK450" s="316"/>
      <c r="TL450" s="19"/>
      <c r="TM450" s="348"/>
      <c r="TP450" s="19"/>
      <c r="TS450" s="12">
        <f>SUM(TR445:TR449)</f>
        <v>1453.8000000000002</v>
      </c>
      <c r="TT450" s="316"/>
      <c r="TU450" s="19"/>
      <c r="TV450" s="348"/>
      <c r="TY450" s="19"/>
      <c r="UB450" s="12">
        <f>SUM(UA445:UA449)</f>
        <v>1551.5</v>
      </c>
      <c r="UC450" s="316"/>
      <c r="UD450" s="19"/>
      <c r="UE450" s="360"/>
      <c r="UH450" s="19"/>
      <c r="UK450" s="12">
        <f>SUM(UJ445:UJ449)</f>
        <v>1058.1999999999998</v>
      </c>
      <c r="UL450" s="316"/>
      <c r="UM450" s="19"/>
      <c r="UN450" s="359"/>
      <c r="UQ450" s="19"/>
      <c r="UT450" s="12">
        <f>SUM(US445:US449)</f>
        <v>1810.2000000000003</v>
      </c>
      <c r="UU450" s="316"/>
      <c r="UV450" s="19"/>
      <c r="UW450" s="348"/>
      <c r="UZ450" s="19"/>
      <c r="VC450" s="12">
        <f>SUM(VB445:VB449)</f>
        <v>1282.3999999999999</v>
      </c>
      <c r="VD450" s="316"/>
      <c r="VE450" s="19"/>
      <c r="VF450" s="348"/>
      <c r="VI450" s="19"/>
      <c r="VL450" s="12">
        <f>SUM(VK445:VK449)</f>
        <v>1276.5</v>
      </c>
      <c r="VM450" s="316"/>
      <c r="VN450" s="19"/>
      <c r="VR450" s="19"/>
      <c r="VU450" s="12">
        <f>SUM(VT445:VT449)</f>
        <v>1943.6</v>
      </c>
      <c r="VV450" s="316"/>
      <c r="VW450" s="19"/>
      <c r="VX450" s="348"/>
      <c r="WA450" s="19"/>
      <c r="WD450" s="12">
        <f>SUM(WC445:WC449)</f>
        <v>1165.0999999999999</v>
      </c>
      <c r="WE450" s="316"/>
      <c r="WF450" s="19"/>
      <c r="WG450" s="348"/>
      <c r="WJ450" s="19"/>
      <c r="WM450" s="12">
        <f>SUM(WL445:WL449)</f>
        <v>1582.7</v>
      </c>
      <c r="WN450" s="316"/>
      <c r="WO450" s="19"/>
      <c r="WP450" s="348"/>
      <c r="WS450" s="19"/>
      <c r="WV450" s="12">
        <f>SUM(WU445:WU449)</f>
        <v>1269.3</v>
      </c>
      <c r="WW450" s="316"/>
      <c r="WX450" s="19"/>
      <c r="WY450" s="348"/>
      <c r="XB450" s="19"/>
      <c r="XE450" s="12">
        <f>SUM(XD445:XD449)</f>
        <v>1611.1999999999998</v>
      </c>
      <c r="XF450" s="316"/>
      <c r="XG450" s="19"/>
      <c r="XH450" s="348"/>
      <c r="XK450" s="19"/>
      <c r="XN450" s="12">
        <f>SUM(XM445:XM449)</f>
        <v>1203.9000000000001</v>
      </c>
      <c r="XO450" s="316"/>
      <c r="XP450" s="19"/>
      <c r="XT450" s="19"/>
      <c r="XW450" s="12">
        <f>SUM(XV445:XV449)</f>
        <v>1111.9000000000001</v>
      </c>
      <c r="XX450" s="316"/>
      <c r="XY450" s="19"/>
      <c r="XZ450" s="348"/>
      <c r="YC450" s="19"/>
      <c r="YF450" s="12">
        <f>SUM(YE445:YE449)</f>
        <v>1638.3999999999999</v>
      </c>
      <c r="YG450" s="316"/>
      <c r="YH450" s="19"/>
      <c r="YI450" s="366"/>
      <c r="YL450" s="19"/>
      <c r="YO450" s="12">
        <f>SUM(YN445:YN449)</f>
        <v>2373.8999999999996</v>
      </c>
      <c r="YP450" s="316"/>
      <c r="YQ450" s="19"/>
      <c r="YR450" s="348"/>
      <c r="YU450" s="19"/>
      <c r="YX450" s="12">
        <f>SUM(YW445:YW449)</f>
        <v>2550.9</v>
      </c>
      <c r="YY450" s="316"/>
      <c r="YZ450" s="19"/>
      <c r="ZA450" s="348"/>
      <c r="ZD450" s="19"/>
      <c r="ZG450" s="12">
        <f>SUM(ZF445:ZF449)</f>
        <v>1119.3</v>
      </c>
      <c r="ZH450" s="316"/>
      <c r="ZI450" s="19"/>
      <c r="ZJ450" s="348"/>
      <c r="ZM450" s="19"/>
      <c r="ZP450" s="12">
        <f>SUM(ZO445:ZO449)</f>
        <v>1872.3</v>
      </c>
      <c r="ZQ450" s="316"/>
      <c r="ZR450" s="19"/>
      <c r="ZS450" s="348"/>
      <c r="ZV450" s="19"/>
      <c r="ZY450" s="12">
        <f>SUM(ZX445:ZX449)</f>
        <v>1647.3</v>
      </c>
      <c r="ZZ450" s="316"/>
      <c r="AAA450" s="394"/>
      <c r="AAB450" s="395"/>
      <c r="AAC450" s="395"/>
      <c r="AAD450" s="395"/>
      <c r="AAE450" s="394"/>
      <c r="AAF450" s="395"/>
      <c r="AAG450" s="395"/>
      <c r="AAH450" s="267"/>
      <c r="AAI450" s="395"/>
      <c r="AAJ450" s="394"/>
      <c r="AAK450" s="395"/>
      <c r="AAL450" s="395"/>
      <c r="AAM450" s="395"/>
      <c r="AAN450" s="394"/>
      <c r="AAO450" s="395"/>
      <c r="AAP450" s="395"/>
      <c r="AAQ450" s="267"/>
      <c r="AAR450" s="395"/>
      <c r="AAS450" s="394"/>
      <c r="AAT450" s="395"/>
      <c r="AAU450" s="395"/>
      <c r="AAV450" s="395"/>
      <c r="AAW450" s="394"/>
      <c r="AAX450" s="395"/>
      <c r="AAY450" s="395"/>
      <c r="AAZ450" s="267"/>
      <c r="ABA450" s="395"/>
      <c r="ABB450" s="394"/>
      <c r="ABC450" s="395"/>
      <c r="ABD450" s="395"/>
      <c r="ABE450" s="395"/>
      <c r="ABF450" s="394"/>
      <c r="ABG450" s="395"/>
      <c r="ABH450" s="395"/>
      <c r="ABI450" s="267"/>
      <c r="ABJ450" s="395"/>
      <c r="ABK450" s="394"/>
      <c r="ABL450" s="395"/>
      <c r="ABM450" s="395"/>
      <c r="ABN450" s="395"/>
      <c r="ABO450" s="394"/>
      <c r="ABP450" s="395"/>
      <c r="ABQ450" s="395"/>
      <c r="ABR450" s="267"/>
      <c r="ABS450" s="395"/>
      <c r="ABT450" s="394"/>
      <c r="ABU450" s="395"/>
      <c r="ABV450" s="395"/>
      <c r="ABW450" s="395"/>
      <c r="ABX450" s="394"/>
      <c r="ABY450" s="395"/>
      <c r="ABZ450" s="395"/>
      <c r="ACA450" s="267"/>
      <c r="ACB450" s="395"/>
      <c r="ACC450" s="394"/>
      <c r="ACD450" s="395"/>
      <c r="ACE450" s="395"/>
      <c r="ACF450" s="395"/>
      <c r="ACG450" s="394"/>
      <c r="ACH450" s="395"/>
      <c r="ACI450" s="395"/>
      <c r="ACJ450" s="267"/>
      <c r="ACK450" s="395"/>
      <c r="ACL450" s="394"/>
      <c r="ACM450" s="395"/>
      <c r="ACN450" s="395"/>
      <c r="ACO450" s="395"/>
      <c r="ACP450" s="394"/>
      <c r="ACQ450" s="395"/>
      <c r="ACR450" s="395"/>
      <c r="ACS450" s="267"/>
      <c r="ACT450" s="395"/>
      <c r="ACU450" s="394"/>
      <c r="ACV450" s="395"/>
      <c r="ACW450" s="395"/>
      <c r="ACX450" s="395"/>
      <c r="ACY450" s="394"/>
      <c r="ACZ450" s="395"/>
      <c r="ADA450" s="395"/>
      <c r="ADB450" s="267"/>
      <c r="ADC450" s="395"/>
      <c r="ADD450" s="394"/>
      <c r="ADE450" s="395"/>
      <c r="ADF450" s="395"/>
      <c r="ADG450" s="395"/>
      <c r="ADH450" s="394"/>
      <c r="ADI450" s="395"/>
      <c r="ADJ450" s="395"/>
      <c r="ADK450" s="267"/>
      <c r="ADL450" s="395"/>
      <c r="ADM450" s="394"/>
      <c r="ADN450" s="395"/>
      <c r="ADO450" s="395"/>
      <c r="ADP450" s="395"/>
      <c r="ADQ450" s="394"/>
      <c r="ADR450" s="395"/>
      <c r="ADS450" s="395"/>
      <c r="ADT450" s="267"/>
      <c r="ADU450" s="395"/>
      <c r="ADV450" s="394"/>
      <c r="ADW450" s="395"/>
      <c r="ADX450" s="395"/>
      <c r="ADY450" s="395"/>
      <c r="ADZ450" s="394"/>
      <c r="AEA450" s="395"/>
      <c r="AEB450" s="395"/>
      <c r="AEC450" s="267"/>
      <c r="AED450" s="395"/>
    </row>
    <row r="451" spans="1:810" s="20" customFormat="1" ht="15">
      <c r="A451" s="19" t="s">
        <v>85</v>
      </c>
      <c r="B451" s="347" t="s">
        <v>636</v>
      </c>
      <c r="D451" s="350"/>
      <c r="E451" s="350">
        <f>SUM($F$1381)</f>
        <v>365</v>
      </c>
      <c r="F451" s="19" t="s">
        <v>61</v>
      </c>
      <c r="G451" s="12">
        <f>E451*1.5</f>
        <v>547.5</v>
      </c>
      <c r="H451" s="12"/>
      <c r="I451" s="21"/>
      <c r="J451" s="19" t="s">
        <v>85</v>
      </c>
      <c r="K451" s="347" t="s">
        <v>483</v>
      </c>
      <c r="N451" s="350">
        <f>SUM($F$1263)</f>
        <v>128</v>
      </c>
      <c r="O451" s="19" t="s">
        <v>61</v>
      </c>
      <c r="P451" s="12">
        <f>N451*1.5</f>
        <v>192</v>
      </c>
      <c r="Q451" s="12"/>
      <c r="R451" s="21"/>
      <c r="S451" s="19" t="s">
        <v>85</v>
      </c>
      <c r="T451" s="347" t="s">
        <v>792</v>
      </c>
      <c r="W451" s="350">
        <f>SUM($F$988)</f>
        <v>12</v>
      </c>
      <c r="X451" s="19" t="s">
        <v>61</v>
      </c>
      <c r="Y451" s="12">
        <f>W451*1.5</f>
        <v>18</v>
      </c>
      <c r="Z451" s="12"/>
      <c r="AA451" s="21"/>
      <c r="AB451" s="19" t="s">
        <v>85</v>
      </c>
      <c r="AC451" s="347" t="s">
        <v>568</v>
      </c>
      <c r="AF451" s="350">
        <f>SUM($F$699)</f>
        <v>426</v>
      </c>
      <c r="AG451" s="19" t="s">
        <v>61</v>
      </c>
      <c r="AH451" s="12">
        <f>AF451*1.5</f>
        <v>639</v>
      </c>
      <c r="AI451" s="12"/>
      <c r="AJ451" s="21"/>
      <c r="AK451" s="19" t="s">
        <v>85</v>
      </c>
      <c r="AL451" s="347" t="s">
        <v>509</v>
      </c>
      <c r="AO451" s="350">
        <f>SUM($F$1059)</f>
        <v>118</v>
      </c>
      <c r="AP451" s="19" t="s">
        <v>61</v>
      </c>
      <c r="AQ451" s="12">
        <f>AO451*1.5</f>
        <v>177</v>
      </c>
      <c r="AR451" s="12"/>
      <c r="AS451" s="21"/>
      <c r="AT451" s="19" t="s">
        <v>85</v>
      </c>
      <c r="AU451" s="347" t="s">
        <v>509</v>
      </c>
      <c r="AX451" s="350">
        <f>SUM($F$1059)</f>
        <v>118</v>
      </c>
      <c r="AY451" s="19" t="s">
        <v>61</v>
      </c>
      <c r="AZ451" s="12">
        <f>AX451*1.5</f>
        <v>177</v>
      </c>
      <c r="BA451" s="12"/>
      <c r="BB451" s="21"/>
      <c r="BC451" s="19" t="s">
        <v>85</v>
      </c>
      <c r="BD451" s="347" t="s">
        <v>493</v>
      </c>
      <c r="BG451" s="350">
        <f>SUM($F$1399)</f>
        <v>529</v>
      </c>
      <c r="BH451" s="19" t="s">
        <v>61</v>
      </c>
      <c r="BI451" s="12">
        <f>BG451*1.5</f>
        <v>793.5</v>
      </c>
      <c r="BJ451" s="12"/>
      <c r="BK451" s="21"/>
      <c r="BL451" s="19" t="s">
        <v>85</v>
      </c>
      <c r="BM451" s="347" t="s">
        <v>464</v>
      </c>
      <c r="BP451" s="350">
        <f>SUM($F$601)</f>
        <v>338</v>
      </c>
      <c r="BQ451" s="19" t="s">
        <v>61</v>
      </c>
      <c r="BR451" s="12">
        <f>BP451*1.5</f>
        <v>507</v>
      </c>
      <c r="BS451" s="12"/>
      <c r="BT451" s="21"/>
      <c r="BU451" s="19" t="s">
        <v>85</v>
      </c>
      <c r="BV451" s="347" t="s">
        <v>573</v>
      </c>
      <c r="BY451" s="350">
        <f>SUM($F$934)</f>
        <v>519</v>
      </c>
      <c r="BZ451" s="19" t="s">
        <v>61</v>
      </c>
      <c r="CA451" s="12">
        <f>BY451*1.5</f>
        <v>778.5</v>
      </c>
      <c r="CB451" s="12"/>
      <c r="CC451" s="21"/>
      <c r="CD451" s="19" t="s">
        <v>85</v>
      </c>
      <c r="CE451" s="347" t="s">
        <v>492</v>
      </c>
      <c r="CH451" s="350">
        <f>SUM($F$1226)</f>
        <v>348</v>
      </c>
      <c r="CI451" s="19" t="s">
        <v>61</v>
      </c>
      <c r="CJ451" s="12">
        <f>CH451*1.5</f>
        <v>522</v>
      </c>
      <c r="CK451" s="12"/>
      <c r="CL451" s="21"/>
      <c r="CM451" s="19" t="s">
        <v>85</v>
      </c>
      <c r="CN451" s="347" t="s">
        <v>488</v>
      </c>
      <c r="CQ451" s="350">
        <f>SUM($F$1079)</f>
        <v>38</v>
      </c>
      <c r="CR451" s="19" t="s">
        <v>61</v>
      </c>
      <c r="CS451" s="12">
        <f>CQ451*1.5</f>
        <v>57</v>
      </c>
      <c r="CT451" s="12"/>
      <c r="CU451" s="21"/>
      <c r="CV451" s="19" t="s">
        <v>85</v>
      </c>
      <c r="CW451" s="347" t="s">
        <v>483</v>
      </c>
      <c r="CZ451" s="350">
        <f>SUM($F$1263)</f>
        <v>128</v>
      </c>
      <c r="DA451" s="19" t="s">
        <v>61</v>
      </c>
      <c r="DB451" s="12">
        <f>CZ451*1.5</f>
        <v>192</v>
      </c>
      <c r="DC451" s="12"/>
      <c r="DD451" s="21"/>
      <c r="DE451" s="19" t="s">
        <v>85</v>
      </c>
      <c r="DF451" s="347" t="s">
        <v>833</v>
      </c>
      <c r="DI451" s="350">
        <f>SUM($F$1637)</f>
        <v>113</v>
      </c>
      <c r="DJ451" s="19" t="s">
        <v>61</v>
      </c>
      <c r="DK451" s="12">
        <f>DI451*1.5</f>
        <v>169.5</v>
      </c>
      <c r="DL451" s="12"/>
      <c r="DM451" s="21"/>
      <c r="DN451" s="19" t="s">
        <v>85</v>
      </c>
      <c r="DO451" s="347" t="s">
        <v>492</v>
      </c>
      <c r="DR451" s="350">
        <f>SUM($F$1226)</f>
        <v>348</v>
      </c>
      <c r="DS451" s="19" t="s">
        <v>61</v>
      </c>
      <c r="DT451" s="12">
        <f>DR451*1.5</f>
        <v>522</v>
      </c>
      <c r="DU451" s="12"/>
      <c r="DV451" s="21"/>
      <c r="DW451" s="19" t="s">
        <v>85</v>
      </c>
      <c r="DX451" s="347" t="s">
        <v>509</v>
      </c>
      <c r="EA451" s="350">
        <f>SUM($F$1059)</f>
        <v>118</v>
      </c>
      <c r="EB451" s="19" t="s">
        <v>61</v>
      </c>
      <c r="EC451" s="12">
        <f>EA451*1.5</f>
        <v>177</v>
      </c>
      <c r="ED451" s="12"/>
      <c r="EE451" s="21"/>
      <c r="EF451" s="19" t="s">
        <v>85</v>
      </c>
      <c r="EG451" s="347" t="s">
        <v>516</v>
      </c>
      <c r="EJ451" s="350">
        <f>SUM($F$1764)</f>
        <v>122</v>
      </c>
      <c r="EK451" s="19" t="s">
        <v>61</v>
      </c>
      <c r="EL451" s="12">
        <f>EJ451*1.5</f>
        <v>183</v>
      </c>
      <c r="EM451" s="12"/>
      <c r="EN451" s="21"/>
      <c r="EO451" s="19" t="s">
        <v>85</v>
      </c>
      <c r="EP451" s="347" t="s">
        <v>634</v>
      </c>
      <c r="ES451" s="350">
        <f>SUM($F$1064)</f>
        <v>0</v>
      </c>
      <c r="ET451" s="19" t="s">
        <v>61</v>
      </c>
      <c r="EU451" s="12">
        <f>ES451*1.5</f>
        <v>0</v>
      </c>
      <c r="EV451" s="12"/>
      <c r="EW451" s="21"/>
      <c r="EX451" s="19" t="s">
        <v>85</v>
      </c>
      <c r="EY451" s="368" t="s">
        <v>512</v>
      </c>
      <c r="FB451" s="350">
        <f>SUM($F$1314)</f>
        <v>339</v>
      </c>
      <c r="FC451" s="19" t="s">
        <v>61</v>
      </c>
      <c r="FD451" s="12">
        <f>FB451*1.5</f>
        <v>508.5</v>
      </c>
      <c r="FE451" s="12"/>
      <c r="FF451" s="21"/>
      <c r="FG451" s="19" t="s">
        <v>85</v>
      </c>
      <c r="FH451" s="347" t="s">
        <v>603</v>
      </c>
      <c r="FK451" s="350">
        <f>SUM($F$791)</f>
        <v>0</v>
      </c>
      <c r="FL451" s="19" t="s">
        <v>61</v>
      </c>
      <c r="FM451" s="12">
        <f>FK451*1.5</f>
        <v>0</v>
      </c>
      <c r="FN451" s="12"/>
      <c r="FO451" s="21"/>
      <c r="FP451" s="19" t="s">
        <v>85</v>
      </c>
      <c r="FQ451" s="347" t="s">
        <v>479</v>
      </c>
      <c r="FT451" s="350">
        <f>SUM($F$802)</f>
        <v>231</v>
      </c>
      <c r="FU451" s="19" t="s">
        <v>61</v>
      </c>
      <c r="FV451" s="12">
        <f>FT451*1.5</f>
        <v>346.5</v>
      </c>
      <c r="FW451" s="12"/>
      <c r="FX451" s="21"/>
      <c r="FY451" s="19" t="s">
        <v>85</v>
      </c>
      <c r="FZ451" s="347" t="s">
        <v>464</v>
      </c>
      <c r="GC451" s="350">
        <f>SUM($F$601)</f>
        <v>338</v>
      </c>
      <c r="GD451" s="19" t="s">
        <v>61</v>
      </c>
      <c r="GE451" s="12">
        <f>GC451*1.5</f>
        <v>507</v>
      </c>
      <c r="GF451" s="12"/>
      <c r="GG451" s="21"/>
      <c r="GH451" s="19" t="s">
        <v>85</v>
      </c>
      <c r="GI451" s="347" t="s">
        <v>482</v>
      </c>
      <c r="GL451" s="350">
        <f>SUM($F$1092)</f>
        <v>639</v>
      </c>
      <c r="GM451" s="19" t="s">
        <v>61</v>
      </c>
      <c r="GN451" s="12">
        <f>GL451*1.5</f>
        <v>958.5</v>
      </c>
      <c r="GO451" s="12"/>
      <c r="GP451" s="21"/>
      <c r="GQ451" s="19" t="s">
        <v>85</v>
      </c>
      <c r="GR451" s="347" t="s">
        <v>464</v>
      </c>
      <c r="GU451" s="350">
        <f>SUM($F$601)</f>
        <v>338</v>
      </c>
      <c r="GV451" s="19" t="s">
        <v>61</v>
      </c>
      <c r="GW451" s="12">
        <f>GU451*1.5</f>
        <v>507</v>
      </c>
      <c r="GX451" s="12"/>
      <c r="GY451" s="21"/>
      <c r="GZ451" s="19" t="s">
        <v>85</v>
      </c>
      <c r="HA451" s="347" t="s">
        <v>488</v>
      </c>
      <c r="HD451" s="350">
        <f>SUM($F$1079)</f>
        <v>38</v>
      </c>
      <c r="HE451" s="19" t="s">
        <v>61</v>
      </c>
      <c r="HF451" s="12">
        <f>HD451*1.5</f>
        <v>57</v>
      </c>
      <c r="HG451" s="12"/>
      <c r="HH451" s="21"/>
      <c r="HI451" s="19" t="s">
        <v>85</v>
      </c>
      <c r="HJ451" s="347" t="s">
        <v>464</v>
      </c>
      <c r="HM451" s="350">
        <f>SUM($F$601)</f>
        <v>338</v>
      </c>
      <c r="HN451" s="19" t="s">
        <v>61</v>
      </c>
      <c r="HO451" s="12">
        <f>HM451*1.5</f>
        <v>507</v>
      </c>
      <c r="HP451" s="12"/>
      <c r="HQ451" s="21"/>
      <c r="HR451" s="19" t="s">
        <v>85</v>
      </c>
      <c r="HS451" s="347" t="s">
        <v>492</v>
      </c>
      <c r="HV451" s="350">
        <f>SUM($F$1226)</f>
        <v>348</v>
      </c>
      <c r="HW451" s="19" t="s">
        <v>61</v>
      </c>
      <c r="HX451" s="12">
        <f>HV451*1.5</f>
        <v>522</v>
      </c>
      <c r="HY451" s="12"/>
      <c r="HZ451" s="21"/>
      <c r="IA451" s="19" t="s">
        <v>85</v>
      </c>
      <c r="IB451" s="347" t="s">
        <v>483</v>
      </c>
      <c r="IE451" s="350">
        <f>SUM($F$1263)</f>
        <v>128</v>
      </c>
      <c r="IF451" s="19" t="s">
        <v>61</v>
      </c>
      <c r="IG451" s="12">
        <f>IE451*1.5</f>
        <v>192</v>
      </c>
      <c r="IH451" s="12"/>
      <c r="II451" s="21"/>
      <c r="IJ451" s="19" t="s">
        <v>85</v>
      </c>
      <c r="IK451" s="347" t="s">
        <v>508</v>
      </c>
      <c r="IN451" s="350">
        <f>SUM($F$784)</f>
        <v>118</v>
      </c>
      <c r="IO451" s="19" t="s">
        <v>61</v>
      </c>
      <c r="IP451" s="12">
        <f>IN451*1.5</f>
        <v>177</v>
      </c>
      <c r="IQ451" s="12"/>
      <c r="IR451" s="21"/>
      <c r="IS451" s="19" t="s">
        <v>85</v>
      </c>
      <c r="IT451" s="325" t="s">
        <v>189</v>
      </c>
      <c r="IW451" s="364" t="s">
        <v>189</v>
      </c>
      <c r="IX451" s="19" t="s">
        <v>61</v>
      </c>
      <c r="IY451" s="364" t="s">
        <v>189</v>
      </c>
      <c r="IZ451" s="12"/>
      <c r="JA451" s="21"/>
      <c r="JB451" s="19" t="s">
        <v>85</v>
      </c>
      <c r="JC451" s="347" t="s">
        <v>509</v>
      </c>
      <c r="JF451" s="350">
        <f>SUM($F$1059)</f>
        <v>118</v>
      </c>
      <c r="JG451" s="19" t="s">
        <v>61</v>
      </c>
      <c r="JH451" s="12">
        <f>JF451*1.5</f>
        <v>177</v>
      </c>
      <c r="JI451" s="12"/>
      <c r="JJ451" s="21"/>
      <c r="JK451" s="19" t="s">
        <v>85</v>
      </c>
      <c r="JL451" s="347" t="s">
        <v>464</v>
      </c>
      <c r="JO451" s="350">
        <f>SUM($F$601)</f>
        <v>338</v>
      </c>
      <c r="JP451" s="19" t="s">
        <v>61</v>
      </c>
      <c r="JQ451" s="12">
        <f>JO451*1.5</f>
        <v>507</v>
      </c>
      <c r="JR451" s="12"/>
      <c r="JS451" s="21"/>
      <c r="JT451" s="19" t="s">
        <v>85</v>
      </c>
      <c r="JU451" s="347" t="s">
        <v>464</v>
      </c>
      <c r="JX451" s="350">
        <f>SUM($F$601)</f>
        <v>338</v>
      </c>
      <c r="JY451" s="19" t="s">
        <v>61</v>
      </c>
      <c r="JZ451" s="12">
        <f>JX451*1.5</f>
        <v>507</v>
      </c>
      <c r="KA451" s="12"/>
      <c r="KB451" s="21"/>
      <c r="KC451" s="19" t="s">
        <v>85</v>
      </c>
      <c r="KD451" s="347" t="s">
        <v>509</v>
      </c>
      <c r="KG451" s="350">
        <f>SUM($F$1059)</f>
        <v>118</v>
      </c>
      <c r="KH451" s="19" t="s">
        <v>61</v>
      </c>
      <c r="KI451" s="12">
        <f>KG451*1.5</f>
        <v>177</v>
      </c>
      <c r="KJ451" s="12"/>
      <c r="KK451" s="21"/>
      <c r="KL451" s="19" t="s">
        <v>85</v>
      </c>
      <c r="KM451" s="347" t="s">
        <v>464</v>
      </c>
      <c r="KP451" s="350">
        <f>SUM($F$601)</f>
        <v>338</v>
      </c>
      <c r="KQ451" s="19" t="s">
        <v>61</v>
      </c>
      <c r="KR451" s="12">
        <f>KP451*1.5</f>
        <v>507</v>
      </c>
      <c r="KS451" s="12"/>
      <c r="KT451" s="21"/>
      <c r="KU451" s="19" t="s">
        <v>85</v>
      </c>
      <c r="KV451" s="347" t="s">
        <v>479</v>
      </c>
      <c r="KY451" s="350">
        <f>SUM($F$802)</f>
        <v>231</v>
      </c>
      <c r="KZ451" s="19" t="s">
        <v>61</v>
      </c>
      <c r="LA451" s="12">
        <f>KY451*1.5</f>
        <v>346.5</v>
      </c>
      <c r="LB451" s="12"/>
      <c r="LC451" s="21"/>
      <c r="LD451" s="19" t="s">
        <v>85</v>
      </c>
      <c r="LE451" s="347" t="s">
        <v>509</v>
      </c>
      <c r="LH451" s="350">
        <f>SUM($F$1059)</f>
        <v>118</v>
      </c>
      <c r="LI451" s="19" t="s">
        <v>61</v>
      </c>
      <c r="LJ451" s="12">
        <f>LH451*1.5</f>
        <v>177</v>
      </c>
      <c r="LK451" s="12"/>
      <c r="LL451" s="21"/>
      <c r="LM451" s="19" t="s">
        <v>85</v>
      </c>
      <c r="LN451" s="347" t="s">
        <v>509</v>
      </c>
      <c r="LQ451" s="350">
        <f>SUM($F$1059)</f>
        <v>118</v>
      </c>
      <c r="LR451" s="19" t="s">
        <v>61</v>
      </c>
      <c r="LS451" s="12">
        <f>LQ451*1.5</f>
        <v>177</v>
      </c>
      <c r="LT451" s="12"/>
      <c r="LU451" s="21"/>
      <c r="LV451" s="19" t="s">
        <v>85</v>
      </c>
      <c r="LW451" s="347" t="s">
        <v>658</v>
      </c>
      <c r="LZ451" s="350">
        <f>SUM($F$756)</f>
        <v>365</v>
      </c>
      <c r="MA451" s="19" t="s">
        <v>61</v>
      </c>
      <c r="MB451" s="12">
        <f>LZ451*1.5</f>
        <v>547.5</v>
      </c>
      <c r="MC451" s="12"/>
      <c r="MD451" s="21"/>
      <c r="ME451" s="19" t="s">
        <v>85</v>
      </c>
      <c r="MF451" s="347" t="s">
        <v>490</v>
      </c>
      <c r="MI451" s="350">
        <f>SUM($F$1690)</f>
        <v>29</v>
      </c>
      <c r="MJ451" s="19" t="s">
        <v>61</v>
      </c>
      <c r="MK451" s="12">
        <f>MI451*1.5</f>
        <v>43.5</v>
      </c>
      <c r="ML451" s="12"/>
      <c r="MM451" s="21"/>
      <c r="MN451" s="19" t="s">
        <v>85</v>
      </c>
      <c r="MO451" s="347" t="s">
        <v>964</v>
      </c>
      <c r="MR451" s="350">
        <f>SUM($F$1024)</f>
        <v>488</v>
      </c>
      <c r="MS451" s="19" t="s">
        <v>61</v>
      </c>
      <c r="MT451" s="12">
        <f>MR451*1.5</f>
        <v>732</v>
      </c>
      <c r="MU451" s="12"/>
      <c r="MV451" s="21"/>
      <c r="MW451" s="19" t="s">
        <v>85</v>
      </c>
      <c r="MX451" s="347" t="s">
        <v>509</v>
      </c>
      <c r="NA451" s="350">
        <f>SUM($F$1059)</f>
        <v>118</v>
      </c>
      <c r="NB451" s="19" t="s">
        <v>61</v>
      </c>
      <c r="NC451" s="12">
        <f>NA451*1.5</f>
        <v>177</v>
      </c>
      <c r="ND451" s="12"/>
      <c r="NE451" s="21"/>
      <c r="NF451" s="19" t="s">
        <v>85</v>
      </c>
      <c r="NG451" s="347" t="s">
        <v>451</v>
      </c>
      <c r="NJ451" s="350">
        <f>SUM($F$1648)</f>
        <v>85</v>
      </c>
      <c r="NK451" s="19" t="s">
        <v>61</v>
      </c>
      <c r="NL451" s="12">
        <f>NJ451*1.5</f>
        <v>127.5</v>
      </c>
      <c r="NM451" s="12"/>
      <c r="NN451" s="21"/>
      <c r="NO451" s="19" t="s">
        <v>85</v>
      </c>
      <c r="NP451" s="347" t="s">
        <v>568</v>
      </c>
      <c r="NS451" s="350">
        <f>SUM($F$699)</f>
        <v>426</v>
      </c>
      <c r="NT451" s="19" t="s">
        <v>61</v>
      </c>
      <c r="NU451" s="12">
        <f>NS451*1.5</f>
        <v>639</v>
      </c>
      <c r="NV451" s="12"/>
      <c r="NW451" s="21"/>
      <c r="NX451" s="19" t="s">
        <v>85</v>
      </c>
      <c r="NY451" s="347" t="s">
        <v>509</v>
      </c>
      <c r="OB451" s="350">
        <f>SUM($F$1059)</f>
        <v>118</v>
      </c>
      <c r="OC451" s="19" t="s">
        <v>61</v>
      </c>
      <c r="OD451" s="12">
        <f>OB451*1.5</f>
        <v>177</v>
      </c>
      <c r="OE451" s="12"/>
      <c r="OF451" s="21"/>
      <c r="OG451" s="19" t="s">
        <v>85</v>
      </c>
      <c r="OH451" s="347" t="s">
        <v>509</v>
      </c>
      <c r="OK451" s="350">
        <f>SUM($F$1059)</f>
        <v>118</v>
      </c>
      <c r="OL451" s="19" t="s">
        <v>61</v>
      </c>
      <c r="OM451" s="12">
        <f>OK451*1.5</f>
        <v>177</v>
      </c>
      <c r="ON451" s="12"/>
      <c r="OO451" s="21"/>
      <c r="OP451" s="19" t="s">
        <v>85</v>
      </c>
      <c r="OQ451" s="347" t="s">
        <v>464</v>
      </c>
      <c r="OT451" s="350">
        <f>SUM($F$601)</f>
        <v>338</v>
      </c>
      <c r="OU451" s="19" t="s">
        <v>61</v>
      </c>
      <c r="OV451" s="12">
        <f>OT451*1.5</f>
        <v>507</v>
      </c>
      <c r="OW451" s="12"/>
      <c r="OX451" s="21"/>
      <c r="OY451" s="19" t="s">
        <v>85</v>
      </c>
      <c r="OZ451" s="347" t="s">
        <v>573</v>
      </c>
      <c r="PC451" s="350">
        <f>SUM($F$934)</f>
        <v>519</v>
      </c>
      <c r="PD451" s="19" t="s">
        <v>61</v>
      </c>
      <c r="PE451" s="12">
        <f>PC451*1.5</f>
        <v>778.5</v>
      </c>
      <c r="PF451" s="12"/>
      <c r="PG451" s="21"/>
      <c r="PH451" s="19" t="s">
        <v>85</v>
      </c>
      <c r="PI451" s="347" t="s">
        <v>482</v>
      </c>
      <c r="PL451" s="350">
        <f>SUM($F$1092)</f>
        <v>639</v>
      </c>
      <c r="PM451" s="19" t="s">
        <v>61</v>
      </c>
      <c r="PN451" s="12">
        <f>PL451*1.5</f>
        <v>958.5</v>
      </c>
      <c r="PO451" s="12"/>
      <c r="PP451" s="21"/>
      <c r="PQ451" s="19" t="s">
        <v>85</v>
      </c>
      <c r="PR451" s="347" t="s">
        <v>509</v>
      </c>
      <c r="PU451" s="350">
        <f>SUM($F$1059)</f>
        <v>118</v>
      </c>
      <c r="PV451" s="19" t="s">
        <v>61</v>
      </c>
      <c r="PW451" s="12">
        <f>PU451*1.5</f>
        <v>177</v>
      </c>
      <c r="PX451" s="12"/>
      <c r="PY451" s="21"/>
      <c r="PZ451" s="19" t="s">
        <v>85</v>
      </c>
      <c r="QA451" s="325" t="s">
        <v>189</v>
      </c>
      <c r="QD451" s="364" t="s">
        <v>189</v>
      </c>
      <c r="QE451" s="19" t="s">
        <v>61</v>
      </c>
      <c r="QF451" s="364" t="s">
        <v>189</v>
      </c>
      <c r="QG451" s="12"/>
      <c r="QH451" s="21"/>
      <c r="QI451" s="19" t="s">
        <v>85</v>
      </c>
      <c r="QJ451" s="349" t="s">
        <v>509</v>
      </c>
      <c r="QM451" s="350">
        <f>SUM($F$1059)</f>
        <v>118</v>
      </c>
      <c r="QN451" s="19" t="s">
        <v>2627</v>
      </c>
      <c r="QO451" s="12">
        <f>QM451*1.5*1.5</f>
        <v>265.5</v>
      </c>
      <c r="QP451" s="12"/>
      <c r="QQ451" s="21"/>
      <c r="QR451" s="19" t="s">
        <v>85</v>
      </c>
      <c r="QS451" s="368" t="s">
        <v>493</v>
      </c>
      <c r="QV451" s="350">
        <f>SUM($F$1399)</f>
        <v>529</v>
      </c>
      <c r="QW451" s="19" t="s">
        <v>61</v>
      </c>
      <c r="QX451" s="12">
        <f>QV451*1.5</f>
        <v>793.5</v>
      </c>
      <c r="QY451" s="12"/>
      <c r="QZ451" s="21"/>
      <c r="RA451" s="19" t="s">
        <v>85</v>
      </c>
      <c r="RB451" s="347" t="s">
        <v>573</v>
      </c>
      <c r="RE451" s="350">
        <f>SUM($F$934)</f>
        <v>519</v>
      </c>
      <c r="RF451" s="19" t="s">
        <v>61</v>
      </c>
      <c r="RG451" s="12">
        <f>RE451*1.5</f>
        <v>778.5</v>
      </c>
      <c r="RH451" s="12"/>
      <c r="RI451" s="21"/>
      <c r="RJ451" s="19" t="s">
        <v>85</v>
      </c>
      <c r="RK451" s="347" t="s">
        <v>464</v>
      </c>
      <c r="RN451" s="350">
        <f>SUM($F$601)</f>
        <v>338</v>
      </c>
      <c r="RO451" s="19" t="s">
        <v>61</v>
      </c>
      <c r="RP451" s="12">
        <f>RN451*1.5</f>
        <v>507</v>
      </c>
      <c r="RQ451" s="12"/>
      <c r="RR451" s="21"/>
      <c r="RS451" s="19" t="s">
        <v>85</v>
      </c>
      <c r="RT451" s="325" t="s">
        <v>189</v>
      </c>
      <c r="RW451" s="364" t="s">
        <v>189</v>
      </c>
      <c r="RX451" s="19" t="s">
        <v>61</v>
      </c>
      <c r="RY451" s="364" t="s">
        <v>189</v>
      </c>
      <c r="SA451" s="316"/>
      <c r="SB451" s="19" t="s">
        <v>85</v>
      </c>
      <c r="SC451" s="325" t="s">
        <v>189</v>
      </c>
      <c r="SF451" s="364" t="s">
        <v>189</v>
      </c>
      <c r="SG451" s="19" t="s">
        <v>61</v>
      </c>
      <c r="SH451" s="364" t="s">
        <v>189</v>
      </c>
      <c r="SJ451" s="316"/>
      <c r="SK451" s="19" t="s">
        <v>85</v>
      </c>
      <c r="SL451" s="325" t="s">
        <v>189</v>
      </c>
      <c r="SO451" s="364" t="s">
        <v>189</v>
      </c>
      <c r="SP451" s="19" t="s">
        <v>61</v>
      </c>
      <c r="SQ451" s="364" t="s">
        <v>189</v>
      </c>
      <c r="SS451" s="316"/>
      <c r="ST451" s="19" t="s">
        <v>85</v>
      </c>
      <c r="SU451" s="325" t="s">
        <v>189</v>
      </c>
      <c r="SX451" s="364" t="s">
        <v>189</v>
      </c>
      <c r="SY451" s="19" t="s">
        <v>61</v>
      </c>
      <c r="SZ451" s="364" t="s">
        <v>189</v>
      </c>
      <c r="TB451" s="316"/>
      <c r="TC451" s="19" t="s">
        <v>85</v>
      </c>
      <c r="TD451" s="347" t="s">
        <v>451</v>
      </c>
      <c r="TG451" s="350">
        <f>SUM($F$1648)</f>
        <v>85</v>
      </c>
      <c r="TH451" s="19" t="s">
        <v>61</v>
      </c>
      <c r="TI451" s="12">
        <f>TG451*1.5</f>
        <v>127.5</v>
      </c>
      <c r="TK451" s="316"/>
      <c r="TL451" s="19" t="s">
        <v>85</v>
      </c>
      <c r="TM451" s="347" t="s">
        <v>490</v>
      </c>
      <c r="TP451" s="350">
        <f>SUM($F$1690)</f>
        <v>29</v>
      </c>
      <c r="TQ451" s="19" t="s">
        <v>61</v>
      </c>
      <c r="TR451" s="12">
        <f>TP451*1.5</f>
        <v>43.5</v>
      </c>
      <c r="TT451" s="316"/>
      <c r="TU451" s="19" t="s">
        <v>85</v>
      </c>
      <c r="TV451" s="347" t="s">
        <v>603</v>
      </c>
      <c r="TY451" s="350">
        <f>SUM($F$791)</f>
        <v>0</v>
      </c>
      <c r="TZ451" s="19" t="s">
        <v>61</v>
      </c>
      <c r="UA451" s="12">
        <f>TY451*1.5</f>
        <v>0</v>
      </c>
      <c r="UC451" s="316"/>
      <c r="UD451" s="19" t="s">
        <v>85</v>
      </c>
      <c r="UE451" s="361" t="s">
        <v>469</v>
      </c>
      <c r="UH451" s="350">
        <f>SUM($F$1222)</f>
        <v>602</v>
      </c>
      <c r="UI451" s="19" t="s">
        <v>61</v>
      </c>
      <c r="UJ451" s="12">
        <f>UH451*1.5</f>
        <v>903</v>
      </c>
      <c r="UL451" s="316"/>
      <c r="UM451" s="19" t="s">
        <v>85</v>
      </c>
      <c r="UN451" s="358" t="s">
        <v>509</v>
      </c>
      <c r="UQ451" s="350">
        <f>SUM($F$1059)</f>
        <v>118</v>
      </c>
      <c r="UR451" s="19" t="s">
        <v>61</v>
      </c>
      <c r="US451" s="12">
        <f>UQ451*1.5</f>
        <v>177</v>
      </c>
      <c r="UU451" s="316"/>
      <c r="UV451" s="19" t="s">
        <v>85</v>
      </c>
      <c r="UW451" s="347" t="s">
        <v>464</v>
      </c>
      <c r="UZ451" s="350">
        <f>SUM($F$601)</f>
        <v>338</v>
      </c>
      <c r="VA451" s="19" t="s">
        <v>61</v>
      </c>
      <c r="VB451" s="12">
        <f>UZ451*1.5</f>
        <v>507</v>
      </c>
      <c r="VD451" s="316"/>
      <c r="VE451" s="19" t="s">
        <v>85</v>
      </c>
      <c r="VF451" s="349" t="s">
        <v>509</v>
      </c>
      <c r="VI451" s="350">
        <f>SUM($F$1059)</f>
        <v>118</v>
      </c>
      <c r="VJ451" s="19" t="s">
        <v>2627</v>
      </c>
      <c r="VK451" s="12">
        <f>VI451*1.5*1.5</f>
        <v>265.5</v>
      </c>
      <c r="VM451" s="316"/>
      <c r="VN451" s="19" t="s">
        <v>85</v>
      </c>
      <c r="VO451" s="325" t="s">
        <v>482</v>
      </c>
      <c r="VR451" s="350">
        <f>SUM($F$1092)</f>
        <v>639</v>
      </c>
      <c r="VS451" s="19" t="s">
        <v>61</v>
      </c>
      <c r="VT451" s="12">
        <f>VR451*1.5</f>
        <v>958.5</v>
      </c>
      <c r="VV451" s="316"/>
      <c r="VW451" s="19" t="s">
        <v>85</v>
      </c>
      <c r="VX451" s="347" t="s">
        <v>464</v>
      </c>
      <c r="WA451" s="350">
        <f>SUM($F$601)</f>
        <v>338</v>
      </c>
      <c r="WB451" s="19" t="s">
        <v>61</v>
      </c>
      <c r="WC451" s="12">
        <f>WA451*1.5</f>
        <v>507</v>
      </c>
      <c r="WE451" s="316"/>
      <c r="WF451" s="19" t="s">
        <v>85</v>
      </c>
      <c r="WG451" s="347" t="s">
        <v>509</v>
      </c>
      <c r="WJ451" s="350">
        <f>SUM($F$1059)</f>
        <v>118</v>
      </c>
      <c r="WK451" s="19" t="s">
        <v>61</v>
      </c>
      <c r="WL451" s="12">
        <f>WJ451*1.5</f>
        <v>177</v>
      </c>
      <c r="WN451" s="316"/>
      <c r="WO451" s="19" t="s">
        <v>85</v>
      </c>
      <c r="WP451" s="347" t="s">
        <v>509</v>
      </c>
      <c r="WS451" s="350">
        <f>SUM($F$1059)</f>
        <v>118</v>
      </c>
      <c r="WT451" s="19" t="s">
        <v>61</v>
      </c>
      <c r="WU451" s="12">
        <f>WS451*1.5</f>
        <v>177</v>
      </c>
      <c r="WW451" s="316"/>
      <c r="WX451" s="19" t="s">
        <v>85</v>
      </c>
      <c r="WY451" s="347" t="s">
        <v>516</v>
      </c>
      <c r="XB451" s="350">
        <f>SUM($F$1764)</f>
        <v>122</v>
      </c>
      <c r="XC451" s="19" t="s">
        <v>61</v>
      </c>
      <c r="XD451" s="12">
        <f>XB451*1.5</f>
        <v>183</v>
      </c>
      <c r="XF451" s="316"/>
      <c r="XG451" s="19" t="s">
        <v>85</v>
      </c>
      <c r="XH451" s="347" t="s">
        <v>509</v>
      </c>
      <c r="XK451" s="350">
        <f>SUM($F$1059)</f>
        <v>118</v>
      </c>
      <c r="XL451" s="19" t="s">
        <v>61</v>
      </c>
      <c r="XM451" s="12">
        <f>XK451*1.5</f>
        <v>177</v>
      </c>
      <c r="XO451" s="316"/>
      <c r="XP451" s="19" t="s">
        <v>85</v>
      </c>
      <c r="XQ451" s="325" t="s">
        <v>589</v>
      </c>
      <c r="XT451" s="350">
        <f>SUM($F$1229)</f>
        <v>223</v>
      </c>
      <c r="XU451" s="19" t="s">
        <v>61</v>
      </c>
      <c r="XV451" s="12">
        <f>XT451*1.5</f>
        <v>334.5</v>
      </c>
      <c r="XX451" s="316"/>
      <c r="XY451" s="19" t="s">
        <v>85</v>
      </c>
      <c r="XZ451" s="347" t="s">
        <v>509</v>
      </c>
      <c r="YC451" s="350">
        <f>SUM($F$1059)</f>
        <v>118</v>
      </c>
      <c r="YD451" s="19" t="s">
        <v>61</v>
      </c>
      <c r="YE451" s="12">
        <f>YC451*1.5</f>
        <v>177</v>
      </c>
      <c r="YG451" s="316"/>
      <c r="YH451" s="19" t="s">
        <v>85</v>
      </c>
      <c r="YI451" s="366" t="s">
        <v>488</v>
      </c>
      <c r="YL451" s="350">
        <f>SUM($F$1079)</f>
        <v>38</v>
      </c>
      <c r="YM451" s="19" t="s">
        <v>61</v>
      </c>
      <c r="YN451" s="12">
        <f>YL451*1.5</f>
        <v>57</v>
      </c>
      <c r="YP451" s="316"/>
      <c r="YQ451" s="19" t="s">
        <v>85</v>
      </c>
      <c r="YR451" s="347" t="s">
        <v>488</v>
      </c>
      <c r="YU451" s="350">
        <f>SUM($F$1079)</f>
        <v>38</v>
      </c>
      <c r="YV451" s="19" t="s">
        <v>61</v>
      </c>
      <c r="YW451" s="12">
        <f>YU451*1.5</f>
        <v>57</v>
      </c>
      <c r="YY451" s="316"/>
      <c r="YZ451" s="19" t="s">
        <v>85</v>
      </c>
      <c r="ZA451" s="347" t="s">
        <v>479</v>
      </c>
      <c r="ZD451" s="350">
        <f>SUM($F$802)</f>
        <v>231</v>
      </c>
      <c r="ZE451" s="19" t="s">
        <v>61</v>
      </c>
      <c r="ZF451" s="12">
        <f>ZD451*1.5</f>
        <v>346.5</v>
      </c>
      <c r="ZH451" s="316"/>
      <c r="ZI451" s="19" t="s">
        <v>85</v>
      </c>
      <c r="ZJ451" s="347" t="s">
        <v>488</v>
      </c>
      <c r="ZM451" s="350">
        <f>SUM($F$1079)</f>
        <v>38</v>
      </c>
      <c r="ZN451" s="19" t="s">
        <v>61</v>
      </c>
      <c r="ZO451" s="12">
        <f>ZM451*1.5</f>
        <v>57</v>
      </c>
      <c r="ZQ451" s="316"/>
      <c r="ZR451" s="19" t="s">
        <v>85</v>
      </c>
      <c r="ZS451" s="347" t="s">
        <v>509</v>
      </c>
      <c r="ZV451" s="350">
        <f>SUM($F$1059)</f>
        <v>118</v>
      </c>
      <c r="ZW451" s="19" t="s">
        <v>61</v>
      </c>
      <c r="ZX451" s="12">
        <f>ZV451*1.5</f>
        <v>177</v>
      </c>
      <c r="ZZ451" s="316"/>
      <c r="AAA451" s="394"/>
      <c r="AAB451" s="341"/>
      <c r="AAC451" s="395"/>
      <c r="AAD451" s="395"/>
      <c r="AAE451" s="396"/>
      <c r="AAF451" s="394"/>
      <c r="AAG451" s="267"/>
      <c r="AAH451" s="395"/>
      <c r="AAI451" s="395"/>
      <c r="AAJ451" s="394"/>
      <c r="AAK451" s="341"/>
      <c r="AAL451" s="395"/>
      <c r="AAM451" s="395"/>
      <c r="AAN451" s="396"/>
      <c r="AAO451" s="394"/>
      <c r="AAP451" s="267"/>
      <c r="AAQ451" s="395"/>
      <c r="AAR451" s="395"/>
      <c r="AAS451" s="394"/>
      <c r="AAT451" s="341"/>
      <c r="AAU451" s="395"/>
      <c r="AAV451" s="395"/>
      <c r="AAW451" s="396"/>
      <c r="AAX451" s="394"/>
      <c r="AAY451" s="267"/>
      <c r="AAZ451" s="395"/>
      <c r="ABA451" s="395"/>
      <c r="ABB451" s="394"/>
      <c r="ABC451" s="341"/>
      <c r="ABD451" s="395"/>
      <c r="ABE451" s="395"/>
      <c r="ABF451" s="396"/>
      <c r="ABG451" s="394"/>
      <c r="ABH451" s="267"/>
      <c r="ABI451" s="395"/>
      <c r="ABJ451" s="395"/>
      <c r="ABK451" s="394"/>
      <c r="ABL451" s="341"/>
      <c r="ABM451" s="395"/>
      <c r="ABN451" s="395"/>
      <c r="ABO451" s="396"/>
      <c r="ABP451" s="394"/>
      <c r="ABQ451" s="267"/>
      <c r="ABR451" s="395"/>
      <c r="ABS451" s="395"/>
      <c r="ABT451" s="394"/>
      <c r="ABU451" s="341"/>
      <c r="ABV451" s="395"/>
      <c r="ABW451" s="395"/>
      <c r="ABX451" s="396"/>
      <c r="ABY451" s="394"/>
      <c r="ABZ451" s="267"/>
      <c r="ACA451" s="395"/>
      <c r="ACB451" s="395"/>
      <c r="ACC451" s="394"/>
      <c r="ACD451" s="341"/>
      <c r="ACE451" s="395"/>
      <c r="ACF451" s="395"/>
      <c r="ACG451" s="396"/>
      <c r="ACH451" s="394"/>
      <c r="ACI451" s="267"/>
      <c r="ACJ451" s="395"/>
      <c r="ACK451" s="395"/>
      <c r="ACL451" s="394"/>
      <c r="ACM451" s="341"/>
      <c r="ACN451" s="395"/>
      <c r="ACO451" s="395"/>
      <c r="ACP451" s="396"/>
      <c r="ACQ451" s="394"/>
      <c r="ACR451" s="267"/>
      <c r="ACS451" s="395"/>
      <c r="ACT451" s="395"/>
      <c r="ACU451" s="394"/>
      <c r="ACV451" s="341"/>
      <c r="ACW451" s="395"/>
      <c r="ACX451" s="395"/>
      <c r="ACY451" s="396"/>
      <c r="ACZ451" s="394"/>
      <c r="ADA451" s="267"/>
      <c r="ADB451" s="395"/>
      <c r="ADC451" s="395"/>
      <c r="ADD451" s="394"/>
      <c r="ADE451" s="341"/>
      <c r="ADF451" s="395"/>
      <c r="ADG451" s="395"/>
      <c r="ADH451" s="396"/>
      <c r="ADI451" s="394"/>
      <c r="ADJ451" s="267"/>
      <c r="ADK451" s="395"/>
      <c r="ADL451" s="395"/>
      <c r="ADM451" s="394"/>
      <c r="ADN451" s="341"/>
      <c r="ADO451" s="395"/>
      <c r="ADP451" s="395"/>
      <c r="ADQ451" s="396"/>
      <c r="ADR451" s="394"/>
      <c r="ADS451" s="267"/>
      <c r="ADT451" s="395"/>
      <c r="ADU451" s="395"/>
      <c r="ADV451" s="394"/>
      <c r="ADW451" s="341"/>
      <c r="ADX451" s="395"/>
      <c r="ADY451" s="395"/>
      <c r="ADZ451" s="396"/>
      <c r="AEA451" s="394"/>
      <c r="AEB451" s="267"/>
      <c r="AEC451" s="395"/>
      <c r="AED451" s="395"/>
    </row>
    <row r="452" spans="1:810" s="20" customFormat="1" ht="15">
      <c r="A452" s="19" t="s">
        <v>86</v>
      </c>
      <c r="B452" s="347" t="s">
        <v>964</v>
      </c>
      <c r="D452" s="350"/>
      <c r="E452" s="350">
        <f>SUM($F$1024)</f>
        <v>488</v>
      </c>
      <c r="F452" s="19" t="s">
        <v>63</v>
      </c>
      <c r="G452" s="12">
        <f>E452*1.4</f>
        <v>683.19999999999993</v>
      </c>
      <c r="H452" s="12"/>
      <c r="I452" s="21"/>
      <c r="J452" s="19" t="s">
        <v>86</v>
      </c>
      <c r="K452" s="347" t="s">
        <v>482</v>
      </c>
      <c r="N452" s="350">
        <f>SUM($F$1092)</f>
        <v>639</v>
      </c>
      <c r="O452" s="19" t="s">
        <v>63</v>
      </c>
      <c r="P452" s="12">
        <f>N452*1.4</f>
        <v>894.59999999999991</v>
      </c>
      <c r="Q452" s="12"/>
      <c r="R452" s="21"/>
      <c r="S452" s="19" t="s">
        <v>86</v>
      </c>
      <c r="T452" s="347" t="s">
        <v>482</v>
      </c>
      <c r="W452" s="350">
        <f>SUM($F$1092)</f>
        <v>639</v>
      </c>
      <c r="X452" s="19" t="s">
        <v>63</v>
      </c>
      <c r="Y452" s="12">
        <f>W452*1.4</f>
        <v>894.59999999999991</v>
      </c>
      <c r="Z452" s="12"/>
      <c r="AA452" s="21"/>
      <c r="AB452" s="19" t="s">
        <v>86</v>
      </c>
      <c r="AC452" s="347" t="s">
        <v>464</v>
      </c>
      <c r="AF452" s="350">
        <f>SUM($F$601)</f>
        <v>338</v>
      </c>
      <c r="AG452" s="19" t="s">
        <v>63</v>
      </c>
      <c r="AH452" s="12">
        <f>AF452*1.4</f>
        <v>473.2</v>
      </c>
      <c r="AI452" s="12"/>
      <c r="AJ452" s="21"/>
      <c r="AK452" s="19" t="s">
        <v>86</v>
      </c>
      <c r="AL452" s="347" t="s">
        <v>658</v>
      </c>
      <c r="AO452" s="350">
        <f>SUM($F$756)</f>
        <v>365</v>
      </c>
      <c r="AP452" s="19" t="s">
        <v>63</v>
      </c>
      <c r="AQ452" s="12">
        <f>AO452*1.4</f>
        <v>510.99999999999994</v>
      </c>
      <c r="AR452" s="12"/>
      <c r="AS452" s="21"/>
      <c r="AT452" s="19" t="s">
        <v>86</v>
      </c>
      <c r="AU452" s="347" t="s">
        <v>636</v>
      </c>
      <c r="AX452" s="350">
        <f>SUM($F$1381)</f>
        <v>365</v>
      </c>
      <c r="AY452" s="19" t="s">
        <v>63</v>
      </c>
      <c r="AZ452" s="12">
        <f>AX452*1.4</f>
        <v>510.99999999999994</v>
      </c>
      <c r="BA452" s="12"/>
      <c r="BB452" s="21"/>
      <c r="BC452" s="19" t="s">
        <v>86</v>
      </c>
      <c r="BD452" s="347" t="s">
        <v>509</v>
      </c>
      <c r="BG452" s="350">
        <f>SUM($F$1059)</f>
        <v>118</v>
      </c>
      <c r="BH452" s="19" t="s">
        <v>63</v>
      </c>
      <c r="BI452" s="12">
        <f>BG452*1.4</f>
        <v>165.2</v>
      </c>
      <c r="BJ452" s="12"/>
      <c r="BK452" s="21"/>
      <c r="BL452" s="19" t="s">
        <v>86</v>
      </c>
      <c r="BM452" s="347" t="s">
        <v>589</v>
      </c>
      <c r="BP452" s="350">
        <f>SUM($F$1229)</f>
        <v>223</v>
      </c>
      <c r="BQ452" s="19" t="s">
        <v>63</v>
      </c>
      <c r="BR452" s="12">
        <f>BP452*1.4</f>
        <v>312.2</v>
      </c>
      <c r="BS452" s="12"/>
      <c r="BT452" s="21"/>
      <c r="BU452" s="19" t="s">
        <v>86</v>
      </c>
      <c r="BV452" s="347" t="s">
        <v>509</v>
      </c>
      <c r="BY452" s="350">
        <f>SUM($F$1059)</f>
        <v>118</v>
      </c>
      <c r="BZ452" s="19" t="s">
        <v>63</v>
      </c>
      <c r="CA452" s="12">
        <f>BY452*1.4</f>
        <v>165.2</v>
      </c>
      <c r="CB452" s="12"/>
      <c r="CC452" s="21"/>
      <c r="CD452" s="19" t="s">
        <v>86</v>
      </c>
      <c r="CE452" s="347" t="s">
        <v>636</v>
      </c>
      <c r="CH452" s="350">
        <f>SUM($F$1381)</f>
        <v>365</v>
      </c>
      <c r="CI452" s="19" t="s">
        <v>63</v>
      </c>
      <c r="CJ452" s="12">
        <f>CH452*1.4</f>
        <v>510.99999999999994</v>
      </c>
      <c r="CK452" s="12"/>
      <c r="CL452" s="21"/>
      <c r="CM452" s="19" t="s">
        <v>86</v>
      </c>
      <c r="CN452" s="347" t="s">
        <v>509</v>
      </c>
      <c r="CQ452" s="350">
        <f>SUM($F$1059)</f>
        <v>118</v>
      </c>
      <c r="CR452" s="19" t="s">
        <v>63</v>
      </c>
      <c r="CS452" s="12">
        <f>CQ452*1.4</f>
        <v>165.2</v>
      </c>
      <c r="CT452" s="12"/>
      <c r="CU452" s="21"/>
      <c r="CV452" s="19" t="s">
        <v>86</v>
      </c>
      <c r="CW452" s="347" t="s">
        <v>509</v>
      </c>
      <c r="CZ452" s="350">
        <f>SUM($F$1059)</f>
        <v>118</v>
      </c>
      <c r="DA452" s="19" t="s">
        <v>63</v>
      </c>
      <c r="DB452" s="12">
        <f>CZ452*1.4</f>
        <v>165.2</v>
      </c>
      <c r="DC452" s="12"/>
      <c r="DD452" s="21"/>
      <c r="DE452" s="19" t="s">
        <v>86</v>
      </c>
      <c r="DF452" s="347" t="s">
        <v>509</v>
      </c>
      <c r="DI452" s="350">
        <f>SUM($F$1059)</f>
        <v>118</v>
      </c>
      <c r="DJ452" s="19" t="s">
        <v>63</v>
      </c>
      <c r="DK452" s="12">
        <f>DI452*1.4</f>
        <v>165.2</v>
      </c>
      <c r="DL452" s="12"/>
      <c r="DM452" s="21"/>
      <c r="DN452" s="19" t="s">
        <v>86</v>
      </c>
      <c r="DO452" s="347" t="s">
        <v>568</v>
      </c>
      <c r="DR452" s="350">
        <f>SUM($F$699)</f>
        <v>426</v>
      </c>
      <c r="DS452" s="19" t="s">
        <v>63</v>
      </c>
      <c r="DT452" s="12">
        <f>DR452*1.4</f>
        <v>596.4</v>
      </c>
      <c r="DU452" s="12"/>
      <c r="DV452" s="21"/>
      <c r="DW452" s="19" t="s">
        <v>86</v>
      </c>
      <c r="DX452" s="347" t="s">
        <v>516</v>
      </c>
      <c r="EA452" s="350">
        <f>SUM($F$1764)</f>
        <v>122</v>
      </c>
      <c r="EB452" s="19" t="s">
        <v>63</v>
      </c>
      <c r="EC452" s="12">
        <f>EA452*1.4</f>
        <v>170.79999999999998</v>
      </c>
      <c r="ED452" s="12"/>
      <c r="EE452" s="21"/>
      <c r="EF452" s="19" t="s">
        <v>86</v>
      </c>
      <c r="EG452" s="347" t="s">
        <v>482</v>
      </c>
      <c r="EJ452" s="350">
        <f>SUM($F$1092)</f>
        <v>639</v>
      </c>
      <c r="EK452" s="19" t="s">
        <v>63</v>
      </c>
      <c r="EL452" s="12">
        <f>EJ452*1.4</f>
        <v>894.59999999999991</v>
      </c>
      <c r="EM452" s="12"/>
      <c r="EN452" s="21"/>
      <c r="EO452" s="19" t="s">
        <v>86</v>
      </c>
      <c r="EP452" s="347" t="s">
        <v>482</v>
      </c>
      <c r="ES452" s="350">
        <f>SUM($F$1092)</f>
        <v>639</v>
      </c>
      <c r="ET452" s="19" t="s">
        <v>63</v>
      </c>
      <c r="EU452" s="12">
        <f>ES452*1.4</f>
        <v>894.59999999999991</v>
      </c>
      <c r="EV452" s="12"/>
      <c r="EW452" s="21"/>
      <c r="EX452" s="19" t="s">
        <v>86</v>
      </c>
      <c r="EY452" s="368" t="s">
        <v>479</v>
      </c>
      <c r="FB452" s="350">
        <f>SUM($F$802)</f>
        <v>231</v>
      </c>
      <c r="FC452" s="19" t="s">
        <v>63</v>
      </c>
      <c r="FD452" s="12">
        <f>FB452*1.4</f>
        <v>323.39999999999998</v>
      </c>
      <c r="FE452" s="12"/>
      <c r="FF452" s="21"/>
      <c r="FG452" s="19" t="s">
        <v>86</v>
      </c>
      <c r="FH452" s="347" t="s">
        <v>493</v>
      </c>
      <c r="FK452" s="350">
        <f>SUM($F$1399)</f>
        <v>529</v>
      </c>
      <c r="FL452" s="19" t="s">
        <v>63</v>
      </c>
      <c r="FM452" s="12">
        <f>FK452*1.4</f>
        <v>740.59999999999991</v>
      </c>
      <c r="FN452" s="12"/>
      <c r="FO452" s="21"/>
      <c r="FP452" s="19" t="s">
        <v>86</v>
      </c>
      <c r="FQ452" s="347" t="s">
        <v>482</v>
      </c>
      <c r="FT452" s="350">
        <f>SUM($F$1092)</f>
        <v>639</v>
      </c>
      <c r="FU452" s="19" t="s">
        <v>63</v>
      </c>
      <c r="FV452" s="12">
        <f>FT452*1.4</f>
        <v>894.59999999999991</v>
      </c>
      <c r="FW452" s="12"/>
      <c r="FX452" s="21"/>
      <c r="FY452" s="19" t="s">
        <v>86</v>
      </c>
      <c r="FZ452" s="347" t="s">
        <v>603</v>
      </c>
      <c r="GC452" s="350">
        <f>SUM($F$791)</f>
        <v>0</v>
      </c>
      <c r="GD452" s="19" t="s">
        <v>63</v>
      </c>
      <c r="GE452" s="12">
        <f>GC452*1.4</f>
        <v>0</v>
      </c>
      <c r="GF452" s="12"/>
      <c r="GG452" s="21"/>
      <c r="GH452" s="19" t="s">
        <v>86</v>
      </c>
      <c r="GI452" s="347" t="s">
        <v>636</v>
      </c>
      <c r="GL452" s="350">
        <f>SUM($F$1381)</f>
        <v>365</v>
      </c>
      <c r="GM452" s="19" t="s">
        <v>63</v>
      </c>
      <c r="GN452" s="12">
        <f>GL452*1.4</f>
        <v>510.99999999999994</v>
      </c>
      <c r="GO452" s="12"/>
      <c r="GP452" s="21"/>
      <c r="GQ452" s="19" t="s">
        <v>86</v>
      </c>
      <c r="GR452" s="347" t="s">
        <v>492</v>
      </c>
      <c r="GU452" s="350">
        <f>SUM($F$1226)</f>
        <v>348</v>
      </c>
      <c r="GV452" s="19" t="s">
        <v>63</v>
      </c>
      <c r="GW452" s="12">
        <f>GU452*1.4</f>
        <v>487.2</v>
      </c>
      <c r="GX452" s="12"/>
      <c r="GY452" s="21"/>
      <c r="GZ452" s="19" t="s">
        <v>86</v>
      </c>
      <c r="HA452" s="347" t="s">
        <v>509</v>
      </c>
      <c r="HD452" s="350">
        <f>SUM($F$1059)</f>
        <v>118</v>
      </c>
      <c r="HE452" s="19" t="s">
        <v>63</v>
      </c>
      <c r="HF452" s="12">
        <f>HD452*1.4</f>
        <v>165.2</v>
      </c>
      <c r="HG452" s="12"/>
      <c r="HH452" s="21"/>
      <c r="HI452" s="19" t="s">
        <v>86</v>
      </c>
      <c r="HJ452" s="347" t="s">
        <v>482</v>
      </c>
      <c r="HM452" s="350">
        <f>SUM($F$1092)</f>
        <v>639</v>
      </c>
      <c r="HN452" s="19" t="s">
        <v>63</v>
      </c>
      <c r="HO452" s="12">
        <f>HM452*1.4</f>
        <v>894.59999999999991</v>
      </c>
      <c r="HP452" s="12"/>
      <c r="HQ452" s="21"/>
      <c r="HR452" s="19" t="s">
        <v>86</v>
      </c>
      <c r="HS452" s="347" t="s">
        <v>573</v>
      </c>
      <c r="HV452" s="350">
        <f>SUM($F$934)</f>
        <v>519</v>
      </c>
      <c r="HW452" s="19" t="s">
        <v>63</v>
      </c>
      <c r="HX452" s="12">
        <f>HV452*1.4</f>
        <v>726.59999999999991</v>
      </c>
      <c r="HY452" s="12"/>
      <c r="HZ452" s="21"/>
      <c r="IA452" s="19" t="s">
        <v>86</v>
      </c>
      <c r="IB452" s="347" t="s">
        <v>509</v>
      </c>
      <c r="IE452" s="350">
        <f>SUM($F$1059)</f>
        <v>118</v>
      </c>
      <c r="IF452" s="19" t="s">
        <v>63</v>
      </c>
      <c r="IG452" s="12">
        <f>IE452*1.4</f>
        <v>165.2</v>
      </c>
      <c r="IH452" s="12"/>
      <c r="II452" s="21"/>
      <c r="IJ452" s="19" t="s">
        <v>86</v>
      </c>
      <c r="IK452" s="347" t="s">
        <v>512</v>
      </c>
      <c r="IN452" s="350">
        <f>SUM($F$1314)</f>
        <v>339</v>
      </c>
      <c r="IO452" s="19" t="s">
        <v>63</v>
      </c>
      <c r="IP452" s="12">
        <f>IN452*1.4</f>
        <v>474.59999999999997</v>
      </c>
      <c r="IQ452" s="12"/>
      <c r="IR452" s="21"/>
      <c r="IS452" s="19" t="s">
        <v>86</v>
      </c>
      <c r="IT452" s="325" t="s">
        <v>189</v>
      </c>
      <c r="IW452" s="364" t="s">
        <v>189</v>
      </c>
      <c r="IX452" s="19" t="s">
        <v>63</v>
      </c>
      <c r="IY452" s="364" t="s">
        <v>189</v>
      </c>
      <c r="IZ452" s="12"/>
      <c r="JA452" s="21"/>
      <c r="JB452" s="19" t="s">
        <v>86</v>
      </c>
      <c r="JC452" s="347" t="s">
        <v>636</v>
      </c>
      <c r="JF452" s="350">
        <f>SUM($F$1381)</f>
        <v>365</v>
      </c>
      <c r="JG452" s="19" t="s">
        <v>63</v>
      </c>
      <c r="JH452" s="12">
        <f>JF452*1.4</f>
        <v>510.99999999999994</v>
      </c>
      <c r="JI452" s="12"/>
      <c r="JJ452" s="21"/>
      <c r="JK452" s="19" t="s">
        <v>86</v>
      </c>
      <c r="JL452" s="347" t="s">
        <v>482</v>
      </c>
      <c r="JO452" s="350">
        <f>SUM($F$1092)</f>
        <v>639</v>
      </c>
      <c r="JP452" s="19" t="s">
        <v>63</v>
      </c>
      <c r="JQ452" s="12">
        <f>JO452*1.4</f>
        <v>894.59999999999991</v>
      </c>
      <c r="JR452" s="12"/>
      <c r="JS452" s="21"/>
      <c r="JT452" s="19" t="s">
        <v>86</v>
      </c>
      <c r="JU452" s="347" t="s">
        <v>509</v>
      </c>
      <c r="JX452" s="350">
        <f>SUM($F$1059)</f>
        <v>118</v>
      </c>
      <c r="JY452" s="19" t="s">
        <v>63</v>
      </c>
      <c r="JZ452" s="12">
        <f>JX452*1.4</f>
        <v>165.2</v>
      </c>
      <c r="KA452" s="12"/>
      <c r="KB452" s="21"/>
      <c r="KC452" s="19" t="s">
        <v>86</v>
      </c>
      <c r="KD452" s="347" t="s">
        <v>493</v>
      </c>
      <c r="KG452" s="350">
        <f>SUM($F$1399)</f>
        <v>529</v>
      </c>
      <c r="KH452" s="19" t="s">
        <v>63</v>
      </c>
      <c r="KI452" s="12">
        <f>KG452*1.4</f>
        <v>740.59999999999991</v>
      </c>
      <c r="KJ452" s="12"/>
      <c r="KK452" s="21"/>
      <c r="KL452" s="19" t="s">
        <v>86</v>
      </c>
      <c r="KM452" s="347" t="s">
        <v>509</v>
      </c>
      <c r="KP452" s="350">
        <f>SUM($F$1059)</f>
        <v>118</v>
      </c>
      <c r="KQ452" s="19" t="s">
        <v>63</v>
      </c>
      <c r="KR452" s="12">
        <f>KP452*1.4</f>
        <v>165.2</v>
      </c>
      <c r="KS452" s="12"/>
      <c r="KT452" s="21"/>
      <c r="KU452" s="19" t="s">
        <v>86</v>
      </c>
      <c r="KV452" s="347" t="s">
        <v>509</v>
      </c>
      <c r="KY452" s="350">
        <f>SUM($F$1059)</f>
        <v>118</v>
      </c>
      <c r="KZ452" s="19" t="s">
        <v>63</v>
      </c>
      <c r="LA452" s="12">
        <f>KY452*1.4</f>
        <v>165.2</v>
      </c>
      <c r="LB452" s="12"/>
      <c r="LC452" s="21"/>
      <c r="LD452" s="19" t="s">
        <v>86</v>
      </c>
      <c r="LE452" s="347" t="s">
        <v>636</v>
      </c>
      <c r="LH452" s="350">
        <f>SUM($F$1381)</f>
        <v>365</v>
      </c>
      <c r="LI452" s="19" t="s">
        <v>63</v>
      </c>
      <c r="LJ452" s="12">
        <f>LH452*1.4</f>
        <v>510.99999999999994</v>
      </c>
      <c r="LK452" s="12"/>
      <c r="LL452" s="21"/>
      <c r="LM452" s="19" t="s">
        <v>86</v>
      </c>
      <c r="LN452" s="347" t="s">
        <v>469</v>
      </c>
      <c r="LQ452" s="350">
        <f>SUM($F$1222)</f>
        <v>602</v>
      </c>
      <c r="LR452" s="19" t="s">
        <v>63</v>
      </c>
      <c r="LS452" s="12">
        <f>LQ452*1.4</f>
        <v>842.8</v>
      </c>
      <c r="LT452" s="12"/>
      <c r="LU452" s="21"/>
      <c r="LV452" s="19" t="s">
        <v>86</v>
      </c>
      <c r="LW452" s="347" t="s">
        <v>509</v>
      </c>
      <c r="LZ452" s="350">
        <f>SUM($F$1059)</f>
        <v>118</v>
      </c>
      <c r="MA452" s="19" t="s">
        <v>63</v>
      </c>
      <c r="MB452" s="12">
        <f>LZ452*1.4</f>
        <v>165.2</v>
      </c>
      <c r="MC452" s="12"/>
      <c r="MD452" s="21"/>
      <c r="ME452" s="19" t="s">
        <v>86</v>
      </c>
      <c r="MF452" s="347" t="s">
        <v>508</v>
      </c>
      <c r="MI452" s="350">
        <f>SUM($F$784)</f>
        <v>118</v>
      </c>
      <c r="MJ452" s="19" t="s">
        <v>63</v>
      </c>
      <c r="MK452" s="12">
        <f>MI452*1.4</f>
        <v>165.2</v>
      </c>
      <c r="ML452" s="12"/>
      <c r="MM452" s="21"/>
      <c r="MN452" s="19" t="s">
        <v>86</v>
      </c>
      <c r="MO452" s="347" t="s">
        <v>636</v>
      </c>
      <c r="MR452" s="350">
        <f>SUM($F$1381)</f>
        <v>365</v>
      </c>
      <c r="MS452" s="19" t="s">
        <v>63</v>
      </c>
      <c r="MT452" s="12">
        <f>MR452*1.4</f>
        <v>510.99999999999994</v>
      </c>
      <c r="MU452" s="12"/>
      <c r="MV452" s="21"/>
      <c r="MW452" s="19" t="s">
        <v>86</v>
      </c>
      <c r="MX452" s="347" t="s">
        <v>469</v>
      </c>
      <c r="NA452" s="350">
        <f>SUM($F$1222)</f>
        <v>602</v>
      </c>
      <c r="NB452" s="19" t="s">
        <v>63</v>
      </c>
      <c r="NC452" s="12">
        <f>NA452*1.4</f>
        <v>842.8</v>
      </c>
      <c r="ND452" s="12"/>
      <c r="NE452" s="21"/>
      <c r="NF452" s="19" t="s">
        <v>86</v>
      </c>
      <c r="NG452" s="347" t="s">
        <v>509</v>
      </c>
      <c r="NJ452" s="350">
        <f>SUM($F$1059)</f>
        <v>118</v>
      </c>
      <c r="NK452" s="19" t="s">
        <v>63</v>
      </c>
      <c r="NL452" s="12">
        <f>NJ452*1.4</f>
        <v>165.2</v>
      </c>
      <c r="NM452" s="12"/>
      <c r="NN452" s="21"/>
      <c r="NO452" s="19" t="s">
        <v>86</v>
      </c>
      <c r="NP452" s="347" t="s">
        <v>573</v>
      </c>
      <c r="NS452" s="350">
        <f>SUM($F$934)</f>
        <v>519</v>
      </c>
      <c r="NT452" s="19" t="s">
        <v>63</v>
      </c>
      <c r="NU452" s="12">
        <f>NS452*1.4</f>
        <v>726.59999999999991</v>
      </c>
      <c r="NV452" s="12"/>
      <c r="NW452" s="21"/>
      <c r="NX452" s="19" t="s">
        <v>86</v>
      </c>
      <c r="NY452" s="347" t="s">
        <v>479</v>
      </c>
      <c r="OB452" s="350">
        <f>SUM($F$802)</f>
        <v>231</v>
      </c>
      <c r="OC452" s="19" t="s">
        <v>63</v>
      </c>
      <c r="OD452" s="12">
        <f>OB452*1.4</f>
        <v>323.39999999999998</v>
      </c>
      <c r="OE452" s="12"/>
      <c r="OF452" s="21"/>
      <c r="OG452" s="19" t="s">
        <v>86</v>
      </c>
      <c r="OH452" s="347" t="s">
        <v>479</v>
      </c>
      <c r="OK452" s="350">
        <f>SUM($F$802)</f>
        <v>231</v>
      </c>
      <c r="OL452" s="19" t="s">
        <v>63</v>
      </c>
      <c r="OM452" s="12">
        <f>OK452*1.4</f>
        <v>323.39999999999998</v>
      </c>
      <c r="ON452" s="12"/>
      <c r="OO452" s="21"/>
      <c r="OP452" s="19" t="s">
        <v>86</v>
      </c>
      <c r="OQ452" s="347" t="s">
        <v>603</v>
      </c>
      <c r="OT452" s="350">
        <f>SUM($F$791)</f>
        <v>0</v>
      </c>
      <c r="OU452" s="19" t="s">
        <v>63</v>
      </c>
      <c r="OV452" s="12">
        <f>OT452*1.4</f>
        <v>0</v>
      </c>
      <c r="OW452" s="12"/>
      <c r="OX452" s="21"/>
      <c r="OY452" s="19" t="s">
        <v>86</v>
      </c>
      <c r="OZ452" s="347" t="s">
        <v>492</v>
      </c>
      <c r="PC452" s="350">
        <f>SUM($F$1226)</f>
        <v>348</v>
      </c>
      <c r="PD452" s="19" t="s">
        <v>63</v>
      </c>
      <c r="PE452" s="12">
        <f>PC452*1.4</f>
        <v>487.2</v>
      </c>
      <c r="PF452" s="12"/>
      <c r="PG452" s="21"/>
      <c r="PH452" s="19" t="s">
        <v>86</v>
      </c>
      <c r="PI452" s="347" t="s">
        <v>516</v>
      </c>
      <c r="PL452" s="350">
        <f>SUM($F$1764)</f>
        <v>122</v>
      </c>
      <c r="PM452" s="19" t="s">
        <v>63</v>
      </c>
      <c r="PN452" s="12">
        <f>PL452*1.4</f>
        <v>170.79999999999998</v>
      </c>
      <c r="PO452" s="12"/>
      <c r="PP452" s="21"/>
      <c r="PQ452" s="19" t="s">
        <v>86</v>
      </c>
      <c r="PR452" s="347" t="s">
        <v>490</v>
      </c>
      <c r="PU452" s="350">
        <f>SUM($F$1690)</f>
        <v>29</v>
      </c>
      <c r="PV452" s="19" t="s">
        <v>63</v>
      </c>
      <c r="PW452" s="12">
        <f>PU452*1.4</f>
        <v>40.599999999999994</v>
      </c>
      <c r="PX452" s="12"/>
      <c r="PY452" s="21"/>
      <c r="PZ452" s="19" t="s">
        <v>86</v>
      </c>
      <c r="QA452" s="325" t="s">
        <v>189</v>
      </c>
      <c r="QD452" s="364" t="s">
        <v>189</v>
      </c>
      <c r="QE452" s="19" t="s">
        <v>63</v>
      </c>
      <c r="QF452" s="364" t="s">
        <v>189</v>
      </c>
      <c r="QG452" s="12"/>
      <c r="QH452" s="21"/>
      <c r="QI452" s="19" t="s">
        <v>86</v>
      </c>
      <c r="QJ452" s="347" t="s">
        <v>589</v>
      </c>
      <c r="QM452" s="350">
        <f>SUM($F$1229)</f>
        <v>223</v>
      </c>
      <c r="QN452" s="19" t="s">
        <v>63</v>
      </c>
      <c r="QO452" s="12">
        <f>QM452*1.4</f>
        <v>312.2</v>
      </c>
      <c r="QP452" s="12"/>
      <c r="QQ452" s="21"/>
      <c r="QR452" s="19" t="s">
        <v>86</v>
      </c>
      <c r="QS452" s="368" t="s">
        <v>482</v>
      </c>
      <c r="QV452" s="350">
        <f>SUM($F$1092)</f>
        <v>639</v>
      </c>
      <c r="QW452" s="19" t="s">
        <v>63</v>
      </c>
      <c r="QX452" s="12">
        <f>QV452*1.4</f>
        <v>894.59999999999991</v>
      </c>
      <c r="QY452" s="12"/>
      <c r="QZ452" s="21"/>
      <c r="RA452" s="19" t="s">
        <v>86</v>
      </c>
      <c r="RB452" s="347" t="s">
        <v>589</v>
      </c>
      <c r="RE452" s="350">
        <f>SUM($F$1229)</f>
        <v>223</v>
      </c>
      <c r="RF452" s="19" t="s">
        <v>63</v>
      </c>
      <c r="RG452" s="12">
        <f>RE452*1.4</f>
        <v>312.2</v>
      </c>
      <c r="RH452" s="12"/>
      <c r="RI452" s="21"/>
      <c r="RJ452" s="19" t="s">
        <v>86</v>
      </c>
      <c r="RK452" s="347" t="s">
        <v>634</v>
      </c>
      <c r="RN452" s="350">
        <f>SUM($F$1064)</f>
        <v>0</v>
      </c>
      <c r="RO452" s="19" t="s">
        <v>63</v>
      </c>
      <c r="RP452" s="12">
        <f>RN452*1.4</f>
        <v>0</v>
      </c>
      <c r="RQ452" s="12"/>
      <c r="RR452" s="21"/>
      <c r="RS452" s="19" t="s">
        <v>86</v>
      </c>
      <c r="RT452" s="325" t="s">
        <v>189</v>
      </c>
      <c r="RW452" s="364" t="s">
        <v>189</v>
      </c>
      <c r="RX452" s="19" t="s">
        <v>63</v>
      </c>
      <c r="RY452" s="364" t="s">
        <v>189</v>
      </c>
      <c r="SA452" s="316"/>
      <c r="SB452" s="19" t="s">
        <v>86</v>
      </c>
      <c r="SC452" s="325" t="s">
        <v>189</v>
      </c>
      <c r="SF452" s="364" t="s">
        <v>189</v>
      </c>
      <c r="SG452" s="19" t="s">
        <v>63</v>
      </c>
      <c r="SH452" s="364" t="s">
        <v>189</v>
      </c>
      <c r="SJ452" s="316"/>
      <c r="SK452" s="19" t="s">
        <v>86</v>
      </c>
      <c r="SL452" s="325" t="s">
        <v>189</v>
      </c>
      <c r="SO452" s="364" t="s">
        <v>189</v>
      </c>
      <c r="SP452" s="19" t="s">
        <v>63</v>
      </c>
      <c r="SQ452" s="364" t="s">
        <v>189</v>
      </c>
      <c r="SS452" s="316"/>
      <c r="ST452" s="19" t="s">
        <v>86</v>
      </c>
      <c r="SU452" s="325" t="s">
        <v>189</v>
      </c>
      <c r="SX452" s="364" t="s">
        <v>189</v>
      </c>
      <c r="SY452" s="19" t="s">
        <v>63</v>
      </c>
      <c r="SZ452" s="364" t="s">
        <v>189</v>
      </c>
      <c r="TB452" s="316"/>
      <c r="TC452" s="19" t="s">
        <v>86</v>
      </c>
      <c r="TD452" s="347" t="s">
        <v>964</v>
      </c>
      <c r="TG452" s="350">
        <f>SUM($F$1024)</f>
        <v>488</v>
      </c>
      <c r="TH452" s="19" t="s">
        <v>63</v>
      </c>
      <c r="TI452" s="12">
        <f>TG452*1.4</f>
        <v>683.19999999999993</v>
      </c>
      <c r="TK452" s="316"/>
      <c r="TL452" s="19" t="s">
        <v>86</v>
      </c>
      <c r="TM452" s="347" t="s">
        <v>483</v>
      </c>
      <c r="TP452" s="350">
        <f>SUM($F$1263)</f>
        <v>128</v>
      </c>
      <c r="TQ452" s="19" t="s">
        <v>63</v>
      </c>
      <c r="TR452" s="12">
        <f>TP452*1.4</f>
        <v>179.2</v>
      </c>
      <c r="TT452" s="316"/>
      <c r="TU452" s="19" t="s">
        <v>86</v>
      </c>
      <c r="TV452" s="347" t="s">
        <v>479</v>
      </c>
      <c r="TY452" s="350">
        <f>SUM($F$802)</f>
        <v>231</v>
      </c>
      <c r="TZ452" s="19" t="s">
        <v>63</v>
      </c>
      <c r="UA452" s="12">
        <f>TY452*1.4</f>
        <v>323.39999999999998</v>
      </c>
      <c r="UC452" s="316"/>
      <c r="UD452" s="19" t="s">
        <v>86</v>
      </c>
      <c r="UE452" s="361" t="s">
        <v>472</v>
      </c>
      <c r="UH452" s="350">
        <f>SUM($F$1110)</f>
        <v>315</v>
      </c>
      <c r="UI452" s="19" t="s">
        <v>63</v>
      </c>
      <c r="UJ452" s="12">
        <f>UH452*1.4</f>
        <v>441</v>
      </c>
      <c r="UL452" s="316"/>
      <c r="UM452" s="19" t="s">
        <v>86</v>
      </c>
      <c r="UN452" s="358" t="s">
        <v>493</v>
      </c>
      <c r="UQ452" s="350">
        <f>SUM($F$1399)</f>
        <v>529</v>
      </c>
      <c r="UR452" s="19" t="s">
        <v>63</v>
      </c>
      <c r="US452" s="12">
        <f>UQ452*1.4</f>
        <v>740.59999999999991</v>
      </c>
      <c r="UU452" s="316"/>
      <c r="UV452" s="19" t="s">
        <v>86</v>
      </c>
      <c r="UW452" s="347" t="s">
        <v>603</v>
      </c>
      <c r="UZ452" s="350">
        <f>SUM($F$791)</f>
        <v>0</v>
      </c>
      <c r="VA452" s="19" t="s">
        <v>63</v>
      </c>
      <c r="VB452" s="12">
        <f>UZ452*1.4</f>
        <v>0</v>
      </c>
      <c r="VD452" s="316"/>
      <c r="VE452" s="19" t="s">
        <v>86</v>
      </c>
      <c r="VF452" s="347" t="s">
        <v>964</v>
      </c>
      <c r="VI452" s="350">
        <f>SUM($F$1024)</f>
        <v>488</v>
      </c>
      <c r="VJ452" s="19" t="s">
        <v>63</v>
      </c>
      <c r="VK452" s="12">
        <f>VI452*1.4</f>
        <v>683.19999999999993</v>
      </c>
      <c r="VM452" s="316"/>
      <c r="VN452" s="19" t="s">
        <v>86</v>
      </c>
      <c r="VO452" s="325" t="s">
        <v>509</v>
      </c>
      <c r="VR452" s="350">
        <f>SUM($F$1059)</f>
        <v>118</v>
      </c>
      <c r="VS452" s="19" t="s">
        <v>63</v>
      </c>
      <c r="VT452" s="12">
        <f>VR452*1.4</f>
        <v>165.2</v>
      </c>
      <c r="VV452" s="316"/>
      <c r="VW452" s="19" t="s">
        <v>86</v>
      </c>
      <c r="VX452" s="347" t="s">
        <v>488</v>
      </c>
      <c r="WA452" s="350">
        <f>SUM($F$1079)</f>
        <v>38</v>
      </c>
      <c r="WB452" s="19" t="s">
        <v>63</v>
      </c>
      <c r="WC452" s="12">
        <f>WA452*1.4</f>
        <v>53.199999999999996</v>
      </c>
      <c r="WE452" s="316"/>
      <c r="WF452" s="19" t="s">
        <v>86</v>
      </c>
      <c r="WG452" s="347" t="s">
        <v>451</v>
      </c>
      <c r="WJ452" s="350">
        <f>SUM($F$1648)</f>
        <v>85</v>
      </c>
      <c r="WK452" s="19" t="s">
        <v>63</v>
      </c>
      <c r="WL452" s="12">
        <f>WJ452*1.4</f>
        <v>118.99999999999999</v>
      </c>
      <c r="WN452" s="316"/>
      <c r="WO452" s="19" t="s">
        <v>86</v>
      </c>
      <c r="WP452" s="347" t="s">
        <v>488</v>
      </c>
      <c r="WS452" s="350">
        <f>SUM($F$1079)</f>
        <v>38</v>
      </c>
      <c r="WT452" s="19" t="s">
        <v>63</v>
      </c>
      <c r="WU452" s="12">
        <f>WS452*1.4</f>
        <v>53.199999999999996</v>
      </c>
      <c r="WW452" s="316"/>
      <c r="WX452" s="19" t="s">
        <v>86</v>
      </c>
      <c r="WY452" s="347" t="s">
        <v>482</v>
      </c>
      <c r="XB452" s="350">
        <f>SUM($F$1092)</f>
        <v>639</v>
      </c>
      <c r="XC452" s="19" t="s">
        <v>63</v>
      </c>
      <c r="XD452" s="12">
        <f>XB452*1.4</f>
        <v>894.59999999999991</v>
      </c>
      <c r="XF452" s="316"/>
      <c r="XG452" s="19" t="s">
        <v>86</v>
      </c>
      <c r="XH452" s="347" t="s">
        <v>483</v>
      </c>
      <c r="XK452" s="350">
        <f>SUM($F$1263)</f>
        <v>128</v>
      </c>
      <c r="XL452" s="19" t="s">
        <v>63</v>
      </c>
      <c r="XM452" s="12">
        <f>XK452*1.4</f>
        <v>179.2</v>
      </c>
      <c r="XO452" s="316"/>
      <c r="XP452" s="19" t="s">
        <v>86</v>
      </c>
      <c r="XQ452" s="325" t="s">
        <v>472</v>
      </c>
      <c r="XT452" s="350">
        <f>SUM($F$1110)</f>
        <v>315</v>
      </c>
      <c r="XU452" s="19" t="s">
        <v>63</v>
      </c>
      <c r="XV452" s="12">
        <f>XT452*1.4</f>
        <v>441</v>
      </c>
      <c r="XX452" s="316"/>
      <c r="XY452" s="19" t="s">
        <v>86</v>
      </c>
      <c r="XZ452" s="347" t="s">
        <v>573</v>
      </c>
      <c r="YC452" s="350">
        <f>SUM($F$934)</f>
        <v>519</v>
      </c>
      <c r="YD452" s="19" t="s">
        <v>63</v>
      </c>
      <c r="YE452" s="12">
        <f>YC452*1.4</f>
        <v>726.59999999999991</v>
      </c>
      <c r="YG452" s="316"/>
      <c r="YH452" s="19" t="s">
        <v>86</v>
      </c>
      <c r="YI452" s="366" t="s">
        <v>573</v>
      </c>
      <c r="YL452" s="350">
        <f>SUM($F$934)</f>
        <v>519</v>
      </c>
      <c r="YM452" s="19" t="s">
        <v>63</v>
      </c>
      <c r="YN452" s="12">
        <f>YL452*1.4</f>
        <v>726.59999999999991</v>
      </c>
      <c r="YP452" s="316"/>
      <c r="YQ452" s="19" t="s">
        <v>86</v>
      </c>
      <c r="YR452" s="347" t="s">
        <v>493</v>
      </c>
      <c r="YU452" s="350">
        <f>SUM($F$1399)</f>
        <v>529</v>
      </c>
      <c r="YV452" s="19" t="s">
        <v>63</v>
      </c>
      <c r="YW452" s="12">
        <f>YU452*1.4</f>
        <v>740.59999999999991</v>
      </c>
      <c r="YY452" s="316"/>
      <c r="YZ452" s="19" t="s">
        <v>86</v>
      </c>
      <c r="ZA452" s="347" t="s">
        <v>509</v>
      </c>
      <c r="ZD452" s="350">
        <f>SUM($F$1059)</f>
        <v>118</v>
      </c>
      <c r="ZE452" s="19" t="s">
        <v>63</v>
      </c>
      <c r="ZF452" s="12">
        <f>ZD452*1.4</f>
        <v>165.2</v>
      </c>
      <c r="ZH452" s="316"/>
      <c r="ZI452" s="19" t="s">
        <v>86</v>
      </c>
      <c r="ZJ452" s="347" t="s">
        <v>509</v>
      </c>
      <c r="ZM452" s="350">
        <f>SUM($F$1059)</f>
        <v>118</v>
      </c>
      <c r="ZN452" s="19" t="s">
        <v>63</v>
      </c>
      <c r="ZO452" s="12">
        <f>ZM452*1.4</f>
        <v>165.2</v>
      </c>
      <c r="ZQ452" s="316"/>
      <c r="ZR452" s="19" t="s">
        <v>86</v>
      </c>
      <c r="ZS452" s="347" t="s">
        <v>508</v>
      </c>
      <c r="ZV452" s="350">
        <f>SUM($F$784)</f>
        <v>118</v>
      </c>
      <c r="ZW452" s="19" t="s">
        <v>63</v>
      </c>
      <c r="ZX452" s="12">
        <f>ZV452*1.4</f>
        <v>165.2</v>
      </c>
      <c r="ZZ452" s="316"/>
      <c r="AAA452" s="394"/>
      <c r="AAB452" s="341"/>
      <c r="AAC452" s="395"/>
      <c r="AAD452" s="395"/>
      <c r="AAE452" s="396"/>
      <c r="AAF452" s="394"/>
      <c r="AAG452" s="267"/>
      <c r="AAH452" s="395"/>
      <c r="AAI452" s="395"/>
      <c r="AAJ452" s="394"/>
      <c r="AAK452" s="341"/>
      <c r="AAL452" s="395"/>
      <c r="AAM452" s="395"/>
      <c r="AAN452" s="396"/>
      <c r="AAO452" s="394"/>
      <c r="AAP452" s="267"/>
      <c r="AAQ452" s="395"/>
      <c r="AAR452" s="395"/>
      <c r="AAS452" s="394"/>
      <c r="AAT452" s="341"/>
      <c r="AAU452" s="395"/>
      <c r="AAV452" s="395"/>
      <c r="AAW452" s="396"/>
      <c r="AAX452" s="394"/>
      <c r="AAY452" s="267"/>
      <c r="AAZ452" s="395"/>
      <c r="ABA452" s="395"/>
      <c r="ABB452" s="394"/>
      <c r="ABC452" s="341"/>
      <c r="ABD452" s="395"/>
      <c r="ABE452" s="395"/>
      <c r="ABF452" s="396"/>
      <c r="ABG452" s="394"/>
      <c r="ABH452" s="267"/>
      <c r="ABI452" s="395"/>
      <c r="ABJ452" s="395"/>
      <c r="ABK452" s="394"/>
      <c r="ABL452" s="341"/>
      <c r="ABM452" s="395"/>
      <c r="ABN452" s="395"/>
      <c r="ABO452" s="396"/>
      <c r="ABP452" s="394"/>
      <c r="ABQ452" s="267"/>
      <c r="ABR452" s="395"/>
      <c r="ABS452" s="395"/>
      <c r="ABT452" s="394"/>
      <c r="ABU452" s="341"/>
      <c r="ABV452" s="395"/>
      <c r="ABW452" s="395"/>
      <c r="ABX452" s="396"/>
      <c r="ABY452" s="394"/>
      <c r="ABZ452" s="267"/>
      <c r="ACA452" s="395"/>
      <c r="ACB452" s="395"/>
      <c r="ACC452" s="394"/>
      <c r="ACD452" s="341"/>
      <c r="ACE452" s="395"/>
      <c r="ACF452" s="395"/>
      <c r="ACG452" s="396"/>
      <c r="ACH452" s="394"/>
      <c r="ACI452" s="267"/>
      <c r="ACJ452" s="395"/>
      <c r="ACK452" s="395"/>
      <c r="ACL452" s="394"/>
      <c r="ACM452" s="341"/>
      <c r="ACN452" s="395"/>
      <c r="ACO452" s="395"/>
      <c r="ACP452" s="396"/>
      <c r="ACQ452" s="394"/>
      <c r="ACR452" s="267"/>
      <c r="ACS452" s="395"/>
      <c r="ACT452" s="395"/>
      <c r="ACU452" s="394"/>
      <c r="ACV452" s="341"/>
      <c r="ACW452" s="395"/>
      <c r="ACX452" s="395"/>
      <c r="ACY452" s="396"/>
      <c r="ACZ452" s="394"/>
      <c r="ADA452" s="267"/>
      <c r="ADB452" s="395"/>
      <c r="ADC452" s="395"/>
      <c r="ADD452" s="394"/>
      <c r="ADE452" s="341"/>
      <c r="ADF452" s="395"/>
      <c r="ADG452" s="395"/>
      <c r="ADH452" s="396"/>
      <c r="ADI452" s="394"/>
      <c r="ADJ452" s="267"/>
      <c r="ADK452" s="395"/>
      <c r="ADL452" s="395"/>
      <c r="ADM452" s="394"/>
      <c r="ADN452" s="341"/>
      <c r="ADO452" s="395"/>
      <c r="ADP452" s="395"/>
      <c r="ADQ452" s="396"/>
      <c r="ADR452" s="394"/>
      <c r="ADS452" s="267"/>
      <c r="ADT452" s="395"/>
      <c r="ADU452" s="395"/>
      <c r="ADV452" s="394"/>
      <c r="ADW452" s="341"/>
      <c r="ADX452" s="395"/>
      <c r="ADY452" s="395"/>
      <c r="ADZ452" s="396"/>
      <c r="AEA452" s="394"/>
      <c r="AEB452" s="267"/>
      <c r="AEC452" s="395"/>
      <c r="AED452" s="395"/>
    </row>
    <row r="453" spans="1:810" s="20" customFormat="1" ht="15">
      <c r="A453" s="19" t="s">
        <v>87</v>
      </c>
      <c r="B453" s="347" t="s">
        <v>492</v>
      </c>
      <c r="D453" s="350"/>
      <c r="E453" s="350">
        <f>SUM($F$1226)</f>
        <v>348</v>
      </c>
      <c r="F453" s="19" t="s">
        <v>65</v>
      </c>
      <c r="G453" s="12">
        <f>E453*1.3</f>
        <v>452.40000000000003</v>
      </c>
      <c r="H453" s="12"/>
      <c r="I453" s="21"/>
      <c r="J453" s="19" t="s">
        <v>87</v>
      </c>
      <c r="K453" s="347" t="s">
        <v>573</v>
      </c>
      <c r="N453" s="350">
        <f>SUM($F$934)</f>
        <v>519</v>
      </c>
      <c r="O453" s="19" t="s">
        <v>65</v>
      </c>
      <c r="P453" s="12">
        <f>N453*1.3</f>
        <v>674.7</v>
      </c>
      <c r="Q453" s="12"/>
      <c r="R453" s="21"/>
      <c r="S453" s="19" t="s">
        <v>87</v>
      </c>
      <c r="T453" s="347" t="s">
        <v>492</v>
      </c>
      <c r="W453" s="350">
        <f>SUM($F$1226)</f>
        <v>348</v>
      </c>
      <c r="X453" s="19" t="s">
        <v>65</v>
      </c>
      <c r="Y453" s="12">
        <f>W453*1.3</f>
        <v>452.40000000000003</v>
      </c>
      <c r="Z453" s="12"/>
      <c r="AA453" s="21"/>
      <c r="AB453" s="19" t="s">
        <v>87</v>
      </c>
      <c r="AC453" s="347" t="s">
        <v>603</v>
      </c>
      <c r="AF453" s="350">
        <f>SUM($F$791)</f>
        <v>0</v>
      </c>
      <c r="AG453" s="19" t="s">
        <v>65</v>
      </c>
      <c r="AH453" s="12">
        <f>AF453*1.3</f>
        <v>0</v>
      </c>
      <c r="AI453" s="12"/>
      <c r="AJ453" s="21"/>
      <c r="AK453" s="19" t="s">
        <v>87</v>
      </c>
      <c r="AL453" s="347" t="s">
        <v>568</v>
      </c>
      <c r="AO453" s="350">
        <f>SUM($F$699)</f>
        <v>426</v>
      </c>
      <c r="AP453" s="19" t="s">
        <v>65</v>
      </c>
      <c r="AQ453" s="12">
        <f>AO453*1.3</f>
        <v>553.80000000000007</v>
      </c>
      <c r="AR453" s="12"/>
      <c r="AS453" s="21"/>
      <c r="AT453" s="19" t="s">
        <v>87</v>
      </c>
      <c r="AU453" s="347" t="s">
        <v>479</v>
      </c>
      <c r="AX453" s="350">
        <f>SUM($F$802)</f>
        <v>231</v>
      </c>
      <c r="AY453" s="19" t="s">
        <v>65</v>
      </c>
      <c r="AZ453" s="12">
        <f>AX453*1.3</f>
        <v>300.3</v>
      </c>
      <c r="BA453" s="12"/>
      <c r="BB453" s="21"/>
      <c r="BC453" s="19" t="s">
        <v>87</v>
      </c>
      <c r="BD453" s="347" t="s">
        <v>573</v>
      </c>
      <c r="BG453" s="350">
        <f>SUM($F$934)</f>
        <v>519</v>
      </c>
      <c r="BH453" s="19" t="s">
        <v>65</v>
      </c>
      <c r="BI453" s="12">
        <f>BG453*1.3</f>
        <v>674.7</v>
      </c>
      <c r="BJ453" s="12"/>
      <c r="BK453" s="21"/>
      <c r="BL453" s="19" t="s">
        <v>87</v>
      </c>
      <c r="BM453" s="347" t="s">
        <v>482</v>
      </c>
      <c r="BP453" s="350">
        <f>SUM($F$1092)</f>
        <v>639</v>
      </c>
      <c r="BQ453" s="19" t="s">
        <v>65</v>
      </c>
      <c r="BR453" s="12">
        <f>BP453*1.3</f>
        <v>830.7</v>
      </c>
      <c r="BS453" s="12"/>
      <c r="BT453" s="21"/>
      <c r="BU453" s="19" t="s">
        <v>87</v>
      </c>
      <c r="BV453" s="347" t="s">
        <v>482</v>
      </c>
      <c r="BY453" s="350">
        <f>SUM($F$1092)</f>
        <v>639</v>
      </c>
      <c r="BZ453" s="19" t="s">
        <v>65</v>
      </c>
      <c r="CA453" s="12">
        <f>BY453*1.3</f>
        <v>830.7</v>
      </c>
      <c r="CB453" s="12"/>
      <c r="CC453" s="21"/>
      <c r="CD453" s="19" t="s">
        <v>87</v>
      </c>
      <c r="CE453" s="347" t="s">
        <v>488</v>
      </c>
      <c r="CH453" s="350">
        <f>SUM($F$1079)</f>
        <v>38</v>
      </c>
      <c r="CI453" s="19" t="s">
        <v>65</v>
      </c>
      <c r="CJ453" s="12">
        <f>CH453*1.3</f>
        <v>49.4</v>
      </c>
      <c r="CK453" s="12"/>
      <c r="CL453" s="21"/>
      <c r="CM453" s="19" t="s">
        <v>87</v>
      </c>
      <c r="CN453" s="347" t="s">
        <v>483</v>
      </c>
      <c r="CQ453" s="350">
        <f>SUM($F$1263)</f>
        <v>128</v>
      </c>
      <c r="CR453" s="19" t="s">
        <v>65</v>
      </c>
      <c r="CS453" s="12">
        <f>CQ453*1.3</f>
        <v>166.4</v>
      </c>
      <c r="CT453" s="12"/>
      <c r="CU453" s="21"/>
      <c r="CV453" s="19" t="s">
        <v>87</v>
      </c>
      <c r="CW453" s="347" t="s">
        <v>508</v>
      </c>
      <c r="CZ453" s="350">
        <f>SUM($F$784)</f>
        <v>118</v>
      </c>
      <c r="DA453" s="19" t="s">
        <v>65</v>
      </c>
      <c r="DB453" s="12">
        <f>CZ453*1.3</f>
        <v>153.4</v>
      </c>
      <c r="DC453" s="12"/>
      <c r="DD453" s="21"/>
      <c r="DE453" s="19" t="s">
        <v>87</v>
      </c>
      <c r="DF453" s="347" t="s">
        <v>488</v>
      </c>
      <c r="DI453" s="350">
        <f>SUM($F$1079)</f>
        <v>38</v>
      </c>
      <c r="DJ453" s="19" t="s">
        <v>65</v>
      </c>
      <c r="DK453" s="12">
        <f>DI453*1.3</f>
        <v>49.4</v>
      </c>
      <c r="DL453" s="12"/>
      <c r="DM453" s="21"/>
      <c r="DN453" s="19" t="s">
        <v>87</v>
      </c>
      <c r="DO453" s="347" t="s">
        <v>743</v>
      </c>
      <c r="DR453" s="350">
        <f>SUM($F$743)</f>
        <v>92</v>
      </c>
      <c r="DS453" s="19" t="s">
        <v>65</v>
      </c>
      <c r="DT453" s="12">
        <f>DR453*1.3</f>
        <v>119.60000000000001</v>
      </c>
      <c r="DU453" s="12"/>
      <c r="DV453" s="21"/>
      <c r="DW453" s="19" t="s">
        <v>87</v>
      </c>
      <c r="DX453" s="347" t="s">
        <v>482</v>
      </c>
      <c r="EA453" s="350">
        <f>SUM($F$1092)</f>
        <v>639</v>
      </c>
      <c r="EB453" s="19" t="s">
        <v>65</v>
      </c>
      <c r="EC453" s="12">
        <f>EA453*1.3</f>
        <v>830.7</v>
      </c>
      <c r="ED453" s="12"/>
      <c r="EE453" s="21"/>
      <c r="EF453" s="19" t="s">
        <v>87</v>
      </c>
      <c r="EG453" s="347" t="s">
        <v>483</v>
      </c>
      <c r="EJ453" s="350">
        <f>SUM($F$1263)</f>
        <v>128</v>
      </c>
      <c r="EK453" s="19" t="s">
        <v>65</v>
      </c>
      <c r="EL453" s="12">
        <f>EJ453*1.3</f>
        <v>166.4</v>
      </c>
      <c r="EM453" s="12"/>
      <c r="EN453" s="21"/>
      <c r="EO453" s="19" t="s">
        <v>87</v>
      </c>
      <c r="EP453" s="347" t="s">
        <v>534</v>
      </c>
      <c r="ES453" s="350">
        <f>SUM($F$989)</f>
        <v>122</v>
      </c>
      <c r="ET453" s="19" t="s">
        <v>65</v>
      </c>
      <c r="EU453" s="12">
        <f>ES453*1.3</f>
        <v>158.6</v>
      </c>
      <c r="EV453" s="12"/>
      <c r="EW453" s="21"/>
      <c r="EX453" s="19" t="s">
        <v>87</v>
      </c>
      <c r="EY453" s="368" t="s">
        <v>493</v>
      </c>
      <c r="FB453" s="350">
        <f>SUM($F$1399)</f>
        <v>529</v>
      </c>
      <c r="FC453" s="19" t="s">
        <v>65</v>
      </c>
      <c r="FD453" s="12">
        <f>FB453*1.3</f>
        <v>687.7</v>
      </c>
      <c r="FE453" s="12"/>
      <c r="FF453" s="21"/>
      <c r="FG453" s="19" t="s">
        <v>87</v>
      </c>
      <c r="FH453" s="347" t="s">
        <v>589</v>
      </c>
      <c r="FK453" s="350">
        <f>SUM($F$1229)</f>
        <v>223</v>
      </c>
      <c r="FL453" s="19" t="s">
        <v>65</v>
      </c>
      <c r="FM453" s="12">
        <f>FK453*1.3</f>
        <v>289.90000000000003</v>
      </c>
      <c r="FN453" s="12"/>
      <c r="FO453" s="21"/>
      <c r="FP453" s="19" t="s">
        <v>87</v>
      </c>
      <c r="FQ453" s="347" t="s">
        <v>493</v>
      </c>
      <c r="FT453" s="350">
        <f>SUM($F$1399)</f>
        <v>529</v>
      </c>
      <c r="FU453" s="19" t="s">
        <v>65</v>
      </c>
      <c r="FV453" s="12">
        <f>FT453*1.3</f>
        <v>687.7</v>
      </c>
      <c r="FW453" s="12"/>
      <c r="FX453" s="21"/>
      <c r="FY453" s="19" t="s">
        <v>87</v>
      </c>
      <c r="FZ453" s="347" t="s">
        <v>488</v>
      </c>
      <c r="GC453" s="350">
        <f>SUM($F$1079)</f>
        <v>38</v>
      </c>
      <c r="GD453" s="19" t="s">
        <v>65</v>
      </c>
      <c r="GE453" s="12">
        <f>GC453*1.3</f>
        <v>49.4</v>
      </c>
      <c r="GF453" s="12"/>
      <c r="GG453" s="21"/>
      <c r="GH453" s="19" t="s">
        <v>87</v>
      </c>
      <c r="GI453" s="347" t="s">
        <v>792</v>
      </c>
      <c r="GL453" s="350">
        <f>SUM($F$988)</f>
        <v>12</v>
      </c>
      <c r="GM453" s="19" t="s">
        <v>65</v>
      </c>
      <c r="GN453" s="12">
        <f>GL453*1.3</f>
        <v>15.600000000000001</v>
      </c>
      <c r="GO453" s="12"/>
      <c r="GP453" s="21"/>
      <c r="GQ453" s="19" t="s">
        <v>87</v>
      </c>
      <c r="GR453" s="347" t="s">
        <v>517</v>
      </c>
      <c r="GU453" s="350">
        <f>SUM($F$1310)</f>
        <v>134</v>
      </c>
      <c r="GV453" s="19" t="s">
        <v>65</v>
      </c>
      <c r="GW453" s="12">
        <f>GU453*1.3</f>
        <v>174.20000000000002</v>
      </c>
      <c r="GX453" s="12"/>
      <c r="GY453" s="21"/>
      <c r="GZ453" s="19" t="s">
        <v>87</v>
      </c>
      <c r="HA453" s="347" t="s">
        <v>479</v>
      </c>
      <c r="HD453" s="350">
        <f>SUM($F$802)</f>
        <v>231</v>
      </c>
      <c r="HE453" s="19" t="s">
        <v>65</v>
      </c>
      <c r="HF453" s="12">
        <f>HD453*1.3</f>
        <v>300.3</v>
      </c>
      <c r="HG453" s="12"/>
      <c r="HH453" s="21"/>
      <c r="HI453" s="19" t="s">
        <v>87</v>
      </c>
      <c r="HJ453" s="347" t="s">
        <v>493</v>
      </c>
      <c r="HM453" s="350">
        <f>SUM($F$1399)</f>
        <v>529</v>
      </c>
      <c r="HN453" s="19" t="s">
        <v>65</v>
      </c>
      <c r="HO453" s="12">
        <f>HM453*1.3</f>
        <v>687.7</v>
      </c>
      <c r="HP453" s="12"/>
      <c r="HQ453" s="21"/>
      <c r="HR453" s="19" t="s">
        <v>87</v>
      </c>
      <c r="HS453" s="347" t="s">
        <v>568</v>
      </c>
      <c r="HV453" s="350">
        <f>SUM($F$699)</f>
        <v>426</v>
      </c>
      <c r="HW453" s="19" t="s">
        <v>65</v>
      </c>
      <c r="HX453" s="12">
        <f>HV453*1.3</f>
        <v>553.80000000000007</v>
      </c>
      <c r="HY453" s="12"/>
      <c r="HZ453" s="21"/>
      <c r="IA453" s="19" t="s">
        <v>87</v>
      </c>
      <c r="IB453" s="347" t="s">
        <v>490</v>
      </c>
      <c r="IE453" s="350">
        <f>SUM($F$1690)</f>
        <v>29</v>
      </c>
      <c r="IF453" s="19" t="s">
        <v>65</v>
      </c>
      <c r="IG453" s="12">
        <f>IE453*1.3</f>
        <v>37.700000000000003</v>
      </c>
      <c r="IH453" s="12"/>
      <c r="II453" s="21"/>
      <c r="IJ453" s="19" t="s">
        <v>87</v>
      </c>
      <c r="IK453" s="347" t="s">
        <v>451</v>
      </c>
      <c r="IN453" s="350">
        <f>SUM($F$1648)</f>
        <v>85</v>
      </c>
      <c r="IO453" s="19" t="s">
        <v>65</v>
      </c>
      <c r="IP453" s="12">
        <f>IN453*1.3</f>
        <v>110.5</v>
      </c>
      <c r="IQ453" s="12"/>
      <c r="IR453" s="21"/>
      <c r="IS453" s="19" t="s">
        <v>87</v>
      </c>
      <c r="IT453" s="325" t="s">
        <v>189</v>
      </c>
      <c r="IW453" s="364" t="s">
        <v>189</v>
      </c>
      <c r="IX453" s="19" t="s">
        <v>65</v>
      </c>
      <c r="IY453" s="364" t="s">
        <v>189</v>
      </c>
      <c r="IZ453" s="12"/>
      <c r="JA453" s="21"/>
      <c r="JB453" s="19" t="s">
        <v>87</v>
      </c>
      <c r="JC453" s="347" t="s">
        <v>534</v>
      </c>
      <c r="JF453" s="350">
        <f>SUM($F$989)</f>
        <v>122</v>
      </c>
      <c r="JG453" s="19" t="s">
        <v>65</v>
      </c>
      <c r="JH453" s="12">
        <f>JF453*1.3</f>
        <v>158.6</v>
      </c>
      <c r="JI453" s="12"/>
      <c r="JJ453" s="21"/>
      <c r="JK453" s="19" t="s">
        <v>87</v>
      </c>
      <c r="JL453" s="347" t="s">
        <v>509</v>
      </c>
      <c r="JO453" s="350">
        <f>SUM($F$1059)</f>
        <v>118</v>
      </c>
      <c r="JP453" s="19" t="s">
        <v>65</v>
      </c>
      <c r="JQ453" s="12">
        <f>JO453*1.3</f>
        <v>153.4</v>
      </c>
      <c r="JR453" s="12"/>
      <c r="JS453" s="21"/>
      <c r="JT453" s="19" t="s">
        <v>87</v>
      </c>
      <c r="JU453" s="347" t="s">
        <v>482</v>
      </c>
      <c r="JX453" s="350">
        <f>SUM($F$1092)</f>
        <v>639</v>
      </c>
      <c r="JY453" s="19" t="s">
        <v>65</v>
      </c>
      <c r="JZ453" s="12">
        <f>JX453*1.3</f>
        <v>830.7</v>
      </c>
      <c r="KA453" s="12"/>
      <c r="KB453" s="21"/>
      <c r="KC453" s="19" t="s">
        <v>87</v>
      </c>
      <c r="KD453" s="347" t="s">
        <v>492</v>
      </c>
      <c r="KG453" s="350">
        <f>SUM($F$1226)</f>
        <v>348</v>
      </c>
      <c r="KH453" s="19" t="s">
        <v>65</v>
      </c>
      <c r="KI453" s="12">
        <f>KG453*1.3</f>
        <v>452.40000000000003</v>
      </c>
      <c r="KJ453" s="12"/>
      <c r="KK453" s="21"/>
      <c r="KL453" s="19" t="s">
        <v>87</v>
      </c>
      <c r="KM453" s="347" t="s">
        <v>482</v>
      </c>
      <c r="KP453" s="350">
        <f>SUM($F$1092)</f>
        <v>639</v>
      </c>
      <c r="KQ453" s="19" t="s">
        <v>65</v>
      </c>
      <c r="KR453" s="12">
        <f>KP453*1.3</f>
        <v>830.7</v>
      </c>
      <c r="KS453" s="12"/>
      <c r="KT453" s="21"/>
      <c r="KU453" s="19" t="s">
        <v>87</v>
      </c>
      <c r="KV453" s="347" t="s">
        <v>636</v>
      </c>
      <c r="KY453" s="350">
        <f>SUM($F$1381)</f>
        <v>365</v>
      </c>
      <c r="KZ453" s="19" t="s">
        <v>65</v>
      </c>
      <c r="LA453" s="12">
        <f>KY453*1.3</f>
        <v>474.5</v>
      </c>
      <c r="LB453" s="12"/>
      <c r="LC453" s="21"/>
      <c r="LD453" s="19" t="s">
        <v>87</v>
      </c>
      <c r="LE453" s="347" t="s">
        <v>479</v>
      </c>
      <c r="LH453" s="350">
        <f>SUM($F$802)</f>
        <v>231</v>
      </c>
      <c r="LI453" s="19" t="s">
        <v>65</v>
      </c>
      <c r="LJ453" s="12">
        <f>LH453*1.3</f>
        <v>300.3</v>
      </c>
      <c r="LK453" s="12"/>
      <c r="LL453" s="21"/>
      <c r="LM453" s="19" t="s">
        <v>87</v>
      </c>
      <c r="LN453" s="347" t="s">
        <v>636</v>
      </c>
      <c r="LQ453" s="350">
        <f>SUM($F$1381)</f>
        <v>365</v>
      </c>
      <c r="LR453" s="19" t="s">
        <v>65</v>
      </c>
      <c r="LS453" s="12">
        <f>LQ453*1.3</f>
        <v>474.5</v>
      </c>
      <c r="LT453" s="12"/>
      <c r="LU453" s="21"/>
      <c r="LV453" s="19" t="s">
        <v>87</v>
      </c>
      <c r="LW453" s="347" t="s">
        <v>589</v>
      </c>
      <c r="LZ453" s="350">
        <f>SUM($F$1229)</f>
        <v>223</v>
      </c>
      <c r="MA453" s="19" t="s">
        <v>65</v>
      </c>
      <c r="MB453" s="12">
        <f>LZ453*1.3</f>
        <v>289.90000000000003</v>
      </c>
      <c r="MC453" s="12"/>
      <c r="MD453" s="21"/>
      <c r="ME453" s="19" t="s">
        <v>87</v>
      </c>
      <c r="MF453" s="347" t="s">
        <v>603</v>
      </c>
      <c r="MI453" s="350">
        <f>SUM($F$791)</f>
        <v>0</v>
      </c>
      <c r="MJ453" s="19" t="s">
        <v>65</v>
      </c>
      <c r="MK453" s="12">
        <f>MI453*1.3</f>
        <v>0</v>
      </c>
      <c r="ML453" s="12"/>
      <c r="MM453" s="21"/>
      <c r="MN453" s="19" t="s">
        <v>87</v>
      </c>
      <c r="MO453" s="347" t="s">
        <v>509</v>
      </c>
      <c r="MR453" s="350">
        <f>SUM($F$1059)</f>
        <v>118</v>
      </c>
      <c r="MS453" s="19" t="s">
        <v>65</v>
      </c>
      <c r="MT453" s="12">
        <f>MR453*1.3</f>
        <v>153.4</v>
      </c>
      <c r="MU453" s="12"/>
      <c r="MV453" s="21"/>
      <c r="MW453" s="19" t="s">
        <v>87</v>
      </c>
      <c r="MX453" s="347" t="s">
        <v>488</v>
      </c>
      <c r="NA453" s="350">
        <f>SUM($F$1079)</f>
        <v>38</v>
      </c>
      <c r="NB453" s="19" t="s">
        <v>65</v>
      </c>
      <c r="NC453" s="12">
        <f>NA453*1.3</f>
        <v>49.4</v>
      </c>
      <c r="ND453" s="12"/>
      <c r="NE453" s="21"/>
      <c r="NF453" s="19" t="s">
        <v>87</v>
      </c>
      <c r="NG453" s="347" t="s">
        <v>482</v>
      </c>
      <c r="NJ453" s="350">
        <f>SUM($F$1092)</f>
        <v>639</v>
      </c>
      <c r="NK453" s="19" t="s">
        <v>65</v>
      </c>
      <c r="NL453" s="12">
        <f>NJ453*1.3</f>
        <v>830.7</v>
      </c>
      <c r="NM453" s="12"/>
      <c r="NN453" s="21"/>
      <c r="NO453" s="19" t="s">
        <v>87</v>
      </c>
      <c r="NP453" s="347" t="s">
        <v>964</v>
      </c>
      <c r="NS453" s="350">
        <f>SUM($F$1024)</f>
        <v>488</v>
      </c>
      <c r="NT453" s="19" t="s">
        <v>65</v>
      </c>
      <c r="NU453" s="12">
        <f>NS453*1.3</f>
        <v>634.4</v>
      </c>
      <c r="NV453" s="12"/>
      <c r="NW453" s="21"/>
      <c r="NX453" s="19" t="s">
        <v>87</v>
      </c>
      <c r="NY453" s="347" t="s">
        <v>469</v>
      </c>
      <c r="OB453" s="350">
        <f>SUM($F$1222)</f>
        <v>602</v>
      </c>
      <c r="OC453" s="19" t="s">
        <v>65</v>
      </c>
      <c r="OD453" s="12">
        <f>OB453*1.3</f>
        <v>782.6</v>
      </c>
      <c r="OE453" s="12"/>
      <c r="OF453" s="21"/>
      <c r="OG453" s="19" t="s">
        <v>87</v>
      </c>
      <c r="OH453" s="347" t="s">
        <v>603</v>
      </c>
      <c r="OK453" s="350">
        <f>SUM($F$791)</f>
        <v>0</v>
      </c>
      <c r="OL453" s="19" t="s">
        <v>65</v>
      </c>
      <c r="OM453" s="12">
        <f>OK453*1.3</f>
        <v>0</v>
      </c>
      <c r="ON453" s="12"/>
      <c r="OO453" s="21"/>
      <c r="OP453" s="19" t="s">
        <v>87</v>
      </c>
      <c r="OQ453" s="347" t="s">
        <v>634</v>
      </c>
      <c r="OT453" s="350">
        <f>SUM($F$1064)</f>
        <v>0</v>
      </c>
      <c r="OU453" s="19" t="s">
        <v>65</v>
      </c>
      <c r="OV453" s="12">
        <f>OT453*1.3</f>
        <v>0</v>
      </c>
      <c r="OW453" s="12"/>
      <c r="OX453" s="21"/>
      <c r="OY453" s="19" t="s">
        <v>87</v>
      </c>
      <c r="OZ453" s="347" t="s">
        <v>483</v>
      </c>
      <c r="PC453" s="350">
        <f>SUM($F$1263)</f>
        <v>128</v>
      </c>
      <c r="PD453" s="19" t="s">
        <v>65</v>
      </c>
      <c r="PE453" s="12">
        <f>PC453*1.3</f>
        <v>166.4</v>
      </c>
      <c r="PF453" s="12"/>
      <c r="PG453" s="21"/>
      <c r="PH453" s="19" t="s">
        <v>87</v>
      </c>
      <c r="PI453" s="347" t="s">
        <v>589</v>
      </c>
      <c r="PL453" s="350">
        <f>SUM($F$1229)</f>
        <v>223</v>
      </c>
      <c r="PM453" s="19" t="s">
        <v>65</v>
      </c>
      <c r="PN453" s="12">
        <f>PL453*1.3</f>
        <v>289.90000000000003</v>
      </c>
      <c r="PO453" s="12"/>
      <c r="PP453" s="21"/>
      <c r="PQ453" s="19" t="s">
        <v>87</v>
      </c>
      <c r="PR453" s="347" t="s">
        <v>482</v>
      </c>
      <c r="PU453" s="350">
        <f>SUM($F$1092)</f>
        <v>639</v>
      </c>
      <c r="PV453" s="19" t="s">
        <v>65</v>
      </c>
      <c r="PW453" s="12">
        <f>PU453*1.3</f>
        <v>830.7</v>
      </c>
      <c r="PX453" s="12"/>
      <c r="PY453" s="21"/>
      <c r="PZ453" s="19" t="s">
        <v>87</v>
      </c>
      <c r="QA453" s="325" t="s">
        <v>189</v>
      </c>
      <c r="QD453" s="364" t="s">
        <v>189</v>
      </c>
      <c r="QE453" s="19" t="s">
        <v>65</v>
      </c>
      <c r="QF453" s="364" t="s">
        <v>189</v>
      </c>
      <c r="QG453" s="12"/>
      <c r="QH453" s="21"/>
      <c r="QI453" s="19" t="s">
        <v>87</v>
      </c>
      <c r="QJ453" s="347" t="s">
        <v>490</v>
      </c>
      <c r="QM453" s="350">
        <f>SUM($F$1690)</f>
        <v>29</v>
      </c>
      <c r="QN453" s="19" t="s">
        <v>65</v>
      </c>
      <c r="QO453" s="12">
        <f>QM453*1.3</f>
        <v>37.700000000000003</v>
      </c>
      <c r="QP453" s="12"/>
      <c r="QQ453" s="21"/>
      <c r="QR453" s="19" t="s">
        <v>87</v>
      </c>
      <c r="QS453" s="368" t="s">
        <v>479</v>
      </c>
      <c r="QV453" s="350">
        <f>SUM($F$802)</f>
        <v>231</v>
      </c>
      <c r="QW453" s="19" t="s">
        <v>65</v>
      </c>
      <c r="QX453" s="12">
        <f>QV453*1.3</f>
        <v>300.3</v>
      </c>
      <c r="QY453" s="12"/>
      <c r="QZ453" s="21"/>
      <c r="RA453" s="19" t="s">
        <v>87</v>
      </c>
      <c r="RB453" s="347" t="s">
        <v>964</v>
      </c>
      <c r="RE453" s="350">
        <f>SUM($F$1024)</f>
        <v>488</v>
      </c>
      <c r="RF453" s="19" t="s">
        <v>65</v>
      </c>
      <c r="RG453" s="12">
        <f>RE453*1.3</f>
        <v>634.4</v>
      </c>
      <c r="RH453" s="12"/>
      <c r="RI453" s="21"/>
      <c r="RJ453" s="19" t="s">
        <v>87</v>
      </c>
      <c r="RK453" s="347" t="s">
        <v>482</v>
      </c>
      <c r="RN453" s="350">
        <f>SUM($F$1092)</f>
        <v>639</v>
      </c>
      <c r="RO453" s="19" t="s">
        <v>65</v>
      </c>
      <c r="RP453" s="12">
        <f>RN453*1.3</f>
        <v>830.7</v>
      </c>
      <c r="RQ453" s="12"/>
      <c r="RR453" s="21"/>
      <c r="RS453" s="19" t="s">
        <v>87</v>
      </c>
      <c r="RT453" s="325" t="s">
        <v>189</v>
      </c>
      <c r="RW453" s="364" t="s">
        <v>189</v>
      </c>
      <c r="RX453" s="19" t="s">
        <v>65</v>
      </c>
      <c r="RY453" s="364" t="s">
        <v>189</v>
      </c>
      <c r="SA453" s="316"/>
      <c r="SB453" s="19" t="s">
        <v>87</v>
      </c>
      <c r="SC453" s="325" t="s">
        <v>189</v>
      </c>
      <c r="SF453" s="364" t="s">
        <v>189</v>
      </c>
      <c r="SG453" s="19" t="s">
        <v>65</v>
      </c>
      <c r="SH453" s="364" t="s">
        <v>189</v>
      </c>
      <c r="SJ453" s="316"/>
      <c r="SK453" s="19" t="s">
        <v>87</v>
      </c>
      <c r="SL453" s="325" t="s">
        <v>189</v>
      </c>
      <c r="SO453" s="364" t="s">
        <v>189</v>
      </c>
      <c r="SP453" s="19" t="s">
        <v>65</v>
      </c>
      <c r="SQ453" s="364" t="s">
        <v>189</v>
      </c>
      <c r="SS453" s="316"/>
      <c r="ST453" s="19" t="s">
        <v>87</v>
      </c>
      <c r="SU453" s="325" t="s">
        <v>189</v>
      </c>
      <c r="SX453" s="364" t="s">
        <v>189</v>
      </c>
      <c r="SY453" s="19" t="s">
        <v>65</v>
      </c>
      <c r="SZ453" s="364" t="s">
        <v>189</v>
      </c>
      <c r="TB453" s="316"/>
      <c r="TC453" s="19" t="s">
        <v>87</v>
      </c>
      <c r="TD453" s="347" t="s">
        <v>509</v>
      </c>
      <c r="TG453" s="350">
        <f>SUM($F$1059)</f>
        <v>118</v>
      </c>
      <c r="TH453" s="19" t="s">
        <v>65</v>
      </c>
      <c r="TI453" s="12">
        <f>TG453*1.3</f>
        <v>153.4</v>
      </c>
      <c r="TK453" s="316"/>
      <c r="TL453" s="19" t="s">
        <v>87</v>
      </c>
      <c r="TM453" s="347" t="s">
        <v>493</v>
      </c>
      <c r="TP453" s="350">
        <f>SUM($F$1399)</f>
        <v>529</v>
      </c>
      <c r="TQ453" s="19" t="s">
        <v>65</v>
      </c>
      <c r="TR453" s="12">
        <f>TP453*1.3</f>
        <v>687.7</v>
      </c>
      <c r="TT453" s="316"/>
      <c r="TU453" s="19" t="s">
        <v>87</v>
      </c>
      <c r="TV453" s="347" t="s">
        <v>482</v>
      </c>
      <c r="TY453" s="350">
        <f>SUM($F$1092)</f>
        <v>639</v>
      </c>
      <c r="TZ453" s="19" t="s">
        <v>65</v>
      </c>
      <c r="UA453" s="12">
        <f>TY453*1.3</f>
        <v>830.7</v>
      </c>
      <c r="UC453" s="316"/>
      <c r="UD453" s="19" t="s">
        <v>87</v>
      </c>
      <c r="UE453" s="361" t="s">
        <v>589</v>
      </c>
      <c r="UH453" s="350">
        <f>SUM($F$1229)</f>
        <v>223</v>
      </c>
      <c r="UI453" s="19" t="s">
        <v>65</v>
      </c>
      <c r="UJ453" s="12">
        <f>UH453*1.3</f>
        <v>289.90000000000003</v>
      </c>
      <c r="UL453" s="316"/>
      <c r="UM453" s="19" t="s">
        <v>87</v>
      </c>
      <c r="UN453" s="358" t="s">
        <v>573</v>
      </c>
      <c r="UQ453" s="350">
        <f>SUM($F$934)</f>
        <v>519</v>
      </c>
      <c r="UR453" s="19" t="s">
        <v>65</v>
      </c>
      <c r="US453" s="12">
        <f>UQ453*1.3</f>
        <v>674.7</v>
      </c>
      <c r="UU453" s="316"/>
      <c r="UV453" s="19" t="s">
        <v>87</v>
      </c>
      <c r="UW453" s="347" t="s">
        <v>573</v>
      </c>
      <c r="UZ453" s="350">
        <f>SUM($F$934)</f>
        <v>519</v>
      </c>
      <c r="VA453" s="19" t="s">
        <v>65</v>
      </c>
      <c r="VB453" s="12">
        <f>UZ453*1.3</f>
        <v>674.7</v>
      </c>
      <c r="VD453" s="316"/>
      <c r="VE453" s="19" t="s">
        <v>87</v>
      </c>
      <c r="VF453" s="347" t="s">
        <v>490</v>
      </c>
      <c r="VI453" s="350">
        <f>SUM($F$1690)</f>
        <v>29</v>
      </c>
      <c r="VJ453" s="19" t="s">
        <v>65</v>
      </c>
      <c r="VK453" s="12">
        <f>VI453*1.3</f>
        <v>37.700000000000003</v>
      </c>
      <c r="VM453" s="316"/>
      <c r="VN453" s="19" t="s">
        <v>87</v>
      </c>
      <c r="VO453" s="325" t="s">
        <v>508</v>
      </c>
      <c r="VR453" s="350">
        <f>SUM($F$784)</f>
        <v>118</v>
      </c>
      <c r="VS453" s="19" t="s">
        <v>65</v>
      </c>
      <c r="VT453" s="12">
        <f>VR453*1.3</f>
        <v>153.4</v>
      </c>
      <c r="VV453" s="316"/>
      <c r="VW453" s="19" t="s">
        <v>87</v>
      </c>
      <c r="VX453" s="347" t="s">
        <v>509</v>
      </c>
      <c r="WA453" s="350">
        <f>SUM($F$1059)</f>
        <v>118</v>
      </c>
      <c r="WB453" s="19" t="s">
        <v>65</v>
      </c>
      <c r="WC453" s="12">
        <f>WA453*1.3</f>
        <v>153.4</v>
      </c>
      <c r="WE453" s="316"/>
      <c r="WF453" s="19" t="s">
        <v>87</v>
      </c>
      <c r="WG453" s="347" t="s">
        <v>573</v>
      </c>
      <c r="WJ453" s="350">
        <f>SUM($F$934)</f>
        <v>519</v>
      </c>
      <c r="WK453" s="19" t="s">
        <v>65</v>
      </c>
      <c r="WL453" s="12">
        <f>WJ453*1.3</f>
        <v>674.7</v>
      </c>
      <c r="WN453" s="316"/>
      <c r="WO453" s="19" t="s">
        <v>87</v>
      </c>
      <c r="WP453" s="347" t="s">
        <v>490</v>
      </c>
      <c r="WS453" s="350">
        <f>SUM($F$1690)</f>
        <v>29</v>
      </c>
      <c r="WT453" s="19" t="s">
        <v>65</v>
      </c>
      <c r="WU453" s="12">
        <f>WS453*1.3</f>
        <v>37.700000000000003</v>
      </c>
      <c r="WW453" s="316"/>
      <c r="WX453" s="19" t="s">
        <v>87</v>
      </c>
      <c r="WY453" s="347" t="s">
        <v>603</v>
      </c>
      <c r="XB453" s="350">
        <f>SUM($F$791)</f>
        <v>0</v>
      </c>
      <c r="XC453" s="19" t="s">
        <v>65</v>
      </c>
      <c r="XD453" s="12">
        <f>XB453*1.3</f>
        <v>0</v>
      </c>
      <c r="XF453" s="316"/>
      <c r="XG453" s="19" t="s">
        <v>87</v>
      </c>
      <c r="XH453" s="347" t="s">
        <v>636</v>
      </c>
      <c r="XK453" s="350">
        <f>SUM($F$1381)</f>
        <v>365</v>
      </c>
      <c r="XL453" s="19" t="s">
        <v>65</v>
      </c>
      <c r="XM453" s="12">
        <f>XK453*1.3</f>
        <v>474.5</v>
      </c>
      <c r="XO453" s="316"/>
      <c r="XP453" s="19" t="s">
        <v>87</v>
      </c>
      <c r="XQ453" s="325" t="s">
        <v>509</v>
      </c>
      <c r="XT453" s="350">
        <f>SUM($F$1059)</f>
        <v>118</v>
      </c>
      <c r="XU453" s="19" t="s">
        <v>65</v>
      </c>
      <c r="XV453" s="12">
        <f>XT453*1.3</f>
        <v>153.4</v>
      </c>
      <c r="XX453" s="316"/>
      <c r="XY453" s="19" t="s">
        <v>87</v>
      </c>
      <c r="XZ453" s="347" t="s">
        <v>589</v>
      </c>
      <c r="YC453" s="350">
        <f>SUM($F$1229)</f>
        <v>223</v>
      </c>
      <c r="YD453" s="19" t="s">
        <v>65</v>
      </c>
      <c r="YE453" s="12">
        <f>YC453*1.3</f>
        <v>289.90000000000003</v>
      </c>
      <c r="YG453" s="316"/>
      <c r="YH453" s="19" t="s">
        <v>87</v>
      </c>
      <c r="YI453" s="366" t="s">
        <v>509</v>
      </c>
      <c r="YL453" s="350">
        <f>SUM($F$1059)</f>
        <v>118</v>
      </c>
      <c r="YM453" s="19" t="s">
        <v>65</v>
      </c>
      <c r="YN453" s="12">
        <f>YL453*1.3</f>
        <v>153.4</v>
      </c>
      <c r="YP453" s="316"/>
      <c r="YQ453" s="19" t="s">
        <v>87</v>
      </c>
      <c r="YR453" s="347" t="s">
        <v>636</v>
      </c>
      <c r="YU453" s="350">
        <f>SUM($F$1381)</f>
        <v>365</v>
      </c>
      <c r="YV453" s="19" t="s">
        <v>65</v>
      </c>
      <c r="YW453" s="12">
        <f>YU453*1.3</f>
        <v>474.5</v>
      </c>
      <c r="YY453" s="316"/>
      <c r="YZ453" s="19" t="s">
        <v>87</v>
      </c>
      <c r="ZA453" s="347" t="s">
        <v>488</v>
      </c>
      <c r="ZD453" s="350">
        <f>SUM($F$1079)</f>
        <v>38</v>
      </c>
      <c r="ZE453" s="19" t="s">
        <v>65</v>
      </c>
      <c r="ZF453" s="12">
        <f>ZD453*1.3</f>
        <v>49.4</v>
      </c>
      <c r="ZH453" s="316"/>
      <c r="ZI453" s="19" t="s">
        <v>87</v>
      </c>
      <c r="ZJ453" s="347" t="s">
        <v>479</v>
      </c>
      <c r="ZM453" s="350">
        <f>SUM($F$802)</f>
        <v>231</v>
      </c>
      <c r="ZN453" s="19" t="s">
        <v>65</v>
      </c>
      <c r="ZO453" s="12">
        <f>ZM453*1.3</f>
        <v>300.3</v>
      </c>
      <c r="ZQ453" s="316"/>
      <c r="ZR453" s="19" t="s">
        <v>87</v>
      </c>
      <c r="ZS453" s="347" t="s">
        <v>490</v>
      </c>
      <c r="ZV453" s="350">
        <f>SUM($F$1690)</f>
        <v>29</v>
      </c>
      <c r="ZW453" s="19" t="s">
        <v>65</v>
      </c>
      <c r="ZX453" s="12">
        <f>ZV453*1.3</f>
        <v>37.700000000000003</v>
      </c>
      <c r="ZZ453" s="316"/>
      <c r="AAA453" s="394"/>
      <c r="AAB453" s="341"/>
      <c r="AAC453" s="395"/>
      <c r="AAD453" s="395"/>
      <c r="AAE453" s="396"/>
      <c r="AAF453" s="394"/>
      <c r="AAG453" s="267"/>
      <c r="AAH453" s="395"/>
      <c r="AAI453" s="395"/>
      <c r="AAJ453" s="394"/>
      <c r="AAK453" s="341"/>
      <c r="AAL453" s="395"/>
      <c r="AAM453" s="395"/>
      <c r="AAN453" s="396"/>
      <c r="AAO453" s="394"/>
      <c r="AAP453" s="267"/>
      <c r="AAQ453" s="395"/>
      <c r="AAR453" s="395"/>
      <c r="AAS453" s="394"/>
      <c r="AAT453" s="341"/>
      <c r="AAU453" s="395"/>
      <c r="AAV453" s="395"/>
      <c r="AAW453" s="396"/>
      <c r="AAX453" s="394"/>
      <c r="AAY453" s="267"/>
      <c r="AAZ453" s="395"/>
      <c r="ABA453" s="395"/>
      <c r="ABB453" s="394"/>
      <c r="ABC453" s="341"/>
      <c r="ABD453" s="395"/>
      <c r="ABE453" s="395"/>
      <c r="ABF453" s="396"/>
      <c r="ABG453" s="394"/>
      <c r="ABH453" s="267"/>
      <c r="ABI453" s="395"/>
      <c r="ABJ453" s="395"/>
      <c r="ABK453" s="394"/>
      <c r="ABL453" s="341"/>
      <c r="ABM453" s="395"/>
      <c r="ABN453" s="395"/>
      <c r="ABO453" s="396"/>
      <c r="ABP453" s="394"/>
      <c r="ABQ453" s="267"/>
      <c r="ABR453" s="395"/>
      <c r="ABS453" s="395"/>
      <c r="ABT453" s="394"/>
      <c r="ABU453" s="341"/>
      <c r="ABV453" s="395"/>
      <c r="ABW453" s="395"/>
      <c r="ABX453" s="396"/>
      <c r="ABY453" s="394"/>
      <c r="ABZ453" s="267"/>
      <c r="ACA453" s="395"/>
      <c r="ACB453" s="395"/>
      <c r="ACC453" s="394"/>
      <c r="ACD453" s="341"/>
      <c r="ACE453" s="395"/>
      <c r="ACF453" s="395"/>
      <c r="ACG453" s="396"/>
      <c r="ACH453" s="394"/>
      <c r="ACI453" s="267"/>
      <c r="ACJ453" s="395"/>
      <c r="ACK453" s="395"/>
      <c r="ACL453" s="394"/>
      <c r="ACM453" s="341"/>
      <c r="ACN453" s="395"/>
      <c r="ACO453" s="395"/>
      <c r="ACP453" s="396"/>
      <c r="ACQ453" s="394"/>
      <c r="ACR453" s="267"/>
      <c r="ACS453" s="395"/>
      <c r="ACT453" s="395"/>
      <c r="ACU453" s="394"/>
      <c r="ACV453" s="341"/>
      <c r="ACW453" s="395"/>
      <c r="ACX453" s="395"/>
      <c r="ACY453" s="396"/>
      <c r="ACZ453" s="394"/>
      <c r="ADA453" s="267"/>
      <c r="ADB453" s="395"/>
      <c r="ADC453" s="395"/>
      <c r="ADD453" s="394"/>
      <c r="ADE453" s="341"/>
      <c r="ADF453" s="395"/>
      <c r="ADG453" s="395"/>
      <c r="ADH453" s="396"/>
      <c r="ADI453" s="394"/>
      <c r="ADJ453" s="267"/>
      <c r="ADK453" s="395"/>
      <c r="ADL453" s="395"/>
      <c r="ADM453" s="394"/>
      <c r="ADN453" s="341"/>
      <c r="ADO453" s="395"/>
      <c r="ADP453" s="395"/>
      <c r="ADQ453" s="396"/>
      <c r="ADR453" s="394"/>
      <c r="ADS453" s="267"/>
      <c r="ADT453" s="395"/>
      <c r="ADU453" s="395"/>
      <c r="ADV453" s="394"/>
      <c r="ADW453" s="341"/>
      <c r="ADX453" s="395"/>
      <c r="ADY453" s="395"/>
      <c r="ADZ453" s="396"/>
      <c r="AEA453" s="394"/>
      <c r="AEB453" s="267"/>
      <c r="AEC453" s="395"/>
      <c r="AED453" s="395"/>
    </row>
    <row r="454" spans="1:810" s="20" customFormat="1" ht="15">
      <c r="A454" s="19" t="s">
        <v>88</v>
      </c>
      <c r="B454" s="347" t="s">
        <v>472</v>
      </c>
      <c r="D454" s="350"/>
      <c r="E454" s="350">
        <f>SUM($F$1110)</f>
        <v>315</v>
      </c>
      <c r="F454" s="19" t="s">
        <v>67</v>
      </c>
      <c r="G454" s="12">
        <f>E454*1.2</f>
        <v>378</v>
      </c>
      <c r="H454" s="12"/>
      <c r="I454" s="21"/>
      <c r="J454" s="19" t="s">
        <v>88</v>
      </c>
      <c r="K454" s="347" t="s">
        <v>509</v>
      </c>
      <c r="N454" s="350">
        <f>SUM($F$1059)</f>
        <v>118</v>
      </c>
      <c r="O454" s="19" t="s">
        <v>67</v>
      </c>
      <c r="P454" s="12">
        <f>N454*1.2</f>
        <v>141.6</v>
      </c>
      <c r="Q454" s="12"/>
      <c r="R454" s="21"/>
      <c r="S454" s="19" t="s">
        <v>88</v>
      </c>
      <c r="T454" s="347" t="s">
        <v>636</v>
      </c>
      <c r="W454" s="350">
        <f>SUM($F$1381)</f>
        <v>365</v>
      </c>
      <c r="X454" s="19" t="s">
        <v>67</v>
      </c>
      <c r="Y454" s="12">
        <f>W454*1.2</f>
        <v>438</v>
      </c>
      <c r="Z454" s="12"/>
      <c r="AA454" s="21"/>
      <c r="AB454" s="19" t="s">
        <v>88</v>
      </c>
      <c r="AC454" s="347" t="s">
        <v>493</v>
      </c>
      <c r="AF454" s="350">
        <f>SUM($F$1399)</f>
        <v>529</v>
      </c>
      <c r="AG454" s="19" t="s">
        <v>67</v>
      </c>
      <c r="AH454" s="12">
        <f>AF454*1.2</f>
        <v>634.79999999999995</v>
      </c>
      <c r="AI454" s="12"/>
      <c r="AJ454" s="21"/>
      <c r="AK454" s="19" t="s">
        <v>88</v>
      </c>
      <c r="AL454" s="347" t="s">
        <v>636</v>
      </c>
      <c r="AO454" s="350">
        <f>SUM($F$1381)</f>
        <v>365</v>
      </c>
      <c r="AP454" s="19" t="s">
        <v>67</v>
      </c>
      <c r="AQ454" s="12">
        <f>AO454*1.2</f>
        <v>438</v>
      </c>
      <c r="AR454" s="12"/>
      <c r="AS454" s="21"/>
      <c r="AT454" s="19" t="s">
        <v>88</v>
      </c>
      <c r="AU454" s="347" t="s">
        <v>634</v>
      </c>
      <c r="AX454" s="350">
        <f>SUM($F$1064)</f>
        <v>0</v>
      </c>
      <c r="AY454" s="19" t="s">
        <v>67</v>
      </c>
      <c r="AZ454" s="12">
        <f>AX454*1.2</f>
        <v>0</v>
      </c>
      <c r="BA454" s="12"/>
      <c r="BB454" s="21"/>
      <c r="BC454" s="19" t="s">
        <v>88</v>
      </c>
      <c r="BD454" s="347" t="s">
        <v>482</v>
      </c>
      <c r="BG454" s="350">
        <f>SUM($F$1092)</f>
        <v>639</v>
      </c>
      <c r="BH454" s="19" t="s">
        <v>67</v>
      </c>
      <c r="BI454" s="12">
        <f>BG454*1.2</f>
        <v>766.8</v>
      </c>
      <c r="BJ454" s="12"/>
      <c r="BK454" s="21"/>
      <c r="BL454" s="19" t="s">
        <v>88</v>
      </c>
      <c r="BM454" s="347" t="s">
        <v>636</v>
      </c>
      <c r="BP454" s="350">
        <f>SUM($F$1381)</f>
        <v>365</v>
      </c>
      <c r="BQ454" s="19" t="s">
        <v>67</v>
      </c>
      <c r="BR454" s="12">
        <f>BP454*1.2</f>
        <v>438</v>
      </c>
      <c r="BS454" s="12"/>
      <c r="BT454" s="21"/>
      <c r="BU454" s="19" t="s">
        <v>88</v>
      </c>
      <c r="BV454" s="347" t="s">
        <v>568</v>
      </c>
      <c r="BY454" s="350">
        <f>SUM($F$699)</f>
        <v>426</v>
      </c>
      <c r="BZ454" s="19" t="s">
        <v>67</v>
      </c>
      <c r="CA454" s="12">
        <f>BY454*1.2</f>
        <v>511.2</v>
      </c>
      <c r="CB454" s="12"/>
      <c r="CC454" s="21"/>
      <c r="CD454" s="19" t="s">
        <v>88</v>
      </c>
      <c r="CE454" s="347" t="s">
        <v>516</v>
      </c>
      <c r="CH454" s="350">
        <f>SUM($F$1764)</f>
        <v>122</v>
      </c>
      <c r="CI454" s="19" t="s">
        <v>67</v>
      </c>
      <c r="CJ454" s="12">
        <f>CH454*1.2</f>
        <v>146.4</v>
      </c>
      <c r="CK454" s="12"/>
      <c r="CL454" s="21"/>
      <c r="CM454" s="19" t="s">
        <v>88</v>
      </c>
      <c r="CN454" s="347" t="s">
        <v>964</v>
      </c>
      <c r="CQ454" s="350">
        <f>SUM($F$1024)</f>
        <v>488</v>
      </c>
      <c r="CR454" s="19" t="s">
        <v>67</v>
      </c>
      <c r="CS454" s="12">
        <f>CQ454*1.2</f>
        <v>585.6</v>
      </c>
      <c r="CT454" s="12"/>
      <c r="CU454" s="21"/>
      <c r="CV454" s="19" t="s">
        <v>88</v>
      </c>
      <c r="CW454" s="347" t="s">
        <v>488</v>
      </c>
      <c r="CZ454" s="350">
        <f>SUM($F$1079)</f>
        <v>38</v>
      </c>
      <c r="DA454" s="19" t="s">
        <v>67</v>
      </c>
      <c r="DB454" s="12">
        <f>CZ454*1.2</f>
        <v>45.6</v>
      </c>
      <c r="DC454" s="12"/>
      <c r="DD454" s="21"/>
      <c r="DE454" s="19" t="s">
        <v>88</v>
      </c>
      <c r="DF454" s="347" t="s">
        <v>589</v>
      </c>
      <c r="DI454" s="350">
        <f>SUM($F$1229)</f>
        <v>223</v>
      </c>
      <c r="DJ454" s="19" t="s">
        <v>67</v>
      </c>
      <c r="DK454" s="12">
        <f>DI454*1.2</f>
        <v>267.59999999999997</v>
      </c>
      <c r="DL454" s="12"/>
      <c r="DM454" s="21"/>
      <c r="DN454" s="19" t="s">
        <v>88</v>
      </c>
      <c r="DO454" s="347" t="s">
        <v>573</v>
      </c>
      <c r="DR454" s="350">
        <f>SUM($F$934)</f>
        <v>519</v>
      </c>
      <c r="DS454" s="19" t="s">
        <v>67</v>
      </c>
      <c r="DT454" s="12">
        <f>DR454*1.2</f>
        <v>622.79999999999995</v>
      </c>
      <c r="DU454" s="12"/>
      <c r="DV454" s="21"/>
      <c r="DW454" s="19" t="s">
        <v>88</v>
      </c>
      <c r="DX454" s="347" t="s">
        <v>589</v>
      </c>
      <c r="EA454" s="350">
        <f>SUM($F$1229)</f>
        <v>223</v>
      </c>
      <c r="EB454" s="19" t="s">
        <v>67</v>
      </c>
      <c r="EC454" s="12">
        <f>EA454*1.2</f>
        <v>267.59999999999997</v>
      </c>
      <c r="ED454" s="12"/>
      <c r="EE454" s="21"/>
      <c r="EF454" s="19" t="s">
        <v>88</v>
      </c>
      <c r="EG454" s="347" t="s">
        <v>479</v>
      </c>
      <c r="EJ454" s="350">
        <f>SUM($F$802)</f>
        <v>231</v>
      </c>
      <c r="EK454" s="19" t="s">
        <v>67</v>
      </c>
      <c r="EL454" s="12">
        <f>EJ454*1.2</f>
        <v>277.2</v>
      </c>
      <c r="EM454" s="12"/>
      <c r="EN454" s="21"/>
      <c r="EO454" s="19" t="s">
        <v>88</v>
      </c>
      <c r="EP454" s="347" t="s">
        <v>508</v>
      </c>
      <c r="ES454" s="350">
        <f>SUM($F$784)</f>
        <v>118</v>
      </c>
      <c r="ET454" s="19" t="s">
        <v>67</v>
      </c>
      <c r="EU454" s="12">
        <f>ES454*1.2</f>
        <v>141.6</v>
      </c>
      <c r="EV454" s="12"/>
      <c r="EW454" s="21"/>
      <c r="EX454" s="19" t="s">
        <v>88</v>
      </c>
      <c r="EY454" s="368" t="s">
        <v>488</v>
      </c>
      <c r="FB454" s="350">
        <f>SUM($F$1079)</f>
        <v>38</v>
      </c>
      <c r="FC454" s="19" t="s">
        <v>67</v>
      </c>
      <c r="FD454" s="12">
        <f>FB454*1.2</f>
        <v>45.6</v>
      </c>
      <c r="FE454" s="12"/>
      <c r="FF454" s="21"/>
      <c r="FG454" s="19" t="s">
        <v>88</v>
      </c>
      <c r="FH454" s="347" t="s">
        <v>658</v>
      </c>
      <c r="FK454" s="350">
        <f>SUM($F$756)</f>
        <v>365</v>
      </c>
      <c r="FL454" s="19" t="s">
        <v>67</v>
      </c>
      <c r="FM454" s="12">
        <f>FK454*1.2</f>
        <v>438</v>
      </c>
      <c r="FN454" s="12"/>
      <c r="FO454" s="21"/>
      <c r="FP454" s="19" t="s">
        <v>88</v>
      </c>
      <c r="FQ454" s="347" t="s">
        <v>516</v>
      </c>
      <c r="FT454" s="350">
        <f>SUM($F$1764)</f>
        <v>122</v>
      </c>
      <c r="FU454" s="19" t="s">
        <v>67</v>
      </c>
      <c r="FV454" s="12">
        <f>FT455*1.2</f>
        <v>141.6</v>
      </c>
      <c r="FW454" s="12"/>
      <c r="FX454" s="21"/>
      <c r="FY454" s="19" t="s">
        <v>88</v>
      </c>
      <c r="FZ454" s="347" t="s">
        <v>490</v>
      </c>
      <c r="GC454" s="350">
        <f>SUM($F$1690)</f>
        <v>29</v>
      </c>
      <c r="GD454" s="19" t="s">
        <v>67</v>
      </c>
      <c r="GE454" s="12">
        <f>GC454*1.2</f>
        <v>34.799999999999997</v>
      </c>
      <c r="GF454" s="12"/>
      <c r="GG454" s="21"/>
      <c r="GH454" s="19" t="s">
        <v>88</v>
      </c>
      <c r="GI454" s="347" t="s">
        <v>964</v>
      </c>
      <c r="GL454" s="350">
        <f>SUM($F$1024)</f>
        <v>488</v>
      </c>
      <c r="GM454" s="19" t="s">
        <v>67</v>
      </c>
      <c r="GN454" s="12">
        <f>GL454*1.2</f>
        <v>585.6</v>
      </c>
      <c r="GO454" s="12"/>
      <c r="GP454" s="21"/>
      <c r="GQ454" s="19" t="s">
        <v>88</v>
      </c>
      <c r="GR454" s="347" t="s">
        <v>493</v>
      </c>
      <c r="GU454" s="350">
        <f>SUM($F$1399)</f>
        <v>529</v>
      </c>
      <c r="GV454" s="19" t="s">
        <v>67</v>
      </c>
      <c r="GW454" s="12">
        <f>GU454*1.2</f>
        <v>634.79999999999995</v>
      </c>
      <c r="GX454" s="12"/>
      <c r="GY454" s="21"/>
      <c r="GZ454" s="19" t="s">
        <v>88</v>
      </c>
      <c r="HA454" s="347" t="s">
        <v>482</v>
      </c>
      <c r="HD454" s="350">
        <f>SUM($F$1092)</f>
        <v>639</v>
      </c>
      <c r="HE454" s="19" t="s">
        <v>67</v>
      </c>
      <c r="HF454" s="12">
        <f>HD454*1.2</f>
        <v>766.8</v>
      </c>
      <c r="HG454" s="12"/>
      <c r="HH454" s="21"/>
      <c r="HI454" s="19" t="s">
        <v>88</v>
      </c>
      <c r="HJ454" s="347" t="s">
        <v>516</v>
      </c>
      <c r="HM454" s="350">
        <f>SUM($F$1764)</f>
        <v>122</v>
      </c>
      <c r="HN454" s="19" t="s">
        <v>67</v>
      </c>
      <c r="HO454" s="12">
        <f>HM454*1.2</f>
        <v>146.4</v>
      </c>
      <c r="HP454" s="12"/>
      <c r="HQ454" s="21"/>
      <c r="HR454" s="19" t="s">
        <v>88</v>
      </c>
      <c r="HS454" s="347" t="s">
        <v>482</v>
      </c>
      <c r="HV454" s="350">
        <f>SUM($F$1092)</f>
        <v>639</v>
      </c>
      <c r="HW454" s="19" t="s">
        <v>67</v>
      </c>
      <c r="HX454" s="12">
        <f>HV454*1.2</f>
        <v>766.8</v>
      </c>
      <c r="HY454" s="12"/>
      <c r="HZ454" s="21"/>
      <c r="IA454" s="19" t="s">
        <v>88</v>
      </c>
      <c r="IB454" s="347" t="s">
        <v>568</v>
      </c>
      <c r="IE454" s="350">
        <f>SUM($F$699)</f>
        <v>426</v>
      </c>
      <c r="IF454" s="19" t="s">
        <v>67</v>
      </c>
      <c r="IG454" s="12">
        <f>IE454*1.2</f>
        <v>511.2</v>
      </c>
      <c r="IH454" s="12"/>
      <c r="II454" s="21"/>
      <c r="IJ454" s="19" t="s">
        <v>88</v>
      </c>
      <c r="IK454" s="347" t="s">
        <v>516</v>
      </c>
      <c r="IN454" s="350">
        <f>SUM($F$1764)</f>
        <v>122</v>
      </c>
      <c r="IO454" s="19" t="s">
        <v>67</v>
      </c>
      <c r="IP454" s="12">
        <f>IN454*1.2</f>
        <v>146.4</v>
      </c>
      <c r="IQ454" s="12"/>
      <c r="IR454" s="21"/>
      <c r="IS454" s="19" t="s">
        <v>88</v>
      </c>
      <c r="IT454" s="325" t="s">
        <v>189</v>
      </c>
      <c r="IW454" s="364" t="s">
        <v>189</v>
      </c>
      <c r="IX454" s="19" t="s">
        <v>67</v>
      </c>
      <c r="IY454" s="364" t="s">
        <v>189</v>
      </c>
      <c r="IZ454" s="12"/>
      <c r="JA454" s="21"/>
      <c r="JB454" s="19" t="s">
        <v>88</v>
      </c>
      <c r="JC454" s="347" t="s">
        <v>451</v>
      </c>
      <c r="JF454" s="350">
        <f>SUM($F$1648)</f>
        <v>85</v>
      </c>
      <c r="JG454" s="19" t="s">
        <v>67</v>
      </c>
      <c r="JH454" s="12">
        <f>JF454*1.2</f>
        <v>102</v>
      </c>
      <c r="JI454" s="12"/>
      <c r="JJ454" s="21"/>
      <c r="JK454" s="19" t="s">
        <v>88</v>
      </c>
      <c r="JL454" s="347" t="s">
        <v>636</v>
      </c>
      <c r="JO454" s="350">
        <f>SUM($F$1381)</f>
        <v>365</v>
      </c>
      <c r="JP454" s="19" t="s">
        <v>67</v>
      </c>
      <c r="JQ454" s="12">
        <f>JO454*1.2</f>
        <v>438</v>
      </c>
      <c r="JR454" s="12"/>
      <c r="JS454" s="21"/>
      <c r="JT454" s="19" t="s">
        <v>88</v>
      </c>
      <c r="JU454" s="347" t="s">
        <v>589</v>
      </c>
      <c r="JX454" s="350">
        <f>SUM($F$1229)</f>
        <v>223</v>
      </c>
      <c r="JY454" s="19" t="s">
        <v>67</v>
      </c>
      <c r="JZ454" s="12">
        <f>JX454*1.2</f>
        <v>267.59999999999997</v>
      </c>
      <c r="KA454" s="12"/>
      <c r="KB454" s="21"/>
      <c r="KC454" s="19" t="s">
        <v>88</v>
      </c>
      <c r="KD454" s="347" t="s">
        <v>479</v>
      </c>
      <c r="KG454" s="350">
        <f>SUM($F$802)</f>
        <v>231</v>
      </c>
      <c r="KH454" s="19" t="s">
        <v>67</v>
      </c>
      <c r="KI454" s="12">
        <f>KG454*1.2</f>
        <v>277.2</v>
      </c>
      <c r="KJ454" s="12"/>
      <c r="KK454" s="21"/>
      <c r="KL454" s="19" t="s">
        <v>88</v>
      </c>
      <c r="KM454" s="347" t="s">
        <v>636</v>
      </c>
      <c r="KP454" s="350">
        <f>SUM($F$1381)</f>
        <v>365</v>
      </c>
      <c r="KQ454" s="19" t="s">
        <v>67</v>
      </c>
      <c r="KR454" s="12">
        <f>KP454*1.2</f>
        <v>438</v>
      </c>
      <c r="KS454" s="12"/>
      <c r="KT454" s="21"/>
      <c r="KU454" s="19" t="s">
        <v>88</v>
      </c>
      <c r="KV454" s="347" t="s">
        <v>469</v>
      </c>
      <c r="KY454" s="350">
        <f>SUM($F$1222)</f>
        <v>602</v>
      </c>
      <c r="KZ454" s="19" t="s">
        <v>67</v>
      </c>
      <c r="LA454" s="12">
        <f>KY454*1.2</f>
        <v>722.4</v>
      </c>
      <c r="LB454" s="12"/>
      <c r="LC454" s="21"/>
      <c r="LD454" s="19" t="s">
        <v>88</v>
      </c>
      <c r="LE454" s="347" t="s">
        <v>492</v>
      </c>
      <c r="LH454" s="350">
        <f>SUM($F$1226)</f>
        <v>348</v>
      </c>
      <c r="LI454" s="19" t="s">
        <v>67</v>
      </c>
      <c r="LJ454" s="12">
        <f>LH454*1.2</f>
        <v>417.59999999999997</v>
      </c>
      <c r="LK454" s="12"/>
      <c r="LL454" s="21"/>
      <c r="LM454" s="19" t="s">
        <v>88</v>
      </c>
      <c r="LN454" s="347" t="s">
        <v>483</v>
      </c>
      <c r="LQ454" s="350">
        <f>SUM($F$1263)</f>
        <v>128</v>
      </c>
      <c r="LR454" s="19" t="s">
        <v>67</v>
      </c>
      <c r="LS454" s="12">
        <f>LQ454*1.2</f>
        <v>153.6</v>
      </c>
      <c r="LT454" s="12"/>
      <c r="LU454" s="21"/>
      <c r="LV454" s="19" t="s">
        <v>88</v>
      </c>
      <c r="LW454" s="347" t="s">
        <v>488</v>
      </c>
      <c r="LZ454" s="350">
        <f>SUM($F$1079)</f>
        <v>38</v>
      </c>
      <c r="MA454" s="19" t="s">
        <v>67</v>
      </c>
      <c r="MB454" s="12">
        <f>LZ454*1.2</f>
        <v>45.6</v>
      </c>
      <c r="MC454" s="12"/>
      <c r="MD454" s="21"/>
      <c r="ME454" s="19" t="s">
        <v>88</v>
      </c>
      <c r="MF454" s="347" t="s">
        <v>636</v>
      </c>
      <c r="MI454" s="350">
        <f>SUM($F$1381)</f>
        <v>365</v>
      </c>
      <c r="MJ454" s="19" t="s">
        <v>67</v>
      </c>
      <c r="MK454" s="12">
        <f>MI454*1.2</f>
        <v>438</v>
      </c>
      <c r="ML454" s="12"/>
      <c r="MM454" s="21"/>
      <c r="MN454" s="19" t="s">
        <v>88</v>
      </c>
      <c r="MO454" s="347" t="s">
        <v>658</v>
      </c>
      <c r="MR454" s="350">
        <f>SUM($F$756)</f>
        <v>365</v>
      </c>
      <c r="MS454" s="19" t="s">
        <v>67</v>
      </c>
      <c r="MT454" s="12">
        <f>MR454*1.2</f>
        <v>438</v>
      </c>
      <c r="MU454" s="12"/>
      <c r="MV454" s="21"/>
      <c r="MW454" s="19" t="s">
        <v>88</v>
      </c>
      <c r="MX454" s="347" t="s">
        <v>516</v>
      </c>
      <c r="NA454" s="350">
        <f>SUM($F$1764)</f>
        <v>122</v>
      </c>
      <c r="NB454" s="19" t="s">
        <v>67</v>
      </c>
      <c r="NC454" s="12">
        <f>NA454*1.2</f>
        <v>146.4</v>
      </c>
      <c r="ND454" s="12"/>
      <c r="NE454" s="21"/>
      <c r="NF454" s="19" t="s">
        <v>88</v>
      </c>
      <c r="NG454" s="347" t="s">
        <v>493</v>
      </c>
      <c r="NJ454" s="350">
        <f>SUM($F$1399)</f>
        <v>529</v>
      </c>
      <c r="NK454" s="19" t="s">
        <v>67</v>
      </c>
      <c r="NL454" s="12">
        <f>NJ454*1.2</f>
        <v>634.79999999999995</v>
      </c>
      <c r="NM454" s="12"/>
      <c r="NN454" s="21"/>
      <c r="NO454" s="19" t="s">
        <v>88</v>
      </c>
      <c r="NP454" s="347" t="s">
        <v>509</v>
      </c>
      <c r="NS454" s="350">
        <f>SUM($F$1059)</f>
        <v>118</v>
      </c>
      <c r="NT454" s="19" t="s">
        <v>67</v>
      </c>
      <c r="NU454" s="12">
        <f>NS454*1.2</f>
        <v>141.6</v>
      </c>
      <c r="NV454" s="12"/>
      <c r="NW454" s="21"/>
      <c r="NX454" s="19" t="s">
        <v>88</v>
      </c>
      <c r="NY454" s="347" t="s">
        <v>490</v>
      </c>
      <c r="OB454" s="350">
        <f>SUM($F$1690)</f>
        <v>29</v>
      </c>
      <c r="OC454" s="19" t="s">
        <v>67</v>
      </c>
      <c r="OD454" s="12">
        <f>OB454*1.2</f>
        <v>34.799999999999997</v>
      </c>
      <c r="OE454" s="12"/>
      <c r="OF454" s="21"/>
      <c r="OG454" s="19" t="s">
        <v>88</v>
      </c>
      <c r="OH454" s="347" t="s">
        <v>508</v>
      </c>
      <c r="OK454" s="350">
        <f>SUM($F$784)</f>
        <v>118</v>
      </c>
      <c r="OL454" s="19" t="s">
        <v>67</v>
      </c>
      <c r="OM454" s="12">
        <f>OK454*1.2</f>
        <v>141.6</v>
      </c>
      <c r="ON454" s="12"/>
      <c r="OO454" s="21"/>
      <c r="OP454" s="19" t="s">
        <v>88</v>
      </c>
      <c r="OQ454" s="347" t="s">
        <v>483</v>
      </c>
      <c r="OT454" s="350">
        <f>SUM($F$1263)</f>
        <v>128</v>
      </c>
      <c r="OU454" s="19" t="s">
        <v>67</v>
      </c>
      <c r="OV454" s="12">
        <f>OT454*1.2</f>
        <v>153.6</v>
      </c>
      <c r="OW454" s="12"/>
      <c r="OX454" s="21"/>
      <c r="OY454" s="19" t="s">
        <v>88</v>
      </c>
      <c r="OZ454" s="347" t="s">
        <v>509</v>
      </c>
      <c r="PC454" s="350">
        <f>SUM($F$1059)</f>
        <v>118</v>
      </c>
      <c r="PD454" s="19" t="s">
        <v>67</v>
      </c>
      <c r="PE454" s="12">
        <f>PC454*1.2</f>
        <v>141.6</v>
      </c>
      <c r="PF454" s="12"/>
      <c r="PG454" s="21"/>
      <c r="PH454" s="19" t="s">
        <v>88</v>
      </c>
      <c r="PI454" s="347" t="s">
        <v>573</v>
      </c>
      <c r="PL454" s="350">
        <f>SUM($F$934)</f>
        <v>519</v>
      </c>
      <c r="PM454" s="19" t="s">
        <v>67</v>
      </c>
      <c r="PN454" s="12">
        <f>PL454*1.2</f>
        <v>622.79999999999995</v>
      </c>
      <c r="PO454" s="12"/>
      <c r="PP454" s="21"/>
      <c r="PQ454" s="19" t="s">
        <v>88</v>
      </c>
      <c r="PR454" s="347" t="s">
        <v>603</v>
      </c>
      <c r="PU454" s="350">
        <f>SUM($F$791)</f>
        <v>0</v>
      </c>
      <c r="PV454" s="19" t="s">
        <v>67</v>
      </c>
      <c r="PW454" s="12">
        <f>PU454*1.2</f>
        <v>0</v>
      </c>
      <c r="PX454" s="12"/>
      <c r="PY454" s="21"/>
      <c r="PZ454" s="19" t="s">
        <v>88</v>
      </c>
      <c r="QA454" s="325" t="s">
        <v>189</v>
      </c>
      <c r="QD454" s="364" t="s">
        <v>189</v>
      </c>
      <c r="QE454" s="19" t="s">
        <v>67</v>
      </c>
      <c r="QF454" s="364" t="s">
        <v>189</v>
      </c>
      <c r="QG454" s="12"/>
      <c r="QH454" s="21"/>
      <c r="QI454" s="19" t="s">
        <v>88</v>
      </c>
      <c r="QJ454" s="347" t="s">
        <v>488</v>
      </c>
      <c r="QM454" s="350">
        <f>SUM($F$1079)</f>
        <v>38</v>
      </c>
      <c r="QN454" s="19" t="s">
        <v>67</v>
      </c>
      <c r="QO454" s="12">
        <f>QM454*1.2</f>
        <v>45.6</v>
      </c>
      <c r="QP454" s="12"/>
      <c r="QQ454" s="21"/>
      <c r="QR454" s="19" t="s">
        <v>88</v>
      </c>
      <c r="QS454" s="368" t="s">
        <v>492</v>
      </c>
      <c r="QV454" s="350">
        <f>SUM($F$1226)</f>
        <v>348</v>
      </c>
      <c r="QW454" s="19" t="s">
        <v>67</v>
      </c>
      <c r="QX454" s="12">
        <f>QV454*1.2</f>
        <v>417.59999999999997</v>
      </c>
      <c r="QY454" s="12"/>
      <c r="QZ454" s="21"/>
      <c r="RA454" s="19" t="s">
        <v>88</v>
      </c>
      <c r="RB454" s="347" t="s">
        <v>780</v>
      </c>
      <c r="RE454" s="350">
        <f>SUM($F$740)</f>
        <v>31</v>
      </c>
      <c r="RF454" s="19" t="s">
        <v>67</v>
      </c>
      <c r="RG454" s="12">
        <f>RE454*1.2</f>
        <v>37.199999999999996</v>
      </c>
      <c r="RH454" s="12"/>
      <c r="RI454" s="21"/>
      <c r="RJ454" s="19" t="s">
        <v>88</v>
      </c>
      <c r="RK454" s="347" t="s">
        <v>658</v>
      </c>
      <c r="RN454" s="350">
        <f>SUM($F$756)</f>
        <v>365</v>
      </c>
      <c r="RO454" s="19" t="s">
        <v>67</v>
      </c>
      <c r="RP454" s="12">
        <f>RN454*1.2</f>
        <v>438</v>
      </c>
      <c r="RQ454" s="12"/>
      <c r="RR454" s="21"/>
      <c r="RS454" s="19" t="s">
        <v>88</v>
      </c>
      <c r="RT454" s="325" t="s">
        <v>189</v>
      </c>
      <c r="RW454" s="364" t="s">
        <v>189</v>
      </c>
      <c r="RX454" s="19" t="s">
        <v>67</v>
      </c>
      <c r="RY454" s="364" t="s">
        <v>189</v>
      </c>
      <c r="SA454" s="316"/>
      <c r="SB454" s="19" t="s">
        <v>88</v>
      </c>
      <c r="SC454" s="325" t="s">
        <v>189</v>
      </c>
      <c r="SF454" s="364" t="s">
        <v>189</v>
      </c>
      <c r="SG454" s="19" t="s">
        <v>67</v>
      </c>
      <c r="SH454" s="364" t="s">
        <v>189</v>
      </c>
      <c r="SJ454" s="316"/>
      <c r="SK454" s="19" t="s">
        <v>88</v>
      </c>
      <c r="SL454" s="325" t="s">
        <v>189</v>
      </c>
      <c r="SO454" s="364" t="s">
        <v>189</v>
      </c>
      <c r="SP454" s="19" t="s">
        <v>67</v>
      </c>
      <c r="SQ454" s="364" t="s">
        <v>189</v>
      </c>
      <c r="SS454" s="316"/>
      <c r="ST454" s="19" t="s">
        <v>88</v>
      </c>
      <c r="SU454" s="325" t="s">
        <v>189</v>
      </c>
      <c r="SX454" s="364" t="s">
        <v>189</v>
      </c>
      <c r="SY454" s="19" t="s">
        <v>67</v>
      </c>
      <c r="SZ454" s="364" t="s">
        <v>189</v>
      </c>
      <c r="TB454" s="316"/>
      <c r="TC454" s="19" t="s">
        <v>88</v>
      </c>
      <c r="TD454" s="347" t="s">
        <v>603</v>
      </c>
      <c r="TG454" s="350">
        <f>SUM($F$791)</f>
        <v>0</v>
      </c>
      <c r="TH454" s="19" t="s">
        <v>67</v>
      </c>
      <c r="TI454" s="12">
        <f>TG454*1.2</f>
        <v>0</v>
      </c>
      <c r="TK454" s="316"/>
      <c r="TL454" s="19" t="s">
        <v>88</v>
      </c>
      <c r="TM454" s="347" t="s">
        <v>743</v>
      </c>
      <c r="TP454" s="350">
        <f>SUM($F$743)</f>
        <v>92</v>
      </c>
      <c r="TQ454" s="19" t="s">
        <v>67</v>
      </c>
      <c r="TR454" s="12">
        <f>TP454*1.2</f>
        <v>110.39999999999999</v>
      </c>
      <c r="TT454" s="316"/>
      <c r="TU454" s="19" t="s">
        <v>88</v>
      </c>
      <c r="TV454" s="347" t="s">
        <v>517</v>
      </c>
      <c r="TY454" s="350">
        <f>SUM($F$1310)</f>
        <v>134</v>
      </c>
      <c r="TZ454" s="19" t="s">
        <v>67</v>
      </c>
      <c r="UA454" s="12">
        <f>TY454*1.2</f>
        <v>160.79999999999998</v>
      </c>
      <c r="UC454" s="316"/>
      <c r="UD454" s="19" t="s">
        <v>88</v>
      </c>
      <c r="UE454" s="361" t="s">
        <v>509</v>
      </c>
      <c r="UH454" s="350">
        <f>SUM($F$1059)</f>
        <v>118</v>
      </c>
      <c r="UI454" s="19" t="s">
        <v>67</v>
      </c>
      <c r="UJ454" s="12">
        <f>UH454*1.2</f>
        <v>141.6</v>
      </c>
      <c r="UL454" s="316"/>
      <c r="UM454" s="19" t="s">
        <v>88</v>
      </c>
      <c r="UN454" s="358" t="s">
        <v>483</v>
      </c>
      <c r="UQ454" s="350">
        <f>SUM($F$1263)</f>
        <v>128</v>
      </c>
      <c r="UR454" s="19" t="s">
        <v>67</v>
      </c>
      <c r="US454" s="12">
        <f>UQ454*1.2</f>
        <v>153.6</v>
      </c>
      <c r="UU454" s="316"/>
      <c r="UV454" s="19" t="s">
        <v>88</v>
      </c>
      <c r="UW454" s="347" t="s">
        <v>483</v>
      </c>
      <c r="UZ454" s="350">
        <f>SUM($F$1263)</f>
        <v>128</v>
      </c>
      <c r="VA454" s="19" t="s">
        <v>67</v>
      </c>
      <c r="VB454" s="12">
        <f>UZ454*1.2</f>
        <v>153.6</v>
      </c>
      <c r="VD454" s="316"/>
      <c r="VE454" s="19" t="s">
        <v>88</v>
      </c>
      <c r="VF454" s="347" t="s">
        <v>516</v>
      </c>
      <c r="VI454" s="350">
        <f>SUM($F$1764)</f>
        <v>122</v>
      </c>
      <c r="VJ454" s="19" t="s">
        <v>67</v>
      </c>
      <c r="VK454" s="12">
        <f>VI454*1.2</f>
        <v>146.4</v>
      </c>
      <c r="VM454" s="316"/>
      <c r="VN454" s="19" t="s">
        <v>88</v>
      </c>
      <c r="VO454" s="325" t="s">
        <v>516</v>
      </c>
      <c r="VR454" s="350">
        <f>SUM($F$1764)</f>
        <v>122</v>
      </c>
      <c r="VS454" s="19" t="s">
        <v>67</v>
      </c>
      <c r="VT454" s="12">
        <f>VR454*1.2</f>
        <v>146.4</v>
      </c>
      <c r="VV454" s="316"/>
      <c r="VW454" s="19" t="s">
        <v>88</v>
      </c>
      <c r="VX454" s="347" t="s">
        <v>508</v>
      </c>
      <c r="WA454" s="350">
        <f>SUM($F$784)</f>
        <v>118</v>
      </c>
      <c r="WB454" s="19" t="s">
        <v>67</v>
      </c>
      <c r="WC454" s="12">
        <f>WA454*1.2</f>
        <v>141.6</v>
      </c>
      <c r="WE454" s="316"/>
      <c r="WF454" s="19" t="s">
        <v>88</v>
      </c>
      <c r="WG454" s="347" t="s">
        <v>636</v>
      </c>
      <c r="WJ454" s="350">
        <f>SUM($F$1381)</f>
        <v>365</v>
      </c>
      <c r="WK454" s="19" t="s">
        <v>67</v>
      </c>
      <c r="WL454" s="12">
        <f>WJ454*1.2</f>
        <v>438</v>
      </c>
      <c r="WN454" s="316"/>
      <c r="WO454" s="19" t="s">
        <v>88</v>
      </c>
      <c r="WP454" s="347" t="s">
        <v>521</v>
      </c>
      <c r="WS454" s="350">
        <f>SUM($F$981)</f>
        <v>164</v>
      </c>
      <c r="WT454" s="19" t="s">
        <v>67</v>
      </c>
      <c r="WU454" s="12">
        <f>WS454*1.2</f>
        <v>196.79999999999998</v>
      </c>
      <c r="WW454" s="316"/>
      <c r="WX454" s="19" t="s">
        <v>88</v>
      </c>
      <c r="WY454" s="347" t="s">
        <v>509</v>
      </c>
      <c r="XB454" s="350">
        <f>SUM($F$1059)</f>
        <v>118</v>
      </c>
      <c r="XC454" s="19" t="s">
        <v>67</v>
      </c>
      <c r="XD454" s="12">
        <f>XB454*1.2</f>
        <v>141.6</v>
      </c>
      <c r="XF454" s="316"/>
      <c r="XG454" s="19" t="s">
        <v>88</v>
      </c>
      <c r="XH454" s="347" t="s">
        <v>451</v>
      </c>
      <c r="XK454" s="350">
        <f>SUM($F$1648)</f>
        <v>85</v>
      </c>
      <c r="XL454" s="19" t="s">
        <v>67</v>
      </c>
      <c r="XM454" s="12">
        <f>XK454*1.2</f>
        <v>102</v>
      </c>
      <c r="XO454" s="316"/>
      <c r="XP454" s="19" t="s">
        <v>88</v>
      </c>
      <c r="XQ454" s="325" t="s">
        <v>512</v>
      </c>
      <c r="XT454" s="350">
        <f>SUM($F$1314)</f>
        <v>339</v>
      </c>
      <c r="XU454" s="19" t="s">
        <v>67</v>
      </c>
      <c r="XV454" s="12">
        <f>XT454*1.2</f>
        <v>406.8</v>
      </c>
      <c r="XX454" s="316"/>
      <c r="XY454" s="19" t="s">
        <v>88</v>
      </c>
      <c r="XZ454" s="347" t="s">
        <v>743</v>
      </c>
      <c r="YC454" s="350">
        <f>SUM($F$743)</f>
        <v>92</v>
      </c>
      <c r="YD454" s="19" t="s">
        <v>67</v>
      </c>
      <c r="YE454" s="12">
        <f>YC454*1.2</f>
        <v>110.39999999999999</v>
      </c>
      <c r="YG454" s="316"/>
      <c r="YH454" s="19" t="s">
        <v>88</v>
      </c>
      <c r="YI454" s="366" t="s">
        <v>512</v>
      </c>
      <c r="YL454" s="350">
        <f>SUM($F$1314)</f>
        <v>339</v>
      </c>
      <c r="YM454" s="19" t="s">
        <v>67</v>
      </c>
      <c r="YN454" s="12">
        <f>YL454*1.2</f>
        <v>406.8</v>
      </c>
      <c r="YP454" s="316"/>
      <c r="YQ454" s="19" t="s">
        <v>88</v>
      </c>
      <c r="YR454" s="347" t="s">
        <v>509</v>
      </c>
      <c r="YU454" s="350">
        <f>SUM($F$1059)</f>
        <v>118</v>
      </c>
      <c r="YV454" s="19" t="s">
        <v>67</v>
      </c>
      <c r="YW454" s="12">
        <f>YU454*1.2</f>
        <v>141.6</v>
      </c>
      <c r="YY454" s="316"/>
      <c r="YZ454" s="19" t="s">
        <v>88</v>
      </c>
      <c r="ZA454" s="347" t="s">
        <v>493</v>
      </c>
      <c r="ZD454" s="350">
        <f>SUM($F$1399)</f>
        <v>529</v>
      </c>
      <c r="ZE454" s="19" t="s">
        <v>67</v>
      </c>
      <c r="ZF454" s="12">
        <f>ZD454*1.2</f>
        <v>634.79999999999995</v>
      </c>
      <c r="ZH454" s="316"/>
      <c r="ZI454" s="19" t="s">
        <v>88</v>
      </c>
      <c r="ZJ454" s="347" t="s">
        <v>636</v>
      </c>
      <c r="ZM454" s="350">
        <f>SUM($F$1381)</f>
        <v>365</v>
      </c>
      <c r="ZN454" s="19" t="s">
        <v>67</v>
      </c>
      <c r="ZO454" s="12">
        <f>ZM454*1.2</f>
        <v>438</v>
      </c>
      <c r="ZQ454" s="316"/>
      <c r="ZR454" s="19" t="s">
        <v>88</v>
      </c>
      <c r="ZS454" s="347" t="s">
        <v>488</v>
      </c>
      <c r="ZV454" s="350">
        <f>SUM($F$1079)</f>
        <v>38</v>
      </c>
      <c r="ZW454" s="19" t="s">
        <v>67</v>
      </c>
      <c r="ZX454" s="12">
        <f>ZV454*1.2</f>
        <v>45.6</v>
      </c>
      <c r="ZZ454" s="316"/>
      <c r="AAA454" s="394"/>
      <c r="AAB454" s="341"/>
      <c r="AAC454" s="395"/>
      <c r="AAD454" s="395"/>
      <c r="AAE454" s="396"/>
      <c r="AAF454" s="394"/>
      <c r="AAG454" s="267"/>
      <c r="AAH454" s="395"/>
      <c r="AAI454" s="395"/>
      <c r="AAJ454" s="394"/>
      <c r="AAK454" s="341"/>
      <c r="AAL454" s="395"/>
      <c r="AAM454" s="395"/>
      <c r="AAN454" s="396"/>
      <c r="AAO454" s="394"/>
      <c r="AAP454" s="267"/>
      <c r="AAQ454" s="395"/>
      <c r="AAR454" s="395"/>
      <c r="AAS454" s="394"/>
      <c r="AAT454" s="341"/>
      <c r="AAU454" s="395"/>
      <c r="AAV454" s="395"/>
      <c r="AAW454" s="396"/>
      <c r="AAX454" s="394"/>
      <c r="AAY454" s="267"/>
      <c r="AAZ454" s="395"/>
      <c r="ABA454" s="395"/>
      <c r="ABB454" s="394"/>
      <c r="ABC454" s="341"/>
      <c r="ABD454" s="395"/>
      <c r="ABE454" s="395"/>
      <c r="ABF454" s="396"/>
      <c r="ABG454" s="394"/>
      <c r="ABH454" s="267"/>
      <c r="ABI454" s="395"/>
      <c r="ABJ454" s="395"/>
      <c r="ABK454" s="394"/>
      <c r="ABL454" s="341"/>
      <c r="ABM454" s="395"/>
      <c r="ABN454" s="395"/>
      <c r="ABO454" s="396"/>
      <c r="ABP454" s="394"/>
      <c r="ABQ454" s="267"/>
      <c r="ABR454" s="395"/>
      <c r="ABS454" s="395"/>
      <c r="ABT454" s="394"/>
      <c r="ABU454" s="341"/>
      <c r="ABV454" s="395"/>
      <c r="ABW454" s="395"/>
      <c r="ABX454" s="396"/>
      <c r="ABY454" s="394"/>
      <c r="ABZ454" s="267"/>
      <c r="ACA454" s="395"/>
      <c r="ACB454" s="395"/>
      <c r="ACC454" s="394"/>
      <c r="ACD454" s="341"/>
      <c r="ACE454" s="395"/>
      <c r="ACF454" s="395"/>
      <c r="ACG454" s="396"/>
      <c r="ACH454" s="394"/>
      <c r="ACI454" s="267"/>
      <c r="ACJ454" s="395"/>
      <c r="ACK454" s="395"/>
      <c r="ACL454" s="394"/>
      <c r="ACM454" s="341"/>
      <c r="ACN454" s="395"/>
      <c r="ACO454" s="395"/>
      <c r="ACP454" s="396"/>
      <c r="ACQ454" s="394"/>
      <c r="ACR454" s="267"/>
      <c r="ACS454" s="395"/>
      <c r="ACT454" s="395"/>
      <c r="ACU454" s="394"/>
      <c r="ACV454" s="341"/>
      <c r="ACW454" s="395"/>
      <c r="ACX454" s="395"/>
      <c r="ACY454" s="396"/>
      <c r="ACZ454" s="394"/>
      <c r="ADA454" s="267"/>
      <c r="ADB454" s="395"/>
      <c r="ADC454" s="395"/>
      <c r="ADD454" s="394"/>
      <c r="ADE454" s="341"/>
      <c r="ADF454" s="395"/>
      <c r="ADG454" s="395"/>
      <c r="ADH454" s="396"/>
      <c r="ADI454" s="394"/>
      <c r="ADJ454" s="267"/>
      <c r="ADK454" s="395"/>
      <c r="ADL454" s="395"/>
      <c r="ADM454" s="394"/>
      <c r="ADN454" s="341"/>
      <c r="ADO454" s="395"/>
      <c r="ADP454" s="395"/>
      <c r="ADQ454" s="396"/>
      <c r="ADR454" s="394"/>
      <c r="ADS454" s="267"/>
      <c r="ADT454" s="395"/>
      <c r="ADU454" s="395"/>
      <c r="ADV454" s="394"/>
      <c r="ADW454" s="341"/>
      <c r="ADX454" s="395"/>
      <c r="ADY454" s="395"/>
      <c r="ADZ454" s="396"/>
      <c r="AEA454" s="394"/>
      <c r="AEB454" s="267"/>
      <c r="AEC454" s="395"/>
      <c r="AED454" s="395"/>
    </row>
    <row r="455" spans="1:810" s="20" customFormat="1" ht="15">
      <c r="A455" s="19" t="s">
        <v>89</v>
      </c>
      <c r="B455" s="347" t="s">
        <v>483</v>
      </c>
      <c r="D455" s="350"/>
      <c r="E455" s="350">
        <f>SUM($F$1263)</f>
        <v>128</v>
      </c>
      <c r="F455" s="19" t="s">
        <v>69</v>
      </c>
      <c r="G455" s="12">
        <f>E455*1.1</f>
        <v>140.80000000000001</v>
      </c>
      <c r="H455" s="12"/>
      <c r="I455" s="21"/>
      <c r="J455" s="19" t="s">
        <v>89</v>
      </c>
      <c r="K455" s="347" t="s">
        <v>479</v>
      </c>
      <c r="N455" s="350">
        <f>SUM($F$802)</f>
        <v>231</v>
      </c>
      <c r="O455" s="19" t="s">
        <v>69</v>
      </c>
      <c r="P455" s="12">
        <f>N455*1.1</f>
        <v>254.10000000000002</v>
      </c>
      <c r="Q455" s="12"/>
      <c r="R455" s="21"/>
      <c r="S455" s="19" t="s">
        <v>89</v>
      </c>
      <c r="T455" s="347" t="s">
        <v>451</v>
      </c>
      <c r="W455" s="350">
        <f>SUM($F$1648)</f>
        <v>85</v>
      </c>
      <c r="X455" s="19" t="s">
        <v>69</v>
      </c>
      <c r="Y455" s="12">
        <f>W455*1.1</f>
        <v>93.500000000000014</v>
      </c>
      <c r="Z455" s="12"/>
      <c r="AA455" s="21"/>
      <c r="AB455" s="19" t="s">
        <v>89</v>
      </c>
      <c r="AC455" s="347" t="s">
        <v>509</v>
      </c>
      <c r="AF455" s="350">
        <f>SUM($F$1059)</f>
        <v>118</v>
      </c>
      <c r="AG455" s="19" t="s">
        <v>69</v>
      </c>
      <c r="AH455" s="12">
        <f>AF455*1.1</f>
        <v>129.80000000000001</v>
      </c>
      <c r="AI455" s="12"/>
      <c r="AJ455" s="21"/>
      <c r="AK455" s="19" t="s">
        <v>89</v>
      </c>
      <c r="AL455" s="347" t="s">
        <v>964</v>
      </c>
      <c r="AO455" s="350">
        <f>SUM($F$1024)</f>
        <v>488</v>
      </c>
      <c r="AP455" s="19" t="s">
        <v>69</v>
      </c>
      <c r="AQ455" s="12">
        <f>AO455*1.1</f>
        <v>536.80000000000007</v>
      </c>
      <c r="AR455" s="12"/>
      <c r="AS455" s="21"/>
      <c r="AT455" s="19" t="s">
        <v>89</v>
      </c>
      <c r="AU455" s="347" t="s">
        <v>472</v>
      </c>
      <c r="AX455" s="350">
        <f>SUM($F$1110)</f>
        <v>315</v>
      </c>
      <c r="AY455" s="19" t="s">
        <v>69</v>
      </c>
      <c r="AZ455" s="12">
        <f>AX455*1.1</f>
        <v>346.5</v>
      </c>
      <c r="BA455" s="12"/>
      <c r="BB455" s="21"/>
      <c r="BC455" s="19" t="s">
        <v>89</v>
      </c>
      <c r="BD455" s="347" t="s">
        <v>792</v>
      </c>
      <c r="BG455" s="350">
        <f>SUM($F$988)</f>
        <v>12</v>
      </c>
      <c r="BH455" s="19" t="s">
        <v>69</v>
      </c>
      <c r="BI455" s="12">
        <f>BG455*1.1</f>
        <v>13.200000000000001</v>
      </c>
      <c r="BJ455" s="12"/>
      <c r="BK455" s="21"/>
      <c r="BL455" s="19" t="s">
        <v>89</v>
      </c>
      <c r="BM455" s="347" t="s">
        <v>509</v>
      </c>
      <c r="BP455" s="350">
        <f>SUM($F$1059)</f>
        <v>118</v>
      </c>
      <c r="BQ455" s="19" t="s">
        <v>69</v>
      </c>
      <c r="BR455" s="12">
        <f>BP455*1.1</f>
        <v>129.80000000000001</v>
      </c>
      <c r="BS455" s="12"/>
      <c r="BT455" s="21"/>
      <c r="BU455" s="19" t="s">
        <v>89</v>
      </c>
      <c r="BV455" s="347" t="s">
        <v>792</v>
      </c>
      <c r="BY455" s="350">
        <f>SUM($F$988)</f>
        <v>12</v>
      </c>
      <c r="BZ455" s="19" t="s">
        <v>69</v>
      </c>
      <c r="CA455" s="12">
        <f>BY455*1.1</f>
        <v>13.200000000000001</v>
      </c>
      <c r="CB455" s="12"/>
      <c r="CC455" s="21"/>
      <c r="CD455" s="19" t="s">
        <v>89</v>
      </c>
      <c r="CE455" s="347" t="s">
        <v>483</v>
      </c>
      <c r="CH455" s="350">
        <f>SUM($F$1263)</f>
        <v>128</v>
      </c>
      <c r="CI455" s="19" t="s">
        <v>69</v>
      </c>
      <c r="CJ455" s="12">
        <f>CH455*1.1</f>
        <v>140.80000000000001</v>
      </c>
      <c r="CK455" s="12"/>
      <c r="CL455" s="21"/>
      <c r="CM455" s="19" t="s">
        <v>89</v>
      </c>
      <c r="CN455" s="347" t="s">
        <v>792</v>
      </c>
      <c r="CQ455" s="350">
        <f>SUM($F$988)</f>
        <v>12</v>
      </c>
      <c r="CR455" s="19" t="s">
        <v>69</v>
      </c>
      <c r="CS455" s="12">
        <f>CQ455*1.1</f>
        <v>13.200000000000001</v>
      </c>
      <c r="CT455" s="12"/>
      <c r="CU455" s="21"/>
      <c r="CV455" s="19" t="s">
        <v>89</v>
      </c>
      <c r="CW455" s="347" t="s">
        <v>469</v>
      </c>
      <c r="CZ455" s="350">
        <f>SUM($F$1222)</f>
        <v>602</v>
      </c>
      <c r="DA455" s="19" t="s">
        <v>69</v>
      </c>
      <c r="DB455" s="12">
        <f>CZ455*1.1</f>
        <v>662.2</v>
      </c>
      <c r="DC455" s="12"/>
      <c r="DD455" s="21"/>
      <c r="DE455" s="19" t="s">
        <v>89</v>
      </c>
      <c r="DF455" s="347" t="s">
        <v>534</v>
      </c>
      <c r="DI455" s="350">
        <f>SUM($F$989)</f>
        <v>122</v>
      </c>
      <c r="DJ455" s="19" t="s">
        <v>69</v>
      </c>
      <c r="DK455" s="12">
        <f>DI455*1.1</f>
        <v>134.20000000000002</v>
      </c>
      <c r="DL455" s="12"/>
      <c r="DM455" s="21"/>
      <c r="DN455" s="19" t="s">
        <v>89</v>
      </c>
      <c r="DO455" s="347" t="s">
        <v>964</v>
      </c>
      <c r="DR455" s="350">
        <f>SUM($F$1024)</f>
        <v>488</v>
      </c>
      <c r="DS455" s="19" t="s">
        <v>69</v>
      </c>
      <c r="DT455" s="12">
        <f>DR455*1.1</f>
        <v>536.80000000000007</v>
      </c>
      <c r="DU455" s="12"/>
      <c r="DV455" s="21"/>
      <c r="DW455" s="19" t="s">
        <v>89</v>
      </c>
      <c r="DX455" s="347" t="s">
        <v>636</v>
      </c>
      <c r="EA455" s="350">
        <f>SUM($F$1381)</f>
        <v>365</v>
      </c>
      <c r="EB455" s="19" t="s">
        <v>69</v>
      </c>
      <c r="EC455" s="12">
        <f>EA455*1.1</f>
        <v>401.50000000000006</v>
      </c>
      <c r="ED455" s="12"/>
      <c r="EE455" s="21"/>
      <c r="EF455" s="162" t="s">
        <v>89</v>
      </c>
      <c r="EG455" s="347" t="s">
        <v>464</v>
      </c>
      <c r="EJ455" s="350">
        <f>SUM($F$601)</f>
        <v>338</v>
      </c>
      <c r="EK455" s="19" t="s">
        <v>69</v>
      </c>
      <c r="EL455" s="12">
        <f>EJ455*1.1</f>
        <v>371.8</v>
      </c>
      <c r="EM455" s="12"/>
      <c r="EN455" s="21"/>
      <c r="EO455" s="19" t="s">
        <v>89</v>
      </c>
      <c r="EP455" s="347" t="s">
        <v>603</v>
      </c>
      <c r="ES455" s="350">
        <f>SUM($F$791)</f>
        <v>0</v>
      </c>
      <c r="ET455" s="19" t="s">
        <v>69</v>
      </c>
      <c r="EU455" s="12">
        <f>ES455*1.1</f>
        <v>0</v>
      </c>
      <c r="EV455" s="12"/>
      <c r="EW455" s="21"/>
      <c r="EX455" s="19" t="s">
        <v>89</v>
      </c>
      <c r="EY455" s="368" t="s">
        <v>482</v>
      </c>
      <c r="FB455" s="350">
        <f>SUM($F$1092)</f>
        <v>639</v>
      </c>
      <c r="FC455" s="19" t="s">
        <v>69</v>
      </c>
      <c r="FD455" s="12">
        <f>FB455*1.1</f>
        <v>702.90000000000009</v>
      </c>
      <c r="FE455" s="12"/>
      <c r="FF455" s="21"/>
      <c r="FG455" s="19" t="s">
        <v>89</v>
      </c>
      <c r="FH455" s="347" t="s">
        <v>509</v>
      </c>
      <c r="FK455" s="350">
        <f>SUM($F$1059)</f>
        <v>118</v>
      </c>
      <c r="FL455" s="19" t="s">
        <v>69</v>
      </c>
      <c r="FM455" s="12">
        <f>FK455*1.1</f>
        <v>129.80000000000001</v>
      </c>
      <c r="FN455" s="12"/>
      <c r="FO455" s="21"/>
      <c r="FP455" s="19" t="s">
        <v>89</v>
      </c>
      <c r="FQ455" s="347" t="s">
        <v>508</v>
      </c>
      <c r="FT455" s="350">
        <f>SUM($F$784)</f>
        <v>118</v>
      </c>
      <c r="FU455" s="19" t="s">
        <v>69</v>
      </c>
      <c r="FV455" s="12">
        <f>FT455*1.1</f>
        <v>129.80000000000001</v>
      </c>
      <c r="FW455" s="12"/>
      <c r="FX455" s="21"/>
      <c r="FY455" s="19" t="s">
        <v>89</v>
      </c>
      <c r="FZ455" s="347" t="s">
        <v>482</v>
      </c>
      <c r="GC455" s="350">
        <f>SUM($F$1092)</f>
        <v>639</v>
      </c>
      <c r="GD455" s="19" t="s">
        <v>69</v>
      </c>
      <c r="GE455" s="12">
        <f>GC455*1.1</f>
        <v>702.90000000000009</v>
      </c>
      <c r="GF455" s="12"/>
      <c r="GG455" s="21"/>
      <c r="GH455" s="19" t="s">
        <v>89</v>
      </c>
      <c r="GI455" s="347" t="s">
        <v>492</v>
      </c>
      <c r="GL455" s="350">
        <f>SUM($F$1226)</f>
        <v>348</v>
      </c>
      <c r="GM455" s="19" t="s">
        <v>69</v>
      </c>
      <c r="GN455" s="12">
        <f>GL455*1.1</f>
        <v>382.8</v>
      </c>
      <c r="GO455" s="12"/>
      <c r="GP455" s="21"/>
      <c r="GQ455" s="19" t="s">
        <v>89</v>
      </c>
      <c r="GR455" s="347" t="s">
        <v>488</v>
      </c>
      <c r="GU455" s="350">
        <f>SUM($F$1079)</f>
        <v>38</v>
      </c>
      <c r="GV455" s="19" t="s">
        <v>69</v>
      </c>
      <c r="GW455" s="12">
        <f>GU455*1.1</f>
        <v>41.800000000000004</v>
      </c>
      <c r="GX455" s="12"/>
      <c r="GY455" s="21"/>
      <c r="GZ455" s="19" t="s">
        <v>89</v>
      </c>
      <c r="HA455" s="347" t="s">
        <v>492</v>
      </c>
      <c r="HD455" s="350">
        <f>SUM($F$1226)</f>
        <v>348</v>
      </c>
      <c r="HE455" s="19" t="s">
        <v>69</v>
      </c>
      <c r="HF455" s="12">
        <f>HD455*1.1</f>
        <v>382.8</v>
      </c>
      <c r="HG455" s="12"/>
      <c r="HH455" s="21"/>
      <c r="HI455" s="19" t="s">
        <v>89</v>
      </c>
      <c r="HJ455" s="347" t="s">
        <v>490</v>
      </c>
      <c r="HM455" s="350">
        <f>SUM($F$1690)</f>
        <v>29</v>
      </c>
      <c r="HN455" s="19" t="s">
        <v>69</v>
      </c>
      <c r="HO455" s="12">
        <f>HM455*1.1</f>
        <v>31.900000000000002</v>
      </c>
      <c r="HP455" s="12"/>
      <c r="HQ455" s="21"/>
      <c r="HR455" s="19" t="s">
        <v>89</v>
      </c>
      <c r="HS455" s="347" t="s">
        <v>964</v>
      </c>
      <c r="HV455" s="350">
        <f>SUM($F$1024)</f>
        <v>488</v>
      </c>
      <c r="HW455" s="19" t="s">
        <v>69</v>
      </c>
      <c r="HX455" s="12">
        <f>HV455*1.1</f>
        <v>536.80000000000007</v>
      </c>
      <c r="HY455" s="12"/>
      <c r="HZ455" s="21"/>
      <c r="IA455" s="19" t="s">
        <v>89</v>
      </c>
      <c r="IB455" s="347" t="s">
        <v>964</v>
      </c>
      <c r="IE455" s="350">
        <f>SUM($F$1024)</f>
        <v>488</v>
      </c>
      <c r="IF455" s="19" t="s">
        <v>69</v>
      </c>
      <c r="IG455" s="12">
        <f>IE455*1.1</f>
        <v>536.80000000000007</v>
      </c>
      <c r="IH455" s="12"/>
      <c r="II455" s="21"/>
      <c r="IJ455" s="19" t="s">
        <v>89</v>
      </c>
      <c r="IK455" s="347" t="s">
        <v>482</v>
      </c>
      <c r="IN455" s="350">
        <f>SUM($F$1092)</f>
        <v>639</v>
      </c>
      <c r="IO455" s="19" t="s">
        <v>69</v>
      </c>
      <c r="IP455" s="12">
        <f>IN455*1.1</f>
        <v>702.90000000000009</v>
      </c>
      <c r="IQ455" s="12"/>
      <c r="IR455" s="21"/>
      <c r="IS455" s="19" t="s">
        <v>89</v>
      </c>
      <c r="IT455" s="325" t="s">
        <v>189</v>
      </c>
      <c r="IW455" s="364" t="s">
        <v>189</v>
      </c>
      <c r="IX455" s="19" t="s">
        <v>69</v>
      </c>
      <c r="IY455" s="364" t="s">
        <v>189</v>
      </c>
      <c r="IZ455" s="12"/>
      <c r="JA455" s="21"/>
      <c r="JB455" s="19" t="s">
        <v>89</v>
      </c>
      <c r="JC455" s="347" t="s">
        <v>792</v>
      </c>
      <c r="JF455" s="350">
        <f>SUM($F$988)</f>
        <v>12</v>
      </c>
      <c r="JG455" s="19" t="s">
        <v>69</v>
      </c>
      <c r="JH455" s="12">
        <f>JF455*1.1</f>
        <v>13.200000000000001</v>
      </c>
      <c r="JI455" s="12"/>
      <c r="JJ455" s="21"/>
      <c r="JK455" s="19" t="s">
        <v>89</v>
      </c>
      <c r="JL455" s="347" t="s">
        <v>603</v>
      </c>
      <c r="JO455" s="350">
        <f>SUM($F$791)</f>
        <v>0</v>
      </c>
      <c r="JP455" s="19" t="s">
        <v>69</v>
      </c>
      <c r="JQ455" s="12">
        <f>JO455*1.1</f>
        <v>0</v>
      </c>
      <c r="JR455" s="12"/>
      <c r="JS455" s="21"/>
      <c r="JT455" s="19" t="s">
        <v>89</v>
      </c>
      <c r="JU455" s="347" t="s">
        <v>483</v>
      </c>
      <c r="JX455" s="350">
        <f>SUM($F$1263)</f>
        <v>128</v>
      </c>
      <c r="JY455" s="19" t="s">
        <v>69</v>
      </c>
      <c r="JZ455" s="12">
        <f>JX455*1.1</f>
        <v>140.80000000000001</v>
      </c>
      <c r="KA455" s="12"/>
      <c r="KB455" s="21"/>
      <c r="KC455" s="19" t="s">
        <v>89</v>
      </c>
      <c r="KD455" s="347" t="s">
        <v>488</v>
      </c>
      <c r="KG455" s="350">
        <f>SUM($F$1079)</f>
        <v>38</v>
      </c>
      <c r="KH455" s="19" t="s">
        <v>69</v>
      </c>
      <c r="KI455" s="12">
        <f>KG455*1.1</f>
        <v>41.800000000000004</v>
      </c>
      <c r="KJ455" s="12"/>
      <c r="KK455" s="21"/>
      <c r="KL455" s="19" t="s">
        <v>89</v>
      </c>
      <c r="KM455" s="347" t="s">
        <v>479</v>
      </c>
      <c r="KP455" s="350">
        <f>SUM($F$802)</f>
        <v>231</v>
      </c>
      <c r="KQ455" s="19" t="s">
        <v>69</v>
      </c>
      <c r="KR455" s="12">
        <f>KP455*1.1</f>
        <v>254.10000000000002</v>
      </c>
      <c r="KS455" s="12"/>
      <c r="KT455" s="21"/>
      <c r="KU455" s="19" t="s">
        <v>89</v>
      </c>
      <c r="KV455" s="347" t="s">
        <v>488</v>
      </c>
      <c r="KY455" s="350">
        <f>SUM($F$1079)</f>
        <v>38</v>
      </c>
      <c r="KZ455" s="19" t="s">
        <v>69</v>
      </c>
      <c r="LA455" s="12">
        <f>KY455*1.1</f>
        <v>41.800000000000004</v>
      </c>
      <c r="LB455" s="12"/>
      <c r="LC455" s="21"/>
      <c r="LD455" s="19" t="s">
        <v>89</v>
      </c>
      <c r="LE455" s="347" t="s">
        <v>964</v>
      </c>
      <c r="LH455" s="350">
        <f>SUM($F$1024)</f>
        <v>488</v>
      </c>
      <c r="LI455" s="19" t="s">
        <v>69</v>
      </c>
      <c r="LJ455" s="12">
        <f>LH455*1.1</f>
        <v>536.80000000000007</v>
      </c>
      <c r="LK455" s="12"/>
      <c r="LL455" s="21"/>
      <c r="LM455" s="19" t="s">
        <v>89</v>
      </c>
      <c r="LN455" s="347" t="s">
        <v>964</v>
      </c>
      <c r="LQ455" s="350">
        <f>SUM($F$1024)</f>
        <v>488</v>
      </c>
      <c r="LR455" s="19" t="s">
        <v>69</v>
      </c>
      <c r="LS455" s="12">
        <f>LQ455*1.1</f>
        <v>536.80000000000007</v>
      </c>
      <c r="LT455" s="12"/>
      <c r="LU455" s="21"/>
      <c r="LV455" s="19" t="s">
        <v>89</v>
      </c>
      <c r="LW455" s="347" t="s">
        <v>636</v>
      </c>
      <c r="LZ455" s="350">
        <f>SUM($F$1381)</f>
        <v>365</v>
      </c>
      <c r="MA455" s="19" t="s">
        <v>69</v>
      </c>
      <c r="MB455" s="12">
        <f>LZ455*1.1</f>
        <v>401.50000000000006</v>
      </c>
      <c r="MC455" s="12"/>
      <c r="MD455" s="21"/>
      <c r="ME455" s="19" t="s">
        <v>89</v>
      </c>
      <c r="MF455" s="347" t="s">
        <v>512</v>
      </c>
      <c r="MI455" s="350">
        <f>SUM($F$1314)</f>
        <v>339</v>
      </c>
      <c r="MJ455" s="19" t="s">
        <v>69</v>
      </c>
      <c r="MK455" s="12">
        <f>MI455*1.1</f>
        <v>372.90000000000003</v>
      </c>
      <c r="ML455" s="12"/>
      <c r="MM455" s="21"/>
      <c r="MN455" s="19" t="s">
        <v>89</v>
      </c>
      <c r="MO455" s="347" t="s">
        <v>451</v>
      </c>
      <c r="MR455" s="350">
        <f>SUM($F$1648)</f>
        <v>85</v>
      </c>
      <c r="MS455" s="19" t="s">
        <v>69</v>
      </c>
      <c r="MT455" s="12">
        <f>MR455*1.1</f>
        <v>93.500000000000014</v>
      </c>
      <c r="MU455" s="12"/>
      <c r="MV455" s="21"/>
      <c r="MW455" s="19" t="s">
        <v>89</v>
      </c>
      <c r="MX455" s="347" t="s">
        <v>482</v>
      </c>
      <c r="NA455" s="350">
        <f>SUM($F$1092)</f>
        <v>639</v>
      </c>
      <c r="NB455" s="19" t="s">
        <v>69</v>
      </c>
      <c r="NC455" s="12">
        <f>NA455*1.1</f>
        <v>702.90000000000009</v>
      </c>
      <c r="ND455" s="12"/>
      <c r="NE455" s="21"/>
      <c r="NF455" s="19" t="s">
        <v>89</v>
      </c>
      <c r="NG455" s="347" t="s">
        <v>516</v>
      </c>
      <c r="NJ455" s="350">
        <f>SUM($F$1764)</f>
        <v>122</v>
      </c>
      <c r="NK455" s="19" t="s">
        <v>69</v>
      </c>
      <c r="NL455" s="12">
        <f>NJ455*1.1</f>
        <v>134.20000000000002</v>
      </c>
      <c r="NM455" s="12"/>
      <c r="NN455" s="21"/>
      <c r="NO455" s="19" t="s">
        <v>89</v>
      </c>
      <c r="NP455" s="347" t="s">
        <v>603</v>
      </c>
      <c r="NS455" s="350">
        <f>SUM($F$791)</f>
        <v>0</v>
      </c>
      <c r="NT455" s="19" t="s">
        <v>69</v>
      </c>
      <c r="NU455" s="12">
        <f>NS455*1.1</f>
        <v>0</v>
      </c>
      <c r="NV455" s="12"/>
      <c r="NW455" s="21"/>
      <c r="NX455" s="19" t="s">
        <v>89</v>
      </c>
      <c r="NY455" s="347" t="s">
        <v>493</v>
      </c>
      <c r="OB455" s="350">
        <f>SUM($F$1399)</f>
        <v>529</v>
      </c>
      <c r="OC455" s="19" t="s">
        <v>69</v>
      </c>
      <c r="OD455" s="12">
        <f>OB455*1.1</f>
        <v>581.90000000000009</v>
      </c>
      <c r="OE455" s="12"/>
      <c r="OF455" s="21"/>
      <c r="OG455" s="19" t="s">
        <v>89</v>
      </c>
      <c r="OH455" s="347" t="s">
        <v>516</v>
      </c>
      <c r="OK455" s="350">
        <f>SUM($F$1764)</f>
        <v>122</v>
      </c>
      <c r="OL455" s="19" t="s">
        <v>69</v>
      </c>
      <c r="OM455" s="12">
        <f>OK455*1.1</f>
        <v>134.20000000000002</v>
      </c>
      <c r="ON455" s="12"/>
      <c r="OO455" s="21"/>
      <c r="OP455" s="19" t="s">
        <v>89</v>
      </c>
      <c r="OQ455" s="347" t="s">
        <v>509</v>
      </c>
      <c r="OT455" s="350">
        <f>SUM($F$1059)</f>
        <v>118</v>
      </c>
      <c r="OU455" s="19" t="s">
        <v>69</v>
      </c>
      <c r="OV455" s="12">
        <f>OT455*1.1</f>
        <v>129.80000000000001</v>
      </c>
      <c r="OW455" s="12"/>
      <c r="OX455" s="21"/>
      <c r="OY455" s="19" t="s">
        <v>89</v>
      </c>
      <c r="OZ455" s="347" t="s">
        <v>469</v>
      </c>
      <c r="PC455" s="350">
        <f>SUM($F$1222)</f>
        <v>602</v>
      </c>
      <c r="PD455" s="19" t="s">
        <v>69</v>
      </c>
      <c r="PE455" s="12">
        <f>PC455*1.1</f>
        <v>662.2</v>
      </c>
      <c r="PF455" s="12"/>
      <c r="PG455" s="21"/>
      <c r="PH455" s="19" t="s">
        <v>89</v>
      </c>
      <c r="PI455" s="347" t="s">
        <v>492</v>
      </c>
      <c r="PL455" s="350">
        <f>SUM($F$1226)</f>
        <v>348</v>
      </c>
      <c r="PM455" s="19" t="s">
        <v>69</v>
      </c>
      <c r="PN455" s="12">
        <f>PL455*1.1</f>
        <v>382.8</v>
      </c>
      <c r="PO455" s="12"/>
      <c r="PP455" s="21"/>
      <c r="PQ455" s="19" t="s">
        <v>89</v>
      </c>
      <c r="PR455" s="347" t="s">
        <v>743</v>
      </c>
      <c r="PU455" s="350">
        <f>SUM($F$743)</f>
        <v>92</v>
      </c>
      <c r="PV455" s="19" t="s">
        <v>69</v>
      </c>
      <c r="PW455" s="12">
        <f>PU455*1.1</f>
        <v>101.2</v>
      </c>
      <c r="PX455" s="12"/>
      <c r="PY455" s="21"/>
      <c r="PZ455" s="19" t="s">
        <v>89</v>
      </c>
      <c r="QA455" s="325" t="s">
        <v>189</v>
      </c>
      <c r="QD455" s="364" t="s">
        <v>189</v>
      </c>
      <c r="QE455" s="19" t="s">
        <v>69</v>
      </c>
      <c r="QF455" s="364" t="s">
        <v>189</v>
      </c>
      <c r="QG455" s="12"/>
      <c r="QH455" s="21"/>
      <c r="QI455" s="19" t="s">
        <v>89</v>
      </c>
      <c r="QJ455" s="347" t="s">
        <v>636</v>
      </c>
      <c r="QM455" s="350">
        <f>SUM($F$1381)</f>
        <v>365</v>
      </c>
      <c r="QN455" s="19" t="s">
        <v>69</v>
      </c>
      <c r="QO455" s="12">
        <f>QM455*1.1</f>
        <v>401.50000000000006</v>
      </c>
      <c r="QP455" s="12"/>
      <c r="QQ455" s="21"/>
      <c r="QR455" s="19" t="s">
        <v>89</v>
      </c>
      <c r="QS455" s="368" t="s">
        <v>509</v>
      </c>
      <c r="QV455" s="350">
        <f>SUM($F$1059)</f>
        <v>118</v>
      </c>
      <c r="QW455" s="19" t="s">
        <v>69</v>
      </c>
      <c r="QX455" s="12">
        <f>QV455*1.1</f>
        <v>129.80000000000001</v>
      </c>
      <c r="QY455" s="12"/>
      <c r="QZ455" s="21"/>
      <c r="RA455" s="19" t="s">
        <v>89</v>
      </c>
      <c r="RB455" s="347" t="s">
        <v>658</v>
      </c>
      <c r="RE455" s="350">
        <f>SUM($F$756)</f>
        <v>365</v>
      </c>
      <c r="RF455" s="19" t="s">
        <v>69</v>
      </c>
      <c r="RG455" s="12">
        <f>RE455*1.1</f>
        <v>401.50000000000006</v>
      </c>
      <c r="RH455" s="12"/>
      <c r="RI455" s="21"/>
      <c r="RJ455" s="19" t="s">
        <v>89</v>
      </c>
      <c r="RK455" s="347" t="s">
        <v>512</v>
      </c>
      <c r="RN455" s="350">
        <f>SUM($F$1314)</f>
        <v>339</v>
      </c>
      <c r="RO455" s="19" t="s">
        <v>69</v>
      </c>
      <c r="RP455" s="12">
        <f>RN455*1.1</f>
        <v>372.90000000000003</v>
      </c>
      <c r="RQ455" s="12"/>
      <c r="RR455" s="21"/>
      <c r="RS455" s="19" t="s">
        <v>89</v>
      </c>
      <c r="RT455" s="325" t="s">
        <v>189</v>
      </c>
      <c r="RW455" s="364" t="s">
        <v>189</v>
      </c>
      <c r="RX455" s="19" t="s">
        <v>69</v>
      </c>
      <c r="RY455" s="364" t="s">
        <v>189</v>
      </c>
      <c r="SA455" s="316"/>
      <c r="SB455" s="19" t="s">
        <v>89</v>
      </c>
      <c r="SC455" s="325" t="s">
        <v>189</v>
      </c>
      <c r="SF455" s="364" t="s">
        <v>189</v>
      </c>
      <c r="SG455" s="19" t="s">
        <v>69</v>
      </c>
      <c r="SH455" s="364" t="s">
        <v>189</v>
      </c>
      <c r="SJ455" s="316"/>
      <c r="SK455" s="19" t="s">
        <v>89</v>
      </c>
      <c r="SL455" s="325" t="s">
        <v>189</v>
      </c>
      <c r="SO455" s="364" t="s">
        <v>189</v>
      </c>
      <c r="SP455" s="19" t="s">
        <v>69</v>
      </c>
      <c r="SQ455" s="364" t="s">
        <v>189</v>
      </c>
      <c r="SS455" s="316"/>
      <c r="ST455" s="19" t="s">
        <v>89</v>
      </c>
      <c r="SU455" s="325" t="s">
        <v>189</v>
      </c>
      <c r="SX455" s="364" t="s">
        <v>189</v>
      </c>
      <c r="SY455" s="19" t="s">
        <v>69</v>
      </c>
      <c r="SZ455" s="364" t="s">
        <v>189</v>
      </c>
      <c r="TB455" s="316"/>
      <c r="TC455" s="19" t="s">
        <v>89</v>
      </c>
      <c r="TD455" s="347" t="s">
        <v>483</v>
      </c>
      <c r="TG455" s="350">
        <f>SUM($F$1263)</f>
        <v>128</v>
      </c>
      <c r="TH455" s="19" t="s">
        <v>69</v>
      </c>
      <c r="TI455" s="12">
        <f>TG455*1.1</f>
        <v>140.80000000000001</v>
      </c>
      <c r="TK455" s="316"/>
      <c r="TL455" s="19" t="s">
        <v>89</v>
      </c>
      <c r="TM455" s="347" t="s">
        <v>508</v>
      </c>
      <c r="TP455" s="350">
        <f>SUM($F$784)</f>
        <v>118</v>
      </c>
      <c r="TQ455" s="19" t="s">
        <v>69</v>
      </c>
      <c r="TR455" s="12">
        <f>TP455*1.1</f>
        <v>129.80000000000001</v>
      </c>
      <c r="TT455" s="316"/>
      <c r="TU455" s="19" t="s">
        <v>89</v>
      </c>
      <c r="TV455" s="347" t="s">
        <v>493</v>
      </c>
      <c r="TY455" s="350">
        <f>SUM($F$1399)</f>
        <v>529</v>
      </c>
      <c r="TZ455" s="19" t="s">
        <v>69</v>
      </c>
      <c r="UA455" s="12">
        <f>TY455*1.1</f>
        <v>581.90000000000009</v>
      </c>
      <c r="UC455" s="316"/>
      <c r="UD455" s="19" t="s">
        <v>89</v>
      </c>
      <c r="UE455" s="361" t="s">
        <v>483</v>
      </c>
      <c r="UH455" s="350">
        <f>SUM($F$1263)</f>
        <v>128</v>
      </c>
      <c r="UI455" s="19" t="s">
        <v>69</v>
      </c>
      <c r="UJ455" s="12">
        <f>UH455*1.1</f>
        <v>140.80000000000001</v>
      </c>
      <c r="UL455" s="316"/>
      <c r="UM455" s="19" t="s">
        <v>89</v>
      </c>
      <c r="UN455" s="358" t="s">
        <v>482</v>
      </c>
      <c r="UQ455" s="350">
        <f>SUM($F$1092)</f>
        <v>639</v>
      </c>
      <c r="UR455" s="19" t="s">
        <v>69</v>
      </c>
      <c r="US455" s="12">
        <f>UQ455*1.1</f>
        <v>702.90000000000009</v>
      </c>
      <c r="UU455" s="316"/>
      <c r="UV455" s="19" t="s">
        <v>89</v>
      </c>
      <c r="UW455" s="347" t="s">
        <v>490</v>
      </c>
      <c r="UZ455" s="350">
        <f>SUM($F$1690)</f>
        <v>29</v>
      </c>
      <c r="VA455" s="19" t="s">
        <v>69</v>
      </c>
      <c r="VB455" s="12">
        <f>UZ455*1.1</f>
        <v>31.900000000000002</v>
      </c>
      <c r="VD455" s="316"/>
      <c r="VE455" s="19" t="s">
        <v>89</v>
      </c>
      <c r="VF455" s="347" t="s">
        <v>636</v>
      </c>
      <c r="VI455" s="350">
        <f>SUM($F$1381)</f>
        <v>365</v>
      </c>
      <c r="VJ455" s="19" t="s">
        <v>69</v>
      </c>
      <c r="VK455" s="12">
        <f>VI455*1.1</f>
        <v>401.50000000000006</v>
      </c>
      <c r="VM455" s="316"/>
      <c r="VN455" s="19" t="s">
        <v>89</v>
      </c>
      <c r="VO455" s="325" t="s">
        <v>464</v>
      </c>
      <c r="VR455" s="350">
        <f>SUM($F$601)</f>
        <v>338</v>
      </c>
      <c r="VS455" s="19" t="s">
        <v>69</v>
      </c>
      <c r="VT455" s="12">
        <f>VR455*1.1</f>
        <v>371.8</v>
      </c>
      <c r="VV455" s="316"/>
      <c r="VW455" s="19" t="s">
        <v>89</v>
      </c>
      <c r="VX455" s="347" t="s">
        <v>490</v>
      </c>
      <c r="WA455" s="350">
        <f>SUM($F$1690)</f>
        <v>29</v>
      </c>
      <c r="WB455" s="19" t="s">
        <v>69</v>
      </c>
      <c r="WC455" s="12">
        <f>WA455*1.1</f>
        <v>31.900000000000002</v>
      </c>
      <c r="WE455" s="316"/>
      <c r="WF455" s="19" t="s">
        <v>89</v>
      </c>
      <c r="WG455" s="347" t="s">
        <v>464</v>
      </c>
      <c r="WJ455" s="350">
        <f>SUM($F$601)</f>
        <v>338</v>
      </c>
      <c r="WK455" s="19" t="s">
        <v>69</v>
      </c>
      <c r="WL455" s="12">
        <f>WJ455*1.1</f>
        <v>371.8</v>
      </c>
      <c r="WN455" s="316"/>
      <c r="WO455" s="19" t="s">
        <v>89</v>
      </c>
      <c r="WP455" s="347" t="s">
        <v>603</v>
      </c>
      <c r="WS455" s="350">
        <f>SUM($F$791)</f>
        <v>0</v>
      </c>
      <c r="WT455" s="19" t="s">
        <v>69</v>
      </c>
      <c r="WU455" s="12">
        <f>WS455*1.1</f>
        <v>0</v>
      </c>
      <c r="WW455" s="316"/>
      <c r="WX455" s="19" t="s">
        <v>89</v>
      </c>
      <c r="WY455" s="347" t="s">
        <v>483</v>
      </c>
      <c r="XB455" s="350">
        <f>SUM($F$1263)</f>
        <v>128</v>
      </c>
      <c r="XC455" s="19" t="s">
        <v>69</v>
      </c>
      <c r="XD455" s="12">
        <f>XB455*1.1</f>
        <v>140.80000000000001</v>
      </c>
      <c r="XF455" s="316"/>
      <c r="XG455" s="19" t="s">
        <v>89</v>
      </c>
      <c r="XH455" s="347" t="s">
        <v>589</v>
      </c>
      <c r="XK455" s="350">
        <f>SUM($F$1229)</f>
        <v>223</v>
      </c>
      <c r="XL455" s="19" t="s">
        <v>69</v>
      </c>
      <c r="XM455" s="12">
        <f>XK455*1.1</f>
        <v>245.3</v>
      </c>
      <c r="XO455" s="316"/>
      <c r="XP455" s="19" t="s">
        <v>89</v>
      </c>
      <c r="XQ455" s="325" t="s">
        <v>516</v>
      </c>
      <c r="XT455" s="350">
        <f>SUM($F$1764)</f>
        <v>122</v>
      </c>
      <c r="XU455" s="19" t="s">
        <v>69</v>
      </c>
      <c r="XV455" s="12">
        <f>XT455*1.1</f>
        <v>134.20000000000002</v>
      </c>
      <c r="XX455" s="316"/>
      <c r="XY455" s="19" t="s">
        <v>89</v>
      </c>
      <c r="XZ455" s="347" t="s">
        <v>451</v>
      </c>
      <c r="YC455" s="350">
        <f>SUM($F$1648)</f>
        <v>85</v>
      </c>
      <c r="YD455" s="19" t="s">
        <v>69</v>
      </c>
      <c r="YE455" s="12">
        <f>YC455*1.1</f>
        <v>93.500000000000014</v>
      </c>
      <c r="YG455" s="316"/>
      <c r="YH455" s="19" t="s">
        <v>89</v>
      </c>
      <c r="YI455" s="366" t="s">
        <v>483</v>
      </c>
      <c r="YL455" s="350">
        <f>SUM($F$1263)</f>
        <v>128</v>
      </c>
      <c r="YM455" s="19" t="s">
        <v>69</v>
      </c>
      <c r="YN455" s="12">
        <f>YL455*1.1</f>
        <v>140.80000000000001</v>
      </c>
      <c r="YP455" s="316"/>
      <c r="YQ455" s="19" t="s">
        <v>89</v>
      </c>
      <c r="YR455" s="347" t="s">
        <v>451</v>
      </c>
      <c r="YU455" s="350">
        <f>SUM($F$1648)</f>
        <v>85</v>
      </c>
      <c r="YV455" s="19" t="s">
        <v>69</v>
      </c>
      <c r="YW455" s="12">
        <f>YU455*1.1</f>
        <v>93.500000000000014</v>
      </c>
      <c r="YY455" s="316"/>
      <c r="YZ455" s="19" t="s">
        <v>89</v>
      </c>
      <c r="ZA455" s="347" t="s">
        <v>964</v>
      </c>
      <c r="ZD455" s="350">
        <f>SUM($F$1024)</f>
        <v>488</v>
      </c>
      <c r="ZE455" s="19" t="s">
        <v>69</v>
      </c>
      <c r="ZF455" s="12">
        <f>ZD455*1.1</f>
        <v>536.80000000000007</v>
      </c>
      <c r="ZH455" s="316"/>
      <c r="ZI455" s="19" t="s">
        <v>89</v>
      </c>
      <c r="ZJ455" s="347" t="s">
        <v>492</v>
      </c>
      <c r="ZM455" s="350">
        <f>SUM($F$1226)</f>
        <v>348</v>
      </c>
      <c r="ZN455" s="19" t="s">
        <v>69</v>
      </c>
      <c r="ZO455" s="12">
        <f>ZM455*1.1</f>
        <v>382.8</v>
      </c>
      <c r="ZQ455" s="316"/>
      <c r="ZR455" s="19" t="s">
        <v>89</v>
      </c>
      <c r="ZS455" s="347" t="s">
        <v>603</v>
      </c>
      <c r="ZV455" s="350">
        <f>SUM($F$791)</f>
        <v>0</v>
      </c>
      <c r="ZW455" s="19" t="s">
        <v>69</v>
      </c>
      <c r="ZX455" s="12">
        <f>ZV455*1.1</f>
        <v>0</v>
      </c>
      <c r="ZZ455" s="316"/>
      <c r="AAA455" s="394"/>
      <c r="AAB455" s="341"/>
      <c r="AAC455" s="395"/>
      <c r="AAD455" s="395"/>
      <c r="AAE455" s="396"/>
      <c r="AAF455" s="394"/>
      <c r="AAG455" s="267"/>
      <c r="AAH455" s="395"/>
      <c r="AAI455" s="395"/>
      <c r="AAJ455" s="394"/>
      <c r="AAK455" s="341"/>
      <c r="AAL455" s="395"/>
      <c r="AAM455" s="395"/>
      <c r="AAN455" s="396"/>
      <c r="AAO455" s="394"/>
      <c r="AAP455" s="267"/>
      <c r="AAQ455" s="395"/>
      <c r="AAR455" s="395"/>
      <c r="AAS455" s="394"/>
      <c r="AAT455" s="341"/>
      <c r="AAU455" s="395"/>
      <c r="AAV455" s="395"/>
      <c r="AAW455" s="396"/>
      <c r="AAX455" s="394"/>
      <c r="AAY455" s="267"/>
      <c r="AAZ455" s="395"/>
      <c r="ABA455" s="395"/>
      <c r="ABB455" s="394"/>
      <c r="ABC455" s="341"/>
      <c r="ABD455" s="395"/>
      <c r="ABE455" s="395"/>
      <c r="ABF455" s="396"/>
      <c r="ABG455" s="394"/>
      <c r="ABH455" s="267"/>
      <c r="ABI455" s="395"/>
      <c r="ABJ455" s="395"/>
      <c r="ABK455" s="394"/>
      <c r="ABL455" s="341"/>
      <c r="ABM455" s="395"/>
      <c r="ABN455" s="395"/>
      <c r="ABO455" s="396"/>
      <c r="ABP455" s="394"/>
      <c r="ABQ455" s="267"/>
      <c r="ABR455" s="395"/>
      <c r="ABS455" s="395"/>
      <c r="ABT455" s="394"/>
      <c r="ABU455" s="341"/>
      <c r="ABV455" s="395"/>
      <c r="ABW455" s="395"/>
      <c r="ABX455" s="396"/>
      <c r="ABY455" s="394"/>
      <c r="ABZ455" s="267"/>
      <c r="ACA455" s="395"/>
      <c r="ACB455" s="395"/>
      <c r="ACC455" s="394"/>
      <c r="ACD455" s="341"/>
      <c r="ACE455" s="395"/>
      <c r="ACF455" s="395"/>
      <c r="ACG455" s="396"/>
      <c r="ACH455" s="394"/>
      <c r="ACI455" s="267"/>
      <c r="ACJ455" s="395"/>
      <c r="ACK455" s="395"/>
      <c r="ACL455" s="394"/>
      <c r="ACM455" s="341"/>
      <c r="ACN455" s="395"/>
      <c r="ACO455" s="395"/>
      <c r="ACP455" s="396"/>
      <c r="ACQ455" s="394"/>
      <c r="ACR455" s="267"/>
      <c r="ACS455" s="395"/>
      <c r="ACT455" s="395"/>
      <c r="ACU455" s="394"/>
      <c r="ACV455" s="341"/>
      <c r="ACW455" s="395"/>
      <c r="ACX455" s="395"/>
      <c r="ACY455" s="396"/>
      <c r="ACZ455" s="394"/>
      <c r="ADA455" s="267"/>
      <c r="ADB455" s="395"/>
      <c r="ADC455" s="395"/>
      <c r="ADD455" s="394"/>
      <c r="ADE455" s="341"/>
      <c r="ADF455" s="395"/>
      <c r="ADG455" s="395"/>
      <c r="ADH455" s="396"/>
      <c r="ADI455" s="394"/>
      <c r="ADJ455" s="267"/>
      <c r="ADK455" s="395"/>
      <c r="ADL455" s="395"/>
      <c r="ADM455" s="394"/>
      <c r="ADN455" s="341"/>
      <c r="ADO455" s="395"/>
      <c r="ADP455" s="395"/>
      <c r="ADQ455" s="396"/>
      <c r="ADR455" s="394"/>
      <c r="ADS455" s="267"/>
      <c r="ADT455" s="395"/>
      <c r="ADU455" s="395"/>
      <c r="ADV455" s="394"/>
      <c r="ADW455" s="341"/>
      <c r="ADX455" s="395"/>
      <c r="ADY455" s="395"/>
      <c r="ADZ455" s="396"/>
      <c r="AEA455" s="394"/>
      <c r="AEB455" s="267"/>
      <c r="AEC455" s="395"/>
      <c r="AED455" s="395"/>
    </row>
    <row r="456" spans="1:810" s="20" customFormat="1" ht="15">
      <c r="A456" s="19"/>
      <c r="B456" s="348"/>
      <c r="D456" s="19"/>
      <c r="E456" s="19"/>
      <c r="F456" s="19"/>
      <c r="G456" s="12"/>
      <c r="H456" s="12">
        <f>SUM(G451:G455)</f>
        <v>2201.9</v>
      </c>
      <c r="I456" s="21"/>
      <c r="J456" s="19"/>
      <c r="K456" s="348"/>
      <c r="N456" s="19"/>
      <c r="O456" s="19"/>
      <c r="P456" s="12"/>
      <c r="Q456" s="12">
        <f>SUM(P451:P455)</f>
        <v>2157</v>
      </c>
      <c r="R456" s="21"/>
      <c r="S456" s="19"/>
      <c r="T456" s="348"/>
      <c r="W456" s="19"/>
      <c r="X456" s="19"/>
      <c r="Y456" s="12"/>
      <c r="Z456" s="12">
        <f>SUM(Y451:Y455)</f>
        <v>1896.5</v>
      </c>
      <c r="AA456" s="21"/>
      <c r="AB456" s="19"/>
      <c r="AC456" s="348"/>
      <c r="AF456" s="19"/>
      <c r="AG456" s="19"/>
      <c r="AH456" s="12"/>
      <c r="AI456" s="12">
        <f>SUM(AH451:AH455)</f>
        <v>1876.8</v>
      </c>
      <c r="AJ456" s="21"/>
      <c r="AK456" s="19"/>
      <c r="AL456" s="348"/>
      <c r="AO456" s="19"/>
      <c r="AP456" s="19"/>
      <c r="AQ456" s="12"/>
      <c r="AR456" s="12">
        <f>SUM(AQ451:AQ455)</f>
        <v>2216.6000000000004</v>
      </c>
      <c r="AS456" s="21"/>
      <c r="AT456" s="19"/>
      <c r="AU456" s="348"/>
      <c r="AX456" s="19"/>
      <c r="AY456" s="19"/>
      <c r="AZ456" s="12"/>
      <c r="BA456" s="12">
        <f>SUM(AZ451:AZ455)</f>
        <v>1334.8</v>
      </c>
      <c r="BB456" s="21"/>
      <c r="BC456" s="19"/>
      <c r="BD456" s="116"/>
      <c r="BF456" s="20" t="s">
        <v>2595</v>
      </c>
      <c r="BG456" s="19"/>
      <c r="BH456" s="19"/>
      <c r="BI456" s="12"/>
      <c r="BJ456" s="12">
        <f>SUM(BI451:BI455)</f>
        <v>2413.3999999999996</v>
      </c>
      <c r="BK456" s="21"/>
      <c r="BL456" s="19"/>
      <c r="BM456" s="348"/>
      <c r="BP456" s="19"/>
      <c r="BQ456" s="19"/>
      <c r="BR456" s="12"/>
      <c r="BS456" s="12">
        <f>SUM(BR451:BR455)</f>
        <v>2217.7000000000003</v>
      </c>
      <c r="BT456" s="21"/>
      <c r="BU456" s="19"/>
      <c r="BV456" s="348"/>
      <c r="BY456" s="19"/>
      <c r="BZ456" s="19"/>
      <c r="CA456" s="12"/>
      <c r="CB456" s="12">
        <f>SUM(CA451:CA455)</f>
        <v>2298.7999999999997</v>
      </c>
      <c r="CC456" s="21"/>
      <c r="CD456" s="19"/>
      <c r="CE456" s="348"/>
      <c r="CH456" s="19"/>
      <c r="CI456" s="19"/>
      <c r="CJ456" s="12"/>
      <c r="CK456" s="12">
        <f>SUM(CJ451:CJ455)</f>
        <v>1369.6000000000001</v>
      </c>
      <c r="CL456" s="21"/>
      <c r="CM456" s="19"/>
      <c r="CN456" s="348"/>
      <c r="CQ456" s="19"/>
      <c r="CR456" s="19"/>
      <c r="CS456" s="12"/>
      <c r="CT456" s="12">
        <f>SUM(CS451:CS455)</f>
        <v>987.40000000000009</v>
      </c>
      <c r="CU456" s="21"/>
      <c r="CV456" s="19"/>
      <c r="CW456" s="348"/>
      <c r="CZ456" s="19"/>
      <c r="DA456" s="19"/>
      <c r="DB456" s="12"/>
      <c r="DC456" s="12">
        <f>SUM(DB451:DB455)</f>
        <v>1218.4000000000001</v>
      </c>
      <c r="DD456" s="21"/>
      <c r="DE456" s="19"/>
      <c r="DF456" s="348"/>
      <c r="DI456" s="19"/>
      <c r="DJ456" s="19"/>
      <c r="DK456" s="12"/>
      <c r="DL456" s="12">
        <f>SUM(DK451:DK455)</f>
        <v>785.9</v>
      </c>
      <c r="DM456" s="21"/>
      <c r="DN456" s="19"/>
      <c r="DO456" s="348"/>
      <c r="DR456" s="19"/>
      <c r="DS456" s="19"/>
      <c r="DT456" s="12"/>
      <c r="DU456" s="12">
        <f>SUM(DT451:DT455)</f>
        <v>2397.6</v>
      </c>
      <c r="DV456" s="21"/>
      <c r="DW456" s="19"/>
      <c r="DX456" s="348"/>
      <c r="EA456" s="19"/>
      <c r="EB456" s="19"/>
      <c r="EC456" s="12"/>
      <c r="ED456" s="12">
        <f>SUM(EC451:EC455)</f>
        <v>1847.6</v>
      </c>
      <c r="EE456" s="21"/>
      <c r="EF456" s="19"/>
      <c r="EG456" s="348"/>
      <c r="EJ456" s="19"/>
      <c r="EK456" s="19"/>
      <c r="EL456" s="12"/>
      <c r="EM456" s="12">
        <f>SUM(EL451:EL455)</f>
        <v>1893</v>
      </c>
      <c r="EN456" s="21"/>
      <c r="EO456" s="19"/>
      <c r="EP456" s="348"/>
      <c r="ES456" s="19"/>
      <c r="ET456" s="19"/>
      <c r="EU456" s="12"/>
      <c r="EV456" s="12">
        <f>SUM(EU451:EU455)</f>
        <v>1194.7999999999997</v>
      </c>
      <c r="EW456" s="21"/>
      <c r="EX456" s="19"/>
      <c r="EY456" s="369"/>
      <c r="FB456" s="19"/>
      <c r="FC456" s="19"/>
      <c r="FD456" s="12"/>
      <c r="FE456" s="12">
        <f>SUM(FD451:FD455)</f>
        <v>2268.1</v>
      </c>
      <c r="FF456" s="21"/>
      <c r="FG456" s="19"/>
      <c r="FH456" s="348"/>
      <c r="FK456" s="19"/>
      <c r="FL456" s="19"/>
      <c r="FM456" s="12"/>
      <c r="FN456" s="12">
        <f>SUM(FM451:FM455)</f>
        <v>1598.3</v>
      </c>
      <c r="FO456" s="21"/>
      <c r="FP456" s="19"/>
      <c r="FQ456" s="348"/>
      <c r="FT456" s="19"/>
      <c r="FU456" s="19"/>
      <c r="FV456" s="12"/>
      <c r="FW456" s="12">
        <f>SUM(FV451:FV455)</f>
        <v>2200.2000000000003</v>
      </c>
      <c r="FX456" s="21"/>
      <c r="FY456" s="19"/>
      <c r="FZ456" s="348"/>
      <c r="GC456" s="19"/>
      <c r="GD456" s="19"/>
      <c r="GE456" s="12"/>
      <c r="GF456" s="12">
        <f>SUM(GE451:GE455)</f>
        <v>1294.0999999999999</v>
      </c>
      <c r="GG456" s="21"/>
      <c r="GH456" s="19"/>
      <c r="GI456" s="348"/>
      <c r="GL456" s="19"/>
      <c r="GM456" s="19"/>
      <c r="GN456" s="12"/>
      <c r="GO456" s="12">
        <f>SUM(GN451:GN455)</f>
        <v>2453.5</v>
      </c>
      <c r="GP456" s="21"/>
      <c r="GQ456" s="19"/>
      <c r="GR456" s="348"/>
      <c r="GU456" s="19"/>
      <c r="GV456" s="19"/>
      <c r="GW456" s="12"/>
      <c r="GX456" s="12">
        <f>SUM(GW451:GW455)</f>
        <v>1845</v>
      </c>
      <c r="GY456" s="21"/>
      <c r="GZ456" s="19"/>
      <c r="HA456" s="348"/>
      <c r="HD456" s="19"/>
      <c r="HE456" s="19"/>
      <c r="HF456" s="12"/>
      <c r="HG456" s="12">
        <f>SUM(HF451:HF455)</f>
        <v>1672.1</v>
      </c>
      <c r="HH456" s="21"/>
      <c r="HI456" s="19"/>
      <c r="HJ456" s="348"/>
      <c r="HM456" s="19"/>
      <c r="HN456" s="19"/>
      <c r="HO456" s="12"/>
      <c r="HP456" s="12">
        <f>SUM(HO451:HO455)</f>
        <v>2267.6000000000004</v>
      </c>
      <c r="HQ456" s="21"/>
      <c r="HR456" s="19"/>
      <c r="HS456" s="348"/>
      <c r="HV456" s="19"/>
      <c r="HW456" s="19"/>
      <c r="HX456" s="12"/>
      <c r="HY456" s="12">
        <f>SUM(HX451:HX455)</f>
        <v>3106</v>
      </c>
      <c r="HZ456" s="21"/>
      <c r="IA456" s="19"/>
      <c r="IB456" s="348"/>
      <c r="IE456" s="19"/>
      <c r="IF456" s="19"/>
      <c r="IG456" s="12"/>
      <c r="IH456" s="12">
        <f>SUM(IG451:IG455)</f>
        <v>1442.9</v>
      </c>
      <c r="II456" s="21"/>
      <c r="IJ456" s="19"/>
      <c r="IK456" s="348"/>
      <c r="IN456" s="19"/>
      <c r="IO456" s="19"/>
      <c r="IP456" s="12"/>
      <c r="IQ456" s="12">
        <f>SUM(IP451:IP455)</f>
        <v>1611.4</v>
      </c>
      <c r="IR456" s="21"/>
      <c r="IS456" s="19"/>
      <c r="IW456" s="19"/>
      <c r="IX456" s="19"/>
      <c r="IY456" s="19"/>
      <c r="IZ456" s="12">
        <f>SUM(IY451:IY455)</f>
        <v>0</v>
      </c>
      <c r="JA456" s="21"/>
      <c r="JB456" s="19"/>
      <c r="JC456" s="348"/>
      <c r="JF456" s="19"/>
      <c r="JG456" s="19"/>
      <c r="JH456" s="12"/>
      <c r="JI456" s="12">
        <f>SUM(JH451:JH455)</f>
        <v>961.80000000000007</v>
      </c>
      <c r="JJ456" s="21"/>
      <c r="JK456" s="19"/>
      <c r="JL456" s="348"/>
      <c r="JO456" s="19"/>
      <c r="JP456" s="19"/>
      <c r="JQ456" s="12"/>
      <c r="JR456" s="12">
        <f>SUM(JQ451:JQ455)</f>
        <v>1993</v>
      </c>
      <c r="JS456" s="21"/>
      <c r="JT456" s="19"/>
      <c r="JU456" s="355"/>
      <c r="JX456" s="19"/>
      <c r="JY456" s="19"/>
      <c r="JZ456" s="12"/>
      <c r="KA456" s="12">
        <f>SUM(JZ451:JZ455)</f>
        <v>1911.3</v>
      </c>
      <c r="KB456" s="21"/>
      <c r="KC456" s="19"/>
      <c r="KD456" s="348"/>
      <c r="KG456" s="19"/>
      <c r="KH456" s="19"/>
      <c r="KI456" s="12"/>
      <c r="KJ456" s="12">
        <f>SUM(KI451:KI455)</f>
        <v>1689</v>
      </c>
      <c r="KK456" s="21"/>
      <c r="KL456" s="19"/>
      <c r="KM456" s="348"/>
      <c r="KP456" s="19"/>
      <c r="KQ456" s="19"/>
      <c r="KR456" s="12"/>
      <c r="KS456" s="12">
        <f>SUM(KR451:KR455)</f>
        <v>2195</v>
      </c>
      <c r="KT456" s="21"/>
      <c r="KU456" s="19"/>
      <c r="KV456" s="348"/>
      <c r="KY456" s="19"/>
      <c r="KZ456" s="19"/>
      <c r="LA456" s="12"/>
      <c r="LB456" s="12">
        <f>SUM(LA451:LA455)</f>
        <v>1750.3999999999999</v>
      </c>
      <c r="LC456" s="21"/>
      <c r="LD456" s="19"/>
      <c r="LE456" s="348"/>
      <c r="LH456" s="19"/>
      <c r="LI456" s="19"/>
      <c r="LJ456" s="12"/>
      <c r="LK456" s="12">
        <f>SUM(LJ451:LJ455)</f>
        <v>1942.6999999999998</v>
      </c>
      <c r="LL456" s="21"/>
      <c r="LM456" s="19"/>
      <c r="LN456" s="348"/>
      <c r="LQ456" s="19"/>
      <c r="LR456" s="19"/>
      <c r="LS456" s="12"/>
      <c r="LT456" s="12">
        <f>SUM(LS451:LS455)</f>
        <v>2184.6999999999998</v>
      </c>
      <c r="LU456" s="21"/>
      <c r="LV456" s="19"/>
      <c r="LW456" s="348"/>
      <c r="LZ456" s="19"/>
      <c r="MA456" s="19"/>
      <c r="MB456" s="12"/>
      <c r="MC456" s="12">
        <f>SUM(MB451:MB455)</f>
        <v>1449.7</v>
      </c>
      <c r="MD456" s="21"/>
      <c r="ME456" s="19"/>
      <c r="MF456" s="348"/>
      <c r="MI456" s="19"/>
      <c r="MJ456" s="19"/>
      <c r="MK456" s="12"/>
      <c r="ML456" s="12">
        <f>SUM(MK451:MK455)</f>
        <v>1019.6000000000001</v>
      </c>
      <c r="MM456" s="21"/>
      <c r="MN456" s="19"/>
      <c r="MO456" s="348"/>
      <c r="MR456" s="19"/>
      <c r="MS456" s="19"/>
      <c r="MT456" s="12"/>
      <c r="MU456" s="12">
        <f>SUM(MT451:MT455)</f>
        <v>1927.9</v>
      </c>
      <c r="MV456" s="21"/>
      <c r="MW456" s="19"/>
      <c r="MX456" s="348"/>
      <c r="NA456" s="19"/>
      <c r="NB456" s="19"/>
      <c r="NC456" s="12"/>
      <c r="ND456" s="12">
        <f>SUM(NC451:NC455)</f>
        <v>1918.5000000000002</v>
      </c>
      <c r="NE456" s="21"/>
      <c r="NF456" s="19"/>
      <c r="NG456" s="348"/>
      <c r="NJ456" s="19"/>
      <c r="NK456" s="19"/>
      <c r="NL456" s="12"/>
      <c r="NM456" s="12">
        <f>SUM(NL451:NL455)</f>
        <v>1892.4</v>
      </c>
      <c r="NN456" s="21"/>
      <c r="NO456" s="19"/>
      <c r="NP456" s="348"/>
      <c r="NS456" s="19"/>
      <c r="NT456" s="19"/>
      <c r="NU456" s="12"/>
      <c r="NV456" s="12">
        <f>SUM(NU451:NU455)</f>
        <v>2141.6</v>
      </c>
      <c r="NW456" s="21"/>
      <c r="NX456" s="19"/>
      <c r="NY456" s="348"/>
      <c r="OB456" s="19"/>
      <c r="OC456" s="19"/>
      <c r="OD456" s="12"/>
      <c r="OE456" s="12">
        <f>SUM(OD451:OD455)</f>
        <v>1899.7</v>
      </c>
      <c r="OF456" s="21"/>
      <c r="OG456" s="19"/>
      <c r="OH456" s="348"/>
      <c r="OK456" s="19"/>
      <c r="OL456" s="19"/>
      <c r="OM456" s="12"/>
      <c r="ON456" s="12">
        <f>SUM(OM451:OM455)</f>
        <v>776.2</v>
      </c>
      <c r="OO456" s="21"/>
      <c r="OP456" s="19"/>
      <c r="OQ456" s="348"/>
      <c r="OT456" s="19"/>
      <c r="OU456" s="19"/>
      <c r="OV456" s="12"/>
      <c r="OW456" s="12">
        <f>SUM(OV451:OV455)</f>
        <v>790.40000000000009</v>
      </c>
      <c r="OX456" s="21"/>
      <c r="OY456" s="19"/>
      <c r="OZ456" s="348"/>
      <c r="PC456" s="19"/>
      <c r="PD456" s="19"/>
      <c r="PE456" s="12"/>
      <c r="PF456" s="12">
        <f>SUM(PE451:PE455)</f>
        <v>2235.9</v>
      </c>
      <c r="PG456" s="21"/>
      <c r="PH456" s="19"/>
      <c r="PI456" s="348"/>
      <c r="PL456" s="19"/>
      <c r="PM456" s="19"/>
      <c r="PN456" s="12"/>
      <c r="PO456" s="12">
        <f>SUM(PN451:PN455)</f>
        <v>2424.8000000000002</v>
      </c>
      <c r="PP456" s="21"/>
      <c r="PQ456" s="19"/>
      <c r="PR456" s="348"/>
      <c r="PU456" s="19"/>
      <c r="PV456" s="19"/>
      <c r="PW456" s="12"/>
      <c r="PX456" s="12">
        <f>SUM(PW451:PW455)</f>
        <v>1149.5</v>
      </c>
      <c r="PY456" s="21"/>
      <c r="PZ456" s="19"/>
      <c r="QD456" s="19"/>
      <c r="QE456" s="19"/>
      <c r="QF456" s="19"/>
      <c r="QG456" s="12">
        <f>SUM(QF451:QF455)</f>
        <v>0</v>
      </c>
      <c r="QH456" s="21"/>
      <c r="QI456" s="19"/>
      <c r="QJ456" s="348"/>
      <c r="QM456" s="19"/>
      <c r="QN456" s="19"/>
      <c r="QO456" s="12"/>
      <c r="QP456" s="12">
        <f>SUM(QO451:QO455)</f>
        <v>1062.5000000000002</v>
      </c>
      <c r="QQ456" s="21"/>
      <c r="QR456" s="19"/>
      <c r="QS456" s="369"/>
      <c r="QV456" s="19"/>
      <c r="QW456" s="19"/>
      <c r="QX456" s="12"/>
      <c r="QY456" s="12">
        <f>SUM(QX451:QX455)</f>
        <v>2535.8000000000002</v>
      </c>
      <c r="QZ456" s="21"/>
      <c r="RA456" s="19"/>
      <c r="RB456" s="348"/>
      <c r="RE456" s="19"/>
      <c r="RF456" s="19"/>
      <c r="RG456" s="12"/>
      <c r="RH456" s="12">
        <f>SUM(RG451:RG455)</f>
        <v>2163.8000000000002</v>
      </c>
      <c r="RI456" s="21"/>
      <c r="RJ456" s="19"/>
      <c r="RK456" s="348"/>
      <c r="RN456" s="19"/>
      <c r="RO456" s="19"/>
      <c r="RP456" s="12"/>
      <c r="RQ456" s="12">
        <f>SUM(RP451:RP455)</f>
        <v>2148.6</v>
      </c>
      <c r="RR456" s="21"/>
      <c r="RS456" s="19"/>
      <c r="RW456" s="19"/>
      <c r="RX456" s="19"/>
      <c r="RY456" s="19"/>
      <c r="RZ456" s="12">
        <f>SUM(RY451:RY455)</f>
        <v>0</v>
      </c>
      <c r="SA456" s="316"/>
      <c r="SB456" s="19"/>
      <c r="SF456" s="19"/>
      <c r="SG456" s="19"/>
      <c r="SH456" s="19"/>
      <c r="SI456" s="12">
        <f>SUM(SH451:SH455)</f>
        <v>0</v>
      </c>
      <c r="SJ456" s="316"/>
      <c r="SK456" s="19"/>
      <c r="SO456" s="19"/>
      <c r="SP456" s="19"/>
      <c r="SQ456" s="19"/>
      <c r="SR456" s="12">
        <f>SUM(SQ451:SQ455)</f>
        <v>0</v>
      </c>
      <c r="SS456" s="316"/>
      <c r="ST456" s="19"/>
      <c r="SX456" s="19"/>
      <c r="SY456" s="19"/>
      <c r="SZ456" s="19"/>
      <c r="TA456" s="12">
        <f>SUM(SZ451:SZ455)</f>
        <v>0</v>
      </c>
      <c r="TB456" s="316"/>
      <c r="TC456" s="19"/>
      <c r="TD456" s="348"/>
      <c r="TG456" s="19"/>
      <c r="TJ456" s="12">
        <f>SUM(TI451:TI455)</f>
        <v>1104.8999999999999</v>
      </c>
      <c r="TK456" s="316"/>
      <c r="TL456" s="19"/>
      <c r="TM456" s="348"/>
      <c r="TP456" s="19"/>
      <c r="TS456" s="12">
        <f>SUM(TR451:TR455)</f>
        <v>1150.6000000000001</v>
      </c>
      <c r="TT456" s="316"/>
      <c r="TU456" s="19"/>
      <c r="TV456" s="348"/>
      <c r="TY456" s="19"/>
      <c r="UB456" s="12">
        <f>SUM(UA451:UA455)</f>
        <v>1896.8</v>
      </c>
      <c r="UC456" s="316"/>
      <c r="UD456" s="19"/>
      <c r="UE456" s="360"/>
      <c r="UH456" s="19"/>
      <c r="UK456" s="12">
        <f>SUM(UJ451:UJ455)</f>
        <v>1916.3</v>
      </c>
      <c r="UL456" s="316"/>
      <c r="UM456" s="19"/>
      <c r="UN456" s="359"/>
      <c r="UQ456" s="19"/>
      <c r="UT456" s="12">
        <f>SUM(US451:US455)</f>
        <v>2448.8000000000002</v>
      </c>
      <c r="UU456" s="316"/>
      <c r="UV456" s="19"/>
      <c r="UW456" s="348"/>
      <c r="UZ456" s="19"/>
      <c r="VC456" s="12">
        <f>SUM(VB451:VB455)</f>
        <v>1367.2</v>
      </c>
      <c r="VD456" s="316"/>
      <c r="VE456" s="19"/>
      <c r="VF456" s="348"/>
      <c r="VI456" s="19"/>
      <c r="VL456" s="12">
        <f>SUM(VK451:VK455)</f>
        <v>1534.3</v>
      </c>
      <c r="VM456" s="316"/>
      <c r="VN456" s="19"/>
      <c r="VR456" s="19"/>
      <c r="VU456" s="12">
        <f>SUM(VT451:VT455)</f>
        <v>1795.3000000000002</v>
      </c>
      <c r="VV456" s="316"/>
      <c r="VW456" s="19"/>
      <c r="VX456" s="348"/>
      <c r="WA456" s="19"/>
      <c r="WD456" s="12">
        <f>SUM(WC451:WC455)</f>
        <v>887.1</v>
      </c>
      <c r="WE456" s="316"/>
      <c r="WF456" s="19"/>
      <c r="WG456" s="348"/>
      <c r="WJ456" s="19"/>
      <c r="WM456" s="12">
        <f>SUM(WL451:WL455)</f>
        <v>1780.5</v>
      </c>
      <c r="WN456" s="316"/>
      <c r="WO456" s="19"/>
      <c r="WP456" s="348"/>
      <c r="WS456" s="19"/>
      <c r="WV456" s="12">
        <f>SUM(WU451:WU455)</f>
        <v>464.69999999999993</v>
      </c>
      <c r="WW456" s="316"/>
      <c r="WX456" s="19"/>
      <c r="WY456" s="348"/>
      <c r="XB456" s="19"/>
      <c r="XE456" s="12">
        <f>SUM(XD451:XD455)</f>
        <v>1359.9999999999998</v>
      </c>
      <c r="XF456" s="316"/>
      <c r="XG456" s="19"/>
      <c r="XH456" s="348"/>
      <c r="XK456" s="19"/>
      <c r="XN456" s="12">
        <f>SUM(XM451:XM455)</f>
        <v>1178</v>
      </c>
      <c r="XO456" s="316"/>
      <c r="XP456" s="19"/>
      <c r="XT456" s="19"/>
      <c r="XW456" s="12">
        <f>SUM(XV451:XV455)</f>
        <v>1469.9</v>
      </c>
      <c r="XX456" s="316"/>
      <c r="XY456" s="19"/>
      <c r="XZ456" s="348"/>
      <c r="YC456" s="19"/>
      <c r="YF456" s="12">
        <f>SUM(YE451:YE455)</f>
        <v>1397.4</v>
      </c>
      <c r="YG456" s="316"/>
      <c r="YH456" s="19"/>
      <c r="YI456" s="366"/>
      <c r="YL456" s="19"/>
      <c r="YO456" s="12">
        <f>SUM(YN451:YN455)</f>
        <v>1484.6</v>
      </c>
      <c r="YP456" s="316"/>
      <c r="YQ456" s="19"/>
      <c r="YR456" s="348"/>
      <c r="YU456" s="19"/>
      <c r="YX456" s="12">
        <f>SUM(YW451:YW455)</f>
        <v>1507.1999999999998</v>
      </c>
      <c r="YY456" s="316"/>
      <c r="YZ456" s="19"/>
      <c r="ZA456" s="348"/>
      <c r="ZD456" s="19"/>
      <c r="ZG456" s="12">
        <f>SUM(ZF451:ZF455)</f>
        <v>1732.7000000000003</v>
      </c>
      <c r="ZH456" s="316"/>
      <c r="ZI456" s="19"/>
      <c r="ZJ456" s="348"/>
      <c r="ZM456" s="19"/>
      <c r="ZP456" s="12">
        <f>SUM(ZO451:ZO455)</f>
        <v>1343.3</v>
      </c>
      <c r="ZQ456" s="316"/>
      <c r="ZR456" s="19"/>
      <c r="ZS456" s="348"/>
      <c r="ZV456" s="19"/>
      <c r="ZY456" s="12">
        <f>SUM(ZX451:ZX455)</f>
        <v>425.5</v>
      </c>
      <c r="ZZ456" s="316"/>
      <c r="AAA456" s="394"/>
      <c r="AAB456" s="395"/>
      <c r="AAC456" s="395"/>
      <c r="AAD456" s="395"/>
      <c r="AAE456" s="394"/>
      <c r="AAF456" s="395"/>
      <c r="AAG456" s="395"/>
      <c r="AAH456" s="267"/>
      <c r="AAI456" s="395"/>
      <c r="AAJ456" s="394"/>
      <c r="AAK456" s="395"/>
      <c r="AAL456" s="395"/>
      <c r="AAM456" s="395"/>
      <c r="AAN456" s="394"/>
      <c r="AAO456" s="395"/>
      <c r="AAP456" s="395"/>
      <c r="AAQ456" s="267"/>
      <c r="AAR456" s="395"/>
      <c r="AAS456" s="394"/>
      <c r="AAT456" s="395"/>
      <c r="AAU456" s="395"/>
      <c r="AAV456" s="395"/>
      <c r="AAW456" s="394"/>
      <c r="AAX456" s="395"/>
      <c r="AAY456" s="395"/>
      <c r="AAZ456" s="267"/>
      <c r="ABA456" s="395"/>
      <c r="ABB456" s="394"/>
      <c r="ABC456" s="395"/>
      <c r="ABD456" s="395"/>
      <c r="ABE456" s="395"/>
      <c r="ABF456" s="394"/>
      <c r="ABG456" s="395"/>
      <c r="ABH456" s="395"/>
      <c r="ABI456" s="267"/>
      <c r="ABJ456" s="395"/>
      <c r="ABK456" s="394"/>
      <c r="ABL456" s="395"/>
      <c r="ABM456" s="395"/>
      <c r="ABN456" s="395"/>
      <c r="ABO456" s="394"/>
      <c r="ABP456" s="395"/>
      <c r="ABQ456" s="395"/>
      <c r="ABR456" s="267"/>
      <c r="ABS456" s="395"/>
      <c r="ABT456" s="394"/>
      <c r="ABU456" s="395"/>
      <c r="ABV456" s="395"/>
      <c r="ABW456" s="395"/>
      <c r="ABX456" s="394"/>
      <c r="ABY456" s="395"/>
      <c r="ABZ456" s="395"/>
      <c r="ACA456" s="267"/>
      <c r="ACB456" s="395"/>
      <c r="ACC456" s="394"/>
      <c r="ACD456" s="395"/>
      <c r="ACE456" s="395"/>
      <c r="ACF456" s="395"/>
      <c r="ACG456" s="394"/>
      <c r="ACH456" s="395"/>
      <c r="ACI456" s="395"/>
      <c r="ACJ456" s="267"/>
      <c r="ACK456" s="395"/>
      <c r="ACL456" s="394"/>
      <c r="ACM456" s="395"/>
      <c r="ACN456" s="395"/>
      <c r="ACO456" s="395"/>
      <c r="ACP456" s="394"/>
      <c r="ACQ456" s="395"/>
      <c r="ACR456" s="395"/>
      <c r="ACS456" s="267"/>
      <c r="ACT456" s="395"/>
      <c r="ACU456" s="394"/>
      <c r="ACV456" s="395"/>
      <c r="ACW456" s="395"/>
      <c r="ACX456" s="395"/>
      <c r="ACY456" s="394"/>
      <c r="ACZ456" s="395"/>
      <c r="ADA456" s="395"/>
      <c r="ADB456" s="267"/>
      <c r="ADC456" s="395"/>
      <c r="ADD456" s="394"/>
      <c r="ADE456" s="395"/>
      <c r="ADF456" s="395"/>
      <c r="ADG456" s="395"/>
      <c r="ADH456" s="394"/>
      <c r="ADI456" s="395"/>
      <c r="ADJ456" s="395"/>
      <c r="ADK456" s="267"/>
      <c r="ADL456" s="395"/>
      <c r="ADM456" s="394"/>
      <c r="ADN456" s="395"/>
      <c r="ADO456" s="395"/>
      <c r="ADP456" s="395"/>
      <c r="ADQ456" s="394"/>
      <c r="ADR456" s="395"/>
      <c r="ADS456" s="395"/>
      <c r="ADT456" s="267"/>
      <c r="ADU456" s="395"/>
      <c r="ADV456" s="394"/>
      <c r="ADW456" s="395"/>
      <c r="ADX456" s="395"/>
      <c r="ADY456" s="395"/>
      <c r="ADZ456" s="394"/>
      <c r="AEA456" s="395"/>
      <c r="AEB456" s="395"/>
      <c r="AEC456" s="267"/>
      <c r="AED456" s="395"/>
    </row>
    <row r="457" spans="1:810" s="20" customFormat="1" ht="15">
      <c r="A457" s="19" t="s">
        <v>90</v>
      </c>
      <c r="B457" s="347" t="s">
        <v>431</v>
      </c>
      <c r="D457" s="350"/>
      <c r="E457" s="350">
        <f>SUM($F$833)</f>
        <v>330</v>
      </c>
      <c r="F457" s="19" t="s">
        <v>61</v>
      </c>
      <c r="G457" s="12">
        <f>E457*1.5</f>
        <v>495</v>
      </c>
      <c r="H457" s="12"/>
      <c r="I457" s="21"/>
      <c r="J457" s="19" t="s">
        <v>90</v>
      </c>
      <c r="K457" s="349" t="s">
        <v>431</v>
      </c>
      <c r="N457" s="350">
        <f>SUM($F$833)</f>
        <v>330</v>
      </c>
      <c r="O457" s="19" t="s">
        <v>2619</v>
      </c>
      <c r="P457" s="12">
        <f>N457*1.5*1.6</f>
        <v>792</v>
      </c>
      <c r="Q457" s="12"/>
      <c r="R457" s="21"/>
      <c r="S457" s="19" t="s">
        <v>90</v>
      </c>
      <c r="T457" s="349" t="s">
        <v>431</v>
      </c>
      <c r="W457" s="350">
        <f>SUM($F$833)</f>
        <v>330</v>
      </c>
      <c r="X457" s="19" t="s">
        <v>2619</v>
      </c>
      <c r="Y457" s="12">
        <f>W457*1.5*1.6</f>
        <v>792</v>
      </c>
      <c r="Z457" s="12"/>
      <c r="AA457" s="21"/>
      <c r="AB457" s="19" t="s">
        <v>90</v>
      </c>
      <c r="AC457" s="349" t="s">
        <v>431</v>
      </c>
      <c r="AF457" s="350">
        <f>SUM($F$833)</f>
        <v>330</v>
      </c>
      <c r="AG457" s="19" t="s">
        <v>2619</v>
      </c>
      <c r="AH457" s="12">
        <f>AF457*1.5*1.6</f>
        <v>792</v>
      </c>
      <c r="AI457" s="12"/>
      <c r="AJ457" s="21"/>
      <c r="AK457" s="19" t="s">
        <v>90</v>
      </c>
      <c r="AL457" s="347" t="s">
        <v>431</v>
      </c>
      <c r="AO457" s="350">
        <f>SUM($F$833)</f>
        <v>330</v>
      </c>
      <c r="AP457" s="19" t="s">
        <v>61</v>
      </c>
      <c r="AQ457" s="12">
        <f>AO457*1.5</f>
        <v>495</v>
      </c>
      <c r="AR457" s="12"/>
      <c r="AS457" s="21"/>
      <c r="AT457" s="19" t="s">
        <v>90</v>
      </c>
      <c r="AU457" s="349" t="s">
        <v>431</v>
      </c>
      <c r="AX457" s="350">
        <f>SUM($F$833)</f>
        <v>330</v>
      </c>
      <c r="AY457" s="19" t="s">
        <v>2619</v>
      </c>
      <c r="AZ457" s="12">
        <f>AX457*1.5*1.6</f>
        <v>792</v>
      </c>
      <c r="BA457" s="12"/>
      <c r="BB457" s="21"/>
      <c r="BC457" s="19" t="s">
        <v>90</v>
      </c>
      <c r="BD457" s="349" t="s">
        <v>431</v>
      </c>
      <c r="BG457" s="350">
        <f>SUM($F$833)</f>
        <v>330</v>
      </c>
      <c r="BH457" s="19" t="s">
        <v>2619</v>
      </c>
      <c r="BI457" s="12">
        <f>BG457*1.5*1.6</f>
        <v>792</v>
      </c>
      <c r="BJ457" s="12"/>
      <c r="BK457" s="21"/>
      <c r="BL457" s="19" t="s">
        <v>90</v>
      </c>
      <c r="BM457" s="349" t="s">
        <v>431</v>
      </c>
      <c r="BP457" s="350">
        <f>SUM($F$833)</f>
        <v>330</v>
      </c>
      <c r="BQ457" s="19" t="s">
        <v>2619</v>
      </c>
      <c r="BR457" s="12">
        <f>BP457*1.5*1.6</f>
        <v>792</v>
      </c>
      <c r="BS457" s="12"/>
      <c r="BT457" s="21"/>
      <c r="BU457" s="19" t="s">
        <v>90</v>
      </c>
      <c r="BV457" s="349" t="s">
        <v>431</v>
      </c>
      <c r="BY457" s="350">
        <f>SUM($F$833)</f>
        <v>330</v>
      </c>
      <c r="BZ457" s="19" t="s">
        <v>2619</v>
      </c>
      <c r="CA457" s="12">
        <f>BY457*1.5*1.6</f>
        <v>792</v>
      </c>
      <c r="CB457" s="12"/>
      <c r="CC457" s="21"/>
      <c r="CD457" s="19" t="s">
        <v>90</v>
      </c>
      <c r="CE457" s="347" t="s">
        <v>431</v>
      </c>
      <c r="CH457" s="350">
        <f>SUM($F$833)</f>
        <v>330</v>
      </c>
      <c r="CI457" s="19" t="s">
        <v>61</v>
      </c>
      <c r="CJ457" s="12">
        <f>CH457*1.5</f>
        <v>495</v>
      </c>
      <c r="CK457" s="12"/>
      <c r="CL457" s="21"/>
      <c r="CM457" s="19" t="s">
        <v>90</v>
      </c>
      <c r="CN457" s="347" t="s">
        <v>539</v>
      </c>
      <c r="CQ457" s="350">
        <f>SUM($F$1559)</f>
        <v>6</v>
      </c>
      <c r="CR457" s="19" t="s">
        <v>61</v>
      </c>
      <c r="CS457" s="12">
        <f>CQ457*1.5</f>
        <v>9</v>
      </c>
      <c r="CT457" s="12"/>
      <c r="CU457" s="21"/>
      <c r="CV457" s="19" t="s">
        <v>90</v>
      </c>
      <c r="CW457" s="349" t="s">
        <v>431</v>
      </c>
      <c r="CZ457" s="350">
        <f>SUM($F$833)</f>
        <v>330</v>
      </c>
      <c r="DA457" s="19" t="s">
        <v>2619</v>
      </c>
      <c r="DB457" s="12">
        <f>CZ457*1.5*1.6</f>
        <v>792</v>
      </c>
      <c r="DC457" s="12"/>
      <c r="DD457" s="21"/>
      <c r="DE457" s="19" t="s">
        <v>90</v>
      </c>
      <c r="DF457" s="349" t="s">
        <v>431</v>
      </c>
      <c r="DI457" s="350">
        <f>SUM($F$833)</f>
        <v>330</v>
      </c>
      <c r="DJ457" s="19" t="s">
        <v>2619</v>
      </c>
      <c r="DK457" s="12">
        <f>DI457*1.5*1.6</f>
        <v>792</v>
      </c>
      <c r="DL457" s="12"/>
      <c r="DM457" s="21"/>
      <c r="DN457" s="19" t="s">
        <v>90</v>
      </c>
      <c r="DO457" s="349" t="s">
        <v>431</v>
      </c>
      <c r="DR457" s="350">
        <f>SUM($F$833)</f>
        <v>330</v>
      </c>
      <c r="DS457" s="19" t="s">
        <v>2619</v>
      </c>
      <c r="DT457" s="12">
        <f>DR457*1.5*1.6</f>
        <v>792</v>
      </c>
      <c r="DU457" s="12"/>
      <c r="DV457" s="21"/>
      <c r="DW457" s="19" t="s">
        <v>90</v>
      </c>
      <c r="DX457" s="349" t="s">
        <v>431</v>
      </c>
      <c r="EA457" s="350">
        <f>SUM($F$833)</f>
        <v>330</v>
      </c>
      <c r="EB457" s="19" t="s">
        <v>2619</v>
      </c>
      <c r="EC457" s="12">
        <f>EA457*1.5*1.6</f>
        <v>792</v>
      </c>
      <c r="ED457" s="12"/>
      <c r="EE457" s="21"/>
      <c r="EF457" s="19" t="s">
        <v>90</v>
      </c>
      <c r="EG457" s="347" t="s">
        <v>536</v>
      </c>
      <c r="EJ457" s="350">
        <f>SUM($F$576)</f>
        <v>340</v>
      </c>
      <c r="EK457" s="19" t="s">
        <v>61</v>
      </c>
      <c r="EL457" s="12">
        <f>EJ457*1.5</f>
        <v>510</v>
      </c>
      <c r="EM457" s="12"/>
      <c r="EN457" s="21"/>
      <c r="EO457" s="19" t="s">
        <v>90</v>
      </c>
      <c r="EP457" s="347" t="s">
        <v>431</v>
      </c>
      <c r="ES457" s="350">
        <f>SUM($F$833)</f>
        <v>330</v>
      </c>
      <c r="ET457" s="19" t="s">
        <v>61</v>
      </c>
      <c r="EU457" s="12">
        <f>ES457*1.5</f>
        <v>495</v>
      </c>
      <c r="EV457" s="12"/>
      <c r="EW457" s="21"/>
      <c r="EX457" s="19" t="s">
        <v>90</v>
      </c>
      <c r="EY457" s="368" t="s">
        <v>431</v>
      </c>
      <c r="FB457" s="350">
        <f>SUM($F$833)</f>
        <v>330</v>
      </c>
      <c r="FC457" s="19" t="s">
        <v>61</v>
      </c>
      <c r="FD457" s="12">
        <f>FB457*1.5</f>
        <v>495</v>
      </c>
      <c r="FE457" s="12"/>
      <c r="FF457" s="21"/>
      <c r="FG457" s="19" t="s">
        <v>90</v>
      </c>
      <c r="FH457" s="349" t="s">
        <v>431</v>
      </c>
      <c r="FK457" s="350">
        <f>SUM($F$833)</f>
        <v>330</v>
      </c>
      <c r="FL457" s="19" t="s">
        <v>2619</v>
      </c>
      <c r="FM457" s="12">
        <f>FK457*1.5*1.6</f>
        <v>792</v>
      </c>
      <c r="FN457" s="12"/>
      <c r="FO457" s="21"/>
      <c r="FP457" s="19" t="s">
        <v>90</v>
      </c>
      <c r="FQ457" s="347" t="s">
        <v>447</v>
      </c>
      <c r="FT457" s="350">
        <f>SUM($F$1404)</f>
        <v>179</v>
      </c>
      <c r="FU457" s="19" t="s">
        <v>61</v>
      </c>
      <c r="FV457" s="12">
        <f>FT457*1.5</f>
        <v>268.5</v>
      </c>
      <c r="FW457" s="12"/>
      <c r="FX457" s="21"/>
      <c r="FY457" s="19" t="s">
        <v>90</v>
      </c>
      <c r="FZ457" s="349" t="s">
        <v>431</v>
      </c>
      <c r="GC457" s="350">
        <f>SUM($F$833)</f>
        <v>330</v>
      </c>
      <c r="GD457" s="19" t="s">
        <v>2619</v>
      </c>
      <c r="GE457" s="12">
        <f>GC457*1.5*1.6</f>
        <v>792</v>
      </c>
      <c r="GF457" s="12"/>
      <c r="GG457" s="21"/>
      <c r="GH457" s="19" t="s">
        <v>90</v>
      </c>
      <c r="GI457" s="349" t="s">
        <v>431</v>
      </c>
      <c r="GL457" s="350">
        <f>SUM($F$833)</f>
        <v>330</v>
      </c>
      <c r="GM457" s="19" t="s">
        <v>2619</v>
      </c>
      <c r="GN457" s="12">
        <f>GL457*1.5*1.6</f>
        <v>792</v>
      </c>
      <c r="GO457" s="12"/>
      <c r="GP457" s="21"/>
      <c r="GQ457" s="19" t="s">
        <v>90</v>
      </c>
      <c r="GR457" s="349" t="s">
        <v>431</v>
      </c>
      <c r="GU457" s="350">
        <f>SUM($F$833)</f>
        <v>330</v>
      </c>
      <c r="GV457" s="19" t="s">
        <v>2619</v>
      </c>
      <c r="GW457" s="12">
        <f>GU457*1.5*1.6</f>
        <v>792</v>
      </c>
      <c r="GX457" s="12"/>
      <c r="GY457" s="21"/>
      <c r="GZ457" s="19" t="s">
        <v>90</v>
      </c>
      <c r="HA457" s="349" t="s">
        <v>431</v>
      </c>
      <c r="HD457" s="350">
        <f>SUM($F$833)</f>
        <v>330</v>
      </c>
      <c r="HE457" s="19" t="s">
        <v>2619</v>
      </c>
      <c r="HF457" s="12">
        <f>HD457*1.5*1.6</f>
        <v>792</v>
      </c>
      <c r="HG457" s="12"/>
      <c r="HH457" s="21"/>
      <c r="HI457" s="19" t="s">
        <v>90</v>
      </c>
      <c r="HJ457" s="349" t="s">
        <v>431</v>
      </c>
      <c r="HM457" s="350">
        <f>SUM($F$833)</f>
        <v>330</v>
      </c>
      <c r="HN457" s="19" t="s">
        <v>2619</v>
      </c>
      <c r="HO457" s="12">
        <f>HM457*1.5*1.6</f>
        <v>792</v>
      </c>
      <c r="HP457" s="12"/>
      <c r="HQ457" s="21"/>
      <c r="HR457" s="19" t="s">
        <v>90</v>
      </c>
      <c r="HS457" s="349" t="s">
        <v>431</v>
      </c>
      <c r="HV457" s="350">
        <f>SUM($F$833)</f>
        <v>330</v>
      </c>
      <c r="HW457" s="19" t="s">
        <v>2619</v>
      </c>
      <c r="HX457" s="12">
        <f>HV457*1.5*1.6</f>
        <v>792</v>
      </c>
      <c r="HY457" s="12"/>
      <c r="HZ457" s="21"/>
      <c r="IA457" s="19" t="s">
        <v>90</v>
      </c>
      <c r="IB457" s="347" t="s">
        <v>460</v>
      </c>
      <c r="IE457" s="350">
        <f>SUM($F$1643)</f>
        <v>197</v>
      </c>
      <c r="IF457" s="19" t="s">
        <v>61</v>
      </c>
      <c r="IG457" s="12">
        <f>IE457*1.5</f>
        <v>295.5</v>
      </c>
      <c r="IH457" s="12"/>
      <c r="II457" s="21"/>
      <c r="IJ457" s="19" t="s">
        <v>90</v>
      </c>
      <c r="IK457" s="347" t="s">
        <v>431</v>
      </c>
      <c r="IN457" s="350">
        <f>SUM($F$833)</f>
        <v>330</v>
      </c>
      <c r="IO457" s="19" t="s">
        <v>61</v>
      </c>
      <c r="IP457" s="12">
        <f>IN457*1.5</f>
        <v>495</v>
      </c>
      <c r="IQ457" s="12"/>
      <c r="IR457" s="21"/>
      <c r="IS457" s="19" t="s">
        <v>90</v>
      </c>
      <c r="IT457" s="325" t="s">
        <v>189</v>
      </c>
      <c r="IW457" s="364" t="s">
        <v>189</v>
      </c>
      <c r="IX457" s="19" t="s">
        <v>61</v>
      </c>
      <c r="IY457" s="364" t="s">
        <v>189</v>
      </c>
      <c r="IZ457" s="12"/>
      <c r="JA457" s="21"/>
      <c r="JB457" s="19" t="s">
        <v>90</v>
      </c>
      <c r="JC457" s="349" t="s">
        <v>431</v>
      </c>
      <c r="JF457" s="350">
        <f>SUM($F$833)</f>
        <v>330</v>
      </c>
      <c r="JG457" s="19" t="s">
        <v>2619</v>
      </c>
      <c r="JH457" s="12">
        <f>JF457*1.5*1.6</f>
        <v>792</v>
      </c>
      <c r="JI457" s="12"/>
      <c r="JJ457" s="21"/>
      <c r="JK457" s="19" t="s">
        <v>90</v>
      </c>
      <c r="JL457" s="349" t="s">
        <v>431</v>
      </c>
      <c r="JO457" s="350">
        <f>SUM($F$833)</f>
        <v>330</v>
      </c>
      <c r="JP457" s="19" t="s">
        <v>2619</v>
      </c>
      <c r="JQ457" s="12">
        <f>JO457*1.5*1.6</f>
        <v>792</v>
      </c>
      <c r="JR457" s="12"/>
      <c r="JS457" s="21"/>
      <c r="JT457" s="19" t="s">
        <v>90</v>
      </c>
      <c r="JU457" s="347" t="s">
        <v>431</v>
      </c>
      <c r="JX457" s="350">
        <f>SUM($F$833)</f>
        <v>330</v>
      </c>
      <c r="JY457" s="19" t="s">
        <v>61</v>
      </c>
      <c r="JZ457" s="12">
        <f>JX457*1.5</f>
        <v>495</v>
      </c>
      <c r="KA457" s="12"/>
      <c r="KB457" s="21"/>
      <c r="KC457" s="19" t="s">
        <v>90</v>
      </c>
      <c r="KD457" s="349" t="s">
        <v>431</v>
      </c>
      <c r="KG457" s="350">
        <f>SUM($F$833)</f>
        <v>330</v>
      </c>
      <c r="KH457" s="19" t="s">
        <v>2619</v>
      </c>
      <c r="KI457" s="12">
        <f>KG457*1.5*1.6</f>
        <v>792</v>
      </c>
      <c r="KJ457" s="12"/>
      <c r="KK457" s="21"/>
      <c r="KL457" s="19" t="s">
        <v>90</v>
      </c>
      <c r="KM457" s="347" t="s">
        <v>431</v>
      </c>
      <c r="KP457" s="350">
        <f>SUM($F$833)</f>
        <v>330</v>
      </c>
      <c r="KQ457" s="19" t="s">
        <v>61</v>
      </c>
      <c r="KR457" s="12">
        <f>KP457*1.5</f>
        <v>495</v>
      </c>
      <c r="KS457" s="12"/>
      <c r="KT457" s="21"/>
      <c r="KU457" s="19" t="s">
        <v>90</v>
      </c>
      <c r="KV457" s="349" t="s">
        <v>431</v>
      </c>
      <c r="KY457" s="350">
        <f>SUM($F$833)</f>
        <v>330</v>
      </c>
      <c r="KZ457" s="19" t="s">
        <v>2619</v>
      </c>
      <c r="LA457" s="12">
        <f>KY457*1.5*1.6</f>
        <v>792</v>
      </c>
      <c r="LB457" s="12"/>
      <c r="LC457" s="21"/>
      <c r="LD457" s="19" t="s">
        <v>90</v>
      </c>
      <c r="LE457" s="347" t="s">
        <v>431</v>
      </c>
      <c r="LH457" s="350">
        <f>SUM($F$833)</f>
        <v>330</v>
      </c>
      <c r="LI457" s="19" t="s">
        <v>61</v>
      </c>
      <c r="LJ457" s="12">
        <f>LH457*1.5</f>
        <v>495</v>
      </c>
      <c r="LK457" s="12"/>
      <c r="LL457" s="21"/>
      <c r="LM457" s="19" t="s">
        <v>90</v>
      </c>
      <c r="LN457" s="349" t="s">
        <v>431</v>
      </c>
      <c r="LQ457" s="350">
        <f>SUM($F$833)</f>
        <v>330</v>
      </c>
      <c r="LR457" s="19" t="s">
        <v>2619</v>
      </c>
      <c r="LS457" s="12">
        <f>LQ457*1.5*1.6</f>
        <v>792</v>
      </c>
      <c r="LT457" s="12"/>
      <c r="LU457" s="21"/>
      <c r="LV457" s="19" t="s">
        <v>90</v>
      </c>
      <c r="LW457" s="347" t="s">
        <v>431</v>
      </c>
      <c r="LZ457" s="350">
        <f>SUM($F$833)</f>
        <v>330</v>
      </c>
      <c r="MA457" s="19" t="s">
        <v>61</v>
      </c>
      <c r="MB457" s="12">
        <f>LZ457*1.5</f>
        <v>495</v>
      </c>
      <c r="MC457" s="12"/>
      <c r="MD457" s="21"/>
      <c r="ME457" s="19" t="s">
        <v>90</v>
      </c>
      <c r="MF457" s="347" t="s">
        <v>431</v>
      </c>
      <c r="MI457" s="350">
        <f>SUM($F$833)</f>
        <v>330</v>
      </c>
      <c r="MJ457" s="19" t="s">
        <v>61</v>
      </c>
      <c r="MK457" s="12">
        <f>MI457*1.5</f>
        <v>495</v>
      </c>
      <c r="ML457" s="12"/>
      <c r="MM457" s="21"/>
      <c r="MN457" s="19" t="s">
        <v>90</v>
      </c>
      <c r="MO457" s="349" t="s">
        <v>431</v>
      </c>
      <c r="MR457" s="350">
        <f>SUM($F$833)</f>
        <v>330</v>
      </c>
      <c r="MS457" s="19" t="s">
        <v>2619</v>
      </c>
      <c r="MT457" s="12">
        <f>MR457*1.5*1.6</f>
        <v>792</v>
      </c>
      <c r="MU457" s="12"/>
      <c r="MV457" s="21"/>
      <c r="MW457" s="19" t="s">
        <v>90</v>
      </c>
      <c r="MX457" s="347" t="s">
        <v>485</v>
      </c>
      <c r="NA457" s="350">
        <f>SUM($F$1558)</f>
        <v>228</v>
      </c>
      <c r="NB457" s="19" t="s">
        <v>61</v>
      </c>
      <c r="NC457" s="12">
        <f>NA457*1.5</f>
        <v>342</v>
      </c>
      <c r="ND457" s="12"/>
      <c r="NE457" s="21"/>
      <c r="NF457" s="19" t="s">
        <v>90</v>
      </c>
      <c r="NG457" s="347" t="s">
        <v>431</v>
      </c>
      <c r="NJ457" s="350">
        <f>SUM($F$833)</f>
        <v>330</v>
      </c>
      <c r="NK457" s="19" t="s">
        <v>61</v>
      </c>
      <c r="NL457" s="12">
        <f>NJ457*1.5</f>
        <v>495</v>
      </c>
      <c r="NM457" s="12"/>
      <c r="NN457" s="21"/>
      <c r="NO457" s="19" t="s">
        <v>90</v>
      </c>
      <c r="NP457" s="349" t="s">
        <v>431</v>
      </c>
      <c r="NS457" s="350">
        <f>SUM($F$833)</f>
        <v>330</v>
      </c>
      <c r="NT457" s="19" t="s">
        <v>2619</v>
      </c>
      <c r="NU457" s="12">
        <f>NS457*1.5*1.6</f>
        <v>792</v>
      </c>
      <c r="NV457" s="12"/>
      <c r="NW457" s="21"/>
      <c r="NX457" s="19" t="s">
        <v>90</v>
      </c>
      <c r="NY457" s="349" t="s">
        <v>431</v>
      </c>
      <c r="OB457" s="350">
        <f>SUM($F$833)</f>
        <v>330</v>
      </c>
      <c r="OC457" s="19" t="s">
        <v>2619</v>
      </c>
      <c r="OD457" s="12">
        <f>OB457*1.5*1.6</f>
        <v>792</v>
      </c>
      <c r="OE457" s="12"/>
      <c r="OF457" s="21"/>
      <c r="OG457" s="19" t="s">
        <v>90</v>
      </c>
      <c r="OH457" s="347" t="s">
        <v>536</v>
      </c>
      <c r="OK457" s="350">
        <f>SUM($F$576)</f>
        <v>340</v>
      </c>
      <c r="OL457" s="19" t="s">
        <v>61</v>
      </c>
      <c r="OM457" s="12">
        <f>OK457*1.5</f>
        <v>510</v>
      </c>
      <c r="ON457" s="12"/>
      <c r="OO457" s="21"/>
      <c r="OP457" s="19" t="s">
        <v>90</v>
      </c>
      <c r="OQ457" s="349" t="s">
        <v>431</v>
      </c>
      <c r="OT457" s="350">
        <f>SUM($F$833)</f>
        <v>330</v>
      </c>
      <c r="OU457" s="19" t="s">
        <v>2626</v>
      </c>
      <c r="OV457" s="12">
        <f>OT457*1.5*1.6</f>
        <v>792</v>
      </c>
      <c r="OW457" s="12"/>
      <c r="OX457" s="21"/>
      <c r="OY457" s="19" t="s">
        <v>90</v>
      </c>
      <c r="OZ457" s="347" t="s">
        <v>431</v>
      </c>
      <c r="PC457" s="350">
        <f>SUM($F$833)</f>
        <v>330</v>
      </c>
      <c r="PD457" s="19" t="s">
        <v>61</v>
      </c>
      <c r="PE457" s="12">
        <f>PC457*1.5</f>
        <v>495</v>
      </c>
      <c r="PF457" s="12"/>
      <c r="PG457" s="21"/>
      <c r="PH457" s="19" t="s">
        <v>90</v>
      </c>
      <c r="PI457" s="349" t="s">
        <v>431</v>
      </c>
      <c r="PL457" s="350">
        <f>SUM($F$833)</f>
        <v>330</v>
      </c>
      <c r="PM457" s="19" t="s">
        <v>2619</v>
      </c>
      <c r="PN457" s="12">
        <f>PL457*1.5*1.6</f>
        <v>792</v>
      </c>
      <c r="PO457" s="12"/>
      <c r="PP457" s="21"/>
      <c r="PQ457" s="19" t="s">
        <v>90</v>
      </c>
      <c r="PR457" s="347" t="s">
        <v>431</v>
      </c>
      <c r="PU457" s="350">
        <f>SUM($F$833)</f>
        <v>330</v>
      </c>
      <c r="PV457" s="19" t="s">
        <v>61</v>
      </c>
      <c r="PW457" s="12">
        <f>PU457*1.5</f>
        <v>495</v>
      </c>
      <c r="PX457" s="12"/>
      <c r="PY457" s="21"/>
      <c r="PZ457" s="19" t="s">
        <v>90</v>
      </c>
      <c r="QA457" s="325" t="s">
        <v>189</v>
      </c>
      <c r="QD457" s="364" t="s">
        <v>189</v>
      </c>
      <c r="QE457" s="19" t="s">
        <v>61</v>
      </c>
      <c r="QF457" s="364" t="s">
        <v>189</v>
      </c>
      <c r="QG457" s="12"/>
      <c r="QH457" s="21"/>
      <c r="QI457" s="19" t="s">
        <v>90</v>
      </c>
      <c r="QJ457" s="347" t="s">
        <v>431</v>
      </c>
      <c r="QM457" s="350">
        <f>SUM($F$833)</f>
        <v>330</v>
      </c>
      <c r="QN457" s="19" t="s">
        <v>61</v>
      </c>
      <c r="QO457" s="12">
        <f>QM457*1.5</f>
        <v>495</v>
      </c>
      <c r="QP457" s="12"/>
      <c r="QQ457" s="21"/>
      <c r="QR457" s="19" t="s">
        <v>90</v>
      </c>
      <c r="QS457" s="368" t="s">
        <v>431</v>
      </c>
      <c r="QV457" s="350">
        <f>SUM($F$833)</f>
        <v>330</v>
      </c>
      <c r="QW457" s="19" t="s">
        <v>61</v>
      </c>
      <c r="QX457" s="12">
        <f>QV457*1.5</f>
        <v>495</v>
      </c>
      <c r="QY457" s="12"/>
      <c r="QZ457" s="21"/>
      <c r="RA457" s="19" t="s">
        <v>90</v>
      </c>
      <c r="RB457" s="347" t="s">
        <v>431</v>
      </c>
      <c r="RE457" s="350">
        <f>SUM($F$833)</f>
        <v>330</v>
      </c>
      <c r="RF457" s="19" t="s">
        <v>61</v>
      </c>
      <c r="RG457" s="12">
        <f>RE457*1.5</f>
        <v>495</v>
      </c>
      <c r="RH457" s="12"/>
      <c r="RI457" s="21"/>
      <c r="RJ457" s="19" t="s">
        <v>90</v>
      </c>
      <c r="RK457" s="349" t="s">
        <v>431</v>
      </c>
      <c r="RN457" s="350">
        <f>SUM($F$833)</f>
        <v>330</v>
      </c>
      <c r="RO457" s="19" t="s">
        <v>2619</v>
      </c>
      <c r="RP457" s="12">
        <f>RN457*1.5*1.6</f>
        <v>792</v>
      </c>
      <c r="RQ457" s="12"/>
      <c r="RR457" s="21"/>
      <c r="RS457" s="19" t="s">
        <v>90</v>
      </c>
      <c r="RT457" s="325" t="s">
        <v>189</v>
      </c>
      <c r="RW457" s="364" t="s">
        <v>189</v>
      </c>
      <c r="RX457" s="19" t="s">
        <v>61</v>
      </c>
      <c r="RY457" s="364" t="s">
        <v>189</v>
      </c>
      <c r="SA457" s="316"/>
      <c r="SB457" s="19" t="s">
        <v>90</v>
      </c>
      <c r="SC457" s="325" t="s">
        <v>189</v>
      </c>
      <c r="SF457" s="364" t="s">
        <v>189</v>
      </c>
      <c r="SG457" s="19" t="s">
        <v>61</v>
      </c>
      <c r="SH457" s="364" t="s">
        <v>189</v>
      </c>
      <c r="SJ457" s="316"/>
      <c r="SK457" s="19" t="s">
        <v>90</v>
      </c>
      <c r="SL457" s="325" t="s">
        <v>189</v>
      </c>
      <c r="SO457" s="364" t="s">
        <v>189</v>
      </c>
      <c r="SP457" s="19" t="s">
        <v>61</v>
      </c>
      <c r="SQ457" s="364" t="s">
        <v>189</v>
      </c>
      <c r="SS457" s="316"/>
      <c r="ST457" s="19" t="s">
        <v>90</v>
      </c>
      <c r="SU457" s="325" t="s">
        <v>189</v>
      </c>
      <c r="SX457" s="364" t="s">
        <v>189</v>
      </c>
      <c r="SY457" s="19" t="s">
        <v>61</v>
      </c>
      <c r="SZ457" s="364" t="s">
        <v>189</v>
      </c>
      <c r="TB457" s="316"/>
      <c r="TC457" s="19" t="s">
        <v>90</v>
      </c>
      <c r="TD457" s="347" t="s">
        <v>431</v>
      </c>
      <c r="TG457" s="350">
        <f>SUM($F$833)</f>
        <v>330</v>
      </c>
      <c r="TH457" s="19" t="s">
        <v>61</v>
      </c>
      <c r="TI457" s="12">
        <f>TG457*1.5</f>
        <v>495</v>
      </c>
      <c r="TK457" s="316"/>
      <c r="TL457" s="19" t="s">
        <v>90</v>
      </c>
      <c r="TM457" s="349" t="s">
        <v>431</v>
      </c>
      <c r="TP457" s="350">
        <f>SUM($F$833)</f>
        <v>330</v>
      </c>
      <c r="TQ457" s="19" t="s">
        <v>2619</v>
      </c>
      <c r="TR457" s="12">
        <f>TP457*1.5*1.6</f>
        <v>792</v>
      </c>
      <c r="TT457" s="316"/>
      <c r="TU457" s="19" t="s">
        <v>90</v>
      </c>
      <c r="TV457" s="349" t="s">
        <v>431</v>
      </c>
      <c r="TY457" s="350">
        <f>SUM($F$833)</f>
        <v>330</v>
      </c>
      <c r="TZ457" s="19" t="s">
        <v>2619</v>
      </c>
      <c r="UA457" s="12">
        <f>TY457*1.5*1.6</f>
        <v>792</v>
      </c>
      <c r="UC457" s="316"/>
      <c r="UD457" s="19" t="s">
        <v>90</v>
      </c>
      <c r="UE457" s="400" t="s">
        <v>431</v>
      </c>
      <c r="UH457" s="350">
        <f>SUM($F$833)</f>
        <v>330</v>
      </c>
      <c r="UI457" s="19" t="s">
        <v>2619</v>
      </c>
      <c r="UJ457" s="12">
        <f>UH457*1.5*1.6</f>
        <v>792</v>
      </c>
      <c r="UL457" s="316"/>
      <c r="UM457" s="19" t="s">
        <v>90</v>
      </c>
      <c r="UN457" s="358" t="s">
        <v>431</v>
      </c>
      <c r="UQ457" s="350">
        <f>SUM($F$833)</f>
        <v>330</v>
      </c>
      <c r="UR457" s="19" t="s">
        <v>61</v>
      </c>
      <c r="US457" s="12">
        <f>UQ457*1.5</f>
        <v>495</v>
      </c>
      <c r="UU457" s="316"/>
      <c r="UV457" s="19" t="s">
        <v>90</v>
      </c>
      <c r="UW457" s="347" t="s">
        <v>536</v>
      </c>
      <c r="UZ457" s="350">
        <f>SUM($F$576)</f>
        <v>340</v>
      </c>
      <c r="VA457" s="19" t="s">
        <v>61</v>
      </c>
      <c r="VB457" s="12">
        <f>UZ457*1.5</f>
        <v>510</v>
      </c>
      <c r="VD457" s="316"/>
      <c r="VE457" s="19" t="s">
        <v>90</v>
      </c>
      <c r="VF457" s="347" t="s">
        <v>431</v>
      </c>
      <c r="VI457" s="350">
        <f>SUM($F$833)</f>
        <v>330</v>
      </c>
      <c r="VJ457" s="19" t="s">
        <v>61</v>
      </c>
      <c r="VK457" s="12">
        <f>VI457*1.5</f>
        <v>495</v>
      </c>
      <c r="VM457" s="316"/>
      <c r="VN457" s="19" t="s">
        <v>90</v>
      </c>
      <c r="VO457" s="325" t="s">
        <v>431</v>
      </c>
      <c r="VR457" s="350">
        <f>SUM($F$833)</f>
        <v>330</v>
      </c>
      <c r="VS457" s="19" t="s">
        <v>61</v>
      </c>
      <c r="VT457" s="12">
        <f>VR457*1.5</f>
        <v>495</v>
      </c>
      <c r="VV457" s="316"/>
      <c r="VW457" s="19" t="s">
        <v>90</v>
      </c>
      <c r="VX457" s="349" t="s">
        <v>431</v>
      </c>
      <c r="WA457" s="350">
        <f>SUM($F$833)</f>
        <v>330</v>
      </c>
      <c r="WB457" s="19" t="s">
        <v>2619</v>
      </c>
      <c r="WC457" s="12">
        <f>WA457*1.5*1.6</f>
        <v>792</v>
      </c>
      <c r="WE457" s="316"/>
      <c r="WF457" s="19" t="s">
        <v>90</v>
      </c>
      <c r="WG457" s="347" t="s">
        <v>431</v>
      </c>
      <c r="WJ457" s="350">
        <f>SUM($F$833)</f>
        <v>330</v>
      </c>
      <c r="WK457" s="19" t="s">
        <v>61</v>
      </c>
      <c r="WL457" s="12">
        <f>WJ457*1.5</f>
        <v>495</v>
      </c>
      <c r="WN457" s="316"/>
      <c r="WO457" s="19" t="s">
        <v>90</v>
      </c>
      <c r="WP457" s="347" t="s">
        <v>431</v>
      </c>
      <c r="WS457" s="350">
        <f>SUM($F$833)</f>
        <v>330</v>
      </c>
      <c r="WT457" s="19" t="s">
        <v>61</v>
      </c>
      <c r="WU457" s="12">
        <f>WS457*1.5</f>
        <v>495</v>
      </c>
      <c r="WW457" s="316"/>
      <c r="WX457" s="19" t="s">
        <v>90</v>
      </c>
      <c r="WY457" s="347" t="s">
        <v>431</v>
      </c>
      <c r="XB457" s="350">
        <f>SUM($F$833)</f>
        <v>330</v>
      </c>
      <c r="XC457" s="19" t="s">
        <v>61</v>
      </c>
      <c r="XD457" s="12">
        <f>XB457*1.5</f>
        <v>495</v>
      </c>
      <c r="XF457" s="316"/>
      <c r="XG457" s="19" t="s">
        <v>90</v>
      </c>
      <c r="XH457" s="347" t="s">
        <v>431</v>
      </c>
      <c r="XK457" s="350">
        <f>SUM($F$833)</f>
        <v>330</v>
      </c>
      <c r="XL457" s="19" t="s">
        <v>61</v>
      </c>
      <c r="XM457" s="12">
        <f>XK457*1.5</f>
        <v>495</v>
      </c>
      <c r="XO457" s="316"/>
      <c r="XP457" s="19" t="s">
        <v>90</v>
      </c>
      <c r="XQ457" s="325" t="s">
        <v>716</v>
      </c>
      <c r="XT457" s="350">
        <f>SUM($F$1095)</f>
        <v>75</v>
      </c>
      <c r="XU457" s="19" t="s">
        <v>61</v>
      </c>
      <c r="XV457" s="12">
        <f>XT457*1.5</f>
        <v>112.5</v>
      </c>
      <c r="XX457" s="316"/>
      <c r="XY457" s="19" t="s">
        <v>90</v>
      </c>
      <c r="XZ457" s="347" t="s">
        <v>431</v>
      </c>
      <c r="YC457" s="350">
        <f>SUM($F$833)</f>
        <v>330</v>
      </c>
      <c r="YD457" s="19" t="s">
        <v>61</v>
      </c>
      <c r="YE457" s="12">
        <f>YC457*1.5</f>
        <v>495</v>
      </c>
      <c r="YG457" s="316"/>
      <c r="YH457" s="19" t="s">
        <v>90</v>
      </c>
      <c r="YI457" s="366" t="s">
        <v>539</v>
      </c>
      <c r="YL457" s="350">
        <f>SUM($F$1559)</f>
        <v>6</v>
      </c>
      <c r="YM457" s="19" t="s">
        <v>61</v>
      </c>
      <c r="YN457" s="12">
        <f>YL457*1.5</f>
        <v>9</v>
      </c>
      <c r="YP457" s="316"/>
      <c r="YQ457" s="19" t="s">
        <v>90</v>
      </c>
      <c r="YR457" s="349" t="s">
        <v>431</v>
      </c>
      <c r="YU457" s="350">
        <f>SUM($F$833)</f>
        <v>330</v>
      </c>
      <c r="YV457" s="19" t="s">
        <v>2619</v>
      </c>
      <c r="YW457" s="12">
        <f>YU457*1.5*1.6</f>
        <v>792</v>
      </c>
      <c r="YY457" s="316"/>
      <c r="YZ457" s="19" t="s">
        <v>90</v>
      </c>
      <c r="ZA457" s="347" t="s">
        <v>431</v>
      </c>
      <c r="ZD457" s="350">
        <f>SUM($F$833)</f>
        <v>330</v>
      </c>
      <c r="ZE457" s="19" t="s">
        <v>61</v>
      </c>
      <c r="ZF457" s="12">
        <f>ZD457*1.5</f>
        <v>495</v>
      </c>
      <c r="ZH457" s="316"/>
      <c r="ZI457" s="19" t="s">
        <v>90</v>
      </c>
      <c r="ZJ457" s="349" t="s">
        <v>431</v>
      </c>
      <c r="ZM457" s="350">
        <f>SUM($F$833)</f>
        <v>330</v>
      </c>
      <c r="ZN457" s="19" t="s">
        <v>2619</v>
      </c>
      <c r="ZO457" s="12">
        <f>ZM457*1.5*1.6</f>
        <v>792</v>
      </c>
      <c r="ZQ457" s="316"/>
      <c r="ZR457" s="19" t="s">
        <v>90</v>
      </c>
      <c r="ZS457" s="349" t="s">
        <v>431</v>
      </c>
      <c r="ZV457" s="350">
        <f>SUM($F$833)</f>
        <v>330</v>
      </c>
      <c r="ZW457" s="19" t="s">
        <v>2619</v>
      </c>
      <c r="ZX457" s="12">
        <f>ZV457*1.5*1.6</f>
        <v>792</v>
      </c>
      <c r="ZZ457" s="316"/>
      <c r="AAA457" s="394"/>
      <c r="AAB457" s="341"/>
      <c r="AAC457" s="395"/>
      <c r="AAD457" s="395"/>
      <c r="AAE457" s="396"/>
      <c r="AAF457" s="394"/>
      <c r="AAG457" s="267"/>
      <c r="AAH457" s="395"/>
      <c r="AAI457" s="395"/>
      <c r="AAJ457" s="394"/>
      <c r="AAK457" s="341"/>
      <c r="AAL457" s="395"/>
      <c r="AAM457" s="395"/>
      <c r="AAN457" s="396"/>
      <c r="AAO457" s="394"/>
      <c r="AAP457" s="267"/>
      <c r="AAQ457" s="395"/>
      <c r="AAR457" s="395"/>
      <c r="AAS457" s="394"/>
      <c r="AAT457" s="341"/>
      <c r="AAU457" s="395"/>
      <c r="AAV457" s="395"/>
      <c r="AAW457" s="396"/>
      <c r="AAX457" s="394"/>
      <c r="AAY457" s="267"/>
      <c r="AAZ457" s="395"/>
      <c r="ABA457" s="395"/>
      <c r="ABB457" s="394"/>
      <c r="ABC457" s="341"/>
      <c r="ABD457" s="395"/>
      <c r="ABE457" s="395"/>
      <c r="ABF457" s="396"/>
      <c r="ABG457" s="394"/>
      <c r="ABH457" s="267"/>
      <c r="ABI457" s="395"/>
      <c r="ABJ457" s="395"/>
      <c r="ABK457" s="394"/>
      <c r="ABL457" s="341"/>
      <c r="ABM457" s="395"/>
      <c r="ABN457" s="395"/>
      <c r="ABO457" s="396"/>
      <c r="ABP457" s="394"/>
      <c r="ABQ457" s="267"/>
      <c r="ABR457" s="395"/>
      <c r="ABS457" s="395"/>
      <c r="ABT457" s="394"/>
      <c r="ABU457" s="341"/>
      <c r="ABV457" s="395"/>
      <c r="ABW457" s="395"/>
      <c r="ABX457" s="396"/>
      <c r="ABY457" s="394"/>
      <c r="ABZ457" s="267"/>
      <c r="ACA457" s="395"/>
      <c r="ACB457" s="395"/>
      <c r="ACC457" s="394"/>
      <c r="ACD457" s="341"/>
      <c r="ACE457" s="395"/>
      <c r="ACF457" s="395"/>
      <c r="ACG457" s="396"/>
      <c r="ACH457" s="394"/>
      <c r="ACI457" s="267"/>
      <c r="ACJ457" s="395"/>
      <c r="ACK457" s="395"/>
      <c r="ACL457" s="394"/>
      <c r="ACM457" s="341"/>
      <c r="ACN457" s="395"/>
      <c r="ACO457" s="395"/>
      <c r="ACP457" s="396"/>
      <c r="ACQ457" s="394"/>
      <c r="ACR457" s="267"/>
      <c r="ACS457" s="395"/>
      <c r="ACT457" s="395"/>
      <c r="ACU457" s="394"/>
      <c r="ACV457" s="341"/>
      <c r="ACW457" s="395"/>
      <c r="ACX457" s="395"/>
      <c r="ACY457" s="396"/>
      <c r="ACZ457" s="394"/>
      <c r="ADA457" s="267"/>
      <c r="ADB457" s="395"/>
      <c r="ADC457" s="395"/>
      <c r="ADD457" s="394"/>
      <c r="ADE457" s="341"/>
      <c r="ADF457" s="395"/>
      <c r="ADG457" s="395"/>
      <c r="ADH457" s="396"/>
      <c r="ADI457" s="394"/>
      <c r="ADJ457" s="267"/>
      <c r="ADK457" s="395"/>
      <c r="ADL457" s="395"/>
      <c r="ADM457" s="394"/>
      <c r="ADN457" s="341"/>
      <c r="ADO457" s="395"/>
      <c r="ADP457" s="395"/>
      <c r="ADQ457" s="396"/>
      <c r="ADR457" s="394"/>
      <c r="ADS457" s="267"/>
      <c r="ADT457" s="395"/>
      <c r="ADU457" s="395"/>
      <c r="ADV457" s="394"/>
      <c r="ADW457" s="341"/>
      <c r="ADX457" s="395"/>
      <c r="ADY457" s="395"/>
      <c r="ADZ457" s="396"/>
      <c r="AEA457" s="394"/>
      <c r="AEB457" s="267"/>
      <c r="AEC457" s="395"/>
      <c r="AED457" s="395"/>
    </row>
    <row r="458" spans="1:810" s="20" customFormat="1" ht="15">
      <c r="A458" s="19" t="s">
        <v>91</v>
      </c>
      <c r="B458" s="347" t="s">
        <v>539</v>
      </c>
      <c r="D458" s="350"/>
      <c r="E458" s="350">
        <f>SUM($F$1559)</f>
        <v>6</v>
      </c>
      <c r="F458" s="19" t="s">
        <v>63</v>
      </c>
      <c r="G458" s="12">
        <f>E458*1.4</f>
        <v>8.3999999999999986</v>
      </c>
      <c r="H458" s="12"/>
      <c r="I458" s="21"/>
      <c r="J458" s="19" t="s">
        <v>91</v>
      </c>
      <c r="K458" s="347" t="s">
        <v>461</v>
      </c>
      <c r="N458" s="350">
        <f>SUM($F$1281)</f>
        <v>5</v>
      </c>
      <c r="O458" s="19" t="s">
        <v>63</v>
      </c>
      <c r="P458" s="12">
        <f>N458*1.4</f>
        <v>7</v>
      </c>
      <c r="Q458" s="12"/>
      <c r="R458" s="21"/>
      <c r="S458" s="19" t="s">
        <v>91</v>
      </c>
      <c r="T458" s="347" t="s">
        <v>452</v>
      </c>
      <c r="W458" s="350">
        <f>SUM($F$1147)</f>
        <v>9</v>
      </c>
      <c r="X458" s="19" t="s">
        <v>63</v>
      </c>
      <c r="Y458" s="12">
        <f>W458*1.4</f>
        <v>12.6</v>
      </c>
      <c r="Z458" s="12"/>
      <c r="AA458" s="21"/>
      <c r="AB458" s="19" t="s">
        <v>91</v>
      </c>
      <c r="AC458" s="347" t="s">
        <v>539</v>
      </c>
      <c r="AF458" s="350">
        <f>SUM($F$1559)</f>
        <v>6</v>
      </c>
      <c r="AG458" s="19" t="s">
        <v>63</v>
      </c>
      <c r="AH458" s="12">
        <f>AF458*1.4</f>
        <v>8.3999999999999986</v>
      </c>
      <c r="AI458" s="12"/>
      <c r="AJ458" s="21"/>
      <c r="AK458" s="19" t="s">
        <v>91</v>
      </c>
      <c r="AL458" s="347" t="s">
        <v>485</v>
      </c>
      <c r="AO458" s="350">
        <f>SUM($F$1558)</f>
        <v>228</v>
      </c>
      <c r="AP458" s="19" t="s">
        <v>63</v>
      </c>
      <c r="AQ458" s="12">
        <f>AO458*1.4</f>
        <v>319.2</v>
      </c>
      <c r="AR458" s="12"/>
      <c r="AS458" s="21"/>
      <c r="AT458" s="19" t="s">
        <v>91</v>
      </c>
      <c r="AU458" s="347" t="s">
        <v>460</v>
      </c>
      <c r="AX458" s="350">
        <f>SUM($F$1643)</f>
        <v>197</v>
      </c>
      <c r="AY458" s="19" t="s">
        <v>63</v>
      </c>
      <c r="AZ458" s="12">
        <f>AX458*1.4</f>
        <v>275.79999999999995</v>
      </c>
      <c r="BA458" s="12"/>
      <c r="BB458" s="21"/>
      <c r="BC458" s="19" t="s">
        <v>91</v>
      </c>
      <c r="BD458" s="347" t="s">
        <v>452</v>
      </c>
      <c r="BG458" s="350">
        <f>SUM($F$1147)</f>
        <v>9</v>
      </c>
      <c r="BH458" s="19" t="s">
        <v>63</v>
      </c>
      <c r="BI458" s="12">
        <f>BG458*1.4</f>
        <v>12.6</v>
      </c>
      <c r="BJ458" s="12"/>
      <c r="BK458" s="21"/>
      <c r="BL458" s="19" t="s">
        <v>91</v>
      </c>
      <c r="BM458" s="347" t="s">
        <v>539</v>
      </c>
      <c r="BP458" s="350">
        <f>SUM($F$1559)</f>
        <v>6</v>
      </c>
      <c r="BQ458" s="19" t="s">
        <v>63</v>
      </c>
      <c r="BR458" s="12">
        <f>BP458*1.4</f>
        <v>8.3999999999999986</v>
      </c>
      <c r="BS458" s="12"/>
      <c r="BT458" s="21"/>
      <c r="BU458" s="19" t="s">
        <v>91</v>
      </c>
      <c r="BV458" s="347" t="s">
        <v>694</v>
      </c>
      <c r="BY458" s="350">
        <f>SUM($F$914)</f>
        <v>469</v>
      </c>
      <c r="BZ458" s="19" t="s">
        <v>63</v>
      </c>
      <c r="CA458" s="12">
        <f>BY458*1.4</f>
        <v>656.59999999999991</v>
      </c>
      <c r="CB458" s="12"/>
      <c r="CC458" s="21"/>
      <c r="CD458" s="19" t="s">
        <v>91</v>
      </c>
      <c r="CE458" s="347" t="s">
        <v>485</v>
      </c>
      <c r="CH458" s="350">
        <f>SUM($F$1558)</f>
        <v>228</v>
      </c>
      <c r="CI458" s="19" t="s">
        <v>63</v>
      </c>
      <c r="CJ458" s="12">
        <f>CH458*1.4</f>
        <v>319.2</v>
      </c>
      <c r="CK458" s="12"/>
      <c r="CL458" s="21"/>
      <c r="CM458" s="19" t="s">
        <v>91</v>
      </c>
      <c r="CN458" s="347" t="s">
        <v>594</v>
      </c>
      <c r="CQ458" s="350">
        <f>SUM($F$1496)</f>
        <v>31</v>
      </c>
      <c r="CR458" s="19" t="s">
        <v>63</v>
      </c>
      <c r="CS458" s="12">
        <f>CQ458*1.4</f>
        <v>43.4</v>
      </c>
      <c r="CT458" s="12"/>
      <c r="CU458" s="21"/>
      <c r="CV458" s="19" t="s">
        <v>91</v>
      </c>
      <c r="CW458" s="347" t="s">
        <v>520</v>
      </c>
      <c r="CZ458" s="350">
        <f>SUM($F$1365)</f>
        <v>348</v>
      </c>
      <c r="DA458" s="19" t="s">
        <v>63</v>
      </c>
      <c r="DB458" s="12">
        <f>CZ458*1.4</f>
        <v>487.2</v>
      </c>
      <c r="DC458" s="12"/>
      <c r="DD458" s="21"/>
      <c r="DE458" s="19" t="s">
        <v>91</v>
      </c>
      <c r="DF458" s="347" t="s">
        <v>468</v>
      </c>
      <c r="DI458" s="350">
        <f>SUM($F$1601)</f>
        <v>0</v>
      </c>
      <c r="DJ458" s="19" t="s">
        <v>63</v>
      </c>
      <c r="DK458" s="12">
        <f>DI458*1.4</f>
        <v>0</v>
      </c>
      <c r="DL458" s="12"/>
      <c r="DM458" s="21"/>
      <c r="DN458" s="19" t="s">
        <v>91</v>
      </c>
      <c r="DO458" s="347" t="s">
        <v>460</v>
      </c>
      <c r="DR458" s="350">
        <f>SUM($F$1643)</f>
        <v>197</v>
      </c>
      <c r="DS458" s="19" t="s">
        <v>63</v>
      </c>
      <c r="DT458" s="12">
        <f>DR458*1.4</f>
        <v>275.79999999999995</v>
      </c>
      <c r="DU458" s="12"/>
      <c r="DV458" s="21"/>
      <c r="DW458" s="19" t="s">
        <v>91</v>
      </c>
      <c r="DX458" s="347" t="s">
        <v>496</v>
      </c>
      <c r="EA458" s="350">
        <f>SUM($F$1144)</f>
        <v>42</v>
      </c>
      <c r="EB458" s="19" t="s">
        <v>63</v>
      </c>
      <c r="EC458" s="12">
        <f>EA458*1.4</f>
        <v>58.8</v>
      </c>
      <c r="ED458" s="12"/>
      <c r="EE458" s="21"/>
      <c r="EF458" s="19" t="s">
        <v>91</v>
      </c>
      <c r="EG458" s="347" t="s">
        <v>431</v>
      </c>
      <c r="EJ458" s="350">
        <f>SUM($F$833)</f>
        <v>330</v>
      </c>
      <c r="EK458" s="19" t="s">
        <v>63</v>
      </c>
      <c r="EL458" s="12">
        <f>EJ458*1.4</f>
        <v>461.99999999999994</v>
      </c>
      <c r="EM458" s="12"/>
      <c r="EN458" s="21"/>
      <c r="EO458" s="19" t="s">
        <v>91</v>
      </c>
      <c r="EP458" s="347" t="s">
        <v>468</v>
      </c>
      <c r="ES458" s="350">
        <f>SUM($F$1601)</f>
        <v>0</v>
      </c>
      <c r="ET458" s="19" t="s">
        <v>63</v>
      </c>
      <c r="EU458" s="12">
        <f>ES458*1.4</f>
        <v>0</v>
      </c>
      <c r="EV458" s="12"/>
      <c r="EW458" s="21"/>
      <c r="EX458" s="19" t="s">
        <v>91</v>
      </c>
      <c r="EY458" s="368" t="s">
        <v>716</v>
      </c>
      <c r="FB458" s="350">
        <f>SUM($F$1095)</f>
        <v>75</v>
      </c>
      <c r="FC458" s="19" t="s">
        <v>63</v>
      </c>
      <c r="FD458" s="12">
        <f>FB458*1.4</f>
        <v>105</v>
      </c>
      <c r="FE458" s="12"/>
      <c r="FF458" s="21"/>
      <c r="FG458" s="19" t="s">
        <v>91</v>
      </c>
      <c r="FH458" s="347" t="s">
        <v>623</v>
      </c>
      <c r="FK458" s="350">
        <f>SUM($F$754)</f>
        <v>185</v>
      </c>
      <c r="FL458" s="19" t="s">
        <v>63</v>
      </c>
      <c r="FM458" s="12">
        <f>FK458*1.4</f>
        <v>259</v>
      </c>
      <c r="FN458" s="12"/>
      <c r="FO458" s="21"/>
      <c r="FP458" s="19" t="s">
        <v>91</v>
      </c>
      <c r="FQ458" s="347" t="s">
        <v>554</v>
      </c>
      <c r="FT458" s="350">
        <f>SUM($F$1718)</f>
        <v>80</v>
      </c>
      <c r="FU458" s="19" t="s">
        <v>63</v>
      </c>
      <c r="FV458" s="12">
        <f>FT458*1.4</f>
        <v>112</v>
      </c>
      <c r="FW458" s="12"/>
      <c r="FX458" s="21"/>
      <c r="FY458" s="19" t="s">
        <v>91</v>
      </c>
      <c r="FZ458" s="347" t="s">
        <v>536</v>
      </c>
      <c r="GC458" s="350">
        <f>SUM($F$576)</f>
        <v>340</v>
      </c>
      <c r="GD458" s="19" t="s">
        <v>63</v>
      </c>
      <c r="GE458" s="12">
        <f>GC458*1.4</f>
        <v>475.99999999999994</v>
      </c>
      <c r="GF458" s="12"/>
      <c r="GG458" s="21"/>
      <c r="GH458" s="19" t="s">
        <v>91</v>
      </c>
      <c r="GI458" s="347" t="s">
        <v>452</v>
      </c>
      <c r="GL458" s="350">
        <f>SUM($F$1147)</f>
        <v>9</v>
      </c>
      <c r="GM458" s="19" t="s">
        <v>63</v>
      </c>
      <c r="GN458" s="12">
        <f>GL458*1.4</f>
        <v>12.6</v>
      </c>
      <c r="GO458" s="12"/>
      <c r="GP458" s="21"/>
      <c r="GQ458" s="19" t="s">
        <v>91</v>
      </c>
      <c r="GR458" s="347" t="s">
        <v>575</v>
      </c>
      <c r="GU458" s="350">
        <f>SUM($F$751)</f>
        <v>28</v>
      </c>
      <c r="GV458" s="19" t="s">
        <v>63</v>
      </c>
      <c r="GW458" s="12">
        <f>GU458*1.4</f>
        <v>39.199999999999996</v>
      </c>
      <c r="GX458" s="12"/>
      <c r="GY458" s="21"/>
      <c r="GZ458" s="19" t="s">
        <v>91</v>
      </c>
      <c r="HA458" s="347" t="s">
        <v>520</v>
      </c>
      <c r="HD458" s="350">
        <f>SUM($F$1365)</f>
        <v>348</v>
      </c>
      <c r="HE458" s="19" t="s">
        <v>63</v>
      </c>
      <c r="HF458" s="12">
        <f>HD458*1.4</f>
        <v>487.2</v>
      </c>
      <c r="HG458" s="12"/>
      <c r="HH458" s="21"/>
      <c r="HI458" s="19" t="s">
        <v>91</v>
      </c>
      <c r="HJ458" s="347" t="s">
        <v>536</v>
      </c>
      <c r="HM458" s="350">
        <f>SUM($F$576)</f>
        <v>340</v>
      </c>
      <c r="HN458" s="19" t="s">
        <v>63</v>
      </c>
      <c r="HO458" s="12">
        <f>HM458*1.4</f>
        <v>475.99999999999994</v>
      </c>
      <c r="HP458" s="12"/>
      <c r="HQ458" s="21"/>
      <c r="HR458" s="19" t="s">
        <v>91</v>
      </c>
      <c r="HS458" s="347" t="s">
        <v>485</v>
      </c>
      <c r="HV458" s="350">
        <f>SUM($F$1558)</f>
        <v>228</v>
      </c>
      <c r="HW458" s="19" t="s">
        <v>63</v>
      </c>
      <c r="HX458" s="12">
        <f>HV458*1.4</f>
        <v>319.2</v>
      </c>
      <c r="HY458" s="12"/>
      <c r="HZ458" s="21"/>
      <c r="IA458" s="19" t="s">
        <v>91</v>
      </c>
      <c r="IB458" s="347" t="s">
        <v>452</v>
      </c>
      <c r="IE458" s="350">
        <f>SUM($F$1147)</f>
        <v>9</v>
      </c>
      <c r="IF458" s="19" t="s">
        <v>63</v>
      </c>
      <c r="IG458" s="12">
        <f>IE458*1.4</f>
        <v>12.6</v>
      </c>
      <c r="IH458" s="12"/>
      <c r="II458" s="21"/>
      <c r="IJ458" s="19" t="s">
        <v>91</v>
      </c>
      <c r="IK458" s="347" t="s">
        <v>447</v>
      </c>
      <c r="IN458" s="350">
        <f>SUM($F$1404)</f>
        <v>179</v>
      </c>
      <c r="IO458" s="19" t="s">
        <v>63</v>
      </c>
      <c r="IP458" s="12">
        <f>IN458*1.4</f>
        <v>250.6</v>
      </c>
      <c r="IQ458" s="12"/>
      <c r="IR458" s="21"/>
      <c r="IS458" s="19" t="s">
        <v>91</v>
      </c>
      <c r="IT458" s="325" t="s">
        <v>189</v>
      </c>
      <c r="IW458" s="364" t="s">
        <v>189</v>
      </c>
      <c r="IX458" s="19" t="s">
        <v>63</v>
      </c>
      <c r="IY458" s="364" t="s">
        <v>189</v>
      </c>
      <c r="IZ458" s="12"/>
      <c r="JA458" s="21"/>
      <c r="JB458" s="19" t="s">
        <v>91</v>
      </c>
      <c r="JC458" s="347" t="s">
        <v>539</v>
      </c>
      <c r="JF458" s="350">
        <f>SUM($F$1559)</f>
        <v>6</v>
      </c>
      <c r="JG458" s="19" t="s">
        <v>63</v>
      </c>
      <c r="JH458" s="12">
        <f>JF458*1.4</f>
        <v>8.3999999999999986</v>
      </c>
      <c r="JI458" s="12"/>
      <c r="JJ458" s="21"/>
      <c r="JK458" s="19" t="s">
        <v>91</v>
      </c>
      <c r="JL458" s="347" t="s">
        <v>452</v>
      </c>
      <c r="JO458" s="350">
        <f>SUM($F$1147)</f>
        <v>9</v>
      </c>
      <c r="JP458" s="19" t="s">
        <v>63</v>
      </c>
      <c r="JQ458" s="12">
        <f>JO458*1.4</f>
        <v>12.6</v>
      </c>
      <c r="JR458" s="12"/>
      <c r="JS458" s="21"/>
      <c r="JT458" s="19" t="s">
        <v>91</v>
      </c>
      <c r="JU458" s="347" t="s">
        <v>536</v>
      </c>
      <c r="JX458" s="350">
        <f>SUM($F$576)</f>
        <v>340</v>
      </c>
      <c r="JY458" s="19" t="s">
        <v>63</v>
      </c>
      <c r="JZ458" s="12">
        <f>JX458*1.4</f>
        <v>475.99999999999994</v>
      </c>
      <c r="KA458" s="12"/>
      <c r="KB458" s="21"/>
      <c r="KC458" s="19" t="s">
        <v>91</v>
      </c>
      <c r="KD458" s="347" t="s">
        <v>485</v>
      </c>
      <c r="KG458" s="350">
        <f>SUM($F$1558)</f>
        <v>228</v>
      </c>
      <c r="KH458" s="19" t="s">
        <v>63</v>
      </c>
      <c r="KI458" s="12">
        <f>KG458*1.4</f>
        <v>319.2</v>
      </c>
      <c r="KJ458" s="12"/>
      <c r="KK458" s="21"/>
      <c r="KL458" s="19" t="s">
        <v>91</v>
      </c>
      <c r="KM458" s="347" t="s">
        <v>520</v>
      </c>
      <c r="KP458" s="350">
        <f>SUM($F$1365)</f>
        <v>348</v>
      </c>
      <c r="KQ458" s="19" t="s">
        <v>63</v>
      </c>
      <c r="KR458" s="12">
        <f>KP458*1.4</f>
        <v>487.2</v>
      </c>
      <c r="KS458" s="12"/>
      <c r="KT458" s="21"/>
      <c r="KU458" s="19" t="s">
        <v>91</v>
      </c>
      <c r="KV458" s="347" t="s">
        <v>452</v>
      </c>
      <c r="KY458" s="350">
        <f>SUM($F$1147)</f>
        <v>9</v>
      </c>
      <c r="KZ458" s="19" t="s">
        <v>63</v>
      </c>
      <c r="LA458" s="12">
        <f>KY458*1.4</f>
        <v>12.6</v>
      </c>
      <c r="LB458" s="12"/>
      <c r="LC458" s="21"/>
      <c r="LD458" s="19" t="s">
        <v>91</v>
      </c>
      <c r="LE458" s="347" t="s">
        <v>460</v>
      </c>
      <c r="LH458" s="350">
        <f>SUM($F$1643)</f>
        <v>197</v>
      </c>
      <c r="LI458" s="19" t="s">
        <v>63</v>
      </c>
      <c r="LJ458" s="12">
        <f>LH458*1.4</f>
        <v>275.79999999999995</v>
      </c>
      <c r="LK458" s="12"/>
      <c r="LL458" s="21"/>
      <c r="LM458" s="19" t="s">
        <v>91</v>
      </c>
      <c r="LN458" s="347" t="s">
        <v>539</v>
      </c>
      <c r="LQ458" s="350">
        <f>SUM($F$1559)</f>
        <v>6</v>
      </c>
      <c r="LR458" s="19" t="s">
        <v>63</v>
      </c>
      <c r="LS458" s="12">
        <f>LQ458*1.4</f>
        <v>8.3999999999999986</v>
      </c>
      <c r="LT458" s="12"/>
      <c r="LU458" s="21"/>
      <c r="LV458" s="19" t="s">
        <v>91</v>
      </c>
      <c r="LW458" s="347" t="s">
        <v>694</v>
      </c>
      <c r="LZ458" s="350">
        <f>SUM($F$914)</f>
        <v>469</v>
      </c>
      <c r="MA458" s="19" t="s">
        <v>63</v>
      </c>
      <c r="MB458" s="12">
        <f>LZ458*1.4</f>
        <v>656.59999999999991</v>
      </c>
      <c r="MC458" s="12"/>
      <c r="MD458" s="21"/>
      <c r="ME458" s="19" t="s">
        <v>91</v>
      </c>
      <c r="MF458" s="347" t="s">
        <v>536</v>
      </c>
      <c r="MI458" s="350">
        <f>SUM($F$576)</f>
        <v>340</v>
      </c>
      <c r="MJ458" s="19" t="s">
        <v>63</v>
      </c>
      <c r="MK458" s="12">
        <f>MI458*1.4</f>
        <v>475.99999999999994</v>
      </c>
      <c r="ML458" s="12"/>
      <c r="MM458" s="21"/>
      <c r="MN458" s="19" t="s">
        <v>91</v>
      </c>
      <c r="MO458" s="347" t="s">
        <v>623</v>
      </c>
      <c r="MR458" s="350">
        <f>SUM($F$754)</f>
        <v>185</v>
      </c>
      <c r="MS458" s="19" t="s">
        <v>63</v>
      </c>
      <c r="MT458" s="12">
        <f>MR458*1.4</f>
        <v>259</v>
      </c>
      <c r="MU458" s="12"/>
      <c r="MV458" s="21"/>
      <c r="MW458" s="19" t="s">
        <v>91</v>
      </c>
      <c r="MX458" s="347" t="s">
        <v>539</v>
      </c>
      <c r="NA458" s="350">
        <f>SUM($F$1559)</f>
        <v>6</v>
      </c>
      <c r="NB458" s="19" t="s">
        <v>63</v>
      </c>
      <c r="NC458" s="12">
        <f>NA458*1.4</f>
        <v>8.3999999999999986</v>
      </c>
      <c r="ND458" s="12"/>
      <c r="NE458" s="21"/>
      <c r="NF458" s="19" t="s">
        <v>91</v>
      </c>
      <c r="NG458" s="347" t="s">
        <v>460</v>
      </c>
      <c r="NJ458" s="350">
        <f>SUM($F$1643)</f>
        <v>197</v>
      </c>
      <c r="NK458" s="19" t="s">
        <v>63</v>
      </c>
      <c r="NL458" s="12">
        <f>NJ458*1.4</f>
        <v>275.79999999999995</v>
      </c>
      <c r="NM458" s="12"/>
      <c r="NN458" s="21"/>
      <c r="NO458" s="19" t="s">
        <v>91</v>
      </c>
      <c r="NP458" s="347" t="s">
        <v>539</v>
      </c>
      <c r="NS458" s="350">
        <f>SUM($F$1559)</f>
        <v>6</v>
      </c>
      <c r="NT458" s="19" t="s">
        <v>63</v>
      </c>
      <c r="NU458" s="12">
        <f>NS458*1.4</f>
        <v>8.3999999999999986</v>
      </c>
      <c r="NV458" s="12"/>
      <c r="NW458" s="21"/>
      <c r="NX458" s="19" t="s">
        <v>91</v>
      </c>
      <c r="NY458" s="347" t="s">
        <v>489</v>
      </c>
      <c r="OB458" s="350">
        <f>SUM($F$622)</f>
        <v>443</v>
      </c>
      <c r="OC458" s="19" t="s">
        <v>63</v>
      </c>
      <c r="OD458" s="12">
        <f>OB458*1.4</f>
        <v>620.19999999999993</v>
      </c>
      <c r="OE458" s="12"/>
      <c r="OF458" s="21"/>
      <c r="OG458" s="19" t="s">
        <v>91</v>
      </c>
      <c r="OH458" s="347" t="s">
        <v>431</v>
      </c>
      <c r="OK458" s="350">
        <f>SUM($F$833)</f>
        <v>330</v>
      </c>
      <c r="OL458" s="19" t="s">
        <v>63</v>
      </c>
      <c r="OM458" s="12">
        <f>OK458*1.4</f>
        <v>461.99999999999994</v>
      </c>
      <c r="ON458" s="12"/>
      <c r="OO458" s="21"/>
      <c r="OP458" s="19" t="s">
        <v>91</v>
      </c>
      <c r="OQ458" s="347" t="s">
        <v>765</v>
      </c>
      <c r="OT458" s="350">
        <f>SUM($F$992)</f>
        <v>28</v>
      </c>
      <c r="OU458" s="19" t="s">
        <v>63</v>
      </c>
      <c r="OV458" s="12">
        <f>OT458*1.4</f>
        <v>39.199999999999996</v>
      </c>
      <c r="OW458" s="12"/>
      <c r="OX458" s="21"/>
      <c r="OY458" s="19" t="s">
        <v>91</v>
      </c>
      <c r="OZ458" s="347" t="s">
        <v>553</v>
      </c>
      <c r="PC458" s="350">
        <f>SUM($F$1017)</f>
        <v>105</v>
      </c>
      <c r="PD458" s="19" t="s">
        <v>63</v>
      </c>
      <c r="PE458" s="12">
        <f>PC458*1.4</f>
        <v>147</v>
      </c>
      <c r="PF458" s="12"/>
      <c r="PG458" s="21"/>
      <c r="PH458" s="19" t="s">
        <v>91</v>
      </c>
      <c r="PI458" s="347" t="s">
        <v>627</v>
      </c>
      <c r="PL458" s="350">
        <f>SUM($F$1395)</f>
        <v>24</v>
      </c>
      <c r="PM458" s="19" t="s">
        <v>63</v>
      </c>
      <c r="PN458" s="12">
        <f>PL458*1.4</f>
        <v>33.599999999999994</v>
      </c>
      <c r="PO458" s="12"/>
      <c r="PP458" s="21"/>
      <c r="PQ458" s="19" t="s">
        <v>91</v>
      </c>
      <c r="PR458" s="347" t="s">
        <v>623</v>
      </c>
      <c r="PU458" s="350">
        <f>SUM($F$754)</f>
        <v>185</v>
      </c>
      <c r="PV458" s="19" t="s">
        <v>63</v>
      </c>
      <c r="PW458" s="12">
        <f>PU458*1.4</f>
        <v>259</v>
      </c>
      <c r="PX458" s="12"/>
      <c r="PY458" s="21"/>
      <c r="PZ458" s="19" t="s">
        <v>91</v>
      </c>
      <c r="QA458" s="325" t="s">
        <v>189</v>
      </c>
      <c r="QD458" s="364" t="s">
        <v>189</v>
      </c>
      <c r="QE458" s="19" t="s">
        <v>63</v>
      </c>
      <c r="QF458" s="364" t="s">
        <v>189</v>
      </c>
      <c r="QG458" s="12"/>
      <c r="QH458" s="21"/>
      <c r="QI458" s="19" t="s">
        <v>91</v>
      </c>
      <c r="QJ458" s="347" t="s">
        <v>452</v>
      </c>
      <c r="QM458" s="350">
        <f>SUM($F$1147)</f>
        <v>9</v>
      </c>
      <c r="QN458" s="19" t="s">
        <v>63</v>
      </c>
      <c r="QO458" s="12">
        <f>QM458*1.4</f>
        <v>12.6</v>
      </c>
      <c r="QP458" s="12"/>
      <c r="QQ458" s="21"/>
      <c r="QR458" s="19" t="s">
        <v>91</v>
      </c>
      <c r="QS458" s="368" t="s">
        <v>575</v>
      </c>
      <c r="QV458" s="350">
        <f>SUM($F$751)</f>
        <v>28</v>
      </c>
      <c r="QW458" s="19" t="s">
        <v>63</v>
      </c>
      <c r="QX458" s="12">
        <f>QV458*1.4</f>
        <v>39.199999999999996</v>
      </c>
      <c r="QY458" s="12"/>
      <c r="QZ458" s="21"/>
      <c r="RA458" s="19" t="s">
        <v>91</v>
      </c>
      <c r="RB458" s="347" t="s">
        <v>609</v>
      </c>
      <c r="RE458" s="350">
        <f>SUM($F$916)</f>
        <v>102</v>
      </c>
      <c r="RF458" s="19" t="s">
        <v>63</v>
      </c>
      <c r="RG458" s="12">
        <f>RE458*1.4</f>
        <v>142.79999999999998</v>
      </c>
      <c r="RH458" s="12"/>
      <c r="RI458" s="21"/>
      <c r="RJ458" s="19" t="s">
        <v>91</v>
      </c>
      <c r="RK458" s="347" t="s">
        <v>548</v>
      </c>
      <c r="RN458" s="350">
        <f>SUM($F$1035)</f>
        <v>96</v>
      </c>
      <c r="RO458" s="19" t="s">
        <v>63</v>
      </c>
      <c r="RP458" s="12">
        <f>RN458*1.4</f>
        <v>134.39999999999998</v>
      </c>
      <c r="RQ458" s="12"/>
      <c r="RR458" s="21"/>
      <c r="RS458" s="19" t="s">
        <v>91</v>
      </c>
      <c r="RT458" s="325" t="s">
        <v>189</v>
      </c>
      <c r="RW458" s="364" t="s">
        <v>189</v>
      </c>
      <c r="RX458" s="19" t="s">
        <v>63</v>
      </c>
      <c r="RY458" s="364" t="s">
        <v>189</v>
      </c>
      <c r="SA458" s="316"/>
      <c r="SB458" s="19" t="s">
        <v>91</v>
      </c>
      <c r="SC458" s="325" t="s">
        <v>189</v>
      </c>
      <c r="SF458" s="364" t="s">
        <v>189</v>
      </c>
      <c r="SG458" s="19" t="s">
        <v>63</v>
      </c>
      <c r="SH458" s="364" t="s">
        <v>189</v>
      </c>
      <c r="SJ458" s="316"/>
      <c r="SK458" s="19" t="s">
        <v>91</v>
      </c>
      <c r="SL458" s="325" t="s">
        <v>189</v>
      </c>
      <c r="SO458" s="364" t="s">
        <v>189</v>
      </c>
      <c r="SP458" s="19" t="s">
        <v>63</v>
      </c>
      <c r="SQ458" s="364" t="s">
        <v>189</v>
      </c>
      <c r="SS458" s="316"/>
      <c r="ST458" s="19" t="s">
        <v>91</v>
      </c>
      <c r="SU458" s="325" t="s">
        <v>189</v>
      </c>
      <c r="SX458" s="364" t="s">
        <v>189</v>
      </c>
      <c r="SY458" s="19" t="s">
        <v>63</v>
      </c>
      <c r="SZ458" s="364" t="s">
        <v>189</v>
      </c>
      <c r="TB458" s="316"/>
      <c r="TC458" s="19" t="s">
        <v>91</v>
      </c>
      <c r="TD458" s="347" t="s">
        <v>489</v>
      </c>
      <c r="TG458" s="350">
        <f>SUM($F$622)</f>
        <v>443</v>
      </c>
      <c r="TH458" s="19" t="s">
        <v>63</v>
      </c>
      <c r="TI458" s="12">
        <f>TG458*1.4</f>
        <v>620.19999999999993</v>
      </c>
      <c r="TK458" s="316"/>
      <c r="TL458" s="19" t="s">
        <v>91</v>
      </c>
      <c r="TM458" s="347" t="s">
        <v>532</v>
      </c>
      <c r="TP458" s="350">
        <f>SUM($F$1668)</f>
        <v>0</v>
      </c>
      <c r="TQ458" s="19" t="s">
        <v>63</v>
      </c>
      <c r="TR458" s="12">
        <f>TP458*1.4</f>
        <v>0</v>
      </c>
      <c r="TT458" s="316"/>
      <c r="TU458" s="19" t="s">
        <v>91</v>
      </c>
      <c r="TV458" s="347" t="s">
        <v>609</v>
      </c>
      <c r="TY458" s="350">
        <f>SUM($F$916)</f>
        <v>102</v>
      </c>
      <c r="TZ458" s="19" t="s">
        <v>63</v>
      </c>
      <c r="UA458" s="12">
        <f>TY458*1.4</f>
        <v>142.79999999999998</v>
      </c>
      <c r="UC458" s="316"/>
      <c r="UD458" s="19" t="s">
        <v>91</v>
      </c>
      <c r="UE458" s="361" t="s">
        <v>553</v>
      </c>
      <c r="UH458" s="350">
        <f>SUM($F$1017)</f>
        <v>105</v>
      </c>
      <c r="UI458" s="19" t="s">
        <v>63</v>
      </c>
      <c r="UJ458" s="12">
        <f>UH458*1.4</f>
        <v>147</v>
      </c>
      <c r="UL458" s="316"/>
      <c r="UM458" s="19" t="s">
        <v>91</v>
      </c>
      <c r="UN458" s="358" t="s">
        <v>460</v>
      </c>
      <c r="UQ458" s="350">
        <f>SUM($F$1643)</f>
        <v>197</v>
      </c>
      <c r="UR458" s="19" t="s">
        <v>63</v>
      </c>
      <c r="US458" s="12">
        <f>UQ458*1.4</f>
        <v>275.79999999999995</v>
      </c>
      <c r="UU458" s="316"/>
      <c r="UV458" s="19" t="s">
        <v>91</v>
      </c>
      <c r="UW458" s="347" t="s">
        <v>431</v>
      </c>
      <c r="UZ458" s="350">
        <f>SUM($F$833)</f>
        <v>330</v>
      </c>
      <c r="VA458" s="19" t="s">
        <v>63</v>
      </c>
      <c r="VB458" s="12">
        <f>UZ458*1.4</f>
        <v>461.99999999999994</v>
      </c>
      <c r="VD458" s="316"/>
      <c r="VE458" s="19" t="s">
        <v>91</v>
      </c>
      <c r="VF458" s="347" t="s">
        <v>468</v>
      </c>
      <c r="VI458" s="350">
        <f>SUM($F$1601)</f>
        <v>0</v>
      </c>
      <c r="VJ458" s="19" t="s">
        <v>63</v>
      </c>
      <c r="VK458" s="12">
        <f>VI458*1.4</f>
        <v>0</v>
      </c>
      <c r="VM458" s="316"/>
      <c r="VN458" s="19" t="s">
        <v>91</v>
      </c>
      <c r="VO458" s="325" t="s">
        <v>627</v>
      </c>
      <c r="VR458" s="350">
        <f>SUM($F$1395)</f>
        <v>24</v>
      </c>
      <c r="VS458" s="19" t="s">
        <v>63</v>
      </c>
      <c r="VT458" s="12">
        <f>VR458*1.4</f>
        <v>33.599999999999994</v>
      </c>
      <c r="VV458" s="316"/>
      <c r="VW458" s="19" t="s">
        <v>91</v>
      </c>
      <c r="VX458" s="347" t="s">
        <v>489</v>
      </c>
      <c r="WA458" s="350">
        <f>SUM($F$622)</f>
        <v>443</v>
      </c>
      <c r="WB458" s="19" t="s">
        <v>63</v>
      </c>
      <c r="WC458" s="12">
        <f>WA458*1.4</f>
        <v>620.19999999999993</v>
      </c>
      <c r="WE458" s="316"/>
      <c r="WF458" s="19" t="s">
        <v>91</v>
      </c>
      <c r="WG458" s="347" t="s">
        <v>623</v>
      </c>
      <c r="WJ458" s="350">
        <f>SUM($F$754)</f>
        <v>185</v>
      </c>
      <c r="WK458" s="19" t="s">
        <v>63</v>
      </c>
      <c r="WL458" s="12">
        <f>WJ458*1.4</f>
        <v>259</v>
      </c>
      <c r="WN458" s="316"/>
      <c r="WO458" s="19" t="s">
        <v>91</v>
      </c>
      <c r="WP458" s="347" t="s">
        <v>575</v>
      </c>
      <c r="WS458" s="350">
        <f>SUM($F$751)</f>
        <v>28</v>
      </c>
      <c r="WT458" s="19" t="s">
        <v>63</v>
      </c>
      <c r="WU458" s="12">
        <f>WS458*1.4</f>
        <v>39.199999999999996</v>
      </c>
      <c r="WW458" s="316"/>
      <c r="WX458" s="19" t="s">
        <v>91</v>
      </c>
      <c r="WY458" s="347" t="s">
        <v>452</v>
      </c>
      <c r="XB458" s="350">
        <f>SUM($F$1147)</f>
        <v>9</v>
      </c>
      <c r="XC458" s="19" t="s">
        <v>63</v>
      </c>
      <c r="XD458" s="12">
        <f>XB458*1.4</f>
        <v>12.6</v>
      </c>
      <c r="XF458" s="316"/>
      <c r="XG458" s="19" t="s">
        <v>91</v>
      </c>
      <c r="XH458" s="347" t="s">
        <v>694</v>
      </c>
      <c r="XK458" s="350">
        <f>SUM($F$914)</f>
        <v>469</v>
      </c>
      <c r="XL458" s="19" t="s">
        <v>63</v>
      </c>
      <c r="XM458" s="12">
        <f>XK458*1.4</f>
        <v>656.59999999999991</v>
      </c>
      <c r="XO458" s="316"/>
      <c r="XP458" s="19" t="s">
        <v>91</v>
      </c>
      <c r="XQ458" s="325" t="s">
        <v>489</v>
      </c>
      <c r="XT458" s="350">
        <f>SUM($F$622)</f>
        <v>443</v>
      </c>
      <c r="XU458" s="19" t="s">
        <v>63</v>
      </c>
      <c r="XV458" s="12">
        <f>XT458*1.4</f>
        <v>620.19999999999993</v>
      </c>
      <c r="XX458" s="316"/>
      <c r="XY458" s="19" t="s">
        <v>91</v>
      </c>
      <c r="XZ458" s="347" t="s">
        <v>452</v>
      </c>
      <c r="YC458" s="350">
        <f>SUM($F$1147)</f>
        <v>9</v>
      </c>
      <c r="YD458" s="19" t="s">
        <v>63</v>
      </c>
      <c r="YE458" s="12">
        <f>YC458*1.4</f>
        <v>12.6</v>
      </c>
      <c r="YG458" s="316"/>
      <c r="YH458" s="19" t="s">
        <v>91</v>
      </c>
      <c r="YI458" s="366" t="s">
        <v>431</v>
      </c>
      <c r="YL458" s="350">
        <f>SUM($F$833)</f>
        <v>330</v>
      </c>
      <c r="YM458" s="19" t="s">
        <v>63</v>
      </c>
      <c r="YN458" s="12">
        <f>YL458*1.4</f>
        <v>461.99999999999994</v>
      </c>
      <c r="YP458" s="316"/>
      <c r="YQ458" s="19" t="s">
        <v>91</v>
      </c>
      <c r="YR458" s="347" t="s">
        <v>460</v>
      </c>
      <c r="YU458" s="350">
        <f>SUM($F$1643)</f>
        <v>197</v>
      </c>
      <c r="YV458" s="19" t="s">
        <v>63</v>
      </c>
      <c r="YW458" s="12">
        <f>YU458*1.4</f>
        <v>275.79999999999995</v>
      </c>
      <c r="YY458" s="316"/>
      <c r="YZ458" s="19" t="s">
        <v>91</v>
      </c>
      <c r="ZA458" s="347" t="s">
        <v>520</v>
      </c>
      <c r="ZD458" s="350">
        <f>SUM($F$1365)</f>
        <v>348</v>
      </c>
      <c r="ZE458" s="19" t="s">
        <v>63</v>
      </c>
      <c r="ZF458" s="12">
        <f>ZD458*1.4</f>
        <v>487.2</v>
      </c>
      <c r="ZH458" s="316"/>
      <c r="ZI458" s="19" t="s">
        <v>91</v>
      </c>
      <c r="ZJ458" s="347" t="s">
        <v>520</v>
      </c>
      <c r="ZM458" s="350">
        <f>SUM($F$1365)</f>
        <v>348</v>
      </c>
      <c r="ZN458" s="19" t="s">
        <v>63</v>
      </c>
      <c r="ZO458" s="12">
        <f>ZM458*1.4</f>
        <v>487.2</v>
      </c>
      <c r="ZQ458" s="316"/>
      <c r="ZR458" s="19" t="s">
        <v>91</v>
      </c>
      <c r="ZS458" s="347" t="s">
        <v>468</v>
      </c>
      <c r="ZV458" s="350">
        <f>SUM($F$1601)</f>
        <v>0</v>
      </c>
      <c r="ZW458" s="19" t="s">
        <v>63</v>
      </c>
      <c r="ZX458" s="12">
        <f>ZV458*1.4</f>
        <v>0</v>
      </c>
      <c r="ZZ458" s="316"/>
      <c r="AAA458" s="394"/>
      <c r="AAB458" s="341"/>
      <c r="AAC458" s="395"/>
      <c r="AAD458" s="395"/>
      <c r="AAE458" s="396"/>
      <c r="AAF458" s="394"/>
      <c r="AAG458" s="267"/>
      <c r="AAH458" s="395"/>
      <c r="AAI458" s="395"/>
      <c r="AAJ458" s="394"/>
      <c r="AAK458" s="341"/>
      <c r="AAL458" s="395"/>
      <c r="AAM458" s="395"/>
      <c r="AAN458" s="396"/>
      <c r="AAO458" s="394"/>
      <c r="AAP458" s="267"/>
      <c r="AAQ458" s="395"/>
      <c r="AAR458" s="395"/>
      <c r="AAS458" s="394"/>
      <c r="AAT458" s="341"/>
      <c r="AAU458" s="395"/>
      <c r="AAV458" s="395"/>
      <c r="AAW458" s="396"/>
      <c r="AAX458" s="394"/>
      <c r="AAY458" s="267"/>
      <c r="AAZ458" s="395"/>
      <c r="ABA458" s="395"/>
      <c r="ABB458" s="394"/>
      <c r="ABC458" s="341"/>
      <c r="ABD458" s="395"/>
      <c r="ABE458" s="395"/>
      <c r="ABF458" s="396"/>
      <c r="ABG458" s="394"/>
      <c r="ABH458" s="267"/>
      <c r="ABI458" s="395"/>
      <c r="ABJ458" s="395"/>
      <c r="ABK458" s="394"/>
      <c r="ABL458" s="341"/>
      <c r="ABM458" s="395"/>
      <c r="ABN458" s="395"/>
      <c r="ABO458" s="396"/>
      <c r="ABP458" s="394"/>
      <c r="ABQ458" s="267"/>
      <c r="ABR458" s="395"/>
      <c r="ABS458" s="395"/>
      <c r="ABT458" s="394"/>
      <c r="ABU458" s="341"/>
      <c r="ABV458" s="395"/>
      <c r="ABW458" s="395"/>
      <c r="ABX458" s="396"/>
      <c r="ABY458" s="394"/>
      <c r="ABZ458" s="267"/>
      <c r="ACA458" s="395"/>
      <c r="ACB458" s="395"/>
      <c r="ACC458" s="394"/>
      <c r="ACD458" s="341"/>
      <c r="ACE458" s="395"/>
      <c r="ACF458" s="395"/>
      <c r="ACG458" s="396"/>
      <c r="ACH458" s="394"/>
      <c r="ACI458" s="267"/>
      <c r="ACJ458" s="395"/>
      <c r="ACK458" s="395"/>
      <c r="ACL458" s="394"/>
      <c r="ACM458" s="341"/>
      <c r="ACN458" s="395"/>
      <c r="ACO458" s="395"/>
      <c r="ACP458" s="396"/>
      <c r="ACQ458" s="394"/>
      <c r="ACR458" s="267"/>
      <c r="ACS458" s="395"/>
      <c r="ACT458" s="395"/>
      <c r="ACU458" s="394"/>
      <c r="ACV458" s="341"/>
      <c r="ACW458" s="395"/>
      <c r="ACX458" s="395"/>
      <c r="ACY458" s="396"/>
      <c r="ACZ458" s="394"/>
      <c r="ADA458" s="267"/>
      <c r="ADB458" s="395"/>
      <c r="ADC458" s="395"/>
      <c r="ADD458" s="394"/>
      <c r="ADE458" s="341"/>
      <c r="ADF458" s="395"/>
      <c r="ADG458" s="395"/>
      <c r="ADH458" s="396"/>
      <c r="ADI458" s="394"/>
      <c r="ADJ458" s="267"/>
      <c r="ADK458" s="395"/>
      <c r="ADL458" s="395"/>
      <c r="ADM458" s="394"/>
      <c r="ADN458" s="341"/>
      <c r="ADO458" s="395"/>
      <c r="ADP458" s="395"/>
      <c r="ADQ458" s="396"/>
      <c r="ADR458" s="394"/>
      <c r="ADS458" s="267"/>
      <c r="ADT458" s="395"/>
      <c r="ADU458" s="395"/>
      <c r="ADV458" s="394"/>
      <c r="ADW458" s="341"/>
      <c r="ADX458" s="395"/>
      <c r="ADY458" s="395"/>
      <c r="ADZ458" s="396"/>
      <c r="AEA458" s="394"/>
      <c r="AEB458" s="267"/>
      <c r="AEC458" s="395"/>
      <c r="AED458" s="395"/>
    </row>
    <row r="459" spans="1:810" s="20" customFormat="1" ht="15">
      <c r="A459" s="19" t="s">
        <v>92</v>
      </c>
      <c r="B459" s="347" t="s">
        <v>452</v>
      </c>
      <c r="D459" s="350"/>
      <c r="E459" s="350">
        <f>SUM($F$1147)</f>
        <v>9</v>
      </c>
      <c r="F459" s="19" t="s">
        <v>65</v>
      </c>
      <c r="G459" s="12">
        <f>E459*1.3</f>
        <v>11.700000000000001</v>
      </c>
      <c r="H459" s="12"/>
      <c r="I459" s="21"/>
      <c r="J459" s="19" t="s">
        <v>92</v>
      </c>
      <c r="K459" s="347" t="s">
        <v>452</v>
      </c>
      <c r="N459" s="350">
        <f>SUM($F$1147)</f>
        <v>9</v>
      </c>
      <c r="O459" s="19" t="s">
        <v>65</v>
      </c>
      <c r="P459" s="12">
        <f>N459*1.3</f>
        <v>11.700000000000001</v>
      </c>
      <c r="Q459" s="12"/>
      <c r="R459" s="21"/>
      <c r="S459" s="19" t="s">
        <v>92</v>
      </c>
      <c r="T459" s="347" t="s">
        <v>539</v>
      </c>
      <c r="W459" s="350">
        <f>SUM($F$1559)</f>
        <v>6</v>
      </c>
      <c r="X459" s="19" t="s">
        <v>65</v>
      </c>
      <c r="Y459" s="12">
        <f>W459*1.3</f>
        <v>7.8000000000000007</v>
      </c>
      <c r="Z459" s="12"/>
      <c r="AA459" s="21"/>
      <c r="AB459" s="19" t="s">
        <v>92</v>
      </c>
      <c r="AC459" s="347" t="s">
        <v>571</v>
      </c>
      <c r="AF459" s="350">
        <f>SUM($F$618)</f>
        <v>46</v>
      </c>
      <c r="AG459" s="19" t="s">
        <v>65</v>
      </c>
      <c r="AH459" s="12">
        <f>AF459*1.3</f>
        <v>59.800000000000004</v>
      </c>
      <c r="AI459" s="12"/>
      <c r="AJ459" s="21"/>
      <c r="AK459" s="19" t="s">
        <v>92</v>
      </c>
      <c r="AL459" s="347" t="s">
        <v>460</v>
      </c>
      <c r="AO459" s="350">
        <f>SUM($F$1643)</f>
        <v>197</v>
      </c>
      <c r="AP459" s="19" t="s">
        <v>65</v>
      </c>
      <c r="AQ459" s="12">
        <f>AO459*1.3</f>
        <v>256.10000000000002</v>
      </c>
      <c r="AR459" s="12"/>
      <c r="AS459" s="21"/>
      <c r="AT459" s="19" t="s">
        <v>92</v>
      </c>
      <c r="AU459" s="347" t="s">
        <v>539</v>
      </c>
      <c r="AX459" s="350">
        <f>SUM($F$1559)</f>
        <v>6</v>
      </c>
      <c r="AY459" s="19" t="s">
        <v>65</v>
      </c>
      <c r="AZ459" s="12">
        <f>AX459*1.3</f>
        <v>7.8000000000000007</v>
      </c>
      <c r="BA459" s="12"/>
      <c r="BB459" s="21"/>
      <c r="BC459" s="19" t="s">
        <v>92</v>
      </c>
      <c r="BD459" s="347" t="s">
        <v>571</v>
      </c>
      <c r="BG459" s="350">
        <f>SUM($F$618)</f>
        <v>46</v>
      </c>
      <c r="BH459" s="19" t="s">
        <v>65</v>
      </c>
      <c r="BI459" s="12">
        <f>BG459*1.3</f>
        <v>59.800000000000004</v>
      </c>
      <c r="BJ459" s="12"/>
      <c r="BK459" s="21"/>
      <c r="BL459" s="19" t="s">
        <v>92</v>
      </c>
      <c r="BM459" s="347" t="s">
        <v>765</v>
      </c>
      <c r="BP459" s="350">
        <f>SUM($F$992)</f>
        <v>28</v>
      </c>
      <c r="BQ459" s="19" t="s">
        <v>65</v>
      </c>
      <c r="BR459" s="12">
        <f>BP459*1.3</f>
        <v>36.4</v>
      </c>
      <c r="BS459" s="12"/>
      <c r="BT459" s="21"/>
      <c r="BU459" s="19" t="s">
        <v>92</v>
      </c>
      <c r="BV459" s="347" t="s">
        <v>539</v>
      </c>
      <c r="BY459" s="350">
        <f>SUM($F$1559)</f>
        <v>6</v>
      </c>
      <c r="BZ459" s="19" t="s">
        <v>65</v>
      </c>
      <c r="CA459" s="12">
        <f>BY459*1.3</f>
        <v>7.8000000000000007</v>
      </c>
      <c r="CB459" s="12"/>
      <c r="CC459" s="21"/>
      <c r="CD459" s="19" t="s">
        <v>92</v>
      </c>
      <c r="CE459" s="347" t="s">
        <v>460</v>
      </c>
      <c r="CH459" s="350">
        <f>SUM($F$1643)</f>
        <v>197</v>
      </c>
      <c r="CI459" s="19" t="s">
        <v>65</v>
      </c>
      <c r="CJ459" s="12">
        <f>CH459*1.3</f>
        <v>256.10000000000002</v>
      </c>
      <c r="CK459" s="12"/>
      <c r="CL459" s="21"/>
      <c r="CM459" s="19" t="s">
        <v>92</v>
      </c>
      <c r="CN459" s="347" t="s">
        <v>520</v>
      </c>
      <c r="CQ459" s="350">
        <f>SUM($F$1365)</f>
        <v>348</v>
      </c>
      <c r="CR459" s="19" t="s">
        <v>65</v>
      </c>
      <c r="CS459" s="12">
        <f>CQ459*1.3</f>
        <v>452.40000000000003</v>
      </c>
      <c r="CT459" s="12"/>
      <c r="CU459" s="21"/>
      <c r="CV459" s="19" t="s">
        <v>92</v>
      </c>
      <c r="CW459" s="347" t="s">
        <v>496</v>
      </c>
      <c r="CZ459" s="350">
        <f>SUM($F$1144)</f>
        <v>42</v>
      </c>
      <c r="DA459" s="19" t="s">
        <v>65</v>
      </c>
      <c r="DB459" s="12">
        <f>CZ459*1.3</f>
        <v>54.6</v>
      </c>
      <c r="DC459" s="12"/>
      <c r="DD459" s="21"/>
      <c r="DE459" s="19" t="s">
        <v>92</v>
      </c>
      <c r="DF459" s="347" t="s">
        <v>623</v>
      </c>
      <c r="DI459" s="350">
        <f>SUM($F$754)</f>
        <v>185</v>
      </c>
      <c r="DJ459" s="19" t="s">
        <v>65</v>
      </c>
      <c r="DK459" s="12">
        <f>DI459*1.3</f>
        <v>240.5</v>
      </c>
      <c r="DL459" s="12"/>
      <c r="DM459" s="21"/>
      <c r="DN459" s="19" t="s">
        <v>92</v>
      </c>
      <c r="DO459" s="347" t="s">
        <v>539</v>
      </c>
      <c r="DR459" s="350">
        <f>SUM($F$1559)</f>
        <v>6</v>
      </c>
      <c r="DS459" s="19" t="s">
        <v>65</v>
      </c>
      <c r="DT459" s="12">
        <f>DR459*1.3</f>
        <v>7.8000000000000007</v>
      </c>
      <c r="DU459" s="12"/>
      <c r="DV459" s="21"/>
      <c r="DW459" s="19" t="s">
        <v>92</v>
      </c>
      <c r="DX459" s="347" t="s">
        <v>765</v>
      </c>
      <c r="EA459" s="350">
        <f>SUM($F$992)</f>
        <v>28</v>
      </c>
      <c r="EB459" s="19" t="s">
        <v>65</v>
      </c>
      <c r="EC459" s="12">
        <f>EA459*1.3</f>
        <v>36.4</v>
      </c>
      <c r="ED459" s="12"/>
      <c r="EE459" s="21"/>
      <c r="EF459" s="19" t="s">
        <v>92</v>
      </c>
      <c r="EG459" s="347" t="s">
        <v>609</v>
      </c>
      <c r="EJ459" s="350">
        <f>SUM($F$916)</f>
        <v>102</v>
      </c>
      <c r="EK459" s="19" t="s">
        <v>65</v>
      </c>
      <c r="EL459" s="12">
        <f>EJ459*1.3</f>
        <v>132.6</v>
      </c>
      <c r="EM459" s="12"/>
      <c r="EN459" s="21"/>
      <c r="EO459" s="19" t="s">
        <v>92</v>
      </c>
      <c r="EP459" s="347" t="s">
        <v>485</v>
      </c>
      <c r="ES459" s="350">
        <f>SUM($F$1558)</f>
        <v>228</v>
      </c>
      <c r="ET459" s="19" t="s">
        <v>65</v>
      </c>
      <c r="EU459" s="12">
        <f>ES459*1.3</f>
        <v>296.40000000000003</v>
      </c>
      <c r="EV459" s="12"/>
      <c r="EW459" s="21"/>
      <c r="EX459" s="19" t="s">
        <v>92</v>
      </c>
      <c r="EY459" s="368" t="s">
        <v>461</v>
      </c>
      <c r="FB459" s="350">
        <f>SUM($F$1281)</f>
        <v>5</v>
      </c>
      <c r="FC459" s="19" t="s">
        <v>65</v>
      </c>
      <c r="FD459" s="12">
        <f>FB459*1.3</f>
        <v>6.5</v>
      </c>
      <c r="FE459" s="12"/>
      <c r="FF459" s="21"/>
      <c r="FG459" s="19" t="s">
        <v>92</v>
      </c>
      <c r="FH459" s="347" t="s">
        <v>468</v>
      </c>
      <c r="FK459" s="350">
        <f>SUM($F$1601)</f>
        <v>0</v>
      </c>
      <c r="FL459" s="19" t="s">
        <v>65</v>
      </c>
      <c r="FM459" s="12">
        <f>FK459*1.3</f>
        <v>0</v>
      </c>
      <c r="FN459" s="12"/>
      <c r="FO459" s="21"/>
      <c r="FP459" s="19" t="s">
        <v>92</v>
      </c>
      <c r="FQ459" s="347" t="s">
        <v>431</v>
      </c>
      <c r="FT459" s="350">
        <f>SUM($F$833)</f>
        <v>330</v>
      </c>
      <c r="FU459" s="19" t="s">
        <v>65</v>
      </c>
      <c r="FV459" s="12">
        <f>FT459*1.3</f>
        <v>429</v>
      </c>
      <c r="FW459" s="12"/>
      <c r="FX459" s="21"/>
      <c r="FY459" s="19" t="s">
        <v>92</v>
      </c>
      <c r="FZ459" s="347" t="s">
        <v>452</v>
      </c>
      <c r="GC459" s="350">
        <f>SUM($F$1147)</f>
        <v>9</v>
      </c>
      <c r="GD459" s="19" t="s">
        <v>65</v>
      </c>
      <c r="GE459" s="12">
        <f>GC459*1.3</f>
        <v>11.700000000000001</v>
      </c>
      <c r="GF459" s="12"/>
      <c r="GG459" s="21"/>
      <c r="GH459" s="19" t="s">
        <v>92</v>
      </c>
      <c r="GI459" s="347" t="s">
        <v>485</v>
      </c>
      <c r="GL459" s="350">
        <f>SUM($F$1558)</f>
        <v>228</v>
      </c>
      <c r="GM459" s="19" t="s">
        <v>65</v>
      </c>
      <c r="GN459" s="12">
        <f>GL459*1.3</f>
        <v>296.40000000000003</v>
      </c>
      <c r="GO459" s="12"/>
      <c r="GP459" s="21"/>
      <c r="GQ459" s="19" t="s">
        <v>92</v>
      </c>
      <c r="GR459" s="347" t="s">
        <v>468</v>
      </c>
      <c r="GU459" s="350">
        <f>SUM($F$1601)</f>
        <v>0</v>
      </c>
      <c r="GV459" s="19" t="s">
        <v>65</v>
      </c>
      <c r="GW459" s="12">
        <f>GU459*1.3</f>
        <v>0</v>
      </c>
      <c r="GX459" s="12"/>
      <c r="GY459" s="21"/>
      <c r="GZ459" s="19" t="s">
        <v>92</v>
      </c>
      <c r="HA459" s="347" t="s">
        <v>609</v>
      </c>
      <c r="HD459" s="350">
        <f>SUM($F$916)</f>
        <v>102</v>
      </c>
      <c r="HE459" s="19" t="s">
        <v>65</v>
      </c>
      <c r="HF459" s="12">
        <f>HD459*1.3</f>
        <v>132.6</v>
      </c>
      <c r="HG459" s="12"/>
      <c r="HH459" s="21"/>
      <c r="HI459" s="19" t="s">
        <v>92</v>
      </c>
      <c r="HJ459" s="347" t="s">
        <v>520</v>
      </c>
      <c r="HM459" s="350">
        <f>SUM($F$1365)</f>
        <v>348</v>
      </c>
      <c r="HN459" s="19" t="s">
        <v>65</v>
      </c>
      <c r="HO459" s="12">
        <f>HM459*1.3</f>
        <v>452.40000000000003</v>
      </c>
      <c r="HP459" s="12"/>
      <c r="HQ459" s="21"/>
      <c r="HR459" s="19" t="s">
        <v>92</v>
      </c>
      <c r="HS459" s="347" t="s">
        <v>520</v>
      </c>
      <c r="HV459" s="350">
        <f>SUM($F$1365)</f>
        <v>348</v>
      </c>
      <c r="HW459" s="19" t="s">
        <v>65</v>
      </c>
      <c r="HX459" s="12">
        <f>HV459*1.3</f>
        <v>452.40000000000003</v>
      </c>
      <c r="HY459" s="12"/>
      <c r="HZ459" s="21"/>
      <c r="IA459" s="19" t="s">
        <v>92</v>
      </c>
      <c r="IB459" s="347" t="s">
        <v>539</v>
      </c>
      <c r="IE459" s="350">
        <f>SUM($F$1559)</f>
        <v>6</v>
      </c>
      <c r="IF459" s="19" t="s">
        <v>65</v>
      </c>
      <c r="IG459" s="12">
        <f>IE459*1.3</f>
        <v>7.8000000000000007</v>
      </c>
      <c r="IH459" s="12"/>
      <c r="II459" s="21"/>
      <c r="IJ459" s="19" t="s">
        <v>92</v>
      </c>
      <c r="IK459" s="347" t="s">
        <v>460</v>
      </c>
      <c r="IN459" s="350">
        <f>SUM($F$1643)</f>
        <v>197</v>
      </c>
      <c r="IO459" s="19" t="s">
        <v>65</v>
      </c>
      <c r="IP459" s="12">
        <f>IN459*1.3</f>
        <v>256.10000000000002</v>
      </c>
      <c r="IQ459" s="12"/>
      <c r="IR459" s="21"/>
      <c r="IS459" s="19" t="s">
        <v>92</v>
      </c>
      <c r="IT459" s="325" t="s">
        <v>189</v>
      </c>
      <c r="IW459" s="364" t="s">
        <v>189</v>
      </c>
      <c r="IX459" s="19" t="s">
        <v>65</v>
      </c>
      <c r="IY459" s="364" t="s">
        <v>189</v>
      </c>
      <c r="IZ459" s="12"/>
      <c r="JA459" s="21"/>
      <c r="JB459" s="19" t="s">
        <v>92</v>
      </c>
      <c r="JC459" s="347" t="s">
        <v>553</v>
      </c>
      <c r="JF459" s="350">
        <f>SUM($F$1017)</f>
        <v>105</v>
      </c>
      <c r="JG459" s="19" t="s">
        <v>65</v>
      </c>
      <c r="JH459" s="12">
        <f>JF459*1.3</f>
        <v>136.5</v>
      </c>
      <c r="JI459" s="12"/>
      <c r="JJ459" s="21"/>
      <c r="JK459" s="19" t="s">
        <v>92</v>
      </c>
      <c r="JL459" s="347" t="s">
        <v>485</v>
      </c>
      <c r="JO459" s="350">
        <f>SUM($F$1558)</f>
        <v>228</v>
      </c>
      <c r="JP459" s="19" t="s">
        <v>65</v>
      </c>
      <c r="JQ459" s="12">
        <f>JO459*1.3</f>
        <v>296.40000000000003</v>
      </c>
      <c r="JR459" s="12"/>
      <c r="JS459" s="21"/>
      <c r="JT459" s="19" t="s">
        <v>92</v>
      </c>
      <c r="JU459" s="347" t="s">
        <v>571</v>
      </c>
      <c r="JX459" s="350">
        <f>SUM($F$618)</f>
        <v>46</v>
      </c>
      <c r="JY459" s="19" t="s">
        <v>65</v>
      </c>
      <c r="JZ459" s="12">
        <f>JX459*1.3</f>
        <v>59.800000000000004</v>
      </c>
      <c r="KA459" s="12"/>
      <c r="KB459" s="21"/>
      <c r="KC459" s="19" t="s">
        <v>92</v>
      </c>
      <c r="KD459" s="347" t="s">
        <v>468</v>
      </c>
      <c r="KG459" s="350">
        <f>SUM($F$1601)</f>
        <v>0</v>
      </c>
      <c r="KH459" s="19" t="s">
        <v>65</v>
      </c>
      <c r="KI459" s="12">
        <f>KG459*1.3</f>
        <v>0</v>
      </c>
      <c r="KJ459" s="12"/>
      <c r="KK459" s="21"/>
      <c r="KL459" s="19" t="s">
        <v>92</v>
      </c>
      <c r="KM459" s="347" t="s">
        <v>539</v>
      </c>
      <c r="KP459" s="350">
        <f>SUM($F$1559)</f>
        <v>6</v>
      </c>
      <c r="KQ459" s="19" t="s">
        <v>65</v>
      </c>
      <c r="KR459" s="12">
        <f>KP459*1.3</f>
        <v>7.8000000000000007</v>
      </c>
      <c r="KS459" s="12"/>
      <c r="KT459" s="21"/>
      <c r="KU459" s="19" t="s">
        <v>92</v>
      </c>
      <c r="KV459" s="347" t="s">
        <v>609</v>
      </c>
      <c r="KY459" s="350">
        <f>SUM($F$916)</f>
        <v>102</v>
      </c>
      <c r="KZ459" s="19" t="s">
        <v>65</v>
      </c>
      <c r="LA459" s="12">
        <f>KY459*1.3</f>
        <v>132.6</v>
      </c>
      <c r="LB459" s="12"/>
      <c r="LC459" s="21"/>
      <c r="LD459" s="19" t="s">
        <v>92</v>
      </c>
      <c r="LE459" s="347" t="s">
        <v>623</v>
      </c>
      <c r="LH459" s="350">
        <f>SUM($F$754)</f>
        <v>185</v>
      </c>
      <c r="LI459" s="19" t="s">
        <v>65</v>
      </c>
      <c r="LJ459" s="12">
        <f>LH459*1.3</f>
        <v>240.5</v>
      </c>
      <c r="LK459" s="12"/>
      <c r="LL459" s="21"/>
      <c r="LM459" s="19" t="s">
        <v>92</v>
      </c>
      <c r="LN459" s="347" t="s">
        <v>460</v>
      </c>
      <c r="LQ459" s="350">
        <f>SUM($F$1643)</f>
        <v>197</v>
      </c>
      <c r="LR459" s="19" t="s">
        <v>65</v>
      </c>
      <c r="LS459" s="12">
        <f>LQ459*1.3</f>
        <v>256.10000000000002</v>
      </c>
      <c r="LT459" s="12"/>
      <c r="LU459" s="21"/>
      <c r="LV459" s="19" t="s">
        <v>92</v>
      </c>
      <c r="LW459" s="347" t="s">
        <v>520</v>
      </c>
      <c r="LZ459" s="350">
        <f>SUM($F$1365)</f>
        <v>348</v>
      </c>
      <c r="MA459" s="19" t="s">
        <v>65</v>
      </c>
      <c r="MB459" s="12">
        <f>LZ459*1.3</f>
        <v>452.40000000000003</v>
      </c>
      <c r="MC459" s="12"/>
      <c r="MD459" s="21"/>
      <c r="ME459" s="19" t="s">
        <v>92</v>
      </c>
      <c r="MF459" s="347" t="s">
        <v>496</v>
      </c>
      <c r="MI459" s="350">
        <f>SUM($F$1144)</f>
        <v>42</v>
      </c>
      <c r="MJ459" s="19" t="s">
        <v>65</v>
      </c>
      <c r="MK459" s="12">
        <f>MI459*1.3</f>
        <v>54.6</v>
      </c>
      <c r="ML459" s="12"/>
      <c r="MM459" s="21"/>
      <c r="MN459" s="19" t="s">
        <v>92</v>
      </c>
      <c r="MO459" s="347" t="s">
        <v>468</v>
      </c>
      <c r="MR459" s="350">
        <f>SUM($F$1601)</f>
        <v>0</v>
      </c>
      <c r="MS459" s="19" t="s">
        <v>65</v>
      </c>
      <c r="MT459" s="12">
        <f>MR459*1.3</f>
        <v>0</v>
      </c>
      <c r="MU459" s="12"/>
      <c r="MV459" s="21"/>
      <c r="MW459" s="19" t="s">
        <v>92</v>
      </c>
      <c r="MX459" s="347" t="s">
        <v>431</v>
      </c>
      <c r="NA459" s="350">
        <f>SUM($F$833)</f>
        <v>330</v>
      </c>
      <c r="NB459" s="19" t="s">
        <v>65</v>
      </c>
      <c r="NC459" s="12">
        <f>NA459*1.3</f>
        <v>429</v>
      </c>
      <c r="ND459" s="12"/>
      <c r="NE459" s="21"/>
      <c r="NF459" s="19" t="s">
        <v>92</v>
      </c>
      <c r="NG459" s="347" t="s">
        <v>520</v>
      </c>
      <c r="NJ459" s="350">
        <f>SUM($F$1365)</f>
        <v>348</v>
      </c>
      <c r="NK459" s="19" t="s">
        <v>65</v>
      </c>
      <c r="NL459" s="12">
        <f>NJ459*1.3</f>
        <v>452.40000000000003</v>
      </c>
      <c r="NM459" s="12"/>
      <c r="NN459" s="21"/>
      <c r="NO459" s="19" t="s">
        <v>92</v>
      </c>
      <c r="NP459" s="347" t="s">
        <v>520</v>
      </c>
      <c r="NS459" s="350">
        <f>SUM($F$1365)</f>
        <v>348</v>
      </c>
      <c r="NT459" s="19" t="s">
        <v>65</v>
      </c>
      <c r="NU459" s="12">
        <f>NS459*1.3</f>
        <v>452.40000000000003</v>
      </c>
      <c r="NV459" s="12"/>
      <c r="NW459" s="21"/>
      <c r="NX459" s="19" t="s">
        <v>92</v>
      </c>
      <c r="NY459" s="347" t="s">
        <v>536</v>
      </c>
      <c r="OB459" s="350">
        <f>SUM($F$576)</f>
        <v>340</v>
      </c>
      <c r="OC459" s="19" t="s">
        <v>65</v>
      </c>
      <c r="OD459" s="12">
        <f>OB459*1.3</f>
        <v>442</v>
      </c>
      <c r="OE459" s="12"/>
      <c r="OF459" s="21"/>
      <c r="OG459" s="19" t="s">
        <v>92</v>
      </c>
      <c r="OH459" s="347" t="s">
        <v>623</v>
      </c>
      <c r="OK459" s="350">
        <f>SUM($F$754)</f>
        <v>185</v>
      </c>
      <c r="OL459" s="19" t="s">
        <v>65</v>
      </c>
      <c r="OM459" s="12">
        <f>OK459*1.3</f>
        <v>240.5</v>
      </c>
      <c r="ON459" s="12"/>
      <c r="OO459" s="21"/>
      <c r="OP459" s="19" t="s">
        <v>92</v>
      </c>
      <c r="OQ459" s="347" t="s">
        <v>461</v>
      </c>
      <c r="OT459" s="350">
        <f>SUM($F$1281)</f>
        <v>5</v>
      </c>
      <c r="OU459" s="19" t="s">
        <v>65</v>
      </c>
      <c r="OV459" s="12">
        <f>OT459*1.3</f>
        <v>6.5</v>
      </c>
      <c r="OW459" s="12"/>
      <c r="OX459" s="21"/>
      <c r="OY459" s="19" t="s">
        <v>92</v>
      </c>
      <c r="OZ459" s="347" t="s">
        <v>461</v>
      </c>
      <c r="PC459" s="350">
        <f>SUM($F$1281)</f>
        <v>5</v>
      </c>
      <c r="PD459" s="19" t="s">
        <v>65</v>
      </c>
      <c r="PE459" s="12">
        <f>PC459*1.3</f>
        <v>6.5</v>
      </c>
      <c r="PF459" s="12"/>
      <c r="PG459" s="21"/>
      <c r="PH459" s="19" t="s">
        <v>92</v>
      </c>
      <c r="PI459" s="347" t="s">
        <v>571</v>
      </c>
      <c r="PL459" s="350">
        <f>SUM($F$618)</f>
        <v>46</v>
      </c>
      <c r="PM459" s="19" t="s">
        <v>65</v>
      </c>
      <c r="PN459" s="12">
        <f>PL459*1.3</f>
        <v>59.800000000000004</v>
      </c>
      <c r="PO459" s="12"/>
      <c r="PP459" s="21"/>
      <c r="PQ459" s="19" t="s">
        <v>92</v>
      </c>
      <c r="PR459" s="347" t="s">
        <v>460</v>
      </c>
      <c r="PU459" s="350">
        <f>SUM($F$1643)</f>
        <v>197</v>
      </c>
      <c r="PV459" s="19" t="s">
        <v>65</v>
      </c>
      <c r="PW459" s="12">
        <f>PU459*1.3</f>
        <v>256.10000000000002</v>
      </c>
      <c r="PX459" s="12"/>
      <c r="PY459" s="21"/>
      <c r="PZ459" s="19" t="s">
        <v>92</v>
      </c>
      <c r="QA459" s="325" t="s">
        <v>189</v>
      </c>
      <c r="QD459" s="364" t="s">
        <v>189</v>
      </c>
      <c r="QE459" s="19" t="s">
        <v>65</v>
      </c>
      <c r="QF459" s="364" t="s">
        <v>189</v>
      </c>
      <c r="QG459" s="12"/>
      <c r="QH459" s="21"/>
      <c r="QI459" s="19" t="s">
        <v>92</v>
      </c>
      <c r="QJ459" s="347" t="s">
        <v>447</v>
      </c>
      <c r="QM459" s="350">
        <f>SUM($F$1404)</f>
        <v>179</v>
      </c>
      <c r="QN459" s="19" t="s">
        <v>65</v>
      </c>
      <c r="QO459" s="12">
        <f>QM459*1.3</f>
        <v>232.70000000000002</v>
      </c>
      <c r="QP459" s="12"/>
      <c r="QQ459" s="21"/>
      <c r="QR459" s="19" t="s">
        <v>92</v>
      </c>
      <c r="QS459" s="368" t="s">
        <v>468</v>
      </c>
      <c r="QV459" s="350">
        <f>SUM($F$1601)</f>
        <v>0</v>
      </c>
      <c r="QW459" s="19" t="s">
        <v>65</v>
      </c>
      <c r="QX459" s="12">
        <f>QV459*1.3</f>
        <v>0</v>
      </c>
      <c r="QY459" s="12"/>
      <c r="QZ459" s="21"/>
      <c r="RA459" s="19" t="s">
        <v>92</v>
      </c>
      <c r="RB459" s="347" t="s">
        <v>468</v>
      </c>
      <c r="RE459" s="350">
        <f>SUM($F$1601)</f>
        <v>0</v>
      </c>
      <c r="RF459" s="19" t="s">
        <v>65</v>
      </c>
      <c r="RG459" s="12">
        <f>RE459*1.3</f>
        <v>0</v>
      </c>
      <c r="RH459" s="12"/>
      <c r="RI459" s="21"/>
      <c r="RJ459" s="19" t="s">
        <v>92</v>
      </c>
      <c r="RK459" s="347" t="s">
        <v>496</v>
      </c>
      <c r="RN459" s="350">
        <f>SUM($F$1144)</f>
        <v>42</v>
      </c>
      <c r="RO459" s="19" t="s">
        <v>65</v>
      </c>
      <c r="RP459" s="12">
        <f>RN459*1.3</f>
        <v>54.6</v>
      </c>
      <c r="RQ459" s="12"/>
      <c r="RR459" s="21"/>
      <c r="RS459" s="19" t="s">
        <v>92</v>
      </c>
      <c r="RT459" s="325" t="s">
        <v>189</v>
      </c>
      <c r="RW459" s="364" t="s">
        <v>189</v>
      </c>
      <c r="RX459" s="19" t="s">
        <v>65</v>
      </c>
      <c r="RY459" s="364" t="s">
        <v>189</v>
      </c>
      <c r="SA459" s="316"/>
      <c r="SB459" s="19" t="s">
        <v>92</v>
      </c>
      <c r="SC459" s="325" t="s">
        <v>189</v>
      </c>
      <c r="SF459" s="364" t="s">
        <v>189</v>
      </c>
      <c r="SG459" s="19" t="s">
        <v>65</v>
      </c>
      <c r="SH459" s="364" t="s">
        <v>189</v>
      </c>
      <c r="SJ459" s="316"/>
      <c r="SK459" s="19" t="s">
        <v>92</v>
      </c>
      <c r="SL459" s="325" t="s">
        <v>189</v>
      </c>
      <c r="SO459" s="364" t="s">
        <v>189</v>
      </c>
      <c r="SP459" s="19" t="s">
        <v>65</v>
      </c>
      <c r="SQ459" s="364" t="s">
        <v>189</v>
      </c>
      <c r="SS459" s="316"/>
      <c r="ST459" s="19" t="s">
        <v>92</v>
      </c>
      <c r="SU459" s="325" t="s">
        <v>189</v>
      </c>
      <c r="SX459" s="364" t="s">
        <v>189</v>
      </c>
      <c r="SY459" s="19" t="s">
        <v>65</v>
      </c>
      <c r="SZ459" s="364" t="s">
        <v>189</v>
      </c>
      <c r="TB459" s="316"/>
      <c r="TC459" s="19" t="s">
        <v>92</v>
      </c>
      <c r="TD459" s="347" t="s">
        <v>571</v>
      </c>
      <c r="TG459" s="350">
        <f>SUM($F$618)</f>
        <v>46</v>
      </c>
      <c r="TH459" s="19" t="s">
        <v>65</v>
      </c>
      <c r="TI459" s="12">
        <f>TG459*1.3</f>
        <v>59.800000000000004</v>
      </c>
      <c r="TK459" s="316"/>
      <c r="TL459" s="19" t="s">
        <v>92</v>
      </c>
      <c r="TM459" s="347" t="s">
        <v>609</v>
      </c>
      <c r="TP459" s="350">
        <f>SUM($F$916)</f>
        <v>102</v>
      </c>
      <c r="TQ459" s="19" t="s">
        <v>65</v>
      </c>
      <c r="TR459" s="12">
        <f>TP459*1.3</f>
        <v>132.6</v>
      </c>
      <c r="TT459" s="316"/>
      <c r="TU459" s="19" t="s">
        <v>92</v>
      </c>
      <c r="TV459" s="347" t="s">
        <v>460</v>
      </c>
      <c r="TY459" s="350">
        <f>SUM($F$1643)</f>
        <v>197</v>
      </c>
      <c r="TZ459" s="19" t="s">
        <v>65</v>
      </c>
      <c r="UA459" s="12">
        <f>TY459*1.3</f>
        <v>256.10000000000002</v>
      </c>
      <c r="UC459" s="316"/>
      <c r="UD459" s="19" t="s">
        <v>92</v>
      </c>
      <c r="UE459" s="361" t="s">
        <v>716</v>
      </c>
      <c r="UH459" s="350">
        <f>SUM($F$1095)</f>
        <v>75</v>
      </c>
      <c r="UI459" s="19" t="s">
        <v>65</v>
      </c>
      <c r="UJ459" s="12">
        <f>UH459*1.3</f>
        <v>97.5</v>
      </c>
      <c r="UL459" s="316"/>
      <c r="UM459" s="19" t="s">
        <v>92</v>
      </c>
      <c r="UN459" s="358" t="s">
        <v>748</v>
      </c>
      <c r="UQ459" s="350">
        <f>SUM($F$1256)</f>
        <v>234</v>
      </c>
      <c r="UR459" s="19" t="s">
        <v>65</v>
      </c>
      <c r="US459" s="12">
        <f>UQ459*1.3</f>
        <v>304.2</v>
      </c>
      <c r="UU459" s="316"/>
      <c r="UV459" s="19" t="s">
        <v>92</v>
      </c>
      <c r="UW459" s="347" t="s">
        <v>609</v>
      </c>
      <c r="UZ459" s="350">
        <f>SUM($F$916)</f>
        <v>102</v>
      </c>
      <c r="VA459" s="19" t="s">
        <v>65</v>
      </c>
      <c r="VB459" s="12">
        <f>UZ459*1.3</f>
        <v>132.6</v>
      </c>
      <c r="VD459" s="316"/>
      <c r="VE459" s="19" t="s">
        <v>92</v>
      </c>
      <c r="VF459" s="347" t="s">
        <v>460</v>
      </c>
      <c r="VI459" s="350">
        <f>SUM($F$1643)</f>
        <v>197</v>
      </c>
      <c r="VJ459" s="19" t="s">
        <v>65</v>
      </c>
      <c r="VK459" s="12">
        <f>VI459*1.3</f>
        <v>256.10000000000002</v>
      </c>
      <c r="VM459" s="316"/>
      <c r="VN459" s="19" t="s">
        <v>92</v>
      </c>
      <c r="VO459" s="325" t="s">
        <v>532</v>
      </c>
      <c r="VR459" s="350">
        <f>SUM($F$1668)</f>
        <v>0</v>
      </c>
      <c r="VS459" s="19" t="s">
        <v>65</v>
      </c>
      <c r="VT459" s="12">
        <f>VR459*1.3</f>
        <v>0</v>
      </c>
      <c r="VV459" s="316"/>
      <c r="VW459" s="19" t="s">
        <v>92</v>
      </c>
      <c r="VX459" s="347" t="s">
        <v>460</v>
      </c>
      <c r="WA459" s="350">
        <f>SUM($F$1643)</f>
        <v>197</v>
      </c>
      <c r="WB459" s="19" t="s">
        <v>65</v>
      </c>
      <c r="WC459" s="12">
        <f>WA459*1.3</f>
        <v>256.10000000000002</v>
      </c>
      <c r="WE459" s="316"/>
      <c r="WF459" s="19" t="s">
        <v>92</v>
      </c>
      <c r="WG459" s="347" t="s">
        <v>539</v>
      </c>
      <c r="WJ459" s="350">
        <f>SUM($F$1559)</f>
        <v>6</v>
      </c>
      <c r="WK459" s="19" t="s">
        <v>65</v>
      </c>
      <c r="WL459" s="12">
        <f>WJ459*1.3</f>
        <v>7.8000000000000007</v>
      </c>
      <c r="WN459" s="316"/>
      <c r="WO459" s="19" t="s">
        <v>92</v>
      </c>
      <c r="WP459" s="347" t="s">
        <v>520</v>
      </c>
      <c r="WS459" s="350">
        <f>SUM($F$1365)</f>
        <v>348</v>
      </c>
      <c r="WT459" s="19" t="s">
        <v>65</v>
      </c>
      <c r="WU459" s="12">
        <f>WS459*1.3</f>
        <v>452.40000000000003</v>
      </c>
      <c r="WW459" s="316"/>
      <c r="WX459" s="19" t="s">
        <v>92</v>
      </c>
      <c r="WY459" s="347" t="s">
        <v>536</v>
      </c>
      <c r="XB459" s="350">
        <f>SUM($F$576)</f>
        <v>340</v>
      </c>
      <c r="XC459" s="19" t="s">
        <v>65</v>
      </c>
      <c r="XD459" s="12">
        <f>XB459*1.3</f>
        <v>442</v>
      </c>
      <c r="XF459" s="316"/>
      <c r="XG459" s="19" t="s">
        <v>92</v>
      </c>
      <c r="XH459" s="347" t="s">
        <v>623</v>
      </c>
      <c r="XK459" s="350">
        <f>SUM($F$754)</f>
        <v>185</v>
      </c>
      <c r="XL459" s="19" t="s">
        <v>65</v>
      </c>
      <c r="XM459" s="12">
        <f>XK459*1.3</f>
        <v>240.5</v>
      </c>
      <c r="XO459" s="316"/>
      <c r="XP459" s="19" t="s">
        <v>92</v>
      </c>
      <c r="XQ459" s="325" t="s">
        <v>748</v>
      </c>
      <c r="XT459" s="350">
        <f>SUM($F$1256)</f>
        <v>234</v>
      </c>
      <c r="XU459" s="19" t="s">
        <v>65</v>
      </c>
      <c r="XV459" s="12">
        <f>XT459*1.3</f>
        <v>304.2</v>
      </c>
      <c r="XX459" s="316"/>
      <c r="XY459" s="19" t="s">
        <v>92</v>
      </c>
      <c r="XZ459" s="347" t="s">
        <v>489</v>
      </c>
      <c r="YC459" s="350">
        <f>SUM($F$622)</f>
        <v>443</v>
      </c>
      <c r="YD459" s="19" t="s">
        <v>65</v>
      </c>
      <c r="YE459" s="12">
        <f>YC459*1.3</f>
        <v>575.9</v>
      </c>
      <c r="YG459" s="316"/>
      <c r="YH459" s="19" t="s">
        <v>92</v>
      </c>
      <c r="YI459" s="366" t="s">
        <v>623</v>
      </c>
      <c r="YL459" s="350">
        <f>SUM($F$754)</f>
        <v>185</v>
      </c>
      <c r="YM459" s="19" t="s">
        <v>65</v>
      </c>
      <c r="YN459" s="12">
        <f>YL459*1.3</f>
        <v>240.5</v>
      </c>
      <c r="YP459" s="316"/>
      <c r="YQ459" s="19" t="s">
        <v>92</v>
      </c>
      <c r="YR459" s="347" t="s">
        <v>594</v>
      </c>
      <c r="YU459" s="350">
        <f>SUM($F$1496)</f>
        <v>31</v>
      </c>
      <c r="YV459" s="19" t="s">
        <v>65</v>
      </c>
      <c r="YW459" s="12">
        <f>YU459*1.3</f>
        <v>40.300000000000004</v>
      </c>
      <c r="YY459" s="316"/>
      <c r="YZ459" s="19" t="s">
        <v>92</v>
      </c>
      <c r="ZA459" s="347" t="s">
        <v>460</v>
      </c>
      <c r="ZD459" s="350">
        <f>SUM($F$1643)</f>
        <v>197</v>
      </c>
      <c r="ZE459" s="19" t="s">
        <v>65</v>
      </c>
      <c r="ZF459" s="12">
        <f>ZD459*1.3</f>
        <v>256.10000000000002</v>
      </c>
      <c r="ZH459" s="316"/>
      <c r="ZI459" s="19" t="s">
        <v>92</v>
      </c>
      <c r="ZJ459" s="347" t="s">
        <v>460</v>
      </c>
      <c r="ZM459" s="350">
        <f>SUM($F$1643)</f>
        <v>197</v>
      </c>
      <c r="ZN459" s="19" t="s">
        <v>65</v>
      </c>
      <c r="ZO459" s="12">
        <f>ZM459*1.3</f>
        <v>256.10000000000002</v>
      </c>
      <c r="ZQ459" s="316"/>
      <c r="ZR459" s="19" t="s">
        <v>92</v>
      </c>
      <c r="ZS459" s="347" t="s">
        <v>536</v>
      </c>
      <c r="ZV459" s="350">
        <f>SUM($F$576)</f>
        <v>340</v>
      </c>
      <c r="ZW459" s="19" t="s">
        <v>65</v>
      </c>
      <c r="ZX459" s="12">
        <f>ZV459*1.3</f>
        <v>442</v>
      </c>
      <c r="ZZ459" s="316"/>
      <c r="AAA459" s="394"/>
      <c r="AAB459" s="341"/>
      <c r="AAC459" s="395"/>
      <c r="AAD459" s="395"/>
      <c r="AAE459" s="396"/>
      <c r="AAF459" s="394"/>
      <c r="AAG459" s="267"/>
      <c r="AAH459" s="395"/>
      <c r="AAI459" s="395"/>
      <c r="AAJ459" s="394"/>
      <c r="AAK459" s="341"/>
      <c r="AAL459" s="395"/>
      <c r="AAM459" s="395"/>
      <c r="AAN459" s="396"/>
      <c r="AAO459" s="394"/>
      <c r="AAP459" s="267"/>
      <c r="AAQ459" s="395"/>
      <c r="AAR459" s="395"/>
      <c r="AAS459" s="394"/>
      <c r="AAT459" s="341"/>
      <c r="AAU459" s="395"/>
      <c r="AAV459" s="395"/>
      <c r="AAW459" s="396"/>
      <c r="AAX459" s="394"/>
      <c r="AAY459" s="267"/>
      <c r="AAZ459" s="395"/>
      <c r="ABA459" s="395"/>
      <c r="ABB459" s="394"/>
      <c r="ABC459" s="341"/>
      <c r="ABD459" s="395"/>
      <c r="ABE459" s="395"/>
      <c r="ABF459" s="396"/>
      <c r="ABG459" s="394"/>
      <c r="ABH459" s="267"/>
      <c r="ABI459" s="395"/>
      <c r="ABJ459" s="395"/>
      <c r="ABK459" s="394"/>
      <c r="ABL459" s="341"/>
      <c r="ABM459" s="395"/>
      <c r="ABN459" s="395"/>
      <c r="ABO459" s="396"/>
      <c r="ABP459" s="394"/>
      <c r="ABQ459" s="267"/>
      <c r="ABR459" s="395"/>
      <c r="ABS459" s="395"/>
      <c r="ABT459" s="394"/>
      <c r="ABU459" s="341"/>
      <c r="ABV459" s="395"/>
      <c r="ABW459" s="395"/>
      <c r="ABX459" s="396"/>
      <c r="ABY459" s="394"/>
      <c r="ABZ459" s="267"/>
      <c r="ACA459" s="395"/>
      <c r="ACB459" s="395"/>
      <c r="ACC459" s="394"/>
      <c r="ACD459" s="341"/>
      <c r="ACE459" s="395"/>
      <c r="ACF459" s="395"/>
      <c r="ACG459" s="396"/>
      <c r="ACH459" s="394"/>
      <c r="ACI459" s="267"/>
      <c r="ACJ459" s="395"/>
      <c r="ACK459" s="395"/>
      <c r="ACL459" s="394"/>
      <c r="ACM459" s="341"/>
      <c r="ACN459" s="395"/>
      <c r="ACO459" s="395"/>
      <c r="ACP459" s="396"/>
      <c r="ACQ459" s="394"/>
      <c r="ACR459" s="267"/>
      <c r="ACS459" s="395"/>
      <c r="ACT459" s="395"/>
      <c r="ACU459" s="394"/>
      <c r="ACV459" s="341"/>
      <c r="ACW459" s="395"/>
      <c r="ACX459" s="395"/>
      <c r="ACY459" s="396"/>
      <c r="ACZ459" s="394"/>
      <c r="ADA459" s="267"/>
      <c r="ADB459" s="395"/>
      <c r="ADC459" s="395"/>
      <c r="ADD459" s="394"/>
      <c r="ADE459" s="341"/>
      <c r="ADF459" s="395"/>
      <c r="ADG459" s="395"/>
      <c r="ADH459" s="396"/>
      <c r="ADI459" s="394"/>
      <c r="ADJ459" s="267"/>
      <c r="ADK459" s="395"/>
      <c r="ADL459" s="395"/>
      <c r="ADM459" s="394"/>
      <c r="ADN459" s="341"/>
      <c r="ADO459" s="395"/>
      <c r="ADP459" s="395"/>
      <c r="ADQ459" s="396"/>
      <c r="ADR459" s="394"/>
      <c r="ADS459" s="267"/>
      <c r="ADT459" s="395"/>
      <c r="ADU459" s="395"/>
      <c r="ADV459" s="394"/>
      <c r="ADW459" s="341"/>
      <c r="ADX459" s="395"/>
      <c r="ADY459" s="395"/>
      <c r="ADZ459" s="396"/>
      <c r="AEA459" s="394"/>
      <c r="AEB459" s="267"/>
      <c r="AEC459" s="395"/>
      <c r="AED459" s="395"/>
    </row>
    <row r="460" spans="1:810" s="20" customFormat="1" ht="15">
      <c r="A460" s="19" t="s">
        <v>93</v>
      </c>
      <c r="B460" s="347" t="s">
        <v>520</v>
      </c>
      <c r="D460" s="350"/>
      <c r="E460" s="350">
        <f>SUM($F$1365)</f>
        <v>348</v>
      </c>
      <c r="F460" s="19" t="s">
        <v>67</v>
      </c>
      <c r="G460" s="12">
        <f>E460*1.2</f>
        <v>417.59999999999997</v>
      </c>
      <c r="H460" s="12"/>
      <c r="I460" s="21"/>
      <c r="J460" s="19" t="s">
        <v>93</v>
      </c>
      <c r="K460" s="347" t="s">
        <v>539</v>
      </c>
      <c r="N460" s="350">
        <f>SUM($F$1559)</f>
        <v>6</v>
      </c>
      <c r="O460" s="19" t="s">
        <v>67</v>
      </c>
      <c r="P460" s="12">
        <f>N460*1.2</f>
        <v>7.1999999999999993</v>
      </c>
      <c r="Q460" s="12"/>
      <c r="R460" s="21"/>
      <c r="S460" s="19" t="s">
        <v>93</v>
      </c>
      <c r="T460" s="347" t="s">
        <v>485</v>
      </c>
      <c r="W460" s="350">
        <f>SUM($F$1558)</f>
        <v>228</v>
      </c>
      <c r="X460" s="19" t="s">
        <v>67</v>
      </c>
      <c r="Y460" s="12">
        <f>W460*1.2</f>
        <v>273.59999999999997</v>
      </c>
      <c r="Z460" s="12"/>
      <c r="AA460" s="21"/>
      <c r="AB460" s="19" t="s">
        <v>93</v>
      </c>
      <c r="AC460" s="347" t="s">
        <v>460</v>
      </c>
      <c r="AF460" s="350">
        <f>SUM($F$1643)</f>
        <v>197</v>
      </c>
      <c r="AG460" s="19" t="s">
        <v>67</v>
      </c>
      <c r="AH460" s="12">
        <f>AF460*1.2</f>
        <v>236.39999999999998</v>
      </c>
      <c r="AI460" s="12"/>
      <c r="AJ460" s="21"/>
      <c r="AK460" s="19" t="s">
        <v>93</v>
      </c>
      <c r="AL460" s="347" t="s">
        <v>539</v>
      </c>
      <c r="AO460" s="350">
        <f>SUM($F$1559)</f>
        <v>6</v>
      </c>
      <c r="AP460" s="19" t="s">
        <v>67</v>
      </c>
      <c r="AQ460" s="12">
        <f>AO460*1.2</f>
        <v>7.1999999999999993</v>
      </c>
      <c r="AR460" s="12"/>
      <c r="AS460" s="21"/>
      <c r="AT460" s="19" t="s">
        <v>93</v>
      </c>
      <c r="AU460" s="347" t="s">
        <v>536</v>
      </c>
      <c r="AX460" s="350">
        <f>SUM($F$576)</f>
        <v>340</v>
      </c>
      <c r="AY460" s="19" t="s">
        <v>67</v>
      </c>
      <c r="AZ460" s="12">
        <f>AX460*1.2</f>
        <v>408</v>
      </c>
      <c r="BA460" s="12"/>
      <c r="BB460" s="21"/>
      <c r="BC460" s="19" t="s">
        <v>93</v>
      </c>
      <c r="BD460" s="347" t="s">
        <v>485</v>
      </c>
      <c r="BG460" s="350">
        <f>SUM($F$1558)</f>
        <v>228</v>
      </c>
      <c r="BH460" s="19" t="s">
        <v>67</v>
      </c>
      <c r="BI460" s="12">
        <f>BG460*1.2</f>
        <v>273.59999999999997</v>
      </c>
      <c r="BJ460" s="12"/>
      <c r="BK460" s="21"/>
      <c r="BL460" s="19" t="s">
        <v>93</v>
      </c>
      <c r="BM460" s="347" t="s">
        <v>468</v>
      </c>
      <c r="BP460" s="350">
        <f>SUM($F$1601)</f>
        <v>0</v>
      </c>
      <c r="BQ460" s="19" t="s">
        <v>67</v>
      </c>
      <c r="BR460" s="12">
        <f>BP460*1.2</f>
        <v>0</v>
      </c>
      <c r="BS460" s="12"/>
      <c r="BT460" s="21"/>
      <c r="BU460" s="19" t="s">
        <v>93</v>
      </c>
      <c r="BV460" s="347" t="s">
        <v>623</v>
      </c>
      <c r="BY460" s="350">
        <f>SUM($F$754)</f>
        <v>185</v>
      </c>
      <c r="BZ460" s="19" t="s">
        <v>67</v>
      </c>
      <c r="CA460" s="12">
        <f>BY460*1.2</f>
        <v>222</v>
      </c>
      <c r="CB460" s="12"/>
      <c r="CC460" s="21"/>
      <c r="CD460" s="19" t="s">
        <v>93</v>
      </c>
      <c r="CE460" s="347" t="s">
        <v>468</v>
      </c>
      <c r="CH460" s="350">
        <f>SUM($F$1601)</f>
        <v>0</v>
      </c>
      <c r="CI460" s="19" t="s">
        <v>67</v>
      </c>
      <c r="CJ460" s="12">
        <f>CH460*1.2</f>
        <v>0</v>
      </c>
      <c r="CK460" s="12"/>
      <c r="CL460" s="21"/>
      <c r="CM460" s="19" t="s">
        <v>93</v>
      </c>
      <c r="CN460" s="347" t="s">
        <v>460</v>
      </c>
      <c r="CQ460" s="350">
        <f>SUM($F$1643)</f>
        <v>197</v>
      </c>
      <c r="CR460" s="19" t="s">
        <v>67</v>
      </c>
      <c r="CS460" s="12">
        <f>CQ460*1.2</f>
        <v>236.39999999999998</v>
      </c>
      <c r="CT460" s="12"/>
      <c r="CU460" s="21"/>
      <c r="CV460" s="19" t="s">
        <v>93</v>
      </c>
      <c r="CW460" s="347" t="s">
        <v>461</v>
      </c>
      <c r="CZ460" s="350">
        <f>SUM($F$1281)</f>
        <v>5</v>
      </c>
      <c r="DA460" s="19" t="s">
        <v>67</v>
      </c>
      <c r="DB460" s="12">
        <f>CZ460*1.2</f>
        <v>6</v>
      </c>
      <c r="DC460" s="12"/>
      <c r="DD460" s="21"/>
      <c r="DE460" s="19" t="s">
        <v>93</v>
      </c>
      <c r="DF460" s="347" t="s">
        <v>536</v>
      </c>
      <c r="DI460" s="350">
        <f>SUM($F$576)</f>
        <v>340</v>
      </c>
      <c r="DJ460" s="19" t="s">
        <v>67</v>
      </c>
      <c r="DK460" s="12">
        <f>DI460*1.2</f>
        <v>408</v>
      </c>
      <c r="DL460" s="12"/>
      <c r="DM460" s="21"/>
      <c r="DN460" s="19" t="s">
        <v>93</v>
      </c>
      <c r="DO460" s="347" t="s">
        <v>674</v>
      </c>
      <c r="DR460" s="350">
        <f>SUM($F$709)</f>
        <v>98</v>
      </c>
      <c r="DS460" s="19" t="s">
        <v>67</v>
      </c>
      <c r="DT460" s="12">
        <f>DR460*1.2</f>
        <v>117.6</v>
      </c>
      <c r="DU460" s="12"/>
      <c r="DV460" s="21"/>
      <c r="DW460" s="19" t="s">
        <v>93</v>
      </c>
      <c r="DX460" s="347" t="s">
        <v>452</v>
      </c>
      <c r="EA460" s="350">
        <f>SUM($F$1147)</f>
        <v>9</v>
      </c>
      <c r="EB460" s="19" t="s">
        <v>67</v>
      </c>
      <c r="EC460" s="12">
        <f>EA460*1.2</f>
        <v>10.799999999999999</v>
      </c>
      <c r="ED460" s="12"/>
      <c r="EE460" s="21"/>
      <c r="EF460" s="19" t="s">
        <v>93</v>
      </c>
      <c r="EG460" s="347" t="s">
        <v>532</v>
      </c>
      <c r="EJ460" s="350">
        <f>SUM($F$1668)</f>
        <v>0</v>
      </c>
      <c r="EK460" s="19" t="s">
        <v>67</v>
      </c>
      <c r="EL460" s="12">
        <f>EJ460*1.2</f>
        <v>0</v>
      </c>
      <c r="EM460" s="12"/>
      <c r="EN460" s="21"/>
      <c r="EO460" s="19" t="s">
        <v>93</v>
      </c>
      <c r="EP460" s="347" t="s">
        <v>528</v>
      </c>
      <c r="ES460" s="350">
        <f>SUM($F$836)</f>
        <v>29</v>
      </c>
      <c r="ET460" s="19" t="s">
        <v>67</v>
      </c>
      <c r="EU460" s="12">
        <f>ES460*1.2</f>
        <v>34.799999999999997</v>
      </c>
      <c r="EV460" s="12"/>
      <c r="EW460" s="21"/>
      <c r="EX460" s="19" t="s">
        <v>93</v>
      </c>
      <c r="EY460" s="368" t="s">
        <v>532</v>
      </c>
      <c r="FB460" s="350">
        <f>SUM($F$1668)</f>
        <v>0</v>
      </c>
      <c r="FC460" s="19" t="s">
        <v>67</v>
      </c>
      <c r="FD460" s="12">
        <f>FB460*1.2</f>
        <v>0</v>
      </c>
      <c r="FE460" s="12"/>
      <c r="FF460" s="21"/>
      <c r="FG460" s="19" t="s">
        <v>93</v>
      </c>
      <c r="FH460" s="347" t="s">
        <v>716</v>
      </c>
      <c r="FK460" s="350">
        <f>SUM($F$1095)</f>
        <v>75</v>
      </c>
      <c r="FL460" s="19" t="s">
        <v>67</v>
      </c>
      <c r="FM460" s="12">
        <f>FK460*1.2</f>
        <v>90</v>
      </c>
      <c r="FN460" s="12"/>
      <c r="FO460" s="21"/>
      <c r="FP460" s="19" t="s">
        <v>93</v>
      </c>
      <c r="FQ460" s="347" t="s">
        <v>485</v>
      </c>
      <c r="FT460" s="350">
        <f>SUM($F$1558)</f>
        <v>228</v>
      </c>
      <c r="FU460" s="19" t="s">
        <v>67</v>
      </c>
      <c r="FV460" s="12">
        <f>FT460*1.2</f>
        <v>273.59999999999997</v>
      </c>
      <c r="FW460" s="12"/>
      <c r="FX460" s="21"/>
      <c r="FY460" s="19" t="s">
        <v>93</v>
      </c>
      <c r="FZ460" s="347" t="s">
        <v>468</v>
      </c>
      <c r="GC460" s="350">
        <f>SUM($F$1601)</f>
        <v>0</v>
      </c>
      <c r="GD460" s="19" t="s">
        <v>67</v>
      </c>
      <c r="GE460" s="12">
        <f>GC460*1.2</f>
        <v>0</v>
      </c>
      <c r="GF460" s="12"/>
      <c r="GG460" s="21"/>
      <c r="GH460" s="19" t="s">
        <v>93</v>
      </c>
      <c r="GI460" s="347" t="s">
        <v>520</v>
      </c>
      <c r="GL460" s="350">
        <f>SUM($F$1365)</f>
        <v>348</v>
      </c>
      <c r="GM460" s="19" t="s">
        <v>67</v>
      </c>
      <c r="GN460" s="12">
        <f>GL460*1.2</f>
        <v>417.59999999999997</v>
      </c>
      <c r="GO460" s="12"/>
      <c r="GP460" s="21"/>
      <c r="GQ460" s="19" t="s">
        <v>93</v>
      </c>
      <c r="GR460" s="347" t="s">
        <v>495</v>
      </c>
      <c r="GU460" s="350">
        <f>SUM($F$1680)</f>
        <v>106</v>
      </c>
      <c r="GV460" s="19" t="s">
        <v>67</v>
      </c>
      <c r="GW460" s="12">
        <f>GU460*1.2</f>
        <v>127.19999999999999</v>
      </c>
      <c r="GX460" s="12"/>
      <c r="GY460" s="21"/>
      <c r="GZ460" s="19" t="s">
        <v>93</v>
      </c>
      <c r="HA460" s="347" t="s">
        <v>485</v>
      </c>
      <c r="HD460" s="350">
        <f>SUM($F$1558)</f>
        <v>228</v>
      </c>
      <c r="HE460" s="19" t="s">
        <v>67</v>
      </c>
      <c r="HF460" s="12">
        <f>HD460*1.2</f>
        <v>273.59999999999997</v>
      </c>
      <c r="HG460" s="12"/>
      <c r="HH460" s="21"/>
      <c r="HI460" s="19" t="s">
        <v>93</v>
      </c>
      <c r="HJ460" s="347" t="s">
        <v>468</v>
      </c>
      <c r="HM460" s="350">
        <f>SUM($F$1601)</f>
        <v>0</v>
      </c>
      <c r="HN460" s="19" t="s">
        <v>67</v>
      </c>
      <c r="HO460" s="12">
        <f>HM460*1.2</f>
        <v>0</v>
      </c>
      <c r="HP460" s="12"/>
      <c r="HQ460" s="21"/>
      <c r="HR460" s="19" t="s">
        <v>93</v>
      </c>
      <c r="HS460" s="347" t="s">
        <v>536</v>
      </c>
      <c r="HV460" s="350">
        <f>SUM($F$576)</f>
        <v>340</v>
      </c>
      <c r="HW460" s="19" t="s">
        <v>67</v>
      </c>
      <c r="HX460" s="12">
        <f>HV460*1.2</f>
        <v>408</v>
      </c>
      <c r="HY460" s="12"/>
      <c r="HZ460" s="21"/>
      <c r="IA460" s="19" t="s">
        <v>93</v>
      </c>
      <c r="IB460" s="347" t="s">
        <v>594</v>
      </c>
      <c r="IE460" s="350">
        <f>SUM($F$1496)</f>
        <v>31</v>
      </c>
      <c r="IF460" s="19" t="s">
        <v>67</v>
      </c>
      <c r="IG460" s="12">
        <f>IE460*1.2</f>
        <v>37.199999999999996</v>
      </c>
      <c r="IH460" s="12"/>
      <c r="II460" s="21"/>
      <c r="IJ460" s="19" t="s">
        <v>93</v>
      </c>
      <c r="IK460" s="347" t="s">
        <v>468</v>
      </c>
      <c r="IN460" s="350">
        <f>SUM($F$1601)</f>
        <v>0</v>
      </c>
      <c r="IO460" s="19" t="s">
        <v>67</v>
      </c>
      <c r="IP460" s="12">
        <f>IN460*1.2</f>
        <v>0</v>
      </c>
      <c r="IQ460" s="12"/>
      <c r="IR460" s="21"/>
      <c r="IS460" s="19" t="s">
        <v>93</v>
      </c>
      <c r="IT460" s="325" t="s">
        <v>189</v>
      </c>
      <c r="IW460" s="364" t="s">
        <v>189</v>
      </c>
      <c r="IX460" s="19" t="s">
        <v>67</v>
      </c>
      <c r="IY460" s="364" t="s">
        <v>189</v>
      </c>
      <c r="IZ460" s="12"/>
      <c r="JA460" s="21"/>
      <c r="JB460" s="19" t="s">
        <v>93</v>
      </c>
      <c r="JC460" s="347" t="s">
        <v>520</v>
      </c>
      <c r="JF460" s="350">
        <f>SUM($F$1365)</f>
        <v>348</v>
      </c>
      <c r="JG460" s="19" t="s">
        <v>67</v>
      </c>
      <c r="JH460" s="12">
        <f>JF460*1.2</f>
        <v>417.59999999999997</v>
      </c>
      <c r="JI460" s="12"/>
      <c r="JJ460" s="21"/>
      <c r="JK460" s="19" t="s">
        <v>93</v>
      </c>
      <c r="JL460" s="347" t="s">
        <v>520</v>
      </c>
      <c r="JO460" s="350">
        <f>SUM($F$1365)</f>
        <v>348</v>
      </c>
      <c r="JP460" s="19" t="s">
        <v>67</v>
      </c>
      <c r="JQ460" s="12">
        <f>JO460*1.2</f>
        <v>417.59999999999997</v>
      </c>
      <c r="JR460" s="12"/>
      <c r="JS460" s="21"/>
      <c r="JT460" s="19" t="s">
        <v>93</v>
      </c>
      <c r="JU460" s="347" t="s">
        <v>461</v>
      </c>
      <c r="JX460" s="350">
        <f>SUM($F$1281)</f>
        <v>5</v>
      </c>
      <c r="JY460" s="19" t="s">
        <v>67</v>
      </c>
      <c r="JZ460" s="12">
        <f>JX460*1.2</f>
        <v>6</v>
      </c>
      <c r="KA460" s="12"/>
      <c r="KB460" s="21"/>
      <c r="KC460" s="19" t="s">
        <v>93</v>
      </c>
      <c r="KD460" s="347" t="s">
        <v>520</v>
      </c>
      <c r="KG460" s="350">
        <f>SUM($F$1365)</f>
        <v>348</v>
      </c>
      <c r="KH460" s="19" t="s">
        <v>67</v>
      </c>
      <c r="KI460" s="12">
        <f>KG460*1.2</f>
        <v>417.59999999999997</v>
      </c>
      <c r="KJ460" s="12"/>
      <c r="KK460" s="21"/>
      <c r="KL460" s="19" t="s">
        <v>93</v>
      </c>
      <c r="KM460" s="347" t="s">
        <v>496</v>
      </c>
      <c r="KP460" s="350">
        <f>SUM($F$1144)</f>
        <v>42</v>
      </c>
      <c r="KQ460" s="19" t="s">
        <v>67</v>
      </c>
      <c r="KR460" s="12">
        <f>KP460*1.2</f>
        <v>50.4</v>
      </c>
      <c r="KS460" s="12"/>
      <c r="KT460" s="21"/>
      <c r="KU460" s="19" t="s">
        <v>93</v>
      </c>
      <c r="KV460" s="347" t="s">
        <v>539</v>
      </c>
      <c r="KY460" s="350">
        <f>SUM($F$1559)</f>
        <v>6</v>
      </c>
      <c r="KZ460" s="19" t="s">
        <v>67</v>
      </c>
      <c r="LA460" s="12">
        <f>KY460*1.2</f>
        <v>7.1999999999999993</v>
      </c>
      <c r="LB460" s="12"/>
      <c r="LC460" s="21"/>
      <c r="LD460" s="19" t="s">
        <v>93</v>
      </c>
      <c r="LE460" s="347" t="s">
        <v>452</v>
      </c>
      <c r="LH460" s="350">
        <f>SUM($F$1147)</f>
        <v>9</v>
      </c>
      <c r="LI460" s="19" t="s">
        <v>67</v>
      </c>
      <c r="LJ460" s="12">
        <f>LH460*1.2</f>
        <v>10.799999999999999</v>
      </c>
      <c r="LK460" s="12"/>
      <c r="LL460" s="21"/>
      <c r="LM460" s="19" t="s">
        <v>93</v>
      </c>
      <c r="LN460" s="347" t="s">
        <v>452</v>
      </c>
      <c r="LQ460" s="350">
        <f>SUM($F$1147)</f>
        <v>9</v>
      </c>
      <c r="LR460" s="19" t="s">
        <v>67</v>
      </c>
      <c r="LS460" s="12">
        <f>LQ460*1.2</f>
        <v>10.799999999999999</v>
      </c>
      <c r="LT460" s="12"/>
      <c r="LU460" s="21"/>
      <c r="LV460" s="19" t="s">
        <v>93</v>
      </c>
      <c r="LW460" s="347" t="s">
        <v>824</v>
      </c>
      <c r="LZ460" s="350">
        <f>SUM($F$1376)</f>
        <v>91</v>
      </c>
      <c r="MA460" s="19" t="s">
        <v>67</v>
      </c>
      <c r="MB460" s="12">
        <f>LZ460*1.2</f>
        <v>109.2</v>
      </c>
      <c r="MC460" s="12"/>
      <c r="MD460" s="21"/>
      <c r="ME460" s="19" t="s">
        <v>93</v>
      </c>
      <c r="MF460" s="347" t="s">
        <v>623</v>
      </c>
      <c r="MI460" s="350">
        <f>SUM($F$754)</f>
        <v>185</v>
      </c>
      <c r="MJ460" s="19" t="s">
        <v>67</v>
      </c>
      <c r="MK460" s="12">
        <f>MI460*1.2</f>
        <v>222</v>
      </c>
      <c r="ML460" s="12"/>
      <c r="MM460" s="21"/>
      <c r="MN460" s="19" t="s">
        <v>93</v>
      </c>
      <c r="MO460" s="347" t="s">
        <v>460</v>
      </c>
      <c r="MR460" s="350">
        <f>SUM($F$1643)</f>
        <v>197</v>
      </c>
      <c r="MS460" s="19" t="s">
        <v>67</v>
      </c>
      <c r="MT460" s="12">
        <f>MR460*1.2</f>
        <v>236.39999999999998</v>
      </c>
      <c r="MU460" s="12"/>
      <c r="MV460" s="21"/>
      <c r="MW460" s="19" t="s">
        <v>93</v>
      </c>
      <c r="MX460" s="347" t="s">
        <v>452</v>
      </c>
      <c r="NA460" s="350">
        <f>SUM($F$1147)</f>
        <v>9</v>
      </c>
      <c r="NB460" s="19" t="s">
        <v>67</v>
      </c>
      <c r="NC460" s="12">
        <f>NA460*1.2</f>
        <v>10.799999999999999</v>
      </c>
      <c r="ND460" s="12"/>
      <c r="NE460" s="21"/>
      <c r="NF460" s="19" t="s">
        <v>93</v>
      </c>
      <c r="NG460" s="347" t="s">
        <v>748</v>
      </c>
      <c r="NJ460" s="350">
        <f>SUM($F$1256)</f>
        <v>234</v>
      </c>
      <c r="NK460" s="19" t="s">
        <v>67</v>
      </c>
      <c r="NL460" s="12">
        <f>NJ460*1.2</f>
        <v>280.8</v>
      </c>
      <c r="NM460" s="12"/>
      <c r="NN460" s="21"/>
      <c r="NO460" s="19" t="s">
        <v>93</v>
      </c>
      <c r="NP460" s="347" t="s">
        <v>765</v>
      </c>
      <c r="NS460" s="350">
        <f>SUM($F$992)</f>
        <v>28</v>
      </c>
      <c r="NT460" s="19" t="s">
        <v>67</v>
      </c>
      <c r="NU460" s="12">
        <f>NS460*1.2</f>
        <v>33.6</v>
      </c>
      <c r="NV460" s="12"/>
      <c r="NW460" s="21"/>
      <c r="NX460" s="19" t="s">
        <v>93</v>
      </c>
      <c r="NY460" s="347" t="s">
        <v>520</v>
      </c>
      <c r="OB460" s="350">
        <f>SUM($F$1365)</f>
        <v>348</v>
      </c>
      <c r="OC460" s="19" t="s">
        <v>67</v>
      </c>
      <c r="OD460" s="12">
        <f>OB460*1.2</f>
        <v>417.59999999999997</v>
      </c>
      <c r="OE460" s="12"/>
      <c r="OF460" s="21"/>
      <c r="OG460" s="19" t="s">
        <v>93</v>
      </c>
      <c r="OH460" s="347" t="s">
        <v>447</v>
      </c>
      <c r="OK460" s="350">
        <f>SUM($F$1404)</f>
        <v>179</v>
      </c>
      <c r="OL460" s="19" t="s">
        <v>67</v>
      </c>
      <c r="OM460" s="12">
        <f>OK460*1.2</f>
        <v>214.79999999999998</v>
      </c>
      <c r="ON460" s="12"/>
      <c r="OO460" s="21"/>
      <c r="OP460" s="19" t="s">
        <v>93</v>
      </c>
      <c r="OQ460" s="347" t="s">
        <v>594</v>
      </c>
      <c r="OT460" s="350">
        <f>SUM($F$1496)</f>
        <v>31</v>
      </c>
      <c r="OU460" s="19" t="s">
        <v>67</v>
      </c>
      <c r="OV460" s="12">
        <f>OT460*1.2</f>
        <v>37.199999999999996</v>
      </c>
      <c r="OW460" s="12"/>
      <c r="OX460" s="21"/>
      <c r="OY460" s="19" t="s">
        <v>93</v>
      </c>
      <c r="OZ460" s="347" t="s">
        <v>520</v>
      </c>
      <c r="PC460" s="350">
        <f>SUM($F$1365)</f>
        <v>348</v>
      </c>
      <c r="PD460" s="19" t="s">
        <v>67</v>
      </c>
      <c r="PE460" s="12">
        <f>PC460*1.2</f>
        <v>417.59999999999997</v>
      </c>
      <c r="PF460" s="12"/>
      <c r="PG460" s="21"/>
      <c r="PH460" s="19" t="s">
        <v>93</v>
      </c>
      <c r="PI460" s="347" t="s">
        <v>447</v>
      </c>
      <c r="PL460" s="350">
        <f>SUM($F$1404)</f>
        <v>179</v>
      </c>
      <c r="PM460" s="19" t="s">
        <v>67</v>
      </c>
      <c r="PN460" s="12">
        <f>PL460*1.2</f>
        <v>214.79999999999998</v>
      </c>
      <c r="PO460" s="12"/>
      <c r="PP460" s="21"/>
      <c r="PQ460" s="19" t="s">
        <v>93</v>
      </c>
      <c r="PR460" s="347" t="s">
        <v>520</v>
      </c>
      <c r="PU460" s="350">
        <f>SUM($F$1365)</f>
        <v>348</v>
      </c>
      <c r="PV460" s="19" t="s">
        <v>67</v>
      </c>
      <c r="PW460" s="12">
        <f>PU460*1.2</f>
        <v>417.59999999999997</v>
      </c>
      <c r="PX460" s="12"/>
      <c r="PY460" s="21"/>
      <c r="PZ460" s="19" t="s">
        <v>93</v>
      </c>
      <c r="QA460" s="325" t="s">
        <v>189</v>
      </c>
      <c r="QD460" s="364" t="s">
        <v>189</v>
      </c>
      <c r="QE460" s="19" t="s">
        <v>67</v>
      </c>
      <c r="QF460" s="364" t="s">
        <v>189</v>
      </c>
      <c r="QG460" s="12"/>
      <c r="QH460" s="21"/>
      <c r="QI460" s="19" t="s">
        <v>93</v>
      </c>
      <c r="QJ460" s="347" t="s">
        <v>694</v>
      </c>
      <c r="QM460" s="350">
        <f>SUM($F$914)</f>
        <v>469</v>
      </c>
      <c r="QN460" s="19" t="s">
        <v>67</v>
      </c>
      <c r="QO460" s="12">
        <f>QM460*1.2</f>
        <v>562.79999999999995</v>
      </c>
      <c r="QP460" s="12"/>
      <c r="QQ460" s="21"/>
      <c r="QR460" s="19" t="s">
        <v>93</v>
      </c>
      <c r="QS460" s="368" t="s">
        <v>532</v>
      </c>
      <c r="QV460" s="350">
        <f>SUM($F$1668)</f>
        <v>0</v>
      </c>
      <c r="QW460" s="19" t="s">
        <v>67</v>
      </c>
      <c r="QX460" s="12">
        <f>QV460*1.2</f>
        <v>0</v>
      </c>
      <c r="QY460" s="12"/>
      <c r="QZ460" s="21"/>
      <c r="RA460" s="19" t="s">
        <v>93</v>
      </c>
      <c r="RB460" s="347" t="s">
        <v>582</v>
      </c>
      <c r="RE460" s="350">
        <f>SUM($F$1518)</f>
        <v>391</v>
      </c>
      <c r="RF460" s="19" t="s">
        <v>67</v>
      </c>
      <c r="RG460" s="12">
        <f>RE460*1.2</f>
        <v>469.2</v>
      </c>
      <c r="RH460" s="12"/>
      <c r="RI460" s="21"/>
      <c r="RJ460" s="19" t="s">
        <v>93</v>
      </c>
      <c r="RK460" s="347" t="s">
        <v>452</v>
      </c>
      <c r="RN460" s="350">
        <f>SUM($F$1147)</f>
        <v>9</v>
      </c>
      <c r="RO460" s="19" t="s">
        <v>67</v>
      </c>
      <c r="RP460" s="12">
        <f>RN460*1.2</f>
        <v>10.799999999999999</v>
      </c>
      <c r="RQ460" s="12"/>
      <c r="RR460" s="21"/>
      <c r="RS460" s="19" t="s">
        <v>93</v>
      </c>
      <c r="RT460" s="325" t="s">
        <v>189</v>
      </c>
      <c r="RW460" s="364" t="s">
        <v>189</v>
      </c>
      <c r="RX460" s="19" t="s">
        <v>67</v>
      </c>
      <c r="RY460" s="364" t="s">
        <v>189</v>
      </c>
      <c r="SA460" s="316"/>
      <c r="SB460" s="19" t="s">
        <v>93</v>
      </c>
      <c r="SC460" s="325" t="s">
        <v>189</v>
      </c>
      <c r="SF460" s="364" t="s">
        <v>189</v>
      </c>
      <c r="SG460" s="19" t="s">
        <v>67</v>
      </c>
      <c r="SH460" s="364" t="s">
        <v>189</v>
      </c>
      <c r="SJ460" s="316"/>
      <c r="SK460" s="19" t="s">
        <v>93</v>
      </c>
      <c r="SL460" s="325" t="s">
        <v>189</v>
      </c>
      <c r="SO460" s="364" t="s">
        <v>189</v>
      </c>
      <c r="SP460" s="19" t="s">
        <v>67</v>
      </c>
      <c r="SQ460" s="364" t="s">
        <v>189</v>
      </c>
      <c r="SS460" s="316"/>
      <c r="ST460" s="19" t="s">
        <v>93</v>
      </c>
      <c r="SU460" s="325" t="s">
        <v>189</v>
      </c>
      <c r="SX460" s="364" t="s">
        <v>189</v>
      </c>
      <c r="SY460" s="19" t="s">
        <v>67</v>
      </c>
      <c r="SZ460" s="364" t="s">
        <v>189</v>
      </c>
      <c r="TB460" s="316"/>
      <c r="TC460" s="19" t="s">
        <v>93</v>
      </c>
      <c r="TD460" s="347" t="s">
        <v>461</v>
      </c>
      <c r="TG460" s="350">
        <f>SUM($F$1281)</f>
        <v>5</v>
      </c>
      <c r="TH460" s="19" t="s">
        <v>67</v>
      </c>
      <c r="TI460" s="12">
        <f>TG460*1.2</f>
        <v>6</v>
      </c>
      <c r="TK460" s="316"/>
      <c r="TL460" s="19" t="s">
        <v>93</v>
      </c>
      <c r="TM460" s="347" t="s">
        <v>495</v>
      </c>
      <c r="TP460" s="350">
        <f>SUM($F$1680)</f>
        <v>106</v>
      </c>
      <c r="TQ460" s="19" t="s">
        <v>67</v>
      </c>
      <c r="TR460" s="12">
        <f>TP460*1.2</f>
        <v>127.19999999999999</v>
      </c>
      <c r="TT460" s="316"/>
      <c r="TU460" s="19" t="s">
        <v>93</v>
      </c>
      <c r="TV460" s="347" t="s">
        <v>468</v>
      </c>
      <c r="TY460" s="350">
        <f>SUM($F$1601)</f>
        <v>0</v>
      </c>
      <c r="TZ460" s="19" t="s">
        <v>67</v>
      </c>
      <c r="UA460" s="12">
        <f>TY460*1.2</f>
        <v>0</v>
      </c>
      <c r="UC460" s="316"/>
      <c r="UD460" s="19" t="s">
        <v>93</v>
      </c>
      <c r="UE460" s="361" t="s">
        <v>460</v>
      </c>
      <c r="UH460" s="350">
        <f>SUM($F$1643)</f>
        <v>197</v>
      </c>
      <c r="UI460" s="19" t="s">
        <v>67</v>
      </c>
      <c r="UJ460" s="12">
        <f>UH460*1.2</f>
        <v>236.39999999999998</v>
      </c>
      <c r="UL460" s="316"/>
      <c r="UM460" s="19" t="s">
        <v>93</v>
      </c>
      <c r="UN460" s="358" t="s">
        <v>495</v>
      </c>
      <c r="UQ460" s="350">
        <f>SUM($F$1680)</f>
        <v>106</v>
      </c>
      <c r="UR460" s="19" t="s">
        <v>67</v>
      </c>
      <c r="US460" s="12">
        <f>UQ460*1.2</f>
        <v>127.19999999999999</v>
      </c>
      <c r="UU460" s="316"/>
      <c r="UV460" s="19" t="s">
        <v>93</v>
      </c>
      <c r="UW460" s="347" t="s">
        <v>468</v>
      </c>
      <c r="UZ460" s="350">
        <f>SUM($F$1601)</f>
        <v>0</v>
      </c>
      <c r="VA460" s="19" t="s">
        <v>67</v>
      </c>
      <c r="VB460" s="12">
        <f>UZ460*1.2</f>
        <v>0</v>
      </c>
      <c r="VD460" s="316"/>
      <c r="VE460" s="19" t="s">
        <v>93</v>
      </c>
      <c r="VF460" s="347" t="s">
        <v>496</v>
      </c>
      <c r="VI460" s="350">
        <f>SUM($F$1144)</f>
        <v>42</v>
      </c>
      <c r="VJ460" s="19" t="s">
        <v>67</v>
      </c>
      <c r="VK460" s="12">
        <f>VI460*1.2</f>
        <v>50.4</v>
      </c>
      <c r="VM460" s="316"/>
      <c r="VN460" s="19" t="s">
        <v>93</v>
      </c>
      <c r="VO460" s="325" t="s">
        <v>595</v>
      </c>
      <c r="VR460" s="350">
        <f>SUM($F$1086)</f>
        <v>117</v>
      </c>
      <c r="VS460" s="19" t="s">
        <v>67</v>
      </c>
      <c r="VT460" s="12">
        <f>VR460*1.2</f>
        <v>140.4</v>
      </c>
      <c r="VV460" s="316"/>
      <c r="VW460" s="19" t="s">
        <v>93</v>
      </c>
      <c r="VX460" s="347" t="s">
        <v>623</v>
      </c>
      <c r="WA460" s="350">
        <f>SUM($F$754)</f>
        <v>185</v>
      </c>
      <c r="WB460" s="19" t="s">
        <v>67</v>
      </c>
      <c r="WC460" s="12">
        <f>WA460*1.2</f>
        <v>222</v>
      </c>
      <c r="WE460" s="316"/>
      <c r="WF460" s="19" t="s">
        <v>93</v>
      </c>
      <c r="WG460" s="347" t="s">
        <v>460</v>
      </c>
      <c r="WJ460" s="350">
        <f>SUM($F$1643)</f>
        <v>197</v>
      </c>
      <c r="WK460" s="19" t="s">
        <v>67</v>
      </c>
      <c r="WL460" s="12">
        <f>WJ460*1.2</f>
        <v>236.39999999999998</v>
      </c>
      <c r="WN460" s="316"/>
      <c r="WO460" s="19" t="s">
        <v>93</v>
      </c>
      <c r="WP460" s="347" t="s">
        <v>460</v>
      </c>
      <c r="WS460" s="350">
        <f>SUM($F$1643)</f>
        <v>197</v>
      </c>
      <c r="WT460" s="19" t="s">
        <v>67</v>
      </c>
      <c r="WU460" s="12">
        <f>WS460*1.2</f>
        <v>236.39999999999998</v>
      </c>
      <c r="WW460" s="316"/>
      <c r="WX460" s="19" t="s">
        <v>93</v>
      </c>
      <c r="WY460" s="347" t="s">
        <v>485</v>
      </c>
      <c r="XB460" s="350">
        <f>SUM($F$1558)</f>
        <v>228</v>
      </c>
      <c r="XC460" s="19" t="s">
        <v>67</v>
      </c>
      <c r="XD460" s="12">
        <f>XB460*1.2</f>
        <v>273.59999999999997</v>
      </c>
      <c r="XF460" s="316"/>
      <c r="XG460" s="19" t="s">
        <v>93</v>
      </c>
      <c r="XH460" s="347" t="s">
        <v>452</v>
      </c>
      <c r="XK460" s="350">
        <f>SUM($F$1147)</f>
        <v>9</v>
      </c>
      <c r="XL460" s="19" t="s">
        <v>67</v>
      </c>
      <c r="XM460" s="12">
        <f>XK460*1.2</f>
        <v>10.799999999999999</v>
      </c>
      <c r="XO460" s="316"/>
      <c r="XP460" s="19" t="s">
        <v>93</v>
      </c>
      <c r="XQ460" s="325" t="s">
        <v>460</v>
      </c>
      <c r="XT460" s="350">
        <f>SUM($F$1643)</f>
        <v>197</v>
      </c>
      <c r="XU460" s="19" t="s">
        <v>67</v>
      </c>
      <c r="XV460" s="12">
        <f>XT460*1.2</f>
        <v>236.39999999999998</v>
      </c>
      <c r="XX460" s="316"/>
      <c r="XY460" s="19" t="s">
        <v>93</v>
      </c>
      <c r="XZ460" s="347" t="s">
        <v>554</v>
      </c>
      <c r="YC460" s="350">
        <f>SUM($F$1718)</f>
        <v>80</v>
      </c>
      <c r="YD460" s="19" t="s">
        <v>67</v>
      </c>
      <c r="YE460" s="12">
        <f>YC460*1.2</f>
        <v>96</v>
      </c>
      <c r="YG460" s="316"/>
      <c r="YH460" s="19" t="s">
        <v>93</v>
      </c>
      <c r="YI460" s="366" t="s">
        <v>487</v>
      </c>
      <c r="YL460" s="350">
        <f>SUM($F$1056)</f>
        <v>212</v>
      </c>
      <c r="YM460" s="19" t="s">
        <v>67</v>
      </c>
      <c r="YN460" s="12">
        <f>YL460*1.2</f>
        <v>254.39999999999998</v>
      </c>
      <c r="YP460" s="316"/>
      <c r="YQ460" s="19" t="s">
        <v>93</v>
      </c>
      <c r="YR460" s="347" t="s">
        <v>496</v>
      </c>
      <c r="YU460" s="350">
        <f>SUM($F$1144)</f>
        <v>42</v>
      </c>
      <c r="YV460" s="19" t="s">
        <v>67</v>
      </c>
      <c r="YW460" s="12">
        <f>YU460*1.2</f>
        <v>50.4</v>
      </c>
      <c r="YY460" s="316"/>
      <c r="YZ460" s="19" t="s">
        <v>93</v>
      </c>
      <c r="ZA460" s="347" t="s">
        <v>536</v>
      </c>
      <c r="ZD460" s="350">
        <f>SUM($F$576)</f>
        <v>340</v>
      </c>
      <c r="ZE460" s="19" t="s">
        <v>67</v>
      </c>
      <c r="ZF460" s="12">
        <f>ZD460*1.2</f>
        <v>408</v>
      </c>
      <c r="ZH460" s="316"/>
      <c r="ZI460" s="19" t="s">
        <v>93</v>
      </c>
      <c r="ZJ460" s="347" t="s">
        <v>468</v>
      </c>
      <c r="ZM460" s="350">
        <f>SUM($F$1601)</f>
        <v>0</v>
      </c>
      <c r="ZN460" s="19" t="s">
        <v>67</v>
      </c>
      <c r="ZO460" s="12">
        <f>ZM460*1.2</f>
        <v>0</v>
      </c>
      <c r="ZQ460" s="316"/>
      <c r="ZR460" s="19" t="s">
        <v>93</v>
      </c>
      <c r="ZS460" s="347" t="s">
        <v>496</v>
      </c>
      <c r="ZV460" s="350">
        <f>SUM($F$1144)</f>
        <v>42</v>
      </c>
      <c r="ZW460" s="19" t="s">
        <v>67</v>
      </c>
      <c r="ZX460" s="12">
        <f>ZV460*1.2</f>
        <v>50.4</v>
      </c>
      <c r="ZZ460" s="316"/>
      <c r="AAA460" s="394"/>
      <c r="AAB460" s="341"/>
      <c r="AAC460" s="395"/>
      <c r="AAD460" s="395"/>
      <c r="AAE460" s="396"/>
      <c r="AAF460" s="394"/>
      <c r="AAG460" s="267"/>
      <c r="AAH460" s="395"/>
      <c r="AAI460" s="395"/>
      <c r="AAJ460" s="394"/>
      <c r="AAK460" s="341"/>
      <c r="AAL460" s="395"/>
      <c r="AAM460" s="395"/>
      <c r="AAN460" s="396"/>
      <c r="AAO460" s="394"/>
      <c r="AAP460" s="267"/>
      <c r="AAQ460" s="395"/>
      <c r="AAR460" s="395"/>
      <c r="AAS460" s="394"/>
      <c r="AAT460" s="341"/>
      <c r="AAU460" s="395"/>
      <c r="AAV460" s="395"/>
      <c r="AAW460" s="396"/>
      <c r="AAX460" s="394"/>
      <c r="AAY460" s="267"/>
      <c r="AAZ460" s="395"/>
      <c r="ABA460" s="395"/>
      <c r="ABB460" s="394"/>
      <c r="ABC460" s="341"/>
      <c r="ABD460" s="395"/>
      <c r="ABE460" s="395"/>
      <c r="ABF460" s="396"/>
      <c r="ABG460" s="394"/>
      <c r="ABH460" s="267"/>
      <c r="ABI460" s="395"/>
      <c r="ABJ460" s="395"/>
      <c r="ABK460" s="394"/>
      <c r="ABL460" s="341"/>
      <c r="ABM460" s="395"/>
      <c r="ABN460" s="395"/>
      <c r="ABO460" s="396"/>
      <c r="ABP460" s="394"/>
      <c r="ABQ460" s="267"/>
      <c r="ABR460" s="395"/>
      <c r="ABS460" s="395"/>
      <c r="ABT460" s="394"/>
      <c r="ABU460" s="341"/>
      <c r="ABV460" s="395"/>
      <c r="ABW460" s="395"/>
      <c r="ABX460" s="396"/>
      <c r="ABY460" s="394"/>
      <c r="ABZ460" s="267"/>
      <c r="ACA460" s="395"/>
      <c r="ACB460" s="395"/>
      <c r="ACC460" s="394"/>
      <c r="ACD460" s="341"/>
      <c r="ACE460" s="395"/>
      <c r="ACF460" s="395"/>
      <c r="ACG460" s="396"/>
      <c r="ACH460" s="394"/>
      <c r="ACI460" s="267"/>
      <c r="ACJ460" s="395"/>
      <c r="ACK460" s="395"/>
      <c r="ACL460" s="394"/>
      <c r="ACM460" s="341"/>
      <c r="ACN460" s="395"/>
      <c r="ACO460" s="395"/>
      <c r="ACP460" s="396"/>
      <c r="ACQ460" s="394"/>
      <c r="ACR460" s="267"/>
      <c r="ACS460" s="395"/>
      <c r="ACT460" s="395"/>
      <c r="ACU460" s="394"/>
      <c r="ACV460" s="341"/>
      <c r="ACW460" s="395"/>
      <c r="ACX460" s="395"/>
      <c r="ACY460" s="396"/>
      <c r="ACZ460" s="394"/>
      <c r="ADA460" s="267"/>
      <c r="ADB460" s="395"/>
      <c r="ADC460" s="395"/>
      <c r="ADD460" s="394"/>
      <c r="ADE460" s="341"/>
      <c r="ADF460" s="395"/>
      <c r="ADG460" s="395"/>
      <c r="ADH460" s="396"/>
      <c r="ADI460" s="394"/>
      <c r="ADJ460" s="267"/>
      <c r="ADK460" s="395"/>
      <c r="ADL460" s="395"/>
      <c r="ADM460" s="394"/>
      <c r="ADN460" s="341"/>
      <c r="ADO460" s="395"/>
      <c r="ADP460" s="395"/>
      <c r="ADQ460" s="396"/>
      <c r="ADR460" s="394"/>
      <c r="ADS460" s="267"/>
      <c r="ADT460" s="395"/>
      <c r="ADU460" s="395"/>
      <c r="ADV460" s="394"/>
      <c r="ADW460" s="341"/>
      <c r="ADX460" s="395"/>
      <c r="ADY460" s="395"/>
      <c r="ADZ460" s="396"/>
      <c r="AEA460" s="394"/>
      <c r="AEB460" s="267"/>
      <c r="AEC460" s="395"/>
      <c r="AED460" s="395"/>
    </row>
    <row r="461" spans="1:810" s="20" customFormat="1" ht="15">
      <c r="A461" s="19" t="s">
        <v>94</v>
      </c>
      <c r="B461" s="347" t="s">
        <v>623</v>
      </c>
      <c r="D461" s="350"/>
      <c r="E461" s="350">
        <f>SUM($F$754)</f>
        <v>185</v>
      </c>
      <c r="F461" s="19" t="s">
        <v>69</v>
      </c>
      <c r="G461" s="12">
        <f>E461*1.1</f>
        <v>203.50000000000003</v>
      </c>
      <c r="H461" s="12"/>
      <c r="I461" s="21"/>
      <c r="J461" s="19" t="s">
        <v>94</v>
      </c>
      <c r="K461" s="347" t="s">
        <v>485</v>
      </c>
      <c r="N461" s="350">
        <f>SUM($F$1558)</f>
        <v>228</v>
      </c>
      <c r="O461" s="19" t="s">
        <v>69</v>
      </c>
      <c r="P461" s="12">
        <f>N461*1.1</f>
        <v>250.8</v>
      </c>
      <c r="Q461" s="12"/>
      <c r="R461" s="21"/>
      <c r="S461" s="19" t="s">
        <v>94</v>
      </c>
      <c r="T461" s="347" t="s">
        <v>520</v>
      </c>
      <c r="W461" s="350">
        <f>SUM($F$1365)</f>
        <v>348</v>
      </c>
      <c r="X461" s="19" t="s">
        <v>69</v>
      </c>
      <c r="Y461" s="12">
        <f>W461*1.1</f>
        <v>382.8</v>
      </c>
      <c r="Z461" s="12"/>
      <c r="AA461" s="21"/>
      <c r="AB461" s="19" t="s">
        <v>94</v>
      </c>
      <c r="AC461" s="347" t="s">
        <v>485</v>
      </c>
      <c r="AF461" s="350">
        <f>SUM($F$1558)</f>
        <v>228</v>
      </c>
      <c r="AG461" s="19" t="s">
        <v>69</v>
      </c>
      <c r="AH461" s="12">
        <f>AF461*1.1</f>
        <v>250.8</v>
      </c>
      <c r="AI461" s="12"/>
      <c r="AJ461" s="21"/>
      <c r="AK461" s="19" t="s">
        <v>94</v>
      </c>
      <c r="AL461" s="347" t="s">
        <v>765</v>
      </c>
      <c r="AO461" s="350">
        <f>SUM($F$992)</f>
        <v>28</v>
      </c>
      <c r="AP461" s="19" t="s">
        <v>69</v>
      </c>
      <c r="AQ461" s="12">
        <f>AO461*1.1</f>
        <v>30.800000000000004</v>
      </c>
      <c r="AR461" s="12"/>
      <c r="AS461" s="21"/>
      <c r="AT461" s="19" t="s">
        <v>94</v>
      </c>
      <c r="AU461" s="347" t="s">
        <v>485</v>
      </c>
      <c r="AX461" s="350">
        <f>SUM($F$1558)</f>
        <v>228</v>
      </c>
      <c r="AY461" s="19" t="s">
        <v>69</v>
      </c>
      <c r="AZ461" s="12">
        <f>AX461*1.1</f>
        <v>250.8</v>
      </c>
      <c r="BA461" s="12"/>
      <c r="BB461" s="21"/>
      <c r="BC461" s="19" t="s">
        <v>94</v>
      </c>
      <c r="BD461" s="347" t="s">
        <v>765</v>
      </c>
      <c r="BG461" s="350">
        <f>SUM($F$992)</f>
        <v>28</v>
      </c>
      <c r="BH461" s="19" t="s">
        <v>69</v>
      </c>
      <c r="BI461" s="12">
        <f>BG461*1.1</f>
        <v>30.800000000000004</v>
      </c>
      <c r="BJ461" s="12"/>
      <c r="BK461" s="21"/>
      <c r="BL461" s="19" t="s">
        <v>94</v>
      </c>
      <c r="BM461" s="347" t="s">
        <v>627</v>
      </c>
      <c r="BP461" s="350">
        <f>SUM($F$1395)</f>
        <v>24</v>
      </c>
      <c r="BQ461" s="19" t="s">
        <v>69</v>
      </c>
      <c r="BR461" s="12">
        <f>BP461*1.1</f>
        <v>26.400000000000002</v>
      </c>
      <c r="BS461" s="12"/>
      <c r="BT461" s="21"/>
      <c r="BU461" s="19" t="s">
        <v>94</v>
      </c>
      <c r="BV461" s="347" t="s">
        <v>460</v>
      </c>
      <c r="BY461" s="350">
        <f>SUM($F$1643)</f>
        <v>197</v>
      </c>
      <c r="BZ461" s="19" t="s">
        <v>69</v>
      </c>
      <c r="CA461" s="12">
        <f>BY461*1.1</f>
        <v>216.70000000000002</v>
      </c>
      <c r="CB461" s="12"/>
      <c r="CC461" s="21"/>
      <c r="CD461" s="19" t="s">
        <v>94</v>
      </c>
      <c r="CE461" s="347" t="s">
        <v>452</v>
      </c>
      <c r="CH461" s="350">
        <f>SUM($F$1147)</f>
        <v>9</v>
      </c>
      <c r="CI461" s="19" t="s">
        <v>69</v>
      </c>
      <c r="CJ461" s="12">
        <f>CH461*1.1</f>
        <v>9.9</v>
      </c>
      <c r="CK461" s="12"/>
      <c r="CL461" s="21"/>
      <c r="CM461" s="19" t="s">
        <v>94</v>
      </c>
      <c r="CN461" s="347" t="s">
        <v>536</v>
      </c>
      <c r="CQ461" s="350">
        <f>SUM($F$576)</f>
        <v>340</v>
      </c>
      <c r="CR461" s="19" t="s">
        <v>69</v>
      </c>
      <c r="CS461" s="12">
        <f>CQ461*1.1</f>
        <v>374.00000000000006</v>
      </c>
      <c r="CT461" s="12"/>
      <c r="CU461" s="21"/>
      <c r="CV461" s="19" t="s">
        <v>94</v>
      </c>
      <c r="CW461" s="347" t="s">
        <v>452</v>
      </c>
      <c r="CZ461" s="350">
        <f>SUM($F$1147)</f>
        <v>9</v>
      </c>
      <c r="DA461" s="19" t="s">
        <v>69</v>
      </c>
      <c r="DB461" s="12">
        <f>CZ461*1.1</f>
        <v>9.9</v>
      </c>
      <c r="DC461" s="12"/>
      <c r="DD461" s="21"/>
      <c r="DE461" s="19" t="s">
        <v>94</v>
      </c>
      <c r="DF461" s="347" t="s">
        <v>520</v>
      </c>
      <c r="DI461" s="350">
        <f>SUM($F$1365)</f>
        <v>348</v>
      </c>
      <c r="DJ461" s="19" t="s">
        <v>69</v>
      </c>
      <c r="DK461" s="12">
        <f>DI461*1.1</f>
        <v>382.8</v>
      </c>
      <c r="DL461" s="12"/>
      <c r="DM461" s="21"/>
      <c r="DN461" s="19" t="s">
        <v>94</v>
      </c>
      <c r="DO461" s="347" t="s">
        <v>452</v>
      </c>
      <c r="DR461" s="350">
        <f>SUM($F$1147)</f>
        <v>9</v>
      </c>
      <c r="DS461" s="19" t="s">
        <v>69</v>
      </c>
      <c r="DT461" s="12">
        <f>DR461*1.1</f>
        <v>9.9</v>
      </c>
      <c r="DU461" s="12"/>
      <c r="DV461" s="21"/>
      <c r="DW461" s="19" t="s">
        <v>94</v>
      </c>
      <c r="DX461" s="347" t="s">
        <v>460</v>
      </c>
      <c r="EA461" s="350">
        <f>SUM($F$1643)</f>
        <v>197</v>
      </c>
      <c r="EB461" s="19" t="s">
        <v>69</v>
      </c>
      <c r="EC461" s="12">
        <f>EA461*1.1</f>
        <v>216.70000000000002</v>
      </c>
      <c r="ED461" s="12"/>
      <c r="EE461" s="21"/>
      <c r="EF461" s="19" t="s">
        <v>94</v>
      </c>
      <c r="EG461" s="347" t="s">
        <v>468</v>
      </c>
      <c r="EJ461" s="350">
        <f>SUM($F$1601)</f>
        <v>0</v>
      </c>
      <c r="EK461" s="19" t="s">
        <v>69</v>
      </c>
      <c r="EL461" s="12">
        <f>EJ461*1.1</f>
        <v>0</v>
      </c>
      <c r="EM461" s="12"/>
      <c r="EN461" s="21"/>
      <c r="EO461" s="19" t="s">
        <v>94</v>
      </c>
      <c r="EP461" s="347" t="s">
        <v>716</v>
      </c>
      <c r="ES461" s="350">
        <f>SUM($F$1095)</f>
        <v>75</v>
      </c>
      <c r="ET461" s="19" t="s">
        <v>69</v>
      </c>
      <c r="EU461" s="12">
        <f>ES461*1.1</f>
        <v>82.5</v>
      </c>
      <c r="EV461" s="12"/>
      <c r="EW461" s="21"/>
      <c r="EX461" s="19" t="s">
        <v>94</v>
      </c>
      <c r="EY461" s="368" t="s">
        <v>460</v>
      </c>
      <c r="FB461" s="350">
        <f>SUM($F$1643)</f>
        <v>197</v>
      </c>
      <c r="FC461" s="19" t="s">
        <v>69</v>
      </c>
      <c r="FD461" s="12">
        <f>FB461*1.1</f>
        <v>216.70000000000002</v>
      </c>
      <c r="FE461" s="12"/>
      <c r="FF461" s="21"/>
      <c r="FG461" s="19" t="s">
        <v>94</v>
      </c>
      <c r="FH461" s="347" t="s">
        <v>520</v>
      </c>
      <c r="FK461" s="350">
        <f>SUM($F$1365)</f>
        <v>348</v>
      </c>
      <c r="FL461" s="19" t="s">
        <v>69</v>
      </c>
      <c r="FM461" s="12">
        <f>FK461*1.1</f>
        <v>382.8</v>
      </c>
      <c r="FN461" s="12"/>
      <c r="FO461" s="21"/>
      <c r="FP461" s="19" t="s">
        <v>94</v>
      </c>
      <c r="FQ461" s="347" t="s">
        <v>520</v>
      </c>
      <c r="FT461" s="350">
        <f>SUM($F$1365)</f>
        <v>348</v>
      </c>
      <c r="FU461" s="19" t="s">
        <v>69</v>
      </c>
      <c r="FV461" s="12">
        <f>FT461*1.1</f>
        <v>382.8</v>
      </c>
      <c r="FW461" s="12"/>
      <c r="FX461" s="21"/>
      <c r="FY461" s="19" t="s">
        <v>94</v>
      </c>
      <c r="FZ461" s="347" t="s">
        <v>460</v>
      </c>
      <c r="GC461" s="350">
        <f>SUM($F$1643)</f>
        <v>197</v>
      </c>
      <c r="GD461" s="19" t="s">
        <v>69</v>
      </c>
      <c r="GE461" s="12">
        <f>GC461*1.1</f>
        <v>216.70000000000002</v>
      </c>
      <c r="GF461" s="12"/>
      <c r="GG461" s="21"/>
      <c r="GH461" s="19" t="s">
        <v>94</v>
      </c>
      <c r="GI461" s="347" t="s">
        <v>539</v>
      </c>
      <c r="GL461" s="350">
        <f>SUM($F$1559)</f>
        <v>6</v>
      </c>
      <c r="GM461" s="19" t="s">
        <v>69</v>
      </c>
      <c r="GN461" s="12">
        <f>GL461*1.1</f>
        <v>6.6000000000000005</v>
      </c>
      <c r="GO461" s="12"/>
      <c r="GP461" s="21"/>
      <c r="GQ461" s="19" t="s">
        <v>94</v>
      </c>
      <c r="GR461" s="347" t="s">
        <v>485</v>
      </c>
      <c r="GU461" s="350">
        <f>SUM($F$1558)</f>
        <v>228</v>
      </c>
      <c r="GV461" s="19" t="s">
        <v>69</v>
      </c>
      <c r="GW461" s="12">
        <f>GU461*1.1</f>
        <v>250.8</v>
      </c>
      <c r="GX461" s="12"/>
      <c r="GY461" s="21"/>
      <c r="GZ461" s="19" t="s">
        <v>94</v>
      </c>
      <c r="HA461" s="347" t="s">
        <v>571</v>
      </c>
      <c r="HD461" s="350">
        <f>SUM($F$618)</f>
        <v>46</v>
      </c>
      <c r="HE461" s="19" t="s">
        <v>69</v>
      </c>
      <c r="HF461" s="12">
        <f>HD461*1.1</f>
        <v>50.6</v>
      </c>
      <c r="HG461" s="12"/>
      <c r="HH461" s="21"/>
      <c r="HI461" s="19" t="s">
        <v>94</v>
      </c>
      <c r="HJ461" s="347" t="s">
        <v>495</v>
      </c>
      <c r="HM461" s="350">
        <f>SUM($F$1680)</f>
        <v>106</v>
      </c>
      <c r="HN461" s="19" t="s">
        <v>69</v>
      </c>
      <c r="HO461" s="12">
        <f>HM461*1.1</f>
        <v>116.60000000000001</v>
      </c>
      <c r="HP461" s="12"/>
      <c r="HQ461" s="21"/>
      <c r="HR461" s="19" t="s">
        <v>94</v>
      </c>
      <c r="HS461" s="347" t="s">
        <v>765</v>
      </c>
      <c r="HV461" s="350">
        <f>SUM($F$992)</f>
        <v>28</v>
      </c>
      <c r="HW461" s="19" t="s">
        <v>69</v>
      </c>
      <c r="HX461" s="12">
        <f>HV461*1.1</f>
        <v>30.800000000000004</v>
      </c>
      <c r="HY461" s="12"/>
      <c r="HZ461" s="21"/>
      <c r="IA461" s="19" t="s">
        <v>94</v>
      </c>
      <c r="IB461" s="347" t="s">
        <v>431</v>
      </c>
      <c r="IE461" s="350">
        <f>SUM($F$833)</f>
        <v>330</v>
      </c>
      <c r="IF461" s="19" t="s">
        <v>69</v>
      </c>
      <c r="IG461" s="12">
        <f>IE461*1.1</f>
        <v>363.00000000000006</v>
      </c>
      <c r="IH461" s="12"/>
      <c r="II461" s="21"/>
      <c r="IJ461" s="19" t="s">
        <v>94</v>
      </c>
      <c r="IK461" s="347" t="s">
        <v>496</v>
      </c>
      <c r="IN461" s="350">
        <f>SUM($F$1144)</f>
        <v>42</v>
      </c>
      <c r="IO461" s="19" t="s">
        <v>69</v>
      </c>
      <c r="IP461" s="12">
        <f>IN461*1.1</f>
        <v>46.2</v>
      </c>
      <c r="IQ461" s="12"/>
      <c r="IR461" s="21"/>
      <c r="IS461" s="19" t="s">
        <v>94</v>
      </c>
      <c r="IT461" s="325" t="s">
        <v>189</v>
      </c>
      <c r="IW461" s="364" t="s">
        <v>189</v>
      </c>
      <c r="IX461" s="19" t="s">
        <v>69</v>
      </c>
      <c r="IY461" s="364" t="s">
        <v>189</v>
      </c>
      <c r="IZ461" s="12"/>
      <c r="JA461" s="21"/>
      <c r="JB461" s="19" t="s">
        <v>94</v>
      </c>
      <c r="JC461" s="347" t="s">
        <v>554</v>
      </c>
      <c r="JF461" s="350">
        <f>SUM($F$1718)</f>
        <v>80</v>
      </c>
      <c r="JG461" s="19" t="s">
        <v>69</v>
      </c>
      <c r="JH461" s="12">
        <f>JF461*1.1</f>
        <v>88</v>
      </c>
      <c r="JI461" s="12"/>
      <c r="JJ461" s="21"/>
      <c r="JK461" s="19" t="s">
        <v>94</v>
      </c>
      <c r="JL461" s="347" t="s">
        <v>765</v>
      </c>
      <c r="JO461" s="350">
        <f>SUM($F$992)</f>
        <v>28</v>
      </c>
      <c r="JP461" s="19" t="s">
        <v>69</v>
      </c>
      <c r="JQ461" s="12">
        <f>JO461*1.1</f>
        <v>30.800000000000004</v>
      </c>
      <c r="JR461" s="12"/>
      <c r="JS461" s="21"/>
      <c r="JT461" s="19" t="s">
        <v>94</v>
      </c>
      <c r="JU461" s="347" t="s">
        <v>632</v>
      </c>
      <c r="JX461" s="350">
        <f>SUM($F$1277)</f>
        <v>58</v>
      </c>
      <c r="JY461" s="19" t="s">
        <v>69</v>
      </c>
      <c r="JZ461" s="12">
        <f>JX461*1.1</f>
        <v>63.800000000000004</v>
      </c>
      <c r="KA461" s="12"/>
      <c r="KB461" s="21"/>
      <c r="KC461" s="19" t="s">
        <v>94</v>
      </c>
      <c r="KD461" s="347" t="s">
        <v>536</v>
      </c>
      <c r="KG461" s="350">
        <f>SUM($F$576)</f>
        <v>340</v>
      </c>
      <c r="KH461" s="19" t="s">
        <v>69</v>
      </c>
      <c r="KI461" s="12">
        <f>KG461*1.1</f>
        <v>374.00000000000006</v>
      </c>
      <c r="KJ461" s="12"/>
      <c r="KK461" s="21"/>
      <c r="KL461" s="19" t="s">
        <v>94</v>
      </c>
      <c r="KM461" s="347" t="s">
        <v>452</v>
      </c>
      <c r="KP461" s="350">
        <f>SUM($F$1147)</f>
        <v>9</v>
      </c>
      <c r="KQ461" s="19" t="s">
        <v>69</v>
      </c>
      <c r="KR461" s="12">
        <f>KP461*1.1</f>
        <v>9.9</v>
      </c>
      <c r="KS461" s="12"/>
      <c r="KT461" s="21"/>
      <c r="KU461" s="19" t="s">
        <v>94</v>
      </c>
      <c r="KV461" s="347" t="s">
        <v>485</v>
      </c>
      <c r="KY461" s="350">
        <f>SUM($F$1558)</f>
        <v>228</v>
      </c>
      <c r="KZ461" s="19" t="s">
        <v>69</v>
      </c>
      <c r="LA461" s="12">
        <f>KY461*1.1</f>
        <v>250.8</v>
      </c>
      <c r="LB461" s="12"/>
      <c r="LC461" s="21"/>
      <c r="LD461" s="19" t="s">
        <v>94</v>
      </c>
      <c r="LE461" s="347" t="s">
        <v>539</v>
      </c>
      <c r="LH461" s="350">
        <f>SUM($F$1559)</f>
        <v>6</v>
      </c>
      <c r="LI461" s="19" t="s">
        <v>69</v>
      </c>
      <c r="LJ461" s="12">
        <f>LH461*1.1</f>
        <v>6.6000000000000005</v>
      </c>
      <c r="LK461" s="12"/>
      <c r="LL461" s="21"/>
      <c r="LM461" s="19" t="s">
        <v>94</v>
      </c>
      <c r="LN461" s="347" t="s">
        <v>765</v>
      </c>
      <c r="LQ461" s="350">
        <f>SUM($F$992)</f>
        <v>28</v>
      </c>
      <c r="LR461" s="19" t="s">
        <v>69</v>
      </c>
      <c r="LS461" s="12">
        <f>LQ461*1.1</f>
        <v>30.800000000000004</v>
      </c>
      <c r="LT461" s="12"/>
      <c r="LU461" s="21"/>
      <c r="LV461" s="19" t="s">
        <v>94</v>
      </c>
      <c r="LW461" s="347" t="s">
        <v>853</v>
      </c>
      <c r="LZ461" s="350">
        <f>SUM($F$1698)</f>
        <v>212</v>
      </c>
      <c r="MA461" s="19" t="s">
        <v>69</v>
      </c>
      <c r="MB461" s="12">
        <f>LZ461*1.1</f>
        <v>233.20000000000002</v>
      </c>
      <c r="MC461" s="12"/>
      <c r="MD461" s="21"/>
      <c r="ME461" s="19" t="s">
        <v>94</v>
      </c>
      <c r="MF461" s="347" t="s">
        <v>553</v>
      </c>
      <c r="MI461" s="350">
        <f>SUM($F$1017)</f>
        <v>105</v>
      </c>
      <c r="MJ461" s="19" t="s">
        <v>69</v>
      </c>
      <c r="MK461" s="12">
        <f>MI461*1.1</f>
        <v>115.50000000000001</v>
      </c>
      <c r="ML461" s="12"/>
      <c r="MM461" s="21"/>
      <c r="MN461" s="19" t="s">
        <v>94</v>
      </c>
      <c r="MO461" s="347" t="s">
        <v>553</v>
      </c>
      <c r="MR461" s="350">
        <f>SUM($F$1017)</f>
        <v>105</v>
      </c>
      <c r="MS461" s="19" t="s">
        <v>69</v>
      </c>
      <c r="MT461" s="12">
        <f>MR461*1.1</f>
        <v>115.50000000000001</v>
      </c>
      <c r="MU461" s="12"/>
      <c r="MV461" s="21"/>
      <c r="MW461" s="19" t="s">
        <v>94</v>
      </c>
      <c r="MX461" s="347" t="s">
        <v>460</v>
      </c>
      <c r="NA461" s="350">
        <f>SUM($F$1643)</f>
        <v>197</v>
      </c>
      <c r="NB461" s="19" t="s">
        <v>69</v>
      </c>
      <c r="NC461" s="12">
        <f>NA461*1.1</f>
        <v>216.70000000000002</v>
      </c>
      <c r="ND461" s="12"/>
      <c r="NE461" s="21"/>
      <c r="NF461" s="19" t="s">
        <v>94</v>
      </c>
      <c r="NG461" s="347" t="s">
        <v>595</v>
      </c>
      <c r="NJ461" s="350">
        <f>SUM($F$1086)</f>
        <v>117</v>
      </c>
      <c r="NK461" s="19" t="s">
        <v>69</v>
      </c>
      <c r="NL461" s="12">
        <f>NJ461*1.1</f>
        <v>128.70000000000002</v>
      </c>
      <c r="NM461" s="12"/>
      <c r="NN461" s="21"/>
      <c r="NO461" s="19" t="s">
        <v>94</v>
      </c>
      <c r="NP461" s="347" t="s">
        <v>694</v>
      </c>
      <c r="NS461" s="350">
        <f>SUM($F$914)</f>
        <v>469</v>
      </c>
      <c r="NT461" s="19" t="s">
        <v>69</v>
      </c>
      <c r="NU461" s="12">
        <f>NS461*1.1</f>
        <v>515.90000000000009</v>
      </c>
      <c r="NV461" s="12"/>
      <c r="NW461" s="21"/>
      <c r="NX461" s="19" t="s">
        <v>94</v>
      </c>
      <c r="NY461" s="347" t="s">
        <v>674</v>
      </c>
      <c r="OB461" s="350">
        <f>SUM($F$709)</f>
        <v>98</v>
      </c>
      <c r="OC461" s="19" t="s">
        <v>69</v>
      </c>
      <c r="OD461" s="12">
        <f>OB461*1.1</f>
        <v>107.80000000000001</v>
      </c>
      <c r="OE461" s="12"/>
      <c r="OF461" s="21"/>
      <c r="OG461" s="19" t="s">
        <v>94</v>
      </c>
      <c r="OH461" s="347" t="s">
        <v>554</v>
      </c>
      <c r="OK461" s="350">
        <f>SUM($F$1718)</f>
        <v>80</v>
      </c>
      <c r="OL461" s="19" t="s">
        <v>69</v>
      </c>
      <c r="OM461" s="12">
        <f>OK461*1.1</f>
        <v>88</v>
      </c>
      <c r="ON461" s="12"/>
      <c r="OO461" s="21"/>
      <c r="OP461" s="19" t="s">
        <v>94</v>
      </c>
      <c r="OQ461" s="347" t="s">
        <v>623</v>
      </c>
      <c r="OT461" s="350">
        <f>SUM($F$754)</f>
        <v>185</v>
      </c>
      <c r="OU461" s="19" t="s">
        <v>69</v>
      </c>
      <c r="OV461" s="12">
        <f>OT461*1.1</f>
        <v>203.50000000000003</v>
      </c>
      <c r="OW461" s="12"/>
      <c r="OX461" s="21"/>
      <c r="OY461" s="19" t="s">
        <v>94</v>
      </c>
      <c r="OZ461" s="347" t="s">
        <v>452</v>
      </c>
      <c r="PC461" s="350">
        <f>SUM($F$1147)</f>
        <v>9</v>
      </c>
      <c r="PD461" s="19" t="s">
        <v>69</v>
      </c>
      <c r="PE461" s="12">
        <f>PC461*1.1</f>
        <v>9.9</v>
      </c>
      <c r="PF461" s="12"/>
      <c r="PG461" s="21"/>
      <c r="PH461" s="19" t="s">
        <v>94</v>
      </c>
      <c r="PI461" s="347" t="s">
        <v>554</v>
      </c>
      <c r="PL461" s="350">
        <f>SUM($F$1718)</f>
        <v>80</v>
      </c>
      <c r="PM461" s="19" t="s">
        <v>69</v>
      </c>
      <c r="PN461" s="12">
        <f>PL461*1.1</f>
        <v>88</v>
      </c>
      <c r="PO461" s="12"/>
      <c r="PP461" s="21"/>
      <c r="PQ461" s="19" t="s">
        <v>94</v>
      </c>
      <c r="PR461" s="347" t="s">
        <v>452</v>
      </c>
      <c r="PU461" s="350">
        <f>SUM($F$1147)</f>
        <v>9</v>
      </c>
      <c r="PV461" s="19" t="s">
        <v>69</v>
      </c>
      <c r="PW461" s="12">
        <f>PU461*1.1</f>
        <v>9.9</v>
      </c>
      <c r="PX461" s="12"/>
      <c r="PY461" s="21"/>
      <c r="PZ461" s="19" t="s">
        <v>94</v>
      </c>
      <c r="QA461" s="325" t="s">
        <v>189</v>
      </c>
      <c r="QD461" s="364" t="s">
        <v>189</v>
      </c>
      <c r="QE461" s="19" t="s">
        <v>69</v>
      </c>
      <c r="QF461" s="364" t="s">
        <v>189</v>
      </c>
      <c r="QG461" s="12"/>
      <c r="QH461" s="21"/>
      <c r="QI461" s="19" t="s">
        <v>94</v>
      </c>
      <c r="QJ461" s="347" t="s">
        <v>539</v>
      </c>
      <c r="QM461" s="350">
        <f>SUM($F$1559)</f>
        <v>6</v>
      </c>
      <c r="QN461" s="19" t="s">
        <v>69</v>
      </c>
      <c r="QO461" s="12">
        <f>QM461*1.1</f>
        <v>6.6000000000000005</v>
      </c>
      <c r="QP461" s="12"/>
      <c r="QQ461" s="21"/>
      <c r="QR461" s="19" t="s">
        <v>94</v>
      </c>
      <c r="QS461" s="368" t="s">
        <v>495</v>
      </c>
      <c r="QV461" s="350">
        <f>SUM($F$1680)</f>
        <v>106</v>
      </c>
      <c r="QW461" s="19" t="s">
        <v>69</v>
      </c>
      <c r="QX461" s="12">
        <f>QV461*1.1</f>
        <v>116.60000000000001</v>
      </c>
      <c r="QY461" s="12"/>
      <c r="QZ461" s="21"/>
      <c r="RA461" s="19" t="s">
        <v>94</v>
      </c>
      <c r="RB461" s="347" t="s">
        <v>638</v>
      </c>
      <c r="RE461" s="350">
        <f>SUM($F$834)</f>
        <v>101</v>
      </c>
      <c r="RF461" s="19" t="s">
        <v>69</v>
      </c>
      <c r="RG461" s="12">
        <f>RE461*1.1</f>
        <v>111.10000000000001</v>
      </c>
      <c r="RH461" s="12"/>
      <c r="RI461" s="21"/>
      <c r="RJ461" s="19" t="s">
        <v>94</v>
      </c>
      <c r="RK461" s="347" t="s">
        <v>853</v>
      </c>
      <c r="RN461" s="350">
        <f>SUM($F$1698)</f>
        <v>212</v>
      </c>
      <c r="RO461" s="19" t="s">
        <v>69</v>
      </c>
      <c r="RP461" s="12">
        <f>RN461*1.1</f>
        <v>233.20000000000002</v>
      </c>
      <c r="RQ461" s="12"/>
      <c r="RR461" s="21"/>
      <c r="RS461" s="19" t="s">
        <v>94</v>
      </c>
      <c r="RT461" s="325" t="s">
        <v>189</v>
      </c>
      <c r="RW461" s="364" t="s">
        <v>189</v>
      </c>
      <c r="RX461" s="19" t="s">
        <v>69</v>
      </c>
      <c r="RY461" s="364" t="s">
        <v>189</v>
      </c>
      <c r="SA461" s="316"/>
      <c r="SB461" s="19" t="s">
        <v>94</v>
      </c>
      <c r="SC461" s="325" t="s">
        <v>189</v>
      </c>
      <c r="SF461" s="364" t="s">
        <v>189</v>
      </c>
      <c r="SG461" s="19" t="s">
        <v>69</v>
      </c>
      <c r="SH461" s="364" t="s">
        <v>189</v>
      </c>
      <c r="SJ461" s="316"/>
      <c r="SK461" s="19" t="s">
        <v>94</v>
      </c>
      <c r="SL461" s="325" t="s">
        <v>189</v>
      </c>
      <c r="SO461" s="364" t="s">
        <v>189</v>
      </c>
      <c r="SP461" s="19" t="s">
        <v>69</v>
      </c>
      <c r="SQ461" s="364" t="s">
        <v>189</v>
      </c>
      <c r="SS461" s="316"/>
      <c r="ST461" s="19" t="s">
        <v>94</v>
      </c>
      <c r="SU461" s="325" t="s">
        <v>189</v>
      </c>
      <c r="SX461" s="364" t="s">
        <v>189</v>
      </c>
      <c r="SY461" s="19" t="s">
        <v>69</v>
      </c>
      <c r="SZ461" s="364" t="s">
        <v>189</v>
      </c>
      <c r="TB461" s="316"/>
      <c r="TC461" s="19" t="s">
        <v>94</v>
      </c>
      <c r="TD461" s="347" t="s">
        <v>520</v>
      </c>
      <c r="TG461" s="350">
        <f>SUM($F$1365)</f>
        <v>348</v>
      </c>
      <c r="TH461" s="19" t="s">
        <v>69</v>
      </c>
      <c r="TI461" s="12">
        <f>TG461*1.1</f>
        <v>382.8</v>
      </c>
      <c r="TK461" s="316"/>
      <c r="TL461" s="19" t="s">
        <v>94</v>
      </c>
      <c r="TM461" s="347" t="s">
        <v>748</v>
      </c>
      <c r="TP461" s="350">
        <f>SUM($F$1256)</f>
        <v>234</v>
      </c>
      <c r="TQ461" s="19" t="s">
        <v>69</v>
      </c>
      <c r="TR461" s="12">
        <f>TP461*1.1</f>
        <v>257.40000000000003</v>
      </c>
      <c r="TT461" s="316"/>
      <c r="TU461" s="19" t="s">
        <v>94</v>
      </c>
      <c r="TV461" s="347" t="s">
        <v>495</v>
      </c>
      <c r="TY461" s="350">
        <f>SUM($F$1680)</f>
        <v>106</v>
      </c>
      <c r="TZ461" s="19" t="s">
        <v>69</v>
      </c>
      <c r="UA461" s="12">
        <f>TY461*1.1</f>
        <v>116.60000000000001</v>
      </c>
      <c r="UC461" s="316"/>
      <c r="UD461" s="19" t="s">
        <v>94</v>
      </c>
      <c r="UE461" s="361" t="s">
        <v>452</v>
      </c>
      <c r="UH461" s="350">
        <f>SUM($F$1147)</f>
        <v>9</v>
      </c>
      <c r="UI461" s="19" t="s">
        <v>69</v>
      </c>
      <c r="UJ461" s="12">
        <f>UH461*1.1</f>
        <v>9.9</v>
      </c>
      <c r="UL461" s="316"/>
      <c r="UM461" s="19" t="s">
        <v>94</v>
      </c>
      <c r="UN461" s="358" t="s">
        <v>594</v>
      </c>
      <c r="UQ461" s="350">
        <f>SUM($F$1496)</f>
        <v>31</v>
      </c>
      <c r="UR461" s="19" t="s">
        <v>69</v>
      </c>
      <c r="US461" s="12">
        <f>UQ461*1.1</f>
        <v>34.1</v>
      </c>
      <c r="UU461" s="316"/>
      <c r="UV461" s="19" t="s">
        <v>94</v>
      </c>
      <c r="UW461" s="347" t="s">
        <v>495</v>
      </c>
      <c r="UZ461" s="350">
        <f>SUM($F$1680)</f>
        <v>106</v>
      </c>
      <c r="VA461" s="19" t="s">
        <v>69</v>
      </c>
      <c r="VB461" s="12">
        <f>UZ461*1.1</f>
        <v>116.60000000000001</v>
      </c>
      <c r="VD461" s="316"/>
      <c r="VE461" s="19" t="s">
        <v>94</v>
      </c>
      <c r="VF461" s="347" t="s">
        <v>553</v>
      </c>
      <c r="VI461" s="350">
        <f>SUM($F$1017)</f>
        <v>105</v>
      </c>
      <c r="VJ461" s="19" t="s">
        <v>69</v>
      </c>
      <c r="VK461" s="12">
        <f>VI461*1.1</f>
        <v>115.50000000000001</v>
      </c>
      <c r="VM461" s="316"/>
      <c r="VN461" s="19" t="s">
        <v>94</v>
      </c>
      <c r="VO461" s="325" t="s">
        <v>487</v>
      </c>
      <c r="VR461" s="350">
        <f>SUM($F$1056)</f>
        <v>212</v>
      </c>
      <c r="VS461" s="19" t="s">
        <v>69</v>
      </c>
      <c r="VT461" s="12">
        <f>VR461*1.1</f>
        <v>233.20000000000002</v>
      </c>
      <c r="VV461" s="316"/>
      <c r="VW461" s="19" t="s">
        <v>94</v>
      </c>
      <c r="VX461" s="347" t="s">
        <v>528</v>
      </c>
      <c r="WA461" s="350">
        <f>SUM($F$836)</f>
        <v>29</v>
      </c>
      <c r="WB461" s="19" t="s">
        <v>69</v>
      </c>
      <c r="WC461" s="12">
        <f>WA461*1.1</f>
        <v>31.900000000000002</v>
      </c>
      <c r="WE461" s="316"/>
      <c r="WF461" s="19" t="s">
        <v>94</v>
      </c>
      <c r="WG461" s="347" t="s">
        <v>694</v>
      </c>
      <c r="WJ461" s="350">
        <f>SUM($F$914)</f>
        <v>469</v>
      </c>
      <c r="WK461" s="19" t="s">
        <v>69</v>
      </c>
      <c r="WL461" s="12">
        <f>WJ461*1.1</f>
        <v>515.90000000000009</v>
      </c>
      <c r="WN461" s="316"/>
      <c r="WO461" s="19" t="s">
        <v>94</v>
      </c>
      <c r="WP461" s="347" t="s">
        <v>643</v>
      </c>
      <c r="WS461" s="350">
        <f>SUM($F$1388)</f>
        <v>26</v>
      </c>
      <c r="WT461" s="19" t="s">
        <v>69</v>
      </c>
      <c r="WU461" s="12">
        <f>WS461*1.1</f>
        <v>28.6</v>
      </c>
      <c r="WW461" s="316"/>
      <c r="WX461" s="19" t="s">
        <v>94</v>
      </c>
      <c r="WY461" s="347" t="s">
        <v>460</v>
      </c>
      <c r="XB461" s="350">
        <f>SUM($F$1643)</f>
        <v>197</v>
      </c>
      <c r="XC461" s="19" t="s">
        <v>69</v>
      </c>
      <c r="XD461" s="12">
        <f>XB461*1.1</f>
        <v>216.70000000000002</v>
      </c>
      <c r="XF461" s="316"/>
      <c r="XG461" s="19" t="s">
        <v>94</v>
      </c>
      <c r="XH461" s="347" t="s">
        <v>520</v>
      </c>
      <c r="XK461" s="350">
        <f>SUM($F$1365)</f>
        <v>348</v>
      </c>
      <c r="XL461" s="19" t="s">
        <v>69</v>
      </c>
      <c r="XM461" s="12">
        <f>XK461*1.1</f>
        <v>382.8</v>
      </c>
      <c r="XO461" s="316"/>
      <c r="XP461" s="19" t="s">
        <v>94</v>
      </c>
      <c r="XQ461" s="325" t="s">
        <v>627</v>
      </c>
      <c r="XT461" s="350">
        <f>SUM($F$1395)</f>
        <v>24</v>
      </c>
      <c r="XU461" s="19" t="s">
        <v>69</v>
      </c>
      <c r="XV461" s="12">
        <f>XT461*1.1</f>
        <v>26.400000000000002</v>
      </c>
      <c r="XX461" s="316"/>
      <c r="XY461" s="19" t="s">
        <v>94</v>
      </c>
      <c r="XZ461" s="347" t="s">
        <v>575</v>
      </c>
      <c r="YC461" s="350">
        <f>SUM($F$751)</f>
        <v>28</v>
      </c>
      <c r="YD461" s="19" t="s">
        <v>69</v>
      </c>
      <c r="YE461" s="12">
        <f>YC461*1.1</f>
        <v>30.800000000000004</v>
      </c>
      <c r="YG461" s="316"/>
      <c r="YH461" s="19" t="s">
        <v>94</v>
      </c>
      <c r="YI461" s="366" t="s">
        <v>520</v>
      </c>
      <c r="YL461" s="350">
        <f>SUM($F$1365)</f>
        <v>348</v>
      </c>
      <c r="YM461" s="19" t="s">
        <v>69</v>
      </c>
      <c r="YN461" s="12">
        <f>YL461*1.1</f>
        <v>382.8</v>
      </c>
      <c r="YP461" s="316"/>
      <c r="YQ461" s="19" t="s">
        <v>94</v>
      </c>
      <c r="YR461" s="347" t="s">
        <v>554</v>
      </c>
      <c r="YU461" s="350">
        <f>SUM($F$1718)</f>
        <v>80</v>
      </c>
      <c r="YV461" s="19" t="s">
        <v>69</v>
      </c>
      <c r="YW461" s="12">
        <f>YU461*1.1</f>
        <v>88</v>
      </c>
      <c r="YY461" s="316"/>
      <c r="YZ461" s="19" t="s">
        <v>94</v>
      </c>
      <c r="ZA461" s="347" t="s">
        <v>539</v>
      </c>
      <c r="ZD461" s="350">
        <f>SUM($F$1559)</f>
        <v>6</v>
      </c>
      <c r="ZE461" s="19" t="s">
        <v>69</v>
      </c>
      <c r="ZF461" s="12">
        <f>ZD461*1.1</f>
        <v>6.6000000000000005</v>
      </c>
      <c r="ZH461" s="316"/>
      <c r="ZI461" s="19" t="s">
        <v>94</v>
      </c>
      <c r="ZJ461" s="347" t="s">
        <v>765</v>
      </c>
      <c r="ZM461" s="350">
        <f>SUM($F$992)</f>
        <v>28</v>
      </c>
      <c r="ZN461" s="19" t="s">
        <v>69</v>
      </c>
      <c r="ZO461" s="12">
        <f>ZM461*1.1</f>
        <v>30.800000000000004</v>
      </c>
      <c r="ZQ461" s="316"/>
      <c r="ZR461" s="19" t="s">
        <v>94</v>
      </c>
      <c r="ZS461" s="347" t="s">
        <v>489</v>
      </c>
      <c r="ZV461" s="350">
        <f>SUM($F$622)</f>
        <v>443</v>
      </c>
      <c r="ZW461" s="19" t="s">
        <v>69</v>
      </c>
      <c r="ZX461" s="12">
        <f>ZV461*1.1</f>
        <v>487.3</v>
      </c>
      <c r="ZZ461" s="316"/>
      <c r="AAA461" s="394"/>
      <c r="AAB461" s="341"/>
      <c r="AAC461" s="395"/>
      <c r="AAD461" s="395"/>
      <c r="AAE461" s="396"/>
      <c r="AAF461" s="394"/>
      <c r="AAG461" s="267"/>
      <c r="AAH461" s="395"/>
      <c r="AAI461" s="395"/>
      <c r="AAJ461" s="394"/>
      <c r="AAK461" s="341"/>
      <c r="AAL461" s="395"/>
      <c r="AAM461" s="395"/>
      <c r="AAN461" s="396"/>
      <c r="AAO461" s="394"/>
      <c r="AAP461" s="267"/>
      <c r="AAQ461" s="395"/>
      <c r="AAR461" s="395"/>
      <c r="AAS461" s="394"/>
      <c r="AAT461" s="341"/>
      <c r="AAU461" s="395"/>
      <c r="AAV461" s="395"/>
      <c r="AAW461" s="396"/>
      <c r="AAX461" s="394"/>
      <c r="AAY461" s="267"/>
      <c r="AAZ461" s="395"/>
      <c r="ABA461" s="395"/>
      <c r="ABB461" s="394"/>
      <c r="ABC461" s="341"/>
      <c r="ABD461" s="395"/>
      <c r="ABE461" s="395"/>
      <c r="ABF461" s="396"/>
      <c r="ABG461" s="394"/>
      <c r="ABH461" s="267"/>
      <c r="ABI461" s="395"/>
      <c r="ABJ461" s="395"/>
      <c r="ABK461" s="394"/>
      <c r="ABL461" s="341"/>
      <c r="ABM461" s="395"/>
      <c r="ABN461" s="395"/>
      <c r="ABO461" s="396"/>
      <c r="ABP461" s="394"/>
      <c r="ABQ461" s="267"/>
      <c r="ABR461" s="395"/>
      <c r="ABS461" s="395"/>
      <c r="ABT461" s="394"/>
      <c r="ABU461" s="341"/>
      <c r="ABV461" s="395"/>
      <c r="ABW461" s="395"/>
      <c r="ABX461" s="396"/>
      <c r="ABY461" s="394"/>
      <c r="ABZ461" s="267"/>
      <c r="ACA461" s="395"/>
      <c r="ACB461" s="395"/>
      <c r="ACC461" s="394"/>
      <c r="ACD461" s="341"/>
      <c r="ACE461" s="395"/>
      <c r="ACF461" s="395"/>
      <c r="ACG461" s="396"/>
      <c r="ACH461" s="394"/>
      <c r="ACI461" s="267"/>
      <c r="ACJ461" s="395"/>
      <c r="ACK461" s="395"/>
      <c r="ACL461" s="394"/>
      <c r="ACM461" s="341"/>
      <c r="ACN461" s="395"/>
      <c r="ACO461" s="395"/>
      <c r="ACP461" s="396"/>
      <c r="ACQ461" s="394"/>
      <c r="ACR461" s="267"/>
      <c r="ACS461" s="395"/>
      <c r="ACT461" s="395"/>
      <c r="ACU461" s="394"/>
      <c r="ACV461" s="341"/>
      <c r="ACW461" s="395"/>
      <c r="ACX461" s="395"/>
      <c r="ACY461" s="396"/>
      <c r="ACZ461" s="394"/>
      <c r="ADA461" s="267"/>
      <c r="ADB461" s="395"/>
      <c r="ADC461" s="395"/>
      <c r="ADD461" s="394"/>
      <c r="ADE461" s="341"/>
      <c r="ADF461" s="395"/>
      <c r="ADG461" s="395"/>
      <c r="ADH461" s="396"/>
      <c r="ADI461" s="394"/>
      <c r="ADJ461" s="267"/>
      <c r="ADK461" s="395"/>
      <c r="ADL461" s="395"/>
      <c r="ADM461" s="394"/>
      <c r="ADN461" s="341"/>
      <c r="ADO461" s="395"/>
      <c r="ADP461" s="395"/>
      <c r="ADQ461" s="396"/>
      <c r="ADR461" s="394"/>
      <c r="ADS461" s="267"/>
      <c r="ADT461" s="395"/>
      <c r="ADU461" s="395"/>
      <c r="ADV461" s="394"/>
      <c r="ADW461" s="341"/>
      <c r="ADX461" s="395"/>
      <c r="ADY461" s="395"/>
      <c r="ADZ461" s="396"/>
      <c r="AEA461" s="394"/>
      <c r="AEB461" s="267"/>
      <c r="AEC461" s="395"/>
      <c r="AED461" s="395"/>
    </row>
    <row r="462" spans="1:810" s="20" customFormat="1" ht="15">
      <c r="A462" s="19"/>
      <c r="B462" s="348" t="s">
        <v>2595</v>
      </c>
      <c r="D462" s="19"/>
      <c r="E462" s="19"/>
      <c r="F462" s="19"/>
      <c r="G462" s="12"/>
      <c r="H462" s="12">
        <f>SUM(G457:G461)</f>
        <v>1136.2</v>
      </c>
      <c r="I462" s="21"/>
      <c r="J462" s="19"/>
      <c r="K462" s="348"/>
      <c r="N462" s="19"/>
      <c r="O462" s="19"/>
      <c r="P462" s="12"/>
      <c r="Q462" s="12">
        <f>SUM(P457:P461)</f>
        <v>1068.7</v>
      </c>
      <c r="R462" s="21"/>
      <c r="S462" s="19"/>
      <c r="T462" s="348"/>
      <c r="W462" s="19"/>
      <c r="X462" s="19"/>
      <c r="Y462" s="12"/>
      <c r="Z462" s="12">
        <f>SUM(Y457:Y461)</f>
        <v>1468.8</v>
      </c>
      <c r="AA462" s="21"/>
      <c r="AB462" s="19"/>
      <c r="AC462" s="348"/>
      <c r="AF462" s="19"/>
      <c r="AG462" s="19"/>
      <c r="AH462" s="12"/>
      <c r="AI462" s="12">
        <f>SUM(AH457:AH461)</f>
        <v>1347.3999999999999</v>
      </c>
      <c r="AJ462" s="21"/>
      <c r="AK462" s="19"/>
      <c r="AL462" s="348"/>
      <c r="AO462" s="19"/>
      <c r="AP462" s="19"/>
      <c r="AQ462" s="12"/>
      <c r="AR462" s="12">
        <f>SUM(AQ457:AQ461)</f>
        <v>1108.3000000000002</v>
      </c>
      <c r="AS462" s="21"/>
      <c r="AT462" s="19"/>
      <c r="AU462" s="348"/>
      <c r="AX462" s="19"/>
      <c r="AY462" s="19"/>
      <c r="AZ462" s="12"/>
      <c r="BA462" s="12">
        <f>SUM(AZ457:AZ461)</f>
        <v>1734.3999999999999</v>
      </c>
      <c r="BB462" s="21"/>
      <c r="BC462" s="19"/>
      <c r="BD462" s="116"/>
      <c r="BG462" s="19"/>
      <c r="BH462" s="19"/>
      <c r="BI462" s="12"/>
      <c r="BJ462" s="12">
        <f>SUM(BI457:BI461)</f>
        <v>1168.8</v>
      </c>
      <c r="BK462" s="21"/>
      <c r="BL462" s="19"/>
      <c r="BM462" s="348"/>
      <c r="BP462" s="19"/>
      <c r="BQ462" s="19"/>
      <c r="BR462" s="12"/>
      <c r="BS462" s="12">
        <f>SUM(BR457:BR461)</f>
        <v>863.19999999999993</v>
      </c>
      <c r="BT462" s="21"/>
      <c r="BU462" s="19"/>
      <c r="BV462" s="348"/>
      <c r="BY462" s="19"/>
      <c r="BZ462" s="19"/>
      <c r="CA462" s="12"/>
      <c r="CB462" s="12">
        <f>SUM(CA457:CA461)</f>
        <v>1895.1</v>
      </c>
      <c r="CC462" s="21"/>
      <c r="CD462" s="19"/>
      <c r="CE462" s="348"/>
      <c r="CH462" s="19"/>
      <c r="CI462" s="19"/>
      <c r="CJ462" s="12"/>
      <c r="CK462" s="12">
        <f>SUM(CJ457:CJ461)</f>
        <v>1080.2000000000003</v>
      </c>
      <c r="CL462" s="21"/>
      <c r="CM462" s="19"/>
      <c r="CN462" s="348"/>
      <c r="CQ462" s="19"/>
      <c r="CR462" s="19"/>
      <c r="CS462" s="12"/>
      <c r="CT462" s="12">
        <f>SUM(CS457:CS461)</f>
        <v>1115.2</v>
      </c>
      <c r="CU462" s="21"/>
      <c r="CV462" s="19"/>
      <c r="CW462" s="348"/>
      <c r="CZ462" s="19"/>
      <c r="DA462" s="19"/>
      <c r="DB462" s="12"/>
      <c r="DC462" s="12">
        <f>SUM(DB457:DB461)</f>
        <v>1349.7</v>
      </c>
      <c r="DD462" s="21"/>
      <c r="DE462" s="19"/>
      <c r="DF462" s="348"/>
      <c r="DI462" s="19"/>
      <c r="DJ462" s="19"/>
      <c r="DK462" s="12"/>
      <c r="DL462" s="12">
        <f>SUM(DK457:DK461)</f>
        <v>1823.3</v>
      </c>
      <c r="DM462" s="21"/>
      <c r="DN462" s="19"/>
      <c r="DO462" s="348"/>
      <c r="DR462" s="19"/>
      <c r="DS462" s="19"/>
      <c r="DT462" s="12"/>
      <c r="DU462" s="12">
        <f>SUM(DT457:DT461)</f>
        <v>1203.0999999999999</v>
      </c>
      <c r="DV462" s="21"/>
      <c r="DW462" s="19"/>
      <c r="DX462" s="348"/>
      <c r="EA462" s="19"/>
      <c r="EB462" s="19"/>
      <c r="EC462" s="12"/>
      <c r="ED462" s="12">
        <f>SUM(EC457:EC461)</f>
        <v>1114.6999999999998</v>
      </c>
      <c r="EE462" s="21"/>
      <c r="EF462" s="19"/>
      <c r="EG462" s="348"/>
      <c r="EJ462" s="19"/>
      <c r="EK462" s="19"/>
      <c r="EL462" s="12"/>
      <c r="EM462" s="12">
        <f>SUM(EL457:EL461)</f>
        <v>1104.5999999999999</v>
      </c>
      <c r="EN462" s="21"/>
      <c r="EO462" s="19"/>
      <c r="EP462" s="348"/>
      <c r="ES462" s="19"/>
      <c r="ET462" s="19"/>
      <c r="EU462" s="12"/>
      <c r="EV462" s="12">
        <f>SUM(EU457:EU461)</f>
        <v>908.7</v>
      </c>
      <c r="EW462" s="21"/>
      <c r="EX462" s="19"/>
      <c r="EY462" s="369"/>
      <c r="FB462" s="19"/>
      <c r="FC462" s="19"/>
      <c r="FD462" s="12"/>
      <c r="FE462" s="12">
        <f>SUM(FD457:FD461)</f>
        <v>823.2</v>
      </c>
      <c r="FF462" s="21"/>
      <c r="FG462" s="19"/>
      <c r="FH462" s="348"/>
      <c r="FK462" s="19"/>
      <c r="FL462" s="19"/>
      <c r="FM462" s="12"/>
      <c r="FN462" s="12">
        <f>SUM(FM457:FM461)</f>
        <v>1523.8</v>
      </c>
      <c r="FO462" s="21"/>
      <c r="FP462" s="19"/>
      <c r="FQ462" s="348"/>
      <c r="FT462" s="19"/>
      <c r="FU462" s="19"/>
      <c r="FV462" s="12"/>
      <c r="FW462" s="12">
        <f>SUM(FV457:FV461)</f>
        <v>1465.8999999999999</v>
      </c>
      <c r="FX462" s="21"/>
      <c r="FY462" s="19"/>
      <c r="FZ462" s="348"/>
      <c r="GC462" s="19"/>
      <c r="GD462" s="19"/>
      <c r="GE462" s="12"/>
      <c r="GF462" s="12">
        <f>SUM(GE457:GE461)</f>
        <v>1496.4</v>
      </c>
      <c r="GG462" s="21"/>
      <c r="GH462" s="19"/>
      <c r="GI462" s="348"/>
      <c r="GL462" s="19"/>
      <c r="GM462" s="19"/>
      <c r="GN462" s="12"/>
      <c r="GO462" s="12">
        <f>SUM(GN457:GN461)</f>
        <v>1525.1999999999998</v>
      </c>
      <c r="GP462" s="21"/>
      <c r="GQ462" s="19"/>
      <c r="GR462" s="348"/>
      <c r="GU462" s="19"/>
      <c r="GV462" s="19"/>
      <c r="GW462" s="12"/>
      <c r="GX462" s="12">
        <f>SUM(GW457:GW461)</f>
        <v>1209.2</v>
      </c>
      <c r="GY462" s="21"/>
      <c r="GZ462" s="19"/>
      <c r="HA462" s="348"/>
      <c r="HD462" s="19"/>
      <c r="HE462" s="19"/>
      <c r="HF462" s="12"/>
      <c r="HG462" s="12">
        <f>SUM(HF457:HF461)</f>
        <v>1735.9999999999998</v>
      </c>
      <c r="HH462" s="21"/>
      <c r="HI462" s="19"/>
      <c r="HJ462" s="348"/>
      <c r="HM462" s="19"/>
      <c r="HN462" s="19"/>
      <c r="HO462" s="12"/>
      <c r="HP462" s="12">
        <f>SUM(HO457:HO461)</f>
        <v>1837</v>
      </c>
      <c r="HQ462" s="21"/>
      <c r="HR462" s="19"/>
      <c r="HS462" s="348"/>
      <c r="HV462" s="19"/>
      <c r="HW462" s="19"/>
      <c r="HX462" s="12"/>
      <c r="HY462" s="12">
        <f>SUM(HX457:HX461)</f>
        <v>2002.4</v>
      </c>
      <c r="HZ462" s="21"/>
      <c r="IA462" s="19"/>
      <c r="IB462" s="348"/>
      <c r="IE462" s="19"/>
      <c r="IF462" s="19"/>
      <c r="IG462" s="12"/>
      <c r="IH462" s="12">
        <f>SUM(IG457:IG461)</f>
        <v>716.10000000000014</v>
      </c>
      <c r="II462" s="21"/>
      <c r="IJ462" s="19"/>
      <c r="IK462" s="348"/>
      <c r="IN462" s="19"/>
      <c r="IO462" s="19"/>
      <c r="IP462" s="12"/>
      <c r="IQ462" s="12">
        <f>SUM(IP457:IP461)</f>
        <v>1047.9000000000001</v>
      </c>
      <c r="IR462" s="21"/>
      <c r="IS462" s="19"/>
      <c r="IW462" s="19"/>
      <c r="IX462" s="19"/>
      <c r="IY462" s="19"/>
      <c r="IZ462" s="12">
        <f>SUM(IY457:IY461)</f>
        <v>0</v>
      </c>
      <c r="JA462" s="21"/>
      <c r="JB462" s="19"/>
      <c r="JC462" s="348"/>
      <c r="JF462" s="19"/>
      <c r="JG462" s="19"/>
      <c r="JH462" s="12"/>
      <c r="JI462" s="12">
        <f>SUM(JH457:JH461)</f>
        <v>1442.5</v>
      </c>
      <c r="JJ462" s="21"/>
      <c r="JK462" s="19"/>
      <c r="JL462" s="348"/>
      <c r="JO462" s="19"/>
      <c r="JP462" s="19"/>
      <c r="JQ462" s="12"/>
      <c r="JR462" s="12">
        <f>SUM(JQ457:JQ461)</f>
        <v>1549.3999999999999</v>
      </c>
      <c r="JS462" s="21"/>
      <c r="JT462" s="19"/>
      <c r="JU462" s="355"/>
      <c r="JX462" s="19"/>
      <c r="JY462" s="19"/>
      <c r="JZ462" s="12"/>
      <c r="KA462" s="12">
        <f>SUM(JZ457:JZ461)</f>
        <v>1100.5999999999999</v>
      </c>
      <c r="KB462" s="21"/>
      <c r="KC462" s="19"/>
      <c r="KD462" s="348"/>
      <c r="KG462" s="19"/>
      <c r="KH462" s="19"/>
      <c r="KI462" s="12"/>
      <c r="KJ462" s="12">
        <f>SUM(KI457:KI461)</f>
        <v>1902.8</v>
      </c>
      <c r="KK462" s="21"/>
      <c r="KL462" s="19"/>
      <c r="KM462" s="348"/>
      <c r="KP462" s="19"/>
      <c r="KQ462" s="19"/>
      <c r="KR462" s="12"/>
      <c r="KS462" s="12">
        <f>SUM(KR457:KR461)</f>
        <v>1050.3000000000002</v>
      </c>
      <c r="KT462" s="21"/>
      <c r="KU462" s="19"/>
      <c r="KV462" s="348"/>
      <c r="KY462" s="19"/>
      <c r="KZ462" s="19"/>
      <c r="LA462" s="12"/>
      <c r="LB462" s="12">
        <f>SUM(LA457:LA461)</f>
        <v>1195.2</v>
      </c>
      <c r="LC462" s="21"/>
      <c r="LD462" s="19"/>
      <c r="LE462" s="348"/>
      <c r="LH462" s="19"/>
      <c r="LI462" s="19"/>
      <c r="LJ462" s="12"/>
      <c r="LK462" s="12">
        <f>SUM(LJ457:LJ461)</f>
        <v>1028.6999999999998</v>
      </c>
      <c r="LL462" s="21"/>
      <c r="LM462" s="19"/>
      <c r="LN462" s="348"/>
      <c r="LQ462" s="19"/>
      <c r="LR462" s="19"/>
      <c r="LS462" s="12"/>
      <c r="LT462" s="12">
        <f>SUM(LS457:LS461)</f>
        <v>1098.0999999999999</v>
      </c>
      <c r="LU462" s="21"/>
      <c r="LV462" s="19"/>
      <c r="LW462" s="348"/>
      <c r="LZ462" s="19"/>
      <c r="MA462" s="19"/>
      <c r="MB462" s="12"/>
      <c r="MC462" s="12">
        <f>SUM(MB457:MB461)</f>
        <v>1946.4</v>
      </c>
      <c r="MD462" s="21"/>
      <c r="ME462" s="19"/>
      <c r="MF462" s="348"/>
      <c r="MI462" s="19"/>
      <c r="MJ462" s="19"/>
      <c r="MK462" s="12"/>
      <c r="ML462" s="12">
        <f>SUM(MK457:MK461)</f>
        <v>1363.1</v>
      </c>
      <c r="MM462" s="21"/>
      <c r="MN462" s="19"/>
      <c r="MO462" s="348"/>
      <c r="MR462" s="19"/>
      <c r="MS462" s="19"/>
      <c r="MT462" s="12"/>
      <c r="MU462" s="12">
        <f>SUM(MT457:MT461)</f>
        <v>1402.9</v>
      </c>
      <c r="MV462" s="21"/>
      <c r="MW462" s="19"/>
      <c r="MX462" s="348"/>
      <c r="NA462" s="19"/>
      <c r="NB462" s="19"/>
      <c r="NC462" s="12"/>
      <c r="ND462" s="12">
        <f>SUM(NC457:NC461)</f>
        <v>1006.9</v>
      </c>
      <c r="NE462" s="21"/>
      <c r="NF462" s="19"/>
      <c r="NG462" s="348"/>
      <c r="NJ462" s="19"/>
      <c r="NK462" s="19"/>
      <c r="NL462" s="12"/>
      <c r="NM462" s="12">
        <f>SUM(NL457:NL461)</f>
        <v>1632.7</v>
      </c>
      <c r="NN462" s="21"/>
      <c r="NO462" s="19"/>
      <c r="NP462" s="348"/>
      <c r="NS462" s="19"/>
      <c r="NT462" s="19"/>
      <c r="NU462" s="12"/>
      <c r="NV462" s="12">
        <f>SUM(NU457:NU461)</f>
        <v>1802.3</v>
      </c>
      <c r="NW462" s="21"/>
      <c r="NX462" s="19"/>
      <c r="NY462" s="348"/>
      <c r="OB462" s="19"/>
      <c r="OC462" s="19"/>
      <c r="OD462" s="12"/>
      <c r="OE462" s="12">
        <f>SUM(OD457:OD461)</f>
        <v>2379.6</v>
      </c>
      <c r="OF462" s="21"/>
      <c r="OG462" s="19"/>
      <c r="OH462" s="348"/>
      <c r="OK462" s="19"/>
      <c r="OL462" s="19"/>
      <c r="OM462" s="12"/>
      <c r="ON462" s="12">
        <f>SUM(OM457:OM461)</f>
        <v>1515.3</v>
      </c>
      <c r="OO462" s="21"/>
      <c r="OP462" s="19"/>
      <c r="OQ462" s="348"/>
      <c r="OT462" s="19"/>
      <c r="OU462" s="19"/>
      <c r="OV462" s="12"/>
      <c r="OW462" s="12">
        <f>SUM(OV457:OV461)</f>
        <v>1078.4000000000001</v>
      </c>
      <c r="OX462" s="21"/>
      <c r="OY462" s="19"/>
      <c r="OZ462" s="348"/>
      <c r="PC462" s="19"/>
      <c r="PD462" s="19"/>
      <c r="PE462" s="12"/>
      <c r="PF462" s="12">
        <f>SUM(PE457:PE461)</f>
        <v>1076</v>
      </c>
      <c r="PG462" s="21"/>
      <c r="PH462" s="19"/>
      <c r="PI462" s="348"/>
      <c r="PL462" s="19"/>
      <c r="PM462" s="19"/>
      <c r="PN462" s="12"/>
      <c r="PO462" s="12">
        <f>SUM(PN457:PN461)</f>
        <v>1188.2</v>
      </c>
      <c r="PP462" s="21"/>
      <c r="PQ462" s="19"/>
      <c r="PR462" s="348"/>
      <c r="PU462" s="19"/>
      <c r="PV462" s="19"/>
      <c r="PW462" s="12"/>
      <c r="PX462" s="12">
        <f>SUM(PW457:PW461)</f>
        <v>1437.6000000000001</v>
      </c>
      <c r="PY462" s="21"/>
      <c r="PZ462" s="19"/>
      <c r="QD462" s="19"/>
      <c r="QE462" s="19"/>
      <c r="QF462" s="19"/>
      <c r="QG462" s="12">
        <f>SUM(QF457:QF461)</f>
        <v>0</v>
      </c>
      <c r="QH462" s="21"/>
      <c r="QI462" s="19"/>
      <c r="QJ462" s="348"/>
      <c r="QM462" s="19"/>
      <c r="QN462" s="19"/>
      <c r="QO462" s="12"/>
      <c r="QP462" s="12">
        <f>SUM(QO457:QO461)</f>
        <v>1309.6999999999998</v>
      </c>
      <c r="QQ462" s="21"/>
      <c r="QR462" s="19"/>
      <c r="QS462" s="369"/>
      <c r="QV462" s="19"/>
      <c r="QW462" s="19"/>
      <c r="QX462" s="12"/>
      <c r="QY462" s="12">
        <f>SUM(QX457:QX461)</f>
        <v>650.80000000000007</v>
      </c>
      <c r="QZ462" s="21"/>
      <c r="RA462" s="19"/>
      <c r="RB462" s="348"/>
      <c r="RE462" s="19"/>
      <c r="RF462" s="19"/>
      <c r="RG462" s="12"/>
      <c r="RH462" s="12">
        <f>SUM(RG457:RG461)</f>
        <v>1218.0999999999999</v>
      </c>
      <c r="RI462" s="21"/>
      <c r="RJ462" s="19"/>
      <c r="RK462" s="348"/>
      <c r="RN462" s="19"/>
      <c r="RO462" s="19"/>
      <c r="RP462" s="12"/>
      <c r="RQ462" s="12">
        <f>SUM(RP457:RP461)</f>
        <v>1225</v>
      </c>
      <c r="RR462" s="21"/>
      <c r="RS462" s="19"/>
      <c r="RW462" s="19"/>
      <c r="RX462" s="19"/>
      <c r="RY462" s="19"/>
      <c r="RZ462" s="12">
        <f>SUM(RY457:RY461)</f>
        <v>0</v>
      </c>
      <c r="SA462" s="316"/>
      <c r="SB462" s="19"/>
      <c r="SF462" s="19"/>
      <c r="SG462" s="19"/>
      <c r="SH462" s="19"/>
      <c r="SI462" s="12">
        <f>SUM(SH457:SH461)</f>
        <v>0</v>
      </c>
      <c r="SJ462" s="316"/>
      <c r="SK462" s="19"/>
      <c r="SO462" s="19"/>
      <c r="SP462" s="19"/>
      <c r="SQ462" s="19"/>
      <c r="SR462" s="12">
        <f>SUM(SQ457:SQ461)</f>
        <v>0</v>
      </c>
      <c r="SS462" s="316"/>
      <c r="ST462" s="19"/>
      <c r="SX462" s="19"/>
      <c r="SY462" s="19"/>
      <c r="SZ462" s="19"/>
      <c r="TA462" s="12">
        <f>SUM(SZ457:SZ461)</f>
        <v>0</v>
      </c>
      <c r="TB462" s="316"/>
      <c r="TC462" s="19"/>
      <c r="TD462" s="348"/>
      <c r="TG462" s="19"/>
      <c r="TJ462" s="12">
        <f>SUM(TI457:TI461)</f>
        <v>1563.7999999999997</v>
      </c>
      <c r="TK462" s="316"/>
      <c r="TL462" s="19"/>
      <c r="TM462" s="348"/>
      <c r="TP462" s="19"/>
      <c r="TS462" s="12">
        <f>SUM(TR457:TR461)</f>
        <v>1309.2</v>
      </c>
      <c r="TT462" s="316"/>
      <c r="TU462" s="19"/>
      <c r="TV462" s="348"/>
      <c r="TY462" s="19"/>
      <c r="UB462" s="12">
        <f>SUM(UA457:UA461)</f>
        <v>1307.5</v>
      </c>
      <c r="UC462" s="316"/>
      <c r="UD462" s="19"/>
      <c r="UE462" s="360"/>
      <c r="UH462" s="19"/>
      <c r="UK462" s="12">
        <f>SUM(UJ457:UJ461)</f>
        <v>1282.8000000000002</v>
      </c>
      <c r="UL462" s="316"/>
      <c r="UM462" s="19"/>
      <c r="UN462" s="359"/>
      <c r="UQ462" s="19"/>
      <c r="UT462" s="12">
        <f>SUM(US457:US461)</f>
        <v>1236.3</v>
      </c>
      <c r="UU462" s="316"/>
      <c r="UV462" s="19"/>
      <c r="UW462" s="348"/>
      <c r="UZ462" s="19"/>
      <c r="VC462" s="12">
        <f>SUM(VB457:VB461)</f>
        <v>1221.1999999999998</v>
      </c>
      <c r="VD462" s="316"/>
      <c r="VE462" s="19"/>
      <c r="VF462" s="348"/>
      <c r="VI462" s="19"/>
      <c r="VL462" s="12">
        <f>SUM(VK457:VK461)</f>
        <v>917</v>
      </c>
      <c r="VM462" s="316"/>
      <c r="VN462" s="19"/>
      <c r="VR462" s="19"/>
      <c r="VU462" s="12">
        <f>SUM(VT457:VT461)</f>
        <v>902.2</v>
      </c>
      <c r="VV462" s="316"/>
      <c r="VW462" s="19"/>
      <c r="VX462" s="348"/>
      <c r="WA462" s="19"/>
      <c r="WD462" s="12">
        <f>SUM(WC457:WC461)</f>
        <v>1922.1999999999998</v>
      </c>
      <c r="WE462" s="316"/>
      <c r="WF462" s="19"/>
      <c r="WG462" s="348"/>
      <c r="WJ462" s="19"/>
      <c r="WM462" s="12">
        <f>SUM(WL457:WL461)</f>
        <v>1514.1</v>
      </c>
      <c r="WN462" s="316"/>
      <c r="WO462" s="19"/>
      <c r="WP462" s="348"/>
      <c r="WS462" s="19"/>
      <c r="WV462" s="12">
        <f>SUM(WU457:WU461)</f>
        <v>1251.5999999999999</v>
      </c>
      <c r="WW462" s="316"/>
      <c r="WX462" s="19"/>
      <c r="WY462" s="348"/>
      <c r="XB462" s="19"/>
      <c r="XE462" s="12">
        <f>SUM(XD457:XD461)</f>
        <v>1439.9</v>
      </c>
      <c r="XF462" s="316"/>
      <c r="XG462" s="19"/>
      <c r="XH462" s="348"/>
      <c r="XK462" s="19"/>
      <c r="XN462" s="12">
        <f>SUM(XM457:XM461)</f>
        <v>1785.6999999999998</v>
      </c>
      <c r="XO462" s="316"/>
      <c r="XP462" s="19"/>
      <c r="XT462" s="19"/>
      <c r="XW462" s="12">
        <f>SUM(XV457:XV461)</f>
        <v>1299.6999999999998</v>
      </c>
      <c r="XX462" s="316"/>
      <c r="XY462" s="19"/>
      <c r="XZ462" s="348"/>
      <c r="YC462" s="19"/>
      <c r="YF462" s="12">
        <f>SUM(YE457:YE461)</f>
        <v>1210.3</v>
      </c>
      <c r="YG462" s="316"/>
      <c r="YH462" s="19"/>
      <c r="YI462" s="366"/>
      <c r="YL462" s="19"/>
      <c r="YO462" s="12">
        <f>SUM(YN457:YN461)</f>
        <v>1348.7</v>
      </c>
      <c r="YP462" s="316"/>
      <c r="YQ462" s="19"/>
      <c r="YR462" s="348"/>
      <c r="YU462" s="19"/>
      <c r="YX462" s="12">
        <f>SUM(YW457:YW461)</f>
        <v>1246.5</v>
      </c>
      <c r="YY462" s="316"/>
      <c r="YZ462" s="19"/>
      <c r="ZA462" s="348"/>
      <c r="ZD462" s="19"/>
      <c r="ZG462" s="12">
        <f>SUM(ZF457:ZF461)</f>
        <v>1652.9</v>
      </c>
      <c r="ZH462" s="316"/>
      <c r="ZI462" s="19"/>
      <c r="ZJ462" s="348"/>
      <c r="ZM462" s="19"/>
      <c r="ZP462" s="12">
        <f>SUM(ZO457:ZO461)</f>
        <v>1566.1000000000001</v>
      </c>
      <c r="ZQ462" s="316"/>
      <c r="ZR462" s="19"/>
      <c r="ZS462" s="348"/>
      <c r="ZV462" s="19"/>
      <c r="ZY462" s="12">
        <f>SUM(ZX457:ZX461)</f>
        <v>1771.7</v>
      </c>
      <c r="ZZ462" s="316"/>
      <c r="AAA462" s="394"/>
      <c r="AAB462" s="395"/>
      <c r="AAC462" s="395"/>
      <c r="AAD462" s="395"/>
      <c r="AAE462" s="394"/>
      <c r="AAF462" s="395"/>
      <c r="AAG462" s="395"/>
      <c r="AAH462" s="267"/>
      <c r="AAI462" s="395"/>
      <c r="AAJ462" s="394"/>
      <c r="AAK462" s="395"/>
      <c r="AAL462" s="395"/>
      <c r="AAM462" s="395"/>
      <c r="AAN462" s="394"/>
      <c r="AAO462" s="395"/>
      <c r="AAP462" s="395"/>
      <c r="AAQ462" s="267"/>
      <c r="AAR462" s="395"/>
      <c r="AAS462" s="394"/>
      <c r="AAT462" s="395"/>
      <c r="AAU462" s="395"/>
      <c r="AAV462" s="395"/>
      <c r="AAW462" s="394"/>
      <c r="AAX462" s="395"/>
      <c r="AAY462" s="395"/>
      <c r="AAZ462" s="267"/>
      <c r="ABA462" s="395"/>
      <c r="ABB462" s="394"/>
      <c r="ABC462" s="395"/>
      <c r="ABD462" s="395"/>
      <c r="ABE462" s="395"/>
      <c r="ABF462" s="394"/>
      <c r="ABG462" s="395"/>
      <c r="ABH462" s="395"/>
      <c r="ABI462" s="267"/>
      <c r="ABJ462" s="395"/>
      <c r="ABK462" s="394"/>
      <c r="ABL462" s="395"/>
      <c r="ABM462" s="395"/>
      <c r="ABN462" s="395"/>
      <c r="ABO462" s="394"/>
      <c r="ABP462" s="395"/>
      <c r="ABQ462" s="395"/>
      <c r="ABR462" s="267"/>
      <c r="ABS462" s="395"/>
      <c r="ABT462" s="394"/>
      <c r="ABU462" s="395"/>
      <c r="ABV462" s="395"/>
      <c r="ABW462" s="395"/>
      <c r="ABX462" s="394"/>
      <c r="ABY462" s="395"/>
      <c r="ABZ462" s="395"/>
      <c r="ACA462" s="267"/>
      <c r="ACB462" s="395"/>
      <c r="ACC462" s="394"/>
      <c r="ACD462" s="395"/>
      <c r="ACE462" s="395"/>
      <c r="ACF462" s="395"/>
      <c r="ACG462" s="394"/>
      <c r="ACH462" s="395"/>
      <c r="ACI462" s="395"/>
      <c r="ACJ462" s="267"/>
      <c r="ACK462" s="395"/>
      <c r="ACL462" s="394"/>
      <c r="ACM462" s="395"/>
      <c r="ACN462" s="395"/>
      <c r="ACO462" s="395"/>
      <c r="ACP462" s="394"/>
      <c r="ACQ462" s="395"/>
      <c r="ACR462" s="395"/>
      <c r="ACS462" s="267"/>
      <c r="ACT462" s="395"/>
      <c r="ACU462" s="394"/>
      <c r="ACV462" s="395"/>
      <c r="ACW462" s="395"/>
      <c r="ACX462" s="395"/>
      <c r="ACY462" s="394"/>
      <c r="ACZ462" s="395"/>
      <c r="ADA462" s="395"/>
      <c r="ADB462" s="267"/>
      <c r="ADC462" s="395"/>
      <c r="ADD462" s="394"/>
      <c r="ADE462" s="395"/>
      <c r="ADF462" s="395"/>
      <c r="ADG462" s="395"/>
      <c r="ADH462" s="394"/>
      <c r="ADI462" s="395"/>
      <c r="ADJ462" s="395"/>
      <c r="ADK462" s="267"/>
      <c r="ADL462" s="395"/>
      <c r="ADM462" s="394"/>
      <c r="ADN462" s="395"/>
      <c r="ADO462" s="395"/>
      <c r="ADP462" s="395"/>
      <c r="ADQ462" s="394"/>
      <c r="ADR462" s="395"/>
      <c r="ADS462" s="395"/>
      <c r="ADT462" s="267"/>
      <c r="ADU462" s="395"/>
      <c r="ADV462" s="394"/>
      <c r="ADW462" s="395"/>
      <c r="ADX462" s="395"/>
      <c r="ADY462" s="395"/>
      <c r="ADZ462" s="394"/>
      <c r="AEA462" s="395"/>
      <c r="AEB462" s="395"/>
      <c r="AEC462" s="267"/>
      <c r="AED462" s="395"/>
    </row>
    <row r="463" spans="1:810" s="20" customFormat="1" ht="15">
      <c r="A463" s="19" t="s">
        <v>95</v>
      </c>
      <c r="B463" s="347" t="s">
        <v>463</v>
      </c>
      <c r="D463" s="350"/>
      <c r="E463" s="350">
        <f>SUM($F$1329)</f>
        <v>113</v>
      </c>
      <c r="F463" s="19" t="s">
        <v>61</v>
      </c>
      <c r="G463" s="12">
        <f>E463*1.5</f>
        <v>169.5</v>
      </c>
      <c r="H463" s="12"/>
      <c r="I463" s="21"/>
      <c r="J463" s="19" t="s">
        <v>95</v>
      </c>
      <c r="K463" s="347" t="s">
        <v>463</v>
      </c>
      <c r="N463" s="350">
        <f>SUM($F$1329)</f>
        <v>113</v>
      </c>
      <c r="O463" s="19" t="s">
        <v>150</v>
      </c>
      <c r="P463" s="12">
        <f>N463*1.5</f>
        <v>169.5</v>
      </c>
      <c r="Q463" s="12"/>
      <c r="R463" s="21"/>
      <c r="S463" s="19" t="s">
        <v>95</v>
      </c>
      <c r="T463" s="347" t="s">
        <v>762</v>
      </c>
      <c r="W463" s="350">
        <f>SUM($F$1721)</f>
        <v>628</v>
      </c>
      <c r="X463" s="19" t="s">
        <v>61</v>
      </c>
      <c r="Y463" s="12">
        <f>W463*1.5</f>
        <v>942</v>
      </c>
      <c r="Z463" s="12"/>
      <c r="AA463" s="21"/>
      <c r="AB463" s="19" t="s">
        <v>95</v>
      </c>
      <c r="AC463" s="347" t="s">
        <v>463</v>
      </c>
      <c r="AF463" s="350">
        <f>SUM($F$1329)</f>
        <v>113</v>
      </c>
      <c r="AG463" s="19" t="s">
        <v>150</v>
      </c>
      <c r="AH463" s="12">
        <f>AF463*1.5</f>
        <v>169.5</v>
      </c>
      <c r="AI463" s="12"/>
      <c r="AJ463" s="21"/>
      <c r="AK463" s="19" t="s">
        <v>95</v>
      </c>
      <c r="AL463" s="347" t="s">
        <v>463</v>
      </c>
      <c r="AO463" s="350">
        <f>SUM($F$1329)</f>
        <v>113</v>
      </c>
      <c r="AP463" s="19" t="s">
        <v>150</v>
      </c>
      <c r="AQ463" s="12">
        <f>AO463*1.5</f>
        <v>169.5</v>
      </c>
      <c r="AR463" s="12"/>
      <c r="AS463" s="21"/>
      <c r="AT463" s="19" t="s">
        <v>95</v>
      </c>
      <c r="AU463" s="347" t="s">
        <v>506</v>
      </c>
      <c r="AX463" s="350">
        <f>SUM($F$1358)</f>
        <v>112</v>
      </c>
      <c r="AY463" s="19" t="s">
        <v>150</v>
      </c>
      <c r="AZ463" s="12">
        <f>AX463*1.5</f>
        <v>168</v>
      </c>
      <c r="BA463" s="12"/>
      <c r="BB463" s="21"/>
      <c r="BC463" s="19" t="s">
        <v>95</v>
      </c>
      <c r="BD463" s="347" t="s">
        <v>463</v>
      </c>
      <c r="BG463" s="350">
        <f>SUM($F$1329)</f>
        <v>113</v>
      </c>
      <c r="BH463" s="19" t="s">
        <v>150</v>
      </c>
      <c r="BI463" s="12">
        <f>BG463*1.5</f>
        <v>169.5</v>
      </c>
      <c r="BJ463" s="12"/>
      <c r="BK463" s="21"/>
      <c r="BL463" s="19" t="s">
        <v>95</v>
      </c>
      <c r="BM463" s="347" t="s">
        <v>463</v>
      </c>
      <c r="BP463" s="350">
        <f>SUM($F$1329)</f>
        <v>113</v>
      </c>
      <c r="BQ463" s="19" t="s">
        <v>150</v>
      </c>
      <c r="BR463" s="12">
        <f>BP463*1.5</f>
        <v>169.5</v>
      </c>
      <c r="BS463" s="12"/>
      <c r="BT463" s="21"/>
      <c r="BU463" s="19" t="s">
        <v>95</v>
      </c>
      <c r="BV463" s="347" t="s">
        <v>761</v>
      </c>
      <c r="BY463" s="350">
        <f>SUM($F$1250)</f>
        <v>211</v>
      </c>
      <c r="BZ463" s="19" t="s">
        <v>150</v>
      </c>
      <c r="CA463" s="12">
        <f>BY463*1.5</f>
        <v>316.5</v>
      </c>
      <c r="CB463" s="12"/>
      <c r="CC463" s="21"/>
      <c r="CD463" s="19" t="s">
        <v>95</v>
      </c>
      <c r="CE463" s="349" t="s">
        <v>463</v>
      </c>
      <c r="CH463" s="350">
        <f>SUM($F$1329)</f>
        <v>113</v>
      </c>
      <c r="CI463" s="19" t="s">
        <v>2621</v>
      </c>
      <c r="CJ463" s="12">
        <f>CH463*1.5*1.7</f>
        <v>288.14999999999998</v>
      </c>
      <c r="CK463" s="12"/>
      <c r="CL463" s="21"/>
      <c r="CM463" s="19" t="s">
        <v>95</v>
      </c>
      <c r="CN463" s="347" t="s">
        <v>590</v>
      </c>
      <c r="CQ463" s="350">
        <f>SUM($F$681)</f>
        <v>26</v>
      </c>
      <c r="CR463" s="19" t="s">
        <v>150</v>
      </c>
      <c r="CS463" s="12">
        <f>CQ463*1.5</f>
        <v>39</v>
      </c>
      <c r="CT463" s="12"/>
      <c r="CU463" s="21"/>
      <c r="CV463" s="19" t="s">
        <v>95</v>
      </c>
      <c r="CW463" s="347" t="s">
        <v>1125</v>
      </c>
      <c r="CZ463" s="350">
        <f>SUM($F$1143)</f>
        <v>0</v>
      </c>
      <c r="DA463" s="19" t="s">
        <v>150</v>
      </c>
      <c r="DB463" s="12">
        <f>CZ463*1.5</f>
        <v>0</v>
      </c>
      <c r="DC463" s="12"/>
      <c r="DD463" s="21"/>
      <c r="DE463" s="19" t="s">
        <v>95</v>
      </c>
      <c r="DF463" s="347" t="s">
        <v>463</v>
      </c>
      <c r="DI463" s="350">
        <f>SUM($F$1329)</f>
        <v>113</v>
      </c>
      <c r="DJ463" s="19" t="s">
        <v>150</v>
      </c>
      <c r="DK463" s="12">
        <f>DI463*1.5</f>
        <v>169.5</v>
      </c>
      <c r="DL463" s="12"/>
      <c r="DM463" s="21"/>
      <c r="DN463" s="19" t="s">
        <v>95</v>
      </c>
      <c r="DO463" s="347" t="s">
        <v>762</v>
      </c>
      <c r="DR463" s="350">
        <f>SUM($F$1721)</f>
        <v>628</v>
      </c>
      <c r="DS463" s="19" t="s">
        <v>150</v>
      </c>
      <c r="DT463" s="12">
        <f>DR463*1.5</f>
        <v>942</v>
      </c>
      <c r="DU463" s="12"/>
      <c r="DV463" s="21"/>
      <c r="DW463" s="19" t="s">
        <v>95</v>
      </c>
      <c r="DX463" s="347" t="s">
        <v>463</v>
      </c>
      <c r="EA463" s="350">
        <f>SUM($F$1329)</f>
        <v>113</v>
      </c>
      <c r="EB463" s="19" t="s">
        <v>150</v>
      </c>
      <c r="EC463" s="12">
        <f>EA463*1.5</f>
        <v>169.5</v>
      </c>
      <c r="ED463" s="12"/>
      <c r="EE463" s="21"/>
      <c r="EF463" s="19" t="s">
        <v>95</v>
      </c>
      <c r="EG463" s="347" t="s">
        <v>500</v>
      </c>
      <c r="EJ463" s="350">
        <f>SUM($F$683)</f>
        <v>197</v>
      </c>
      <c r="EK463" s="19" t="s">
        <v>150</v>
      </c>
      <c r="EL463" s="12">
        <f>EJ463*1.5</f>
        <v>295.5</v>
      </c>
      <c r="EM463" s="12"/>
      <c r="EN463" s="21"/>
      <c r="EO463" s="19" t="s">
        <v>95</v>
      </c>
      <c r="EP463" s="347" t="s">
        <v>878</v>
      </c>
      <c r="ES463" s="350">
        <f>SUM($F$639)</f>
        <v>104</v>
      </c>
      <c r="ET463" s="19" t="s">
        <v>150</v>
      </c>
      <c r="EU463" s="12">
        <f>ES463*1.5</f>
        <v>156</v>
      </c>
      <c r="EV463" s="12"/>
      <c r="EW463" s="21"/>
      <c r="EX463" s="19" t="s">
        <v>95</v>
      </c>
      <c r="EY463" s="368" t="s">
        <v>463</v>
      </c>
      <c r="FB463" s="350">
        <f>SUM($F$1329)</f>
        <v>113</v>
      </c>
      <c r="FC463" s="19" t="s">
        <v>150</v>
      </c>
      <c r="FD463" s="12">
        <f>FB463*1.5</f>
        <v>169.5</v>
      </c>
      <c r="FE463" s="12"/>
      <c r="FF463" s="21"/>
      <c r="FG463" s="19" t="s">
        <v>95</v>
      </c>
      <c r="FH463" s="347" t="s">
        <v>565</v>
      </c>
      <c r="FK463" s="350">
        <f>SUM($F$1656)</f>
        <v>179</v>
      </c>
      <c r="FL463" s="19" t="s">
        <v>150</v>
      </c>
      <c r="FM463" s="12">
        <f>FK463*1.5</f>
        <v>268.5</v>
      </c>
      <c r="FN463" s="12"/>
      <c r="FO463" s="21"/>
      <c r="FP463" s="19" t="s">
        <v>95</v>
      </c>
      <c r="FQ463" s="347" t="s">
        <v>565</v>
      </c>
      <c r="FT463" s="350">
        <f>SUM($F$1656)</f>
        <v>179</v>
      </c>
      <c r="FU463" s="19" t="s">
        <v>150</v>
      </c>
      <c r="FV463" s="12">
        <f>FT463*1.5</f>
        <v>268.5</v>
      </c>
      <c r="FW463" s="12"/>
      <c r="FX463" s="21"/>
      <c r="FY463" s="19" t="s">
        <v>95</v>
      </c>
      <c r="FZ463" s="347" t="s">
        <v>499</v>
      </c>
      <c r="GC463" s="350">
        <f>SUM($F$631)</f>
        <v>22</v>
      </c>
      <c r="GD463" s="19" t="s">
        <v>150</v>
      </c>
      <c r="GE463" s="12">
        <f>GC463*1.5</f>
        <v>33</v>
      </c>
      <c r="GF463" s="12"/>
      <c r="GG463" s="21"/>
      <c r="GH463" s="19" t="s">
        <v>95</v>
      </c>
      <c r="GI463" s="347" t="s">
        <v>463</v>
      </c>
      <c r="GL463" s="350">
        <f>SUM($F$1329)</f>
        <v>113</v>
      </c>
      <c r="GM463" s="19" t="s">
        <v>150</v>
      </c>
      <c r="GN463" s="12">
        <f>GL463*1.5</f>
        <v>169.5</v>
      </c>
      <c r="GO463" s="12"/>
      <c r="GP463" s="21"/>
      <c r="GQ463" s="19" t="s">
        <v>95</v>
      </c>
      <c r="GR463" s="347" t="s">
        <v>543</v>
      </c>
      <c r="GU463" s="350">
        <f>SUM($F$568)</f>
        <v>168</v>
      </c>
      <c r="GV463" s="19" t="s">
        <v>150</v>
      </c>
      <c r="GW463" s="12">
        <f>GU463*1.5</f>
        <v>252</v>
      </c>
      <c r="GX463" s="12"/>
      <c r="GY463" s="21"/>
      <c r="GZ463" s="19" t="s">
        <v>95</v>
      </c>
      <c r="HA463" s="347" t="s">
        <v>500</v>
      </c>
      <c r="HD463" s="350">
        <f>SUM($F$683)</f>
        <v>197</v>
      </c>
      <c r="HE463" s="19" t="s">
        <v>150</v>
      </c>
      <c r="HF463" s="12">
        <f>HD463*1.5</f>
        <v>295.5</v>
      </c>
      <c r="HG463" s="12"/>
      <c r="HH463" s="21"/>
      <c r="HI463" s="19" t="s">
        <v>95</v>
      </c>
      <c r="HJ463" s="347" t="s">
        <v>616</v>
      </c>
      <c r="HM463" s="350">
        <f>SUM($F$1666)</f>
        <v>23</v>
      </c>
      <c r="HN463" s="19" t="s">
        <v>150</v>
      </c>
      <c r="HO463" s="12">
        <f>HM463*1.5</f>
        <v>34.5</v>
      </c>
      <c r="HP463" s="12"/>
      <c r="HQ463" s="21"/>
      <c r="HR463" s="19" t="s">
        <v>95</v>
      </c>
      <c r="HS463" s="347" t="s">
        <v>830</v>
      </c>
      <c r="HV463" s="350">
        <f>SUM($F$1457)</f>
        <v>54</v>
      </c>
      <c r="HW463" s="19" t="s">
        <v>150</v>
      </c>
      <c r="HX463" s="12">
        <f>HV463*1.5</f>
        <v>81</v>
      </c>
      <c r="HY463" s="12"/>
      <c r="HZ463" s="21"/>
      <c r="IA463" s="19" t="s">
        <v>95</v>
      </c>
      <c r="IB463" s="347" t="s">
        <v>463</v>
      </c>
      <c r="IE463" s="350">
        <f>SUM($F$1329)</f>
        <v>113</v>
      </c>
      <c r="IF463" s="19" t="s">
        <v>150</v>
      </c>
      <c r="IG463" s="12">
        <f>IE463*1.5</f>
        <v>169.5</v>
      </c>
      <c r="IH463" s="12"/>
      <c r="II463" s="21"/>
      <c r="IJ463" s="19" t="s">
        <v>95</v>
      </c>
      <c r="IK463" s="347" t="s">
        <v>499</v>
      </c>
      <c r="IN463" s="350">
        <f>SUM($F$631)</f>
        <v>22</v>
      </c>
      <c r="IO463" s="19" t="s">
        <v>150</v>
      </c>
      <c r="IP463" s="12">
        <f>IN463*1.5</f>
        <v>33</v>
      </c>
      <c r="IQ463" s="12"/>
      <c r="IR463" s="21"/>
      <c r="IS463" s="19" t="s">
        <v>95</v>
      </c>
      <c r="IT463" s="325" t="s">
        <v>189</v>
      </c>
      <c r="IW463" s="364" t="s">
        <v>189</v>
      </c>
      <c r="IX463" s="19" t="s">
        <v>150</v>
      </c>
      <c r="IY463" s="364" t="s">
        <v>189</v>
      </c>
      <c r="IZ463" s="12"/>
      <c r="JA463" s="21"/>
      <c r="JB463" s="19" t="s">
        <v>95</v>
      </c>
      <c r="JC463" s="347" t="s">
        <v>819</v>
      </c>
      <c r="JF463" s="350">
        <f>SUM($F$993)</f>
        <v>45</v>
      </c>
      <c r="JG463" s="19" t="s">
        <v>150</v>
      </c>
      <c r="JH463" s="12">
        <f>JF463*1.5</f>
        <v>67.5</v>
      </c>
      <c r="JI463" s="12"/>
      <c r="JJ463" s="21"/>
      <c r="JK463" s="19" t="s">
        <v>95</v>
      </c>
      <c r="JL463" s="347" t="s">
        <v>463</v>
      </c>
      <c r="JO463" s="350">
        <f>SUM($F$1329)</f>
        <v>113</v>
      </c>
      <c r="JP463" s="19" t="s">
        <v>150</v>
      </c>
      <c r="JQ463" s="12">
        <f>JO463*1.5</f>
        <v>169.5</v>
      </c>
      <c r="JR463" s="12"/>
      <c r="JS463" s="21"/>
      <c r="JT463" s="19" t="s">
        <v>95</v>
      </c>
      <c r="JU463" s="347" t="s">
        <v>702</v>
      </c>
      <c r="JX463" s="350">
        <f>SUM($F$1610)</f>
        <v>15</v>
      </c>
      <c r="JY463" s="19" t="s">
        <v>150</v>
      </c>
      <c r="JZ463" s="12">
        <f>JX463*1.5</f>
        <v>22.5</v>
      </c>
      <c r="KA463" s="12"/>
      <c r="KB463" s="21"/>
      <c r="KC463" s="19" t="s">
        <v>95</v>
      </c>
      <c r="KD463" s="347" t="s">
        <v>499</v>
      </c>
      <c r="KG463" s="350">
        <f>SUM($F$631)</f>
        <v>22</v>
      </c>
      <c r="KH463" s="19" t="s">
        <v>150</v>
      </c>
      <c r="KI463" s="12">
        <f>KG463*1.5</f>
        <v>33</v>
      </c>
      <c r="KJ463" s="12"/>
      <c r="KK463" s="21"/>
      <c r="KL463" s="19" t="s">
        <v>95</v>
      </c>
      <c r="KM463" s="347" t="s">
        <v>878</v>
      </c>
      <c r="KP463" s="350">
        <f>SUM($F$639)</f>
        <v>104</v>
      </c>
      <c r="KQ463" s="19" t="s">
        <v>150</v>
      </c>
      <c r="KR463" s="12">
        <f>KP463*1.5</f>
        <v>156</v>
      </c>
      <c r="KS463" s="12"/>
      <c r="KT463" s="21"/>
      <c r="KU463" s="19" t="s">
        <v>95</v>
      </c>
      <c r="KV463" s="347" t="s">
        <v>878</v>
      </c>
      <c r="KY463" s="350">
        <f>SUM($F$639)</f>
        <v>104</v>
      </c>
      <c r="KZ463" s="19" t="s">
        <v>150</v>
      </c>
      <c r="LA463" s="12">
        <f>KY463*1.5</f>
        <v>156</v>
      </c>
      <c r="LB463" s="12"/>
      <c r="LC463" s="21"/>
      <c r="LD463" s="19" t="s">
        <v>95</v>
      </c>
      <c r="LE463" s="347" t="s">
        <v>540</v>
      </c>
      <c r="LH463" s="350">
        <f>SUM($F$1030)</f>
        <v>47</v>
      </c>
      <c r="LI463" s="19" t="s">
        <v>150</v>
      </c>
      <c r="LJ463" s="12">
        <f>LH463*1.5</f>
        <v>70.5</v>
      </c>
      <c r="LK463" s="12"/>
      <c r="LL463" s="21"/>
      <c r="LM463" s="19" t="s">
        <v>95</v>
      </c>
      <c r="LN463" s="347" t="s">
        <v>540</v>
      </c>
      <c r="LQ463" s="350">
        <f>SUM($F$1030)</f>
        <v>47</v>
      </c>
      <c r="LR463" s="19" t="s">
        <v>150</v>
      </c>
      <c r="LS463" s="12">
        <f>LQ463*1.5</f>
        <v>70.5</v>
      </c>
      <c r="LT463" s="12"/>
      <c r="LU463" s="21"/>
      <c r="LV463" s="19" t="s">
        <v>95</v>
      </c>
      <c r="LW463" s="347" t="s">
        <v>543</v>
      </c>
      <c r="LZ463" s="350">
        <f>SUM($F$568)</f>
        <v>168</v>
      </c>
      <c r="MA463" s="19" t="s">
        <v>150</v>
      </c>
      <c r="MB463" s="12">
        <f>LZ463*1.5</f>
        <v>252</v>
      </c>
      <c r="MC463" s="12"/>
      <c r="MD463" s="21"/>
      <c r="ME463" s="19" t="s">
        <v>95</v>
      </c>
      <c r="MF463" s="347" t="s">
        <v>543</v>
      </c>
      <c r="MI463" s="350">
        <f>SUM($F$568)</f>
        <v>168</v>
      </c>
      <c r="MJ463" s="19" t="s">
        <v>150</v>
      </c>
      <c r="MK463" s="12">
        <f>MI463*1.5</f>
        <v>252</v>
      </c>
      <c r="ML463" s="12"/>
      <c r="MM463" s="21"/>
      <c r="MN463" s="19" t="s">
        <v>95</v>
      </c>
      <c r="MO463" s="347" t="s">
        <v>761</v>
      </c>
      <c r="MR463" s="350">
        <f>SUM($F$1250)</f>
        <v>211</v>
      </c>
      <c r="MS463" s="19" t="s">
        <v>150</v>
      </c>
      <c r="MT463" s="12">
        <f>MR463*1.5</f>
        <v>316.5</v>
      </c>
      <c r="MU463" s="12"/>
      <c r="MV463" s="21"/>
      <c r="MW463" s="19" t="s">
        <v>95</v>
      </c>
      <c r="MX463" s="347" t="s">
        <v>499</v>
      </c>
      <c r="NA463" s="350">
        <f>SUM($F$631)</f>
        <v>22</v>
      </c>
      <c r="NB463" s="19" t="s">
        <v>150</v>
      </c>
      <c r="NC463" s="12">
        <f>NA463*1.5</f>
        <v>33</v>
      </c>
      <c r="ND463" s="12"/>
      <c r="NE463" s="21"/>
      <c r="NF463" s="19" t="s">
        <v>95</v>
      </c>
      <c r="NG463" s="347" t="s">
        <v>878</v>
      </c>
      <c r="NJ463" s="350">
        <f>SUM($F$639)</f>
        <v>104</v>
      </c>
      <c r="NK463" s="19" t="s">
        <v>61</v>
      </c>
      <c r="NL463" s="12">
        <f>NJ463*1.5</f>
        <v>156</v>
      </c>
      <c r="NM463" s="12"/>
      <c r="NN463" s="21"/>
      <c r="NO463" s="19" t="s">
        <v>95</v>
      </c>
      <c r="NP463" s="347" t="s">
        <v>612</v>
      </c>
      <c r="NS463" s="350">
        <f>SUM($F$711)</f>
        <v>219</v>
      </c>
      <c r="NT463" s="19" t="s">
        <v>150</v>
      </c>
      <c r="NU463" s="12">
        <f>NS463*1.5</f>
        <v>328.5</v>
      </c>
      <c r="NV463" s="12"/>
      <c r="NW463" s="21"/>
      <c r="NX463" s="19" t="s">
        <v>95</v>
      </c>
      <c r="NY463" s="347" t="s">
        <v>1704</v>
      </c>
      <c r="OB463" s="350">
        <f>SUM($F$514)</f>
        <v>94</v>
      </c>
      <c r="OC463" s="19" t="s">
        <v>150</v>
      </c>
      <c r="OD463" s="12">
        <f>OB463*1.5</f>
        <v>141</v>
      </c>
      <c r="OE463" s="12"/>
      <c r="OF463" s="21"/>
      <c r="OG463" s="19" t="s">
        <v>95</v>
      </c>
      <c r="OH463" s="347" t="s">
        <v>499</v>
      </c>
      <c r="OK463" s="350">
        <f>SUM($F$631)</f>
        <v>22</v>
      </c>
      <c r="OL463" s="19" t="s">
        <v>150</v>
      </c>
      <c r="OM463" s="12">
        <f>OK463*1.5</f>
        <v>33</v>
      </c>
      <c r="ON463" s="12"/>
      <c r="OO463" s="21"/>
      <c r="OP463" s="19" t="s">
        <v>95</v>
      </c>
      <c r="OQ463" s="347" t="s">
        <v>463</v>
      </c>
      <c r="OT463" s="350">
        <f>SUM($F$1329)</f>
        <v>113</v>
      </c>
      <c r="OU463" s="19" t="s">
        <v>150</v>
      </c>
      <c r="OV463" s="12">
        <f>OT463*1.5</f>
        <v>169.5</v>
      </c>
      <c r="OW463" s="12"/>
      <c r="OX463" s="21"/>
      <c r="OY463" s="19" t="s">
        <v>95</v>
      </c>
      <c r="OZ463" s="347" t="s">
        <v>499</v>
      </c>
      <c r="PC463" s="350">
        <f>SUM($F$631)</f>
        <v>22</v>
      </c>
      <c r="PD463" s="19" t="s">
        <v>61</v>
      </c>
      <c r="PE463" s="12">
        <f>PC463*1.5</f>
        <v>33</v>
      </c>
      <c r="PF463" s="12"/>
      <c r="PG463" s="21"/>
      <c r="PH463" s="19" t="s">
        <v>95</v>
      </c>
      <c r="PI463" s="347" t="s">
        <v>819</v>
      </c>
      <c r="PL463" s="350">
        <f>SUM($F$993)</f>
        <v>45</v>
      </c>
      <c r="PM463" s="19" t="s">
        <v>150</v>
      </c>
      <c r="PN463" s="12">
        <f>PL463*1.5</f>
        <v>67.5</v>
      </c>
      <c r="PO463" s="12"/>
      <c r="PP463" s="21"/>
      <c r="PQ463" s="19" t="s">
        <v>95</v>
      </c>
      <c r="PR463" s="347" t="s">
        <v>540</v>
      </c>
      <c r="PU463" s="350">
        <f>SUM($F$1030)</f>
        <v>47</v>
      </c>
      <c r="PV463" s="19" t="s">
        <v>150</v>
      </c>
      <c r="PW463" s="12">
        <f>PU463*1.5</f>
        <v>70.5</v>
      </c>
      <c r="PX463" s="12"/>
      <c r="PY463" s="21"/>
      <c r="PZ463" s="19" t="s">
        <v>95</v>
      </c>
      <c r="QA463" s="325" t="s">
        <v>189</v>
      </c>
      <c r="QD463" s="364" t="s">
        <v>189</v>
      </c>
      <c r="QE463" s="19" t="s">
        <v>150</v>
      </c>
      <c r="QF463" s="364" t="s">
        <v>189</v>
      </c>
      <c r="QG463" s="12"/>
      <c r="QH463" s="21"/>
      <c r="QI463" s="19" t="s">
        <v>95</v>
      </c>
      <c r="QJ463" s="347" t="s">
        <v>762</v>
      </c>
      <c r="QM463" s="350">
        <f>SUM($F$1721)</f>
        <v>628</v>
      </c>
      <c r="QN463" s="19" t="s">
        <v>150</v>
      </c>
      <c r="QO463" s="12">
        <f>QM463*1.5</f>
        <v>942</v>
      </c>
      <c r="QP463" s="12"/>
      <c r="QQ463" s="21"/>
      <c r="QR463" s="19" t="s">
        <v>95</v>
      </c>
      <c r="QS463" s="368" t="s">
        <v>543</v>
      </c>
      <c r="QV463" s="350">
        <f>SUM($F$568)</f>
        <v>168</v>
      </c>
      <c r="QW463" s="19" t="s">
        <v>150</v>
      </c>
      <c r="QX463" s="12">
        <f>QV463*1.5</f>
        <v>252</v>
      </c>
      <c r="QY463" s="12"/>
      <c r="QZ463" s="21"/>
      <c r="RA463" s="19" t="s">
        <v>95</v>
      </c>
      <c r="RB463" s="347" t="s">
        <v>565</v>
      </c>
      <c r="RE463" s="350">
        <f>SUM($F$1656)</f>
        <v>179</v>
      </c>
      <c r="RF463" s="19" t="s">
        <v>150</v>
      </c>
      <c r="RG463" s="12">
        <f>RE463*1.5</f>
        <v>268.5</v>
      </c>
      <c r="RH463" s="12"/>
      <c r="RI463" s="21"/>
      <c r="RJ463" s="19" t="s">
        <v>95</v>
      </c>
      <c r="RK463" s="347" t="s">
        <v>878</v>
      </c>
      <c r="RN463" s="350">
        <f>SUM($F$639)</f>
        <v>104</v>
      </c>
      <c r="RO463" s="19" t="s">
        <v>150</v>
      </c>
      <c r="RP463" s="12">
        <f>RN463*1.5</f>
        <v>156</v>
      </c>
      <c r="RQ463" s="12"/>
      <c r="RR463" s="21"/>
      <c r="RS463" s="19" t="s">
        <v>95</v>
      </c>
      <c r="RT463" s="325" t="s">
        <v>189</v>
      </c>
      <c r="RW463" s="364" t="s">
        <v>189</v>
      </c>
      <c r="RX463" s="19" t="s">
        <v>150</v>
      </c>
      <c r="RY463" s="364" t="s">
        <v>189</v>
      </c>
      <c r="SA463" s="316"/>
      <c r="SB463" s="19" t="s">
        <v>95</v>
      </c>
      <c r="SC463" s="325" t="s">
        <v>189</v>
      </c>
      <c r="SF463" s="364" t="s">
        <v>189</v>
      </c>
      <c r="SG463" s="19" t="s">
        <v>150</v>
      </c>
      <c r="SH463" s="364" t="s">
        <v>189</v>
      </c>
      <c r="SJ463" s="316"/>
      <c r="SK463" s="19" t="s">
        <v>95</v>
      </c>
      <c r="SL463" s="325" t="s">
        <v>189</v>
      </c>
      <c r="SO463" s="364" t="s">
        <v>189</v>
      </c>
      <c r="SP463" s="19" t="s">
        <v>150</v>
      </c>
      <c r="SQ463" s="364" t="s">
        <v>189</v>
      </c>
      <c r="SS463" s="316"/>
      <c r="ST463" s="19" t="s">
        <v>95</v>
      </c>
      <c r="SU463" s="325" t="s">
        <v>189</v>
      </c>
      <c r="SX463" s="364" t="s">
        <v>189</v>
      </c>
      <c r="SY463" s="19" t="s">
        <v>150</v>
      </c>
      <c r="SZ463" s="364" t="s">
        <v>189</v>
      </c>
      <c r="TB463" s="316"/>
      <c r="TC463" s="19" t="s">
        <v>95</v>
      </c>
      <c r="TD463" s="347" t="s">
        <v>646</v>
      </c>
      <c r="TG463" s="350">
        <f>SUM($F$614)</f>
        <v>0</v>
      </c>
      <c r="TH463" s="19" t="s">
        <v>61</v>
      </c>
      <c r="TI463" s="12">
        <f>TG463*1.5</f>
        <v>0</v>
      </c>
      <c r="TK463" s="316"/>
      <c r="TL463" s="19" t="s">
        <v>95</v>
      </c>
      <c r="TM463" s="347" t="s">
        <v>830</v>
      </c>
      <c r="TP463" s="350">
        <f>SUM($F$1457)</f>
        <v>54</v>
      </c>
      <c r="TQ463" s="19" t="s">
        <v>61</v>
      </c>
      <c r="TR463" s="12">
        <f>TP463*1.5</f>
        <v>81</v>
      </c>
      <c r="TT463" s="316"/>
      <c r="TU463" s="19" t="s">
        <v>95</v>
      </c>
      <c r="TV463" s="347" t="s">
        <v>646</v>
      </c>
      <c r="TY463" s="350">
        <f>SUM($F$614)</f>
        <v>0</v>
      </c>
      <c r="TZ463" s="19" t="s">
        <v>61</v>
      </c>
      <c r="UA463" s="12">
        <f>TY463*1.5</f>
        <v>0</v>
      </c>
      <c r="UC463" s="316"/>
      <c r="UD463" s="19" t="s">
        <v>95</v>
      </c>
      <c r="UE463" s="361" t="s">
        <v>565</v>
      </c>
      <c r="UH463" s="350">
        <f>SUM($F$1656)</f>
        <v>179</v>
      </c>
      <c r="UI463" s="19" t="s">
        <v>61</v>
      </c>
      <c r="UJ463" s="12">
        <f>UH463*1.5</f>
        <v>268.5</v>
      </c>
      <c r="UL463" s="316"/>
      <c r="UM463" s="19" t="s">
        <v>95</v>
      </c>
      <c r="UN463" s="358" t="s">
        <v>499</v>
      </c>
      <c r="UQ463" s="350">
        <f>SUM($F$631)</f>
        <v>22</v>
      </c>
      <c r="UR463" s="19" t="s">
        <v>61</v>
      </c>
      <c r="US463" s="12">
        <f>UQ463*1.5</f>
        <v>33</v>
      </c>
      <c r="UU463" s="316"/>
      <c r="UV463" s="19" t="s">
        <v>95</v>
      </c>
      <c r="UW463" s="347" t="s">
        <v>555</v>
      </c>
      <c r="UZ463" s="350">
        <f>SUM($F$799)</f>
        <v>0</v>
      </c>
      <c r="VA463" s="19" t="s">
        <v>61</v>
      </c>
      <c r="VB463" s="12">
        <f>UZ463*1.5</f>
        <v>0</v>
      </c>
      <c r="VD463" s="316"/>
      <c r="VE463" s="19" t="s">
        <v>95</v>
      </c>
      <c r="VF463" s="347" t="s">
        <v>702</v>
      </c>
      <c r="VI463" s="350">
        <f>SUM($F$1610)</f>
        <v>15</v>
      </c>
      <c r="VJ463" s="19" t="s">
        <v>61</v>
      </c>
      <c r="VK463" s="12">
        <f>VI463*1.5</f>
        <v>22.5</v>
      </c>
      <c r="VM463" s="316"/>
      <c r="VN463" s="19" t="s">
        <v>95</v>
      </c>
      <c r="VO463" s="325" t="s">
        <v>617</v>
      </c>
      <c r="VR463" s="350">
        <f>SUM($F$789)</f>
        <v>60</v>
      </c>
      <c r="VS463" s="19" t="s">
        <v>61</v>
      </c>
      <c r="VT463" s="12">
        <f>VR463*1.5</f>
        <v>90</v>
      </c>
      <c r="VV463" s="316"/>
      <c r="VW463" s="19" t="s">
        <v>95</v>
      </c>
      <c r="VX463" s="347" t="s">
        <v>500</v>
      </c>
      <c r="WA463" s="350">
        <f>SUM($F$683)</f>
        <v>197</v>
      </c>
      <c r="WB463" s="19" t="s">
        <v>61</v>
      </c>
      <c r="WC463" s="12">
        <f>WA463*1.5</f>
        <v>295.5</v>
      </c>
      <c r="WE463" s="316"/>
      <c r="WF463" s="19" t="s">
        <v>95</v>
      </c>
      <c r="WG463" s="347" t="s">
        <v>540</v>
      </c>
      <c r="WJ463" s="350">
        <f>SUM($F$1030)</f>
        <v>47</v>
      </c>
      <c r="WK463" s="19" t="s">
        <v>61</v>
      </c>
      <c r="WL463" s="12">
        <f>WJ463*1.5</f>
        <v>70.5</v>
      </c>
      <c r="WN463" s="316"/>
      <c r="WO463" s="19" t="s">
        <v>95</v>
      </c>
      <c r="WP463" s="347" t="s">
        <v>761</v>
      </c>
      <c r="WS463" s="350">
        <f>SUM($F$1250)</f>
        <v>211</v>
      </c>
      <c r="WT463" s="19" t="s">
        <v>61</v>
      </c>
      <c r="WU463" s="12">
        <f>WS463*1.5</f>
        <v>316.5</v>
      </c>
      <c r="WW463" s="316"/>
      <c r="WX463" s="19" t="s">
        <v>95</v>
      </c>
      <c r="WY463" s="347" t="s">
        <v>463</v>
      </c>
      <c r="XB463" s="350">
        <f>SUM($F$1329)</f>
        <v>113</v>
      </c>
      <c r="XC463" s="19" t="s">
        <v>61</v>
      </c>
      <c r="XD463" s="12">
        <f>XB463*1.5</f>
        <v>169.5</v>
      </c>
      <c r="XF463" s="316"/>
      <c r="XG463" s="19" t="s">
        <v>95</v>
      </c>
      <c r="XH463" s="347" t="s">
        <v>543</v>
      </c>
      <c r="XK463" s="350">
        <f>SUM($F$568)</f>
        <v>168</v>
      </c>
      <c r="XL463" s="19" t="s">
        <v>61</v>
      </c>
      <c r="XM463" s="12">
        <f>XK463*1.5</f>
        <v>252</v>
      </c>
      <c r="XO463" s="316"/>
      <c r="XP463" s="19" t="s">
        <v>95</v>
      </c>
      <c r="XQ463" s="325" t="s">
        <v>617</v>
      </c>
      <c r="XT463" s="350">
        <f>SUM($F$789)</f>
        <v>60</v>
      </c>
      <c r="XU463" s="19" t="s">
        <v>61</v>
      </c>
      <c r="XV463" s="12">
        <f>XT463*1.5</f>
        <v>90</v>
      </c>
      <c r="XX463" s="316"/>
      <c r="XY463" s="19" t="s">
        <v>95</v>
      </c>
      <c r="XZ463" s="347" t="s">
        <v>567</v>
      </c>
      <c r="YC463" s="350">
        <f>SUM($F$645)</f>
        <v>55</v>
      </c>
      <c r="YD463" s="19" t="s">
        <v>61</v>
      </c>
      <c r="YE463" s="12">
        <f>YC463*1.5</f>
        <v>82.5</v>
      </c>
      <c r="YG463" s="316"/>
      <c r="YH463" s="19" t="s">
        <v>95</v>
      </c>
      <c r="YI463" s="366" t="s">
        <v>590</v>
      </c>
      <c r="YL463" s="350">
        <f>SUM($F$681)</f>
        <v>26</v>
      </c>
      <c r="YM463" s="19" t="s">
        <v>61</v>
      </c>
      <c r="YN463" s="12">
        <f>YL463*1.5</f>
        <v>39</v>
      </c>
      <c r="YP463" s="316"/>
      <c r="YQ463" s="19" t="s">
        <v>95</v>
      </c>
      <c r="YR463" s="347" t="s">
        <v>543</v>
      </c>
      <c r="YU463" s="350">
        <f>SUM($F$568)</f>
        <v>168</v>
      </c>
      <c r="YV463" s="19" t="s">
        <v>61</v>
      </c>
      <c r="YW463" s="12">
        <f>YU463*1.5</f>
        <v>252</v>
      </c>
      <c r="YY463" s="316"/>
      <c r="YZ463" s="19" t="s">
        <v>95</v>
      </c>
      <c r="ZA463" s="347" t="s">
        <v>463</v>
      </c>
      <c r="ZD463" s="350">
        <f>SUM($F$1329)</f>
        <v>113</v>
      </c>
      <c r="ZE463" s="19" t="s">
        <v>61</v>
      </c>
      <c r="ZF463" s="12">
        <f>ZD463*1.5</f>
        <v>169.5</v>
      </c>
      <c r="ZH463" s="316"/>
      <c r="ZI463" s="19" t="s">
        <v>95</v>
      </c>
      <c r="ZJ463" s="347" t="s">
        <v>463</v>
      </c>
      <c r="ZM463" s="350">
        <f>SUM($F$1329)</f>
        <v>113</v>
      </c>
      <c r="ZN463" s="19" t="s">
        <v>61</v>
      </c>
      <c r="ZO463" s="12">
        <f>ZM463*1.5</f>
        <v>169.5</v>
      </c>
      <c r="ZQ463" s="316"/>
      <c r="ZR463" s="19" t="s">
        <v>95</v>
      </c>
      <c r="ZS463" s="347" t="s">
        <v>761</v>
      </c>
      <c r="ZV463" s="350">
        <f>SUM($F$1250)</f>
        <v>211</v>
      </c>
      <c r="ZW463" s="19" t="s">
        <v>61</v>
      </c>
      <c r="ZX463" s="12">
        <f>ZV463*1.5</f>
        <v>316.5</v>
      </c>
      <c r="ZZ463" s="316"/>
      <c r="AAA463" s="394"/>
      <c r="AAB463" s="341"/>
      <c r="AAC463" s="395"/>
      <c r="AAD463" s="395"/>
      <c r="AAE463" s="396"/>
      <c r="AAF463" s="394"/>
      <c r="AAG463" s="267"/>
      <c r="AAH463" s="395"/>
      <c r="AAI463" s="395"/>
      <c r="AAJ463" s="394"/>
      <c r="AAK463" s="341"/>
      <c r="AAL463" s="395"/>
      <c r="AAM463" s="395"/>
      <c r="AAN463" s="396"/>
      <c r="AAO463" s="394"/>
      <c r="AAP463" s="267"/>
      <c r="AAQ463" s="395"/>
      <c r="AAR463" s="395"/>
      <c r="AAS463" s="394"/>
      <c r="AAT463" s="341"/>
      <c r="AAU463" s="395"/>
      <c r="AAV463" s="395"/>
      <c r="AAW463" s="396"/>
      <c r="AAX463" s="394"/>
      <c r="AAY463" s="267"/>
      <c r="AAZ463" s="395"/>
      <c r="ABA463" s="395"/>
      <c r="ABB463" s="394"/>
      <c r="ABC463" s="341"/>
      <c r="ABD463" s="395"/>
      <c r="ABE463" s="395"/>
      <c r="ABF463" s="396"/>
      <c r="ABG463" s="394"/>
      <c r="ABH463" s="267"/>
      <c r="ABI463" s="395"/>
      <c r="ABJ463" s="395"/>
      <c r="ABK463" s="394"/>
      <c r="ABL463" s="341"/>
      <c r="ABM463" s="395"/>
      <c r="ABN463" s="395"/>
      <c r="ABO463" s="396"/>
      <c r="ABP463" s="394"/>
      <c r="ABQ463" s="267"/>
      <c r="ABR463" s="395"/>
      <c r="ABS463" s="395"/>
      <c r="ABT463" s="394"/>
      <c r="ABU463" s="341"/>
      <c r="ABV463" s="395"/>
      <c r="ABW463" s="395"/>
      <c r="ABX463" s="396"/>
      <c r="ABY463" s="394"/>
      <c r="ABZ463" s="267"/>
      <c r="ACA463" s="395"/>
      <c r="ACB463" s="395"/>
      <c r="ACC463" s="394"/>
      <c r="ACD463" s="341"/>
      <c r="ACE463" s="395"/>
      <c r="ACF463" s="395"/>
      <c r="ACG463" s="396"/>
      <c r="ACH463" s="394"/>
      <c r="ACI463" s="267"/>
      <c r="ACJ463" s="395"/>
      <c r="ACK463" s="395"/>
      <c r="ACL463" s="394"/>
      <c r="ACM463" s="341"/>
      <c r="ACN463" s="395"/>
      <c r="ACO463" s="395"/>
      <c r="ACP463" s="396"/>
      <c r="ACQ463" s="394"/>
      <c r="ACR463" s="267"/>
      <c r="ACS463" s="395"/>
      <c r="ACT463" s="395"/>
      <c r="ACU463" s="394"/>
      <c r="ACV463" s="341"/>
      <c r="ACW463" s="395"/>
      <c r="ACX463" s="395"/>
      <c r="ACY463" s="396"/>
      <c r="ACZ463" s="394"/>
      <c r="ADA463" s="267"/>
      <c r="ADB463" s="395"/>
      <c r="ADC463" s="395"/>
      <c r="ADD463" s="394"/>
      <c r="ADE463" s="341"/>
      <c r="ADF463" s="395"/>
      <c r="ADG463" s="395"/>
      <c r="ADH463" s="396"/>
      <c r="ADI463" s="394"/>
      <c r="ADJ463" s="267"/>
      <c r="ADK463" s="395"/>
      <c r="ADL463" s="395"/>
      <c r="ADM463" s="394"/>
      <c r="ADN463" s="341"/>
      <c r="ADO463" s="395"/>
      <c r="ADP463" s="395"/>
      <c r="ADQ463" s="396"/>
      <c r="ADR463" s="394"/>
      <c r="ADS463" s="267"/>
      <c r="ADT463" s="395"/>
      <c r="ADU463" s="395"/>
      <c r="ADV463" s="394"/>
      <c r="ADW463" s="341"/>
      <c r="ADX463" s="395"/>
      <c r="ADY463" s="395"/>
      <c r="ADZ463" s="396"/>
      <c r="AEA463" s="394"/>
      <c r="AEB463" s="267"/>
      <c r="AEC463" s="395"/>
      <c r="AED463" s="395"/>
    </row>
    <row r="464" spans="1:810" s="20" customFormat="1" ht="15">
      <c r="A464" s="19" t="s">
        <v>96</v>
      </c>
      <c r="B464" s="347" t="s">
        <v>733</v>
      </c>
      <c r="D464" s="350"/>
      <c r="E464" s="350">
        <f>SUM($F$1307)</f>
        <v>13</v>
      </c>
      <c r="F464" s="19" t="s">
        <v>63</v>
      </c>
      <c r="G464" s="12">
        <f>E464*1.4</f>
        <v>18.2</v>
      </c>
      <c r="H464" s="12"/>
      <c r="I464" s="21"/>
      <c r="J464" s="19" t="s">
        <v>96</v>
      </c>
      <c r="K464" s="347" t="s">
        <v>830</v>
      </c>
      <c r="N464" s="350">
        <f>SUM($F$1457)</f>
        <v>54</v>
      </c>
      <c r="O464" s="19" t="s">
        <v>63</v>
      </c>
      <c r="P464" s="12">
        <f>N464*1.4</f>
        <v>75.599999999999994</v>
      </c>
      <c r="Q464" s="12"/>
      <c r="R464" s="21"/>
      <c r="S464" s="19" t="s">
        <v>96</v>
      </c>
      <c r="T464" s="347" t="s">
        <v>463</v>
      </c>
      <c r="W464" s="350">
        <f>SUM($F$1329)</f>
        <v>113</v>
      </c>
      <c r="X464" s="19" t="s">
        <v>63</v>
      </c>
      <c r="Y464" s="12">
        <f>W464*1.4</f>
        <v>158.19999999999999</v>
      </c>
      <c r="Z464" s="12"/>
      <c r="AA464" s="21"/>
      <c r="AB464" s="19" t="s">
        <v>96</v>
      </c>
      <c r="AC464" s="347" t="s">
        <v>604</v>
      </c>
      <c r="AF464" s="350">
        <f>SUM($F$1013)</f>
        <v>62</v>
      </c>
      <c r="AG464" s="19" t="s">
        <v>63</v>
      </c>
      <c r="AH464" s="12">
        <f>AF464*1.4</f>
        <v>86.8</v>
      </c>
      <c r="AI464" s="12"/>
      <c r="AJ464" s="21"/>
      <c r="AK464" s="19" t="s">
        <v>96</v>
      </c>
      <c r="AL464" s="347" t="s">
        <v>565</v>
      </c>
      <c r="AO464" s="350">
        <f>SUM($F$1656)</f>
        <v>179</v>
      </c>
      <c r="AP464" s="19" t="s">
        <v>63</v>
      </c>
      <c r="AQ464" s="12">
        <f>AO464*1.4</f>
        <v>250.6</v>
      </c>
      <c r="AR464" s="12"/>
      <c r="AS464" s="21"/>
      <c r="AT464" s="19" t="s">
        <v>96</v>
      </c>
      <c r="AU464" s="347" t="s">
        <v>463</v>
      </c>
      <c r="AX464" s="350">
        <f>SUM($F$1329)</f>
        <v>113</v>
      </c>
      <c r="AY464" s="19" t="s">
        <v>63</v>
      </c>
      <c r="AZ464" s="12">
        <f>AX464*1.4</f>
        <v>158.19999999999999</v>
      </c>
      <c r="BA464" s="12"/>
      <c r="BB464" s="21"/>
      <c r="BC464" s="19" t="s">
        <v>96</v>
      </c>
      <c r="BD464" s="347" t="s">
        <v>612</v>
      </c>
      <c r="BG464" s="350">
        <f>SUM($F$711)</f>
        <v>219</v>
      </c>
      <c r="BH464" s="19" t="s">
        <v>63</v>
      </c>
      <c r="BI464" s="12">
        <f>BG464*1.4</f>
        <v>306.59999999999997</v>
      </c>
      <c r="BJ464" s="12"/>
      <c r="BK464" s="21"/>
      <c r="BL464" s="19" t="s">
        <v>96</v>
      </c>
      <c r="BM464" s="347" t="s">
        <v>702</v>
      </c>
      <c r="BP464" s="350">
        <f>SUM($F$1610)</f>
        <v>15</v>
      </c>
      <c r="BQ464" s="19" t="s">
        <v>63</v>
      </c>
      <c r="BR464" s="12">
        <f>BP464*1.4</f>
        <v>21</v>
      </c>
      <c r="BS464" s="12"/>
      <c r="BT464" s="21"/>
      <c r="BU464" s="19" t="s">
        <v>96</v>
      </c>
      <c r="BV464" s="347" t="s">
        <v>830</v>
      </c>
      <c r="BY464" s="350">
        <f>SUM($F$1457)</f>
        <v>54</v>
      </c>
      <c r="BZ464" s="19" t="s">
        <v>63</v>
      </c>
      <c r="CA464" s="12">
        <f>BY464*1.4</f>
        <v>75.599999999999994</v>
      </c>
      <c r="CB464" s="12"/>
      <c r="CC464" s="21"/>
      <c r="CD464" s="19" t="s">
        <v>96</v>
      </c>
      <c r="CE464" s="347" t="s">
        <v>1704</v>
      </c>
      <c r="CH464" s="350">
        <f>SUM($F$514)</f>
        <v>94</v>
      </c>
      <c r="CI464" s="19" t="s">
        <v>63</v>
      </c>
      <c r="CJ464" s="12">
        <f>CH464*1.4</f>
        <v>131.6</v>
      </c>
      <c r="CK464" s="12"/>
      <c r="CL464" s="21"/>
      <c r="CM464" s="19" t="s">
        <v>96</v>
      </c>
      <c r="CN464" s="347" t="s">
        <v>1071</v>
      </c>
      <c r="CQ464" s="350">
        <f>SUM($F$994)</f>
        <v>89</v>
      </c>
      <c r="CR464" s="19" t="s">
        <v>63</v>
      </c>
      <c r="CS464" s="12">
        <f>CQ464*1.4</f>
        <v>124.6</v>
      </c>
      <c r="CT464" s="12"/>
      <c r="CU464" s="21"/>
      <c r="CV464" s="19" t="s">
        <v>96</v>
      </c>
      <c r="CW464" s="347" t="s">
        <v>565</v>
      </c>
      <c r="CZ464" s="350">
        <f>SUM($F$1656)</f>
        <v>179</v>
      </c>
      <c r="DA464" s="19" t="s">
        <v>63</v>
      </c>
      <c r="DB464" s="12">
        <f>CZ464*1.4</f>
        <v>250.6</v>
      </c>
      <c r="DC464" s="12"/>
      <c r="DD464" s="21"/>
      <c r="DE464" s="19" t="s">
        <v>96</v>
      </c>
      <c r="DF464" s="347" t="s">
        <v>531</v>
      </c>
      <c r="DI464" s="350">
        <f>SUM($F$1549)</f>
        <v>34</v>
      </c>
      <c r="DJ464" s="19" t="s">
        <v>63</v>
      </c>
      <c r="DK464" s="12">
        <f>DI464*1.4</f>
        <v>47.599999999999994</v>
      </c>
      <c r="DL464" s="12"/>
      <c r="DM464" s="21"/>
      <c r="DN464" s="19" t="s">
        <v>96</v>
      </c>
      <c r="DO464" s="347" t="s">
        <v>463</v>
      </c>
      <c r="DR464" s="350">
        <f>SUM($F$1329)</f>
        <v>113</v>
      </c>
      <c r="DS464" s="19" t="s">
        <v>63</v>
      </c>
      <c r="DT464" s="12">
        <f>DR464*1.4</f>
        <v>158.19999999999999</v>
      </c>
      <c r="DU464" s="12"/>
      <c r="DV464" s="21"/>
      <c r="DW464" s="19" t="s">
        <v>96</v>
      </c>
      <c r="DX464" s="347" t="s">
        <v>761</v>
      </c>
      <c r="EA464" s="350">
        <f>SUM($F$1250)</f>
        <v>211</v>
      </c>
      <c r="EB464" s="19" t="s">
        <v>63</v>
      </c>
      <c r="EC464" s="12">
        <f>EA464*1.4</f>
        <v>295.39999999999998</v>
      </c>
      <c r="ED464" s="12"/>
      <c r="EE464" s="21"/>
      <c r="EF464" s="19" t="s">
        <v>96</v>
      </c>
      <c r="EG464" s="347" t="s">
        <v>803</v>
      </c>
      <c r="EJ464" s="350">
        <f>SUM($F$1462)</f>
        <v>14</v>
      </c>
      <c r="EK464" s="19" t="s">
        <v>63</v>
      </c>
      <c r="EL464" s="12">
        <f>EJ464*1.4</f>
        <v>19.599999999999998</v>
      </c>
      <c r="EM464" s="12"/>
      <c r="EN464" s="21"/>
      <c r="EO464" s="19" t="s">
        <v>96</v>
      </c>
      <c r="EP464" s="347" t="s">
        <v>612</v>
      </c>
      <c r="ES464" s="350">
        <f>SUM($F$711)</f>
        <v>219</v>
      </c>
      <c r="ET464" s="19" t="s">
        <v>63</v>
      </c>
      <c r="EU464" s="12">
        <f>ES464*1.4</f>
        <v>306.59999999999997</v>
      </c>
      <c r="EV464" s="12"/>
      <c r="EW464" s="21"/>
      <c r="EX464" s="19" t="s">
        <v>96</v>
      </c>
      <c r="EY464" s="368" t="s">
        <v>543</v>
      </c>
      <c r="FB464" s="350">
        <f>SUM($F$568)</f>
        <v>168</v>
      </c>
      <c r="FC464" s="19" t="s">
        <v>63</v>
      </c>
      <c r="FD464" s="12">
        <f>FB464*1.4</f>
        <v>235.2</v>
      </c>
      <c r="FE464" s="12"/>
      <c r="FF464" s="21"/>
      <c r="FG464" s="19" t="s">
        <v>96</v>
      </c>
      <c r="FH464" s="347" t="s">
        <v>947</v>
      </c>
      <c r="FK464" s="350">
        <f>SUM($F$1021)</f>
        <v>562</v>
      </c>
      <c r="FL464" s="19" t="s">
        <v>63</v>
      </c>
      <c r="FM464" s="12">
        <f>FK464*1.4</f>
        <v>786.8</v>
      </c>
      <c r="FN464" s="12"/>
      <c r="FO464" s="21"/>
      <c r="FP464" s="19" t="s">
        <v>96</v>
      </c>
      <c r="FQ464" s="347" t="s">
        <v>646</v>
      </c>
      <c r="FT464" s="350">
        <f>SUM($F$614)</f>
        <v>0</v>
      </c>
      <c r="FU464" s="19" t="s">
        <v>63</v>
      </c>
      <c r="FV464" s="12">
        <f>FT464*1.4</f>
        <v>0</v>
      </c>
      <c r="FW464" s="12"/>
      <c r="FX464" s="21"/>
      <c r="FY464" s="19" t="s">
        <v>96</v>
      </c>
      <c r="FZ464" s="347" t="s">
        <v>500</v>
      </c>
      <c r="GC464" s="350">
        <f>SUM($F$683)</f>
        <v>197</v>
      </c>
      <c r="GD464" s="19" t="s">
        <v>63</v>
      </c>
      <c r="GE464" s="12">
        <f>GC464*1.4</f>
        <v>275.79999999999995</v>
      </c>
      <c r="GF464" s="12"/>
      <c r="GG464" s="21"/>
      <c r="GH464" s="19" t="s">
        <v>96</v>
      </c>
      <c r="GI464" s="347" t="s">
        <v>762</v>
      </c>
      <c r="GL464" s="350">
        <f>SUM($F$1721)</f>
        <v>628</v>
      </c>
      <c r="GM464" s="19" t="s">
        <v>63</v>
      </c>
      <c r="GN464" s="12">
        <f>GL464*1.4</f>
        <v>879.19999999999993</v>
      </c>
      <c r="GO464" s="12"/>
      <c r="GP464" s="21"/>
      <c r="GQ464" s="19" t="s">
        <v>96</v>
      </c>
      <c r="GR464" s="347" t="s">
        <v>646</v>
      </c>
      <c r="GU464" s="350">
        <f>SUM($F$614)</f>
        <v>0</v>
      </c>
      <c r="GV464" s="19" t="s">
        <v>63</v>
      </c>
      <c r="GW464" s="12">
        <f>GU464*1.4</f>
        <v>0</v>
      </c>
      <c r="GX464" s="12"/>
      <c r="GY464" s="21"/>
      <c r="GZ464" s="19" t="s">
        <v>96</v>
      </c>
      <c r="HA464" s="347" t="s">
        <v>463</v>
      </c>
      <c r="HD464" s="350">
        <f>SUM($F$1329)</f>
        <v>113</v>
      </c>
      <c r="HE464" s="19" t="s">
        <v>63</v>
      </c>
      <c r="HF464" s="12">
        <f>HD464*1.4</f>
        <v>158.19999999999999</v>
      </c>
      <c r="HG464" s="12"/>
      <c r="HH464" s="21"/>
      <c r="HI464" s="19" t="s">
        <v>96</v>
      </c>
      <c r="HJ464" s="347" t="s">
        <v>565</v>
      </c>
      <c r="HM464" s="350">
        <f>SUM($F$1656)</f>
        <v>179</v>
      </c>
      <c r="HN464" s="19" t="s">
        <v>63</v>
      </c>
      <c r="HO464" s="12">
        <f>HM464*1.4</f>
        <v>250.6</v>
      </c>
      <c r="HP464" s="12"/>
      <c r="HQ464" s="21"/>
      <c r="HR464" s="19" t="s">
        <v>96</v>
      </c>
      <c r="HS464" s="347" t="s">
        <v>819</v>
      </c>
      <c r="HV464" s="350">
        <f>SUM($F$993)</f>
        <v>45</v>
      </c>
      <c r="HW464" s="19" t="s">
        <v>63</v>
      </c>
      <c r="HX464" s="12">
        <f>HV464*1.4</f>
        <v>62.999999999999993</v>
      </c>
      <c r="HY464" s="12"/>
      <c r="HZ464" s="21"/>
      <c r="IA464" s="19" t="s">
        <v>96</v>
      </c>
      <c r="IB464" s="347" t="s">
        <v>664</v>
      </c>
      <c r="IE464" s="350">
        <f>SUM($F$1372)</f>
        <v>189</v>
      </c>
      <c r="IF464" s="19" t="s">
        <v>63</v>
      </c>
      <c r="IG464" s="12">
        <f>IE464*1.4</f>
        <v>264.59999999999997</v>
      </c>
      <c r="IH464" s="12"/>
      <c r="II464" s="21"/>
      <c r="IJ464" s="19" t="s">
        <v>96</v>
      </c>
      <c r="IK464" s="347" t="s">
        <v>617</v>
      </c>
      <c r="IN464" s="350">
        <f>SUM($F$789)</f>
        <v>60</v>
      </c>
      <c r="IO464" s="19" t="s">
        <v>63</v>
      </c>
      <c r="IP464" s="12">
        <f>IN464*1.4</f>
        <v>84</v>
      </c>
      <c r="IQ464" s="12"/>
      <c r="IR464" s="21"/>
      <c r="IS464" s="19" t="s">
        <v>96</v>
      </c>
      <c r="IT464" s="325" t="s">
        <v>189</v>
      </c>
      <c r="IW464" s="364" t="s">
        <v>189</v>
      </c>
      <c r="IX464" s="19" t="s">
        <v>63</v>
      </c>
      <c r="IY464" s="364" t="s">
        <v>189</v>
      </c>
      <c r="IZ464" s="12"/>
      <c r="JA464" s="21"/>
      <c r="JB464" s="19" t="s">
        <v>96</v>
      </c>
      <c r="JC464" s="347" t="s">
        <v>878</v>
      </c>
      <c r="JF464" s="350">
        <f>SUM($F$639)</f>
        <v>104</v>
      </c>
      <c r="JG464" s="19" t="s">
        <v>63</v>
      </c>
      <c r="JH464" s="12">
        <f>JF464*1.4</f>
        <v>145.6</v>
      </c>
      <c r="JI464" s="12"/>
      <c r="JJ464" s="21"/>
      <c r="JK464" s="19" t="s">
        <v>96</v>
      </c>
      <c r="JL464" s="347" t="s">
        <v>878</v>
      </c>
      <c r="JO464" s="350">
        <f>SUM($F$639)</f>
        <v>104</v>
      </c>
      <c r="JP464" s="19" t="s">
        <v>63</v>
      </c>
      <c r="JQ464" s="12">
        <f>JO464*1.4</f>
        <v>145.6</v>
      </c>
      <c r="JR464" s="12"/>
      <c r="JS464" s="21"/>
      <c r="JT464" s="19" t="s">
        <v>96</v>
      </c>
      <c r="JU464" s="347" t="s">
        <v>524</v>
      </c>
      <c r="JX464" s="350">
        <f>SUM($F$1620)</f>
        <v>36</v>
      </c>
      <c r="JY464" s="19" t="s">
        <v>63</v>
      </c>
      <c r="JZ464" s="12">
        <f>JX464*1.4</f>
        <v>50.4</v>
      </c>
      <c r="KA464" s="12"/>
      <c r="KB464" s="21"/>
      <c r="KC464" s="19" t="s">
        <v>96</v>
      </c>
      <c r="KD464" s="347" t="s">
        <v>540</v>
      </c>
      <c r="KG464" s="350">
        <f>SUM($F$1030)</f>
        <v>47</v>
      </c>
      <c r="KH464" s="19" t="s">
        <v>63</v>
      </c>
      <c r="KI464" s="12">
        <f>KG464*1.4</f>
        <v>65.8</v>
      </c>
      <c r="KJ464" s="12"/>
      <c r="KK464" s="21"/>
      <c r="KL464" s="19" t="s">
        <v>96</v>
      </c>
      <c r="KM464" s="347" t="s">
        <v>761</v>
      </c>
      <c r="KP464" s="350">
        <f>SUM($F$1250)</f>
        <v>211</v>
      </c>
      <c r="KQ464" s="19" t="s">
        <v>63</v>
      </c>
      <c r="KR464" s="12">
        <f>KP464*1.4</f>
        <v>295.39999999999998</v>
      </c>
      <c r="KS464" s="12"/>
      <c r="KT464" s="21"/>
      <c r="KU464" s="19" t="s">
        <v>96</v>
      </c>
      <c r="KV464" s="347" t="s">
        <v>463</v>
      </c>
      <c r="KY464" s="350">
        <f>SUM($F$1329)</f>
        <v>113</v>
      </c>
      <c r="KZ464" s="19" t="s">
        <v>63</v>
      </c>
      <c r="LA464" s="12">
        <f>KY464*1.4</f>
        <v>158.19999999999999</v>
      </c>
      <c r="LB464" s="12"/>
      <c r="LC464" s="21"/>
      <c r="LD464" s="19" t="s">
        <v>96</v>
      </c>
      <c r="LE464" s="347" t="s">
        <v>702</v>
      </c>
      <c r="LH464" s="350">
        <f>SUM($F$1610)</f>
        <v>15</v>
      </c>
      <c r="LI464" s="19" t="s">
        <v>63</v>
      </c>
      <c r="LJ464" s="12">
        <f>LH464*1.4</f>
        <v>21</v>
      </c>
      <c r="LK464" s="12"/>
      <c r="LL464" s="21"/>
      <c r="LM464" s="19" t="s">
        <v>96</v>
      </c>
      <c r="LN464" s="347" t="s">
        <v>567</v>
      </c>
      <c r="LQ464" s="350">
        <f>SUM($F$645)</f>
        <v>55</v>
      </c>
      <c r="LR464" s="19" t="s">
        <v>63</v>
      </c>
      <c r="LS464" s="12">
        <f>LQ464*1.4</f>
        <v>77</v>
      </c>
      <c r="LT464" s="12"/>
      <c r="LU464" s="21"/>
      <c r="LV464" s="19" t="s">
        <v>96</v>
      </c>
      <c r="LW464" s="347" t="s">
        <v>540</v>
      </c>
      <c r="LZ464" s="350">
        <f>SUM($F$1030)</f>
        <v>47</v>
      </c>
      <c r="MA464" s="19" t="s">
        <v>63</v>
      </c>
      <c r="MB464" s="12">
        <f>LZ464*1.4</f>
        <v>65.8</v>
      </c>
      <c r="MC464" s="12"/>
      <c r="MD464" s="21"/>
      <c r="ME464" s="19" t="s">
        <v>96</v>
      </c>
      <c r="MF464" s="347" t="s">
        <v>1084</v>
      </c>
      <c r="MI464" s="350">
        <f>SUM($F$1474)</f>
        <v>33</v>
      </c>
      <c r="MJ464" s="19" t="s">
        <v>63</v>
      </c>
      <c r="MK464" s="12">
        <f>MI464*1.4</f>
        <v>46.199999999999996</v>
      </c>
      <c r="ML464" s="12"/>
      <c r="MM464" s="21"/>
      <c r="MN464" s="19" t="s">
        <v>96</v>
      </c>
      <c r="MO464" s="347" t="s">
        <v>830</v>
      </c>
      <c r="MR464" s="350">
        <f>SUM($F$1457)</f>
        <v>54</v>
      </c>
      <c r="MS464" s="19" t="s">
        <v>63</v>
      </c>
      <c r="MT464" s="12">
        <f>MR464*1.4</f>
        <v>75.599999999999994</v>
      </c>
      <c r="MU464" s="12"/>
      <c r="MV464" s="21"/>
      <c r="MW464" s="19" t="s">
        <v>96</v>
      </c>
      <c r="MX464" s="347" t="s">
        <v>646</v>
      </c>
      <c r="NA464" s="350">
        <f>SUM($F$614)</f>
        <v>0</v>
      </c>
      <c r="NB464" s="19" t="s">
        <v>63</v>
      </c>
      <c r="NC464" s="12">
        <f>NA464*1.4</f>
        <v>0</v>
      </c>
      <c r="ND464" s="12"/>
      <c r="NE464" s="21"/>
      <c r="NF464" s="19" t="s">
        <v>96</v>
      </c>
      <c r="NG464" s="347" t="s">
        <v>761</v>
      </c>
      <c r="NJ464" s="350">
        <f>SUM($F$1250)</f>
        <v>211</v>
      </c>
      <c r="NK464" s="19" t="s">
        <v>63</v>
      </c>
      <c r="NL464" s="12">
        <f>NJ464*1.4</f>
        <v>295.39999999999998</v>
      </c>
      <c r="NM464" s="12"/>
      <c r="NN464" s="21"/>
      <c r="NO464" s="19" t="s">
        <v>96</v>
      </c>
      <c r="NP464" s="347" t="s">
        <v>584</v>
      </c>
      <c r="NS464" s="350">
        <f>SUM($F$1285)</f>
        <v>95</v>
      </c>
      <c r="NT464" s="19" t="s">
        <v>63</v>
      </c>
      <c r="NU464" s="12">
        <f>NS464*1.4</f>
        <v>133</v>
      </c>
      <c r="NV464" s="12"/>
      <c r="NW464" s="21"/>
      <c r="NX464" s="19" t="s">
        <v>96</v>
      </c>
      <c r="NY464" s="347" t="s">
        <v>543</v>
      </c>
      <c r="OB464" s="350">
        <f>SUM($F$568)</f>
        <v>168</v>
      </c>
      <c r="OC464" s="19" t="s">
        <v>63</v>
      </c>
      <c r="OD464" s="12">
        <f>OB464*1.4</f>
        <v>235.2</v>
      </c>
      <c r="OE464" s="12"/>
      <c r="OF464" s="21"/>
      <c r="OG464" s="19" t="s">
        <v>96</v>
      </c>
      <c r="OH464" s="347" t="s">
        <v>616</v>
      </c>
      <c r="OK464" s="350">
        <f>SUM($F$1666)</f>
        <v>23</v>
      </c>
      <c r="OL464" s="19" t="s">
        <v>63</v>
      </c>
      <c r="OM464" s="12">
        <f>OK464*1.4</f>
        <v>32.199999999999996</v>
      </c>
      <c r="ON464" s="12"/>
      <c r="OO464" s="21"/>
      <c r="OP464" s="19" t="s">
        <v>96</v>
      </c>
      <c r="OQ464" s="347" t="s">
        <v>878</v>
      </c>
      <c r="OT464" s="350">
        <f>SUM($F$639)</f>
        <v>104</v>
      </c>
      <c r="OU464" s="19" t="s">
        <v>63</v>
      </c>
      <c r="OV464" s="12">
        <f>OT464*1.4</f>
        <v>145.6</v>
      </c>
      <c r="OW464" s="12"/>
      <c r="OX464" s="21"/>
      <c r="OY464" s="19" t="s">
        <v>96</v>
      </c>
      <c r="OZ464" s="347" t="s">
        <v>567</v>
      </c>
      <c r="PC464" s="350">
        <f>SUM($F$645)</f>
        <v>55</v>
      </c>
      <c r="PD464" s="19" t="s">
        <v>63</v>
      </c>
      <c r="PE464" s="12">
        <f>PC464*1.4</f>
        <v>77</v>
      </c>
      <c r="PF464" s="12"/>
      <c r="PG464" s="21"/>
      <c r="PH464" s="19" t="s">
        <v>96</v>
      </c>
      <c r="PI464" s="347" t="s">
        <v>807</v>
      </c>
      <c r="PL464" s="350">
        <f>SUM($F$1025)</f>
        <v>0</v>
      </c>
      <c r="PM464" s="19" t="s">
        <v>63</v>
      </c>
      <c r="PN464" s="12">
        <f>PL464*1.4</f>
        <v>0</v>
      </c>
      <c r="PO464" s="12"/>
      <c r="PP464" s="21"/>
      <c r="PQ464" s="19" t="s">
        <v>96</v>
      </c>
      <c r="PR464" s="347" t="s">
        <v>761</v>
      </c>
      <c r="PU464" s="350">
        <f>SUM($F$1250)</f>
        <v>211</v>
      </c>
      <c r="PV464" s="19" t="s">
        <v>63</v>
      </c>
      <c r="PW464" s="12">
        <f>PU464*1.4</f>
        <v>295.39999999999998</v>
      </c>
      <c r="PX464" s="12"/>
      <c r="PY464" s="21"/>
      <c r="PZ464" s="19" t="s">
        <v>96</v>
      </c>
      <c r="QA464" s="325" t="s">
        <v>189</v>
      </c>
      <c r="QD464" s="364" t="s">
        <v>189</v>
      </c>
      <c r="QE464" s="19" t="s">
        <v>63</v>
      </c>
      <c r="QF464" s="364" t="s">
        <v>189</v>
      </c>
      <c r="QG464" s="12"/>
      <c r="QH464" s="21"/>
      <c r="QI464" s="19" t="s">
        <v>96</v>
      </c>
      <c r="QJ464" s="347" t="s">
        <v>878</v>
      </c>
      <c r="QM464" s="350">
        <f>SUM($F$639)</f>
        <v>104</v>
      </c>
      <c r="QN464" s="19" t="s">
        <v>63</v>
      </c>
      <c r="QO464" s="12">
        <f>QM464*1.4</f>
        <v>145.6</v>
      </c>
      <c r="QP464" s="12"/>
      <c r="QQ464" s="21"/>
      <c r="QR464" s="19" t="s">
        <v>96</v>
      </c>
      <c r="QS464" s="368" t="s">
        <v>688</v>
      </c>
      <c r="QV464" s="350">
        <f>SUM($F$762)</f>
        <v>7</v>
      </c>
      <c r="QW464" s="19" t="s">
        <v>63</v>
      </c>
      <c r="QX464" s="12">
        <f>QV464*1.4</f>
        <v>9.7999999999999989</v>
      </c>
      <c r="QY464" s="12"/>
      <c r="QZ464" s="21"/>
      <c r="RA464" s="19" t="s">
        <v>96</v>
      </c>
      <c r="RB464" s="347" t="s">
        <v>702</v>
      </c>
      <c r="RE464" s="350">
        <f>SUM($F$1610)</f>
        <v>15</v>
      </c>
      <c r="RF464" s="19" t="s">
        <v>63</v>
      </c>
      <c r="RG464" s="12">
        <f>RE464*1.4</f>
        <v>21</v>
      </c>
      <c r="RH464" s="12"/>
      <c r="RI464" s="21"/>
      <c r="RJ464" s="19" t="s">
        <v>96</v>
      </c>
      <c r="RK464" s="347" t="s">
        <v>567</v>
      </c>
      <c r="RN464" s="350">
        <f>SUM($F$645)</f>
        <v>55</v>
      </c>
      <c r="RO464" s="19" t="s">
        <v>63</v>
      </c>
      <c r="RP464" s="12">
        <f>RN464*1.4</f>
        <v>77</v>
      </c>
      <c r="RQ464" s="12"/>
      <c r="RR464" s="21"/>
      <c r="RS464" s="19" t="s">
        <v>96</v>
      </c>
      <c r="RT464" s="325" t="s">
        <v>189</v>
      </c>
      <c r="RW464" s="364" t="s">
        <v>189</v>
      </c>
      <c r="RX464" s="19" t="s">
        <v>63</v>
      </c>
      <c r="RY464" s="364" t="s">
        <v>189</v>
      </c>
      <c r="SA464" s="316"/>
      <c r="SB464" s="19" t="s">
        <v>96</v>
      </c>
      <c r="SC464" s="325" t="s">
        <v>189</v>
      </c>
      <c r="SF464" s="364" t="s">
        <v>189</v>
      </c>
      <c r="SG464" s="19" t="s">
        <v>63</v>
      </c>
      <c r="SH464" s="364" t="s">
        <v>189</v>
      </c>
      <c r="SJ464" s="316"/>
      <c r="SK464" s="19" t="s">
        <v>96</v>
      </c>
      <c r="SL464" s="325" t="s">
        <v>189</v>
      </c>
      <c r="SO464" s="364" t="s">
        <v>189</v>
      </c>
      <c r="SP464" s="19" t="s">
        <v>63</v>
      </c>
      <c r="SQ464" s="364" t="s">
        <v>189</v>
      </c>
      <c r="SS464" s="316"/>
      <c r="ST464" s="19" t="s">
        <v>96</v>
      </c>
      <c r="SU464" s="325" t="s">
        <v>189</v>
      </c>
      <c r="SX464" s="364" t="s">
        <v>189</v>
      </c>
      <c r="SY464" s="19" t="s">
        <v>63</v>
      </c>
      <c r="SZ464" s="364" t="s">
        <v>189</v>
      </c>
      <c r="TB464" s="316"/>
      <c r="TC464" s="19" t="s">
        <v>96</v>
      </c>
      <c r="TD464" s="347" t="s">
        <v>761</v>
      </c>
      <c r="TG464" s="350">
        <f>SUM($F$1250)</f>
        <v>211</v>
      </c>
      <c r="TH464" s="19" t="s">
        <v>2138</v>
      </c>
      <c r="TI464" s="12">
        <f>TG464*1.4</f>
        <v>295.39999999999998</v>
      </c>
      <c r="TK464" s="316"/>
      <c r="TL464" s="19" t="s">
        <v>96</v>
      </c>
      <c r="TM464" s="347" t="s">
        <v>1084</v>
      </c>
      <c r="TP464" s="350">
        <f>SUM($F$1474)</f>
        <v>33</v>
      </c>
      <c r="TQ464" s="19" t="s">
        <v>2138</v>
      </c>
      <c r="TR464" s="12">
        <f>TP464*1.4</f>
        <v>46.199999999999996</v>
      </c>
      <c r="TT464" s="316"/>
      <c r="TU464" s="19" t="s">
        <v>96</v>
      </c>
      <c r="TV464" s="347" t="s">
        <v>1084</v>
      </c>
      <c r="TY464" s="350">
        <f>SUM($F$1474)</f>
        <v>33</v>
      </c>
      <c r="TZ464" s="19" t="s">
        <v>2138</v>
      </c>
      <c r="UA464" s="12">
        <f>TY464*1.4</f>
        <v>46.199999999999996</v>
      </c>
      <c r="UC464" s="316"/>
      <c r="UD464" s="19" t="s">
        <v>96</v>
      </c>
      <c r="UE464" s="361" t="s">
        <v>500</v>
      </c>
      <c r="UH464" s="350">
        <f>SUM($F$683)</f>
        <v>197</v>
      </c>
      <c r="UI464" s="19" t="s">
        <v>2138</v>
      </c>
      <c r="UJ464" s="12">
        <f>UH464*1.4</f>
        <v>275.79999999999995</v>
      </c>
      <c r="UL464" s="316"/>
      <c r="UM464" s="19" t="s">
        <v>96</v>
      </c>
      <c r="UN464" s="358" t="s">
        <v>702</v>
      </c>
      <c r="UQ464" s="350">
        <f>SUM($F$1610)</f>
        <v>15</v>
      </c>
      <c r="UR464" s="19" t="s">
        <v>2138</v>
      </c>
      <c r="US464" s="12">
        <f>UQ464*1.4</f>
        <v>21</v>
      </c>
      <c r="UU464" s="316"/>
      <c r="UV464" s="19" t="s">
        <v>96</v>
      </c>
      <c r="UW464" s="347" t="s">
        <v>617</v>
      </c>
      <c r="UZ464" s="350">
        <f>SUM($F$789)</f>
        <v>60</v>
      </c>
      <c r="VA464" s="19" t="s">
        <v>2138</v>
      </c>
      <c r="VB464" s="12">
        <f>UZ464*1.4</f>
        <v>84</v>
      </c>
      <c r="VD464" s="316"/>
      <c r="VE464" s="19" t="s">
        <v>96</v>
      </c>
      <c r="VF464" s="347" t="s">
        <v>604</v>
      </c>
      <c r="VI464" s="350">
        <f>SUM($F$1013)</f>
        <v>62</v>
      </c>
      <c r="VJ464" s="19" t="s">
        <v>2138</v>
      </c>
      <c r="VK464" s="12">
        <f>VI464*1.4</f>
        <v>86.8</v>
      </c>
      <c r="VM464" s="316"/>
      <c r="VN464" s="19" t="s">
        <v>96</v>
      </c>
      <c r="VO464" s="325" t="s">
        <v>1125</v>
      </c>
      <c r="VR464" s="350">
        <f>SUM($F$1143)</f>
        <v>0</v>
      </c>
      <c r="VS464" s="19" t="s">
        <v>2138</v>
      </c>
      <c r="VT464" s="12">
        <f>VR464*1.4</f>
        <v>0</v>
      </c>
      <c r="VV464" s="316"/>
      <c r="VW464" s="19" t="s">
        <v>96</v>
      </c>
      <c r="VX464" s="347" t="s">
        <v>590</v>
      </c>
      <c r="WA464" s="350">
        <f>SUM($F$681)</f>
        <v>26</v>
      </c>
      <c r="WB464" s="19" t="s">
        <v>2138</v>
      </c>
      <c r="WC464" s="12">
        <f>WA464*1.4</f>
        <v>36.4</v>
      </c>
      <c r="WE464" s="316"/>
      <c r="WF464" s="19" t="s">
        <v>96</v>
      </c>
      <c r="WG464" s="347" t="s">
        <v>761</v>
      </c>
      <c r="WJ464" s="350">
        <f>SUM($F$1250)</f>
        <v>211</v>
      </c>
      <c r="WK464" s="19" t="s">
        <v>2138</v>
      </c>
      <c r="WL464" s="12">
        <f>WJ464*1.4</f>
        <v>295.39999999999998</v>
      </c>
      <c r="WN464" s="316"/>
      <c r="WO464" s="19" t="s">
        <v>96</v>
      </c>
      <c r="WP464" s="347" t="s">
        <v>584</v>
      </c>
      <c r="WS464" s="350">
        <f>SUM($F$1285)</f>
        <v>95</v>
      </c>
      <c r="WT464" s="19" t="s">
        <v>2138</v>
      </c>
      <c r="WU464" s="12">
        <f>WS464*1.4</f>
        <v>133</v>
      </c>
      <c r="WW464" s="316"/>
      <c r="WX464" s="19" t="s">
        <v>96</v>
      </c>
      <c r="WY464" s="347" t="s">
        <v>664</v>
      </c>
      <c r="XB464" s="350">
        <f>SUM($F$1372)</f>
        <v>189</v>
      </c>
      <c r="XC464" s="19" t="s">
        <v>2138</v>
      </c>
      <c r="XD464" s="12">
        <f>XB464*1.4</f>
        <v>264.59999999999997</v>
      </c>
      <c r="XF464" s="316"/>
      <c r="XG464" s="19" t="s">
        <v>96</v>
      </c>
      <c r="XH464" s="347" t="s">
        <v>878</v>
      </c>
      <c r="XK464" s="350">
        <f>SUM($F$639)</f>
        <v>104</v>
      </c>
      <c r="XL464" s="19" t="s">
        <v>2138</v>
      </c>
      <c r="XM464" s="12">
        <f>XK464*1.4</f>
        <v>145.6</v>
      </c>
      <c r="XO464" s="316"/>
      <c r="XP464" s="19" t="s">
        <v>96</v>
      </c>
      <c r="XQ464" s="325" t="s">
        <v>567</v>
      </c>
      <c r="XT464" s="350">
        <f>SUM($F$645)</f>
        <v>55</v>
      </c>
      <c r="XU464" s="19" t="s">
        <v>2138</v>
      </c>
      <c r="XV464" s="12">
        <f>XT464*1.4</f>
        <v>77</v>
      </c>
      <c r="XX464" s="316"/>
      <c r="XY464" s="19" t="s">
        <v>96</v>
      </c>
      <c r="XZ464" s="347" t="s">
        <v>550</v>
      </c>
      <c r="YC464" s="350">
        <f>SUM($F$750)</f>
        <v>47</v>
      </c>
      <c r="YD464" s="19" t="s">
        <v>2138</v>
      </c>
      <c r="YE464" s="12">
        <f>YC464*1.4</f>
        <v>65.8</v>
      </c>
      <c r="YG464" s="316"/>
      <c r="YH464" s="19" t="s">
        <v>96</v>
      </c>
      <c r="YI464" s="366" t="s">
        <v>646</v>
      </c>
      <c r="YL464" s="350">
        <f>SUM($F$614)</f>
        <v>0</v>
      </c>
      <c r="YM464" s="19" t="s">
        <v>2138</v>
      </c>
      <c r="YN464" s="12">
        <f>YL464*1.4</f>
        <v>0</v>
      </c>
      <c r="YP464" s="316"/>
      <c r="YQ464" s="19" t="s">
        <v>96</v>
      </c>
      <c r="YR464" s="347" t="s">
        <v>590</v>
      </c>
      <c r="YU464" s="350">
        <f>SUM($F$681)</f>
        <v>26</v>
      </c>
      <c r="YV464" s="19" t="s">
        <v>2138</v>
      </c>
      <c r="YW464" s="12">
        <f>YU464*1.4</f>
        <v>36.4</v>
      </c>
      <c r="YY464" s="316"/>
      <c r="YZ464" s="19" t="s">
        <v>96</v>
      </c>
      <c r="ZA464" s="347" t="s">
        <v>878</v>
      </c>
      <c r="ZD464" s="350">
        <f>SUM($F$639)</f>
        <v>104</v>
      </c>
      <c r="ZE464" s="19" t="s">
        <v>2138</v>
      </c>
      <c r="ZF464" s="12">
        <f>ZD464*1.4</f>
        <v>145.6</v>
      </c>
      <c r="ZH464" s="316"/>
      <c r="ZI464" s="19" t="s">
        <v>96</v>
      </c>
      <c r="ZJ464" s="347" t="s">
        <v>499</v>
      </c>
      <c r="ZM464" s="350">
        <f>SUM($F$631)</f>
        <v>22</v>
      </c>
      <c r="ZN464" s="19" t="s">
        <v>2138</v>
      </c>
      <c r="ZO464" s="12">
        <f>ZM464*1.4</f>
        <v>30.799999999999997</v>
      </c>
      <c r="ZQ464" s="316"/>
      <c r="ZR464" s="19" t="s">
        <v>96</v>
      </c>
      <c r="ZS464" s="347" t="s">
        <v>762</v>
      </c>
      <c r="ZV464" s="350">
        <f>SUM($F$1721)</f>
        <v>628</v>
      </c>
      <c r="ZW464" s="19" t="s">
        <v>2138</v>
      </c>
      <c r="ZX464" s="12">
        <f>ZV464*1.4</f>
        <v>879.19999999999993</v>
      </c>
      <c r="ZZ464" s="316"/>
      <c r="AAA464" s="394"/>
      <c r="AAB464" s="341"/>
      <c r="AAC464" s="395"/>
      <c r="AAD464" s="395"/>
      <c r="AAE464" s="396"/>
      <c r="AAF464" s="394"/>
      <c r="AAG464" s="267"/>
      <c r="AAH464" s="395"/>
      <c r="AAI464" s="395"/>
      <c r="AAJ464" s="394"/>
      <c r="AAK464" s="341"/>
      <c r="AAL464" s="395"/>
      <c r="AAM464" s="395"/>
      <c r="AAN464" s="396"/>
      <c r="AAO464" s="394"/>
      <c r="AAP464" s="267"/>
      <c r="AAQ464" s="395"/>
      <c r="AAR464" s="395"/>
      <c r="AAS464" s="394"/>
      <c r="AAT464" s="341"/>
      <c r="AAU464" s="395"/>
      <c r="AAV464" s="395"/>
      <c r="AAW464" s="396"/>
      <c r="AAX464" s="394"/>
      <c r="AAY464" s="267"/>
      <c r="AAZ464" s="395"/>
      <c r="ABA464" s="395"/>
      <c r="ABB464" s="394"/>
      <c r="ABC464" s="341"/>
      <c r="ABD464" s="395"/>
      <c r="ABE464" s="395"/>
      <c r="ABF464" s="396"/>
      <c r="ABG464" s="394"/>
      <c r="ABH464" s="267"/>
      <c r="ABI464" s="395"/>
      <c r="ABJ464" s="395"/>
      <c r="ABK464" s="394"/>
      <c r="ABL464" s="341"/>
      <c r="ABM464" s="395"/>
      <c r="ABN464" s="395"/>
      <c r="ABO464" s="396"/>
      <c r="ABP464" s="394"/>
      <c r="ABQ464" s="267"/>
      <c r="ABR464" s="395"/>
      <c r="ABS464" s="395"/>
      <c r="ABT464" s="394"/>
      <c r="ABU464" s="341"/>
      <c r="ABV464" s="395"/>
      <c r="ABW464" s="395"/>
      <c r="ABX464" s="396"/>
      <c r="ABY464" s="394"/>
      <c r="ABZ464" s="267"/>
      <c r="ACA464" s="395"/>
      <c r="ACB464" s="395"/>
      <c r="ACC464" s="394"/>
      <c r="ACD464" s="341"/>
      <c r="ACE464" s="395"/>
      <c r="ACF464" s="395"/>
      <c r="ACG464" s="396"/>
      <c r="ACH464" s="394"/>
      <c r="ACI464" s="267"/>
      <c r="ACJ464" s="395"/>
      <c r="ACK464" s="395"/>
      <c r="ACL464" s="394"/>
      <c r="ACM464" s="341"/>
      <c r="ACN464" s="395"/>
      <c r="ACO464" s="395"/>
      <c r="ACP464" s="396"/>
      <c r="ACQ464" s="394"/>
      <c r="ACR464" s="267"/>
      <c r="ACS464" s="395"/>
      <c r="ACT464" s="395"/>
      <c r="ACU464" s="394"/>
      <c r="ACV464" s="341"/>
      <c r="ACW464" s="395"/>
      <c r="ACX464" s="395"/>
      <c r="ACY464" s="396"/>
      <c r="ACZ464" s="394"/>
      <c r="ADA464" s="267"/>
      <c r="ADB464" s="395"/>
      <c r="ADC464" s="395"/>
      <c r="ADD464" s="394"/>
      <c r="ADE464" s="341"/>
      <c r="ADF464" s="395"/>
      <c r="ADG464" s="395"/>
      <c r="ADH464" s="396"/>
      <c r="ADI464" s="394"/>
      <c r="ADJ464" s="267"/>
      <c r="ADK464" s="395"/>
      <c r="ADL464" s="395"/>
      <c r="ADM464" s="394"/>
      <c r="ADN464" s="341"/>
      <c r="ADO464" s="395"/>
      <c r="ADP464" s="395"/>
      <c r="ADQ464" s="396"/>
      <c r="ADR464" s="394"/>
      <c r="ADS464" s="267"/>
      <c r="ADT464" s="395"/>
      <c r="ADU464" s="395"/>
      <c r="ADV464" s="394"/>
      <c r="ADW464" s="341"/>
      <c r="ADX464" s="395"/>
      <c r="ADY464" s="395"/>
      <c r="ADZ464" s="396"/>
      <c r="AEA464" s="394"/>
      <c r="AEB464" s="267"/>
      <c r="AEC464" s="395"/>
      <c r="AED464" s="395"/>
    </row>
    <row r="465" spans="1:810" s="20" customFormat="1" ht="15">
      <c r="A465" s="19" t="s">
        <v>97</v>
      </c>
      <c r="B465" s="347" t="s">
        <v>565</v>
      </c>
      <c r="D465" s="350"/>
      <c r="E465" s="350">
        <f>SUM($F$1656)</f>
        <v>179</v>
      </c>
      <c r="F465" s="19" t="s">
        <v>65</v>
      </c>
      <c r="G465" s="12">
        <f>E465*1.3</f>
        <v>232.70000000000002</v>
      </c>
      <c r="H465" s="12"/>
      <c r="I465" s="21"/>
      <c r="J465" s="19" t="s">
        <v>97</v>
      </c>
      <c r="K465" s="347" t="s">
        <v>762</v>
      </c>
      <c r="N465" s="350">
        <f>SUM($F$1721)</f>
        <v>628</v>
      </c>
      <c r="O465" s="19" t="s">
        <v>65</v>
      </c>
      <c r="P465" s="12">
        <f>N465*1.3</f>
        <v>816.4</v>
      </c>
      <c r="Q465" s="12"/>
      <c r="R465" s="21"/>
      <c r="S465" s="19" t="s">
        <v>97</v>
      </c>
      <c r="T465" s="347" t="s">
        <v>590</v>
      </c>
      <c r="W465" s="350">
        <f>SUM($F$681)</f>
        <v>26</v>
      </c>
      <c r="X465" s="19" t="s">
        <v>65</v>
      </c>
      <c r="Y465" s="12">
        <f>W465*1.3</f>
        <v>33.800000000000004</v>
      </c>
      <c r="Z465" s="12"/>
      <c r="AA465" s="21"/>
      <c r="AB465" s="19" t="s">
        <v>97</v>
      </c>
      <c r="AC465" s="347" t="s">
        <v>590</v>
      </c>
      <c r="AF465" s="350">
        <f>SUM($F$681)</f>
        <v>26</v>
      </c>
      <c r="AG465" s="19" t="s">
        <v>65</v>
      </c>
      <c r="AH465" s="12">
        <f>AF465*1.3</f>
        <v>33.800000000000004</v>
      </c>
      <c r="AI465" s="12"/>
      <c r="AJ465" s="21"/>
      <c r="AK465" s="19" t="s">
        <v>97</v>
      </c>
      <c r="AL465" s="347" t="s">
        <v>830</v>
      </c>
      <c r="AO465" s="350">
        <f>SUM($F$1457)</f>
        <v>54</v>
      </c>
      <c r="AP465" s="19" t="s">
        <v>65</v>
      </c>
      <c r="AQ465" s="12">
        <f>AO465*1.3</f>
        <v>70.2</v>
      </c>
      <c r="AR465" s="12"/>
      <c r="AS465" s="21"/>
      <c r="AT465" s="19" t="s">
        <v>97</v>
      </c>
      <c r="AU465" s="347" t="s">
        <v>499</v>
      </c>
      <c r="AX465" s="350">
        <f>SUM($F$631)</f>
        <v>22</v>
      </c>
      <c r="AY465" s="19" t="s">
        <v>65</v>
      </c>
      <c r="AZ465" s="12">
        <f>AX465*1.3</f>
        <v>28.6</v>
      </c>
      <c r="BA465" s="12"/>
      <c r="BB465" s="21"/>
      <c r="BC465" s="19" t="s">
        <v>97</v>
      </c>
      <c r="BD465" s="347" t="s">
        <v>761</v>
      </c>
      <c r="BG465" s="350">
        <f>SUM($F$1250)</f>
        <v>211</v>
      </c>
      <c r="BH465" s="19" t="s">
        <v>65</v>
      </c>
      <c r="BI465" s="12">
        <f>BG465*1.3</f>
        <v>274.3</v>
      </c>
      <c r="BJ465" s="12"/>
      <c r="BK465" s="21"/>
      <c r="BL465" s="19" t="s">
        <v>97</v>
      </c>
      <c r="BM465" s="347" t="s">
        <v>540</v>
      </c>
      <c r="BP465" s="350">
        <f>SUM($F$1030)</f>
        <v>47</v>
      </c>
      <c r="BQ465" s="19" t="s">
        <v>65</v>
      </c>
      <c r="BR465" s="12">
        <f>BP465*1.3</f>
        <v>61.1</v>
      </c>
      <c r="BS465" s="12"/>
      <c r="BT465" s="21"/>
      <c r="BU465" s="19" t="s">
        <v>97</v>
      </c>
      <c r="BV465" s="347" t="s">
        <v>463</v>
      </c>
      <c r="BY465" s="350">
        <f>SUM($F$1329)</f>
        <v>113</v>
      </c>
      <c r="BZ465" s="19" t="s">
        <v>65</v>
      </c>
      <c r="CA465" s="12">
        <f>BY465*1.3</f>
        <v>146.9</v>
      </c>
      <c r="CB465" s="12"/>
      <c r="CC465" s="21"/>
      <c r="CD465" s="19" t="s">
        <v>97</v>
      </c>
      <c r="CE465" s="347" t="s">
        <v>727</v>
      </c>
      <c r="CH465" s="350">
        <f>SUM($F$1150)</f>
        <v>0</v>
      </c>
      <c r="CI465" s="19" t="s">
        <v>65</v>
      </c>
      <c r="CJ465" s="12">
        <f>CH465*1.3</f>
        <v>0</v>
      </c>
      <c r="CK465" s="12"/>
      <c r="CL465" s="21"/>
      <c r="CM465" s="19" t="s">
        <v>97</v>
      </c>
      <c r="CN465" s="347" t="s">
        <v>762</v>
      </c>
      <c r="CQ465" s="350">
        <f>SUM($F$1721)</f>
        <v>628</v>
      </c>
      <c r="CR465" s="19" t="s">
        <v>65</v>
      </c>
      <c r="CS465" s="12">
        <f>CQ465*1.3</f>
        <v>816.4</v>
      </c>
      <c r="CT465" s="12"/>
      <c r="CU465" s="21"/>
      <c r="CV465" s="19" t="s">
        <v>97</v>
      </c>
      <c r="CW465" s="347" t="s">
        <v>803</v>
      </c>
      <c r="CZ465" s="350">
        <f>SUM($F$1462)</f>
        <v>14</v>
      </c>
      <c r="DA465" s="19" t="s">
        <v>65</v>
      </c>
      <c r="DB465" s="12">
        <f>CZ465*1.3</f>
        <v>18.2</v>
      </c>
      <c r="DC465" s="12"/>
      <c r="DD465" s="21"/>
      <c r="DE465" s="19" t="s">
        <v>97</v>
      </c>
      <c r="DF465" s="347" t="s">
        <v>565</v>
      </c>
      <c r="DI465" s="350">
        <f>SUM($F$1656)</f>
        <v>179</v>
      </c>
      <c r="DJ465" s="19" t="s">
        <v>65</v>
      </c>
      <c r="DK465" s="12">
        <f>DI465*1.3</f>
        <v>232.70000000000002</v>
      </c>
      <c r="DL465" s="12"/>
      <c r="DM465" s="21"/>
      <c r="DN465" s="19" t="s">
        <v>97</v>
      </c>
      <c r="DO465" s="347" t="s">
        <v>830</v>
      </c>
      <c r="DR465" s="350">
        <f>SUM($F$1457)</f>
        <v>54</v>
      </c>
      <c r="DS465" s="19" t="s">
        <v>65</v>
      </c>
      <c r="DT465" s="12">
        <f>DR465*1.3</f>
        <v>70.2</v>
      </c>
      <c r="DU465" s="12"/>
      <c r="DV465" s="21"/>
      <c r="DW465" s="19" t="s">
        <v>97</v>
      </c>
      <c r="DX465" s="347" t="s">
        <v>878</v>
      </c>
      <c r="EA465" s="350">
        <f>SUM($F$639)</f>
        <v>104</v>
      </c>
      <c r="EB465" s="19" t="s">
        <v>65</v>
      </c>
      <c r="EC465" s="12">
        <f>EA465*1.3</f>
        <v>135.20000000000002</v>
      </c>
      <c r="ED465" s="12"/>
      <c r="EE465" s="21"/>
      <c r="EF465" s="19" t="s">
        <v>97</v>
      </c>
      <c r="EG465" s="347" t="s">
        <v>752</v>
      </c>
      <c r="EJ465" s="350">
        <f>SUM($F$1498)</f>
        <v>17</v>
      </c>
      <c r="EK465" s="19" t="s">
        <v>65</v>
      </c>
      <c r="EL465" s="12">
        <f>EJ465*1.3</f>
        <v>22.1</v>
      </c>
      <c r="EM465" s="12"/>
      <c r="EN465" s="21"/>
      <c r="EO465" s="19" t="s">
        <v>97</v>
      </c>
      <c r="EP465" s="347" t="s">
        <v>555</v>
      </c>
      <c r="ES465" s="350">
        <f>SUM($F$799)</f>
        <v>0</v>
      </c>
      <c r="ET465" s="19" t="s">
        <v>65</v>
      </c>
      <c r="EU465" s="12">
        <f>ES465*1.3</f>
        <v>0</v>
      </c>
      <c r="EV465" s="12"/>
      <c r="EW465" s="21"/>
      <c r="EX465" s="19" t="s">
        <v>97</v>
      </c>
      <c r="EY465" s="368" t="s">
        <v>499</v>
      </c>
      <c r="FB465" s="350">
        <f>SUM($F$631)</f>
        <v>22</v>
      </c>
      <c r="FC465" s="19" t="s">
        <v>65</v>
      </c>
      <c r="FD465" s="12">
        <f>FB465*1.3</f>
        <v>28.6</v>
      </c>
      <c r="FE465" s="12"/>
      <c r="FF465" s="21"/>
      <c r="FG465" s="19" t="s">
        <v>97</v>
      </c>
      <c r="FH465" s="347" t="s">
        <v>664</v>
      </c>
      <c r="FK465" s="350">
        <f>SUM($F$1372)</f>
        <v>189</v>
      </c>
      <c r="FL465" s="19" t="s">
        <v>65</v>
      </c>
      <c r="FM465" s="12">
        <f>FK465*1.3</f>
        <v>245.70000000000002</v>
      </c>
      <c r="FN465" s="12"/>
      <c r="FO465" s="21"/>
      <c r="FP465" s="19" t="s">
        <v>97</v>
      </c>
      <c r="FQ465" s="347" t="s">
        <v>1125</v>
      </c>
      <c r="FT465" s="350">
        <f>SUM($F$1143)</f>
        <v>0</v>
      </c>
      <c r="FU465" s="19" t="s">
        <v>65</v>
      </c>
      <c r="FV465" s="12">
        <f>FT465*1.3</f>
        <v>0</v>
      </c>
      <c r="FW465" s="12"/>
      <c r="FX465" s="21"/>
      <c r="FY465" s="19" t="s">
        <v>97</v>
      </c>
      <c r="FZ465" s="347" t="s">
        <v>688</v>
      </c>
      <c r="GC465" s="350">
        <f>SUM($F$762)</f>
        <v>7</v>
      </c>
      <c r="GD465" s="19" t="s">
        <v>65</v>
      </c>
      <c r="GE465" s="12">
        <f>GC465*1.3</f>
        <v>9.1</v>
      </c>
      <c r="GF465" s="12"/>
      <c r="GG465" s="21"/>
      <c r="GH465" s="19" t="s">
        <v>97</v>
      </c>
      <c r="GI465" s="347" t="s">
        <v>1071</v>
      </c>
      <c r="GL465" s="350">
        <f>SUM($F$994)</f>
        <v>89</v>
      </c>
      <c r="GM465" s="19" t="s">
        <v>65</v>
      </c>
      <c r="GN465" s="12">
        <f>GL465*1.3</f>
        <v>115.7</v>
      </c>
      <c r="GO465" s="12"/>
      <c r="GP465" s="21"/>
      <c r="GQ465" s="19" t="s">
        <v>97</v>
      </c>
      <c r="GR465" s="347" t="s">
        <v>647</v>
      </c>
      <c r="GU465" s="350">
        <f>SUM($F$845)</f>
        <v>66</v>
      </c>
      <c r="GV465" s="19" t="s">
        <v>65</v>
      </c>
      <c r="GW465" s="12">
        <f>GU465*1.3</f>
        <v>85.8</v>
      </c>
      <c r="GX465" s="12"/>
      <c r="GY465" s="21"/>
      <c r="GZ465" s="19" t="s">
        <v>97</v>
      </c>
      <c r="HA465" s="347" t="s">
        <v>531</v>
      </c>
      <c r="HD465" s="350">
        <f>SUM($F$1549)</f>
        <v>34</v>
      </c>
      <c r="HE465" s="19" t="s">
        <v>65</v>
      </c>
      <c r="HF465" s="12">
        <f>HD465*1.3</f>
        <v>44.2</v>
      </c>
      <c r="HG465" s="12"/>
      <c r="HH465" s="21"/>
      <c r="HI465" s="19" t="s">
        <v>97</v>
      </c>
      <c r="HJ465" s="347" t="s">
        <v>463</v>
      </c>
      <c r="HM465" s="350">
        <f>SUM($F$1329)</f>
        <v>113</v>
      </c>
      <c r="HN465" s="19" t="s">
        <v>65</v>
      </c>
      <c r="HO465" s="12">
        <f>HM465*1.3</f>
        <v>146.9</v>
      </c>
      <c r="HP465" s="12"/>
      <c r="HQ465" s="21"/>
      <c r="HR465" s="19" t="s">
        <v>97</v>
      </c>
      <c r="HS465" s="347" t="s">
        <v>584</v>
      </c>
      <c r="HV465" s="350">
        <f>SUM($F$1285)</f>
        <v>95</v>
      </c>
      <c r="HW465" s="19" t="s">
        <v>65</v>
      </c>
      <c r="HX465" s="12">
        <f>HV465*1.3</f>
        <v>123.5</v>
      </c>
      <c r="HY465" s="12"/>
      <c r="HZ465" s="21"/>
      <c r="IA465" s="19" t="s">
        <v>97</v>
      </c>
      <c r="IB465" s="347" t="s">
        <v>550</v>
      </c>
      <c r="IE465" s="350">
        <f>SUM($F$750)</f>
        <v>47</v>
      </c>
      <c r="IF465" s="19" t="s">
        <v>65</v>
      </c>
      <c r="IG465" s="12">
        <f>IE465*1.3</f>
        <v>61.1</v>
      </c>
      <c r="IH465" s="12"/>
      <c r="II465" s="21"/>
      <c r="IJ465" s="19" t="s">
        <v>97</v>
      </c>
      <c r="IK465" s="347" t="s">
        <v>803</v>
      </c>
      <c r="IN465" s="350">
        <f>SUM($F$1462)</f>
        <v>14</v>
      </c>
      <c r="IO465" s="19" t="s">
        <v>65</v>
      </c>
      <c r="IP465" s="12">
        <f>IN465*1.3</f>
        <v>18.2</v>
      </c>
      <c r="IQ465" s="12"/>
      <c r="IR465" s="21"/>
      <c r="IS465" s="19" t="s">
        <v>97</v>
      </c>
      <c r="IT465" s="325" t="s">
        <v>189</v>
      </c>
      <c r="IW465" s="364" t="s">
        <v>189</v>
      </c>
      <c r="IX465" s="19" t="s">
        <v>65</v>
      </c>
      <c r="IY465" s="364" t="s">
        <v>189</v>
      </c>
      <c r="IZ465" s="12"/>
      <c r="JA465" s="21"/>
      <c r="JB465" s="19" t="s">
        <v>97</v>
      </c>
      <c r="JC465" s="347" t="s">
        <v>762</v>
      </c>
      <c r="JF465" s="350">
        <f>SUM($F$1721)</f>
        <v>628</v>
      </c>
      <c r="JG465" s="19" t="s">
        <v>65</v>
      </c>
      <c r="JH465" s="12">
        <f>JF465*1.3</f>
        <v>816.4</v>
      </c>
      <c r="JI465" s="12"/>
      <c r="JJ465" s="21"/>
      <c r="JK465" s="19" t="s">
        <v>97</v>
      </c>
      <c r="JL465" s="347" t="s">
        <v>819</v>
      </c>
      <c r="JO465" s="350">
        <f>SUM($F$993)</f>
        <v>45</v>
      </c>
      <c r="JP465" s="19" t="s">
        <v>65</v>
      </c>
      <c r="JQ465" s="12">
        <f>JO465*1.3</f>
        <v>58.5</v>
      </c>
      <c r="JR465" s="12"/>
      <c r="JS465" s="21"/>
      <c r="JT465" s="19" t="s">
        <v>97</v>
      </c>
      <c r="JU465" s="347" t="s">
        <v>590</v>
      </c>
      <c r="JX465" s="350">
        <f>SUM($F$681)</f>
        <v>26</v>
      </c>
      <c r="JY465" s="19" t="s">
        <v>65</v>
      </c>
      <c r="JZ465" s="12">
        <f>JX465*1.3</f>
        <v>33.800000000000004</v>
      </c>
      <c r="KA465" s="12"/>
      <c r="KB465" s="21"/>
      <c r="KC465" s="19" t="s">
        <v>97</v>
      </c>
      <c r="KD465" s="347" t="s">
        <v>878</v>
      </c>
      <c r="KG465" s="350">
        <f>SUM($F$639)</f>
        <v>104</v>
      </c>
      <c r="KH465" s="19" t="s">
        <v>65</v>
      </c>
      <c r="KI465" s="12">
        <f>KG465*1.3</f>
        <v>135.20000000000002</v>
      </c>
      <c r="KJ465" s="12"/>
      <c r="KK465" s="21"/>
      <c r="KL465" s="19" t="s">
        <v>97</v>
      </c>
      <c r="KM465" s="347" t="s">
        <v>1107</v>
      </c>
      <c r="KP465" s="350">
        <f>SUM($F$1654)</f>
        <v>16</v>
      </c>
      <c r="KQ465" s="19" t="s">
        <v>65</v>
      </c>
      <c r="KR465" s="12">
        <f>KP465*1.3</f>
        <v>20.8</v>
      </c>
      <c r="KS465" s="12"/>
      <c r="KT465" s="21"/>
      <c r="KU465" s="19" t="s">
        <v>97</v>
      </c>
      <c r="KV465" s="347" t="s">
        <v>543</v>
      </c>
      <c r="KY465" s="350">
        <f>SUM($F$568)</f>
        <v>168</v>
      </c>
      <c r="KZ465" s="19" t="s">
        <v>65</v>
      </c>
      <c r="LA465" s="12">
        <f>KY465*1.3</f>
        <v>218.4</v>
      </c>
      <c r="LB465" s="12"/>
      <c r="LC465" s="21"/>
      <c r="LD465" s="19" t="s">
        <v>97</v>
      </c>
      <c r="LE465" s="347" t="s">
        <v>499</v>
      </c>
      <c r="LH465" s="350">
        <f>SUM($F$631)</f>
        <v>22</v>
      </c>
      <c r="LI465" s="19" t="s">
        <v>65</v>
      </c>
      <c r="LJ465" s="12">
        <f>LH465*1.3</f>
        <v>28.6</v>
      </c>
      <c r="LK465" s="12"/>
      <c r="LL465" s="21"/>
      <c r="LM465" s="19" t="s">
        <v>97</v>
      </c>
      <c r="LN465" s="347" t="s">
        <v>506</v>
      </c>
      <c r="LQ465" s="350">
        <f>SUM($F$1358)</f>
        <v>112</v>
      </c>
      <c r="LR465" s="19" t="s">
        <v>65</v>
      </c>
      <c r="LS465" s="12">
        <f>LQ465*1.3</f>
        <v>145.6</v>
      </c>
      <c r="LT465" s="12"/>
      <c r="LU465" s="21"/>
      <c r="LV465" s="19" t="s">
        <v>97</v>
      </c>
      <c r="LW465" s="347" t="s">
        <v>710</v>
      </c>
      <c r="LZ465" s="350">
        <f>SUM($F$780)</f>
        <v>65</v>
      </c>
      <c r="MA465" s="19" t="s">
        <v>65</v>
      </c>
      <c r="MB465" s="12">
        <f>LZ465*1.3</f>
        <v>84.5</v>
      </c>
      <c r="MC465" s="12"/>
      <c r="MD465" s="21"/>
      <c r="ME465" s="19" t="s">
        <v>97</v>
      </c>
      <c r="MF465" s="347" t="s">
        <v>584</v>
      </c>
      <c r="MI465" s="350">
        <f>SUM($F$1285)</f>
        <v>95</v>
      </c>
      <c r="MJ465" s="19" t="s">
        <v>65</v>
      </c>
      <c r="MK465" s="12">
        <f>MI465*1.3</f>
        <v>123.5</v>
      </c>
      <c r="ML465" s="12"/>
      <c r="MM465" s="21"/>
      <c r="MN465" s="19" t="s">
        <v>97</v>
      </c>
      <c r="MO465" s="347" t="s">
        <v>762</v>
      </c>
      <c r="MR465" s="350">
        <f>SUM($F$1721)</f>
        <v>628</v>
      </c>
      <c r="MS465" s="19" t="s">
        <v>65</v>
      </c>
      <c r="MT465" s="12">
        <f>MR465*1.3</f>
        <v>816.4</v>
      </c>
      <c r="MU465" s="12"/>
      <c r="MV465" s="21"/>
      <c r="MW465" s="19" t="s">
        <v>97</v>
      </c>
      <c r="MX465" s="347" t="s">
        <v>500</v>
      </c>
      <c r="NA465" s="350">
        <f>SUM($F$683)</f>
        <v>197</v>
      </c>
      <c r="NB465" s="19" t="s">
        <v>65</v>
      </c>
      <c r="NC465" s="12">
        <f>NA465*1.3</f>
        <v>256.10000000000002</v>
      </c>
      <c r="ND465" s="12"/>
      <c r="NE465" s="21"/>
      <c r="NF465" s="19" t="s">
        <v>97</v>
      </c>
      <c r="NG465" s="347" t="s">
        <v>463</v>
      </c>
      <c r="NJ465" s="350">
        <f>SUM($F$1329)</f>
        <v>113</v>
      </c>
      <c r="NK465" s="19" t="s">
        <v>65</v>
      </c>
      <c r="NL465" s="12">
        <f>NJ465*1.3</f>
        <v>146.9</v>
      </c>
      <c r="NM465" s="12"/>
      <c r="NN465" s="21"/>
      <c r="NO465" s="19" t="s">
        <v>97</v>
      </c>
      <c r="NP465" s="347" t="s">
        <v>540</v>
      </c>
      <c r="NS465" s="350">
        <f>SUM($F$1030)</f>
        <v>47</v>
      </c>
      <c r="NT465" s="19" t="s">
        <v>65</v>
      </c>
      <c r="NU465" s="12">
        <f>NS465*1.3</f>
        <v>61.1</v>
      </c>
      <c r="NV465" s="12"/>
      <c r="NW465" s="21"/>
      <c r="NX465" s="19" t="s">
        <v>97</v>
      </c>
      <c r="NY465" s="347" t="s">
        <v>1163</v>
      </c>
      <c r="OB465" s="350">
        <f>SUM($F$649)</f>
        <v>17</v>
      </c>
      <c r="OC465" s="19" t="s">
        <v>65</v>
      </c>
      <c r="OD465" s="12">
        <f>OB465*1.3</f>
        <v>22.1</v>
      </c>
      <c r="OE465" s="12"/>
      <c r="OF465" s="21"/>
      <c r="OG465" s="19" t="s">
        <v>97</v>
      </c>
      <c r="OH465" s="347" t="s">
        <v>500</v>
      </c>
      <c r="OK465" s="350">
        <f>SUM($F$683)</f>
        <v>197</v>
      </c>
      <c r="OL465" s="19" t="s">
        <v>65</v>
      </c>
      <c r="OM465" s="12">
        <f>OK465*1.3</f>
        <v>256.10000000000002</v>
      </c>
      <c r="ON465" s="12"/>
      <c r="OO465" s="21"/>
      <c r="OP465" s="19" t="s">
        <v>97</v>
      </c>
      <c r="OQ465" s="347" t="s">
        <v>540</v>
      </c>
      <c r="OT465" s="350">
        <f>SUM($F$1030)</f>
        <v>47</v>
      </c>
      <c r="OU465" s="19" t="s">
        <v>65</v>
      </c>
      <c r="OV465" s="12">
        <f>OT465*1.3</f>
        <v>61.1</v>
      </c>
      <c r="OW465" s="12"/>
      <c r="OX465" s="21"/>
      <c r="OY465" s="19" t="s">
        <v>97</v>
      </c>
      <c r="OZ465" s="347" t="s">
        <v>727</v>
      </c>
      <c r="PC465" s="350">
        <f>SUM($F$1150)</f>
        <v>0</v>
      </c>
      <c r="PD465" s="19" t="s">
        <v>65</v>
      </c>
      <c r="PE465" s="12">
        <f>PC465*1.3</f>
        <v>0</v>
      </c>
      <c r="PF465" s="12"/>
      <c r="PG465" s="21"/>
      <c r="PH465" s="19" t="s">
        <v>97</v>
      </c>
      <c r="PI465" s="347" t="s">
        <v>531</v>
      </c>
      <c r="PL465" s="350">
        <f>SUM($F$1549)</f>
        <v>34</v>
      </c>
      <c r="PM465" s="19" t="s">
        <v>65</v>
      </c>
      <c r="PN465" s="12">
        <f>PL465*1.3</f>
        <v>44.2</v>
      </c>
      <c r="PO465" s="12"/>
      <c r="PP465" s="21"/>
      <c r="PQ465" s="19" t="s">
        <v>97</v>
      </c>
      <c r="PR465" s="347" t="s">
        <v>604</v>
      </c>
      <c r="PU465" s="350">
        <f>SUM($F$1013)</f>
        <v>62</v>
      </c>
      <c r="PV465" s="19" t="s">
        <v>65</v>
      </c>
      <c r="PW465" s="12">
        <f>PU465*1.3</f>
        <v>80.600000000000009</v>
      </c>
      <c r="PX465" s="12"/>
      <c r="PY465" s="21"/>
      <c r="PZ465" s="19" t="s">
        <v>97</v>
      </c>
      <c r="QA465" s="325" t="s">
        <v>189</v>
      </c>
      <c r="QD465" s="364" t="s">
        <v>189</v>
      </c>
      <c r="QE465" s="19" t="s">
        <v>65</v>
      </c>
      <c r="QF465" s="364" t="s">
        <v>189</v>
      </c>
      <c r="QG465" s="12"/>
      <c r="QH465" s="21"/>
      <c r="QI465" s="19" t="s">
        <v>97</v>
      </c>
      <c r="QJ465" s="347" t="s">
        <v>540</v>
      </c>
      <c r="QM465" s="350">
        <f>SUM($F$1030)</f>
        <v>47</v>
      </c>
      <c r="QN465" s="19" t="s">
        <v>65</v>
      </c>
      <c r="QO465" s="12">
        <f>QM465*1.3</f>
        <v>61.1</v>
      </c>
      <c r="QP465" s="12"/>
      <c r="QQ465" s="21"/>
      <c r="QR465" s="19" t="s">
        <v>97</v>
      </c>
      <c r="QS465" s="368" t="s">
        <v>830</v>
      </c>
      <c r="QV465" s="350">
        <f>SUM($F$1457)</f>
        <v>54</v>
      </c>
      <c r="QW465" s="19" t="s">
        <v>65</v>
      </c>
      <c r="QX465" s="12">
        <f>QV465*1.3</f>
        <v>70.2</v>
      </c>
      <c r="QY465" s="12"/>
      <c r="QZ465" s="21"/>
      <c r="RA465" s="19" t="s">
        <v>97</v>
      </c>
      <c r="RB465" s="347" t="s">
        <v>590</v>
      </c>
      <c r="RE465" s="350">
        <f>SUM($F$681)</f>
        <v>26</v>
      </c>
      <c r="RF465" s="19" t="s">
        <v>65</v>
      </c>
      <c r="RG465" s="12">
        <f>RE465*1.3</f>
        <v>33.800000000000004</v>
      </c>
      <c r="RH465" s="12"/>
      <c r="RI465" s="21"/>
      <c r="RJ465" s="19" t="s">
        <v>97</v>
      </c>
      <c r="RK465" s="347" t="s">
        <v>784</v>
      </c>
      <c r="RN465" s="350">
        <f>SUM($F$824)</f>
        <v>0</v>
      </c>
      <c r="RO465" s="19" t="s">
        <v>65</v>
      </c>
      <c r="RP465" s="12">
        <f>RN465*1.3</f>
        <v>0</v>
      </c>
      <c r="RQ465" s="12"/>
      <c r="RR465" s="21"/>
      <c r="RS465" s="19" t="s">
        <v>97</v>
      </c>
      <c r="RT465" s="325" t="s">
        <v>189</v>
      </c>
      <c r="RW465" s="364" t="s">
        <v>189</v>
      </c>
      <c r="RX465" s="19" t="s">
        <v>65</v>
      </c>
      <c r="RY465" s="364" t="s">
        <v>189</v>
      </c>
      <c r="SA465" s="316"/>
      <c r="SB465" s="19" t="s">
        <v>97</v>
      </c>
      <c r="SC465" s="325" t="s">
        <v>189</v>
      </c>
      <c r="SF465" s="364" t="s">
        <v>189</v>
      </c>
      <c r="SG465" s="19" t="s">
        <v>65</v>
      </c>
      <c r="SH465" s="364" t="s">
        <v>189</v>
      </c>
      <c r="SJ465" s="316"/>
      <c r="SK465" s="19" t="s">
        <v>97</v>
      </c>
      <c r="SL465" s="325" t="s">
        <v>189</v>
      </c>
      <c r="SO465" s="364" t="s">
        <v>189</v>
      </c>
      <c r="SP465" s="19" t="s">
        <v>65</v>
      </c>
      <c r="SQ465" s="364" t="s">
        <v>189</v>
      </c>
      <c r="SS465" s="316"/>
      <c r="ST465" s="19" t="s">
        <v>97</v>
      </c>
      <c r="SU465" s="325" t="s">
        <v>189</v>
      </c>
      <c r="SX465" s="364" t="s">
        <v>189</v>
      </c>
      <c r="SY465" s="19" t="s">
        <v>65</v>
      </c>
      <c r="SZ465" s="364" t="s">
        <v>189</v>
      </c>
      <c r="TB465" s="316"/>
      <c r="TC465" s="19" t="s">
        <v>97</v>
      </c>
      <c r="TD465" s="347" t="s">
        <v>463</v>
      </c>
      <c r="TG465" s="350">
        <f>SUM($F$1329)</f>
        <v>113</v>
      </c>
      <c r="TH465" s="19" t="s">
        <v>2139</v>
      </c>
      <c r="TI465" s="12">
        <f>TG465*1.3</f>
        <v>146.9</v>
      </c>
      <c r="TK465" s="316"/>
      <c r="TL465" s="19" t="s">
        <v>97</v>
      </c>
      <c r="TM465" s="347" t="s">
        <v>646</v>
      </c>
      <c r="TP465" s="350">
        <f>SUM($F$614)</f>
        <v>0</v>
      </c>
      <c r="TQ465" s="19" t="s">
        <v>2139</v>
      </c>
      <c r="TR465" s="12">
        <f>TP465*1.3</f>
        <v>0</v>
      </c>
      <c r="TT465" s="316"/>
      <c r="TU465" s="19" t="s">
        <v>97</v>
      </c>
      <c r="TV465" s="347" t="s">
        <v>590</v>
      </c>
      <c r="TY465" s="350">
        <f>SUM($F$681)</f>
        <v>26</v>
      </c>
      <c r="TZ465" s="19" t="s">
        <v>2139</v>
      </c>
      <c r="UA465" s="12">
        <f>TY465*1.3</f>
        <v>33.800000000000004</v>
      </c>
      <c r="UC465" s="316"/>
      <c r="UD465" s="19" t="s">
        <v>97</v>
      </c>
      <c r="UE465" s="361" t="s">
        <v>567</v>
      </c>
      <c r="UH465" s="350">
        <f>SUM($F$645)</f>
        <v>55</v>
      </c>
      <c r="UI465" s="19" t="s">
        <v>2139</v>
      </c>
      <c r="UJ465" s="12">
        <f>UH465*1.3</f>
        <v>71.5</v>
      </c>
      <c r="UL465" s="316"/>
      <c r="UM465" s="19" t="s">
        <v>97</v>
      </c>
      <c r="UN465" s="358" t="s">
        <v>463</v>
      </c>
      <c r="UQ465" s="350">
        <f>SUM($F$1329)</f>
        <v>113</v>
      </c>
      <c r="UR465" s="19" t="s">
        <v>2139</v>
      </c>
      <c r="US465" s="12">
        <f>UQ465*1.3</f>
        <v>146.9</v>
      </c>
      <c r="UU465" s="316"/>
      <c r="UV465" s="19" t="s">
        <v>97</v>
      </c>
      <c r="UW465" s="347" t="s">
        <v>590</v>
      </c>
      <c r="UZ465" s="350">
        <f>SUM($F$681)</f>
        <v>26</v>
      </c>
      <c r="VA465" s="19" t="s">
        <v>2139</v>
      </c>
      <c r="VB465" s="12">
        <f>UZ465*1.3</f>
        <v>33.800000000000004</v>
      </c>
      <c r="VD465" s="316"/>
      <c r="VE465" s="19" t="s">
        <v>97</v>
      </c>
      <c r="VF465" s="347" t="s">
        <v>590</v>
      </c>
      <c r="VI465" s="350">
        <f>SUM($F$681)</f>
        <v>26</v>
      </c>
      <c r="VJ465" s="19" t="s">
        <v>2139</v>
      </c>
      <c r="VK465" s="12">
        <f>VI465*1.3</f>
        <v>33.800000000000004</v>
      </c>
      <c r="VM465" s="316"/>
      <c r="VN465" s="19" t="s">
        <v>97</v>
      </c>
      <c r="VO465" s="325" t="s">
        <v>524</v>
      </c>
      <c r="VR465" s="350">
        <f>SUM($F$1620)</f>
        <v>36</v>
      </c>
      <c r="VS465" s="19" t="s">
        <v>2139</v>
      </c>
      <c r="VT465" s="12">
        <f>VR465*1.3</f>
        <v>46.800000000000004</v>
      </c>
      <c r="VV465" s="316"/>
      <c r="VW465" s="19" t="s">
        <v>97</v>
      </c>
      <c r="VX465" s="347" t="s">
        <v>540</v>
      </c>
      <c r="WA465" s="350">
        <f>SUM($F$1030)</f>
        <v>47</v>
      </c>
      <c r="WB465" s="19" t="s">
        <v>2139</v>
      </c>
      <c r="WC465" s="12">
        <f>WA465*1.3</f>
        <v>61.1</v>
      </c>
      <c r="WE465" s="316"/>
      <c r="WF465" s="19" t="s">
        <v>97</v>
      </c>
      <c r="WG465" s="347" t="s">
        <v>598</v>
      </c>
      <c r="WJ465" s="350">
        <f>SUM($F$1731)</f>
        <v>103</v>
      </c>
      <c r="WK465" s="19" t="s">
        <v>2139</v>
      </c>
      <c r="WL465" s="12">
        <f>WJ465*1.3</f>
        <v>133.9</v>
      </c>
      <c r="WN465" s="316"/>
      <c r="WO465" s="19" t="s">
        <v>97</v>
      </c>
      <c r="WP465" s="347" t="s">
        <v>524</v>
      </c>
      <c r="WS465" s="350">
        <f>SUM($F$1620)</f>
        <v>36</v>
      </c>
      <c r="WT465" s="19" t="s">
        <v>2139</v>
      </c>
      <c r="WU465" s="12">
        <f>WS465*1.3</f>
        <v>46.800000000000004</v>
      </c>
      <c r="WW465" s="316"/>
      <c r="WX465" s="19" t="s">
        <v>97</v>
      </c>
      <c r="WY465" s="347" t="s">
        <v>688</v>
      </c>
      <c r="XB465" s="350">
        <f>SUM($F$762)</f>
        <v>7</v>
      </c>
      <c r="XC465" s="19" t="s">
        <v>2139</v>
      </c>
      <c r="XD465" s="12">
        <f>XB465*1.3</f>
        <v>9.1</v>
      </c>
      <c r="XF465" s="316"/>
      <c r="XG465" s="19" t="s">
        <v>97</v>
      </c>
      <c r="XH465" s="347" t="s">
        <v>761</v>
      </c>
      <c r="XK465" s="350">
        <f>SUM($F$1250)</f>
        <v>211</v>
      </c>
      <c r="XL465" s="19" t="s">
        <v>2139</v>
      </c>
      <c r="XM465" s="12">
        <f>XK465*1.3</f>
        <v>274.3</v>
      </c>
      <c r="XO465" s="316"/>
      <c r="XP465" s="19" t="s">
        <v>97</v>
      </c>
      <c r="XQ465" s="325" t="s">
        <v>540</v>
      </c>
      <c r="XT465" s="350">
        <f>SUM($F$1030)</f>
        <v>47</v>
      </c>
      <c r="XU465" s="19" t="s">
        <v>2139</v>
      </c>
      <c r="XV465" s="12">
        <f>XT465*1.3</f>
        <v>61.1</v>
      </c>
      <c r="XX465" s="316"/>
      <c r="XY465" s="19" t="s">
        <v>97</v>
      </c>
      <c r="XZ465" s="347" t="s">
        <v>584</v>
      </c>
      <c r="YC465" s="350">
        <f>SUM($F$1285)</f>
        <v>95</v>
      </c>
      <c r="YD465" s="19" t="s">
        <v>2139</v>
      </c>
      <c r="YE465" s="12">
        <f>YC465*1.3</f>
        <v>123.5</v>
      </c>
      <c r="YG465" s="316"/>
      <c r="YH465" s="19" t="s">
        <v>97</v>
      </c>
      <c r="YI465" s="366" t="s">
        <v>463</v>
      </c>
      <c r="YL465" s="350">
        <f>SUM($F$1329)</f>
        <v>113</v>
      </c>
      <c r="YM465" s="19" t="s">
        <v>2139</v>
      </c>
      <c r="YN465" s="12">
        <f>YL465*1.3</f>
        <v>146.9</v>
      </c>
      <c r="YP465" s="316"/>
      <c r="YQ465" s="19" t="s">
        <v>97</v>
      </c>
      <c r="YR465" s="347" t="s">
        <v>499</v>
      </c>
      <c r="YU465" s="350">
        <f>SUM($F$631)</f>
        <v>22</v>
      </c>
      <c r="YV465" s="19" t="s">
        <v>2139</v>
      </c>
      <c r="YW465" s="12">
        <f>YU465*1.3</f>
        <v>28.6</v>
      </c>
      <c r="YY465" s="316"/>
      <c r="YZ465" s="19" t="s">
        <v>97</v>
      </c>
      <c r="ZA465" s="347" t="s">
        <v>540</v>
      </c>
      <c r="ZD465" s="350">
        <f>SUM($F$1030)</f>
        <v>47</v>
      </c>
      <c r="ZE465" s="19" t="s">
        <v>2139</v>
      </c>
      <c r="ZF465" s="12">
        <f>ZD465*1.3</f>
        <v>61.1</v>
      </c>
      <c r="ZH465" s="316"/>
      <c r="ZI465" s="19" t="s">
        <v>97</v>
      </c>
      <c r="ZJ465" s="347" t="s">
        <v>540</v>
      </c>
      <c r="ZM465" s="350">
        <f>SUM($F$1030)</f>
        <v>47</v>
      </c>
      <c r="ZN465" s="19" t="s">
        <v>2139</v>
      </c>
      <c r="ZO465" s="12">
        <f>ZM465*1.3</f>
        <v>61.1</v>
      </c>
      <c r="ZQ465" s="316"/>
      <c r="ZR465" s="19" t="s">
        <v>97</v>
      </c>
      <c r="ZS465" s="347" t="s">
        <v>463</v>
      </c>
      <c r="ZV465" s="350">
        <f>SUM($F$1329)</f>
        <v>113</v>
      </c>
      <c r="ZW465" s="19" t="s">
        <v>2139</v>
      </c>
      <c r="ZX465" s="12">
        <f>ZV465*1.3</f>
        <v>146.9</v>
      </c>
      <c r="ZZ465" s="316"/>
      <c r="AAA465" s="394"/>
      <c r="AAB465" s="341"/>
      <c r="AAC465" s="395"/>
      <c r="AAD465" s="395"/>
      <c r="AAE465" s="396"/>
      <c r="AAF465" s="394"/>
      <c r="AAG465" s="267"/>
      <c r="AAH465" s="395"/>
      <c r="AAI465" s="395"/>
      <c r="AAJ465" s="394"/>
      <c r="AAK465" s="341"/>
      <c r="AAL465" s="395"/>
      <c r="AAM465" s="395"/>
      <c r="AAN465" s="396"/>
      <c r="AAO465" s="394"/>
      <c r="AAP465" s="267"/>
      <c r="AAQ465" s="395"/>
      <c r="AAR465" s="395"/>
      <c r="AAS465" s="394"/>
      <c r="AAT465" s="341"/>
      <c r="AAU465" s="395"/>
      <c r="AAV465" s="395"/>
      <c r="AAW465" s="396"/>
      <c r="AAX465" s="394"/>
      <c r="AAY465" s="267"/>
      <c r="AAZ465" s="395"/>
      <c r="ABA465" s="395"/>
      <c r="ABB465" s="394"/>
      <c r="ABC465" s="341"/>
      <c r="ABD465" s="395"/>
      <c r="ABE465" s="395"/>
      <c r="ABF465" s="396"/>
      <c r="ABG465" s="394"/>
      <c r="ABH465" s="267"/>
      <c r="ABI465" s="395"/>
      <c r="ABJ465" s="395"/>
      <c r="ABK465" s="394"/>
      <c r="ABL465" s="341"/>
      <c r="ABM465" s="395"/>
      <c r="ABN465" s="395"/>
      <c r="ABO465" s="396"/>
      <c r="ABP465" s="394"/>
      <c r="ABQ465" s="267"/>
      <c r="ABR465" s="395"/>
      <c r="ABS465" s="395"/>
      <c r="ABT465" s="394"/>
      <c r="ABU465" s="341"/>
      <c r="ABV465" s="395"/>
      <c r="ABW465" s="395"/>
      <c r="ABX465" s="396"/>
      <c r="ABY465" s="394"/>
      <c r="ABZ465" s="267"/>
      <c r="ACA465" s="395"/>
      <c r="ACB465" s="395"/>
      <c r="ACC465" s="394"/>
      <c r="ACD465" s="341"/>
      <c r="ACE465" s="395"/>
      <c r="ACF465" s="395"/>
      <c r="ACG465" s="396"/>
      <c r="ACH465" s="394"/>
      <c r="ACI465" s="267"/>
      <c r="ACJ465" s="395"/>
      <c r="ACK465" s="395"/>
      <c r="ACL465" s="394"/>
      <c r="ACM465" s="341"/>
      <c r="ACN465" s="395"/>
      <c r="ACO465" s="395"/>
      <c r="ACP465" s="396"/>
      <c r="ACQ465" s="394"/>
      <c r="ACR465" s="267"/>
      <c r="ACS465" s="395"/>
      <c r="ACT465" s="395"/>
      <c r="ACU465" s="394"/>
      <c r="ACV465" s="341"/>
      <c r="ACW465" s="395"/>
      <c r="ACX465" s="395"/>
      <c r="ACY465" s="396"/>
      <c r="ACZ465" s="394"/>
      <c r="ADA465" s="267"/>
      <c r="ADB465" s="395"/>
      <c r="ADC465" s="395"/>
      <c r="ADD465" s="394"/>
      <c r="ADE465" s="341"/>
      <c r="ADF465" s="395"/>
      <c r="ADG465" s="395"/>
      <c r="ADH465" s="396"/>
      <c r="ADI465" s="394"/>
      <c r="ADJ465" s="267"/>
      <c r="ADK465" s="395"/>
      <c r="ADL465" s="395"/>
      <c r="ADM465" s="394"/>
      <c r="ADN465" s="341"/>
      <c r="ADO465" s="395"/>
      <c r="ADP465" s="395"/>
      <c r="ADQ465" s="396"/>
      <c r="ADR465" s="394"/>
      <c r="ADS465" s="267"/>
      <c r="ADT465" s="395"/>
      <c r="ADU465" s="395"/>
      <c r="ADV465" s="394"/>
      <c r="ADW465" s="341"/>
      <c r="ADX465" s="395"/>
      <c r="ADY465" s="395"/>
      <c r="ADZ465" s="396"/>
      <c r="AEA465" s="394"/>
      <c r="AEB465" s="267"/>
      <c r="AEC465" s="395"/>
      <c r="AED465" s="395"/>
    </row>
    <row r="466" spans="1:810" s="20" customFormat="1" ht="15">
      <c r="A466" s="19" t="s">
        <v>98</v>
      </c>
      <c r="B466" s="347" t="s">
        <v>543</v>
      </c>
      <c r="D466" s="350"/>
      <c r="E466" s="350">
        <f>SUM($F$568)</f>
        <v>168</v>
      </c>
      <c r="F466" s="19" t="s">
        <v>67</v>
      </c>
      <c r="G466" s="12">
        <f>E466*1.2</f>
        <v>201.6</v>
      </c>
      <c r="H466" s="12"/>
      <c r="I466" s="21"/>
      <c r="J466" s="19" t="s">
        <v>98</v>
      </c>
      <c r="K466" s="347" t="s">
        <v>702</v>
      </c>
      <c r="N466" s="350">
        <f>SUM($F$1610)</f>
        <v>15</v>
      </c>
      <c r="O466" s="19" t="s">
        <v>67</v>
      </c>
      <c r="P466" s="12">
        <f>N466*1.2</f>
        <v>18</v>
      </c>
      <c r="Q466" s="12"/>
      <c r="R466" s="21"/>
      <c r="S466" s="19" t="s">
        <v>98</v>
      </c>
      <c r="T466" s="347" t="s">
        <v>749</v>
      </c>
      <c r="W466" s="350">
        <f>SUM($F$851)</f>
        <v>0</v>
      </c>
      <c r="X466" s="19" t="s">
        <v>67</v>
      </c>
      <c r="Y466" s="12">
        <f>W466*1.2</f>
        <v>0</v>
      </c>
      <c r="Z466" s="12"/>
      <c r="AA466" s="21"/>
      <c r="AB466" s="19" t="s">
        <v>98</v>
      </c>
      <c r="AC466" s="347" t="s">
        <v>1125</v>
      </c>
      <c r="AF466" s="350">
        <f>SUM($F$1143)</f>
        <v>0</v>
      </c>
      <c r="AG466" s="19" t="s">
        <v>67</v>
      </c>
      <c r="AH466" s="12">
        <f>AF466*1.2</f>
        <v>0</v>
      </c>
      <c r="AI466" s="12"/>
      <c r="AJ466" s="21"/>
      <c r="AK466" s="19" t="s">
        <v>98</v>
      </c>
      <c r="AL466" s="347" t="s">
        <v>664</v>
      </c>
      <c r="AO466" s="350">
        <f>SUM($F$1372)</f>
        <v>189</v>
      </c>
      <c r="AP466" s="19" t="s">
        <v>67</v>
      </c>
      <c r="AQ466" s="12">
        <f>AO466*1.2</f>
        <v>226.79999999999998</v>
      </c>
      <c r="AR466" s="12"/>
      <c r="AS466" s="21"/>
      <c r="AT466" s="19" t="s">
        <v>98</v>
      </c>
      <c r="AU466" s="347" t="s">
        <v>540</v>
      </c>
      <c r="AX466" s="350">
        <f>SUM($F$1030)</f>
        <v>47</v>
      </c>
      <c r="AY466" s="19" t="s">
        <v>67</v>
      </c>
      <c r="AZ466" s="12">
        <f>AX466*1.2</f>
        <v>56.4</v>
      </c>
      <c r="BA466" s="12"/>
      <c r="BB466" s="21"/>
      <c r="BC466" s="19" t="s">
        <v>98</v>
      </c>
      <c r="BD466" s="347" t="s">
        <v>664</v>
      </c>
      <c r="BG466" s="350">
        <f>SUM($F$1372)</f>
        <v>189</v>
      </c>
      <c r="BH466" s="19" t="s">
        <v>67</v>
      </c>
      <c r="BI466" s="12">
        <f>BG466*1.2</f>
        <v>226.79999999999998</v>
      </c>
      <c r="BJ466" s="12"/>
      <c r="BK466" s="21"/>
      <c r="BL466" s="19" t="s">
        <v>98</v>
      </c>
      <c r="BM466" s="347" t="s">
        <v>1704</v>
      </c>
      <c r="BP466" s="350">
        <f>SUM($F$514)</f>
        <v>94</v>
      </c>
      <c r="BQ466" s="19" t="s">
        <v>67</v>
      </c>
      <c r="BR466" s="12">
        <f>BP466*1.2</f>
        <v>112.8</v>
      </c>
      <c r="BS466" s="12"/>
      <c r="BT466" s="21"/>
      <c r="BU466" s="19" t="s">
        <v>98</v>
      </c>
      <c r="BV466" s="347" t="s">
        <v>664</v>
      </c>
      <c r="BY466" s="350">
        <f>SUM($F$1372)</f>
        <v>189</v>
      </c>
      <c r="BZ466" s="19" t="s">
        <v>67</v>
      </c>
      <c r="CA466" s="12">
        <f>BY466*1.2</f>
        <v>226.79999999999998</v>
      </c>
      <c r="CB466" s="12"/>
      <c r="CC466" s="21"/>
      <c r="CD466" s="19" t="s">
        <v>98</v>
      </c>
      <c r="CE466" s="347" t="s">
        <v>1071</v>
      </c>
      <c r="CH466" s="350">
        <f>SUM($F$994)</f>
        <v>89</v>
      </c>
      <c r="CI466" s="19" t="s">
        <v>67</v>
      </c>
      <c r="CJ466" s="12">
        <f>CH466*1.2</f>
        <v>106.8</v>
      </c>
      <c r="CK466" s="12"/>
      <c r="CL466" s="21"/>
      <c r="CM466" s="19" t="s">
        <v>98</v>
      </c>
      <c r="CN466" s="347" t="s">
        <v>463</v>
      </c>
      <c r="CQ466" s="350">
        <f>SUM($F$1329)</f>
        <v>113</v>
      </c>
      <c r="CR466" s="19" t="s">
        <v>67</v>
      </c>
      <c r="CS466" s="12">
        <f>CQ466*1.2</f>
        <v>135.6</v>
      </c>
      <c r="CT466" s="12"/>
      <c r="CU466" s="21"/>
      <c r="CV466" s="19" t="s">
        <v>98</v>
      </c>
      <c r="CW466" s="347" t="s">
        <v>646</v>
      </c>
      <c r="CZ466" s="350">
        <f>SUM($F$614)</f>
        <v>0</v>
      </c>
      <c r="DA466" s="19" t="s">
        <v>67</v>
      </c>
      <c r="DB466" s="12">
        <f>CZ466*1.2</f>
        <v>0</v>
      </c>
      <c r="DC466" s="12"/>
      <c r="DD466" s="21"/>
      <c r="DE466" s="19" t="s">
        <v>98</v>
      </c>
      <c r="DF466" s="347" t="s">
        <v>762</v>
      </c>
      <c r="DI466" s="350">
        <f>SUM($F$1721)</f>
        <v>628</v>
      </c>
      <c r="DJ466" s="19" t="s">
        <v>67</v>
      </c>
      <c r="DK466" s="12">
        <f>DI466*1.2</f>
        <v>753.6</v>
      </c>
      <c r="DL466" s="12"/>
      <c r="DM466" s="21"/>
      <c r="DN466" s="19" t="s">
        <v>98</v>
      </c>
      <c r="DO466" s="347" t="s">
        <v>1071</v>
      </c>
      <c r="DR466" s="350">
        <f>SUM($F$994)</f>
        <v>89</v>
      </c>
      <c r="DS466" s="19" t="s">
        <v>67</v>
      </c>
      <c r="DT466" s="12">
        <f>DR466*1.2</f>
        <v>106.8</v>
      </c>
      <c r="DU466" s="12"/>
      <c r="DV466" s="21"/>
      <c r="DW466" s="19" t="s">
        <v>98</v>
      </c>
      <c r="DX466" s="347" t="s">
        <v>565</v>
      </c>
      <c r="EA466" s="350">
        <f>SUM($F$1656)</f>
        <v>179</v>
      </c>
      <c r="EB466" s="19" t="s">
        <v>67</v>
      </c>
      <c r="EC466" s="12">
        <f>EA466*1.2</f>
        <v>214.79999999999998</v>
      </c>
      <c r="ED466" s="12"/>
      <c r="EE466" s="21"/>
      <c r="EF466" s="19" t="s">
        <v>98</v>
      </c>
      <c r="EG466" s="347" t="s">
        <v>543</v>
      </c>
      <c r="EJ466" s="350">
        <f>SUM($F$568)</f>
        <v>168</v>
      </c>
      <c r="EK466" s="19" t="s">
        <v>67</v>
      </c>
      <c r="EL466" s="12">
        <f>EJ466*1.2</f>
        <v>201.6</v>
      </c>
      <c r="EM466" s="12"/>
      <c r="EN466" s="21"/>
      <c r="EO466" s="19" t="s">
        <v>98</v>
      </c>
      <c r="EP466" s="347" t="s">
        <v>749</v>
      </c>
      <c r="ES466" s="350">
        <f>SUM($F$851)</f>
        <v>0</v>
      </c>
      <c r="ET466" s="19" t="s">
        <v>67</v>
      </c>
      <c r="EU466" s="12">
        <f>ES466*1.2</f>
        <v>0</v>
      </c>
      <c r="EV466" s="12"/>
      <c r="EW466" s="21"/>
      <c r="EX466" s="19" t="s">
        <v>98</v>
      </c>
      <c r="EY466" s="368" t="s">
        <v>616</v>
      </c>
      <c r="FB466" s="350">
        <f>SUM($F$1666)</f>
        <v>23</v>
      </c>
      <c r="FC466" s="19" t="s">
        <v>67</v>
      </c>
      <c r="FD466" s="12">
        <f>FB466*1.2</f>
        <v>27.599999999999998</v>
      </c>
      <c r="FE466" s="12"/>
      <c r="FF466" s="21"/>
      <c r="FG466" s="19" t="s">
        <v>98</v>
      </c>
      <c r="FH466" s="347" t="s">
        <v>819</v>
      </c>
      <c r="FK466" s="350">
        <f>SUM($F$993)</f>
        <v>45</v>
      </c>
      <c r="FL466" s="19" t="s">
        <v>67</v>
      </c>
      <c r="FM466" s="12">
        <f>FK466*1.2</f>
        <v>54</v>
      </c>
      <c r="FN466" s="12"/>
      <c r="FO466" s="21"/>
      <c r="FP466" s="19" t="s">
        <v>98</v>
      </c>
      <c r="FQ466" s="347" t="s">
        <v>463</v>
      </c>
      <c r="FT466" s="350">
        <f>SUM($F$1329)</f>
        <v>113</v>
      </c>
      <c r="FU466" s="19" t="s">
        <v>67</v>
      </c>
      <c r="FV466" s="12">
        <f>FT466*1.2</f>
        <v>135.6</v>
      </c>
      <c r="FW466" s="12"/>
      <c r="FX466" s="21"/>
      <c r="FY466" s="19" t="s">
        <v>98</v>
      </c>
      <c r="FZ466" s="347" t="s">
        <v>1125</v>
      </c>
      <c r="GC466" s="350">
        <f>SUM($F$1143)</f>
        <v>0</v>
      </c>
      <c r="GD466" s="19" t="s">
        <v>67</v>
      </c>
      <c r="GE466" s="12">
        <f>GC466*1.2</f>
        <v>0</v>
      </c>
      <c r="GF466" s="12"/>
      <c r="GG466" s="21"/>
      <c r="GH466" s="19" t="s">
        <v>98</v>
      </c>
      <c r="GI466" s="347" t="s">
        <v>830</v>
      </c>
      <c r="GL466" s="350">
        <f>SUM($F$1457)</f>
        <v>54</v>
      </c>
      <c r="GM466" s="19" t="s">
        <v>67</v>
      </c>
      <c r="GN466" s="12">
        <f>GL466*1.2</f>
        <v>64.8</v>
      </c>
      <c r="GO466" s="12"/>
      <c r="GP466" s="21"/>
      <c r="GQ466" s="19" t="s">
        <v>98</v>
      </c>
      <c r="GR466" s="347" t="s">
        <v>1769</v>
      </c>
      <c r="GU466" s="350">
        <f>SUM($F$1197)</f>
        <v>0</v>
      </c>
      <c r="GV466" s="19" t="s">
        <v>67</v>
      </c>
      <c r="GW466" s="12">
        <f>GU466*1.2</f>
        <v>0</v>
      </c>
      <c r="GX466" s="12"/>
      <c r="GY466" s="21"/>
      <c r="GZ466" s="19" t="s">
        <v>98</v>
      </c>
      <c r="HA466" s="347" t="s">
        <v>702</v>
      </c>
      <c r="HD466" s="350">
        <f>SUM($F$1610)</f>
        <v>15</v>
      </c>
      <c r="HE466" s="19" t="s">
        <v>67</v>
      </c>
      <c r="HF466" s="12">
        <f>HD466*1.2</f>
        <v>18</v>
      </c>
      <c r="HG466" s="12"/>
      <c r="HH466" s="21"/>
      <c r="HI466" s="19" t="s">
        <v>98</v>
      </c>
      <c r="HJ466" s="347" t="s">
        <v>617</v>
      </c>
      <c r="HM466" s="350">
        <f>SUM($F$789)</f>
        <v>60</v>
      </c>
      <c r="HN466" s="19" t="s">
        <v>67</v>
      </c>
      <c r="HO466" s="12">
        <f>HM466*1.2</f>
        <v>72</v>
      </c>
      <c r="HP466" s="12"/>
      <c r="HQ466" s="21"/>
      <c r="HR466" s="19" t="s">
        <v>98</v>
      </c>
      <c r="HS466" s="347" t="s">
        <v>463</v>
      </c>
      <c r="HV466" s="350">
        <f>SUM($F$1329)</f>
        <v>113</v>
      </c>
      <c r="HW466" s="19" t="s">
        <v>67</v>
      </c>
      <c r="HX466" s="12">
        <f>HV466*1.2</f>
        <v>135.6</v>
      </c>
      <c r="HY466" s="12"/>
      <c r="HZ466" s="21"/>
      <c r="IA466" s="19" t="s">
        <v>98</v>
      </c>
      <c r="IB466" s="347" t="s">
        <v>761</v>
      </c>
      <c r="IE466" s="350">
        <f>SUM($F$1250)</f>
        <v>211</v>
      </c>
      <c r="IF466" s="19" t="s">
        <v>67</v>
      </c>
      <c r="IG466" s="12">
        <f>IE466*1.2</f>
        <v>253.2</v>
      </c>
      <c r="IH466" s="12"/>
      <c r="II466" s="21"/>
      <c r="IJ466" s="19" t="s">
        <v>98</v>
      </c>
      <c r="IK466" s="347" t="s">
        <v>616</v>
      </c>
      <c r="IN466" s="350">
        <f>SUM($F$1666)</f>
        <v>23</v>
      </c>
      <c r="IO466" s="19" t="s">
        <v>67</v>
      </c>
      <c r="IP466" s="12">
        <f>IN466*1.2</f>
        <v>27.599999999999998</v>
      </c>
      <c r="IQ466" s="12"/>
      <c r="IR466" s="21"/>
      <c r="IS466" s="19" t="s">
        <v>98</v>
      </c>
      <c r="IT466" s="325" t="s">
        <v>189</v>
      </c>
      <c r="IW466" s="364" t="s">
        <v>189</v>
      </c>
      <c r="IX466" s="19" t="s">
        <v>67</v>
      </c>
      <c r="IY466" s="364" t="s">
        <v>189</v>
      </c>
      <c r="IZ466" s="12"/>
      <c r="JA466" s="21"/>
      <c r="JB466" s="19" t="s">
        <v>98</v>
      </c>
      <c r="JC466" s="347" t="s">
        <v>727</v>
      </c>
      <c r="JF466" s="350">
        <f>SUM($F$1150)</f>
        <v>0</v>
      </c>
      <c r="JG466" s="19" t="s">
        <v>67</v>
      </c>
      <c r="JH466" s="12">
        <f>JF466*1.2</f>
        <v>0</v>
      </c>
      <c r="JI466" s="12"/>
      <c r="JJ466" s="21"/>
      <c r="JK466" s="19" t="s">
        <v>98</v>
      </c>
      <c r="JL466" s="347" t="s">
        <v>762</v>
      </c>
      <c r="JO466" s="350">
        <f>SUM($F$1721)</f>
        <v>628</v>
      </c>
      <c r="JP466" s="19" t="s">
        <v>67</v>
      </c>
      <c r="JQ466" s="12">
        <f>JO466*1.2</f>
        <v>753.6</v>
      </c>
      <c r="JR466" s="12"/>
      <c r="JS466" s="21"/>
      <c r="JT466" s="19" t="s">
        <v>98</v>
      </c>
      <c r="JU466" s="347" t="s">
        <v>646</v>
      </c>
      <c r="JX466" s="350">
        <f>SUM($F$614)</f>
        <v>0</v>
      </c>
      <c r="JY466" s="19" t="s">
        <v>67</v>
      </c>
      <c r="JZ466" s="12">
        <f>JX466*1.2</f>
        <v>0</v>
      </c>
      <c r="KA466" s="12"/>
      <c r="KB466" s="21"/>
      <c r="KC466" s="19" t="s">
        <v>98</v>
      </c>
      <c r="KD466" s="347" t="s">
        <v>463</v>
      </c>
      <c r="KG466" s="350">
        <f>SUM($F$1329)</f>
        <v>113</v>
      </c>
      <c r="KH466" s="19" t="s">
        <v>67</v>
      </c>
      <c r="KI466" s="12">
        <f>KG466*1.2</f>
        <v>135.6</v>
      </c>
      <c r="KJ466" s="12"/>
      <c r="KK466" s="21"/>
      <c r="KL466" s="19" t="s">
        <v>98</v>
      </c>
      <c r="KM466" s="347" t="s">
        <v>702</v>
      </c>
      <c r="KP466" s="350">
        <f>SUM($F$1610)</f>
        <v>15</v>
      </c>
      <c r="KQ466" s="19" t="s">
        <v>67</v>
      </c>
      <c r="KR466" s="12">
        <f>KP466*1.2</f>
        <v>18</v>
      </c>
      <c r="KS466" s="12"/>
      <c r="KT466" s="21"/>
      <c r="KU466" s="19" t="s">
        <v>98</v>
      </c>
      <c r="KV466" s="347" t="s">
        <v>612</v>
      </c>
      <c r="KY466" s="350">
        <f>SUM($F$711)</f>
        <v>219</v>
      </c>
      <c r="KZ466" s="19" t="s">
        <v>67</v>
      </c>
      <c r="LA466" s="12">
        <f>KY466*1.2</f>
        <v>262.8</v>
      </c>
      <c r="LB466" s="12"/>
      <c r="LC466" s="21"/>
      <c r="LD466" s="19" t="s">
        <v>98</v>
      </c>
      <c r="LE466" s="347" t="s">
        <v>1107</v>
      </c>
      <c r="LH466" s="350">
        <f>SUM($F$1654)</f>
        <v>16</v>
      </c>
      <c r="LI466" s="19" t="s">
        <v>67</v>
      </c>
      <c r="LJ466" s="12">
        <f>LH466*1.2</f>
        <v>19.2</v>
      </c>
      <c r="LK466" s="12"/>
      <c r="LL466" s="21"/>
      <c r="LM466" s="19" t="s">
        <v>98</v>
      </c>
      <c r="LN466" s="347" t="s">
        <v>590</v>
      </c>
      <c r="LQ466" s="350">
        <f>SUM($F$681)</f>
        <v>26</v>
      </c>
      <c r="LR466" s="19" t="s">
        <v>67</v>
      </c>
      <c r="LS466" s="12">
        <f>LQ466*1.2</f>
        <v>31.2</v>
      </c>
      <c r="LT466" s="12"/>
      <c r="LU466" s="21"/>
      <c r="LV466" s="19" t="s">
        <v>98</v>
      </c>
      <c r="LW466" s="347" t="s">
        <v>598</v>
      </c>
      <c r="LZ466" s="350">
        <f>SUM($F$1731)</f>
        <v>103</v>
      </c>
      <c r="MA466" s="19" t="s">
        <v>67</v>
      </c>
      <c r="MB466" s="12">
        <f>LZ466*1.2</f>
        <v>123.6</v>
      </c>
      <c r="MC466" s="12"/>
      <c r="MD466" s="21"/>
      <c r="ME466" s="19" t="s">
        <v>98</v>
      </c>
      <c r="MF466" s="347" t="s">
        <v>463</v>
      </c>
      <c r="MI466" s="350">
        <f>SUM($F$1329)</f>
        <v>113</v>
      </c>
      <c r="MJ466" s="19" t="s">
        <v>67</v>
      </c>
      <c r="MK466" s="12">
        <f>MI466*1.2</f>
        <v>135.6</v>
      </c>
      <c r="ML466" s="12"/>
      <c r="MM466" s="21"/>
      <c r="MN466" s="19" t="s">
        <v>98</v>
      </c>
      <c r="MO466" s="347" t="s">
        <v>1071</v>
      </c>
      <c r="MR466" s="350">
        <f>SUM($F$994)</f>
        <v>89</v>
      </c>
      <c r="MS466" s="19" t="s">
        <v>67</v>
      </c>
      <c r="MT466" s="12">
        <f>MR466*1.2</f>
        <v>106.8</v>
      </c>
      <c r="MU466" s="12"/>
      <c r="MV466" s="21"/>
      <c r="MW466" s="19" t="s">
        <v>98</v>
      </c>
      <c r="MX466" s="347" t="s">
        <v>519</v>
      </c>
      <c r="NA466" s="350">
        <f>SUM($F$1265)</f>
        <v>151</v>
      </c>
      <c r="NB466" s="19" t="s">
        <v>67</v>
      </c>
      <c r="NC466" s="12">
        <f>NA466*1.2</f>
        <v>181.2</v>
      </c>
      <c r="ND466" s="12"/>
      <c r="NE466" s="21"/>
      <c r="NF466" s="19" t="s">
        <v>98</v>
      </c>
      <c r="NG466" s="347" t="s">
        <v>616</v>
      </c>
      <c r="NJ466" s="350">
        <f>SUM($F$1666)</f>
        <v>23</v>
      </c>
      <c r="NK466" s="19" t="s">
        <v>67</v>
      </c>
      <c r="NL466" s="12">
        <f>NJ466*1.2</f>
        <v>27.599999999999998</v>
      </c>
      <c r="NM466" s="12"/>
      <c r="NN466" s="21"/>
      <c r="NO466" s="19" t="s">
        <v>98</v>
      </c>
      <c r="NP466" s="347" t="s">
        <v>733</v>
      </c>
      <c r="NS466" s="350">
        <f>SUM($F$1307)</f>
        <v>13</v>
      </c>
      <c r="NT466" s="19" t="s">
        <v>67</v>
      </c>
      <c r="NU466" s="12">
        <f>NS466*1.2</f>
        <v>15.6</v>
      </c>
      <c r="NV466" s="12"/>
      <c r="NW466" s="21"/>
      <c r="NX466" s="19" t="s">
        <v>98</v>
      </c>
      <c r="NY466" s="347" t="s">
        <v>612</v>
      </c>
      <c r="OB466" s="350">
        <f>SUM($F$711)</f>
        <v>219</v>
      </c>
      <c r="OC466" s="19" t="s">
        <v>67</v>
      </c>
      <c r="OD466" s="12">
        <f>OB466*1.2</f>
        <v>262.8</v>
      </c>
      <c r="OE466" s="12"/>
      <c r="OF466" s="21"/>
      <c r="OG466" s="19" t="s">
        <v>98</v>
      </c>
      <c r="OH466" s="347" t="s">
        <v>565</v>
      </c>
      <c r="OK466" s="350">
        <f>SUM($F$1656)</f>
        <v>179</v>
      </c>
      <c r="OL466" s="19" t="s">
        <v>67</v>
      </c>
      <c r="OM466" s="12">
        <f>OK466*1.2</f>
        <v>214.79999999999998</v>
      </c>
      <c r="ON466" s="12"/>
      <c r="OO466" s="21"/>
      <c r="OP466" s="19" t="s">
        <v>98</v>
      </c>
      <c r="OQ466" s="347" t="s">
        <v>524</v>
      </c>
      <c r="OT466" s="350">
        <f>SUM($F$1620)</f>
        <v>36</v>
      </c>
      <c r="OU466" s="19" t="s">
        <v>67</v>
      </c>
      <c r="OV466" s="12">
        <f>OT466*1.2</f>
        <v>43.199999999999996</v>
      </c>
      <c r="OW466" s="12"/>
      <c r="OX466" s="21"/>
      <c r="OY466" s="19" t="s">
        <v>98</v>
      </c>
      <c r="OZ466" s="347" t="s">
        <v>629</v>
      </c>
      <c r="PC466" s="350">
        <f>SUM($F$1123)</f>
        <v>3</v>
      </c>
      <c r="PD466" s="19" t="s">
        <v>67</v>
      </c>
      <c r="PE466" s="12">
        <f>PC466*1.2</f>
        <v>3.5999999999999996</v>
      </c>
      <c r="PF466" s="12"/>
      <c r="PG466" s="21"/>
      <c r="PH466" s="19" t="s">
        <v>98</v>
      </c>
      <c r="PI466" s="347" t="s">
        <v>499</v>
      </c>
      <c r="PL466" s="350">
        <f>SUM($F$631)</f>
        <v>22</v>
      </c>
      <c r="PM466" s="19" t="s">
        <v>67</v>
      </c>
      <c r="PN466" s="12">
        <f>PL466*1.2</f>
        <v>26.4</v>
      </c>
      <c r="PO466" s="12"/>
      <c r="PP466" s="21"/>
      <c r="PQ466" s="19" t="s">
        <v>98</v>
      </c>
      <c r="PR466" s="347" t="s">
        <v>878</v>
      </c>
      <c r="PU466" s="350">
        <f>SUM($F$639)</f>
        <v>104</v>
      </c>
      <c r="PV466" s="19" t="s">
        <v>67</v>
      </c>
      <c r="PW466" s="12">
        <f>PU466*1.2</f>
        <v>124.8</v>
      </c>
      <c r="PX466" s="12"/>
      <c r="PY466" s="21"/>
      <c r="PZ466" s="19" t="s">
        <v>98</v>
      </c>
      <c r="QA466" s="325" t="s">
        <v>189</v>
      </c>
      <c r="QD466" s="364" t="s">
        <v>189</v>
      </c>
      <c r="QE466" s="19" t="s">
        <v>67</v>
      </c>
      <c r="QF466" s="364" t="s">
        <v>189</v>
      </c>
      <c r="QG466" s="12"/>
      <c r="QH466" s="21"/>
      <c r="QI466" s="19" t="s">
        <v>98</v>
      </c>
      <c r="QJ466" s="347" t="s">
        <v>565</v>
      </c>
      <c r="QM466" s="350">
        <f>SUM($F$1656)</f>
        <v>179</v>
      </c>
      <c r="QN466" s="19" t="s">
        <v>67</v>
      </c>
      <c r="QO466" s="12">
        <f>QM466*1.2</f>
        <v>214.79999999999998</v>
      </c>
      <c r="QP466" s="12"/>
      <c r="QQ466" s="21"/>
      <c r="QR466" s="19" t="s">
        <v>98</v>
      </c>
      <c r="QS466" s="370" t="s">
        <v>647</v>
      </c>
      <c r="QV466" s="350">
        <f>SUM($F$845)</f>
        <v>66</v>
      </c>
      <c r="QW466" s="19" t="s">
        <v>67</v>
      </c>
      <c r="QX466" s="12">
        <f>QV466*1.2</f>
        <v>79.2</v>
      </c>
      <c r="QY466" s="12"/>
      <c r="QZ466" s="21"/>
      <c r="RA466" s="19" t="s">
        <v>98</v>
      </c>
      <c r="RB466" s="347" t="s">
        <v>710</v>
      </c>
      <c r="RE466" s="350">
        <f>SUM($F$780)</f>
        <v>65</v>
      </c>
      <c r="RF466" s="19" t="s">
        <v>67</v>
      </c>
      <c r="RG466" s="12">
        <f>RE466*1.2</f>
        <v>78</v>
      </c>
      <c r="RH466" s="12"/>
      <c r="RI466" s="21"/>
      <c r="RJ466" s="19" t="s">
        <v>98</v>
      </c>
      <c r="RK466" s="347" t="s">
        <v>819</v>
      </c>
      <c r="RN466" s="350">
        <f>SUM($F$993)</f>
        <v>45</v>
      </c>
      <c r="RO466" s="19" t="s">
        <v>67</v>
      </c>
      <c r="RP466" s="12">
        <f>RN466*1.2</f>
        <v>54</v>
      </c>
      <c r="RQ466" s="12"/>
      <c r="RR466" s="21"/>
      <c r="RS466" s="19" t="s">
        <v>98</v>
      </c>
      <c r="RT466" s="325" t="s">
        <v>189</v>
      </c>
      <c r="RW466" s="364" t="s">
        <v>189</v>
      </c>
      <c r="RX466" s="19" t="s">
        <v>67</v>
      </c>
      <c r="RY466" s="364" t="s">
        <v>189</v>
      </c>
      <c r="SA466" s="316"/>
      <c r="SB466" s="19" t="s">
        <v>98</v>
      </c>
      <c r="SC466" s="325" t="s">
        <v>189</v>
      </c>
      <c r="SF466" s="364" t="s">
        <v>189</v>
      </c>
      <c r="SG466" s="19" t="s">
        <v>67</v>
      </c>
      <c r="SH466" s="364" t="s">
        <v>189</v>
      </c>
      <c r="SJ466" s="316"/>
      <c r="SK466" s="19" t="s">
        <v>98</v>
      </c>
      <c r="SL466" s="325" t="s">
        <v>189</v>
      </c>
      <c r="SO466" s="364" t="s">
        <v>189</v>
      </c>
      <c r="SP466" s="19" t="s">
        <v>67</v>
      </c>
      <c r="SQ466" s="364" t="s">
        <v>189</v>
      </c>
      <c r="SS466" s="316"/>
      <c r="ST466" s="19" t="s">
        <v>98</v>
      </c>
      <c r="SU466" s="325" t="s">
        <v>189</v>
      </c>
      <c r="SX466" s="364" t="s">
        <v>189</v>
      </c>
      <c r="SY466" s="19" t="s">
        <v>67</v>
      </c>
      <c r="SZ466" s="364" t="s">
        <v>189</v>
      </c>
      <c r="TB466" s="316"/>
      <c r="TC466" s="19" t="s">
        <v>98</v>
      </c>
      <c r="TD466" s="347" t="s">
        <v>524</v>
      </c>
      <c r="TG466" s="350">
        <f>SUM($F$1620)</f>
        <v>36</v>
      </c>
      <c r="TH466" s="19" t="s">
        <v>67</v>
      </c>
      <c r="TI466" s="12">
        <f>TG466*1.2</f>
        <v>43.199999999999996</v>
      </c>
      <c r="TK466" s="316"/>
      <c r="TL466" s="19" t="s">
        <v>98</v>
      </c>
      <c r="TM466" s="347" t="s">
        <v>1107</v>
      </c>
      <c r="TP466" s="350">
        <f>SUM($F$1654)</f>
        <v>16</v>
      </c>
      <c r="TQ466" s="19" t="s">
        <v>67</v>
      </c>
      <c r="TR466" s="12">
        <f>TP466*1.2</f>
        <v>19.2</v>
      </c>
      <c r="TT466" s="316"/>
      <c r="TU466" s="19" t="s">
        <v>98</v>
      </c>
      <c r="TV466" s="347" t="s">
        <v>803</v>
      </c>
      <c r="TY466" s="350">
        <f>SUM($F$1462)</f>
        <v>14</v>
      </c>
      <c r="TZ466" s="19" t="s">
        <v>67</v>
      </c>
      <c r="UA466" s="12">
        <f>TY466*1.2</f>
        <v>16.8</v>
      </c>
      <c r="UC466" s="316"/>
      <c r="UD466" s="19" t="s">
        <v>98</v>
      </c>
      <c r="UE466" s="361" t="s">
        <v>590</v>
      </c>
      <c r="UH466" s="350">
        <f>SUM($F$681)</f>
        <v>26</v>
      </c>
      <c r="UI466" s="19" t="s">
        <v>67</v>
      </c>
      <c r="UJ466" s="12">
        <f>UH466*1.2</f>
        <v>31.2</v>
      </c>
      <c r="UL466" s="316"/>
      <c r="UM466" s="19" t="s">
        <v>98</v>
      </c>
      <c r="UN466" s="358" t="s">
        <v>590</v>
      </c>
      <c r="UQ466" s="350">
        <f>SUM($F$681)</f>
        <v>26</v>
      </c>
      <c r="UR466" s="19" t="s">
        <v>67</v>
      </c>
      <c r="US466" s="12">
        <f>UQ466*1.2</f>
        <v>31.2</v>
      </c>
      <c r="UU466" s="316"/>
      <c r="UV466" s="19" t="s">
        <v>98</v>
      </c>
      <c r="UW466" s="347" t="s">
        <v>612</v>
      </c>
      <c r="UZ466" s="350">
        <f>SUM($F$711)</f>
        <v>219</v>
      </c>
      <c r="VA466" s="19" t="s">
        <v>67</v>
      </c>
      <c r="VB466" s="12">
        <f>UZ466*1.2</f>
        <v>262.8</v>
      </c>
      <c r="VD466" s="316"/>
      <c r="VE466" s="19" t="s">
        <v>98</v>
      </c>
      <c r="VF466" s="347" t="s">
        <v>761</v>
      </c>
      <c r="VI466" s="350">
        <f>SUM($F$1250)</f>
        <v>211</v>
      </c>
      <c r="VJ466" s="19" t="s">
        <v>67</v>
      </c>
      <c r="VK466" s="12">
        <f>VI466*1.2</f>
        <v>253.2</v>
      </c>
      <c r="VM466" s="316"/>
      <c r="VN466" s="19" t="s">
        <v>98</v>
      </c>
      <c r="VO466" s="325" t="s">
        <v>565</v>
      </c>
      <c r="VR466" s="350">
        <f>SUM($F$1656)</f>
        <v>179</v>
      </c>
      <c r="VS466" s="19" t="s">
        <v>67</v>
      </c>
      <c r="VT466" s="12">
        <f>VR466*1.2</f>
        <v>214.79999999999998</v>
      </c>
      <c r="VV466" s="316"/>
      <c r="VW466" s="19" t="s">
        <v>98</v>
      </c>
      <c r="VX466" s="347" t="s">
        <v>565</v>
      </c>
      <c r="WA466" s="350">
        <f>SUM($F$1656)</f>
        <v>179</v>
      </c>
      <c r="WB466" s="19" t="s">
        <v>67</v>
      </c>
      <c r="WC466" s="12">
        <f>WA466*1.2</f>
        <v>214.79999999999998</v>
      </c>
      <c r="WE466" s="316"/>
      <c r="WF466" s="19" t="s">
        <v>98</v>
      </c>
      <c r="WG466" s="347" t="s">
        <v>878</v>
      </c>
      <c r="WJ466" s="350">
        <f>SUM($F$639)</f>
        <v>104</v>
      </c>
      <c r="WK466" s="19" t="s">
        <v>67</v>
      </c>
      <c r="WL466" s="12">
        <f>WJ466*1.2</f>
        <v>124.8</v>
      </c>
      <c r="WN466" s="316"/>
      <c r="WO466" s="19" t="s">
        <v>98</v>
      </c>
      <c r="WP466" s="347" t="s">
        <v>621</v>
      </c>
      <c r="WS466" s="350">
        <f>SUM($F$841)</f>
        <v>0</v>
      </c>
      <c r="WT466" s="19" t="s">
        <v>67</v>
      </c>
      <c r="WU466" s="12">
        <f>WS466*1.2</f>
        <v>0</v>
      </c>
      <c r="WW466" s="316"/>
      <c r="WX466" s="19" t="s">
        <v>98</v>
      </c>
      <c r="WY466" s="347" t="s">
        <v>499</v>
      </c>
      <c r="XB466" s="350">
        <f>SUM($F$631)</f>
        <v>22</v>
      </c>
      <c r="XC466" s="19" t="s">
        <v>67</v>
      </c>
      <c r="XD466" s="12">
        <f>XB466*1.2</f>
        <v>26.4</v>
      </c>
      <c r="XF466" s="316"/>
      <c r="XG466" s="19" t="s">
        <v>98</v>
      </c>
      <c r="XH466" s="347" t="s">
        <v>733</v>
      </c>
      <c r="XK466" s="350">
        <f>SUM($F$1307)</f>
        <v>13</v>
      </c>
      <c r="XL466" s="19" t="s">
        <v>67</v>
      </c>
      <c r="XM466" s="12">
        <f>XK466*1.2</f>
        <v>15.6</v>
      </c>
      <c r="XO466" s="316"/>
      <c r="XP466" s="19" t="s">
        <v>98</v>
      </c>
      <c r="XQ466" s="325" t="s">
        <v>584</v>
      </c>
      <c r="XT466" s="350">
        <f>SUM($F$1285)</f>
        <v>95</v>
      </c>
      <c r="XU466" s="19" t="s">
        <v>67</v>
      </c>
      <c r="XV466" s="12">
        <f>XT466*1.2</f>
        <v>114</v>
      </c>
      <c r="XX466" s="316"/>
      <c r="XY466" s="19" t="s">
        <v>98</v>
      </c>
      <c r="XZ466" s="347" t="s">
        <v>830</v>
      </c>
      <c r="YC466" s="350">
        <f>SUM($F$1457)</f>
        <v>54</v>
      </c>
      <c r="YD466" s="19" t="s">
        <v>67</v>
      </c>
      <c r="YE466" s="12">
        <f>YC466*1.2</f>
        <v>64.8</v>
      </c>
      <c r="YG466" s="316"/>
      <c r="YH466" s="19" t="s">
        <v>98</v>
      </c>
      <c r="YI466" s="366" t="s">
        <v>803</v>
      </c>
      <c r="YL466" s="350">
        <f>SUM($F$1462)</f>
        <v>14</v>
      </c>
      <c r="YM466" s="19" t="s">
        <v>67</v>
      </c>
      <c r="YN466" s="12">
        <f>YL466*1.2</f>
        <v>16.8</v>
      </c>
      <c r="YP466" s="316"/>
      <c r="YQ466" s="19" t="s">
        <v>98</v>
      </c>
      <c r="YR466" s="347" t="s">
        <v>1704</v>
      </c>
      <c r="YU466" s="350">
        <f>SUM($F$514)</f>
        <v>94</v>
      </c>
      <c r="YV466" s="19" t="s">
        <v>67</v>
      </c>
      <c r="YW466" s="12">
        <f>YU466*1.2</f>
        <v>112.8</v>
      </c>
      <c r="YY466" s="316"/>
      <c r="YZ466" s="19" t="s">
        <v>98</v>
      </c>
      <c r="ZA466" s="347" t="s">
        <v>499</v>
      </c>
      <c r="ZD466" s="350">
        <f>SUM($F$631)</f>
        <v>22</v>
      </c>
      <c r="ZE466" s="19" t="s">
        <v>67</v>
      </c>
      <c r="ZF466" s="12">
        <f>ZD466*1.2</f>
        <v>26.4</v>
      </c>
      <c r="ZH466" s="316"/>
      <c r="ZI466" s="19" t="s">
        <v>98</v>
      </c>
      <c r="ZJ466" s="347" t="s">
        <v>878</v>
      </c>
      <c r="ZM466" s="350">
        <f>SUM($F$639)</f>
        <v>104</v>
      </c>
      <c r="ZN466" s="19" t="s">
        <v>67</v>
      </c>
      <c r="ZO466" s="12">
        <f>ZM466*1.2</f>
        <v>124.8</v>
      </c>
      <c r="ZQ466" s="316"/>
      <c r="ZR466" s="19" t="s">
        <v>98</v>
      </c>
      <c r="ZS466" s="347" t="s">
        <v>733</v>
      </c>
      <c r="ZV466" s="350">
        <f>SUM($F$1307)</f>
        <v>13</v>
      </c>
      <c r="ZW466" s="19" t="s">
        <v>67</v>
      </c>
      <c r="ZX466" s="12">
        <f>ZV466*1.2</f>
        <v>15.6</v>
      </c>
      <c r="ZZ466" s="316"/>
      <c r="AAA466" s="394"/>
      <c r="AAB466" s="341"/>
      <c r="AAC466" s="395"/>
      <c r="AAD466" s="395"/>
      <c r="AAE466" s="396"/>
      <c r="AAF466" s="394"/>
      <c r="AAG466" s="267"/>
      <c r="AAH466" s="395"/>
      <c r="AAI466" s="395"/>
      <c r="AAJ466" s="394"/>
      <c r="AAK466" s="341"/>
      <c r="AAL466" s="395"/>
      <c r="AAM466" s="395"/>
      <c r="AAN466" s="396"/>
      <c r="AAO466" s="394"/>
      <c r="AAP466" s="267"/>
      <c r="AAQ466" s="395"/>
      <c r="AAR466" s="395"/>
      <c r="AAS466" s="394"/>
      <c r="AAT466" s="341"/>
      <c r="AAU466" s="395"/>
      <c r="AAV466" s="395"/>
      <c r="AAW466" s="396"/>
      <c r="AAX466" s="394"/>
      <c r="AAY466" s="267"/>
      <c r="AAZ466" s="395"/>
      <c r="ABA466" s="395"/>
      <c r="ABB466" s="394"/>
      <c r="ABC466" s="341"/>
      <c r="ABD466" s="395"/>
      <c r="ABE466" s="395"/>
      <c r="ABF466" s="396"/>
      <c r="ABG466" s="394"/>
      <c r="ABH466" s="267"/>
      <c r="ABI466" s="395"/>
      <c r="ABJ466" s="395"/>
      <c r="ABK466" s="394"/>
      <c r="ABL466" s="341"/>
      <c r="ABM466" s="395"/>
      <c r="ABN466" s="395"/>
      <c r="ABO466" s="396"/>
      <c r="ABP466" s="394"/>
      <c r="ABQ466" s="267"/>
      <c r="ABR466" s="395"/>
      <c r="ABS466" s="395"/>
      <c r="ABT466" s="394"/>
      <c r="ABU466" s="341"/>
      <c r="ABV466" s="395"/>
      <c r="ABW466" s="395"/>
      <c r="ABX466" s="396"/>
      <c r="ABY466" s="394"/>
      <c r="ABZ466" s="267"/>
      <c r="ACA466" s="395"/>
      <c r="ACB466" s="395"/>
      <c r="ACC466" s="394"/>
      <c r="ACD466" s="341"/>
      <c r="ACE466" s="395"/>
      <c r="ACF466" s="395"/>
      <c r="ACG466" s="396"/>
      <c r="ACH466" s="394"/>
      <c r="ACI466" s="267"/>
      <c r="ACJ466" s="395"/>
      <c r="ACK466" s="395"/>
      <c r="ACL466" s="394"/>
      <c r="ACM466" s="341"/>
      <c r="ACN466" s="395"/>
      <c r="ACO466" s="395"/>
      <c r="ACP466" s="396"/>
      <c r="ACQ466" s="394"/>
      <c r="ACR466" s="267"/>
      <c r="ACS466" s="395"/>
      <c r="ACT466" s="395"/>
      <c r="ACU466" s="394"/>
      <c r="ACV466" s="341"/>
      <c r="ACW466" s="395"/>
      <c r="ACX466" s="395"/>
      <c r="ACY466" s="396"/>
      <c r="ACZ466" s="394"/>
      <c r="ADA466" s="267"/>
      <c r="ADB466" s="395"/>
      <c r="ADC466" s="395"/>
      <c r="ADD466" s="394"/>
      <c r="ADE466" s="341"/>
      <c r="ADF466" s="395"/>
      <c r="ADG466" s="395"/>
      <c r="ADH466" s="396"/>
      <c r="ADI466" s="394"/>
      <c r="ADJ466" s="267"/>
      <c r="ADK466" s="395"/>
      <c r="ADL466" s="395"/>
      <c r="ADM466" s="394"/>
      <c r="ADN466" s="341"/>
      <c r="ADO466" s="395"/>
      <c r="ADP466" s="395"/>
      <c r="ADQ466" s="396"/>
      <c r="ADR466" s="394"/>
      <c r="ADS466" s="267"/>
      <c r="ADT466" s="395"/>
      <c r="ADU466" s="395"/>
      <c r="ADV466" s="394"/>
      <c r="ADW466" s="341"/>
      <c r="ADX466" s="395"/>
      <c r="ADY466" s="395"/>
      <c r="ADZ466" s="396"/>
      <c r="AEA466" s="394"/>
      <c r="AEB466" s="267"/>
      <c r="AEC466" s="395"/>
      <c r="AED466" s="395"/>
    </row>
    <row r="467" spans="1:810" s="20" customFormat="1" ht="15">
      <c r="A467" s="19" t="s">
        <v>99</v>
      </c>
      <c r="B467" s="347" t="s">
        <v>664</v>
      </c>
      <c r="D467" s="350"/>
      <c r="E467" s="350">
        <f>SUM($F$1372)</f>
        <v>189</v>
      </c>
      <c r="F467" s="19" t="s">
        <v>69</v>
      </c>
      <c r="G467" s="12">
        <f>E467*1.1</f>
        <v>207.9</v>
      </c>
      <c r="H467" s="12"/>
      <c r="I467" s="21"/>
      <c r="J467" s="19" t="s">
        <v>99</v>
      </c>
      <c r="K467" s="347" t="s">
        <v>612</v>
      </c>
      <c r="N467" s="350">
        <f>SUM($F$711)</f>
        <v>219</v>
      </c>
      <c r="O467" s="19" t="s">
        <v>69</v>
      </c>
      <c r="P467" s="12">
        <f>N467*1.1</f>
        <v>240.9</v>
      </c>
      <c r="Q467" s="12"/>
      <c r="R467" s="21"/>
      <c r="S467" s="19" t="s">
        <v>99</v>
      </c>
      <c r="T467" s="347" t="s">
        <v>878</v>
      </c>
      <c r="W467" s="350">
        <f>SUM($F$639)</f>
        <v>104</v>
      </c>
      <c r="X467" s="19" t="s">
        <v>69</v>
      </c>
      <c r="Y467" s="12">
        <f>W467*1.1</f>
        <v>114.4</v>
      </c>
      <c r="Z467" s="12"/>
      <c r="AA467" s="21"/>
      <c r="AB467" s="19" t="s">
        <v>99</v>
      </c>
      <c r="AC467" s="347" t="s">
        <v>565</v>
      </c>
      <c r="AF467" s="350">
        <f>SUM($F$1656)</f>
        <v>179</v>
      </c>
      <c r="AG467" s="19" t="s">
        <v>69</v>
      </c>
      <c r="AH467" s="12">
        <f>AF467*1.1</f>
        <v>196.9</v>
      </c>
      <c r="AI467" s="12"/>
      <c r="AJ467" s="21"/>
      <c r="AK467" s="19" t="s">
        <v>99</v>
      </c>
      <c r="AL467" s="347" t="s">
        <v>733</v>
      </c>
      <c r="AO467" s="350">
        <f>SUM($F$1307)</f>
        <v>13</v>
      </c>
      <c r="AP467" s="19" t="s">
        <v>69</v>
      </c>
      <c r="AQ467" s="12">
        <f>AO467*1.1</f>
        <v>14.3</v>
      </c>
      <c r="AR467" s="12"/>
      <c r="AS467" s="21"/>
      <c r="AT467" s="19" t="s">
        <v>99</v>
      </c>
      <c r="AU467" s="347" t="s">
        <v>761</v>
      </c>
      <c r="AX467" s="350">
        <f>SUM($F$1250)</f>
        <v>211</v>
      </c>
      <c r="AY467" s="19" t="s">
        <v>69</v>
      </c>
      <c r="AZ467" s="12">
        <f>AX467*1.1</f>
        <v>232.10000000000002</v>
      </c>
      <c r="BA467" s="12"/>
      <c r="BB467" s="21"/>
      <c r="BC467" s="19" t="s">
        <v>99</v>
      </c>
      <c r="BD467" s="347" t="s">
        <v>613</v>
      </c>
      <c r="BG467" s="350">
        <f>SUM($F$1254)</f>
        <v>49</v>
      </c>
      <c r="BH467" s="19" t="s">
        <v>69</v>
      </c>
      <c r="BI467" s="12">
        <f>BG467*1.1</f>
        <v>53.900000000000006</v>
      </c>
      <c r="BJ467" s="12"/>
      <c r="BK467" s="21"/>
      <c r="BL467" s="19" t="s">
        <v>99</v>
      </c>
      <c r="BM467" s="347" t="s">
        <v>762</v>
      </c>
      <c r="BP467" s="350">
        <f>SUM($F$1721)</f>
        <v>628</v>
      </c>
      <c r="BQ467" s="19" t="s">
        <v>69</v>
      </c>
      <c r="BR467" s="12">
        <f>BP467*1.1</f>
        <v>690.80000000000007</v>
      </c>
      <c r="BS467" s="12"/>
      <c r="BT467" s="21"/>
      <c r="BU467" s="19" t="s">
        <v>99</v>
      </c>
      <c r="BV467" s="347" t="s">
        <v>613</v>
      </c>
      <c r="BY467" s="350">
        <f>SUM($F$1254)</f>
        <v>49</v>
      </c>
      <c r="BZ467" s="19" t="s">
        <v>69</v>
      </c>
      <c r="CA467" s="12">
        <f>BY467*1.1</f>
        <v>53.900000000000006</v>
      </c>
      <c r="CB467" s="12"/>
      <c r="CC467" s="21"/>
      <c r="CD467" s="19" t="s">
        <v>99</v>
      </c>
      <c r="CE467" s="347" t="s">
        <v>598</v>
      </c>
      <c r="CH467" s="350">
        <f>SUM($F$1731)</f>
        <v>103</v>
      </c>
      <c r="CI467" s="19" t="s">
        <v>69</v>
      </c>
      <c r="CJ467" s="12">
        <f>CH467*1.1</f>
        <v>113.30000000000001</v>
      </c>
      <c r="CK467" s="12"/>
      <c r="CL467" s="21"/>
      <c r="CM467" s="19" t="s">
        <v>99</v>
      </c>
      <c r="CN467" s="347" t="s">
        <v>598</v>
      </c>
      <c r="CQ467" s="350">
        <f>SUM($F$1731)</f>
        <v>103</v>
      </c>
      <c r="CR467" s="19" t="s">
        <v>69</v>
      </c>
      <c r="CS467" s="12">
        <f>CQ467*1.1</f>
        <v>113.30000000000001</v>
      </c>
      <c r="CT467" s="12"/>
      <c r="CU467" s="21"/>
      <c r="CV467" s="19" t="s">
        <v>99</v>
      </c>
      <c r="CW467" s="347" t="s">
        <v>555</v>
      </c>
      <c r="CZ467" s="350">
        <f>SUM($F$799)</f>
        <v>0</v>
      </c>
      <c r="DA467" s="19" t="s">
        <v>69</v>
      </c>
      <c r="DB467" s="12">
        <f>CZ467*1.1</f>
        <v>0</v>
      </c>
      <c r="DC467" s="12"/>
      <c r="DD467" s="21"/>
      <c r="DE467" s="19" t="s">
        <v>99</v>
      </c>
      <c r="DF467" s="347" t="s">
        <v>710</v>
      </c>
      <c r="DI467" s="350">
        <f>SUM($F$780)</f>
        <v>65</v>
      </c>
      <c r="DJ467" s="19" t="s">
        <v>69</v>
      </c>
      <c r="DK467" s="12">
        <f>DI467*1.1</f>
        <v>71.5</v>
      </c>
      <c r="DL467" s="12"/>
      <c r="DM467" s="21"/>
      <c r="DN467" s="19" t="s">
        <v>99</v>
      </c>
      <c r="DO467" s="347" t="s">
        <v>947</v>
      </c>
      <c r="DR467" s="350">
        <f>SUM($F$1021)</f>
        <v>562</v>
      </c>
      <c r="DS467" s="19" t="s">
        <v>69</v>
      </c>
      <c r="DT467" s="12">
        <f>DR467*1.1</f>
        <v>618.20000000000005</v>
      </c>
      <c r="DU467" s="12"/>
      <c r="DV467" s="21"/>
      <c r="DW467" s="19" t="s">
        <v>99</v>
      </c>
      <c r="DX467" s="347" t="s">
        <v>584</v>
      </c>
      <c r="EA467" s="350">
        <f>SUM($F$1285)</f>
        <v>95</v>
      </c>
      <c r="EB467" s="19" t="s">
        <v>69</v>
      </c>
      <c r="EC467" s="12">
        <f>EA467*1.1</f>
        <v>104.50000000000001</v>
      </c>
      <c r="ED467" s="12"/>
      <c r="EE467" s="21"/>
      <c r="EF467" s="19" t="s">
        <v>99</v>
      </c>
      <c r="EG467" s="347" t="s">
        <v>621</v>
      </c>
      <c r="EJ467" s="350">
        <f>SUM($F$841)</f>
        <v>0</v>
      </c>
      <c r="EK467" s="19" t="s">
        <v>69</v>
      </c>
      <c r="EL467" s="12">
        <f>EJ467*1.1</f>
        <v>0</v>
      </c>
      <c r="EM467" s="12"/>
      <c r="EN467" s="21"/>
      <c r="EO467" s="19" t="s">
        <v>99</v>
      </c>
      <c r="EP467" s="347" t="s">
        <v>524</v>
      </c>
      <c r="ES467" s="350">
        <f>SUM($F$1620)</f>
        <v>36</v>
      </c>
      <c r="ET467" s="19" t="s">
        <v>69</v>
      </c>
      <c r="EU467" s="12">
        <f>ES467*1.1</f>
        <v>39.6</v>
      </c>
      <c r="EV467" s="12"/>
      <c r="EW467" s="21"/>
      <c r="EX467" s="19" t="s">
        <v>99</v>
      </c>
      <c r="EY467" s="368" t="s">
        <v>531</v>
      </c>
      <c r="FB467" s="350">
        <f>SUM($F$1549)</f>
        <v>34</v>
      </c>
      <c r="FC467" s="19" t="s">
        <v>69</v>
      </c>
      <c r="FD467" s="12">
        <f>FB467*1.1</f>
        <v>37.400000000000006</v>
      </c>
      <c r="FE467" s="12"/>
      <c r="FF467" s="21"/>
      <c r="FG467" s="19" t="s">
        <v>99</v>
      </c>
      <c r="FH467" s="347" t="s">
        <v>543</v>
      </c>
      <c r="FK467" s="350">
        <f>SUM($F$568)</f>
        <v>168</v>
      </c>
      <c r="FL467" s="19" t="s">
        <v>69</v>
      </c>
      <c r="FM467" s="12">
        <f>FK467*1.1</f>
        <v>184.8</v>
      </c>
      <c r="FN467" s="12"/>
      <c r="FO467" s="21"/>
      <c r="FP467" s="19" t="s">
        <v>99</v>
      </c>
      <c r="FQ467" s="347" t="s">
        <v>807</v>
      </c>
      <c r="FT467" s="350">
        <f>SUM($F$1025)</f>
        <v>0</v>
      </c>
      <c r="FU467" s="19" t="s">
        <v>69</v>
      </c>
      <c r="FV467" s="12">
        <f>FT467*1.1</f>
        <v>0</v>
      </c>
      <c r="FW467" s="12"/>
      <c r="FX467" s="21"/>
      <c r="FY467" s="19" t="s">
        <v>99</v>
      </c>
      <c r="FZ467" s="347" t="s">
        <v>2607</v>
      </c>
      <c r="GC467" s="350">
        <f>SUM($F$1077)</f>
        <v>0</v>
      </c>
      <c r="GD467" s="19" t="s">
        <v>69</v>
      </c>
      <c r="GE467" s="12">
        <f>GC467*1.1</f>
        <v>0</v>
      </c>
      <c r="GF467" s="12"/>
      <c r="GG467" s="21"/>
      <c r="GH467" s="19" t="s">
        <v>99</v>
      </c>
      <c r="GI467" s="347" t="s">
        <v>761</v>
      </c>
      <c r="GL467" s="350">
        <f>SUM($F$1250)</f>
        <v>211</v>
      </c>
      <c r="GM467" s="19" t="s">
        <v>69</v>
      </c>
      <c r="GN467" s="12">
        <f>GL467*1.1</f>
        <v>232.10000000000002</v>
      </c>
      <c r="GO467" s="12"/>
      <c r="GP467" s="21"/>
      <c r="GQ467" s="19" t="s">
        <v>99</v>
      </c>
      <c r="GR467" s="347" t="s">
        <v>524</v>
      </c>
      <c r="GU467" s="350">
        <f>SUM($F$1620)</f>
        <v>36</v>
      </c>
      <c r="GV467" s="19" t="s">
        <v>69</v>
      </c>
      <c r="GW467" s="12">
        <f>GU467*1.1</f>
        <v>39.6</v>
      </c>
      <c r="GX467" s="12"/>
      <c r="GY467" s="21"/>
      <c r="GZ467" s="19" t="s">
        <v>99</v>
      </c>
      <c r="HA467" s="347" t="s">
        <v>543</v>
      </c>
      <c r="HD467" s="350">
        <f>SUM($F$568)</f>
        <v>168</v>
      </c>
      <c r="HE467" s="19" t="s">
        <v>69</v>
      </c>
      <c r="HF467" s="12">
        <f>HD467*1.1</f>
        <v>184.8</v>
      </c>
      <c r="HG467" s="12"/>
      <c r="HH467" s="21"/>
      <c r="HI467" s="19" t="s">
        <v>99</v>
      </c>
      <c r="HJ467" s="347" t="s">
        <v>499</v>
      </c>
      <c r="HM467" s="350">
        <f>SUM($F$631)</f>
        <v>22</v>
      </c>
      <c r="HN467" s="19" t="s">
        <v>69</v>
      </c>
      <c r="HO467" s="12">
        <f>HM467*1.1</f>
        <v>24.200000000000003</v>
      </c>
      <c r="HP467" s="12"/>
      <c r="HQ467" s="21"/>
      <c r="HR467" s="19" t="s">
        <v>99</v>
      </c>
      <c r="HS467" s="347" t="s">
        <v>878</v>
      </c>
      <c r="HV467" s="350">
        <f>SUM($F$639)</f>
        <v>104</v>
      </c>
      <c r="HW467" s="19" t="s">
        <v>69</v>
      </c>
      <c r="HX467" s="12">
        <f>HV467*1.1</f>
        <v>114.4</v>
      </c>
      <c r="HY467" s="12"/>
      <c r="HZ467" s="21"/>
      <c r="IA467" s="19" t="s">
        <v>99</v>
      </c>
      <c r="IB467" s="347" t="s">
        <v>565</v>
      </c>
      <c r="IE467" s="350">
        <f>SUM($F$1656)</f>
        <v>179</v>
      </c>
      <c r="IF467" s="19" t="s">
        <v>69</v>
      </c>
      <c r="IG467" s="12">
        <f>IE467*1.1</f>
        <v>196.9</v>
      </c>
      <c r="IH467" s="12"/>
      <c r="II467" s="21"/>
      <c r="IJ467" s="19" t="s">
        <v>99</v>
      </c>
      <c r="IK467" s="347" t="s">
        <v>506</v>
      </c>
      <c r="IN467" s="350">
        <f>SUM($F$1358)</f>
        <v>112</v>
      </c>
      <c r="IO467" s="19" t="s">
        <v>69</v>
      </c>
      <c r="IP467" s="12">
        <f>IN467*1.1</f>
        <v>123.20000000000002</v>
      </c>
      <c r="IQ467" s="12"/>
      <c r="IR467" s="21"/>
      <c r="IS467" s="19" t="s">
        <v>99</v>
      </c>
      <c r="IT467" s="325" t="s">
        <v>189</v>
      </c>
      <c r="IW467" s="364" t="s">
        <v>189</v>
      </c>
      <c r="IX467" s="19" t="s">
        <v>69</v>
      </c>
      <c r="IY467" s="364" t="s">
        <v>189</v>
      </c>
      <c r="IZ467" s="12"/>
      <c r="JA467" s="21"/>
      <c r="JB467" s="19" t="s">
        <v>99</v>
      </c>
      <c r="JC467" s="347" t="s">
        <v>463</v>
      </c>
      <c r="JF467" s="350">
        <f>SUM($F$1329)</f>
        <v>113</v>
      </c>
      <c r="JG467" s="19" t="s">
        <v>69</v>
      </c>
      <c r="JH467" s="12">
        <f>JF467*1.1</f>
        <v>124.30000000000001</v>
      </c>
      <c r="JI467" s="12"/>
      <c r="JJ467" s="21"/>
      <c r="JK467" s="19" t="s">
        <v>99</v>
      </c>
      <c r="JL467" s="347" t="s">
        <v>500</v>
      </c>
      <c r="JO467" s="350">
        <f>SUM($F$683)</f>
        <v>197</v>
      </c>
      <c r="JP467" s="19" t="s">
        <v>69</v>
      </c>
      <c r="JQ467" s="12">
        <f>JO467*1.1</f>
        <v>216.70000000000002</v>
      </c>
      <c r="JR467" s="12"/>
      <c r="JS467" s="21"/>
      <c r="JT467" s="19" t="s">
        <v>99</v>
      </c>
      <c r="JU467" s="347" t="s">
        <v>784</v>
      </c>
      <c r="JX467" s="350">
        <f>SUM($F$824)</f>
        <v>0</v>
      </c>
      <c r="JY467" s="19" t="s">
        <v>69</v>
      </c>
      <c r="JZ467" s="12">
        <f>JX467*1.1</f>
        <v>0</v>
      </c>
      <c r="KA467" s="12"/>
      <c r="KB467" s="21"/>
      <c r="KC467" s="19" t="s">
        <v>99</v>
      </c>
      <c r="KD467" s="347" t="s">
        <v>565</v>
      </c>
      <c r="KG467" s="350">
        <f>SUM($F$1656)</f>
        <v>179</v>
      </c>
      <c r="KH467" s="19" t="s">
        <v>69</v>
      </c>
      <c r="KI467" s="12">
        <f>KG467*1.1</f>
        <v>196.9</v>
      </c>
      <c r="KJ467" s="12"/>
      <c r="KK467" s="21"/>
      <c r="KL467" s="19" t="s">
        <v>99</v>
      </c>
      <c r="KM467" s="347" t="s">
        <v>819</v>
      </c>
      <c r="KP467" s="350">
        <f>SUM($F$993)</f>
        <v>45</v>
      </c>
      <c r="KQ467" s="19" t="s">
        <v>69</v>
      </c>
      <c r="KR467" s="12">
        <f>KP467*1.1</f>
        <v>49.500000000000007</v>
      </c>
      <c r="KS467" s="12"/>
      <c r="KT467" s="21"/>
      <c r="KU467" s="19" t="s">
        <v>99</v>
      </c>
      <c r="KV467" s="347" t="s">
        <v>540</v>
      </c>
      <c r="KY467" s="350">
        <f>SUM($F$1030)</f>
        <v>47</v>
      </c>
      <c r="KZ467" s="19" t="s">
        <v>69</v>
      </c>
      <c r="LA467" s="12">
        <f>KY467*1.1</f>
        <v>51.7</v>
      </c>
      <c r="LB467" s="12"/>
      <c r="LC467" s="21"/>
      <c r="LD467" s="19" t="s">
        <v>99</v>
      </c>
      <c r="LE467" s="347" t="s">
        <v>590</v>
      </c>
      <c r="LH467" s="350">
        <f>SUM($F$681)</f>
        <v>26</v>
      </c>
      <c r="LI467" s="19" t="s">
        <v>69</v>
      </c>
      <c r="LJ467" s="12">
        <f>LH467*1.1</f>
        <v>28.6</v>
      </c>
      <c r="LK467" s="12"/>
      <c r="LL467" s="21"/>
      <c r="LM467" s="19" t="s">
        <v>99</v>
      </c>
      <c r="LN467" s="347" t="s">
        <v>807</v>
      </c>
      <c r="LQ467" s="350">
        <f>SUM($F$1025)</f>
        <v>0</v>
      </c>
      <c r="LR467" s="19" t="s">
        <v>69</v>
      </c>
      <c r="LS467" s="12">
        <f>LQ467*1.1</f>
        <v>0</v>
      </c>
      <c r="LT467" s="12"/>
      <c r="LU467" s="21"/>
      <c r="LV467" s="19" t="s">
        <v>99</v>
      </c>
      <c r="LW467" s="347" t="s">
        <v>878</v>
      </c>
      <c r="LZ467" s="350">
        <f>SUM($F$639)</f>
        <v>104</v>
      </c>
      <c r="MA467" s="19" t="s">
        <v>69</v>
      </c>
      <c r="MB467" s="12">
        <f>LZ467*1.1</f>
        <v>114.4</v>
      </c>
      <c r="MC467" s="12"/>
      <c r="MD467" s="21"/>
      <c r="ME467" s="19" t="s">
        <v>99</v>
      </c>
      <c r="MF467" s="347" t="s">
        <v>540</v>
      </c>
      <c r="MI467" s="350">
        <f>SUM($F$1030)</f>
        <v>47</v>
      </c>
      <c r="MJ467" s="19" t="s">
        <v>69</v>
      </c>
      <c r="MK467" s="12">
        <f>MI467*1.1</f>
        <v>51.7</v>
      </c>
      <c r="ML467" s="12"/>
      <c r="MM467" s="21"/>
      <c r="MN467" s="19" t="s">
        <v>99</v>
      </c>
      <c r="MO467" s="347" t="s">
        <v>878</v>
      </c>
      <c r="MR467" s="350">
        <f>SUM($F$639)</f>
        <v>104</v>
      </c>
      <c r="MS467" s="19" t="s">
        <v>69</v>
      </c>
      <c r="MT467" s="12">
        <f>MR467*1.1</f>
        <v>114.4</v>
      </c>
      <c r="MU467" s="12"/>
      <c r="MV467" s="21"/>
      <c r="MW467" s="19" t="s">
        <v>99</v>
      </c>
      <c r="MX467" s="347" t="s">
        <v>463</v>
      </c>
      <c r="NA467" s="350">
        <f>SUM($F$1329)</f>
        <v>113</v>
      </c>
      <c r="NB467" s="19" t="s">
        <v>69</v>
      </c>
      <c r="NC467" s="12">
        <f>NA467*1.1</f>
        <v>124.30000000000001</v>
      </c>
      <c r="ND467" s="12"/>
      <c r="NE467" s="21"/>
      <c r="NF467" s="19" t="s">
        <v>99</v>
      </c>
      <c r="NG467" s="347" t="s">
        <v>590</v>
      </c>
      <c r="NJ467" s="350">
        <f>SUM($F$681)</f>
        <v>26</v>
      </c>
      <c r="NK467" s="19" t="s">
        <v>69</v>
      </c>
      <c r="NL467" s="12">
        <f>NJ467*1.1</f>
        <v>28.6</v>
      </c>
      <c r="NM467" s="12"/>
      <c r="NN467" s="21"/>
      <c r="NO467" s="19" t="s">
        <v>99</v>
      </c>
      <c r="NP467" s="347" t="s">
        <v>531</v>
      </c>
      <c r="NS467" s="350">
        <f>SUM($F$1549)</f>
        <v>34</v>
      </c>
      <c r="NT467" s="19" t="s">
        <v>69</v>
      </c>
      <c r="NU467" s="12">
        <f>NS467*1.1</f>
        <v>37.400000000000006</v>
      </c>
      <c r="NV467" s="12"/>
      <c r="NW467" s="21"/>
      <c r="NX467" s="19" t="s">
        <v>99</v>
      </c>
      <c r="NY467" s="347" t="s">
        <v>550</v>
      </c>
      <c r="OB467" s="350">
        <f>SUM($F$750)</f>
        <v>47</v>
      </c>
      <c r="OC467" s="19" t="s">
        <v>69</v>
      </c>
      <c r="OD467" s="12">
        <f>OB467*1.1</f>
        <v>51.7</v>
      </c>
      <c r="OE467" s="12"/>
      <c r="OF467" s="21"/>
      <c r="OG467" s="19" t="s">
        <v>99</v>
      </c>
      <c r="OH467" s="347" t="s">
        <v>647</v>
      </c>
      <c r="OK467" s="350">
        <f>SUM($F$845)</f>
        <v>66</v>
      </c>
      <c r="OL467" s="19" t="s">
        <v>69</v>
      </c>
      <c r="OM467" s="12">
        <f>OK467*1.1</f>
        <v>72.600000000000009</v>
      </c>
      <c r="ON467" s="12"/>
      <c r="OO467" s="21"/>
      <c r="OP467" s="19" t="s">
        <v>99</v>
      </c>
      <c r="OQ467" s="347" t="s">
        <v>598</v>
      </c>
      <c r="OT467" s="350">
        <f>SUM($F$1731)</f>
        <v>103</v>
      </c>
      <c r="OU467" s="19" t="s">
        <v>69</v>
      </c>
      <c r="OV467" s="12">
        <f>OT467*1.1</f>
        <v>113.30000000000001</v>
      </c>
      <c r="OW467" s="12"/>
      <c r="OX467" s="21"/>
      <c r="OY467" s="19" t="s">
        <v>99</v>
      </c>
      <c r="OZ467" s="347" t="s">
        <v>463</v>
      </c>
      <c r="PC467" s="350">
        <f>SUM($F$1329)</f>
        <v>113</v>
      </c>
      <c r="PD467" s="19" t="s">
        <v>69</v>
      </c>
      <c r="PE467" s="12">
        <f>PC467*1.1</f>
        <v>124.30000000000001</v>
      </c>
      <c r="PF467" s="12"/>
      <c r="PG467" s="21"/>
      <c r="PH467" s="19" t="s">
        <v>99</v>
      </c>
      <c r="PI467" s="347" t="s">
        <v>584</v>
      </c>
      <c r="PL467" s="350">
        <f>SUM($F$1285)</f>
        <v>95</v>
      </c>
      <c r="PM467" s="19" t="s">
        <v>69</v>
      </c>
      <c r="PN467" s="12">
        <f>PL467*1.1</f>
        <v>104.50000000000001</v>
      </c>
      <c r="PO467" s="12"/>
      <c r="PP467" s="21"/>
      <c r="PQ467" s="19" t="s">
        <v>99</v>
      </c>
      <c r="PR467" s="347" t="s">
        <v>500</v>
      </c>
      <c r="PU467" s="350">
        <f>SUM($F$683)</f>
        <v>197</v>
      </c>
      <c r="PV467" s="19" t="s">
        <v>69</v>
      </c>
      <c r="PW467" s="12">
        <f>PU467*1.1</f>
        <v>216.70000000000002</v>
      </c>
      <c r="PX467" s="12"/>
      <c r="PY467" s="21"/>
      <c r="PZ467" s="19" t="s">
        <v>99</v>
      </c>
      <c r="QA467" s="325" t="s">
        <v>189</v>
      </c>
      <c r="QD467" s="364" t="s">
        <v>189</v>
      </c>
      <c r="QE467" s="19" t="s">
        <v>69</v>
      </c>
      <c r="QF467" s="364" t="s">
        <v>189</v>
      </c>
      <c r="QG467" s="12"/>
      <c r="QH467" s="21"/>
      <c r="QI467" s="19" t="s">
        <v>99</v>
      </c>
      <c r="QJ467" s="347" t="s">
        <v>524</v>
      </c>
      <c r="QM467" s="350">
        <f>SUM($F$1620)</f>
        <v>36</v>
      </c>
      <c r="QN467" s="19" t="s">
        <v>69</v>
      </c>
      <c r="QO467" s="12">
        <f>QM467*1.1</f>
        <v>39.6</v>
      </c>
      <c r="QP467" s="12"/>
      <c r="QQ467" s="21"/>
      <c r="QR467" s="19" t="s">
        <v>99</v>
      </c>
      <c r="QS467" s="368" t="s">
        <v>702</v>
      </c>
      <c r="QV467" s="350">
        <f>SUM($F$1610)</f>
        <v>15</v>
      </c>
      <c r="QW467" s="19" t="s">
        <v>69</v>
      </c>
      <c r="QX467" s="12">
        <f>QV467*1.1</f>
        <v>16.5</v>
      </c>
      <c r="QY467" s="12"/>
      <c r="QZ467" s="21"/>
      <c r="RA467" s="19" t="s">
        <v>99</v>
      </c>
      <c r="RB467" s="347" t="s">
        <v>612</v>
      </c>
      <c r="RE467" s="350">
        <f>SUM($F$711)</f>
        <v>219</v>
      </c>
      <c r="RF467" s="19" t="s">
        <v>69</v>
      </c>
      <c r="RG467" s="12">
        <f>RE467*1.1</f>
        <v>240.9</v>
      </c>
      <c r="RH467" s="12"/>
      <c r="RI467" s="21"/>
      <c r="RJ467" s="19" t="s">
        <v>99</v>
      </c>
      <c r="RK467" s="347" t="s">
        <v>500</v>
      </c>
      <c r="RN467" s="350">
        <f>SUM($F$683)</f>
        <v>197</v>
      </c>
      <c r="RO467" s="19" t="s">
        <v>69</v>
      </c>
      <c r="RP467" s="12">
        <f>RN467*1.1</f>
        <v>216.70000000000002</v>
      </c>
      <c r="RQ467" s="12"/>
      <c r="RR467" s="21"/>
      <c r="RS467" s="19" t="s">
        <v>99</v>
      </c>
      <c r="RT467" s="325" t="s">
        <v>189</v>
      </c>
      <c r="RW467" s="364" t="s">
        <v>189</v>
      </c>
      <c r="RX467" s="19" t="s">
        <v>69</v>
      </c>
      <c r="RY467" s="364" t="s">
        <v>189</v>
      </c>
      <c r="SA467" s="316"/>
      <c r="SB467" s="19" t="s">
        <v>99</v>
      </c>
      <c r="SC467" s="325" t="s">
        <v>189</v>
      </c>
      <c r="SF467" s="364" t="s">
        <v>189</v>
      </c>
      <c r="SG467" s="19" t="s">
        <v>69</v>
      </c>
      <c r="SH467" s="364" t="s">
        <v>189</v>
      </c>
      <c r="SJ467" s="316"/>
      <c r="SK467" s="19" t="s">
        <v>99</v>
      </c>
      <c r="SL467" s="325" t="s">
        <v>189</v>
      </c>
      <c r="SO467" s="364" t="s">
        <v>189</v>
      </c>
      <c r="SP467" s="19" t="s">
        <v>69</v>
      </c>
      <c r="SQ467" s="364" t="s">
        <v>189</v>
      </c>
      <c r="SS467" s="316"/>
      <c r="ST467" s="19" t="s">
        <v>99</v>
      </c>
      <c r="SU467" s="325" t="s">
        <v>189</v>
      </c>
      <c r="SX467" s="364" t="s">
        <v>189</v>
      </c>
      <c r="SY467" s="19" t="s">
        <v>69</v>
      </c>
      <c r="SZ467" s="364" t="s">
        <v>189</v>
      </c>
      <c r="TB467" s="316"/>
      <c r="TC467" s="19" t="s">
        <v>99</v>
      </c>
      <c r="TD467" s="347" t="s">
        <v>598</v>
      </c>
      <c r="TG467" s="350">
        <f>SUM($F$1731)</f>
        <v>103</v>
      </c>
      <c r="TH467" s="19" t="s">
        <v>69</v>
      </c>
      <c r="TI467" s="12">
        <f>TG467*1.1</f>
        <v>113.30000000000001</v>
      </c>
      <c r="TK467" s="316"/>
      <c r="TL467" s="19" t="s">
        <v>99</v>
      </c>
      <c r="TM467" s="347" t="s">
        <v>565</v>
      </c>
      <c r="TP467" s="350">
        <f>SUM($F$1656)</f>
        <v>179</v>
      </c>
      <c r="TQ467" s="19" t="s">
        <v>69</v>
      </c>
      <c r="TR467" s="12">
        <f>TP467*1.1</f>
        <v>196.9</v>
      </c>
      <c r="TT467" s="316"/>
      <c r="TU467" s="19" t="s">
        <v>99</v>
      </c>
      <c r="TV467" s="347" t="s">
        <v>584</v>
      </c>
      <c r="TY467" s="350">
        <f>SUM($F$1285)</f>
        <v>95</v>
      </c>
      <c r="TZ467" s="19" t="s">
        <v>69</v>
      </c>
      <c r="UA467" s="12">
        <f>TY467*1.1</f>
        <v>104.50000000000001</v>
      </c>
      <c r="UC467" s="316"/>
      <c r="UD467" s="19" t="s">
        <v>99</v>
      </c>
      <c r="UE467" s="361" t="s">
        <v>499</v>
      </c>
      <c r="UH467" s="350">
        <f>SUM($F$631)</f>
        <v>22</v>
      </c>
      <c r="UI467" s="19" t="s">
        <v>69</v>
      </c>
      <c r="UJ467" s="12">
        <f>UH467*1.1</f>
        <v>24.200000000000003</v>
      </c>
      <c r="UL467" s="316"/>
      <c r="UM467" s="19" t="s">
        <v>99</v>
      </c>
      <c r="UN467" s="358" t="s">
        <v>506</v>
      </c>
      <c r="UQ467" s="350">
        <f>SUM($F$1358)</f>
        <v>112</v>
      </c>
      <c r="UR467" s="19" t="s">
        <v>69</v>
      </c>
      <c r="US467" s="12">
        <f>UQ467*1.1</f>
        <v>123.20000000000002</v>
      </c>
      <c r="UU467" s="316"/>
      <c r="UV467" s="19" t="s">
        <v>99</v>
      </c>
      <c r="UW467" s="347" t="s">
        <v>646</v>
      </c>
      <c r="UZ467" s="350">
        <f>SUM($F$614)</f>
        <v>0</v>
      </c>
      <c r="VA467" s="19" t="s">
        <v>69</v>
      </c>
      <c r="VB467" s="12">
        <f>UZ467*1.1</f>
        <v>0</v>
      </c>
      <c r="VD467" s="316"/>
      <c r="VE467" s="19" t="s">
        <v>99</v>
      </c>
      <c r="VF467" s="347" t="s">
        <v>629</v>
      </c>
      <c r="VI467" s="350">
        <f>SUM($F$1123)</f>
        <v>3</v>
      </c>
      <c r="VJ467" s="19" t="s">
        <v>69</v>
      </c>
      <c r="VK467" s="12">
        <f>VI467*1.1</f>
        <v>3.3000000000000003</v>
      </c>
      <c r="VM467" s="316"/>
      <c r="VN467" s="19" t="s">
        <v>99</v>
      </c>
      <c r="VO467" s="325" t="s">
        <v>590</v>
      </c>
      <c r="VR467" s="350">
        <f>SUM($F$681)</f>
        <v>26</v>
      </c>
      <c r="VS467" s="19" t="s">
        <v>69</v>
      </c>
      <c r="VT467" s="12">
        <f>VR467*1.1</f>
        <v>28.6</v>
      </c>
      <c r="VV467" s="316"/>
      <c r="VW467" s="19" t="s">
        <v>99</v>
      </c>
      <c r="VX467" s="347" t="s">
        <v>878</v>
      </c>
      <c r="WA467" s="350">
        <f>SUM($F$639)</f>
        <v>104</v>
      </c>
      <c r="WB467" s="19" t="s">
        <v>69</v>
      </c>
      <c r="WC467" s="12">
        <f>WA467*1.1</f>
        <v>114.4</v>
      </c>
      <c r="WE467" s="316"/>
      <c r="WF467" s="19" t="s">
        <v>99</v>
      </c>
      <c r="WG467" s="347" t="s">
        <v>604</v>
      </c>
      <c r="WJ467" s="350">
        <f>SUM($F$1013)</f>
        <v>62</v>
      </c>
      <c r="WK467" s="19" t="s">
        <v>69</v>
      </c>
      <c r="WL467" s="12">
        <f>WJ467*1.1</f>
        <v>68.2</v>
      </c>
      <c r="WN467" s="316"/>
      <c r="WO467" s="19" t="s">
        <v>99</v>
      </c>
      <c r="WP467" s="347" t="s">
        <v>463</v>
      </c>
      <c r="WS467" s="350">
        <f>SUM($F$1329)</f>
        <v>113</v>
      </c>
      <c r="WT467" s="19" t="s">
        <v>69</v>
      </c>
      <c r="WU467" s="12">
        <f>WS467*1.1</f>
        <v>124.30000000000001</v>
      </c>
      <c r="WW467" s="316"/>
      <c r="WX467" s="19" t="s">
        <v>99</v>
      </c>
      <c r="WY467" s="347" t="s">
        <v>761</v>
      </c>
      <c r="XB467" s="350">
        <f>SUM($F$1250)</f>
        <v>211</v>
      </c>
      <c r="XC467" s="19" t="s">
        <v>69</v>
      </c>
      <c r="XD467" s="12">
        <f>XB467*1.1</f>
        <v>232.10000000000002</v>
      </c>
      <c r="XF467" s="316"/>
      <c r="XG467" s="19" t="s">
        <v>99</v>
      </c>
      <c r="XH467" s="347" t="s">
        <v>550</v>
      </c>
      <c r="XK467" s="350">
        <f>SUM($F$750)</f>
        <v>47</v>
      </c>
      <c r="XL467" s="19" t="s">
        <v>69</v>
      </c>
      <c r="XM467" s="12">
        <f>XK467*1.1</f>
        <v>51.7</v>
      </c>
      <c r="XO467" s="316"/>
      <c r="XP467" s="19" t="s">
        <v>99</v>
      </c>
      <c r="XQ467" s="325" t="s">
        <v>463</v>
      </c>
      <c r="XT467" s="350">
        <f>SUM($F$1329)</f>
        <v>113</v>
      </c>
      <c r="XU467" s="19" t="s">
        <v>69</v>
      </c>
      <c r="XV467" s="12">
        <f>XT467*1.1</f>
        <v>124.30000000000001</v>
      </c>
      <c r="XX467" s="316"/>
      <c r="XY467" s="19" t="s">
        <v>99</v>
      </c>
      <c r="XZ467" s="347" t="s">
        <v>878</v>
      </c>
      <c r="YC467" s="350">
        <f>SUM($F$639)</f>
        <v>104</v>
      </c>
      <c r="YD467" s="19" t="s">
        <v>69</v>
      </c>
      <c r="YE467" s="12">
        <f>YC467*1.1</f>
        <v>114.4</v>
      </c>
      <c r="YG467" s="316"/>
      <c r="YH467" s="19" t="s">
        <v>99</v>
      </c>
      <c r="YI467" s="366" t="s">
        <v>1769</v>
      </c>
      <c r="YL467" s="350">
        <f>SUM($F$1197)</f>
        <v>0</v>
      </c>
      <c r="YM467" s="19" t="s">
        <v>69</v>
      </c>
      <c r="YN467" s="12">
        <f>YL467*1.1</f>
        <v>0</v>
      </c>
      <c r="YP467" s="316"/>
      <c r="YQ467" s="19" t="s">
        <v>99</v>
      </c>
      <c r="YR467" s="347" t="s">
        <v>761</v>
      </c>
      <c r="YU467" s="350">
        <f>SUM($F$1250)</f>
        <v>211</v>
      </c>
      <c r="YV467" s="19" t="s">
        <v>69</v>
      </c>
      <c r="YW467" s="12">
        <f>YU467*1.1</f>
        <v>232.10000000000002</v>
      </c>
      <c r="YY467" s="316"/>
      <c r="YZ467" s="19" t="s">
        <v>99</v>
      </c>
      <c r="ZA467" s="347" t="s">
        <v>565</v>
      </c>
      <c r="ZD467" s="350">
        <f>SUM($F$1656)</f>
        <v>179</v>
      </c>
      <c r="ZE467" s="19" t="s">
        <v>69</v>
      </c>
      <c r="ZF467" s="12">
        <f>ZD467*1.1</f>
        <v>196.9</v>
      </c>
      <c r="ZH467" s="316"/>
      <c r="ZI467" s="19" t="s">
        <v>99</v>
      </c>
      <c r="ZJ467" s="347" t="s">
        <v>565</v>
      </c>
      <c r="ZM467" s="350">
        <f>SUM($F$1656)</f>
        <v>179</v>
      </c>
      <c r="ZN467" s="19" t="s">
        <v>69</v>
      </c>
      <c r="ZO467" s="12">
        <f>ZM467*1.1</f>
        <v>196.9</v>
      </c>
      <c r="ZQ467" s="316"/>
      <c r="ZR467" s="19" t="s">
        <v>99</v>
      </c>
      <c r="ZS467" s="347" t="s">
        <v>702</v>
      </c>
      <c r="ZV467" s="350">
        <f>SUM($F$1610)</f>
        <v>15</v>
      </c>
      <c r="ZW467" s="19" t="s">
        <v>69</v>
      </c>
      <c r="ZX467" s="12">
        <f>ZV467*1.1</f>
        <v>16.5</v>
      </c>
      <c r="ZZ467" s="316"/>
      <c r="AAA467" s="394"/>
      <c r="AAB467" s="341"/>
      <c r="AAC467" s="395"/>
      <c r="AAD467" s="395"/>
      <c r="AAE467" s="396"/>
      <c r="AAF467" s="394"/>
      <c r="AAG467" s="267"/>
      <c r="AAH467" s="395"/>
      <c r="AAI467" s="395"/>
      <c r="AAJ467" s="394"/>
      <c r="AAK467" s="341"/>
      <c r="AAL467" s="395"/>
      <c r="AAM467" s="395"/>
      <c r="AAN467" s="396"/>
      <c r="AAO467" s="394"/>
      <c r="AAP467" s="267"/>
      <c r="AAQ467" s="395"/>
      <c r="AAR467" s="395"/>
      <c r="AAS467" s="394"/>
      <c r="AAT467" s="341"/>
      <c r="AAU467" s="395"/>
      <c r="AAV467" s="395"/>
      <c r="AAW467" s="396"/>
      <c r="AAX467" s="394"/>
      <c r="AAY467" s="267"/>
      <c r="AAZ467" s="395"/>
      <c r="ABA467" s="395"/>
      <c r="ABB467" s="394"/>
      <c r="ABC467" s="341"/>
      <c r="ABD467" s="395"/>
      <c r="ABE467" s="395"/>
      <c r="ABF467" s="396"/>
      <c r="ABG467" s="394"/>
      <c r="ABH467" s="267"/>
      <c r="ABI467" s="395"/>
      <c r="ABJ467" s="395"/>
      <c r="ABK467" s="394"/>
      <c r="ABL467" s="341"/>
      <c r="ABM467" s="395"/>
      <c r="ABN467" s="395"/>
      <c r="ABO467" s="396"/>
      <c r="ABP467" s="394"/>
      <c r="ABQ467" s="267"/>
      <c r="ABR467" s="395"/>
      <c r="ABS467" s="395"/>
      <c r="ABT467" s="394"/>
      <c r="ABU467" s="341"/>
      <c r="ABV467" s="395"/>
      <c r="ABW467" s="395"/>
      <c r="ABX467" s="396"/>
      <c r="ABY467" s="394"/>
      <c r="ABZ467" s="267"/>
      <c r="ACA467" s="395"/>
      <c r="ACB467" s="395"/>
      <c r="ACC467" s="394"/>
      <c r="ACD467" s="341"/>
      <c r="ACE467" s="395"/>
      <c r="ACF467" s="395"/>
      <c r="ACG467" s="396"/>
      <c r="ACH467" s="394"/>
      <c r="ACI467" s="267"/>
      <c r="ACJ467" s="395"/>
      <c r="ACK467" s="395"/>
      <c r="ACL467" s="394"/>
      <c r="ACM467" s="341"/>
      <c r="ACN467" s="395"/>
      <c r="ACO467" s="395"/>
      <c r="ACP467" s="396"/>
      <c r="ACQ467" s="394"/>
      <c r="ACR467" s="267"/>
      <c r="ACS467" s="395"/>
      <c r="ACT467" s="395"/>
      <c r="ACU467" s="394"/>
      <c r="ACV467" s="341"/>
      <c r="ACW467" s="395"/>
      <c r="ACX467" s="395"/>
      <c r="ACY467" s="396"/>
      <c r="ACZ467" s="394"/>
      <c r="ADA467" s="267"/>
      <c r="ADB467" s="395"/>
      <c r="ADC467" s="395"/>
      <c r="ADD467" s="394"/>
      <c r="ADE467" s="341"/>
      <c r="ADF467" s="395"/>
      <c r="ADG467" s="395"/>
      <c r="ADH467" s="396"/>
      <c r="ADI467" s="394"/>
      <c r="ADJ467" s="267"/>
      <c r="ADK467" s="395"/>
      <c r="ADL467" s="395"/>
      <c r="ADM467" s="394"/>
      <c r="ADN467" s="341"/>
      <c r="ADO467" s="395"/>
      <c r="ADP467" s="395"/>
      <c r="ADQ467" s="396"/>
      <c r="ADR467" s="394"/>
      <c r="ADS467" s="267"/>
      <c r="ADT467" s="395"/>
      <c r="ADU467" s="395"/>
      <c r="ADV467" s="394"/>
      <c r="ADW467" s="341"/>
      <c r="ADX467" s="395"/>
      <c r="ADY467" s="395"/>
      <c r="ADZ467" s="396"/>
      <c r="AEA467" s="394"/>
      <c r="AEB467" s="267"/>
      <c r="AEC467" s="395"/>
      <c r="AED467" s="395"/>
    </row>
    <row r="468" spans="1:810" s="20" customFormat="1" ht="15">
      <c r="A468" s="19"/>
      <c r="B468" s="348"/>
      <c r="D468" s="19"/>
      <c r="E468" s="19"/>
      <c r="F468" s="19"/>
      <c r="G468" s="12"/>
      <c r="H468" s="12">
        <f>SUM(G463:G467)</f>
        <v>829.9</v>
      </c>
      <c r="I468" s="21"/>
      <c r="J468" s="19"/>
      <c r="K468" s="348"/>
      <c r="N468" s="19"/>
      <c r="O468" s="19"/>
      <c r="P468" s="12"/>
      <c r="Q468" s="12">
        <f>SUM(P463:P467)</f>
        <v>1320.4</v>
      </c>
      <c r="R468" s="21"/>
      <c r="S468" s="19"/>
      <c r="T468" s="348"/>
      <c r="W468" s="19"/>
      <c r="X468" s="19"/>
      <c r="Y468" s="12"/>
      <c r="Z468" s="12">
        <f>SUM(Y463:Y467)</f>
        <v>1248.4000000000001</v>
      </c>
      <c r="AA468" s="21"/>
      <c r="AB468" s="19"/>
      <c r="AC468" s="348"/>
      <c r="AF468" s="19"/>
      <c r="AG468" s="19"/>
      <c r="AH468" s="12"/>
      <c r="AI468" s="12">
        <f>SUM(AH463:AH467)</f>
        <v>487</v>
      </c>
      <c r="AJ468" s="21"/>
      <c r="AK468" s="19"/>
      <c r="AL468" s="348"/>
      <c r="AO468" s="19"/>
      <c r="AP468" s="19"/>
      <c r="AQ468" s="12"/>
      <c r="AR468" s="12">
        <f>SUM(AQ463:AQ467)</f>
        <v>731.4</v>
      </c>
      <c r="AS468" s="21"/>
      <c r="AT468" s="19"/>
      <c r="AU468" s="348"/>
      <c r="AX468" s="19"/>
      <c r="AY468" s="19"/>
      <c r="AZ468" s="12"/>
      <c r="BA468" s="12">
        <f>SUM(AZ463:AZ467)</f>
        <v>643.29999999999995</v>
      </c>
      <c r="BB468" s="21"/>
      <c r="BC468" s="19"/>
      <c r="BD468" s="116"/>
      <c r="BG468" s="19"/>
      <c r="BH468" s="19"/>
      <c r="BI468" s="12"/>
      <c r="BJ468" s="12">
        <f>SUM(BI463:BI467)</f>
        <v>1031.0999999999999</v>
      </c>
      <c r="BK468" s="21"/>
      <c r="BL468" s="19"/>
      <c r="BM468" s="348"/>
      <c r="BP468" s="19"/>
      <c r="BQ468" s="19"/>
      <c r="BR468" s="12"/>
      <c r="BS468" s="12">
        <f>SUM(BR463:BR467)</f>
        <v>1055.2</v>
      </c>
      <c r="BT468" s="21"/>
      <c r="BU468" s="19"/>
      <c r="BV468" s="348"/>
      <c r="BY468" s="19"/>
      <c r="BZ468" s="19"/>
      <c r="CA468" s="12"/>
      <c r="CB468" s="12">
        <f>SUM(CA463:CA467)</f>
        <v>819.69999999999993</v>
      </c>
      <c r="CC468" s="21"/>
      <c r="CD468" s="19"/>
      <c r="CE468" s="348"/>
      <c r="CH468" s="19"/>
      <c r="CI468" s="19"/>
      <c r="CJ468" s="12"/>
      <c r="CK468" s="12">
        <f>SUM(CJ463:CJ467)</f>
        <v>639.84999999999991</v>
      </c>
      <c r="CL468" s="21"/>
      <c r="CM468" s="19"/>
      <c r="CN468" s="348"/>
      <c r="CQ468" s="19"/>
      <c r="CR468" s="19"/>
      <c r="CS468" s="12"/>
      <c r="CT468" s="12">
        <f>SUM(CS463:CS467)</f>
        <v>1228.8999999999999</v>
      </c>
      <c r="CU468" s="21"/>
      <c r="CV468" s="19"/>
      <c r="CW468" s="348"/>
      <c r="CZ468" s="19"/>
      <c r="DA468" s="19"/>
      <c r="DB468" s="12"/>
      <c r="DC468" s="12">
        <f>SUM(DB463:DB467)</f>
        <v>268.8</v>
      </c>
      <c r="DD468" s="21"/>
      <c r="DE468" s="19"/>
      <c r="DF468" s="348"/>
      <c r="DI468" s="19"/>
      <c r="DJ468" s="19"/>
      <c r="DK468" s="12"/>
      <c r="DL468" s="12">
        <f>SUM(DK463:DK467)</f>
        <v>1274.9000000000001</v>
      </c>
      <c r="DM468" s="21"/>
      <c r="DN468" s="19"/>
      <c r="DO468" s="348"/>
      <c r="DR468" s="19"/>
      <c r="DS468" s="19"/>
      <c r="DT468" s="12"/>
      <c r="DU468" s="12">
        <f>SUM(DT463:DT467)</f>
        <v>1895.4</v>
      </c>
      <c r="DV468" s="21"/>
      <c r="DW468" s="19"/>
      <c r="DX468" s="348"/>
      <c r="EA468" s="19"/>
      <c r="EB468" s="19"/>
      <c r="EC468" s="12"/>
      <c r="ED468" s="12">
        <f>SUM(EC463:EC467)</f>
        <v>919.4</v>
      </c>
      <c r="EE468" s="21"/>
      <c r="EF468" s="19"/>
      <c r="EG468" s="348"/>
      <c r="EJ468" s="19"/>
      <c r="EK468" s="19"/>
      <c r="EL468" s="12"/>
      <c r="EM468" s="12">
        <f>SUM(EL463:EL467)</f>
        <v>538.80000000000007</v>
      </c>
      <c r="EN468" s="21"/>
      <c r="EO468" s="19"/>
      <c r="EP468" s="348"/>
      <c r="ES468" s="19"/>
      <c r="ET468" s="19"/>
      <c r="EU468" s="12"/>
      <c r="EV468" s="12">
        <f>SUM(EU463:EU467)</f>
        <v>502.2</v>
      </c>
      <c r="EW468" s="21"/>
      <c r="EX468" s="19"/>
      <c r="EY468" s="369"/>
      <c r="FB468" s="19"/>
      <c r="FC468" s="19"/>
      <c r="FD468" s="12"/>
      <c r="FE468" s="12">
        <f>SUM(FD463:FD467)</f>
        <v>498.30000000000007</v>
      </c>
      <c r="FF468" s="21"/>
      <c r="FG468" s="19"/>
      <c r="FH468" s="348"/>
      <c r="FK468" s="19"/>
      <c r="FL468" s="19"/>
      <c r="FM468" s="12"/>
      <c r="FN468" s="12">
        <f>SUM(FM463:FM467)</f>
        <v>1539.8</v>
      </c>
      <c r="FO468" s="21"/>
      <c r="FP468" s="19"/>
      <c r="FQ468" s="348"/>
      <c r="FT468" s="19"/>
      <c r="FU468" s="19"/>
      <c r="FV468" s="12"/>
      <c r="FW468" s="12">
        <f>SUM(FV463:FV467)</f>
        <v>404.1</v>
      </c>
      <c r="FX468" s="21"/>
      <c r="FY468" s="19"/>
      <c r="FZ468" s="348"/>
      <c r="GC468" s="19"/>
      <c r="GD468" s="19"/>
      <c r="GE468" s="12"/>
      <c r="GF468" s="12">
        <f>SUM(GE463:GE467)</f>
        <v>317.89999999999998</v>
      </c>
      <c r="GG468" s="21"/>
      <c r="GH468" s="19"/>
      <c r="GI468" s="348"/>
      <c r="GL468" s="19"/>
      <c r="GM468" s="19"/>
      <c r="GN468" s="12"/>
      <c r="GO468" s="12">
        <f>SUM(GN463:GN467)</f>
        <v>1461.2999999999997</v>
      </c>
      <c r="GP468" s="21"/>
      <c r="GQ468" s="19"/>
      <c r="GR468" s="348"/>
      <c r="GU468" s="19"/>
      <c r="GV468" s="19"/>
      <c r="GW468" s="12"/>
      <c r="GX468" s="12">
        <f>SUM(GW463:GW467)</f>
        <v>377.40000000000003</v>
      </c>
      <c r="GY468" s="21"/>
      <c r="GZ468" s="19"/>
      <c r="HA468" s="348"/>
      <c r="HD468" s="19"/>
      <c r="HE468" s="19"/>
      <c r="HF468" s="12"/>
      <c r="HG468" s="12">
        <f>SUM(HF463:HF467)</f>
        <v>700.7</v>
      </c>
      <c r="HH468" s="21"/>
      <c r="HI468" s="19"/>
      <c r="HJ468" s="348"/>
      <c r="HM468" s="19"/>
      <c r="HN468" s="19"/>
      <c r="HO468" s="12"/>
      <c r="HP468" s="12">
        <f>SUM(HO463:HO467)</f>
        <v>528.20000000000005</v>
      </c>
      <c r="HQ468" s="21"/>
      <c r="HR468" s="19"/>
      <c r="HS468" s="348"/>
      <c r="HV468" s="19"/>
      <c r="HW468" s="19"/>
      <c r="HX468" s="12"/>
      <c r="HY468" s="12">
        <f>SUM(HX463:HX467)</f>
        <v>517.5</v>
      </c>
      <c r="HZ468" s="21"/>
      <c r="IA468" s="19"/>
      <c r="IB468" s="348"/>
      <c r="IE468" s="19"/>
      <c r="IF468" s="19"/>
      <c r="IG468" s="12"/>
      <c r="IH468" s="12">
        <f>SUM(IG463:IG467)</f>
        <v>945.3</v>
      </c>
      <c r="II468" s="21"/>
      <c r="IJ468" s="19"/>
      <c r="IK468" s="348"/>
      <c r="IN468" s="19"/>
      <c r="IO468" s="19"/>
      <c r="IP468" s="12"/>
      <c r="IQ468" s="12">
        <f>SUM(IP463:IP467)</f>
        <v>286</v>
      </c>
      <c r="IR468" s="21"/>
      <c r="IS468" s="19"/>
      <c r="IW468" s="19"/>
      <c r="IX468" s="19"/>
      <c r="IY468" s="19"/>
      <c r="IZ468" s="12">
        <f>SUM(IY463:IY467)</f>
        <v>0</v>
      </c>
      <c r="JA468" s="21"/>
      <c r="JB468" s="19"/>
      <c r="JC468" s="348"/>
      <c r="JF468" s="19"/>
      <c r="JG468" s="19"/>
      <c r="JH468" s="12"/>
      <c r="JI468" s="12">
        <f>SUM(JH463:JH467)</f>
        <v>1153.8</v>
      </c>
      <c r="JJ468" s="21"/>
      <c r="JK468" s="19"/>
      <c r="JL468" s="348"/>
      <c r="JO468" s="19"/>
      <c r="JP468" s="19"/>
      <c r="JQ468" s="12"/>
      <c r="JR468" s="12">
        <f>SUM(JQ463:JQ467)</f>
        <v>1343.9</v>
      </c>
      <c r="JS468" s="21"/>
      <c r="JT468" s="19"/>
      <c r="JU468" s="355"/>
      <c r="JX468" s="19"/>
      <c r="JY468" s="19"/>
      <c r="JZ468" s="12"/>
      <c r="KA468" s="12">
        <f>SUM(JZ463:JZ467)</f>
        <v>106.70000000000002</v>
      </c>
      <c r="KB468" s="21"/>
      <c r="KC468" s="19"/>
      <c r="KD468" s="348"/>
      <c r="KG468" s="19"/>
      <c r="KH468" s="19"/>
      <c r="KI468" s="12"/>
      <c r="KJ468" s="12">
        <f>SUM(KI463:KI467)</f>
        <v>566.5</v>
      </c>
      <c r="KK468" s="21"/>
      <c r="KL468" s="19"/>
      <c r="KM468" s="348"/>
      <c r="KP468" s="19"/>
      <c r="KQ468" s="19"/>
      <c r="KR468" s="12"/>
      <c r="KS468" s="12">
        <f>SUM(KR463:KR467)</f>
        <v>539.70000000000005</v>
      </c>
      <c r="KT468" s="21"/>
      <c r="KU468" s="19"/>
      <c r="KV468" s="348"/>
      <c r="KY468" s="19"/>
      <c r="KZ468" s="19"/>
      <c r="LA468" s="12"/>
      <c r="LB468" s="12">
        <f>SUM(LA463:LA467)</f>
        <v>847.10000000000014</v>
      </c>
      <c r="LC468" s="21"/>
      <c r="LD468" s="19"/>
      <c r="LE468" s="348"/>
      <c r="LH468" s="19"/>
      <c r="LI468" s="19"/>
      <c r="LJ468" s="12"/>
      <c r="LK468" s="12">
        <f>SUM(LJ463:LJ467)</f>
        <v>167.89999999999998</v>
      </c>
      <c r="LL468" s="21"/>
      <c r="LM468" s="19"/>
      <c r="LN468" s="348"/>
      <c r="LQ468" s="19"/>
      <c r="LR468" s="19"/>
      <c r="LS468" s="12"/>
      <c r="LT468" s="12">
        <f>SUM(LS463:LS467)</f>
        <v>324.3</v>
      </c>
      <c r="LU468" s="21"/>
      <c r="LV468" s="19"/>
      <c r="LW468" s="348"/>
      <c r="LZ468" s="19"/>
      <c r="MA468" s="19"/>
      <c r="MB468" s="12"/>
      <c r="MC468" s="12">
        <f>SUM(MB463:MB467)</f>
        <v>640.29999999999995</v>
      </c>
      <c r="MD468" s="21"/>
      <c r="ME468" s="19"/>
      <c r="MF468" s="348"/>
      <c r="MI468" s="19"/>
      <c r="MJ468" s="19"/>
      <c r="MK468" s="12"/>
      <c r="ML468" s="12">
        <f>SUM(MK463:MK467)</f>
        <v>609</v>
      </c>
      <c r="MM468" s="21"/>
      <c r="MN468" s="19"/>
      <c r="MO468" s="348"/>
      <c r="MR468" s="19"/>
      <c r="MS468" s="19"/>
      <c r="MT468" s="12"/>
      <c r="MU468" s="12">
        <f>SUM(MT463:MT467)</f>
        <v>1429.7</v>
      </c>
      <c r="MV468" s="21"/>
      <c r="MW468" s="19"/>
      <c r="MX468" s="348"/>
      <c r="NA468" s="19"/>
      <c r="NB468" s="19"/>
      <c r="NC468" s="12"/>
      <c r="ND468" s="12">
        <f>SUM(NC463:NC467)</f>
        <v>594.6</v>
      </c>
      <c r="NE468" s="21"/>
      <c r="NF468" s="19"/>
      <c r="NG468" s="348"/>
      <c r="NJ468" s="19"/>
      <c r="NK468" s="19"/>
      <c r="NL468" s="12"/>
      <c r="NM468" s="12">
        <f>SUM(NL463:NL467)</f>
        <v>654.5</v>
      </c>
      <c r="NN468" s="21"/>
      <c r="NO468" s="19"/>
      <c r="NP468" s="348"/>
      <c r="NS468" s="19"/>
      <c r="NT468" s="19"/>
      <c r="NU468" s="12"/>
      <c r="NV468" s="12">
        <f>SUM(NU463:NU467)</f>
        <v>575.6</v>
      </c>
      <c r="NW468" s="21"/>
      <c r="NX468" s="19"/>
      <c r="NY468" s="348"/>
      <c r="OB468" s="19"/>
      <c r="OC468" s="19"/>
      <c r="OD468" s="12"/>
      <c r="OE468" s="12">
        <f>SUM(OD463:OD467)</f>
        <v>712.80000000000007</v>
      </c>
      <c r="OF468" s="21"/>
      <c r="OG468" s="19"/>
      <c r="OH468" s="348"/>
      <c r="OK468" s="19"/>
      <c r="OL468" s="19"/>
      <c r="OM468" s="12"/>
      <c r="ON468" s="12">
        <f>SUM(OM463:OM467)</f>
        <v>608.70000000000005</v>
      </c>
      <c r="OO468" s="21"/>
      <c r="OP468" s="19"/>
      <c r="OQ468" s="348"/>
      <c r="OT468" s="19"/>
      <c r="OU468" s="19"/>
      <c r="OV468" s="12"/>
      <c r="OW468" s="12">
        <f>SUM(OV463:OV467)</f>
        <v>532.70000000000005</v>
      </c>
      <c r="OX468" s="21"/>
      <c r="OY468" s="19"/>
      <c r="OZ468" s="348"/>
      <c r="PC468" s="19"/>
      <c r="PD468" s="19"/>
      <c r="PE468" s="12"/>
      <c r="PF468" s="12">
        <f>SUM(PE463:PE467)</f>
        <v>237.9</v>
      </c>
      <c r="PG468" s="21"/>
      <c r="PH468" s="19"/>
      <c r="PI468" s="348"/>
      <c r="PL468" s="19"/>
      <c r="PM468" s="19"/>
      <c r="PN468" s="12"/>
      <c r="PO468" s="12">
        <f>SUM(PN463:PN467)</f>
        <v>242.60000000000002</v>
      </c>
      <c r="PP468" s="21"/>
      <c r="PQ468" s="19"/>
      <c r="PR468" s="348"/>
      <c r="PU468" s="19"/>
      <c r="PV468" s="19"/>
      <c r="PW468" s="12"/>
      <c r="PX468" s="12">
        <f>SUM(PW463:PW467)</f>
        <v>788</v>
      </c>
      <c r="PY468" s="21"/>
      <c r="PZ468" s="19"/>
      <c r="QD468" s="19"/>
      <c r="QE468" s="19"/>
      <c r="QF468" s="19"/>
      <c r="QG468" s="12">
        <f>SUM(QF463:QF467)</f>
        <v>0</v>
      </c>
      <c r="QH468" s="21"/>
      <c r="QI468" s="19"/>
      <c r="QJ468" s="348"/>
      <c r="QM468" s="19"/>
      <c r="QN468" s="19"/>
      <c r="QO468" s="12"/>
      <c r="QP468" s="12">
        <f>SUM(QO463:QO467)</f>
        <v>1403.0999999999997</v>
      </c>
      <c r="QQ468" s="21"/>
      <c r="QR468" s="19"/>
      <c r="QS468" s="369"/>
      <c r="QV468" s="19"/>
      <c r="QW468" s="19"/>
      <c r="QX468" s="12"/>
      <c r="QY468" s="12">
        <f>SUM(QX463:QX467)</f>
        <v>427.7</v>
      </c>
      <c r="QZ468" s="21"/>
      <c r="RA468" s="19"/>
      <c r="RB468" s="348"/>
      <c r="RE468" s="19"/>
      <c r="RF468" s="19"/>
      <c r="RG468" s="12"/>
      <c r="RH468" s="12">
        <f>SUM(RG463:RG467)</f>
        <v>642.20000000000005</v>
      </c>
      <c r="RI468" s="21"/>
      <c r="RJ468" s="19"/>
      <c r="RK468" s="348"/>
      <c r="RN468" s="19"/>
      <c r="RO468" s="19"/>
      <c r="RP468" s="12"/>
      <c r="RQ468" s="12">
        <f>SUM(RP463:RP467)</f>
        <v>503.70000000000005</v>
      </c>
      <c r="RR468" s="21"/>
      <c r="RS468" s="19"/>
      <c r="RW468" s="19"/>
      <c r="RX468" s="19"/>
      <c r="RY468" s="19"/>
      <c r="RZ468" s="12">
        <f>SUM(RY463:RY467)</f>
        <v>0</v>
      </c>
      <c r="SA468" s="316"/>
      <c r="SB468" s="19"/>
      <c r="SF468" s="19"/>
      <c r="SG468" s="19"/>
      <c r="SH468" s="19"/>
      <c r="SI468" s="12">
        <f>SUM(SH463:SH467)</f>
        <v>0</v>
      </c>
      <c r="SJ468" s="316"/>
      <c r="SK468" s="19"/>
      <c r="SO468" s="19"/>
      <c r="SP468" s="19"/>
      <c r="SQ468" s="19"/>
      <c r="SR468" s="12">
        <f>SUM(SQ463:SQ467)</f>
        <v>0</v>
      </c>
      <c r="SS468" s="316"/>
      <c r="ST468" s="19"/>
      <c r="SX468" s="19"/>
      <c r="SY468" s="19"/>
      <c r="SZ468" s="19"/>
      <c r="TA468" s="12">
        <f>SUM(SZ463:SZ467)</f>
        <v>0</v>
      </c>
      <c r="TB468" s="316"/>
      <c r="TC468" s="19"/>
      <c r="TD468" s="348"/>
      <c r="TG468" s="19"/>
      <c r="TJ468" s="12">
        <f>SUM(TI463:TI467)</f>
        <v>598.79999999999995</v>
      </c>
      <c r="TK468" s="316"/>
      <c r="TL468" s="19"/>
      <c r="TM468" s="348"/>
      <c r="TP468" s="19"/>
      <c r="TS468" s="12">
        <f>SUM(TR463:TR467)</f>
        <v>343.29999999999995</v>
      </c>
      <c r="TT468" s="316"/>
      <c r="TU468" s="19"/>
      <c r="TV468" s="348"/>
      <c r="TY468" s="19"/>
      <c r="UB468" s="12">
        <f>SUM(UA463:UA467)</f>
        <v>201.3</v>
      </c>
      <c r="UC468" s="316"/>
      <c r="UD468" s="19"/>
      <c r="UE468" s="360"/>
      <c r="UH468" s="19" t="s">
        <v>2595</v>
      </c>
      <c r="UK468" s="12">
        <f>SUM(UJ463:UJ467)</f>
        <v>671.2</v>
      </c>
      <c r="UL468" s="316"/>
      <c r="UM468" s="19"/>
      <c r="UN468" s="359"/>
      <c r="UQ468" s="19"/>
      <c r="UT468" s="12">
        <f>SUM(US463:US467)</f>
        <v>355.3</v>
      </c>
      <c r="UU468" s="316"/>
      <c r="UV468" s="19"/>
      <c r="UW468" s="348"/>
      <c r="UZ468" s="19"/>
      <c r="VC468" s="12">
        <f>SUM(VB463:VB467)</f>
        <v>380.6</v>
      </c>
      <c r="VD468" s="316"/>
      <c r="VE468" s="19"/>
      <c r="VF468" s="348"/>
      <c r="VI468" s="19"/>
      <c r="VL468" s="12">
        <f>SUM(VK463:VK467)</f>
        <v>399.59999999999997</v>
      </c>
      <c r="VM468" s="316"/>
      <c r="VN468" s="19"/>
      <c r="VR468" s="19"/>
      <c r="VU468" s="12">
        <f>SUM(VT463:VT467)</f>
        <v>380.20000000000005</v>
      </c>
      <c r="VV468" s="316"/>
      <c r="VW468" s="19"/>
      <c r="VX468" s="348"/>
      <c r="WA468" s="19"/>
      <c r="WD468" s="12">
        <f>SUM(WC463:WC467)</f>
        <v>722.19999999999993</v>
      </c>
      <c r="WE468" s="316"/>
      <c r="WF468" s="19"/>
      <c r="WG468" s="348"/>
      <c r="WJ468" s="19"/>
      <c r="WM468" s="12">
        <f>SUM(WL463:WL467)</f>
        <v>692.8</v>
      </c>
      <c r="WN468" s="316"/>
      <c r="WO468" s="19"/>
      <c r="WP468" s="348"/>
      <c r="WS468" s="19"/>
      <c r="WV468" s="12">
        <f>SUM(WU463:WU467)</f>
        <v>620.6</v>
      </c>
      <c r="WW468" s="316"/>
      <c r="WX468" s="19"/>
      <c r="WY468" s="348"/>
      <c r="XB468" s="19"/>
      <c r="XE468" s="12">
        <f>SUM(XD463:XD467)</f>
        <v>701.7</v>
      </c>
      <c r="XF468" s="316"/>
      <c r="XG468" s="19"/>
      <c r="XH468" s="348"/>
      <c r="XK468" s="19"/>
      <c r="XN468" s="12">
        <f>SUM(XM463:XM467)</f>
        <v>739.20000000000016</v>
      </c>
      <c r="XO468" s="316"/>
      <c r="XP468" s="19"/>
      <c r="XT468" s="19"/>
      <c r="XW468" s="12">
        <f>SUM(XV463:XV467)</f>
        <v>466.40000000000003</v>
      </c>
      <c r="XX468" s="316"/>
      <c r="XY468" s="19"/>
      <c r="XZ468" s="348"/>
      <c r="YC468" s="19"/>
      <c r="YF468" s="12">
        <f>SUM(YE463:YE467)</f>
        <v>451</v>
      </c>
      <c r="YG468" s="316"/>
      <c r="YH468" s="19"/>
      <c r="YI468" s="366"/>
      <c r="YL468" s="19"/>
      <c r="YO468" s="12">
        <f>SUM(YN463:YN467)</f>
        <v>202.70000000000002</v>
      </c>
      <c r="YP468" s="316"/>
      <c r="YQ468" s="19"/>
      <c r="YR468" s="348"/>
      <c r="YU468" s="19"/>
      <c r="YX468" s="12">
        <f>SUM(YW463:YW467)</f>
        <v>661.90000000000009</v>
      </c>
      <c r="YY468" s="316"/>
      <c r="YZ468" s="19"/>
      <c r="ZA468" s="348"/>
      <c r="ZD468" s="19"/>
      <c r="ZG468" s="12">
        <f>SUM(ZF463:ZF467)</f>
        <v>599.5</v>
      </c>
      <c r="ZH468" s="316"/>
      <c r="ZI468" s="19"/>
      <c r="ZJ468" s="348"/>
      <c r="ZM468" s="19"/>
      <c r="ZP468" s="12">
        <f>SUM(ZO463:ZO467)</f>
        <v>583.1</v>
      </c>
      <c r="ZQ468" s="316"/>
      <c r="ZR468" s="19"/>
      <c r="ZS468" s="348"/>
      <c r="ZV468" s="19"/>
      <c r="ZY468" s="12">
        <f>SUM(ZX463:ZX467)</f>
        <v>1374.6999999999998</v>
      </c>
      <c r="ZZ468" s="316"/>
      <c r="AAA468" s="394"/>
      <c r="AAB468" s="395"/>
      <c r="AAC468" s="395"/>
      <c r="AAD468" s="395"/>
      <c r="AAE468" s="394"/>
      <c r="AAF468" s="395"/>
      <c r="AAG468" s="395"/>
      <c r="AAH468" s="267"/>
      <c r="AAI468" s="395"/>
      <c r="AAJ468" s="394"/>
      <c r="AAK468" s="395"/>
      <c r="AAL468" s="395"/>
      <c r="AAM468" s="395"/>
      <c r="AAN468" s="394"/>
      <c r="AAO468" s="395"/>
      <c r="AAP468" s="395"/>
      <c r="AAQ468" s="267"/>
      <c r="AAR468" s="395"/>
      <c r="AAS468" s="394"/>
      <c r="AAT468" s="395"/>
      <c r="AAU468" s="395"/>
      <c r="AAV468" s="395"/>
      <c r="AAW468" s="394"/>
      <c r="AAX468" s="395"/>
      <c r="AAY468" s="395"/>
      <c r="AAZ468" s="267"/>
      <c r="ABA468" s="395"/>
      <c r="ABB468" s="394"/>
      <c r="ABC468" s="395"/>
      <c r="ABD468" s="395"/>
      <c r="ABE468" s="395"/>
      <c r="ABF468" s="394"/>
      <c r="ABG468" s="395"/>
      <c r="ABH468" s="395"/>
      <c r="ABI468" s="267"/>
      <c r="ABJ468" s="395"/>
      <c r="ABK468" s="394"/>
      <c r="ABL468" s="395"/>
      <c r="ABM468" s="395"/>
      <c r="ABN468" s="395"/>
      <c r="ABO468" s="394"/>
      <c r="ABP468" s="395"/>
      <c r="ABQ468" s="395"/>
      <c r="ABR468" s="267"/>
      <c r="ABS468" s="395"/>
      <c r="ABT468" s="394"/>
      <c r="ABU468" s="395"/>
      <c r="ABV468" s="395"/>
      <c r="ABW468" s="395"/>
      <c r="ABX468" s="394"/>
      <c r="ABY468" s="395"/>
      <c r="ABZ468" s="395"/>
      <c r="ACA468" s="267"/>
      <c r="ACB468" s="395"/>
      <c r="ACC468" s="394"/>
      <c r="ACD468" s="395"/>
      <c r="ACE468" s="395"/>
      <c r="ACF468" s="395"/>
      <c r="ACG468" s="394"/>
      <c r="ACH468" s="395"/>
      <c r="ACI468" s="395"/>
      <c r="ACJ468" s="267"/>
      <c r="ACK468" s="395"/>
      <c r="ACL468" s="394"/>
      <c r="ACM468" s="395"/>
      <c r="ACN468" s="395"/>
      <c r="ACO468" s="395"/>
      <c r="ACP468" s="394"/>
      <c r="ACQ468" s="395"/>
      <c r="ACR468" s="395"/>
      <c r="ACS468" s="267"/>
      <c r="ACT468" s="395"/>
      <c r="ACU468" s="394"/>
      <c r="ACV468" s="395"/>
      <c r="ACW468" s="395"/>
      <c r="ACX468" s="395"/>
      <c r="ACY468" s="394"/>
      <c r="ACZ468" s="395"/>
      <c r="ADA468" s="395"/>
      <c r="ADB468" s="267"/>
      <c r="ADC468" s="395"/>
      <c r="ADD468" s="394"/>
      <c r="ADE468" s="395"/>
      <c r="ADF468" s="395"/>
      <c r="ADG468" s="395"/>
      <c r="ADH468" s="394"/>
      <c r="ADI468" s="395"/>
      <c r="ADJ468" s="395"/>
      <c r="ADK468" s="267"/>
      <c r="ADL468" s="395"/>
      <c r="ADM468" s="394"/>
      <c r="ADN468" s="395"/>
      <c r="ADO468" s="395"/>
      <c r="ADP468" s="395"/>
      <c r="ADQ468" s="394"/>
      <c r="ADR468" s="395"/>
      <c r="ADS468" s="395"/>
      <c r="ADT468" s="267"/>
      <c r="ADU468" s="395"/>
      <c r="ADV468" s="394"/>
      <c r="ADW468" s="395"/>
      <c r="ADX468" s="395"/>
      <c r="ADY468" s="395"/>
      <c r="ADZ468" s="394"/>
      <c r="AEA468" s="395"/>
      <c r="AEB468" s="395"/>
      <c r="AEC468" s="267"/>
      <c r="AED468" s="395"/>
    </row>
    <row r="469" spans="1:810" s="20" customFormat="1" ht="15">
      <c r="A469" s="19" t="s">
        <v>100</v>
      </c>
      <c r="B469" s="347" t="s">
        <v>514</v>
      </c>
      <c r="D469" s="350"/>
      <c r="E469" s="350">
        <f>SUM($F$1113)</f>
        <v>323</v>
      </c>
      <c r="F469" s="19" t="s">
        <v>61</v>
      </c>
      <c r="G469" s="12">
        <f>E469*1.5</f>
        <v>484.5</v>
      </c>
      <c r="H469" s="12"/>
      <c r="I469" s="21"/>
      <c r="J469" s="19" t="s">
        <v>100</v>
      </c>
      <c r="K469" s="347" t="s">
        <v>557</v>
      </c>
      <c r="N469" s="350">
        <f>SUM($F$552)</f>
        <v>16</v>
      </c>
      <c r="O469" s="19" t="s">
        <v>61</v>
      </c>
      <c r="P469" s="12">
        <f>N469*1.5</f>
        <v>24</v>
      </c>
      <c r="Q469" s="12"/>
      <c r="R469" s="21"/>
      <c r="S469" s="19" t="s">
        <v>100</v>
      </c>
      <c r="T469" s="347" t="s">
        <v>514</v>
      </c>
      <c r="W469" s="350">
        <f>SUM($F$1113)</f>
        <v>323</v>
      </c>
      <c r="X469" s="19" t="s">
        <v>61</v>
      </c>
      <c r="Y469" s="12">
        <f>W469*1.5</f>
        <v>484.5</v>
      </c>
      <c r="Z469" s="12"/>
      <c r="AA469" s="21"/>
      <c r="AB469" s="19" t="s">
        <v>100</v>
      </c>
      <c r="AC469" s="347" t="s">
        <v>696</v>
      </c>
      <c r="AF469" s="350">
        <f>SUM($F$1403)</f>
        <v>67</v>
      </c>
      <c r="AG469" s="19" t="s">
        <v>61</v>
      </c>
      <c r="AH469" s="12">
        <f>AF469*1.5</f>
        <v>100.5</v>
      </c>
      <c r="AI469" s="12"/>
      <c r="AJ469" s="21"/>
      <c r="AK469" s="19" t="s">
        <v>100</v>
      </c>
      <c r="AL469" s="347" t="s">
        <v>557</v>
      </c>
      <c r="AO469" s="350">
        <f>SUM($F$552)</f>
        <v>16</v>
      </c>
      <c r="AP469" s="19" t="s">
        <v>61</v>
      </c>
      <c r="AQ469" s="12">
        <f>AO469*1.5</f>
        <v>24</v>
      </c>
      <c r="AR469" s="12"/>
      <c r="AS469" s="21"/>
      <c r="AT469" s="19" t="s">
        <v>100</v>
      </c>
      <c r="AU469" s="347" t="s">
        <v>569</v>
      </c>
      <c r="AX469" s="350">
        <f>SUM($F$722)</f>
        <v>173</v>
      </c>
      <c r="AY469" s="19" t="s">
        <v>61</v>
      </c>
      <c r="AZ469" s="12">
        <f>AX469*1.5</f>
        <v>259.5</v>
      </c>
      <c r="BA469" s="12"/>
      <c r="BB469" s="21"/>
      <c r="BC469" s="19" t="s">
        <v>100</v>
      </c>
      <c r="BD469" s="347" t="s">
        <v>557</v>
      </c>
      <c r="BF469" s="20" t="s">
        <v>2595</v>
      </c>
      <c r="BG469" s="350">
        <f>SUM($F$552)</f>
        <v>16</v>
      </c>
      <c r="BH469" s="19" t="s">
        <v>61</v>
      </c>
      <c r="BI469" s="12">
        <f>BG469*1.5</f>
        <v>24</v>
      </c>
      <c r="BJ469" s="12"/>
      <c r="BK469" s="21"/>
      <c r="BL469" s="19" t="s">
        <v>100</v>
      </c>
      <c r="BM469" s="347" t="s">
        <v>697</v>
      </c>
      <c r="BP469" s="350">
        <f>SUM($F$538)</f>
        <v>147</v>
      </c>
      <c r="BQ469" s="19" t="s">
        <v>61</v>
      </c>
      <c r="BR469" s="12">
        <f>BP469*1.5</f>
        <v>220.5</v>
      </c>
      <c r="BS469" s="12"/>
      <c r="BT469" s="21"/>
      <c r="BU469" s="19" t="s">
        <v>100</v>
      </c>
      <c r="BV469" s="347" t="s">
        <v>557</v>
      </c>
      <c r="BY469" s="350">
        <f>SUM($F$552)</f>
        <v>16</v>
      </c>
      <c r="BZ469" s="19" t="s">
        <v>61</v>
      </c>
      <c r="CA469" s="12">
        <f>BY469*1.5</f>
        <v>24</v>
      </c>
      <c r="CB469" s="12"/>
      <c r="CC469" s="21"/>
      <c r="CD469" s="19" t="s">
        <v>100</v>
      </c>
      <c r="CE469" s="347" t="s">
        <v>557</v>
      </c>
      <c r="CH469" s="350">
        <f>SUM($F$552)</f>
        <v>16</v>
      </c>
      <c r="CI469" s="19" t="s">
        <v>61</v>
      </c>
      <c r="CJ469" s="12">
        <f>CH469*1.5</f>
        <v>24</v>
      </c>
      <c r="CK469" s="12"/>
      <c r="CL469" s="21"/>
      <c r="CM469" s="19" t="s">
        <v>100</v>
      </c>
      <c r="CN469" s="347" t="s">
        <v>697</v>
      </c>
      <c r="CQ469" s="350">
        <f>SUM($F$538)</f>
        <v>147</v>
      </c>
      <c r="CR469" s="19" t="s">
        <v>61</v>
      </c>
      <c r="CS469" s="12">
        <f>CQ469*1.5</f>
        <v>220.5</v>
      </c>
      <c r="CT469" s="12"/>
      <c r="CU469" s="21"/>
      <c r="CV469" s="19" t="s">
        <v>100</v>
      </c>
      <c r="CW469" s="347" t="s">
        <v>569</v>
      </c>
      <c r="CZ469" s="350">
        <f>SUM($F$722)</f>
        <v>173</v>
      </c>
      <c r="DA469" s="19" t="s">
        <v>61</v>
      </c>
      <c r="DB469" s="12">
        <f>CZ469*1.5</f>
        <v>259.5</v>
      </c>
      <c r="DC469" s="12"/>
      <c r="DD469" s="21"/>
      <c r="DE469" s="19" t="s">
        <v>100</v>
      </c>
      <c r="DF469" s="347" t="s">
        <v>557</v>
      </c>
      <c r="DI469" s="350">
        <f>SUM($F$552)</f>
        <v>16</v>
      </c>
      <c r="DJ469" s="19" t="s">
        <v>61</v>
      </c>
      <c r="DK469" s="12">
        <f>DI469*1.5</f>
        <v>24</v>
      </c>
      <c r="DL469" s="12"/>
      <c r="DM469" s="21"/>
      <c r="DN469" s="19" t="s">
        <v>100</v>
      </c>
      <c r="DO469" s="347" t="s">
        <v>697</v>
      </c>
      <c r="DR469" s="350">
        <f>SUM($F$538)</f>
        <v>147</v>
      </c>
      <c r="DS469" s="19" t="s">
        <v>61</v>
      </c>
      <c r="DT469" s="12">
        <f>DR469*1.5</f>
        <v>220.5</v>
      </c>
      <c r="DU469" s="12"/>
      <c r="DV469" s="21"/>
      <c r="DW469" s="19" t="s">
        <v>100</v>
      </c>
      <c r="DX469" s="347" t="s">
        <v>557</v>
      </c>
      <c r="EA469" s="350">
        <f>SUM($F$552)</f>
        <v>16</v>
      </c>
      <c r="EB469" s="19" t="s">
        <v>61</v>
      </c>
      <c r="EC469" s="12">
        <f>EA469*1.5</f>
        <v>24</v>
      </c>
      <c r="ED469" s="12"/>
      <c r="EE469" s="21"/>
      <c r="EF469" s="19" t="s">
        <v>100</v>
      </c>
      <c r="EG469" s="347" t="s">
        <v>557</v>
      </c>
      <c r="EJ469" s="350">
        <f>SUM($F$552)</f>
        <v>16</v>
      </c>
      <c r="EK469" s="19" t="s">
        <v>61</v>
      </c>
      <c r="EL469" s="12">
        <f>EJ469*1.5</f>
        <v>24</v>
      </c>
      <c r="EM469" s="12"/>
      <c r="EN469" s="21"/>
      <c r="EO469" s="19" t="s">
        <v>100</v>
      </c>
      <c r="EP469" s="347" t="s">
        <v>514</v>
      </c>
      <c r="ES469" s="350">
        <f>SUM($F$1113)</f>
        <v>323</v>
      </c>
      <c r="ET469" s="19" t="s">
        <v>61</v>
      </c>
      <c r="EU469" s="12">
        <f>ES469*1.5</f>
        <v>484.5</v>
      </c>
      <c r="EV469" s="12"/>
      <c r="EW469" s="21"/>
      <c r="EX469" s="19" t="s">
        <v>100</v>
      </c>
      <c r="EY469" s="368" t="s">
        <v>557</v>
      </c>
      <c r="FB469" s="350">
        <f>SUM($F$552)</f>
        <v>16</v>
      </c>
      <c r="FC469" s="19" t="s">
        <v>61</v>
      </c>
      <c r="FD469" s="12">
        <f>FB469*1.5</f>
        <v>24</v>
      </c>
      <c r="FE469" s="12"/>
      <c r="FF469" s="21"/>
      <c r="FG469" s="19" t="s">
        <v>100</v>
      </c>
      <c r="FH469" s="347" t="s">
        <v>557</v>
      </c>
      <c r="FK469" s="350">
        <f>SUM($F$552)</f>
        <v>16</v>
      </c>
      <c r="FL469" s="19" t="s">
        <v>61</v>
      </c>
      <c r="FM469" s="12">
        <f>FK469*1.5</f>
        <v>24</v>
      </c>
      <c r="FN469" s="12"/>
      <c r="FO469" s="21"/>
      <c r="FP469" s="19" t="s">
        <v>100</v>
      </c>
      <c r="FQ469" s="347" t="s">
        <v>551</v>
      </c>
      <c r="FT469" s="350">
        <f>SUM($F$1689)</f>
        <v>33</v>
      </c>
      <c r="FU469" s="19" t="s">
        <v>61</v>
      </c>
      <c r="FV469" s="12">
        <f>FT469*1.5</f>
        <v>49.5</v>
      </c>
      <c r="FW469" s="12"/>
      <c r="FX469" s="21"/>
      <c r="FY469" s="19" t="s">
        <v>100</v>
      </c>
      <c r="FZ469" s="347" t="s">
        <v>1168</v>
      </c>
      <c r="GC469" s="350">
        <f>SUM($F$838)</f>
        <v>58</v>
      </c>
      <c r="GD469" s="19" t="s">
        <v>61</v>
      </c>
      <c r="GE469" s="12">
        <f>GC469*1.5</f>
        <v>87</v>
      </c>
      <c r="GF469" s="12"/>
      <c r="GG469" s="21"/>
      <c r="GH469" s="19" t="s">
        <v>100</v>
      </c>
      <c r="GI469" s="347" t="s">
        <v>697</v>
      </c>
      <c r="GL469" s="350">
        <f>SUM($F$538)</f>
        <v>147</v>
      </c>
      <c r="GM469" s="19" t="s">
        <v>61</v>
      </c>
      <c r="GN469" s="12">
        <f>GL469*1.5</f>
        <v>220.5</v>
      </c>
      <c r="GO469" s="12"/>
      <c r="GP469" s="21"/>
      <c r="GQ469" s="19" t="s">
        <v>100</v>
      </c>
      <c r="GR469" s="347" t="s">
        <v>557</v>
      </c>
      <c r="GU469" s="350">
        <f>SUM($F$552)</f>
        <v>16</v>
      </c>
      <c r="GV469" s="19" t="s">
        <v>61</v>
      </c>
      <c r="GW469" s="12">
        <f>GU469*1.5</f>
        <v>24</v>
      </c>
      <c r="GX469" s="12"/>
      <c r="GY469" s="21"/>
      <c r="GZ469" s="19" t="s">
        <v>100</v>
      </c>
      <c r="HA469" s="347" t="s">
        <v>569</v>
      </c>
      <c r="HD469" s="350">
        <f>SUM($F$722)</f>
        <v>173</v>
      </c>
      <c r="HE469" s="19" t="s">
        <v>61</v>
      </c>
      <c r="HF469" s="12">
        <f>HD469*1.5</f>
        <v>259.5</v>
      </c>
      <c r="HG469" s="12"/>
      <c r="HH469" s="21"/>
      <c r="HI469" s="19" t="s">
        <v>100</v>
      </c>
      <c r="HJ469" s="347" t="s">
        <v>557</v>
      </c>
      <c r="HM469" s="350">
        <f>SUM($F$552)</f>
        <v>16</v>
      </c>
      <c r="HN469" s="19" t="s">
        <v>61</v>
      </c>
      <c r="HO469" s="12">
        <f>HM469*1.5</f>
        <v>24</v>
      </c>
      <c r="HP469" s="12"/>
      <c r="HQ469" s="21"/>
      <c r="HR469" s="19" t="s">
        <v>100</v>
      </c>
      <c r="HS469" s="347" t="s">
        <v>514</v>
      </c>
      <c r="HV469" s="350">
        <f>SUM($F$1113)</f>
        <v>323</v>
      </c>
      <c r="HW469" s="19" t="s">
        <v>61</v>
      </c>
      <c r="HX469" s="12">
        <f>HV469*1.5</f>
        <v>484.5</v>
      </c>
      <c r="HY469" s="12"/>
      <c r="HZ469" s="21"/>
      <c r="IA469" s="19" t="s">
        <v>100</v>
      </c>
      <c r="IB469" s="347" t="s">
        <v>557</v>
      </c>
      <c r="IE469" s="350">
        <f>SUM($F$552)</f>
        <v>16</v>
      </c>
      <c r="IF469" s="19" t="s">
        <v>61</v>
      </c>
      <c r="IG469" s="12">
        <f>IE469*1.5</f>
        <v>24</v>
      </c>
      <c r="IH469" s="12"/>
      <c r="II469" s="21"/>
      <c r="IJ469" s="19" t="s">
        <v>100</v>
      </c>
      <c r="IK469" s="347" t="s">
        <v>557</v>
      </c>
      <c r="IN469" s="350">
        <f>SUM($F$552)</f>
        <v>16</v>
      </c>
      <c r="IO469" s="19" t="s">
        <v>61</v>
      </c>
      <c r="IP469" s="12">
        <f>IN469*1.5</f>
        <v>24</v>
      </c>
      <c r="IQ469" s="12"/>
      <c r="IR469" s="21"/>
      <c r="IS469" s="19" t="s">
        <v>100</v>
      </c>
      <c r="IT469" s="325" t="s">
        <v>189</v>
      </c>
      <c r="IW469" s="364" t="s">
        <v>189</v>
      </c>
      <c r="IX469" s="19" t="s">
        <v>61</v>
      </c>
      <c r="IY469" s="364" t="s">
        <v>189</v>
      </c>
      <c r="IZ469" s="12"/>
      <c r="JA469" s="21"/>
      <c r="JB469" s="19" t="s">
        <v>100</v>
      </c>
      <c r="JC469" s="347" t="s">
        <v>557</v>
      </c>
      <c r="JF469" s="350">
        <f>SUM($F$552)</f>
        <v>16</v>
      </c>
      <c r="JG469" s="19" t="s">
        <v>61</v>
      </c>
      <c r="JH469" s="12">
        <f>JF469*1.5</f>
        <v>24</v>
      </c>
      <c r="JI469" s="12"/>
      <c r="JJ469" s="21"/>
      <c r="JK469" s="19" t="s">
        <v>100</v>
      </c>
      <c r="JL469" s="347" t="s">
        <v>557</v>
      </c>
      <c r="JO469" s="350">
        <f>SUM($F$552)</f>
        <v>16</v>
      </c>
      <c r="JP469" s="19" t="s">
        <v>61</v>
      </c>
      <c r="JQ469" s="12">
        <f>JO469*1.5</f>
        <v>24</v>
      </c>
      <c r="JR469" s="12"/>
      <c r="JS469" s="21"/>
      <c r="JT469" s="19" t="s">
        <v>100</v>
      </c>
      <c r="JU469" s="347" t="s">
        <v>518</v>
      </c>
      <c r="JX469" s="350">
        <f>SUM($F$1009)</f>
        <v>81</v>
      </c>
      <c r="JY469" s="19" t="s">
        <v>61</v>
      </c>
      <c r="JZ469" s="12">
        <f>JX469*1.5</f>
        <v>121.5</v>
      </c>
      <c r="KA469" s="12"/>
      <c r="KB469" s="21"/>
      <c r="KC469" s="19" t="s">
        <v>100</v>
      </c>
      <c r="KD469" s="347" t="s">
        <v>606</v>
      </c>
      <c r="KG469" s="350">
        <f>SUM($F$590)</f>
        <v>32</v>
      </c>
      <c r="KH469" s="19" t="s">
        <v>61</v>
      </c>
      <c r="KI469" s="12">
        <f>KG469*1.5</f>
        <v>48</v>
      </c>
      <c r="KJ469" s="12"/>
      <c r="KK469" s="21"/>
      <c r="KL469" s="19" t="s">
        <v>100</v>
      </c>
      <c r="KM469" s="347" t="s">
        <v>494</v>
      </c>
      <c r="KP469" s="350">
        <f>SUM($F$1116)</f>
        <v>4</v>
      </c>
      <c r="KQ469" s="19" t="s">
        <v>61</v>
      </c>
      <c r="KR469" s="12">
        <f>KP469*1.5</f>
        <v>6</v>
      </c>
      <c r="KS469" s="12"/>
      <c r="KT469" s="21"/>
      <c r="KU469" s="19" t="s">
        <v>100</v>
      </c>
      <c r="KV469" s="347" t="s">
        <v>514</v>
      </c>
      <c r="KY469" s="350">
        <f>SUM($F$1113)</f>
        <v>323</v>
      </c>
      <c r="KZ469" s="19" t="s">
        <v>61</v>
      </c>
      <c r="LA469" s="12">
        <f>KY469*1.5</f>
        <v>484.5</v>
      </c>
      <c r="LB469" s="12"/>
      <c r="LC469" s="21"/>
      <c r="LD469" s="19" t="s">
        <v>100</v>
      </c>
      <c r="LE469" s="347" t="s">
        <v>557</v>
      </c>
      <c r="LH469" s="350">
        <f>SUM($F$552)</f>
        <v>16</v>
      </c>
      <c r="LI469" s="19" t="s">
        <v>61</v>
      </c>
      <c r="LJ469" s="12">
        <f>LH469*1.5</f>
        <v>24</v>
      </c>
      <c r="LK469" s="12"/>
      <c r="LL469" s="21"/>
      <c r="LM469" s="19" t="s">
        <v>100</v>
      </c>
      <c r="LN469" s="347" t="s">
        <v>557</v>
      </c>
      <c r="LQ469" s="350">
        <f>SUM($F$552)</f>
        <v>16</v>
      </c>
      <c r="LR469" s="19" t="s">
        <v>61</v>
      </c>
      <c r="LS469" s="12">
        <f>LQ469*1.5</f>
        <v>24</v>
      </c>
      <c r="LT469" s="12"/>
      <c r="LU469" s="21"/>
      <c r="LV469" s="19" t="s">
        <v>100</v>
      </c>
      <c r="LW469" s="347" t="s">
        <v>1785</v>
      </c>
      <c r="LZ469" s="350">
        <f>SUM($F$1083)</f>
        <v>217</v>
      </c>
      <c r="MA469" s="19" t="s">
        <v>61</v>
      </c>
      <c r="MB469" s="12">
        <f>LZ469*1.5</f>
        <v>325.5</v>
      </c>
      <c r="MC469" s="12"/>
      <c r="MD469" s="21"/>
      <c r="ME469" s="19" t="s">
        <v>100</v>
      </c>
      <c r="MF469" s="347" t="s">
        <v>574</v>
      </c>
      <c r="MI469" s="350">
        <f>SUM($F$897)</f>
        <v>9</v>
      </c>
      <c r="MJ469" s="19" t="s">
        <v>61</v>
      </c>
      <c r="MK469" s="12">
        <f>MI469*1.5</f>
        <v>13.5</v>
      </c>
      <c r="ML469" s="12"/>
      <c r="MM469" s="21"/>
      <c r="MN469" s="19" t="s">
        <v>100</v>
      </c>
      <c r="MO469" s="347" t="s">
        <v>569</v>
      </c>
      <c r="MR469" s="350">
        <f>SUM($F$722)</f>
        <v>173</v>
      </c>
      <c r="MS469" s="19" t="s">
        <v>61</v>
      </c>
      <c r="MT469" s="12">
        <f>MR469*1.5</f>
        <v>259.5</v>
      </c>
      <c r="MU469" s="12"/>
      <c r="MV469" s="21"/>
      <c r="MW469" s="19" t="s">
        <v>100</v>
      </c>
      <c r="MX469" s="347" t="s">
        <v>557</v>
      </c>
      <c r="NA469" s="350">
        <f>SUM($F$552)</f>
        <v>16</v>
      </c>
      <c r="NB469" s="19" t="s">
        <v>61</v>
      </c>
      <c r="NC469" s="12">
        <f>NA469*1.5</f>
        <v>24</v>
      </c>
      <c r="ND469" s="12"/>
      <c r="NE469" s="21"/>
      <c r="NF469" s="19" t="s">
        <v>100</v>
      </c>
      <c r="NG469" s="347" t="s">
        <v>569</v>
      </c>
      <c r="NJ469" s="350">
        <f>SUM($F$722)</f>
        <v>173</v>
      </c>
      <c r="NK469" s="19" t="s">
        <v>61</v>
      </c>
      <c r="NL469" s="12">
        <f>NJ469*1.5</f>
        <v>259.5</v>
      </c>
      <c r="NM469" s="12"/>
      <c r="NN469" s="21"/>
      <c r="NO469" s="19" t="s">
        <v>100</v>
      </c>
      <c r="NP469" s="347" t="s">
        <v>557</v>
      </c>
      <c r="NS469" s="350">
        <f>SUM($F$552)</f>
        <v>16</v>
      </c>
      <c r="NT469" s="19" t="s">
        <v>61</v>
      </c>
      <c r="NU469" s="12">
        <f>NS469*1.5</f>
        <v>24</v>
      </c>
      <c r="NV469" s="12"/>
      <c r="NW469" s="21"/>
      <c r="NX469" s="19" t="s">
        <v>100</v>
      </c>
      <c r="NY469" s="347" t="s">
        <v>569</v>
      </c>
      <c r="OB469" s="350">
        <f>SUM($F$722)</f>
        <v>173</v>
      </c>
      <c r="OC469" s="19" t="s">
        <v>61</v>
      </c>
      <c r="OD469" s="12">
        <f>OB469*1.5</f>
        <v>259.5</v>
      </c>
      <c r="OE469" s="12"/>
      <c r="OF469" s="21"/>
      <c r="OG469" s="19" t="s">
        <v>100</v>
      </c>
      <c r="OH469" s="347" t="s">
        <v>557</v>
      </c>
      <c r="OK469" s="350">
        <f>SUM($F$552)</f>
        <v>16</v>
      </c>
      <c r="OL469" s="19" t="s">
        <v>61</v>
      </c>
      <c r="OM469" s="12">
        <f>OK469*1.5</f>
        <v>24</v>
      </c>
      <c r="ON469" s="12"/>
      <c r="OO469" s="21"/>
      <c r="OP469" s="19" t="s">
        <v>100</v>
      </c>
      <c r="OQ469" s="347" t="s">
        <v>663</v>
      </c>
      <c r="OT469" s="350">
        <f>SUM($F$1130)</f>
        <v>343</v>
      </c>
      <c r="OU469" s="19" t="s">
        <v>61</v>
      </c>
      <c r="OV469" s="12">
        <f>OT469*1.5</f>
        <v>514.5</v>
      </c>
      <c r="OW469" s="12"/>
      <c r="OX469" s="21"/>
      <c r="OY469" s="19" t="s">
        <v>100</v>
      </c>
      <c r="OZ469" s="347" t="s">
        <v>544</v>
      </c>
      <c r="PC469" s="350">
        <f>SUM($F$657)</f>
        <v>56</v>
      </c>
      <c r="PD469" s="19" t="s">
        <v>61</v>
      </c>
      <c r="PE469" s="12">
        <f>PC469*1.5</f>
        <v>84</v>
      </c>
      <c r="PF469" s="12"/>
      <c r="PG469" s="21"/>
      <c r="PH469" s="19" t="s">
        <v>100</v>
      </c>
      <c r="PI469" s="347" t="s">
        <v>1092</v>
      </c>
      <c r="PL469" s="350">
        <f>SUM($F$1428)</f>
        <v>36</v>
      </c>
      <c r="PM469" s="19" t="s">
        <v>61</v>
      </c>
      <c r="PN469" s="12">
        <f>PL469*1.5</f>
        <v>54</v>
      </c>
      <c r="PO469" s="12"/>
      <c r="PP469" s="21"/>
      <c r="PQ469" s="19" t="s">
        <v>100</v>
      </c>
      <c r="PR469" s="347" t="s">
        <v>644</v>
      </c>
      <c r="PU469" s="350">
        <f>SUM($F$1450)</f>
        <v>28</v>
      </c>
      <c r="PV469" s="19" t="s">
        <v>61</v>
      </c>
      <c r="PW469" s="12">
        <f>PU469*1.5</f>
        <v>42</v>
      </c>
      <c r="PX469" s="12"/>
      <c r="PY469" s="21"/>
      <c r="PZ469" s="19" t="s">
        <v>100</v>
      </c>
      <c r="QA469" s="325" t="s">
        <v>189</v>
      </c>
      <c r="QD469" s="364" t="s">
        <v>189</v>
      </c>
      <c r="QE469" s="19" t="s">
        <v>61</v>
      </c>
      <c r="QF469" s="364" t="s">
        <v>189</v>
      </c>
      <c r="QG469" s="12"/>
      <c r="QH469" s="21"/>
      <c r="QI469" s="19" t="s">
        <v>100</v>
      </c>
      <c r="QJ469" s="347" t="s">
        <v>557</v>
      </c>
      <c r="QM469" s="350">
        <f>SUM($F$552)</f>
        <v>16</v>
      </c>
      <c r="QN469" s="19" t="s">
        <v>61</v>
      </c>
      <c r="QO469" s="12">
        <f>QM469*1.5</f>
        <v>24</v>
      </c>
      <c r="QP469" s="12"/>
      <c r="QQ469" s="21"/>
      <c r="QR469" s="19" t="s">
        <v>100</v>
      </c>
      <c r="QS469" s="368" t="s">
        <v>1382</v>
      </c>
      <c r="QV469" s="350">
        <f>SUM($F$1714)</f>
        <v>45</v>
      </c>
      <c r="QW469" s="19" t="s">
        <v>61</v>
      </c>
      <c r="QX469" s="12">
        <f>QV469*1.5</f>
        <v>67.5</v>
      </c>
      <c r="QY469" s="12"/>
      <c r="QZ469" s="21"/>
      <c r="RA469" s="19" t="s">
        <v>100</v>
      </c>
      <c r="RB469" s="347" t="s">
        <v>1207</v>
      </c>
      <c r="RE469" s="350">
        <f>SUM($F$1295)</f>
        <v>30</v>
      </c>
      <c r="RF469" s="19" t="s">
        <v>61</v>
      </c>
      <c r="RG469" s="12">
        <f>RE469*1.5</f>
        <v>45</v>
      </c>
      <c r="RH469" s="12"/>
      <c r="RI469" s="21"/>
      <c r="RJ469" s="19" t="s">
        <v>100</v>
      </c>
      <c r="RK469" s="347" t="s">
        <v>790</v>
      </c>
      <c r="RN469" s="350">
        <f>SUM($F$1486)</f>
        <v>34</v>
      </c>
      <c r="RO469" s="19" t="s">
        <v>61</v>
      </c>
      <c r="RP469" s="12">
        <f>RN469*1.5</f>
        <v>51</v>
      </c>
      <c r="RQ469" s="12"/>
      <c r="RR469" s="21"/>
      <c r="RS469" s="19" t="s">
        <v>100</v>
      </c>
      <c r="RT469" s="325" t="s">
        <v>189</v>
      </c>
      <c r="RW469" s="364" t="s">
        <v>189</v>
      </c>
      <c r="RX469" s="19" t="s">
        <v>61</v>
      </c>
      <c r="RY469" s="364" t="s">
        <v>189</v>
      </c>
      <c r="SA469" s="316"/>
      <c r="SB469" s="19" t="s">
        <v>100</v>
      </c>
      <c r="SC469" s="325" t="s">
        <v>189</v>
      </c>
      <c r="SF469" s="364" t="s">
        <v>189</v>
      </c>
      <c r="SG469" s="19" t="s">
        <v>61</v>
      </c>
      <c r="SH469" s="364" t="s">
        <v>189</v>
      </c>
      <c r="SJ469" s="316"/>
      <c r="SK469" s="19" t="s">
        <v>100</v>
      </c>
      <c r="SL469" s="325" t="s">
        <v>189</v>
      </c>
      <c r="SO469" s="364" t="s">
        <v>189</v>
      </c>
      <c r="SP469" s="19" t="s">
        <v>61</v>
      </c>
      <c r="SQ469" s="364" t="s">
        <v>189</v>
      </c>
      <c r="SS469" s="316"/>
      <c r="ST469" s="19" t="s">
        <v>100</v>
      </c>
      <c r="SU469" s="325" t="s">
        <v>189</v>
      </c>
      <c r="SX469" s="364" t="s">
        <v>189</v>
      </c>
      <c r="SY469" s="19" t="s">
        <v>61</v>
      </c>
      <c r="SZ469" s="364" t="s">
        <v>189</v>
      </c>
      <c r="TB469" s="316"/>
      <c r="TC469" s="19" t="s">
        <v>100</v>
      </c>
      <c r="TD469" s="347" t="s">
        <v>557</v>
      </c>
      <c r="TG469" s="350">
        <f>SUM($F$552)</f>
        <v>16</v>
      </c>
      <c r="TH469" s="19" t="s">
        <v>61</v>
      </c>
      <c r="TI469" s="12">
        <f>TG469*1.5</f>
        <v>24</v>
      </c>
      <c r="TK469" s="316"/>
      <c r="TL469" s="19" t="s">
        <v>100</v>
      </c>
      <c r="TM469" s="347" t="s">
        <v>956</v>
      </c>
      <c r="TP469" s="350">
        <f>SUM($F$1679)</f>
        <v>0</v>
      </c>
      <c r="TQ469" s="19" t="s">
        <v>61</v>
      </c>
      <c r="TR469" s="12">
        <f>TP469*1.5</f>
        <v>0</v>
      </c>
      <c r="TT469" s="316"/>
      <c r="TU469" s="19" t="s">
        <v>100</v>
      </c>
      <c r="TV469" s="347" t="s">
        <v>569</v>
      </c>
      <c r="TY469" s="350">
        <f>SUM($F$722)</f>
        <v>173</v>
      </c>
      <c r="TZ469" s="19" t="s">
        <v>61</v>
      </c>
      <c r="UA469" s="12">
        <f>TY469*1.5</f>
        <v>259.5</v>
      </c>
      <c r="UC469" s="316"/>
      <c r="UD469" s="19" t="s">
        <v>100</v>
      </c>
      <c r="UE469" s="361" t="s">
        <v>592</v>
      </c>
      <c r="UH469" s="350">
        <f>SUM($F$1224)</f>
        <v>0</v>
      </c>
      <c r="UI469" s="19" t="s">
        <v>61</v>
      </c>
      <c r="UJ469" s="12">
        <f>UH469*1.5</f>
        <v>0</v>
      </c>
      <c r="UL469" s="316"/>
      <c r="UM469" s="19" t="s">
        <v>100</v>
      </c>
      <c r="UN469" s="358" t="s">
        <v>697</v>
      </c>
      <c r="UQ469" s="350">
        <f>SUM($F$538)</f>
        <v>147</v>
      </c>
      <c r="UR469" s="19" t="s">
        <v>61</v>
      </c>
      <c r="US469" s="12">
        <f>UQ469*1.5</f>
        <v>220.5</v>
      </c>
      <c r="UU469" s="316"/>
      <c r="UV469" s="19" t="s">
        <v>100</v>
      </c>
      <c r="UW469" s="347" t="s">
        <v>557</v>
      </c>
      <c r="UZ469" s="350">
        <f>SUM($F$552)</f>
        <v>16</v>
      </c>
      <c r="VA469" s="19" t="s">
        <v>61</v>
      </c>
      <c r="VB469" s="12">
        <f>UZ469*1.5</f>
        <v>24</v>
      </c>
      <c r="VD469" s="316"/>
      <c r="VE469" s="19" t="s">
        <v>100</v>
      </c>
      <c r="VF469" s="347" t="s">
        <v>663</v>
      </c>
      <c r="VI469" s="350">
        <f>SUM($F$1130)</f>
        <v>343</v>
      </c>
      <c r="VJ469" s="19" t="s">
        <v>61</v>
      </c>
      <c r="VK469" s="12">
        <f>VI469*1.5</f>
        <v>514.5</v>
      </c>
      <c r="VM469" s="316"/>
      <c r="VN469" s="19" t="s">
        <v>100</v>
      </c>
      <c r="VO469" s="325" t="s">
        <v>592</v>
      </c>
      <c r="VR469" s="350">
        <f>SUM($F$1224)</f>
        <v>0</v>
      </c>
      <c r="VS469" s="19" t="s">
        <v>61</v>
      </c>
      <c r="VT469" s="12">
        <f>VR469*1.5</f>
        <v>0</v>
      </c>
      <c r="VV469" s="316"/>
      <c r="VW469" s="19" t="s">
        <v>100</v>
      </c>
      <c r="VX469" s="347" t="s">
        <v>601</v>
      </c>
      <c r="WA469" s="350">
        <f>SUM($F$652)</f>
        <v>155</v>
      </c>
      <c r="WB469" s="19" t="s">
        <v>61</v>
      </c>
      <c r="WC469" s="12">
        <f>WA469*1.5</f>
        <v>232.5</v>
      </c>
      <c r="WE469" s="316"/>
      <c r="WF469" s="19" t="s">
        <v>100</v>
      </c>
      <c r="WG469" s="347" t="s">
        <v>522</v>
      </c>
      <c r="WJ469" s="350">
        <f>SUM($F$755)</f>
        <v>67</v>
      </c>
      <c r="WK469" s="19" t="s">
        <v>61</v>
      </c>
      <c r="WL469" s="12">
        <f>WJ469*1.5</f>
        <v>100.5</v>
      </c>
      <c r="WN469" s="316"/>
      <c r="WO469" s="19" t="s">
        <v>100</v>
      </c>
      <c r="WP469" s="347" t="s">
        <v>537</v>
      </c>
      <c r="WS469" s="350">
        <f>SUM($F$938)</f>
        <v>8</v>
      </c>
      <c r="WT469" s="19" t="s">
        <v>61</v>
      </c>
      <c r="WU469" s="12">
        <f>WS469*1.5</f>
        <v>12</v>
      </c>
      <c r="WW469" s="316"/>
      <c r="WX469" s="19" t="s">
        <v>100</v>
      </c>
      <c r="WY469" s="347" t="s">
        <v>569</v>
      </c>
      <c r="XB469" s="350">
        <f>SUM($F$722)</f>
        <v>173</v>
      </c>
      <c r="XC469" s="19" t="s">
        <v>61</v>
      </c>
      <c r="XD469" s="12">
        <f>XB469*1.5</f>
        <v>259.5</v>
      </c>
      <c r="XF469" s="316"/>
      <c r="XG469" s="19" t="s">
        <v>100</v>
      </c>
      <c r="XH469" s="347" t="s">
        <v>611</v>
      </c>
      <c r="XK469" s="350">
        <f>SUM($F$650)</f>
        <v>13</v>
      </c>
      <c r="XL469" s="19" t="s">
        <v>61</v>
      </c>
      <c r="XM469" s="12">
        <f>XK469*1.5</f>
        <v>19.5</v>
      </c>
      <c r="XO469" s="316"/>
      <c r="XP469" s="19" t="s">
        <v>100</v>
      </c>
      <c r="XQ469" s="325" t="s">
        <v>557</v>
      </c>
      <c r="XT469" s="350">
        <f>SUM($F$552)</f>
        <v>16</v>
      </c>
      <c r="XU469" s="19" t="s">
        <v>61</v>
      </c>
      <c r="XV469" s="12">
        <f>XT469*1.5</f>
        <v>24</v>
      </c>
      <c r="XX469" s="316"/>
      <c r="XY469" s="19" t="s">
        <v>100</v>
      </c>
      <c r="XZ469" s="347" t="s">
        <v>1259</v>
      </c>
      <c r="YC469" s="350">
        <f>SUM($F$1400)</f>
        <v>16</v>
      </c>
      <c r="YD469" s="19" t="s">
        <v>61</v>
      </c>
      <c r="YE469" s="12">
        <f>YC469*1.5</f>
        <v>24</v>
      </c>
      <c r="YG469" s="316"/>
      <c r="YH469" s="19" t="s">
        <v>100</v>
      </c>
      <c r="YI469" s="366" t="s">
        <v>518</v>
      </c>
      <c r="YL469" s="350">
        <f>SUM($F$1009)</f>
        <v>81</v>
      </c>
      <c r="YM469" s="19" t="s">
        <v>61</v>
      </c>
      <c r="YN469" s="12">
        <f>YL469*1.5</f>
        <v>121.5</v>
      </c>
      <c r="YP469" s="316"/>
      <c r="YQ469" s="19" t="s">
        <v>100</v>
      </c>
      <c r="YR469" s="347" t="s">
        <v>697</v>
      </c>
      <c r="YU469" s="350">
        <f>SUM($F$538)</f>
        <v>147</v>
      </c>
      <c r="YV469" s="19" t="s">
        <v>61</v>
      </c>
      <c r="YW469" s="12">
        <f>YU469*1.5</f>
        <v>220.5</v>
      </c>
      <c r="YY469" s="316"/>
      <c r="YZ469" s="19" t="s">
        <v>100</v>
      </c>
      <c r="ZA469" s="347" t="s">
        <v>697</v>
      </c>
      <c r="ZD469" s="350">
        <f>SUM($F$538)</f>
        <v>147</v>
      </c>
      <c r="ZE469" s="19" t="s">
        <v>61</v>
      </c>
      <c r="ZF469" s="12">
        <f>ZD469*1.5</f>
        <v>220.5</v>
      </c>
      <c r="ZH469" s="316"/>
      <c r="ZI469" s="19" t="s">
        <v>100</v>
      </c>
      <c r="ZJ469" s="347" t="s">
        <v>697</v>
      </c>
      <c r="ZM469" s="350">
        <f>SUM($F$538)</f>
        <v>147</v>
      </c>
      <c r="ZN469" s="19" t="s">
        <v>61</v>
      </c>
      <c r="ZO469" s="12">
        <f>ZM469*1.5</f>
        <v>220.5</v>
      </c>
      <c r="ZQ469" s="316"/>
      <c r="ZR469" s="19" t="s">
        <v>100</v>
      </c>
      <c r="ZS469" s="347" t="s">
        <v>557</v>
      </c>
      <c r="ZV469" s="350">
        <f>SUM($F$552)</f>
        <v>16</v>
      </c>
      <c r="ZW469" s="19" t="s">
        <v>61</v>
      </c>
      <c r="ZX469" s="12">
        <f>ZV469*1.5</f>
        <v>24</v>
      </c>
      <c r="ZZ469" s="316"/>
      <c r="AAA469" s="394"/>
      <c r="AAB469" s="341"/>
      <c r="AAC469" s="395"/>
      <c r="AAD469" s="395"/>
      <c r="AAE469" s="396"/>
      <c r="AAF469" s="394"/>
      <c r="AAG469" s="267"/>
      <c r="AAH469" s="395"/>
      <c r="AAI469" s="395"/>
      <c r="AAJ469" s="394"/>
      <c r="AAK469" s="341"/>
      <c r="AAL469" s="395"/>
      <c r="AAM469" s="395"/>
      <c r="AAN469" s="396"/>
      <c r="AAO469" s="394"/>
      <c r="AAP469" s="267"/>
      <c r="AAQ469" s="395"/>
      <c r="AAR469" s="395"/>
      <c r="AAS469" s="394"/>
      <c r="AAT469" s="341"/>
      <c r="AAU469" s="395"/>
      <c r="AAV469" s="395"/>
      <c r="AAW469" s="396"/>
      <c r="AAX469" s="394"/>
      <c r="AAY469" s="267"/>
      <c r="AAZ469" s="395"/>
      <c r="ABA469" s="395"/>
      <c r="ABB469" s="394"/>
      <c r="ABC469" s="341"/>
      <c r="ABD469" s="395"/>
      <c r="ABE469" s="395"/>
      <c r="ABF469" s="396"/>
      <c r="ABG469" s="394"/>
      <c r="ABH469" s="267"/>
      <c r="ABI469" s="395"/>
      <c r="ABJ469" s="395"/>
      <c r="ABK469" s="394"/>
      <c r="ABL469" s="341"/>
      <c r="ABM469" s="395"/>
      <c r="ABN469" s="395"/>
      <c r="ABO469" s="396"/>
      <c r="ABP469" s="394"/>
      <c r="ABQ469" s="267"/>
      <c r="ABR469" s="395"/>
      <c r="ABS469" s="395"/>
      <c r="ABT469" s="394"/>
      <c r="ABU469" s="341"/>
      <c r="ABV469" s="395"/>
      <c r="ABW469" s="395"/>
      <c r="ABX469" s="396"/>
      <c r="ABY469" s="394"/>
      <c r="ABZ469" s="267"/>
      <c r="ACA469" s="395"/>
      <c r="ACB469" s="395"/>
      <c r="ACC469" s="394"/>
      <c r="ACD469" s="341"/>
      <c r="ACE469" s="395"/>
      <c r="ACF469" s="395"/>
      <c r="ACG469" s="396"/>
      <c r="ACH469" s="394"/>
      <c r="ACI469" s="267"/>
      <c r="ACJ469" s="395"/>
      <c r="ACK469" s="395"/>
      <c r="ACL469" s="394"/>
      <c r="ACM469" s="341"/>
      <c r="ACN469" s="395"/>
      <c r="ACO469" s="395"/>
      <c r="ACP469" s="396"/>
      <c r="ACQ469" s="394"/>
      <c r="ACR469" s="267"/>
      <c r="ACS469" s="395"/>
      <c r="ACT469" s="395"/>
      <c r="ACU469" s="394"/>
      <c r="ACV469" s="341"/>
      <c r="ACW469" s="395"/>
      <c r="ACX469" s="395"/>
      <c r="ACY469" s="396"/>
      <c r="ACZ469" s="394"/>
      <c r="ADA469" s="267"/>
      <c r="ADB469" s="395"/>
      <c r="ADC469" s="395"/>
      <c r="ADD469" s="394"/>
      <c r="ADE469" s="341"/>
      <c r="ADF469" s="395"/>
      <c r="ADG469" s="395"/>
      <c r="ADH469" s="396"/>
      <c r="ADI469" s="394"/>
      <c r="ADJ469" s="267"/>
      <c r="ADK469" s="395"/>
      <c r="ADL469" s="395"/>
      <c r="ADM469" s="394"/>
      <c r="ADN469" s="341"/>
      <c r="ADO469" s="395"/>
      <c r="ADP469" s="395"/>
      <c r="ADQ469" s="396"/>
      <c r="ADR469" s="394"/>
      <c r="ADS469" s="267"/>
      <c r="ADT469" s="395"/>
      <c r="ADU469" s="395"/>
      <c r="ADV469" s="394"/>
      <c r="ADW469" s="341"/>
      <c r="ADX469" s="395"/>
      <c r="ADY469" s="395"/>
      <c r="ADZ469" s="396"/>
      <c r="AEA469" s="394"/>
      <c r="AEB469" s="267"/>
      <c r="AEC469" s="395"/>
      <c r="AED469" s="395"/>
    </row>
    <row r="470" spans="1:810" s="20" customFormat="1" ht="15">
      <c r="A470" s="19" t="s">
        <v>101</v>
      </c>
      <c r="B470" s="347" t="s">
        <v>557</v>
      </c>
      <c r="D470" s="350"/>
      <c r="E470" s="350">
        <f>SUM($F$552)</f>
        <v>16</v>
      </c>
      <c r="F470" s="19" t="s">
        <v>63</v>
      </c>
      <c r="G470" s="12">
        <f>E470*1.4</f>
        <v>22.4</v>
      </c>
      <c r="H470" s="12"/>
      <c r="I470" s="21"/>
      <c r="J470" s="19" t="s">
        <v>101</v>
      </c>
      <c r="K470" s="347" t="s">
        <v>601</v>
      </c>
      <c r="N470" s="350">
        <f>SUM($F$652)</f>
        <v>155</v>
      </c>
      <c r="O470" s="19" t="s">
        <v>63</v>
      </c>
      <c r="P470" s="12">
        <f>N470*1.4</f>
        <v>217</v>
      </c>
      <c r="Q470" s="12"/>
      <c r="R470" s="21"/>
      <c r="S470" s="19" t="s">
        <v>101</v>
      </c>
      <c r="T470" s="347" t="s">
        <v>557</v>
      </c>
      <c r="W470" s="350">
        <f>SUM($F$552)</f>
        <v>16</v>
      </c>
      <c r="X470" s="19" t="s">
        <v>63</v>
      </c>
      <c r="Y470" s="12">
        <f>W470*1.4</f>
        <v>22.4</v>
      </c>
      <c r="Z470" s="12"/>
      <c r="AA470" s="21"/>
      <c r="AB470" s="19" t="s">
        <v>101</v>
      </c>
      <c r="AC470" s="347" t="s">
        <v>569</v>
      </c>
      <c r="AF470" s="350">
        <f>SUM($F$722)</f>
        <v>173</v>
      </c>
      <c r="AG470" s="19" t="s">
        <v>63</v>
      </c>
      <c r="AH470" s="12">
        <f>AF470*1.4</f>
        <v>242.2</v>
      </c>
      <c r="AI470" s="12"/>
      <c r="AJ470" s="21"/>
      <c r="AK470" s="19" t="s">
        <v>101</v>
      </c>
      <c r="AL470" s="347" t="s">
        <v>1785</v>
      </c>
      <c r="AO470" s="350">
        <f>SUM($F$1083)</f>
        <v>217</v>
      </c>
      <c r="AP470" s="19" t="s">
        <v>63</v>
      </c>
      <c r="AQ470" s="12">
        <f>AO470*1.4</f>
        <v>303.79999999999995</v>
      </c>
      <c r="AR470" s="12"/>
      <c r="AS470" s="21"/>
      <c r="AT470" s="19" t="s">
        <v>101</v>
      </c>
      <c r="AU470" s="347" t="s">
        <v>557</v>
      </c>
      <c r="AX470" s="350">
        <f>SUM($F$552)</f>
        <v>16</v>
      </c>
      <c r="AY470" s="19" t="s">
        <v>63</v>
      </c>
      <c r="AZ470" s="12">
        <f>AX470*1.4</f>
        <v>22.4</v>
      </c>
      <c r="BA470" s="12"/>
      <c r="BB470" s="21"/>
      <c r="BC470" s="19" t="s">
        <v>101</v>
      </c>
      <c r="BD470" s="347" t="s">
        <v>1162</v>
      </c>
      <c r="BG470" s="350">
        <f>SUM($F$788)</f>
        <v>74</v>
      </c>
      <c r="BH470" s="19" t="s">
        <v>63</v>
      </c>
      <c r="BI470" s="12">
        <f>BG470*1.4</f>
        <v>103.6</v>
      </c>
      <c r="BJ470" s="12"/>
      <c r="BK470" s="21"/>
      <c r="BL470" s="19" t="s">
        <v>101</v>
      </c>
      <c r="BM470" s="347" t="s">
        <v>557</v>
      </c>
      <c r="BP470" s="350">
        <f>SUM($F$552)</f>
        <v>16</v>
      </c>
      <c r="BQ470" s="19" t="s">
        <v>63</v>
      </c>
      <c r="BR470" s="12">
        <f>BP470*1.4</f>
        <v>22.4</v>
      </c>
      <c r="BS470" s="12"/>
      <c r="BT470" s="21"/>
      <c r="BU470" s="19" t="s">
        <v>101</v>
      </c>
      <c r="BV470" s="347" t="s">
        <v>569</v>
      </c>
      <c r="BY470" s="350">
        <f>SUM($F$722)</f>
        <v>173</v>
      </c>
      <c r="BZ470" s="19" t="s">
        <v>63</v>
      </c>
      <c r="CA470" s="12">
        <f>BY470*1.4</f>
        <v>242.2</v>
      </c>
      <c r="CB470" s="12"/>
      <c r="CC470" s="21"/>
      <c r="CD470" s="19" t="s">
        <v>101</v>
      </c>
      <c r="CE470" s="347" t="s">
        <v>741</v>
      </c>
      <c r="CH470" s="350">
        <f>SUM($F$1237)</f>
        <v>0</v>
      </c>
      <c r="CI470" s="19" t="s">
        <v>63</v>
      </c>
      <c r="CJ470" s="12">
        <f>CH470*1.4</f>
        <v>0</v>
      </c>
      <c r="CK470" s="12"/>
      <c r="CL470" s="21"/>
      <c r="CM470" s="19" t="s">
        <v>101</v>
      </c>
      <c r="CN470" s="347" t="s">
        <v>557</v>
      </c>
      <c r="CQ470" s="350">
        <f>SUM($F$552)</f>
        <v>16</v>
      </c>
      <c r="CR470" s="19" t="s">
        <v>63</v>
      </c>
      <c r="CS470" s="12">
        <f>CQ470*1.4</f>
        <v>22.4</v>
      </c>
      <c r="CT470" s="12"/>
      <c r="CU470" s="21"/>
      <c r="CV470" s="19" t="s">
        <v>101</v>
      </c>
      <c r="CW470" s="347" t="s">
        <v>537</v>
      </c>
      <c r="CZ470" s="350">
        <f>SUM($F$938)</f>
        <v>8</v>
      </c>
      <c r="DA470" s="19" t="s">
        <v>63</v>
      </c>
      <c r="DB470" s="12">
        <f>CZ470*1.4</f>
        <v>11.2</v>
      </c>
      <c r="DC470" s="12"/>
      <c r="DD470" s="21"/>
      <c r="DE470" s="19" t="s">
        <v>101</v>
      </c>
      <c r="DF470" s="347" t="s">
        <v>569</v>
      </c>
      <c r="DI470" s="350">
        <f>SUM($F$722)</f>
        <v>173</v>
      </c>
      <c r="DJ470" s="19" t="s">
        <v>63</v>
      </c>
      <c r="DK470" s="12">
        <f>DI470*1.4</f>
        <v>242.2</v>
      </c>
      <c r="DL470" s="12"/>
      <c r="DM470" s="21"/>
      <c r="DN470" s="19" t="s">
        <v>101</v>
      </c>
      <c r="DO470" s="347" t="s">
        <v>557</v>
      </c>
      <c r="DR470" s="350">
        <f>SUM($F$552)</f>
        <v>16</v>
      </c>
      <c r="DS470" s="19" t="s">
        <v>63</v>
      </c>
      <c r="DT470" s="12">
        <f>DR470*1.4</f>
        <v>22.4</v>
      </c>
      <c r="DU470" s="12"/>
      <c r="DV470" s="21"/>
      <c r="DW470" s="19" t="s">
        <v>101</v>
      </c>
      <c r="DX470" s="347" t="s">
        <v>523</v>
      </c>
      <c r="EA470" s="350">
        <f>SUM($F$1465)</f>
        <v>40</v>
      </c>
      <c r="EB470" s="19" t="s">
        <v>63</v>
      </c>
      <c r="EC470" s="12">
        <f>EA470*1.4</f>
        <v>56</v>
      </c>
      <c r="ED470" s="12"/>
      <c r="EE470" s="21"/>
      <c r="EF470" s="19" t="s">
        <v>101</v>
      </c>
      <c r="EG470" s="347" t="s">
        <v>956</v>
      </c>
      <c r="EJ470" s="350">
        <f>SUM($F$1679)</f>
        <v>0</v>
      </c>
      <c r="EK470" s="19" t="s">
        <v>63</v>
      </c>
      <c r="EL470" s="12">
        <f>EJ470*1.4</f>
        <v>0</v>
      </c>
      <c r="EM470" s="12"/>
      <c r="EN470" s="21"/>
      <c r="EO470" s="19" t="s">
        <v>101</v>
      </c>
      <c r="EP470" s="347" t="s">
        <v>1151</v>
      </c>
      <c r="ES470" s="350">
        <f>SUM($F$1665)</f>
        <v>0</v>
      </c>
      <c r="ET470" s="19" t="s">
        <v>63</v>
      </c>
      <c r="EU470" s="12">
        <f>ES470*1.4</f>
        <v>0</v>
      </c>
      <c r="EV470" s="12"/>
      <c r="EW470" s="21"/>
      <c r="EX470" s="19" t="s">
        <v>101</v>
      </c>
      <c r="EY470" s="368" t="s">
        <v>956</v>
      </c>
      <c r="FB470" s="350">
        <f>SUM($F$1679)</f>
        <v>0</v>
      </c>
      <c r="FC470" s="19" t="s">
        <v>63</v>
      </c>
      <c r="FD470" s="12">
        <f>FB470*1.4</f>
        <v>0</v>
      </c>
      <c r="FE470" s="12"/>
      <c r="FF470" s="21"/>
      <c r="FG470" s="19" t="s">
        <v>101</v>
      </c>
      <c r="FH470" s="347" t="s">
        <v>522</v>
      </c>
      <c r="FK470" s="350">
        <f>SUM($F$755)</f>
        <v>67</v>
      </c>
      <c r="FL470" s="19" t="s">
        <v>63</v>
      </c>
      <c r="FM470" s="12">
        <f>FK470*1.4</f>
        <v>93.8</v>
      </c>
      <c r="FN470" s="12"/>
      <c r="FO470" s="21"/>
      <c r="FP470" s="19" t="s">
        <v>101</v>
      </c>
      <c r="FQ470" s="347" t="s">
        <v>592</v>
      </c>
      <c r="FT470" s="350">
        <f>SUM($F$1224)</f>
        <v>0</v>
      </c>
      <c r="FU470" s="19" t="s">
        <v>63</v>
      </c>
      <c r="FV470" s="12">
        <f>FT470*1.4</f>
        <v>0</v>
      </c>
      <c r="FW470" s="12"/>
      <c r="FX470" s="21"/>
      <c r="FY470" s="19" t="s">
        <v>101</v>
      </c>
      <c r="FZ470" s="347" t="s">
        <v>601</v>
      </c>
      <c r="GC470" s="350">
        <f>SUM($F$652)</f>
        <v>155</v>
      </c>
      <c r="GD470" s="19" t="s">
        <v>63</v>
      </c>
      <c r="GE470" s="12">
        <f>GC470*1.4</f>
        <v>217</v>
      </c>
      <c r="GF470" s="12"/>
      <c r="GG470" s="21"/>
      <c r="GH470" s="19" t="s">
        <v>101</v>
      </c>
      <c r="GI470" s="347" t="s">
        <v>1785</v>
      </c>
      <c r="GL470" s="350">
        <f>SUM($F$1083)</f>
        <v>217</v>
      </c>
      <c r="GM470" s="19" t="s">
        <v>63</v>
      </c>
      <c r="GN470" s="12">
        <f>GL470*1.4</f>
        <v>303.79999999999995</v>
      </c>
      <c r="GO470" s="12"/>
      <c r="GP470" s="21"/>
      <c r="GQ470" s="19" t="s">
        <v>101</v>
      </c>
      <c r="GR470" s="347" t="s">
        <v>956</v>
      </c>
      <c r="GU470" s="350">
        <f>SUM($F$1679)</f>
        <v>0</v>
      </c>
      <c r="GV470" s="19" t="s">
        <v>63</v>
      </c>
      <c r="GW470" s="12">
        <f>GU470*1.4</f>
        <v>0</v>
      </c>
      <c r="GX470" s="12"/>
      <c r="GY470" s="21"/>
      <c r="GZ470" s="19" t="s">
        <v>101</v>
      </c>
      <c r="HA470" s="347" t="s">
        <v>1131</v>
      </c>
      <c r="HD470" s="350">
        <f>SUM($F$619)</f>
        <v>2</v>
      </c>
      <c r="HE470" s="19" t="s">
        <v>63</v>
      </c>
      <c r="HF470" s="12">
        <f>HD470*1.4</f>
        <v>2.8</v>
      </c>
      <c r="HG470" s="12"/>
      <c r="HH470" s="21"/>
      <c r="HI470" s="19" t="s">
        <v>101</v>
      </c>
      <c r="HJ470" s="347" t="s">
        <v>537</v>
      </c>
      <c r="HM470" s="350">
        <f>SUM($F$938)</f>
        <v>8</v>
      </c>
      <c r="HN470" s="19" t="s">
        <v>63</v>
      </c>
      <c r="HO470" s="12">
        <f>HM470*1.4</f>
        <v>11.2</v>
      </c>
      <c r="HP470" s="12"/>
      <c r="HQ470" s="21"/>
      <c r="HR470" s="19" t="s">
        <v>101</v>
      </c>
      <c r="HS470" s="347" t="s">
        <v>663</v>
      </c>
      <c r="HV470" s="350">
        <f>SUM($F$1130)</f>
        <v>343</v>
      </c>
      <c r="HW470" s="19" t="s">
        <v>63</v>
      </c>
      <c r="HX470" s="12">
        <f>HV470*1.4</f>
        <v>480.2</v>
      </c>
      <c r="HY470" s="12"/>
      <c r="HZ470" s="21"/>
      <c r="IA470" s="19" t="s">
        <v>101</v>
      </c>
      <c r="IB470" s="347" t="s">
        <v>794</v>
      </c>
      <c r="IE470" s="350">
        <f>SUM($F$1696)</f>
        <v>15</v>
      </c>
      <c r="IF470" s="19" t="s">
        <v>63</v>
      </c>
      <c r="IG470" s="12">
        <f>IE470*1.4</f>
        <v>21</v>
      </c>
      <c r="IH470" s="12"/>
      <c r="II470" s="21"/>
      <c r="IJ470" s="19" t="s">
        <v>101</v>
      </c>
      <c r="IK470" s="347" t="s">
        <v>601</v>
      </c>
      <c r="IN470" s="350">
        <f>SUM($F$652)</f>
        <v>155</v>
      </c>
      <c r="IO470" s="19" t="s">
        <v>63</v>
      </c>
      <c r="IP470" s="12">
        <f>IN470*1.4</f>
        <v>217</v>
      </c>
      <c r="IQ470" s="12"/>
      <c r="IR470" s="21"/>
      <c r="IS470" s="19" t="s">
        <v>101</v>
      </c>
      <c r="IT470" s="325" t="s">
        <v>189</v>
      </c>
      <c r="IW470" s="364" t="s">
        <v>189</v>
      </c>
      <c r="IX470" s="19" t="s">
        <v>63</v>
      </c>
      <c r="IY470" s="364" t="s">
        <v>189</v>
      </c>
      <c r="IZ470" s="12"/>
      <c r="JA470" s="21"/>
      <c r="JB470" s="19" t="s">
        <v>101</v>
      </c>
      <c r="JC470" s="347" t="s">
        <v>569</v>
      </c>
      <c r="JF470" s="350">
        <f>SUM($F$722)</f>
        <v>173</v>
      </c>
      <c r="JG470" s="19" t="s">
        <v>63</v>
      </c>
      <c r="JH470" s="12">
        <f>JF470*1.4</f>
        <v>242.2</v>
      </c>
      <c r="JI470" s="12"/>
      <c r="JJ470" s="21"/>
      <c r="JK470" s="19" t="s">
        <v>101</v>
      </c>
      <c r="JL470" s="347" t="s">
        <v>697</v>
      </c>
      <c r="JO470" s="350">
        <f>SUM($F$538)</f>
        <v>147</v>
      </c>
      <c r="JP470" s="19" t="s">
        <v>63</v>
      </c>
      <c r="JQ470" s="12">
        <f>JO470*1.4</f>
        <v>205.79999999999998</v>
      </c>
      <c r="JR470" s="12"/>
      <c r="JS470" s="21"/>
      <c r="JT470" s="19" t="s">
        <v>101</v>
      </c>
      <c r="JU470" s="347" t="s">
        <v>569</v>
      </c>
      <c r="JX470" s="350">
        <f>SUM($F$722)</f>
        <v>173</v>
      </c>
      <c r="JY470" s="19" t="s">
        <v>63</v>
      </c>
      <c r="JZ470" s="12">
        <f>JX470*1.4</f>
        <v>242.2</v>
      </c>
      <c r="KA470" s="12"/>
      <c r="KB470" s="21"/>
      <c r="KC470" s="19" t="s">
        <v>101</v>
      </c>
      <c r="KD470" s="347" t="s">
        <v>569</v>
      </c>
      <c r="KG470" s="350">
        <f>SUM($F$722)</f>
        <v>173</v>
      </c>
      <c r="KH470" s="19" t="s">
        <v>63</v>
      </c>
      <c r="KI470" s="12">
        <f>KG470*1.4</f>
        <v>242.2</v>
      </c>
      <c r="KJ470" s="12"/>
      <c r="KK470" s="21"/>
      <c r="KL470" s="19" t="s">
        <v>101</v>
      </c>
      <c r="KM470" s="347" t="s">
        <v>606</v>
      </c>
      <c r="KP470" s="350">
        <f>SUM($F$590)</f>
        <v>32</v>
      </c>
      <c r="KQ470" s="19" t="s">
        <v>63</v>
      </c>
      <c r="KR470" s="12">
        <f>KP470*1.4</f>
        <v>44.8</v>
      </c>
      <c r="KS470" s="12"/>
      <c r="KT470" s="21"/>
      <c r="KU470" s="19" t="s">
        <v>101</v>
      </c>
      <c r="KV470" s="347" t="s">
        <v>557</v>
      </c>
      <c r="KY470" s="350">
        <f>SUM($F$552)</f>
        <v>16</v>
      </c>
      <c r="KZ470" s="19" t="s">
        <v>63</v>
      </c>
      <c r="LA470" s="12">
        <f>KY470*1.4</f>
        <v>22.4</v>
      </c>
      <c r="LB470" s="12"/>
      <c r="LC470" s="21"/>
      <c r="LD470" s="19" t="s">
        <v>101</v>
      </c>
      <c r="LE470" s="347" t="s">
        <v>697</v>
      </c>
      <c r="LH470" s="350">
        <f>SUM($F$538)</f>
        <v>147</v>
      </c>
      <c r="LI470" s="19" t="s">
        <v>63</v>
      </c>
      <c r="LJ470" s="12">
        <f>LH470*1.4</f>
        <v>205.79999999999998</v>
      </c>
      <c r="LK470" s="12"/>
      <c r="LL470" s="21"/>
      <c r="LM470" s="19" t="s">
        <v>101</v>
      </c>
      <c r="LN470" s="347" t="s">
        <v>601</v>
      </c>
      <c r="LQ470" s="350">
        <f>SUM($F$652)</f>
        <v>155</v>
      </c>
      <c r="LR470" s="19" t="s">
        <v>63</v>
      </c>
      <c r="LS470" s="12">
        <f>LQ470*1.4</f>
        <v>217</v>
      </c>
      <c r="LT470" s="12"/>
      <c r="LU470" s="21"/>
      <c r="LV470" s="19" t="s">
        <v>101</v>
      </c>
      <c r="LW470" s="347" t="s">
        <v>514</v>
      </c>
      <c r="LZ470" s="350">
        <f>SUM($F$1113)</f>
        <v>323</v>
      </c>
      <c r="MA470" s="19" t="s">
        <v>63</v>
      </c>
      <c r="MB470" s="12">
        <f>LZ470*1.4</f>
        <v>452.2</v>
      </c>
      <c r="MC470" s="12"/>
      <c r="MD470" s="21"/>
      <c r="ME470" s="19" t="s">
        <v>101</v>
      </c>
      <c r="MF470" s="347" t="s">
        <v>1259</v>
      </c>
      <c r="MI470" s="350">
        <f>SUM($F$1400)</f>
        <v>16</v>
      </c>
      <c r="MJ470" s="19" t="s">
        <v>63</v>
      </c>
      <c r="MK470" s="12">
        <f>MI470*1.4</f>
        <v>22.4</v>
      </c>
      <c r="ML470" s="12"/>
      <c r="MM470" s="21"/>
      <c r="MN470" s="19" t="s">
        <v>101</v>
      </c>
      <c r="MO470" s="347" t="s">
        <v>1092</v>
      </c>
      <c r="MR470" s="350">
        <f>SUM($F$1428)</f>
        <v>36</v>
      </c>
      <c r="MS470" s="19" t="s">
        <v>63</v>
      </c>
      <c r="MT470" s="12">
        <f>MR470*1.4</f>
        <v>50.4</v>
      </c>
      <c r="MU470" s="12"/>
      <c r="MV470" s="21"/>
      <c r="MW470" s="19" t="s">
        <v>101</v>
      </c>
      <c r="MX470" s="347" t="s">
        <v>697</v>
      </c>
      <c r="NA470" s="350">
        <f>SUM($F$538)</f>
        <v>147</v>
      </c>
      <c r="NB470" s="19" t="s">
        <v>63</v>
      </c>
      <c r="NC470" s="12">
        <f>NA470*1.4</f>
        <v>205.79999999999998</v>
      </c>
      <c r="ND470" s="12"/>
      <c r="NE470" s="21"/>
      <c r="NF470" s="19" t="s">
        <v>101</v>
      </c>
      <c r="NG470" s="347" t="s">
        <v>557</v>
      </c>
      <c r="NJ470" s="350">
        <f>SUM($F$552)</f>
        <v>16</v>
      </c>
      <c r="NK470" s="19" t="s">
        <v>63</v>
      </c>
      <c r="NL470" s="12">
        <f>NJ470*1.4</f>
        <v>22.4</v>
      </c>
      <c r="NM470" s="12"/>
      <c r="NN470" s="21"/>
      <c r="NO470" s="19" t="s">
        <v>101</v>
      </c>
      <c r="NP470" s="347" t="s">
        <v>663</v>
      </c>
      <c r="NS470" s="350">
        <f>SUM($F$1130)</f>
        <v>343</v>
      </c>
      <c r="NT470" s="19" t="s">
        <v>63</v>
      </c>
      <c r="NU470" s="12">
        <f>NS470*1.4</f>
        <v>480.2</v>
      </c>
      <c r="NV470" s="12"/>
      <c r="NW470" s="21"/>
      <c r="NX470" s="19" t="s">
        <v>101</v>
      </c>
      <c r="NY470" s="347" t="s">
        <v>579</v>
      </c>
      <c r="OB470" s="350">
        <f>SUM($F$1324)</f>
        <v>146</v>
      </c>
      <c r="OC470" s="19" t="s">
        <v>63</v>
      </c>
      <c r="OD470" s="12">
        <f>OB470*1.4</f>
        <v>204.39999999999998</v>
      </c>
      <c r="OE470" s="12"/>
      <c r="OF470" s="21"/>
      <c r="OG470" s="19" t="s">
        <v>101</v>
      </c>
      <c r="OH470" s="347" t="s">
        <v>507</v>
      </c>
      <c r="OK470" s="350">
        <f>SUM($F$963)</f>
        <v>32</v>
      </c>
      <c r="OL470" s="19" t="s">
        <v>63</v>
      </c>
      <c r="OM470" s="12">
        <f>OK470*1.4</f>
        <v>44.8</v>
      </c>
      <c r="ON470" s="12"/>
      <c r="OO470" s="21"/>
      <c r="OP470" s="19" t="s">
        <v>101</v>
      </c>
      <c r="OQ470" s="347" t="s">
        <v>523</v>
      </c>
      <c r="OT470" s="350">
        <f>SUM($F$1465)</f>
        <v>40</v>
      </c>
      <c r="OU470" s="19" t="s">
        <v>63</v>
      </c>
      <c r="OV470" s="12">
        <f>OT470*1.4</f>
        <v>56</v>
      </c>
      <c r="OW470" s="12"/>
      <c r="OX470" s="21"/>
      <c r="OY470" s="19" t="s">
        <v>101</v>
      </c>
      <c r="OZ470" s="347" t="s">
        <v>574</v>
      </c>
      <c r="PC470" s="350">
        <f>SUM($F$897)</f>
        <v>9</v>
      </c>
      <c r="PD470" s="19" t="s">
        <v>63</v>
      </c>
      <c r="PE470" s="12">
        <f>PC470*1.4</f>
        <v>12.6</v>
      </c>
      <c r="PF470" s="12"/>
      <c r="PG470" s="21"/>
      <c r="PH470" s="19" t="s">
        <v>101</v>
      </c>
      <c r="PI470" s="347" t="s">
        <v>812</v>
      </c>
      <c r="PL470" s="350">
        <f>SUM($F$1387)</f>
        <v>0</v>
      </c>
      <c r="PM470" s="19" t="s">
        <v>63</v>
      </c>
      <c r="PN470" s="12">
        <f>PL470*1.4</f>
        <v>0</v>
      </c>
      <c r="PO470" s="12"/>
      <c r="PP470" s="21"/>
      <c r="PQ470" s="19" t="s">
        <v>101</v>
      </c>
      <c r="PR470" s="347" t="s">
        <v>514</v>
      </c>
      <c r="PU470" s="350">
        <f>SUM($F$1113)</f>
        <v>323</v>
      </c>
      <c r="PV470" s="19" t="s">
        <v>63</v>
      </c>
      <c r="PW470" s="12">
        <f>PU470*1.4</f>
        <v>452.2</v>
      </c>
      <c r="PX470" s="12"/>
      <c r="PY470" s="21"/>
      <c r="PZ470" s="19" t="s">
        <v>101</v>
      </c>
      <c r="QA470" s="325" t="s">
        <v>189</v>
      </c>
      <c r="QD470" s="364" t="s">
        <v>189</v>
      </c>
      <c r="QE470" s="19" t="s">
        <v>63</v>
      </c>
      <c r="QF470" s="364" t="s">
        <v>189</v>
      </c>
      <c r="QG470" s="12"/>
      <c r="QH470" s="21"/>
      <c r="QI470" s="19" t="s">
        <v>101</v>
      </c>
      <c r="QJ470" s="347" t="s">
        <v>514</v>
      </c>
      <c r="QM470" s="350">
        <f>SUM($F$1113)</f>
        <v>323</v>
      </c>
      <c r="QN470" s="19" t="s">
        <v>63</v>
      </c>
      <c r="QO470" s="12">
        <f>QM470*1.4</f>
        <v>452.2</v>
      </c>
      <c r="QP470" s="12"/>
      <c r="QQ470" s="21"/>
      <c r="QR470" s="19" t="s">
        <v>101</v>
      </c>
      <c r="QS470" s="368" t="s">
        <v>956</v>
      </c>
      <c r="QV470" s="350">
        <f>SUM($F$1679)</f>
        <v>0</v>
      </c>
      <c r="QW470" s="19" t="s">
        <v>63</v>
      </c>
      <c r="QX470" s="12">
        <f>QV470*1.4</f>
        <v>0</v>
      </c>
      <c r="QY470" s="12"/>
      <c r="QZ470" s="21"/>
      <c r="RA470" s="19" t="s">
        <v>101</v>
      </c>
      <c r="RB470" s="347" t="s">
        <v>1131</v>
      </c>
      <c r="RE470" s="350">
        <f>SUM($F$619)</f>
        <v>2</v>
      </c>
      <c r="RF470" s="19" t="s">
        <v>63</v>
      </c>
      <c r="RG470" s="12">
        <f>RE470*1.4</f>
        <v>2.8</v>
      </c>
      <c r="RH470" s="12"/>
      <c r="RI470" s="21"/>
      <c r="RJ470" s="19" t="s">
        <v>101</v>
      </c>
      <c r="RK470" s="347" t="s">
        <v>1382</v>
      </c>
      <c r="RN470" s="350">
        <f>SUM($F$1714)</f>
        <v>45</v>
      </c>
      <c r="RO470" s="19" t="s">
        <v>63</v>
      </c>
      <c r="RP470" s="12">
        <f>RN470*1.4</f>
        <v>62.999999999999993</v>
      </c>
      <c r="RQ470" s="12"/>
      <c r="RR470" s="21"/>
      <c r="RS470" s="19" t="s">
        <v>101</v>
      </c>
      <c r="RT470" s="325" t="s">
        <v>189</v>
      </c>
      <c r="RW470" s="364" t="s">
        <v>189</v>
      </c>
      <c r="RX470" s="19" t="s">
        <v>63</v>
      </c>
      <c r="RY470" s="364" t="s">
        <v>189</v>
      </c>
      <c r="SA470" s="316"/>
      <c r="SB470" s="19" t="s">
        <v>101</v>
      </c>
      <c r="SC470" s="325" t="s">
        <v>189</v>
      </c>
      <c r="SF470" s="364" t="s">
        <v>189</v>
      </c>
      <c r="SG470" s="19" t="s">
        <v>63</v>
      </c>
      <c r="SH470" s="364" t="s">
        <v>189</v>
      </c>
      <c r="SJ470" s="316"/>
      <c r="SK470" s="19" t="s">
        <v>101</v>
      </c>
      <c r="SL470" s="325" t="s">
        <v>189</v>
      </c>
      <c r="SO470" s="364" t="s">
        <v>189</v>
      </c>
      <c r="SP470" s="19" t="s">
        <v>63</v>
      </c>
      <c r="SQ470" s="364" t="s">
        <v>189</v>
      </c>
      <c r="SS470" s="316"/>
      <c r="ST470" s="19" t="s">
        <v>101</v>
      </c>
      <c r="SU470" s="325" t="s">
        <v>189</v>
      </c>
      <c r="SX470" s="364" t="s">
        <v>189</v>
      </c>
      <c r="SY470" s="19" t="s">
        <v>63</v>
      </c>
      <c r="SZ470" s="364" t="s">
        <v>189</v>
      </c>
      <c r="TB470" s="316"/>
      <c r="TC470" s="19" t="s">
        <v>101</v>
      </c>
      <c r="TD470" s="347" t="s">
        <v>523</v>
      </c>
      <c r="TG470" s="350">
        <f>SUM($F$1465)</f>
        <v>40</v>
      </c>
      <c r="TH470" s="19" t="s">
        <v>63</v>
      </c>
      <c r="TI470" s="12">
        <f>TG470*1.4</f>
        <v>56</v>
      </c>
      <c r="TK470" s="316"/>
      <c r="TL470" s="19" t="s">
        <v>101</v>
      </c>
      <c r="TM470" s="347" t="s">
        <v>557</v>
      </c>
      <c r="TP470" s="350">
        <f>SUM($F$552)</f>
        <v>16</v>
      </c>
      <c r="TQ470" s="19" t="s">
        <v>63</v>
      </c>
      <c r="TR470" s="12">
        <f>TP470*1.4</f>
        <v>22.4</v>
      </c>
      <c r="TT470" s="316"/>
      <c r="TU470" s="19" t="s">
        <v>101</v>
      </c>
      <c r="TV470" s="347" t="s">
        <v>601</v>
      </c>
      <c r="TY470" s="350">
        <f>SUM($F$652)</f>
        <v>155</v>
      </c>
      <c r="TZ470" s="19" t="s">
        <v>63</v>
      </c>
      <c r="UA470" s="12">
        <f>TY470*1.4</f>
        <v>217</v>
      </c>
      <c r="UC470" s="316"/>
      <c r="UD470" s="19" t="s">
        <v>101</v>
      </c>
      <c r="UE470" s="361" t="s">
        <v>557</v>
      </c>
      <c r="UH470" s="350">
        <f>SUM($F$552)</f>
        <v>16</v>
      </c>
      <c r="UI470" s="19" t="s">
        <v>63</v>
      </c>
      <c r="UJ470" s="12">
        <f>UH470*1.4</f>
        <v>22.4</v>
      </c>
      <c r="UL470" s="316"/>
      <c r="UM470" s="19" t="s">
        <v>101</v>
      </c>
      <c r="UN470" s="358" t="s">
        <v>557</v>
      </c>
      <c r="UQ470" s="350">
        <f>SUM($F$552)</f>
        <v>16</v>
      </c>
      <c r="UR470" s="19" t="s">
        <v>63</v>
      </c>
      <c r="US470" s="12">
        <f>UQ470*1.4</f>
        <v>22.4</v>
      </c>
      <c r="UU470" s="316"/>
      <c r="UV470" s="19" t="s">
        <v>101</v>
      </c>
      <c r="UW470" s="347" t="s">
        <v>569</v>
      </c>
      <c r="UZ470" s="350">
        <f>SUM($F$722)</f>
        <v>173</v>
      </c>
      <c r="VA470" s="19" t="s">
        <v>63</v>
      </c>
      <c r="VB470" s="12">
        <f>UZ470*1.4</f>
        <v>242.2</v>
      </c>
      <c r="VD470" s="316"/>
      <c r="VE470" s="19" t="s">
        <v>101</v>
      </c>
      <c r="VF470" s="347" t="s">
        <v>514</v>
      </c>
      <c r="VI470" s="350">
        <f>SUM($F$1113)</f>
        <v>323</v>
      </c>
      <c r="VJ470" s="19" t="s">
        <v>63</v>
      </c>
      <c r="VK470" s="12">
        <f>VI470*1.4</f>
        <v>452.2</v>
      </c>
      <c r="VM470" s="316"/>
      <c r="VN470" s="19" t="s">
        <v>101</v>
      </c>
      <c r="VO470" s="325" t="s">
        <v>601</v>
      </c>
      <c r="VR470" s="350">
        <f>SUM($F$652)</f>
        <v>155</v>
      </c>
      <c r="VS470" s="19" t="s">
        <v>63</v>
      </c>
      <c r="VT470" s="12">
        <f>VR470*1.4</f>
        <v>217</v>
      </c>
      <c r="VV470" s="316"/>
      <c r="VW470" s="19" t="s">
        <v>101</v>
      </c>
      <c r="VX470" s="347" t="s">
        <v>697</v>
      </c>
      <c r="WA470" s="350">
        <f>SUM($F$538)</f>
        <v>147</v>
      </c>
      <c r="WB470" s="19" t="s">
        <v>63</v>
      </c>
      <c r="WC470" s="12">
        <f>WA470*1.4</f>
        <v>205.79999999999998</v>
      </c>
      <c r="WE470" s="316"/>
      <c r="WF470" s="19" t="s">
        <v>101</v>
      </c>
      <c r="WG470" s="347" t="s">
        <v>514</v>
      </c>
      <c r="WJ470" s="350">
        <f>SUM($F$1113)</f>
        <v>323</v>
      </c>
      <c r="WK470" s="19" t="s">
        <v>63</v>
      </c>
      <c r="WL470" s="12">
        <f>WJ470*1.4</f>
        <v>452.2</v>
      </c>
      <c r="WN470" s="316"/>
      <c r="WO470" s="19" t="s">
        <v>101</v>
      </c>
      <c r="WP470" s="347" t="s">
        <v>663</v>
      </c>
      <c r="WS470" s="350">
        <f>SUM($F$1130)</f>
        <v>343</v>
      </c>
      <c r="WT470" s="19" t="s">
        <v>63</v>
      </c>
      <c r="WU470" s="12">
        <f>WS470*1.4</f>
        <v>480.2</v>
      </c>
      <c r="WW470" s="316"/>
      <c r="WX470" s="19" t="s">
        <v>101</v>
      </c>
      <c r="WY470" s="347" t="s">
        <v>522</v>
      </c>
      <c r="XB470" s="350">
        <f>SUM($F$755)</f>
        <v>67</v>
      </c>
      <c r="XC470" s="19" t="s">
        <v>63</v>
      </c>
      <c r="XD470" s="12">
        <f>XB470*1.4</f>
        <v>93.8</v>
      </c>
      <c r="XF470" s="316"/>
      <c r="XG470" s="19" t="s">
        <v>101</v>
      </c>
      <c r="XH470" s="347" t="s">
        <v>514</v>
      </c>
      <c r="XK470" s="350">
        <f>SUM($F$1113)</f>
        <v>323</v>
      </c>
      <c r="XL470" s="19" t="s">
        <v>63</v>
      </c>
      <c r="XM470" s="12">
        <f>XK470*1.4</f>
        <v>452.2</v>
      </c>
      <c r="XO470" s="316"/>
      <c r="XP470" s="19" t="s">
        <v>101</v>
      </c>
      <c r="XQ470" s="325" t="s">
        <v>843</v>
      </c>
      <c r="XT470" s="350">
        <f>SUM($F$1466)</f>
        <v>79</v>
      </c>
      <c r="XU470" s="19" t="s">
        <v>63</v>
      </c>
      <c r="XV470" s="12">
        <f>XT470*1.4</f>
        <v>110.6</v>
      </c>
      <c r="XX470" s="316"/>
      <c r="XY470" s="19" t="s">
        <v>101</v>
      </c>
      <c r="XZ470" s="347" t="s">
        <v>601</v>
      </c>
      <c r="YC470" s="350">
        <f>SUM($F$652)</f>
        <v>155</v>
      </c>
      <c r="YD470" s="19" t="s">
        <v>63</v>
      </c>
      <c r="YE470" s="12">
        <f>YC470*1.4</f>
        <v>217</v>
      </c>
      <c r="YG470" s="316"/>
      <c r="YH470" s="19" t="s">
        <v>101</v>
      </c>
      <c r="YI470" s="366" t="s">
        <v>606</v>
      </c>
      <c r="YL470" s="350">
        <f>SUM($F$590)</f>
        <v>32</v>
      </c>
      <c r="YM470" s="19" t="s">
        <v>63</v>
      </c>
      <c r="YN470" s="12">
        <f>YL470*1.4</f>
        <v>44.8</v>
      </c>
      <c r="YP470" s="316"/>
      <c r="YQ470" s="19" t="s">
        <v>101</v>
      </c>
      <c r="YR470" s="347" t="s">
        <v>522</v>
      </c>
      <c r="YU470" s="350">
        <f>SUM($F$755)</f>
        <v>67</v>
      </c>
      <c r="YV470" s="19" t="s">
        <v>63</v>
      </c>
      <c r="YW470" s="12">
        <f>YU470*1.4</f>
        <v>93.8</v>
      </c>
      <c r="YY470" s="316"/>
      <c r="YZ470" s="19" t="s">
        <v>101</v>
      </c>
      <c r="ZA470" s="347" t="s">
        <v>557</v>
      </c>
      <c r="ZD470" s="350">
        <f>SUM($F$552)</f>
        <v>16</v>
      </c>
      <c r="ZE470" s="19" t="s">
        <v>63</v>
      </c>
      <c r="ZF470" s="12">
        <f>ZD470*1.4</f>
        <v>22.4</v>
      </c>
      <c r="ZH470" s="316"/>
      <c r="ZI470" s="19" t="s">
        <v>101</v>
      </c>
      <c r="ZJ470" s="347" t="s">
        <v>557</v>
      </c>
      <c r="ZM470" s="350">
        <f>SUM($F$552)</f>
        <v>16</v>
      </c>
      <c r="ZN470" s="19" t="s">
        <v>63</v>
      </c>
      <c r="ZO470" s="12">
        <f>ZM470*1.4</f>
        <v>22.4</v>
      </c>
      <c r="ZQ470" s="316"/>
      <c r="ZR470" s="19" t="s">
        <v>101</v>
      </c>
      <c r="ZS470" s="347" t="s">
        <v>574</v>
      </c>
      <c r="ZV470" s="350">
        <f>SUM($F$897)</f>
        <v>9</v>
      </c>
      <c r="ZW470" s="19" t="s">
        <v>63</v>
      </c>
      <c r="ZX470" s="12">
        <f>ZV470*1.4</f>
        <v>12.6</v>
      </c>
      <c r="ZZ470" s="316"/>
      <c r="AAA470" s="394"/>
      <c r="AAB470" s="341"/>
      <c r="AAC470" s="395"/>
      <c r="AAD470" s="395"/>
      <c r="AAE470" s="396"/>
      <c r="AAF470" s="394"/>
      <c r="AAG470" s="267"/>
      <c r="AAH470" s="395"/>
      <c r="AAI470" s="395"/>
      <c r="AAJ470" s="394"/>
      <c r="AAK470" s="341"/>
      <c r="AAL470" s="395"/>
      <c r="AAM470" s="395"/>
      <c r="AAN470" s="396"/>
      <c r="AAO470" s="394"/>
      <c r="AAP470" s="267"/>
      <c r="AAQ470" s="395"/>
      <c r="AAR470" s="395"/>
      <c r="AAS470" s="394"/>
      <c r="AAT470" s="341"/>
      <c r="AAU470" s="395"/>
      <c r="AAV470" s="395"/>
      <c r="AAW470" s="396"/>
      <c r="AAX470" s="394"/>
      <c r="AAY470" s="267"/>
      <c r="AAZ470" s="395"/>
      <c r="ABA470" s="395"/>
      <c r="ABB470" s="394"/>
      <c r="ABC470" s="341"/>
      <c r="ABD470" s="395"/>
      <c r="ABE470" s="395"/>
      <c r="ABF470" s="396"/>
      <c r="ABG470" s="394"/>
      <c r="ABH470" s="267"/>
      <c r="ABI470" s="395"/>
      <c r="ABJ470" s="395"/>
      <c r="ABK470" s="394"/>
      <c r="ABL470" s="341"/>
      <c r="ABM470" s="395"/>
      <c r="ABN470" s="395"/>
      <c r="ABO470" s="396"/>
      <c r="ABP470" s="394"/>
      <c r="ABQ470" s="267"/>
      <c r="ABR470" s="395"/>
      <c r="ABS470" s="395"/>
      <c r="ABT470" s="394"/>
      <c r="ABU470" s="341"/>
      <c r="ABV470" s="395"/>
      <c r="ABW470" s="395"/>
      <c r="ABX470" s="396"/>
      <c r="ABY470" s="394"/>
      <c r="ABZ470" s="267"/>
      <c r="ACA470" s="395"/>
      <c r="ACB470" s="395"/>
      <c r="ACC470" s="394"/>
      <c r="ACD470" s="341"/>
      <c r="ACE470" s="395"/>
      <c r="ACF470" s="395"/>
      <c r="ACG470" s="396"/>
      <c r="ACH470" s="394"/>
      <c r="ACI470" s="267"/>
      <c r="ACJ470" s="395"/>
      <c r="ACK470" s="395"/>
      <c r="ACL470" s="394"/>
      <c r="ACM470" s="341"/>
      <c r="ACN470" s="395"/>
      <c r="ACO470" s="395"/>
      <c r="ACP470" s="396"/>
      <c r="ACQ470" s="394"/>
      <c r="ACR470" s="267"/>
      <c r="ACS470" s="395"/>
      <c r="ACT470" s="395"/>
      <c r="ACU470" s="394"/>
      <c r="ACV470" s="341"/>
      <c r="ACW470" s="395"/>
      <c r="ACX470" s="395"/>
      <c r="ACY470" s="396"/>
      <c r="ACZ470" s="394"/>
      <c r="ADA470" s="267"/>
      <c r="ADB470" s="395"/>
      <c r="ADC470" s="395"/>
      <c r="ADD470" s="394"/>
      <c r="ADE470" s="341"/>
      <c r="ADF470" s="395"/>
      <c r="ADG470" s="395"/>
      <c r="ADH470" s="396"/>
      <c r="ADI470" s="394"/>
      <c r="ADJ470" s="267"/>
      <c r="ADK470" s="395"/>
      <c r="ADL470" s="395"/>
      <c r="ADM470" s="394"/>
      <c r="ADN470" s="341"/>
      <c r="ADO470" s="395"/>
      <c r="ADP470" s="395"/>
      <c r="ADQ470" s="396"/>
      <c r="ADR470" s="394"/>
      <c r="ADS470" s="267"/>
      <c r="ADT470" s="395"/>
      <c r="ADU470" s="395"/>
      <c r="ADV470" s="394"/>
      <c r="ADW470" s="341"/>
      <c r="ADX470" s="395"/>
      <c r="ADY470" s="395"/>
      <c r="ADZ470" s="396"/>
      <c r="AEA470" s="394"/>
      <c r="AEB470" s="267"/>
      <c r="AEC470" s="395"/>
      <c r="AED470" s="395"/>
    </row>
    <row r="471" spans="1:810" s="20" customFormat="1" ht="15">
      <c r="A471" s="19" t="s">
        <v>102</v>
      </c>
      <c r="B471" s="347" t="s">
        <v>697</v>
      </c>
      <c r="D471" s="350"/>
      <c r="E471" s="350">
        <f>SUM($F$538)</f>
        <v>147</v>
      </c>
      <c r="F471" s="19" t="s">
        <v>65</v>
      </c>
      <c r="G471" s="12">
        <f>E471*1.3</f>
        <v>191.1</v>
      </c>
      <c r="H471" s="12"/>
      <c r="I471" s="21"/>
      <c r="J471" s="19" t="s">
        <v>102</v>
      </c>
      <c r="K471" s="347" t="s">
        <v>1142</v>
      </c>
      <c r="N471" s="350">
        <f>SUM($F$936)</f>
        <v>0</v>
      </c>
      <c r="O471" s="19" t="s">
        <v>65</v>
      </c>
      <c r="P471" s="12">
        <f>N471*1.3</f>
        <v>0</v>
      </c>
      <c r="Q471" s="12"/>
      <c r="R471" s="21"/>
      <c r="S471" s="19" t="s">
        <v>102</v>
      </c>
      <c r="T471" s="347" t="s">
        <v>843</v>
      </c>
      <c r="W471" s="350">
        <f>SUM($F$1466)</f>
        <v>79</v>
      </c>
      <c r="X471" s="19" t="s">
        <v>65</v>
      </c>
      <c r="Y471" s="12">
        <f>W471*1.3</f>
        <v>102.7</v>
      </c>
      <c r="Z471" s="12"/>
      <c r="AA471" s="21"/>
      <c r="AB471" s="19" t="s">
        <v>102</v>
      </c>
      <c r="AC471" s="347" t="s">
        <v>557</v>
      </c>
      <c r="AF471" s="350">
        <f>SUM($F$552)</f>
        <v>16</v>
      </c>
      <c r="AG471" s="19" t="s">
        <v>65</v>
      </c>
      <c r="AH471" s="12">
        <f>AF471*1.3</f>
        <v>20.8</v>
      </c>
      <c r="AI471" s="12"/>
      <c r="AJ471" s="21"/>
      <c r="AK471" s="19" t="s">
        <v>102</v>
      </c>
      <c r="AL471" s="347" t="s">
        <v>514</v>
      </c>
      <c r="AO471" s="350">
        <f>SUM($F$1113)</f>
        <v>323</v>
      </c>
      <c r="AP471" s="19" t="s">
        <v>65</v>
      </c>
      <c r="AQ471" s="12">
        <f>AO471*1.3</f>
        <v>419.90000000000003</v>
      </c>
      <c r="AR471" s="12"/>
      <c r="AS471" s="21"/>
      <c r="AT471" s="19" t="s">
        <v>102</v>
      </c>
      <c r="AU471" s="347" t="s">
        <v>514</v>
      </c>
      <c r="AX471" s="350">
        <f>SUM($F$1113)</f>
        <v>323</v>
      </c>
      <c r="AY471" s="19" t="s">
        <v>65</v>
      </c>
      <c r="AZ471" s="12">
        <f>AX471*1.3</f>
        <v>419.90000000000003</v>
      </c>
      <c r="BA471" s="12"/>
      <c r="BB471" s="21"/>
      <c r="BC471" s="19" t="s">
        <v>102</v>
      </c>
      <c r="BD471" s="347" t="s">
        <v>697</v>
      </c>
      <c r="BG471" s="350">
        <f>SUM($F$538)</f>
        <v>147</v>
      </c>
      <c r="BH471" s="19" t="s">
        <v>65</v>
      </c>
      <c r="BI471" s="12">
        <f>BG471*1.3</f>
        <v>191.1</v>
      </c>
      <c r="BJ471" s="12"/>
      <c r="BK471" s="21"/>
      <c r="BL471" s="19" t="s">
        <v>102</v>
      </c>
      <c r="BM471" s="347" t="s">
        <v>1785</v>
      </c>
      <c r="BP471" s="350">
        <f>SUM($F$1083)</f>
        <v>217</v>
      </c>
      <c r="BQ471" s="19" t="s">
        <v>65</v>
      </c>
      <c r="BR471" s="12">
        <f>BP471*1.3</f>
        <v>282.10000000000002</v>
      </c>
      <c r="BS471" s="12"/>
      <c r="BT471" s="21"/>
      <c r="BU471" s="19" t="s">
        <v>102</v>
      </c>
      <c r="BV471" s="347" t="s">
        <v>579</v>
      </c>
      <c r="BY471" s="350">
        <f>SUM($F$1324)</f>
        <v>146</v>
      </c>
      <c r="BZ471" s="19" t="s">
        <v>65</v>
      </c>
      <c r="CA471" s="12">
        <f>BY471*1.3</f>
        <v>189.8</v>
      </c>
      <c r="CB471" s="12"/>
      <c r="CC471" s="21"/>
      <c r="CD471" s="19" t="s">
        <v>102</v>
      </c>
      <c r="CE471" s="347" t="s">
        <v>663</v>
      </c>
      <c r="CH471" s="350">
        <f>SUM($F$1130)</f>
        <v>343</v>
      </c>
      <c r="CI471" s="19" t="s">
        <v>65</v>
      </c>
      <c r="CJ471" s="12">
        <f>CH471*1.3</f>
        <v>445.90000000000003</v>
      </c>
      <c r="CK471" s="12"/>
      <c r="CL471" s="21"/>
      <c r="CM471" s="19" t="s">
        <v>102</v>
      </c>
      <c r="CN471" s="347" t="s">
        <v>514</v>
      </c>
      <c r="CQ471" s="350">
        <f>SUM($F$1113)</f>
        <v>323</v>
      </c>
      <c r="CR471" s="19" t="s">
        <v>65</v>
      </c>
      <c r="CS471" s="12">
        <f>CQ471*1.3</f>
        <v>419.90000000000003</v>
      </c>
      <c r="CT471" s="12"/>
      <c r="CU471" s="21"/>
      <c r="CV471" s="19" t="s">
        <v>102</v>
      </c>
      <c r="CW471" s="347" t="s">
        <v>551</v>
      </c>
      <c r="CZ471" s="350">
        <f>SUM($F$1689)</f>
        <v>33</v>
      </c>
      <c r="DA471" s="19" t="s">
        <v>65</v>
      </c>
      <c r="DB471" s="12">
        <f>CZ471*1.3</f>
        <v>42.9</v>
      </c>
      <c r="DC471" s="12"/>
      <c r="DD471" s="21"/>
      <c r="DE471" s="19" t="s">
        <v>102</v>
      </c>
      <c r="DF471" s="347" t="s">
        <v>1092</v>
      </c>
      <c r="DI471" s="350">
        <f>SUM($F$1428)</f>
        <v>36</v>
      </c>
      <c r="DJ471" s="19" t="s">
        <v>65</v>
      </c>
      <c r="DK471" s="12">
        <f>DI471*1.3</f>
        <v>46.800000000000004</v>
      </c>
      <c r="DL471" s="12"/>
      <c r="DM471" s="21"/>
      <c r="DN471" s="19" t="s">
        <v>102</v>
      </c>
      <c r="DO471" s="347" t="s">
        <v>1785</v>
      </c>
      <c r="DR471" s="350">
        <f>SUM($F$1083)</f>
        <v>217</v>
      </c>
      <c r="DS471" s="19" t="s">
        <v>65</v>
      </c>
      <c r="DT471" s="12">
        <f>DR471*1.3</f>
        <v>282.10000000000002</v>
      </c>
      <c r="DU471" s="12"/>
      <c r="DV471" s="21"/>
      <c r="DW471" s="19" t="s">
        <v>102</v>
      </c>
      <c r="DX471" s="347" t="s">
        <v>697</v>
      </c>
      <c r="EA471" s="350">
        <f>SUM($F$538)</f>
        <v>147</v>
      </c>
      <c r="EB471" s="19" t="s">
        <v>65</v>
      </c>
      <c r="EC471" s="12">
        <f>EA471*1.3</f>
        <v>191.1</v>
      </c>
      <c r="ED471" s="12"/>
      <c r="EE471" s="21"/>
      <c r="EF471" s="19" t="s">
        <v>102</v>
      </c>
      <c r="EG471" s="347" t="s">
        <v>615</v>
      </c>
      <c r="EJ471" s="350">
        <f>SUM($F$1550)</f>
        <v>2</v>
      </c>
      <c r="EK471" s="19" t="s">
        <v>65</v>
      </c>
      <c r="EL471" s="12">
        <f>EJ471*1.3</f>
        <v>2.6</v>
      </c>
      <c r="EM471" s="12"/>
      <c r="EN471" s="21"/>
      <c r="EO471" s="19" t="s">
        <v>102</v>
      </c>
      <c r="EP471" s="347" t="s">
        <v>644</v>
      </c>
      <c r="ES471" s="350">
        <f>SUM($F$1450)</f>
        <v>28</v>
      </c>
      <c r="ET471" s="19" t="s">
        <v>65</v>
      </c>
      <c r="EU471" s="12">
        <f>ES471*1.3</f>
        <v>36.4</v>
      </c>
      <c r="EV471" s="12"/>
      <c r="EW471" s="21"/>
      <c r="EX471" s="19" t="s">
        <v>102</v>
      </c>
      <c r="EY471" s="368" t="s">
        <v>1207</v>
      </c>
      <c r="FB471" s="350">
        <f>SUM($F$1295)</f>
        <v>30</v>
      </c>
      <c r="FC471" s="19" t="s">
        <v>65</v>
      </c>
      <c r="FD471" s="12">
        <f>FB471*1.3</f>
        <v>39</v>
      </c>
      <c r="FE471" s="12"/>
      <c r="FF471" s="21"/>
      <c r="FG471" s="19" t="s">
        <v>102</v>
      </c>
      <c r="FH471" s="347" t="s">
        <v>569</v>
      </c>
      <c r="FK471" s="350">
        <f>SUM($F$722)</f>
        <v>173</v>
      </c>
      <c r="FL471" s="19" t="s">
        <v>65</v>
      </c>
      <c r="FM471" s="12">
        <f>FK471*1.3</f>
        <v>224.9</v>
      </c>
      <c r="FN471" s="12"/>
      <c r="FO471" s="21"/>
      <c r="FP471" s="19" t="s">
        <v>102</v>
      </c>
      <c r="FQ471" s="347" t="s">
        <v>507</v>
      </c>
      <c r="FT471" s="350">
        <f>SUM($F$963)</f>
        <v>32</v>
      </c>
      <c r="FU471" s="19" t="s">
        <v>65</v>
      </c>
      <c r="FV471" s="12">
        <f>FT471*1.3</f>
        <v>41.6</v>
      </c>
      <c r="FW471" s="12"/>
      <c r="FX471" s="21"/>
      <c r="FY471" s="19" t="s">
        <v>102</v>
      </c>
      <c r="FZ471" s="347" t="s">
        <v>615</v>
      </c>
      <c r="GC471" s="350">
        <f>SUM($F$1550)</f>
        <v>2</v>
      </c>
      <c r="GD471" s="19" t="s">
        <v>65</v>
      </c>
      <c r="GE471" s="12">
        <f>GC471*1.3</f>
        <v>2.6</v>
      </c>
      <c r="GF471" s="12"/>
      <c r="GG471" s="21"/>
      <c r="GH471" s="19" t="s">
        <v>102</v>
      </c>
      <c r="GI471" s="347" t="s">
        <v>514</v>
      </c>
      <c r="GL471" s="350">
        <f>SUM($F$1113)</f>
        <v>323</v>
      </c>
      <c r="GM471" s="19" t="s">
        <v>65</v>
      </c>
      <c r="GN471" s="12">
        <f>GL471*1.3</f>
        <v>419.90000000000003</v>
      </c>
      <c r="GO471" s="12"/>
      <c r="GP471" s="21"/>
      <c r="GQ471" s="19" t="s">
        <v>102</v>
      </c>
      <c r="GR471" s="347" t="s">
        <v>592</v>
      </c>
      <c r="GU471" s="350">
        <f>SUM($F$1224)</f>
        <v>0</v>
      </c>
      <c r="GV471" s="19" t="s">
        <v>65</v>
      </c>
      <c r="GW471" s="12">
        <f>GU471*1.3</f>
        <v>0</v>
      </c>
      <c r="GX471" s="12"/>
      <c r="GY471" s="21"/>
      <c r="GZ471" s="19" t="s">
        <v>102</v>
      </c>
      <c r="HA471" s="347" t="s">
        <v>592</v>
      </c>
      <c r="HD471" s="350">
        <f>SUM($F$1224)</f>
        <v>0</v>
      </c>
      <c r="HE471" s="19" t="s">
        <v>65</v>
      </c>
      <c r="HF471" s="12">
        <f>HD471*1.3</f>
        <v>0</v>
      </c>
      <c r="HG471" s="12"/>
      <c r="HH471" s="21"/>
      <c r="HI471" s="19" t="s">
        <v>102</v>
      </c>
      <c r="HJ471" s="347" t="s">
        <v>592</v>
      </c>
      <c r="HM471" s="350">
        <f>SUM($F$1224)</f>
        <v>0</v>
      </c>
      <c r="HN471" s="19" t="s">
        <v>65</v>
      </c>
      <c r="HO471" s="12">
        <f>HM471*1.3</f>
        <v>0</v>
      </c>
      <c r="HP471" s="12"/>
      <c r="HQ471" s="21"/>
      <c r="HR471" s="19" t="s">
        <v>102</v>
      </c>
      <c r="HS471" s="347" t="s">
        <v>1785</v>
      </c>
      <c r="HV471" s="350">
        <f>SUM($F$1083)</f>
        <v>217</v>
      </c>
      <c r="HW471" s="19" t="s">
        <v>65</v>
      </c>
      <c r="HX471" s="12">
        <f>HV471*1.3</f>
        <v>282.10000000000002</v>
      </c>
      <c r="HY471" s="12"/>
      <c r="HZ471" s="21"/>
      <c r="IA471" s="19" t="s">
        <v>102</v>
      </c>
      <c r="IB471" s="347" t="s">
        <v>790</v>
      </c>
      <c r="IE471" s="350">
        <f>SUM($F$1486)</f>
        <v>34</v>
      </c>
      <c r="IF471" s="19" t="s">
        <v>65</v>
      </c>
      <c r="IG471" s="12">
        <f>IE471*1.3</f>
        <v>44.2</v>
      </c>
      <c r="IH471" s="12"/>
      <c r="II471" s="21"/>
      <c r="IJ471" s="19" t="s">
        <v>102</v>
      </c>
      <c r="IK471" s="347" t="s">
        <v>711</v>
      </c>
      <c r="IN471" s="350">
        <f>SUM($F$783)</f>
        <v>138</v>
      </c>
      <c r="IO471" s="19" t="s">
        <v>65</v>
      </c>
      <c r="IP471" s="12">
        <f>IN471*1.3</f>
        <v>179.4</v>
      </c>
      <c r="IQ471" s="12"/>
      <c r="IR471" s="21"/>
      <c r="IS471" s="19" t="s">
        <v>102</v>
      </c>
      <c r="IT471" s="325" t="s">
        <v>189</v>
      </c>
      <c r="IW471" s="364" t="s">
        <v>189</v>
      </c>
      <c r="IX471" s="19" t="s">
        <v>65</v>
      </c>
      <c r="IY471" s="364" t="s">
        <v>189</v>
      </c>
      <c r="IZ471" s="12"/>
      <c r="JA471" s="21"/>
      <c r="JB471" s="19" t="s">
        <v>102</v>
      </c>
      <c r="JC471" s="347" t="s">
        <v>1092</v>
      </c>
      <c r="JF471" s="350">
        <f>SUM($F$1428)</f>
        <v>36</v>
      </c>
      <c r="JG471" s="19" t="s">
        <v>65</v>
      </c>
      <c r="JH471" s="12">
        <f>JF471*1.3</f>
        <v>46.800000000000004</v>
      </c>
      <c r="JI471" s="12"/>
      <c r="JJ471" s="21"/>
      <c r="JK471" s="19" t="s">
        <v>102</v>
      </c>
      <c r="JL471" s="347" t="s">
        <v>514</v>
      </c>
      <c r="JO471" s="350">
        <f>SUM($F$1113)</f>
        <v>323</v>
      </c>
      <c r="JP471" s="19" t="s">
        <v>65</v>
      </c>
      <c r="JQ471" s="12">
        <f>JO471*1.3</f>
        <v>419.90000000000003</v>
      </c>
      <c r="JR471" s="12"/>
      <c r="JS471" s="21"/>
      <c r="JT471" s="19" t="s">
        <v>102</v>
      </c>
      <c r="JU471" s="347" t="s">
        <v>1259</v>
      </c>
      <c r="JX471" s="350">
        <f>SUM($F$1400)</f>
        <v>16</v>
      </c>
      <c r="JY471" s="19" t="s">
        <v>65</v>
      </c>
      <c r="JZ471" s="12">
        <f>JX471*1.3</f>
        <v>20.8</v>
      </c>
      <c r="KA471" s="12"/>
      <c r="KB471" s="21"/>
      <c r="KC471" s="19" t="s">
        <v>102</v>
      </c>
      <c r="KD471" s="347" t="s">
        <v>1785</v>
      </c>
      <c r="KG471" s="350">
        <f>SUM($F$1083)</f>
        <v>217</v>
      </c>
      <c r="KH471" s="19" t="s">
        <v>65</v>
      </c>
      <c r="KI471" s="12">
        <f>KG471*1.3</f>
        <v>282.10000000000002</v>
      </c>
      <c r="KJ471" s="12"/>
      <c r="KK471" s="21"/>
      <c r="KL471" s="19" t="s">
        <v>102</v>
      </c>
      <c r="KM471" s="347" t="s">
        <v>601</v>
      </c>
      <c r="KP471" s="350">
        <f>SUM($F$652)</f>
        <v>155</v>
      </c>
      <c r="KQ471" s="19" t="s">
        <v>65</v>
      </c>
      <c r="KR471" s="12">
        <f>KP471*1.3</f>
        <v>201.5</v>
      </c>
      <c r="KS471" s="12"/>
      <c r="KT471" s="21"/>
      <c r="KU471" s="19" t="s">
        <v>102</v>
      </c>
      <c r="KV471" s="347" t="s">
        <v>569</v>
      </c>
      <c r="KY471" s="350">
        <f>SUM($F$722)</f>
        <v>173</v>
      </c>
      <c r="KZ471" s="19" t="s">
        <v>65</v>
      </c>
      <c r="LA471" s="12">
        <f>KY471*1.3</f>
        <v>224.9</v>
      </c>
      <c r="LB471" s="12"/>
      <c r="LC471" s="21"/>
      <c r="LD471" s="19" t="s">
        <v>102</v>
      </c>
      <c r="LE471" s="347" t="s">
        <v>569</v>
      </c>
      <c r="LH471" s="350">
        <f>SUM($F$722)</f>
        <v>173</v>
      </c>
      <c r="LI471" s="19" t="s">
        <v>65</v>
      </c>
      <c r="LJ471" s="12">
        <f>LH471*1.3</f>
        <v>224.9</v>
      </c>
      <c r="LK471" s="12"/>
      <c r="LL471" s="21"/>
      <c r="LM471" s="19" t="s">
        <v>102</v>
      </c>
      <c r="LN471" s="347" t="s">
        <v>569</v>
      </c>
      <c r="LQ471" s="350">
        <f>SUM($F$722)</f>
        <v>173</v>
      </c>
      <c r="LR471" s="19" t="s">
        <v>65</v>
      </c>
      <c r="LS471" s="12">
        <f>LQ471*1.3</f>
        <v>224.9</v>
      </c>
      <c r="LT471" s="12"/>
      <c r="LU471" s="21"/>
      <c r="LV471" s="19" t="s">
        <v>102</v>
      </c>
      <c r="LW471" s="347" t="s">
        <v>522</v>
      </c>
      <c r="LZ471" s="350">
        <f>SUM($F$755)</f>
        <v>67</v>
      </c>
      <c r="MA471" s="19" t="s">
        <v>65</v>
      </c>
      <c r="MB471" s="12">
        <f>LZ471*1.3</f>
        <v>87.100000000000009</v>
      </c>
      <c r="MC471" s="12"/>
      <c r="MD471" s="21"/>
      <c r="ME471" s="19" t="s">
        <v>102</v>
      </c>
      <c r="MF471" s="347" t="s">
        <v>557</v>
      </c>
      <c r="MI471" s="350">
        <f>SUM($F$552)</f>
        <v>16</v>
      </c>
      <c r="MJ471" s="19" t="s">
        <v>65</v>
      </c>
      <c r="MK471" s="12">
        <f>MI471*1.3</f>
        <v>20.8</v>
      </c>
      <c r="ML471" s="12"/>
      <c r="MM471" s="21"/>
      <c r="MN471" s="19" t="s">
        <v>102</v>
      </c>
      <c r="MO471" s="347" t="s">
        <v>794</v>
      </c>
      <c r="MR471" s="350">
        <f>SUM($F$1696)</f>
        <v>15</v>
      </c>
      <c r="MS471" s="19" t="s">
        <v>65</v>
      </c>
      <c r="MT471" s="12">
        <f>MR471*1.3</f>
        <v>19.5</v>
      </c>
      <c r="MU471" s="12"/>
      <c r="MV471" s="21"/>
      <c r="MW471" s="19" t="s">
        <v>102</v>
      </c>
      <c r="MX471" s="347" t="s">
        <v>601</v>
      </c>
      <c r="NA471" s="350">
        <f>SUM($F$652)</f>
        <v>155</v>
      </c>
      <c r="NB471" s="19" t="s">
        <v>65</v>
      </c>
      <c r="NC471" s="12">
        <f>NA471*1.3</f>
        <v>201.5</v>
      </c>
      <c r="ND471" s="12"/>
      <c r="NE471" s="21"/>
      <c r="NF471" s="19" t="s">
        <v>102</v>
      </c>
      <c r="NG471" s="347" t="s">
        <v>601</v>
      </c>
      <c r="NJ471" s="350">
        <f>SUM($F$652)</f>
        <v>155</v>
      </c>
      <c r="NK471" s="19" t="s">
        <v>65</v>
      </c>
      <c r="NL471" s="12">
        <f>NJ471*1.3</f>
        <v>201.5</v>
      </c>
      <c r="NM471" s="12"/>
      <c r="NN471" s="21"/>
      <c r="NO471" s="19" t="s">
        <v>102</v>
      </c>
      <c r="NP471" s="347" t="s">
        <v>697</v>
      </c>
      <c r="NS471" s="350">
        <f>SUM($F$538)</f>
        <v>147</v>
      </c>
      <c r="NT471" s="19" t="s">
        <v>65</v>
      </c>
      <c r="NU471" s="12">
        <f>NS471*1.3</f>
        <v>191.1</v>
      </c>
      <c r="NV471" s="12"/>
      <c r="NW471" s="21"/>
      <c r="NX471" s="19" t="s">
        <v>102</v>
      </c>
      <c r="NY471" s="347" t="s">
        <v>557</v>
      </c>
      <c r="OB471" s="350">
        <f>SUM($F$552)</f>
        <v>16</v>
      </c>
      <c r="OC471" s="19" t="s">
        <v>65</v>
      </c>
      <c r="OD471" s="12">
        <f>OB471*1.3</f>
        <v>20.8</v>
      </c>
      <c r="OE471" s="12"/>
      <c r="OF471" s="21"/>
      <c r="OG471" s="19" t="s">
        <v>102</v>
      </c>
      <c r="OH471" s="347" t="s">
        <v>592</v>
      </c>
      <c r="OK471" s="350">
        <f>SUM($F$1224)</f>
        <v>0</v>
      </c>
      <c r="OL471" s="19" t="s">
        <v>65</v>
      </c>
      <c r="OM471" s="12">
        <f>OK471*1.3</f>
        <v>0</v>
      </c>
      <c r="ON471" s="12"/>
      <c r="OO471" s="21"/>
      <c r="OP471" s="19" t="s">
        <v>102</v>
      </c>
      <c r="OQ471" s="347" t="s">
        <v>537</v>
      </c>
      <c r="OT471" s="350">
        <f>SUM($F$938)</f>
        <v>8</v>
      </c>
      <c r="OU471" s="19" t="s">
        <v>65</v>
      </c>
      <c r="OV471" s="12">
        <f>OT471*1.3</f>
        <v>10.4</v>
      </c>
      <c r="OW471" s="12"/>
      <c r="OX471" s="21"/>
      <c r="OY471" s="19" t="s">
        <v>102</v>
      </c>
      <c r="OZ471" s="347" t="s">
        <v>670</v>
      </c>
      <c r="PC471" s="350">
        <f>SUM($F$973)</f>
        <v>50</v>
      </c>
      <c r="PD471" s="19" t="s">
        <v>65</v>
      </c>
      <c r="PE471" s="12">
        <f>PC471*1.3</f>
        <v>65</v>
      </c>
      <c r="PF471" s="12"/>
      <c r="PG471" s="21"/>
      <c r="PH471" s="19" t="s">
        <v>102</v>
      </c>
      <c r="PI471" s="347" t="s">
        <v>865</v>
      </c>
      <c r="PL471" s="350">
        <f>SUM($F$1063)</f>
        <v>26</v>
      </c>
      <c r="PM471" s="19" t="s">
        <v>65</v>
      </c>
      <c r="PN471" s="12">
        <f>PL471*1.3</f>
        <v>33.800000000000004</v>
      </c>
      <c r="PO471" s="12"/>
      <c r="PP471" s="21"/>
      <c r="PQ471" s="19" t="s">
        <v>102</v>
      </c>
      <c r="PR471" s="347" t="s">
        <v>601</v>
      </c>
      <c r="PU471" s="350">
        <f>SUM($F$652)</f>
        <v>155</v>
      </c>
      <c r="PV471" s="19" t="s">
        <v>65</v>
      </c>
      <c r="PW471" s="12">
        <f>PU471*1.3</f>
        <v>201.5</v>
      </c>
      <c r="PX471" s="12"/>
      <c r="PY471" s="21"/>
      <c r="PZ471" s="19" t="s">
        <v>102</v>
      </c>
      <c r="QA471" s="325" t="s">
        <v>189</v>
      </c>
      <c r="QD471" s="364" t="s">
        <v>189</v>
      </c>
      <c r="QE471" s="19" t="s">
        <v>65</v>
      </c>
      <c r="QF471" s="364" t="s">
        <v>189</v>
      </c>
      <c r="QG471" s="12"/>
      <c r="QH471" s="21"/>
      <c r="QI471" s="19" t="s">
        <v>102</v>
      </c>
      <c r="QJ471" s="347" t="s">
        <v>601</v>
      </c>
      <c r="QM471" s="350">
        <f>SUM($F$652)</f>
        <v>155</v>
      </c>
      <c r="QN471" s="19" t="s">
        <v>65</v>
      </c>
      <c r="QO471" s="12">
        <f>QM471*1.3</f>
        <v>201.5</v>
      </c>
      <c r="QP471" s="12"/>
      <c r="QQ471" s="21"/>
      <c r="QR471" s="19" t="s">
        <v>102</v>
      </c>
      <c r="QS471" s="368" t="s">
        <v>934</v>
      </c>
      <c r="QV471" s="350">
        <f>SUM($F$1517)</f>
        <v>0</v>
      </c>
      <c r="QW471" s="19" t="s">
        <v>65</v>
      </c>
      <c r="QX471" s="12">
        <f>QV471*1.3</f>
        <v>0</v>
      </c>
      <c r="QY471" s="12"/>
      <c r="QZ471" s="21"/>
      <c r="RA471" s="19" t="s">
        <v>102</v>
      </c>
      <c r="RB471" s="347" t="s">
        <v>518</v>
      </c>
      <c r="RE471" s="350">
        <f>SUM($F$1009)</f>
        <v>81</v>
      </c>
      <c r="RF471" s="19" t="s">
        <v>65</v>
      </c>
      <c r="RG471" s="12">
        <f>RE471*1.3</f>
        <v>105.3</v>
      </c>
      <c r="RH471" s="12"/>
      <c r="RI471" s="21"/>
      <c r="RJ471" s="19" t="s">
        <v>102</v>
      </c>
      <c r="RK471" s="347" t="s">
        <v>522</v>
      </c>
      <c r="RN471" s="350">
        <f>SUM($F$755)</f>
        <v>67</v>
      </c>
      <c r="RO471" s="19" t="s">
        <v>65</v>
      </c>
      <c r="RP471" s="12">
        <f>RN471*1.3</f>
        <v>87.100000000000009</v>
      </c>
      <c r="RQ471" s="12"/>
      <c r="RR471" s="21"/>
      <c r="RS471" s="19" t="s">
        <v>102</v>
      </c>
      <c r="RT471" s="325" t="s">
        <v>189</v>
      </c>
      <c r="RW471" s="364" t="s">
        <v>189</v>
      </c>
      <c r="RX471" s="19" t="s">
        <v>65</v>
      </c>
      <c r="RY471" s="364" t="s">
        <v>189</v>
      </c>
      <c r="SA471" s="316"/>
      <c r="SB471" s="19" t="s">
        <v>102</v>
      </c>
      <c r="SC471" s="325" t="s">
        <v>189</v>
      </c>
      <c r="SF471" s="364" t="s">
        <v>189</v>
      </c>
      <c r="SG471" s="19" t="s">
        <v>65</v>
      </c>
      <c r="SH471" s="364" t="s">
        <v>189</v>
      </c>
      <c r="SJ471" s="316"/>
      <c r="SK471" s="19" t="s">
        <v>102</v>
      </c>
      <c r="SL471" s="325" t="s">
        <v>189</v>
      </c>
      <c r="SO471" s="364" t="s">
        <v>189</v>
      </c>
      <c r="SP471" s="19" t="s">
        <v>65</v>
      </c>
      <c r="SQ471" s="364" t="s">
        <v>189</v>
      </c>
      <c r="SS471" s="316"/>
      <c r="ST471" s="19" t="s">
        <v>102</v>
      </c>
      <c r="SU471" s="325" t="s">
        <v>189</v>
      </c>
      <c r="SX471" s="364" t="s">
        <v>189</v>
      </c>
      <c r="SY471" s="19" t="s">
        <v>65</v>
      </c>
      <c r="SZ471" s="364" t="s">
        <v>189</v>
      </c>
      <c r="TB471" s="316"/>
      <c r="TC471" s="19" t="s">
        <v>102</v>
      </c>
      <c r="TD471" s="347" t="s">
        <v>1151</v>
      </c>
      <c r="TG471" s="350">
        <f>SUM($F$1665)</f>
        <v>0</v>
      </c>
      <c r="TH471" s="19" t="s">
        <v>65</v>
      </c>
      <c r="TI471" s="12">
        <f>TG471*1.3</f>
        <v>0</v>
      </c>
      <c r="TK471" s="316"/>
      <c r="TL471" s="19" t="s">
        <v>102</v>
      </c>
      <c r="TM471" s="347" t="s">
        <v>551</v>
      </c>
      <c r="TP471" s="350">
        <f>SUM($F$1689)</f>
        <v>33</v>
      </c>
      <c r="TQ471" s="19" t="s">
        <v>65</v>
      </c>
      <c r="TR471" s="12">
        <f>TP471*1.3</f>
        <v>42.9</v>
      </c>
      <c r="TT471" s="316"/>
      <c r="TU471" s="19" t="s">
        <v>102</v>
      </c>
      <c r="TV471" s="347" t="s">
        <v>592</v>
      </c>
      <c r="TY471" s="350">
        <f>SUM($F$1224)</f>
        <v>0</v>
      </c>
      <c r="TZ471" s="19" t="s">
        <v>65</v>
      </c>
      <c r="UA471" s="12">
        <f>TY471*1.3</f>
        <v>0</v>
      </c>
      <c r="UC471" s="316"/>
      <c r="UD471" s="19" t="s">
        <v>102</v>
      </c>
      <c r="UE471" s="361" t="s">
        <v>544</v>
      </c>
      <c r="UH471" s="350">
        <f>SUM($F$657)</f>
        <v>56</v>
      </c>
      <c r="UI471" s="19" t="s">
        <v>65</v>
      </c>
      <c r="UJ471" s="12">
        <f>UH471*1.3</f>
        <v>72.8</v>
      </c>
      <c r="UL471" s="316"/>
      <c r="UM471" s="19" t="s">
        <v>102</v>
      </c>
      <c r="UN471" s="358" t="s">
        <v>523</v>
      </c>
      <c r="UQ471" s="350">
        <f>SUM($F$1465)</f>
        <v>40</v>
      </c>
      <c r="UR471" s="19" t="s">
        <v>65</v>
      </c>
      <c r="US471" s="12">
        <f>UQ471*1.3</f>
        <v>52</v>
      </c>
      <c r="UU471" s="316"/>
      <c r="UV471" s="19" t="s">
        <v>102</v>
      </c>
      <c r="UW471" s="347" t="s">
        <v>711</v>
      </c>
      <c r="UZ471" s="350">
        <f>SUM($F$783)</f>
        <v>138</v>
      </c>
      <c r="VA471" s="19" t="s">
        <v>65</v>
      </c>
      <c r="VB471" s="12">
        <f>UZ471*1.3</f>
        <v>179.4</v>
      </c>
      <c r="VD471" s="316"/>
      <c r="VE471" s="19" t="s">
        <v>102</v>
      </c>
      <c r="VF471" s="347" t="s">
        <v>557</v>
      </c>
      <c r="VI471" s="350">
        <f>SUM($F$552)</f>
        <v>16</v>
      </c>
      <c r="VJ471" s="19" t="s">
        <v>65</v>
      </c>
      <c r="VK471" s="12">
        <f>VI471*1.3</f>
        <v>20.8</v>
      </c>
      <c r="VM471" s="316"/>
      <c r="VN471" s="19" t="s">
        <v>102</v>
      </c>
      <c r="VO471" s="325" t="s">
        <v>537</v>
      </c>
      <c r="VR471" s="350">
        <f>SUM($F$938)</f>
        <v>8</v>
      </c>
      <c r="VS471" s="19" t="s">
        <v>65</v>
      </c>
      <c r="VT471" s="12">
        <f>VR471*1.3</f>
        <v>10.4</v>
      </c>
      <c r="VV471" s="316"/>
      <c r="VW471" s="19" t="s">
        <v>102</v>
      </c>
      <c r="VX471" s="347" t="s">
        <v>514</v>
      </c>
      <c r="WA471" s="350">
        <f>SUM($F$1113)</f>
        <v>323</v>
      </c>
      <c r="WB471" s="19" t="s">
        <v>65</v>
      </c>
      <c r="WC471" s="12">
        <f>WA471*1.3</f>
        <v>419.90000000000003</v>
      </c>
      <c r="WE471" s="316"/>
      <c r="WF471" s="19" t="s">
        <v>102</v>
      </c>
      <c r="WG471" s="347" t="s">
        <v>663</v>
      </c>
      <c r="WJ471" s="350">
        <f>SUM($F$1130)</f>
        <v>343</v>
      </c>
      <c r="WK471" s="19" t="s">
        <v>65</v>
      </c>
      <c r="WL471" s="12">
        <f>WJ471*1.3</f>
        <v>445.90000000000003</v>
      </c>
      <c r="WN471" s="316"/>
      <c r="WO471" s="19" t="s">
        <v>102</v>
      </c>
      <c r="WP471" s="347" t="s">
        <v>601</v>
      </c>
      <c r="WS471" s="350">
        <f>SUM($F$652)</f>
        <v>155</v>
      </c>
      <c r="WT471" s="19" t="s">
        <v>65</v>
      </c>
      <c r="WU471" s="12">
        <f>WS471*1.3</f>
        <v>201.5</v>
      </c>
      <c r="WW471" s="316"/>
      <c r="WX471" s="19" t="s">
        <v>102</v>
      </c>
      <c r="WY471" s="347" t="s">
        <v>620</v>
      </c>
      <c r="XB471" s="350">
        <f>SUM($F$1429)</f>
        <v>77</v>
      </c>
      <c r="XC471" s="19" t="s">
        <v>65</v>
      </c>
      <c r="XD471" s="12">
        <f>XB471*1.3</f>
        <v>100.10000000000001</v>
      </c>
      <c r="XF471" s="316"/>
      <c r="XG471" s="19" t="s">
        <v>102</v>
      </c>
      <c r="XH471" s="347" t="s">
        <v>523</v>
      </c>
      <c r="XK471" s="350">
        <f>SUM($F$1465)</f>
        <v>40</v>
      </c>
      <c r="XL471" s="19" t="s">
        <v>65</v>
      </c>
      <c r="XM471" s="12">
        <f>XK471*1.3</f>
        <v>52</v>
      </c>
      <c r="XO471" s="316"/>
      <c r="XP471" s="19" t="s">
        <v>102</v>
      </c>
      <c r="XQ471" s="325" t="s">
        <v>569</v>
      </c>
      <c r="XT471" s="350">
        <f>SUM($F$722)</f>
        <v>173</v>
      </c>
      <c r="XU471" s="19" t="s">
        <v>65</v>
      </c>
      <c r="XV471" s="12">
        <f>XT471*1.3</f>
        <v>224.9</v>
      </c>
      <c r="XX471" s="316"/>
      <c r="XY471" s="19" t="s">
        <v>102</v>
      </c>
      <c r="XZ471" s="347" t="s">
        <v>934</v>
      </c>
      <c r="YC471" s="350">
        <f>SUM($F$1517)</f>
        <v>0</v>
      </c>
      <c r="YD471" s="19" t="s">
        <v>65</v>
      </c>
      <c r="YE471" s="12">
        <f>YC471*1.3</f>
        <v>0</v>
      </c>
      <c r="YG471" s="316"/>
      <c r="YH471" s="19" t="s">
        <v>102</v>
      </c>
      <c r="YI471" s="366" t="s">
        <v>843</v>
      </c>
      <c r="YL471" s="350">
        <f>SUM($F$1466)</f>
        <v>79</v>
      </c>
      <c r="YM471" s="19" t="s">
        <v>65</v>
      </c>
      <c r="YN471" s="12">
        <f>YL471*1.3</f>
        <v>102.7</v>
      </c>
      <c r="YP471" s="316"/>
      <c r="YQ471" s="19" t="s">
        <v>102</v>
      </c>
      <c r="YR471" s="347" t="s">
        <v>663</v>
      </c>
      <c r="YU471" s="350">
        <f>SUM($F$1130)</f>
        <v>343</v>
      </c>
      <c r="YV471" s="19" t="s">
        <v>65</v>
      </c>
      <c r="YW471" s="12">
        <f>YU471*1.3</f>
        <v>445.90000000000003</v>
      </c>
      <c r="YY471" s="316"/>
      <c r="YZ471" s="19" t="s">
        <v>102</v>
      </c>
      <c r="ZA471" s="347" t="s">
        <v>522</v>
      </c>
      <c r="ZD471" s="350">
        <f>SUM($F$755)</f>
        <v>67</v>
      </c>
      <c r="ZE471" s="19" t="s">
        <v>65</v>
      </c>
      <c r="ZF471" s="12">
        <f>ZD471*1.3</f>
        <v>87.100000000000009</v>
      </c>
      <c r="ZH471" s="316"/>
      <c r="ZI471" s="19" t="s">
        <v>102</v>
      </c>
      <c r="ZJ471" s="347" t="s">
        <v>522</v>
      </c>
      <c r="ZM471" s="350">
        <f>SUM($F$755)</f>
        <v>67</v>
      </c>
      <c r="ZN471" s="19" t="s">
        <v>65</v>
      </c>
      <c r="ZO471" s="12">
        <f>ZM471*1.3</f>
        <v>87.100000000000009</v>
      </c>
      <c r="ZQ471" s="316"/>
      <c r="ZR471" s="19" t="s">
        <v>102</v>
      </c>
      <c r="ZS471" s="347" t="s">
        <v>1092</v>
      </c>
      <c r="ZV471" s="350">
        <f>SUM($F$1428)</f>
        <v>36</v>
      </c>
      <c r="ZW471" s="19" t="s">
        <v>65</v>
      </c>
      <c r="ZX471" s="12">
        <f>ZV471*1.3</f>
        <v>46.800000000000004</v>
      </c>
      <c r="ZZ471" s="316"/>
      <c r="AAA471" s="394"/>
      <c r="AAB471" s="341"/>
      <c r="AAC471" s="395"/>
      <c r="AAD471" s="395"/>
      <c r="AAE471" s="396"/>
      <c r="AAF471" s="394"/>
      <c r="AAG471" s="267"/>
      <c r="AAH471" s="395"/>
      <c r="AAI471" s="395"/>
      <c r="AAJ471" s="394"/>
      <c r="AAK471" s="341"/>
      <c r="AAL471" s="395"/>
      <c r="AAM471" s="395"/>
      <c r="AAN471" s="396"/>
      <c r="AAO471" s="394"/>
      <c r="AAP471" s="267"/>
      <c r="AAQ471" s="395"/>
      <c r="AAR471" s="395"/>
      <c r="AAS471" s="394"/>
      <c r="AAT471" s="341"/>
      <c r="AAU471" s="395"/>
      <c r="AAV471" s="395"/>
      <c r="AAW471" s="396"/>
      <c r="AAX471" s="394"/>
      <c r="AAY471" s="267"/>
      <c r="AAZ471" s="395"/>
      <c r="ABA471" s="395"/>
      <c r="ABB471" s="394"/>
      <c r="ABC471" s="341"/>
      <c r="ABD471" s="395"/>
      <c r="ABE471" s="395"/>
      <c r="ABF471" s="396"/>
      <c r="ABG471" s="394"/>
      <c r="ABH471" s="267"/>
      <c r="ABI471" s="395"/>
      <c r="ABJ471" s="395"/>
      <c r="ABK471" s="394"/>
      <c r="ABL471" s="341"/>
      <c r="ABM471" s="395"/>
      <c r="ABN471" s="395"/>
      <c r="ABO471" s="396"/>
      <c r="ABP471" s="394"/>
      <c r="ABQ471" s="267"/>
      <c r="ABR471" s="395"/>
      <c r="ABS471" s="395"/>
      <c r="ABT471" s="394"/>
      <c r="ABU471" s="341"/>
      <c r="ABV471" s="395"/>
      <c r="ABW471" s="395"/>
      <c r="ABX471" s="396"/>
      <c r="ABY471" s="394"/>
      <c r="ABZ471" s="267"/>
      <c r="ACA471" s="395"/>
      <c r="ACB471" s="395"/>
      <c r="ACC471" s="394"/>
      <c r="ACD471" s="341"/>
      <c r="ACE471" s="395"/>
      <c r="ACF471" s="395"/>
      <c r="ACG471" s="396"/>
      <c r="ACH471" s="394"/>
      <c r="ACI471" s="267"/>
      <c r="ACJ471" s="395"/>
      <c r="ACK471" s="395"/>
      <c r="ACL471" s="394"/>
      <c r="ACM471" s="341"/>
      <c r="ACN471" s="395"/>
      <c r="ACO471" s="395"/>
      <c r="ACP471" s="396"/>
      <c r="ACQ471" s="394"/>
      <c r="ACR471" s="267"/>
      <c r="ACS471" s="395"/>
      <c r="ACT471" s="395"/>
      <c r="ACU471" s="394"/>
      <c r="ACV471" s="341"/>
      <c r="ACW471" s="395"/>
      <c r="ACX471" s="395"/>
      <c r="ACY471" s="396"/>
      <c r="ACZ471" s="394"/>
      <c r="ADA471" s="267"/>
      <c r="ADB471" s="395"/>
      <c r="ADC471" s="395"/>
      <c r="ADD471" s="394"/>
      <c r="ADE471" s="341"/>
      <c r="ADF471" s="395"/>
      <c r="ADG471" s="395"/>
      <c r="ADH471" s="396"/>
      <c r="ADI471" s="394"/>
      <c r="ADJ471" s="267"/>
      <c r="ADK471" s="395"/>
      <c r="ADL471" s="395"/>
      <c r="ADM471" s="394"/>
      <c r="ADN471" s="341"/>
      <c r="ADO471" s="395"/>
      <c r="ADP471" s="395"/>
      <c r="ADQ471" s="396"/>
      <c r="ADR471" s="394"/>
      <c r="ADS471" s="267"/>
      <c r="ADT471" s="395"/>
      <c r="ADU471" s="395"/>
      <c r="ADV471" s="394"/>
      <c r="ADW471" s="341"/>
      <c r="ADX471" s="395"/>
      <c r="ADY471" s="395"/>
      <c r="ADZ471" s="396"/>
      <c r="AEA471" s="394"/>
      <c r="AEB471" s="267"/>
      <c r="AEC471" s="395"/>
      <c r="AED471" s="395"/>
    </row>
    <row r="472" spans="1:810" s="20" customFormat="1" ht="15">
      <c r="A472" s="19" t="s">
        <v>103</v>
      </c>
      <c r="B472" s="347" t="s">
        <v>1142</v>
      </c>
      <c r="D472" s="350"/>
      <c r="E472" s="350">
        <f>SUM($F$936)</f>
        <v>0</v>
      </c>
      <c r="F472" s="19" t="s">
        <v>67</v>
      </c>
      <c r="G472" s="12">
        <f>E472*1.2</f>
        <v>0</v>
      </c>
      <c r="H472" s="12"/>
      <c r="I472" s="21"/>
      <c r="J472" s="19" t="s">
        <v>103</v>
      </c>
      <c r="K472" s="347" t="s">
        <v>514</v>
      </c>
      <c r="N472" s="350">
        <f>SUM($F$1113)</f>
        <v>323</v>
      </c>
      <c r="O472" s="19" t="s">
        <v>67</v>
      </c>
      <c r="P472" s="12">
        <f>N472*1.2</f>
        <v>387.59999999999997</v>
      </c>
      <c r="Q472" s="12"/>
      <c r="R472" s="21"/>
      <c r="S472" s="19" t="s">
        <v>103</v>
      </c>
      <c r="T472" s="347" t="s">
        <v>697</v>
      </c>
      <c r="W472" s="350">
        <f>SUM($F$538)</f>
        <v>147</v>
      </c>
      <c r="X472" s="19" t="s">
        <v>67</v>
      </c>
      <c r="Y472" s="12">
        <f>W472*1.2</f>
        <v>176.4</v>
      </c>
      <c r="Z472" s="12"/>
      <c r="AA472" s="21"/>
      <c r="AB472" s="19" t="s">
        <v>103</v>
      </c>
      <c r="AC472" s="347" t="s">
        <v>697</v>
      </c>
      <c r="AF472" s="350">
        <f>SUM($F$538)</f>
        <v>147</v>
      </c>
      <c r="AG472" s="19" t="s">
        <v>67</v>
      </c>
      <c r="AH472" s="12">
        <f>AF472*1.2</f>
        <v>176.4</v>
      </c>
      <c r="AI472" s="12"/>
      <c r="AJ472" s="21"/>
      <c r="AK472" s="19" t="s">
        <v>103</v>
      </c>
      <c r="AL472" s="347" t="s">
        <v>696</v>
      </c>
      <c r="AO472" s="350">
        <f>SUM($F$1403)</f>
        <v>67</v>
      </c>
      <c r="AP472" s="19" t="s">
        <v>67</v>
      </c>
      <c r="AQ472" s="12">
        <f>AO472*1.2</f>
        <v>80.399999999999991</v>
      </c>
      <c r="AR472" s="12"/>
      <c r="AS472" s="21"/>
      <c r="AT472" s="19" t="s">
        <v>103</v>
      </c>
      <c r="AU472" s="347" t="s">
        <v>507</v>
      </c>
      <c r="AX472" s="350">
        <f>SUM($F$963)</f>
        <v>32</v>
      </c>
      <c r="AY472" s="19" t="s">
        <v>67</v>
      </c>
      <c r="AZ472" s="12">
        <f>AX472*1.2</f>
        <v>38.4</v>
      </c>
      <c r="BA472" s="12"/>
      <c r="BB472" s="21"/>
      <c r="BC472" s="19" t="s">
        <v>103</v>
      </c>
      <c r="BD472" s="347" t="s">
        <v>556</v>
      </c>
      <c r="BG472" s="350">
        <f>SUM($F$594)</f>
        <v>22</v>
      </c>
      <c r="BH472" s="19" t="s">
        <v>67</v>
      </c>
      <c r="BI472" s="12">
        <f>BG472*1.2</f>
        <v>26.4</v>
      </c>
      <c r="BJ472" s="12"/>
      <c r="BK472" s="21"/>
      <c r="BL472" s="19" t="s">
        <v>103</v>
      </c>
      <c r="BM472" s="347" t="s">
        <v>494</v>
      </c>
      <c r="BP472" s="350">
        <f>SUM($F$1116)</f>
        <v>4</v>
      </c>
      <c r="BQ472" s="19" t="s">
        <v>67</v>
      </c>
      <c r="BR472" s="12">
        <f>BP472*1.2</f>
        <v>4.8</v>
      </c>
      <c r="BS472" s="12"/>
      <c r="BT472" s="21"/>
      <c r="BU472" s="19" t="s">
        <v>103</v>
      </c>
      <c r="BV472" s="347" t="s">
        <v>644</v>
      </c>
      <c r="BY472" s="350">
        <f>SUM($F$1450)</f>
        <v>28</v>
      </c>
      <c r="BZ472" s="19" t="s">
        <v>67</v>
      </c>
      <c r="CA472" s="12">
        <f>BY472*1.2</f>
        <v>33.6</v>
      </c>
      <c r="CB472" s="12"/>
      <c r="CC472" s="21"/>
      <c r="CD472" s="19" t="s">
        <v>103</v>
      </c>
      <c r="CE472" s="347" t="s">
        <v>843</v>
      </c>
      <c r="CH472" s="350">
        <f>SUM($F$1466)</f>
        <v>79</v>
      </c>
      <c r="CI472" s="19" t="s">
        <v>67</v>
      </c>
      <c r="CJ472" s="12">
        <f>CH472*1.2</f>
        <v>94.8</v>
      </c>
      <c r="CK472" s="12"/>
      <c r="CL472" s="21"/>
      <c r="CM472" s="19" t="s">
        <v>103</v>
      </c>
      <c r="CN472" s="347" t="s">
        <v>933</v>
      </c>
      <c r="CQ472" s="350">
        <f>SUM($F$1378)</f>
        <v>0</v>
      </c>
      <c r="CR472" s="19" t="s">
        <v>67</v>
      </c>
      <c r="CS472" s="12">
        <f>CQ472*1.2</f>
        <v>0</v>
      </c>
      <c r="CT472" s="12"/>
      <c r="CU472" s="21"/>
      <c r="CV472" s="19" t="s">
        <v>103</v>
      </c>
      <c r="CW472" s="347" t="s">
        <v>956</v>
      </c>
      <c r="CZ472" s="350">
        <f>SUM($F$1679)</f>
        <v>0</v>
      </c>
      <c r="DA472" s="19" t="s">
        <v>67</v>
      </c>
      <c r="DB472" s="12">
        <f>CZ472*1.2</f>
        <v>0</v>
      </c>
      <c r="DC472" s="12"/>
      <c r="DD472" s="21"/>
      <c r="DE472" s="19" t="s">
        <v>103</v>
      </c>
      <c r="DF472" s="347" t="s">
        <v>1785</v>
      </c>
      <c r="DI472" s="350">
        <f>SUM($F$1083)</f>
        <v>217</v>
      </c>
      <c r="DJ472" s="19" t="s">
        <v>67</v>
      </c>
      <c r="DK472" s="12">
        <f>DI472*1.2</f>
        <v>260.39999999999998</v>
      </c>
      <c r="DL472" s="12"/>
      <c r="DM472" s="21"/>
      <c r="DN472" s="19" t="s">
        <v>103</v>
      </c>
      <c r="DO472" s="347" t="s">
        <v>514</v>
      </c>
      <c r="DR472" s="350">
        <f>SUM($F$1113)</f>
        <v>323</v>
      </c>
      <c r="DS472" s="19" t="s">
        <v>67</v>
      </c>
      <c r="DT472" s="12">
        <f>DR472*1.2</f>
        <v>387.59999999999997</v>
      </c>
      <c r="DU472" s="12"/>
      <c r="DV472" s="21"/>
      <c r="DW472" s="19" t="s">
        <v>103</v>
      </c>
      <c r="DX472" s="347" t="s">
        <v>1785</v>
      </c>
      <c r="EA472" s="350">
        <f>SUM($F$1083)</f>
        <v>217</v>
      </c>
      <c r="EB472" s="19" t="s">
        <v>67</v>
      </c>
      <c r="EC472" s="12">
        <f>EA472*1.2</f>
        <v>260.39999999999998</v>
      </c>
      <c r="ED472" s="12"/>
      <c r="EE472" s="21"/>
      <c r="EF472" s="19" t="s">
        <v>103</v>
      </c>
      <c r="EG472" s="347" t="s">
        <v>663</v>
      </c>
      <c r="EJ472" s="350">
        <f>SUM($F$1130)</f>
        <v>343</v>
      </c>
      <c r="EK472" s="19" t="s">
        <v>67</v>
      </c>
      <c r="EL472" s="12">
        <f>EJ472*1.2</f>
        <v>411.59999999999997</v>
      </c>
      <c r="EM472" s="12"/>
      <c r="EN472" s="21"/>
      <c r="EO472" s="19" t="s">
        <v>103</v>
      </c>
      <c r="EP472" s="347" t="s">
        <v>670</v>
      </c>
      <c r="ES472" s="350">
        <f>SUM($F$973)</f>
        <v>50</v>
      </c>
      <c r="ET472" s="19" t="s">
        <v>67</v>
      </c>
      <c r="EU472" s="12">
        <f>ES472*1.2</f>
        <v>60</v>
      </c>
      <c r="EV472" s="12"/>
      <c r="EW472" s="21"/>
      <c r="EX472" s="19" t="s">
        <v>103</v>
      </c>
      <c r="EY472" s="368" t="s">
        <v>592</v>
      </c>
      <c r="FB472" s="350">
        <f>SUM($F$1224)</f>
        <v>0</v>
      </c>
      <c r="FC472" s="19" t="s">
        <v>67</v>
      </c>
      <c r="FD472" s="12">
        <f>FB472*1.2</f>
        <v>0</v>
      </c>
      <c r="FE472" s="12"/>
      <c r="FF472" s="21"/>
      <c r="FG472" s="19" t="s">
        <v>103</v>
      </c>
      <c r="FH472" s="347" t="s">
        <v>620</v>
      </c>
      <c r="FK472" s="350">
        <f>SUM($F$1429)</f>
        <v>77</v>
      </c>
      <c r="FL472" s="19" t="s">
        <v>67</v>
      </c>
      <c r="FM472" s="12">
        <f>FK472*1.2</f>
        <v>92.399999999999991</v>
      </c>
      <c r="FN472" s="12"/>
      <c r="FO472" s="21"/>
      <c r="FP472" s="19" t="s">
        <v>103</v>
      </c>
      <c r="FQ472" s="347" t="s">
        <v>537</v>
      </c>
      <c r="FT472" s="350">
        <f>SUM($F$938)</f>
        <v>8</v>
      </c>
      <c r="FU472" s="19" t="s">
        <v>67</v>
      </c>
      <c r="FV472" s="12">
        <f>FT472*1.2</f>
        <v>9.6</v>
      </c>
      <c r="FW472" s="12"/>
      <c r="FX472" s="21"/>
      <c r="FY472" s="19" t="s">
        <v>103</v>
      </c>
      <c r="FZ472" s="347" t="s">
        <v>557</v>
      </c>
      <c r="GC472" s="350">
        <f>SUM($F$552)</f>
        <v>16</v>
      </c>
      <c r="GD472" s="19" t="s">
        <v>67</v>
      </c>
      <c r="GE472" s="12">
        <f>GC472*1.2</f>
        <v>19.2</v>
      </c>
      <c r="GF472" s="12"/>
      <c r="GG472" s="21"/>
      <c r="GH472" s="19" t="s">
        <v>103</v>
      </c>
      <c r="GI472" s="347" t="s">
        <v>557</v>
      </c>
      <c r="GL472" s="350">
        <f>SUM($F$552)</f>
        <v>16</v>
      </c>
      <c r="GM472" s="19" t="s">
        <v>67</v>
      </c>
      <c r="GN472" s="12">
        <f>GL472*1.2</f>
        <v>19.2</v>
      </c>
      <c r="GO472" s="12"/>
      <c r="GP472" s="21"/>
      <c r="GQ472" s="19" t="s">
        <v>103</v>
      </c>
      <c r="GR472" s="347" t="s">
        <v>615</v>
      </c>
      <c r="GU472" s="350">
        <f>SUM($F$1550)</f>
        <v>2</v>
      </c>
      <c r="GV472" s="19" t="s">
        <v>67</v>
      </c>
      <c r="GW472" s="12">
        <f>GU472*1.2</f>
        <v>2.4</v>
      </c>
      <c r="GX472" s="12"/>
      <c r="GY472" s="21"/>
      <c r="GZ472" s="19" t="s">
        <v>103</v>
      </c>
      <c r="HA472" s="347" t="s">
        <v>507</v>
      </c>
      <c r="HD472" s="350">
        <f>SUM($F$963)</f>
        <v>32</v>
      </c>
      <c r="HE472" s="19" t="s">
        <v>67</v>
      </c>
      <c r="HF472" s="12">
        <f>HD472*1.2</f>
        <v>38.4</v>
      </c>
      <c r="HG472" s="12"/>
      <c r="HH472" s="21"/>
      <c r="HI472" s="19" t="s">
        <v>103</v>
      </c>
      <c r="HJ472" s="347" t="s">
        <v>523</v>
      </c>
      <c r="HM472" s="350">
        <f>SUM($F$1465)</f>
        <v>40</v>
      </c>
      <c r="HN472" s="19" t="s">
        <v>67</v>
      </c>
      <c r="HO472" s="12">
        <f>HM472*1.2</f>
        <v>48</v>
      </c>
      <c r="HP472" s="12"/>
      <c r="HQ472" s="21"/>
      <c r="HR472" s="19" t="s">
        <v>103</v>
      </c>
      <c r="HS472" s="347" t="s">
        <v>569</v>
      </c>
      <c r="HV472" s="350">
        <f>SUM($F$722)</f>
        <v>173</v>
      </c>
      <c r="HW472" s="19" t="s">
        <v>67</v>
      </c>
      <c r="HX472" s="12">
        <f>HV472*1.2</f>
        <v>207.6</v>
      </c>
      <c r="HY472" s="12"/>
      <c r="HZ472" s="21"/>
      <c r="IA472" s="19" t="s">
        <v>103</v>
      </c>
      <c r="IB472" s="347" t="s">
        <v>569</v>
      </c>
      <c r="IE472" s="350">
        <f>SUM($F$722)</f>
        <v>173</v>
      </c>
      <c r="IF472" s="19" t="s">
        <v>67</v>
      </c>
      <c r="IG472" s="12">
        <f>IE472*1.2</f>
        <v>207.6</v>
      </c>
      <c r="IH472" s="12"/>
      <c r="II472" s="21"/>
      <c r="IJ472" s="19" t="s">
        <v>103</v>
      </c>
      <c r="IK472" s="347" t="s">
        <v>537</v>
      </c>
      <c r="IN472" s="350">
        <f>SUM($F$938)</f>
        <v>8</v>
      </c>
      <c r="IO472" s="19" t="s">
        <v>67</v>
      </c>
      <c r="IP472" s="12">
        <f>IN472*1.2</f>
        <v>9.6</v>
      </c>
      <c r="IQ472" s="12"/>
      <c r="IR472" s="21"/>
      <c r="IS472" s="19" t="s">
        <v>103</v>
      </c>
      <c r="IT472" s="325" t="s">
        <v>189</v>
      </c>
      <c r="IW472" s="364" t="s">
        <v>189</v>
      </c>
      <c r="IX472" s="19" t="s">
        <v>67</v>
      </c>
      <c r="IY472" s="364" t="s">
        <v>189</v>
      </c>
      <c r="IZ472" s="12"/>
      <c r="JA472" s="21"/>
      <c r="JB472" s="19" t="s">
        <v>103</v>
      </c>
      <c r="JC472" s="347" t="s">
        <v>960</v>
      </c>
      <c r="JF472" s="350">
        <f>SUM($F$660)</f>
        <v>31</v>
      </c>
      <c r="JG472" s="19" t="s">
        <v>67</v>
      </c>
      <c r="JH472" s="12">
        <f>JF472*1.2</f>
        <v>37.199999999999996</v>
      </c>
      <c r="JI472" s="12"/>
      <c r="JJ472" s="21"/>
      <c r="JK472" s="19" t="s">
        <v>103</v>
      </c>
      <c r="JL472" s="347" t="s">
        <v>601</v>
      </c>
      <c r="JO472" s="350">
        <f>SUM($F$652)</f>
        <v>155</v>
      </c>
      <c r="JP472" s="19" t="s">
        <v>67</v>
      </c>
      <c r="JQ472" s="12">
        <f>JO472*1.2</f>
        <v>186</v>
      </c>
      <c r="JR472" s="12"/>
      <c r="JS472" s="21"/>
      <c r="JT472" s="19" t="s">
        <v>103</v>
      </c>
      <c r="JU472" s="347" t="s">
        <v>557</v>
      </c>
      <c r="JX472" s="350">
        <f>SUM($F$552)</f>
        <v>16</v>
      </c>
      <c r="JY472" s="19" t="s">
        <v>67</v>
      </c>
      <c r="JZ472" s="12">
        <f>JX472*1.2</f>
        <v>19.2</v>
      </c>
      <c r="KA472" s="12"/>
      <c r="KB472" s="21"/>
      <c r="KC472" s="19" t="s">
        <v>103</v>
      </c>
      <c r="KD472" s="347" t="s">
        <v>843</v>
      </c>
      <c r="KG472" s="350">
        <f>SUM($F$1466)</f>
        <v>79</v>
      </c>
      <c r="KH472" s="19" t="s">
        <v>67</v>
      </c>
      <c r="KI472" s="12">
        <f>KG472*1.2</f>
        <v>94.8</v>
      </c>
      <c r="KJ472" s="12"/>
      <c r="KK472" s="21"/>
      <c r="KL472" s="19" t="s">
        <v>103</v>
      </c>
      <c r="KM472" s="347" t="s">
        <v>507</v>
      </c>
      <c r="KP472" s="350">
        <f>SUM($F$963)</f>
        <v>32</v>
      </c>
      <c r="KQ472" s="19" t="s">
        <v>67</v>
      </c>
      <c r="KR472" s="12">
        <f>KP472*1.2</f>
        <v>38.4</v>
      </c>
      <c r="KS472" s="12"/>
      <c r="KT472" s="21"/>
      <c r="KU472" s="19" t="s">
        <v>103</v>
      </c>
      <c r="KV472" s="347" t="s">
        <v>601</v>
      </c>
      <c r="KY472" s="350">
        <f>SUM($F$652)</f>
        <v>155</v>
      </c>
      <c r="KZ472" s="19" t="s">
        <v>67</v>
      </c>
      <c r="LA472" s="12">
        <f>KY472*1.2</f>
        <v>186</v>
      </c>
      <c r="LB472" s="12"/>
      <c r="LC472" s="21"/>
      <c r="LD472" s="19" t="s">
        <v>103</v>
      </c>
      <c r="LE472" s="347" t="s">
        <v>514</v>
      </c>
      <c r="LH472" s="350">
        <f>SUM($F$1113)</f>
        <v>323</v>
      </c>
      <c r="LI472" s="19" t="s">
        <v>67</v>
      </c>
      <c r="LJ472" s="12">
        <f>LH472*1.2</f>
        <v>387.59999999999997</v>
      </c>
      <c r="LK472" s="12"/>
      <c r="LL472" s="21"/>
      <c r="LM472" s="19" t="s">
        <v>103</v>
      </c>
      <c r="LN472" s="347" t="s">
        <v>1092</v>
      </c>
      <c r="LQ472" s="350">
        <f>SUM($F$1428)</f>
        <v>36</v>
      </c>
      <c r="LR472" s="19" t="s">
        <v>67</v>
      </c>
      <c r="LS472" s="12">
        <f>LQ472*1.2</f>
        <v>43.199999999999996</v>
      </c>
      <c r="LT472" s="12"/>
      <c r="LU472" s="21"/>
      <c r="LV472" s="19" t="s">
        <v>103</v>
      </c>
      <c r="LW472" s="347" t="s">
        <v>601</v>
      </c>
      <c r="LZ472" s="350">
        <f>SUM($F$652)</f>
        <v>155</v>
      </c>
      <c r="MA472" s="19" t="s">
        <v>67</v>
      </c>
      <c r="MB472" s="12">
        <f>LZ472*1.2</f>
        <v>186</v>
      </c>
      <c r="MC472" s="12"/>
      <c r="MD472" s="21"/>
      <c r="ME472" s="19" t="s">
        <v>103</v>
      </c>
      <c r="MF472" s="347" t="s">
        <v>697</v>
      </c>
      <c r="MI472" s="350">
        <f>SUM($F$538)</f>
        <v>147</v>
      </c>
      <c r="MJ472" s="19" t="s">
        <v>67</v>
      </c>
      <c r="MK472" s="12">
        <f>MI472*1.2</f>
        <v>176.4</v>
      </c>
      <c r="ML472" s="12"/>
      <c r="MM472" s="21"/>
      <c r="MN472" s="19" t="s">
        <v>103</v>
      </c>
      <c r="MO472" s="347" t="s">
        <v>1207</v>
      </c>
      <c r="MR472" s="350">
        <f>SUM($F$1295)</f>
        <v>30</v>
      </c>
      <c r="MS472" s="19" t="s">
        <v>67</v>
      </c>
      <c r="MT472" s="12">
        <f>MR472*1.2</f>
        <v>36</v>
      </c>
      <c r="MU472" s="12"/>
      <c r="MV472" s="21"/>
      <c r="MW472" s="19" t="s">
        <v>103</v>
      </c>
      <c r="MX472" s="347" t="s">
        <v>569</v>
      </c>
      <c r="NA472" s="350">
        <f>SUM($F$722)</f>
        <v>173</v>
      </c>
      <c r="NB472" s="19" t="s">
        <v>67</v>
      </c>
      <c r="NC472" s="12">
        <f>NA472*1.2</f>
        <v>207.6</v>
      </c>
      <c r="ND472" s="12"/>
      <c r="NE472" s="21"/>
      <c r="NF472" s="19" t="s">
        <v>103</v>
      </c>
      <c r="NG472" s="347" t="s">
        <v>574</v>
      </c>
      <c r="NJ472" s="350">
        <f>SUM($F$897)</f>
        <v>9</v>
      </c>
      <c r="NK472" s="19" t="s">
        <v>67</v>
      </c>
      <c r="NL472" s="12">
        <f>NJ472*1.2</f>
        <v>10.799999999999999</v>
      </c>
      <c r="NM472" s="12"/>
      <c r="NN472" s="21"/>
      <c r="NO472" s="19" t="s">
        <v>103</v>
      </c>
      <c r="NP472" s="347" t="s">
        <v>1785</v>
      </c>
      <c r="NS472" s="350">
        <f>SUM($F$1083)</f>
        <v>217</v>
      </c>
      <c r="NT472" s="19" t="s">
        <v>67</v>
      </c>
      <c r="NU472" s="12">
        <f>NS472*1.2</f>
        <v>260.39999999999998</v>
      </c>
      <c r="NV472" s="12"/>
      <c r="NW472" s="21"/>
      <c r="NX472" s="19" t="s">
        <v>103</v>
      </c>
      <c r="NY472" s="347" t="s">
        <v>1785</v>
      </c>
      <c r="OB472" s="350">
        <f>SUM($F$1083)</f>
        <v>217</v>
      </c>
      <c r="OC472" s="19" t="s">
        <v>67</v>
      </c>
      <c r="OD472" s="12">
        <f>OB472*1.2</f>
        <v>260.39999999999998</v>
      </c>
      <c r="OE472" s="12"/>
      <c r="OF472" s="21"/>
      <c r="OG472" s="19" t="s">
        <v>103</v>
      </c>
      <c r="OH472" s="347" t="s">
        <v>1168</v>
      </c>
      <c r="OK472" s="350">
        <f>SUM($F$838)</f>
        <v>58</v>
      </c>
      <c r="OL472" s="19" t="s">
        <v>67</v>
      </c>
      <c r="OM472" s="12">
        <f>OK472*1.2</f>
        <v>69.599999999999994</v>
      </c>
      <c r="ON472" s="12"/>
      <c r="OO472" s="21"/>
      <c r="OP472" s="19" t="s">
        <v>103</v>
      </c>
      <c r="OQ472" s="347" t="s">
        <v>1382</v>
      </c>
      <c r="OT472" s="350">
        <f>SUM($F$1714)</f>
        <v>45</v>
      </c>
      <c r="OU472" s="19" t="s">
        <v>67</v>
      </c>
      <c r="OV472" s="12">
        <f>OT472*1.2</f>
        <v>54</v>
      </c>
      <c r="OW472" s="12"/>
      <c r="OX472" s="21"/>
      <c r="OY472" s="19" t="s">
        <v>103</v>
      </c>
      <c r="OZ472" s="347" t="s">
        <v>494</v>
      </c>
      <c r="PC472" s="350">
        <f>SUM($F$1116)</f>
        <v>4</v>
      </c>
      <c r="PD472" s="19" t="s">
        <v>67</v>
      </c>
      <c r="PE472" s="12">
        <f>PC472*1.2</f>
        <v>4.8</v>
      </c>
      <c r="PF472" s="12"/>
      <c r="PG472" s="21"/>
      <c r="PH472" s="19" t="s">
        <v>103</v>
      </c>
      <c r="PI472" s="347" t="s">
        <v>569</v>
      </c>
      <c r="PL472" s="350">
        <f>SUM($F$722)</f>
        <v>173</v>
      </c>
      <c r="PM472" s="19" t="s">
        <v>67</v>
      </c>
      <c r="PN472" s="12">
        <f>PL472*1.2</f>
        <v>207.6</v>
      </c>
      <c r="PO472" s="12"/>
      <c r="PP472" s="21"/>
      <c r="PQ472" s="19" t="s">
        <v>103</v>
      </c>
      <c r="PR472" s="347" t="s">
        <v>522</v>
      </c>
      <c r="PU472" s="350">
        <f>SUM($F$755)</f>
        <v>67</v>
      </c>
      <c r="PV472" s="19" t="s">
        <v>67</v>
      </c>
      <c r="PW472" s="12">
        <f>PU472*1.2</f>
        <v>80.399999999999991</v>
      </c>
      <c r="PX472" s="12"/>
      <c r="PY472" s="21"/>
      <c r="PZ472" s="19" t="s">
        <v>103</v>
      </c>
      <c r="QA472" s="325" t="s">
        <v>189</v>
      </c>
      <c r="QD472" s="364" t="s">
        <v>189</v>
      </c>
      <c r="QE472" s="19" t="s">
        <v>67</v>
      </c>
      <c r="QF472" s="364" t="s">
        <v>189</v>
      </c>
      <c r="QG472" s="12"/>
      <c r="QH472" s="21"/>
      <c r="QI472" s="19" t="s">
        <v>103</v>
      </c>
      <c r="QJ472" s="347" t="s">
        <v>592</v>
      </c>
      <c r="QM472" s="350">
        <f>SUM($F$1224)</f>
        <v>0</v>
      </c>
      <c r="QN472" s="19" t="s">
        <v>67</v>
      </c>
      <c r="QO472" s="12">
        <f>QM472*1.2</f>
        <v>0</v>
      </c>
      <c r="QP472" s="12"/>
      <c r="QQ472" s="21"/>
      <c r="QR472" s="19" t="s">
        <v>103</v>
      </c>
      <c r="QS472" s="368" t="s">
        <v>843</v>
      </c>
      <c r="QV472" s="350">
        <f>SUM($F$1466)</f>
        <v>79</v>
      </c>
      <c r="QW472" s="19" t="s">
        <v>67</v>
      </c>
      <c r="QX472" s="12">
        <f>QV472*1.2</f>
        <v>94.8</v>
      </c>
      <c r="QY472" s="12"/>
      <c r="QZ472" s="21"/>
      <c r="RA472" s="19" t="s">
        <v>103</v>
      </c>
      <c r="RB472" s="347" t="s">
        <v>1142</v>
      </c>
      <c r="RE472" s="350">
        <f>SUM($F$936)</f>
        <v>0</v>
      </c>
      <c r="RF472" s="19" t="s">
        <v>67</v>
      </c>
      <c r="RG472" s="12">
        <f>RE472*1.2</f>
        <v>0</v>
      </c>
      <c r="RH472" s="12"/>
      <c r="RI472" s="21"/>
      <c r="RJ472" s="19" t="s">
        <v>103</v>
      </c>
      <c r="RK472" s="347" t="s">
        <v>1151</v>
      </c>
      <c r="RN472" s="350">
        <f>SUM($F$1665)</f>
        <v>0</v>
      </c>
      <c r="RO472" s="19" t="s">
        <v>67</v>
      </c>
      <c r="RP472" s="12">
        <f>RN472*1.2</f>
        <v>0</v>
      </c>
      <c r="RQ472" s="12"/>
      <c r="RR472" s="21"/>
      <c r="RS472" s="19" t="s">
        <v>103</v>
      </c>
      <c r="RT472" s="325" t="s">
        <v>189</v>
      </c>
      <c r="RW472" s="364" t="s">
        <v>189</v>
      </c>
      <c r="RX472" s="19" t="s">
        <v>67</v>
      </c>
      <c r="RY472" s="364" t="s">
        <v>189</v>
      </c>
      <c r="SA472" s="316"/>
      <c r="SB472" s="19" t="s">
        <v>103</v>
      </c>
      <c r="SC472" s="325" t="s">
        <v>189</v>
      </c>
      <c r="SF472" s="364" t="s">
        <v>189</v>
      </c>
      <c r="SG472" s="19" t="s">
        <v>67</v>
      </c>
      <c r="SH472" s="364" t="s">
        <v>189</v>
      </c>
      <c r="SJ472" s="316"/>
      <c r="SK472" s="19" t="s">
        <v>103</v>
      </c>
      <c r="SL472" s="325" t="s">
        <v>189</v>
      </c>
      <c r="SO472" s="364" t="s">
        <v>189</v>
      </c>
      <c r="SP472" s="19" t="s">
        <v>67</v>
      </c>
      <c r="SQ472" s="364" t="s">
        <v>189</v>
      </c>
      <c r="SS472" s="316"/>
      <c r="ST472" s="19" t="s">
        <v>103</v>
      </c>
      <c r="SU472" s="325" t="s">
        <v>189</v>
      </c>
      <c r="SX472" s="364" t="s">
        <v>189</v>
      </c>
      <c r="SY472" s="19" t="s">
        <v>67</v>
      </c>
      <c r="SZ472" s="364" t="s">
        <v>189</v>
      </c>
      <c r="TB472" s="316"/>
      <c r="TC472" s="19" t="s">
        <v>103</v>
      </c>
      <c r="TD472" s="347" t="s">
        <v>1785</v>
      </c>
      <c r="TG472" s="350">
        <f>SUM($F$1083)</f>
        <v>217</v>
      </c>
      <c r="TH472" s="19" t="s">
        <v>67</v>
      </c>
      <c r="TI472" s="12">
        <f>TG472*1.2</f>
        <v>260.39999999999998</v>
      </c>
      <c r="TK472" s="316"/>
      <c r="TL472" s="19" t="s">
        <v>103</v>
      </c>
      <c r="TM472" s="347" t="s">
        <v>537</v>
      </c>
      <c r="TP472" s="350">
        <f>SUM($F$938)</f>
        <v>8</v>
      </c>
      <c r="TQ472" s="19" t="s">
        <v>67</v>
      </c>
      <c r="TR472" s="12">
        <f>TP472*1.2</f>
        <v>9.6</v>
      </c>
      <c r="TT472" s="316"/>
      <c r="TU472" s="19" t="s">
        <v>103</v>
      </c>
      <c r="TV472" s="347" t="s">
        <v>812</v>
      </c>
      <c r="TY472" s="350">
        <f>SUM($F$1387)</f>
        <v>0</v>
      </c>
      <c r="TZ472" s="19" t="s">
        <v>67</v>
      </c>
      <c r="UA472" s="12">
        <f>TY472*1.2</f>
        <v>0</v>
      </c>
      <c r="UC472" s="316"/>
      <c r="UD472" s="19" t="s">
        <v>103</v>
      </c>
      <c r="UE472" s="361" t="s">
        <v>601</v>
      </c>
      <c r="UH472" s="350">
        <f>SUM($F$652)</f>
        <v>155</v>
      </c>
      <c r="UI472" s="19" t="s">
        <v>67</v>
      </c>
      <c r="UJ472" s="12">
        <f>UH472*1.2</f>
        <v>186</v>
      </c>
      <c r="UL472" s="316"/>
      <c r="UM472" s="19" t="s">
        <v>103</v>
      </c>
      <c r="UN472" s="358" t="s">
        <v>522</v>
      </c>
      <c r="UQ472" s="350">
        <f>SUM($F$755)</f>
        <v>67</v>
      </c>
      <c r="UR472" s="19" t="s">
        <v>67</v>
      </c>
      <c r="US472" s="12">
        <f>UQ472*1.2</f>
        <v>80.399999999999991</v>
      </c>
      <c r="UU472" s="316"/>
      <c r="UV472" s="19" t="s">
        <v>103</v>
      </c>
      <c r="UW472" s="347" t="s">
        <v>1168</v>
      </c>
      <c r="UZ472" s="350">
        <f>SUM($F$838)</f>
        <v>58</v>
      </c>
      <c r="VA472" s="19" t="s">
        <v>67</v>
      </c>
      <c r="VB472" s="12">
        <f>UZ472*1.2</f>
        <v>69.599999999999994</v>
      </c>
      <c r="VD472" s="316"/>
      <c r="VE472" s="19" t="s">
        <v>103</v>
      </c>
      <c r="VF472" s="347" t="s">
        <v>615</v>
      </c>
      <c r="VI472" s="350">
        <f>SUM($F$1550)</f>
        <v>2</v>
      </c>
      <c r="VJ472" s="19" t="s">
        <v>67</v>
      </c>
      <c r="VK472" s="12">
        <f>VI472*1.2</f>
        <v>2.4</v>
      </c>
      <c r="VM472" s="316"/>
      <c r="VN472" s="19" t="s">
        <v>103</v>
      </c>
      <c r="VO472" s="325" t="s">
        <v>569</v>
      </c>
      <c r="VR472" s="350">
        <f>SUM($F$722)</f>
        <v>173</v>
      </c>
      <c r="VS472" s="19" t="s">
        <v>67</v>
      </c>
      <c r="VT472" s="12">
        <f>VR472*1.2</f>
        <v>207.6</v>
      </c>
      <c r="VV472" s="316"/>
      <c r="VW472" s="19" t="s">
        <v>103</v>
      </c>
      <c r="VX472" s="347" t="s">
        <v>557</v>
      </c>
      <c r="WA472" s="350">
        <f>SUM($F$552)</f>
        <v>16</v>
      </c>
      <c r="WB472" s="19" t="s">
        <v>67</v>
      </c>
      <c r="WC472" s="12">
        <f>WA472*1.2</f>
        <v>19.2</v>
      </c>
      <c r="WE472" s="316"/>
      <c r="WF472" s="19" t="s">
        <v>103</v>
      </c>
      <c r="WG472" s="347" t="s">
        <v>569</v>
      </c>
      <c r="WJ472" s="350">
        <f>SUM($F$722)</f>
        <v>173</v>
      </c>
      <c r="WK472" s="19" t="s">
        <v>67</v>
      </c>
      <c r="WL472" s="12">
        <f>WJ472*1.2</f>
        <v>207.6</v>
      </c>
      <c r="WN472" s="316"/>
      <c r="WO472" s="19" t="s">
        <v>103</v>
      </c>
      <c r="WP472" s="347" t="s">
        <v>556</v>
      </c>
      <c r="WS472" s="350">
        <f>SUM($F$594)</f>
        <v>22</v>
      </c>
      <c r="WT472" s="19" t="s">
        <v>67</v>
      </c>
      <c r="WU472" s="12">
        <f>WS472*1.2</f>
        <v>26.4</v>
      </c>
      <c r="WW472" s="316"/>
      <c r="WX472" s="19" t="s">
        <v>103</v>
      </c>
      <c r="WY472" s="347" t="s">
        <v>557</v>
      </c>
      <c r="XB472" s="350">
        <f>SUM($F$552)</f>
        <v>16</v>
      </c>
      <c r="XC472" s="19" t="s">
        <v>67</v>
      </c>
      <c r="XD472" s="12">
        <f>XB472*1.2</f>
        <v>19.2</v>
      </c>
      <c r="XF472" s="316"/>
      <c r="XG472" s="19" t="s">
        <v>103</v>
      </c>
      <c r="XH472" s="347" t="s">
        <v>1785</v>
      </c>
      <c r="XK472" s="350">
        <f>SUM($F$1083)</f>
        <v>217</v>
      </c>
      <c r="XL472" s="19" t="s">
        <v>67</v>
      </c>
      <c r="XM472" s="12">
        <f>XK472*1.2</f>
        <v>260.39999999999998</v>
      </c>
      <c r="XO472" s="316"/>
      <c r="XP472" s="19" t="s">
        <v>103</v>
      </c>
      <c r="XQ472" s="325" t="s">
        <v>514</v>
      </c>
      <c r="XT472" s="350">
        <f>SUM($F$1113)</f>
        <v>323</v>
      </c>
      <c r="XU472" s="19" t="s">
        <v>67</v>
      </c>
      <c r="XV472" s="12">
        <f>XT472*1.2</f>
        <v>387.59999999999997</v>
      </c>
      <c r="XX472" s="316"/>
      <c r="XY472" s="19" t="s">
        <v>103</v>
      </c>
      <c r="XZ472" s="347" t="s">
        <v>514</v>
      </c>
      <c r="YC472" s="350">
        <f>SUM($F$1113)</f>
        <v>323</v>
      </c>
      <c r="YD472" s="19" t="s">
        <v>67</v>
      </c>
      <c r="YE472" s="12">
        <f>YC472*1.2</f>
        <v>387.59999999999997</v>
      </c>
      <c r="YG472" s="316"/>
      <c r="YH472" s="19" t="s">
        <v>103</v>
      </c>
      <c r="YI472" s="366" t="s">
        <v>601</v>
      </c>
      <c r="YL472" s="350">
        <f>SUM($F$652)</f>
        <v>155</v>
      </c>
      <c r="YM472" s="19" t="s">
        <v>67</v>
      </c>
      <c r="YN472" s="12">
        <f>YL472*1.2</f>
        <v>186</v>
      </c>
      <c r="YP472" s="316"/>
      <c r="YQ472" s="19" t="s">
        <v>103</v>
      </c>
      <c r="YR472" s="347" t="s">
        <v>843</v>
      </c>
      <c r="YU472" s="350">
        <f>SUM($F$1466)</f>
        <v>79</v>
      </c>
      <c r="YV472" s="19" t="s">
        <v>67</v>
      </c>
      <c r="YW472" s="12">
        <f>YU472*1.2</f>
        <v>94.8</v>
      </c>
      <c r="YY472" s="316"/>
      <c r="YZ472" s="19" t="s">
        <v>103</v>
      </c>
      <c r="ZA472" s="347" t="s">
        <v>514</v>
      </c>
      <c r="ZD472" s="350">
        <f>SUM($F$1113)</f>
        <v>323</v>
      </c>
      <c r="ZE472" s="19" t="s">
        <v>67</v>
      </c>
      <c r="ZF472" s="12">
        <f>ZD472*1.2</f>
        <v>387.59999999999997</v>
      </c>
      <c r="ZH472" s="316"/>
      <c r="ZI472" s="19" t="s">
        <v>103</v>
      </c>
      <c r="ZJ472" s="347" t="s">
        <v>1785</v>
      </c>
      <c r="ZM472" s="350">
        <f>SUM($F$1083)</f>
        <v>217</v>
      </c>
      <c r="ZN472" s="19" t="s">
        <v>67</v>
      </c>
      <c r="ZO472" s="12">
        <f>ZM472*1.2</f>
        <v>260.39999999999998</v>
      </c>
      <c r="ZQ472" s="316"/>
      <c r="ZR472" s="19" t="s">
        <v>103</v>
      </c>
      <c r="ZS472" s="347" t="s">
        <v>523</v>
      </c>
      <c r="ZV472" s="350">
        <f>SUM($F$1465)</f>
        <v>40</v>
      </c>
      <c r="ZW472" s="19" t="s">
        <v>67</v>
      </c>
      <c r="ZX472" s="12">
        <f>ZV472*1.2</f>
        <v>48</v>
      </c>
      <c r="ZZ472" s="316"/>
      <c r="AAA472" s="394"/>
      <c r="AAB472" s="341"/>
      <c r="AAC472" s="395"/>
      <c r="AAD472" s="395"/>
      <c r="AAE472" s="396"/>
      <c r="AAF472" s="394"/>
      <c r="AAG472" s="267"/>
      <c r="AAH472" s="395"/>
      <c r="AAI472" s="395"/>
      <c r="AAJ472" s="394"/>
      <c r="AAK472" s="341"/>
      <c r="AAL472" s="395"/>
      <c r="AAM472" s="395"/>
      <c r="AAN472" s="396"/>
      <c r="AAO472" s="394"/>
      <c r="AAP472" s="267"/>
      <c r="AAQ472" s="395"/>
      <c r="AAR472" s="395"/>
      <c r="AAS472" s="394"/>
      <c r="AAT472" s="341"/>
      <c r="AAU472" s="395"/>
      <c r="AAV472" s="395"/>
      <c r="AAW472" s="396"/>
      <c r="AAX472" s="394"/>
      <c r="AAY472" s="267"/>
      <c r="AAZ472" s="395"/>
      <c r="ABA472" s="395"/>
      <c r="ABB472" s="394"/>
      <c r="ABC472" s="341"/>
      <c r="ABD472" s="395"/>
      <c r="ABE472" s="395"/>
      <c r="ABF472" s="396"/>
      <c r="ABG472" s="394"/>
      <c r="ABH472" s="267"/>
      <c r="ABI472" s="395"/>
      <c r="ABJ472" s="395"/>
      <c r="ABK472" s="394"/>
      <c r="ABL472" s="341"/>
      <c r="ABM472" s="395"/>
      <c r="ABN472" s="395"/>
      <c r="ABO472" s="396"/>
      <c r="ABP472" s="394"/>
      <c r="ABQ472" s="267"/>
      <c r="ABR472" s="395"/>
      <c r="ABS472" s="395"/>
      <c r="ABT472" s="394"/>
      <c r="ABU472" s="341"/>
      <c r="ABV472" s="395"/>
      <c r="ABW472" s="395"/>
      <c r="ABX472" s="396"/>
      <c r="ABY472" s="394"/>
      <c r="ABZ472" s="267"/>
      <c r="ACA472" s="395"/>
      <c r="ACB472" s="395"/>
      <c r="ACC472" s="394"/>
      <c r="ACD472" s="341"/>
      <c r="ACE472" s="395"/>
      <c r="ACF472" s="395"/>
      <c r="ACG472" s="396"/>
      <c r="ACH472" s="394"/>
      <c r="ACI472" s="267"/>
      <c r="ACJ472" s="395"/>
      <c r="ACK472" s="395"/>
      <c r="ACL472" s="394"/>
      <c r="ACM472" s="341"/>
      <c r="ACN472" s="395"/>
      <c r="ACO472" s="395"/>
      <c r="ACP472" s="396"/>
      <c r="ACQ472" s="394"/>
      <c r="ACR472" s="267"/>
      <c r="ACS472" s="395"/>
      <c r="ACT472" s="395"/>
      <c r="ACU472" s="394"/>
      <c r="ACV472" s="341"/>
      <c r="ACW472" s="395"/>
      <c r="ACX472" s="395"/>
      <c r="ACY472" s="396"/>
      <c r="ACZ472" s="394"/>
      <c r="ADA472" s="267"/>
      <c r="ADB472" s="395"/>
      <c r="ADC472" s="395"/>
      <c r="ADD472" s="394"/>
      <c r="ADE472" s="341"/>
      <c r="ADF472" s="395"/>
      <c r="ADG472" s="395"/>
      <c r="ADH472" s="396"/>
      <c r="ADI472" s="394"/>
      <c r="ADJ472" s="267"/>
      <c r="ADK472" s="395"/>
      <c r="ADL472" s="395"/>
      <c r="ADM472" s="394"/>
      <c r="ADN472" s="341"/>
      <c r="ADO472" s="395"/>
      <c r="ADP472" s="395"/>
      <c r="ADQ472" s="396"/>
      <c r="ADR472" s="394"/>
      <c r="ADS472" s="267"/>
      <c r="ADT472" s="395"/>
      <c r="ADU472" s="395"/>
      <c r="ADV472" s="394"/>
      <c r="ADW472" s="341"/>
      <c r="ADX472" s="395"/>
      <c r="ADY472" s="395"/>
      <c r="ADZ472" s="396"/>
      <c r="AEA472" s="394"/>
      <c r="AEB472" s="267"/>
      <c r="AEC472" s="395"/>
      <c r="AED472" s="395"/>
    </row>
    <row r="473" spans="1:810" s="20" customFormat="1" ht="15">
      <c r="A473" s="19" t="s">
        <v>104</v>
      </c>
      <c r="B473" s="347" t="s">
        <v>601</v>
      </c>
      <c r="D473" s="350"/>
      <c r="E473" s="350">
        <f>SUM($F$652)</f>
        <v>155</v>
      </c>
      <c r="F473" s="19" t="s">
        <v>69</v>
      </c>
      <c r="G473" s="12">
        <f>E473*1.1</f>
        <v>170.5</v>
      </c>
      <c r="H473" s="12"/>
      <c r="I473" s="21"/>
      <c r="J473" s="19" t="s">
        <v>104</v>
      </c>
      <c r="K473" s="347" t="s">
        <v>523</v>
      </c>
      <c r="N473" s="350">
        <f>SUM($F$1465)</f>
        <v>40</v>
      </c>
      <c r="O473" s="19" t="s">
        <v>69</v>
      </c>
      <c r="P473" s="12">
        <f>N473*1.1</f>
        <v>44</v>
      </c>
      <c r="Q473" s="12"/>
      <c r="R473" s="21"/>
      <c r="S473" s="19" t="s">
        <v>104</v>
      </c>
      <c r="T473" s="347" t="s">
        <v>670</v>
      </c>
      <c r="W473" s="350">
        <f>SUM($F$973)</f>
        <v>50</v>
      </c>
      <c r="X473" s="19" t="s">
        <v>69</v>
      </c>
      <c r="Y473" s="12">
        <f>W473*1.1</f>
        <v>55.000000000000007</v>
      </c>
      <c r="Z473" s="12"/>
      <c r="AA473" s="21"/>
      <c r="AB473" s="19" t="s">
        <v>104</v>
      </c>
      <c r="AC473" s="347" t="s">
        <v>663</v>
      </c>
      <c r="AF473" s="350">
        <f>SUM($F$1130)</f>
        <v>343</v>
      </c>
      <c r="AG473" s="19" t="s">
        <v>69</v>
      </c>
      <c r="AH473" s="12">
        <f>AF473*1.1</f>
        <v>377.3</v>
      </c>
      <c r="AI473" s="12"/>
      <c r="AJ473" s="21"/>
      <c r="AK473" s="19" t="s">
        <v>104</v>
      </c>
      <c r="AL473" s="347" t="s">
        <v>697</v>
      </c>
      <c r="AO473" s="350">
        <f>SUM($F$538)</f>
        <v>147</v>
      </c>
      <c r="AP473" s="19" t="s">
        <v>69</v>
      </c>
      <c r="AQ473" s="12">
        <f>AO473*1.1</f>
        <v>161.70000000000002</v>
      </c>
      <c r="AR473" s="12"/>
      <c r="AS473" s="21"/>
      <c r="AT473" s="19" t="s">
        <v>104</v>
      </c>
      <c r="AU473" s="347" t="s">
        <v>663</v>
      </c>
      <c r="AX473" s="350">
        <f>SUM($F$1130)</f>
        <v>343</v>
      </c>
      <c r="AY473" s="19" t="s">
        <v>69</v>
      </c>
      <c r="AZ473" s="12">
        <f>AX473*1.1</f>
        <v>377.3</v>
      </c>
      <c r="BA473" s="12"/>
      <c r="BB473" s="21"/>
      <c r="BC473" s="19" t="s">
        <v>104</v>
      </c>
      <c r="BD473" s="347" t="s">
        <v>530</v>
      </c>
      <c r="BF473" s="20" t="s">
        <v>2595</v>
      </c>
      <c r="BG473" s="350">
        <f>SUM($F$1406)</f>
        <v>12</v>
      </c>
      <c r="BH473" s="19" t="s">
        <v>69</v>
      </c>
      <c r="BI473" s="12">
        <f>BG473*1.1</f>
        <v>13.200000000000001</v>
      </c>
      <c r="BJ473" s="12"/>
      <c r="BK473" s="21"/>
      <c r="BL473" s="19" t="s">
        <v>104</v>
      </c>
      <c r="BM473" s="347" t="s">
        <v>601</v>
      </c>
      <c r="BP473" s="350">
        <f>SUM($F$652)</f>
        <v>155</v>
      </c>
      <c r="BQ473" s="19" t="s">
        <v>69</v>
      </c>
      <c r="BR473" s="12">
        <f>BP473*1.1</f>
        <v>170.5</v>
      </c>
      <c r="BS473" s="12"/>
      <c r="BT473" s="21"/>
      <c r="BU473" s="19" t="s">
        <v>104</v>
      </c>
      <c r="BV473" s="347" t="s">
        <v>1142</v>
      </c>
      <c r="BY473" s="350">
        <f>SUM($F$936)</f>
        <v>0</v>
      </c>
      <c r="BZ473" s="19" t="s">
        <v>69</v>
      </c>
      <c r="CA473" s="12">
        <f>BY473*1.1</f>
        <v>0</v>
      </c>
      <c r="CB473" s="12"/>
      <c r="CC473" s="21"/>
      <c r="CD473" s="19" t="s">
        <v>104</v>
      </c>
      <c r="CE473" s="347" t="s">
        <v>1382</v>
      </c>
      <c r="CH473" s="350">
        <f>SUM($F$1714)</f>
        <v>45</v>
      </c>
      <c r="CI473" s="19" t="s">
        <v>69</v>
      </c>
      <c r="CJ473" s="12">
        <f>CH473*1.1</f>
        <v>49.500000000000007</v>
      </c>
      <c r="CK473" s="12"/>
      <c r="CL473" s="21"/>
      <c r="CM473" s="19" t="s">
        <v>104</v>
      </c>
      <c r="CN473" s="347" t="s">
        <v>579</v>
      </c>
      <c r="CQ473" s="350">
        <f>SUM($F$1324)</f>
        <v>146</v>
      </c>
      <c r="CR473" s="19" t="s">
        <v>69</v>
      </c>
      <c r="CS473" s="12">
        <f>CQ473*1.1</f>
        <v>160.60000000000002</v>
      </c>
      <c r="CT473" s="12"/>
      <c r="CU473" s="21"/>
      <c r="CV473" s="19" t="s">
        <v>104</v>
      </c>
      <c r="CW473" s="347" t="s">
        <v>557</v>
      </c>
      <c r="CZ473" s="350">
        <f>SUM($F$552)</f>
        <v>16</v>
      </c>
      <c r="DA473" s="19" t="s">
        <v>69</v>
      </c>
      <c r="DB473" s="12">
        <f>CZ473*1.1</f>
        <v>17.600000000000001</v>
      </c>
      <c r="DC473" s="12"/>
      <c r="DD473" s="21"/>
      <c r="DE473" s="19" t="s">
        <v>104</v>
      </c>
      <c r="DF473" s="347" t="s">
        <v>697</v>
      </c>
      <c r="DI473" s="350">
        <f>SUM($F$538)</f>
        <v>147</v>
      </c>
      <c r="DJ473" s="19" t="s">
        <v>69</v>
      </c>
      <c r="DK473" s="12">
        <f>DI473*1.1</f>
        <v>161.70000000000002</v>
      </c>
      <c r="DL473" s="12"/>
      <c r="DM473" s="21"/>
      <c r="DN473" s="19" t="s">
        <v>104</v>
      </c>
      <c r="DO473" s="347" t="s">
        <v>1382</v>
      </c>
      <c r="DR473" s="350">
        <f>SUM($F$1714)</f>
        <v>45</v>
      </c>
      <c r="DS473" s="19" t="s">
        <v>69</v>
      </c>
      <c r="DT473" s="12">
        <f>DR473*1.1</f>
        <v>49.500000000000007</v>
      </c>
      <c r="DU473" s="12"/>
      <c r="DV473" s="21"/>
      <c r="DW473" s="19" t="s">
        <v>104</v>
      </c>
      <c r="DX473" s="347" t="s">
        <v>569</v>
      </c>
      <c r="EA473" s="350">
        <f>SUM($F$722)</f>
        <v>173</v>
      </c>
      <c r="EB473" s="19" t="s">
        <v>69</v>
      </c>
      <c r="EC473" s="12">
        <f>EA473*1.1</f>
        <v>190.3</v>
      </c>
      <c r="ED473" s="12"/>
      <c r="EE473" s="21"/>
      <c r="EF473" s="19" t="s">
        <v>104</v>
      </c>
      <c r="EG473" s="347" t="s">
        <v>537</v>
      </c>
      <c r="EJ473" s="350">
        <f>SUM($F$938)</f>
        <v>8</v>
      </c>
      <c r="EK473" s="19" t="s">
        <v>69</v>
      </c>
      <c r="EL473" s="12">
        <f>EJ473*1.1</f>
        <v>8.8000000000000007</v>
      </c>
      <c r="EM473" s="12"/>
      <c r="EN473" s="21"/>
      <c r="EO473" s="19" t="s">
        <v>104</v>
      </c>
      <c r="EP473" s="347" t="s">
        <v>1751</v>
      </c>
      <c r="ES473" s="350">
        <f>SUM($F$693)</f>
        <v>4</v>
      </c>
      <c r="ET473" s="19" t="s">
        <v>69</v>
      </c>
      <c r="EU473" s="12">
        <f>ES473*1.1</f>
        <v>4.4000000000000004</v>
      </c>
      <c r="EV473" s="12"/>
      <c r="EW473" s="21"/>
      <c r="EX473" s="19" t="s">
        <v>104</v>
      </c>
      <c r="EY473" s="368" t="s">
        <v>494</v>
      </c>
      <c r="FB473" s="350">
        <f>SUM($F$1116)</f>
        <v>4</v>
      </c>
      <c r="FC473" s="19" t="s">
        <v>69</v>
      </c>
      <c r="FD473" s="12">
        <f>FB473*1.1</f>
        <v>4.4000000000000004</v>
      </c>
      <c r="FE473" s="12"/>
      <c r="FF473" s="21"/>
      <c r="FG473" s="19" t="s">
        <v>104</v>
      </c>
      <c r="FH473" s="347" t="s">
        <v>601</v>
      </c>
      <c r="FK473" s="350">
        <f>SUM($F$652)</f>
        <v>155</v>
      </c>
      <c r="FL473" s="19" t="s">
        <v>69</v>
      </c>
      <c r="FM473" s="12">
        <f>FK473*1.1</f>
        <v>170.5</v>
      </c>
      <c r="FN473" s="12"/>
      <c r="FO473" s="21"/>
      <c r="FP473" s="19" t="s">
        <v>104</v>
      </c>
      <c r="FQ473" s="347" t="s">
        <v>522</v>
      </c>
      <c r="FT473" s="350">
        <f>SUM($F$755)</f>
        <v>67</v>
      </c>
      <c r="FU473" s="19" t="s">
        <v>69</v>
      </c>
      <c r="FV473" s="12">
        <f>FT473*1.1</f>
        <v>73.7</v>
      </c>
      <c r="FW473" s="12"/>
      <c r="FX473" s="21"/>
      <c r="FY473" s="19" t="s">
        <v>104</v>
      </c>
      <c r="FZ473" s="347" t="s">
        <v>956</v>
      </c>
      <c r="GC473" s="350">
        <f>SUM($F$1679)</f>
        <v>0</v>
      </c>
      <c r="GD473" s="19" t="s">
        <v>69</v>
      </c>
      <c r="GE473" s="12">
        <f>GC473*1.1</f>
        <v>0</v>
      </c>
      <c r="GF473" s="12"/>
      <c r="GG473" s="21"/>
      <c r="GH473" s="19" t="s">
        <v>104</v>
      </c>
      <c r="GI473" s="347" t="s">
        <v>601</v>
      </c>
      <c r="GL473" s="350">
        <f>SUM($F$652)</f>
        <v>155</v>
      </c>
      <c r="GM473" s="19" t="s">
        <v>69</v>
      </c>
      <c r="GN473" s="12">
        <f>GL473*1.1</f>
        <v>170.5</v>
      </c>
      <c r="GO473" s="12"/>
      <c r="GP473" s="21"/>
      <c r="GQ473" s="19" t="s">
        <v>104</v>
      </c>
      <c r="GR473" s="347" t="s">
        <v>843</v>
      </c>
      <c r="GU473" s="350">
        <f>SUM($F$1466)</f>
        <v>79</v>
      </c>
      <c r="GV473" s="19" t="s">
        <v>69</v>
      </c>
      <c r="GW473" s="12">
        <f>GU473*1.1</f>
        <v>86.9</v>
      </c>
      <c r="GX473" s="12"/>
      <c r="GY473" s="21"/>
      <c r="GZ473" s="19" t="s">
        <v>104</v>
      </c>
      <c r="HA473" s="347" t="s">
        <v>611</v>
      </c>
      <c r="HD473" s="350">
        <f>SUM($F$650)</f>
        <v>13</v>
      </c>
      <c r="HE473" s="19" t="s">
        <v>69</v>
      </c>
      <c r="HF473" s="12">
        <f>HD473*1.1</f>
        <v>14.3</v>
      </c>
      <c r="HG473" s="12"/>
      <c r="HH473" s="21"/>
      <c r="HI473" s="19" t="s">
        <v>104</v>
      </c>
      <c r="HJ473" s="347" t="s">
        <v>956</v>
      </c>
      <c r="HM473" s="350">
        <f>SUM($F$1679)</f>
        <v>0</v>
      </c>
      <c r="HN473" s="19" t="s">
        <v>69</v>
      </c>
      <c r="HO473" s="12">
        <f>HM473*1.1</f>
        <v>0</v>
      </c>
      <c r="HP473" s="12"/>
      <c r="HQ473" s="21"/>
      <c r="HR473" s="19" t="s">
        <v>104</v>
      </c>
      <c r="HS473" s="347" t="s">
        <v>697</v>
      </c>
      <c r="HV473" s="350">
        <f>SUM($F$538)</f>
        <v>147</v>
      </c>
      <c r="HW473" s="19" t="s">
        <v>69</v>
      </c>
      <c r="HX473" s="12">
        <f>HV473*1.1</f>
        <v>161.70000000000002</v>
      </c>
      <c r="HY473" s="12"/>
      <c r="HZ473" s="21"/>
      <c r="IA473" s="19" t="s">
        <v>104</v>
      </c>
      <c r="IB473" s="347" t="s">
        <v>601</v>
      </c>
      <c r="IE473" s="350">
        <f>SUM($F$652)</f>
        <v>155</v>
      </c>
      <c r="IF473" s="19" t="s">
        <v>69</v>
      </c>
      <c r="IG473" s="12">
        <f>IE473*1.1</f>
        <v>170.5</v>
      </c>
      <c r="IH473" s="12"/>
      <c r="II473" s="21"/>
      <c r="IJ473" s="19" t="s">
        <v>104</v>
      </c>
      <c r="IK473" s="347" t="s">
        <v>615</v>
      </c>
      <c r="IN473" s="350">
        <f>SUM($F$1550)</f>
        <v>2</v>
      </c>
      <c r="IO473" s="19" t="s">
        <v>69</v>
      </c>
      <c r="IP473" s="12">
        <f>IN473*1.1</f>
        <v>2.2000000000000002</v>
      </c>
      <c r="IQ473" s="12"/>
      <c r="IR473" s="21"/>
      <c r="IS473" s="19" t="s">
        <v>104</v>
      </c>
      <c r="IT473" s="325" t="s">
        <v>189</v>
      </c>
      <c r="IW473" s="364" t="s">
        <v>189</v>
      </c>
      <c r="IX473" s="19" t="s">
        <v>69</v>
      </c>
      <c r="IY473" s="364" t="s">
        <v>189</v>
      </c>
      <c r="IZ473" s="12"/>
      <c r="JA473" s="21"/>
      <c r="JB473" s="19" t="s">
        <v>104</v>
      </c>
      <c r="JC473" s="347" t="s">
        <v>663</v>
      </c>
      <c r="JF473" s="350">
        <f>SUM($F$1130)</f>
        <v>343</v>
      </c>
      <c r="JG473" s="19" t="s">
        <v>69</v>
      </c>
      <c r="JH473" s="12">
        <f>JF473*1.1</f>
        <v>377.3</v>
      </c>
      <c r="JI473" s="12"/>
      <c r="JJ473" s="21"/>
      <c r="JK473" s="19" t="s">
        <v>104</v>
      </c>
      <c r="JL473" s="347" t="s">
        <v>522</v>
      </c>
      <c r="JO473" s="350">
        <f>SUM($F$755)</f>
        <v>67</v>
      </c>
      <c r="JP473" s="19" t="s">
        <v>69</v>
      </c>
      <c r="JQ473" s="12">
        <f>JO473*1.1</f>
        <v>73.7</v>
      </c>
      <c r="JR473" s="12"/>
      <c r="JS473" s="21"/>
      <c r="JT473" s="19" t="s">
        <v>104</v>
      </c>
      <c r="JU473" s="347" t="s">
        <v>960</v>
      </c>
      <c r="JX473" s="350">
        <f>SUM($F$660)</f>
        <v>31</v>
      </c>
      <c r="JY473" s="19" t="s">
        <v>69</v>
      </c>
      <c r="JZ473" s="12">
        <f>JX473*1.1</f>
        <v>34.1</v>
      </c>
      <c r="KA473" s="12"/>
      <c r="KB473" s="21"/>
      <c r="KC473" s="19" t="s">
        <v>104</v>
      </c>
      <c r="KD473" s="347" t="s">
        <v>522</v>
      </c>
      <c r="KG473" s="350">
        <f>SUM($F$755)</f>
        <v>67</v>
      </c>
      <c r="KH473" s="19" t="s">
        <v>69</v>
      </c>
      <c r="KI473" s="12">
        <f>KG473*1.1</f>
        <v>73.7</v>
      </c>
      <c r="KJ473" s="12"/>
      <c r="KK473" s="21"/>
      <c r="KL473" s="19" t="s">
        <v>104</v>
      </c>
      <c r="KM473" s="347" t="s">
        <v>956</v>
      </c>
      <c r="KP473" s="350">
        <f>SUM($F$1679)</f>
        <v>0</v>
      </c>
      <c r="KQ473" s="19" t="s">
        <v>69</v>
      </c>
      <c r="KR473" s="12">
        <f>KP473*1.1</f>
        <v>0</v>
      </c>
      <c r="KS473" s="12"/>
      <c r="KT473" s="21"/>
      <c r="KU473" s="19" t="s">
        <v>104</v>
      </c>
      <c r="KV473" s="347" t="s">
        <v>522</v>
      </c>
      <c r="KY473" s="350">
        <f>SUM($F$755)</f>
        <v>67</v>
      </c>
      <c r="KZ473" s="19" t="s">
        <v>69</v>
      </c>
      <c r="LA473" s="12">
        <f>KY473*1.1</f>
        <v>73.7</v>
      </c>
      <c r="LB473" s="12"/>
      <c r="LC473" s="21"/>
      <c r="LD473" s="19" t="s">
        <v>104</v>
      </c>
      <c r="LE473" s="347" t="s">
        <v>606</v>
      </c>
      <c r="LH473" s="350">
        <f>SUM($F$590)</f>
        <v>32</v>
      </c>
      <c r="LI473" s="19" t="s">
        <v>69</v>
      </c>
      <c r="LJ473" s="12">
        <f>LH473*1.1</f>
        <v>35.200000000000003</v>
      </c>
      <c r="LK473" s="12"/>
      <c r="LL473" s="21"/>
      <c r="LM473" s="19" t="s">
        <v>104</v>
      </c>
      <c r="LN473" s="347" t="s">
        <v>697</v>
      </c>
      <c r="LQ473" s="350">
        <f>SUM($F$538)</f>
        <v>147</v>
      </c>
      <c r="LR473" s="19" t="s">
        <v>69</v>
      </c>
      <c r="LS473" s="12">
        <f>LQ473*1.1</f>
        <v>161.70000000000002</v>
      </c>
      <c r="LT473" s="12"/>
      <c r="LU473" s="21"/>
      <c r="LV473" s="19" t="s">
        <v>104</v>
      </c>
      <c r="LW473" s="347" t="s">
        <v>523</v>
      </c>
      <c r="LZ473" s="350">
        <f>SUM($F$1465)</f>
        <v>40</v>
      </c>
      <c r="MA473" s="19" t="s">
        <v>69</v>
      </c>
      <c r="MB473" s="12">
        <f>LZ473*1.1</f>
        <v>44</v>
      </c>
      <c r="MC473" s="12"/>
      <c r="MD473" s="21"/>
      <c r="ME473" s="19" t="s">
        <v>104</v>
      </c>
      <c r="MF473" s="347" t="s">
        <v>794</v>
      </c>
      <c r="MI473" s="350">
        <f>SUM($F$1696)</f>
        <v>15</v>
      </c>
      <c r="MJ473" s="19" t="s">
        <v>69</v>
      </c>
      <c r="MK473" s="12">
        <f>MI473*1.1</f>
        <v>16.5</v>
      </c>
      <c r="ML473" s="12"/>
      <c r="MM473" s="21"/>
      <c r="MN473" s="19" t="s">
        <v>104</v>
      </c>
      <c r="MO473" s="347" t="s">
        <v>696</v>
      </c>
      <c r="MR473" s="350">
        <f>SUM($F$1403)</f>
        <v>67</v>
      </c>
      <c r="MS473" s="19" t="s">
        <v>69</v>
      </c>
      <c r="MT473" s="12">
        <f>MR473*1.1</f>
        <v>73.7</v>
      </c>
      <c r="MU473" s="12"/>
      <c r="MV473" s="21"/>
      <c r="MW473" s="19" t="s">
        <v>104</v>
      </c>
      <c r="MX473" s="347" t="s">
        <v>514</v>
      </c>
      <c r="NA473" s="350">
        <f>SUM($F$1113)</f>
        <v>323</v>
      </c>
      <c r="NB473" s="19" t="s">
        <v>69</v>
      </c>
      <c r="NC473" s="12">
        <f>NA473*1.1</f>
        <v>355.3</v>
      </c>
      <c r="ND473" s="12"/>
      <c r="NE473" s="21"/>
      <c r="NF473" s="19" t="s">
        <v>104</v>
      </c>
      <c r="NG473" s="347" t="s">
        <v>663</v>
      </c>
      <c r="NJ473" s="350">
        <f>SUM($F$1130)</f>
        <v>343</v>
      </c>
      <c r="NK473" s="19" t="s">
        <v>69</v>
      </c>
      <c r="NL473" s="12">
        <f>NJ473*1.1</f>
        <v>377.3</v>
      </c>
      <c r="NM473" s="12"/>
      <c r="NN473" s="21"/>
      <c r="NO473" s="19" t="s">
        <v>104</v>
      </c>
      <c r="NP473" s="347" t="s">
        <v>514</v>
      </c>
      <c r="NS473" s="350">
        <f>SUM($F$1113)</f>
        <v>323</v>
      </c>
      <c r="NT473" s="19" t="s">
        <v>69</v>
      </c>
      <c r="NU473" s="12">
        <f>NS473*1.1</f>
        <v>355.3</v>
      </c>
      <c r="NV473" s="12"/>
      <c r="NW473" s="21"/>
      <c r="NX473" s="19" t="s">
        <v>104</v>
      </c>
      <c r="NY473" s="347" t="s">
        <v>1259</v>
      </c>
      <c r="OB473" s="350">
        <f>SUM($F$1400)</f>
        <v>16</v>
      </c>
      <c r="OC473" s="19" t="s">
        <v>69</v>
      </c>
      <c r="OD473" s="12">
        <f>OB473*1.1</f>
        <v>17.600000000000001</v>
      </c>
      <c r="OE473" s="12"/>
      <c r="OF473" s="21"/>
      <c r="OG473" s="19" t="s">
        <v>104</v>
      </c>
      <c r="OH473" s="347" t="s">
        <v>663</v>
      </c>
      <c r="OK473" s="350">
        <f>SUM($F$1130)</f>
        <v>343</v>
      </c>
      <c r="OL473" s="19" t="s">
        <v>69</v>
      </c>
      <c r="OM473" s="12">
        <f>OK473*1.1</f>
        <v>377.3</v>
      </c>
      <c r="ON473" s="12"/>
      <c r="OO473" s="21"/>
      <c r="OP473" s="19" t="s">
        <v>104</v>
      </c>
      <c r="OQ473" s="347" t="s">
        <v>557</v>
      </c>
      <c r="OT473" s="350">
        <f>SUM($F$552)</f>
        <v>16</v>
      </c>
      <c r="OU473" s="19" t="s">
        <v>69</v>
      </c>
      <c r="OV473" s="12">
        <f>OT473*1.1</f>
        <v>17.600000000000001</v>
      </c>
      <c r="OW473" s="12"/>
      <c r="OX473" s="21"/>
      <c r="OY473" s="19" t="s">
        <v>104</v>
      </c>
      <c r="OZ473" s="347" t="s">
        <v>1092</v>
      </c>
      <c r="PC473" s="350">
        <f>SUM($F$1428)</f>
        <v>36</v>
      </c>
      <c r="PD473" s="19" t="s">
        <v>69</v>
      </c>
      <c r="PE473" s="12">
        <f>PC473*1.1</f>
        <v>39.6</v>
      </c>
      <c r="PF473" s="12"/>
      <c r="PG473" s="21"/>
      <c r="PH473" s="19" t="s">
        <v>104</v>
      </c>
      <c r="PI473" s="347" t="s">
        <v>670</v>
      </c>
      <c r="PL473" s="350">
        <f>SUM($F$973)</f>
        <v>50</v>
      </c>
      <c r="PM473" s="19" t="s">
        <v>69</v>
      </c>
      <c r="PN473" s="12">
        <f>PL473*1.1</f>
        <v>55.000000000000007</v>
      </c>
      <c r="PO473" s="12"/>
      <c r="PP473" s="21"/>
      <c r="PQ473" s="19" t="s">
        <v>104</v>
      </c>
      <c r="PR473" s="347" t="s">
        <v>551</v>
      </c>
      <c r="PU473" s="350">
        <f>SUM($F$1689)</f>
        <v>33</v>
      </c>
      <c r="PV473" s="19" t="s">
        <v>69</v>
      </c>
      <c r="PW473" s="12">
        <f>PU473*1.1</f>
        <v>36.300000000000004</v>
      </c>
      <c r="PX473" s="12"/>
      <c r="PY473" s="21"/>
      <c r="PZ473" s="19" t="s">
        <v>104</v>
      </c>
      <c r="QA473" s="325" t="s">
        <v>189</v>
      </c>
      <c r="QD473" s="364" t="s">
        <v>189</v>
      </c>
      <c r="QE473" s="19" t="s">
        <v>69</v>
      </c>
      <c r="QF473" s="364" t="s">
        <v>189</v>
      </c>
      <c r="QG473" s="12"/>
      <c r="QH473" s="21"/>
      <c r="QI473" s="19" t="s">
        <v>104</v>
      </c>
      <c r="QJ473" s="347" t="s">
        <v>537</v>
      </c>
      <c r="QM473" s="350">
        <f>SUM($F$938)</f>
        <v>8</v>
      </c>
      <c r="QN473" s="19" t="s">
        <v>69</v>
      </c>
      <c r="QO473" s="12">
        <f>QM473*1.1</f>
        <v>8.8000000000000007</v>
      </c>
      <c r="QP473" s="12"/>
      <c r="QQ473" s="21"/>
      <c r="QR473" s="19" t="s">
        <v>104</v>
      </c>
      <c r="QS473" s="368" t="s">
        <v>615</v>
      </c>
      <c r="QV473" s="350">
        <f>SUM($F$1550)</f>
        <v>2</v>
      </c>
      <c r="QW473" s="19" t="s">
        <v>69</v>
      </c>
      <c r="QX473" s="12">
        <f>QV473*1.1</f>
        <v>2.2000000000000002</v>
      </c>
      <c r="QY473" s="12"/>
      <c r="QZ473" s="21"/>
      <c r="RA473" s="19" t="s">
        <v>104</v>
      </c>
      <c r="RB473" s="347" t="s">
        <v>774</v>
      </c>
      <c r="RE473" s="350">
        <f>SUM($F$898)</f>
        <v>29</v>
      </c>
      <c r="RF473" s="19" t="s">
        <v>69</v>
      </c>
      <c r="RG473" s="12">
        <f>RE473*1.1</f>
        <v>31.900000000000002</v>
      </c>
      <c r="RH473" s="12"/>
      <c r="RI473" s="21"/>
      <c r="RJ473" s="19" t="s">
        <v>104</v>
      </c>
      <c r="RK473" s="347" t="s">
        <v>1785</v>
      </c>
      <c r="RN473" s="350">
        <f>SUM($F$1083)</f>
        <v>217</v>
      </c>
      <c r="RO473" s="19" t="s">
        <v>69</v>
      </c>
      <c r="RP473" s="12">
        <f>RN473*1.1</f>
        <v>238.70000000000002</v>
      </c>
      <c r="RQ473" s="12"/>
      <c r="RR473" s="21"/>
      <c r="RS473" s="19" t="s">
        <v>104</v>
      </c>
      <c r="RT473" s="325" t="s">
        <v>189</v>
      </c>
      <c r="RW473" s="364" t="s">
        <v>189</v>
      </c>
      <c r="RX473" s="19" t="s">
        <v>69</v>
      </c>
      <c r="RY473" s="364" t="s">
        <v>189</v>
      </c>
      <c r="SA473" s="316"/>
      <c r="SB473" s="19" t="s">
        <v>104</v>
      </c>
      <c r="SC473" s="325" t="s">
        <v>189</v>
      </c>
      <c r="SF473" s="364" t="s">
        <v>189</v>
      </c>
      <c r="SG473" s="19" t="s">
        <v>69</v>
      </c>
      <c r="SH473" s="364" t="s">
        <v>189</v>
      </c>
      <c r="SJ473" s="316"/>
      <c r="SK473" s="19" t="s">
        <v>104</v>
      </c>
      <c r="SL473" s="325" t="s">
        <v>189</v>
      </c>
      <c r="SO473" s="364" t="s">
        <v>189</v>
      </c>
      <c r="SP473" s="19" t="s">
        <v>69</v>
      </c>
      <c r="SQ473" s="364" t="s">
        <v>189</v>
      </c>
      <c r="SS473" s="316"/>
      <c r="ST473" s="19" t="s">
        <v>104</v>
      </c>
      <c r="SU473" s="325" t="s">
        <v>189</v>
      </c>
      <c r="SX473" s="364" t="s">
        <v>189</v>
      </c>
      <c r="SY473" s="19" t="s">
        <v>69</v>
      </c>
      <c r="SZ473" s="364" t="s">
        <v>189</v>
      </c>
      <c r="TB473" s="316"/>
      <c r="TC473" s="19" t="s">
        <v>104</v>
      </c>
      <c r="TD473" s="347" t="s">
        <v>514</v>
      </c>
      <c r="TG473" s="350">
        <f>SUM($F$1113)</f>
        <v>323</v>
      </c>
      <c r="TH473" s="19" t="s">
        <v>69</v>
      </c>
      <c r="TI473" s="12">
        <f>TG473*1.1</f>
        <v>355.3</v>
      </c>
      <c r="TK473" s="316"/>
      <c r="TL473" s="19" t="s">
        <v>104</v>
      </c>
      <c r="TM473" s="347" t="s">
        <v>601</v>
      </c>
      <c r="TP473" s="350">
        <f>SUM($F$652)</f>
        <v>155</v>
      </c>
      <c r="TQ473" s="19" t="s">
        <v>69</v>
      </c>
      <c r="TR473" s="12">
        <f>TP473*1.1</f>
        <v>170.5</v>
      </c>
      <c r="TT473" s="316"/>
      <c r="TU473" s="19" t="s">
        <v>104</v>
      </c>
      <c r="TV473" s="347" t="s">
        <v>551</v>
      </c>
      <c r="TY473" s="350">
        <f>SUM($F$1689)</f>
        <v>33</v>
      </c>
      <c r="TZ473" s="19" t="s">
        <v>69</v>
      </c>
      <c r="UA473" s="12">
        <f>TY473*1.1</f>
        <v>36.300000000000004</v>
      </c>
      <c r="UC473" s="316"/>
      <c r="UD473" s="19" t="s">
        <v>104</v>
      </c>
      <c r="UE473" s="361" t="s">
        <v>579</v>
      </c>
      <c r="UH473" s="350">
        <f>SUM($F$1324)</f>
        <v>146</v>
      </c>
      <c r="UI473" s="19" t="s">
        <v>69</v>
      </c>
      <c r="UJ473" s="12">
        <f>UH473*1.1</f>
        <v>160.60000000000002</v>
      </c>
      <c r="UL473" s="316"/>
      <c r="UM473" s="19" t="s">
        <v>104</v>
      </c>
      <c r="UN473" s="358" t="s">
        <v>956</v>
      </c>
      <c r="UQ473" s="350">
        <f>SUM($F$1679)</f>
        <v>0</v>
      </c>
      <c r="UR473" s="19" t="s">
        <v>69</v>
      </c>
      <c r="US473" s="12">
        <f>UQ473*1.1</f>
        <v>0</v>
      </c>
      <c r="UU473" s="316"/>
      <c r="UV473" s="19" t="s">
        <v>104</v>
      </c>
      <c r="UW473" s="347" t="s">
        <v>1751</v>
      </c>
      <c r="UZ473" s="350">
        <f>SUM($F$693)</f>
        <v>4</v>
      </c>
      <c r="VA473" s="19" t="s">
        <v>69</v>
      </c>
      <c r="VB473" s="12">
        <f>UZ473*1.1</f>
        <v>4.4000000000000004</v>
      </c>
      <c r="VD473" s="316"/>
      <c r="VE473" s="19" t="s">
        <v>104</v>
      </c>
      <c r="VF473" s="347" t="s">
        <v>960</v>
      </c>
      <c r="VI473" s="350">
        <f>SUM($F$660)</f>
        <v>31</v>
      </c>
      <c r="VJ473" s="19" t="s">
        <v>69</v>
      </c>
      <c r="VK473" s="12">
        <f>VI473*1.1</f>
        <v>34.1</v>
      </c>
      <c r="VM473" s="316"/>
      <c r="VN473" s="19" t="s">
        <v>104</v>
      </c>
      <c r="VO473" s="325" t="s">
        <v>620</v>
      </c>
      <c r="VR473" s="350">
        <f>SUM($F$1429)</f>
        <v>77</v>
      </c>
      <c r="VS473" s="19" t="s">
        <v>69</v>
      </c>
      <c r="VT473" s="12">
        <f>VR473*1.1</f>
        <v>84.7</v>
      </c>
      <c r="VV473" s="316"/>
      <c r="VW473" s="19" t="s">
        <v>104</v>
      </c>
      <c r="VX473" s="347" t="s">
        <v>1092</v>
      </c>
      <c r="WA473" s="350">
        <f>SUM($F$1428)</f>
        <v>36</v>
      </c>
      <c r="WB473" s="19" t="s">
        <v>69</v>
      </c>
      <c r="WC473" s="12">
        <f>WA473*1.1</f>
        <v>39.6</v>
      </c>
      <c r="WE473" s="316"/>
      <c r="WF473" s="19" t="s">
        <v>104</v>
      </c>
      <c r="WG473" s="347" t="s">
        <v>601</v>
      </c>
      <c r="WJ473" s="350">
        <f>SUM($F$652)</f>
        <v>155</v>
      </c>
      <c r="WK473" s="19" t="s">
        <v>69</v>
      </c>
      <c r="WL473" s="12">
        <f>WJ473*1.1</f>
        <v>170.5</v>
      </c>
      <c r="WN473" s="316"/>
      <c r="WO473" s="19" t="s">
        <v>104</v>
      </c>
      <c r="WP473" s="347" t="s">
        <v>614</v>
      </c>
      <c r="WS473" s="350">
        <f>SUM($F$1327)</f>
        <v>83</v>
      </c>
      <c r="WT473" s="19" t="s">
        <v>69</v>
      </c>
      <c r="WU473" s="12">
        <f>WS473*1.1</f>
        <v>91.300000000000011</v>
      </c>
      <c r="WW473" s="316"/>
      <c r="WX473" s="19" t="s">
        <v>104</v>
      </c>
      <c r="WY473" s="347" t="s">
        <v>518</v>
      </c>
      <c r="XB473" s="350">
        <f>SUM($F$1009)</f>
        <v>81</v>
      </c>
      <c r="XC473" s="19" t="s">
        <v>69</v>
      </c>
      <c r="XD473" s="12">
        <f>XB473*1.1</f>
        <v>89.100000000000009</v>
      </c>
      <c r="XF473" s="316"/>
      <c r="XG473" s="19" t="s">
        <v>104</v>
      </c>
      <c r="XH473" s="347" t="s">
        <v>1151</v>
      </c>
      <c r="XK473" s="350">
        <f>SUM($F$1665)</f>
        <v>0</v>
      </c>
      <c r="XL473" s="19" t="s">
        <v>69</v>
      </c>
      <c r="XM473" s="12">
        <f>XK473*1.1</f>
        <v>0</v>
      </c>
      <c r="XO473" s="316"/>
      <c r="XP473" s="19" t="s">
        <v>104</v>
      </c>
      <c r="XQ473" s="325" t="s">
        <v>934</v>
      </c>
      <c r="XT473" s="350">
        <f>SUM($F$1517)</f>
        <v>0</v>
      </c>
      <c r="XU473" s="19" t="s">
        <v>69</v>
      </c>
      <c r="XV473" s="12">
        <f>XT473*1.1</f>
        <v>0</v>
      </c>
      <c r="XX473" s="316"/>
      <c r="XY473" s="19" t="s">
        <v>104</v>
      </c>
      <c r="XZ473" s="347" t="s">
        <v>544</v>
      </c>
      <c r="YC473" s="350">
        <f>SUM($F$657)</f>
        <v>56</v>
      </c>
      <c r="YD473" s="19" t="s">
        <v>69</v>
      </c>
      <c r="YE473" s="12">
        <f>YC473*1.1</f>
        <v>61.600000000000009</v>
      </c>
      <c r="YG473" s="316"/>
      <c r="YH473" s="19" t="s">
        <v>104</v>
      </c>
      <c r="YI473" s="366" t="s">
        <v>557</v>
      </c>
      <c r="YL473" s="350">
        <f>SUM($F$552)</f>
        <v>16</v>
      </c>
      <c r="YM473" s="19" t="s">
        <v>69</v>
      </c>
      <c r="YN473" s="12">
        <f>YL473*1.1</f>
        <v>17.600000000000001</v>
      </c>
      <c r="YP473" s="316"/>
      <c r="YQ473" s="19" t="s">
        <v>104</v>
      </c>
      <c r="YR473" s="347" t="s">
        <v>507</v>
      </c>
      <c r="YU473" s="350">
        <f>SUM($F$963)</f>
        <v>32</v>
      </c>
      <c r="YV473" s="19" t="s">
        <v>69</v>
      </c>
      <c r="YW473" s="12">
        <f>YU473*1.1</f>
        <v>35.200000000000003</v>
      </c>
      <c r="YY473" s="316"/>
      <c r="YZ473" s="19" t="s">
        <v>104</v>
      </c>
      <c r="ZA473" s="347" t="s">
        <v>1785</v>
      </c>
      <c r="ZD473" s="350">
        <f>SUM($F$1083)</f>
        <v>217</v>
      </c>
      <c r="ZE473" s="19" t="s">
        <v>69</v>
      </c>
      <c r="ZF473" s="12">
        <f>ZD473*1.1</f>
        <v>238.70000000000002</v>
      </c>
      <c r="ZH473" s="316"/>
      <c r="ZI473" s="19" t="s">
        <v>104</v>
      </c>
      <c r="ZJ473" s="347" t="s">
        <v>601</v>
      </c>
      <c r="ZM473" s="350">
        <f>SUM($F$652)</f>
        <v>155</v>
      </c>
      <c r="ZN473" s="19" t="s">
        <v>69</v>
      </c>
      <c r="ZO473" s="12">
        <f>ZM473*1.1</f>
        <v>170.5</v>
      </c>
      <c r="ZQ473" s="316"/>
      <c r="ZR473" s="19" t="s">
        <v>104</v>
      </c>
      <c r="ZS473" s="347" t="s">
        <v>1382</v>
      </c>
      <c r="ZV473" s="350">
        <f>SUM($F$1714)</f>
        <v>45</v>
      </c>
      <c r="ZW473" s="19" t="s">
        <v>69</v>
      </c>
      <c r="ZX473" s="12">
        <f>ZV473*1.1</f>
        <v>49.500000000000007</v>
      </c>
      <c r="ZZ473" s="316"/>
      <c r="AAA473" s="394"/>
      <c r="AAB473" s="341"/>
      <c r="AAC473" s="395"/>
      <c r="AAD473" s="395"/>
      <c r="AAE473" s="396"/>
      <c r="AAF473" s="394"/>
      <c r="AAG473" s="267"/>
      <c r="AAH473" s="395"/>
      <c r="AAI473" s="395"/>
      <c r="AAJ473" s="394"/>
      <c r="AAK473" s="341"/>
      <c r="AAL473" s="395"/>
      <c r="AAM473" s="395"/>
      <c r="AAN473" s="396"/>
      <c r="AAO473" s="394"/>
      <c r="AAP473" s="267"/>
      <c r="AAQ473" s="395"/>
      <c r="AAR473" s="395"/>
      <c r="AAS473" s="394"/>
      <c r="AAT473" s="341"/>
      <c r="AAU473" s="395"/>
      <c r="AAV473" s="395"/>
      <c r="AAW473" s="396"/>
      <c r="AAX473" s="394"/>
      <c r="AAY473" s="267"/>
      <c r="AAZ473" s="395"/>
      <c r="ABA473" s="395"/>
      <c r="ABB473" s="394"/>
      <c r="ABC473" s="341"/>
      <c r="ABD473" s="395"/>
      <c r="ABE473" s="395"/>
      <c r="ABF473" s="396"/>
      <c r="ABG473" s="394"/>
      <c r="ABH473" s="267"/>
      <c r="ABI473" s="395"/>
      <c r="ABJ473" s="395"/>
      <c r="ABK473" s="394"/>
      <c r="ABL473" s="341"/>
      <c r="ABM473" s="395"/>
      <c r="ABN473" s="395"/>
      <c r="ABO473" s="396"/>
      <c r="ABP473" s="394"/>
      <c r="ABQ473" s="267"/>
      <c r="ABR473" s="395"/>
      <c r="ABS473" s="395"/>
      <c r="ABT473" s="394"/>
      <c r="ABU473" s="341"/>
      <c r="ABV473" s="395"/>
      <c r="ABW473" s="395"/>
      <c r="ABX473" s="396"/>
      <c r="ABY473" s="394"/>
      <c r="ABZ473" s="267"/>
      <c r="ACA473" s="395"/>
      <c r="ACB473" s="395"/>
      <c r="ACC473" s="394"/>
      <c r="ACD473" s="341"/>
      <c r="ACE473" s="395"/>
      <c r="ACF473" s="395"/>
      <c r="ACG473" s="396"/>
      <c r="ACH473" s="394"/>
      <c r="ACI473" s="267"/>
      <c r="ACJ473" s="395"/>
      <c r="ACK473" s="395"/>
      <c r="ACL473" s="394"/>
      <c r="ACM473" s="341"/>
      <c r="ACN473" s="395"/>
      <c r="ACO473" s="395"/>
      <c r="ACP473" s="396"/>
      <c r="ACQ473" s="394"/>
      <c r="ACR473" s="267"/>
      <c r="ACS473" s="395"/>
      <c r="ACT473" s="395"/>
      <c r="ACU473" s="394"/>
      <c r="ACV473" s="341"/>
      <c r="ACW473" s="395"/>
      <c r="ACX473" s="395"/>
      <c r="ACY473" s="396"/>
      <c r="ACZ473" s="394"/>
      <c r="ADA473" s="267"/>
      <c r="ADB473" s="395"/>
      <c r="ADC473" s="395"/>
      <c r="ADD473" s="394"/>
      <c r="ADE473" s="341"/>
      <c r="ADF473" s="395"/>
      <c r="ADG473" s="395"/>
      <c r="ADH473" s="396"/>
      <c r="ADI473" s="394"/>
      <c r="ADJ473" s="267"/>
      <c r="ADK473" s="395"/>
      <c r="ADL473" s="395"/>
      <c r="ADM473" s="394"/>
      <c r="ADN473" s="341"/>
      <c r="ADO473" s="395"/>
      <c r="ADP473" s="395"/>
      <c r="ADQ473" s="396"/>
      <c r="ADR473" s="394"/>
      <c r="ADS473" s="267"/>
      <c r="ADT473" s="395"/>
      <c r="ADU473" s="395"/>
      <c r="ADV473" s="394"/>
      <c r="ADW473" s="341"/>
      <c r="ADX473" s="395"/>
      <c r="ADY473" s="395"/>
      <c r="ADZ473" s="396"/>
      <c r="AEA473" s="394"/>
      <c r="AEB473" s="267"/>
      <c r="AEC473" s="395"/>
      <c r="AED473" s="395"/>
    </row>
    <row r="474" spans="1:810" s="20" customFormat="1" ht="15">
      <c r="A474" s="19"/>
      <c r="B474" s="348" t="s">
        <v>2595</v>
      </c>
      <c r="D474" s="19"/>
      <c r="E474" s="19"/>
      <c r="F474" s="19"/>
      <c r="G474" s="12"/>
      <c r="H474" s="12">
        <f>SUM(G469:G473)</f>
        <v>868.5</v>
      </c>
      <c r="I474" s="21"/>
      <c r="J474" s="19"/>
      <c r="K474" s="348"/>
      <c r="N474" s="19"/>
      <c r="O474" s="19"/>
      <c r="P474" s="12"/>
      <c r="Q474" s="12">
        <f>SUM(P469:P473)</f>
        <v>672.59999999999991</v>
      </c>
      <c r="R474" s="21"/>
      <c r="S474" s="19"/>
      <c r="T474" s="348"/>
      <c r="W474" s="19"/>
      <c r="X474" s="19"/>
      <c r="Y474" s="12"/>
      <c r="Z474" s="12">
        <f>SUM(Y469:Y473)</f>
        <v>841</v>
      </c>
      <c r="AA474" s="21"/>
      <c r="AB474" s="19"/>
      <c r="AC474" s="348"/>
      <c r="AF474" s="19"/>
      <c r="AG474" s="19"/>
      <c r="AH474" s="12"/>
      <c r="AI474" s="12">
        <f>SUM(AH469:AH473)</f>
        <v>917.2</v>
      </c>
      <c r="AJ474" s="21"/>
      <c r="AK474" s="19"/>
      <c r="AL474" s="348"/>
      <c r="AO474" s="19"/>
      <c r="AP474" s="19"/>
      <c r="AQ474" s="12"/>
      <c r="AR474" s="12">
        <f>SUM(AQ469:AQ473)</f>
        <v>989.80000000000007</v>
      </c>
      <c r="AS474" s="21"/>
      <c r="AT474" s="19"/>
      <c r="AU474" s="348"/>
      <c r="AX474" s="19"/>
      <c r="AY474" s="19"/>
      <c r="AZ474" s="12"/>
      <c r="BA474" s="12">
        <f>SUM(AZ469:AZ473)</f>
        <v>1117.5</v>
      </c>
      <c r="BB474" s="21"/>
      <c r="BC474" s="19"/>
      <c r="BD474" s="116"/>
      <c r="BG474" s="19"/>
      <c r="BH474" s="19"/>
      <c r="BI474" s="12"/>
      <c r="BJ474" s="12">
        <f>SUM(BI469:BI473)</f>
        <v>358.29999999999995</v>
      </c>
      <c r="BK474" s="21"/>
      <c r="BL474" s="19"/>
      <c r="BM474" s="348"/>
      <c r="BP474" s="19"/>
      <c r="BQ474" s="19"/>
      <c r="BR474" s="12"/>
      <c r="BS474" s="12">
        <f>SUM(BR469:BR473)</f>
        <v>700.3</v>
      </c>
      <c r="BT474" s="21"/>
      <c r="BU474" s="19"/>
      <c r="BV474" s="348"/>
      <c r="BY474" s="19"/>
      <c r="BZ474" s="19"/>
      <c r="CA474" s="12"/>
      <c r="CB474" s="12">
        <f>SUM(CA469:CA473)</f>
        <v>489.6</v>
      </c>
      <c r="CC474" s="21"/>
      <c r="CD474" s="19"/>
      <c r="CE474" s="348"/>
      <c r="CH474" s="19"/>
      <c r="CI474" s="19"/>
      <c r="CJ474" s="12"/>
      <c r="CK474" s="12">
        <f>SUM(CJ469:CJ473)</f>
        <v>614.20000000000005</v>
      </c>
      <c r="CL474" s="21"/>
      <c r="CM474" s="19"/>
      <c r="CN474" s="348"/>
      <c r="CQ474" s="19"/>
      <c r="CR474" s="19"/>
      <c r="CS474" s="12"/>
      <c r="CT474" s="12">
        <f>SUM(CS469:CS473)</f>
        <v>823.40000000000009</v>
      </c>
      <c r="CU474" s="21"/>
      <c r="CV474" s="19"/>
      <c r="CW474" s="348"/>
      <c r="CZ474" s="19"/>
      <c r="DA474" s="19"/>
      <c r="DB474" s="12"/>
      <c r="DC474" s="12">
        <f>SUM(DB469:DB473)</f>
        <v>331.2</v>
      </c>
      <c r="DD474" s="21"/>
      <c r="DE474" s="19"/>
      <c r="DF474" s="348"/>
      <c r="DI474" s="19"/>
      <c r="DJ474" s="19"/>
      <c r="DK474" s="12"/>
      <c r="DL474" s="12">
        <f>SUM(DK469:DK473)</f>
        <v>735.1</v>
      </c>
      <c r="DM474" s="21"/>
      <c r="DN474" s="19"/>
      <c r="DO474" s="348"/>
      <c r="DR474" s="19"/>
      <c r="DS474" s="19"/>
      <c r="DT474" s="12"/>
      <c r="DU474" s="12">
        <f>SUM(DT469:DT473)</f>
        <v>962.09999999999991</v>
      </c>
      <c r="DV474" s="21"/>
      <c r="DW474" s="19"/>
      <c r="DX474" s="348"/>
      <c r="EA474" s="19"/>
      <c r="EB474" s="19"/>
      <c r="EC474" s="12"/>
      <c r="ED474" s="12">
        <f>SUM(EC469:EC473)</f>
        <v>721.8</v>
      </c>
      <c r="EE474" s="21"/>
      <c r="EF474" s="19"/>
      <c r="EG474" s="348"/>
      <c r="EJ474" s="19"/>
      <c r="EK474" s="19"/>
      <c r="EL474" s="12"/>
      <c r="EM474" s="12">
        <f>SUM(EL469:EL473)</f>
        <v>447</v>
      </c>
      <c r="EN474" s="21"/>
      <c r="EO474" s="19"/>
      <c r="EP474" s="348"/>
      <c r="ES474" s="19"/>
      <c r="ET474" s="19"/>
      <c r="EU474" s="12"/>
      <c r="EV474" s="12">
        <f>SUM(EU469:EU473)</f>
        <v>585.29999999999995</v>
      </c>
      <c r="EW474" s="21"/>
      <c r="EX474" s="19"/>
      <c r="EY474" s="369"/>
      <c r="FB474" s="19"/>
      <c r="FC474" s="19"/>
      <c r="FD474" s="12"/>
      <c r="FE474" s="12">
        <f>SUM(FD469:FD473)</f>
        <v>67.400000000000006</v>
      </c>
      <c r="FF474" s="21"/>
      <c r="FG474" s="19"/>
      <c r="FH474" s="348"/>
      <c r="FK474" s="19"/>
      <c r="FL474" s="19"/>
      <c r="FM474" s="12"/>
      <c r="FN474" s="12">
        <f>SUM(FM469:FM473)</f>
        <v>605.59999999999991</v>
      </c>
      <c r="FO474" s="21"/>
      <c r="FP474" s="19"/>
      <c r="FQ474" s="348"/>
      <c r="FT474" s="19"/>
      <c r="FU474" s="19"/>
      <c r="FV474" s="12"/>
      <c r="FW474" s="12">
        <f>SUM(FV469:FV473)</f>
        <v>174.39999999999998</v>
      </c>
      <c r="FX474" s="21"/>
      <c r="FY474" s="19"/>
      <c r="FZ474" s="348"/>
      <c r="GC474" s="19"/>
      <c r="GD474" s="19"/>
      <c r="GE474" s="12"/>
      <c r="GF474" s="12">
        <f>SUM(GE469:GE473)</f>
        <v>325.8</v>
      </c>
      <c r="GG474" s="21"/>
      <c r="GH474" s="19"/>
      <c r="GI474" s="348"/>
      <c r="GL474" s="19"/>
      <c r="GM474" s="19"/>
      <c r="GN474" s="12"/>
      <c r="GO474" s="12">
        <f>SUM(GN469:GN473)</f>
        <v>1133.9000000000001</v>
      </c>
      <c r="GP474" s="21"/>
      <c r="GQ474" s="19"/>
      <c r="GR474" s="348"/>
      <c r="GU474" s="19"/>
      <c r="GV474" s="19"/>
      <c r="GW474" s="12"/>
      <c r="GX474" s="12">
        <f>SUM(GW469:GW473)</f>
        <v>113.30000000000001</v>
      </c>
      <c r="GY474" s="21"/>
      <c r="GZ474" s="19"/>
      <c r="HA474" s="348"/>
      <c r="HD474" s="19"/>
      <c r="HE474" s="19"/>
      <c r="HF474" s="12"/>
      <c r="HG474" s="12">
        <f>SUM(HF469:HF473)</f>
        <v>315</v>
      </c>
      <c r="HH474" s="21"/>
      <c r="HI474" s="19"/>
      <c r="HJ474" s="348"/>
      <c r="HM474" s="19"/>
      <c r="HN474" s="19"/>
      <c r="HO474" s="12"/>
      <c r="HP474" s="12">
        <f>SUM(HO469:HO473)</f>
        <v>83.2</v>
      </c>
      <c r="HQ474" s="21"/>
      <c r="HR474" s="19"/>
      <c r="HS474" s="348"/>
      <c r="HV474" s="19"/>
      <c r="HW474" s="19"/>
      <c r="HX474" s="12"/>
      <c r="HY474" s="12">
        <f>SUM(HX469:HX473)</f>
        <v>1616.1000000000001</v>
      </c>
      <c r="HZ474" s="21"/>
      <c r="IA474" s="19"/>
      <c r="IB474" s="348"/>
      <c r="IE474" s="19"/>
      <c r="IF474" s="19"/>
      <c r="IG474" s="12"/>
      <c r="IH474" s="12">
        <f>SUM(IG469:IG473)</f>
        <v>467.3</v>
      </c>
      <c r="II474" s="21"/>
      <c r="IJ474" s="19"/>
      <c r="IK474" s="348"/>
      <c r="IN474" s="19"/>
      <c r="IO474" s="19"/>
      <c r="IP474" s="12"/>
      <c r="IQ474" s="12">
        <f>SUM(IP469:IP473)</f>
        <v>432.2</v>
      </c>
      <c r="IR474" s="21"/>
      <c r="IS474" s="19"/>
      <c r="IW474" s="19"/>
      <c r="IX474" s="19"/>
      <c r="IY474" s="19"/>
      <c r="IZ474" s="12">
        <f>SUM(IY469:IY473)</f>
        <v>0</v>
      </c>
      <c r="JA474" s="21"/>
      <c r="JB474" s="19"/>
      <c r="JC474" s="348"/>
      <c r="JF474" s="19"/>
      <c r="JG474" s="19"/>
      <c r="JH474" s="12"/>
      <c r="JI474" s="12">
        <f>SUM(JH469:JH473)</f>
        <v>727.5</v>
      </c>
      <c r="JJ474" s="21"/>
      <c r="JK474" s="19"/>
      <c r="JL474" s="348"/>
      <c r="JO474" s="19"/>
      <c r="JP474" s="19"/>
      <c r="JQ474" s="12"/>
      <c r="JR474" s="12">
        <f>SUM(JQ469:JQ473)</f>
        <v>909.40000000000009</v>
      </c>
      <c r="JS474" s="21"/>
      <c r="JT474" s="19"/>
      <c r="JU474" s="355"/>
      <c r="JX474" s="19"/>
      <c r="JY474" s="19"/>
      <c r="JZ474" s="12"/>
      <c r="KA474" s="12">
        <f>SUM(JZ469:JZ473)</f>
        <v>437.8</v>
      </c>
      <c r="KB474" s="21"/>
      <c r="KC474" s="19"/>
      <c r="KD474" s="348"/>
      <c r="KG474" s="19"/>
      <c r="KH474" s="19"/>
      <c r="KI474" s="12"/>
      <c r="KJ474" s="12">
        <f>SUM(KI469:KI473)</f>
        <v>740.8</v>
      </c>
      <c r="KK474" s="21"/>
      <c r="KL474" s="19"/>
      <c r="KM474" s="348"/>
      <c r="KP474" s="19"/>
      <c r="KQ474" s="19"/>
      <c r="KR474" s="12"/>
      <c r="KS474" s="12">
        <f>SUM(KR469:KR473)</f>
        <v>290.7</v>
      </c>
      <c r="KT474" s="21"/>
      <c r="KU474" s="19"/>
      <c r="KV474" s="348"/>
      <c r="KY474" s="19"/>
      <c r="KZ474" s="19"/>
      <c r="LA474" s="12"/>
      <c r="LB474" s="12">
        <f>SUM(LA469:LA473)</f>
        <v>991.5</v>
      </c>
      <c r="LC474" s="21"/>
      <c r="LD474" s="19"/>
      <c r="LE474" s="348"/>
      <c r="LH474" s="19"/>
      <c r="LI474" s="19"/>
      <c r="LJ474" s="12"/>
      <c r="LK474" s="12">
        <f>SUM(LJ469:LJ473)</f>
        <v>877.5</v>
      </c>
      <c r="LL474" s="21"/>
      <c r="LM474" s="19"/>
      <c r="LN474" s="348"/>
      <c r="LQ474" s="19"/>
      <c r="LR474" s="19"/>
      <c r="LS474" s="12"/>
      <c r="LT474" s="12">
        <f>SUM(LS469:LS473)</f>
        <v>670.8</v>
      </c>
      <c r="LU474" s="21"/>
      <c r="LV474" s="19"/>
      <c r="LW474" s="348"/>
      <c r="LZ474" s="19"/>
      <c r="MA474" s="19"/>
      <c r="MB474" s="12"/>
      <c r="MC474" s="12">
        <f>SUM(MB469:MB473)</f>
        <v>1094.8000000000002</v>
      </c>
      <c r="MD474" s="21"/>
      <c r="ME474" s="19"/>
      <c r="MF474" s="348"/>
      <c r="MI474" s="19"/>
      <c r="MJ474" s="19"/>
      <c r="MK474" s="12"/>
      <c r="ML474" s="12">
        <f>SUM(MK469:MK473)</f>
        <v>249.60000000000002</v>
      </c>
      <c r="MM474" s="21"/>
      <c r="MN474" s="19"/>
      <c r="MO474" s="348"/>
      <c r="MR474" s="19"/>
      <c r="MS474" s="19"/>
      <c r="MT474" s="12"/>
      <c r="MU474" s="12">
        <f>SUM(MT469:MT473)</f>
        <v>439.09999999999997</v>
      </c>
      <c r="MV474" s="21"/>
      <c r="MW474" s="19"/>
      <c r="MX474" s="348"/>
      <c r="NA474" s="19"/>
      <c r="NB474" s="19"/>
      <c r="NC474" s="12"/>
      <c r="ND474" s="12">
        <f>SUM(NC469:NC473)</f>
        <v>994.2</v>
      </c>
      <c r="NE474" s="21"/>
      <c r="NF474" s="19"/>
      <c r="NG474" s="348"/>
      <c r="NJ474" s="19"/>
      <c r="NK474" s="19"/>
      <c r="NL474" s="12"/>
      <c r="NM474" s="12">
        <f>SUM(NL469:NL473)</f>
        <v>871.5</v>
      </c>
      <c r="NN474" s="21"/>
      <c r="NO474" s="19"/>
      <c r="NP474" s="348"/>
      <c r="NS474" s="19"/>
      <c r="NT474" s="19"/>
      <c r="NU474" s="12"/>
      <c r="NV474" s="12">
        <f>SUM(NU469:NU473)</f>
        <v>1311</v>
      </c>
      <c r="NW474" s="21"/>
      <c r="NX474" s="19"/>
      <c r="NY474" s="348"/>
      <c r="OB474" s="19"/>
      <c r="OC474" s="19"/>
      <c r="OD474" s="12"/>
      <c r="OE474" s="12">
        <f>SUM(OD469:OD473)</f>
        <v>762.69999999999993</v>
      </c>
      <c r="OF474" s="21"/>
      <c r="OG474" s="19"/>
      <c r="OH474" s="348"/>
      <c r="OK474" s="19"/>
      <c r="OL474" s="19"/>
      <c r="OM474" s="12"/>
      <c r="ON474" s="12">
        <f>SUM(OM469:OM473)</f>
        <v>515.70000000000005</v>
      </c>
      <c r="OO474" s="21"/>
      <c r="OP474" s="19"/>
      <c r="OQ474" s="348"/>
      <c r="OT474" s="19"/>
      <c r="OU474" s="19"/>
      <c r="OV474" s="12"/>
      <c r="OW474" s="12">
        <f>SUM(OV469:OV473)</f>
        <v>652.5</v>
      </c>
      <c r="OX474" s="21"/>
      <c r="OY474" s="19"/>
      <c r="OZ474" s="348"/>
      <c r="PC474" s="19"/>
      <c r="PD474" s="19"/>
      <c r="PE474" s="12"/>
      <c r="PF474" s="12">
        <f>SUM(PE469:PE473)</f>
        <v>206</v>
      </c>
      <c r="PG474" s="21"/>
      <c r="PH474" s="19"/>
      <c r="PI474" s="348"/>
      <c r="PL474" s="19"/>
      <c r="PM474" s="19"/>
      <c r="PN474" s="12"/>
      <c r="PO474" s="12">
        <f>SUM(PN469:PN473)</f>
        <v>350.4</v>
      </c>
      <c r="PP474" s="21"/>
      <c r="PQ474" s="19"/>
      <c r="PR474" s="348"/>
      <c r="PU474" s="19"/>
      <c r="PV474" s="19"/>
      <c r="PW474" s="12"/>
      <c r="PX474" s="12">
        <f>SUM(PW469:PW473)</f>
        <v>812.4</v>
      </c>
      <c r="PY474" s="21"/>
      <c r="PZ474" s="19"/>
      <c r="QD474" s="19"/>
      <c r="QE474" s="19"/>
      <c r="QF474" s="19"/>
      <c r="QG474" s="12">
        <f>SUM(QF469:QF473)</f>
        <v>0</v>
      </c>
      <c r="QH474" s="21"/>
      <c r="QI474" s="19"/>
      <c r="QJ474" s="348"/>
      <c r="QM474" s="19"/>
      <c r="QN474" s="19"/>
      <c r="QO474" s="12"/>
      <c r="QP474" s="12">
        <f>SUM(QO469:QO473)</f>
        <v>686.5</v>
      </c>
      <c r="QQ474" s="21"/>
      <c r="QR474" s="19"/>
      <c r="QS474" s="369"/>
      <c r="QV474" s="19"/>
      <c r="QW474" s="19"/>
      <c r="QX474" s="12"/>
      <c r="QY474" s="12">
        <f>SUM(QX469:QX473)</f>
        <v>164.5</v>
      </c>
      <c r="QZ474" s="21"/>
      <c r="RA474" s="19"/>
      <c r="RB474" s="348"/>
      <c r="RE474" s="19"/>
      <c r="RF474" s="19"/>
      <c r="RG474" s="12"/>
      <c r="RH474" s="12">
        <f>SUM(RG469:RG473)</f>
        <v>185</v>
      </c>
      <c r="RI474" s="21"/>
      <c r="RJ474" s="19"/>
      <c r="RK474" s="348"/>
      <c r="RN474" s="19"/>
      <c r="RO474" s="19"/>
      <c r="RP474" s="12"/>
      <c r="RQ474" s="12">
        <f>SUM(RP469:RP473)</f>
        <v>439.80000000000007</v>
      </c>
      <c r="RR474" s="21"/>
      <c r="RS474" s="19"/>
      <c r="RW474" s="19"/>
      <c r="RX474" s="19"/>
      <c r="RY474" s="19"/>
      <c r="RZ474" s="12">
        <f>SUM(RY469:RY473)</f>
        <v>0</v>
      </c>
      <c r="SA474" s="316"/>
      <c r="SB474" s="19"/>
      <c r="SF474" s="19"/>
      <c r="SG474" s="19"/>
      <c r="SH474" s="19"/>
      <c r="SI474" s="12">
        <f>SUM(SH469:SH473)</f>
        <v>0</v>
      </c>
      <c r="SJ474" s="316"/>
      <c r="SK474" s="19"/>
      <c r="SO474" s="19"/>
      <c r="SP474" s="19"/>
      <c r="SQ474" s="19"/>
      <c r="SR474" s="12">
        <f>SUM(SQ469:SQ473)</f>
        <v>0</v>
      </c>
      <c r="SS474" s="316"/>
      <c r="ST474" s="19"/>
      <c r="SX474" s="19"/>
      <c r="SY474" s="19"/>
      <c r="SZ474" s="19"/>
      <c r="TA474" s="12">
        <f>SUM(SZ469:SZ473)</f>
        <v>0</v>
      </c>
      <c r="TB474" s="316"/>
      <c r="TC474" s="19"/>
      <c r="TD474" s="348"/>
      <c r="TG474" s="19"/>
      <c r="TJ474" s="12">
        <f>SUM(TI469:TI473)</f>
        <v>695.7</v>
      </c>
      <c r="TK474" s="316"/>
      <c r="TL474" s="19"/>
      <c r="TM474" s="348"/>
      <c r="TP474" s="19"/>
      <c r="TS474" s="12">
        <f>SUM(TR469:TR473)</f>
        <v>245.39999999999998</v>
      </c>
      <c r="TT474" s="316"/>
      <c r="TU474" s="19"/>
      <c r="TV474" s="348"/>
      <c r="TY474" s="19"/>
      <c r="UB474" s="12">
        <f>SUM(UA469:UA473)</f>
        <v>512.79999999999995</v>
      </c>
      <c r="UC474" s="316"/>
      <c r="UD474" s="19"/>
      <c r="UE474" s="360"/>
      <c r="UH474" s="19"/>
      <c r="UK474" s="12">
        <f>SUM(UJ469:UJ473)</f>
        <v>441.8</v>
      </c>
      <c r="UL474" s="316"/>
      <c r="UM474" s="19"/>
      <c r="UN474" s="359"/>
      <c r="UQ474" s="19"/>
      <c r="UT474" s="12">
        <f>SUM(US469:US473)</f>
        <v>375.29999999999995</v>
      </c>
      <c r="UU474" s="316"/>
      <c r="UV474" s="19"/>
      <c r="UW474" s="348"/>
      <c r="UZ474" s="19"/>
      <c r="VC474" s="12">
        <f>SUM(VB469:VB473)</f>
        <v>519.6</v>
      </c>
      <c r="VD474" s="316"/>
      <c r="VE474" s="19"/>
      <c r="VF474" s="348"/>
      <c r="VI474" s="19"/>
      <c r="VL474" s="12">
        <f>SUM(VK469:VK473)</f>
        <v>1024</v>
      </c>
      <c r="VM474" s="316"/>
      <c r="VN474" s="19"/>
      <c r="VR474" s="19"/>
      <c r="VU474" s="12">
        <f>SUM(VT469:VT473)</f>
        <v>519.70000000000005</v>
      </c>
      <c r="VV474" s="316"/>
      <c r="VW474" s="19"/>
      <c r="VX474" s="348"/>
      <c r="WA474" s="19"/>
      <c r="WD474" s="12">
        <f>SUM(WC469:WC473)</f>
        <v>917.00000000000011</v>
      </c>
      <c r="WE474" s="316"/>
      <c r="WF474" s="19"/>
      <c r="WG474" s="348"/>
      <c r="WJ474" s="19"/>
      <c r="WM474" s="12">
        <f>SUM(WL469:WL473)</f>
        <v>1376.7</v>
      </c>
      <c r="WN474" s="316"/>
      <c r="WO474" s="19"/>
      <c r="WP474" s="348"/>
      <c r="WS474" s="19"/>
      <c r="WV474" s="12">
        <f>SUM(WU469:WU473)</f>
        <v>811.40000000000009</v>
      </c>
      <c r="WW474" s="316"/>
      <c r="WX474" s="19"/>
      <c r="WY474" s="348"/>
      <c r="XB474" s="19"/>
      <c r="XE474" s="12">
        <f>SUM(XD469:XD473)</f>
        <v>561.70000000000005</v>
      </c>
      <c r="XF474" s="316"/>
      <c r="XG474" s="19"/>
      <c r="XH474" s="348"/>
      <c r="XK474" s="19"/>
      <c r="XN474" s="12">
        <f>SUM(XM469:XM473)</f>
        <v>784.1</v>
      </c>
      <c r="XO474" s="316"/>
      <c r="XP474" s="19"/>
      <c r="XT474" s="19"/>
      <c r="XW474" s="12">
        <f>SUM(XV469:XV473)</f>
        <v>747.09999999999991</v>
      </c>
      <c r="XX474" s="316"/>
      <c r="XY474" s="19"/>
      <c r="XZ474" s="348"/>
      <c r="YC474" s="19"/>
      <c r="YF474" s="12">
        <f>SUM(YE469:YE473)</f>
        <v>690.19999999999993</v>
      </c>
      <c r="YG474" s="316"/>
      <c r="YH474" s="19"/>
      <c r="YI474" s="366"/>
      <c r="YL474" s="19"/>
      <c r="YO474" s="12">
        <f>SUM(YN469:YN473)</f>
        <v>472.6</v>
      </c>
      <c r="YP474" s="316"/>
      <c r="YQ474" s="19"/>
      <c r="YR474" s="348"/>
      <c r="YU474" s="19"/>
      <c r="YX474" s="12">
        <f>SUM(YW469:YW473)</f>
        <v>890.2</v>
      </c>
      <c r="YY474" s="316"/>
      <c r="YZ474" s="19"/>
      <c r="ZA474" s="348"/>
      <c r="ZD474" s="19"/>
      <c r="ZG474" s="12">
        <f>SUM(ZF469:ZF473)</f>
        <v>956.3</v>
      </c>
      <c r="ZH474" s="316"/>
      <c r="ZI474" s="19"/>
      <c r="ZJ474" s="348"/>
      <c r="ZM474" s="19"/>
      <c r="ZP474" s="12">
        <f>SUM(ZO469:ZO473)</f>
        <v>760.9</v>
      </c>
      <c r="ZQ474" s="316"/>
      <c r="ZR474" s="19"/>
      <c r="ZS474" s="348"/>
      <c r="ZV474" s="19"/>
      <c r="ZY474" s="12">
        <f>SUM(ZX469:ZX473)</f>
        <v>180.9</v>
      </c>
      <c r="ZZ474" s="316"/>
      <c r="AAA474" s="394"/>
      <c r="AAB474" s="395"/>
      <c r="AAC474" s="395"/>
      <c r="AAD474" s="395"/>
      <c r="AAE474" s="394"/>
      <c r="AAF474" s="395"/>
      <c r="AAG474" s="395"/>
      <c r="AAH474" s="267"/>
      <c r="AAI474" s="395"/>
      <c r="AAJ474" s="394"/>
      <c r="AAK474" s="395"/>
      <c r="AAL474" s="395"/>
      <c r="AAM474" s="395"/>
      <c r="AAN474" s="394"/>
      <c r="AAO474" s="395"/>
      <c r="AAP474" s="395"/>
      <c r="AAQ474" s="267"/>
      <c r="AAR474" s="395"/>
      <c r="AAS474" s="394"/>
      <c r="AAT474" s="395"/>
      <c r="AAU474" s="395"/>
      <c r="AAV474" s="395"/>
      <c r="AAW474" s="394"/>
      <c r="AAX474" s="395"/>
      <c r="AAY474" s="395"/>
      <c r="AAZ474" s="267"/>
      <c r="ABA474" s="395"/>
      <c r="ABB474" s="394"/>
      <c r="ABC474" s="395"/>
      <c r="ABD474" s="395"/>
      <c r="ABE474" s="395"/>
      <c r="ABF474" s="394"/>
      <c r="ABG474" s="395"/>
      <c r="ABH474" s="395"/>
      <c r="ABI474" s="267"/>
      <c r="ABJ474" s="395"/>
      <c r="ABK474" s="394"/>
      <c r="ABL474" s="395"/>
      <c r="ABM474" s="395"/>
      <c r="ABN474" s="395"/>
      <c r="ABO474" s="394"/>
      <c r="ABP474" s="395"/>
      <c r="ABQ474" s="395"/>
      <c r="ABR474" s="267"/>
      <c r="ABS474" s="395"/>
      <c r="ABT474" s="394"/>
      <c r="ABU474" s="395"/>
      <c r="ABV474" s="395"/>
      <c r="ABW474" s="395"/>
      <c r="ABX474" s="394"/>
      <c r="ABY474" s="395"/>
      <c r="ABZ474" s="395"/>
      <c r="ACA474" s="267"/>
      <c r="ACB474" s="395"/>
      <c r="ACC474" s="394"/>
      <c r="ACD474" s="395"/>
      <c r="ACE474" s="395"/>
      <c r="ACF474" s="395"/>
      <c r="ACG474" s="394"/>
      <c r="ACH474" s="395"/>
      <c r="ACI474" s="395"/>
      <c r="ACJ474" s="267"/>
      <c r="ACK474" s="395"/>
      <c r="ACL474" s="394"/>
      <c r="ACM474" s="395"/>
      <c r="ACN474" s="395"/>
      <c r="ACO474" s="395"/>
      <c r="ACP474" s="394"/>
      <c r="ACQ474" s="395"/>
      <c r="ACR474" s="395"/>
      <c r="ACS474" s="267"/>
      <c r="ACT474" s="395"/>
      <c r="ACU474" s="394"/>
      <c r="ACV474" s="395"/>
      <c r="ACW474" s="395"/>
      <c r="ACX474" s="395"/>
      <c r="ACY474" s="394"/>
      <c r="ACZ474" s="395"/>
      <c r="ADA474" s="395"/>
      <c r="ADB474" s="267"/>
      <c r="ADC474" s="395"/>
      <c r="ADD474" s="394"/>
      <c r="ADE474" s="395"/>
      <c r="ADF474" s="395"/>
      <c r="ADG474" s="395"/>
      <c r="ADH474" s="394"/>
      <c r="ADI474" s="395"/>
      <c r="ADJ474" s="395"/>
      <c r="ADK474" s="267"/>
      <c r="ADL474" s="395"/>
      <c r="ADM474" s="394"/>
      <c r="ADN474" s="395"/>
      <c r="ADO474" s="395"/>
      <c r="ADP474" s="395"/>
      <c r="ADQ474" s="394"/>
      <c r="ADR474" s="395"/>
      <c r="ADS474" s="395"/>
      <c r="ADT474" s="267"/>
      <c r="ADU474" s="395"/>
      <c r="ADV474" s="394"/>
      <c r="ADW474" s="395"/>
      <c r="ADX474" s="395"/>
      <c r="ADY474" s="395"/>
      <c r="ADZ474" s="394"/>
      <c r="AEA474" s="395"/>
      <c r="AEB474" s="395"/>
      <c r="AEC474" s="267"/>
      <c r="AED474" s="395"/>
    </row>
    <row r="475" spans="1:810" s="20" customFormat="1" ht="15">
      <c r="A475" s="19" t="s">
        <v>105</v>
      </c>
      <c r="B475" s="347" t="s">
        <v>1422</v>
      </c>
      <c r="D475" s="350"/>
      <c r="E475" s="350">
        <f>SUM($F$1651)</f>
        <v>74</v>
      </c>
      <c r="F475" s="19" t="s">
        <v>61</v>
      </c>
      <c r="G475" s="12">
        <f>E475*1.5</f>
        <v>111</v>
      </c>
      <c r="H475" s="12"/>
      <c r="I475" s="21"/>
      <c r="J475" s="19" t="s">
        <v>105</v>
      </c>
      <c r="K475" s="347" t="s">
        <v>1774</v>
      </c>
      <c r="N475" s="350">
        <f>SUM($F$1446)</f>
        <v>10</v>
      </c>
      <c r="O475" s="19" t="s">
        <v>61</v>
      </c>
      <c r="P475" s="12">
        <f>N475*1.5</f>
        <v>15</v>
      </c>
      <c r="Q475" s="12"/>
      <c r="R475" s="21"/>
      <c r="S475" s="19" t="s">
        <v>105</v>
      </c>
      <c r="T475" s="347" t="s">
        <v>529</v>
      </c>
      <c r="W475" s="350">
        <f>SUM($F$787)</f>
        <v>192</v>
      </c>
      <c r="X475" s="19" t="s">
        <v>61</v>
      </c>
      <c r="Y475" s="12">
        <f>W475*1.5</f>
        <v>288</v>
      </c>
      <c r="Z475" s="12"/>
      <c r="AA475" s="21"/>
      <c r="AB475" s="19" t="s">
        <v>105</v>
      </c>
      <c r="AC475" s="347" t="s">
        <v>529</v>
      </c>
      <c r="AF475" s="350">
        <f>SUM($F$787)</f>
        <v>192</v>
      </c>
      <c r="AG475" s="19" t="s">
        <v>61</v>
      </c>
      <c r="AH475" s="12">
        <f>AF475*1.5</f>
        <v>288</v>
      </c>
      <c r="AI475" s="12"/>
      <c r="AJ475" s="21"/>
      <c r="AK475" s="19" t="s">
        <v>105</v>
      </c>
      <c r="AL475" s="347" t="s">
        <v>529</v>
      </c>
      <c r="AO475" s="350">
        <f>SUM($F$787)</f>
        <v>192</v>
      </c>
      <c r="AP475" s="19" t="s">
        <v>61</v>
      </c>
      <c r="AQ475" s="12">
        <f>AO475*1.5</f>
        <v>288</v>
      </c>
      <c r="AR475" s="12"/>
      <c r="AS475" s="21"/>
      <c r="AT475" s="19" t="s">
        <v>105</v>
      </c>
      <c r="AU475" s="347" t="s">
        <v>922</v>
      </c>
      <c r="AX475" s="350">
        <f>SUM($F$892)</f>
        <v>51</v>
      </c>
      <c r="AY475" s="19" t="s">
        <v>61</v>
      </c>
      <c r="AZ475" s="12">
        <f>AX475*1.5</f>
        <v>76.5</v>
      </c>
      <c r="BA475" s="12"/>
      <c r="BB475" s="21"/>
      <c r="BC475" s="19" t="s">
        <v>105</v>
      </c>
      <c r="BD475" s="347" t="s">
        <v>645</v>
      </c>
      <c r="BG475" s="350">
        <f>SUM($F$507)</f>
        <v>52</v>
      </c>
      <c r="BH475" s="19" t="s">
        <v>61</v>
      </c>
      <c r="BI475" s="12">
        <f>BG475*1.5</f>
        <v>78</v>
      </c>
      <c r="BJ475" s="12"/>
      <c r="BK475" s="21"/>
      <c r="BL475" s="19" t="s">
        <v>105</v>
      </c>
      <c r="BM475" s="347" t="s">
        <v>529</v>
      </c>
      <c r="BP475" s="350">
        <f>SUM($F$787)</f>
        <v>192</v>
      </c>
      <c r="BQ475" s="19" t="s">
        <v>61</v>
      </c>
      <c r="BR475" s="12">
        <f>BP475*1.5</f>
        <v>288</v>
      </c>
      <c r="BS475" s="12"/>
      <c r="BT475" s="21"/>
      <c r="BU475" s="19" t="s">
        <v>105</v>
      </c>
      <c r="BV475" s="347" t="s">
        <v>645</v>
      </c>
      <c r="BY475" s="350">
        <f>SUM($F$507)</f>
        <v>52</v>
      </c>
      <c r="BZ475" s="19" t="s">
        <v>61</v>
      </c>
      <c r="CA475" s="12">
        <f>BY475*1.5</f>
        <v>78</v>
      </c>
      <c r="CB475" s="12"/>
      <c r="CC475" s="21"/>
      <c r="CD475" s="19" t="s">
        <v>105</v>
      </c>
      <c r="CE475" s="347" t="s">
        <v>1165</v>
      </c>
      <c r="CH475" s="350">
        <f>SUM($F$1354)</f>
        <v>154</v>
      </c>
      <c r="CI475" s="19" t="s">
        <v>61</v>
      </c>
      <c r="CJ475" s="12">
        <f>CH475*1.5</f>
        <v>231</v>
      </c>
      <c r="CK475" s="12"/>
      <c r="CL475" s="21"/>
      <c r="CM475" s="19" t="s">
        <v>105</v>
      </c>
      <c r="CN475" s="349" t="s">
        <v>1774</v>
      </c>
      <c r="CQ475" s="350">
        <f>SUM($F$1446)</f>
        <v>10</v>
      </c>
      <c r="CR475" s="19" t="s">
        <v>2622</v>
      </c>
      <c r="CS475" s="12">
        <f>CQ475*1.5*1.9</f>
        <v>28.5</v>
      </c>
      <c r="CT475" s="12"/>
      <c r="CU475" s="21"/>
      <c r="CV475" s="19" t="s">
        <v>105</v>
      </c>
      <c r="CW475" s="347" t="s">
        <v>529</v>
      </c>
      <c r="CZ475" s="350">
        <f>SUM($F$787)</f>
        <v>192</v>
      </c>
      <c r="DA475" s="19" t="s">
        <v>61</v>
      </c>
      <c r="DB475" s="12">
        <f>CZ475*1.5</f>
        <v>288</v>
      </c>
      <c r="DC475" s="12"/>
      <c r="DD475" s="21"/>
      <c r="DE475" s="19" t="s">
        <v>105</v>
      </c>
      <c r="DF475" s="347" t="s">
        <v>529</v>
      </c>
      <c r="DI475" s="350">
        <f>SUM($F$787)</f>
        <v>192</v>
      </c>
      <c r="DJ475" s="19" t="s">
        <v>61</v>
      </c>
      <c r="DK475" s="12">
        <f>DI475*1.5</f>
        <v>288</v>
      </c>
      <c r="DL475" s="12"/>
      <c r="DM475" s="21"/>
      <c r="DN475" s="19" t="s">
        <v>105</v>
      </c>
      <c r="DO475" s="347" t="s">
        <v>922</v>
      </c>
      <c r="DR475" s="350">
        <f>SUM($F$892)</f>
        <v>51</v>
      </c>
      <c r="DS475" s="19" t="s">
        <v>61</v>
      </c>
      <c r="DT475" s="12">
        <f>DR475*1.5</f>
        <v>76.5</v>
      </c>
      <c r="DU475" s="12"/>
      <c r="DV475" s="21"/>
      <c r="DW475" s="19" t="s">
        <v>105</v>
      </c>
      <c r="DX475" s="347" t="s">
        <v>931</v>
      </c>
      <c r="EA475" s="350">
        <f>SUM($F$1280)</f>
        <v>50</v>
      </c>
      <c r="EB475" s="19" t="s">
        <v>61</v>
      </c>
      <c r="EC475" s="12">
        <f>EA475*1.5</f>
        <v>75</v>
      </c>
      <c r="ED475" s="12"/>
      <c r="EE475" s="21"/>
      <c r="EF475" s="19" t="s">
        <v>105</v>
      </c>
      <c r="EG475" s="347" t="s">
        <v>1505</v>
      </c>
      <c r="EJ475" s="350">
        <f>SUM($F$527)</f>
        <v>793</v>
      </c>
      <c r="EK475" s="19" t="s">
        <v>61</v>
      </c>
      <c r="EL475" s="12">
        <f>EJ475*1.5</f>
        <v>1189.5</v>
      </c>
      <c r="EM475" s="12"/>
      <c r="EN475" s="21"/>
      <c r="EO475" s="19" t="s">
        <v>105</v>
      </c>
      <c r="EP475" s="347" t="s">
        <v>707</v>
      </c>
      <c r="ES475" s="350">
        <f>SUM($F$1699)</f>
        <v>80</v>
      </c>
      <c r="ET475" s="19" t="s">
        <v>61</v>
      </c>
      <c r="EU475" s="12">
        <f>ES475*1.5</f>
        <v>120</v>
      </c>
      <c r="EV475" s="12"/>
      <c r="EW475" s="21"/>
      <c r="EX475" s="19" t="s">
        <v>105</v>
      </c>
      <c r="EY475" s="368" t="s">
        <v>671</v>
      </c>
      <c r="FB475" s="350">
        <f>SUM($F$633)</f>
        <v>13</v>
      </c>
      <c r="FC475" s="19" t="s">
        <v>61</v>
      </c>
      <c r="FD475" s="12">
        <f>FB475*1.5</f>
        <v>19.5</v>
      </c>
      <c r="FE475" s="12"/>
      <c r="FF475" s="21"/>
      <c r="FG475" s="19" t="s">
        <v>105</v>
      </c>
      <c r="FH475" s="347" t="s">
        <v>1422</v>
      </c>
      <c r="FK475" s="350">
        <f>SUM($F$1651)</f>
        <v>74</v>
      </c>
      <c r="FL475" s="19" t="s">
        <v>61</v>
      </c>
      <c r="FM475" s="12">
        <f>FK475*1.5</f>
        <v>111</v>
      </c>
      <c r="FN475" s="12"/>
      <c r="FO475" s="21"/>
      <c r="FP475" s="19" t="s">
        <v>105</v>
      </c>
      <c r="FQ475" s="347" t="s">
        <v>538</v>
      </c>
      <c r="FT475" s="350">
        <f>SUM($F$911)</f>
        <v>0</v>
      </c>
      <c r="FU475" s="19" t="s">
        <v>61</v>
      </c>
      <c r="FV475" s="12">
        <f>FT475*1.5</f>
        <v>0</v>
      </c>
      <c r="FW475" s="12"/>
      <c r="FX475" s="21"/>
      <c r="FY475" s="19" t="s">
        <v>105</v>
      </c>
      <c r="FZ475" s="347" t="s">
        <v>529</v>
      </c>
      <c r="GC475" s="350">
        <f>SUM($F$787)</f>
        <v>192</v>
      </c>
      <c r="GD475" s="19" t="s">
        <v>61</v>
      </c>
      <c r="GE475" s="12">
        <f>GC475*1.5</f>
        <v>288</v>
      </c>
      <c r="GF475" s="12"/>
      <c r="GG475" s="21"/>
      <c r="GH475" s="19" t="s">
        <v>105</v>
      </c>
      <c r="GI475" s="347" t="s">
        <v>625</v>
      </c>
      <c r="GL475" s="350">
        <f>SUM($F$1241)</f>
        <v>239</v>
      </c>
      <c r="GM475" s="19" t="s">
        <v>61</v>
      </c>
      <c r="GN475" s="12">
        <f>GL475*1.5</f>
        <v>358.5</v>
      </c>
      <c r="GO475" s="12"/>
      <c r="GP475" s="21"/>
      <c r="GQ475" s="19" t="s">
        <v>105</v>
      </c>
      <c r="GR475" s="347" t="s">
        <v>529</v>
      </c>
      <c r="GU475" s="350">
        <f>SUM($F$787)</f>
        <v>192</v>
      </c>
      <c r="GV475" s="19" t="s">
        <v>61</v>
      </c>
      <c r="GW475" s="12">
        <f>GU475*1.5</f>
        <v>288</v>
      </c>
      <c r="GX475" s="12"/>
      <c r="GY475" s="21"/>
      <c r="GZ475" s="19" t="s">
        <v>105</v>
      </c>
      <c r="HA475" s="347" t="s">
        <v>538</v>
      </c>
      <c r="HD475" s="350">
        <f>SUM($F$911)</f>
        <v>0</v>
      </c>
      <c r="HE475" s="19" t="s">
        <v>61</v>
      </c>
      <c r="HF475" s="12">
        <f>HD475*1.5</f>
        <v>0</v>
      </c>
      <c r="HG475" s="12"/>
      <c r="HH475" s="21"/>
      <c r="HI475" s="19" t="s">
        <v>105</v>
      </c>
      <c r="HJ475" s="347" t="s">
        <v>1478</v>
      </c>
      <c r="HM475" s="350">
        <f>SUM($F$1046)</f>
        <v>15</v>
      </c>
      <c r="HN475" s="19" t="s">
        <v>61</v>
      </c>
      <c r="HO475" s="12">
        <f>HM475*1.5</f>
        <v>22.5</v>
      </c>
      <c r="HP475" s="12"/>
      <c r="HQ475" s="21"/>
      <c r="HR475" s="19" t="s">
        <v>105</v>
      </c>
      <c r="HS475" s="347" t="s">
        <v>922</v>
      </c>
      <c r="HV475" s="350">
        <f>SUM($F$892)</f>
        <v>51</v>
      </c>
      <c r="HW475" s="19" t="s">
        <v>61</v>
      </c>
      <c r="HX475" s="12">
        <f>HV475*1.5</f>
        <v>76.5</v>
      </c>
      <c r="HY475" s="12"/>
      <c r="HZ475" s="21"/>
      <c r="IA475" s="19" t="s">
        <v>105</v>
      </c>
      <c r="IB475" s="347" t="s">
        <v>1198</v>
      </c>
      <c r="IE475" s="350">
        <f>SUM($F$1596)</f>
        <v>1</v>
      </c>
      <c r="IF475" s="19" t="s">
        <v>61</v>
      </c>
      <c r="IG475" s="12">
        <f>IE475*1.5</f>
        <v>1.5</v>
      </c>
      <c r="IH475" s="12"/>
      <c r="II475" s="21"/>
      <c r="IJ475" s="19" t="s">
        <v>105</v>
      </c>
      <c r="IK475" s="347" t="s">
        <v>671</v>
      </c>
      <c r="IN475" s="350">
        <f>SUM($F$633)</f>
        <v>13</v>
      </c>
      <c r="IO475" s="19" t="s">
        <v>61</v>
      </c>
      <c r="IP475" s="12">
        <f>IN475*1.5</f>
        <v>19.5</v>
      </c>
      <c r="IQ475" s="12"/>
      <c r="IR475" s="21"/>
      <c r="IS475" s="19" t="s">
        <v>105</v>
      </c>
      <c r="IT475" s="325" t="s">
        <v>189</v>
      </c>
      <c r="IW475" s="364" t="s">
        <v>189</v>
      </c>
      <c r="IX475" s="19" t="s">
        <v>61</v>
      </c>
      <c r="IY475" s="364" t="s">
        <v>189</v>
      </c>
      <c r="IZ475" s="12"/>
      <c r="JA475" s="21"/>
      <c r="JB475" s="19" t="s">
        <v>105</v>
      </c>
      <c r="JC475" s="347" t="s">
        <v>922</v>
      </c>
      <c r="JF475" s="350">
        <f>SUM($F$892)</f>
        <v>51</v>
      </c>
      <c r="JG475" s="19" t="s">
        <v>61</v>
      </c>
      <c r="JH475" s="12">
        <f>JF475*1.5</f>
        <v>76.5</v>
      </c>
      <c r="JI475" s="12"/>
      <c r="JJ475" s="21"/>
      <c r="JK475" s="19" t="s">
        <v>105</v>
      </c>
      <c r="JL475" s="347" t="s">
        <v>529</v>
      </c>
      <c r="JO475" s="350">
        <f>SUM($F$787)</f>
        <v>192</v>
      </c>
      <c r="JP475" s="19" t="s">
        <v>61</v>
      </c>
      <c r="JQ475" s="12">
        <f>JO475*1.5</f>
        <v>288</v>
      </c>
      <c r="JR475" s="12"/>
      <c r="JS475" s="21"/>
      <c r="JT475" s="19" t="s">
        <v>105</v>
      </c>
      <c r="JU475" s="347" t="s">
        <v>1122</v>
      </c>
      <c r="JX475" s="350">
        <f>SUM($F$1590)</f>
        <v>110</v>
      </c>
      <c r="JY475" s="19" t="s">
        <v>61</v>
      </c>
      <c r="JZ475" s="12">
        <f>JX475*1.5</f>
        <v>165</v>
      </c>
      <c r="KA475" s="12"/>
      <c r="KB475" s="21"/>
      <c r="KC475" s="19" t="s">
        <v>105</v>
      </c>
      <c r="KD475" s="347" t="s">
        <v>1122</v>
      </c>
      <c r="KG475" s="350">
        <f>SUM($F$1590)</f>
        <v>110</v>
      </c>
      <c r="KH475" s="19" t="s">
        <v>61</v>
      </c>
      <c r="KI475" s="12">
        <f>KG475*1.5</f>
        <v>165</v>
      </c>
      <c r="KJ475" s="12"/>
      <c r="KK475" s="21"/>
      <c r="KL475" s="19" t="s">
        <v>105</v>
      </c>
      <c r="KM475" s="347" t="s">
        <v>1271</v>
      </c>
      <c r="KP475" s="350">
        <f>SUM($F$1003)</f>
        <v>0</v>
      </c>
      <c r="KQ475" s="19" t="s">
        <v>61</v>
      </c>
      <c r="KR475" s="12">
        <f>KP475*1.5</f>
        <v>0</v>
      </c>
      <c r="KS475" s="12"/>
      <c r="KT475" s="21"/>
      <c r="KU475" s="19" t="s">
        <v>105</v>
      </c>
      <c r="KV475" s="347" t="s">
        <v>538</v>
      </c>
      <c r="KY475" s="350">
        <f>SUM($F$911)</f>
        <v>0</v>
      </c>
      <c r="KZ475" s="19" t="s">
        <v>61</v>
      </c>
      <c r="LA475" s="12">
        <f>KY475*1.5</f>
        <v>0</v>
      </c>
      <c r="LB475" s="12"/>
      <c r="LC475" s="21"/>
      <c r="LD475" s="19" t="s">
        <v>105</v>
      </c>
      <c r="LE475" s="347" t="s">
        <v>529</v>
      </c>
      <c r="LH475" s="350">
        <f>SUM($F$787)</f>
        <v>192</v>
      </c>
      <c r="LI475" s="19" t="s">
        <v>61</v>
      </c>
      <c r="LJ475" s="12">
        <f>LH475*1.5</f>
        <v>288</v>
      </c>
      <c r="LK475" s="12"/>
      <c r="LL475" s="21"/>
      <c r="LM475" s="19" t="s">
        <v>105</v>
      </c>
      <c r="LN475" s="347" t="s">
        <v>529</v>
      </c>
      <c r="LQ475" s="350">
        <f>SUM($F$787)</f>
        <v>192</v>
      </c>
      <c r="LR475" s="19" t="s">
        <v>61</v>
      </c>
      <c r="LS475" s="12">
        <f>LQ475*1.5</f>
        <v>288</v>
      </c>
      <c r="LT475" s="12"/>
      <c r="LU475" s="21"/>
      <c r="LV475" s="19" t="s">
        <v>105</v>
      </c>
      <c r="LW475" s="347" t="s">
        <v>1271</v>
      </c>
      <c r="LZ475" s="350">
        <f>SUM($F$1003)</f>
        <v>0</v>
      </c>
      <c r="MA475" s="19" t="s">
        <v>61</v>
      </c>
      <c r="MB475" s="12">
        <f>LZ475*1.5</f>
        <v>0</v>
      </c>
      <c r="MC475" s="12"/>
      <c r="MD475" s="21"/>
      <c r="ME475" s="19" t="s">
        <v>105</v>
      </c>
      <c r="MF475" s="347" t="s">
        <v>513</v>
      </c>
      <c r="MI475" s="350">
        <f>SUM($F$706)</f>
        <v>91</v>
      </c>
      <c r="MJ475" s="19" t="s">
        <v>61</v>
      </c>
      <c r="MK475" s="12">
        <f>MI475*1.5</f>
        <v>136.5</v>
      </c>
      <c r="ML475" s="12"/>
      <c r="MM475" s="21"/>
      <c r="MN475" s="19" t="s">
        <v>105</v>
      </c>
      <c r="MO475" s="347" t="s">
        <v>625</v>
      </c>
      <c r="MR475" s="350">
        <f>SUM($F$1241)</f>
        <v>239</v>
      </c>
      <c r="MS475" s="19" t="s">
        <v>61</v>
      </c>
      <c r="MT475" s="12">
        <f>MR475*1.5</f>
        <v>358.5</v>
      </c>
      <c r="MU475" s="12"/>
      <c r="MV475" s="21"/>
      <c r="MW475" s="19" t="s">
        <v>105</v>
      </c>
      <c r="MX475" s="347" t="s">
        <v>529</v>
      </c>
      <c r="NA475" s="350">
        <f>SUM($F$787)</f>
        <v>192</v>
      </c>
      <c r="NB475" s="19" t="s">
        <v>61</v>
      </c>
      <c r="NC475" s="12">
        <f>NA475*1.5</f>
        <v>288</v>
      </c>
      <c r="ND475" s="12"/>
      <c r="NE475" s="21"/>
      <c r="NF475" s="19" t="s">
        <v>105</v>
      </c>
      <c r="NG475" s="347" t="s">
        <v>671</v>
      </c>
      <c r="NJ475" s="350">
        <f>SUM($F$633)</f>
        <v>13</v>
      </c>
      <c r="NK475" s="19" t="s">
        <v>61</v>
      </c>
      <c r="NL475" s="12">
        <f>NJ475*1.5</f>
        <v>19.5</v>
      </c>
      <c r="NM475" s="12"/>
      <c r="NN475" s="21"/>
      <c r="NO475" s="19" t="s">
        <v>105</v>
      </c>
      <c r="NP475" s="347" t="s">
        <v>583</v>
      </c>
      <c r="NS475" s="350">
        <f>SUM($F$1726)</f>
        <v>6</v>
      </c>
      <c r="NT475" s="19" t="s">
        <v>61</v>
      </c>
      <c r="NU475" s="12">
        <f>NS475*1.5</f>
        <v>9</v>
      </c>
      <c r="NV475" s="12"/>
      <c r="NW475" s="21"/>
      <c r="NX475" s="19" t="s">
        <v>105</v>
      </c>
      <c r="NY475" s="347" t="s">
        <v>839</v>
      </c>
      <c r="OB475" s="350">
        <f>SUM($F$850)</f>
        <v>65</v>
      </c>
      <c r="OC475" s="19" t="s">
        <v>61</v>
      </c>
      <c r="OD475" s="12">
        <f>OB475*1.5</f>
        <v>97.5</v>
      </c>
      <c r="OE475" s="12"/>
      <c r="OF475" s="21"/>
      <c r="OG475" s="19" t="s">
        <v>105</v>
      </c>
      <c r="OH475" s="347" t="s">
        <v>671</v>
      </c>
      <c r="OK475" s="350">
        <f>SUM($F$633)</f>
        <v>13</v>
      </c>
      <c r="OL475" s="19" t="s">
        <v>61</v>
      </c>
      <c r="OM475" s="12">
        <f>OK475*1.5</f>
        <v>19.5</v>
      </c>
      <c r="ON475" s="12"/>
      <c r="OO475" s="21"/>
      <c r="OP475" s="19" t="s">
        <v>105</v>
      </c>
      <c r="OQ475" s="347" t="s">
        <v>922</v>
      </c>
      <c r="OT475" s="350">
        <f>SUM($F$892)</f>
        <v>51</v>
      </c>
      <c r="OU475" s="19" t="s">
        <v>61</v>
      </c>
      <c r="OV475" s="12">
        <f>OT475*1.5</f>
        <v>76.5</v>
      </c>
      <c r="OW475" s="12"/>
      <c r="OX475" s="21"/>
      <c r="OY475" s="19" t="s">
        <v>105</v>
      </c>
      <c r="OZ475" s="347" t="s">
        <v>652</v>
      </c>
      <c r="PC475" s="350">
        <f>SUM($F$873)</f>
        <v>73</v>
      </c>
      <c r="PD475" s="19" t="s">
        <v>61</v>
      </c>
      <c r="PE475" s="12">
        <f>PC475*1.5</f>
        <v>109.5</v>
      </c>
      <c r="PF475" s="12"/>
      <c r="PG475" s="21"/>
      <c r="PH475" s="19" t="s">
        <v>105</v>
      </c>
      <c r="PI475" s="347" t="s">
        <v>1187</v>
      </c>
      <c r="PL475" s="350">
        <f>SUM($F$1543)</f>
        <v>22</v>
      </c>
      <c r="PM475" s="19" t="s">
        <v>61</v>
      </c>
      <c r="PN475" s="12">
        <f>PL475*1.5</f>
        <v>33</v>
      </c>
      <c r="PO475" s="12"/>
      <c r="PP475" s="21"/>
      <c r="PQ475" s="19" t="s">
        <v>105</v>
      </c>
      <c r="PR475" s="347" t="s">
        <v>671</v>
      </c>
      <c r="PU475" s="350">
        <f>SUM($F$633)</f>
        <v>13</v>
      </c>
      <c r="PV475" s="19" t="s">
        <v>61</v>
      </c>
      <c r="PW475" s="12">
        <f>PU475*1.5</f>
        <v>19.5</v>
      </c>
      <c r="PX475" s="12"/>
      <c r="PY475" s="21"/>
      <c r="PZ475" s="19" t="s">
        <v>105</v>
      </c>
      <c r="QA475" s="325" t="s">
        <v>189</v>
      </c>
      <c r="QD475" s="364" t="s">
        <v>189</v>
      </c>
      <c r="QE475" s="19" t="s">
        <v>61</v>
      </c>
      <c r="QF475" s="364" t="s">
        <v>189</v>
      </c>
      <c r="QG475" s="12"/>
      <c r="QH475" s="21"/>
      <c r="QI475" s="19" t="s">
        <v>105</v>
      </c>
      <c r="QJ475" s="347" t="s">
        <v>922</v>
      </c>
      <c r="QM475" s="350">
        <f>SUM($F$892)</f>
        <v>51</v>
      </c>
      <c r="QN475" s="19" t="s">
        <v>61</v>
      </c>
      <c r="QO475" s="12">
        <f>QM475*1.5</f>
        <v>76.5</v>
      </c>
      <c r="QP475" s="12"/>
      <c r="QQ475" s="21"/>
      <c r="QR475" s="19" t="s">
        <v>105</v>
      </c>
      <c r="QS475" s="368" t="s">
        <v>1849</v>
      </c>
      <c r="QV475" s="350">
        <f>SUM($F$1145)</f>
        <v>0</v>
      </c>
      <c r="QW475" s="19" t="s">
        <v>61</v>
      </c>
      <c r="QX475" s="12">
        <f>QV475*1.5</f>
        <v>0</v>
      </c>
      <c r="QY475" s="12"/>
      <c r="QZ475" s="21"/>
      <c r="RA475" s="19" t="s">
        <v>105</v>
      </c>
      <c r="RB475" s="347" t="s">
        <v>922</v>
      </c>
      <c r="RE475" s="350">
        <f>SUM($F$892)</f>
        <v>51</v>
      </c>
      <c r="RF475" s="19" t="s">
        <v>61</v>
      </c>
      <c r="RG475" s="12">
        <f>RE475*1.5</f>
        <v>76.5</v>
      </c>
      <c r="RH475" s="12"/>
      <c r="RI475" s="21"/>
      <c r="RJ475" s="19" t="s">
        <v>105</v>
      </c>
      <c r="RK475" s="347" t="s">
        <v>1500</v>
      </c>
      <c r="RN475" s="350">
        <f>SUM($F$526)</f>
        <v>18</v>
      </c>
      <c r="RO475" s="19" t="s">
        <v>61</v>
      </c>
      <c r="RP475" s="12">
        <f>RN475*1.5</f>
        <v>27</v>
      </c>
      <c r="RQ475" s="12"/>
      <c r="RR475" s="21"/>
      <c r="RS475" s="19" t="s">
        <v>105</v>
      </c>
      <c r="RT475" s="325" t="s">
        <v>189</v>
      </c>
      <c r="RW475" s="364" t="s">
        <v>189</v>
      </c>
      <c r="RX475" s="19" t="s">
        <v>61</v>
      </c>
      <c r="RY475" s="364" t="s">
        <v>189</v>
      </c>
      <c r="SA475" s="316"/>
      <c r="SB475" s="19" t="s">
        <v>105</v>
      </c>
      <c r="SC475" s="325" t="s">
        <v>189</v>
      </c>
      <c r="SF475" s="364" t="s">
        <v>189</v>
      </c>
      <c r="SG475" s="19" t="s">
        <v>61</v>
      </c>
      <c r="SH475" s="364" t="s">
        <v>189</v>
      </c>
      <c r="SJ475" s="316"/>
      <c r="SK475" s="19" t="s">
        <v>105</v>
      </c>
      <c r="SL475" s="325" t="s">
        <v>189</v>
      </c>
      <c r="SO475" s="364" t="s">
        <v>189</v>
      </c>
      <c r="SP475" s="19" t="s">
        <v>61</v>
      </c>
      <c r="SQ475" s="364" t="s">
        <v>189</v>
      </c>
      <c r="SS475" s="316"/>
      <c r="ST475" s="19" t="s">
        <v>105</v>
      </c>
      <c r="SU475" s="325" t="s">
        <v>189</v>
      </c>
      <c r="SX475" s="364" t="s">
        <v>189</v>
      </c>
      <c r="SY475" s="19" t="s">
        <v>61</v>
      </c>
      <c r="SZ475" s="364" t="s">
        <v>189</v>
      </c>
      <c r="TB475" s="316"/>
      <c r="TC475" s="19" t="s">
        <v>105</v>
      </c>
      <c r="TD475" s="347" t="s">
        <v>583</v>
      </c>
      <c r="TG475" s="350">
        <f>SUM($F$1726)</f>
        <v>6</v>
      </c>
      <c r="TH475" s="19" t="s">
        <v>61</v>
      </c>
      <c r="TI475" s="12">
        <f>TG475*1.5</f>
        <v>9</v>
      </c>
      <c r="TK475" s="316"/>
      <c r="TL475" s="19" t="s">
        <v>105</v>
      </c>
      <c r="TM475" s="347" t="s">
        <v>656</v>
      </c>
      <c r="TP475" s="350">
        <f>SUM($F$1593)</f>
        <v>5</v>
      </c>
      <c r="TQ475" s="19" t="s">
        <v>61</v>
      </c>
      <c r="TR475" s="12">
        <f>TP475*1.5</f>
        <v>7.5</v>
      </c>
      <c r="TT475" s="316"/>
      <c r="TU475" s="19" t="s">
        <v>105</v>
      </c>
      <c r="TV475" s="347" t="s">
        <v>545</v>
      </c>
      <c r="TY475" s="350">
        <f>SUM($F$922)</f>
        <v>0</v>
      </c>
      <c r="TZ475" s="19" t="s">
        <v>61</v>
      </c>
      <c r="UA475" s="12">
        <f>TY475*1.5</f>
        <v>0</v>
      </c>
      <c r="UC475" s="316"/>
      <c r="UD475" s="19" t="s">
        <v>105</v>
      </c>
      <c r="UE475" s="361" t="s">
        <v>671</v>
      </c>
      <c r="UH475" s="350">
        <f>SUM($F$633)</f>
        <v>13</v>
      </c>
      <c r="UI475" s="19" t="s">
        <v>61</v>
      </c>
      <c r="UJ475" s="12">
        <f>UH475*1.5</f>
        <v>19.5</v>
      </c>
      <c r="UL475" s="316"/>
      <c r="UM475" s="19" t="s">
        <v>105</v>
      </c>
      <c r="UN475" s="358" t="s">
        <v>529</v>
      </c>
      <c r="UQ475" s="350">
        <f>SUM($F$787)</f>
        <v>192</v>
      </c>
      <c r="UR475" s="19" t="s">
        <v>61</v>
      </c>
      <c r="US475" s="12">
        <f>UQ475*1.5</f>
        <v>288</v>
      </c>
      <c r="UU475" s="316"/>
      <c r="UV475" s="19" t="s">
        <v>105</v>
      </c>
      <c r="UW475" s="347" t="s">
        <v>671</v>
      </c>
      <c r="UZ475" s="350">
        <f>SUM($F$633)</f>
        <v>13</v>
      </c>
      <c r="VA475" s="19" t="s">
        <v>61</v>
      </c>
      <c r="VB475" s="12">
        <f>UZ475*1.5</f>
        <v>19.5</v>
      </c>
      <c r="VD475" s="316"/>
      <c r="VE475" s="19" t="s">
        <v>105</v>
      </c>
      <c r="VF475" s="347" t="s">
        <v>626</v>
      </c>
      <c r="VI475" s="350">
        <f>SUM($F$1215)</f>
        <v>51</v>
      </c>
      <c r="VJ475" s="19" t="s">
        <v>61</v>
      </c>
      <c r="VK475" s="12">
        <f>VI475*1.5</f>
        <v>76.5</v>
      </c>
      <c r="VM475" s="316"/>
      <c r="VN475" s="19" t="s">
        <v>105</v>
      </c>
      <c r="VO475" s="325" t="s">
        <v>656</v>
      </c>
      <c r="VR475" s="350">
        <f>SUM($F$1593)</f>
        <v>5</v>
      </c>
      <c r="VS475" s="19" t="s">
        <v>61</v>
      </c>
      <c r="VT475" s="12">
        <f>VR475*1.5</f>
        <v>7.5</v>
      </c>
      <c r="VV475" s="316"/>
      <c r="VW475" s="19" t="s">
        <v>105</v>
      </c>
      <c r="VX475" s="347" t="s">
        <v>538</v>
      </c>
      <c r="WA475" s="350">
        <f>SUM($F$911)</f>
        <v>0</v>
      </c>
      <c r="WB475" s="19" t="s">
        <v>61</v>
      </c>
      <c r="WC475" s="12">
        <f>WA475*1.5</f>
        <v>0</v>
      </c>
      <c r="WE475" s="316"/>
      <c r="WF475" s="19" t="s">
        <v>105</v>
      </c>
      <c r="WG475" s="347" t="s">
        <v>628</v>
      </c>
      <c r="WJ475" s="350">
        <f>SUM($F$1441)</f>
        <v>0</v>
      </c>
      <c r="WK475" s="19" t="s">
        <v>61</v>
      </c>
      <c r="WL475" s="12">
        <f>WJ475*1.5</f>
        <v>0</v>
      </c>
      <c r="WN475" s="316"/>
      <c r="WO475" s="19" t="s">
        <v>105</v>
      </c>
      <c r="WP475" s="347" t="s">
        <v>652</v>
      </c>
      <c r="WS475" s="350">
        <f>SUM($F$873)</f>
        <v>73</v>
      </c>
      <c r="WT475" s="19" t="s">
        <v>61</v>
      </c>
      <c r="WU475" s="12">
        <f>WS475*1.5</f>
        <v>109.5</v>
      </c>
      <c r="WW475" s="316"/>
      <c r="WX475" s="19" t="s">
        <v>105</v>
      </c>
      <c r="WY475" s="347" t="s">
        <v>513</v>
      </c>
      <c r="XB475" s="350">
        <f>SUM($F$706)</f>
        <v>91</v>
      </c>
      <c r="XC475" s="19" t="s">
        <v>61</v>
      </c>
      <c r="XD475" s="12">
        <f>XB475*1.5</f>
        <v>136.5</v>
      </c>
      <c r="XF475" s="316"/>
      <c r="XG475" s="19" t="s">
        <v>105</v>
      </c>
      <c r="XH475" s="347" t="s">
        <v>529</v>
      </c>
      <c r="XK475" s="350">
        <f>SUM($F$787)</f>
        <v>192</v>
      </c>
      <c r="XL475" s="19" t="s">
        <v>61</v>
      </c>
      <c r="XM475" s="12">
        <f>XK475*1.5</f>
        <v>288</v>
      </c>
      <c r="XO475" s="316"/>
      <c r="XP475" s="19" t="s">
        <v>105</v>
      </c>
      <c r="XQ475" s="325" t="s">
        <v>513</v>
      </c>
      <c r="XT475" s="350">
        <f>SUM($F$706)</f>
        <v>91</v>
      </c>
      <c r="XU475" s="19" t="s">
        <v>61</v>
      </c>
      <c r="XV475" s="12">
        <f>XT475*1.5</f>
        <v>136.5</v>
      </c>
      <c r="XX475" s="316"/>
      <c r="XY475" s="19" t="s">
        <v>105</v>
      </c>
      <c r="XZ475" s="347" t="s">
        <v>529</v>
      </c>
      <c r="YC475" s="350">
        <f>SUM($F$787)</f>
        <v>192</v>
      </c>
      <c r="YD475" s="19" t="s">
        <v>61</v>
      </c>
      <c r="YE475" s="12">
        <f>YC475*1.5</f>
        <v>288</v>
      </c>
      <c r="YG475" s="316"/>
      <c r="YH475" s="19" t="s">
        <v>105</v>
      </c>
      <c r="YI475" s="366" t="s">
        <v>529</v>
      </c>
      <c r="YL475" s="350">
        <f>SUM($F$787)</f>
        <v>192</v>
      </c>
      <c r="YM475" s="19" t="s">
        <v>61</v>
      </c>
      <c r="YN475" s="12">
        <f>YL475*1.5</f>
        <v>288</v>
      </c>
      <c r="YP475" s="316"/>
      <c r="YQ475" s="19" t="s">
        <v>105</v>
      </c>
      <c r="YR475" s="347" t="s">
        <v>538</v>
      </c>
      <c r="YU475" s="350">
        <f>SUM($F$911)</f>
        <v>0</v>
      </c>
      <c r="YV475" s="19" t="s">
        <v>61</v>
      </c>
      <c r="YW475" s="12">
        <f>YU475*1.5</f>
        <v>0</v>
      </c>
      <c r="YY475" s="316"/>
      <c r="YZ475" s="19" t="s">
        <v>105</v>
      </c>
      <c r="ZA475" s="347" t="s">
        <v>931</v>
      </c>
      <c r="ZD475" s="350">
        <f>SUM($F$1280)</f>
        <v>50</v>
      </c>
      <c r="ZE475" s="19" t="s">
        <v>61</v>
      </c>
      <c r="ZF475" s="12">
        <f>ZD475*1.5</f>
        <v>75</v>
      </c>
      <c r="ZH475" s="316"/>
      <c r="ZI475" s="19" t="s">
        <v>105</v>
      </c>
      <c r="ZJ475" s="347" t="s">
        <v>931</v>
      </c>
      <c r="ZM475" s="350">
        <f>SUM($F$1280)</f>
        <v>50</v>
      </c>
      <c r="ZN475" s="19" t="s">
        <v>61</v>
      </c>
      <c r="ZO475" s="12">
        <f>ZM475*1.5</f>
        <v>75</v>
      </c>
      <c r="ZQ475" s="316"/>
      <c r="ZR475" s="19" t="s">
        <v>105</v>
      </c>
      <c r="ZS475" s="347" t="s">
        <v>538</v>
      </c>
      <c r="ZV475" s="350">
        <f>SUM($F$911)</f>
        <v>0</v>
      </c>
      <c r="ZW475" s="19" t="s">
        <v>61</v>
      </c>
      <c r="ZX475" s="12">
        <f>ZV475*1.5</f>
        <v>0</v>
      </c>
      <c r="ZZ475" s="316"/>
      <c r="AAA475" s="394"/>
      <c r="AAB475" s="341"/>
      <c r="AAC475" s="395"/>
      <c r="AAD475" s="395"/>
      <c r="AAE475" s="396"/>
      <c r="AAF475" s="394"/>
      <c r="AAG475" s="267"/>
      <c r="AAH475" s="395"/>
      <c r="AAI475" s="395"/>
      <c r="AAJ475" s="394"/>
      <c r="AAK475" s="341"/>
      <c r="AAL475" s="395"/>
      <c r="AAM475" s="395"/>
      <c r="AAN475" s="396"/>
      <c r="AAO475" s="394"/>
      <c r="AAP475" s="267"/>
      <c r="AAQ475" s="395"/>
      <c r="AAR475" s="395"/>
      <c r="AAS475" s="394"/>
      <c r="AAT475" s="341"/>
      <c r="AAU475" s="395"/>
      <c r="AAV475" s="395"/>
      <c r="AAW475" s="396"/>
      <c r="AAX475" s="394"/>
      <c r="AAY475" s="267"/>
      <c r="AAZ475" s="395"/>
      <c r="ABA475" s="395"/>
      <c r="ABB475" s="394"/>
      <c r="ABC475" s="341"/>
      <c r="ABD475" s="395"/>
      <c r="ABE475" s="395"/>
      <c r="ABF475" s="396"/>
      <c r="ABG475" s="394"/>
      <c r="ABH475" s="267"/>
      <c r="ABI475" s="395"/>
      <c r="ABJ475" s="395"/>
      <c r="ABK475" s="394"/>
      <c r="ABL475" s="341"/>
      <c r="ABM475" s="395"/>
      <c r="ABN475" s="395"/>
      <c r="ABO475" s="396"/>
      <c r="ABP475" s="394"/>
      <c r="ABQ475" s="267"/>
      <c r="ABR475" s="395"/>
      <c r="ABS475" s="395"/>
      <c r="ABT475" s="394"/>
      <c r="ABU475" s="341"/>
      <c r="ABV475" s="395"/>
      <c r="ABW475" s="395"/>
      <c r="ABX475" s="396"/>
      <c r="ABY475" s="394"/>
      <c r="ABZ475" s="267"/>
      <c r="ACA475" s="395"/>
      <c r="ACB475" s="395"/>
      <c r="ACC475" s="394"/>
      <c r="ACD475" s="341"/>
      <c r="ACE475" s="395"/>
      <c r="ACF475" s="395"/>
      <c r="ACG475" s="396"/>
      <c r="ACH475" s="394"/>
      <c r="ACI475" s="267"/>
      <c r="ACJ475" s="395"/>
      <c r="ACK475" s="395"/>
      <c r="ACL475" s="394"/>
      <c r="ACM475" s="341"/>
      <c r="ACN475" s="395"/>
      <c r="ACO475" s="395"/>
      <c r="ACP475" s="396"/>
      <c r="ACQ475" s="394"/>
      <c r="ACR475" s="267"/>
      <c r="ACS475" s="395"/>
      <c r="ACT475" s="395"/>
      <c r="ACU475" s="394"/>
      <c r="ACV475" s="341"/>
      <c r="ACW475" s="395"/>
      <c r="ACX475" s="395"/>
      <c r="ACY475" s="396"/>
      <c r="ACZ475" s="394"/>
      <c r="ADA475" s="267"/>
      <c r="ADB475" s="395"/>
      <c r="ADC475" s="395"/>
      <c r="ADD475" s="394"/>
      <c r="ADE475" s="341"/>
      <c r="ADF475" s="395"/>
      <c r="ADG475" s="395"/>
      <c r="ADH475" s="396"/>
      <c r="ADI475" s="394"/>
      <c r="ADJ475" s="267"/>
      <c r="ADK475" s="395"/>
      <c r="ADL475" s="395"/>
      <c r="ADM475" s="394"/>
      <c r="ADN475" s="341"/>
      <c r="ADO475" s="395"/>
      <c r="ADP475" s="395"/>
      <c r="ADQ475" s="396"/>
      <c r="ADR475" s="394"/>
      <c r="ADS475" s="267"/>
      <c r="ADT475" s="395"/>
      <c r="ADU475" s="395"/>
      <c r="ADV475" s="394"/>
      <c r="ADW475" s="341"/>
      <c r="ADX475" s="395"/>
      <c r="ADY475" s="395"/>
      <c r="ADZ475" s="396"/>
      <c r="AEA475" s="394"/>
      <c r="AEB475" s="267"/>
      <c r="AEC475" s="395"/>
      <c r="AED475" s="395"/>
    </row>
    <row r="476" spans="1:810" s="20" customFormat="1" ht="15">
      <c r="A476" s="19" t="s">
        <v>106</v>
      </c>
      <c r="B476" s="347" t="s">
        <v>1217</v>
      </c>
      <c r="D476" s="350"/>
      <c r="E476" s="350">
        <f>SUM($F$1384)</f>
        <v>2</v>
      </c>
      <c r="F476" s="19" t="s">
        <v>63</v>
      </c>
      <c r="G476" s="12">
        <f>E476*1.4</f>
        <v>2.8</v>
      </c>
      <c r="H476" s="12"/>
      <c r="I476" s="21"/>
      <c r="J476" s="19" t="s">
        <v>106</v>
      </c>
      <c r="K476" s="347" t="s">
        <v>971</v>
      </c>
      <c r="N476" s="350">
        <f>SUM($F$1367)</f>
        <v>54</v>
      </c>
      <c r="O476" s="19" t="s">
        <v>63</v>
      </c>
      <c r="P476" s="12">
        <f>N476*1.4</f>
        <v>75.599999999999994</v>
      </c>
      <c r="Q476" s="12"/>
      <c r="R476" s="21"/>
      <c r="S476" s="19" t="s">
        <v>106</v>
      </c>
      <c r="T476" s="347" t="s">
        <v>538</v>
      </c>
      <c r="W476" s="350">
        <f>SUM($F$911)</f>
        <v>0</v>
      </c>
      <c r="X476" s="19" t="s">
        <v>63</v>
      </c>
      <c r="Y476" s="12">
        <f>W476*1.4</f>
        <v>0</v>
      </c>
      <c r="Z476" s="12"/>
      <c r="AA476" s="21"/>
      <c r="AB476" s="19" t="s">
        <v>106</v>
      </c>
      <c r="AC476" s="347" t="s">
        <v>538</v>
      </c>
      <c r="AF476" s="350">
        <f>SUM($F$911)</f>
        <v>0</v>
      </c>
      <c r="AG476" s="19" t="s">
        <v>63</v>
      </c>
      <c r="AH476" s="12">
        <f>AF476*1.4</f>
        <v>0</v>
      </c>
      <c r="AI476" s="12"/>
      <c r="AJ476" s="21"/>
      <c r="AK476" s="19" t="s">
        <v>106</v>
      </c>
      <c r="AL476" s="347" t="s">
        <v>652</v>
      </c>
      <c r="AO476" s="350">
        <f>SUM($F$873)</f>
        <v>73</v>
      </c>
      <c r="AP476" s="19" t="s">
        <v>63</v>
      </c>
      <c r="AQ476" s="12">
        <f>AO476*1.4</f>
        <v>102.19999999999999</v>
      </c>
      <c r="AR476" s="12"/>
      <c r="AS476" s="21"/>
      <c r="AT476" s="19" t="s">
        <v>106</v>
      </c>
      <c r="AU476" s="347" t="s">
        <v>538</v>
      </c>
      <c r="AX476" s="350">
        <f>SUM($F$911)</f>
        <v>0</v>
      </c>
      <c r="AY476" s="19" t="s">
        <v>63</v>
      </c>
      <c r="AZ476" s="12">
        <f>AX476*1.4</f>
        <v>0</v>
      </c>
      <c r="BA476" s="12"/>
      <c r="BB476" s="21"/>
      <c r="BC476" s="19" t="s">
        <v>106</v>
      </c>
      <c r="BD476" s="347" t="s">
        <v>576</v>
      </c>
      <c r="BG476" s="350">
        <f>SUM($F$688)</f>
        <v>14</v>
      </c>
      <c r="BH476" s="19" t="s">
        <v>63</v>
      </c>
      <c r="BI476" s="12">
        <f>BG476*1.4</f>
        <v>19.599999999999998</v>
      </c>
      <c r="BJ476" s="12"/>
      <c r="BK476" s="21"/>
      <c r="BL476" s="19" t="s">
        <v>106</v>
      </c>
      <c r="BM476" s="347" t="s">
        <v>931</v>
      </c>
      <c r="BP476" s="350">
        <f>SUM($F$1280)</f>
        <v>50</v>
      </c>
      <c r="BQ476" s="19" t="s">
        <v>63</v>
      </c>
      <c r="BR476" s="12">
        <f>BP476*1.4</f>
        <v>70</v>
      </c>
      <c r="BS476" s="12"/>
      <c r="BT476" s="21"/>
      <c r="BU476" s="19" t="s">
        <v>106</v>
      </c>
      <c r="BV476" s="347" t="s">
        <v>576</v>
      </c>
      <c r="BY476" s="350">
        <f>SUM($F$688)</f>
        <v>14</v>
      </c>
      <c r="BZ476" s="19" t="s">
        <v>63</v>
      </c>
      <c r="CA476" s="12">
        <f>BY476*1.4</f>
        <v>19.599999999999998</v>
      </c>
      <c r="CB476" s="12"/>
      <c r="CC476" s="21"/>
      <c r="CD476" s="19" t="s">
        <v>106</v>
      </c>
      <c r="CE476" s="347" t="s">
        <v>758</v>
      </c>
      <c r="CH476" s="350">
        <f>SUM($F$1433)</f>
        <v>21</v>
      </c>
      <c r="CI476" s="19" t="s">
        <v>63</v>
      </c>
      <c r="CJ476" s="12">
        <f>CH476*1.4</f>
        <v>29.4</v>
      </c>
      <c r="CK476" s="12"/>
      <c r="CL476" s="21"/>
      <c r="CM476" s="19" t="s">
        <v>106</v>
      </c>
      <c r="CN476" s="347" t="s">
        <v>707</v>
      </c>
      <c r="CQ476" s="350">
        <f>SUM($F$1699)</f>
        <v>80</v>
      </c>
      <c r="CR476" s="19" t="s">
        <v>63</v>
      </c>
      <c r="CS476" s="12">
        <f>CQ476*1.4</f>
        <v>112</v>
      </c>
      <c r="CT476" s="12"/>
      <c r="CU476" s="21"/>
      <c r="CV476" s="19" t="s">
        <v>106</v>
      </c>
      <c r="CW476" s="347" t="s">
        <v>1122</v>
      </c>
      <c r="CZ476" s="350">
        <f>SUM($F$1590)</f>
        <v>110</v>
      </c>
      <c r="DA476" s="19" t="s">
        <v>63</v>
      </c>
      <c r="DB476" s="12">
        <f>CZ476*1.4</f>
        <v>154</v>
      </c>
      <c r="DC476" s="12"/>
      <c r="DD476" s="21"/>
      <c r="DE476" s="19" t="s">
        <v>106</v>
      </c>
      <c r="DF476" s="347" t="s">
        <v>583</v>
      </c>
      <c r="DI476" s="350">
        <f>SUM($F$1726)</f>
        <v>6</v>
      </c>
      <c r="DJ476" s="19" t="s">
        <v>63</v>
      </c>
      <c r="DK476" s="12">
        <f>DI476*1.4</f>
        <v>8.3999999999999986</v>
      </c>
      <c r="DL476" s="12"/>
      <c r="DM476" s="21"/>
      <c r="DN476" s="19" t="s">
        <v>106</v>
      </c>
      <c r="DO476" s="347" t="s">
        <v>1422</v>
      </c>
      <c r="DR476" s="350">
        <f>SUM($F$1651)</f>
        <v>74</v>
      </c>
      <c r="DS476" s="19" t="s">
        <v>63</v>
      </c>
      <c r="DT476" s="12">
        <f>DR476*1.4</f>
        <v>103.6</v>
      </c>
      <c r="DU476" s="12"/>
      <c r="DV476" s="21"/>
      <c r="DW476" s="19" t="s">
        <v>106</v>
      </c>
      <c r="DX476" s="347" t="s">
        <v>529</v>
      </c>
      <c r="EA476" s="350">
        <f>SUM($F$787)</f>
        <v>192</v>
      </c>
      <c r="EB476" s="19" t="s">
        <v>63</v>
      </c>
      <c r="EC476" s="12">
        <f>EA476*1.4</f>
        <v>268.79999999999995</v>
      </c>
      <c r="ED476" s="12"/>
      <c r="EE476" s="21"/>
      <c r="EF476" s="19" t="s">
        <v>106</v>
      </c>
      <c r="EG476" s="347" t="s">
        <v>662</v>
      </c>
      <c r="EJ476" s="350">
        <f>SUM($F$564)</f>
        <v>19</v>
      </c>
      <c r="EK476" s="19" t="s">
        <v>63</v>
      </c>
      <c r="EL476" s="12">
        <f>EJ476*1.4</f>
        <v>26.599999999999998</v>
      </c>
      <c r="EM476" s="12"/>
      <c r="EN476" s="21"/>
      <c r="EO476" s="19" t="s">
        <v>106</v>
      </c>
      <c r="EP476" s="347" t="s">
        <v>1119</v>
      </c>
      <c r="ES476" s="350">
        <f>SUM($F$1526)</f>
        <v>35</v>
      </c>
      <c r="ET476" s="19" t="s">
        <v>63</v>
      </c>
      <c r="EU476" s="12">
        <f>ES476*1.4</f>
        <v>49</v>
      </c>
      <c r="EV476" s="12"/>
      <c r="EW476" s="21"/>
      <c r="EX476" s="19" t="s">
        <v>106</v>
      </c>
      <c r="EY476" s="368" t="s">
        <v>533</v>
      </c>
      <c r="FB476" s="350">
        <f>SUM($F$828)</f>
        <v>145</v>
      </c>
      <c r="FC476" s="19" t="s">
        <v>63</v>
      </c>
      <c r="FD476" s="12">
        <f>FB476*1.4</f>
        <v>203</v>
      </c>
      <c r="FE476" s="12"/>
      <c r="FF476" s="21"/>
      <c r="FG476" s="19" t="s">
        <v>106</v>
      </c>
      <c r="FH476" s="347" t="s">
        <v>538</v>
      </c>
      <c r="FK476" s="350">
        <f>SUM($F$911)</f>
        <v>0</v>
      </c>
      <c r="FL476" s="19" t="s">
        <v>63</v>
      </c>
      <c r="FM476" s="12">
        <f>FK476*1.4</f>
        <v>0</v>
      </c>
      <c r="FN476" s="12"/>
      <c r="FO476" s="21"/>
      <c r="FP476" s="19" t="s">
        <v>106</v>
      </c>
      <c r="FQ476" s="347" t="s">
        <v>922</v>
      </c>
      <c r="FT476" s="350">
        <f>SUM($F$892)</f>
        <v>51</v>
      </c>
      <c r="FU476" s="19" t="s">
        <v>63</v>
      </c>
      <c r="FV476" s="12">
        <f>FT476*1.4</f>
        <v>71.399999999999991</v>
      </c>
      <c r="FW476" s="12"/>
      <c r="FX476" s="21"/>
      <c r="FY476" s="19" t="s">
        <v>106</v>
      </c>
      <c r="FZ476" s="347" t="s">
        <v>671</v>
      </c>
      <c r="GC476" s="350">
        <f>SUM($F$633)</f>
        <v>13</v>
      </c>
      <c r="GD476" s="19" t="s">
        <v>63</v>
      </c>
      <c r="GE476" s="12">
        <f>GC476*1.4</f>
        <v>18.2</v>
      </c>
      <c r="GF476" s="12"/>
      <c r="GG476" s="21"/>
      <c r="GH476" s="19" t="s">
        <v>106</v>
      </c>
      <c r="GI476" s="347" t="s">
        <v>538</v>
      </c>
      <c r="GL476" s="350">
        <f>SUM($F$911)</f>
        <v>0</v>
      </c>
      <c r="GM476" s="19" t="s">
        <v>63</v>
      </c>
      <c r="GN476" s="12">
        <f>GL476*1.4</f>
        <v>0</v>
      </c>
      <c r="GO476" s="12"/>
      <c r="GP476" s="21"/>
      <c r="GQ476" s="19" t="s">
        <v>106</v>
      </c>
      <c r="GR476" s="347" t="s">
        <v>652</v>
      </c>
      <c r="GU476" s="350">
        <f>SUM($F$873)</f>
        <v>73</v>
      </c>
      <c r="GV476" s="19" t="s">
        <v>63</v>
      </c>
      <c r="GW476" s="12">
        <f>GU476*1.4</f>
        <v>102.19999999999999</v>
      </c>
      <c r="GX476" s="12"/>
      <c r="GY476" s="21"/>
      <c r="GZ476" s="19" t="s">
        <v>106</v>
      </c>
      <c r="HA476" s="347" t="s">
        <v>529</v>
      </c>
      <c r="HD476" s="350">
        <f>SUM($F$787)</f>
        <v>192</v>
      </c>
      <c r="HE476" s="19" t="s">
        <v>63</v>
      </c>
      <c r="HF476" s="12">
        <f>HD476*1.4</f>
        <v>268.79999999999995</v>
      </c>
      <c r="HG476" s="12"/>
      <c r="HH476" s="21"/>
      <c r="HI476" s="19" t="s">
        <v>106</v>
      </c>
      <c r="HJ476" s="347" t="s">
        <v>538</v>
      </c>
      <c r="HM476" s="350">
        <f>SUM($F$911)</f>
        <v>0</v>
      </c>
      <c r="HN476" s="19" t="s">
        <v>63</v>
      </c>
      <c r="HO476" s="12">
        <f>HM476*1.4</f>
        <v>0</v>
      </c>
      <c r="HP476" s="12"/>
      <c r="HQ476" s="21"/>
      <c r="HR476" s="19" t="s">
        <v>106</v>
      </c>
      <c r="HS476" s="347" t="s">
        <v>1849</v>
      </c>
      <c r="HV476" s="350">
        <f>SUM($F$1145)</f>
        <v>0</v>
      </c>
      <c r="HW476" s="19" t="s">
        <v>63</v>
      </c>
      <c r="HX476" s="12">
        <f>HV476*1.4</f>
        <v>0</v>
      </c>
      <c r="HY476" s="12"/>
      <c r="HZ476" s="21"/>
      <c r="IA476" s="19" t="s">
        <v>106</v>
      </c>
      <c r="IB476" s="347" t="s">
        <v>1422</v>
      </c>
      <c r="IE476" s="350">
        <f>SUM($F$1651)</f>
        <v>74</v>
      </c>
      <c r="IF476" s="19" t="s">
        <v>63</v>
      </c>
      <c r="IG476" s="12">
        <f>IE476*1.4</f>
        <v>103.6</v>
      </c>
      <c r="IH476" s="12"/>
      <c r="II476" s="21"/>
      <c r="IJ476" s="19" t="s">
        <v>106</v>
      </c>
      <c r="IK476" s="347" t="s">
        <v>1375</v>
      </c>
      <c r="IN476" s="350">
        <f>SUM($F$725)</f>
        <v>7</v>
      </c>
      <c r="IO476" s="19" t="s">
        <v>63</v>
      </c>
      <c r="IP476" s="12">
        <f>IN476*1.4</f>
        <v>9.7999999999999989</v>
      </c>
      <c r="IQ476" s="12"/>
      <c r="IR476" s="21"/>
      <c r="IS476" s="19" t="s">
        <v>106</v>
      </c>
      <c r="IT476" s="325" t="s">
        <v>189</v>
      </c>
      <c r="IW476" s="364" t="s">
        <v>189</v>
      </c>
      <c r="IX476" s="19" t="s">
        <v>63</v>
      </c>
      <c r="IY476" s="364" t="s">
        <v>189</v>
      </c>
      <c r="IZ476" s="12"/>
      <c r="JA476" s="21"/>
      <c r="JB476" s="19" t="s">
        <v>106</v>
      </c>
      <c r="JC476" s="347" t="s">
        <v>1505</v>
      </c>
      <c r="JF476" s="350">
        <f>SUM($F$527)</f>
        <v>793</v>
      </c>
      <c r="JG476" s="19" t="s">
        <v>63</v>
      </c>
      <c r="JH476" s="12">
        <f>JF476*1.4</f>
        <v>1110.1999999999998</v>
      </c>
      <c r="JI476" s="12"/>
      <c r="JJ476" s="21"/>
      <c r="JK476" s="19" t="s">
        <v>106</v>
      </c>
      <c r="JL476" s="347" t="s">
        <v>1500</v>
      </c>
      <c r="JO476" s="350">
        <f>SUM($F$526)</f>
        <v>18</v>
      </c>
      <c r="JP476" s="19" t="s">
        <v>63</v>
      </c>
      <c r="JQ476" s="12">
        <f>JO476*1.4</f>
        <v>25.2</v>
      </c>
      <c r="JR476" s="12"/>
      <c r="JS476" s="21"/>
      <c r="JT476" s="19" t="s">
        <v>106</v>
      </c>
      <c r="JU476" s="347" t="s">
        <v>513</v>
      </c>
      <c r="JX476" s="350">
        <f>SUM($F$706)</f>
        <v>91</v>
      </c>
      <c r="JY476" s="19" t="s">
        <v>63</v>
      </c>
      <c r="JZ476" s="12">
        <f>JX476*1.4</f>
        <v>127.39999999999999</v>
      </c>
      <c r="KA476" s="12"/>
      <c r="KB476" s="21"/>
      <c r="KC476" s="19" t="s">
        <v>106</v>
      </c>
      <c r="KD476" s="347" t="s">
        <v>656</v>
      </c>
      <c r="KG476" s="350">
        <f>SUM($F$1593)</f>
        <v>5</v>
      </c>
      <c r="KH476" s="19" t="s">
        <v>63</v>
      </c>
      <c r="KI476" s="12">
        <f>KG476*1.4</f>
        <v>7</v>
      </c>
      <c r="KJ476" s="12"/>
      <c r="KK476" s="21"/>
      <c r="KL476" s="19" t="s">
        <v>106</v>
      </c>
      <c r="KM476" s="347" t="s">
        <v>1122</v>
      </c>
      <c r="KP476" s="350">
        <f>SUM($F$1590)</f>
        <v>110</v>
      </c>
      <c r="KQ476" s="19" t="s">
        <v>63</v>
      </c>
      <c r="KR476" s="12">
        <f>KP476*1.4</f>
        <v>154</v>
      </c>
      <c r="KS476" s="12"/>
      <c r="KT476" s="21"/>
      <c r="KU476" s="19" t="s">
        <v>106</v>
      </c>
      <c r="KV476" s="347" t="s">
        <v>652</v>
      </c>
      <c r="KY476" s="350">
        <f>SUM($F$873)</f>
        <v>73</v>
      </c>
      <c r="KZ476" s="19" t="s">
        <v>63</v>
      </c>
      <c r="LA476" s="12">
        <f>KY476*1.4</f>
        <v>102.19999999999999</v>
      </c>
      <c r="LB476" s="12"/>
      <c r="LC476" s="21"/>
      <c r="LD476" s="19" t="s">
        <v>106</v>
      </c>
      <c r="LE476" s="347" t="s">
        <v>583</v>
      </c>
      <c r="LH476" s="350">
        <f>SUM($F$1726)</f>
        <v>6</v>
      </c>
      <c r="LI476" s="19" t="s">
        <v>63</v>
      </c>
      <c r="LJ476" s="12">
        <f>LH476*1.4</f>
        <v>8.3999999999999986</v>
      </c>
      <c r="LK476" s="12"/>
      <c r="LL476" s="21"/>
      <c r="LM476" s="19" t="s">
        <v>106</v>
      </c>
      <c r="LN476" s="347" t="s">
        <v>839</v>
      </c>
      <c r="LQ476" s="350">
        <f>SUM($F$850)</f>
        <v>65</v>
      </c>
      <c r="LR476" s="19" t="s">
        <v>63</v>
      </c>
      <c r="LS476" s="12">
        <f>LQ476*1.4</f>
        <v>91</v>
      </c>
      <c r="LT476" s="12"/>
      <c r="LU476" s="21"/>
      <c r="LV476" s="19" t="s">
        <v>106</v>
      </c>
      <c r="LW476" s="347" t="s">
        <v>538</v>
      </c>
      <c r="LZ476" s="350">
        <f>SUM($F$911)</f>
        <v>0</v>
      </c>
      <c r="MA476" s="19" t="s">
        <v>63</v>
      </c>
      <c r="MB476" s="12">
        <f>LZ476*1.4</f>
        <v>0</v>
      </c>
      <c r="MC476" s="12"/>
      <c r="MD476" s="21"/>
      <c r="ME476" s="19" t="s">
        <v>106</v>
      </c>
      <c r="MF476" s="347" t="s">
        <v>538</v>
      </c>
      <c r="MI476" s="350">
        <f>SUM($F$911)</f>
        <v>0</v>
      </c>
      <c r="MJ476" s="19" t="s">
        <v>63</v>
      </c>
      <c r="MK476" s="12">
        <f>MI476*1.4</f>
        <v>0</v>
      </c>
      <c r="ML476" s="12"/>
      <c r="MM476" s="21"/>
      <c r="MN476" s="19" t="s">
        <v>106</v>
      </c>
      <c r="MO476" s="347" t="s">
        <v>1505</v>
      </c>
      <c r="MR476" s="350">
        <f>SUM($F$527)</f>
        <v>793</v>
      </c>
      <c r="MS476" s="19" t="s">
        <v>63</v>
      </c>
      <c r="MT476" s="12">
        <f>MR476*1.4</f>
        <v>1110.1999999999998</v>
      </c>
      <c r="MU476" s="12"/>
      <c r="MV476" s="21"/>
      <c r="MW476" s="19" t="s">
        <v>106</v>
      </c>
      <c r="MX476" s="347" t="s">
        <v>645</v>
      </c>
      <c r="NA476" s="350">
        <f>SUM($F$507)</f>
        <v>52</v>
      </c>
      <c r="NB476" s="19" t="s">
        <v>63</v>
      </c>
      <c r="NC476" s="12">
        <f>NA476*1.4</f>
        <v>72.8</v>
      </c>
      <c r="ND476" s="12"/>
      <c r="NE476" s="21"/>
      <c r="NF476" s="19" t="s">
        <v>106</v>
      </c>
      <c r="NG476" s="347" t="s">
        <v>931</v>
      </c>
      <c r="NJ476" s="350">
        <f>SUM($F$1280)</f>
        <v>50</v>
      </c>
      <c r="NK476" s="19" t="s">
        <v>63</v>
      </c>
      <c r="NL476" s="12">
        <f>NJ476*1.4</f>
        <v>70</v>
      </c>
      <c r="NM476" s="12"/>
      <c r="NN476" s="21"/>
      <c r="NO476" s="19" t="s">
        <v>106</v>
      </c>
      <c r="NP476" s="347" t="s">
        <v>625</v>
      </c>
      <c r="NS476" s="350">
        <f>SUM($F$1241)</f>
        <v>239</v>
      </c>
      <c r="NT476" s="19" t="s">
        <v>63</v>
      </c>
      <c r="NU476" s="12">
        <f>NS476*1.4</f>
        <v>334.59999999999997</v>
      </c>
      <c r="NV476" s="12"/>
      <c r="NW476" s="21"/>
      <c r="NX476" s="19" t="s">
        <v>106</v>
      </c>
      <c r="NY476" s="347" t="s">
        <v>578</v>
      </c>
      <c r="OB476" s="350">
        <f>SUM($F$1539)</f>
        <v>26</v>
      </c>
      <c r="OC476" s="19" t="s">
        <v>63</v>
      </c>
      <c r="OD476" s="12">
        <f>OB476*1.4</f>
        <v>36.4</v>
      </c>
      <c r="OE476" s="12"/>
      <c r="OF476" s="21"/>
      <c r="OG476" s="19" t="s">
        <v>106</v>
      </c>
      <c r="OH476" s="347" t="s">
        <v>1260</v>
      </c>
      <c r="OK476" s="350">
        <f>SUM($F$1002)</f>
        <v>15</v>
      </c>
      <c r="OL476" s="19" t="s">
        <v>63</v>
      </c>
      <c r="OM476" s="12">
        <f>OK476*1.4</f>
        <v>21</v>
      </c>
      <c r="ON476" s="12"/>
      <c r="OO476" s="21"/>
      <c r="OP476" s="19" t="s">
        <v>106</v>
      </c>
      <c r="OQ476" s="347" t="s">
        <v>839</v>
      </c>
      <c r="OT476" s="350">
        <f>SUM($F$850)</f>
        <v>65</v>
      </c>
      <c r="OU476" s="19" t="s">
        <v>63</v>
      </c>
      <c r="OV476" s="12">
        <f>OT476*1.4</f>
        <v>91</v>
      </c>
      <c r="OW476" s="12"/>
      <c r="OX476" s="21"/>
      <c r="OY476" s="19" t="s">
        <v>106</v>
      </c>
      <c r="OZ476" s="347" t="s">
        <v>538</v>
      </c>
      <c r="PC476" s="350">
        <f>SUM($F$911)</f>
        <v>0</v>
      </c>
      <c r="PD476" s="19" t="s">
        <v>63</v>
      </c>
      <c r="PE476" s="12">
        <f>PC476*1.4</f>
        <v>0</v>
      </c>
      <c r="PF476" s="12"/>
      <c r="PG476" s="21"/>
      <c r="PH476" s="19" t="s">
        <v>106</v>
      </c>
      <c r="PI476" s="347" t="s">
        <v>742</v>
      </c>
      <c r="PL476" s="350">
        <f>SUM($F$1423)</f>
        <v>14</v>
      </c>
      <c r="PM476" s="19" t="s">
        <v>63</v>
      </c>
      <c r="PN476" s="12">
        <f>PL476*1.4</f>
        <v>19.599999999999998</v>
      </c>
      <c r="PO476" s="12"/>
      <c r="PP476" s="21"/>
      <c r="PQ476" s="19" t="s">
        <v>106</v>
      </c>
      <c r="PR476" s="347" t="s">
        <v>545</v>
      </c>
      <c r="PU476" s="350">
        <f>SUM($F$922)</f>
        <v>0</v>
      </c>
      <c r="PV476" s="19" t="s">
        <v>63</v>
      </c>
      <c r="PW476" s="12">
        <f>PU476*1.4</f>
        <v>0</v>
      </c>
      <c r="PX476" s="12"/>
      <c r="PY476" s="21"/>
      <c r="PZ476" s="19" t="s">
        <v>106</v>
      </c>
      <c r="QA476" s="325" t="s">
        <v>189</v>
      </c>
      <c r="QD476" s="364" t="s">
        <v>189</v>
      </c>
      <c r="QE476" s="19" t="s">
        <v>63</v>
      </c>
      <c r="QF476" s="364" t="s">
        <v>189</v>
      </c>
      <c r="QG476" s="12"/>
      <c r="QH476" s="21"/>
      <c r="QI476" s="19" t="s">
        <v>106</v>
      </c>
      <c r="QJ476" s="347" t="s">
        <v>1505</v>
      </c>
      <c r="QM476" s="350">
        <f>SUM($F$527)</f>
        <v>793</v>
      </c>
      <c r="QN476" s="19" t="s">
        <v>63</v>
      </c>
      <c r="QO476" s="12">
        <f>QM476*1.4</f>
        <v>1110.1999999999998</v>
      </c>
      <c r="QP476" s="12"/>
      <c r="QQ476" s="21"/>
      <c r="QR476" s="19" t="s">
        <v>106</v>
      </c>
      <c r="QS476" s="368" t="s">
        <v>600</v>
      </c>
      <c r="QV476" s="350">
        <f>SUM($F$517)</f>
        <v>3</v>
      </c>
      <c r="QW476" s="19" t="s">
        <v>63</v>
      </c>
      <c r="QX476" s="12">
        <f>QV476*1.4</f>
        <v>4.1999999999999993</v>
      </c>
      <c r="QY476" s="12"/>
      <c r="QZ476" s="21"/>
      <c r="RA476" s="19" t="s">
        <v>106</v>
      </c>
      <c r="RB476" s="347" t="s">
        <v>1849</v>
      </c>
      <c r="RE476" s="350">
        <f>SUM($F$1145)</f>
        <v>0</v>
      </c>
      <c r="RF476" s="19" t="s">
        <v>63</v>
      </c>
      <c r="RG476" s="12">
        <f>RE476*1.4</f>
        <v>0</v>
      </c>
      <c r="RH476" s="12"/>
      <c r="RI476" s="21"/>
      <c r="RJ476" s="19" t="s">
        <v>106</v>
      </c>
      <c r="RK476" s="347" t="s">
        <v>1470</v>
      </c>
      <c r="RN476" s="350">
        <f>SUM($F$543)</f>
        <v>0</v>
      </c>
      <c r="RO476" s="19" t="s">
        <v>63</v>
      </c>
      <c r="RP476" s="12">
        <f>RN476*1.4</f>
        <v>0</v>
      </c>
      <c r="RQ476" s="12"/>
      <c r="RR476" s="21"/>
      <c r="RS476" s="19" t="s">
        <v>106</v>
      </c>
      <c r="RT476" s="325" t="s">
        <v>189</v>
      </c>
      <c r="RW476" s="364" t="s">
        <v>189</v>
      </c>
      <c r="RX476" s="19" t="s">
        <v>63</v>
      </c>
      <c r="RY476" s="364" t="s">
        <v>189</v>
      </c>
      <c r="SA476" s="316"/>
      <c r="SB476" s="19" t="s">
        <v>106</v>
      </c>
      <c r="SC476" s="325" t="s">
        <v>189</v>
      </c>
      <c r="SF476" s="364" t="s">
        <v>189</v>
      </c>
      <c r="SG476" s="19" t="s">
        <v>63</v>
      </c>
      <c r="SH476" s="364" t="s">
        <v>189</v>
      </c>
      <c r="SJ476" s="316"/>
      <c r="SK476" s="19" t="s">
        <v>106</v>
      </c>
      <c r="SL476" s="325" t="s">
        <v>189</v>
      </c>
      <c r="SO476" s="364" t="s">
        <v>189</v>
      </c>
      <c r="SP476" s="19" t="s">
        <v>63</v>
      </c>
      <c r="SQ476" s="364" t="s">
        <v>189</v>
      </c>
      <c r="SS476" s="316"/>
      <c r="ST476" s="19" t="s">
        <v>106</v>
      </c>
      <c r="SU476" s="325" t="s">
        <v>189</v>
      </c>
      <c r="SX476" s="364" t="s">
        <v>189</v>
      </c>
      <c r="SY476" s="19" t="s">
        <v>63</v>
      </c>
      <c r="SZ476" s="364" t="s">
        <v>189</v>
      </c>
      <c r="TB476" s="316"/>
      <c r="TC476" s="19" t="s">
        <v>106</v>
      </c>
      <c r="TD476" s="347" t="s">
        <v>545</v>
      </c>
      <c r="TG476" s="350">
        <f>SUM($F$922)</f>
        <v>0</v>
      </c>
      <c r="TH476" s="19" t="s">
        <v>63</v>
      </c>
      <c r="TI476" s="12">
        <f>TG476*1.4</f>
        <v>0</v>
      </c>
      <c r="TK476" s="316"/>
      <c r="TL476" s="19" t="s">
        <v>106</v>
      </c>
      <c r="TM476" s="347" t="s">
        <v>583</v>
      </c>
      <c r="TP476" s="350">
        <f>SUM($F$1726)</f>
        <v>6</v>
      </c>
      <c r="TQ476" s="19" t="s">
        <v>63</v>
      </c>
      <c r="TR476" s="12">
        <f>TP476*1.4</f>
        <v>8.3999999999999986</v>
      </c>
      <c r="TT476" s="316"/>
      <c r="TU476" s="19" t="s">
        <v>106</v>
      </c>
      <c r="TV476" s="347" t="s">
        <v>1260</v>
      </c>
      <c r="TY476" s="350">
        <f>SUM($F$1002)</f>
        <v>15</v>
      </c>
      <c r="TZ476" s="19" t="s">
        <v>63</v>
      </c>
      <c r="UA476" s="12">
        <f>TY476*1.4</f>
        <v>21</v>
      </c>
      <c r="UC476" s="316"/>
      <c r="UD476" s="19" t="s">
        <v>106</v>
      </c>
      <c r="UE476" s="361" t="s">
        <v>656</v>
      </c>
      <c r="UH476" s="350">
        <f>SUM($F$1593)</f>
        <v>5</v>
      </c>
      <c r="UI476" s="19" t="s">
        <v>63</v>
      </c>
      <c r="UJ476" s="12">
        <f>UH476*1.4</f>
        <v>7</v>
      </c>
      <c r="UL476" s="316"/>
      <c r="UM476" s="19" t="s">
        <v>106</v>
      </c>
      <c r="UN476" s="358" t="s">
        <v>538</v>
      </c>
      <c r="UQ476" s="350">
        <f>SUM($F$911)</f>
        <v>0</v>
      </c>
      <c r="UR476" s="19" t="s">
        <v>63</v>
      </c>
      <c r="US476" s="12">
        <f>UQ476*1.4</f>
        <v>0</v>
      </c>
      <c r="UU476" s="316"/>
      <c r="UV476" s="19" t="s">
        <v>106</v>
      </c>
      <c r="UW476" s="347" t="s">
        <v>538</v>
      </c>
      <c r="UZ476" s="350">
        <f>SUM($F$911)</f>
        <v>0</v>
      </c>
      <c r="VA476" s="19" t="s">
        <v>63</v>
      </c>
      <c r="VB476" s="12">
        <f>UZ476*1.4</f>
        <v>0</v>
      </c>
      <c r="VD476" s="316"/>
      <c r="VE476" s="19" t="s">
        <v>106</v>
      </c>
      <c r="VF476" s="347" t="s">
        <v>628</v>
      </c>
      <c r="VI476" s="350">
        <f>SUM($F$1441)</f>
        <v>0</v>
      </c>
      <c r="VJ476" s="19" t="s">
        <v>63</v>
      </c>
      <c r="VK476" s="12">
        <f>VI476*1.4</f>
        <v>0</v>
      </c>
      <c r="VM476" s="316"/>
      <c r="VN476" s="19" t="s">
        <v>106</v>
      </c>
      <c r="VO476" s="325" t="s">
        <v>945</v>
      </c>
      <c r="VR476" s="350">
        <f>SUM($F$739)</f>
        <v>7</v>
      </c>
      <c r="VS476" s="19" t="s">
        <v>63</v>
      </c>
      <c r="VT476" s="12">
        <f>VR476*1.4</f>
        <v>9.7999999999999989</v>
      </c>
      <c r="VV476" s="316"/>
      <c r="VW476" s="19" t="s">
        <v>106</v>
      </c>
      <c r="VX476" s="347" t="s">
        <v>513</v>
      </c>
      <c r="WA476" s="350">
        <f>SUM($F$706)</f>
        <v>91</v>
      </c>
      <c r="WB476" s="19" t="s">
        <v>63</v>
      </c>
      <c r="WC476" s="12">
        <f>WA476*1.4</f>
        <v>127.39999999999999</v>
      </c>
      <c r="WE476" s="316"/>
      <c r="WF476" s="19" t="s">
        <v>106</v>
      </c>
      <c r="WG476" s="347" t="s">
        <v>626</v>
      </c>
      <c r="WJ476" s="350">
        <f>SUM($F$1215)</f>
        <v>51</v>
      </c>
      <c r="WK476" s="19" t="s">
        <v>63</v>
      </c>
      <c r="WL476" s="12">
        <f>WJ476*1.4</f>
        <v>71.399999999999991</v>
      </c>
      <c r="WN476" s="316"/>
      <c r="WO476" s="19" t="s">
        <v>106</v>
      </c>
      <c r="WP476" s="347" t="s">
        <v>945</v>
      </c>
      <c r="WS476" s="350">
        <f>SUM($F$739)</f>
        <v>7</v>
      </c>
      <c r="WT476" s="19" t="s">
        <v>63</v>
      </c>
      <c r="WU476" s="12">
        <f>WS476*1.4</f>
        <v>9.7999999999999989</v>
      </c>
      <c r="WW476" s="316"/>
      <c r="WX476" s="19" t="s">
        <v>106</v>
      </c>
      <c r="WY476" s="347" t="s">
        <v>652</v>
      </c>
      <c r="XB476" s="350">
        <f>SUM($F$873)</f>
        <v>73</v>
      </c>
      <c r="XC476" s="19" t="s">
        <v>63</v>
      </c>
      <c r="XD476" s="12">
        <f>XB476*1.4</f>
        <v>102.19999999999999</v>
      </c>
      <c r="XF476" s="316"/>
      <c r="XG476" s="19" t="s">
        <v>106</v>
      </c>
      <c r="XH476" s="347" t="s">
        <v>513</v>
      </c>
      <c r="XK476" s="350">
        <f>SUM($F$706)</f>
        <v>91</v>
      </c>
      <c r="XL476" s="19" t="s">
        <v>63</v>
      </c>
      <c r="XM476" s="12">
        <f>XK476*1.4</f>
        <v>127.39999999999999</v>
      </c>
      <c r="XO476" s="316"/>
      <c r="XP476" s="19" t="s">
        <v>106</v>
      </c>
      <c r="XQ476" s="325" t="s">
        <v>529</v>
      </c>
      <c r="XT476" s="350">
        <f>SUM($F$787)</f>
        <v>192</v>
      </c>
      <c r="XU476" s="19" t="s">
        <v>63</v>
      </c>
      <c r="XV476" s="12">
        <f>XT476*1.4</f>
        <v>268.79999999999995</v>
      </c>
      <c r="XX476" s="316"/>
      <c r="XY476" s="19" t="s">
        <v>106</v>
      </c>
      <c r="XZ476" s="347" t="s">
        <v>583</v>
      </c>
      <c r="YC476" s="350">
        <f>SUM($F$1726)</f>
        <v>6</v>
      </c>
      <c r="YD476" s="19" t="s">
        <v>63</v>
      </c>
      <c r="YE476" s="12">
        <f>YC476*1.4</f>
        <v>8.3999999999999986</v>
      </c>
      <c r="YG476" s="316"/>
      <c r="YH476" s="19" t="s">
        <v>106</v>
      </c>
      <c r="YI476" s="366" t="s">
        <v>538</v>
      </c>
      <c r="YL476" s="350">
        <f>SUM($F$911)</f>
        <v>0</v>
      </c>
      <c r="YM476" s="19" t="s">
        <v>63</v>
      </c>
      <c r="YN476" s="12">
        <f>YL476*1.4</f>
        <v>0</v>
      </c>
      <c r="YP476" s="316"/>
      <c r="YQ476" s="19" t="s">
        <v>106</v>
      </c>
      <c r="YR476" s="347" t="s">
        <v>529</v>
      </c>
      <c r="YU476" s="350">
        <f>SUM($F$787)</f>
        <v>192</v>
      </c>
      <c r="YV476" s="19" t="s">
        <v>63</v>
      </c>
      <c r="YW476" s="12">
        <f>YU476*1.4</f>
        <v>268.79999999999995</v>
      </c>
      <c r="YY476" s="316"/>
      <c r="YZ476" s="19" t="s">
        <v>106</v>
      </c>
      <c r="ZA476" s="347" t="s">
        <v>626</v>
      </c>
      <c r="ZD476" s="350">
        <f>SUM($F$1215)</f>
        <v>51</v>
      </c>
      <c r="ZE476" s="19" t="s">
        <v>63</v>
      </c>
      <c r="ZF476" s="12">
        <f>ZD476*1.4</f>
        <v>71.399999999999991</v>
      </c>
      <c r="ZH476" s="316"/>
      <c r="ZI476" s="19" t="s">
        <v>106</v>
      </c>
      <c r="ZJ476" s="347" t="s">
        <v>626</v>
      </c>
      <c r="ZM476" s="350">
        <f>SUM($F$1215)</f>
        <v>51</v>
      </c>
      <c r="ZN476" s="19" t="s">
        <v>63</v>
      </c>
      <c r="ZO476" s="12">
        <f>ZM476*1.4</f>
        <v>71.399999999999991</v>
      </c>
      <c r="ZQ476" s="316"/>
      <c r="ZR476" s="19" t="s">
        <v>106</v>
      </c>
      <c r="ZS476" s="347" t="s">
        <v>1119</v>
      </c>
      <c r="ZV476" s="350">
        <f>SUM($F$1526)</f>
        <v>35</v>
      </c>
      <c r="ZW476" s="19" t="s">
        <v>63</v>
      </c>
      <c r="ZX476" s="12">
        <f>ZV476*1.4</f>
        <v>49</v>
      </c>
      <c r="ZZ476" s="316"/>
      <c r="AAA476" s="394"/>
      <c r="AAB476" s="341"/>
      <c r="AAC476" s="395"/>
      <c r="AAD476" s="395"/>
      <c r="AAE476" s="396"/>
      <c r="AAF476" s="394"/>
      <c r="AAG476" s="267"/>
      <c r="AAH476" s="395"/>
      <c r="AAI476" s="395"/>
      <c r="AAJ476" s="394"/>
      <c r="AAK476" s="341"/>
      <c r="AAL476" s="395"/>
      <c r="AAM476" s="395"/>
      <c r="AAN476" s="396"/>
      <c r="AAO476" s="394"/>
      <c r="AAP476" s="267"/>
      <c r="AAQ476" s="395"/>
      <c r="AAR476" s="395"/>
      <c r="AAS476" s="394"/>
      <c r="AAT476" s="341"/>
      <c r="AAU476" s="395"/>
      <c r="AAV476" s="395"/>
      <c r="AAW476" s="396"/>
      <c r="AAX476" s="394"/>
      <c r="AAY476" s="267"/>
      <c r="AAZ476" s="395"/>
      <c r="ABA476" s="395"/>
      <c r="ABB476" s="394"/>
      <c r="ABC476" s="341"/>
      <c r="ABD476" s="395"/>
      <c r="ABE476" s="395"/>
      <c r="ABF476" s="396"/>
      <c r="ABG476" s="394"/>
      <c r="ABH476" s="267"/>
      <c r="ABI476" s="395"/>
      <c r="ABJ476" s="395"/>
      <c r="ABK476" s="394"/>
      <c r="ABL476" s="341"/>
      <c r="ABM476" s="395"/>
      <c r="ABN476" s="395"/>
      <c r="ABO476" s="396"/>
      <c r="ABP476" s="394"/>
      <c r="ABQ476" s="267"/>
      <c r="ABR476" s="395"/>
      <c r="ABS476" s="395"/>
      <c r="ABT476" s="394"/>
      <c r="ABU476" s="341"/>
      <c r="ABV476" s="395"/>
      <c r="ABW476" s="395"/>
      <c r="ABX476" s="396"/>
      <c r="ABY476" s="394"/>
      <c r="ABZ476" s="267"/>
      <c r="ACA476" s="395"/>
      <c r="ACB476" s="395"/>
      <c r="ACC476" s="394"/>
      <c r="ACD476" s="341"/>
      <c r="ACE476" s="395"/>
      <c r="ACF476" s="395"/>
      <c r="ACG476" s="396"/>
      <c r="ACH476" s="394"/>
      <c r="ACI476" s="267"/>
      <c r="ACJ476" s="395"/>
      <c r="ACK476" s="395"/>
      <c r="ACL476" s="394"/>
      <c r="ACM476" s="341"/>
      <c r="ACN476" s="395"/>
      <c r="ACO476" s="395"/>
      <c r="ACP476" s="396"/>
      <c r="ACQ476" s="394"/>
      <c r="ACR476" s="267"/>
      <c r="ACS476" s="395"/>
      <c r="ACT476" s="395"/>
      <c r="ACU476" s="394"/>
      <c r="ACV476" s="341"/>
      <c r="ACW476" s="395"/>
      <c r="ACX476" s="395"/>
      <c r="ACY476" s="396"/>
      <c r="ACZ476" s="394"/>
      <c r="ADA476" s="267"/>
      <c r="ADB476" s="395"/>
      <c r="ADC476" s="395"/>
      <c r="ADD476" s="394"/>
      <c r="ADE476" s="341"/>
      <c r="ADF476" s="395"/>
      <c r="ADG476" s="395"/>
      <c r="ADH476" s="396"/>
      <c r="ADI476" s="394"/>
      <c r="ADJ476" s="267"/>
      <c r="ADK476" s="395"/>
      <c r="ADL476" s="395"/>
      <c r="ADM476" s="394"/>
      <c r="ADN476" s="341"/>
      <c r="ADO476" s="395"/>
      <c r="ADP476" s="395"/>
      <c r="ADQ476" s="396"/>
      <c r="ADR476" s="394"/>
      <c r="ADS476" s="267"/>
      <c r="ADT476" s="395"/>
      <c r="ADU476" s="395"/>
      <c r="ADV476" s="394"/>
      <c r="ADW476" s="341"/>
      <c r="ADX476" s="395"/>
      <c r="ADY476" s="395"/>
      <c r="ADZ476" s="396"/>
      <c r="AEA476" s="394"/>
      <c r="AEB476" s="267"/>
      <c r="AEC476" s="395"/>
      <c r="AED476" s="395"/>
    </row>
    <row r="477" spans="1:810" s="20" customFormat="1" ht="15">
      <c r="A477" s="19" t="s">
        <v>107</v>
      </c>
      <c r="B477" s="347" t="s">
        <v>931</v>
      </c>
      <c r="D477" s="350"/>
      <c r="E477" s="350">
        <f>SUM($F$1280)</f>
        <v>50</v>
      </c>
      <c r="F477" s="19" t="s">
        <v>65</v>
      </c>
      <c r="G477" s="12">
        <f>E477*1.3</f>
        <v>65</v>
      </c>
      <c r="H477" s="12"/>
      <c r="I477" s="21"/>
      <c r="J477" s="19" t="s">
        <v>107</v>
      </c>
      <c r="K477" s="347" t="s">
        <v>538</v>
      </c>
      <c r="N477" s="350">
        <f>SUM($F$911)</f>
        <v>0</v>
      </c>
      <c r="O477" s="19" t="s">
        <v>65</v>
      </c>
      <c r="P477" s="12">
        <f>N477*1.3</f>
        <v>0</v>
      </c>
      <c r="Q477" s="12"/>
      <c r="R477" s="21"/>
      <c r="S477" s="19" t="s">
        <v>107</v>
      </c>
      <c r="T477" s="347" t="s">
        <v>625</v>
      </c>
      <c r="W477" s="350">
        <f>SUM($F$1241)</f>
        <v>239</v>
      </c>
      <c r="X477" s="19" t="s">
        <v>65</v>
      </c>
      <c r="Y477" s="12">
        <f>W477*1.3</f>
        <v>310.7</v>
      </c>
      <c r="Z477" s="12"/>
      <c r="AA477" s="21"/>
      <c r="AB477" s="19" t="s">
        <v>107</v>
      </c>
      <c r="AC477" s="347" t="s">
        <v>922</v>
      </c>
      <c r="AF477" s="350">
        <f>SUM($F$892)</f>
        <v>51</v>
      </c>
      <c r="AG477" s="19" t="s">
        <v>65</v>
      </c>
      <c r="AH477" s="12">
        <f>AF477*1.3</f>
        <v>66.3</v>
      </c>
      <c r="AI477" s="12"/>
      <c r="AJ477" s="21"/>
      <c r="AK477" s="19" t="s">
        <v>107</v>
      </c>
      <c r="AL477" s="347" t="s">
        <v>931</v>
      </c>
      <c r="AO477" s="350">
        <f>SUM($F$1280)</f>
        <v>50</v>
      </c>
      <c r="AP477" s="19" t="s">
        <v>65</v>
      </c>
      <c r="AQ477" s="12">
        <f>AO477*1.3</f>
        <v>65</v>
      </c>
      <c r="AR477" s="12"/>
      <c r="AS477" s="21"/>
      <c r="AT477" s="19" t="s">
        <v>107</v>
      </c>
      <c r="AU477" s="347" t="s">
        <v>529</v>
      </c>
      <c r="AX477" s="350">
        <f>SUM($F$787)</f>
        <v>192</v>
      </c>
      <c r="AY477" s="19" t="s">
        <v>65</v>
      </c>
      <c r="AZ477" s="12">
        <f>AX477*1.3</f>
        <v>249.60000000000002</v>
      </c>
      <c r="BA477" s="12"/>
      <c r="BB477" s="21"/>
      <c r="BC477" s="19" t="s">
        <v>107</v>
      </c>
      <c r="BD477" s="347" t="s">
        <v>839</v>
      </c>
      <c r="BG477" s="350">
        <f>SUM($F$850)</f>
        <v>65</v>
      </c>
      <c r="BH477" s="19" t="s">
        <v>65</v>
      </c>
      <c r="BI477" s="12">
        <f>BG477*1.3</f>
        <v>84.5</v>
      </c>
      <c r="BJ477" s="12"/>
      <c r="BK477" s="21"/>
      <c r="BL477" s="19" t="s">
        <v>107</v>
      </c>
      <c r="BM477" s="347" t="s">
        <v>922</v>
      </c>
      <c r="BP477" s="350">
        <f>SUM($F$892)</f>
        <v>51</v>
      </c>
      <c r="BQ477" s="19" t="s">
        <v>65</v>
      </c>
      <c r="BR477" s="12">
        <f>BP477*1.3</f>
        <v>66.3</v>
      </c>
      <c r="BS477" s="12"/>
      <c r="BT477" s="21"/>
      <c r="BU477" s="19" t="s">
        <v>107</v>
      </c>
      <c r="BV477" s="347" t="s">
        <v>626</v>
      </c>
      <c r="BY477" s="350">
        <f>SUM($F$1215)</f>
        <v>51</v>
      </c>
      <c r="BZ477" s="19" t="s">
        <v>65</v>
      </c>
      <c r="CA477" s="12">
        <f>BY477*1.3</f>
        <v>66.3</v>
      </c>
      <c r="CB477" s="12"/>
      <c r="CC477" s="21"/>
      <c r="CD477" s="19" t="s">
        <v>107</v>
      </c>
      <c r="CE477" s="347" t="s">
        <v>1217</v>
      </c>
      <c r="CH477" s="350">
        <f>SUM($F$1384)</f>
        <v>2</v>
      </c>
      <c r="CI477" s="19" t="s">
        <v>65</v>
      </c>
      <c r="CJ477" s="12">
        <f>CH477*1.3</f>
        <v>2.6</v>
      </c>
      <c r="CK477" s="12"/>
      <c r="CL477" s="21"/>
      <c r="CM477" s="19" t="s">
        <v>107</v>
      </c>
      <c r="CN477" s="347" t="s">
        <v>1149</v>
      </c>
      <c r="CQ477" s="350">
        <f>SUM($F$1490)</f>
        <v>138</v>
      </c>
      <c r="CR477" s="19" t="s">
        <v>65</v>
      </c>
      <c r="CS477" s="12">
        <f>CQ477*1.3</f>
        <v>179.4</v>
      </c>
      <c r="CT477" s="12"/>
      <c r="CU477" s="21"/>
      <c r="CV477" s="19" t="s">
        <v>107</v>
      </c>
      <c r="CW477" s="347" t="s">
        <v>538</v>
      </c>
      <c r="CZ477" s="350">
        <f>SUM($F$911)</f>
        <v>0</v>
      </c>
      <c r="DA477" s="19" t="s">
        <v>65</v>
      </c>
      <c r="DB477" s="12">
        <f>CZ477*1.3</f>
        <v>0</v>
      </c>
      <c r="DC477" s="12"/>
      <c r="DD477" s="21"/>
      <c r="DE477" s="19" t="s">
        <v>107</v>
      </c>
      <c r="DF477" s="347" t="s">
        <v>538</v>
      </c>
      <c r="DI477" s="350">
        <f>SUM($F$911)</f>
        <v>0</v>
      </c>
      <c r="DJ477" s="19" t="s">
        <v>65</v>
      </c>
      <c r="DK477" s="12">
        <f>DI477*1.3</f>
        <v>0</v>
      </c>
      <c r="DL477" s="12"/>
      <c r="DM477" s="21"/>
      <c r="DN477" s="19" t="s">
        <v>107</v>
      </c>
      <c r="DO477" s="347" t="s">
        <v>789</v>
      </c>
      <c r="DR477" s="350">
        <f>SUM($F$1000)</f>
        <v>16</v>
      </c>
      <c r="DS477" s="19" t="s">
        <v>65</v>
      </c>
      <c r="DT477" s="12">
        <f>DR477*1.3</f>
        <v>20.8</v>
      </c>
      <c r="DU477" s="12"/>
      <c r="DV477" s="21"/>
      <c r="DW477" s="19" t="s">
        <v>107</v>
      </c>
      <c r="DX477" s="347" t="s">
        <v>810</v>
      </c>
      <c r="EA477" s="350">
        <f>SUM($F$1166)</f>
        <v>10</v>
      </c>
      <c r="EB477" s="19" t="s">
        <v>65</v>
      </c>
      <c r="EC477" s="12">
        <f>EA477*1.3</f>
        <v>13</v>
      </c>
      <c r="ED477" s="12"/>
      <c r="EE477" s="21"/>
      <c r="EF477" s="19" t="s">
        <v>107</v>
      </c>
      <c r="EG477" s="347" t="s">
        <v>538</v>
      </c>
      <c r="EJ477" s="350">
        <f>SUM($F$911)</f>
        <v>0</v>
      </c>
      <c r="EK477" s="19" t="s">
        <v>65</v>
      </c>
      <c r="EL477" s="12">
        <f>EJ477*1.3</f>
        <v>0</v>
      </c>
      <c r="EM477" s="12"/>
      <c r="EN477" s="21"/>
      <c r="EO477" s="19" t="s">
        <v>107</v>
      </c>
      <c r="EP477" s="347" t="s">
        <v>1217</v>
      </c>
      <c r="ES477" s="350">
        <f>SUM($F$1384)</f>
        <v>2</v>
      </c>
      <c r="ET477" s="19" t="s">
        <v>65</v>
      </c>
      <c r="EU477" s="12">
        <f>ES477*1.3</f>
        <v>2.6</v>
      </c>
      <c r="EV477" s="12"/>
      <c r="EW477" s="21"/>
      <c r="EX477" s="19" t="s">
        <v>107</v>
      </c>
      <c r="EY477" s="368" t="s">
        <v>652</v>
      </c>
      <c r="FB477" s="350">
        <f>SUM($F$873)</f>
        <v>73</v>
      </c>
      <c r="FC477" s="19" t="s">
        <v>65</v>
      </c>
      <c r="FD477" s="12">
        <f>FB477*1.3</f>
        <v>94.9</v>
      </c>
      <c r="FE477" s="12"/>
      <c r="FF477" s="21"/>
      <c r="FG477" s="19" t="s">
        <v>107</v>
      </c>
      <c r="FH477" s="347" t="s">
        <v>922</v>
      </c>
      <c r="FK477" s="350">
        <f>SUM($F$892)</f>
        <v>51</v>
      </c>
      <c r="FL477" s="19" t="s">
        <v>65</v>
      </c>
      <c r="FM477" s="12">
        <f>FK477*1.3</f>
        <v>66.3</v>
      </c>
      <c r="FN477" s="12"/>
      <c r="FO477" s="21"/>
      <c r="FP477" s="19" t="s">
        <v>107</v>
      </c>
      <c r="FQ477" s="347" t="s">
        <v>1119</v>
      </c>
      <c r="FT477" s="350">
        <f>SUM($F$1526)</f>
        <v>35</v>
      </c>
      <c r="FU477" s="19" t="s">
        <v>65</v>
      </c>
      <c r="FV477" s="12">
        <f>FT477*1.3</f>
        <v>45.5</v>
      </c>
      <c r="FW477" s="12"/>
      <c r="FX477" s="21"/>
      <c r="FY477" s="19" t="s">
        <v>107</v>
      </c>
      <c r="FZ477" s="347" t="s">
        <v>545</v>
      </c>
      <c r="GC477" s="350">
        <f>SUM($F$922)</f>
        <v>0</v>
      </c>
      <c r="GD477" s="19" t="s">
        <v>65</v>
      </c>
      <c r="GE477" s="12">
        <f>GC477*1.3</f>
        <v>0</v>
      </c>
      <c r="GF477" s="12"/>
      <c r="GG477" s="21"/>
      <c r="GH477" s="19" t="s">
        <v>107</v>
      </c>
      <c r="GI477" s="347" t="s">
        <v>529</v>
      </c>
      <c r="GL477" s="350">
        <f>SUM($F$787)</f>
        <v>192</v>
      </c>
      <c r="GM477" s="19" t="s">
        <v>65</v>
      </c>
      <c r="GN477" s="12">
        <f>GL477*1.3</f>
        <v>249.60000000000002</v>
      </c>
      <c r="GO477" s="12"/>
      <c r="GP477" s="21"/>
      <c r="GQ477" s="19" t="s">
        <v>107</v>
      </c>
      <c r="GR477" s="347" t="s">
        <v>656</v>
      </c>
      <c r="GU477" s="350">
        <f>SUM($F$1593)</f>
        <v>5</v>
      </c>
      <c r="GV477" s="19" t="s">
        <v>65</v>
      </c>
      <c r="GW477" s="12">
        <f>GU477*1.3</f>
        <v>6.5</v>
      </c>
      <c r="GX477" s="12"/>
      <c r="GY477" s="21"/>
      <c r="GZ477" s="19" t="s">
        <v>107</v>
      </c>
      <c r="HA477" s="347" t="s">
        <v>1774</v>
      </c>
      <c r="HD477" s="350">
        <f>SUM($F$1446)</f>
        <v>10</v>
      </c>
      <c r="HE477" s="19" t="s">
        <v>65</v>
      </c>
      <c r="HF477" s="12">
        <f>HD477*1.3</f>
        <v>13</v>
      </c>
      <c r="HG477" s="12"/>
      <c r="HH477" s="21"/>
      <c r="HI477" s="19" t="s">
        <v>107</v>
      </c>
      <c r="HJ477" s="347" t="s">
        <v>652</v>
      </c>
      <c r="HM477" s="350">
        <f>SUM($F$873)</f>
        <v>73</v>
      </c>
      <c r="HN477" s="19" t="s">
        <v>65</v>
      </c>
      <c r="HO477" s="12">
        <f>HM477*1.3</f>
        <v>94.9</v>
      </c>
      <c r="HP477" s="12"/>
      <c r="HQ477" s="21"/>
      <c r="HR477" s="19" t="s">
        <v>107</v>
      </c>
      <c r="HS477" s="347" t="s">
        <v>1422</v>
      </c>
      <c r="HV477" s="350">
        <f>SUM($F$1651)</f>
        <v>74</v>
      </c>
      <c r="HW477" s="19" t="s">
        <v>65</v>
      </c>
      <c r="HX477" s="12">
        <f>HV477*1.3</f>
        <v>96.2</v>
      </c>
      <c r="HY477" s="12"/>
      <c r="HZ477" s="21"/>
      <c r="IA477" s="19" t="s">
        <v>107</v>
      </c>
      <c r="IB477" s="347" t="s">
        <v>839</v>
      </c>
      <c r="IE477" s="350">
        <f>SUM($F$850)</f>
        <v>65</v>
      </c>
      <c r="IF477" s="19" t="s">
        <v>65</v>
      </c>
      <c r="IG477" s="12">
        <f>IE477*1.3</f>
        <v>84.5</v>
      </c>
      <c r="IH477" s="12"/>
      <c r="II477" s="21"/>
      <c r="IJ477" s="19" t="s">
        <v>107</v>
      </c>
      <c r="IK477" s="347" t="s">
        <v>538</v>
      </c>
      <c r="IN477" s="350">
        <f>SUM($F$911)</f>
        <v>0</v>
      </c>
      <c r="IO477" s="19" t="s">
        <v>65</v>
      </c>
      <c r="IP477" s="12">
        <f>IN477*1.3</f>
        <v>0</v>
      </c>
      <c r="IQ477" s="12"/>
      <c r="IR477" s="21"/>
      <c r="IS477" s="19" t="s">
        <v>107</v>
      </c>
      <c r="IT477" s="325" t="s">
        <v>189</v>
      </c>
      <c r="IW477" s="364" t="s">
        <v>189</v>
      </c>
      <c r="IX477" s="19" t="s">
        <v>65</v>
      </c>
      <c r="IY477" s="364" t="s">
        <v>189</v>
      </c>
      <c r="IZ477" s="12"/>
      <c r="JA477" s="21"/>
      <c r="JB477" s="19" t="s">
        <v>107</v>
      </c>
      <c r="JC477" s="347" t="s">
        <v>662</v>
      </c>
      <c r="JF477" s="350">
        <f>SUM($F$564)</f>
        <v>19</v>
      </c>
      <c r="JG477" s="19" t="s">
        <v>65</v>
      </c>
      <c r="JH477" s="12">
        <f>JF477*1.3</f>
        <v>24.7</v>
      </c>
      <c r="JI477" s="12"/>
      <c r="JJ477" s="21"/>
      <c r="JK477" s="19" t="s">
        <v>107</v>
      </c>
      <c r="JL477" s="347" t="s">
        <v>1849</v>
      </c>
      <c r="JO477" s="350">
        <f>SUM($F$1145)</f>
        <v>0</v>
      </c>
      <c r="JP477" s="19" t="s">
        <v>65</v>
      </c>
      <c r="JQ477" s="12">
        <f>JO477*1.3</f>
        <v>0</v>
      </c>
      <c r="JR477" s="12"/>
      <c r="JS477" s="21"/>
      <c r="JT477" s="19" t="s">
        <v>107</v>
      </c>
      <c r="JU477" s="347" t="s">
        <v>1271</v>
      </c>
      <c r="JX477" s="350">
        <f>SUM($F$1003)</f>
        <v>0</v>
      </c>
      <c r="JY477" s="19" t="s">
        <v>65</v>
      </c>
      <c r="JZ477" s="12">
        <f>JX477*1.3</f>
        <v>0</v>
      </c>
      <c r="KA477" s="12"/>
      <c r="KB477" s="21"/>
      <c r="KC477" s="19" t="s">
        <v>107</v>
      </c>
      <c r="KD477" s="347" t="s">
        <v>1505</v>
      </c>
      <c r="KG477" s="350">
        <f>SUM($F$527)</f>
        <v>793</v>
      </c>
      <c r="KH477" s="19" t="s">
        <v>65</v>
      </c>
      <c r="KI477" s="12">
        <f>KG477*1.3</f>
        <v>1030.9000000000001</v>
      </c>
      <c r="KJ477" s="12"/>
      <c r="KK477" s="21"/>
      <c r="KL477" s="19" t="s">
        <v>107</v>
      </c>
      <c r="KM477" s="347" t="s">
        <v>513</v>
      </c>
      <c r="KP477" s="350">
        <f>SUM($F$706)</f>
        <v>91</v>
      </c>
      <c r="KQ477" s="19" t="s">
        <v>65</v>
      </c>
      <c r="KR477" s="12">
        <f>KP477*1.3</f>
        <v>118.3</v>
      </c>
      <c r="KS477" s="12"/>
      <c r="KT477" s="21"/>
      <c r="KU477" s="19" t="s">
        <v>107</v>
      </c>
      <c r="KV477" s="347" t="s">
        <v>931</v>
      </c>
      <c r="KY477" s="350">
        <f>SUM($F$1280)</f>
        <v>50</v>
      </c>
      <c r="KZ477" s="19" t="s">
        <v>65</v>
      </c>
      <c r="LA477" s="12">
        <f>KY477*1.3</f>
        <v>65</v>
      </c>
      <c r="LB477" s="12"/>
      <c r="LC477" s="21"/>
      <c r="LD477" s="19" t="s">
        <v>107</v>
      </c>
      <c r="LE477" s="347" t="s">
        <v>707</v>
      </c>
      <c r="LH477" s="350">
        <f>SUM($F$1699)</f>
        <v>80</v>
      </c>
      <c r="LI477" s="19" t="s">
        <v>65</v>
      </c>
      <c r="LJ477" s="12">
        <f>LH477*1.3</f>
        <v>104</v>
      </c>
      <c r="LK477" s="12"/>
      <c r="LL477" s="21"/>
      <c r="LM477" s="19" t="s">
        <v>107</v>
      </c>
      <c r="LN477" s="347" t="s">
        <v>922</v>
      </c>
      <c r="LQ477" s="350">
        <f>SUM($F$892)</f>
        <v>51</v>
      </c>
      <c r="LR477" s="19" t="s">
        <v>65</v>
      </c>
      <c r="LS477" s="12">
        <f>LQ477*1.3</f>
        <v>66.3</v>
      </c>
      <c r="LT477" s="12"/>
      <c r="LU477" s="21"/>
      <c r="LV477" s="19" t="s">
        <v>107</v>
      </c>
      <c r="LW477" s="347" t="s">
        <v>1505</v>
      </c>
      <c r="LZ477" s="350">
        <f>SUM($F$527)</f>
        <v>793</v>
      </c>
      <c r="MA477" s="19" t="s">
        <v>65</v>
      </c>
      <c r="MB477" s="12">
        <f>LZ477*1.3</f>
        <v>1030.9000000000001</v>
      </c>
      <c r="MC477" s="12"/>
      <c r="MD477" s="21"/>
      <c r="ME477" s="19" t="s">
        <v>107</v>
      </c>
      <c r="MF477" s="347" t="s">
        <v>889</v>
      </c>
      <c r="MI477" s="350">
        <f>SUM($F$1316)</f>
        <v>5</v>
      </c>
      <c r="MJ477" s="19" t="s">
        <v>65</v>
      </c>
      <c r="MK477" s="12">
        <f>MI477*1.3</f>
        <v>6.5</v>
      </c>
      <c r="ML477" s="12"/>
      <c r="MM477" s="21"/>
      <c r="MN477" s="19" t="s">
        <v>107</v>
      </c>
      <c r="MO477" s="347" t="s">
        <v>1774</v>
      </c>
      <c r="MR477" s="350">
        <f>SUM($F$1446)</f>
        <v>10</v>
      </c>
      <c r="MS477" s="19" t="s">
        <v>65</v>
      </c>
      <c r="MT477" s="12">
        <f>MR477*1.3</f>
        <v>13</v>
      </c>
      <c r="MU477" s="12"/>
      <c r="MV477" s="21"/>
      <c r="MW477" s="19" t="s">
        <v>107</v>
      </c>
      <c r="MX477" s="347" t="s">
        <v>538</v>
      </c>
      <c r="NA477" s="350">
        <f>SUM($F$911)</f>
        <v>0</v>
      </c>
      <c r="NB477" s="19" t="s">
        <v>65</v>
      </c>
      <c r="NC477" s="12">
        <f>NA477*1.3</f>
        <v>0</v>
      </c>
      <c r="ND477" s="12"/>
      <c r="NE477" s="21"/>
      <c r="NF477" s="19" t="s">
        <v>107</v>
      </c>
      <c r="NG477" s="347" t="s">
        <v>538</v>
      </c>
      <c r="NJ477" s="350">
        <f>SUM($F$911)</f>
        <v>0</v>
      </c>
      <c r="NK477" s="19" t="s">
        <v>65</v>
      </c>
      <c r="NL477" s="12">
        <f>NJ477*1.3</f>
        <v>0</v>
      </c>
      <c r="NM477" s="12"/>
      <c r="NN477" s="21"/>
      <c r="NO477" s="19" t="s">
        <v>107</v>
      </c>
      <c r="NP477" s="347" t="s">
        <v>538</v>
      </c>
      <c r="NS477" s="350">
        <f>SUM($F$911)</f>
        <v>0</v>
      </c>
      <c r="NT477" s="19" t="s">
        <v>65</v>
      </c>
      <c r="NU477" s="12">
        <f>NS477*1.3</f>
        <v>0</v>
      </c>
      <c r="NV477" s="12"/>
      <c r="NW477" s="21"/>
      <c r="NX477" s="19" t="s">
        <v>107</v>
      </c>
      <c r="NY477" s="347" t="s">
        <v>1165</v>
      </c>
      <c r="OB477" s="350">
        <f>SUM($F$1354)</f>
        <v>154</v>
      </c>
      <c r="OC477" s="19" t="s">
        <v>65</v>
      </c>
      <c r="OD477" s="12">
        <f>OB477*1.3</f>
        <v>200.20000000000002</v>
      </c>
      <c r="OE477" s="12"/>
      <c r="OF477" s="21"/>
      <c r="OG477" s="19" t="s">
        <v>107</v>
      </c>
      <c r="OH477" s="347" t="s">
        <v>529</v>
      </c>
      <c r="OK477" s="350">
        <f>SUM($F$787)</f>
        <v>192</v>
      </c>
      <c r="OL477" s="19" t="s">
        <v>65</v>
      </c>
      <c r="OM477" s="12">
        <f>OK477*1.3</f>
        <v>249.60000000000002</v>
      </c>
      <c r="ON477" s="12"/>
      <c r="OO477" s="21"/>
      <c r="OP477" s="19" t="s">
        <v>107</v>
      </c>
      <c r="OQ477" s="347" t="s">
        <v>789</v>
      </c>
      <c r="OT477" s="350">
        <f>SUM($F$1000)</f>
        <v>16</v>
      </c>
      <c r="OU477" s="19" t="s">
        <v>65</v>
      </c>
      <c r="OV477" s="12">
        <f>OT477*1.3</f>
        <v>20.8</v>
      </c>
      <c r="OW477" s="12"/>
      <c r="OX477" s="21"/>
      <c r="OY477" s="19" t="s">
        <v>107</v>
      </c>
      <c r="OZ477" s="347" t="s">
        <v>839</v>
      </c>
      <c r="PC477" s="350">
        <f>SUM($F$850)</f>
        <v>65</v>
      </c>
      <c r="PD477" s="19" t="s">
        <v>65</v>
      </c>
      <c r="PE477" s="12">
        <f>PC477*1.3</f>
        <v>84.5</v>
      </c>
      <c r="PF477" s="12"/>
      <c r="PG477" s="21"/>
      <c r="PH477" s="19" t="s">
        <v>107</v>
      </c>
      <c r="PI477" s="347" t="s">
        <v>1072</v>
      </c>
      <c r="PL477" s="350">
        <f>SUM($F$1185)</f>
        <v>4</v>
      </c>
      <c r="PM477" s="19" t="s">
        <v>65</v>
      </c>
      <c r="PN477" s="12">
        <f>PL477*1.3</f>
        <v>5.2</v>
      </c>
      <c r="PO477" s="12"/>
      <c r="PP477" s="21"/>
      <c r="PQ477" s="19" t="s">
        <v>107</v>
      </c>
      <c r="PR477" s="347" t="s">
        <v>1072</v>
      </c>
      <c r="PU477" s="350">
        <f>SUM($F$1185)</f>
        <v>4</v>
      </c>
      <c r="PV477" s="19" t="s">
        <v>65</v>
      </c>
      <c r="PW477" s="12">
        <f>PU477*1.3</f>
        <v>5.2</v>
      </c>
      <c r="PX477" s="12"/>
      <c r="PY477" s="21"/>
      <c r="PZ477" s="19" t="s">
        <v>107</v>
      </c>
      <c r="QA477" s="325" t="s">
        <v>189</v>
      </c>
      <c r="QD477" s="364" t="s">
        <v>189</v>
      </c>
      <c r="QE477" s="19" t="s">
        <v>65</v>
      </c>
      <c r="QF477" s="364" t="s">
        <v>189</v>
      </c>
      <c r="QG477" s="12"/>
      <c r="QH477" s="21"/>
      <c r="QI477" s="19" t="s">
        <v>107</v>
      </c>
      <c r="QJ477" s="347" t="s">
        <v>671</v>
      </c>
      <c r="QM477" s="350">
        <f>SUM($F$633)</f>
        <v>13</v>
      </c>
      <c r="QN477" s="19" t="s">
        <v>65</v>
      </c>
      <c r="QO477" s="12">
        <f>QM477*1.3</f>
        <v>16.900000000000002</v>
      </c>
      <c r="QP477" s="12"/>
      <c r="QQ477" s="21"/>
      <c r="QR477" s="19" t="s">
        <v>107</v>
      </c>
      <c r="QS477" s="368" t="s">
        <v>945</v>
      </c>
      <c r="QV477" s="350">
        <f>SUM($F$739)</f>
        <v>7</v>
      </c>
      <c r="QW477" s="19" t="s">
        <v>65</v>
      </c>
      <c r="QX477" s="12">
        <f>QV477*1.3</f>
        <v>9.1</v>
      </c>
      <c r="QY477" s="12"/>
      <c r="QZ477" s="21"/>
      <c r="RA477" s="19" t="s">
        <v>107</v>
      </c>
      <c r="RB477" s="347" t="s">
        <v>931</v>
      </c>
      <c r="RE477" s="350">
        <f>SUM($F$1280)</f>
        <v>50</v>
      </c>
      <c r="RF477" s="19" t="s">
        <v>65</v>
      </c>
      <c r="RG477" s="12">
        <f>RE477*1.3</f>
        <v>65</v>
      </c>
      <c r="RH477" s="12"/>
      <c r="RI477" s="21"/>
      <c r="RJ477" s="19" t="s">
        <v>107</v>
      </c>
      <c r="RK477" s="347" t="s">
        <v>529</v>
      </c>
      <c r="RN477" s="350">
        <f>SUM($F$787)</f>
        <v>192</v>
      </c>
      <c r="RO477" s="19" t="s">
        <v>65</v>
      </c>
      <c r="RP477" s="12">
        <f>RN477*1.3</f>
        <v>249.60000000000002</v>
      </c>
      <c r="RQ477" s="12"/>
      <c r="RR477" s="21"/>
      <c r="RS477" s="19" t="s">
        <v>107</v>
      </c>
      <c r="RT477" s="325" t="s">
        <v>189</v>
      </c>
      <c r="RW477" s="364" t="s">
        <v>189</v>
      </c>
      <c r="RX477" s="19" t="s">
        <v>65</v>
      </c>
      <c r="RY477" s="364" t="s">
        <v>189</v>
      </c>
      <c r="SA477" s="316"/>
      <c r="SB477" s="19" t="s">
        <v>107</v>
      </c>
      <c r="SC477" s="325" t="s">
        <v>189</v>
      </c>
      <c r="SF477" s="364" t="s">
        <v>189</v>
      </c>
      <c r="SG477" s="19" t="s">
        <v>65</v>
      </c>
      <c r="SH477" s="364" t="s">
        <v>189</v>
      </c>
      <c r="SJ477" s="316"/>
      <c r="SK477" s="19" t="s">
        <v>107</v>
      </c>
      <c r="SL477" s="325" t="s">
        <v>189</v>
      </c>
      <c r="SO477" s="364" t="s">
        <v>189</v>
      </c>
      <c r="SP477" s="19" t="s">
        <v>65</v>
      </c>
      <c r="SQ477" s="364" t="s">
        <v>189</v>
      </c>
      <c r="SS477" s="316"/>
      <c r="ST477" s="19" t="s">
        <v>107</v>
      </c>
      <c r="SU477" s="325" t="s">
        <v>189</v>
      </c>
      <c r="SX477" s="364" t="s">
        <v>189</v>
      </c>
      <c r="SY477" s="19" t="s">
        <v>65</v>
      </c>
      <c r="SZ477" s="364" t="s">
        <v>189</v>
      </c>
      <c r="TB477" s="316"/>
      <c r="TC477" s="19" t="s">
        <v>107</v>
      </c>
      <c r="TD477" s="347" t="s">
        <v>1260</v>
      </c>
      <c r="TG477" s="350">
        <f>SUM($F$1002)</f>
        <v>15</v>
      </c>
      <c r="TH477" s="19" t="s">
        <v>65</v>
      </c>
      <c r="TI477" s="12">
        <f>TG477*1.3</f>
        <v>19.5</v>
      </c>
      <c r="TK477" s="316"/>
      <c r="TL477" s="19" t="s">
        <v>107</v>
      </c>
      <c r="TM477" s="347" t="s">
        <v>671</v>
      </c>
      <c r="TP477" s="350">
        <f>SUM($F$633)</f>
        <v>13</v>
      </c>
      <c r="TQ477" s="19" t="s">
        <v>65</v>
      </c>
      <c r="TR477" s="12">
        <f>TP477*1.3</f>
        <v>16.900000000000002</v>
      </c>
      <c r="TT477" s="316"/>
      <c r="TU477" s="19" t="s">
        <v>107</v>
      </c>
      <c r="TV477" s="347" t="s">
        <v>656</v>
      </c>
      <c r="TY477" s="350">
        <f>SUM($F$1593)</f>
        <v>5</v>
      </c>
      <c r="TZ477" s="19" t="s">
        <v>65</v>
      </c>
      <c r="UA477" s="12">
        <f>TY477*1.3</f>
        <v>6.5</v>
      </c>
      <c r="UC477" s="316"/>
      <c r="UD477" s="19" t="s">
        <v>107</v>
      </c>
      <c r="UE477" s="361" t="s">
        <v>538</v>
      </c>
      <c r="UH477" s="350">
        <f>SUM($F$911)</f>
        <v>0</v>
      </c>
      <c r="UI477" s="19" t="s">
        <v>65</v>
      </c>
      <c r="UJ477" s="12">
        <f>UH477*1.3</f>
        <v>0</v>
      </c>
      <c r="UL477" s="316"/>
      <c r="UM477" s="19" t="s">
        <v>107</v>
      </c>
      <c r="UN477" s="358" t="s">
        <v>626</v>
      </c>
      <c r="UQ477" s="350">
        <f>SUM($F$1215)</f>
        <v>51</v>
      </c>
      <c r="UR477" s="19" t="s">
        <v>65</v>
      </c>
      <c r="US477" s="12">
        <f>UQ477*1.3</f>
        <v>66.3</v>
      </c>
      <c r="UU477" s="316"/>
      <c r="UV477" s="19" t="s">
        <v>107</v>
      </c>
      <c r="UW477" s="347" t="s">
        <v>545</v>
      </c>
      <c r="UZ477" s="350">
        <f>SUM($F$922)</f>
        <v>0</v>
      </c>
      <c r="VA477" s="19" t="s">
        <v>65</v>
      </c>
      <c r="VB477" s="12">
        <f>UZ477*1.3</f>
        <v>0</v>
      </c>
      <c r="VD477" s="316"/>
      <c r="VE477" s="19" t="s">
        <v>107</v>
      </c>
      <c r="VF477" s="347" t="s">
        <v>1119</v>
      </c>
      <c r="VI477" s="350">
        <f>SUM($F$1526)</f>
        <v>35</v>
      </c>
      <c r="VJ477" s="19" t="s">
        <v>65</v>
      </c>
      <c r="VK477" s="12">
        <f>VI477*1.3</f>
        <v>45.5</v>
      </c>
      <c r="VM477" s="316"/>
      <c r="VN477" s="19" t="s">
        <v>107</v>
      </c>
      <c r="VO477" s="325" t="s">
        <v>1122</v>
      </c>
      <c r="VR477" s="350">
        <f>SUM($F$1590)</f>
        <v>110</v>
      </c>
      <c r="VS477" s="19" t="s">
        <v>65</v>
      </c>
      <c r="VT477" s="12">
        <f>VR477*1.3</f>
        <v>143</v>
      </c>
      <c r="VV477" s="316"/>
      <c r="VW477" s="19" t="s">
        <v>107</v>
      </c>
      <c r="VX477" s="347" t="s">
        <v>529</v>
      </c>
      <c r="WA477" s="350">
        <f>SUM($F$787)</f>
        <v>192</v>
      </c>
      <c r="WB477" s="19" t="s">
        <v>65</v>
      </c>
      <c r="WC477" s="12">
        <f>WA477*1.3</f>
        <v>249.60000000000002</v>
      </c>
      <c r="WE477" s="316"/>
      <c r="WF477" s="19" t="s">
        <v>107</v>
      </c>
      <c r="WG477" s="347" t="s">
        <v>513</v>
      </c>
      <c r="WJ477" s="350">
        <f>SUM($F$706)</f>
        <v>91</v>
      </c>
      <c r="WK477" s="19" t="s">
        <v>65</v>
      </c>
      <c r="WL477" s="12">
        <f>WJ477*1.3</f>
        <v>118.3</v>
      </c>
      <c r="WN477" s="316"/>
      <c r="WO477" s="19" t="s">
        <v>107</v>
      </c>
      <c r="WP477" s="347" t="s">
        <v>851</v>
      </c>
      <c r="WS477" s="350">
        <f>SUM($F$1588)</f>
        <v>62</v>
      </c>
      <c r="WT477" s="19" t="s">
        <v>65</v>
      </c>
      <c r="WU477" s="12">
        <f>WS477*1.3</f>
        <v>80.600000000000009</v>
      </c>
      <c r="WW477" s="316"/>
      <c r="WX477" s="19" t="s">
        <v>107</v>
      </c>
      <c r="WY477" s="347" t="s">
        <v>628</v>
      </c>
      <c r="XB477" s="350">
        <f>SUM($F$1441)</f>
        <v>0</v>
      </c>
      <c r="XC477" s="19" t="s">
        <v>65</v>
      </c>
      <c r="XD477" s="12">
        <f>XB477*1.3</f>
        <v>0</v>
      </c>
      <c r="XF477" s="316"/>
      <c r="XG477" s="19" t="s">
        <v>107</v>
      </c>
      <c r="XH477" s="347" t="s">
        <v>652</v>
      </c>
      <c r="XK477" s="350">
        <f>SUM($F$873)</f>
        <v>73</v>
      </c>
      <c r="XL477" s="19" t="s">
        <v>65</v>
      </c>
      <c r="XM477" s="12">
        <f>XK477*1.3</f>
        <v>94.9</v>
      </c>
      <c r="XO477" s="316"/>
      <c r="XP477" s="19" t="s">
        <v>107</v>
      </c>
      <c r="XQ477" s="325" t="s">
        <v>533</v>
      </c>
      <c r="XT477" s="350">
        <f>SUM($F$828)</f>
        <v>145</v>
      </c>
      <c r="XU477" s="19" t="s">
        <v>65</v>
      </c>
      <c r="XV477" s="12">
        <f>XT477*1.3</f>
        <v>188.5</v>
      </c>
      <c r="XX477" s="316"/>
      <c r="XY477" s="19" t="s">
        <v>107</v>
      </c>
      <c r="XZ477" s="347" t="s">
        <v>533</v>
      </c>
      <c r="YC477" s="350">
        <f>SUM($F$828)</f>
        <v>145</v>
      </c>
      <c r="YD477" s="19" t="s">
        <v>65</v>
      </c>
      <c r="YE477" s="12">
        <f>YC477*1.3</f>
        <v>188.5</v>
      </c>
      <c r="YG477" s="316"/>
      <c r="YH477" s="19" t="s">
        <v>107</v>
      </c>
      <c r="YI477" s="366" t="s">
        <v>1119</v>
      </c>
      <c r="YL477" s="350">
        <f>SUM($F$1526)</f>
        <v>35</v>
      </c>
      <c r="YM477" s="19" t="s">
        <v>65</v>
      </c>
      <c r="YN477" s="12">
        <f>YL477*1.3</f>
        <v>45.5</v>
      </c>
      <c r="YP477" s="316"/>
      <c r="YQ477" s="19" t="s">
        <v>107</v>
      </c>
      <c r="YR477" s="347" t="s">
        <v>645</v>
      </c>
      <c r="YU477" s="350">
        <f>SUM($F$507)</f>
        <v>52</v>
      </c>
      <c r="YV477" s="19" t="s">
        <v>65</v>
      </c>
      <c r="YW477" s="12">
        <f>YU477*1.3</f>
        <v>67.600000000000009</v>
      </c>
      <c r="YY477" s="316"/>
      <c r="YZ477" s="19" t="s">
        <v>107</v>
      </c>
      <c r="ZA477" s="347" t="s">
        <v>922</v>
      </c>
      <c r="ZD477" s="350">
        <f>SUM($F$892)</f>
        <v>51</v>
      </c>
      <c r="ZE477" s="19" t="s">
        <v>65</v>
      </c>
      <c r="ZF477" s="12">
        <f>ZD477*1.3</f>
        <v>66.3</v>
      </c>
      <c r="ZH477" s="316"/>
      <c r="ZI477" s="19" t="s">
        <v>107</v>
      </c>
      <c r="ZJ477" s="347" t="s">
        <v>922</v>
      </c>
      <c r="ZM477" s="350">
        <f>SUM($F$892)</f>
        <v>51</v>
      </c>
      <c r="ZN477" s="19" t="s">
        <v>65</v>
      </c>
      <c r="ZO477" s="12">
        <f>ZM477*1.3</f>
        <v>66.3</v>
      </c>
      <c r="ZQ477" s="316"/>
      <c r="ZR477" s="19" t="s">
        <v>107</v>
      </c>
      <c r="ZS477" s="347" t="s">
        <v>652</v>
      </c>
      <c r="ZV477" s="350">
        <f>SUM($F$873)</f>
        <v>73</v>
      </c>
      <c r="ZW477" s="19" t="s">
        <v>65</v>
      </c>
      <c r="ZX477" s="12">
        <f>ZV477*1.3</f>
        <v>94.9</v>
      </c>
      <c r="ZZ477" s="316"/>
      <c r="AAA477" s="394"/>
      <c r="AAB477" s="341"/>
      <c r="AAC477" s="395"/>
      <c r="AAD477" s="395"/>
      <c r="AAE477" s="396"/>
      <c r="AAF477" s="394"/>
      <c r="AAG477" s="267"/>
      <c r="AAH477" s="395"/>
      <c r="AAI477" s="395"/>
      <c r="AAJ477" s="394"/>
      <c r="AAK477" s="341"/>
      <c r="AAL477" s="395"/>
      <c r="AAM477" s="395"/>
      <c r="AAN477" s="396"/>
      <c r="AAO477" s="394"/>
      <c r="AAP477" s="267"/>
      <c r="AAQ477" s="395"/>
      <c r="AAR477" s="395"/>
      <c r="AAS477" s="394"/>
      <c r="AAT477" s="341"/>
      <c r="AAU477" s="395"/>
      <c r="AAV477" s="395"/>
      <c r="AAW477" s="396"/>
      <c r="AAX477" s="394"/>
      <c r="AAY477" s="267"/>
      <c r="AAZ477" s="395"/>
      <c r="ABA477" s="395"/>
      <c r="ABB477" s="394"/>
      <c r="ABC477" s="341"/>
      <c r="ABD477" s="395"/>
      <c r="ABE477" s="395"/>
      <c r="ABF477" s="396"/>
      <c r="ABG477" s="394"/>
      <c r="ABH477" s="267"/>
      <c r="ABI477" s="395"/>
      <c r="ABJ477" s="395"/>
      <c r="ABK477" s="394"/>
      <c r="ABL477" s="341"/>
      <c r="ABM477" s="395"/>
      <c r="ABN477" s="395"/>
      <c r="ABO477" s="396"/>
      <c r="ABP477" s="394"/>
      <c r="ABQ477" s="267"/>
      <c r="ABR477" s="395"/>
      <c r="ABS477" s="395"/>
      <c r="ABT477" s="394"/>
      <c r="ABU477" s="341"/>
      <c r="ABV477" s="395"/>
      <c r="ABW477" s="395"/>
      <c r="ABX477" s="396"/>
      <c r="ABY477" s="394"/>
      <c r="ABZ477" s="267"/>
      <c r="ACA477" s="395"/>
      <c r="ACB477" s="395"/>
      <c r="ACC477" s="394"/>
      <c r="ACD477" s="341"/>
      <c r="ACE477" s="395"/>
      <c r="ACF477" s="395"/>
      <c r="ACG477" s="396"/>
      <c r="ACH477" s="394"/>
      <c r="ACI477" s="267"/>
      <c r="ACJ477" s="395"/>
      <c r="ACK477" s="395"/>
      <c r="ACL477" s="394"/>
      <c r="ACM477" s="341"/>
      <c r="ACN477" s="395"/>
      <c r="ACO477" s="395"/>
      <c r="ACP477" s="396"/>
      <c r="ACQ477" s="394"/>
      <c r="ACR477" s="267"/>
      <c r="ACS477" s="395"/>
      <c r="ACT477" s="395"/>
      <c r="ACU477" s="394"/>
      <c r="ACV477" s="341"/>
      <c r="ACW477" s="395"/>
      <c r="ACX477" s="395"/>
      <c r="ACY477" s="396"/>
      <c r="ACZ477" s="394"/>
      <c r="ADA477" s="267"/>
      <c r="ADB477" s="395"/>
      <c r="ADC477" s="395"/>
      <c r="ADD477" s="394"/>
      <c r="ADE477" s="341"/>
      <c r="ADF477" s="395"/>
      <c r="ADG477" s="395"/>
      <c r="ADH477" s="396"/>
      <c r="ADI477" s="394"/>
      <c r="ADJ477" s="267"/>
      <c r="ADK477" s="395"/>
      <c r="ADL477" s="395"/>
      <c r="ADM477" s="394"/>
      <c r="ADN477" s="341"/>
      <c r="ADO477" s="395"/>
      <c r="ADP477" s="395"/>
      <c r="ADQ477" s="396"/>
      <c r="ADR477" s="394"/>
      <c r="ADS477" s="267"/>
      <c r="ADT477" s="395"/>
      <c r="ADU477" s="395"/>
      <c r="ADV477" s="394"/>
      <c r="ADW477" s="341"/>
      <c r="ADX477" s="395"/>
      <c r="ADY477" s="395"/>
      <c r="ADZ477" s="396"/>
      <c r="AEA477" s="394"/>
      <c r="AEB477" s="267"/>
      <c r="AEC477" s="395"/>
      <c r="AED477" s="395"/>
    </row>
    <row r="478" spans="1:810" s="20" customFormat="1" ht="15">
      <c r="A478" s="19" t="s">
        <v>108</v>
      </c>
      <c r="B478" s="347" t="s">
        <v>922</v>
      </c>
      <c r="D478" s="350"/>
      <c r="E478" s="350">
        <f>SUM($F$892)</f>
        <v>51</v>
      </c>
      <c r="F478" s="19" t="s">
        <v>67</v>
      </c>
      <c r="G478" s="12">
        <f>E478*1.2</f>
        <v>61.199999999999996</v>
      </c>
      <c r="H478" s="12"/>
      <c r="I478" s="21"/>
      <c r="J478" s="19" t="s">
        <v>108</v>
      </c>
      <c r="K478" s="347" t="s">
        <v>789</v>
      </c>
      <c r="N478" s="350">
        <f>SUM($F$1000)</f>
        <v>16</v>
      </c>
      <c r="O478" s="19" t="s">
        <v>67</v>
      </c>
      <c r="P478" s="12">
        <f>N478*1.2</f>
        <v>19.2</v>
      </c>
      <c r="Q478" s="12"/>
      <c r="R478" s="21"/>
      <c r="S478" s="19" t="s">
        <v>108</v>
      </c>
      <c r="T478" s="347" t="s">
        <v>789</v>
      </c>
      <c r="W478" s="350">
        <f>SUM($F$1000)</f>
        <v>16</v>
      </c>
      <c r="X478" s="19" t="s">
        <v>67</v>
      </c>
      <c r="Y478" s="12">
        <f>W478*1.2</f>
        <v>19.2</v>
      </c>
      <c r="Z478" s="12"/>
      <c r="AA478" s="21"/>
      <c r="AB478" s="19" t="s">
        <v>108</v>
      </c>
      <c r="AC478" s="347" t="s">
        <v>931</v>
      </c>
      <c r="AF478" s="350">
        <f>SUM($F$1280)</f>
        <v>50</v>
      </c>
      <c r="AG478" s="19" t="s">
        <v>67</v>
      </c>
      <c r="AH478" s="12">
        <f>AF478*1.2</f>
        <v>60</v>
      </c>
      <c r="AI478" s="12"/>
      <c r="AJ478" s="21"/>
      <c r="AK478" s="19" t="s">
        <v>108</v>
      </c>
      <c r="AL478" s="347" t="s">
        <v>625</v>
      </c>
      <c r="AO478" s="350">
        <f>SUM($F$1241)</f>
        <v>239</v>
      </c>
      <c r="AP478" s="19" t="s">
        <v>67</v>
      </c>
      <c r="AQ478" s="12">
        <f>AO478*1.2</f>
        <v>286.8</v>
      </c>
      <c r="AR478" s="12"/>
      <c r="AS478" s="21"/>
      <c r="AT478" s="19" t="s">
        <v>108</v>
      </c>
      <c r="AU478" s="347" t="s">
        <v>626</v>
      </c>
      <c r="AX478" s="350">
        <f>SUM($F$1215)</f>
        <v>51</v>
      </c>
      <c r="AY478" s="19" t="s">
        <v>67</v>
      </c>
      <c r="AZ478" s="12">
        <f>AX478*1.2</f>
        <v>61.199999999999996</v>
      </c>
      <c r="BA478" s="12"/>
      <c r="BB478" s="21"/>
      <c r="BC478" s="19" t="s">
        <v>108</v>
      </c>
      <c r="BD478" s="347" t="s">
        <v>931</v>
      </c>
      <c r="BG478" s="350">
        <f>SUM($F$1280)</f>
        <v>50</v>
      </c>
      <c r="BH478" s="19" t="s">
        <v>67</v>
      </c>
      <c r="BI478" s="12">
        <f>BG478*1.2</f>
        <v>60</v>
      </c>
      <c r="BJ478" s="12"/>
      <c r="BK478" s="21"/>
      <c r="BL478" s="19" t="s">
        <v>108</v>
      </c>
      <c r="BM478" s="347" t="s">
        <v>626</v>
      </c>
      <c r="BP478" s="350">
        <f>SUM($F$1215)</f>
        <v>51</v>
      </c>
      <c r="BQ478" s="19" t="s">
        <v>67</v>
      </c>
      <c r="BR478" s="12">
        <f>BP478*1.2</f>
        <v>61.199999999999996</v>
      </c>
      <c r="BS478" s="12"/>
      <c r="BT478" s="21"/>
      <c r="BU478" s="19" t="s">
        <v>108</v>
      </c>
      <c r="BV478" s="347" t="s">
        <v>931</v>
      </c>
      <c r="BY478" s="350">
        <f>SUM($F$1280)</f>
        <v>50</v>
      </c>
      <c r="BZ478" s="19" t="s">
        <v>67</v>
      </c>
      <c r="CA478" s="12">
        <f>BY478*1.2</f>
        <v>60</v>
      </c>
      <c r="CB478" s="12"/>
      <c r="CC478" s="21"/>
      <c r="CD478" s="19" t="s">
        <v>108</v>
      </c>
      <c r="CE478" s="347" t="s">
        <v>625</v>
      </c>
      <c r="CH478" s="350">
        <f>SUM($F$1241)</f>
        <v>239</v>
      </c>
      <c r="CI478" s="19" t="s">
        <v>67</v>
      </c>
      <c r="CJ478" s="12">
        <f>CH478*1.2</f>
        <v>286.8</v>
      </c>
      <c r="CK478" s="12"/>
      <c r="CL478" s="21"/>
      <c r="CM478" s="19" t="s">
        <v>108</v>
      </c>
      <c r="CN478" s="347" t="s">
        <v>1165</v>
      </c>
      <c r="CQ478" s="350">
        <f>SUM($F$1354)</f>
        <v>154</v>
      </c>
      <c r="CR478" s="19" t="s">
        <v>67</v>
      </c>
      <c r="CS478" s="12">
        <f>CQ478*1.2</f>
        <v>184.79999999999998</v>
      </c>
      <c r="CT478" s="12"/>
      <c r="CU478" s="21"/>
      <c r="CV478" s="19" t="s">
        <v>108</v>
      </c>
      <c r="CW478" s="347" t="s">
        <v>656</v>
      </c>
      <c r="CZ478" s="350">
        <f>SUM($F$1593)</f>
        <v>5</v>
      </c>
      <c r="DA478" s="19" t="s">
        <v>67</v>
      </c>
      <c r="DB478" s="12">
        <f>CZ478*1.2</f>
        <v>6</v>
      </c>
      <c r="DC478" s="12"/>
      <c r="DD478" s="21"/>
      <c r="DE478" s="19" t="s">
        <v>108</v>
      </c>
      <c r="DF478" s="347" t="s">
        <v>922</v>
      </c>
      <c r="DI478" s="350">
        <f>SUM($F$892)</f>
        <v>51</v>
      </c>
      <c r="DJ478" s="19" t="s">
        <v>67</v>
      </c>
      <c r="DK478" s="12">
        <f>DI478*1.2</f>
        <v>61.199999999999996</v>
      </c>
      <c r="DL478" s="12"/>
      <c r="DM478" s="21"/>
      <c r="DN478" s="19" t="s">
        <v>108</v>
      </c>
      <c r="DO478" s="347" t="s">
        <v>1217</v>
      </c>
      <c r="DR478" s="350">
        <f>SUM($F$1384)</f>
        <v>2</v>
      </c>
      <c r="DS478" s="19" t="s">
        <v>67</v>
      </c>
      <c r="DT478" s="12">
        <f>DR478*1.2</f>
        <v>2.4</v>
      </c>
      <c r="DU478" s="12"/>
      <c r="DV478" s="21"/>
      <c r="DW478" s="19" t="s">
        <v>108</v>
      </c>
      <c r="DX478" s="347" t="s">
        <v>945</v>
      </c>
      <c r="EA478" s="350">
        <f>SUM($F$739)</f>
        <v>7</v>
      </c>
      <c r="EB478" s="19" t="s">
        <v>67</v>
      </c>
      <c r="EC478" s="12">
        <f>EA478*1.2</f>
        <v>8.4</v>
      </c>
      <c r="ED478" s="12"/>
      <c r="EE478" s="21"/>
      <c r="EF478" s="19" t="s">
        <v>108</v>
      </c>
      <c r="EG478" s="347" t="s">
        <v>1766</v>
      </c>
      <c r="EJ478" s="350">
        <f>SUM($F$1439)</f>
        <v>59</v>
      </c>
      <c r="EK478" s="19" t="s">
        <v>67</v>
      </c>
      <c r="EL478" s="12">
        <f>EJ478*1.2</f>
        <v>70.8</v>
      </c>
      <c r="EM478" s="12"/>
      <c r="EN478" s="21"/>
      <c r="EO478" s="19" t="s">
        <v>108</v>
      </c>
      <c r="EP478" s="347" t="s">
        <v>1072</v>
      </c>
      <c r="ES478" s="350">
        <f>SUM($F$1185)</f>
        <v>4</v>
      </c>
      <c r="ET478" s="19" t="s">
        <v>67</v>
      </c>
      <c r="EU478" s="12">
        <f>ES478*1.2</f>
        <v>4.8</v>
      </c>
      <c r="EV478" s="12"/>
      <c r="EW478" s="21"/>
      <c r="EX478" s="19" t="s">
        <v>108</v>
      </c>
      <c r="EY478" s="368" t="s">
        <v>1271</v>
      </c>
      <c r="FB478" s="350">
        <f>SUM($F$1003)</f>
        <v>0</v>
      </c>
      <c r="FC478" s="19" t="s">
        <v>67</v>
      </c>
      <c r="FD478" s="12">
        <f>FB478*1.2</f>
        <v>0</v>
      </c>
      <c r="FE478" s="12"/>
      <c r="FF478" s="21"/>
      <c r="FG478" s="19" t="s">
        <v>108</v>
      </c>
      <c r="FH478" s="347" t="s">
        <v>662</v>
      </c>
      <c r="FK478" s="350">
        <f>SUM($F$564)</f>
        <v>19</v>
      </c>
      <c r="FL478" s="19" t="s">
        <v>67</v>
      </c>
      <c r="FM478" s="12">
        <f>FK478*1.2</f>
        <v>22.8</v>
      </c>
      <c r="FN478" s="12"/>
      <c r="FO478" s="21"/>
      <c r="FP478" s="19" t="s">
        <v>108</v>
      </c>
      <c r="FQ478" s="347" t="s">
        <v>578</v>
      </c>
      <c r="FT478" s="350">
        <f>SUM($F$1539)</f>
        <v>26</v>
      </c>
      <c r="FU478" s="19" t="s">
        <v>67</v>
      </c>
      <c r="FV478" s="12">
        <f>FT478*1.2</f>
        <v>31.2</v>
      </c>
      <c r="FW478" s="12"/>
      <c r="FX478" s="21"/>
      <c r="FY478" s="19" t="s">
        <v>108</v>
      </c>
      <c r="FZ478" s="347" t="s">
        <v>789</v>
      </c>
      <c r="GC478" s="350">
        <f>SUM($F$1000)</f>
        <v>16</v>
      </c>
      <c r="GD478" s="19" t="s">
        <v>67</v>
      </c>
      <c r="GE478" s="12">
        <f>GC478*1.2</f>
        <v>19.2</v>
      </c>
      <c r="GF478" s="12"/>
      <c r="GG478" s="21"/>
      <c r="GH478" s="19" t="s">
        <v>108</v>
      </c>
      <c r="GI478" s="347" t="s">
        <v>1217</v>
      </c>
      <c r="GL478" s="350">
        <f>SUM($F$1384)</f>
        <v>2</v>
      </c>
      <c r="GM478" s="19" t="s">
        <v>67</v>
      </c>
      <c r="GN478" s="12">
        <f>GL478*1.2</f>
        <v>2.4</v>
      </c>
      <c r="GO478" s="12"/>
      <c r="GP478" s="21"/>
      <c r="GQ478" s="19" t="s">
        <v>108</v>
      </c>
      <c r="GR478" s="347" t="s">
        <v>1122</v>
      </c>
      <c r="GU478" s="350">
        <f>SUM($F$1590)</f>
        <v>110</v>
      </c>
      <c r="GV478" s="19" t="s">
        <v>67</v>
      </c>
      <c r="GW478" s="12">
        <f>GU478*1.2</f>
        <v>132</v>
      </c>
      <c r="GX478" s="12"/>
      <c r="GY478" s="21"/>
      <c r="GZ478" s="19" t="s">
        <v>108</v>
      </c>
      <c r="HA478" s="347" t="s">
        <v>600</v>
      </c>
      <c r="HD478" s="350">
        <f>SUM($F$517)</f>
        <v>3</v>
      </c>
      <c r="HE478" s="19" t="s">
        <v>67</v>
      </c>
      <c r="HF478" s="12">
        <f>HD478*1.2</f>
        <v>3.5999999999999996</v>
      </c>
      <c r="HG478" s="12"/>
      <c r="HH478" s="21"/>
      <c r="HI478" s="19" t="s">
        <v>108</v>
      </c>
      <c r="HJ478" s="347" t="s">
        <v>671</v>
      </c>
      <c r="HM478" s="350">
        <f>SUM($F$633)</f>
        <v>13</v>
      </c>
      <c r="HN478" s="19" t="s">
        <v>67</v>
      </c>
      <c r="HO478" s="12">
        <f>HM478*1.2</f>
        <v>15.6</v>
      </c>
      <c r="HP478" s="12"/>
      <c r="HQ478" s="21"/>
      <c r="HR478" s="19" t="s">
        <v>108</v>
      </c>
      <c r="HS478" s="347" t="s">
        <v>1774</v>
      </c>
      <c r="HV478" s="350">
        <f>SUM($F$1446)</f>
        <v>10</v>
      </c>
      <c r="HW478" s="19" t="s">
        <v>67</v>
      </c>
      <c r="HX478" s="12">
        <f>HV478*1.2</f>
        <v>12</v>
      </c>
      <c r="HY478" s="12"/>
      <c r="HZ478" s="21"/>
      <c r="IA478" s="19" t="s">
        <v>108</v>
      </c>
      <c r="IB478" s="347" t="s">
        <v>625</v>
      </c>
      <c r="IE478" s="350">
        <f>SUM($F$1241)</f>
        <v>239</v>
      </c>
      <c r="IF478" s="19" t="s">
        <v>67</v>
      </c>
      <c r="IG478" s="12">
        <f>IE478*1.2</f>
        <v>286.8</v>
      </c>
      <c r="IH478" s="12"/>
      <c r="II478" s="21"/>
      <c r="IJ478" s="19" t="s">
        <v>108</v>
      </c>
      <c r="IK478" s="347" t="s">
        <v>578</v>
      </c>
      <c r="IN478" s="350">
        <f>SUM($F$1539)</f>
        <v>26</v>
      </c>
      <c r="IO478" s="19" t="s">
        <v>67</v>
      </c>
      <c r="IP478" s="12">
        <f>IN478*1.2</f>
        <v>31.2</v>
      </c>
      <c r="IQ478" s="12"/>
      <c r="IR478" s="21"/>
      <c r="IS478" s="19" t="s">
        <v>108</v>
      </c>
      <c r="IT478" s="325" t="s">
        <v>189</v>
      </c>
      <c r="IW478" s="364" t="s">
        <v>189</v>
      </c>
      <c r="IX478" s="19" t="s">
        <v>67</v>
      </c>
      <c r="IY478" s="364" t="s">
        <v>189</v>
      </c>
      <c r="IZ478" s="12"/>
      <c r="JA478" s="21"/>
      <c r="JB478" s="19" t="s">
        <v>108</v>
      </c>
      <c r="JC478" s="347" t="s">
        <v>625</v>
      </c>
      <c r="JF478" s="350">
        <f>SUM($F$1241)</f>
        <v>239</v>
      </c>
      <c r="JG478" s="19" t="s">
        <v>67</v>
      </c>
      <c r="JH478" s="12">
        <f>JF478*1.2</f>
        <v>286.8</v>
      </c>
      <c r="JI478" s="12"/>
      <c r="JJ478" s="21"/>
      <c r="JK478" s="19" t="s">
        <v>108</v>
      </c>
      <c r="JL478" s="347" t="s">
        <v>922</v>
      </c>
      <c r="JO478" s="350">
        <f>SUM($F$892)</f>
        <v>51</v>
      </c>
      <c r="JP478" s="19" t="s">
        <v>67</v>
      </c>
      <c r="JQ478" s="12">
        <f>JO478*1.2</f>
        <v>61.199999999999996</v>
      </c>
      <c r="JR478" s="12"/>
      <c r="JS478" s="21"/>
      <c r="JT478" s="19" t="s">
        <v>108</v>
      </c>
      <c r="JU478" s="347" t="s">
        <v>533</v>
      </c>
      <c r="JX478" s="350">
        <f>SUM($F$828)</f>
        <v>145</v>
      </c>
      <c r="JY478" s="19" t="s">
        <v>67</v>
      </c>
      <c r="JZ478" s="12">
        <f>JX478*1.2</f>
        <v>174</v>
      </c>
      <c r="KA478" s="12"/>
      <c r="KB478" s="21"/>
      <c r="KC478" s="19" t="s">
        <v>108</v>
      </c>
      <c r="KD478" s="347" t="s">
        <v>529</v>
      </c>
      <c r="KG478" s="350">
        <f>SUM($F$787)</f>
        <v>192</v>
      </c>
      <c r="KH478" s="19" t="s">
        <v>67</v>
      </c>
      <c r="KI478" s="12">
        <f>KG478*1.2</f>
        <v>230.39999999999998</v>
      </c>
      <c r="KJ478" s="12"/>
      <c r="KK478" s="21"/>
      <c r="KL478" s="19" t="s">
        <v>108</v>
      </c>
      <c r="KM478" s="347" t="s">
        <v>656</v>
      </c>
      <c r="KP478" s="350">
        <f>SUM($F$1593)</f>
        <v>5</v>
      </c>
      <c r="KQ478" s="19" t="s">
        <v>67</v>
      </c>
      <c r="KR478" s="12">
        <f>KP478*1.2</f>
        <v>6</v>
      </c>
      <c r="KS478" s="12"/>
      <c r="KT478" s="21"/>
      <c r="KU478" s="19" t="s">
        <v>108</v>
      </c>
      <c r="KV478" s="347" t="s">
        <v>529</v>
      </c>
      <c r="KY478" s="350">
        <f>SUM($F$787)</f>
        <v>192</v>
      </c>
      <c r="KZ478" s="19" t="s">
        <v>67</v>
      </c>
      <c r="LA478" s="12">
        <f>KY478*1.2</f>
        <v>230.39999999999998</v>
      </c>
      <c r="LB478" s="12"/>
      <c r="LC478" s="21"/>
      <c r="LD478" s="19" t="s">
        <v>108</v>
      </c>
      <c r="LE478" s="347" t="s">
        <v>931</v>
      </c>
      <c r="LH478" s="350">
        <f>SUM($F$1280)</f>
        <v>50</v>
      </c>
      <c r="LI478" s="19" t="s">
        <v>67</v>
      </c>
      <c r="LJ478" s="12">
        <f>LH478*1.2</f>
        <v>60</v>
      </c>
      <c r="LK478" s="12"/>
      <c r="LL478" s="21"/>
      <c r="LM478" s="19" t="s">
        <v>108</v>
      </c>
      <c r="LN478" s="347" t="s">
        <v>626</v>
      </c>
      <c r="LQ478" s="350">
        <f>SUM($F$1215)</f>
        <v>51</v>
      </c>
      <c r="LR478" s="19" t="s">
        <v>67</v>
      </c>
      <c r="LS478" s="12">
        <f>LQ478*1.2</f>
        <v>61.199999999999996</v>
      </c>
      <c r="LT478" s="12"/>
      <c r="LU478" s="21"/>
      <c r="LV478" s="19" t="s">
        <v>108</v>
      </c>
      <c r="LW478" s="347" t="s">
        <v>626</v>
      </c>
      <c r="LZ478" s="350">
        <f>SUM($F$1215)</f>
        <v>51</v>
      </c>
      <c r="MA478" s="19" t="s">
        <v>67</v>
      </c>
      <c r="MB478" s="12">
        <f>LZ478*1.2</f>
        <v>61.199999999999996</v>
      </c>
      <c r="MC478" s="12"/>
      <c r="MD478" s="21"/>
      <c r="ME478" s="19" t="s">
        <v>108</v>
      </c>
      <c r="MF478" s="347" t="s">
        <v>1198</v>
      </c>
      <c r="MI478" s="350">
        <f>SUM($F$1596)</f>
        <v>1</v>
      </c>
      <c r="MJ478" s="19" t="s">
        <v>67</v>
      </c>
      <c r="MK478" s="12">
        <f>MI478*1.2</f>
        <v>1.2</v>
      </c>
      <c r="ML478" s="12"/>
      <c r="MM478" s="21"/>
      <c r="MN478" s="19" t="s">
        <v>108</v>
      </c>
      <c r="MO478" s="347" t="s">
        <v>1375</v>
      </c>
      <c r="MR478" s="350">
        <f>SUM($F$725)</f>
        <v>7</v>
      </c>
      <c r="MS478" s="19" t="s">
        <v>67</v>
      </c>
      <c r="MT478" s="12">
        <f>MR478*1.2</f>
        <v>8.4</v>
      </c>
      <c r="MU478" s="12"/>
      <c r="MV478" s="21"/>
      <c r="MW478" s="19" t="s">
        <v>108</v>
      </c>
      <c r="MX478" s="347" t="s">
        <v>626</v>
      </c>
      <c r="NA478" s="350">
        <f>SUM($F$1215)</f>
        <v>51</v>
      </c>
      <c r="NB478" s="19" t="s">
        <v>67</v>
      </c>
      <c r="NC478" s="12">
        <f>NA478*1.2</f>
        <v>61.199999999999996</v>
      </c>
      <c r="ND478" s="12"/>
      <c r="NE478" s="21"/>
      <c r="NF478" s="19" t="s">
        <v>108</v>
      </c>
      <c r="NG478" s="347" t="s">
        <v>1122</v>
      </c>
      <c r="NJ478" s="350">
        <f>SUM($F$1590)</f>
        <v>110</v>
      </c>
      <c r="NK478" s="19" t="s">
        <v>67</v>
      </c>
      <c r="NL478" s="12">
        <f>NJ478*1.2</f>
        <v>132</v>
      </c>
      <c r="NM478" s="12"/>
      <c r="NN478" s="21"/>
      <c r="NO478" s="19" t="s">
        <v>108</v>
      </c>
      <c r="NP478" s="347" t="s">
        <v>922</v>
      </c>
      <c r="NS478" s="350">
        <f>SUM($F$892)</f>
        <v>51</v>
      </c>
      <c r="NT478" s="19" t="s">
        <v>67</v>
      </c>
      <c r="NU478" s="12">
        <f>NS478*1.2</f>
        <v>61.199999999999996</v>
      </c>
      <c r="NV478" s="12"/>
      <c r="NW478" s="21"/>
      <c r="NX478" s="19" t="s">
        <v>108</v>
      </c>
      <c r="NY478" s="347" t="s">
        <v>855</v>
      </c>
      <c r="OB478" s="350">
        <f>SUM($F$839)</f>
        <v>0</v>
      </c>
      <c r="OC478" s="19" t="s">
        <v>67</v>
      </c>
      <c r="OD478" s="12">
        <f>OB478*1.2</f>
        <v>0</v>
      </c>
      <c r="OE478" s="12"/>
      <c r="OF478" s="21"/>
      <c r="OG478" s="19" t="s">
        <v>108</v>
      </c>
      <c r="OH478" s="347" t="s">
        <v>656</v>
      </c>
      <c r="OK478" s="350">
        <f>SUM($F$1593)</f>
        <v>5</v>
      </c>
      <c r="OL478" s="19" t="s">
        <v>67</v>
      </c>
      <c r="OM478" s="12">
        <f>OK478*1.2</f>
        <v>6</v>
      </c>
      <c r="ON478" s="12"/>
      <c r="OO478" s="21"/>
      <c r="OP478" s="19" t="s">
        <v>108</v>
      </c>
      <c r="OQ478" s="347" t="s">
        <v>626</v>
      </c>
      <c r="OT478" s="350">
        <f>SUM($F$1215)</f>
        <v>51</v>
      </c>
      <c r="OU478" s="19" t="s">
        <v>67</v>
      </c>
      <c r="OV478" s="12">
        <f>OT478*1.2</f>
        <v>61.199999999999996</v>
      </c>
      <c r="OW478" s="12"/>
      <c r="OX478" s="21"/>
      <c r="OY478" s="19" t="s">
        <v>108</v>
      </c>
      <c r="OZ478" s="347" t="s">
        <v>1774</v>
      </c>
      <c r="PC478" s="350">
        <f>SUM($F$1446)</f>
        <v>10</v>
      </c>
      <c r="PD478" s="19" t="s">
        <v>67</v>
      </c>
      <c r="PE478" s="12">
        <f>PC478*1.2</f>
        <v>12</v>
      </c>
      <c r="PF478" s="12"/>
      <c r="PG478" s="21"/>
      <c r="PH478" s="19" t="s">
        <v>108</v>
      </c>
      <c r="PI478" s="347" t="s">
        <v>596</v>
      </c>
      <c r="PL478" s="350">
        <f>SUM($F$1554)</f>
        <v>132</v>
      </c>
      <c r="PM478" s="19" t="s">
        <v>67</v>
      </c>
      <c r="PN478" s="12">
        <f>PL478*1.2</f>
        <v>158.4</v>
      </c>
      <c r="PO478" s="12"/>
      <c r="PP478" s="21"/>
      <c r="PQ478" s="19" t="s">
        <v>108</v>
      </c>
      <c r="PR478" s="347" t="s">
        <v>652</v>
      </c>
      <c r="PU478" s="350">
        <f>SUM($F$873)</f>
        <v>73</v>
      </c>
      <c r="PV478" s="19" t="s">
        <v>67</v>
      </c>
      <c r="PW478" s="12">
        <f>PU478*1.2</f>
        <v>87.6</v>
      </c>
      <c r="PX478" s="12"/>
      <c r="PY478" s="21"/>
      <c r="PZ478" s="19" t="s">
        <v>108</v>
      </c>
      <c r="QA478" s="325" t="s">
        <v>189</v>
      </c>
      <c r="QD478" s="364" t="s">
        <v>189</v>
      </c>
      <c r="QE478" s="19" t="s">
        <v>67</v>
      </c>
      <c r="QF478" s="364" t="s">
        <v>189</v>
      </c>
      <c r="QG478" s="12"/>
      <c r="QH478" s="21"/>
      <c r="QI478" s="19" t="s">
        <v>108</v>
      </c>
      <c r="QJ478" s="347" t="s">
        <v>538</v>
      </c>
      <c r="QM478" s="350">
        <f>SUM($F$911)</f>
        <v>0</v>
      </c>
      <c r="QN478" s="19" t="s">
        <v>67</v>
      </c>
      <c r="QO478" s="12">
        <f>QM478*1.2</f>
        <v>0</v>
      </c>
      <c r="QP478" s="12"/>
      <c r="QQ478" s="21"/>
      <c r="QR478" s="19" t="s">
        <v>108</v>
      </c>
      <c r="QS478" s="368" t="s">
        <v>1271</v>
      </c>
      <c r="QV478" s="350">
        <f>SUM($F$1003)</f>
        <v>0</v>
      </c>
      <c r="QW478" s="19" t="s">
        <v>67</v>
      </c>
      <c r="QX478" s="12">
        <f>QV478*1.2</f>
        <v>0</v>
      </c>
      <c r="QY478" s="12"/>
      <c r="QZ478" s="21"/>
      <c r="RA478" s="19" t="s">
        <v>108</v>
      </c>
      <c r="RB478" s="347" t="s">
        <v>1422</v>
      </c>
      <c r="RE478" s="350">
        <f>SUM($F$1651)</f>
        <v>74</v>
      </c>
      <c r="RF478" s="19" t="s">
        <v>67</v>
      </c>
      <c r="RG478" s="12">
        <f>RE478*1.2</f>
        <v>88.8</v>
      </c>
      <c r="RH478" s="12"/>
      <c r="RI478" s="21"/>
      <c r="RJ478" s="19" t="s">
        <v>108</v>
      </c>
      <c r="RK478" s="347" t="s">
        <v>679</v>
      </c>
      <c r="RN478" s="350">
        <f>SUM($F$939)</f>
        <v>8</v>
      </c>
      <c r="RO478" s="19" t="s">
        <v>67</v>
      </c>
      <c r="RP478" s="12">
        <f>RN478*1.2</f>
        <v>9.6</v>
      </c>
      <c r="RQ478" s="12"/>
      <c r="RR478" s="21"/>
      <c r="RS478" s="19" t="s">
        <v>108</v>
      </c>
      <c r="RT478" s="325" t="s">
        <v>189</v>
      </c>
      <c r="RW478" s="364" t="s">
        <v>189</v>
      </c>
      <c r="RX478" s="19" t="s">
        <v>67</v>
      </c>
      <c r="RY478" s="364" t="s">
        <v>189</v>
      </c>
      <c r="SA478" s="316"/>
      <c r="SB478" s="19" t="s">
        <v>108</v>
      </c>
      <c r="SC478" s="325" t="s">
        <v>189</v>
      </c>
      <c r="SF478" s="364" t="s">
        <v>189</v>
      </c>
      <c r="SG478" s="19" t="s">
        <v>67</v>
      </c>
      <c r="SH478" s="364" t="s">
        <v>189</v>
      </c>
      <c r="SJ478" s="316"/>
      <c r="SK478" s="19" t="s">
        <v>108</v>
      </c>
      <c r="SL478" s="325" t="s">
        <v>189</v>
      </c>
      <c r="SO478" s="364" t="s">
        <v>189</v>
      </c>
      <c r="SP478" s="19" t="s">
        <v>67</v>
      </c>
      <c r="SQ478" s="364" t="s">
        <v>189</v>
      </c>
      <c r="SS478" s="316"/>
      <c r="ST478" s="19" t="s">
        <v>108</v>
      </c>
      <c r="SU478" s="325" t="s">
        <v>189</v>
      </c>
      <c r="SX478" s="364" t="s">
        <v>189</v>
      </c>
      <c r="SY478" s="19" t="s">
        <v>67</v>
      </c>
      <c r="SZ478" s="364" t="s">
        <v>189</v>
      </c>
      <c r="TB478" s="316"/>
      <c r="TC478" s="19" t="s">
        <v>108</v>
      </c>
      <c r="TD478" s="347" t="s">
        <v>707</v>
      </c>
      <c r="TG478" s="350">
        <f>SUM($F$1699)</f>
        <v>80</v>
      </c>
      <c r="TH478" s="19" t="s">
        <v>67</v>
      </c>
      <c r="TI478" s="12">
        <f>TG478*1.2</f>
        <v>96</v>
      </c>
      <c r="TK478" s="316"/>
      <c r="TL478" s="19" t="s">
        <v>108</v>
      </c>
      <c r="TM478" s="347" t="s">
        <v>652</v>
      </c>
      <c r="TP478" s="350">
        <f>SUM($F$873)</f>
        <v>73</v>
      </c>
      <c r="TQ478" s="19" t="s">
        <v>67</v>
      </c>
      <c r="TR478" s="12">
        <f>TP478*1.2</f>
        <v>87.6</v>
      </c>
      <c r="TT478" s="316"/>
      <c r="TU478" s="19" t="s">
        <v>108</v>
      </c>
      <c r="TV478" s="347" t="s">
        <v>600</v>
      </c>
      <c r="TY478" s="350">
        <f>SUM($F$517)</f>
        <v>3</v>
      </c>
      <c r="TZ478" s="19" t="s">
        <v>67</v>
      </c>
      <c r="UA478" s="12">
        <f>TY478*1.2</f>
        <v>3.5999999999999996</v>
      </c>
      <c r="UC478" s="316"/>
      <c r="UD478" s="19" t="s">
        <v>108</v>
      </c>
      <c r="UE478" s="361" t="s">
        <v>576</v>
      </c>
      <c r="UH478" s="350">
        <f>SUM($F$688)</f>
        <v>14</v>
      </c>
      <c r="UI478" s="19" t="s">
        <v>67</v>
      </c>
      <c r="UJ478" s="12">
        <f>UH478*1.2</f>
        <v>16.8</v>
      </c>
      <c r="UL478" s="316"/>
      <c r="UM478" s="19" t="s">
        <v>108</v>
      </c>
      <c r="UN478" s="358" t="s">
        <v>1122</v>
      </c>
      <c r="UQ478" s="350">
        <f>SUM($F$1590)</f>
        <v>110</v>
      </c>
      <c r="UR478" s="19" t="s">
        <v>67</v>
      </c>
      <c r="US478" s="12">
        <f>UQ478*1.2</f>
        <v>132</v>
      </c>
      <c r="UU478" s="316"/>
      <c r="UV478" s="19" t="s">
        <v>108</v>
      </c>
      <c r="UW478" s="347" t="s">
        <v>656</v>
      </c>
      <c r="UZ478" s="350">
        <f>SUM($F$1593)</f>
        <v>5</v>
      </c>
      <c r="VA478" s="19" t="s">
        <v>67</v>
      </c>
      <c r="VB478" s="12">
        <f>UZ478*1.2</f>
        <v>6</v>
      </c>
      <c r="VD478" s="316"/>
      <c r="VE478" s="19" t="s">
        <v>108</v>
      </c>
      <c r="VF478" s="347" t="s">
        <v>529</v>
      </c>
      <c r="VI478" s="350">
        <f>SUM($F$787)</f>
        <v>192</v>
      </c>
      <c r="VJ478" s="19" t="s">
        <v>67</v>
      </c>
      <c r="VK478" s="12">
        <f>VI478*1.2</f>
        <v>230.39999999999998</v>
      </c>
      <c r="VM478" s="316"/>
      <c r="VN478" s="19" t="s">
        <v>108</v>
      </c>
      <c r="VO478" s="325" t="s">
        <v>1774</v>
      </c>
      <c r="VR478" s="350">
        <f>SUM($F$1446)</f>
        <v>10</v>
      </c>
      <c r="VS478" s="19" t="s">
        <v>67</v>
      </c>
      <c r="VT478" s="12">
        <f>VR478*1.2</f>
        <v>12</v>
      </c>
      <c r="VV478" s="316"/>
      <c r="VW478" s="19" t="s">
        <v>108</v>
      </c>
      <c r="VX478" s="347" t="s">
        <v>626</v>
      </c>
      <c r="WA478" s="350">
        <f>SUM($F$1215)</f>
        <v>51</v>
      </c>
      <c r="WB478" s="19" t="s">
        <v>67</v>
      </c>
      <c r="WC478" s="12">
        <f>WA478*1.2</f>
        <v>61.199999999999996</v>
      </c>
      <c r="WE478" s="316"/>
      <c r="WF478" s="19" t="s">
        <v>108</v>
      </c>
      <c r="WG478" s="347" t="s">
        <v>1122</v>
      </c>
      <c r="WJ478" s="350">
        <f>SUM($F$1590)</f>
        <v>110</v>
      </c>
      <c r="WK478" s="19" t="s">
        <v>67</v>
      </c>
      <c r="WL478" s="12">
        <f>WJ478*1.2</f>
        <v>132</v>
      </c>
      <c r="WN478" s="316"/>
      <c r="WO478" s="19" t="s">
        <v>108</v>
      </c>
      <c r="WP478" s="347" t="s">
        <v>656</v>
      </c>
      <c r="WS478" s="350">
        <f>SUM($F$1593)</f>
        <v>5</v>
      </c>
      <c r="WT478" s="19" t="s">
        <v>67</v>
      </c>
      <c r="WU478" s="12">
        <f>WS478*1.2</f>
        <v>6</v>
      </c>
      <c r="WW478" s="316"/>
      <c r="WX478" s="19" t="s">
        <v>108</v>
      </c>
      <c r="WY478" s="347" t="s">
        <v>656</v>
      </c>
      <c r="XB478" s="350">
        <f>SUM($F$1593)</f>
        <v>5</v>
      </c>
      <c r="XC478" s="19" t="s">
        <v>67</v>
      </c>
      <c r="XD478" s="12">
        <f>XB478*1.2</f>
        <v>6</v>
      </c>
      <c r="XF478" s="316"/>
      <c r="XG478" s="19" t="s">
        <v>108</v>
      </c>
      <c r="XH478" s="347" t="s">
        <v>538</v>
      </c>
      <c r="XK478" s="350">
        <f>SUM($F$911)</f>
        <v>0</v>
      </c>
      <c r="XL478" s="19" t="s">
        <v>67</v>
      </c>
      <c r="XM478" s="12">
        <f>XK478*1.2</f>
        <v>0</v>
      </c>
      <c r="XO478" s="316"/>
      <c r="XP478" s="19" t="s">
        <v>108</v>
      </c>
      <c r="XQ478" s="325" t="s">
        <v>851</v>
      </c>
      <c r="XT478" s="350">
        <f>SUM($F$1588)</f>
        <v>62</v>
      </c>
      <c r="XU478" s="19" t="s">
        <v>67</v>
      </c>
      <c r="XV478" s="12">
        <f>XT478*1.2</f>
        <v>74.399999999999991</v>
      </c>
      <c r="XX478" s="316"/>
      <c r="XY478" s="19" t="s">
        <v>108</v>
      </c>
      <c r="XZ478" s="347" t="s">
        <v>1260</v>
      </c>
      <c r="YC478" s="350">
        <f>SUM($F$1002)</f>
        <v>15</v>
      </c>
      <c r="YD478" s="19" t="s">
        <v>67</v>
      </c>
      <c r="YE478" s="12">
        <f>YC478*1.2</f>
        <v>18</v>
      </c>
      <c r="YG478" s="316"/>
      <c r="YH478" s="19" t="s">
        <v>108</v>
      </c>
      <c r="YI478" s="366" t="s">
        <v>583</v>
      </c>
      <c r="YL478" s="350">
        <f>SUM($F$1726)</f>
        <v>6</v>
      </c>
      <c r="YM478" s="19" t="s">
        <v>67</v>
      </c>
      <c r="YN478" s="12">
        <f>YL478*1.2</f>
        <v>7.1999999999999993</v>
      </c>
      <c r="YP478" s="316"/>
      <c r="YQ478" s="19" t="s">
        <v>108</v>
      </c>
      <c r="YR478" s="347" t="s">
        <v>628</v>
      </c>
      <c r="YU478" s="350">
        <f>SUM($F$1441)</f>
        <v>0</v>
      </c>
      <c r="YV478" s="19" t="s">
        <v>67</v>
      </c>
      <c r="YW478" s="12">
        <f>YU478*1.2</f>
        <v>0</v>
      </c>
      <c r="YY478" s="316"/>
      <c r="YZ478" s="19" t="s">
        <v>108</v>
      </c>
      <c r="ZA478" s="347" t="s">
        <v>538</v>
      </c>
      <c r="ZD478" s="350">
        <f>SUM($F$911)</f>
        <v>0</v>
      </c>
      <c r="ZE478" s="19" t="s">
        <v>67</v>
      </c>
      <c r="ZF478" s="12">
        <f>ZD478*1.2</f>
        <v>0</v>
      </c>
      <c r="ZH478" s="316"/>
      <c r="ZI478" s="19" t="s">
        <v>108</v>
      </c>
      <c r="ZJ478" s="347" t="s">
        <v>652</v>
      </c>
      <c r="ZM478" s="350">
        <f>SUM($F$873)</f>
        <v>73</v>
      </c>
      <c r="ZN478" s="19" t="s">
        <v>67</v>
      </c>
      <c r="ZO478" s="12">
        <f>ZM478*1.2</f>
        <v>87.6</v>
      </c>
      <c r="ZQ478" s="316"/>
      <c r="ZR478" s="19" t="s">
        <v>108</v>
      </c>
      <c r="ZS478" s="347" t="s">
        <v>1217</v>
      </c>
      <c r="ZV478" s="350">
        <f>SUM($F$1384)</f>
        <v>2</v>
      </c>
      <c r="ZW478" s="19" t="s">
        <v>67</v>
      </c>
      <c r="ZX478" s="12">
        <f>ZV478*1.2</f>
        <v>2.4</v>
      </c>
      <c r="ZZ478" s="316"/>
      <c r="AAA478" s="394"/>
      <c r="AAB478" s="341"/>
      <c r="AAC478" s="395"/>
      <c r="AAD478" s="395"/>
      <c r="AAE478" s="396"/>
      <c r="AAF478" s="394"/>
      <c r="AAG478" s="267"/>
      <c r="AAH478" s="395"/>
      <c r="AAI478" s="395"/>
      <c r="AAJ478" s="394"/>
      <c r="AAK478" s="341"/>
      <c r="AAL478" s="395"/>
      <c r="AAM478" s="395"/>
      <c r="AAN478" s="396"/>
      <c r="AAO478" s="394"/>
      <c r="AAP478" s="267"/>
      <c r="AAQ478" s="395"/>
      <c r="AAR478" s="395"/>
      <c r="AAS478" s="394"/>
      <c r="AAT478" s="341"/>
      <c r="AAU478" s="395"/>
      <c r="AAV478" s="395"/>
      <c r="AAW478" s="396"/>
      <c r="AAX478" s="394"/>
      <c r="AAY478" s="267"/>
      <c r="AAZ478" s="395"/>
      <c r="ABA478" s="395"/>
      <c r="ABB478" s="394"/>
      <c r="ABC478" s="341"/>
      <c r="ABD478" s="395"/>
      <c r="ABE478" s="395"/>
      <c r="ABF478" s="396"/>
      <c r="ABG478" s="394"/>
      <c r="ABH478" s="267"/>
      <c r="ABI478" s="395"/>
      <c r="ABJ478" s="395"/>
      <c r="ABK478" s="394"/>
      <c r="ABL478" s="341"/>
      <c r="ABM478" s="395"/>
      <c r="ABN478" s="395"/>
      <c r="ABO478" s="396"/>
      <c r="ABP478" s="394"/>
      <c r="ABQ478" s="267"/>
      <c r="ABR478" s="395"/>
      <c r="ABS478" s="395"/>
      <c r="ABT478" s="394"/>
      <c r="ABU478" s="341"/>
      <c r="ABV478" s="395"/>
      <c r="ABW478" s="395"/>
      <c r="ABX478" s="396"/>
      <c r="ABY478" s="394"/>
      <c r="ABZ478" s="267"/>
      <c r="ACA478" s="395"/>
      <c r="ACB478" s="395"/>
      <c r="ACC478" s="394"/>
      <c r="ACD478" s="341"/>
      <c r="ACE478" s="395"/>
      <c r="ACF478" s="395"/>
      <c r="ACG478" s="396"/>
      <c r="ACH478" s="394"/>
      <c r="ACI478" s="267"/>
      <c r="ACJ478" s="395"/>
      <c r="ACK478" s="395"/>
      <c r="ACL478" s="394"/>
      <c r="ACM478" s="341"/>
      <c r="ACN478" s="395"/>
      <c r="ACO478" s="395"/>
      <c r="ACP478" s="396"/>
      <c r="ACQ478" s="394"/>
      <c r="ACR478" s="267"/>
      <c r="ACS478" s="395"/>
      <c r="ACT478" s="395"/>
      <c r="ACU478" s="394"/>
      <c r="ACV478" s="341"/>
      <c r="ACW478" s="395"/>
      <c r="ACX478" s="395"/>
      <c r="ACY478" s="396"/>
      <c r="ACZ478" s="394"/>
      <c r="ADA478" s="267"/>
      <c r="ADB478" s="395"/>
      <c r="ADC478" s="395"/>
      <c r="ADD478" s="394"/>
      <c r="ADE478" s="341"/>
      <c r="ADF478" s="395"/>
      <c r="ADG478" s="395"/>
      <c r="ADH478" s="396"/>
      <c r="ADI478" s="394"/>
      <c r="ADJ478" s="267"/>
      <c r="ADK478" s="395"/>
      <c r="ADL478" s="395"/>
      <c r="ADM478" s="394"/>
      <c r="ADN478" s="341"/>
      <c r="ADO478" s="395"/>
      <c r="ADP478" s="395"/>
      <c r="ADQ478" s="396"/>
      <c r="ADR478" s="394"/>
      <c r="ADS478" s="267"/>
      <c r="ADT478" s="395"/>
      <c r="ADU478" s="395"/>
      <c r="ADV478" s="394"/>
      <c r="ADW478" s="341"/>
      <c r="ADX478" s="395"/>
      <c r="ADY478" s="395"/>
      <c r="ADZ478" s="396"/>
      <c r="AEA478" s="394"/>
      <c r="AEB478" s="267"/>
      <c r="AEC478" s="395"/>
      <c r="AED478" s="395"/>
    </row>
    <row r="479" spans="1:810" s="20" customFormat="1" ht="15">
      <c r="A479" s="19" t="s">
        <v>109</v>
      </c>
      <c r="B479" s="347" t="s">
        <v>1774</v>
      </c>
      <c r="D479" s="350"/>
      <c r="E479" s="350">
        <f>SUM($F$1446)</f>
        <v>10</v>
      </c>
      <c r="F479" s="19" t="s">
        <v>69</v>
      </c>
      <c r="G479" s="12">
        <f>E479*1.1</f>
        <v>11</v>
      </c>
      <c r="H479" s="12"/>
      <c r="I479" s="21"/>
      <c r="J479" s="19" t="s">
        <v>109</v>
      </c>
      <c r="K479" s="347" t="s">
        <v>922</v>
      </c>
      <c r="N479" s="350">
        <f>SUM($F$892)</f>
        <v>51</v>
      </c>
      <c r="O479" s="19" t="s">
        <v>69</v>
      </c>
      <c r="P479" s="12">
        <f>N479*1.1</f>
        <v>56.1</v>
      </c>
      <c r="Q479" s="12"/>
      <c r="R479" s="21"/>
      <c r="S479" s="19" t="s">
        <v>109</v>
      </c>
      <c r="T479" s="347" t="s">
        <v>1422</v>
      </c>
      <c r="W479" s="350">
        <f>SUM($F$1651)</f>
        <v>74</v>
      </c>
      <c r="X479" s="19" t="s">
        <v>69</v>
      </c>
      <c r="Y479" s="12">
        <f>W479*1.1</f>
        <v>81.400000000000006</v>
      </c>
      <c r="Z479" s="12"/>
      <c r="AA479" s="21"/>
      <c r="AB479" s="19" t="s">
        <v>109</v>
      </c>
      <c r="AC479" s="347" t="s">
        <v>758</v>
      </c>
      <c r="AF479" s="350">
        <f>SUM($F$1433)</f>
        <v>21</v>
      </c>
      <c r="AG479" s="19" t="s">
        <v>69</v>
      </c>
      <c r="AH479" s="12">
        <f>AF479*1.1</f>
        <v>23.1</v>
      </c>
      <c r="AI479" s="12"/>
      <c r="AJ479" s="21"/>
      <c r="AK479" s="19" t="s">
        <v>109</v>
      </c>
      <c r="AL479" s="347" t="s">
        <v>922</v>
      </c>
      <c r="AO479" s="350">
        <f>SUM($F$892)</f>
        <v>51</v>
      </c>
      <c r="AP479" s="19" t="s">
        <v>69</v>
      </c>
      <c r="AQ479" s="12">
        <f>AO479*1.1</f>
        <v>56.1</v>
      </c>
      <c r="AR479" s="12"/>
      <c r="AS479" s="21"/>
      <c r="AT479" s="19" t="s">
        <v>109</v>
      </c>
      <c r="AU479" s="347" t="s">
        <v>707</v>
      </c>
      <c r="AX479" s="350">
        <f>SUM($F$1699)</f>
        <v>80</v>
      </c>
      <c r="AY479" s="19" t="s">
        <v>69</v>
      </c>
      <c r="AZ479" s="12">
        <f>AX479*1.1</f>
        <v>88</v>
      </c>
      <c r="BA479" s="12"/>
      <c r="BB479" s="21"/>
      <c r="BC479" s="19" t="s">
        <v>109</v>
      </c>
      <c r="BD479" s="347" t="s">
        <v>587</v>
      </c>
      <c r="BG479" s="350">
        <f>SUM($F$1523)</f>
        <v>38</v>
      </c>
      <c r="BH479" s="19" t="s">
        <v>69</v>
      </c>
      <c r="BI479" s="12">
        <f>BG479*1.1</f>
        <v>41.800000000000004</v>
      </c>
      <c r="BJ479" s="12"/>
      <c r="BK479" s="21"/>
      <c r="BL479" s="19" t="s">
        <v>109</v>
      </c>
      <c r="BM479" s="347" t="s">
        <v>707</v>
      </c>
      <c r="BP479" s="350">
        <f>SUM($F$1699)</f>
        <v>80</v>
      </c>
      <c r="BQ479" s="19" t="s">
        <v>69</v>
      </c>
      <c r="BR479" s="12">
        <f>BP479*1.1</f>
        <v>88</v>
      </c>
      <c r="BS479" s="12"/>
      <c r="BT479" s="21"/>
      <c r="BU479" s="19" t="s">
        <v>109</v>
      </c>
      <c r="BV479" s="347" t="s">
        <v>587</v>
      </c>
      <c r="BY479" s="350">
        <f>SUM($F$1523)</f>
        <v>38</v>
      </c>
      <c r="BZ479" s="19" t="s">
        <v>69</v>
      </c>
      <c r="CA479" s="12">
        <f>BY479*1.1</f>
        <v>41.800000000000004</v>
      </c>
      <c r="CB479" s="12"/>
      <c r="CC479" s="21"/>
      <c r="CD479" s="19" t="s">
        <v>109</v>
      </c>
      <c r="CE479" s="347" t="s">
        <v>810</v>
      </c>
      <c r="CH479" s="350">
        <f>SUM($F$1166)</f>
        <v>10</v>
      </c>
      <c r="CI479" s="19" t="s">
        <v>69</v>
      </c>
      <c r="CJ479" s="12">
        <f>CH479*1.1</f>
        <v>11</v>
      </c>
      <c r="CK479" s="12"/>
      <c r="CL479" s="21"/>
      <c r="CM479" s="19" t="s">
        <v>109</v>
      </c>
      <c r="CN479" s="347" t="s">
        <v>1505</v>
      </c>
      <c r="CQ479" s="350">
        <f>SUM($F$527)</f>
        <v>793</v>
      </c>
      <c r="CR479" s="19" t="s">
        <v>69</v>
      </c>
      <c r="CS479" s="12">
        <f>CQ479*1.1</f>
        <v>872.30000000000007</v>
      </c>
      <c r="CT479" s="12"/>
      <c r="CU479" s="21"/>
      <c r="CV479" s="19" t="s">
        <v>109</v>
      </c>
      <c r="CW479" s="347" t="s">
        <v>671</v>
      </c>
      <c r="CZ479" s="350">
        <f>SUM($F$633)</f>
        <v>13</v>
      </c>
      <c r="DA479" s="19" t="s">
        <v>69</v>
      </c>
      <c r="DB479" s="12">
        <f>CZ479*1.1</f>
        <v>14.3</v>
      </c>
      <c r="DC479" s="12"/>
      <c r="DD479" s="21"/>
      <c r="DE479" s="19" t="s">
        <v>109</v>
      </c>
      <c r="DF479" s="347" t="s">
        <v>626</v>
      </c>
      <c r="DI479" s="350">
        <f>SUM($F$1215)</f>
        <v>51</v>
      </c>
      <c r="DJ479" s="19" t="s">
        <v>69</v>
      </c>
      <c r="DK479" s="12">
        <f>DI479*1.1</f>
        <v>56.1</v>
      </c>
      <c r="DL479" s="12"/>
      <c r="DM479" s="21"/>
      <c r="DN479" s="19" t="s">
        <v>109</v>
      </c>
      <c r="DO479" s="347" t="s">
        <v>1774</v>
      </c>
      <c r="DR479" s="350">
        <f>SUM($F$1446)</f>
        <v>10</v>
      </c>
      <c r="DS479" s="19" t="s">
        <v>69</v>
      </c>
      <c r="DT479" s="12">
        <f>DR479*1.1</f>
        <v>11</v>
      </c>
      <c r="DU479" s="12"/>
      <c r="DV479" s="21"/>
      <c r="DW479" s="19" t="s">
        <v>109</v>
      </c>
      <c r="DX479" s="347" t="s">
        <v>626</v>
      </c>
      <c r="EA479" s="350">
        <f>SUM($F$1215)</f>
        <v>51</v>
      </c>
      <c r="EB479" s="19" t="s">
        <v>69</v>
      </c>
      <c r="EC479" s="12">
        <f>EA479*1.1</f>
        <v>56.1</v>
      </c>
      <c r="ED479" s="12"/>
      <c r="EE479" s="21"/>
      <c r="EF479" s="19" t="s">
        <v>109</v>
      </c>
      <c r="EG479" s="347" t="s">
        <v>578</v>
      </c>
      <c r="EJ479" s="350">
        <f>SUM($F$1539)</f>
        <v>26</v>
      </c>
      <c r="EK479" s="19" t="s">
        <v>69</v>
      </c>
      <c r="EL479" s="12">
        <f>EJ479*1.1</f>
        <v>28.6</v>
      </c>
      <c r="EM479" s="12"/>
      <c r="EN479" s="21"/>
      <c r="EO479" s="19" t="s">
        <v>109</v>
      </c>
      <c r="EP479" s="347" t="s">
        <v>626</v>
      </c>
      <c r="ES479" s="350">
        <f>SUM($F$1215)</f>
        <v>51</v>
      </c>
      <c r="ET479" s="19" t="s">
        <v>69</v>
      </c>
      <c r="EU479" s="12">
        <f>ES479*1.1</f>
        <v>56.1</v>
      </c>
      <c r="EV479" s="12"/>
      <c r="EW479" s="21"/>
      <c r="EX479" s="19" t="s">
        <v>109</v>
      </c>
      <c r="EY479" s="368" t="s">
        <v>656</v>
      </c>
      <c r="FB479" s="350">
        <f>SUM($F$1593)</f>
        <v>5</v>
      </c>
      <c r="FC479" s="19" t="s">
        <v>69</v>
      </c>
      <c r="FD479" s="12">
        <f>FB479*1.1</f>
        <v>5.5</v>
      </c>
      <c r="FE479" s="12"/>
      <c r="FF479" s="21"/>
      <c r="FG479" s="19" t="s">
        <v>109</v>
      </c>
      <c r="FH479" s="347" t="s">
        <v>626</v>
      </c>
      <c r="FK479" s="350">
        <f>SUM($F$1215)</f>
        <v>51</v>
      </c>
      <c r="FL479" s="19" t="s">
        <v>69</v>
      </c>
      <c r="FM479" s="12">
        <f>FK479*1.1</f>
        <v>56.1</v>
      </c>
      <c r="FN479" s="12"/>
      <c r="FO479" s="21"/>
      <c r="FP479" s="19" t="s">
        <v>109</v>
      </c>
      <c r="FQ479" s="347" t="s">
        <v>1200</v>
      </c>
      <c r="FT479" s="350">
        <f>SUM($F$1200)</f>
        <v>0</v>
      </c>
      <c r="FU479" s="19" t="s">
        <v>69</v>
      </c>
      <c r="FV479" s="12">
        <f>FT479*1.1</f>
        <v>0</v>
      </c>
      <c r="FW479" s="12"/>
      <c r="FX479" s="21"/>
      <c r="FY479" s="19" t="s">
        <v>109</v>
      </c>
      <c r="FZ479" s="347" t="s">
        <v>1849</v>
      </c>
      <c r="GC479" s="350">
        <f>SUM($F$1145)</f>
        <v>0</v>
      </c>
      <c r="GD479" s="19" t="s">
        <v>69</v>
      </c>
      <c r="GE479" s="12">
        <f>GC479*1.1</f>
        <v>0</v>
      </c>
      <c r="GF479" s="12"/>
      <c r="GG479" s="21"/>
      <c r="GH479" s="19" t="s">
        <v>109</v>
      </c>
      <c r="GI479" s="347" t="s">
        <v>922</v>
      </c>
      <c r="GL479" s="350">
        <f>SUM($F$892)</f>
        <v>51</v>
      </c>
      <c r="GM479" s="19" t="s">
        <v>69</v>
      </c>
      <c r="GN479" s="12">
        <f>GL479*1.1</f>
        <v>56.1</v>
      </c>
      <c r="GO479" s="12"/>
      <c r="GP479" s="21"/>
      <c r="GQ479" s="19" t="s">
        <v>109</v>
      </c>
      <c r="GR479" s="347" t="s">
        <v>513</v>
      </c>
      <c r="GU479" s="350">
        <f>SUM($F$706)</f>
        <v>91</v>
      </c>
      <c r="GV479" s="19" t="s">
        <v>69</v>
      </c>
      <c r="GW479" s="12">
        <f>GU479*1.1</f>
        <v>100.10000000000001</v>
      </c>
      <c r="GX479" s="12"/>
      <c r="GY479" s="21"/>
      <c r="GZ479" s="19" t="s">
        <v>109</v>
      </c>
      <c r="HA479" s="347" t="s">
        <v>1500</v>
      </c>
      <c r="HD479" s="350">
        <f>SUM($F$526)</f>
        <v>18</v>
      </c>
      <c r="HE479" s="19" t="s">
        <v>69</v>
      </c>
      <c r="HF479" s="12">
        <f>HD479*1.1</f>
        <v>19.8</v>
      </c>
      <c r="HG479" s="12"/>
      <c r="HH479" s="21"/>
      <c r="HI479" s="19" t="s">
        <v>109</v>
      </c>
      <c r="HJ479" s="347" t="s">
        <v>1505</v>
      </c>
      <c r="HM479" s="350">
        <f>SUM($F$527)</f>
        <v>793</v>
      </c>
      <c r="HN479" s="19" t="s">
        <v>69</v>
      </c>
      <c r="HO479" s="12">
        <f>HM479*1.1</f>
        <v>872.30000000000007</v>
      </c>
      <c r="HP479" s="12"/>
      <c r="HQ479" s="21"/>
      <c r="HR479" s="19" t="s">
        <v>109</v>
      </c>
      <c r="HS479" s="347" t="s">
        <v>839</v>
      </c>
      <c r="HV479" s="350">
        <f>SUM($F$850)</f>
        <v>65</v>
      </c>
      <c r="HW479" s="19" t="s">
        <v>69</v>
      </c>
      <c r="HX479" s="12">
        <f>HV479*1.1</f>
        <v>71.5</v>
      </c>
      <c r="HY479" s="12"/>
      <c r="HZ479" s="21"/>
      <c r="IA479" s="19" t="s">
        <v>109</v>
      </c>
      <c r="IB479" s="347" t="s">
        <v>679</v>
      </c>
      <c r="IE479" s="350">
        <f>SUM($F$939)</f>
        <v>8</v>
      </c>
      <c r="IF479" s="19" t="s">
        <v>69</v>
      </c>
      <c r="IG479" s="12">
        <f>IE479*1.1</f>
        <v>8.8000000000000007</v>
      </c>
      <c r="IH479" s="12"/>
      <c r="II479" s="21"/>
      <c r="IJ479" s="19" t="s">
        <v>109</v>
      </c>
      <c r="IK479" s="347" t="s">
        <v>834</v>
      </c>
      <c r="IN479" s="350">
        <f>SUM($F$558)</f>
        <v>2</v>
      </c>
      <c r="IO479" s="19" t="s">
        <v>69</v>
      </c>
      <c r="IP479" s="12">
        <f>IN479*1.1</f>
        <v>2.2000000000000002</v>
      </c>
      <c r="IQ479" s="12"/>
      <c r="IR479" s="21"/>
      <c r="IS479" s="19" t="s">
        <v>109</v>
      </c>
      <c r="IT479" s="325" t="s">
        <v>189</v>
      </c>
      <c r="IW479" s="364" t="s">
        <v>189</v>
      </c>
      <c r="IX479" s="19" t="s">
        <v>69</v>
      </c>
      <c r="IY479" s="364" t="s">
        <v>189</v>
      </c>
      <c r="IZ479" s="12"/>
      <c r="JA479" s="21"/>
      <c r="JB479" s="19" t="s">
        <v>109</v>
      </c>
      <c r="JC479" s="347" t="s">
        <v>671</v>
      </c>
      <c r="JF479" s="350">
        <f>SUM($F$633)</f>
        <v>13</v>
      </c>
      <c r="JG479" s="19" t="s">
        <v>69</v>
      </c>
      <c r="JH479" s="12">
        <f>JF479*1.1</f>
        <v>14.3</v>
      </c>
      <c r="JI479" s="12"/>
      <c r="JJ479" s="21"/>
      <c r="JK479" s="19" t="s">
        <v>109</v>
      </c>
      <c r="JL479" s="347" t="s">
        <v>1422</v>
      </c>
      <c r="JO479" s="350">
        <f>SUM($F$1651)</f>
        <v>74</v>
      </c>
      <c r="JP479" s="19" t="s">
        <v>69</v>
      </c>
      <c r="JQ479" s="12">
        <f>JO479*1.1</f>
        <v>81.400000000000006</v>
      </c>
      <c r="JR479" s="12"/>
      <c r="JS479" s="21"/>
      <c r="JT479" s="19" t="s">
        <v>109</v>
      </c>
      <c r="JU479" s="347" t="s">
        <v>789</v>
      </c>
      <c r="JX479" s="350">
        <f>SUM($F$1000)</f>
        <v>16</v>
      </c>
      <c r="JY479" s="19" t="s">
        <v>69</v>
      </c>
      <c r="JZ479" s="12">
        <f>JX479*1.1</f>
        <v>17.600000000000001</v>
      </c>
      <c r="KA479" s="12"/>
      <c r="KB479" s="21"/>
      <c r="KC479" s="19" t="s">
        <v>109</v>
      </c>
      <c r="KD479" s="347" t="s">
        <v>922</v>
      </c>
      <c r="KG479" s="350">
        <f>SUM($F$892)</f>
        <v>51</v>
      </c>
      <c r="KH479" s="19" t="s">
        <v>69</v>
      </c>
      <c r="KI479" s="12">
        <f>KG479*1.1</f>
        <v>56.1</v>
      </c>
      <c r="KJ479" s="12"/>
      <c r="KK479" s="21"/>
      <c r="KL479" s="19" t="s">
        <v>109</v>
      </c>
      <c r="KM479" s="347" t="s">
        <v>583</v>
      </c>
      <c r="KP479" s="350">
        <f>SUM($F$1726)</f>
        <v>6</v>
      </c>
      <c r="KQ479" s="19" t="s">
        <v>69</v>
      </c>
      <c r="KR479" s="12">
        <f>KP479*1.1</f>
        <v>6.6000000000000005</v>
      </c>
      <c r="KS479" s="12"/>
      <c r="KT479" s="21"/>
      <c r="KU479" s="19" t="s">
        <v>109</v>
      </c>
      <c r="KV479" s="347" t="s">
        <v>1122</v>
      </c>
      <c r="KY479" s="350">
        <f>SUM($F$1590)</f>
        <v>110</v>
      </c>
      <c r="KZ479" s="19" t="s">
        <v>69</v>
      </c>
      <c r="LA479" s="12">
        <f>KY479*1.1</f>
        <v>121.00000000000001</v>
      </c>
      <c r="LB479" s="12"/>
      <c r="LC479" s="21"/>
      <c r="LD479" s="19" t="s">
        <v>109</v>
      </c>
      <c r="LE479" s="347" t="s">
        <v>626</v>
      </c>
      <c r="LH479" s="350">
        <f>SUM($F$1215)</f>
        <v>51</v>
      </c>
      <c r="LI479" s="19" t="s">
        <v>69</v>
      </c>
      <c r="LJ479" s="12">
        <f>LH479*1.1</f>
        <v>56.1</v>
      </c>
      <c r="LK479" s="12"/>
      <c r="LL479" s="21"/>
      <c r="LM479" s="19" t="s">
        <v>109</v>
      </c>
      <c r="LN479" s="347" t="s">
        <v>742</v>
      </c>
      <c r="LQ479" s="350">
        <f>SUM($F$1423)</f>
        <v>14</v>
      </c>
      <c r="LR479" s="19" t="s">
        <v>69</v>
      </c>
      <c r="LS479" s="12">
        <f>LQ479*1.1</f>
        <v>15.400000000000002</v>
      </c>
      <c r="LT479" s="12"/>
      <c r="LU479" s="21"/>
      <c r="LV479" s="19" t="s">
        <v>109</v>
      </c>
      <c r="LW479" s="347" t="s">
        <v>1766</v>
      </c>
      <c r="LZ479" s="350">
        <f>SUM($F$1439)</f>
        <v>59</v>
      </c>
      <c r="MA479" s="19" t="s">
        <v>69</v>
      </c>
      <c r="MB479" s="12">
        <f>LZ479*1.1</f>
        <v>64.900000000000006</v>
      </c>
      <c r="MC479" s="12"/>
      <c r="MD479" s="21"/>
      <c r="ME479" s="19" t="s">
        <v>109</v>
      </c>
      <c r="MF479" s="347" t="s">
        <v>1422</v>
      </c>
      <c r="MI479" s="350">
        <f>SUM($F$1651)</f>
        <v>74</v>
      </c>
      <c r="MJ479" s="19" t="s">
        <v>69</v>
      </c>
      <c r="MK479" s="12">
        <f>MI479*1.1</f>
        <v>81.400000000000006</v>
      </c>
      <c r="ML479" s="12"/>
      <c r="MM479" s="21"/>
      <c r="MN479" s="19" t="s">
        <v>109</v>
      </c>
      <c r="MO479" s="347" t="s">
        <v>971</v>
      </c>
      <c r="MR479" s="350">
        <f>SUM($F$1367)</f>
        <v>54</v>
      </c>
      <c r="MS479" s="19" t="s">
        <v>69</v>
      </c>
      <c r="MT479" s="12">
        <f>MR479*1.1</f>
        <v>59.400000000000006</v>
      </c>
      <c r="MU479" s="12"/>
      <c r="MV479" s="21"/>
      <c r="MW479" s="19" t="s">
        <v>109</v>
      </c>
      <c r="MX479" s="347" t="s">
        <v>707</v>
      </c>
      <c r="NA479" s="350">
        <f>SUM($F$1699)</f>
        <v>80</v>
      </c>
      <c r="NB479" s="19" t="s">
        <v>69</v>
      </c>
      <c r="NC479" s="12">
        <f>NA479*1.1</f>
        <v>88</v>
      </c>
      <c r="ND479" s="12"/>
      <c r="NE479" s="21"/>
      <c r="NF479" s="19" t="s">
        <v>109</v>
      </c>
      <c r="NG479" s="347" t="s">
        <v>656</v>
      </c>
      <c r="NJ479" s="350">
        <f>SUM($F$1593)</f>
        <v>5</v>
      </c>
      <c r="NK479" s="19" t="s">
        <v>69</v>
      </c>
      <c r="NL479" s="12">
        <f>NJ479*1.1</f>
        <v>5.5</v>
      </c>
      <c r="NM479" s="12"/>
      <c r="NN479" s="21"/>
      <c r="NO479" s="19" t="s">
        <v>109</v>
      </c>
      <c r="NP479" s="347" t="s">
        <v>789</v>
      </c>
      <c r="NS479" s="350">
        <f>SUM($F$1000)</f>
        <v>16</v>
      </c>
      <c r="NT479" s="19" t="s">
        <v>69</v>
      </c>
      <c r="NU479" s="12">
        <f>NS479*1.1</f>
        <v>17.600000000000001</v>
      </c>
      <c r="NV479" s="12"/>
      <c r="NW479" s="21"/>
      <c r="NX479" s="19" t="s">
        <v>109</v>
      </c>
      <c r="NY479" s="347" t="s">
        <v>922</v>
      </c>
      <c r="OB479" s="350">
        <f>SUM($F$892)</f>
        <v>51</v>
      </c>
      <c r="OC479" s="19" t="s">
        <v>69</v>
      </c>
      <c r="OD479" s="12">
        <f>OB479*1.1</f>
        <v>56.1</v>
      </c>
      <c r="OE479" s="12"/>
      <c r="OF479" s="21"/>
      <c r="OG479" s="19" t="s">
        <v>109</v>
      </c>
      <c r="OH479" s="347" t="s">
        <v>538</v>
      </c>
      <c r="OK479" s="350">
        <f>SUM($F$911)</f>
        <v>0</v>
      </c>
      <c r="OL479" s="19" t="s">
        <v>69</v>
      </c>
      <c r="OM479" s="12">
        <f>OK479*1.1</f>
        <v>0</v>
      </c>
      <c r="ON479" s="12"/>
      <c r="OO479" s="21"/>
      <c r="OP479" s="19" t="s">
        <v>109</v>
      </c>
      <c r="OQ479" s="347" t="s">
        <v>538</v>
      </c>
      <c r="OT479" s="350">
        <f>SUM($F$911)</f>
        <v>0</v>
      </c>
      <c r="OU479" s="19" t="s">
        <v>69</v>
      </c>
      <c r="OV479" s="12">
        <f>OT479*1.1</f>
        <v>0</v>
      </c>
      <c r="OW479" s="12"/>
      <c r="OX479" s="21"/>
      <c r="OY479" s="19" t="s">
        <v>109</v>
      </c>
      <c r="OZ479" s="347" t="s">
        <v>922</v>
      </c>
      <c r="PC479" s="350">
        <f>SUM($F$892)</f>
        <v>51</v>
      </c>
      <c r="PD479" s="19" t="s">
        <v>69</v>
      </c>
      <c r="PE479" s="12">
        <f>PC479*1.1</f>
        <v>56.1</v>
      </c>
      <c r="PF479" s="12"/>
      <c r="PG479" s="21"/>
      <c r="PH479" s="19" t="s">
        <v>109</v>
      </c>
      <c r="PI479" s="347" t="s">
        <v>1774</v>
      </c>
      <c r="PL479" s="350">
        <f>SUM($F$1446)</f>
        <v>10</v>
      </c>
      <c r="PM479" s="19" t="s">
        <v>69</v>
      </c>
      <c r="PN479" s="12">
        <f>PL479*1.1</f>
        <v>11</v>
      </c>
      <c r="PO479" s="12"/>
      <c r="PP479" s="21"/>
      <c r="PQ479" s="19" t="s">
        <v>109</v>
      </c>
      <c r="PR479" s="347" t="s">
        <v>851</v>
      </c>
      <c r="PU479" s="350">
        <f>SUM($F$1588)</f>
        <v>62</v>
      </c>
      <c r="PV479" s="19" t="s">
        <v>69</v>
      </c>
      <c r="PW479" s="12">
        <f>PU479*1.1</f>
        <v>68.2</v>
      </c>
      <c r="PX479" s="12"/>
      <c r="PY479" s="21"/>
      <c r="PZ479" s="19" t="s">
        <v>109</v>
      </c>
      <c r="QA479" s="325" t="s">
        <v>189</v>
      </c>
      <c r="QD479" s="364" t="s">
        <v>189</v>
      </c>
      <c r="QE479" s="19" t="s">
        <v>69</v>
      </c>
      <c r="QF479" s="364" t="s">
        <v>189</v>
      </c>
      <c r="QG479" s="12"/>
      <c r="QH479" s="21"/>
      <c r="QI479" s="19" t="s">
        <v>109</v>
      </c>
      <c r="QJ479" s="347" t="s">
        <v>1198</v>
      </c>
      <c r="QM479" s="350">
        <f>SUM($F$1596)</f>
        <v>1</v>
      </c>
      <c r="QN479" s="19" t="s">
        <v>69</v>
      </c>
      <c r="QO479" s="12">
        <f>QM479*1.1</f>
        <v>1.1000000000000001</v>
      </c>
      <c r="QP479" s="12"/>
      <c r="QQ479" s="21"/>
      <c r="QR479" s="19" t="s">
        <v>109</v>
      </c>
      <c r="QS479" s="368" t="s">
        <v>626</v>
      </c>
      <c r="QV479" s="350">
        <f>SUM($F$1215)</f>
        <v>51</v>
      </c>
      <c r="QW479" s="19" t="s">
        <v>69</v>
      </c>
      <c r="QX479" s="12">
        <f>QV479*1.1</f>
        <v>56.1</v>
      </c>
      <c r="QY479" s="12"/>
      <c r="QZ479" s="21"/>
      <c r="RA479" s="19" t="s">
        <v>109</v>
      </c>
      <c r="RB479" s="347" t="s">
        <v>1217</v>
      </c>
      <c r="RE479" s="350">
        <f>SUM($F$1384)</f>
        <v>2</v>
      </c>
      <c r="RF479" s="19" t="s">
        <v>69</v>
      </c>
      <c r="RG479" s="12">
        <f>RE479*1.1</f>
        <v>2.2000000000000002</v>
      </c>
      <c r="RH479" s="12"/>
      <c r="RI479" s="21"/>
      <c r="RJ479" s="19" t="s">
        <v>109</v>
      </c>
      <c r="RK479" s="347" t="s">
        <v>789</v>
      </c>
      <c r="RN479" s="350">
        <f>SUM($F$1000)</f>
        <v>16</v>
      </c>
      <c r="RO479" s="19" t="s">
        <v>69</v>
      </c>
      <c r="RP479" s="12">
        <f>RN479*1.1</f>
        <v>17.600000000000001</v>
      </c>
      <c r="RQ479" s="12"/>
      <c r="RR479" s="21"/>
      <c r="RS479" s="19" t="s">
        <v>109</v>
      </c>
      <c r="RT479" s="325" t="s">
        <v>189</v>
      </c>
      <c r="RW479" s="364" t="s">
        <v>189</v>
      </c>
      <c r="RX479" s="19" t="s">
        <v>69</v>
      </c>
      <c r="RY479" s="364" t="s">
        <v>189</v>
      </c>
      <c r="SA479" s="316"/>
      <c r="SB479" s="19" t="s">
        <v>109</v>
      </c>
      <c r="SC479" s="325" t="s">
        <v>189</v>
      </c>
      <c r="SF479" s="364" t="s">
        <v>189</v>
      </c>
      <c r="SG479" s="19" t="s">
        <v>69</v>
      </c>
      <c r="SH479" s="364" t="s">
        <v>189</v>
      </c>
      <c r="SJ479" s="316"/>
      <c r="SK479" s="19" t="s">
        <v>109</v>
      </c>
      <c r="SL479" s="325" t="s">
        <v>189</v>
      </c>
      <c r="SO479" s="364" t="s">
        <v>189</v>
      </c>
      <c r="SP479" s="19" t="s">
        <v>69</v>
      </c>
      <c r="SQ479" s="364" t="s">
        <v>189</v>
      </c>
      <c r="SS479" s="316"/>
      <c r="ST479" s="19" t="s">
        <v>109</v>
      </c>
      <c r="SU479" s="325" t="s">
        <v>189</v>
      </c>
      <c r="SX479" s="364" t="s">
        <v>189</v>
      </c>
      <c r="SY479" s="19" t="s">
        <v>69</v>
      </c>
      <c r="SZ479" s="364" t="s">
        <v>189</v>
      </c>
      <c r="TB479" s="316"/>
      <c r="TC479" s="19" t="s">
        <v>109</v>
      </c>
      <c r="TD479" s="347" t="s">
        <v>834</v>
      </c>
      <c r="TG479" s="350">
        <f>SUM($F$558)</f>
        <v>2</v>
      </c>
      <c r="TH479" s="19" t="s">
        <v>69</v>
      </c>
      <c r="TI479" s="12">
        <f>TG479*1.1</f>
        <v>2.2000000000000002</v>
      </c>
      <c r="TK479" s="316"/>
      <c r="TL479" s="19" t="s">
        <v>109</v>
      </c>
      <c r="TM479" s="347" t="s">
        <v>545</v>
      </c>
      <c r="TP479" s="350">
        <f>SUM($F$922)</f>
        <v>0</v>
      </c>
      <c r="TQ479" s="19" t="s">
        <v>69</v>
      </c>
      <c r="TR479" s="12">
        <f>TP479*1.1</f>
        <v>0</v>
      </c>
      <c r="TT479" s="316"/>
      <c r="TU479" s="19" t="s">
        <v>109</v>
      </c>
      <c r="TV479" s="347" t="s">
        <v>1122</v>
      </c>
      <c r="TY479" s="350">
        <f>SUM($F$1590)</f>
        <v>110</v>
      </c>
      <c r="TZ479" s="19" t="s">
        <v>69</v>
      </c>
      <c r="UA479" s="12">
        <f>TY479*1.1</f>
        <v>121.00000000000001</v>
      </c>
      <c r="UC479" s="316"/>
      <c r="UD479" s="19" t="s">
        <v>109</v>
      </c>
      <c r="UE479" s="361" t="s">
        <v>513</v>
      </c>
      <c r="UH479" s="350">
        <f>SUM($F$706)</f>
        <v>91</v>
      </c>
      <c r="UI479" s="19" t="s">
        <v>69</v>
      </c>
      <c r="UJ479" s="12">
        <f>UH479*1.1</f>
        <v>100.10000000000001</v>
      </c>
      <c r="UL479" s="316"/>
      <c r="UM479" s="19" t="s">
        <v>109</v>
      </c>
      <c r="UN479" s="358" t="s">
        <v>583</v>
      </c>
      <c r="UQ479" s="350">
        <f>SUM($F$1726)</f>
        <v>6</v>
      </c>
      <c r="UR479" s="19" t="s">
        <v>69</v>
      </c>
      <c r="US479" s="12">
        <f>UQ479*1.1</f>
        <v>6.6000000000000005</v>
      </c>
      <c r="UU479" s="316"/>
      <c r="UV479" s="19" t="s">
        <v>109</v>
      </c>
      <c r="UW479" s="347" t="s">
        <v>583</v>
      </c>
      <c r="UZ479" s="350">
        <f>SUM($F$1726)</f>
        <v>6</v>
      </c>
      <c r="VA479" s="19" t="s">
        <v>69</v>
      </c>
      <c r="VB479" s="12">
        <f>UZ479*1.1</f>
        <v>6.6000000000000005</v>
      </c>
      <c r="VD479" s="316"/>
      <c r="VE479" s="19" t="s">
        <v>109</v>
      </c>
      <c r="VF479" s="347" t="s">
        <v>707</v>
      </c>
      <c r="VI479" s="350">
        <f>SUM($F$1699)</f>
        <v>80</v>
      </c>
      <c r="VJ479" s="19" t="s">
        <v>69</v>
      </c>
      <c r="VK479" s="12">
        <f>VI479*1.1</f>
        <v>88</v>
      </c>
      <c r="VM479" s="316"/>
      <c r="VN479" s="19" t="s">
        <v>109</v>
      </c>
      <c r="VO479" s="325" t="s">
        <v>889</v>
      </c>
      <c r="VR479" s="350">
        <f>SUM($F$1316)</f>
        <v>5</v>
      </c>
      <c r="VS479" s="19" t="s">
        <v>69</v>
      </c>
      <c r="VT479" s="12">
        <f>VR479*1.1</f>
        <v>5.5</v>
      </c>
      <c r="VV479" s="316"/>
      <c r="VW479" s="19" t="s">
        <v>109</v>
      </c>
      <c r="VX479" s="347" t="s">
        <v>707</v>
      </c>
      <c r="WA479" s="350">
        <f>SUM($F$1699)</f>
        <v>80</v>
      </c>
      <c r="WB479" s="19" t="s">
        <v>69</v>
      </c>
      <c r="WC479" s="12">
        <f>WA479*1.1</f>
        <v>88</v>
      </c>
      <c r="WE479" s="316"/>
      <c r="WF479" s="19" t="s">
        <v>109</v>
      </c>
      <c r="WG479" s="347" t="s">
        <v>625</v>
      </c>
      <c r="WJ479" s="350">
        <f>SUM($F$1241)</f>
        <v>239</v>
      </c>
      <c r="WK479" s="19" t="s">
        <v>69</v>
      </c>
      <c r="WL479" s="12">
        <f>WJ479*1.1</f>
        <v>262.90000000000003</v>
      </c>
      <c r="WN479" s="316"/>
      <c r="WO479" s="19" t="s">
        <v>109</v>
      </c>
      <c r="WP479" s="347" t="s">
        <v>1200</v>
      </c>
      <c r="WS479" s="350">
        <f>SUM($F$1200)</f>
        <v>0</v>
      </c>
      <c r="WT479" s="19" t="s">
        <v>69</v>
      </c>
      <c r="WU479" s="12">
        <f>WS479*1.1</f>
        <v>0</v>
      </c>
      <c r="WW479" s="316"/>
      <c r="WX479" s="19" t="s">
        <v>109</v>
      </c>
      <c r="WY479" s="347" t="s">
        <v>529</v>
      </c>
      <c r="XB479" s="350">
        <f>SUM($F$787)</f>
        <v>192</v>
      </c>
      <c r="XC479" s="19" t="s">
        <v>69</v>
      </c>
      <c r="XD479" s="12">
        <f>XB479*1.1</f>
        <v>211.20000000000002</v>
      </c>
      <c r="XF479" s="316"/>
      <c r="XG479" s="19" t="s">
        <v>109</v>
      </c>
      <c r="XH479" s="347" t="s">
        <v>1957</v>
      </c>
      <c r="XK479" s="350">
        <f>SUM($F$1638)</f>
        <v>28</v>
      </c>
      <c r="XL479" s="19" t="s">
        <v>69</v>
      </c>
      <c r="XM479" s="12">
        <f>XK479*1.1</f>
        <v>30.800000000000004</v>
      </c>
      <c r="XO479" s="316"/>
      <c r="XP479" s="19" t="s">
        <v>109</v>
      </c>
      <c r="XQ479" s="325" t="s">
        <v>1926</v>
      </c>
      <c r="XT479" s="350">
        <f>SUM($F$1214)</f>
        <v>5</v>
      </c>
      <c r="XU479" s="19" t="s">
        <v>69</v>
      </c>
      <c r="XV479" s="12">
        <f>XT479*1.1</f>
        <v>5.5</v>
      </c>
      <c r="XX479" s="316"/>
      <c r="XY479" s="19" t="s">
        <v>109</v>
      </c>
      <c r="XZ479" s="347" t="s">
        <v>1072</v>
      </c>
      <c r="YC479" s="350">
        <f>SUM($F$1185)</f>
        <v>4</v>
      </c>
      <c r="YD479" s="19" t="s">
        <v>69</v>
      </c>
      <c r="YE479" s="12">
        <f>YC479*1.1</f>
        <v>4.4000000000000004</v>
      </c>
      <c r="YG479" s="316"/>
      <c r="YH479" s="19" t="s">
        <v>109</v>
      </c>
      <c r="YI479" s="366" t="s">
        <v>513</v>
      </c>
      <c r="YL479" s="350">
        <f>SUM($F$706)</f>
        <v>91</v>
      </c>
      <c r="YM479" s="19" t="s">
        <v>69</v>
      </c>
      <c r="YN479" s="12">
        <f>YL479*1.1</f>
        <v>100.10000000000001</v>
      </c>
      <c r="YP479" s="316"/>
      <c r="YQ479" s="19" t="s">
        <v>109</v>
      </c>
      <c r="YR479" s="347" t="s">
        <v>583</v>
      </c>
      <c r="YU479" s="350">
        <f>SUM($F$1726)</f>
        <v>6</v>
      </c>
      <c r="YV479" s="19" t="s">
        <v>69</v>
      </c>
      <c r="YW479" s="12">
        <f>YU479*1.1</f>
        <v>6.6000000000000005</v>
      </c>
      <c r="YY479" s="316"/>
      <c r="YZ479" s="19" t="s">
        <v>109</v>
      </c>
      <c r="ZA479" s="347" t="s">
        <v>645</v>
      </c>
      <c r="ZD479" s="350">
        <f>SUM($F$507)</f>
        <v>52</v>
      </c>
      <c r="ZE479" s="19" t="s">
        <v>69</v>
      </c>
      <c r="ZF479" s="12">
        <f>ZD479*1.1</f>
        <v>57.2</v>
      </c>
      <c r="ZH479" s="316"/>
      <c r="ZI479" s="19" t="s">
        <v>109</v>
      </c>
      <c r="ZJ479" s="347" t="s">
        <v>538</v>
      </c>
      <c r="ZM479" s="350">
        <f>SUM($F$911)</f>
        <v>0</v>
      </c>
      <c r="ZN479" s="19" t="s">
        <v>69</v>
      </c>
      <c r="ZO479" s="12">
        <f>ZM479*1.1</f>
        <v>0</v>
      </c>
      <c r="ZQ479" s="316"/>
      <c r="ZR479" s="19" t="s">
        <v>109</v>
      </c>
      <c r="ZS479" s="347" t="s">
        <v>707</v>
      </c>
      <c r="ZV479" s="350">
        <f>SUM($F$1699)</f>
        <v>80</v>
      </c>
      <c r="ZW479" s="19" t="s">
        <v>69</v>
      </c>
      <c r="ZX479" s="12">
        <f>ZV479*1.1</f>
        <v>88</v>
      </c>
      <c r="ZZ479" s="316"/>
      <c r="AAA479" s="394"/>
      <c r="AAB479" s="341"/>
      <c r="AAC479" s="395"/>
      <c r="AAD479" s="395"/>
      <c r="AAE479" s="396"/>
      <c r="AAF479" s="394"/>
      <c r="AAG479" s="267"/>
      <c r="AAH479" s="395"/>
      <c r="AAI479" s="395"/>
      <c r="AAJ479" s="394"/>
      <c r="AAK479" s="341"/>
      <c r="AAL479" s="395"/>
      <c r="AAM479" s="395"/>
      <c r="AAN479" s="396"/>
      <c r="AAO479" s="394"/>
      <c r="AAP479" s="267"/>
      <c r="AAQ479" s="395"/>
      <c r="AAR479" s="395"/>
      <c r="AAS479" s="394"/>
      <c r="AAT479" s="341"/>
      <c r="AAU479" s="395"/>
      <c r="AAV479" s="395"/>
      <c r="AAW479" s="396"/>
      <c r="AAX479" s="394"/>
      <c r="AAY479" s="267"/>
      <c r="AAZ479" s="395"/>
      <c r="ABA479" s="395"/>
      <c r="ABB479" s="394"/>
      <c r="ABC479" s="341"/>
      <c r="ABD479" s="395"/>
      <c r="ABE479" s="395"/>
      <c r="ABF479" s="396"/>
      <c r="ABG479" s="394"/>
      <c r="ABH479" s="267"/>
      <c r="ABI479" s="395"/>
      <c r="ABJ479" s="395"/>
      <c r="ABK479" s="394"/>
      <c r="ABL479" s="341"/>
      <c r="ABM479" s="395"/>
      <c r="ABN479" s="395"/>
      <c r="ABO479" s="396"/>
      <c r="ABP479" s="394"/>
      <c r="ABQ479" s="267"/>
      <c r="ABR479" s="395"/>
      <c r="ABS479" s="395"/>
      <c r="ABT479" s="394"/>
      <c r="ABU479" s="341"/>
      <c r="ABV479" s="395"/>
      <c r="ABW479" s="395"/>
      <c r="ABX479" s="396"/>
      <c r="ABY479" s="394"/>
      <c r="ABZ479" s="267"/>
      <c r="ACA479" s="395"/>
      <c r="ACB479" s="395"/>
      <c r="ACC479" s="394"/>
      <c r="ACD479" s="341"/>
      <c r="ACE479" s="395"/>
      <c r="ACF479" s="395"/>
      <c r="ACG479" s="396"/>
      <c r="ACH479" s="394"/>
      <c r="ACI479" s="267"/>
      <c r="ACJ479" s="395"/>
      <c r="ACK479" s="395"/>
      <c r="ACL479" s="394"/>
      <c r="ACM479" s="341"/>
      <c r="ACN479" s="395"/>
      <c r="ACO479" s="395"/>
      <c r="ACP479" s="396"/>
      <c r="ACQ479" s="394"/>
      <c r="ACR479" s="267"/>
      <c r="ACS479" s="395"/>
      <c r="ACT479" s="395"/>
      <c r="ACU479" s="394"/>
      <c r="ACV479" s="341"/>
      <c r="ACW479" s="395"/>
      <c r="ACX479" s="395"/>
      <c r="ACY479" s="396"/>
      <c r="ACZ479" s="394"/>
      <c r="ADA479" s="267"/>
      <c r="ADB479" s="395"/>
      <c r="ADC479" s="395"/>
      <c r="ADD479" s="394"/>
      <c r="ADE479" s="341"/>
      <c r="ADF479" s="395"/>
      <c r="ADG479" s="395"/>
      <c r="ADH479" s="396"/>
      <c r="ADI479" s="394"/>
      <c r="ADJ479" s="267"/>
      <c r="ADK479" s="395"/>
      <c r="ADL479" s="395"/>
      <c r="ADM479" s="394"/>
      <c r="ADN479" s="341"/>
      <c r="ADO479" s="395"/>
      <c r="ADP479" s="395"/>
      <c r="ADQ479" s="396"/>
      <c r="ADR479" s="394"/>
      <c r="ADS479" s="267"/>
      <c r="ADT479" s="395"/>
      <c r="ADU479" s="395"/>
      <c r="ADV479" s="394"/>
      <c r="ADW479" s="341"/>
      <c r="ADX479" s="395"/>
      <c r="ADY479" s="395"/>
      <c r="ADZ479" s="396"/>
      <c r="AEA479" s="394"/>
      <c r="AEB479" s="267"/>
      <c r="AEC479" s="395"/>
      <c r="AED479" s="395"/>
    </row>
    <row r="480" spans="1:810" s="20" customFormat="1" ht="15">
      <c r="A480" s="19"/>
      <c r="B480" s="348"/>
      <c r="D480" s="19"/>
      <c r="E480" s="19"/>
      <c r="F480" s="19"/>
      <c r="G480" s="12"/>
      <c r="H480" s="12">
        <f>SUM(G475:G479)</f>
        <v>251</v>
      </c>
      <c r="I480" s="21"/>
      <c r="J480" s="19"/>
      <c r="K480" s="348"/>
      <c r="N480" s="19"/>
      <c r="O480" s="19"/>
      <c r="P480" s="12"/>
      <c r="Q480" s="12">
        <f>SUM(P475:P479)</f>
        <v>165.9</v>
      </c>
      <c r="R480" s="21"/>
      <c r="S480" s="19"/>
      <c r="T480" s="348"/>
      <c r="W480" s="19"/>
      <c r="X480" s="19"/>
      <c r="Y480" s="12"/>
      <c r="Z480" s="12">
        <f>SUM(Y475:Y479)</f>
        <v>699.30000000000007</v>
      </c>
      <c r="AA480" s="21"/>
      <c r="AB480" s="19"/>
      <c r="AC480" s="348"/>
      <c r="AF480" s="19"/>
      <c r="AG480" s="19"/>
      <c r="AH480" s="12"/>
      <c r="AI480" s="12">
        <f>SUM(AH475:AH479)</f>
        <v>437.40000000000003</v>
      </c>
      <c r="AJ480" s="21"/>
      <c r="AK480" s="19"/>
      <c r="AL480" s="348"/>
      <c r="AO480" s="19"/>
      <c r="AP480" s="19"/>
      <c r="AQ480" s="12"/>
      <c r="AR480" s="12">
        <f>SUM(AQ475:AQ479)</f>
        <v>798.1</v>
      </c>
      <c r="AS480" s="21"/>
      <c r="AT480" s="19"/>
      <c r="AU480" s="348"/>
      <c r="AX480" s="19"/>
      <c r="AY480" s="19"/>
      <c r="AZ480" s="12"/>
      <c r="BA480" s="12">
        <f>SUM(AZ475:AZ479)</f>
        <v>475.3</v>
      </c>
      <c r="BB480" s="21"/>
      <c r="BC480" s="19"/>
      <c r="BD480" s="116"/>
      <c r="BG480" s="19"/>
      <c r="BH480" s="19"/>
      <c r="BI480" s="12"/>
      <c r="BJ480" s="12">
        <f>SUM(BI475:BI479)</f>
        <v>283.89999999999998</v>
      </c>
      <c r="BK480" s="21"/>
      <c r="BL480" s="19"/>
      <c r="BM480" s="348"/>
      <c r="BP480" s="19"/>
      <c r="BQ480" s="19"/>
      <c r="BR480" s="12"/>
      <c r="BS480" s="12">
        <f>SUM(BR475:BR479)</f>
        <v>573.5</v>
      </c>
      <c r="BT480" s="21"/>
      <c r="BU480" s="19"/>
      <c r="BV480" s="348"/>
      <c r="BY480" s="19"/>
      <c r="BZ480" s="19"/>
      <c r="CA480" s="12"/>
      <c r="CB480" s="12">
        <f>SUM(CA475:CA479)</f>
        <v>265.7</v>
      </c>
      <c r="CC480" s="21"/>
      <c r="CD480" s="19"/>
      <c r="CE480" s="348"/>
      <c r="CH480" s="19"/>
      <c r="CI480" s="19"/>
      <c r="CJ480" s="12"/>
      <c r="CK480" s="12">
        <f>SUM(CJ475:CJ479)</f>
        <v>560.79999999999995</v>
      </c>
      <c r="CL480" s="21"/>
      <c r="CM480" s="19"/>
      <c r="CN480" s="348"/>
      <c r="CQ480" s="19"/>
      <c r="CR480" s="19"/>
      <c r="CS480" s="12"/>
      <c r="CT480" s="12">
        <f>SUM(CS475:CS479)</f>
        <v>1377</v>
      </c>
      <c r="CU480" s="21"/>
      <c r="CV480" s="19"/>
      <c r="CW480" s="348"/>
      <c r="CZ480" s="19"/>
      <c r="DA480" s="19"/>
      <c r="DB480" s="12"/>
      <c r="DC480" s="12">
        <f>SUM(DB475:DB479)</f>
        <v>462.3</v>
      </c>
      <c r="DD480" s="21"/>
      <c r="DE480" s="19"/>
      <c r="DF480" s="348"/>
      <c r="DI480" s="19"/>
      <c r="DJ480" s="19"/>
      <c r="DK480" s="12"/>
      <c r="DL480" s="12">
        <f>SUM(DK475:DK479)</f>
        <v>413.7</v>
      </c>
      <c r="DM480" s="21"/>
      <c r="DN480" s="19"/>
      <c r="DO480" s="348"/>
      <c r="DR480" s="19"/>
      <c r="DS480" s="19"/>
      <c r="DT480" s="12"/>
      <c r="DU480" s="12">
        <f>SUM(DT475:DT479)</f>
        <v>214.3</v>
      </c>
      <c r="DV480" s="21"/>
      <c r="DW480" s="19"/>
      <c r="DX480" s="348"/>
      <c r="EA480" s="19"/>
      <c r="EB480" s="19"/>
      <c r="EC480" s="12"/>
      <c r="ED480" s="12">
        <f>SUM(EC475:EC479)</f>
        <v>421.29999999999995</v>
      </c>
      <c r="EE480" s="21"/>
      <c r="EF480" s="19"/>
      <c r="EG480" s="348"/>
      <c r="EJ480" s="19"/>
      <c r="EK480" s="19"/>
      <c r="EL480" s="12"/>
      <c r="EM480" s="12">
        <f>SUM(EL475:EL479)</f>
        <v>1315.4999999999998</v>
      </c>
      <c r="EN480" s="21"/>
      <c r="EO480" s="19"/>
      <c r="EP480" s="348"/>
      <c r="ES480" s="19"/>
      <c r="ET480" s="19"/>
      <c r="EU480" s="12"/>
      <c r="EV480" s="12">
        <f>SUM(EU475:EU479)</f>
        <v>232.5</v>
      </c>
      <c r="EW480" s="21"/>
      <c r="EX480" s="19"/>
      <c r="EY480" s="369"/>
      <c r="FB480" s="19"/>
      <c r="FC480" s="19"/>
      <c r="FD480" s="12"/>
      <c r="FE480" s="12">
        <f>SUM(FD475:FD479)</f>
        <v>322.89999999999998</v>
      </c>
      <c r="FF480" s="21"/>
      <c r="FG480" s="19"/>
      <c r="FH480" s="348"/>
      <c r="FK480" s="19"/>
      <c r="FL480" s="19"/>
      <c r="FM480" s="12"/>
      <c r="FN480" s="12">
        <f>SUM(FM475:FM479)</f>
        <v>256.20000000000005</v>
      </c>
      <c r="FO480" s="21"/>
      <c r="FP480" s="19"/>
      <c r="FQ480" s="348"/>
      <c r="FT480" s="19"/>
      <c r="FU480" s="19"/>
      <c r="FV480" s="12"/>
      <c r="FW480" s="12">
        <f>SUM(FV475:FV479)</f>
        <v>148.1</v>
      </c>
      <c r="FX480" s="21"/>
      <c r="FY480" s="19"/>
      <c r="FZ480" s="348"/>
      <c r="GC480" s="19"/>
      <c r="GD480" s="19"/>
      <c r="GE480" s="12"/>
      <c r="GF480" s="12">
        <f>SUM(GE475:GE479)</f>
        <v>325.39999999999998</v>
      </c>
      <c r="GG480" s="21"/>
      <c r="GH480" s="19"/>
      <c r="GI480" s="348"/>
      <c r="GL480" s="19"/>
      <c r="GM480" s="19"/>
      <c r="GN480" s="12"/>
      <c r="GO480" s="12">
        <f>SUM(GN475:GN479)</f>
        <v>666.6</v>
      </c>
      <c r="GP480" s="21"/>
      <c r="GQ480" s="19"/>
      <c r="GR480" s="348"/>
      <c r="GU480" s="19"/>
      <c r="GV480" s="19"/>
      <c r="GW480" s="12"/>
      <c r="GX480" s="12">
        <f>SUM(GW475:GW479)</f>
        <v>628.80000000000007</v>
      </c>
      <c r="GY480" s="21"/>
      <c r="GZ480" s="19"/>
      <c r="HA480" s="348"/>
      <c r="HD480" s="19"/>
      <c r="HE480" s="19"/>
      <c r="HF480" s="12"/>
      <c r="HG480" s="12">
        <f>SUM(HF475:HF479)</f>
        <v>305.2</v>
      </c>
      <c r="HH480" s="21"/>
      <c r="HI480" s="19"/>
      <c r="HJ480" s="348"/>
      <c r="HM480" s="19"/>
      <c r="HN480" s="19"/>
      <c r="HO480" s="12"/>
      <c r="HP480" s="12">
        <f>SUM(HO475:HO479)</f>
        <v>1005.3000000000001</v>
      </c>
      <c r="HQ480" s="21"/>
      <c r="HR480" s="19"/>
      <c r="HS480" s="348"/>
      <c r="HV480" s="19"/>
      <c r="HW480" s="19"/>
      <c r="HX480" s="12"/>
      <c r="HY480" s="12">
        <f>SUM(HX475:HX479)</f>
        <v>256.2</v>
      </c>
      <c r="HZ480" s="21"/>
      <c r="IA480" s="19"/>
      <c r="IB480" s="348"/>
      <c r="IE480" s="19"/>
      <c r="IF480" s="19"/>
      <c r="IG480" s="12"/>
      <c r="IH480" s="12">
        <f>SUM(IG475:IG479)</f>
        <v>485.2</v>
      </c>
      <c r="II480" s="21"/>
      <c r="IJ480" s="19"/>
      <c r="IK480" s="348"/>
      <c r="IN480" s="19"/>
      <c r="IO480" s="19"/>
      <c r="IP480" s="12"/>
      <c r="IQ480" s="12">
        <f>SUM(IP475:IP479)</f>
        <v>62.7</v>
      </c>
      <c r="IR480" s="21"/>
      <c r="IS480" s="19"/>
      <c r="IW480" s="19"/>
      <c r="IX480" s="19"/>
      <c r="IY480" s="19"/>
      <c r="IZ480" s="12">
        <f>SUM(IY475:IY479)</f>
        <v>0</v>
      </c>
      <c r="JA480" s="21"/>
      <c r="JB480" s="19"/>
      <c r="JC480" s="348"/>
      <c r="JF480" s="19"/>
      <c r="JG480" s="19"/>
      <c r="JH480" s="12"/>
      <c r="JI480" s="12">
        <f>SUM(JH475:JH479)</f>
        <v>1512.4999999999998</v>
      </c>
      <c r="JJ480" s="21"/>
      <c r="JK480" s="19"/>
      <c r="JL480" s="348"/>
      <c r="JO480" s="19"/>
      <c r="JP480" s="19"/>
      <c r="JQ480" s="12"/>
      <c r="JR480" s="12">
        <f>SUM(JQ475:JQ479)</f>
        <v>455.79999999999995</v>
      </c>
      <c r="JS480" s="21"/>
      <c r="JT480" s="19"/>
      <c r="JU480" s="355"/>
      <c r="JX480" s="19"/>
      <c r="JY480" s="19"/>
      <c r="JZ480" s="12"/>
      <c r="KA480" s="12">
        <f>SUM(JZ475:JZ479)</f>
        <v>484</v>
      </c>
      <c r="KB480" s="21"/>
      <c r="KC480" s="19"/>
      <c r="KD480" s="348"/>
      <c r="KG480" s="19"/>
      <c r="KH480" s="19"/>
      <c r="KI480" s="12"/>
      <c r="KJ480" s="12">
        <f>SUM(KI475:KI479)</f>
        <v>1489.4</v>
      </c>
      <c r="KK480" s="21"/>
      <c r="KL480" s="19"/>
      <c r="KM480" s="348"/>
      <c r="KP480" s="19"/>
      <c r="KQ480" s="19"/>
      <c r="KR480" s="12"/>
      <c r="KS480" s="12">
        <f>SUM(KR475:KR479)</f>
        <v>284.90000000000003</v>
      </c>
      <c r="KT480" s="21"/>
      <c r="KU480" s="19"/>
      <c r="KV480" s="348"/>
      <c r="KY480" s="19"/>
      <c r="KZ480" s="19"/>
      <c r="LA480" s="12"/>
      <c r="LB480" s="12">
        <f>SUM(LA475:LA479)</f>
        <v>518.6</v>
      </c>
      <c r="LC480" s="21"/>
      <c r="LD480" s="19"/>
      <c r="LE480" s="348"/>
      <c r="LH480" s="19"/>
      <c r="LI480" s="19"/>
      <c r="LJ480" s="12"/>
      <c r="LK480" s="12">
        <f>SUM(LJ475:LJ479)</f>
        <v>516.5</v>
      </c>
      <c r="LL480" s="21"/>
      <c r="LM480" s="19"/>
      <c r="LN480" s="348"/>
      <c r="LQ480" s="19"/>
      <c r="LR480" s="19"/>
      <c r="LS480" s="12"/>
      <c r="LT480" s="12">
        <f>SUM(LS475:LS479)</f>
        <v>521.9</v>
      </c>
      <c r="LU480" s="21"/>
      <c r="LV480" s="19"/>
      <c r="LW480" s="348"/>
      <c r="LZ480" s="19"/>
      <c r="MA480" s="19"/>
      <c r="MB480" s="12"/>
      <c r="MC480" s="12">
        <f>SUM(MB475:MB479)</f>
        <v>1157.0000000000002</v>
      </c>
      <c r="MD480" s="21"/>
      <c r="ME480" s="19"/>
      <c r="MF480" s="348"/>
      <c r="MI480" s="19"/>
      <c r="MJ480" s="19"/>
      <c r="MK480" s="12"/>
      <c r="ML480" s="12">
        <f>SUM(MK475:MK479)</f>
        <v>225.6</v>
      </c>
      <c r="MM480" s="21"/>
      <c r="MN480" s="19"/>
      <c r="MO480" s="348"/>
      <c r="MR480" s="19"/>
      <c r="MS480" s="19"/>
      <c r="MT480" s="12"/>
      <c r="MU480" s="12">
        <f>SUM(MT475:MT479)</f>
        <v>1549.5</v>
      </c>
      <c r="MV480" s="21"/>
      <c r="MW480" s="19"/>
      <c r="MX480" s="348"/>
      <c r="NA480" s="19"/>
      <c r="NB480" s="19"/>
      <c r="NC480" s="12"/>
      <c r="ND480" s="12">
        <f>SUM(NC475:NC479)</f>
        <v>510</v>
      </c>
      <c r="NE480" s="21"/>
      <c r="NF480" s="19"/>
      <c r="NG480" s="348"/>
      <c r="NJ480" s="19"/>
      <c r="NK480" s="19"/>
      <c r="NL480" s="12"/>
      <c r="NM480" s="12">
        <f>SUM(NL475:NL479)</f>
        <v>227</v>
      </c>
      <c r="NN480" s="21"/>
      <c r="NO480" s="19"/>
      <c r="NP480" s="348"/>
      <c r="NS480" s="19"/>
      <c r="NT480" s="19"/>
      <c r="NU480" s="12"/>
      <c r="NV480" s="12">
        <f>SUM(NU475:NU479)</f>
        <v>422.4</v>
      </c>
      <c r="NW480" s="21"/>
      <c r="NX480" s="19"/>
      <c r="NY480" s="348"/>
      <c r="OB480" s="19"/>
      <c r="OC480" s="19"/>
      <c r="OD480" s="12"/>
      <c r="OE480" s="12">
        <f>SUM(OD475:OD479)</f>
        <v>390.20000000000005</v>
      </c>
      <c r="OF480" s="21"/>
      <c r="OG480" s="19"/>
      <c r="OH480" s="348"/>
      <c r="OK480" s="19"/>
      <c r="OL480" s="19"/>
      <c r="OM480" s="12"/>
      <c r="ON480" s="12">
        <f>SUM(OM475:OM479)</f>
        <v>296.10000000000002</v>
      </c>
      <c r="OO480" s="21"/>
      <c r="OP480" s="19"/>
      <c r="OQ480" s="348"/>
      <c r="OT480" s="19"/>
      <c r="OU480" s="19"/>
      <c r="OV480" s="12"/>
      <c r="OW480" s="12">
        <f>SUM(OV475:OV479)</f>
        <v>249.5</v>
      </c>
      <c r="OX480" s="21"/>
      <c r="OY480" s="19"/>
      <c r="OZ480" s="348"/>
      <c r="PC480" s="19"/>
      <c r="PD480" s="19"/>
      <c r="PE480" s="12"/>
      <c r="PF480" s="12">
        <f>SUM(PE475:PE479)</f>
        <v>262.10000000000002</v>
      </c>
      <c r="PG480" s="21"/>
      <c r="PH480" s="19"/>
      <c r="PI480" s="348"/>
      <c r="PL480" s="19"/>
      <c r="PM480" s="19"/>
      <c r="PN480" s="12"/>
      <c r="PO480" s="12">
        <f>SUM(PN475:PN479)</f>
        <v>227.2</v>
      </c>
      <c r="PP480" s="21"/>
      <c r="PQ480" s="19"/>
      <c r="PR480" s="348"/>
      <c r="PU480" s="19"/>
      <c r="PV480" s="19"/>
      <c r="PW480" s="12"/>
      <c r="PX480" s="12">
        <f>SUM(PW475:PW479)</f>
        <v>180.5</v>
      </c>
      <c r="PY480" s="21"/>
      <c r="PZ480" s="19"/>
      <c r="QD480" s="19"/>
      <c r="QE480" s="19"/>
      <c r="QF480" s="19"/>
      <c r="QG480" s="12">
        <f>SUM(QF475:QF479)</f>
        <v>0</v>
      </c>
      <c r="QH480" s="21"/>
      <c r="QI480" s="19"/>
      <c r="QJ480" s="348"/>
      <c r="QM480" s="19"/>
      <c r="QN480" s="19"/>
      <c r="QO480" s="12"/>
      <c r="QP480" s="12">
        <f>SUM(QO475:QO479)</f>
        <v>1204.6999999999998</v>
      </c>
      <c r="QQ480" s="21"/>
      <c r="QR480" s="19"/>
      <c r="QS480" s="369"/>
      <c r="QV480" s="19"/>
      <c r="QW480" s="19"/>
      <c r="QX480" s="12"/>
      <c r="QY480" s="12">
        <f>SUM(QX475:QX479)</f>
        <v>69.400000000000006</v>
      </c>
      <c r="QZ480" s="21"/>
      <c r="RA480" s="19"/>
      <c r="RB480" s="348"/>
      <c r="RE480" s="19"/>
      <c r="RF480" s="19"/>
      <c r="RG480" s="12"/>
      <c r="RH480" s="12">
        <f>SUM(RG475:RG479)</f>
        <v>232.5</v>
      </c>
      <c r="RI480" s="21"/>
      <c r="RJ480" s="19"/>
      <c r="RK480" s="348"/>
      <c r="RN480" s="19"/>
      <c r="RO480" s="19"/>
      <c r="RP480" s="12"/>
      <c r="RQ480" s="12">
        <f>SUM(RP475:RP479)</f>
        <v>303.80000000000007</v>
      </c>
      <c r="RR480" s="21"/>
      <c r="RS480" s="19"/>
      <c r="RW480" s="19"/>
      <c r="RX480" s="19"/>
      <c r="RY480" s="19"/>
      <c r="RZ480" s="12">
        <f>SUM(RY475:RY479)</f>
        <v>0</v>
      </c>
      <c r="SA480" s="316"/>
      <c r="SB480" s="19"/>
      <c r="SF480" s="19"/>
      <c r="SG480" s="19"/>
      <c r="SH480" s="19"/>
      <c r="SI480" s="12">
        <f>SUM(SH475:SH479)</f>
        <v>0</v>
      </c>
      <c r="SJ480" s="316"/>
      <c r="SK480" s="19"/>
      <c r="SO480" s="19"/>
      <c r="SP480" s="19"/>
      <c r="SQ480" s="19"/>
      <c r="SR480" s="12">
        <f>SUM(SQ475:SQ479)</f>
        <v>0</v>
      </c>
      <c r="SS480" s="316"/>
      <c r="ST480" s="19"/>
      <c r="SX480" s="19"/>
      <c r="SY480" s="19"/>
      <c r="SZ480" s="19"/>
      <c r="TA480" s="12">
        <f>SUM(SZ475:SZ479)</f>
        <v>0</v>
      </c>
      <c r="TB480" s="316"/>
      <c r="TC480" s="19"/>
      <c r="TD480" s="348"/>
      <c r="TG480" s="19"/>
      <c r="TJ480" s="12">
        <f>SUM(TI475:TI479)</f>
        <v>126.7</v>
      </c>
      <c r="TK480" s="316"/>
      <c r="TL480" s="19"/>
      <c r="TM480" s="348"/>
      <c r="TP480" s="19"/>
      <c r="TS480" s="12">
        <f>SUM(TR475:TR479)</f>
        <v>120.39999999999999</v>
      </c>
      <c r="TT480" s="316"/>
      <c r="TU480" s="19"/>
      <c r="TV480" s="348"/>
      <c r="TY480" s="19"/>
      <c r="UB480" s="12">
        <f>SUM(UA475:UA479)</f>
        <v>152.10000000000002</v>
      </c>
      <c r="UC480" s="316"/>
      <c r="UD480" s="19"/>
      <c r="UE480" s="360"/>
      <c r="UH480" s="19"/>
      <c r="UK480" s="12">
        <f>SUM(UJ475:UJ479)</f>
        <v>143.4</v>
      </c>
      <c r="UL480" s="316"/>
      <c r="UM480" s="19"/>
      <c r="UN480" s="359"/>
      <c r="UQ480" s="19"/>
      <c r="UT480" s="12">
        <f>SUM(US475:US479)</f>
        <v>492.90000000000003</v>
      </c>
      <c r="UU480" s="316"/>
      <c r="UV480" s="19"/>
      <c r="UW480" s="348"/>
      <c r="UZ480" s="19"/>
      <c r="VC480" s="12">
        <f>SUM(VB475:VB479)</f>
        <v>32.1</v>
      </c>
      <c r="VD480" s="316"/>
      <c r="VE480" s="19"/>
      <c r="VF480" s="348"/>
      <c r="VI480" s="19"/>
      <c r="VL480" s="12">
        <f>SUM(VK475:VK479)</f>
        <v>440.4</v>
      </c>
      <c r="VM480" s="316"/>
      <c r="VN480" s="19"/>
      <c r="VR480" s="19"/>
      <c r="VU480" s="12">
        <f>SUM(VT475:VT479)</f>
        <v>177.8</v>
      </c>
      <c r="VV480" s="316"/>
      <c r="VW480" s="19"/>
      <c r="VX480" s="348"/>
      <c r="WA480" s="19"/>
      <c r="WD480" s="12">
        <f>SUM(WC475:WC479)</f>
        <v>526.20000000000005</v>
      </c>
      <c r="WE480" s="316"/>
      <c r="WF480" s="19"/>
      <c r="WG480" s="348"/>
      <c r="WJ480" s="19"/>
      <c r="WM480" s="12">
        <f>SUM(WL475:WL479)</f>
        <v>584.6</v>
      </c>
      <c r="WN480" s="316"/>
      <c r="WO480" s="19"/>
      <c r="WP480" s="348"/>
      <c r="WS480" s="19"/>
      <c r="WV480" s="12">
        <f>SUM(WU475:WU479)</f>
        <v>205.9</v>
      </c>
      <c r="WW480" s="316"/>
      <c r="WX480" s="19"/>
      <c r="WY480" s="348"/>
      <c r="XB480" s="19"/>
      <c r="XE480" s="12">
        <f>SUM(XD475:XD479)</f>
        <v>455.9</v>
      </c>
      <c r="XF480" s="316"/>
      <c r="XG480" s="19"/>
      <c r="XH480" s="348"/>
      <c r="XK480" s="19"/>
      <c r="XN480" s="12">
        <f>SUM(XM475:XM479)</f>
        <v>541.09999999999991</v>
      </c>
      <c r="XO480" s="316"/>
      <c r="XP480" s="19"/>
      <c r="XT480" s="19"/>
      <c r="XW480" s="12">
        <f>SUM(XV475:XV479)</f>
        <v>673.69999999999993</v>
      </c>
      <c r="XX480" s="316"/>
      <c r="XY480" s="19"/>
      <c r="XZ480" s="348"/>
      <c r="YC480" s="19"/>
      <c r="YF480" s="12">
        <f>SUM(YE475:YE479)</f>
        <v>507.29999999999995</v>
      </c>
      <c r="YG480" s="316"/>
      <c r="YH480" s="19"/>
      <c r="YI480" s="366"/>
      <c r="YL480" s="19"/>
      <c r="YO480" s="12">
        <f>SUM(YN475:YN479)</f>
        <v>440.8</v>
      </c>
      <c r="YP480" s="316"/>
      <c r="YQ480" s="19"/>
      <c r="YR480" s="348"/>
      <c r="YU480" s="19"/>
      <c r="YX480" s="12">
        <f>SUM(YW475:YW479)</f>
        <v>343</v>
      </c>
      <c r="YY480" s="316"/>
      <c r="YZ480" s="19"/>
      <c r="ZA480" s="348"/>
      <c r="ZD480" s="19"/>
      <c r="ZG480" s="12">
        <f>SUM(ZF475:ZF479)</f>
        <v>269.89999999999998</v>
      </c>
      <c r="ZH480" s="316"/>
      <c r="ZI480" s="19"/>
      <c r="ZJ480" s="348"/>
      <c r="ZM480" s="19"/>
      <c r="ZP480" s="12">
        <f>SUM(ZO475:ZO479)</f>
        <v>300.29999999999995</v>
      </c>
      <c r="ZQ480" s="316"/>
      <c r="ZR480" s="19"/>
      <c r="ZS480" s="348"/>
      <c r="ZV480" s="19"/>
      <c r="ZY480" s="12">
        <f>SUM(ZX475:ZX479)</f>
        <v>234.3</v>
      </c>
      <c r="ZZ480" s="316"/>
      <c r="AAA480" s="394"/>
      <c r="AAB480" s="395"/>
      <c r="AAC480" s="395"/>
      <c r="AAD480" s="395"/>
      <c r="AAE480" s="394"/>
      <c r="AAF480" s="395"/>
      <c r="AAG480" s="395"/>
      <c r="AAH480" s="267"/>
      <c r="AAI480" s="395"/>
      <c r="AAJ480" s="394"/>
      <c r="AAK480" s="395"/>
      <c r="AAL480" s="395"/>
      <c r="AAM480" s="395"/>
      <c r="AAN480" s="394"/>
      <c r="AAO480" s="395"/>
      <c r="AAP480" s="395"/>
      <c r="AAQ480" s="267"/>
      <c r="AAR480" s="395"/>
      <c r="AAS480" s="394"/>
      <c r="AAT480" s="395"/>
      <c r="AAU480" s="395"/>
      <c r="AAV480" s="395"/>
      <c r="AAW480" s="394"/>
      <c r="AAX480" s="395"/>
      <c r="AAY480" s="395"/>
      <c r="AAZ480" s="267"/>
      <c r="ABA480" s="395"/>
      <c r="ABB480" s="394"/>
      <c r="ABC480" s="395"/>
      <c r="ABD480" s="395"/>
      <c r="ABE480" s="395"/>
      <c r="ABF480" s="394"/>
      <c r="ABG480" s="395"/>
      <c r="ABH480" s="395"/>
      <c r="ABI480" s="267"/>
      <c r="ABJ480" s="395"/>
      <c r="ABK480" s="394"/>
      <c r="ABL480" s="395"/>
      <c r="ABM480" s="395"/>
      <c r="ABN480" s="395"/>
      <c r="ABO480" s="394"/>
      <c r="ABP480" s="395"/>
      <c r="ABQ480" s="395"/>
      <c r="ABR480" s="267"/>
      <c r="ABS480" s="395"/>
      <c r="ABT480" s="394"/>
      <c r="ABU480" s="395"/>
      <c r="ABV480" s="395"/>
      <c r="ABW480" s="395"/>
      <c r="ABX480" s="394"/>
      <c r="ABY480" s="395"/>
      <c r="ABZ480" s="395"/>
      <c r="ACA480" s="267"/>
      <c r="ACB480" s="395"/>
      <c r="ACC480" s="394"/>
      <c r="ACD480" s="395"/>
      <c r="ACE480" s="395"/>
      <c r="ACF480" s="395"/>
      <c r="ACG480" s="394"/>
      <c r="ACH480" s="395"/>
      <c r="ACI480" s="395"/>
      <c r="ACJ480" s="267"/>
      <c r="ACK480" s="395"/>
      <c r="ACL480" s="394"/>
      <c r="ACM480" s="395"/>
      <c r="ACN480" s="395"/>
      <c r="ACO480" s="395"/>
      <c r="ACP480" s="394"/>
      <c r="ACQ480" s="395"/>
      <c r="ACR480" s="395"/>
      <c r="ACS480" s="267"/>
      <c r="ACT480" s="395"/>
      <c r="ACU480" s="394"/>
      <c r="ACV480" s="395"/>
      <c r="ACW480" s="395"/>
      <c r="ACX480" s="395"/>
      <c r="ACY480" s="394"/>
      <c r="ACZ480" s="395"/>
      <c r="ADA480" s="395"/>
      <c r="ADB480" s="267"/>
      <c r="ADC480" s="395"/>
      <c r="ADD480" s="394"/>
      <c r="ADE480" s="395"/>
      <c r="ADF480" s="395"/>
      <c r="ADG480" s="395"/>
      <c r="ADH480" s="394"/>
      <c r="ADI480" s="395"/>
      <c r="ADJ480" s="395"/>
      <c r="ADK480" s="267"/>
      <c r="ADL480" s="395"/>
      <c r="ADM480" s="394"/>
      <c r="ADN480" s="395"/>
      <c r="ADO480" s="395"/>
      <c r="ADP480" s="395"/>
      <c r="ADQ480" s="394"/>
      <c r="ADR480" s="395"/>
      <c r="ADS480" s="395"/>
      <c r="ADT480" s="267"/>
      <c r="ADU480" s="395"/>
      <c r="ADV480" s="394"/>
      <c r="ADW480" s="395"/>
      <c r="ADX480" s="395"/>
      <c r="ADY480" s="395"/>
      <c r="ADZ480" s="394"/>
      <c r="AEA480" s="395"/>
      <c r="AEB480" s="395"/>
      <c r="AEC480" s="267"/>
      <c r="AED480" s="395"/>
    </row>
    <row r="481" spans="1:810" s="20" customFormat="1" ht="15">
      <c r="A481" s="19" t="s">
        <v>110</v>
      </c>
      <c r="B481" s="347" t="s">
        <v>854</v>
      </c>
      <c r="D481" s="350"/>
      <c r="E481" s="350">
        <f>SUM($F$627)</f>
        <v>71</v>
      </c>
      <c r="F481" s="19" t="s">
        <v>61</v>
      </c>
      <c r="G481" s="12">
        <f>E481*1.5</f>
        <v>106.5</v>
      </c>
      <c r="H481" s="12"/>
      <c r="I481" s="21"/>
      <c r="J481" s="19" t="s">
        <v>110</v>
      </c>
      <c r="K481" s="347" t="s">
        <v>854</v>
      </c>
      <c r="N481" s="350">
        <f>SUM($F$627)</f>
        <v>71</v>
      </c>
      <c r="O481" s="19" t="s">
        <v>61</v>
      </c>
      <c r="P481" s="12">
        <f>N481*1.5</f>
        <v>106.5</v>
      </c>
      <c r="Q481" s="12"/>
      <c r="R481" s="21"/>
      <c r="S481" s="19" t="s">
        <v>110</v>
      </c>
      <c r="T481" s="347" t="s">
        <v>854</v>
      </c>
      <c r="W481" s="350">
        <f>SUM($F$627)</f>
        <v>71</v>
      </c>
      <c r="X481" s="19" t="s">
        <v>61</v>
      </c>
      <c r="Y481" s="12">
        <f>W481*1.5</f>
        <v>106.5</v>
      </c>
      <c r="Z481" s="12"/>
      <c r="AA481" s="21"/>
      <c r="AB481" s="19" t="s">
        <v>110</v>
      </c>
      <c r="AC481" s="347" t="s">
        <v>678</v>
      </c>
      <c r="AF481" s="350">
        <f>SUM($F$1348)</f>
        <v>17</v>
      </c>
      <c r="AG481" s="19" t="s">
        <v>61</v>
      </c>
      <c r="AH481" s="12">
        <f>AF481*1.5</f>
        <v>25.5</v>
      </c>
      <c r="AI481" s="12"/>
      <c r="AJ481" s="21"/>
      <c r="AK481" s="19" t="s">
        <v>110</v>
      </c>
      <c r="AL481" s="347" t="s">
        <v>678</v>
      </c>
      <c r="AO481" s="350">
        <f>SUM($F$1348)</f>
        <v>17</v>
      </c>
      <c r="AP481" s="19" t="s">
        <v>61</v>
      </c>
      <c r="AQ481" s="12">
        <f>AO481*1.5</f>
        <v>25.5</v>
      </c>
      <c r="AR481" s="12"/>
      <c r="AS481" s="21"/>
      <c r="AT481" s="19" t="s">
        <v>110</v>
      </c>
      <c r="AU481" s="347" t="s">
        <v>642</v>
      </c>
      <c r="AX481" s="350">
        <f>SUM($F$1026)</f>
        <v>20</v>
      </c>
      <c r="AY481" s="19" t="s">
        <v>61</v>
      </c>
      <c r="AZ481" s="12">
        <f>AX481*1.5</f>
        <v>30</v>
      </c>
      <c r="BA481" s="12"/>
      <c r="BB481" s="21"/>
      <c r="BC481" s="19" t="s">
        <v>110</v>
      </c>
      <c r="BD481" s="347" t="s">
        <v>863</v>
      </c>
      <c r="BG481" s="350">
        <f>SUM($F$536)</f>
        <v>47</v>
      </c>
      <c r="BH481" s="19" t="s">
        <v>61</v>
      </c>
      <c r="BI481" s="12">
        <f>BG481*1.5</f>
        <v>70.5</v>
      </c>
      <c r="BJ481" s="12"/>
      <c r="BK481" s="21"/>
      <c r="BL481" s="19" t="s">
        <v>110</v>
      </c>
      <c r="BM481" s="347" t="s">
        <v>1865</v>
      </c>
      <c r="BP481" s="350">
        <f>SUM($F$1289)</f>
        <v>0</v>
      </c>
      <c r="BQ481" s="19" t="s">
        <v>61</v>
      </c>
      <c r="BR481" s="12">
        <f>BP481*1.5</f>
        <v>0</v>
      </c>
      <c r="BS481" s="12"/>
      <c r="BT481" s="21"/>
      <c r="BU481" s="19" t="s">
        <v>110</v>
      </c>
      <c r="BV481" s="347" t="s">
        <v>863</v>
      </c>
      <c r="BY481" s="350">
        <f>SUM($F$536)</f>
        <v>47</v>
      </c>
      <c r="BZ481" s="19" t="s">
        <v>61</v>
      </c>
      <c r="CA481" s="12">
        <f>BY481*1.5</f>
        <v>70.5</v>
      </c>
      <c r="CB481" s="12"/>
      <c r="CC481" s="21"/>
      <c r="CD481" s="19" t="s">
        <v>110</v>
      </c>
      <c r="CE481" s="347" t="s">
        <v>1104</v>
      </c>
      <c r="CH481" s="350">
        <f>SUM($F$1509)</f>
        <v>45</v>
      </c>
      <c r="CI481" s="19" t="s">
        <v>61</v>
      </c>
      <c r="CJ481" s="12">
        <f>CH481*1.5</f>
        <v>67.5</v>
      </c>
      <c r="CK481" s="12"/>
      <c r="CL481" s="21"/>
      <c r="CM481" s="19" t="s">
        <v>110</v>
      </c>
      <c r="CN481" s="347" t="s">
        <v>854</v>
      </c>
      <c r="CQ481" s="350">
        <f>SUM($F$627)</f>
        <v>71</v>
      </c>
      <c r="CR481" s="19" t="s">
        <v>61</v>
      </c>
      <c r="CS481" s="12">
        <f>CQ481*1.5</f>
        <v>106.5</v>
      </c>
      <c r="CT481" s="12"/>
      <c r="CU481" s="21"/>
      <c r="CV481" s="19" t="s">
        <v>110</v>
      </c>
      <c r="CW481" s="347" t="s">
        <v>657</v>
      </c>
      <c r="CZ481" s="350">
        <f>SUM($F$708)</f>
        <v>15</v>
      </c>
      <c r="DA481" s="19" t="s">
        <v>61</v>
      </c>
      <c r="DB481" s="12">
        <f>CZ481*1.5</f>
        <v>22.5</v>
      </c>
      <c r="DC481" s="12"/>
      <c r="DD481" s="21"/>
      <c r="DE481" s="19" t="s">
        <v>110</v>
      </c>
      <c r="DF481" s="347" t="s">
        <v>678</v>
      </c>
      <c r="DI481" s="350">
        <f>SUM($F$1348)</f>
        <v>17</v>
      </c>
      <c r="DJ481" s="19" t="s">
        <v>61</v>
      </c>
      <c r="DK481" s="12">
        <f>DI481*1.5</f>
        <v>25.5</v>
      </c>
      <c r="DL481" s="12"/>
      <c r="DM481" s="21"/>
      <c r="DN481" s="19" t="s">
        <v>110</v>
      </c>
      <c r="DO481" s="347" t="s">
        <v>854</v>
      </c>
      <c r="DR481" s="350">
        <f>SUM($F$627)</f>
        <v>71</v>
      </c>
      <c r="DS481" s="19" t="s">
        <v>61</v>
      </c>
      <c r="DT481" s="12">
        <f>DR481*1.5</f>
        <v>106.5</v>
      </c>
      <c r="DU481" s="12"/>
      <c r="DV481" s="21"/>
      <c r="DW481" s="19" t="s">
        <v>110</v>
      </c>
      <c r="DX481" s="347" t="s">
        <v>608</v>
      </c>
      <c r="EA481" s="350">
        <f>SUM($F$551)</f>
        <v>11</v>
      </c>
      <c r="EB481" s="19" t="s">
        <v>61</v>
      </c>
      <c r="EC481" s="12">
        <f>EA481*1.5</f>
        <v>16.5</v>
      </c>
      <c r="ED481" s="12"/>
      <c r="EE481" s="21"/>
      <c r="EF481" s="19" t="s">
        <v>110</v>
      </c>
      <c r="EG481" s="347" t="s">
        <v>608</v>
      </c>
      <c r="EJ481" s="350">
        <f>SUM($F$551)</f>
        <v>11</v>
      </c>
      <c r="EK481" s="19" t="s">
        <v>61</v>
      </c>
      <c r="EL481" s="12">
        <f>EJ481*1.5</f>
        <v>16.5</v>
      </c>
      <c r="EM481" s="12"/>
      <c r="EN481" s="21"/>
      <c r="EO481" s="19" t="s">
        <v>110</v>
      </c>
      <c r="EP481" s="347" t="s">
        <v>738</v>
      </c>
      <c r="ES481" s="350">
        <f>SUM($F$1368)</f>
        <v>11</v>
      </c>
      <c r="ET481" s="19" t="s">
        <v>61</v>
      </c>
      <c r="EU481" s="12">
        <f>ES481*1.5</f>
        <v>16.5</v>
      </c>
      <c r="EV481" s="12"/>
      <c r="EW481" s="21"/>
      <c r="EX481" s="19" t="s">
        <v>110</v>
      </c>
      <c r="EY481" s="368" t="s">
        <v>940</v>
      </c>
      <c r="FB481" s="350">
        <f>SUM($F$598)</f>
        <v>3</v>
      </c>
      <c r="FC481" s="19" t="s">
        <v>61</v>
      </c>
      <c r="FD481" s="12">
        <f>FB481*1.5</f>
        <v>4.5</v>
      </c>
      <c r="FE481" s="12"/>
      <c r="FF481" s="21"/>
      <c r="FG481" s="19" t="s">
        <v>110</v>
      </c>
      <c r="FH481" s="347" t="s">
        <v>1979</v>
      </c>
      <c r="FK481" s="350">
        <f>SUM($F$525)</f>
        <v>0</v>
      </c>
      <c r="FL481" s="19" t="s">
        <v>61</v>
      </c>
      <c r="FM481" s="12">
        <f>FK481*1.5</f>
        <v>0</v>
      </c>
      <c r="FN481" s="12"/>
      <c r="FO481" s="21"/>
      <c r="FP481" s="19" t="s">
        <v>110</v>
      </c>
      <c r="FQ481" s="347" t="s">
        <v>549</v>
      </c>
      <c r="FT481" s="350">
        <f>SUM($F$812)</f>
        <v>168</v>
      </c>
      <c r="FU481" s="19" t="s">
        <v>61</v>
      </c>
      <c r="FV481" s="12">
        <f>FT481*1.5</f>
        <v>252</v>
      </c>
      <c r="FW481" s="12"/>
      <c r="FX481" s="21"/>
      <c r="FY481" s="19" t="s">
        <v>110</v>
      </c>
      <c r="FZ481" s="347" t="s">
        <v>608</v>
      </c>
      <c r="GC481" s="350">
        <f>SUM($F$551)</f>
        <v>11</v>
      </c>
      <c r="GD481" s="19" t="s">
        <v>61</v>
      </c>
      <c r="GE481" s="12">
        <f>GC481*1.5</f>
        <v>16.5</v>
      </c>
      <c r="GF481" s="12"/>
      <c r="GG481" s="21"/>
      <c r="GH481" s="19" t="s">
        <v>110</v>
      </c>
      <c r="GI481" s="347" t="s">
        <v>678</v>
      </c>
      <c r="GL481" s="350">
        <f>SUM($F$1348)</f>
        <v>17</v>
      </c>
      <c r="GM481" s="19" t="s">
        <v>61</v>
      </c>
      <c r="GN481" s="12">
        <f>GL481*1.5</f>
        <v>25.5</v>
      </c>
      <c r="GO481" s="12"/>
      <c r="GP481" s="21"/>
      <c r="GQ481" s="19" t="s">
        <v>110</v>
      </c>
      <c r="GR481" s="347" t="s">
        <v>714</v>
      </c>
      <c r="GU481" s="350">
        <f>SUM($F$1729)</f>
        <v>3</v>
      </c>
      <c r="GV481" s="19" t="s">
        <v>61</v>
      </c>
      <c r="GW481" s="12">
        <f>GU481*1.5</f>
        <v>4.5</v>
      </c>
      <c r="GX481" s="12"/>
      <c r="GY481" s="21"/>
      <c r="GZ481" s="19" t="s">
        <v>110</v>
      </c>
      <c r="HA481" s="347" t="s">
        <v>787</v>
      </c>
      <c r="HD481" s="350">
        <f>SUM($F$1349)</f>
        <v>12</v>
      </c>
      <c r="HE481" s="19" t="s">
        <v>61</v>
      </c>
      <c r="HF481" s="12">
        <f>HD481*1.5</f>
        <v>18</v>
      </c>
      <c r="HG481" s="12"/>
      <c r="HH481" s="21"/>
      <c r="HI481" s="19" t="s">
        <v>110</v>
      </c>
      <c r="HJ481" s="347" t="s">
        <v>1823</v>
      </c>
      <c r="HM481" s="350">
        <f>SUM($F$1033)</f>
        <v>2</v>
      </c>
      <c r="HN481" s="19" t="s">
        <v>61</v>
      </c>
      <c r="HO481" s="12">
        <f>HM481*1.5</f>
        <v>3</v>
      </c>
      <c r="HP481" s="12"/>
      <c r="HQ481" s="21"/>
      <c r="HR481" s="19" t="s">
        <v>110</v>
      </c>
      <c r="HS481" s="347" t="s">
        <v>1756</v>
      </c>
      <c r="HV481" s="350">
        <f>SUM($F$987)</f>
        <v>19</v>
      </c>
      <c r="HW481" s="19" t="s">
        <v>61</v>
      </c>
      <c r="HX481" s="12">
        <f>HV481*1.5</f>
        <v>28.5</v>
      </c>
      <c r="HY481" s="12"/>
      <c r="HZ481" s="21"/>
      <c r="IA481" s="19" t="s">
        <v>110</v>
      </c>
      <c r="IB481" s="347" t="s">
        <v>738</v>
      </c>
      <c r="IE481" s="350">
        <f>SUM($F$1368)</f>
        <v>11</v>
      </c>
      <c r="IF481" s="19" t="s">
        <v>61</v>
      </c>
      <c r="IG481" s="12">
        <f>IE481*1.5</f>
        <v>16.5</v>
      </c>
      <c r="IH481" s="12"/>
      <c r="II481" s="21"/>
      <c r="IJ481" s="19" t="s">
        <v>110</v>
      </c>
      <c r="IK481" s="347" t="s">
        <v>608</v>
      </c>
      <c r="IN481" s="350">
        <f>SUM($F$551)</f>
        <v>11</v>
      </c>
      <c r="IO481" s="19" t="s">
        <v>61</v>
      </c>
      <c r="IP481" s="12">
        <f>IN481*1.5</f>
        <v>16.5</v>
      </c>
      <c r="IQ481" s="12"/>
      <c r="IR481" s="21"/>
      <c r="IS481" s="19" t="s">
        <v>110</v>
      </c>
      <c r="IT481" s="325" t="s">
        <v>189</v>
      </c>
      <c r="IW481" s="364" t="s">
        <v>189</v>
      </c>
      <c r="IX481" s="19" t="s">
        <v>61</v>
      </c>
      <c r="IY481" s="364" t="s">
        <v>189</v>
      </c>
      <c r="IZ481" s="12"/>
      <c r="JA481" s="21"/>
      <c r="JB481" s="19" t="s">
        <v>110</v>
      </c>
      <c r="JC481" s="347" t="s">
        <v>854</v>
      </c>
      <c r="JF481" s="350">
        <f>SUM($F$627)</f>
        <v>71</v>
      </c>
      <c r="JG481" s="19" t="s">
        <v>61</v>
      </c>
      <c r="JH481" s="12">
        <f>JF481*1.5</f>
        <v>106.5</v>
      </c>
      <c r="JI481" s="12"/>
      <c r="JJ481" s="21"/>
      <c r="JK481" s="19" t="s">
        <v>110</v>
      </c>
      <c r="JL481" s="347" t="s">
        <v>1979</v>
      </c>
      <c r="JO481" s="350">
        <f>SUM($F$525)</f>
        <v>0</v>
      </c>
      <c r="JP481" s="19" t="s">
        <v>61</v>
      </c>
      <c r="JQ481" s="12">
        <f>JO481*1.5</f>
        <v>0</v>
      </c>
      <c r="JR481" s="12"/>
      <c r="JS481" s="21"/>
      <c r="JT481" s="19" t="s">
        <v>110</v>
      </c>
      <c r="JU481" s="347" t="s">
        <v>1823</v>
      </c>
      <c r="JX481" s="350">
        <f>SUM($F$1033)</f>
        <v>2</v>
      </c>
      <c r="JY481" s="19" t="s">
        <v>61</v>
      </c>
      <c r="JZ481" s="12">
        <f>JX481*1.5</f>
        <v>3</v>
      </c>
      <c r="KA481" s="12"/>
      <c r="KB481" s="21"/>
      <c r="KC481" s="19" t="s">
        <v>110</v>
      </c>
      <c r="KD481" s="347" t="s">
        <v>854</v>
      </c>
      <c r="KG481" s="350">
        <f>SUM($F$627)</f>
        <v>71</v>
      </c>
      <c r="KH481" s="19" t="s">
        <v>61</v>
      </c>
      <c r="KI481" s="12">
        <f>KG481*1.5</f>
        <v>106.5</v>
      </c>
      <c r="KJ481" s="12"/>
      <c r="KK481" s="21"/>
      <c r="KL481" s="19" t="s">
        <v>110</v>
      </c>
      <c r="KM481" s="347" t="s">
        <v>1823</v>
      </c>
      <c r="KP481" s="350">
        <f>SUM($F$1033)</f>
        <v>2</v>
      </c>
      <c r="KQ481" s="19" t="s">
        <v>61</v>
      </c>
      <c r="KR481" s="12">
        <f>KP481*1.5</f>
        <v>3</v>
      </c>
      <c r="KS481" s="12"/>
      <c r="KT481" s="21"/>
      <c r="KU481" s="19" t="s">
        <v>110</v>
      </c>
      <c r="KV481" s="347" t="s">
        <v>608</v>
      </c>
      <c r="KY481" s="350">
        <f>SUM($F$551)</f>
        <v>11</v>
      </c>
      <c r="KZ481" s="19" t="s">
        <v>61</v>
      </c>
      <c r="LA481" s="12">
        <f>KY481*1.5</f>
        <v>16.5</v>
      </c>
      <c r="LB481" s="12"/>
      <c r="LC481" s="21"/>
      <c r="LD481" s="19" t="s">
        <v>110</v>
      </c>
      <c r="LE481" s="347" t="s">
        <v>678</v>
      </c>
      <c r="LH481" s="350">
        <f>SUM($F$1348)</f>
        <v>17</v>
      </c>
      <c r="LI481" s="19" t="s">
        <v>61</v>
      </c>
      <c r="LJ481" s="12">
        <f>LH481*1.5</f>
        <v>25.5</v>
      </c>
      <c r="LK481" s="12"/>
      <c r="LL481" s="21"/>
      <c r="LM481" s="19" t="s">
        <v>110</v>
      </c>
      <c r="LN481" s="347" t="s">
        <v>738</v>
      </c>
      <c r="LQ481" s="350">
        <f>SUM($F$1368)</f>
        <v>11</v>
      </c>
      <c r="LR481" s="19" t="s">
        <v>61</v>
      </c>
      <c r="LS481" s="12">
        <f>LQ481*1.5</f>
        <v>16.5</v>
      </c>
      <c r="LT481" s="12"/>
      <c r="LU481" s="21"/>
      <c r="LV481" s="19" t="s">
        <v>110</v>
      </c>
      <c r="LW481" s="347" t="s">
        <v>608</v>
      </c>
      <c r="LZ481" s="350">
        <f>SUM($F$551)</f>
        <v>11</v>
      </c>
      <c r="MA481" s="19" t="s">
        <v>61</v>
      </c>
      <c r="MB481" s="12">
        <f>LZ481*1.5</f>
        <v>16.5</v>
      </c>
      <c r="MC481" s="12"/>
      <c r="MD481" s="21"/>
      <c r="ME481" s="19" t="s">
        <v>110</v>
      </c>
      <c r="MF481" s="347" t="s">
        <v>854</v>
      </c>
      <c r="MI481" s="350">
        <f>SUM($F$627)</f>
        <v>71</v>
      </c>
      <c r="MJ481" s="19" t="s">
        <v>61</v>
      </c>
      <c r="MK481" s="12">
        <f>MI481*1.5</f>
        <v>106.5</v>
      </c>
      <c r="ML481" s="12"/>
      <c r="MM481" s="21"/>
      <c r="MN481" s="19" t="s">
        <v>110</v>
      </c>
      <c r="MO481" s="347" t="s">
        <v>894</v>
      </c>
      <c r="MR481" s="350">
        <f>SUM($F$763)</f>
        <v>0</v>
      </c>
      <c r="MS481" s="19" t="s">
        <v>61</v>
      </c>
      <c r="MT481" s="12">
        <f>MR481*1.5</f>
        <v>0</v>
      </c>
      <c r="MU481" s="12"/>
      <c r="MV481" s="21"/>
      <c r="MW481" s="19" t="s">
        <v>110</v>
      </c>
      <c r="MX481" s="347" t="s">
        <v>608</v>
      </c>
      <c r="NA481" s="350">
        <f>SUM($F$551)</f>
        <v>11</v>
      </c>
      <c r="NB481" s="19" t="s">
        <v>61</v>
      </c>
      <c r="NC481" s="12">
        <f>NA481*1.5</f>
        <v>16.5</v>
      </c>
      <c r="ND481" s="12"/>
      <c r="NE481" s="21"/>
      <c r="NF481" s="19" t="s">
        <v>110</v>
      </c>
      <c r="NG481" s="347" t="s">
        <v>1995</v>
      </c>
      <c r="NJ481" s="350">
        <f>SUM($F$785)</f>
        <v>29</v>
      </c>
      <c r="NK481" s="19" t="s">
        <v>61</v>
      </c>
      <c r="NL481" s="12">
        <f>NJ481*1.5</f>
        <v>43.5</v>
      </c>
      <c r="NM481" s="12"/>
      <c r="NN481" s="21"/>
      <c r="NO481" s="19" t="s">
        <v>110</v>
      </c>
      <c r="NP481" s="347" t="s">
        <v>678</v>
      </c>
      <c r="NS481" s="350">
        <f>SUM($F$1348)</f>
        <v>17</v>
      </c>
      <c r="NT481" s="19" t="s">
        <v>61</v>
      </c>
      <c r="NU481" s="12">
        <f>NS481*1.5</f>
        <v>25.5</v>
      </c>
      <c r="NV481" s="12"/>
      <c r="NW481" s="21"/>
      <c r="NX481" s="19" t="s">
        <v>110</v>
      </c>
      <c r="NY481" s="347" t="s">
        <v>959</v>
      </c>
      <c r="OB481" s="350">
        <f>SUM($F$570)</f>
        <v>4</v>
      </c>
      <c r="OC481" s="19" t="s">
        <v>61</v>
      </c>
      <c r="OD481" s="12">
        <f>OB481*1.5</f>
        <v>6</v>
      </c>
      <c r="OE481" s="12"/>
      <c r="OF481" s="21"/>
      <c r="OG481" s="19" t="s">
        <v>110</v>
      </c>
      <c r="OH481" s="347" t="s">
        <v>770</v>
      </c>
      <c r="OK481" s="350">
        <f>SUM($F$1739)</f>
        <v>3</v>
      </c>
      <c r="OL481" s="19" t="s">
        <v>61</v>
      </c>
      <c r="OM481" s="12">
        <f>OK481*1.5</f>
        <v>4.5</v>
      </c>
      <c r="ON481" s="12"/>
      <c r="OO481" s="21"/>
      <c r="OP481" s="19" t="s">
        <v>110</v>
      </c>
      <c r="OQ481" s="347" t="s">
        <v>854</v>
      </c>
      <c r="OT481" s="350">
        <f>SUM($F$627)</f>
        <v>71</v>
      </c>
      <c r="OU481" s="19" t="s">
        <v>61</v>
      </c>
      <c r="OV481" s="12">
        <f>OT481*1.5</f>
        <v>106.5</v>
      </c>
      <c r="OW481" s="12"/>
      <c r="OX481" s="21"/>
      <c r="OY481" s="19" t="s">
        <v>110</v>
      </c>
      <c r="OZ481" s="347" t="s">
        <v>1113</v>
      </c>
      <c r="PC481" s="350">
        <f>SUM($F$531)</f>
        <v>11</v>
      </c>
      <c r="PD481" s="19" t="s">
        <v>61</v>
      </c>
      <c r="PE481" s="12">
        <f>PC481*1.5</f>
        <v>16.5</v>
      </c>
      <c r="PF481" s="12"/>
      <c r="PG481" s="21"/>
      <c r="PH481" s="19" t="s">
        <v>110</v>
      </c>
      <c r="PI481" s="347" t="s">
        <v>779</v>
      </c>
      <c r="PL481" s="350">
        <f>SUM($F$530)</f>
        <v>0</v>
      </c>
      <c r="PM481" s="19" t="s">
        <v>61</v>
      </c>
      <c r="PN481" s="12">
        <f>PL481*1.5</f>
        <v>0</v>
      </c>
      <c r="PO481" s="12"/>
      <c r="PP481" s="21"/>
      <c r="PQ481" s="19" t="s">
        <v>110</v>
      </c>
      <c r="PR481" s="347" t="s">
        <v>854</v>
      </c>
      <c r="PU481" s="350">
        <f>SUM($F$627)</f>
        <v>71</v>
      </c>
      <c r="PV481" s="19" t="s">
        <v>61</v>
      </c>
      <c r="PW481" s="12">
        <f>PU481*1.5</f>
        <v>106.5</v>
      </c>
      <c r="PX481" s="12"/>
      <c r="PY481" s="21"/>
      <c r="PZ481" s="19" t="s">
        <v>110</v>
      </c>
      <c r="QA481" s="325" t="s">
        <v>189</v>
      </c>
      <c r="QD481" s="364" t="s">
        <v>189</v>
      </c>
      <c r="QE481" s="19" t="s">
        <v>61</v>
      </c>
      <c r="QF481" s="364" t="s">
        <v>189</v>
      </c>
      <c r="QG481" s="12"/>
      <c r="QH481" s="21"/>
      <c r="QI481" s="19" t="s">
        <v>110</v>
      </c>
      <c r="QJ481" s="347" t="s">
        <v>1979</v>
      </c>
      <c r="QM481" s="350">
        <f>SUM($F$525)</f>
        <v>0</v>
      </c>
      <c r="QN481" s="19" t="s">
        <v>61</v>
      </c>
      <c r="QO481" s="12">
        <f>QM481*1.5</f>
        <v>0</v>
      </c>
      <c r="QP481" s="12"/>
      <c r="QQ481" s="21"/>
      <c r="QR481" s="19" t="s">
        <v>110</v>
      </c>
      <c r="QS481" s="368" t="s">
        <v>779</v>
      </c>
      <c r="QV481" s="350">
        <f>SUM($F$530)</f>
        <v>0</v>
      </c>
      <c r="QW481" s="19" t="s">
        <v>61</v>
      </c>
      <c r="QX481" s="12">
        <f>QV481*1.5</f>
        <v>0</v>
      </c>
      <c r="QY481" s="12"/>
      <c r="QZ481" s="21"/>
      <c r="RA481" s="19" t="s">
        <v>110</v>
      </c>
      <c r="RB481" s="347" t="s">
        <v>1915</v>
      </c>
      <c r="RE481" s="350">
        <f>SUM($F$1004)</f>
        <v>58</v>
      </c>
      <c r="RF481" s="19" t="s">
        <v>61</v>
      </c>
      <c r="RG481" s="12">
        <f>RE481*1.5</f>
        <v>87</v>
      </c>
      <c r="RH481" s="12"/>
      <c r="RI481" s="21"/>
      <c r="RJ481" s="19" t="s">
        <v>110</v>
      </c>
      <c r="RK481" s="347" t="s">
        <v>793</v>
      </c>
      <c r="RN481" s="350">
        <f>SUM($F$1613)</f>
        <v>41</v>
      </c>
      <c r="RO481" s="19" t="s">
        <v>61</v>
      </c>
      <c r="RP481" s="12">
        <f>RN481*1.5</f>
        <v>61.5</v>
      </c>
      <c r="RQ481" s="12"/>
      <c r="RR481" s="21"/>
      <c r="RS481" s="19" t="s">
        <v>110</v>
      </c>
      <c r="RT481" s="325" t="s">
        <v>189</v>
      </c>
      <c r="RW481" s="364" t="s">
        <v>189</v>
      </c>
      <c r="RX481" s="19" t="s">
        <v>61</v>
      </c>
      <c r="RY481" s="364" t="s">
        <v>189</v>
      </c>
      <c r="SA481" s="316"/>
      <c r="SB481" s="19" t="s">
        <v>110</v>
      </c>
      <c r="SC481" s="325" t="s">
        <v>189</v>
      </c>
      <c r="SF481" s="364" t="s">
        <v>189</v>
      </c>
      <c r="SG481" s="19" t="s">
        <v>61</v>
      </c>
      <c r="SH481" s="364" t="s">
        <v>189</v>
      </c>
      <c r="SJ481" s="316"/>
      <c r="SK481" s="19" t="s">
        <v>110</v>
      </c>
      <c r="SL481" s="325" t="s">
        <v>189</v>
      </c>
      <c r="SO481" s="364" t="s">
        <v>189</v>
      </c>
      <c r="SP481" s="19" t="s">
        <v>61</v>
      </c>
      <c r="SQ481" s="364" t="s">
        <v>189</v>
      </c>
      <c r="SS481" s="316"/>
      <c r="ST481" s="19" t="s">
        <v>110</v>
      </c>
      <c r="SU481" s="325" t="s">
        <v>189</v>
      </c>
      <c r="SX481" s="364" t="s">
        <v>189</v>
      </c>
      <c r="SY481" s="19" t="s">
        <v>61</v>
      </c>
      <c r="SZ481" s="364" t="s">
        <v>189</v>
      </c>
      <c r="TB481" s="316"/>
      <c r="TC481" s="19" t="s">
        <v>110</v>
      </c>
      <c r="TD481" s="347" t="s">
        <v>779</v>
      </c>
      <c r="TG481" s="350">
        <f>SUM($F$530)</f>
        <v>0</v>
      </c>
      <c r="TH481" s="19" t="s">
        <v>61</v>
      </c>
      <c r="TI481" s="12">
        <f>TG481*1.5</f>
        <v>0</v>
      </c>
      <c r="TK481" s="316"/>
      <c r="TL481" s="19" t="s">
        <v>110</v>
      </c>
      <c r="TM481" s="347" t="s">
        <v>795</v>
      </c>
      <c r="TP481" s="350">
        <f>SUM($F$696)</f>
        <v>0</v>
      </c>
      <c r="TQ481" s="19" t="s">
        <v>61</v>
      </c>
      <c r="TR481" s="12">
        <f>TP481*1.5</f>
        <v>0</v>
      </c>
      <c r="TT481" s="316"/>
      <c r="TU481" s="19" t="s">
        <v>110</v>
      </c>
      <c r="TV481" s="347" t="s">
        <v>738</v>
      </c>
      <c r="TY481" s="350">
        <f>SUM($F$1368)</f>
        <v>11</v>
      </c>
      <c r="TZ481" s="19" t="s">
        <v>61</v>
      </c>
      <c r="UA481" s="12">
        <f>TY481*1.5</f>
        <v>16.5</v>
      </c>
      <c r="UC481" s="316"/>
      <c r="UD481" s="19" t="s">
        <v>110</v>
      </c>
      <c r="UE481" s="361" t="s">
        <v>779</v>
      </c>
      <c r="UH481" s="350">
        <f>SUM($F$530)</f>
        <v>0</v>
      </c>
      <c r="UI481" s="19" t="s">
        <v>61</v>
      </c>
      <c r="UJ481" s="12">
        <f>UH481*1.5</f>
        <v>0</v>
      </c>
      <c r="UL481" s="316"/>
      <c r="UM481" s="19" t="s">
        <v>110</v>
      </c>
      <c r="UN481" s="358" t="s">
        <v>1877</v>
      </c>
      <c r="UQ481" s="350">
        <f>SUM($F$640)</f>
        <v>8</v>
      </c>
      <c r="UR481" s="19" t="s">
        <v>61</v>
      </c>
      <c r="US481" s="12">
        <f>UQ481*1.5</f>
        <v>12</v>
      </c>
      <c r="UU481" s="316"/>
      <c r="UV481" s="19" t="s">
        <v>110</v>
      </c>
      <c r="UW481" s="347" t="s">
        <v>608</v>
      </c>
      <c r="UZ481" s="350">
        <f>SUM($F$551)</f>
        <v>11</v>
      </c>
      <c r="VA481" s="19" t="s">
        <v>61</v>
      </c>
      <c r="VB481" s="12">
        <f>UZ481*1.5</f>
        <v>16.5</v>
      </c>
      <c r="VD481" s="316"/>
      <c r="VE481" s="19" t="s">
        <v>110</v>
      </c>
      <c r="VF481" s="347" t="s">
        <v>642</v>
      </c>
      <c r="VI481" s="350">
        <f>SUM($F$1026)</f>
        <v>20</v>
      </c>
      <c r="VJ481" s="19" t="s">
        <v>61</v>
      </c>
      <c r="VK481" s="12">
        <f>VI481*1.5</f>
        <v>30</v>
      </c>
      <c r="VM481" s="316"/>
      <c r="VN481" s="19" t="s">
        <v>110</v>
      </c>
      <c r="VO481" s="325" t="s">
        <v>795</v>
      </c>
      <c r="VR481" s="350">
        <f>SUM($F$696)</f>
        <v>0</v>
      </c>
      <c r="VS481" s="19" t="s">
        <v>61</v>
      </c>
      <c r="VT481" s="12">
        <f>VR481*1.5</f>
        <v>0</v>
      </c>
      <c r="VV481" s="316"/>
      <c r="VW481" s="19" t="s">
        <v>110</v>
      </c>
      <c r="VX481" s="347" t="s">
        <v>738</v>
      </c>
      <c r="WA481" s="350">
        <f>SUM($F$1368)</f>
        <v>11</v>
      </c>
      <c r="WB481" s="19" t="s">
        <v>61</v>
      </c>
      <c r="WC481" s="12">
        <f>WA481*1.5</f>
        <v>16.5</v>
      </c>
      <c r="WE481" s="316"/>
      <c r="WF481" s="19" t="s">
        <v>110</v>
      </c>
      <c r="WG481" s="347" t="s">
        <v>779</v>
      </c>
      <c r="WJ481" s="350">
        <f>SUM($F$530)</f>
        <v>0</v>
      </c>
      <c r="WK481" s="19" t="s">
        <v>61</v>
      </c>
      <c r="WL481" s="12">
        <f>WJ481*1.5</f>
        <v>0</v>
      </c>
      <c r="WN481" s="316"/>
      <c r="WO481" s="19" t="s">
        <v>110</v>
      </c>
      <c r="WP481" s="347" t="s">
        <v>657</v>
      </c>
      <c r="WS481" s="350">
        <f>SUM($F$708)</f>
        <v>15</v>
      </c>
      <c r="WT481" s="19" t="s">
        <v>61</v>
      </c>
      <c r="WU481" s="12">
        <f>WS481*1.5</f>
        <v>22.5</v>
      </c>
      <c r="WW481" s="316"/>
      <c r="WX481" s="19" t="s">
        <v>110</v>
      </c>
      <c r="WY481" s="347" t="s">
        <v>1752</v>
      </c>
      <c r="XB481" s="350">
        <f>SUM($F$1008)</f>
        <v>0</v>
      </c>
      <c r="XC481" s="19" t="s">
        <v>61</v>
      </c>
      <c r="XD481" s="12">
        <f>XB481*1.5</f>
        <v>0</v>
      </c>
      <c r="XF481" s="316"/>
      <c r="XG481" s="19" t="s">
        <v>110</v>
      </c>
      <c r="XH481" s="347" t="s">
        <v>667</v>
      </c>
      <c r="XK481" s="350">
        <f>SUM($F$578)</f>
        <v>28</v>
      </c>
      <c r="XL481" s="19" t="s">
        <v>61</v>
      </c>
      <c r="XM481" s="12">
        <f>XK481*1.5</f>
        <v>42</v>
      </c>
      <c r="XO481" s="316"/>
      <c r="XP481" s="19" t="s">
        <v>110</v>
      </c>
      <c r="XQ481" s="325" t="s">
        <v>738</v>
      </c>
      <c r="XT481" s="350">
        <f>SUM($F$1368)</f>
        <v>11</v>
      </c>
      <c r="XU481" s="19" t="s">
        <v>61</v>
      </c>
      <c r="XV481" s="12">
        <f>XT481*1.5</f>
        <v>16.5</v>
      </c>
      <c r="XX481" s="316"/>
      <c r="XY481" s="19" t="s">
        <v>110</v>
      </c>
      <c r="XZ481" s="347" t="s">
        <v>608</v>
      </c>
      <c r="YC481" s="350">
        <f>SUM($F$551)</f>
        <v>11</v>
      </c>
      <c r="YD481" s="19" t="s">
        <v>61</v>
      </c>
      <c r="YE481" s="12">
        <f>YC481*1.5</f>
        <v>16.5</v>
      </c>
      <c r="YG481" s="316"/>
      <c r="YH481" s="19" t="s">
        <v>110</v>
      </c>
      <c r="YI481" s="366" t="s">
        <v>714</v>
      </c>
      <c r="YL481" s="350">
        <f>SUM($F$1729)</f>
        <v>3</v>
      </c>
      <c r="YM481" s="19" t="s">
        <v>61</v>
      </c>
      <c r="YN481" s="12">
        <f>YL481*1.5</f>
        <v>4.5</v>
      </c>
      <c r="YP481" s="316"/>
      <c r="YQ481" s="19" t="s">
        <v>110</v>
      </c>
      <c r="YR481" s="347" t="s">
        <v>535</v>
      </c>
      <c r="YU481" s="350">
        <f>SUM($F$819)</f>
        <v>23</v>
      </c>
      <c r="YV481" s="19" t="s">
        <v>61</v>
      </c>
      <c r="YW481" s="12">
        <f>YU481*1.5</f>
        <v>34.5</v>
      </c>
      <c r="YY481" s="316"/>
      <c r="YZ481" s="19" t="s">
        <v>110</v>
      </c>
      <c r="ZA481" s="347" t="s">
        <v>738</v>
      </c>
      <c r="ZD481" s="350">
        <f>SUM($F$1368)</f>
        <v>11</v>
      </c>
      <c r="ZE481" s="19" t="s">
        <v>61</v>
      </c>
      <c r="ZF481" s="12">
        <f>ZD481*1.5</f>
        <v>16.5</v>
      </c>
      <c r="ZH481" s="316"/>
      <c r="ZI481" s="19" t="s">
        <v>110</v>
      </c>
      <c r="ZJ481" s="347" t="s">
        <v>738</v>
      </c>
      <c r="ZM481" s="350">
        <f>SUM($F$1368)</f>
        <v>11</v>
      </c>
      <c r="ZN481" s="19" t="s">
        <v>61</v>
      </c>
      <c r="ZO481" s="12">
        <f>ZM481*1.5</f>
        <v>16.5</v>
      </c>
      <c r="ZQ481" s="316"/>
      <c r="ZR481" s="19" t="s">
        <v>110</v>
      </c>
      <c r="ZS481" s="347" t="s">
        <v>1386</v>
      </c>
      <c r="ZV481" s="350">
        <f>SUM($F$1418)</f>
        <v>16</v>
      </c>
      <c r="ZW481" s="19" t="s">
        <v>61</v>
      </c>
      <c r="ZX481" s="12">
        <f>ZV481*1.5</f>
        <v>24</v>
      </c>
      <c r="ZZ481" s="316"/>
      <c r="AAA481" s="394"/>
      <c r="AAB481" s="341"/>
      <c r="AAC481" s="395"/>
      <c r="AAD481" s="395"/>
      <c r="AAE481" s="396"/>
      <c r="AAF481" s="394"/>
      <c r="AAG481" s="267"/>
      <c r="AAH481" s="395"/>
      <c r="AAI481" s="395"/>
      <c r="AAJ481" s="394"/>
      <c r="AAK481" s="341"/>
      <c r="AAL481" s="395"/>
      <c r="AAM481" s="395"/>
      <c r="AAN481" s="396"/>
      <c r="AAO481" s="394"/>
      <c r="AAP481" s="267"/>
      <c r="AAQ481" s="395"/>
      <c r="AAR481" s="395"/>
      <c r="AAS481" s="394"/>
      <c r="AAT481" s="341"/>
      <c r="AAU481" s="395"/>
      <c r="AAV481" s="395"/>
      <c r="AAW481" s="396"/>
      <c r="AAX481" s="394"/>
      <c r="AAY481" s="267"/>
      <c r="AAZ481" s="395"/>
      <c r="ABA481" s="395"/>
      <c r="ABB481" s="394"/>
      <c r="ABC481" s="341"/>
      <c r="ABD481" s="395"/>
      <c r="ABE481" s="395"/>
      <c r="ABF481" s="396"/>
      <c r="ABG481" s="394"/>
      <c r="ABH481" s="267"/>
      <c r="ABI481" s="395"/>
      <c r="ABJ481" s="395"/>
      <c r="ABK481" s="394"/>
      <c r="ABL481" s="341"/>
      <c r="ABM481" s="395"/>
      <c r="ABN481" s="395"/>
      <c r="ABO481" s="396"/>
      <c r="ABP481" s="394"/>
      <c r="ABQ481" s="267"/>
      <c r="ABR481" s="395"/>
      <c r="ABS481" s="395"/>
      <c r="ABT481" s="394"/>
      <c r="ABU481" s="341"/>
      <c r="ABV481" s="395"/>
      <c r="ABW481" s="395"/>
      <c r="ABX481" s="396"/>
      <c r="ABY481" s="394"/>
      <c r="ABZ481" s="267"/>
      <c r="ACA481" s="395"/>
      <c r="ACB481" s="395"/>
      <c r="ACC481" s="394"/>
      <c r="ACD481" s="341"/>
      <c r="ACE481" s="395"/>
      <c r="ACF481" s="395"/>
      <c r="ACG481" s="396"/>
      <c r="ACH481" s="394"/>
      <c r="ACI481" s="267"/>
      <c r="ACJ481" s="395"/>
      <c r="ACK481" s="395"/>
      <c r="ACL481" s="394"/>
      <c r="ACM481" s="341"/>
      <c r="ACN481" s="395"/>
      <c r="ACO481" s="395"/>
      <c r="ACP481" s="396"/>
      <c r="ACQ481" s="394"/>
      <c r="ACR481" s="267"/>
      <c r="ACS481" s="395"/>
      <c r="ACT481" s="395"/>
      <c r="ACU481" s="394"/>
      <c r="ACV481" s="341"/>
      <c r="ACW481" s="395"/>
      <c r="ACX481" s="395"/>
      <c r="ACY481" s="396"/>
      <c r="ACZ481" s="394"/>
      <c r="ADA481" s="267"/>
      <c r="ADB481" s="395"/>
      <c r="ADC481" s="395"/>
      <c r="ADD481" s="394"/>
      <c r="ADE481" s="341"/>
      <c r="ADF481" s="395"/>
      <c r="ADG481" s="395"/>
      <c r="ADH481" s="396"/>
      <c r="ADI481" s="394"/>
      <c r="ADJ481" s="267"/>
      <c r="ADK481" s="395"/>
      <c r="ADL481" s="395"/>
      <c r="ADM481" s="394"/>
      <c r="ADN481" s="341"/>
      <c r="ADO481" s="395"/>
      <c r="ADP481" s="395"/>
      <c r="ADQ481" s="396"/>
      <c r="ADR481" s="394"/>
      <c r="ADS481" s="267"/>
      <c r="ADT481" s="395"/>
      <c r="ADU481" s="395"/>
      <c r="ADV481" s="394"/>
      <c r="ADW481" s="341"/>
      <c r="ADX481" s="395"/>
      <c r="ADY481" s="395"/>
      <c r="ADZ481" s="396"/>
      <c r="AEA481" s="394"/>
      <c r="AEB481" s="267"/>
      <c r="AEC481" s="395"/>
      <c r="AED481" s="395"/>
    </row>
    <row r="482" spans="1:810" s="20" customFormat="1" ht="15">
      <c r="A482" s="19" t="s">
        <v>111</v>
      </c>
      <c r="B482" s="347" t="s">
        <v>1915</v>
      </c>
      <c r="D482" s="350"/>
      <c r="E482" s="350">
        <f>SUM($F$1004)</f>
        <v>58</v>
      </c>
      <c r="F482" s="19" t="s">
        <v>63</v>
      </c>
      <c r="G482" s="12">
        <f>E482*1.4</f>
        <v>81.199999999999989</v>
      </c>
      <c r="H482" s="12"/>
      <c r="I482" s="21"/>
      <c r="J482" s="19" t="s">
        <v>111</v>
      </c>
      <c r="K482" s="347" t="s">
        <v>894</v>
      </c>
      <c r="N482" s="350">
        <f>SUM($F$763)</f>
        <v>0</v>
      </c>
      <c r="O482" s="19" t="s">
        <v>63</v>
      </c>
      <c r="P482" s="12">
        <f>N482*1.4</f>
        <v>0</v>
      </c>
      <c r="Q482" s="12"/>
      <c r="R482" s="21"/>
      <c r="S482" s="19" t="s">
        <v>111</v>
      </c>
      <c r="T482" s="347" t="s">
        <v>678</v>
      </c>
      <c r="W482" s="350">
        <f>SUM($F$1348)</f>
        <v>17</v>
      </c>
      <c r="X482" s="19" t="s">
        <v>63</v>
      </c>
      <c r="Y482" s="12">
        <f>W482*1.4</f>
        <v>23.799999999999997</v>
      </c>
      <c r="Z482" s="12"/>
      <c r="AA482" s="21"/>
      <c r="AB482" s="19" t="s">
        <v>111</v>
      </c>
      <c r="AC482" s="347" t="s">
        <v>738</v>
      </c>
      <c r="AF482" s="350">
        <f>SUM($F$1368)</f>
        <v>11</v>
      </c>
      <c r="AG482" s="19" t="s">
        <v>63</v>
      </c>
      <c r="AH482" s="12">
        <f>AF482*1.4</f>
        <v>15.399999999999999</v>
      </c>
      <c r="AI482" s="12"/>
      <c r="AJ482" s="21"/>
      <c r="AK482" s="19" t="s">
        <v>111</v>
      </c>
      <c r="AL482" s="347" t="s">
        <v>1915</v>
      </c>
      <c r="AO482" s="350">
        <f>SUM($F$1004)</f>
        <v>58</v>
      </c>
      <c r="AP482" s="19" t="s">
        <v>63</v>
      </c>
      <c r="AQ482" s="12">
        <f>AO482*1.4</f>
        <v>81.199999999999989</v>
      </c>
      <c r="AR482" s="12"/>
      <c r="AS482" s="21"/>
      <c r="AT482" s="19" t="s">
        <v>111</v>
      </c>
      <c r="AU482" s="347" t="s">
        <v>779</v>
      </c>
      <c r="AX482" s="350">
        <f>SUM($F$530)</f>
        <v>0</v>
      </c>
      <c r="AY482" s="19" t="s">
        <v>63</v>
      </c>
      <c r="AZ482" s="12">
        <f>AX482*1.4</f>
        <v>0</v>
      </c>
      <c r="BA482" s="12"/>
      <c r="BB482" s="21"/>
      <c r="BC482" s="19" t="s">
        <v>111</v>
      </c>
      <c r="BD482" s="347" t="s">
        <v>678</v>
      </c>
      <c r="BF482" s="20" t="s">
        <v>2595</v>
      </c>
      <c r="BG482" s="350">
        <f>SUM($F$1348)</f>
        <v>17</v>
      </c>
      <c r="BH482" s="19" t="s">
        <v>63</v>
      </c>
      <c r="BI482" s="12">
        <f>BG482*1.4</f>
        <v>23.799999999999997</v>
      </c>
      <c r="BJ482" s="12"/>
      <c r="BK482" s="21"/>
      <c r="BL482" s="19" t="s">
        <v>111</v>
      </c>
      <c r="BM482" s="347" t="s">
        <v>608</v>
      </c>
      <c r="BP482" s="350">
        <f>SUM($F$551)</f>
        <v>11</v>
      </c>
      <c r="BQ482" s="19" t="s">
        <v>63</v>
      </c>
      <c r="BR482" s="12">
        <f>BP482*1.4</f>
        <v>15.399999999999999</v>
      </c>
      <c r="BS482" s="12"/>
      <c r="BT482" s="21"/>
      <c r="BU482" s="19" t="s">
        <v>111</v>
      </c>
      <c r="BV482" s="347" t="s">
        <v>678</v>
      </c>
      <c r="BX482" s="34"/>
      <c r="BY482" s="350">
        <f>SUM($F$1348)</f>
        <v>17</v>
      </c>
      <c r="BZ482" s="19" t="s">
        <v>63</v>
      </c>
      <c r="CA482" s="12">
        <f>BY482*1.4</f>
        <v>23.799999999999997</v>
      </c>
      <c r="CB482" s="12"/>
      <c r="CC482" s="21"/>
      <c r="CD482" s="19" t="s">
        <v>111</v>
      </c>
      <c r="CE482" s="347" t="s">
        <v>1369</v>
      </c>
      <c r="CH482" s="350">
        <f>SUM($F$1410)</f>
        <v>5</v>
      </c>
      <c r="CI482" s="19" t="s">
        <v>63</v>
      </c>
      <c r="CJ482" s="12">
        <f>CH482*1.4</f>
        <v>7</v>
      </c>
      <c r="CK482" s="12"/>
      <c r="CL482" s="21"/>
      <c r="CM482" s="19" t="s">
        <v>111</v>
      </c>
      <c r="CN482" s="347" t="s">
        <v>639</v>
      </c>
      <c r="CQ482" s="350">
        <f>SUM($F$1140)</f>
        <v>29</v>
      </c>
      <c r="CR482" s="19" t="s">
        <v>63</v>
      </c>
      <c r="CS482" s="12">
        <f>CQ482*1.4</f>
        <v>40.599999999999994</v>
      </c>
      <c r="CT482" s="12"/>
      <c r="CU482" s="21"/>
      <c r="CV482" s="19" t="s">
        <v>111</v>
      </c>
      <c r="CW482" s="347" t="s">
        <v>1752</v>
      </c>
      <c r="CZ482" s="350">
        <f>SUM($F$1008)</f>
        <v>0</v>
      </c>
      <c r="DA482" s="19" t="s">
        <v>63</v>
      </c>
      <c r="DB482" s="12">
        <f>CZ482*1.4</f>
        <v>0</v>
      </c>
      <c r="DC482" s="12"/>
      <c r="DD482" s="21"/>
      <c r="DE482" s="19" t="s">
        <v>111</v>
      </c>
      <c r="DF482" s="347" t="s">
        <v>820</v>
      </c>
      <c r="DI482" s="350">
        <f>SUM($F$1042)</f>
        <v>46</v>
      </c>
      <c r="DJ482" s="19" t="s">
        <v>63</v>
      </c>
      <c r="DK482" s="12">
        <f>DI482*1.4</f>
        <v>64.399999999999991</v>
      </c>
      <c r="DL482" s="12"/>
      <c r="DM482" s="21"/>
      <c r="DN482" s="19" t="s">
        <v>111</v>
      </c>
      <c r="DO482" s="347" t="s">
        <v>1915</v>
      </c>
      <c r="DR482" s="350">
        <f>SUM($F$1004)</f>
        <v>58</v>
      </c>
      <c r="DS482" s="19" t="s">
        <v>63</v>
      </c>
      <c r="DT482" s="12">
        <f>DR482*1.4</f>
        <v>81.199999999999989</v>
      </c>
      <c r="DU482" s="12"/>
      <c r="DV482" s="21"/>
      <c r="DW482" s="19" t="s">
        <v>111</v>
      </c>
      <c r="DX482" s="347" t="s">
        <v>1756</v>
      </c>
      <c r="EA482" s="350">
        <f>SUM($F$987)</f>
        <v>19</v>
      </c>
      <c r="EB482" s="19" t="s">
        <v>63</v>
      </c>
      <c r="EC482" s="12">
        <f>EA482*1.4</f>
        <v>26.599999999999998</v>
      </c>
      <c r="ED482" s="12"/>
      <c r="EE482" s="21"/>
      <c r="EF482" s="19" t="s">
        <v>111</v>
      </c>
      <c r="EG482" s="347" t="s">
        <v>793</v>
      </c>
      <c r="EJ482" s="350">
        <f>SUM($F$1613)</f>
        <v>41</v>
      </c>
      <c r="EK482" s="19" t="s">
        <v>63</v>
      </c>
      <c r="EL482" s="12">
        <f>EJ482*1.4</f>
        <v>57.4</v>
      </c>
      <c r="EM482" s="12"/>
      <c r="EN482" s="21"/>
      <c r="EO482" s="19" t="s">
        <v>111</v>
      </c>
      <c r="EP482" s="347" t="s">
        <v>728</v>
      </c>
      <c r="ES482" s="350">
        <f>SUM($F$1156)</f>
        <v>3</v>
      </c>
      <c r="ET482" s="19" t="s">
        <v>63</v>
      </c>
      <c r="EU482" s="12">
        <f>ES482*1.4</f>
        <v>4.1999999999999993</v>
      </c>
      <c r="EV482" s="12"/>
      <c r="EW482" s="21"/>
      <c r="EX482" s="19" t="s">
        <v>111</v>
      </c>
      <c r="EY482" s="368" t="s">
        <v>549</v>
      </c>
      <c r="FB482" s="350">
        <f>SUM($F$812)</f>
        <v>168</v>
      </c>
      <c r="FC482" s="19" t="s">
        <v>63</v>
      </c>
      <c r="FD482" s="12">
        <f>FB482*1.4</f>
        <v>235.2</v>
      </c>
      <c r="FE482" s="12"/>
      <c r="FF482" s="21"/>
      <c r="FG482" s="19" t="s">
        <v>111</v>
      </c>
      <c r="FH482" s="347" t="s">
        <v>602</v>
      </c>
      <c r="FK482" s="350">
        <f>SUM($F$929)</f>
        <v>4</v>
      </c>
      <c r="FL482" s="19" t="s">
        <v>63</v>
      </c>
      <c r="FM482" s="12">
        <f>FK482*1.4</f>
        <v>5.6</v>
      </c>
      <c r="FN482" s="12"/>
      <c r="FO482" s="21"/>
      <c r="FP482" s="19" t="s">
        <v>111</v>
      </c>
      <c r="FQ482" s="347" t="s">
        <v>739</v>
      </c>
      <c r="FT482" s="350">
        <f>SUM($F$937)</f>
        <v>191</v>
      </c>
      <c r="FU482" s="19" t="s">
        <v>63</v>
      </c>
      <c r="FV482" s="12">
        <f>FT482*1.4</f>
        <v>267.39999999999998</v>
      </c>
      <c r="FW482" s="12"/>
      <c r="FX482" s="21"/>
      <c r="FY482" s="19" t="s">
        <v>111</v>
      </c>
      <c r="FZ482" s="347" t="s">
        <v>667</v>
      </c>
      <c r="GC482" s="350">
        <f>SUM($F$578)</f>
        <v>28</v>
      </c>
      <c r="GD482" s="19" t="s">
        <v>63</v>
      </c>
      <c r="GE482" s="12">
        <f>GC482*1.4</f>
        <v>39.199999999999996</v>
      </c>
      <c r="GF482" s="12"/>
      <c r="GG482" s="21"/>
      <c r="GH482" s="19" t="s">
        <v>111</v>
      </c>
      <c r="GI482" s="347" t="s">
        <v>894</v>
      </c>
      <c r="GL482" s="350">
        <f>SUM($F$763)</f>
        <v>0</v>
      </c>
      <c r="GM482" s="19" t="s">
        <v>63</v>
      </c>
      <c r="GN482" s="12">
        <f>GL482*1.4</f>
        <v>0</v>
      </c>
      <c r="GO482" s="12"/>
      <c r="GP482" s="21"/>
      <c r="GQ482" s="19" t="s">
        <v>111</v>
      </c>
      <c r="GR482" s="347" t="s">
        <v>1218</v>
      </c>
      <c r="GU482" s="350">
        <f>SUM($F$1667)</f>
        <v>1</v>
      </c>
      <c r="GV482" s="19" t="s">
        <v>63</v>
      </c>
      <c r="GW482" s="12">
        <f>GU482*1.4</f>
        <v>1.4</v>
      </c>
      <c r="GX482" s="12"/>
      <c r="GY482" s="21"/>
      <c r="GZ482" s="19" t="s">
        <v>111</v>
      </c>
      <c r="HA482" s="347" t="s">
        <v>814</v>
      </c>
      <c r="HD482" s="350">
        <f>SUM($F$1533)</f>
        <v>0</v>
      </c>
      <c r="HE482" s="19" t="s">
        <v>63</v>
      </c>
      <c r="HF482" s="12">
        <f>HD482*1.4</f>
        <v>0</v>
      </c>
      <c r="HG482" s="12"/>
      <c r="HH482" s="21"/>
      <c r="HI482" s="19" t="s">
        <v>111</v>
      </c>
      <c r="HJ482" s="347" t="s">
        <v>1386</v>
      </c>
      <c r="HM482" s="350">
        <f>SUM($F$1418)</f>
        <v>16</v>
      </c>
      <c r="HN482" s="19" t="s">
        <v>63</v>
      </c>
      <c r="HO482" s="12">
        <f>HM482*1.4</f>
        <v>22.4</v>
      </c>
      <c r="HP482" s="12"/>
      <c r="HQ482" s="21"/>
      <c r="HR482" s="19" t="s">
        <v>111</v>
      </c>
      <c r="HS482" s="347" t="s">
        <v>1915</v>
      </c>
      <c r="HV482" s="350">
        <f>SUM($F$1004)</f>
        <v>58</v>
      </c>
      <c r="HW482" s="19" t="s">
        <v>63</v>
      </c>
      <c r="HX482" s="12">
        <f>HV482*1.4</f>
        <v>81.199999999999989</v>
      </c>
      <c r="HY482" s="12"/>
      <c r="HZ482" s="21"/>
      <c r="IA482" s="19" t="s">
        <v>111</v>
      </c>
      <c r="IB482" s="347" t="s">
        <v>940</v>
      </c>
      <c r="IE482" s="350">
        <f>SUM($F$598)</f>
        <v>3</v>
      </c>
      <c r="IF482" s="19" t="s">
        <v>63</v>
      </c>
      <c r="IG482" s="12">
        <f>IE482*1.4</f>
        <v>4.1999999999999993</v>
      </c>
      <c r="IH482" s="12"/>
      <c r="II482" s="21"/>
      <c r="IJ482" s="19" t="s">
        <v>111</v>
      </c>
      <c r="IK482" s="347" t="s">
        <v>549</v>
      </c>
      <c r="IN482" s="350">
        <f>SUM($F$812)</f>
        <v>168</v>
      </c>
      <c r="IO482" s="19" t="s">
        <v>63</v>
      </c>
      <c r="IP482" s="12">
        <f>IN482*1.4</f>
        <v>235.2</v>
      </c>
      <c r="IQ482" s="12"/>
      <c r="IR482" s="21"/>
      <c r="IS482" s="19" t="s">
        <v>111</v>
      </c>
      <c r="IT482" s="325" t="s">
        <v>189</v>
      </c>
      <c r="IW482" s="364" t="s">
        <v>189</v>
      </c>
      <c r="IX482" s="19" t="s">
        <v>63</v>
      </c>
      <c r="IY482" s="364" t="s">
        <v>189</v>
      </c>
      <c r="IZ482" s="12"/>
      <c r="JA482" s="21"/>
      <c r="JB482" s="19" t="s">
        <v>111</v>
      </c>
      <c r="JC482" s="347" t="s">
        <v>1756</v>
      </c>
      <c r="JF482" s="350">
        <f>SUM($F$987)</f>
        <v>19</v>
      </c>
      <c r="JG482" s="19" t="s">
        <v>63</v>
      </c>
      <c r="JH482" s="12">
        <f>JF482*1.4</f>
        <v>26.599999999999998</v>
      </c>
      <c r="JI482" s="12"/>
      <c r="JJ482" s="21"/>
      <c r="JK482" s="19" t="s">
        <v>111</v>
      </c>
      <c r="JL482" s="347" t="s">
        <v>1915</v>
      </c>
      <c r="JO482" s="350">
        <f>SUM($F$1004)</f>
        <v>58</v>
      </c>
      <c r="JP482" s="19" t="s">
        <v>63</v>
      </c>
      <c r="JQ482" s="12">
        <f>JO482*1.4</f>
        <v>81.199999999999989</v>
      </c>
      <c r="JR482" s="12"/>
      <c r="JS482" s="21"/>
      <c r="JT482" s="19" t="s">
        <v>111</v>
      </c>
      <c r="JU482" s="347" t="s">
        <v>1756</v>
      </c>
      <c r="JX482" s="350">
        <f>SUM($F$987)</f>
        <v>19</v>
      </c>
      <c r="JY482" s="19" t="s">
        <v>63</v>
      </c>
      <c r="JZ482" s="12">
        <f>JX482*1.4</f>
        <v>26.599999999999998</v>
      </c>
      <c r="KA482" s="12"/>
      <c r="KB482" s="21"/>
      <c r="KC482" s="19" t="s">
        <v>111</v>
      </c>
      <c r="KD482" s="347" t="s">
        <v>678</v>
      </c>
      <c r="KG482" s="350">
        <f>SUM($F$1348)</f>
        <v>17</v>
      </c>
      <c r="KH482" s="19" t="s">
        <v>63</v>
      </c>
      <c r="KI482" s="12">
        <f>KG482*1.4</f>
        <v>23.799999999999997</v>
      </c>
      <c r="KJ482" s="12"/>
      <c r="KK482" s="21"/>
      <c r="KL482" s="19" t="s">
        <v>111</v>
      </c>
      <c r="KM482" s="347" t="s">
        <v>602</v>
      </c>
      <c r="KP482" s="350">
        <f>SUM($F$929)</f>
        <v>4</v>
      </c>
      <c r="KQ482" s="19" t="s">
        <v>63</v>
      </c>
      <c r="KR482" s="12">
        <f>KP482*1.4</f>
        <v>5.6</v>
      </c>
      <c r="KS482" s="12"/>
      <c r="KT482" s="21"/>
      <c r="KU482" s="19" t="s">
        <v>111</v>
      </c>
      <c r="KV482" s="347" t="s">
        <v>549</v>
      </c>
      <c r="KY482" s="350">
        <f>SUM($F$812)</f>
        <v>168</v>
      </c>
      <c r="KZ482" s="19" t="s">
        <v>63</v>
      </c>
      <c r="LA482" s="12">
        <f>KY482*1.4</f>
        <v>235.2</v>
      </c>
      <c r="LB482" s="12"/>
      <c r="LC482" s="21"/>
      <c r="LD482" s="19" t="s">
        <v>111</v>
      </c>
      <c r="LE482" s="347" t="s">
        <v>608</v>
      </c>
      <c r="LH482" s="350">
        <f>SUM($F$551)</f>
        <v>11</v>
      </c>
      <c r="LI482" s="19" t="s">
        <v>63</v>
      </c>
      <c r="LJ482" s="12">
        <f>LH482*1.4</f>
        <v>15.399999999999999</v>
      </c>
      <c r="LK482" s="12"/>
      <c r="LL482" s="21"/>
      <c r="LM482" s="19" t="s">
        <v>111</v>
      </c>
      <c r="LN482" s="347" t="s">
        <v>683</v>
      </c>
      <c r="LQ482" s="350">
        <f>SUM($F$1210)</f>
        <v>20</v>
      </c>
      <c r="LR482" s="19" t="s">
        <v>63</v>
      </c>
      <c r="LS482" s="12">
        <f>LQ482*1.4</f>
        <v>28</v>
      </c>
      <c r="LT482" s="12"/>
      <c r="LU482" s="21"/>
      <c r="LV482" s="19" t="s">
        <v>111</v>
      </c>
      <c r="LW482" s="347" t="s">
        <v>714</v>
      </c>
      <c r="LZ482" s="350">
        <f>SUM($F$1729)</f>
        <v>3</v>
      </c>
      <c r="MA482" s="19" t="s">
        <v>63</v>
      </c>
      <c r="MB482" s="12">
        <f>LZ482*1.4</f>
        <v>4.1999999999999993</v>
      </c>
      <c r="MC482" s="12"/>
      <c r="MD482" s="21"/>
      <c r="ME482" s="19" t="s">
        <v>111</v>
      </c>
      <c r="MF482" s="347" t="s">
        <v>1067</v>
      </c>
      <c r="MI482" s="350">
        <f>SUM($F$1576)</f>
        <v>64</v>
      </c>
      <c r="MJ482" s="19" t="s">
        <v>63</v>
      </c>
      <c r="MK482" s="12">
        <f>MI482*1.4</f>
        <v>89.6</v>
      </c>
      <c r="ML482" s="12"/>
      <c r="MM482" s="21"/>
      <c r="MN482" s="19" t="s">
        <v>111</v>
      </c>
      <c r="MO482" s="347" t="s">
        <v>940</v>
      </c>
      <c r="MR482" s="350">
        <f>SUM($F$598)</f>
        <v>3</v>
      </c>
      <c r="MS482" s="19" t="s">
        <v>63</v>
      </c>
      <c r="MT482" s="12">
        <f>MR482*1.4</f>
        <v>4.1999999999999993</v>
      </c>
      <c r="MU482" s="12"/>
      <c r="MV482" s="21"/>
      <c r="MW482" s="19" t="s">
        <v>111</v>
      </c>
      <c r="MX482" s="347" t="s">
        <v>863</v>
      </c>
      <c r="NA482" s="350">
        <f>SUM($F$536)</f>
        <v>47</v>
      </c>
      <c r="NB482" s="19" t="s">
        <v>63</v>
      </c>
      <c r="NC482" s="12">
        <f>NA482*1.4</f>
        <v>65.8</v>
      </c>
      <c r="ND482" s="12"/>
      <c r="NE482" s="21"/>
      <c r="NF482" s="19" t="s">
        <v>111</v>
      </c>
      <c r="NG482" s="347" t="s">
        <v>608</v>
      </c>
      <c r="NJ482" s="350">
        <f>SUM($F$551)</f>
        <v>11</v>
      </c>
      <c r="NK482" s="19" t="s">
        <v>63</v>
      </c>
      <c r="NL482" s="12">
        <f>NJ482*1.4</f>
        <v>15.399999999999999</v>
      </c>
      <c r="NM482" s="12"/>
      <c r="NN482" s="21"/>
      <c r="NO482" s="19" t="s">
        <v>111</v>
      </c>
      <c r="NP482" s="347" t="s">
        <v>776</v>
      </c>
      <c r="NS482" s="350">
        <f>SUM($F$959)</f>
        <v>9</v>
      </c>
      <c r="NT482" s="19" t="s">
        <v>63</v>
      </c>
      <c r="NU482" s="12">
        <f>NS482*1.4</f>
        <v>12.6</v>
      </c>
      <c r="NV482" s="12"/>
      <c r="NW482" s="21"/>
      <c r="NX482" s="19" t="s">
        <v>111</v>
      </c>
      <c r="NY482" s="347" t="s">
        <v>767</v>
      </c>
      <c r="OB482" s="350">
        <f>SUM($F$571)</f>
        <v>62</v>
      </c>
      <c r="OC482" s="19" t="s">
        <v>63</v>
      </c>
      <c r="OD482" s="12">
        <f>OB482*1.4</f>
        <v>86.8</v>
      </c>
      <c r="OE482" s="12"/>
      <c r="OF482" s="21"/>
      <c r="OG482" s="19" t="s">
        <v>111</v>
      </c>
      <c r="OH482" s="347" t="s">
        <v>739</v>
      </c>
      <c r="OK482" s="350">
        <f>SUM($F$937)</f>
        <v>191</v>
      </c>
      <c r="OL482" s="19" t="s">
        <v>63</v>
      </c>
      <c r="OM482" s="12">
        <f>OK482*1.4</f>
        <v>267.39999999999998</v>
      </c>
      <c r="ON482" s="12"/>
      <c r="OO482" s="21"/>
      <c r="OP482" s="19" t="s">
        <v>111</v>
      </c>
      <c r="OQ482" s="347" t="s">
        <v>678</v>
      </c>
      <c r="OT482" s="350">
        <f>SUM($F$1348)</f>
        <v>17</v>
      </c>
      <c r="OU482" s="19" t="s">
        <v>63</v>
      </c>
      <c r="OV482" s="12">
        <f>OT482*1.4</f>
        <v>23.799999999999997</v>
      </c>
      <c r="OW482" s="12"/>
      <c r="OX482" s="21"/>
      <c r="OY482" s="19" t="s">
        <v>111</v>
      </c>
      <c r="OZ482" s="347" t="s">
        <v>1865</v>
      </c>
      <c r="PC482" s="350">
        <f>SUM($F$1289)</f>
        <v>0</v>
      </c>
      <c r="PD482" s="19" t="s">
        <v>63</v>
      </c>
      <c r="PE482" s="12">
        <f>PC482*1.4</f>
        <v>0</v>
      </c>
      <c r="PF482" s="12"/>
      <c r="PG482" s="21"/>
      <c r="PH482" s="19" t="s">
        <v>111</v>
      </c>
      <c r="PI482" s="347" t="s">
        <v>560</v>
      </c>
      <c r="PL482" s="350">
        <f>SUM($F$1633)</f>
        <v>75</v>
      </c>
      <c r="PM482" s="19" t="s">
        <v>63</v>
      </c>
      <c r="PN482" s="12">
        <f>PL482*1.4</f>
        <v>105</v>
      </c>
      <c r="PO482" s="12"/>
      <c r="PP482" s="21"/>
      <c r="PQ482" s="19" t="s">
        <v>111</v>
      </c>
      <c r="PR482" s="347" t="s">
        <v>714</v>
      </c>
      <c r="PU482" s="350">
        <f>SUM($F$1729)</f>
        <v>3</v>
      </c>
      <c r="PV482" s="19" t="s">
        <v>63</v>
      </c>
      <c r="PW482" s="12">
        <f>PU482*1.4</f>
        <v>4.1999999999999993</v>
      </c>
      <c r="PX482" s="12"/>
      <c r="PY482" s="21"/>
      <c r="PZ482" s="19" t="s">
        <v>111</v>
      </c>
      <c r="QA482" s="325" t="s">
        <v>189</v>
      </c>
      <c r="QD482" s="364" t="s">
        <v>189</v>
      </c>
      <c r="QE482" s="19" t="s">
        <v>63</v>
      </c>
      <c r="QF482" s="364" t="s">
        <v>189</v>
      </c>
      <c r="QG482" s="12"/>
      <c r="QH482" s="21"/>
      <c r="QI482" s="19" t="s">
        <v>111</v>
      </c>
      <c r="QJ482" s="347" t="s">
        <v>608</v>
      </c>
      <c r="QM482" s="350">
        <f>SUM($F$551)</f>
        <v>11</v>
      </c>
      <c r="QN482" s="19" t="s">
        <v>63</v>
      </c>
      <c r="QO482" s="12">
        <f>QM482*1.4</f>
        <v>15.399999999999999</v>
      </c>
      <c r="QP482" s="12"/>
      <c r="QQ482" s="21"/>
      <c r="QR482" s="19" t="s">
        <v>111</v>
      </c>
      <c r="QS482" s="368" t="s">
        <v>718</v>
      </c>
      <c r="QV482" s="350">
        <f>SUM($F$717)</f>
        <v>142</v>
      </c>
      <c r="QW482" s="19" t="s">
        <v>63</v>
      </c>
      <c r="QX482" s="12">
        <f>QV482*1.4</f>
        <v>198.79999999999998</v>
      </c>
      <c r="QY482" s="12"/>
      <c r="QZ482" s="21"/>
      <c r="RA482" s="19" t="s">
        <v>111</v>
      </c>
      <c r="RB482" s="347" t="s">
        <v>795</v>
      </c>
      <c r="RE482" s="350">
        <f>SUM($F$696)</f>
        <v>0</v>
      </c>
      <c r="RF482" s="19" t="s">
        <v>63</v>
      </c>
      <c r="RG482" s="12">
        <f>RE482*1.4</f>
        <v>0</v>
      </c>
      <c r="RH482" s="12"/>
      <c r="RI482" s="21"/>
      <c r="RJ482" s="19" t="s">
        <v>111</v>
      </c>
      <c r="RK482" s="347" t="s">
        <v>1218</v>
      </c>
      <c r="RN482" s="350">
        <f>SUM($F$1667)</f>
        <v>1</v>
      </c>
      <c r="RO482" s="19" t="s">
        <v>63</v>
      </c>
      <c r="RP482" s="12">
        <f>RN482*1.4</f>
        <v>1.4</v>
      </c>
      <c r="RQ482" s="12"/>
      <c r="RR482" s="21"/>
      <c r="RS482" s="19" t="s">
        <v>111</v>
      </c>
      <c r="RT482" s="325" t="s">
        <v>189</v>
      </c>
      <c r="RW482" s="364" t="s">
        <v>189</v>
      </c>
      <c r="RX482" s="19" t="s">
        <v>63</v>
      </c>
      <c r="RY482" s="364" t="s">
        <v>189</v>
      </c>
      <c r="SA482" s="316"/>
      <c r="SB482" s="19" t="s">
        <v>111</v>
      </c>
      <c r="SC482" s="325" t="s">
        <v>189</v>
      </c>
      <c r="SF482" s="364" t="s">
        <v>189</v>
      </c>
      <c r="SG482" s="19" t="s">
        <v>63</v>
      </c>
      <c r="SH482" s="364" t="s">
        <v>189</v>
      </c>
      <c r="SJ482" s="316"/>
      <c r="SK482" s="19" t="s">
        <v>111</v>
      </c>
      <c r="SL482" s="325" t="s">
        <v>189</v>
      </c>
      <c r="SO482" s="364" t="s">
        <v>189</v>
      </c>
      <c r="SP482" s="19" t="s">
        <v>63</v>
      </c>
      <c r="SQ482" s="364" t="s">
        <v>189</v>
      </c>
      <c r="SS482" s="316"/>
      <c r="ST482" s="19" t="s">
        <v>111</v>
      </c>
      <c r="SU482" s="325" t="s">
        <v>189</v>
      </c>
      <c r="SX482" s="364" t="s">
        <v>189</v>
      </c>
      <c r="SY482" s="19" t="s">
        <v>63</v>
      </c>
      <c r="SZ482" s="364" t="s">
        <v>189</v>
      </c>
      <c r="TB482" s="316"/>
      <c r="TC482" s="19" t="s">
        <v>111</v>
      </c>
      <c r="TD482" s="347" t="s">
        <v>775</v>
      </c>
      <c r="TG482" s="350">
        <f>SUM($F$1244)</f>
        <v>4</v>
      </c>
      <c r="TH482" s="19" t="s">
        <v>63</v>
      </c>
      <c r="TI482" s="12">
        <f>TG482*1.4</f>
        <v>5.6</v>
      </c>
      <c r="TK482" s="316"/>
      <c r="TL482" s="19" t="s">
        <v>111</v>
      </c>
      <c r="TM482" s="347" t="s">
        <v>1752</v>
      </c>
      <c r="TP482" s="350">
        <f>SUM($F$1008)</f>
        <v>0</v>
      </c>
      <c r="TQ482" s="19" t="s">
        <v>63</v>
      </c>
      <c r="TR482" s="12">
        <f>TP482*1.4</f>
        <v>0</v>
      </c>
      <c r="TT482" s="316"/>
      <c r="TU482" s="19" t="s">
        <v>111</v>
      </c>
      <c r="TV482" s="347" t="s">
        <v>1396</v>
      </c>
      <c r="TY482" s="350">
        <f>SUM($F$1266)</f>
        <v>0</v>
      </c>
      <c r="TZ482" s="19" t="s">
        <v>63</v>
      </c>
      <c r="UA482" s="12">
        <f>TY482*1.4</f>
        <v>0</v>
      </c>
      <c r="UC482" s="316"/>
      <c r="UD482" s="19" t="s">
        <v>111</v>
      </c>
      <c r="UE482" s="361" t="s">
        <v>958</v>
      </c>
      <c r="UH482" s="350">
        <f>SUM($F$1769)</f>
        <v>5</v>
      </c>
      <c r="UI482" s="19" t="s">
        <v>63</v>
      </c>
      <c r="UJ482" s="12">
        <f>UH482*1.4</f>
        <v>7</v>
      </c>
      <c r="UL482" s="316"/>
      <c r="UM482" s="19" t="s">
        <v>111</v>
      </c>
      <c r="UN482" s="358" t="s">
        <v>667</v>
      </c>
      <c r="UQ482" s="350">
        <f>SUM($F$578)</f>
        <v>28</v>
      </c>
      <c r="UR482" s="19" t="s">
        <v>63</v>
      </c>
      <c r="US482" s="12">
        <f>UQ482*1.4</f>
        <v>39.199999999999996</v>
      </c>
      <c r="UU482" s="316"/>
      <c r="UV482" s="19" t="s">
        <v>111</v>
      </c>
      <c r="UW482" s="347" t="s">
        <v>946</v>
      </c>
      <c r="UZ482" s="350">
        <f>SUM($F$918)</f>
        <v>0</v>
      </c>
      <c r="VA482" s="19" t="s">
        <v>63</v>
      </c>
      <c r="VB482" s="12">
        <f>UZ482*1.4</f>
        <v>0</v>
      </c>
      <c r="VD482" s="316"/>
      <c r="VE482" s="19" t="s">
        <v>111</v>
      </c>
      <c r="VF482" s="347" t="s">
        <v>602</v>
      </c>
      <c r="VI482" s="350">
        <f>SUM($F$929)</f>
        <v>4</v>
      </c>
      <c r="VJ482" s="19" t="s">
        <v>63</v>
      </c>
      <c r="VK482" s="12">
        <f>VI482*1.4</f>
        <v>5.6</v>
      </c>
      <c r="VM482" s="316"/>
      <c r="VN482" s="19" t="s">
        <v>111</v>
      </c>
      <c r="VO482" s="325" t="s">
        <v>1752</v>
      </c>
      <c r="VR482" s="350">
        <f>SUM($F$1008)</f>
        <v>0</v>
      </c>
      <c r="VS482" s="19" t="s">
        <v>63</v>
      </c>
      <c r="VT482" s="12">
        <f>VR482*1.4</f>
        <v>0</v>
      </c>
      <c r="VV482" s="316"/>
      <c r="VW482" s="19" t="s">
        <v>111</v>
      </c>
      <c r="VX482" s="347" t="s">
        <v>1995</v>
      </c>
      <c r="WA482" s="350">
        <f>SUM($F$785)</f>
        <v>29</v>
      </c>
      <c r="WB482" s="19" t="s">
        <v>63</v>
      </c>
      <c r="WC482" s="12">
        <f>WA482*1.4</f>
        <v>40.599999999999994</v>
      </c>
      <c r="WE482" s="316"/>
      <c r="WF482" s="19" t="s">
        <v>111</v>
      </c>
      <c r="WG482" s="347" t="s">
        <v>678</v>
      </c>
      <c r="WJ482" s="350">
        <f>SUM($F$1348)</f>
        <v>17</v>
      </c>
      <c r="WK482" s="19" t="s">
        <v>63</v>
      </c>
      <c r="WL482" s="12">
        <f>WJ482*1.4</f>
        <v>23.799999999999997</v>
      </c>
      <c r="WN482" s="316"/>
      <c r="WO482" s="19" t="s">
        <v>111</v>
      </c>
      <c r="WP482" s="347" t="s">
        <v>608</v>
      </c>
      <c r="WS482" s="350">
        <f>SUM($F$551)</f>
        <v>11</v>
      </c>
      <c r="WT482" s="19" t="s">
        <v>63</v>
      </c>
      <c r="WU482" s="12">
        <f>WS482*1.4</f>
        <v>15.399999999999999</v>
      </c>
      <c r="WW482" s="316"/>
      <c r="WX482" s="19" t="s">
        <v>111</v>
      </c>
      <c r="WY482" s="347" t="s">
        <v>779</v>
      </c>
      <c r="XB482" s="350">
        <f>SUM($F$530)</f>
        <v>0</v>
      </c>
      <c r="XC482" s="19" t="s">
        <v>63</v>
      </c>
      <c r="XD482" s="12">
        <f>XB482*1.4</f>
        <v>0</v>
      </c>
      <c r="XF482" s="316"/>
      <c r="XG482" s="19" t="s">
        <v>111</v>
      </c>
      <c r="XH482" s="347" t="s">
        <v>779</v>
      </c>
      <c r="XK482" s="350">
        <f>SUM($F$530)</f>
        <v>0</v>
      </c>
      <c r="XL482" s="19" t="s">
        <v>63</v>
      </c>
      <c r="XM482" s="12">
        <f>XK482*1.4</f>
        <v>0</v>
      </c>
      <c r="XO482" s="316"/>
      <c r="XP482" s="19" t="s">
        <v>111</v>
      </c>
      <c r="XQ482" s="325" t="s">
        <v>1877</v>
      </c>
      <c r="XT482" s="350">
        <f>SUM($F$640)</f>
        <v>8</v>
      </c>
      <c r="XU482" s="19" t="s">
        <v>63</v>
      </c>
      <c r="XV482" s="12">
        <f>XT482*1.4</f>
        <v>11.2</v>
      </c>
      <c r="XX482" s="316"/>
      <c r="XY482" s="19" t="s">
        <v>111</v>
      </c>
      <c r="XZ482" s="347" t="s">
        <v>667</v>
      </c>
      <c r="YC482" s="350">
        <f>SUM($F$578)</f>
        <v>28</v>
      </c>
      <c r="YD482" s="19" t="s">
        <v>63</v>
      </c>
      <c r="YE482" s="12">
        <f>YC482*1.4</f>
        <v>39.199999999999996</v>
      </c>
      <c r="YG482" s="316"/>
      <c r="YH482" s="19" t="s">
        <v>111</v>
      </c>
      <c r="YI482" s="366" t="s">
        <v>1752</v>
      </c>
      <c r="YL482" s="350">
        <f>SUM($F$1008)</f>
        <v>0</v>
      </c>
      <c r="YM482" s="19" t="s">
        <v>63</v>
      </c>
      <c r="YN482" s="12">
        <f>YL482*1.4</f>
        <v>0</v>
      </c>
      <c r="YP482" s="316"/>
      <c r="YQ482" s="19" t="s">
        <v>111</v>
      </c>
      <c r="YR482" s="347" t="s">
        <v>657</v>
      </c>
      <c r="YU482" s="350">
        <f>SUM($F$708)</f>
        <v>15</v>
      </c>
      <c r="YV482" s="19" t="s">
        <v>63</v>
      </c>
      <c r="YW482" s="12">
        <f>YU482*1.4</f>
        <v>21</v>
      </c>
      <c r="YY482" s="316"/>
      <c r="YZ482" s="19" t="s">
        <v>111</v>
      </c>
      <c r="ZA482" s="347" t="s">
        <v>560</v>
      </c>
      <c r="ZD482" s="350">
        <f>SUM($F$1633)</f>
        <v>75</v>
      </c>
      <c r="ZE482" s="19" t="s">
        <v>63</v>
      </c>
      <c r="ZF482" s="12">
        <f>ZD482*1.4</f>
        <v>105</v>
      </c>
      <c r="ZH482" s="316"/>
      <c r="ZI482" s="19" t="s">
        <v>111</v>
      </c>
      <c r="ZJ482" s="347" t="s">
        <v>678</v>
      </c>
      <c r="ZM482" s="350">
        <f>SUM($F$1348)</f>
        <v>17</v>
      </c>
      <c r="ZN482" s="19" t="s">
        <v>63</v>
      </c>
      <c r="ZO482" s="12">
        <f>ZM482*1.4</f>
        <v>23.799999999999997</v>
      </c>
      <c r="ZQ482" s="316"/>
      <c r="ZR482" s="19" t="s">
        <v>111</v>
      </c>
      <c r="ZS482" s="347" t="s">
        <v>1753</v>
      </c>
      <c r="ZV482" s="350">
        <f>SUM($F$1366)</f>
        <v>52</v>
      </c>
      <c r="ZW482" s="19" t="s">
        <v>63</v>
      </c>
      <c r="ZX482" s="12">
        <f>ZV482*1.4</f>
        <v>72.8</v>
      </c>
      <c r="ZZ482" s="316"/>
      <c r="AAA482" s="394"/>
      <c r="AAB482" s="341"/>
      <c r="AAC482" s="395"/>
      <c r="AAD482" s="395"/>
      <c r="AAE482" s="396"/>
      <c r="AAF482" s="394"/>
      <c r="AAG482" s="267"/>
      <c r="AAH482" s="395"/>
      <c r="AAI482" s="395"/>
      <c r="AAJ482" s="394"/>
      <c r="AAK482" s="341"/>
      <c r="AAL482" s="395"/>
      <c r="AAM482" s="395"/>
      <c r="AAN482" s="396"/>
      <c r="AAO482" s="394"/>
      <c r="AAP482" s="267"/>
      <c r="AAQ482" s="395"/>
      <c r="AAR482" s="395"/>
      <c r="AAS482" s="394"/>
      <c r="AAT482" s="341"/>
      <c r="AAU482" s="395"/>
      <c r="AAV482" s="395"/>
      <c r="AAW482" s="396"/>
      <c r="AAX482" s="394"/>
      <c r="AAY482" s="267"/>
      <c r="AAZ482" s="395"/>
      <c r="ABA482" s="395"/>
      <c r="ABB482" s="394"/>
      <c r="ABC482" s="341"/>
      <c r="ABD482" s="395"/>
      <c r="ABE482" s="395"/>
      <c r="ABF482" s="396"/>
      <c r="ABG482" s="394"/>
      <c r="ABH482" s="267"/>
      <c r="ABI482" s="395"/>
      <c r="ABJ482" s="395"/>
      <c r="ABK482" s="394"/>
      <c r="ABL482" s="341"/>
      <c r="ABM482" s="395"/>
      <c r="ABN482" s="395"/>
      <c r="ABO482" s="396"/>
      <c r="ABP482" s="394"/>
      <c r="ABQ482" s="267"/>
      <c r="ABR482" s="395"/>
      <c r="ABS482" s="395"/>
      <c r="ABT482" s="394"/>
      <c r="ABU482" s="341"/>
      <c r="ABV482" s="395"/>
      <c r="ABW482" s="395"/>
      <c r="ABX482" s="396"/>
      <c r="ABY482" s="394"/>
      <c r="ABZ482" s="267"/>
      <c r="ACA482" s="395"/>
      <c r="ACB482" s="395"/>
      <c r="ACC482" s="394"/>
      <c r="ACD482" s="341"/>
      <c r="ACE482" s="395"/>
      <c r="ACF482" s="395"/>
      <c r="ACG482" s="396"/>
      <c r="ACH482" s="394"/>
      <c r="ACI482" s="267"/>
      <c r="ACJ482" s="395"/>
      <c r="ACK482" s="395"/>
      <c r="ACL482" s="394"/>
      <c r="ACM482" s="341"/>
      <c r="ACN482" s="395"/>
      <c r="ACO482" s="395"/>
      <c r="ACP482" s="396"/>
      <c r="ACQ482" s="394"/>
      <c r="ACR482" s="267"/>
      <c r="ACS482" s="395"/>
      <c r="ACT482" s="395"/>
      <c r="ACU482" s="394"/>
      <c r="ACV482" s="341"/>
      <c r="ACW482" s="395"/>
      <c r="ACX482" s="395"/>
      <c r="ACY482" s="396"/>
      <c r="ACZ482" s="394"/>
      <c r="ADA482" s="267"/>
      <c r="ADB482" s="395"/>
      <c r="ADC482" s="395"/>
      <c r="ADD482" s="394"/>
      <c r="ADE482" s="341"/>
      <c r="ADF482" s="395"/>
      <c r="ADG482" s="395"/>
      <c r="ADH482" s="396"/>
      <c r="ADI482" s="394"/>
      <c r="ADJ482" s="267"/>
      <c r="ADK482" s="395"/>
      <c r="ADL482" s="395"/>
      <c r="ADM482" s="394"/>
      <c r="ADN482" s="341"/>
      <c r="ADO482" s="395"/>
      <c r="ADP482" s="395"/>
      <c r="ADQ482" s="396"/>
      <c r="ADR482" s="394"/>
      <c r="ADS482" s="267"/>
      <c r="ADT482" s="395"/>
      <c r="ADU482" s="395"/>
      <c r="ADV482" s="394"/>
      <c r="ADW482" s="341"/>
      <c r="ADX482" s="395"/>
      <c r="ADY482" s="395"/>
      <c r="ADZ482" s="396"/>
      <c r="AEA482" s="394"/>
      <c r="AEB482" s="267"/>
      <c r="AEC482" s="395"/>
      <c r="AED482" s="395"/>
    </row>
    <row r="483" spans="1:810" s="20" customFormat="1" ht="15">
      <c r="A483" s="19" t="s">
        <v>112</v>
      </c>
      <c r="B483" s="347" t="s">
        <v>678</v>
      </c>
      <c r="D483" s="350"/>
      <c r="E483" s="350">
        <f>SUM($F$1348)</f>
        <v>17</v>
      </c>
      <c r="F483" s="19" t="s">
        <v>65</v>
      </c>
      <c r="G483" s="12">
        <f>E483*1.3</f>
        <v>22.1</v>
      </c>
      <c r="H483" s="12"/>
      <c r="I483" s="21"/>
      <c r="J483" s="19" t="s">
        <v>112</v>
      </c>
      <c r="K483" s="347" t="s">
        <v>1113</v>
      </c>
      <c r="N483" s="350">
        <f>SUM($F$531)</f>
        <v>11</v>
      </c>
      <c r="O483" s="19" t="s">
        <v>65</v>
      </c>
      <c r="P483" s="12">
        <f>N483*1.3</f>
        <v>14.3</v>
      </c>
      <c r="Q483" s="12"/>
      <c r="R483" s="21"/>
      <c r="S483" s="19" t="s">
        <v>112</v>
      </c>
      <c r="T483" s="347" t="s">
        <v>894</v>
      </c>
      <c r="W483" s="350">
        <f>SUM($F$763)</f>
        <v>0</v>
      </c>
      <c r="X483" s="19" t="s">
        <v>65</v>
      </c>
      <c r="Y483" s="12">
        <f>W483*1.3</f>
        <v>0</v>
      </c>
      <c r="Z483" s="12"/>
      <c r="AA483" s="21"/>
      <c r="AB483" s="19" t="s">
        <v>112</v>
      </c>
      <c r="AC483" s="347" t="s">
        <v>854</v>
      </c>
      <c r="AF483" s="350">
        <f>SUM($F$627)</f>
        <v>71</v>
      </c>
      <c r="AG483" s="19" t="s">
        <v>65</v>
      </c>
      <c r="AH483" s="12">
        <f>AF483*1.3</f>
        <v>92.3</v>
      </c>
      <c r="AI483" s="12"/>
      <c r="AJ483" s="21"/>
      <c r="AK483" s="19" t="s">
        <v>112</v>
      </c>
      <c r="AL483" s="347" t="s">
        <v>854</v>
      </c>
      <c r="AO483" s="350">
        <f>SUM($F$627)</f>
        <v>71</v>
      </c>
      <c r="AP483" s="19" t="s">
        <v>65</v>
      </c>
      <c r="AQ483" s="12">
        <f>AO483*1.3</f>
        <v>92.3</v>
      </c>
      <c r="AR483" s="12"/>
      <c r="AS483" s="21"/>
      <c r="AT483" s="19" t="s">
        <v>112</v>
      </c>
      <c r="AU483" s="347" t="s">
        <v>1865</v>
      </c>
      <c r="AX483" s="350">
        <f>SUM($F$1289)</f>
        <v>0</v>
      </c>
      <c r="AY483" s="19" t="s">
        <v>65</v>
      </c>
      <c r="AZ483" s="12">
        <f>AX483*1.3</f>
        <v>0</v>
      </c>
      <c r="BA483" s="12"/>
      <c r="BB483" s="21"/>
      <c r="BC483" s="19" t="s">
        <v>112</v>
      </c>
      <c r="BD483" s="347" t="s">
        <v>772</v>
      </c>
      <c r="BG483" s="350">
        <f>SUM($F$1084)</f>
        <v>0</v>
      </c>
      <c r="BH483" s="19" t="s">
        <v>65</v>
      </c>
      <c r="BI483" s="12">
        <f>BG483*1.3</f>
        <v>0</v>
      </c>
      <c r="BJ483" s="12"/>
      <c r="BK483" s="21"/>
      <c r="BL483" s="19" t="s">
        <v>112</v>
      </c>
      <c r="BM483" s="347" t="s">
        <v>1369</v>
      </c>
      <c r="BP483" s="350">
        <f>SUM($F$1410)</f>
        <v>5</v>
      </c>
      <c r="BQ483" s="19" t="s">
        <v>65</v>
      </c>
      <c r="BR483" s="12">
        <f>BP483*1.3</f>
        <v>6.5</v>
      </c>
      <c r="BS483" s="12"/>
      <c r="BT483" s="21"/>
      <c r="BU483" s="19" t="s">
        <v>112</v>
      </c>
      <c r="BV483" s="347" t="s">
        <v>738</v>
      </c>
      <c r="BY483" s="350">
        <f>SUM($F$1368)</f>
        <v>11</v>
      </c>
      <c r="BZ483" s="19" t="s">
        <v>65</v>
      </c>
      <c r="CA483" s="12">
        <f>BY483*1.3</f>
        <v>14.3</v>
      </c>
      <c r="CB483" s="12"/>
      <c r="CC483" s="21"/>
      <c r="CD483" s="19" t="s">
        <v>112</v>
      </c>
      <c r="CE483" s="347" t="s">
        <v>928</v>
      </c>
      <c r="CH483" s="350">
        <f>SUM($F$1165)</f>
        <v>8</v>
      </c>
      <c r="CI483" s="19" t="s">
        <v>65</v>
      </c>
      <c r="CJ483" s="12">
        <f>CH483*1.3</f>
        <v>10.4</v>
      </c>
      <c r="CK483" s="12"/>
      <c r="CL483" s="21"/>
      <c r="CM483" s="19" t="s">
        <v>112</v>
      </c>
      <c r="CN483" s="347" t="s">
        <v>535</v>
      </c>
      <c r="CQ483" s="350">
        <f>SUM($F$819)</f>
        <v>23</v>
      </c>
      <c r="CR483" s="19" t="s">
        <v>65</v>
      </c>
      <c r="CS483" s="12">
        <f>CQ483*1.3</f>
        <v>29.900000000000002</v>
      </c>
      <c r="CT483" s="12"/>
      <c r="CU483" s="21"/>
      <c r="CV483" s="19" t="s">
        <v>112</v>
      </c>
      <c r="CW483" s="347" t="s">
        <v>1823</v>
      </c>
      <c r="CZ483" s="350">
        <f>SUM($F$1033)</f>
        <v>2</v>
      </c>
      <c r="DA483" s="19" t="s">
        <v>65</v>
      </c>
      <c r="DB483" s="12">
        <f>CZ483*1.3</f>
        <v>2.6</v>
      </c>
      <c r="DC483" s="12"/>
      <c r="DD483" s="21"/>
      <c r="DE483" s="19" t="s">
        <v>112</v>
      </c>
      <c r="DF483" s="347" t="s">
        <v>779</v>
      </c>
      <c r="DI483" s="350">
        <f>SUM($F$530)</f>
        <v>0</v>
      </c>
      <c r="DJ483" s="19" t="s">
        <v>65</v>
      </c>
      <c r="DK483" s="12">
        <f>DI483*1.3</f>
        <v>0</v>
      </c>
      <c r="DL483" s="12"/>
      <c r="DM483" s="21"/>
      <c r="DN483" s="19" t="s">
        <v>112</v>
      </c>
      <c r="DO483" s="347" t="s">
        <v>1865</v>
      </c>
      <c r="DR483" s="350">
        <f>SUM($F$1289)</f>
        <v>0</v>
      </c>
      <c r="DS483" s="19" t="s">
        <v>65</v>
      </c>
      <c r="DT483" s="12">
        <f>DR483*1.3</f>
        <v>0</v>
      </c>
      <c r="DU483" s="12"/>
      <c r="DV483" s="21"/>
      <c r="DW483" s="19" t="s">
        <v>112</v>
      </c>
      <c r="DX483" s="347" t="s">
        <v>678</v>
      </c>
      <c r="EA483" s="350">
        <f>SUM($F$1348)</f>
        <v>17</v>
      </c>
      <c r="EB483" s="19" t="s">
        <v>65</v>
      </c>
      <c r="EC483" s="12">
        <f>EA483*1.3</f>
        <v>22.1</v>
      </c>
      <c r="ED483" s="12"/>
      <c r="EE483" s="21"/>
      <c r="EF483" s="19" t="s">
        <v>112</v>
      </c>
      <c r="EG483" s="347" t="s">
        <v>863</v>
      </c>
      <c r="EJ483" s="350">
        <f>SUM($F$536)</f>
        <v>47</v>
      </c>
      <c r="EK483" s="19" t="s">
        <v>65</v>
      </c>
      <c r="EL483" s="12">
        <f>EJ483*1.3</f>
        <v>61.1</v>
      </c>
      <c r="EM483" s="12"/>
      <c r="EN483" s="21"/>
      <c r="EO483" s="19" t="s">
        <v>112</v>
      </c>
      <c r="EP483" s="347" t="s">
        <v>635</v>
      </c>
      <c r="ES483" s="350">
        <f>SUM($F$883)</f>
        <v>9</v>
      </c>
      <c r="ET483" s="19" t="s">
        <v>65</v>
      </c>
      <c r="EU483" s="12">
        <f>ES483*1.3</f>
        <v>11.700000000000001</v>
      </c>
      <c r="EV483" s="12"/>
      <c r="EW483" s="21"/>
      <c r="EX483" s="19" t="s">
        <v>112</v>
      </c>
      <c r="EY483" s="368" t="s">
        <v>739</v>
      </c>
      <c r="FB483" s="350">
        <f>SUM($F$937)</f>
        <v>191</v>
      </c>
      <c r="FC483" s="19" t="s">
        <v>65</v>
      </c>
      <c r="FD483" s="12">
        <f>FB483*1.3</f>
        <v>248.3</v>
      </c>
      <c r="FE483" s="12"/>
      <c r="FF483" s="21"/>
      <c r="FG483" s="19" t="s">
        <v>112</v>
      </c>
      <c r="FH483" s="347" t="s">
        <v>637</v>
      </c>
      <c r="FK483" s="350">
        <f>SUM($F$626)</f>
        <v>10</v>
      </c>
      <c r="FL483" s="19" t="s">
        <v>65</v>
      </c>
      <c r="FM483" s="12">
        <f>FK483*1.3</f>
        <v>13</v>
      </c>
      <c r="FN483" s="12"/>
      <c r="FO483" s="21"/>
      <c r="FP483" s="19" t="s">
        <v>112</v>
      </c>
      <c r="FQ483" s="347" t="s">
        <v>770</v>
      </c>
      <c r="FT483" s="350">
        <f>SUM($F$1739)</f>
        <v>3</v>
      </c>
      <c r="FU483" s="19" t="s">
        <v>65</v>
      </c>
      <c r="FV483" s="12">
        <f>FT483*1.3</f>
        <v>3.9000000000000004</v>
      </c>
      <c r="FW483" s="12"/>
      <c r="FX483" s="21"/>
      <c r="FY483" s="19" t="s">
        <v>112</v>
      </c>
      <c r="FZ483" s="347" t="s">
        <v>1877</v>
      </c>
      <c r="GC483" s="350">
        <f>SUM($F$640)</f>
        <v>8</v>
      </c>
      <c r="GD483" s="19" t="s">
        <v>65</v>
      </c>
      <c r="GE483" s="12">
        <f>GC483*1.3</f>
        <v>10.4</v>
      </c>
      <c r="GF483" s="12"/>
      <c r="GG483" s="21"/>
      <c r="GH483" s="19" t="s">
        <v>112</v>
      </c>
      <c r="GI483" s="347" t="s">
        <v>535</v>
      </c>
      <c r="GL483" s="350">
        <f>SUM($F$819)</f>
        <v>23</v>
      </c>
      <c r="GM483" s="19" t="s">
        <v>65</v>
      </c>
      <c r="GN483" s="12">
        <f>GL483*1.3</f>
        <v>29.900000000000002</v>
      </c>
      <c r="GO483" s="12"/>
      <c r="GP483" s="21"/>
      <c r="GQ483" s="19" t="s">
        <v>112</v>
      </c>
      <c r="GR483" s="347" t="s">
        <v>854</v>
      </c>
      <c r="GU483" s="350">
        <f>SUM($F$627)</f>
        <v>71</v>
      </c>
      <c r="GV483" s="19" t="s">
        <v>65</v>
      </c>
      <c r="GW483" s="12">
        <f>GU483*1.3</f>
        <v>92.3</v>
      </c>
      <c r="GX483" s="12"/>
      <c r="GY483" s="21"/>
      <c r="GZ483" s="19" t="s">
        <v>112</v>
      </c>
      <c r="HA483" s="347" t="s">
        <v>946</v>
      </c>
      <c r="HD483" s="350">
        <f>SUM($F$918)</f>
        <v>0</v>
      </c>
      <c r="HE483" s="19" t="s">
        <v>65</v>
      </c>
      <c r="HF483" s="12">
        <f>HD483*1.3</f>
        <v>0</v>
      </c>
      <c r="HG483" s="12"/>
      <c r="HH483" s="21"/>
      <c r="HI483" s="19" t="s">
        <v>112</v>
      </c>
      <c r="HJ483" s="347" t="s">
        <v>763</v>
      </c>
      <c r="HM483" s="350">
        <f>SUM($F$1741)</f>
        <v>6</v>
      </c>
      <c r="HN483" s="19" t="s">
        <v>65</v>
      </c>
      <c r="HO483" s="12">
        <f>HM483*1.3</f>
        <v>7.8000000000000007</v>
      </c>
      <c r="HP483" s="12"/>
      <c r="HQ483" s="21"/>
      <c r="HR483" s="19" t="s">
        <v>112</v>
      </c>
      <c r="HS483" s="347" t="s">
        <v>894</v>
      </c>
      <c r="HV483" s="350">
        <f>SUM($F$763)</f>
        <v>0</v>
      </c>
      <c r="HW483" s="19" t="s">
        <v>65</v>
      </c>
      <c r="HX483" s="12">
        <f>HV483*1.3</f>
        <v>0</v>
      </c>
      <c r="HY483" s="12"/>
      <c r="HZ483" s="21"/>
      <c r="IA483" s="19" t="s">
        <v>112</v>
      </c>
      <c r="IB483" s="347" t="s">
        <v>854</v>
      </c>
      <c r="IE483" s="350">
        <f>SUM($F$627)</f>
        <v>71</v>
      </c>
      <c r="IF483" s="19" t="s">
        <v>65</v>
      </c>
      <c r="IG483" s="12">
        <f>IE483*1.3</f>
        <v>92.3</v>
      </c>
      <c r="IH483" s="12"/>
      <c r="II483" s="21"/>
      <c r="IJ483" s="19" t="s">
        <v>112</v>
      </c>
      <c r="IK483" s="347" t="s">
        <v>739</v>
      </c>
      <c r="IN483" s="350">
        <f>SUM($F$937)</f>
        <v>191</v>
      </c>
      <c r="IO483" s="19" t="s">
        <v>65</v>
      </c>
      <c r="IP483" s="12">
        <f>IN483*1.3</f>
        <v>248.3</v>
      </c>
      <c r="IQ483" s="12"/>
      <c r="IR483" s="21"/>
      <c r="IS483" s="19" t="s">
        <v>112</v>
      </c>
      <c r="IT483" s="325" t="s">
        <v>189</v>
      </c>
      <c r="IW483" s="364" t="s">
        <v>189</v>
      </c>
      <c r="IX483" s="19" t="s">
        <v>65</v>
      </c>
      <c r="IY483" s="364" t="s">
        <v>189</v>
      </c>
      <c r="IZ483" s="12"/>
      <c r="JA483" s="21"/>
      <c r="JB483" s="19" t="s">
        <v>112</v>
      </c>
      <c r="JC483" s="347" t="s">
        <v>739</v>
      </c>
      <c r="JF483" s="350">
        <f>SUM($F$937)</f>
        <v>191</v>
      </c>
      <c r="JG483" s="19" t="s">
        <v>65</v>
      </c>
      <c r="JH483" s="12">
        <f>JF483*1.3</f>
        <v>248.3</v>
      </c>
      <c r="JI483" s="12"/>
      <c r="JJ483" s="21"/>
      <c r="JK483" s="19" t="s">
        <v>112</v>
      </c>
      <c r="JL483" s="347" t="s">
        <v>1823</v>
      </c>
      <c r="JO483" s="350">
        <f>SUM($F$1033)</f>
        <v>2</v>
      </c>
      <c r="JP483" s="19" t="s">
        <v>65</v>
      </c>
      <c r="JQ483" s="12">
        <f>JO483*1.3</f>
        <v>2.6</v>
      </c>
      <c r="JR483" s="12"/>
      <c r="JS483" s="21"/>
      <c r="JT483" s="19" t="s">
        <v>112</v>
      </c>
      <c r="JU483" s="347" t="s">
        <v>608</v>
      </c>
      <c r="JX483" s="350">
        <f>SUM($F$551)</f>
        <v>11</v>
      </c>
      <c r="JY483" s="19" t="s">
        <v>65</v>
      </c>
      <c r="JZ483" s="12">
        <f>JX483*1.3</f>
        <v>14.3</v>
      </c>
      <c r="KA483" s="12"/>
      <c r="KB483" s="21"/>
      <c r="KC483" s="19" t="s">
        <v>112</v>
      </c>
      <c r="KD483" s="347" t="s">
        <v>1756</v>
      </c>
      <c r="KG483" s="350">
        <f>SUM($F$987)</f>
        <v>19</v>
      </c>
      <c r="KH483" s="19" t="s">
        <v>65</v>
      </c>
      <c r="KI483" s="12">
        <f>KG483*1.3</f>
        <v>24.7</v>
      </c>
      <c r="KJ483" s="12"/>
      <c r="KK483" s="21"/>
      <c r="KL483" s="19" t="s">
        <v>112</v>
      </c>
      <c r="KM483" s="347" t="s">
        <v>608</v>
      </c>
      <c r="KP483" s="350">
        <f>SUM($F$551)</f>
        <v>11</v>
      </c>
      <c r="KQ483" s="19" t="s">
        <v>65</v>
      </c>
      <c r="KR483" s="12">
        <f>KP483*1.3</f>
        <v>14.3</v>
      </c>
      <c r="KS483" s="12"/>
      <c r="KT483" s="21"/>
      <c r="KU483" s="19" t="s">
        <v>112</v>
      </c>
      <c r="KV483" s="347" t="s">
        <v>678</v>
      </c>
      <c r="KY483" s="350">
        <f>SUM($F$1348)</f>
        <v>17</v>
      </c>
      <c r="KZ483" s="19" t="s">
        <v>65</v>
      </c>
      <c r="LA483" s="12">
        <f>KY483*1.3</f>
        <v>22.1</v>
      </c>
      <c r="LB483" s="12"/>
      <c r="LC483" s="21"/>
      <c r="LD483" s="19" t="s">
        <v>112</v>
      </c>
      <c r="LE483" s="347" t="s">
        <v>820</v>
      </c>
      <c r="LH483" s="350">
        <f>SUM($F$1042)</f>
        <v>46</v>
      </c>
      <c r="LI483" s="19" t="s">
        <v>65</v>
      </c>
      <c r="LJ483" s="12">
        <f>LH483*1.3</f>
        <v>59.800000000000004</v>
      </c>
      <c r="LK483" s="12"/>
      <c r="LL483" s="21"/>
      <c r="LM483" s="19" t="s">
        <v>112</v>
      </c>
      <c r="LN483" s="347" t="s">
        <v>639</v>
      </c>
      <c r="LQ483" s="350">
        <f>SUM($F$1140)</f>
        <v>29</v>
      </c>
      <c r="LR483" s="19" t="s">
        <v>65</v>
      </c>
      <c r="LS483" s="12">
        <f>LQ483*1.3</f>
        <v>37.700000000000003</v>
      </c>
      <c r="LT483" s="12"/>
      <c r="LU483" s="21"/>
      <c r="LV483" s="19" t="s">
        <v>112</v>
      </c>
      <c r="LW483" s="347" t="s">
        <v>854</v>
      </c>
      <c r="LZ483" s="350">
        <f>SUM($F$627)</f>
        <v>71</v>
      </c>
      <c r="MA483" s="19" t="s">
        <v>65</v>
      </c>
      <c r="MB483" s="12">
        <f>LZ483*1.3</f>
        <v>92.3</v>
      </c>
      <c r="MC483" s="12"/>
      <c r="MD483" s="21"/>
      <c r="ME483" s="19" t="s">
        <v>112</v>
      </c>
      <c r="MF483" s="347" t="s">
        <v>714</v>
      </c>
      <c r="MI483" s="350">
        <f>SUM($F$1729)</f>
        <v>3</v>
      </c>
      <c r="MJ483" s="19" t="s">
        <v>65</v>
      </c>
      <c r="MK483" s="12">
        <f>MI483*1.3</f>
        <v>3.9000000000000004</v>
      </c>
      <c r="ML483" s="12"/>
      <c r="MM483" s="21"/>
      <c r="MN483" s="19" t="s">
        <v>112</v>
      </c>
      <c r="MO483" s="347" t="s">
        <v>714</v>
      </c>
      <c r="MR483" s="350">
        <f>SUM($F$1729)</f>
        <v>3</v>
      </c>
      <c r="MS483" s="19" t="s">
        <v>65</v>
      </c>
      <c r="MT483" s="12">
        <f>MR483*1.3</f>
        <v>3.9000000000000004</v>
      </c>
      <c r="MU483" s="12"/>
      <c r="MV483" s="21"/>
      <c r="MW483" s="19" t="s">
        <v>112</v>
      </c>
      <c r="MX483" s="347" t="s">
        <v>560</v>
      </c>
      <c r="NA483" s="350">
        <f>SUM($F$1633)</f>
        <v>75</v>
      </c>
      <c r="NB483" s="19" t="s">
        <v>65</v>
      </c>
      <c r="NC483" s="12">
        <f>NA483*1.3</f>
        <v>97.5</v>
      </c>
      <c r="ND483" s="12"/>
      <c r="NE483" s="21"/>
      <c r="NF483" s="19" t="s">
        <v>112</v>
      </c>
      <c r="NG483" s="347" t="s">
        <v>1756</v>
      </c>
      <c r="NJ483" s="350">
        <f>SUM($F$987)</f>
        <v>19</v>
      </c>
      <c r="NK483" s="19" t="s">
        <v>65</v>
      </c>
      <c r="NL483" s="12">
        <f>NJ483*1.3</f>
        <v>24.7</v>
      </c>
      <c r="NM483" s="12"/>
      <c r="NN483" s="21"/>
      <c r="NO483" s="19" t="s">
        <v>112</v>
      </c>
      <c r="NP483" s="347" t="s">
        <v>714</v>
      </c>
      <c r="NS483" s="350">
        <f>SUM($F$1729)</f>
        <v>3</v>
      </c>
      <c r="NT483" s="19" t="s">
        <v>65</v>
      </c>
      <c r="NU483" s="12">
        <f>NS483*1.3</f>
        <v>3.9000000000000004</v>
      </c>
      <c r="NV483" s="12"/>
      <c r="NW483" s="21"/>
      <c r="NX483" s="19" t="s">
        <v>112</v>
      </c>
      <c r="NY483" s="347" t="s">
        <v>836</v>
      </c>
      <c r="OB483" s="350">
        <f>SUM($F$852)</f>
        <v>3</v>
      </c>
      <c r="OC483" s="19" t="s">
        <v>65</v>
      </c>
      <c r="OD483" s="12">
        <f>OB483*1.3</f>
        <v>3.9000000000000004</v>
      </c>
      <c r="OE483" s="12"/>
      <c r="OF483" s="21"/>
      <c r="OG483" s="19" t="s">
        <v>112</v>
      </c>
      <c r="OH483" s="347" t="s">
        <v>1386</v>
      </c>
      <c r="OK483" s="350">
        <f>SUM($F$1418)</f>
        <v>16</v>
      </c>
      <c r="OL483" s="19" t="s">
        <v>65</v>
      </c>
      <c r="OM483" s="12">
        <f>OK483*1.3</f>
        <v>20.8</v>
      </c>
      <c r="ON483" s="12"/>
      <c r="OO483" s="21"/>
      <c r="OP483" s="19" t="s">
        <v>112</v>
      </c>
      <c r="OQ483" s="347" t="s">
        <v>1396</v>
      </c>
      <c r="OT483" s="350">
        <f>SUM($F$1266)</f>
        <v>0</v>
      </c>
      <c r="OU483" s="19" t="s">
        <v>65</v>
      </c>
      <c r="OV483" s="12">
        <f>OT483*1.3</f>
        <v>0</v>
      </c>
      <c r="OW483" s="12"/>
      <c r="OX483" s="21"/>
      <c r="OY483" s="19" t="s">
        <v>112</v>
      </c>
      <c r="OZ483" s="347" t="s">
        <v>793</v>
      </c>
      <c r="PC483" s="350">
        <f>SUM($F$1613)</f>
        <v>41</v>
      </c>
      <c r="PD483" s="19" t="s">
        <v>65</v>
      </c>
      <c r="PE483" s="12">
        <f>PC483*1.3</f>
        <v>53.300000000000004</v>
      </c>
      <c r="PF483" s="12"/>
      <c r="PG483" s="21"/>
      <c r="PH483" s="19" t="s">
        <v>112</v>
      </c>
      <c r="PI483" s="347" t="s">
        <v>1979</v>
      </c>
      <c r="PL483" s="350">
        <f>SUM($F$525)</f>
        <v>0</v>
      </c>
      <c r="PM483" s="19" t="s">
        <v>65</v>
      </c>
      <c r="PN483" s="12">
        <f>PL483*1.3</f>
        <v>0</v>
      </c>
      <c r="PO483" s="12"/>
      <c r="PP483" s="21"/>
      <c r="PQ483" s="19" t="s">
        <v>112</v>
      </c>
      <c r="PR483" s="347" t="s">
        <v>1823</v>
      </c>
      <c r="PU483" s="350">
        <f>SUM($F$1033)</f>
        <v>2</v>
      </c>
      <c r="PV483" s="19" t="s">
        <v>65</v>
      </c>
      <c r="PW483" s="12">
        <f>PU483*1.3</f>
        <v>2.6</v>
      </c>
      <c r="PX483" s="12"/>
      <c r="PY483" s="21"/>
      <c r="PZ483" s="19" t="s">
        <v>112</v>
      </c>
      <c r="QA483" s="325" t="s">
        <v>189</v>
      </c>
      <c r="QD483" s="364" t="s">
        <v>189</v>
      </c>
      <c r="QE483" s="19" t="s">
        <v>65</v>
      </c>
      <c r="QF483" s="364" t="s">
        <v>189</v>
      </c>
      <c r="QG483" s="12"/>
      <c r="QH483" s="21"/>
      <c r="QI483" s="19" t="s">
        <v>112</v>
      </c>
      <c r="QJ483" s="347" t="s">
        <v>1915</v>
      </c>
      <c r="QM483" s="350">
        <f>SUM($F$1004)</f>
        <v>58</v>
      </c>
      <c r="QN483" s="19" t="s">
        <v>65</v>
      </c>
      <c r="QO483" s="12">
        <f>QM483*1.3</f>
        <v>75.400000000000006</v>
      </c>
      <c r="QP483" s="12"/>
      <c r="QQ483" s="21"/>
      <c r="QR483" s="19" t="s">
        <v>112</v>
      </c>
      <c r="QS483" s="368" t="s">
        <v>836</v>
      </c>
      <c r="QV483" s="350">
        <f>SUM($F$852)</f>
        <v>3</v>
      </c>
      <c r="QW483" s="19" t="s">
        <v>65</v>
      </c>
      <c r="QX483" s="12">
        <f>QV483*1.3</f>
        <v>3.9000000000000004</v>
      </c>
      <c r="QY483" s="12"/>
      <c r="QZ483" s="21"/>
      <c r="RA483" s="19" t="s">
        <v>112</v>
      </c>
      <c r="RB483" s="347" t="s">
        <v>718</v>
      </c>
      <c r="RE483" s="350">
        <f>SUM($F$717)</f>
        <v>142</v>
      </c>
      <c r="RF483" s="19" t="s">
        <v>65</v>
      </c>
      <c r="RG483" s="12">
        <f>RE483*1.3</f>
        <v>184.6</v>
      </c>
      <c r="RH483" s="12"/>
      <c r="RI483" s="21"/>
      <c r="RJ483" s="19" t="s">
        <v>112</v>
      </c>
      <c r="RK483" s="347" t="s">
        <v>678</v>
      </c>
      <c r="RN483" s="350">
        <f>SUM($F$1348)</f>
        <v>17</v>
      </c>
      <c r="RO483" s="19" t="s">
        <v>65</v>
      </c>
      <c r="RP483" s="12">
        <f>RN483*1.3</f>
        <v>22.1</v>
      </c>
      <c r="RQ483" s="12"/>
      <c r="RR483" s="21"/>
      <c r="RS483" s="19" t="s">
        <v>112</v>
      </c>
      <c r="RT483" s="325" t="s">
        <v>189</v>
      </c>
      <c r="RW483" s="364" t="s">
        <v>189</v>
      </c>
      <c r="RX483" s="19" t="s">
        <v>65</v>
      </c>
      <c r="RY483" s="364" t="s">
        <v>189</v>
      </c>
      <c r="SA483" s="316"/>
      <c r="SB483" s="19" t="s">
        <v>112</v>
      </c>
      <c r="SC483" s="325" t="s">
        <v>189</v>
      </c>
      <c r="SF483" s="364" t="s">
        <v>189</v>
      </c>
      <c r="SG483" s="19" t="s">
        <v>65</v>
      </c>
      <c r="SH483" s="364" t="s">
        <v>189</v>
      </c>
      <c r="SJ483" s="316"/>
      <c r="SK483" s="19" t="s">
        <v>112</v>
      </c>
      <c r="SL483" s="325" t="s">
        <v>189</v>
      </c>
      <c r="SO483" s="364" t="s">
        <v>189</v>
      </c>
      <c r="SP483" s="19" t="s">
        <v>65</v>
      </c>
      <c r="SQ483" s="364" t="s">
        <v>189</v>
      </c>
      <c r="SS483" s="316"/>
      <c r="ST483" s="19" t="s">
        <v>112</v>
      </c>
      <c r="SU483" s="325" t="s">
        <v>189</v>
      </c>
      <c r="SX483" s="364" t="s">
        <v>189</v>
      </c>
      <c r="SY483" s="19" t="s">
        <v>65</v>
      </c>
      <c r="SZ483" s="364" t="s">
        <v>189</v>
      </c>
      <c r="TB483" s="316"/>
      <c r="TC483" s="19" t="s">
        <v>112</v>
      </c>
      <c r="TD483" s="347" t="s">
        <v>657</v>
      </c>
      <c r="TG483" s="350">
        <f>SUM($F$708)</f>
        <v>15</v>
      </c>
      <c r="TH483" s="19" t="s">
        <v>65</v>
      </c>
      <c r="TI483" s="12">
        <f>TG483*1.3</f>
        <v>19.5</v>
      </c>
      <c r="TK483" s="316"/>
      <c r="TL483" s="19" t="s">
        <v>112</v>
      </c>
      <c r="TM483" s="347" t="s">
        <v>1386</v>
      </c>
      <c r="TP483" s="350">
        <f>SUM($F$1418)</f>
        <v>16</v>
      </c>
      <c r="TQ483" s="19" t="s">
        <v>65</v>
      </c>
      <c r="TR483" s="12">
        <f>TP483*1.3</f>
        <v>20.8</v>
      </c>
      <c r="TT483" s="316"/>
      <c r="TU483" s="19" t="s">
        <v>112</v>
      </c>
      <c r="TV483" s="347" t="s">
        <v>1218</v>
      </c>
      <c r="TY483" s="350">
        <f>SUM($F$1667)</f>
        <v>1</v>
      </c>
      <c r="TZ483" s="19" t="s">
        <v>65</v>
      </c>
      <c r="UA483" s="12">
        <f>TY483*1.3</f>
        <v>1.3</v>
      </c>
      <c r="UC483" s="316"/>
      <c r="UD483" s="19" t="s">
        <v>112</v>
      </c>
      <c r="UE483" s="361" t="s">
        <v>1823</v>
      </c>
      <c r="UH483" s="350">
        <f>SUM($F$1033)</f>
        <v>2</v>
      </c>
      <c r="UI483" s="19" t="s">
        <v>65</v>
      </c>
      <c r="UJ483" s="12">
        <f>UH483*1.3</f>
        <v>2.6</v>
      </c>
      <c r="UL483" s="316"/>
      <c r="UM483" s="19" t="s">
        <v>112</v>
      </c>
      <c r="UN483" s="358" t="s">
        <v>779</v>
      </c>
      <c r="UQ483" s="350">
        <f>SUM($F$530)</f>
        <v>0</v>
      </c>
      <c r="UR483" s="19" t="s">
        <v>65</v>
      </c>
      <c r="US483" s="12">
        <f>UQ483*1.3</f>
        <v>0</v>
      </c>
      <c r="UU483" s="316"/>
      <c r="UV483" s="19" t="s">
        <v>112</v>
      </c>
      <c r="UW483" s="347" t="s">
        <v>739</v>
      </c>
      <c r="UZ483" s="350">
        <f>SUM($F$937)</f>
        <v>191</v>
      </c>
      <c r="VA483" s="19" t="s">
        <v>65</v>
      </c>
      <c r="VB483" s="12">
        <f>UZ483*1.3</f>
        <v>248.3</v>
      </c>
      <c r="VD483" s="316"/>
      <c r="VE483" s="19" t="s">
        <v>112</v>
      </c>
      <c r="VF483" s="347" t="s">
        <v>639</v>
      </c>
      <c r="VI483" s="350">
        <f>SUM($F$1140)</f>
        <v>29</v>
      </c>
      <c r="VJ483" s="19" t="s">
        <v>65</v>
      </c>
      <c r="VK483" s="12">
        <f>VI483*1.3</f>
        <v>37.700000000000003</v>
      </c>
      <c r="VM483" s="316"/>
      <c r="VN483" s="19" t="s">
        <v>112</v>
      </c>
      <c r="VO483" s="325" t="s">
        <v>1218</v>
      </c>
      <c r="VR483" s="350">
        <f>SUM($F$1667)</f>
        <v>1</v>
      </c>
      <c r="VS483" s="19" t="s">
        <v>65</v>
      </c>
      <c r="VT483" s="12">
        <f>VR483*1.3</f>
        <v>1.3</v>
      </c>
      <c r="VV483" s="316"/>
      <c r="VW483" s="19" t="s">
        <v>112</v>
      </c>
      <c r="VX483" s="347" t="s">
        <v>642</v>
      </c>
      <c r="WA483" s="350">
        <f>SUM($F$1026)</f>
        <v>20</v>
      </c>
      <c r="WB483" s="19" t="s">
        <v>65</v>
      </c>
      <c r="WC483" s="12">
        <f>WA483*1.3</f>
        <v>26</v>
      </c>
      <c r="WE483" s="316"/>
      <c r="WF483" s="19" t="s">
        <v>112</v>
      </c>
      <c r="WG483" s="347" t="s">
        <v>667</v>
      </c>
      <c r="WJ483" s="350">
        <f>SUM($F$578)</f>
        <v>28</v>
      </c>
      <c r="WK483" s="19" t="s">
        <v>65</v>
      </c>
      <c r="WL483" s="12">
        <f>WJ483*1.3</f>
        <v>36.4</v>
      </c>
      <c r="WN483" s="316"/>
      <c r="WO483" s="19" t="s">
        <v>112</v>
      </c>
      <c r="WP483" s="347" t="s">
        <v>1756</v>
      </c>
      <c r="WS483" s="350">
        <f>SUM($F$987)</f>
        <v>19</v>
      </c>
      <c r="WT483" s="19" t="s">
        <v>65</v>
      </c>
      <c r="WU483" s="12">
        <f>WS483*1.3</f>
        <v>24.7</v>
      </c>
      <c r="WW483" s="316"/>
      <c r="WX483" s="19" t="s">
        <v>112</v>
      </c>
      <c r="WY483" s="347" t="s">
        <v>608</v>
      </c>
      <c r="XB483" s="350">
        <f>SUM($F$551)</f>
        <v>11</v>
      </c>
      <c r="XC483" s="19" t="s">
        <v>65</v>
      </c>
      <c r="XD483" s="12">
        <f>XB483*1.3</f>
        <v>14.3</v>
      </c>
      <c r="XF483" s="316"/>
      <c r="XG483" s="19" t="s">
        <v>112</v>
      </c>
      <c r="XH483" s="347" t="s">
        <v>1113</v>
      </c>
      <c r="XK483" s="350">
        <f>SUM($F$531)</f>
        <v>11</v>
      </c>
      <c r="XL483" s="19" t="s">
        <v>65</v>
      </c>
      <c r="XM483" s="12">
        <f>XK483*1.3</f>
        <v>14.3</v>
      </c>
      <c r="XO483" s="316"/>
      <c r="XP483" s="19" t="s">
        <v>112</v>
      </c>
      <c r="XQ483" s="325" t="s">
        <v>776</v>
      </c>
      <c r="XT483" s="350">
        <f>SUM($F$959)</f>
        <v>9</v>
      </c>
      <c r="XU483" s="19" t="s">
        <v>65</v>
      </c>
      <c r="XV483" s="12">
        <f>XT483*1.3</f>
        <v>11.700000000000001</v>
      </c>
      <c r="XX483" s="316"/>
      <c r="XY483" s="19" t="s">
        <v>112</v>
      </c>
      <c r="XZ483" s="347" t="s">
        <v>1877</v>
      </c>
      <c r="YC483" s="350">
        <f>SUM($F$640)</f>
        <v>8</v>
      </c>
      <c r="YD483" s="19" t="s">
        <v>65</v>
      </c>
      <c r="YE483" s="12">
        <f>YC483*1.3</f>
        <v>10.4</v>
      </c>
      <c r="YG483" s="316"/>
      <c r="YH483" s="19" t="s">
        <v>112</v>
      </c>
      <c r="YI483" s="366" t="s">
        <v>779</v>
      </c>
      <c r="YL483" s="350">
        <f>SUM($F$530)</f>
        <v>0</v>
      </c>
      <c r="YM483" s="19" t="s">
        <v>65</v>
      </c>
      <c r="YN483" s="12">
        <f>YL483*1.3</f>
        <v>0</v>
      </c>
      <c r="YP483" s="316"/>
      <c r="YQ483" s="19" t="s">
        <v>112</v>
      </c>
      <c r="YR483" s="347" t="s">
        <v>1752</v>
      </c>
      <c r="YU483" s="350">
        <f>SUM($F$1008)</f>
        <v>0</v>
      </c>
      <c r="YV483" s="19" t="s">
        <v>65</v>
      </c>
      <c r="YW483" s="12">
        <f>YU483*1.3</f>
        <v>0</v>
      </c>
      <c r="YY483" s="316"/>
      <c r="YZ483" s="19" t="s">
        <v>112</v>
      </c>
      <c r="ZA483" s="347" t="s">
        <v>779</v>
      </c>
      <c r="ZD483" s="350">
        <f>SUM($F$530)</f>
        <v>0</v>
      </c>
      <c r="ZE483" s="19" t="s">
        <v>65</v>
      </c>
      <c r="ZF483" s="12">
        <f>ZD483*1.3</f>
        <v>0</v>
      </c>
      <c r="ZH483" s="316"/>
      <c r="ZI483" s="19" t="s">
        <v>112</v>
      </c>
      <c r="ZJ483" s="347" t="s">
        <v>642</v>
      </c>
      <c r="ZM483" s="350">
        <f>SUM($F$1026)</f>
        <v>20</v>
      </c>
      <c r="ZN483" s="19" t="s">
        <v>65</v>
      </c>
      <c r="ZO483" s="12">
        <f>ZM483*1.3</f>
        <v>26</v>
      </c>
      <c r="ZQ483" s="316"/>
      <c r="ZR483" s="19" t="s">
        <v>112</v>
      </c>
      <c r="ZS483" s="347" t="s">
        <v>1711</v>
      </c>
      <c r="ZV483" s="350">
        <f>SUM($F$1359)</f>
        <v>32</v>
      </c>
      <c r="ZW483" s="19" t="s">
        <v>65</v>
      </c>
      <c r="ZX483" s="12">
        <f>ZV483*1.3</f>
        <v>41.6</v>
      </c>
      <c r="ZZ483" s="316"/>
      <c r="AAA483" s="394"/>
      <c r="AAB483" s="341"/>
      <c r="AAC483" s="395"/>
      <c r="AAD483" s="395"/>
      <c r="AAE483" s="396"/>
      <c r="AAF483" s="394"/>
      <c r="AAG483" s="267"/>
      <c r="AAH483" s="395"/>
      <c r="AAI483" s="395"/>
      <c r="AAJ483" s="394"/>
      <c r="AAK483" s="341"/>
      <c r="AAL483" s="395"/>
      <c r="AAM483" s="395"/>
      <c r="AAN483" s="396"/>
      <c r="AAO483" s="394"/>
      <c r="AAP483" s="267"/>
      <c r="AAQ483" s="395"/>
      <c r="AAR483" s="395"/>
      <c r="AAS483" s="394"/>
      <c r="AAT483" s="341"/>
      <c r="AAU483" s="395"/>
      <c r="AAV483" s="395"/>
      <c r="AAW483" s="396"/>
      <c r="AAX483" s="394"/>
      <c r="AAY483" s="267"/>
      <c r="AAZ483" s="395"/>
      <c r="ABA483" s="395"/>
      <c r="ABB483" s="394"/>
      <c r="ABC483" s="341"/>
      <c r="ABD483" s="395"/>
      <c r="ABE483" s="395"/>
      <c r="ABF483" s="396"/>
      <c r="ABG483" s="394"/>
      <c r="ABH483" s="267"/>
      <c r="ABI483" s="395"/>
      <c r="ABJ483" s="395"/>
      <c r="ABK483" s="394"/>
      <c r="ABL483" s="341"/>
      <c r="ABM483" s="395"/>
      <c r="ABN483" s="395"/>
      <c r="ABO483" s="396"/>
      <c r="ABP483" s="394"/>
      <c r="ABQ483" s="267"/>
      <c r="ABR483" s="395"/>
      <c r="ABS483" s="395"/>
      <c r="ABT483" s="394"/>
      <c r="ABU483" s="341"/>
      <c r="ABV483" s="395"/>
      <c r="ABW483" s="395"/>
      <c r="ABX483" s="396"/>
      <c r="ABY483" s="394"/>
      <c r="ABZ483" s="267"/>
      <c r="ACA483" s="395"/>
      <c r="ACB483" s="395"/>
      <c r="ACC483" s="394"/>
      <c r="ACD483" s="341"/>
      <c r="ACE483" s="395"/>
      <c r="ACF483" s="395"/>
      <c r="ACG483" s="396"/>
      <c r="ACH483" s="394"/>
      <c r="ACI483" s="267"/>
      <c r="ACJ483" s="395"/>
      <c r="ACK483" s="395"/>
      <c r="ACL483" s="394"/>
      <c r="ACM483" s="341"/>
      <c r="ACN483" s="395"/>
      <c r="ACO483" s="395"/>
      <c r="ACP483" s="396"/>
      <c r="ACQ483" s="394"/>
      <c r="ACR483" s="267"/>
      <c r="ACS483" s="395"/>
      <c r="ACT483" s="395"/>
      <c r="ACU483" s="394"/>
      <c r="ACV483" s="341"/>
      <c r="ACW483" s="395"/>
      <c r="ACX483" s="395"/>
      <c r="ACY483" s="396"/>
      <c r="ACZ483" s="394"/>
      <c r="ADA483" s="267"/>
      <c r="ADB483" s="395"/>
      <c r="ADC483" s="395"/>
      <c r="ADD483" s="394"/>
      <c r="ADE483" s="341"/>
      <c r="ADF483" s="395"/>
      <c r="ADG483" s="395"/>
      <c r="ADH483" s="396"/>
      <c r="ADI483" s="394"/>
      <c r="ADJ483" s="267"/>
      <c r="ADK483" s="395"/>
      <c r="ADL483" s="395"/>
      <c r="ADM483" s="394"/>
      <c r="ADN483" s="341"/>
      <c r="ADO483" s="395"/>
      <c r="ADP483" s="395"/>
      <c r="ADQ483" s="396"/>
      <c r="ADR483" s="394"/>
      <c r="ADS483" s="267"/>
      <c r="ADT483" s="395"/>
      <c r="ADU483" s="395"/>
      <c r="ADV483" s="394"/>
      <c r="ADW483" s="341"/>
      <c r="ADX483" s="395"/>
      <c r="ADY483" s="395"/>
      <c r="ADZ483" s="396"/>
      <c r="AEA483" s="394"/>
      <c r="AEB483" s="267"/>
      <c r="AEC483" s="395"/>
      <c r="AED483" s="395"/>
    </row>
    <row r="484" spans="1:810" s="20" customFormat="1" ht="15">
      <c r="A484" s="19" t="s">
        <v>113</v>
      </c>
      <c r="B484" s="347" t="s">
        <v>1865</v>
      </c>
      <c r="D484" s="350"/>
      <c r="E484" s="350">
        <f>SUM($F$1289)</f>
        <v>0</v>
      </c>
      <c r="F484" s="19" t="s">
        <v>67</v>
      </c>
      <c r="G484" s="12">
        <f>E484*1.2</f>
        <v>0</v>
      </c>
      <c r="H484" s="12"/>
      <c r="I484" s="21"/>
      <c r="J484" s="19" t="s">
        <v>113</v>
      </c>
      <c r="K484" s="347" t="s">
        <v>776</v>
      </c>
      <c r="N484" s="350">
        <f>SUM($F$959)</f>
        <v>9</v>
      </c>
      <c r="O484" s="19" t="s">
        <v>67</v>
      </c>
      <c r="P484" s="12">
        <f>N484*1.2</f>
        <v>10.799999999999999</v>
      </c>
      <c r="Q484" s="12"/>
      <c r="R484" s="21"/>
      <c r="S484" s="19" t="s">
        <v>113</v>
      </c>
      <c r="T484" s="347" t="s">
        <v>863</v>
      </c>
      <c r="W484" s="350">
        <f>SUM($F$536)</f>
        <v>47</v>
      </c>
      <c r="X484" s="19" t="s">
        <v>67</v>
      </c>
      <c r="Y484" s="12">
        <f>W484*1.2</f>
        <v>56.4</v>
      </c>
      <c r="Z484" s="12"/>
      <c r="AA484" s="21"/>
      <c r="AB484" s="19" t="s">
        <v>113</v>
      </c>
      <c r="AC484" s="347" t="s">
        <v>1915</v>
      </c>
      <c r="AF484" s="350">
        <f>SUM($F$1004)</f>
        <v>58</v>
      </c>
      <c r="AG484" s="19" t="s">
        <v>67</v>
      </c>
      <c r="AH484" s="12">
        <f>AF484*1.2</f>
        <v>69.599999999999994</v>
      </c>
      <c r="AI484" s="12"/>
      <c r="AJ484" s="21"/>
      <c r="AK484" s="19" t="s">
        <v>113</v>
      </c>
      <c r="AL484" s="347" t="s">
        <v>1104</v>
      </c>
      <c r="AO484" s="350">
        <f>SUM($F$1509)</f>
        <v>45</v>
      </c>
      <c r="AP484" s="19" t="s">
        <v>67</v>
      </c>
      <c r="AQ484" s="12">
        <f>AO484*1.2</f>
        <v>54</v>
      </c>
      <c r="AR484" s="12"/>
      <c r="AS484" s="21"/>
      <c r="AT484" s="19" t="s">
        <v>113</v>
      </c>
      <c r="AU484" s="347" t="s">
        <v>608</v>
      </c>
      <c r="AX484" s="350">
        <f>SUM($F$551)</f>
        <v>11</v>
      </c>
      <c r="AY484" s="19" t="s">
        <v>67</v>
      </c>
      <c r="AZ484" s="12">
        <f>AX484*1.2</f>
        <v>13.2</v>
      </c>
      <c r="BA484" s="12"/>
      <c r="BB484" s="21"/>
      <c r="BC484" s="19" t="s">
        <v>113</v>
      </c>
      <c r="BD484" s="347" t="s">
        <v>2555</v>
      </c>
      <c r="BF484" s="20" t="s">
        <v>2595</v>
      </c>
      <c r="BG484" s="350">
        <f>SUM($F$987)</f>
        <v>19</v>
      </c>
      <c r="BH484" s="19" t="s">
        <v>67</v>
      </c>
      <c r="BI484" s="12">
        <f>BG484*1.2</f>
        <v>22.8</v>
      </c>
      <c r="BJ484" s="12"/>
      <c r="BK484" s="21"/>
      <c r="BL484" s="19" t="s">
        <v>113</v>
      </c>
      <c r="BM484" s="347" t="s">
        <v>678</v>
      </c>
      <c r="BP484" s="350">
        <f>SUM($F$1348)</f>
        <v>17</v>
      </c>
      <c r="BQ484" s="19" t="s">
        <v>67</v>
      </c>
      <c r="BR484" s="12">
        <f>BP484*1.2</f>
        <v>20.399999999999999</v>
      </c>
      <c r="BS484" s="12"/>
      <c r="BT484" s="21"/>
      <c r="BU484" s="19" t="s">
        <v>113</v>
      </c>
      <c r="BV484" s="347" t="s">
        <v>2555</v>
      </c>
      <c r="BY484" s="350">
        <f>SUM($F$987)</f>
        <v>19</v>
      </c>
      <c r="BZ484" s="19" t="s">
        <v>67</v>
      </c>
      <c r="CA484" s="12">
        <f>BY484*1.2</f>
        <v>22.8</v>
      </c>
      <c r="CB484" s="12"/>
      <c r="CC484" s="21"/>
      <c r="CD484" s="19" t="s">
        <v>113</v>
      </c>
      <c r="CE484" s="347" t="s">
        <v>763</v>
      </c>
      <c r="CH484" s="350">
        <f>SUM($F$1741)</f>
        <v>6</v>
      </c>
      <c r="CI484" s="19" t="s">
        <v>67</v>
      </c>
      <c r="CJ484" s="12">
        <f>CH484*1.2</f>
        <v>7.1999999999999993</v>
      </c>
      <c r="CK484" s="12"/>
      <c r="CL484" s="21"/>
      <c r="CM484" s="19" t="s">
        <v>113</v>
      </c>
      <c r="CN484" s="347" t="s">
        <v>793</v>
      </c>
      <c r="CQ484" s="350">
        <f>SUM($F$1613)</f>
        <v>41</v>
      </c>
      <c r="CR484" s="19" t="s">
        <v>67</v>
      </c>
      <c r="CS484" s="12">
        <f>CQ484*1.2</f>
        <v>49.199999999999996</v>
      </c>
      <c r="CT484" s="12"/>
      <c r="CU484" s="21"/>
      <c r="CV484" s="19" t="s">
        <v>113</v>
      </c>
      <c r="CW484" s="347" t="s">
        <v>770</v>
      </c>
      <c r="CZ484" s="350">
        <f>SUM($F$1739)</f>
        <v>3</v>
      </c>
      <c r="DA484" s="19" t="s">
        <v>67</v>
      </c>
      <c r="DB484" s="12">
        <f>CZ484*1.2</f>
        <v>3.5999999999999996</v>
      </c>
      <c r="DC484" s="12"/>
      <c r="DD484" s="21"/>
      <c r="DE484" s="19" t="s">
        <v>113</v>
      </c>
      <c r="DF484" s="347" t="s">
        <v>1756</v>
      </c>
      <c r="DI484" s="350">
        <f>SUM($F$987)</f>
        <v>19</v>
      </c>
      <c r="DJ484" s="19" t="s">
        <v>67</v>
      </c>
      <c r="DK484" s="12">
        <f>DI484*1.2</f>
        <v>22.8</v>
      </c>
      <c r="DL484" s="12"/>
      <c r="DM484" s="21"/>
      <c r="DN484" s="19" t="s">
        <v>113</v>
      </c>
      <c r="DO484" s="347" t="s">
        <v>678</v>
      </c>
      <c r="DR484" s="350">
        <f>SUM($F$1348)</f>
        <v>17</v>
      </c>
      <c r="DS484" s="19" t="s">
        <v>67</v>
      </c>
      <c r="DT484" s="12">
        <f>DR484*1.2</f>
        <v>20.399999999999999</v>
      </c>
      <c r="DU484" s="12"/>
      <c r="DV484" s="21"/>
      <c r="DW484" s="19" t="s">
        <v>113</v>
      </c>
      <c r="DX484" s="347" t="s">
        <v>560</v>
      </c>
      <c r="EA484" s="350">
        <f>SUM($F$1633)</f>
        <v>75</v>
      </c>
      <c r="EB484" s="19" t="s">
        <v>67</v>
      </c>
      <c r="EC484" s="12">
        <f>EA484*1.2</f>
        <v>90</v>
      </c>
      <c r="ED484" s="12"/>
      <c r="EE484" s="21"/>
      <c r="EF484" s="19" t="s">
        <v>113</v>
      </c>
      <c r="EG484" s="347" t="s">
        <v>2086</v>
      </c>
      <c r="EJ484" s="350">
        <f>SUM($F$1093)</f>
        <v>0</v>
      </c>
      <c r="EK484" s="19" t="s">
        <v>67</v>
      </c>
      <c r="EL484" s="12">
        <f>EJ484*1.2</f>
        <v>0</v>
      </c>
      <c r="EM484" s="12"/>
      <c r="EN484" s="21"/>
      <c r="EO484" s="19" t="s">
        <v>113</v>
      </c>
      <c r="EP484" s="347" t="s">
        <v>1979</v>
      </c>
      <c r="ES484" s="350">
        <f>SUM($F$525)</f>
        <v>0</v>
      </c>
      <c r="ET484" s="19" t="s">
        <v>67</v>
      </c>
      <c r="EU484" s="12">
        <f>ES484*1.2</f>
        <v>0</v>
      </c>
      <c r="EV484" s="12"/>
      <c r="EW484" s="21"/>
      <c r="EX484" s="19" t="s">
        <v>113</v>
      </c>
      <c r="EY484" s="368" t="s">
        <v>1752</v>
      </c>
      <c r="FB484" s="350">
        <f>SUM($F$1008)</f>
        <v>0</v>
      </c>
      <c r="FC484" s="19" t="s">
        <v>67</v>
      </c>
      <c r="FD484" s="12">
        <f>FB484*1.2</f>
        <v>0</v>
      </c>
      <c r="FE484" s="12"/>
      <c r="FF484" s="21"/>
      <c r="FG484" s="19" t="s">
        <v>113</v>
      </c>
      <c r="FH484" s="347" t="s">
        <v>560</v>
      </c>
      <c r="FK484" s="350">
        <f>SUM($F$1633)</f>
        <v>75</v>
      </c>
      <c r="FL484" s="19" t="s">
        <v>67</v>
      </c>
      <c r="FM484" s="12">
        <f>FK484*1.2</f>
        <v>90</v>
      </c>
      <c r="FN484" s="12"/>
      <c r="FO484" s="21"/>
      <c r="FP484" s="19" t="s">
        <v>113</v>
      </c>
      <c r="FQ484" s="347" t="s">
        <v>1823</v>
      </c>
      <c r="FT484" s="350">
        <f>SUM($F$1033)</f>
        <v>2</v>
      </c>
      <c r="FU484" s="19" t="s">
        <v>67</v>
      </c>
      <c r="FV484" s="12">
        <f>FT484*1.2</f>
        <v>2.4</v>
      </c>
      <c r="FW484" s="12"/>
      <c r="FX484" s="21"/>
      <c r="FY484" s="19" t="s">
        <v>113</v>
      </c>
      <c r="FZ484" s="347" t="s">
        <v>549</v>
      </c>
      <c r="GC484" s="350">
        <f>SUM($F$812)</f>
        <v>168</v>
      </c>
      <c r="GD484" s="19" t="s">
        <v>67</v>
      </c>
      <c r="GE484" s="12">
        <f>GC484*1.2</f>
        <v>201.6</v>
      </c>
      <c r="GF484" s="12"/>
      <c r="GG484" s="21"/>
      <c r="GH484" s="19" t="s">
        <v>113</v>
      </c>
      <c r="GI484" s="347" t="s">
        <v>1865</v>
      </c>
      <c r="GL484" s="350">
        <f>SUM($F$1289)</f>
        <v>0</v>
      </c>
      <c r="GM484" s="19" t="s">
        <v>67</v>
      </c>
      <c r="GN484" s="12">
        <f>GL484*1.2</f>
        <v>0</v>
      </c>
      <c r="GO484" s="12"/>
      <c r="GP484" s="21"/>
      <c r="GQ484" s="19" t="s">
        <v>113</v>
      </c>
      <c r="GR484" s="347" t="s">
        <v>814</v>
      </c>
      <c r="GU484" s="350">
        <f>SUM($F$1533)</f>
        <v>0</v>
      </c>
      <c r="GV484" s="19" t="s">
        <v>67</v>
      </c>
      <c r="GW484" s="12">
        <f>GU484*1.2</f>
        <v>0</v>
      </c>
      <c r="GX484" s="12"/>
      <c r="GY484" s="21"/>
      <c r="GZ484" s="19" t="s">
        <v>113</v>
      </c>
      <c r="HA484" s="347" t="s">
        <v>602</v>
      </c>
      <c r="HD484" s="350">
        <f>SUM($F$929)</f>
        <v>4</v>
      </c>
      <c r="HE484" s="19" t="s">
        <v>67</v>
      </c>
      <c r="HF484" s="12">
        <f>HD484*1.2</f>
        <v>4.8</v>
      </c>
      <c r="HG484" s="12"/>
      <c r="HH484" s="21"/>
      <c r="HI484" s="19" t="s">
        <v>113</v>
      </c>
      <c r="HJ484" s="347" t="s">
        <v>560</v>
      </c>
      <c r="HM484" s="350">
        <f>SUM($F$1633)</f>
        <v>75</v>
      </c>
      <c r="HN484" s="19" t="s">
        <v>67</v>
      </c>
      <c r="HO484" s="12">
        <f>HM484*1.2</f>
        <v>90</v>
      </c>
      <c r="HP484" s="12"/>
      <c r="HQ484" s="21"/>
      <c r="HR484" s="19" t="s">
        <v>113</v>
      </c>
      <c r="HS484" s="347" t="s">
        <v>678</v>
      </c>
      <c r="HV484" s="350">
        <f>SUM($F$1348)</f>
        <v>17</v>
      </c>
      <c r="HW484" s="19" t="s">
        <v>67</v>
      </c>
      <c r="HX484" s="12">
        <f>HV484*1.2</f>
        <v>20.399999999999999</v>
      </c>
      <c r="HY484" s="12"/>
      <c r="HZ484" s="21"/>
      <c r="IA484" s="19" t="s">
        <v>113</v>
      </c>
      <c r="IB484" s="347" t="s">
        <v>1113</v>
      </c>
      <c r="IE484" s="350">
        <f>SUM($F$531)</f>
        <v>11</v>
      </c>
      <c r="IF484" s="19" t="s">
        <v>67</v>
      </c>
      <c r="IG484" s="12">
        <f>IE484*1.2</f>
        <v>13.2</v>
      </c>
      <c r="IH484" s="12"/>
      <c r="II484" s="21"/>
      <c r="IJ484" s="19" t="s">
        <v>113</v>
      </c>
      <c r="IK484" s="347" t="s">
        <v>607</v>
      </c>
      <c r="IN484" s="350">
        <f>SUM($F$1198)</f>
        <v>10</v>
      </c>
      <c r="IO484" s="19" t="s">
        <v>67</v>
      </c>
      <c r="IP484" s="12">
        <f>IN484*1.2</f>
        <v>12</v>
      </c>
      <c r="IQ484" s="12"/>
      <c r="IR484" s="21"/>
      <c r="IS484" s="19" t="s">
        <v>113</v>
      </c>
      <c r="IT484" s="325" t="s">
        <v>189</v>
      </c>
      <c r="IW484" s="364" t="s">
        <v>189</v>
      </c>
      <c r="IX484" s="19" t="s">
        <v>67</v>
      </c>
      <c r="IY484" s="364" t="s">
        <v>189</v>
      </c>
      <c r="IZ484" s="12"/>
      <c r="JA484" s="21"/>
      <c r="JB484" s="19" t="s">
        <v>113</v>
      </c>
      <c r="JC484" s="347" t="s">
        <v>1113</v>
      </c>
      <c r="JF484" s="350">
        <f>SUM($F$531)</f>
        <v>11</v>
      </c>
      <c r="JG484" s="19" t="s">
        <v>67</v>
      </c>
      <c r="JH484" s="12">
        <f>JF484*1.2</f>
        <v>13.2</v>
      </c>
      <c r="JI484" s="12"/>
      <c r="JJ484" s="21"/>
      <c r="JK484" s="19" t="s">
        <v>113</v>
      </c>
      <c r="JL484" s="347" t="s">
        <v>1756</v>
      </c>
      <c r="JO484" s="350">
        <f>SUM($F$987)</f>
        <v>19</v>
      </c>
      <c r="JP484" s="19" t="s">
        <v>67</v>
      </c>
      <c r="JQ484" s="12">
        <f>JO484*1.2</f>
        <v>22.8</v>
      </c>
      <c r="JR484" s="12"/>
      <c r="JS484" s="21"/>
      <c r="JT484" s="19" t="s">
        <v>113</v>
      </c>
      <c r="JU484" s="347" t="s">
        <v>738</v>
      </c>
      <c r="JX484" s="350">
        <f>SUM($F$1368)</f>
        <v>11</v>
      </c>
      <c r="JY484" s="19" t="s">
        <v>67</v>
      </c>
      <c r="JZ484" s="12">
        <f>JX484*1.2</f>
        <v>13.2</v>
      </c>
      <c r="KA484" s="12"/>
      <c r="KB484" s="21"/>
      <c r="KC484" s="19" t="s">
        <v>113</v>
      </c>
      <c r="KD484" s="347" t="s">
        <v>657</v>
      </c>
      <c r="KG484" s="350">
        <f>SUM($F$708)</f>
        <v>15</v>
      </c>
      <c r="KH484" s="19" t="s">
        <v>67</v>
      </c>
      <c r="KI484" s="12">
        <f>KG484*1.2</f>
        <v>18</v>
      </c>
      <c r="KJ484" s="12"/>
      <c r="KK484" s="21"/>
      <c r="KL484" s="19" t="s">
        <v>113</v>
      </c>
      <c r="KM484" s="347" t="s">
        <v>854</v>
      </c>
      <c r="KP484" s="350">
        <f>SUM($F$627)</f>
        <v>71</v>
      </c>
      <c r="KQ484" s="19" t="s">
        <v>67</v>
      </c>
      <c r="KR484" s="12">
        <f>KP484*1.2</f>
        <v>85.2</v>
      </c>
      <c r="KS484" s="12"/>
      <c r="KT484" s="21"/>
      <c r="KU484" s="19" t="s">
        <v>113</v>
      </c>
      <c r="KV484" s="347" t="s">
        <v>772</v>
      </c>
      <c r="KY484" s="350">
        <f>SUM($F$1084)</f>
        <v>0</v>
      </c>
      <c r="KZ484" s="19" t="s">
        <v>67</v>
      </c>
      <c r="LA484" s="12">
        <f>KY484*1.2</f>
        <v>0</v>
      </c>
      <c r="LB484" s="12"/>
      <c r="LC484" s="21"/>
      <c r="LD484" s="19" t="s">
        <v>113</v>
      </c>
      <c r="LE484" s="347" t="s">
        <v>560</v>
      </c>
      <c r="LH484" s="350">
        <f>SUM($F$1633)</f>
        <v>75</v>
      </c>
      <c r="LI484" s="19" t="s">
        <v>67</v>
      </c>
      <c r="LJ484" s="12">
        <f>LH484*1.2</f>
        <v>90</v>
      </c>
      <c r="LK484" s="12"/>
      <c r="LL484" s="21"/>
      <c r="LM484" s="19" t="s">
        <v>113</v>
      </c>
      <c r="LN484" s="347" t="s">
        <v>809</v>
      </c>
      <c r="LQ484" s="350">
        <f>SUM($F$1774)</f>
        <v>10</v>
      </c>
      <c r="LR484" s="19" t="s">
        <v>67</v>
      </c>
      <c r="LS484" s="12">
        <f>LQ484*1.2</f>
        <v>12</v>
      </c>
      <c r="LT484" s="12"/>
      <c r="LU484" s="21"/>
      <c r="LV484" s="19" t="s">
        <v>113</v>
      </c>
      <c r="LW484" s="347" t="s">
        <v>1995</v>
      </c>
      <c r="LZ484" s="350">
        <f>SUM($F$785)</f>
        <v>29</v>
      </c>
      <c r="MA484" s="19" t="s">
        <v>67</v>
      </c>
      <c r="MB484" s="12">
        <f>LZ484*1.2</f>
        <v>34.799999999999997</v>
      </c>
      <c r="MC484" s="12"/>
      <c r="MD484" s="21"/>
      <c r="ME484" s="19" t="s">
        <v>113</v>
      </c>
      <c r="MF484" s="347" t="s">
        <v>690</v>
      </c>
      <c r="MI484" s="350">
        <f>SUM($F$997)</f>
        <v>0</v>
      </c>
      <c r="MJ484" s="19" t="s">
        <v>67</v>
      </c>
      <c r="MK484" s="12">
        <f>MI484*1.2</f>
        <v>0</v>
      </c>
      <c r="ML484" s="12"/>
      <c r="MM484" s="21"/>
      <c r="MN484" s="19" t="s">
        <v>113</v>
      </c>
      <c r="MO484" s="347" t="s">
        <v>642</v>
      </c>
      <c r="MR484" s="350">
        <f>SUM($F$1026)</f>
        <v>20</v>
      </c>
      <c r="MS484" s="19" t="s">
        <v>67</v>
      </c>
      <c r="MT484" s="12">
        <f>MR484*1.2</f>
        <v>24</v>
      </c>
      <c r="MU484" s="12"/>
      <c r="MV484" s="21"/>
      <c r="MW484" s="19" t="s">
        <v>113</v>
      </c>
      <c r="MX484" s="347" t="s">
        <v>678</v>
      </c>
      <c r="NA484" s="350">
        <f>SUM($F$1348)</f>
        <v>17</v>
      </c>
      <c r="NB484" s="19" t="s">
        <v>67</v>
      </c>
      <c r="NC484" s="12">
        <f>NA484*1.2</f>
        <v>20.399999999999999</v>
      </c>
      <c r="ND484" s="12"/>
      <c r="NE484" s="21"/>
      <c r="NF484" s="19" t="s">
        <v>113</v>
      </c>
      <c r="NG484" s="347" t="s">
        <v>714</v>
      </c>
      <c r="NJ484" s="350">
        <f>SUM($F$1729)</f>
        <v>3</v>
      </c>
      <c r="NK484" s="19" t="s">
        <v>67</v>
      </c>
      <c r="NL484" s="12">
        <f>NJ484*1.2</f>
        <v>3.5999999999999996</v>
      </c>
      <c r="NM484" s="12"/>
      <c r="NN484" s="21"/>
      <c r="NO484" s="19" t="s">
        <v>113</v>
      </c>
      <c r="NP484" s="347" t="s">
        <v>1756</v>
      </c>
      <c r="NS484" s="350">
        <f>SUM($F$987)</f>
        <v>19</v>
      </c>
      <c r="NT484" s="19" t="s">
        <v>67</v>
      </c>
      <c r="NU484" s="12">
        <f>NS484*1.2</f>
        <v>22.8</v>
      </c>
      <c r="NV484" s="12"/>
      <c r="NW484" s="21"/>
      <c r="NX484" s="19" t="s">
        <v>113</v>
      </c>
      <c r="NY484" s="347" t="s">
        <v>1865</v>
      </c>
      <c r="OB484" s="350">
        <f>SUM($F$1289)</f>
        <v>0</v>
      </c>
      <c r="OC484" s="19" t="s">
        <v>67</v>
      </c>
      <c r="OD484" s="12">
        <f>OB484*1.2</f>
        <v>0</v>
      </c>
      <c r="OE484" s="12"/>
      <c r="OF484" s="21"/>
      <c r="OG484" s="19" t="s">
        <v>113</v>
      </c>
      <c r="OH484" s="347" t="s">
        <v>1823</v>
      </c>
      <c r="OK484" s="350">
        <f>SUM($F$1033)</f>
        <v>2</v>
      </c>
      <c r="OL484" s="19" t="s">
        <v>67</v>
      </c>
      <c r="OM484" s="12">
        <f>OK484*1.2</f>
        <v>2.4</v>
      </c>
      <c r="ON484" s="12"/>
      <c r="OO484" s="21"/>
      <c r="OP484" s="19" t="s">
        <v>113</v>
      </c>
      <c r="OQ484" s="347" t="s">
        <v>771</v>
      </c>
      <c r="OT484" s="350">
        <f>SUM($F$869)</f>
        <v>73</v>
      </c>
      <c r="OU484" s="19" t="s">
        <v>67</v>
      </c>
      <c r="OV484" s="12">
        <f>OT484*1.2</f>
        <v>87.6</v>
      </c>
      <c r="OW484" s="12"/>
      <c r="OX484" s="21"/>
      <c r="OY484" s="19" t="s">
        <v>113</v>
      </c>
      <c r="OZ484" s="347" t="s">
        <v>608</v>
      </c>
      <c r="PC484" s="350">
        <f>SUM($F$551)</f>
        <v>11</v>
      </c>
      <c r="PD484" s="19" t="s">
        <v>67</v>
      </c>
      <c r="PE484" s="12">
        <f>PC484*1.2</f>
        <v>13.2</v>
      </c>
      <c r="PF484" s="12"/>
      <c r="PG484" s="21"/>
      <c r="PH484" s="19" t="s">
        <v>113</v>
      </c>
      <c r="PI484" s="347" t="s">
        <v>678</v>
      </c>
      <c r="PL484" s="350">
        <f>SUM($F$1348)</f>
        <v>17</v>
      </c>
      <c r="PM484" s="19" t="s">
        <v>67</v>
      </c>
      <c r="PN484" s="12">
        <f>PL484*1.2</f>
        <v>20.399999999999999</v>
      </c>
      <c r="PO484" s="12"/>
      <c r="PP484" s="21"/>
      <c r="PQ484" s="19" t="s">
        <v>113</v>
      </c>
      <c r="PR484" s="347" t="s">
        <v>1756</v>
      </c>
      <c r="PU484" s="350">
        <f>SUM($F$987)</f>
        <v>19</v>
      </c>
      <c r="PV484" s="19" t="s">
        <v>67</v>
      </c>
      <c r="PW484" s="12">
        <f>PU484*1.2</f>
        <v>22.8</v>
      </c>
      <c r="PX484" s="12"/>
      <c r="PY484" s="21"/>
      <c r="PZ484" s="19" t="s">
        <v>113</v>
      </c>
      <c r="QA484" s="325" t="s">
        <v>189</v>
      </c>
      <c r="QD484" s="364" t="s">
        <v>189</v>
      </c>
      <c r="QE484" s="19" t="s">
        <v>67</v>
      </c>
      <c r="QF484" s="364" t="s">
        <v>189</v>
      </c>
      <c r="QG484" s="12"/>
      <c r="QH484" s="21"/>
      <c r="QI484" s="19" t="s">
        <v>113</v>
      </c>
      <c r="QJ484" s="347" t="s">
        <v>1823</v>
      </c>
      <c r="QM484" s="350">
        <f>SUM($F$1033)</f>
        <v>2</v>
      </c>
      <c r="QN484" s="19" t="s">
        <v>67</v>
      </c>
      <c r="QO484" s="12">
        <f>QM484*1.2</f>
        <v>2.4</v>
      </c>
      <c r="QP484" s="12"/>
      <c r="QQ484" s="21"/>
      <c r="QR484" s="19" t="s">
        <v>113</v>
      </c>
      <c r="QS484" s="368" t="s">
        <v>724</v>
      </c>
      <c r="QV484" s="350">
        <f>SUM($F$1286)</f>
        <v>33</v>
      </c>
      <c r="QW484" s="19" t="s">
        <v>67</v>
      </c>
      <c r="QX484" s="12">
        <f>QV484*1.2</f>
        <v>39.6</v>
      </c>
      <c r="QY484" s="12"/>
      <c r="QZ484" s="21"/>
      <c r="RA484" s="19" t="s">
        <v>113</v>
      </c>
      <c r="RB484" s="347" t="s">
        <v>739</v>
      </c>
      <c r="RE484" s="350">
        <f>SUM($F$937)</f>
        <v>191</v>
      </c>
      <c r="RF484" s="19" t="s">
        <v>67</v>
      </c>
      <c r="RG484" s="12">
        <f>RE484*1.2</f>
        <v>229.2</v>
      </c>
      <c r="RH484" s="12"/>
      <c r="RI484" s="21"/>
      <c r="RJ484" s="19" t="s">
        <v>113</v>
      </c>
      <c r="RK484" s="347" t="s">
        <v>738</v>
      </c>
      <c r="RN484" s="350">
        <f>SUM($F$1368)</f>
        <v>11</v>
      </c>
      <c r="RO484" s="19" t="s">
        <v>67</v>
      </c>
      <c r="RP484" s="12">
        <f>RN484*1.2</f>
        <v>13.2</v>
      </c>
      <c r="RQ484" s="12"/>
      <c r="RR484" s="21"/>
      <c r="RS484" s="19" t="s">
        <v>113</v>
      </c>
      <c r="RT484" s="325" t="s">
        <v>189</v>
      </c>
      <c r="RW484" s="364" t="s">
        <v>189</v>
      </c>
      <c r="RX484" s="19" t="s">
        <v>67</v>
      </c>
      <c r="RY484" s="364" t="s">
        <v>189</v>
      </c>
      <c r="SA484" s="316"/>
      <c r="SB484" s="19" t="s">
        <v>113</v>
      </c>
      <c r="SC484" s="325" t="s">
        <v>189</v>
      </c>
      <c r="SF484" s="364" t="s">
        <v>189</v>
      </c>
      <c r="SG484" s="19" t="s">
        <v>67</v>
      </c>
      <c r="SH484" s="364" t="s">
        <v>189</v>
      </c>
      <c r="SJ484" s="316"/>
      <c r="SK484" s="19" t="s">
        <v>113</v>
      </c>
      <c r="SL484" s="325" t="s">
        <v>189</v>
      </c>
      <c r="SO484" s="364" t="s">
        <v>189</v>
      </c>
      <c r="SP484" s="19" t="s">
        <v>67</v>
      </c>
      <c r="SQ484" s="364" t="s">
        <v>189</v>
      </c>
      <c r="SS484" s="316"/>
      <c r="ST484" s="19" t="s">
        <v>113</v>
      </c>
      <c r="SU484" s="325" t="s">
        <v>189</v>
      </c>
      <c r="SX484" s="364" t="s">
        <v>189</v>
      </c>
      <c r="SY484" s="19" t="s">
        <v>67</v>
      </c>
      <c r="SZ484" s="364" t="s">
        <v>189</v>
      </c>
      <c r="TB484" s="316"/>
      <c r="TC484" s="19" t="s">
        <v>113</v>
      </c>
      <c r="TD484" s="347" t="s">
        <v>714</v>
      </c>
      <c r="TG484" s="350">
        <f>SUM($F$1729)</f>
        <v>3</v>
      </c>
      <c r="TH484" s="19" t="s">
        <v>67</v>
      </c>
      <c r="TI484" s="12">
        <f>TG484*1.2</f>
        <v>3.5999999999999996</v>
      </c>
      <c r="TK484" s="316"/>
      <c r="TL484" s="19" t="s">
        <v>113</v>
      </c>
      <c r="TM484" s="347" t="s">
        <v>1756</v>
      </c>
      <c r="TP484" s="350">
        <f>SUM($F$987)</f>
        <v>19</v>
      </c>
      <c r="TQ484" s="19" t="s">
        <v>67</v>
      </c>
      <c r="TR484" s="12">
        <f>TP484*1.2</f>
        <v>22.8</v>
      </c>
      <c r="TT484" s="316"/>
      <c r="TU484" s="19" t="s">
        <v>113</v>
      </c>
      <c r="TV484" s="347" t="s">
        <v>1823</v>
      </c>
      <c r="TY484" s="350">
        <f>SUM($F$1033)</f>
        <v>2</v>
      </c>
      <c r="TZ484" s="19" t="s">
        <v>67</v>
      </c>
      <c r="UA484" s="12">
        <f>TY484*1.2</f>
        <v>2.4</v>
      </c>
      <c r="UC484" s="316"/>
      <c r="UD484" s="19" t="s">
        <v>113</v>
      </c>
      <c r="UE484" s="361" t="s">
        <v>1752</v>
      </c>
      <c r="UH484" s="350">
        <f>SUM($F$1008)</f>
        <v>0</v>
      </c>
      <c r="UI484" s="19" t="s">
        <v>67</v>
      </c>
      <c r="UJ484" s="12">
        <f>UH484*1.2</f>
        <v>0</v>
      </c>
      <c r="UL484" s="316"/>
      <c r="UM484" s="19" t="s">
        <v>113</v>
      </c>
      <c r="UN484" s="358" t="s">
        <v>678</v>
      </c>
      <c r="UQ484" s="350">
        <f>SUM($F$1348)</f>
        <v>17</v>
      </c>
      <c r="UR484" s="19" t="s">
        <v>67</v>
      </c>
      <c r="US484" s="12">
        <f>UQ484*1.2</f>
        <v>20.399999999999999</v>
      </c>
      <c r="UU484" s="316"/>
      <c r="UV484" s="19" t="s">
        <v>113</v>
      </c>
      <c r="UW484" s="347" t="s">
        <v>1823</v>
      </c>
      <c r="UZ484" s="350">
        <f>SUM($F$1033)</f>
        <v>2</v>
      </c>
      <c r="VA484" s="19" t="s">
        <v>67</v>
      </c>
      <c r="VB484" s="12">
        <f>UZ484*1.2</f>
        <v>2.4</v>
      </c>
      <c r="VD484" s="316"/>
      <c r="VE484" s="19" t="s">
        <v>113</v>
      </c>
      <c r="VF484" s="347" t="s">
        <v>1711</v>
      </c>
      <c r="VI484" s="350">
        <f>SUM($F$1359)</f>
        <v>32</v>
      </c>
      <c r="VJ484" s="19" t="s">
        <v>67</v>
      </c>
      <c r="VK484" s="12">
        <f>VI484*1.2</f>
        <v>38.4</v>
      </c>
      <c r="VM484" s="316"/>
      <c r="VN484" s="19" t="s">
        <v>113</v>
      </c>
      <c r="VO484" s="325" t="s">
        <v>928</v>
      </c>
      <c r="VR484" s="350">
        <f>SUM($F$1165)</f>
        <v>8</v>
      </c>
      <c r="VS484" s="19" t="s">
        <v>67</v>
      </c>
      <c r="VT484" s="12">
        <f>VR484*1.2</f>
        <v>9.6</v>
      </c>
      <c r="VV484" s="316"/>
      <c r="VW484" s="19" t="s">
        <v>113</v>
      </c>
      <c r="VX484" s="347" t="s">
        <v>560</v>
      </c>
      <c r="WA484" s="350">
        <f>SUM($F$1633)</f>
        <v>75</v>
      </c>
      <c r="WB484" s="19" t="s">
        <v>67</v>
      </c>
      <c r="WC484" s="12">
        <f>WA484*1.2</f>
        <v>90</v>
      </c>
      <c r="WE484" s="316"/>
      <c r="WF484" s="19" t="s">
        <v>113</v>
      </c>
      <c r="WG484" s="347" t="s">
        <v>608</v>
      </c>
      <c r="WJ484" s="350">
        <f>SUM($F$551)</f>
        <v>11</v>
      </c>
      <c r="WK484" s="19" t="s">
        <v>67</v>
      </c>
      <c r="WL484" s="12">
        <f>WJ484*1.2</f>
        <v>13.2</v>
      </c>
      <c r="WN484" s="316"/>
      <c r="WO484" s="19" t="s">
        <v>113</v>
      </c>
      <c r="WP484" s="347" t="s">
        <v>1877</v>
      </c>
      <c r="WS484" s="350">
        <f>SUM($F$640)</f>
        <v>8</v>
      </c>
      <c r="WT484" s="19" t="s">
        <v>67</v>
      </c>
      <c r="WU484" s="12">
        <f>WS484*1.2</f>
        <v>9.6</v>
      </c>
      <c r="WW484" s="316"/>
      <c r="WX484" s="19" t="s">
        <v>113</v>
      </c>
      <c r="WY484" s="347" t="s">
        <v>1823</v>
      </c>
      <c r="XB484" s="350">
        <f>SUM($F$1033)</f>
        <v>2</v>
      </c>
      <c r="XC484" s="19" t="s">
        <v>67</v>
      </c>
      <c r="XD484" s="12">
        <f>XB484*1.2</f>
        <v>2.4</v>
      </c>
      <c r="XF484" s="316"/>
      <c r="XG484" s="19" t="s">
        <v>113</v>
      </c>
      <c r="XH484" s="347" t="s">
        <v>535</v>
      </c>
      <c r="XK484" s="350">
        <f>SUM($F$819)</f>
        <v>23</v>
      </c>
      <c r="XL484" s="19" t="s">
        <v>67</v>
      </c>
      <c r="XM484" s="12">
        <f>XK484*1.2</f>
        <v>27.599999999999998</v>
      </c>
      <c r="XO484" s="316"/>
      <c r="XP484" s="19" t="s">
        <v>113</v>
      </c>
      <c r="XQ484" s="325" t="s">
        <v>608</v>
      </c>
      <c r="XT484" s="350">
        <f>SUM($F$551)</f>
        <v>11</v>
      </c>
      <c r="XU484" s="19" t="s">
        <v>67</v>
      </c>
      <c r="XV484" s="12">
        <f>XT484*1.2</f>
        <v>13.2</v>
      </c>
      <c r="XX484" s="316"/>
      <c r="XY484" s="19" t="s">
        <v>113</v>
      </c>
      <c r="XZ484" s="347" t="s">
        <v>678</v>
      </c>
      <c r="YC484" s="350">
        <f>SUM($F$1348)</f>
        <v>17</v>
      </c>
      <c r="YD484" s="19" t="s">
        <v>67</v>
      </c>
      <c r="YE484" s="12">
        <f>YC484*1.2</f>
        <v>20.399999999999999</v>
      </c>
      <c r="YG484" s="316"/>
      <c r="YH484" s="19" t="s">
        <v>113</v>
      </c>
      <c r="YI484" s="366" t="s">
        <v>1113</v>
      </c>
      <c r="YL484" s="350">
        <f>SUM($F$531)</f>
        <v>11</v>
      </c>
      <c r="YM484" s="19" t="s">
        <v>67</v>
      </c>
      <c r="YN484" s="12">
        <f>YL484*1.2</f>
        <v>13.2</v>
      </c>
      <c r="YP484" s="316"/>
      <c r="YQ484" s="19" t="s">
        <v>113</v>
      </c>
      <c r="YR484" s="347" t="s">
        <v>560</v>
      </c>
      <c r="YU484" s="350">
        <f>SUM($F$1633)</f>
        <v>75</v>
      </c>
      <c r="YV484" s="19" t="s">
        <v>67</v>
      </c>
      <c r="YW484" s="12">
        <f>YU484*1.2</f>
        <v>90</v>
      </c>
      <c r="YY484" s="316"/>
      <c r="YZ484" s="19" t="s">
        <v>113</v>
      </c>
      <c r="ZA484" s="347" t="s">
        <v>678</v>
      </c>
      <c r="ZD484" s="350">
        <f>SUM($F$1348)</f>
        <v>17</v>
      </c>
      <c r="ZE484" s="19" t="s">
        <v>67</v>
      </c>
      <c r="ZF484" s="12">
        <f>ZD484*1.2</f>
        <v>20.399999999999999</v>
      </c>
      <c r="ZH484" s="316"/>
      <c r="ZI484" s="19" t="s">
        <v>113</v>
      </c>
      <c r="ZJ484" s="347" t="s">
        <v>560</v>
      </c>
      <c r="ZM484" s="350">
        <f>SUM($F$1633)</f>
        <v>75</v>
      </c>
      <c r="ZN484" s="19" t="s">
        <v>67</v>
      </c>
      <c r="ZO484" s="12">
        <f>ZM484*1.2</f>
        <v>90</v>
      </c>
      <c r="ZQ484" s="316"/>
      <c r="ZR484" s="19" t="s">
        <v>113</v>
      </c>
      <c r="ZS484" s="347" t="s">
        <v>1218</v>
      </c>
      <c r="ZV484" s="350">
        <f>SUM($F$1667)</f>
        <v>1</v>
      </c>
      <c r="ZW484" s="19" t="s">
        <v>67</v>
      </c>
      <c r="ZX484" s="12">
        <f>ZV484*1.2</f>
        <v>1.2</v>
      </c>
      <c r="ZZ484" s="316"/>
      <c r="AAA484" s="394"/>
      <c r="AAB484" s="341"/>
      <c r="AAC484" s="395"/>
      <c r="AAD484" s="395"/>
      <c r="AAE484" s="396"/>
      <c r="AAF484" s="394"/>
      <c r="AAG484" s="267"/>
      <c r="AAH484" s="395"/>
      <c r="AAI484" s="395"/>
      <c r="AAJ484" s="394"/>
      <c r="AAK484" s="341"/>
      <c r="AAL484" s="395"/>
      <c r="AAM484" s="395"/>
      <c r="AAN484" s="396"/>
      <c r="AAO484" s="394"/>
      <c r="AAP484" s="267"/>
      <c r="AAQ484" s="395"/>
      <c r="AAR484" s="395"/>
      <c r="AAS484" s="394"/>
      <c r="AAT484" s="341"/>
      <c r="AAU484" s="395"/>
      <c r="AAV484" s="395"/>
      <c r="AAW484" s="396"/>
      <c r="AAX484" s="394"/>
      <c r="AAY484" s="267"/>
      <c r="AAZ484" s="395"/>
      <c r="ABA484" s="395"/>
      <c r="ABB484" s="394"/>
      <c r="ABC484" s="341"/>
      <c r="ABD484" s="395"/>
      <c r="ABE484" s="395"/>
      <c r="ABF484" s="396"/>
      <c r="ABG484" s="394"/>
      <c r="ABH484" s="267"/>
      <c r="ABI484" s="395"/>
      <c r="ABJ484" s="395"/>
      <c r="ABK484" s="394"/>
      <c r="ABL484" s="341"/>
      <c r="ABM484" s="395"/>
      <c r="ABN484" s="395"/>
      <c r="ABO484" s="396"/>
      <c r="ABP484" s="394"/>
      <c r="ABQ484" s="267"/>
      <c r="ABR484" s="395"/>
      <c r="ABS484" s="395"/>
      <c r="ABT484" s="394"/>
      <c r="ABU484" s="341"/>
      <c r="ABV484" s="395"/>
      <c r="ABW484" s="395"/>
      <c r="ABX484" s="396"/>
      <c r="ABY484" s="394"/>
      <c r="ABZ484" s="267"/>
      <c r="ACA484" s="395"/>
      <c r="ACB484" s="395"/>
      <c r="ACC484" s="394"/>
      <c r="ACD484" s="341"/>
      <c r="ACE484" s="395"/>
      <c r="ACF484" s="395"/>
      <c r="ACG484" s="396"/>
      <c r="ACH484" s="394"/>
      <c r="ACI484" s="267"/>
      <c r="ACJ484" s="395"/>
      <c r="ACK484" s="395"/>
      <c r="ACL484" s="394"/>
      <c r="ACM484" s="341"/>
      <c r="ACN484" s="395"/>
      <c r="ACO484" s="395"/>
      <c r="ACP484" s="396"/>
      <c r="ACQ484" s="394"/>
      <c r="ACR484" s="267"/>
      <c r="ACS484" s="395"/>
      <c r="ACT484" s="395"/>
      <c r="ACU484" s="394"/>
      <c r="ACV484" s="341"/>
      <c r="ACW484" s="395"/>
      <c r="ACX484" s="395"/>
      <c r="ACY484" s="396"/>
      <c r="ACZ484" s="394"/>
      <c r="ADA484" s="267"/>
      <c r="ADB484" s="395"/>
      <c r="ADC484" s="395"/>
      <c r="ADD484" s="394"/>
      <c r="ADE484" s="341"/>
      <c r="ADF484" s="395"/>
      <c r="ADG484" s="395"/>
      <c r="ADH484" s="396"/>
      <c r="ADI484" s="394"/>
      <c r="ADJ484" s="267"/>
      <c r="ADK484" s="395"/>
      <c r="ADL484" s="395"/>
      <c r="ADM484" s="394"/>
      <c r="ADN484" s="341"/>
      <c r="ADO484" s="395"/>
      <c r="ADP484" s="395"/>
      <c r="ADQ484" s="396"/>
      <c r="ADR484" s="394"/>
      <c r="ADS484" s="267"/>
      <c r="ADT484" s="395"/>
      <c r="ADU484" s="395"/>
      <c r="ADV484" s="394"/>
      <c r="ADW484" s="341"/>
      <c r="ADX484" s="395"/>
      <c r="ADY484" s="395"/>
      <c r="ADZ484" s="396"/>
      <c r="AEA484" s="394"/>
      <c r="AEB484" s="267"/>
      <c r="AEC484" s="395"/>
      <c r="AED484" s="395"/>
    </row>
    <row r="485" spans="1:810" s="20" customFormat="1" ht="15">
      <c r="A485" s="19" t="s">
        <v>114</v>
      </c>
      <c r="B485" s="347" t="s">
        <v>1995</v>
      </c>
      <c r="D485" s="350"/>
      <c r="E485" s="350">
        <f>SUM($F$785)</f>
        <v>29</v>
      </c>
      <c r="F485" s="19" t="s">
        <v>69</v>
      </c>
      <c r="G485" s="12">
        <f>E485*1.1</f>
        <v>31.900000000000002</v>
      </c>
      <c r="H485" s="12"/>
      <c r="I485" s="21"/>
      <c r="J485" s="19" t="s">
        <v>114</v>
      </c>
      <c r="K485" s="347" t="s">
        <v>928</v>
      </c>
      <c r="N485" s="350">
        <f>SUM($F$1165)</f>
        <v>8</v>
      </c>
      <c r="O485" s="19" t="s">
        <v>69</v>
      </c>
      <c r="P485" s="12">
        <f>N485*1.1</f>
        <v>8.8000000000000007</v>
      </c>
      <c r="Q485" s="12"/>
      <c r="R485" s="21"/>
      <c r="S485" s="19" t="s">
        <v>114</v>
      </c>
      <c r="T485" s="347" t="s">
        <v>738</v>
      </c>
      <c r="W485" s="350">
        <f>SUM($F$1368)</f>
        <v>11</v>
      </c>
      <c r="X485" s="19" t="s">
        <v>69</v>
      </c>
      <c r="Y485" s="12">
        <f>W485*1.1</f>
        <v>12.100000000000001</v>
      </c>
      <c r="Z485" s="12"/>
      <c r="AA485" s="21"/>
      <c r="AB485" s="19" t="s">
        <v>114</v>
      </c>
      <c r="AC485" s="347" t="s">
        <v>535</v>
      </c>
      <c r="AF485" s="350">
        <f>SUM($F$819)</f>
        <v>23</v>
      </c>
      <c r="AG485" s="19" t="s">
        <v>69</v>
      </c>
      <c r="AH485" s="12">
        <f>AF485*1.1</f>
        <v>25.3</v>
      </c>
      <c r="AI485" s="12"/>
      <c r="AJ485" s="21"/>
      <c r="AK485" s="19" t="s">
        <v>114</v>
      </c>
      <c r="AL485" s="347" t="s">
        <v>1396</v>
      </c>
      <c r="AO485" s="350">
        <f>SUM($F$1266)</f>
        <v>0</v>
      </c>
      <c r="AP485" s="19" t="s">
        <v>69</v>
      </c>
      <c r="AQ485" s="12">
        <f>AO485*1.1</f>
        <v>0</v>
      </c>
      <c r="AR485" s="12"/>
      <c r="AS485" s="21"/>
      <c r="AT485" s="19" t="s">
        <v>114</v>
      </c>
      <c r="AU485" s="347" t="s">
        <v>776</v>
      </c>
      <c r="AX485" s="350">
        <f>SUM($F$959)</f>
        <v>9</v>
      </c>
      <c r="AY485" s="19" t="s">
        <v>69</v>
      </c>
      <c r="AZ485" s="12">
        <f>AX485*1.1</f>
        <v>9.9</v>
      </c>
      <c r="BA485" s="12"/>
      <c r="BB485" s="21"/>
      <c r="BC485" s="19" t="s">
        <v>114</v>
      </c>
      <c r="BD485" s="347" t="s">
        <v>776</v>
      </c>
      <c r="BG485" s="350">
        <f>SUM($F$959)</f>
        <v>9</v>
      </c>
      <c r="BH485" s="19" t="s">
        <v>69</v>
      </c>
      <c r="BI485" s="12">
        <f>BG485*1.1</f>
        <v>9.9</v>
      </c>
      <c r="BJ485" s="12"/>
      <c r="BK485" s="21"/>
      <c r="BL485" s="19" t="s">
        <v>114</v>
      </c>
      <c r="BM485" s="347" t="s">
        <v>854</v>
      </c>
      <c r="BP485" s="350">
        <f>SUM($F$627)</f>
        <v>71</v>
      </c>
      <c r="BQ485" s="19" t="s">
        <v>69</v>
      </c>
      <c r="BR485" s="12">
        <f>BP485*1.1</f>
        <v>78.100000000000009</v>
      </c>
      <c r="BS485" s="12"/>
      <c r="BT485" s="21"/>
      <c r="BU485" s="19" t="s">
        <v>114</v>
      </c>
      <c r="BV485" s="347" t="s">
        <v>2558</v>
      </c>
      <c r="BY485" s="350">
        <f>SUM($F$1068)</f>
        <v>6</v>
      </c>
      <c r="BZ485" s="19" t="s">
        <v>69</v>
      </c>
      <c r="CA485" s="12">
        <f>BY485*1.1</f>
        <v>6.6000000000000005</v>
      </c>
      <c r="CB485" s="12"/>
      <c r="CC485" s="21"/>
      <c r="CD485" s="19" t="s">
        <v>114</v>
      </c>
      <c r="CE485" s="347" t="s">
        <v>724</v>
      </c>
      <c r="CH485" s="350">
        <f>SUM($F$1286)</f>
        <v>33</v>
      </c>
      <c r="CI485" s="19" t="s">
        <v>69</v>
      </c>
      <c r="CJ485" s="12">
        <f>CH485*1.1</f>
        <v>36.300000000000004</v>
      </c>
      <c r="CK485" s="12"/>
      <c r="CL485" s="21"/>
      <c r="CM485" s="19" t="s">
        <v>114</v>
      </c>
      <c r="CN485" s="347" t="s">
        <v>767</v>
      </c>
      <c r="CQ485" s="350">
        <f>SUM($F$571)</f>
        <v>62</v>
      </c>
      <c r="CR485" s="19" t="s">
        <v>69</v>
      </c>
      <c r="CS485" s="12">
        <f>CQ485*1.1</f>
        <v>68.2</v>
      </c>
      <c r="CT485" s="12"/>
      <c r="CU485" s="21"/>
      <c r="CV485" s="19" t="s">
        <v>114</v>
      </c>
      <c r="CW485" s="347" t="s">
        <v>1877</v>
      </c>
      <c r="CZ485" s="350">
        <f>SUM($F$640)</f>
        <v>8</v>
      </c>
      <c r="DA485" s="19" t="s">
        <v>69</v>
      </c>
      <c r="DB485" s="12">
        <f>CZ485*1.1</f>
        <v>8.8000000000000007</v>
      </c>
      <c r="DC485" s="12"/>
      <c r="DD485" s="21"/>
      <c r="DE485" s="19" t="s">
        <v>114</v>
      </c>
      <c r="DF485" s="347" t="s">
        <v>946</v>
      </c>
      <c r="DI485" s="350">
        <f>SUM($F$918)</f>
        <v>0</v>
      </c>
      <c r="DJ485" s="19" t="s">
        <v>69</v>
      </c>
      <c r="DK485" s="12">
        <f>DI485*1.1</f>
        <v>0</v>
      </c>
      <c r="DL485" s="12"/>
      <c r="DM485" s="21"/>
      <c r="DN485" s="19" t="s">
        <v>114</v>
      </c>
      <c r="DO485" s="347" t="s">
        <v>1224</v>
      </c>
      <c r="DR485" s="350">
        <f>SUM($F$1422)</f>
        <v>19</v>
      </c>
      <c r="DS485" s="19" t="s">
        <v>69</v>
      </c>
      <c r="DT485" s="12">
        <f>DR485*1.1</f>
        <v>20.900000000000002</v>
      </c>
      <c r="DU485" s="12"/>
      <c r="DV485" s="21"/>
      <c r="DW485" s="19" t="s">
        <v>114</v>
      </c>
      <c r="DX485" s="347" t="s">
        <v>776</v>
      </c>
      <c r="EA485" s="350">
        <f>SUM($F$959)</f>
        <v>9</v>
      </c>
      <c r="EB485" s="19" t="s">
        <v>69</v>
      </c>
      <c r="EC485" s="12">
        <f>EA485*1.1</f>
        <v>9.9</v>
      </c>
      <c r="ED485" s="12"/>
      <c r="EE485" s="21"/>
      <c r="EF485" s="19" t="s">
        <v>114</v>
      </c>
      <c r="EG485" s="347" t="s">
        <v>854</v>
      </c>
      <c r="EJ485" s="350">
        <f>SUM($F$627)</f>
        <v>71</v>
      </c>
      <c r="EK485" s="19" t="s">
        <v>69</v>
      </c>
      <c r="EL485" s="12">
        <f>EJ485*1.1</f>
        <v>78.100000000000009</v>
      </c>
      <c r="EM485" s="12"/>
      <c r="EN485" s="21"/>
      <c r="EO485" s="19" t="s">
        <v>114</v>
      </c>
      <c r="EP485" s="347" t="s">
        <v>940</v>
      </c>
      <c r="ES485" s="350">
        <f>SUM($F$598)</f>
        <v>3</v>
      </c>
      <c r="ET485" s="19" t="s">
        <v>69</v>
      </c>
      <c r="EU485" s="12">
        <f>ES485*1.1</f>
        <v>3.3000000000000003</v>
      </c>
      <c r="EV485" s="12"/>
      <c r="EW485" s="21"/>
      <c r="EX485" s="19" t="s">
        <v>114</v>
      </c>
      <c r="EY485" s="370" t="s">
        <v>1865</v>
      </c>
      <c r="FB485" s="350">
        <f>SUM($F$1289)</f>
        <v>0</v>
      </c>
      <c r="FC485" s="19" t="s">
        <v>69</v>
      </c>
      <c r="FD485" s="12">
        <f>FB485*1.1</f>
        <v>0</v>
      </c>
      <c r="FE485" s="12"/>
      <c r="FF485" s="21"/>
      <c r="FG485" s="19" t="s">
        <v>114</v>
      </c>
      <c r="FH485" s="347" t="s">
        <v>678</v>
      </c>
      <c r="FK485" s="350">
        <f>SUM($F$1348)</f>
        <v>17</v>
      </c>
      <c r="FL485" s="19" t="s">
        <v>69</v>
      </c>
      <c r="FM485" s="12">
        <f>FK485*1.1</f>
        <v>18.700000000000003</v>
      </c>
      <c r="FN485" s="12"/>
      <c r="FO485" s="21"/>
      <c r="FP485" s="19" t="s">
        <v>114</v>
      </c>
      <c r="FQ485" s="347" t="s">
        <v>763</v>
      </c>
      <c r="FT485" s="350">
        <f>SUM($F$1741)</f>
        <v>6</v>
      </c>
      <c r="FU485" s="19" t="s">
        <v>69</v>
      </c>
      <c r="FV485" s="12">
        <f>FT485*1.1</f>
        <v>6.6000000000000005</v>
      </c>
      <c r="FW485" s="12"/>
      <c r="FX485" s="21"/>
      <c r="FY485" s="19" t="s">
        <v>114</v>
      </c>
      <c r="FZ485" s="347" t="s">
        <v>1752</v>
      </c>
      <c r="GC485" s="350">
        <f>SUM($F$1008)</f>
        <v>0</v>
      </c>
      <c r="GD485" s="19" t="s">
        <v>69</v>
      </c>
      <c r="GE485" s="12">
        <f>GC485*1.1</f>
        <v>0</v>
      </c>
      <c r="GF485" s="12"/>
      <c r="GG485" s="21"/>
      <c r="GH485" s="19" t="s">
        <v>114</v>
      </c>
      <c r="GI485" s="347" t="s">
        <v>854</v>
      </c>
      <c r="GL485" s="350">
        <f>SUM($F$627)</f>
        <v>71</v>
      </c>
      <c r="GM485" s="19" t="s">
        <v>69</v>
      </c>
      <c r="GN485" s="12">
        <f>GL485*1.1</f>
        <v>78.100000000000009</v>
      </c>
      <c r="GO485" s="12"/>
      <c r="GP485" s="21"/>
      <c r="GQ485" s="19" t="s">
        <v>114</v>
      </c>
      <c r="GR485" s="347" t="s">
        <v>1113</v>
      </c>
      <c r="GU485" s="350">
        <f>SUM($F$531)</f>
        <v>11</v>
      </c>
      <c r="GV485" s="19" t="s">
        <v>69</v>
      </c>
      <c r="GW485" s="12">
        <f>GU485*1.1</f>
        <v>12.100000000000001</v>
      </c>
      <c r="GX485" s="12"/>
      <c r="GY485" s="21"/>
      <c r="GZ485" s="19" t="s">
        <v>114</v>
      </c>
      <c r="HA485" s="347" t="s">
        <v>1386</v>
      </c>
      <c r="HD485" s="350">
        <f>SUM($F$1418)</f>
        <v>16</v>
      </c>
      <c r="HE485" s="19" t="s">
        <v>69</v>
      </c>
      <c r="HF485" s="12">
        <f>HD485*1.1</f>
        <v>17.600000000000001</v>
      </c>
      <c r="HG485" s="12"/>
      <c r="HH485" s="21"/>
      <c r="HI485" s="19" t="s">
        <v>114</v>
      </c>
      <c r="HJ485" s="347" t="s">
        <v>946</v>
      </c>
      <c r="HM485" s="350">
        <f>SUM($F$918)</f>
        <v>0</v>
      </c>
      <c r="HN485" s="19" t="s">
        <v>69</v>
      </c>
      <c r="HO485" s="12">
        <f>HM485*1.1</f>
        <v>0</v>
      </c>
      <c r="HP485" s="12"/>
      <c r="HQ485" s="21"/>
      <c r="HR485" s="19" t="s">
        <v>114</v>
      </c>
      <c r="HS485" s="347" t="s">
        <v>2035</v>
      </c>
      <c r="HV485" s="350">
        <f>SUM($F$1319)</f>
        <v>0</v>
      </c>
      <c r="HW485" s="19" t="s">
        <v>69</v>
      </c>
      <c r="HX485" s="12">
        <f>HV485*1.1</f>
        <v>0</v>
      </c>
      <c r="HY485" s="12"/>
      <c r="HZ485" s="21"/>
      <c r="IA485" s="19" t="s">
        <v>114</v>
      </c>
      <c r="IB485" s="347" t="s">
        <v>1369</v>
      </c>
      <c r="IE485" s="350">
        <f>SUM($F$1410)</f>
        <v>5</v>
      </c>
      <c r="IF485" s="19" t="s">
        <v>69</v>
      </c>
      <c r="IG485" s="12">
        <f>IE485*1.1</f>
        <v>5.5</v>
      </c>
      <c r="IH485" s="12"/>
      <c r="II485" s="21"/>
      <c r="IJ485" s="19" t="s">
        <v>114</v>
      </c>
      <c r="IK485" s="347" t="s">
        <v>2035</v>
      </c>
      <c r="IN485" s="350">
        <f>SUM($F$1319)</f>
        <v>0</v>
      </c>
      <c r="IO485" s="19" t="s">
        <v>69</v>
      </c>
      <c r="IP485" s="12">
        <f>IN485*1.1</f>
        <v>0</v>
      </c>
      <c r="IQ485" s="12"/>
      <c r="IR485" s="21"/>
      <c r="IS485" s="19" t="s">
        <v>114</v>
      </c>
      <c r="IT485" s="325" t="s">
        <v>189</v>
      </c>
      <c r="IW485" s="364" t="s">
        <v>189</v>
      </c>
      <c r="IX485" s="19" t="s">
        <v>69</v>
      </c>
      <c r="IY485" s="364" t="s">
        <v>189</v>
      </c>
      <c r="IZ485" s="12"/>
      <c r="JA485" s="21"/>
      <c r="JB485" s="19" t="s">
        <v>114</v>
      </c>
      <c r="JC485" s="347" t="s">
        <v>608</v>
      </c>
      <c r="JF485" s="350">
        <f>SUM($F$551)</f>
        <v>11</v>
      </c>
      <c r="JG485" s="19" t="s">
        <v>69</v>
      </c>
      <c r="JH485" s="12">
        <f>JF485*1.1</f>
        <v>12.100000000000001</v>
      </c>
      <c r="JI485" s="12"/>
      <c r="JJ485" s="21"/>
      <c r="JK485" s="19" t="s">
        <v>114</v>
      </c>
      <c r="JL485" s="347" t="s">
        <v>854</v>
      </c>
      <c r="JO485" s="350">
        <f>SUM($F$627)</f>
        <v>71</v>
      </c>
      <c r="JP485" s="19" t="s">
        <v>69</v>
      </c>
      <c r="JQ485" s="12">
        <f>JO485*1.1</f>
        <v>78.100000000000009</v>
      </c>
      <c r="JR485" s="12"/>
      <c r="JS485" s="21"/>
      <c r="JT485" s="19" t="s">
        <v>114</v>
      </c>
      <c r="JU485" s="347" t="s">
        <v>560</v>
      </c>
      <c r="JX485" s="350">
        <f>SUM($F$1633)</f>
        <v>75</v>
      </c>
      <c r="JY485" s="19" t="s">
        <v>69</v>
      </c>
      <c r="JZ485" s="12">
        <f>JX485*1.1</f>
        <v>82.5</v>
      </c>
      <c r="KA485" s="12"/>
      <c r="KB485" s="21"/>
      <c r="KC485" s="19" t="s">
        <v>114</v>
      </c>
      <c r="KD485" s="347" t="s">
        <v>1067</v>
      </c>
      <c r="KG485" s="350">
        <f>SUM($F$1576)</f>
        <v>64</v>
      </c>
      <c r="KH485" s="19" t="s">
        <v>69</v>
      </c>
      <c r="KI485" s="12">
        <f>KG485*1.1</f>
        <v>70.400000000000006</v>
      </c>
      <c r="KJ485" s="12"/>
      <c r="KK485" s="21"/>
      <c r="KL485" s="19" t="s">
        <v>114</v>
      </c>
      <c r="KM485" s="347" t="s">
        <v>714</v>
      </c>
      <c r="KP485" s="350">
        <f>SUM($F$1729)</f>
        <v>3</v>
      </c>
      <c r="KQ485" s="19" t="s">
        <v>69</v>
      </c>
      <c r="KR485" s="12">
        <f>KP485*1.1</f>
        <v>3.3000000000000003</v>
      </c>
      <c r="KS485" s="12"/>
      <c r="KT485" s="21"/>
      <c r="KU485" s="19" t="s">
        <v>114</v>
      </c>
      <c r="KV485" s="347" t="s">
        <v>767</v>
      </c>
      <c r="KY485" s="350">
        <f>SUM($F$571)</f>
        <v>62</v>
      </c>
      <c r="KZ485" s="19" t="s">
        <v>69</v>
      </c>
      <c r="LA485" s="12">
        <f>KY485*1.1</f>
        <v>68.2</v>
      </c>
      <c r="LB485" s="12"/>
      <c r="LC485" s="21"/>
      <c r="LD485" s="19" t="s">
        <v>114</v>
      </c>
      <c r="LE485" s="347" t="s">
        <v>854</v>
      </c>
      <c r="LH485" s="350">
        <f>SUM($F$627)</f>
        <v>71</v>
      </c>
      <c r="LI485" s="19" t="s">
        <v>69</v>
      </c>
      <c r="LJ485" s="12">
        <f>LH485*1.1</f>
        <v>78.100000000000009</v>
      </c>
      <c r="LK485" s="12"/>
      <c r="LL485" s="21"/>
      <c r="LM485" s="19" t="s">
        <v>114</v>
      </c>
      <c r="LN485" s="347" t="s">
        <v>608</v>
      </c>
      <c r="LQ485" s="350">
        <f>SUM($F$551)</f>
        <v>11</v>
      </c>
      <c r="LR485" s="19" t="s">
        <v>69</v>
      </c>
      <c r="LS485" s="12">
        <f>LQ485*1.1</f>
        <v>12.100000000000001</v>
      </c>
      <c r="LT485" s="12"/>
      <c r="LU485" s="21"/>
      <c r="LV485" s="19" t="s">
        <v>114</v>
      </c>
      <c r="LW485" s="347" t="s">
        <v>772</v>
      </c>
      <c r="LZ485" s="350">
        <f>SUM($F$1084)</f>
        <v>0</v>
      </c>
      <c r="MA485" s="19" t="s">
        <v>69</v>
      </c>
      <c r="MB485" s="12">
        <f>LZ485*1.1</f>
        <v>0</v>
      </c>
      <c r="MC485" s="12"/>
      <c r="MD485" s="21"/>
      <c r="ME485" s="19" t="s">
        <v>114</v>
      </c>
      <c r="MF485" s="347" t="s">
        <v>763</v>
      </c>
      <c r="MI485" s="350">
        <f>SUM($F$1741)</f>
        <v>6</v>
      </c>
      <c r="MJ485" s="19" t="s">
        <v>69</v>
      </c>
      <c r="MK485" s="12">
        <f>MI485*1.1</f>
        <v>6.6000000000000005</v>
      </c>
      <c r="ML485" s="12"/>
      <c r="MM485" s="21"/>
      <c r="MN485" s="19" t="s">
        <v>114</v>
      </c>
      <c r="MO485" s="347" t="s">
        <v>1865</v>
      </c>
      <c r="MR485" s="350">
        <f>SUM($F$1289)</f>
        <v>0</v>
      </c>
      <c r="MS485" s="19" t="s">
        <v>69</v>
      </c>
      <c r="MT485" s="12">
        <f>MR485*1.1</f>
        <v>0</v>
      </c>
      <c r="MU485" s="12"/>
      <c r="MV485" s="21"/>
      <c r="MW485" s="19" t="s">
        <v>114</v>
      </c>
      <c r="MX485" s="347" t="s">
        <v>820</v>
      </c>
      <c r="NA485" s="350">
        <f>SUM($F$1042)</f>
        <v>46</v>
      </c>
      <c r="NB485" s="19" t="s">
        <v>69</v>
      </c>
      <c r="NC485" s="12">
        <f>NA485*1.1</f>
        <v>50.6</v>
      </c>
      <c r="ND485" s="12"/>
      <c r="NE485" s="21"/>
      <c r="NF485" s="19" t="s">
        <v>114</v>
      </c>
      <c r="NG485" s="347" t="s">
        <v>560</v>
      </c>
      <c r="NJ485" s="350">
        <f>SUM($F$1633)</f>
        <v>75</v>
      </c>
      <c r="NK485" s="19" t="s">
        <v>69</v>
      </c>
      <c r="NL485" s="12">
        <f>NJ485*1.1</f>
        <v>82.5</v>
      </c>
      <c r="NM485" s="12"/>
      <c r="NN485" s="21"/>
      <c r="NO485" s="19" t="s">
        <v>114</v>
      </c>
      <c r="NP485" s="347" t="s">
        <v>854</v>
      </c>
      <c r="NS485" s="350">
        <f>SUM($F$627)</f>
        <v>71</v>
      </c>
      <c r="NT485" s="19" t="s">
        <v>69</v>
      </c>
      <c r="NU485" s="12">
        <f>NS485*1.1</f>
        <v>78.100000000000009</v>
      </c>
      <c r="NV485" s="12"/>
      <c r="NW485" s="21"/>
      <c r="NX485" s="19" t="s">
        <v>114</v>
      </c>
      <c r="NY485" s="347" t="s">
        <v>1995</v>
      </c>
      <c r="OB485" s="350">
        <f>SUM($F$785)</f>
        <v>29</v>
      </c>
      <c r="OC485" s="19" t="s">
        <v>69</v>
      </c>
      <c r="OD485" s="12">
        <f>OB485*1.1</f>
        <v>31.900000000000002</v>
      </c>
      <c r="OE485" s="12"/>
      <c r="OF485" s="21"/>
      <c r="OG485" s="19" t="s">
        <v>114</v>
      </c>
      <c r="OH485" s="347" t="s">
        <v>549</v>
      </c>
      <c r="OK485" s="350">
        <f>SUM($F$812)</f>
        <v>168</v>
      </c>
      <c r="OL485" s="19" t="s">
        <v>69</v>
      </c>
      <c r="OM485" s="12">
        <f>OK485*1.1</f>
        <v>184.8</v>
      </c>
      <c r="ON485" s="12"/>
      <c r="OO485" s="21"/>
      <c r="OP485" s="19" t="s">
        <v>114</v>
      </c>
      <c r="OQ485" s="347" t="s">
        <v>763</v>
      </c>
      <c r="OT485" s="350">
        <f>SUM($F$1741)</f>
        <v>6</v>
      </c>
      <c r="OU485" s="19" t="s">
        <v>69</v>
      </c>
      <c r="OV485" s="12">
        <f>OT485*1.1</f>
        <v>6.6000000000000005</v>
      </c>
      <c r="OW485" s="12"/>
      <c r="OX485" s="21"/>
      <c r="OY485" s="19" t="s">
        <v>114</v>
      </c>
      <c r="OZ485" s="347" t="s">
        <v>678</v>
      </c>
      <c r="PC485" s="350">
        <f>SUM($F$1348)</f>
        <v>17</v>
      </c>
      <c r="PD485" s="19" t="s">
        <v>69</v>
      </c>
      <c r="PE485" s="12">
        <f>PC485*1.1</f>
        <v>18.700000000000003</v>
      </c>
      <c r="PF485" s="12"/>
      <c r="PG485" s="21"/>
      <c r="PH485" s="19" t="s">
        <v>114</v>
      </c>
      <c r="PI485" s="347" t="s">
        <v>1386</v>
      </c>
      <c r="PL485" s="350">
        <f>SUM($F$1418)</f>
        <v>16</v>
      </c>
      <c r="PM485" s="19" t="s">
        <v>69</v>
      </c>
      <c r="PN485" s="12">
        <f>PL485*1.1</f>
        <v>17.600000000000001</v>
      </c>
      <c r="PO485" s="12"/>
      <c r="PP485" s="21"/>
      <c r="PQ485" s="19" t="s">
        <v>114</v>
      </c>
      <c r="PR485" s="347" t="s">
        <v>560</v>
      </c>
      <c r="PU485" s="350">
        <f>SUM($F$1633)</f>
        <v>75</v>
      </c>
      <c r="PV485" s="19" t="s">
        <v>69</v>
      </c>
      <c r="PW485" s="12">
        <f>PU485*1.1</f>
        <v>82.5</v>
      </c>
      <c r="PX485" s="12"/>
      <c r="PY485" s="21"/>
      <c r="PZ485" s="19" t="s">
        <v>114</v>
      </c>
      <c r="QA485" s="325" t="s">
        <v>189</v>
      </c>
      <c r="QD485" s="364" t="s">
        <v>189</v>
      </c>
      <c r="QE485" s="19" t="s">
        <v>69</v>
      </c>
      <c r="QF485" s="364" t="s">
        <v>189</v>
      </c>
      <c r="QG485" s="12"/>
      <c r="QH485" s="21"/>
      <c r="QI485" s="19" t="s">
        <v>114</v>
      </c>
      <c r="QJ485" s="347" t="s">
        <v>770</v>
      </c>
      <c r="QM485" s="350">
        <f>SUM($F$1739)</f>
        <v>3</v>
      </c>
      <c r="QN485" s="19" t="s">
        <v>69</v>
      </c>
      <c r="QO485" s="12">
        <f>QM485*1.1</f>
        <v>3.3000000000000003</v>
      </c>
      <c r="QP485" s="12"/>
      <c r="QQ485" s="21"/>
      <c r="QR485" s="19" t="s">
        <v>114</v>
      </c>
      <c r="QS485" s="368" t="s">
        <v>763</v>
      </c>
      <c r="QV485" s="350">
        <f>SUM($F$1741)</f>
        <v>6</v>
      </c>
      <c r="QW485" s="19" t="s">
        <v>69</v>
      </c>
      <c r="QX485" s="12">
        <f>QV485*1.1</f>
        <v>6.6000000000000005</v>
      </c>
      <c r="QY485" s="12"/>
      <c r="QZ485" s="21"/>
      <c r="RA485" s="19" t="s">
        <v>114</v>
      </c>
      <c r="RB485" s="347" t="s">
        <v>836</v>
      </c>
      <c r="RE485" s="350">
        <f>SUM($F$852)</f>
        <v>3</v>
      </c>
      <c r="RF485" s="19" t="s">
        <v>69</v>
      </c>
      <c r="RG485" s="12">
        <f>RE485*1.1</f>
        <v>3.3000000000000003</v>
      </c>
      <c r="RH485" s="12"/>
      <c r="RI485" s="21"/>
      <c r="RJ485" s="19" t="s">
        <v>114</v>
      </c>
      <c r="RK485" s="347" t="s">
        <v>1823</v>
      </c>
      <c r="RN485" s="350">
        <f>SUM($F$1033)</f>
        <v>2</v>
      </c>
      <c r="RO485" s="19" t="s">
        <v>69</v>
      </c>
      <c r="RP485" s="12">
        <f>RN485*1.1</f>
        <v>2.2000000000000002</v>
      </c>
      <c r="RQ485" s="12"/>
      <c r="RR485" s="21"/>
      <c r="RS485" s="19" t="s">
        <v>114</v>
      </c>
      <c r="RT485" s="325" t="s">
        <v>189</v>
      </c>
      <c r="RW485" s="364" t="s">
        <v>189</v>
      </c>
      <c r="RX485" s="19" t="s">
        <v>69</v>
      </c>
      <c r="RY485" s="364" t="s">
        <v>189</v>
      </c>
      <c r="SA485" s="316"/>
      <c r="SB485" s="19" t="s">
        <v>114</v>
      </c>
      <c r="SC485" s="325" t="s">
        <v>189</v>
      </c>
      <c r="SF485" s="364" t="s">
        <v>189</v>
      </c>
      <c r="SG485" s="19" t="s">
        <v>69</v>
      </c>
      <c r="SH485" s="364" t="s">
        <v>189</v>
      </c>
      <c r="SJ485" s="316"/>
      <c r="SK485" s="19" t="s">
        <v>114</v>
      </c>
      <c r="SL485" s="325" t="s">
        <v>189</v>
      </c>
      <c r="SO485" s="364" t="s">
        <v>189</v>
      </c>
      <c r="SP485" s="19" t="s">
        <v>69</v>
      </c>
      <c r="SQ485" s="364" t="s">
        <v>189</v>
      </c>
      <c r="SS485" s="316"/>
      <c r="ST485" s="19" t="s">
        <v>114</v>
      </c>
      <c r="SU485" s="325" t="s">
        <v>189</v>
      </c>
      <c r="SX485" s="364" t="s">
        <v>189</v>
      </c>
      <c r="SY485" s="19" t="s">
        <v>69</v>
      </c>
      <c r="SZ485" s="364" t="s">
        <v>189</v>
      </c>
      <c r="TB485" s="316"/>
      <c r="TC485" s="19" t="s">
        <v>114</v>
      </c>
      <c r="TD485" s="347" t="s">
        <v>549</v>
      </c>
      <c r="TG485" s="350">
        <f>SUM($F$812)</f>
        <v>168</v>
      </c>
      <c r="TH485" s="19" t="s">
        <v>69</v>
      </c>
      <c r="TI485" s="12">
        <f>TG485*1.1</f>
        <v>184.8</v>
      </c>
      <c r="TK485" s="316"/>
      <c r="TL485" s="19" t="s">
        <v>114</v>
      </c>
      <c r="TM485" s="347" t="s">
        <v>1823</v>
      </c>
      <c r="TP485" s="350">
        <f>SUM($F$1033)</f>
        <v>2</v>
      </c>
      <c r="TQ485" s="19" t="s">
        <v>69</v>
      </c>
      <c r="TR485" s="12">
        <f>TP485*1.1</f>
        <v>2.2000000000000002</v>
      </c>
      <c r="TT485" s="316"/>
      <c r="TU485" s="19" t="s">
        <v>114</v>
      </c>
      <c r="TV485" s="347" t="s">
        <v>946</v>
      </c>
      <c r="TY485" s="350">
        <f>SUM($F$918)</f>
        <v>0</v>
      </c>
      <c r="TZ485" s="19" t="s">
        <v>69</v>
      </c>
      <c r="UA485" s="12">
        <f>TY485*1.1</f>
        <v>0</v>
      </c>
      <c r="UC485" s="316"/>
      <c r="UD485" s="19" t="s">
        <v>114</v>
      </c>
      <c r="UE485" s="361" t="s">
        <v>657</v>
      </c>
      <c r="UH485" s="350">
        <f>SUM($F$708)</f>
        <v>15</v>
      </c>
      <c r="UI485" s="19" t="s">
        <v>69</v>
      </c>
      <c r="UJ485" s="12">
        <f>UH485*1.1</f>
        <v>16.5</v>
      </c>
      <c r="UL485" s="316"/>
      <c r="UM485" s="19" t="s">
        <v>114</v>
      </c>
      <c r="UN485" s="358" t="s">
        <v>1756</v>
      </c>
      <c r="UQ485" s="350">
        <f>SUM($F$987)</f>
        <v>19</v>
      </c>
      <c r="UR485" s="19" t="s">
        <v>69</v>
      </c>
      <c r="US485" s="12">
        <f>UQ485*1.1</f>
        <v>20.900000000000002</v>
      </c>
      <c r="UU485" s="316"/>
      <c r="UV485" s="19" t="s">
        <v>114</v>
      </c>
      <c r="UW485" s="347" t="s">
        <v>630</v>
      </c>
      <c r="UZ485" s="350">
        <f>SUM($F$1706)</f>
        <v>83</v>
      </c>
      <c r="VA485" s="19" t="s">
        <v>69</v>
      </c>
      <c r="VB485" s="12">
        <f>UZ485*1.1</f>
        <v>91.300000000000011</v>
      </c>
      <c r="VD485" s="316"/>
      <c r="VE485" s="19" t="s">
        <v>114</v>
      </c>
      <c r="VF485" s="347" t="s">
        <v>560</v>
      </c>
      <c r="VI485" s="350">
        <f>SUM($F$1633)</f>
        <v>75</v>
      </c>
      <c r="VJ485" s="19" t="s">
        <v>69</v>
      </c>
      <c r="VK485" s="12">
        <f>VI485*1.1</f>
        <v>82.5</v>
      </c>
      <c r="VM485" s="316"/>
      <c r="VN485" s="19" t="s">
        <v>114</v>
      </c>
      <c r="VO485" s="325" t="s">
        <v>888</v>
      </c>
      <c r="VR485" s="350">
        <f>SUM($F$1068)</f>
        <v>6</v>
      </c>
      <c r="VS485" s="19" t="s">
        <v>69</v>
      </c>
      <c r="VT485" s="12">
        <f>VR485*1.1</f>
        <v>6.6000000000000005</v>
      </c>
      <c r="VV485" s="316"/>
      <c r="VW485" s="19" t="s">
        <v>114</v>
      </c>
      <c r="VX485" s="347" t="s">
        <v>770</v>
      </c>
      <c r="WA485" s="350">
        <f>SUM($F$1739)</f>
        <v>3</v>
      </c>
      <c r="WB485" s="19" t="s">
        <v>69</v>
      </c>
      <c r="WC485" s="12">
        <f>WA485*1.1</f>
        <v>3.3000000000000003</v>
      </c>
      <c r="WE485" s="316"/>
      <c r="WF485" s="19" t="s">
        <v>114</v>
      </c>
      <c r="WG485" s="347" t="s">
        <v>1113</v>
      </c>
      <c r="WJ485" s="350">
        <f>SUM($F$531)</f>
        <v>11</v>
      </c>
      <c r="WK485" s="19" t="s">
        <v>69</v>
      </c>
      <c r="WL485" s="12">
        <f>WJ485*1.1</f>
        <v>12.100000000000001</v>
      </c>
      <c r="WN485" s="316"/>
      <c r="WO485" s="19" t="s">
        <v>114</v>
      </c>
      <c r="WP485" s="347" t="s">
        <v>1369</v>
      </c>
      <c r="WS485" s="350">
        <f>SUM($F$1410)</f>
        <v>5</v>
      </c>
      <c r="WT485" s="19" t="s">
        <v>69</v>
      </c>
      <c r="WU485" s="12">
        <f>WS485*1.1</f>
        <v>5.5</v>
      </c>
      <c r="WW485" s="316"/>
      <c r="WX485" s="19" t="s">
        <v>114</v>
      </c>
      <c r="WY485" s="347" t="s">
        <v>815</v>
      </c>
      <c r="XB485" s="350">
        <f>SUM($F$1649)</f>
        <v>5</v>
      </c>
      <c r="XC485" s="19" t="s">
        <v>69</v>
      </c>
      <c r="XD485" s="12">
        <f>XB485*1.1</f>
        <v>5.5</v>
      </c>
      <c r="XF485" s="316"/>
      <c r="XG485" s="19" t="s">
        <v>114</v>
      </c>
      <c r="XH485" s="347" t="s">
        <v>608</v>
      </c>
      <c r="XK485" s="350">
        <f>SUM($F$551)</f>
        <v>11</v>
      </c>
      <c r="XL485" s="19" t="s">
        <v>69</v>
      </c>
      <c r="XM485" s="12">
        <f>XK485*1.1</f>
        <v>12.100000000000001</v>
      </c>
      <c r="XO485" s="316"/>
      <c r="XP485" s="19" t="s">
        <v>114</v>
      </c>
      <c r="XQ485" s="325" t="s">
        <v>642</v>
      </c>
      <c r="XT485" s="350">
        <f>SUM($F$1026)</f>
        <v>20</v>
      </c>
      <c r="XU485" s="19" t="s">
        <v>69</v>
      </c>
      <c r="XV485" s="12">
        <f>XT485*1.1</f>
        <v>22</v>
      </c>
      <c r="XX485" s="316"/>
      <c r="XY485" s="19" t="s">
        <v>114</v>
      </c>
      <c r="XZ485" s="347" t="s">
        <v>657</v>
      </c>
      <c r="YC485" s="350">
        <f>SUM($F$708)</f>
        <v>15</v>
      </c>
      <c r="YD485" s="19" t="s">
        <v>69</v>
      </c>
      <c r="YE485" s="12">
        <f>YC485*1.1</f>
        <v>16.5</v>
      </c>
      <c r="YG485" s="316"/>
      <c r="YH485" s="19" t="s">
        <v>114</v>
      </c>
      <c r="YI485" s="366" t="s">
        <v>667</v>
      </c>
      <c r="YL485" s="350">
        <f>SUM($F$578)</f>
        <v>28</v>
      </c>
      <c r="YM485" s="19" t="s">
        <v>69</v>
      </c>
      <c r="YN485" s="12">
        <f>YL485*1.1</f>
        <v>30.800000000000004</v>
      </c>
      <c r="YP485" s="316"/>
      <c r="YQ485" s="19" t="s">
        <v>114</v>
      </c>
      <c r="YR485" s="347" t="s">
        <v>714</v>
      </c>
      <c r="YU485" s="350">
        <f>SUM($F$1729)</f>
        <v>3</v>
      </c>
      <c r="YV485" s="19" t="s">
        <v>69</v>
      </c>
      <c r="YW485" s="12">
        <f>YU485*1.1</f>
        <v>3.3000000000000003</v>
      </c>
      <c r="YY485" s="316"/>
      <c r="YZ485" s="19" t="s">
        <v>114</v>
      </c>
      <c r="ZA485" s="347" t="s">
        <v>642</v>
      </c>
      <c r="ZD485" s="350">
        <f>SUM($F$1026)</f>
        <v>20</v>
      </c>
      <c r="ZE485" s="19" t="s">
        <v>69</v>
      </c>
      <c r="ZF485" s="12">
        <f>ZD485*1.1</f>
        <v>22</v>
      </c>
      <c r="ZH485" s="316"/>
      <c r="ZI485" s="19" t="s">
        <v>114</v>
      </c>
      <c r="ZJ485" s="347" t="s">
        <v>1756</v>
      </c>
      <c r="ZM485" s="350">
        <f>SUM($F$987)</f>
        <v>19</v>
      </c>
      <c r="ZN485" s="19" t="s">
        <v>69</v>
      </c>
      <c r="ZO485" s="12">
        <f>ZM485*1.1</f>
        <v>20.900000000000002</v>
      </c>
      <c r="ZQ485" s="316"/>
      <c r="ZR485" s="19" t="s">
        <v>114</v>
      </c>
      <c r="ZS485" s="347" t="s">
        <v>770</v>
      </c>
      <c r="ZV485" s="350">
        <f>SUM($F$1739)</f>
        <v>3</v>
      </c>
      <c r="ZW485" s="19" t="s">
        <v>69</v>
      </c>
      <c r="ZX485" s="12">
        <f>ZV485*1.1</f>
        <v>3.3000000000000003</v>
      </c>
      <c r="ZZ485" s="316"/>
      <c r="AAA485" s="394"/>
      <c r="AAB485" s="341"/>
      <c r="AAC485" s="395"/>
      <c r="AAD485" s="395"/>
      <c r="AAE485" s="396"/>
      <c r="AAF485" s="394"/>
      <c r="AAG485" s="267"/>
      <c r="AAH485" s="395"/>
      <c r="AAI485" s="395"/>
      <c r="AAJ485" s="394"/>
      <c r="AAK485" s="341"/>
      <c r="AAL485" s="395"/>
      <c r="AAM485" s="395"/>
      <c r="AAN485" s="396"/>
      <c r="AAO485" s="394"/>
      <c r="AAP485" s="267"/>
      <c r="AAQ485" s="395"/>
      <c r="AAR485" s="395"/>
      <c r="AAS485" s="394"/>
      <c r="AAT485" s="341"/>
      <c r="AAU485" s="395"/>
      <c r="AAV485" s="395"/>
      <c r="AAW485" s="396"/>
      <c r="AAX485" s="394"/>
      <c r="AAY485" s="267"/>
      <c r="AAZ485" s="395"/>
      <c r="ABA485" s="395"/>
      <c r="ABB485" s="394"/>
      <c r="ABC485" s="341"/>
      <c r="ABD485" s="395"/>
      <c r="ABE485" s="395"/>
      <c r="ABF485" s="396"/>
      <c r="ABG485" s="394"/>
      <c r="ABH485" s="267"/>
      <c r="ABI485" s="395"/>
      <c r="ABJ485" s="395"/>
      <c r="ABK485" s="394"/>
      <c r="ABL485" s="341"/>
      <c r="ABM485" s="395"/>
      <c r="ABN485" s="395"/>
      <c r="ABO485" s="396"/>
      <c r="ABP485" s="394"/>
      <c r="ABQ485" s="267"/>
      <c r="ABR485" s="395"/>
      <c r="ABS485" s="395"/>
      <c r="ABT485" s="394"/>
      <c r="ABU485" s="341"/>
      <c r="ABV485" s="395"/>
      <c r="ABW485" s="395"/>
      <c r="ABX485" s="396"/>
      <c r="ABY485" s="394"/>
      <c r="ABZ485" s="267"/>
      <c r="ACA485" s="395"/>
      <c r="ACB485" s="395"/>
      <c r="ACC485" s="394"/>
      <c r="ACD485" s="341"/>
      <c r="ACE485" s="395"/>
      <c r="ACF485" s="395"/>
      <c r="ACG485" s="396"/>
      <c r="ACH485" s="394"/>
      <c r="ACI485" s="267"/>
      <c r="ACJ485" s="395"/>
      <c r="ACK485" s="395"/>
      <c r="ACL485" s="394"/>
      <c r="ACM485" s="341"/>
      <c r="ACN485" s="395"/>
      <c r="ACO485" s="395"/>
      <c r="ACP485" s="396"/>
      <c r="ACQ485" s="394"/>
      <c r="ACR485" s="267"/>
      <c r="ACS485" s="395"/>
      <c r="ACT485" s="395"/>
      <c r="ACU485" s="394"/>
      <c r="ACV485" s="341"/>
      <c r="ACW485" s="395"/>
      <c r="ACX485" s="395"/>
      <c r="ACY485" s="396"/>
      <c r="ACZ485" s="394"/>
      <c r="ADA485" s="267"/>
      <c r="ADB485" s="395"/>
      <c r="ADC485" s="395"/>
      <c r="ADD485" s="394"/>
      <c r="ADE485" s="341"/>
      <c r="ADF485" s="395"/>
      <c r="ADG485" s="395"/>
      <c r="ADH485" s="396"/>
      <c r="ADI485" s="394"/>
      <c r="ADJ485" s="267"/>
      <c r="ADK485" s="395"/>
      <c r="ADL485" s="395"/>
      <c r="ADM485" s="394"/>
      <c r="ADN485" s="341"/>
      <c r="ADO485" s="395"/>
      <c r="ADP485" s="395"/>
      <c r="ADQ485" s="396"/>
      <c r="ADR485" s="394"/>
      <c r="ADS485" s="267"/>
      <c r="ADT485" s="395"/>
      <c r="ADU485" s="395"/>
      <c r="ADV485" s="394"/>
      <c r="ADW485" s="341"/>
      <c r="ADX485" s="395"/>
      <c r="ADY485" s="395"/>
      <c r="ADZ485" s="396"/>
      <c r="AEA485" s="394"/>
      <c r="AEB485" s="267"/>
      <c r="AEC485" s="395"/>
      <c r="AED485" s="395"/>
    </row>
    <row r="486" spans="1:810" s="20" customFormat="1" ht="15">
      <c r="A486" s="19"/>
      <c r="B486" s="348" t="s">
        <v>2595</v>
      </c>
      <c r="D486" s="19"/>
      <c r="E486" s="19"/>
      <c r="F486" s="19"/>
      <c r="G486" s="12"/>
      <c r="H486" s="12">
        <f>SUM(G481:G485)</f>
        <v>241.7</v>
      </c>
      <c r="I486" s="21"/>
      <c r="J486" s="19"/>
      <c r="K486" s="348"/>
      <c r="N486" s="19"/>
      <c r="O486" s="19"/>
      <c r="P486" s="12"/>
      <c r="Q486" s="12">
        <f>SUM(P481:P485)</f>
        <v>140.4</v>
      </c>
      <c r="R486" s="21"/>
      <c r="S486" s="19"/>
      <c r="T486" s="348"/>
      <c r="W486" s="19"/>
      <c r="X486" s="19"/>
      <c r="Y486" s="12"/>
      <c r="Z486" s="12">
        <f>SUM(Y481:Y485)</f>
        <v>198.8</v>
      </c>
      <c r="AA486" s="21"/>
      <c r="AB486" s="19"/>
      <c r="AC486" s="348"/>
      <c r="AF486" s="19"/>
      <c r="AG486" s="19"/>
      <c r="AH486" s="12"/>
      <c r="AI486" s="12">
        <f>SUM(AH481:AH485)</f>
        <v>228.1</v>
      </c>
      <c r="AJ486" s="21"/>
      <c r="AK486" s="19"/>
      <c r="AL486" s="348"/>
      <c r="AO486" s="19"/>
      <c r="AP486" s="19"/>
      <c r="AQ486" s="12"/>
      <c r="AR486" s="12">
        <f>SUM(AQ481:AQ485)</f>
        <v>253</v>
      </c>
      <c r="AS486" s="21"/>
      <c r="AT486" s="19"/>
      <c r="AU486" s="348"/>
      <c r="AX486" s="19"/>
      <c r="AY486" s="19"/>
      <c r="AZ486" s="12"/>
      <c r="BA486" s="12">
        <f>SUM(AZ481:AZ485)</f>
        <v>53.1</v>
      </c>
      <c r="BB486" s="21"/>
      <c r="BC486" s="19"/>
      <c r="BD486" s="116"/>
      <c r="BG486" s="19"/>
      <c r="BH486" s="19"/>
      <c r="BI486" s="12"/>
      <c r="BJ486" s="12">
        <f>SUM(BI481:BI485)</f>
        <v>127</v>
      </c>
      <c r="BK486" s="21"/>
      <c r="BL486" s="19"/>
      <c r="BM486" s="348"/>
      <c r="BP486" s="19"/>
      <c r="BQ486" s="19"/>
      <c r="BR486" s="12"/>
      <c r="BS486" s="12">
        <f>SUM(BR481:BR485)</f>
        <v>120.4</v>
      </c>
      <c r="BT486" s="21"/>
      <c r="BU486" s="19"/>
      <c r="BV486" s="348"/>
      <c r="BY486" s="19"/>
      <c r="BZ486" s="19"/>
      <c r="CA486" s="12"/>
      <c r="CB486" s="12">
        <f>SUM(CA481:CA485)</f>
        <v>138</v>
      </c>
      <c r="CC486" s="21"/>
      <c r="CD486" s="19"/>
      <c r="CE486" s="348"/>
      <c r="CH486" s="19"/>
      <c r="CI486" s="19"/>
      <c r="CJ486" s="12"/>
      <c r="CK486" s="12">
        <f>SUM(CJ481:CJ485)</f>
        <v>128.4</v>
      </c>
      <c r="CL486" s="21"/>
      <c r="CM486" s="19"/>
      <c r="CN486" s="348"/>
      <c r="CQ486" s="19"/>
      <c r="CR486" s="19"/>
      <c r="CS486" s="12"/>
      <c r="CT486" s="12">
        <f>SUM(CS481:CS485)</f>
        <v>294.39999999999998</v>
      </c>
      <c r="CU486" s="21"/>
      <c r="CV486" s="19"/>
      <c r="CW486" s="348"/>
      <c r="CZ486" s="19"/>
      <c r="DA486" s="19"/>
      <c r="DB486" s="12"/>
      <c r="DC486" s="12">
        <f>SUM(DB481:DB485)</f>
        <v>37.5</v>
      </c>
      <c r="DD486" s="21"/>
      <c r="DE486" s="19"/>
      <c r="DF486" s="348"/>
      <c r="DI486" s="19"/>
      <c r="DJ486" s="19"/>
      <c r="DK486" s="12"/>
      <c r="DL486" s="12">
        <f>SUM(DK481:DK485)</f>
        <v>112.69999999999999</v>
      </c>
      <c r="DM486" s="21"/>
      <c r="DN486" s="19"/>
      <c r="DO486" s="348"/>
      <c r="DR486" s="19"/>
      <c r="DS486" s="19"/>
      <c r="DT486" s="12"/>
      <c r="DU486" s="12">
        <f>SUM(DT481:DT485)</f>
        <v>229</v>
      </c>
      <c r="DV486" s="21"/>
      <c r="DW486" s="19"/>
      <c r="DX486" s="348"/>
      <c r="EA486" s="19"/>
      <c r="EB486" s="19"/>
      <c r="EC486" s="12"/>
      <c r="ED486" s="12">
        <f>SUM(EC481:EC485)</f>
        <v>165.1</v>
      </c>
      <c r="EE486" s="21"/>
      <c r="EF486" s="19"/>
      <c r="EG486" s="348"/>
      <c r="EJ486" s="19"/>
      <c r="EK486" s="19"/>
      <c r="EL486" s="12"/>
      <c r="EM486" s="12">
        <f>SUM(EL481:EL485)</f>
        <v>213.10000000000002</v>
      </c>
      <c r="EN486" s="21"/>
      <c r="EO486" s="19"/>
      <c r="EP486" s="348"/>
      <c r="ES486" s="19"/>
      <c r="ET486" s="19"/>
      <c r="EU486" s="12"/>
      <c r="EV486" s="12">
        <f>SUM(EU481:EU485)</f>
        <v>35.699999999999996</v>
      </c>
      <c r="EW486" s="21"/>
      <c r="EX486" s="19"/>
      <c r="EY486" s="369"/>
      <c r="FB486" s="19"/>
      <c r="FC486" s="19"/>
      <c r="FD486" s="12"/>
      <c r="FE486" s="12">
        <f>SUM(FD481:FD485)</f>
        <v>488</v>
      </c>
      <c r="FF486" s="21"/>
      <c r="FG486" s="19"/>
      <c r="FH486" s="348"/>
      <c r="FK486" s="19"/>
      <c r="FL486" s="19"/>
      <c r="FM486" s="12"/>
      <c r="FN486" s="12">
        <f>SUM(FM481:FM485)</f>
        <v>127.3</v>
      </c>
      <c r="FO486" s="21"/>
      <c r="FP486" s="19"/>
      <c r="FQ486" s="348"/>
      <c r="FT486" s="19"/>
      <c r="FU486" s="19"/>
      <c r="FV486" s="12"/>
      <c r="FW486" s="12">
        <f>SUM(FV481:FV485)</f>
        <v>532.29999999999995</v>
      </c>
      <c r="FX486" s="21"/>
      <c r="FY486" s="19"/>
      <c r="FZ486" s="348"/>
      <c r="GC486" s="19"/>
      <c r="GD486" s="19"/>
      <c r="GE486" s="12"/>
      <c r="GF486" s="12">
        <f>SUM(GE481:GE485)</f>
        <v>267.7</v>
      </c>
      <c r="GG486" s="21"/>
      <c r="GH486" s="19"/>
      <c r="GI486" s="348"/>
      <c r="GL486" s="19"/>
      <c r="GM486" s="19"/>
      <c r="GN486" s="12"/>
      <c r="GO486" s="12">
        <f>SUM(GN481:GN485)</f>
        <v>133.5</v>
      </c>
      <c r="GP486" s="21"/>
      <c r="GQ486" s="19"/>
      <c r="GR486" s="348"/>
      <c r="GU486" s="19"/>
      <c r="GV486" s="19"/>
      <c r="GW486" s="12"/>
      <c r="GX486" s="12">
        <f>SUM(GW481:GW485)</f>
        <v>110.30000000000001</v>
      </c>
      <c r="GY486" s="21"/>
      <c r="GZ486" s="19"/>
      <c r="HA486" s="348"/>
      <c r="HD486" s="19"/>
      <c r="HE486" s="19"/>
      <c r="HF486" s="12"/>
      <c r="HG486" s="12">
        <f>SUM(HF481:HF485)</f>
        <v>40.400000000000006</v>
      </c>
      <c r="HH486" s="21"/>
      <c r="HI486" s="19"/>
      <c r="HJ486" s="348"/>
      <c r="HM486" s="19"/>
      <c r="HN486" s="19"/>
      <c r="HO486" s="12"/>
      <c r="HP486" s="12">
        <f>SUM(HO481:HO485)</f>
        <v>123.2</v>
      </c>
      <c r="HQ486" s="21"/>
      <c r="HR486" s="19"/>
      <c r="HS486" s="348"/>
      <c r="HV486" s="19"/>
      <c r="HW486" s="19"/>
      <c r="HX486" s="12"/>
      <c r="HY486" s="12">
        <f>SUM(HX481:HX485)</f>
        <v>130.1</v>
      </c>
      <c r="HZ486" s="21"/>
      <c r="IA486" s="19"/>
      <c r="IB486" s="348"/>
      <c r="IE486" s="19"/>
      <c r="IF486" s="19"/>
      <c r="IG486" s="12"/>
      <c r="IH486" s="12">
        <f>SUM(IG481:IG485)</f>
        <v>131.69999999999999</v>
      </c>
      <c r="II486" s="21"/>
      <c r="IJ486" s="19"/>
      <c r="IK486" s="348"/>
      <c r="IN486" s="19"/>
      <c r="IO486" s="19"/>
      <c r="IP486" s="12"/>
      <c r="IQ486" s="12">
        <f>SUM(IP481:IP485)</f>
        <v>512</v>
      </c>
      <c r="IR486" s="21"/>
      <c r="IS486" s="19"/>
      <c r="IW486" s="19"/>
      <c r="IX486" s="19"/>
      <c r="IY486" s="19"/>
      <c r="IZ486" s="12">
        <f>SUM(IY481:IY485)</f>
        <v>0</v>
      </c>
      <c r="JA486" s="21"/>
      <c r="JB486" s="19"/>
      <c r="JC486" s="348"/>
      <c r="JF486" s="19"/>
      <c r="JG486" s="19"/>
      <c r="JH486" s="12"/>
      <c r="JI486" s="12">
        <f>SUM(JH481:JH485)</f>
        <v>406.7</v>
      </c>
      <c r="JJ486" s="21"/>
      <c r="JK486" s="19"/>
      <c r="JL486" s="348"/>
      <c r="JO486" s="19"/>
      <c r="JP486" s="19"/>
      <c r="JQ486" s="12"/>
      <c r="JR486" s="12">
        <f>SUM(JQ481:JQ485)</f>
        <v>184.7</v>
      </c>
      <c r="JS486" s="21"/>
      <c r="JT486" s="19"/>
      <c r="JU486" s="355"/>
      <c r="JX486" s="19"/>
      <c r="JY486" s="19"/>
      <c r="JZ486" s="12"/>
      <c r="KA486" s="12">
        <f>SUM(JZ481:JZ485)</f>
        <v>139.6</v>
      </c>
      <c r="KB486" s="21"/>
      <c r="KC486" s="19"/>
      <c r="KD486" s="348"/>
      <c r="KG486" s="19"/>
      <c r="KH486" s="19"/>
      <c r="KI486" s="12"/>
      <c r="KJ486" s="12">
        <f>SUM(KI481:KI485)</f>
        <v>243.4</v>
      </c>
      <c r="KK486" s="21"/>
      <c r="KL486" s="19"/>
      <c r="KM486" s="348"/>
      <c r="KP486" s="19"/>
      <c r="KQ486" s="19"/>
      <c r="KR486" s="12"/>
      <c r="KS486" s="12">
        <f>SUM(KR481:KR485)</f>
        <v>111.39999999999999</v>
      </c>
      <c r="KT486" s="21"/>
      <c r="KU486" s="19"/>
      <c r="KV486" s="348"/>
      <c r="KY486" s="19"/>
      <c r="KZ486" s="19"/>
      <c r="LA486" s="12"/>
      <c r="LB486" s="12">
        <f>SUM(LA481:LA485)</f>
        <v>342</v>
      </c>
      <c r="LC486" s="21"/>
      <c r="LD486" s="19"/>
      <c r="LE486" s="348"/>
      <c r="LH486" s="19"/>
      <c r="LI486" s="19"/>
      <c r="LJ486" s="12"/>
      <c r="LK486" s="12">
        <f>SUM(LJ481:LJ485)</f>
        <v>268.8</v>
      </c>
      <c r="LL486" s="21"/>
      <c r="LM486" s="19"/>
      <c r="LN486" s="348"/>
      <c r="LQ486" s="19"/>
      <c r="LR486" s="19"/>
      <c r="LS486" s="12"/>
      <c r="LT486" s="12">
        <f>SUM(LS481:LS485)</f>
        <v>106.30000000000001</v>
      </c>
      <c r="LU486" s="21"/>
      <c r="LV486" s="19"/>
      <c r="LW486" s="348"/>
      <c r="LZ486" s="19"/>
      <c r="MA486" s="19"/>
      <c r="MB486" s="12"/>
      <c r="MC486" s="12">
        <f>SUM(MB481:MB485)</f>
        <v>147.80000000000001</v>
      </c>
      <c r="MD486" s="21"/>
      <c r="ME486" s="19"/>
      <c r="MF486" s="348"/>
      <c r="MI486" s="19"/>
      <c r="MJ486" s="19"/>
      <c r="MK486" s="12"/>
      <c r="ML486" s="12">
        <f>SUM(MK481:MK485)</f>
        <v>206.6</v>
      </c>
      <c r="MM486" s="21"/>
      <c r="MN486" s="19"/>
      <c r="MO486" s="348"/>
      <c r="MR486" s="19"/>
      <c r="MS486" s="19"/>
      <c r="MT486" s="12"/>
      <c r="MU486" s="12">
        <f>SUM(MT481:MT485)</f>
        <v>32.1</v>
      </c>
      <c r="MV486" s="21"/>
      <c r="MW486" s="19"/>
      <c r="MX486" s="348"/>
      <c r="NA486" s="19"/>
      <c r="NB486" s="19"/>
      <c r="NC486" s="12"/>
      <c r="ND486" s="12">
        <f>SUM(NC481:NC485)</f>
        <v>250.8</v>
      </c>
      <c r="NE486" s="21"/>
      <c r="NF486" s="19"/>
      <c r="NG486" s="348"/>
      <c r="NJ486" s="19"/>
      <c r="NK486" s="19"/>
      <c r="NL486" s="12"/>
      <c r="NM486" s="12">
        <f>SUM(NL481:NL485)</f>
        <v>169.7</v>
      </c>
      <c r="NN486" s="21"/>
      <c r="NO486" s="19"/>
      <c r="NP486" s="348"/>
      <c r="NS486" s="19"/>
      <c r="NT486" s="19"/>
      <c r="NU486" s="12"/>
      <c r="NV486" s="12">
        <f>SUM(NU481:NU485)</f>
        <v>142.9</v>
      </c>
      <c r="NW486" s="21"/>
      <c r="NX486" s="19"/>
      <c r="NY486" s="348"/>
      <c r="OB486" s="19"/>
      <c r="OC486" s="19"/>
      <c r="OD486" s="12"/>
      <c r="OE486" s="12">
        <f>SUM(OD481:OD485)</f>
        <v>128.6</v>
      </c>
      <c r="OF486" s="21"/>
      <c r="OG486" s="19"/>
      <c r="OH486" s="348"/>
      <c r="OK486" s="19"/>
      <c r="OL486" s="19"/>
      <c r="OM486" s="12"/>
      <c r="ON486" s="12">
        <f>SUM(OM481:OM485)</f>
        <v>479.9</v>
      </c>
      <c r="OO486" s="21"/>
      <c r="OP486" s="19"/>
      <c r="OQ486" s="348"/>
      <c r="OT486" s="19"/>
      <c r="OU486" s="19"/>
      <c r="OV486" s="12"/>
      <c r="OW486" s="12">
        <f>SUM(OV481:OV485)</f>
        <v>224.5</v>
      </c>
      <c r="OX486" s="21"/>
      <c r="OY486" s="19"/>
      <c r="OZ486" s="348"/>
      <c r="PC486" s="19"/>
      <c r="PD486" s="19"/>
      <c r="PE486" s="12"/>
      <c r="PF486" s="12">
        <f>SUM(PE481:PE485)</f>
        <v>101.70000000000002</v>
      </c>
      <c r="PG486" s="21"/>
      <c r="PH486" s="19"/>
      <c r="PI486" s="348"/>
      <c r="PL486" s="19"/>
      <c r="PM486" s="19"/>
      <c r="PN486" s="12"/>
      <c r="PO486" s="12">
        <f>SUM(PN481:PN485)</f>
        <v>143</v>
      </c>
      <c r="PP486" s="21"/>
      <c r="PQ486" s="19"/>
      <c r="PR486" s="348"/>
      <c r="PU486" s="19"/>
      <c r="PV486" s="19"/>
      <c r="PW486" s="12"/>
      <c r="PX486" s="12">
        <f>SUM(PW481:PW485)</f>
        <v>218.6</v>
      </c>
      <c r="PY486" s="21"/>
      <c r="PZ486" s="19"/>
      <c r="QD486" s="19"/>
      <c r="QE486" s="19"/>
      <c r="QF486" s="19"/>
      <c r="QG486" s="12">
        <f>SUM(QF481:QF485)</f>
        <v>0</v>
      </c>
      <c r="QH486" s="21"/>
      <c r="QI486" s="19"/>
      <c r="QJ486" s="348"/>
      <c r="QM486" s="19"/>
      <c r="QN486" s="19"/>
      <c r="QO486" s="12"/>
      <c r="QP486" s="12">
        <f>SUM(QO481:QO485)</f>
        <v>96.500000000000014</v>
      </c>
      <c r="QQ486" s="21"/>
      <c r="QR486" s="19"/>
      <c r="QS486" s="369"/>
      <c r="QV486" s="19"/>
      <c r="QW486" s="19"/>
      <c r="QX486" s="12"/>
      <c r="QY486" s="12">
        <f>SUM(QX481:QX485)</f>
        <v>248.89999999999998</v>
      </c>
      <c r="QZ486" s="21"/>
      <c r="RA486" s="19"/>
      <c r="RB486" s="348"/>
      <c r="RE486" s="19"/>
      <c r="RF486" s="19"/>
      <c r="RG486" s="12"/>
      <c r="RH486" s="12">
        <f>SUM(RG481:RG485)</f>
        <v>504.1</v>
      </c>
      <c r="RI486" s="21"/>
      <c r="RJ486" s="19"/>
      <c r="RK486" s="348"/>
      <c r="RN486" s="19"/>
      <c r="RO486" s="19"/>
      <c r="RP486" s="12"/>
      <c r="RQ486" s="12">
        <f>SUM(RP481:RP485)</f>
        <v>100.4</v>
      </c>
      <c r="RR486" s="21"/>
      <c r="RS486" s="19"/>
      <c r="RW486" s="19"/>
      <c r="RX486" s="19"/>
      <c r="RY486" s="19"/>
      <c r="RZ486" s="12">
        <f>SUM(RY481:RY485)</f>
        <v>0</v>
      </c>
      <c r="SA486" s="316"/>
      <c r="SB486" s="19"/>
      <c r="SF486" s="19"/>
      <c r="SG486" s="19"/>
      <c r="SH486" s="19"/>
      <c r="SI486" s="12">
        <f>SUM(SH481:SH485)</f>
        <v>0</v>
      </c>
      <c r="SJ486" s="316"/>
      <c r="SK486" s="19"/>
      <c r="SO486" s="19"/>
      <c r="SP486" s="19"/>
      <c r="SQ486" s="19"/>
      <c r="SR486" s="12">
        <f>SUM(SQ481:SQ485)</f>
        <v>0</v>
      </c>
      <c r="SS486" s="316"/>
      <c r="ST486" s="19"/>
      <c r="SX486" s="19"/>
      <c r="SY486" s="19"/>
      <c r="SZ486" s="19"/>
      <c r="TA486" s="12">
        <f>SUM(SZ481:SZ485)</f>
        <v>0</v>
      </c>
      <c r="TB486" s="316"/>
      <c r="TC486" s="19"/>
      <c r="TD486" s="348"/>
      <c r="TG486" s="19"/>
      <c r="TJ486" s="12">
        <f>SUM(TI481:TI485)</f>
        <v>213.5</v>
      </c>
      <c r="TK486" s="316"/>
      <c r="TL486" s="19"/>
      <c r="TM486" s="348"/>
      <c r="TP486" s="19"/>
      <c r="TS486" s="12">
        <f>SUM(TR481:TR485)</f>
        <v>45.800000000000004</v>
      </c>
      <c r="TT486" s="316"/>
      <c r="TU486" s="19"/>
      <c r="TV486" s="348"/>
      <c r="TY486" s="19"/>
      <c r="UB486" s="12">
        <f>SUM(UA481:UA485)</f>
        <v>20.2</v>
      </c>
      <c r="UC486" s="316"/>
      <c r="UD486" s="19"/>
      <c r="UE486" s="360"/>
      <c r="UH486" s="19"/>
      <c r="UK486" s="12">
        <f>SUM(UJ481:UJ485)</f>
        <v>26.1</v>
      </c>
      <c r="UL486" s="316"/>
      <c r="UM486" s="19"/>
      <c r="UN486" s="359"/>
      <c r="UQ486" s="19"/>
      <c r="UT486" s="12">
        <f>SUM(US481:US485)</f>
        <v>92.5</v>
      </c>
      <c r="UU486" s="316"/>
      <c r="UV486" s="19"/>
      <c r="UW486" s="348"/>
      <c r="UZ486" s="19"/>
      <c r="VC486" s="12">
        <f>SUM(VB481:VB485)</f>
        <v>358.5</v>
      </c>
      <c r="VD486" s="316"/>
      <c r="VE486" s="19"/>
      <c r="VF486" s="348"/>
      <c r="VI486" s="19"/>
      <c r="VL486" s="12">
        <f>SUM(VK481:VK485)</f>
        <v>194.20000000000002</v>
      </c>
      <c r="VM486" s="316"/>
      <c r="VN486" s="19"/>
      <c r="VR486" s="19"/>
      <c r="VU486" s="12">
        <f>SUM(VT481:VT485)</f>
        <v>17.5</v>
      </c>
      <c r="VV486" s="316"/>
      <c r="VW486" s="19"/>
      <c r="VX486" s="348"/>
      <c r="WA486" s="19"/>
      <c r="WD486" s="12">
        <f>SUM(WC481:WC485)</f>
        <v>176.4</v>
      </c>
      <c r="WE486" s="316"/>
      <c r="WF486" s="19"/>
      <c r="WG486" s="348"/>
      <c r="WJ486" s="19"/>
      <c r="WM486" s="12">
        <f>SUM(WL481:WL485)</f>
        <v>85.5</v>
      </c>
      <c r="WN486" s="316"/>
      <c r="WO486" s="19"/>
      <c r="WP486" s="348"/>
      <c r="WS486" s="19"/>
      <c r="WV486" s="12">
        <f>SUM(WU481:WU485)</f>
        <v>77.699999999999989</v>
      </c>
      <c r="WW486" s="316"/>
      <c r="WX486" s="19"/>
      <c r="WY486" s="348"/>
      <c r="XB486" s="19"/>
      <c r="XE486" s="12">
        <f>SUM(XD481:XD485)</f>
        <v>22.2</v>
      </c>
      <c r="XF486" s="316"/>
      <c r="XG486" s="19"/>
      <c r="XH486" s="348"/>
      <c r="XK486" s="19"/>
      <c r="XN486" s="12">
        <f>SUM(XM481:XM485)</f>
        <v>96</v>
      </c>
      <c r="XO486" s="316"/>
      <c r="XP486" s="19"/>
      <c r="XT486" s="19"/>
      <c r="XW486" s="12">
        <f>SUM(XV481:XV485)</f>
        <v>74.599999999999994</v>
      </c>
      <c r="XX486" s="316"/>
      <c r="XY486" s="19"/>
      <c r="XZ486" s="348"/>
      <c r="YC486" s="19"/>
      <c r="YF486" s="12">
        <f>SUM(YE481:YE485)</f>
        <v>103</v>
      </c>
      <c r="YG486" s="316"/>
      <c r="YH486" s="19"/>
      <c r="YI486" s="366"/>
      <c r="YL486" s="19"/>
      <c r="YO486" s="12">
        <f>SUM(YN481:YN485)</f>
        <v>48.5</v>
      </c>
      <c r="YP486" s="316"/>
      <c r="YQ486" s="19"/>
      <c r="YR486" s="348"/>
      <c r="YU486" s="19"/>
      <c r="YX486" s="12">
        <f>SUM(YW481:YW485)</f>
        <v>148.80000000000001</v>
      </c>
      <c r="YY486" s="316"/>
      <c r="YZ486" s="19"/>
      <c r="ZA486" s="348"/>
      <c r="ZD486" s="19"/>
      <c r="ZG486" s="12">
        <f>SUM(ZF481:ZF485)</f>
        <v>163.9</v>
      </c>
      <c r="ZH486" s="316"/>
      <c r="ZI486" s="19"/>
      <c r="ZJ486" s="348"/>
      <c r="ZM486" s="19"/>
      <c r="ZP486" s="12">
        <f>SUM(ZO481:ZO485)</f>
        <v>177.20000000000002</v>
      </c>
      <c r="ZQ486" s="316"/>
      <c r="ZR486" s="19"/>
      <c r="ZS486" s="348"/>
      <c r="ZV486" s="19"/>
      <c r="ZY486" s="12">
        <f>SUM(ZX481:ZX485)</f>
        <v>142.9</v>
      </c>
      <c r="ZZ486" s="316"/>
      <c r="AAA486" s="394"/>
      <c r="AAB486" s="395"/>
      <c r="AAC486" s="395"/>
      <c r="AAD486" s="395"/>
      <c r="AAE486" s="394"/>
      <c r="AAF486" s="395"/>
      <c r="AAG486" s="395"/>
      <c r="AAH486" s="267"/>
      <c r="AAI486" s="395"/>
      <c r="AAJ486" s="394"/>
      <c r="AAK486" s="395"/>
      <c r="AAL486" s="395"/>
      <c r="AAM486" s="395"/>
      <c r="AAN486" s="394"/>
      <c r="AAO486" s="395"/>
      <c r="AAP486" s="395"/>
      <c r="AAQ486" s="267"/>
      <c r="AAR486" s="395"/>
      <c r="AAS486" s="394"/>
      <c r="AAT486" s="395"/>
      <c r="AAU486" s="395"/>
      <c r="AAV486" s="395"/>
      <c r="AAW486" s="394"/>
      <c r="AAX486" s="395"/>
      <c r="AAY486" s="395"/>
      <c r="AAZ486" s="267"/>
      <c r="ABA486" s="395"/>
      <c r="ABB486" s="394"/>
      <c r="ABC486" s="395"/>
      <c r="ABD486" s="395"/>
      <c r="ABE486" s="395"/>
      <c r="ABF486" s="394"/>
      <c r="ABG486" s="395"/>
      <c r="ABH486" s="395"/>
      <c r="ABI486" s="267"/>
      <c r="ABJ486" s="395"/>
      <c r="ABK486" s="394"/>
      <c r="ABL486" s="395"/>
      <c r="ABM486" s="395"/>
      <c r="ABN486" s="395"/>
      <c r="ABO486" s="394"/>
      <c r="ABP486" s="395"/>
      <c r="ABQ486" s="395"/>
      <c r="ABR486" s="267"/>
      <c r="ABS486" s="395"/>
      <c r="ABT486" s="394"/>
      <c r="ABU486" s="395"/>
      <c r="ABV486" s="395"/>
      <c r="ABW486" s="395"/>
      <c r="ABX486" s="394"/>
      <c r="ABY486" s="395"/>
      <c r="ABZ486" s="395"/>
      <c r="ACA486" s="267"/>
      <c r="ACB486" s="395"/>
      <c r="ACC486" s="394"/>
      <c r="ACD486" s="395"/>
      <c r="ACE486" s="395"/>
      <c r="ACF486" s="395"/>
      <c r="ACG486" s="394"/>
      <c r="ACH486" s="395"/>
      <c r="ACI486" s="395"/>
      <c r="ACJ486" s="267"/>
      <c r="ACK486" s="395"/>
      <c r="ACL486" s="394"/>
      <c r="ACM486" s="395"/>
      <c r="ACN486" s="395"/>
      <c r="ACO486" s="395"/>
      <c r="ACP486" s="394"/>
      <c r="ACQ486" s="395"/>
      <c r="ACR486" s="395"/>
      <c r="ACS486" s="267"/>
      <c r="ACT486" s="395"/>
      <c r="ACU486" s="394"/>
      <c r="ACV486" s="395"/>
      <c r="ACW486" s="395"/>
      <c r="ACX486" s="395"/>
      <c r="ACY486" s="394"/>
      <c r="ACZ486" s="395"/>
      <c r="ADA486" s="395"/>
      <c r="ADB486" s="267"/>
      <c r="ADC486" s="395"/>
      <c r="ADD486" s="394"/>
      <c r="ADE486" s="395"/>
      <c r="ADF486" s="395"/>
      <c r="ADG486" s="395"/>
      <c r="ADH486" s="394"/>
      <c r="ADI486" s="395"/>
      <c r="ADJ486" s="395"/>
      <c r="ADK486" s="267"/>
      <c r="ADL486" s="395"/>
      <c r="ADM486" s="394"/>
      <c r="ADN486" s="395"/>
      <c r="ADO486" s="395"/>
      <c r="ADP486" s="395"/>
      <c r="ADQ486" s="394"/>
      <c r="ADR486" s="395"/>
      <c r="ADS486" s="395"/>
      <c r="ADT486" s="267"/>
      <c r="ADU486" s="395"/>
      <c r="ADV486" s="394"/>
      <c r="ADW486" s="395"/>
      <c r="ADX486" s="395"/>
      <c r="ADY486" s="395"/>
      <c r="ADZ486" s="394"/>
      <c r="AEA486" s="395"/>
      <c r="AEB486" s="395"/>
      <c r="AEC486" s="267"/>
      <c r="AED486" s="395"/>
    </row>
    <row r="487" spans="1:810" s="20" customFormat="1" ht="15">
      <c r="A487" s="19" t="s">
        <v>115</v>
      </c>
      <c r="B487" s="347" t="s">
        <v>823</v>
      </c>
      <c r="D487" s="350"/>
      <c r="E487" s="350">
        <f>SUM($F$1336)</f>
        <v>1</v>
      </c>
      <c r="F487" s="19" t="s">
        <v>61</v>
      </c>
      <c r="G487" s="12">
        <f>E487*1.5</f>
        <v>1.5</v>
      </c>
      <c r="H487" s="12"/>
      <c r="I487" s="21"/>
      <c r="J487" s="19" t="s">
        <v>115</v>
      </c>
      <c r="K487" s="347" t="s">
        <v>944</v>
      </c>
      <c r="N487" s="350">
        <f>SUM($F$721)</f>
        <v>61</v>
      </c>
      <c r="O487" s="19" t="s">
        <v>61</v>
      </c>
      <c r="P487" s="12">
        <f>N487*1.5</f>
        <v>91.5</v>
      </c>
      <c r="Q487" s="12"/>
      <c r="R487" s="21"/>
      <c r="S487" s="19" t="s">
        <v>115</v>
      </c>
      <c r="T487" s="347" t="s">
        <v>1828</v>
      </c>
      <c r="W487" s="350">
        <f>SUM($F$1160)</f>
        <v>83</v>
      </c>
      <c r="X487" s="19" t="s">
        <v>61</v>
      </c>
      <c r="Y487" s="12">
        <f>W487*1.5</f>
        <v>124.5</v>
      </c>
      <c r="Z487" s="12"/>
      <c r="AA487" s="21"/>
      <c r="AB487" s="19" t="s">
        <v>115</v>
      </c>
      <c r="AC487" s="347" t="s">
        <v>723</v>
      </c>
      <c r="AF487" s="350">
        <f>SUM($F$849)</f>
        <v>28</v>
      </c>
      <c r="AG487" s="19" t="s">
        <v>61</v>
      </c>
      <c r="AH487" s="12">
        <f>AF487*1.5</f>
        <v>42</v>
      </c>
      <c r="AI487" s="12"/>
      <c r="AJ487" s="21"/>
      <c r="AK487" s="19" t="s">
        <v>115</v>
      </c>
      <c r="AL487" s="347" t="s">
        <v>653</v>
      </c>
      <c r="AO487" s="350">
        <f>SUM($F$1014)</f>
        <v>0</v>
      </c>
      <c r="AP487" s="19" t="s">
        <v>61</v>
      </c>
      <c r="AQ487" s="12">
        <f>AO487*1.5</f>
        <v>0</v>
      </c>
      <c r="AR487" s="12"/>
      <c r="AS487" s="21"/>
      <c r="AT487" s="19" t="s">
        <v>115</v>
      </c>
      <c r="AU487" s="347" t="s">
        <v>944</v>
      </c>
      <c r="AX487" s="350">
        <f>SUM($F$721)</f>
        <v>61</v>
      </c>
      <c r="AY487" s="19" t="s">
        <v>61</v>
      </c>
      <c r="AZ487" s="12">
        <f>AX487*1.5</f>
        <v>91.5</v>
      </c>
      <c r="BA487" s="12"/>
      <c r="BB487" s="21"/>
      <c r="BC487" s="19" t="s">
        <v>115</v>
      </c>
      <c r="BD487" s="347" t="s">
        <v>653</v>
      </c>
      <c r="BG487" s="350">
        <f>SUM($F$1014)</f>
        <v>0</v>
      </c>
      <c r="BH487" s="19" t="s">
        <v>61</v>
      </c>
      <c r="BI487" s="12">
        <f>BG487*1.5</f>
        <v>0</v>
      </c>
      <c r="BJ487" s="12"/>
      <c r="BK487" s="21"/>
      <c r="BL487" s="19" t="s">
        <v>115</v>
      </c>
      <c r="BM487" s="347" t="s">
        <v>1916</v>
      </c>
      <c r="BP487" s="350">
        <f>SUM($F$1730)</f>
        <v>0</v>
      </c>
      <c r="BQ487" s="19" t="s">
        <v>61</v>
      </c>
      <c r="BR487" s="12">
        <f>BP487*1.5</f>
        <v>0</v>
      </c>
      <c r="BS487" s="12"/>
      <c r="BT487" s="21"/>
      <c r="BU487" s="19" t="s">
        <v>115</v>
      </c>
      <c r="BV487" s="347" t="s">
        <v>653</v>
      </c>
      <c r="BY487" s="350">
        <f>SUM($F$1014)</f>
        <v>0</v>
      </c>
      <c r="BZ487" s="19" t="s">
        <v>61</v>
      </c>
      <c r="CA487" s="12">
        <f>BY487*1.5</f>
        <v>0</v>
      </c>
      <c r="CB487" s="12"/>
      <c r="CC487" s="21"/>
      <c r="CD487" s="19" t="s">
        <v>115</v>
      </c>
      <c r="CE487" s="347" t="s">
        <v>1828</v>
      </c>
      <c r="CH487" s="350">
        <f>SUM($F$1160)</f>
        <v>83</v>
      </c>
      <c r="CI487" s="19" t="s">
        <v>61</v>
      </c>
      <c r="CJ487" s="12">
        <f>CH487*1.5</f>
        <v>124.5</v>
      </c>
      <c r="CK487" s="12"/>
      <c r="CL487" s="21"/>
      <c r="CM487" s="19" t="s">
        <v>115</v>
      </c>
      <c r="CN487" s="347" t="s">
        <v>870</v>
      </c>
      <c r="CQ487" s="350">
        <f>SUM($F$749)</f>
        <v>25</v>
      </c>
      <c r="CR487" s="19" t="s">
        <v>61</v>
      </c>
      <c r="CS487" s="12">
        <f>CQ487*1.5</f>
        <v>37.5</v>
      </c>
      <c r="CT487" s="12"/>
      <c r="CU487" s="21"/>
      <c r="CV487" s="19" t="s">
        <v>115</v>
      </c>
      <c r="CW487" s="347" t="s">
        <v>1936</v>
      </c>
      <c r="CZ487" s="350">
        <f>SUM($F$718)</f>
        <v>24</v>
      </c>
      <c r="DA487" s="19" t="s">
        <v>61</v>
      </c>
      <c r="DB487" s="12">
        <f>CZ487*1.5</f>
        <v>36</v>
      </c>
      <c r="DC487" s="12"/>
      <c r="DD487" s="21"/>
      <c r="DE487" s="19" t="s">
        <v>115</v>
      </c>
      <c r="DF487" s="347" t="s">
        <v>1195</v>
      </c>
      <c r="DI487" s="350">
        <f>SUM($F$779)</f>
        <v>5</v>
      </c>
      <c r="DJ487" s="19" t="s">
        <v>61</v>
      </c>
      <c r="DK487" s="12">
        <f>DI487*1.5</f>
        <v>7.5</v>
      </c>
      <c r="DL487" s="12"/>
      <c r="DM487" s="21"/>
      <c r="DN487" s="19" t="s">
        <v>115</v>
      </c>
      <c r="DO487" s="347" t="s">
        <v>1950</v>
      </c>
      <c r="DR487" s="350">
        <f>SUM($F$772)</f>
        <v>47</v>
      </c>
      <c r="DS487" s="19" t="s">
        <v>61</v>
      </c>
      <c r="DT487" s="12">
        <f>DR487*1.5</f>
        <v>70.5</v>
      </c>
      <c r="DU487" s="12"/>
      <c r="DV487" s="21"/>
      <c r="DW487" s="19" t="s">
        <v>115</v>
      </c>
      <c r="DX487" s="347" t="s">
        <v>723</v>
      </c>
      <c r="EA487" s="350">
        <f>SUM($F$849)</f>
        <v>28</v>
      </c>
      <c r="EB487" s="19" t="s">
        <v>61</v>
      </c>
      <c r="EC487" s="12">
        <f>EA487*1.5</f>
        <v>42</v>
      </c>
      <c r="ED487" s="12"/>
      <c r="EE487" s="21"/>
      <c r="EF487" s="19" t="s">
        <v>115</v>
      </c>
      <c r="EG487" s="347" t="s">
        <v>909</v>
      </c>
      <c r="EJ487" s="350">
        <f>SUM($F$574)</f>
        <v>0</v>
      </c>
      <c r="EK487" s="19" t="s">
        <v>61</v>
      </c>
      <c r="EL487" s="12">
        <f>EJ487*1.5</f>
        <v>0</v>
      </c>
      <c r="EM487" s="12"/>
      <c r="EN487" s="21"/>
      <c r="EO487" s="19" t="s">
        <v>115</v>
      </c>
      <c r="EP487" s="347" t="s">
        <v>1698</v>
      </c>
      <c r="ES487" s="350">
        <f>SUM($F$549)</f>
        <v>18</v>
      </c>
      <c r="ET487" s="19" t="s">
        <v>61</v>
      </c>
      <c r="EU487" s="12">
        <f>ES487*1.5</f>
        <v>27</v>
      </c>
      <c r="EV487" s="12"/>
      <c r="EW487" s="21"/>
      <c r="EX487" s="19" t="s">
        <v>115</v>
      </c>
      <c r="EY487" s="368" t="s">
        <v>1802</v>
      </c>
      <c r="FB487" s="350">
        <f>SUM($F$513)</f>
        <v>9</v>
      </c>
      <c r="FC487" s="19" t="s">
        <v>61</v>
      </c>
      <c r="FD487" s="12">
        <f>FB487*1.5</f>
        <v>13.5</v>
      </c>
      <c r="FE487" s="12"/>
      <c r="FF487" s="21"/>
      <c r="FG487" s="19" t="s">
        <v>115</v>
      </c>
      <c r="FH487" s="347" t="s">
        <v>1828</v>
      </c>
      <c r="FK487" s="350">
        <f>SUM($F$1160)</f>
        <v>83</v>
      </c>
      <c r="FL487" s="19" t="s">
        <v>61</v>
      </c>
      <c r="FM487" s="12">
        <f>FK487*1.5</f>
        <v>124.5</v>
      </c>
      <c r="FN487" s="12"/>
      <c r="FO487" s="21"/>
      <c r="FP487" s="19" t="s">
        <v>115</v>
      </c>
      <c r="FQ487" s="347" t="s">
        <v>805</v>
      </c>
      <c r="FT487" s="350">
        <f>SUM($F$915)</f>
        <v>15</v>
      </c>
      <c r="FU487" s="19" t="s">
        <v>61</v>
      </c>
      <c r="FV487" s="12">
        <f>FT487*1.5</f>
        <v>22.5</v>
      </c>
      <c r="FW487" s="12"/>
      <c r="FX487" s="21"/>
      <c r="FY487" s="19" t="s">
        <v>115</v>
      </c>
      <c r="FZ487" s="347" t="s">
        <v>827</v>
      </c>
      <c r="GC487" s="350">
        <f>SUM($F$608)</f>
        <v>0</v>
      </c>
      <c r="GD487" s="19" t="s">
        <v>61</v>
      </c>
      <c r="GE487" s="12">
        <f>GC487*1.5</f>
        <v>0</v>
      </c>
      <c r="GF487" s="12"/>
      <c r="GG487" s="21"/>
      <c r="GH487" s="19" t="s">
        <v>115</v>
      </c>
      <c r="GI487" s="347" t="s">
        <v>944</v>
      </c>
      <c r="GL487" s="350">
        <f>SUM($F$721)</f>
        <v>61</v>
      </c>
      <c r="GM487" s="19" t="s">
        <v>61</v>
      </c>
      <c r="GN487" s="12">
        <f>GL487*1.5</f>
        <v>91.5</v>
      </c>
      <c r="GO487" s="12"/>
      <c r="GP487" s="21"/>
      <c r="GQ487" s="19" t="s">
        <v>115</v>
      </c>
      <c r="GR487" s="347" t="s">
        <v>1802</v>
      </c>
      <c r="GU487" s="350">
        <f>SUM($F$513)</f>
        <v>9</v>
      </c>
      <c r="GV487" s="19" t="s">
        <v>61</v>
      </c>
      <c r="GW487" s="12">
        <f>GU487*1.5</f>
        <v>13.5</v>
      </c>
      <c r="GX487" s="12"/>
      <c r="GY487" s="21"/>
      <c r="GZ487" s="19" t="s">
        <v>115</v>
      </c>
      <c r="HA487" s="347" t="s">
        <v>1280</v>
      </c>
      <c r="HD487" s="350">
        <f>SUM($F$712)</f>
        <v>23</v>
      </c>
      <c r="HE487" s="19" t="s">
        <v>61</v>
      </c>
      <c r="HF487" s="12">
        <f>HD487*1.5</f>
        <v>34.5</v>
      </c>
      <c r="HG487" s="12"/>
      <c r="HH487" s="21"/>
      <c r="HI487" s="19" t="s">
        <v>115</v>
      </c>
      <c r="HJ487" s="347" t="s">
        <v>1851</v>
      </c>
      <c r="HM487" s="350">
        <f>SUM($F$1041)</f>
        <v>0</v>
      </c>
      <c r="HN487" s="19" t="s">
        <v>61</v>
      </c>
      <c r="HO487" s="12">
        <f>HM487*1.5</f>
        <v>0</v>
      </c>
      <c r="HP487" s="12"/>
      <c r="HQ487" s="21"/>
      <c r="HR487" s="19" t="s">
        <v>115</v>
      </c>
      <c r="HS487" s="347" t="s">
        <v>1155</v>
      </c>
      <c r="HV487" s="350">
        <f>SUM($F$1453)</f>
        <v>7</v>
      </c>
      <c r="HW487" s="19" t="s">
        <v>61</v>
      </c>
      <c r="HX487" s="12">
        <f>HV487*1.5</f>
        <v>10.5</v>
      </c>
      <c r="HY487" s="12"/>
      <c r="HZ487" s="21"/>
      <c r="IA487" s="19" t="s">
        <v>115</v>
      </c>
      <c r="IB487" s="347" t="s">
        <v>1828</v>
      </c>
      <c r="IE487" s="350">
        <f>SUM($F$1160)</f>
        <v>83</v>
      </c>
      <c r="IF487" s="19" t="s">
        <v>61</v>
      </c>
      <c r="IG487" s="12">
        <f>IE487*1.5</f>
        <v>124.5</v>
      </c>
      <c r="IH487" s="12"/>
      <c r="II487" s="21"/>
      <c r="IJ487" s="19" t="s">
        <v>115</v>
      </c>
      <c r="IK487" s="347" t="s">
        <v>723</v>
      </c>
      <c r="IN487" s="350">
        <f>SUM($F$849)</f>
        <v>28</v>
      </c>
      <c r="IO487" s="19" t="s">
        <v>61</v>
      </c>
      <c r="IP487" s="12">
        <f>IN487*1.5</f>
        <v>42</v>
      </c>
      <c r="IQ487" s="12"/>
      <c r="IR487" s="21"/>
      <c r="IS487" s="19" t="s">
        <v>115</v>
      </c>
      <c r="IT487" s="325" t="s">
        <v>189</v>
      </c>
      <c r="IW487" s="364" t="s">
        <v>189</v>
      </c>
      <c r="IX487" s="19" t="s">
        <v>61</v>
      </c>
      <c r="IY487" s="364" t="s">
        <v>189</v>
      </c>
      <c r="IZ487" s="12"/>
      <c r="JA487" s="21"/>
      <c r="JB487" s="19" t="s">
        <v>115</v>
      </c>
      <c r="JC487" s="347" t="s">
        <v>1828</v>
      </c>
      <c r="JF487" s="350">
        <f>SUM($F$1160)</f>
        <v>83</v>
      </c>
      <c r="JG487" s="19" t="s">
        <v>61</v>
      </c>
      <c r="JH487" s="12">
        <f>JF487*1.5</f>
        <v>124.5</v>
      </c>
      <c r="JI487" s="12"/>
      <c r="JJ487" s="21"/>
      <c r="JK487" s="19" t="s">
        <v>115</v>
      </c>
      <c r="JL487" s="347" t="s">
        <v>1950</v>
      </c>
      <c r="JO487" s="350">
        <f>SUM($F$772)</f>
        <v>47</v>
      </c>
      <c r="JP487" s="19" t="s">
        <v>61</v>
      </c>
      <c r="JQ487" s="12">
        <f>JO487*1.5</f>
        <v>70.5</v>
      </c>
      <c r="JR487" s="12"/>
      <c r="JS487" s="21"/>
      <c r="JT487" s="19" t="s">
        <v>115</v>
      </c>
      <c r="JU487" s="347" t="s">
        <v>719</v>
      </c>
      <c r="JX487" s="350">
        <f>SUM($F$741)</f>
        <v>58</v>
      </c>
      <c r="JY487" s="19" t="s">
        <v>61</v>
      </c>
      <c r="JZ487" s="12">
        <f>JX487*1.5</f>
        <v>87</v>
      </c>
      <c r="KA487" s="12"/>
      <c r="KB487" s="21"/>
      <c r="KC487" s="19" t="s">
        <v>115</v>
      </c>
      <c r="KD487" s="347" t="s">
        <v>1100</v>
      </c>
      <c r="KG487" s="350">
        <f>SUM($F$1240)</f>
        <v>63</v>
      </c>
      <c r="KH487" s="19" t="s">
        <v>61</v>
      </c>
      <c r="KI487" s="12">
        <f>KG487*1.5</f>
        <v>94.5</v>
      </c>
      <c r="KJ487" s="12"/>
      <c r="KK487" s="21"/>
      <c r="KL487" s="19" t="s">
        <v>115</v>
      </c>
      <c r="KM487" s="347" t="s">
        <v>653</v>
      </c>
      <c r="KP487" s="350">
        <f>SUM($F$1014)</f>
        <v>0</v>
      </c>
      <c r="KQ487" s="19" t="s">
        <v>61</v>
      </c>
      <c r="KR487" s="12">
        <f>KP487*1.5</f>
        <v>0</v>
      </c>
      <c r="KS487" s="12"/>
      <c r="KT487" s="21"/>
      <c r="KU487" s="19" t="s">
        <v>115</v>
      </c>
      <c r="KV487" s="347" t="s">
        <v>1950</v>
      </c>
      <c r="KY487" s="350">
        <f>SUM($F$772)</f>
        <v>47</v>
      </c>
      <c r="KZ487" s="19" t="s">
        <v>61</v>
      </c>
      <c r="LA487" s="12">
        <f>KY487*1.5</f>
        <v>70.5</v>
      </c>
      <c r="LB487" s="12"/>
      <c r="LC487" s="21"/>
      <c r="LD487" s="19" t="s">
        <v>115</v>
      </c>
      <c r="LE487" s="347" t="s">
        <v>729</v>
      </c>
      <c r="LH487" s="350">
        <f>SUM($F$1192)</f>
        <v>0</v>
      </c>
      <c r="LI487" s="19" t="s">
        <v>61</v>
      </c>
      <c r="LJ487" s="12">
        <f>LH487*1.5</f>
        <v>0</v>
      </c>
      <c r="LK487" s="12"/>
      <c r="LL487" s="21"/>
      <c r="LM487" s="19" t="s">
        <v>115</v>
      </c>
      <c r="LN487" s="347" t="s">
        <v>1429</v>
      </c>
      <c r="LQ487" s="350">
        <f>SUM($F$1126)</f>
        <v>3</v>
      </c>
      <c r="LR487" s="19" t="s">
        <v>61</v>
      </c>
      <c r="LS487" s="12">
        <f>LQ487*1.5</f>
        <v>4.5</v>
      </c>
      <c r="LT487" s="12"/>
      <c r="LU487" s="21"/>
      <c r="LV487" s="19" t="s">
        <v>115</v>
      </c>
      <c r="LW487" s="347" t="s">
        <v>719</v>
      </c>
      <c r="LZ487" s="350">
        <f>SUM($F$741)</f>
        <v>58</v>
      </c>
      <c r="MA487" s="19" t="s">
        <v>61</v>
      </c>
      <c r="MB487" s="12">
        <f>LZ487*1.5</f>
        <v>87</v>
      </c>
      <c r="MC487" s="12"/>
      <c r="MD487" s="21"/>
      <c r="ME487" s="19" t="s">
        <v>115</v>
      </c>
      <c r="MF487" s="347" t="s">
        <v>786</v>
      </c>
      <c r="MI487" s="350">
        <f>SUM($F$679)</f>
        <v>100</v>
      </c>
      <c r="MJ487" s="19" t="s">
        <v>61</v>
      </c>
      <c r="MK487" s="12">
        <f>MI487*1.5</f>
        <v>150</v>
      </c>
      <c r="ML487" s="12"/>
      <c r="MM487" s="21"/>
      <c r="MN487" s="19" t="s">
        <v>115</v>
      </c>
      <c r="MO487" s="347" t="s">
        <v>1438</v>
      </c>
      <c r="MR487" s="350">
        <f>SUM($F$805)</f>
        <v>9</v>
      </c>
      <c r="MS487" s="19" t="s">
        <v>61</v>
      </c>
      <c r="MT487" s="12">
        <f>MR487*1.5</f>
        <v>13.5</v>
      </c>
      <c r="MU487" s="12"/>
      <c r="MV487" s="21"/>
      <c r="MW487" s="19" t="s">
        <v>115</v>
      </c>
      <c r="MX487" s="347" t="s">
        <v>1073</v>
      </c>
      <c r="NA487" s="350">
        <f>SUM($F$854)</f>
        <v>62</v>
      </c>
      <c r="NB487" s="19" t="s">
        <v>61</v>
      </c>
      <c r="NC487" s="12">
        <f>NA487*1.5</f>
        <v>93</v>
      </c>
      <c r="ND487" s="12"/>
      <c r="NE487" s="21"/>
      <c r="NF487" s="19" t="s">
        <v>115</v>
      </c>
      <c r="NG487" s="347" t="s">
        <v>577</v>
      </c>
      <c r="NJ487" s="350">
        <f>SUM($F$1464)</f>
        <v>132</v>
      </c>
      <c r="NK487" s="19" t="s">
        <v>61</v>
      </c>
      <c r="NL487" s="12">
        <f>NJ487*1.5</f>
        <v>198</v>
      </c>
      <c r="NM487" s="12"/>
      <c r="NN487" s="21"/>
      <c r="NO487" s="19" t="s">
        <v>115</v>
      </c>
      <c r="NP487" s="347" t="s">
        <v>1073</v>
      </c>
      <c r="NS487" s="350">
        <f>SUM($F$854)</f>
        <v>62</v>
      </c>
      <c r="NT487" s="19" t="s">
        <v>61</v>
      </c>
      <c r="NU487" s="12">
        <f>NS487*1.5</f>
        <v>93</v>
      </c>
      <c r="NV487" s="12"/>
      <c r="NW487" s="21"/>
      <c r="NX487" s="19" t="s">
        <v>115</v>
      </c>
      <c r="NY487" s="347" t="s">
        <v>1233</v>
      </c>
      <c r="OB487" s="350">
        <f>SUM($F$1684)</f>
        <v>8</v>
      </c>
      <c r="OC487" s="19" t="s">
        <v>61</v>
      </c>
      <c r="OD487" s="12">
        <f>OB487*1.5</f>
        <v>12</v>
      </c>
      <c r="OE487" s="12"/>
      <c r="OF487" s="21"/>
      <c r="OG487" s="19" t="s">
        <v>115</v>
      </c>
      <c r="OH487" s="347" t="s">
        <v>661</v>
      </c>
      <c r="OK487" s="350">
        <f>SUM($F$1683)</f>
        <v>0</v>
      </c>
      <c r="OL487" s="19" t="s">
        <v>61</v>
      </c>
      <c r="OM487" s="12">
        <f>OK487*1.5</f>
        <v>0</v>
      </c>
      <c r="ON487" s="12"/>
      <c r="OO487" s="21"/>
      <c r="OP487" s="19" t="s">
        <v>115</v>
      </c>
      <c r="OQ487" s="347" t="s">
        <v>879</v>
      </c>
      <c r="OT487" s="350">
        <f>SUM($F$653)</f>
        <v>13</v>
      </c>
      <c r="OU487" s="19" t="s">
        <v>61</v>
      </c>
      <c r="OV487" s="12">
        <f>OT487*1.5</f>
        <v>19.5</v>
      </c>
      <c r="OW487" s="12"/>
      <c r="OX487" s="21"/>
      <c r="OY487" s="19" t="s">
        <v>115</v>
      </c>
      <c r="OZ487" s="347" t="s">
        <v>1950</v>
      </c>
      <c r="PC487" s="350">
        <f>SUM($F$772)</f>
        <v>47</v>
      </c>
      <c r="PD487" s="19" t="s">
        <v>61</v>
      </c>
      <c r="PE487" s="12">
        <f>PC487*1.5</f>
        <v>70.5</v>
      </c>
      <c r="PF487" s="12"/>
      <c r="PG487" s="21"/>
      <c r="PH487" s="19" t="s">
        <v>115</v>
      </c>
      <c r="PI487" s="347" t="s">
        <v>1726</v>
      </c>
      <c r="PL487" s="350">
        <f>SUM($F$670)</f>
        <v>0</v>
      </c>
      <c r="PM487" s="19" t="s">
        <v>61</v>
      </c>
      <c r="PN487" s="12">
        <f>PL487*1.5</f>
        <v>0</v>
      </c>
      <c r="PO487" s="12"/>
      <c r="PP487" s="21"/>
      <c r="PQ487" s="19" t="s">
        <v>115</v>
      </c>
      <c r="PR487" s="347" t="s">
        <v>1869</v>
      </c>
      <c r="PU487" s="350">
        <f>SUM($F$1569)</f>
        <v>43</v>
      </c>
      <c r="PV487" s="19" t="s">
        <v>61</v>
      </c>
      <c r="PW487" s="12">
        <f>PU487*1.5</f>
        <v>64.5</v>
      </c>
      <c r="PX487" s="12"/>
      <c r="PY487" s="21"/>
      <c r="PZ487" s="19" t="s">
        <v>115</v>
      </c>
      <c r="QA487" s="325" t="s">
        <v>189</v>
      </c>
      <c r="QD487" s="364" t="s">
        <v>189</v>
      </c>
      <c r="QE487" s="19" t="s">
        <v>61</v>
      </c>
      <c r="QF487" s="364" t="s">
        <v>189</v>
      </c>
      <c r="QG487" s="12"/>
      <c r="QH487" s="21"/>
      <c r="QI487" s="19" t="s">
        <v>115</v>
      </c>
      <c r="QJ487" s="347" t="s">
        <v>1693</v>
      </c>
      <c r="QM487" s="350">
        <f>SUM($F$716)</f>
        <v>14</v>
      </c>
      <c r="QN487" s="19" t="s">
        <v>61</v>
      </c>
      <c r="QO487" s="12">
        <f>QM487*1.5</f>
        <v>21</v>
      </c>
      <c r="QP487" s="12"/>
      <c r="QQ487" s="21"/>
      <c r="QR487" s="19" t="s">
        <v>115</v>
      </c>
      <c r="QS487" s="368" t="s">
        <v>1802</v>
      </c>
      <c r="QV487" s="350">
        <f>SUM($F$513)</f>
        <v>9</v>
      </c>
      <c r="QW487" s="19" t="s">
        <v>61</v>
      </c>
      <c r="QX487" s="12">
        <f>QV487*1.5</f>
        <v>13.5</v>
      </c>
      <c r="QY487" s="12"/>
      <c r="QZ487" s="21"/>
      <c r="RA487" s="19" t="s">
        <v>115</v>
      </c>
      <c r="RB487" s="347" t="s">
        <v>1828</v>
      </c>
      <c r="RE487" s="350">
        <f>SUM($F$1160)</f>
        <v>83</v>
      </c>
      <c r="RF487" s="19" t="s">
        <v>61</v>
      </c>
      <c r="RG487" s="12">
        <f>RE487*1.5</f>
        <v>124.5</v>
      </c>
      <c r="RH487" s="12"/>
      <c r="RI487" s="21"/>
      <c r="RJ487" s="19" t="s">
        <v>115</v>
      </c>
      <c r="RK487" s="347" t="s">
        <v>1280</v>
      </c>
      <c r="RN487" s="350">
        <f>SUM($F$712)</f>
        <v>23</v>
      </c>
      <c r="RO487" s="19" t="s">
        <v>61</v>
      </c>
      <c r="RP487" s="12">
        <f>RN487*1.5</f>
        <v>34.5</v>
      </c>
      <c r="RQ487" s="12"/>
      <c r="RR487" s="21"/>
      <c r="RS487" s="19" t="s">
        <v>115</v>
      </c>
      <c r="RT487" s="325" t="s">
        <v>189</v>
      </c>
      <c r="RW487" s="364" t="s">
        <v>189</v>
      </c>
      <c r="RX487" s="19" t="s">
        <v>61</v>
      </c>
      <c r="RY487" s="364" t="s">
        <v>189</v>
      </c>
      <c r="SA487" s="316"/>
      <c r="SB487" s="19" t="s">
        <v>115</v>
      </c>
      <c r="SC487" s="325" t="s">
        <v>189</v>
      </c>
      <c r="SF487" s="364" t="s">
        <v>189</v>
      </c>
      <c r="SG487" s="19" t="s">
        <v>61</v>
      </c>
      <c r="SH487" s="364" t="s">
        <v>189</v>
      </c>
      <c r="SJ487" s="316"/>
      <c r="SK487" s="19" t="s">
        <v>115</v>
      </c>
      <c r="SL487" s="325" t="s">
        <v>189</v>
      </c>
      <c r="SO487" s="364" t="s">
        <v>189</v>
      </c>
      <c r="SP487" s="19" t="s">
        <v>61</v>
      </c>
      <c r="SQ487" s="364" t="s">
        <v>189</v>
      </c>
      <c r="SS487" s="316"/>
      <c r="ST487" s="19" t="s">
        <v>115</v>
      </c>
      <c r="SU487" s="325" t="s">
        <v>189</v>
      </c>
      <c r="SX487" s="364" t="s">
        <v>189</v>
      </c>
      <c r="SY487" s="19" t="s">
        <v>61</v>
      </c>
      <c r="SZ487" s="364" t="s">
        <v>189</v>
      </c>
      <c r="TB487" s="316"/>
      <c r="TC487" s="19" t="s">
        <v>115</v>
      </c>
      <c r="TD487" s="347" t="s">
        <v>1698</v>
      </c>
      <c r="TG487" s="350">
        <f>SUM($F$549)</f>
        <v>18</v>
      </c>
      <c r="TH487" s="19" t="s">
        <v>61</v>
      </c>
      <c r="TI487" s="12">
        <f>TG487*1.5</f>
        <v>27</v>
      </c>
      <c r="TK487" s="316"/>
      <c r="TL487" s="19" t="s">
        <v>115</v>
      </c>
      <c r="TM487" s="347" t="s">
        <v>1802</v>
      </c>
      <c r="TP487" s="350">
        <f>SUM($F$513)</f>
        <v>9</v>
      </c>
      <c r="TQ487" s="19" t="s">
        <v>61</v>
      </c>
      <c r="TR487" s="12">
        <f>TP487*1.5</f>
        <v>13.5</v>
      </c>
      <c r="TT487" s="316"/>
      <c r="TU487" s="19" t="s">
        <v>115</v>
      </c>
      <c r="TV487" s="347" t="s">
        <v>1280</v>
      </c>
      <c r="TY487" s="350">
        <f>SUM($F$712)</f>
        <v>23</v>
      </c>
      <c r="TZ487" s="19" t="s">
        <v>61</v>
      </c>
      <c r="UA487" s="12">
        <f>TY487*1.5</f>
        <v>34.5</v>
      </c>
      <c r="UC487" s="316"/>
      <c r="UD487" s="19" t="s">
        <v>115</v>
      </c>
      <c r="UE487" s="361" t="s">
        <v>823</v>
      </c>
      <c r="UH487" s="350">
        <f>SUM($F$1336)</f>
        <v>1</v>
      </c>
      <c r="UI487" s="19" t="s">
        <v>61</v>
      </c>
      <c r="UJ487" s="12">
        <f>UH487*1.5</f>
        <v>1.5</v>
      </c>
      <c r="UL487" s="316"/>
      <c r="UM487" s="19" t="s">
        <v>115</v>
      </c>
      <c r="UN487" s="358" t="s">
        <v>1802</v>
      </c>
      <c r="UQ487" s="350">
        <f>SUM($F$513)</f>
        <v>9</v>
      </c>
      <c r="UR487" s="19" t="s">
        <v>61</v>
      </c>
      <c r="US487" s="12">
        <f>UQ487*1.5</f>
        <v>13.5</v>
      </c>
      <c r="UU487" s="316"/>
      <c r="UV487" s="19" t="s">
        <v>115</v>
      </c>
      <c r="UW487" s="347" t="s">
        <v>1802</v>
      </c>
      <c r="UZ487" s="350">
        <f>SUM($F$513)</f>
        <v>9</v>
      </c>
      <c r="VA487" s="19" t="s">
        <v>61</v>
      </c>
      <c r="VB487" s="12">
        <f>UZ487*1.5</f>
        <v>13.5</v>
      </c>
      <c r="VD487" s="316"/>
      <c r="VE487" s="19" t="s">
        <v>115</v>
      </c>
      <c r="VF487" s="347" t="s">
        <v>1488</v>
      </c>
      <c r="VI487" s="350">
        <f>SUM($F$1206)</f>
        <v>0</v>
      </c>
      <c r="VJ487" s="19" t="s">
        <v>61</v>
      </c>
      <c r="VK487" s="12">
        <f>VI487*1.5</f>
        <v>0</v>
      </c>
      <c r="VM487" s="316"/>
      <c r="VN487" s="19" t="s">
        <v>115</v>
      </c>
      <c r="VO487" s="325" t="s">
        <v>823</v>
      </c>
      <c r="VR487" s="350">
        <f>SUM($F$1336)</f>
        <v>1</v>
      </c>
      <c r="VS487" s="19" t="s">
        <v>61</v>
      </c>
      <c r="VT487" s="12">
        <f>VR487*1.5</f>
        <v>1.5</v>
      </c>
      <c r="VV487" s="316"/>
      <c r="VW487" s="19" t="s">
        <v>115</v>
      </c>
      <c r="VX487" s="347" t="s">
        <v>577</v>
      </c>
      <c r="WA487" s="350">
        <f>SUM($F$1464)</f>
        <v>132</v>
      </c>
      <c r="WB487" s="19" t="s">
        <v>61</v>
      </c>
      <c r="WC487" s="12">
        <f>WA487*1.5</f>
        <v>198</v>
      </c>
      <c r="WE487" s="316"/>
      <c r="WF487" s="19" t="s">
        <v>115</v>
      </c>
      <c r="WG487" s="347" t="s">
        <v>577</v>
      </c>
      <c r="WJ487" s="350">
        <f>SUM($F$1464)</f>
        <v>132</v>
      </c>
      <c r="WK487" s="19" t="s">
        <v>61</v>
      </c>
      <c r="WL487" s="12">
        <f>WJ487*1.5</f>
        <v>198</v>
      </c>
      <c r="WN487" s="316"/>
      <c r="WO487" s="19" t="s">
        <v>115</v>
      </c>
      <c r="WP487" s="347" t="s">
        <v>1693</v>
      </c>
      <c r="WS487" s="350">
        <f>SUM($F$716)</f>
        <v>14</v>
      </c>
      <c r="WT487" s="19" t="s">
        <v>61</v>
      </c>
      <c r="WU487" s="12">
        <f>WS487*1.5</f>
        <v>21</v>
      </c>
      <c r="WW487" s="316"/>
      <c r="WX487" s="19" t="s">
        <v>115</v>
      </c>
      <c r="WY487" s="347" t="s">
        <v>633</v>
      </c>
      <c r="XB487" s="350">
        <f>SUM($F$524)</f>
        <v>20</v>
      </c>
      <c r="XC487" s="19" t="s">
        <v>61</v>
      </c>
      <c r="XD487" s="12">
        <f>XB487*1.5</f>
        <v>30</v>
      </c>
      <c r="XF487" s="316"/>
      <c r="XG487" s="19" t="s">
        <v>115</v>
      </c>
      <c r="XH487" s="347" t="s">
        <v>723</v>
      </c>
      <c r="XK487" s="350">
        <f>SUM($F$849)</f>
        <v>28</v>
      </c>
      <c r="XL487" s="19" t="s">
        <v>61</v>
      </c>
      <c r="XM487" s="12">
        <f>XK487*1.5</f>
        <v>42</v>
      </c>
      <c r="XO487" s="316"/>
      <c r="XP487" s="19" t="s">
        <v>115</v>
      </c>
      <c r="XQ487" s="325" t="s">
        <v>1706</v>
      </c>
      <c r="XT487" s="350">
        <f>SUM($F$1763)</f>
        <v>0</v>
      </c>
      <c r="XU487" s="19" t="s">
        <v>61</v>
      </c>
      <c r="XV487" s="12">
        <f>XT487*1.5</f>
        <v>0</v>
      </c>
      <c r="XX487" s="316"/>
      <c r="XY487" s="19" t="s">
        <v>115</v>
      </c>
      <c r="XZ487" s="347" t="s">
        <v>687</v>
      </c>
      <c r="YC487" s="350">
        <f>SUM($F$647)</f>
        <v>50</v>
      </c>
      <c r="YD487" s="19" t="s">
        <v>61</v>
      </c>
      <c r="YE487" s="12">
        <f>YC487*1.5</f>
        <v>75</v>
      </c>
      <c r="YG487" s="316"/>
      <c r="YH487" s="19" t="s">
        <v>115</v>
      </c>
      <c r="YI487" s="366" t="s">
        <v>723</v>
      </c>
      <c r="YL487" s="350">
        <f>SUM($F$849)</f>
        <v>28</v>
      </c>
      <c r="YM487" s="19" t="s">
        <v>61</v>
      </c>
      <c r="YN487" s="12">
        <f>YL487*1.5</f>
        <v>42</v>
      </c>
      <c r="YP487" s="316"/>
      <c r="YQ487" s="19" t="s">
        <v>115</v>
      </c>
      <c r="YR487" s="347" t="s">
        <v>1476</v>
      </c>
      <c r="YU487" s="350">
        <f>SUM($F$1520)</f>
        <v>0</v>
      </c>
      <c r="YV487" s="19" t="s">
        <v>61</v>
      </c>
      <c r="YW487" s="12">
        <f>YU487*1.5</f>
        <v>0</v>
      </c>
      <c r="YY487" s="316"/>
      <c r="YZ487" s="19" t="s">
        <v>115</v>
      </c>
      <c r="ZA487" s="347" t="s">
        <v>1950</v>
      </c>
      <c r="ZD487" s="350">
        <f>SUM($F$772)</f>
        <v>47</v>
      </c>
      <c r="ZE487" s="19" t="s">
        <v>61</v>
      </c>
      <c r="ZF487" s="12">
        <f>ZD487*1.5</f>
        <v>70.5</v>
      </c>
      <c r="ZH487" s="316"/>
      <c r="ZI487" s="19" t="s">
        <v>115</v>
      </c>
      <c r="ZJ487" s="347" t="s">
        <v>1100</v>
      </c>
      <c r="ZM487" s="350">
        <f>SUM($F$1240)</f>
        <v>63</v>
      </c>
      <c r="ZN487" s="19" t="s">
        <v>61</v>
      </c>
      <c r="ZO487" s="12">
        <f>ZM487*1.5</f>
        <v>94.5</v>
      </c>
      <c r="ZQ487" s="316"/>
      <c r="ZR487" s="19" t="s">
        <v>115</v>
      </c>
      <c r="ZS487" s="347" t="s">
        <v>577</v>
      </c>
      <c r="ZV487" s="350">
        <f>SUM($F$1464)</f>
        <v>132</v>
      </c>
      <c r="ZW487" s="19" t="s">
        <v>61</v>
      </c>
      <c r="ZX487" s="12">
        <f>ZV487*1.5</f>
        <v>198</v>
      </c>
      <c r="ZZ487" s="316"/>
      <c r="AAA487" s="394"/>
      <c r="AAB487" s="341"/>
      <c r="AAC487" s="395"/>
      <c r="AAD487" s="395"/>
      <c r="AAE487" s="396"/>
      <c r="AAF487" s="394"/>
      <c r="AAG487" s="267"/>
      <c r="AAH487" s="395"/>
      <c r="AAI487" s="395"/>
      <c r="AAJ487" s="394"/>
      <c r="AAK487" s="341"/>
      <c r="AAL487" s="395"/>
      <c r="AAM487" s="395"/>
      <c r="AAN487" s="396"/>
      <c r="AAO487" s="394"/>
      <c r="AAP487" s="267"/>
      <c r="AAQ487" s="395"/>
      <c r="AAR487" s="395"/>
      <c r="AAS487" s="394"/>
      <c r="AAT487" s="341"/>
      <c r="AAU487" s="395"/>
      <c r="AAV487" s="395"/>
      <c r="AAW487" s="396"/>
      <c r="AAX487" s="394"/>
      <c r="AAY487" s="267"/>
      <c r="AAZ487" s="395"/>
      <c r="ABA487" s="395"/>
      <c r="ABB487" s="394"/>
      <c r="ABC487" s="341"/>
      <c r="ABD487" s="395"/>
      <c r="ABE487" s="395"/>
      <c r="ABF487" s="396"/>
      <c r="ABG487" s="394"/>
      <c r="ABH487" s="267"/>
      <c r="ABI487" s="395"/>
      <c r="ABJ487" s="395"/>
      <c r="ABK487" s="394"/>
      <c r="ABL487" s="341"/>
      <c r="ABM487" s="395"/>
      <c r="ABN487" s="395"/>
      <c r="ABO487" s="396"/>
      <c r="ABP487" s="394"/>
      <c r="ABQ487" s="267"/>
      <c r="ABR487" s="395"/>
      <c r="ABS487" s="395"/>
      <c r="ABT487" s="394"/>
      <c r="ABU487" s="341"/>
      <c r="ABV487" s="395"/>
      <c r="ABW487" s="395"/>
      <c r="ABX487" s="396"/>
      <c r="ABY487" s="394"/>
      <c r="ABZ487" s="267"/>
      <c r="ACA487" s="395"/>
      <c r="ACB487" s="395"/>
      <c r="ACC487" s="394"/>
      <c r="ACD487" s="341"/>
      <c r="ACE487" s="395"/>
      <c r="ACF487" s="395"/>
      <c r="ACG487" s="396"/>
      <c r="ACH487" s="394"/>
      <c r="ACI487" s="267"/>
      <c r="ACJ487" s="395"/>
      <c r="ACK487" s="395"/>
      <c r="ACL487" s="394"/>
      <c r="ACM487" s="341"/>
      <c r="ACN487" s="395"/>
      <c r="ACO487" s="395"/>
      <c r="ACP487" s="396"/>
      <c r="ACQ487" s="394"/>
      <c r="ACR487" s="267"/>
      <c r="ACS487" s="395"/>
      <c r="ACT487" s="395"/>
      <c r="ACU487" s="394"/>
      <c r="ACV487" s="341"/>
      <c r="ACW487" s="395"/>
      <c r="ACX487" s="395"/>
      <c r="ACY487" s="396"/>
      <c r="ACZ487" s="394"/>
      <c r="ADA487" s="267"/>
      <c r="ADB487" s="395"/>
      <c r="ADC487" s="395"/>
      <c r="ADD487" s="394"/>
      <c r="ADE487" s="341"/>
      <c r="ADF487" s="395"/>
      <c r="ADG487" s="395"/>
      <c r="ADH487" s="396"/>
      <c r="ADI487" s="394"/>
      <c r="ADJ487" s="267"/>
      <c r="ADK487" s="395"/>
      <c r="ADL487" s="395"/>
      <c r="ADM487" s="394"/>
      <c r="ADN487" s="341"/>
      <c r="ADO487" s="395"/>
      <c r="ADP487" s="395"/>
      <c r="ADQ487" s="396"/>
      <c r="ADR487" s="394"/>
      <c r="ADS487" s="267"/>
      <c r="ADT487" s="395"/>
      <c r="ADU487" s="395"/>
      <c r="ADV487" s="394"/>
      <c r="ADW487" s="341"/>
      <c r="ADX487" s="395"/>
      <c r="ADY487" s="395"/>
      <c r="ADZ487" s="396"/>
      <c r="AEA487" s="394"/>
      <c r="AEB487" s="267"/>
      <c r="AEC487" s="395"/>
      <c r="AED487" s="395"/>
    </row>
    <row r="488" spans="1:810" s="20" customFormat="1" ht="15">
      <c r="A488" s="19" t="s">
        <v>116</v>
      </c>
      <c r="B488" s="347" t="s">
        <v>1950</v>
      </c>
      <c r="D488" s="350"/>
      <c r="E488" s="350">
        <f>SUM($F$772)</f>
        <v>47</v>
      </c>
      <c r="F488" s="19" t="s">
        <v>63</v>
      </c>
      <c r="G488" s="12">
        <f>E488*1.4</f>
        <v>65.8</v>
      </c>
      <c r="H488" s="12"/>
      <c r="I488" s="21"/>
      <c r="J488" s="19" t="s">
        <v>116</v>
      </c>
      <c r="K488" s="347" t="s">
        <v>1130</v>
      </c>
      <c r="N488" s="350">
        <f>SUM($F$1556)</f>
        <v>21</v>
      </c>
      <c r="O488" s="19" t="s">
        <v>63</v>
      </c>
      <c r="P488" s="12">
        <f>N488*1.4</f>
        <v>29.4</v>
      </c>
      <c r="Q488" s="12"/>
      <c r="R488" s="21"/>
      <c r="S488" s="19" t="s">
        <v>116</v>
      </c>
      <c r="T488" s="347" t="s">
        <v>944</v>
      </c>
      <c r="W488" s="350">
        <f>SUM($F$721)</f>
        <v>61</v>
      </c>
      <c r="X488" s="19" t="s">
        <v>63</v>
      </c>
      <c r="Y488" s="12">
        <f>W488*1.4</f>
        <v>85.399999999999991</v>
      </c>
      <c r="Z488" s="12"/>
      <c r="AA488" s="21"/>
      <c r="AB488" s="19" t="s">
        <v>116</v>
      </c>
      <c r="AC488" s="347" t="s">
        <v>944</v>
      </c>
      <c r="AF488" s="350">
        <f>SUM($F$721)</f>
        <v>61</v>
      </c>
      <c r="AG488" s="19" t="s">
        <v>63</v>
      </c>
      <c r="AH488" s="12">
        <f>AF488*1.4</f>
        <v>85.399999999999991</v>
      </c>
      <c r="AI488" s="12"/>
      <c r="AJ488" s="21"/>
      <c r="AK488" s="19" t="s">
        <v>116</v>
      </c>
      <c r="AL488" s="347" t="s">
        <v>1828</v>
      </c>
      <c r="AO488" s="350">
        <f>SUM($F$1160)</f>
        <v>83</v>
      </c>
      <c r="AP488" s="19" t="s">
        <v>63</v>
      </c>
      <c r="AQ488" s="12">
        <f>AO488*1.4</f>
        <v>116.19999999999999</v>
      </c>
      <c r="AR488" s="12"/>
      <c r="AS488" s="21"/>
      <c r="AT488" s="19" t="s">
        <v>116</v>
      </c>
      <c r="AU488" s="347" t="s">
        <v>577</v>
      </c>
      <c r="AX488" s="350">
        <f>SUM($F$1464)</f>
        <v>132</v>
      </c>
      <c r="AY488" s="19" t="s">
        <v>63</v>
      </c>
      <c r="AZ488" s="12">
        <f>AX488*1.4</f>
        <v>184.79999999999998</v>
      </c>
      <c r="BA488" s="12"/>
      <c r="BB488" s="21"/>
      <c r="BC488" s="19" t="s">
        <v>116</v>
      </c>
      <c r="BD488" s="347" t="s">
        <v>882</v>
      </c>
      <c r="BG488" s="350">
        <f>SUM($F$1018)</f>
        <v>27</v>
      </c>
      <c r="BH488" s="19" t="s">
        <v>63</v>
      </c>
      <c r="BI488" s="12">
        <f>BG488*1.4</f>
        <v>37.799999999999997</v>
      </c>
      <c r="BJ488" s="12"/>
      <c r="BK488" s="21"/>
      <c r="BL488" s="19" t="s">
        <v>116</v>
      </c>
      <c r="BM488" s="347" t="s">
        <v>1828</v>
      </c>
      <c r="BP488" s="350">
        <f>SUM($F$1160)</f>
        <v>83</v>
      </c>
      <c r="BQ488" s="19" t="s">
        <v>63</v>
      </c>
      <c r="BR488" s="12">
        <f>BP488*1.4</f>
        <v>116.19999999999999</v>
      </c>
      <c r="BS488" s="12"/>
      <c r="BT488" s="21"/>
      <c r="BU488" s="19" t="s">
        <v>116</v>
      </c>
      <c r="BV488" s="347" t="s">
        <v>882</v>
      </c>
      <c r="BY488" s="350">
        <f>SUM($F$1018)</f>
        <v>27</v>
      </c>
      <c r="BZ488" s="19" t="s">
        <v>63</v>
      </c>
      <c r="CA488" s="12">
        <f>BY488*1.4</f>
        <v>37.799999999999997</v>
      </c>
      <c r="CB488" s="12"/>
      <c r="CC488" s="21"/>
      <c r="CD488" s="19" t="s">
        <v>116</v>
      </c>
      <c r="CE488" s="347" t="s">
        <v>909</v>
      </c>
      <c r="CH488" s="350">
        <f>SUM($F$574)</f>
        <v>0</v>
      </c>
      <c r="CI488" s="19" t="s">
        <v>63</v>
      </c>
      <c r="CJ488" s="12">
        <f>CH488*1.4</f>
        <v>0</v>
      </c>
      <c r="CK488" s="12"/>
      <c r="CL488" s="21"/>
      <c r="CM488" s="19" t="s">
        <v>116</v>
      </c>
      <c r="CN488" s="347" t="s">
        <v>1445</v>
      </c>
      <c r="CQ488" s="350">
        <f>SUM($F$1772)</f>
        <v>100</v>
      </c>
      <c r="CR488" s="19" t="s">
        <v>63</v>
      </c>
      <c r="CS488" s="12">
        <f>CQ488*1.4</f>
        <v>140</v>
      </c>
      <c r="CT488" s="12"/>
      <c r="CU488" s="21"/>
      <c r="CV488" s="19" t="s">
        <v>116</v>
      </c>
      <c r="CW488" s="347" t="s">
        <v>823</v>
      </c>
      <c r="CZ488" s="350">
        <f>SUM($F$1336)</f>
        <v>1</v>
      </c>
      <c r="DA488" s="19" t="s">
        <v>63</v>
      </c>
      <c r="DB488" s="12">
        <f>CZ488*1.4</f>
        <v>1.4</v>
      </c>
      <c r="DC488" s="12"/>
      <c r="DD488" s="21"/>
      <c r="DE488" s="19" t="s">
        <v>116</v>
      </c>
      <c r="DF488" s="347" t="s">
        <v>661</v>
      </c>
      <c r="DI488" s="350">
        <f>SUM($F$1683)</f>
        <v>0</v>
      </c>
      <c r="DJ488" s="19" t="s">
        <v>63</v>
      </c>
      <c r="DK488" s="12">
        <f>DI488*1.4</f>
        <v>0</v>
      </c>
      <c r="DL488" s="12"/>
      <c r="DM488" s="21"/>
      <c r="DN488" s="19" t="s">
        <v>116</v>
      </c>
      <c r="DO488" s="347" t="s">
        <v>944</v>
      </c>
      <c r="DR488" s="350">
        <f>SUM($F$721)</f>
        <v>61</v>
      </c>
      <c r="DS488" s="19" t="s">
        <v>63</v>
      </c>
      <c r="DT488" s="12">
        <f>DR488*1.4</f>
        <v>85.399999999999991</v>
      </c>
      <c r="DU488" s="12"/>
      <c r="DV488" s="21"/>
      <c r="DW488" s="19" t="s">
        <v>116</v>
      </c>
      <c r="DX488" s="347" t="s">
        <v>1073</v>
      </c>
      <c r="EA488" s="350">
        <f>SUM($F$854)</f>
        <v>62</v>
      </c>
      <c r="EB488" s="19" t="s">
        <v>63</v>
      </c>
      <c r="EC488" s="12">
        <f>EA488*1.4</f>
        <v>86.8</v>
      </c>
      <c r="ED488" s="12"/>
      <c r="EE488" s="21"/>
      <c r="EF488" s="19" t="s">
        <v>116</v>
      </c>
      <c r="EG488" s="347" t="s">
        <v>882</v>
      </c>
      <c r="EJ488" s="350">
        <f>SUM($F$1018)</f>
        <v>27</v>
      </c>
      <c r="EK488" s="19" t="s">
        <v>63</v>
      </c>
      <c r="EL488" s="12">
        <f>EJ488*1.4</f>
        <v>37.799999999999997</v>
      </c>
      <c r="EM488" s="12"/>
      <c r="EN488" s="21"/>
      <c r="EO488" s="19" t="s">
        <v>116</v>
      </c>
      <c r="EP488" s="347" t="s">
        <v>1280</v>
      </c>
      <c r="ES488" s="350">
        <f>SUM($F$712)</f>
        <v>23</v>
      </c>
      <c r="ET488" s="19" t="s">
        <v>63</v>
      </c>
      <c r="EU488" s="12">
        <f>ES488*1.4</f>
        <v>32.199999999999996</v>
      </c>
      <c r="EV488" s="12"/>
      <c r="EW488" s="21"/>
      <c r="EX488" s="19" t="s">
        <v>116</v>
      </c>
      <c r="EY488" s="368" t="s">
        <v>879</v>
      </c>
      <c r="FB488" s="350">
        <f>SUM($F$653)</f>
        <v>13</v>
      </c>
      <c r="FC488" s="19" t="s">
        <v>63</v>
      </c>
      <c r="FD488" s="12">
        <f>FB488*1.4</f>
        <v>18.2</v>
      </c>
      <c r="FE488" s="12"/>
      <c r="FF488" s="21"/>
      <c r="FG488" s="19" t="s">
        <v>116</v>
      </c>
      <c r="FH488" s="347" t="s">
        <v>1186</v>
      </c>
      <c r="FK488" s="350">
        <f>SUM($F$1528)</f>
        <v>15</v>
      </c>
      <c r="FL488" s="19" t="s">
        <v>63</v>
      </c>
      <c r="FM488" s="12">
        <f>FK488*1.4</f>
        <v>21</v>
      </c>
      <c r="FN488" s="12"/>
      <c r="FO488" s="21"/>
      <c r="FP488" s="19" t="s">
        <v>116</v>
      </c>
      <c r="FQ488" s="347" t="s">
        <v>1916</v>
      </c>
      <c r="FT488" s="350">
        <f>SUM($F$1730)</f>
        <v>0</v>
      </c>
      <c r="FU488" s="19" t="s">
        <v>63</v>
      </c>
      <c r="FV488" s="12">
        <f>FT488*1.4</f>
        <v>0</v>
      </c>
      <c r="FW488" s="12"/>
      <c r="FX488" s="21"/>
      <c r="FY488" s="19" t="s">
        <v>116</v>
      </c>
      <c r="FZ488" s="347" t="s">
        <v>687</v>
      </c>
      <c r="GC488" s="350">
        <f>SUM($F$647)</f>
        <v>50</v>
      </c>
      <c r="GD488" s="19" t="s">
        <v>63</v>
      </c>
      <c r="GE488" s="12">
        <f>GC488*1.4</f>
        <v>70</v>
      </c>
      <c r="GF488" s="12"/>
      <c r="GG488" s="21"/>
      <c r="GH488" s="19" t="s">
        <v>116</v>
      </c>
      <c r="GI488" s="347" t="s">
        <v>1869</v>
      </c>
      <c r="GL488" s="350">
        <f>SUM($F$1569)</f>
        <v>43</v>
      </c>
      <c r="GM488" s="19" t="s">
        <v>63</v>
      </c>
      <c r="GN488" s="12">
        <f>GL488*1.4</f>
        <v>60.199999999999996</v>
      </c>
      <c r="GO488" s="12"/>
      <c r="GP488" s="21"/>
      <c r="GQ488" s="19" t="s">
        <v>116</v>
      </c>
      <c r="GR488" s="347" t="s">
        <v>1146</v>
      </c>
      <c r="GU488" s="350">
        <f>SUM($F$610)</f>
        <v>14</v>
      </c>
      <c r="GV488" s="19" t="s">
        <v>63</v>
      </c>
      <c r="GW488" s="12">
        <f>GU488*1.4</f>
        <v>19.599999999999998</v>
      </c>
      <c r="GX488" s="12"/>
      <c r="GY488" s="21"/>
      <c r="GZ488" s="19" t="s">
        <v>116</v>
      </c>
      <c r="HA488" s="347" t="s">
        <v>750</v>
      </c>
      <c r="HD488" s="350">
        <f>SUM($F$877)</f>
        <v>6</v>
      </c>
      <c r="HE488" s="19" t="s">
        <v>63</v>
      </c>
      <c r="HF488" s="12">
        <f>HD488*1.4</f>
        <v>8.3999999999999986</v>
      </c>
      <c r="HG488" s="12"/>
      <c r="HH488" s="21"/>
      <c r="HI488" s="19" t="s">
        <v>116</v>
      </c>
      <c r="HJ488" s="347" t="s">
        <v>805</v>
      </c>
      <c r="HM488" s="350">
        <f>SUM($F$915)</f>
        <v>15</v>
      </c>
      <c r="HN488" s="19" t="s">
        <v>63</v>
      </c>
      <c r="HO488" s="12">
        <f>HM488*1.4</f>
        <v>21</v>
      </c>
      <c r="HP488" s="12"/>
      <c r="HQ488" s="21"/>
      <c r="HR488" s="19" t="s">
        <v>116</v>
      </c>
      <c r="HS488" s="347" t="s">
        <v>1706</v>
      </c>
      <c r="HV488" s="350">
        <f>SUM($F$1763)</f>
        <v>0</v>
      </c>
      <c r="HW488" s="19" t="s">
        <v>63</v>
      </c>
      <c r="HX488" s="12">
        <f>HV488*1.4</f>
        <v>0</v>
      </c>
      <c r="HY488" s="12"/>
      <c r="HZ488" s="21"/>
      <c r="IA488" s="19" t="s">
        <v>116</v>
      </c>
      <c r="IB488" s="347" t="s">
        <v>944</v>
      </c>
      <c r="IE488" s="350">
        <f>SUM($F$721)</f>
        <v>61</v>
      </c>
      <c r="IF488" s="19" t="s">
        <v>63</v>
      </c>
      <c r="IG488" s="12">
        <f>IE488*1.4</f>
        <v>85.399999999999991</v>
      </c>
      <c r="IH488" s="12"/>
      <c r="II488" s="21"/>
      <c r="IJ488" s="19" t="s">
        <v>116</v>
      </c>
      <c r="IK488" s="347" t="s">
        <v>805</v>
      </c>
      <c r="IN488" s="350">
        <f>SUM($F$915)</f>
        <v>15</v>
      </c>
      <c r="IO488" s="19" t="s">
        <v>63</v>
      </c>
      <c r="IP488" s="12">
        <f>IN488*1.4</f>
        <v>21</v>
      </c>
      <c r="IQ488" s="12"/>
      <c r="IR488" s="21"/>
      <c r="IS488" s="19" t="s">
        <v>116</v>
      </c>
      <c r="IT488" s="325" t="s">
        <v>189</v>
      </c>
      <c r="IW488" s="364" t="s">
        <v>189</v>
      </c>
      <c r="IX488" s="19" t="s">
        <v>63</v>
      </c>
      <c r="IY488" s="364" t="s">
        <v>189</v>
      </c>
      <c r="IZ488" s="12"/>
      <c r="JA488" s="21"/>
      <c r="JB488" s="19" t="s">
        <v>116</v>
      </c>
      <c r="JC488" s="347" t="s">
        <v>1950</v>
      </c>
      <c r="JF488" s="350">
        <f>SUM($F$772)</f>
        <v>47</v>
      </c>
      <c r="JG488" s="19" t="s">
        <v>63</v>
      </c>
      <c r="JH488" s="12">
        <f>JF488*1.4</f>
        <v>65.8</v>
      </c>
      <c r="JI488" s="12"/>
      <c r="JJ488" s="21"/>
      <c r="JK488" s="19" t="s">
        <v>116</v>
      </c>
      <c r="JL488" s="347" t="s">
        <v>909</v>
      </c>
      <c r="JO488" s="350">
        <f>SUM($F$574)</f>
        <v>0</v>
      </c>
      <c r="JP488" s="19" t="s">
        <v>63</v>
      </c>
      <c r="JQ488" s="12">
        <f>JO488*1.4</f>
        <v>0</v>
      </c>
      <c r="JR488" s="12"/>
      <c r="JS488" s="21"/>
      <c r="JT488" s="19" t="s">
        <v>116</v>
      </c>
      <c r="JU488" s="347" t="s">
        <v>723</v>
      </c>
      <c r="JX488" s="350">
        <f>SUM($F$849)</f>
        <v>28</v>
      </c>
      <c r="JY488" s="19" t="s">
        <v>63</v>
      </c>
      <c r="JZ488" s="12">
        <f>JX488*1.4</f>
        <v>39.199999999999996</v>
      </c>
      <c r="KA488" s="12"/>
      <c r="KB488" s="21"/>
      <c r="KC488" s="19" t="s">
        <v>116</v>
      </c>
      <c r="KD488" s="347" t="s">
        <v>1073</v>
      </c>
      <c r="KG488" s="350">
        <f>SUM($F$854)</f>
        <v>62</v>
      </c>
      <c r="KH488" s="19" t="s">
        <v>63</v>
      </c>
      <c r="KI488" s="12">
        <f>KG488*1.4</f>
        <v>86.8</v>
      </c>
      <c r="KJ488" s="12"/>
      <c r="KK488" s="21"/>
      <c r="KL488" s="19" t="s">
        <v>116</v>
      </c>
      <c r="KM488" s="347" t="s">
        <v>1233</v>
      </c>
      <c r="KP488" s="350">
        <f>SUM($F$1684)</f>
        <v>8</v>
      </c>
      <c r="KQ488" s="19" t="s">
        <v>63</v>
      </c>
      <c r="KR488" s="12">
        <f>KP488*1.4</f>
        <v>11.2</v>
      </c>
      <c r="KS488" s="12"/>
      <c r="KT488" s="21"/>
      <c r="KU488" s="19" t="s">
        <v>116</v>
      </c>
      <c r="KV488" s="347" t="s">
        <v>909</v>
      </c>
      <c r="KY488" s="350">
        <f>SUM($F$574)</f>
        <v>0</v>
      </c>
      <c r="KZ488" s="19" t="s">
        <v>63</v>
      </c>
      <c r="LA488" s="12">
        <f>KY488*1.4</f>
        <v>0</v>
      </c>
      <c r="LB488" s="12"/>
      <c r="LC488" s="21"/>
      <c r="LD488" s="19" t="s">
        <v>116</v>
      </c>
      <c r="LE488" s="347" t="s">
        <v>1869</v>
      </c>
      <c r="LH488" s="350">
        <f>SUM($F$1569)</f>
        <v>43</v>
      </c>
      <c r="LI488" s="19" t="s">
        <v>63</v>
      </c>
      <c r="LJ488" s="12">
        <f>LH488*1.4</f>
        <v>60.199999999999996</v>
      </c>
      <c r="LK488" s="12"/>
      <c r="LL488" s="21"/>
      <c r="LM488" s="19" t="s">
        <v>116</v>
      </c>
      <c r="LN488" s="347" t="s">
        <v>1100</v>
      </c>
      <c r="LQ488" s="350">
        <f>SUM($F$1240)</f>
        <v>63</v>
      </c>
      <c r="LR488" s="19" t="s">
        <v>63</v>
      </c>
      <c r="LS488" s="12">
        <f>LQ488*1.4</f>
        <v>88.199999999999989</v>
      </c>
      <c r="LT488" s="12"/>
      <c r="LU488" s="21"/>
      <c r="LV488" s="19" t="s">
        <v>116</v>
      </c>
      <c r="LW488" s="347" t="s">
        <v>1950</v>
      </c>
      <c r="LZ488" s="350">
        <f>SUM($F$772)</f>
        <v>47</v>
      </c>
      <c r="MA488" s="19" t="s">
        <v>63</v>
      </c>
      <c r="MB488" s="12">
        <f>LZ488*1.4</f>
        <v>65.8</v>
      </c>
      <c r="MC488" s="12"/>
      <c r="MD488" s="21"/>
      <c r="ME488" s="19" t="s">
        <v>116</v>
      </c>
      <c r="MF488" s="347" t="s">
        <v>1124</v>
      </c>
      <c r="MI488" s="350">
        <f>SUM($F$547)</f>
        <v>0</v>
      </c>
      <c r="MJ488" s="19" t="s">
        <v>63</v>
      </c>
      <c r="MK488" s="12">
        <f>MI488*1.4</f>
        <v>0</v>
      </c>
      <c r="ML488" s="12"/>
      <c r="MM488" s="21"/>
      <c r="MN488" s="19" t="s">
        <v>116</v>
      </c>
      <c r="MO488" s="347" t="s">
        <v>1459</v>
      </c>
      <c r="MR488" s="350">
        <f>SUM($F$1309)</f>
        <v>35</v>
      </c>
      <c r="MS488" s="19" t="s">
        <v>63</v>
      </c>
      <c r="MT488" s="12">
        <f>MR488*1.4</f>
        <v>49</v>
      </c>
      <c r="MU488" s="12"/>
      <c r="MV488" s="21"/>
      <c r="MW488" s="19" t="s">
        <v>116</v>
      </c>
      <c r="MX488" s="347" t="s">
        <v>1429</v>
      </c>
      <c r="NA488" s="350">
        <f>SUM($F$1126)</f>
        <v>3</v>
      </c>
      <c r="NB488" s="19" t="s">
        <v>63</v>
      </c>
      <c r="NC488" s="12">
        <f>NA488*1.4</f>
        <v>4.1999999999999993</v>
      </c>
      <c r="ND488" s="12"/>
      <c r="NE488" s="21"/>
      <c r="NF488" s="19" t="s">
        <v>116</v>
      </c>
      <c r="NG488" s="347" t="s">
        <v>823</v>
      </c>
      <c r="NJ488" s="350">
        <f>SUM($F$1336)</f>
        <v>1</v>
      </c>
      <c r="NK488" s="19" t="s">
        <v>63</v>
      </c>
      <c r="NL488" s="12">
        <f>NJ488*1.4</f>
        <v>1.4</v>
      </c>
      <c r="NM488" s="12"/>
      <c r="NN488" s="21"/>
      <c r="NO488" s="19" t="s">
        <v>116</v>
      </c>
      <c r="NP488" s="347" t="s">
        <v>1100</v>
      </c>
      <c r="NS488" s="350">
        <f>SUM($F$1240)</f>
        <v>63</v>
      </c>
      <c r="NT488" s="19" t="s">
        <v>63</v>
      </c>
      <c r="NU488" s="12">
        <f>NS488*1.4</f>
        <v>88.199999999999989</v>
      </c>
      <c r="NV488" s="12"/>
      <c r="NW488" s="21"/>
      <c r="NX488" s="19" t="s">
        <v>116</v>
      </c>
      <c r="NY488" s="347" t="s">
        <v>1438</v>
      </c>
      <c r="OB488" s="350">
        <f>SUM($F$805)</f>
        <v>9</v>
      </c>
      <c r="OC488" s="19" t="s">
        <v>63</v>
      </c>
      <c r="OD488" s="12">
        <f>OB488*1.4</f>
        <v>12.6</v>
      </c>
      <c r="OE488" s="12"/>
      <c r="OF488" s="21"/>
      <c r="OG488" s="19" t="s">
        <v>116</v>
      </c>
      <c r="OH488" s="347" t="s">
        <v>850</v>
      </c>
      <c r="OK488" s="350">
        <f>SUM($F$1389)</f>
        <v>20</v>
      </c>
      <c r="OL488" s="19" t="s">
        <v>63</v>
      </c>
      <c r="OM488" s="12">
        <f>OK488*1.4</f>
        <v>28</v>
      </c>
      <c r="ON488" s="12"/>
      <c r="OO488" s="21"/>
      <c r="OP488" s="19" t="s">
        <v>116</v>
      </c>
      <c r="OQ488" s="347" t="s">
        <v>723</v>
      </c>
      <c r="OT488" s="350">
        <f>SUM($F$849)</f>
        <v>28</v>
      </c>
      <c r="OU488" s="19" t="s">
        <v>63</v>
      </c>
      <c r="OV488" s="12">
        <f>OT488*1.4</f>
        <v>39.199999999999996</v>
      </c>
      <c r="OW488" s="12"/>
      <c r="OX488" s="21"/>
      <c r="OY488" s="19" t="s">
        <v>116</v>
      </c>
      <c r="OZ488" s="347" t="s">
        <v>1476</v>
      </c>
      <c r="PC488" s="350">
        <f>SUM($F$1520)</f>
        <v>0</v>
      </c>
      <c r="PD488" s="19" t="s">
        <v>63</v>
      </c>
      <c r="PE488" s="12">
        <f>PC488*1.4</f>
        <v>0</v>
      </c>
      <c r="PF488" s="12"/>
      <c r="PG488" s="21"/>
      <c r="PH488" s="19" t="s">
        <v>116</v>
      </c>
      <c r="PI488" s="347" t="s">
        <v>1916</v>
      </c>
      <c r="PL488" s="350">
        <f>SUM($F$1730)</f>
        <v>0</v>
      </c>
      <c r="PM488" s="19" t="s">
        <v>63</v>
      </c>
      <c r="PN488" s="12">
        <f>PL488*1.4</f>
        <v>0</v>
      </c>
      <c r="PO488" s="12"/>
      <c r="PP488" s="21"/>
      <c r="PQ488" s="19" t="s">
        <v>116</v>
      </c>
      <c r="PR488" s="347" t="s">
        <v>944</v>
      </c>
      <c r="PU488" s="350">
        <f>SUM($F$721)</f>
        <v>61</v>
      </c>
      <c r="PV488" s="19" t="s">
        <v>63</v>
      </c>
      <c r="PW488" s="12">
        <f>PU488*1.4</f>
        <v>85.399999999999991</v>
      </c>
      <c r="PX488" s="12"/>
      <c r="PY488" s="21"/>
      <c r="PZ488" s="19" t="s">
        <v>116</v>
      </c>
      <c r="QA488" s="325" t="s">
        <v>189</v>
      </c>
      <c r="QD488" s="364" t="s">
        <v>189</v>
      </c>
      <c r="QE488" s="19" t="s">
        <v>63</v>
      </c>
      <c r="QF488" s="364" t="s">
        <v>189</v>
      </c>
      <c r="QG488" s="12"/>
      <c r="QH488" s="21"/>
      <c r="QI488" s="19" t="s">
        <v>116</v>
      </c>
      <c r="QJ488" s="347" t="s">
        <v>577</v>
      </c>
      <c r="QM488" s="350">
        <f>SUM($F$1464)</f>
        <v>132</v>
      </c>
      <c r="QN488" s="19" t="s">
        <v>63</v>
      </c>
      <c r="QO488" s="12">
        <f>QM488*1.4</f>
        <v>184.79999999999998</v>
      </c>
      <c r="QP488" s="12"/>
      <c r="QQ488" s="21"/>
      <c r="QR488" s="19" t="s">
        <v>116</v>
      </c>
      <c r="QS488" s="368" t="s">
        <v>882</v>
      </c>
      <c r="QV488" s="350">
        <f>SUM($F$1018)</f>
        <v>27</v>
      </c>
      <c r="QW488" s="19" t="s">
        <v>63</v>
      </c>
      <c r="QX488" s="12">
        <f>QV488*1.4</f>
        <v>37.799999999999997</v>
      </c>
      <c r="QY488" s="12"/>
      <c r="QZ488" s="21"/>
      <c r="RA488" s="19" t="s">
        <v>116</v>
      </c>
      <c r="RB488" s="347" t="s">
        <v>1950</v>
      </c>
      <c r="RE488" s="350">
        <f>SUM($F$772)</f>
        <v>47</v>
      </c>
      <c r="RF488" s="19" t="s">
        <v>63</v>
      </c>
      <c r="RG488" s="12">
        <f>RE488*1.4</f>
        <v>65.8</v>
      </c>
      <c r="RH488" s="12"/>
      <c r="RI488" s="21"/>
      <c r="RJ488" s="19" t="s">
        <v>116</v>
      </c>
      <c r="RK488" s="347" t="s">
        <v>944</v>
      </c>
      <c r="RN488" s="350">
        <f>SUM($F$721)</f>
        <v>61</v>
      </c>
      <c r="RO488" s="19" t="s">
        <v>63</v>
      </c>
      <c r="RP488" s="12">
        <f>RN488*1.4</f>
        <v>85.399999999999991</v>
      </c>
      <c r="RQ488" s="12"/>
      <c r="RR488" s="21"/>
      <c r="RS488" s="19" t="s">
        <v>116</v>
      </c>
      <c r="RT488" s="325" t="s">
        <v>189</v>
      </c>
      <c r="RW488" s="364" t="s">
        <v>189</v>
      </c>
      <c r="RX488" s="19" t="s">
        <v>63</v>
      </c>
      <c r="RY488" s="364" t="s">
        <v>189</v>
      </c>
      <c r="SA488" s="316"/>
      <c r="SB488" s="19" t="s">
        <v>116</v>
      </c>
      <c r="SC488" s="325" t="s">
        <v>189</v>
      </c>
      <c r="SF488" s="364" t="s">
        <v>189</v>
      </c>
      <c r="SG488" s="19" t="s">
        <v>63</v>
      </c>
      <c r="SH488" s="364" t="s">
        <v>189</v>
      </c>
      <c r="SJ488" s="316"/>
      <c r="SK488" s="19" t="s">
        <v>116</v>
      </c>
      <c r="SL488" s="325" t="s">
        <v>189</v>
      </c>
      <c r="SO488" s="364" t="s">
        <v>189</v>
      </c>
      <c r="SP488" s="19" t="s">
        <v>63</v>
      </c>
      <c r="SQ488" s="364" t="s">
        <v>189</v>
      </c>
      <c r="SS488" s="316"/>
      <c r="ST488" s="19" t="s">
        <v>116</v>
      </c>
      <c r="SU488" s="325" t="s">
        <v>189</v>
      </c>
      <c r="SX488" s="364" t="s">
        <v>189</v>
      </c>
      <c r="SY488" s="19" t="s">
        <v>63</v>
      </c>
      <c r="SZ488" s="364" t="s">
        <v>189</v>
      </c>
      <c r="TB488" s="316"/>
      <c r="TC488" s="19" t="s">
        <v>116</v>
      </c>
      <c r="TD488" s="347" t="s">
        <v>1950</v>
      </c>
      <c r="TG488" s="350">
        <f>SUM($F$772)</f>
        <v>47</v>
      </c>
      <c r="TH488" s="19" t="s">
        <v>63</v>
      </c>
      <c r="TI488" s="12">
        <f>TG488*1.4</f>
        <v>65.8</v>
      </c>
      <c r="TK488" s="316"/>
      <c r="TL488" s="19" t="s">
        <v>116</v>
      </c>
      <c r="TM488" s="347" t="s">
        <v>1280</v>
      </c>
      <c r="TP488" s="350">
        <f>SUM($F$712)</f>
        <v>23</v>
      </c>
      <c r="TQ488" s="19" t="s">
        <v>63</v>
      </c>
      <c r="TR488" s="12">
        <f>TP488*1.4</f>
        <v>32.199999999999996</v>
      </c>
      <c r="TT488" s="316"/>
      <c r="TU488" s="19" t="s">
        <v>116</v>
      </c>
      <c r="TV488" s="347" t="s">
        <v>1191</v>
      </c>
      <c r="TY488" s="350">
        <f>SUM($F$901)</f>
        <v>0</v>
      </c>
      <c r="TZ488" s="19" t="s">
        <v>63</v>
      </c>
      <c r="UA488" s="12">
        <f>TY488*1.4</f>
        <v>0</v>
      </c>
      <c r="UC488" s="316"/>
      <c r="UD488" s="19" t="s">
        <v>116</v>
      </c>
      <c r="UE488" s="361" t="s">
        <v>577</v>
      </c>
      <c r="UH488" s="350">
        <f>SUM($F$1464)</f>
        <v>132</v>
      </c>
      <c r="UI488" s="19" t="s">
        <v>63</v>
      </c>
      <c r="UJ488" s="12">
        <f>UH488*1.4</f>
        <v>184.79999999999998</v>
      </c>
      <c r="UL488" s="316"/>
      <c r="UM488" s="19" t="s">
        <v>116</v>
      </c>
      <c r="UN488" s="358" t="s">
        <v>882</v>
      </c>
      <c r="UQ488" s="350">
        <f>SUM($F$1018)</f>
        <v>27</v>
      </c>
      <c r="UR488" s="19" t="s">
        <v>63</v>
      </c>
      <c r="US488" s="12">
        <f>UQ488*1.4</f>
        <v>37.799999999999997</v>
      </c>
      <c r="UU488" s="316"/>
      <c r="UV488" s="19" t="s">
        <v>116</v>
      </c>
      <c r="UW488" s="347" t="s">
        <v>1280</v>
      </c>
      <c r="UZ488" s="350">
        <f>SUM($F$712)</f>
        <v>23</v>
      </c>
      <c r="VA488" s="19" t="s">
        <v>63</v>
      </c>
      <c r="VB488" s="12">
        <f>UZ488*1.4</f>
        <v>32.199999999999996</v>
      </c>
      <c r="VD488" s="316"/>
      <c r="VE488" s="19" t="s">
        <v>116</v>
      </c>
      <c r="VF488" s="347" t="s">
        <v>653</v>
      </c>
      <c r="VI488" s="350">
        <f>SUM($F$1014)</f>
        <v>0</v>
      </c>
      <c r="VJ488" s="19" t="s">
        <v>63</v>
      </c>
      <c r="VK488" s="12">
        <f>VI488*1.4</f>
        <v>0</v>
      </c>
      <c r="VM488" s="316"/>
      <c r="VN488" s="19" t="s">
        <v>116</v>
      </c>
      <c r="VO488" s="325" t="s">
        <v>1146</v>
      </c>
      <c r="VR488" s="350">
        <f>SUM($F$610)</f>
        <v>14</v>
      </c>
      <c r="VS488" s="19" t="s">
        <v>63</v>
      </c>
      <c r="VT488" s="12">
        <f>VR488*1.4</f>
        <v>19.599999999999998</v>
      </c>
      <c r="VV488" s="316"/>
      <c r="VW488" s="19" t="s">
        <v>116</v>
      </c>
      <c r="VX488" s="347" t="s">
        <v>1124</v>
      </c>
      <c r="WA488" s="350">
        <f>SUM($F$547)</f>
        <v>0</v>
      </c>
      <c r="WB488" s="19" t="s">
        <v>63</v>
      </c>
      <c r="WC488" s="12">
        <f>WA488*1.4</f>
        <v>0</v>
      </c>
      <c r="WE488" s="316"/>
      <c r="WF488" s="19" t="s">
        <v>116</v>
      </c>
      <c r="WG488" s="347" t="s">
        <v>633</v>
      </c>
      <c r="WJ488" s="350">
        <f>SUM($F$524)</f>
        <v>20</v>
      </c>
      <c r="WK488" s="19" t="s">
        <v>63</v>
      </c>
      <c r="WL488" s="12">
        <f>WJ488*1.4</f>
        <v>28</v>
      </c>
      <c r="WN488" s="316"/>
      <c r="WO488" s="19" t="s">
        <v>116</v>
      </c>
      <c r="WP488" s="347" t="s">
        <v>870</v>
      </c>
      <c r="WS488" s="350">
        <f>SUM($F$749)</f>
        <v>25</v>
      </c>
      <c r="WT488" s="19" t="s">
        <v>63</v>
      </c>
      <c r="WU488" s="12">
        <f>WS488*1.4</f>
        <v>35</v>
      </c>
      <c r="WW488" s="316"/>
      <c r="WX488" s="19" t="s">
        <v>116</v>
      </c>
      <c r="WY488" s="347" t="s">
        <v>577</v>
      </c>
      <c r="XB488" s="350">
        <f>SUM($F$1464)</f>
        <v>132</v>
      </c>
      <c r="XC488" s="19" t="s">
        <v>63</v>
      </c>
      <c r="XD488" s="12">
        <f>XB488*1.4</f>
        <v>184.79999999999998</v>
      </c>
      <c r="XF488" s="316"/>
      <c r="XG488" s="19" t="s">
        <v>116</v>
      </c>
      <c r="XH488" s="347" t="s">
        <v>661</v>
      </c>
      <c r="XK488" s="350">
        <f>SUM($F$1683)</f>
        <v>0</v>
      </c>
      <c r="XL488" s="19" t="s">
        <v>63</v>
      </c>
      <c r="XM488" s="12">
        <f>XK488*1.4</f>
        <v>0</v>
      </c>
      <c r="XO488" s="316"/>
      <c r="XP488" s="19" t="s">
        <v>116</v>
      </c>
      <c r="XQ488" s="325" t="s">
        <v>823</v>
      </c>
      <c r="XT488" s="350">
        <f>SUM($F$1336)</f>
        <v>1</v>
      </c>
      <c r="XU488" s="19" t="s">
        <v>63</v>
      </c>
      <c r="XV488" s="12">
        <f>XT488*1.4</f>
        <v>1.4</v>
      </c>
      <c r="XX488" s="316"/>
      <c r="XY488" s="19" t="s">
        <v>116</v>
      </c>
      <c r="XZ488" s="347" t="s">
        <v>797</v>
      </c>
      <c r="YC488" s="350">
        <f>SUM($F$1364)</f>
        <v>60</v>
      </c>
      <c r="YD488" s="19" t="s">
        <v>63</v>
      </c>
      <c r="YE488" s="12">
        <f>YC488*1.4</f>
        <v>84</v>
      </c>
      <c r="YG488" s="316"/>
      <c r="YH488" s="19" t="s">
        <v>116</v>
      </c>
      <c r="YI488" s="366" t="s">
        <v>1438</v>
      </c>
      <c r="YL488" s="350">
        <f>SUM($F$805)</f>
        <v>9</v>
      </c>
      <c r="YM488" s="19" t="s">
        <v>63</v>
      </c>
      <c r="YN488" s="12">
        <f>YL488*1.4</f>
        <v>12.6</v>
      </c>
      <c r="YP488" s="316"/>
      <c r="YQ488" s="19" t="s">
        <v>116</v>
      </c>
      <c r="YR488" s="347" t="s">
        <v>823</v>
      </c>
      <c r="YU488" s="350">
        <f>SUM($F$1336)</f>
        <v>1</v>
      </c>
      <c r="YV488" s="19" t="s">
        <v>63</v>
      </c>
      <c r="YW488" s="12">
        <f>YU488*1.4</f>
        <v>1.4</v>
      </c>
      <c r="YY488" s="316"/>
      <c r="YZ488" s="19" t="s">
        <v>116</v>
      </c>
      <c r="ZA488" s="347" t="s">
        <v>1215</v>
      </c>
      <c r="ZD488" s="350">
        <f>SUM($F$1174)</f>
        <v>9</v>
      </c>
      <c r="ZE488" s="19" t="s">
        <v>63</v>
      </c>
      <c r="ZF488" s="12">
        <f>ZD488*1.4</f>
        <v>12.6</v>
      </c>
      <c r="ZH488" s="316"/>
      <c r="ZI488" s="19" t="s">
        <v>116</v>
      </c>
      <c r="ZJ488" s="347" t="s">
        <v>1950</v>
      </c>
      <c r="ZM488" s="350">
        <f>SUM($F$772)</f>
        <v>47</v>
      </c>
      <c r="ZN488" s="19" t="s">
        <v>63</v>
      </c>
      <c r="ZO488" s="12">
        <f>ZM488*1.4</f>
        <v>65.8</v>
      </c>
      <c r="ZQ488" s="316"/>
      <c r="ZR488" s="19" t="s">
        <v>116</v>
      </c>
      <c r="ZS488" s="347" t="s">
        <v>797</v>
      </c>
      <c r="ZV488" s="350">
        <f>SUM($F$1364)</f>
        <v>60</v>
      </c>
      <c r="ZW488" s="19" t="s">
        <v>63</v>
      </c>
      <c r="ZX488" s="12">
        <f>ZV488*1.4</f>
        <v>84</v>
      </c>
      <c r="ZZ488" s="316"/>
      <c r="AAA488" s="394"/>
      <c r="AAB488" s="341"/>
      <c r="AAC488" s="395"/>
      <c r="AAD488" s="395"/>
      <c r="AAE488" s="396"/>
      <c r="AAF488" s="394"/>
      <c r="AAG488" s="267"/>
      <c r="AAH488" s="395"/>
      <c r="AAI488" s="395"/>
      <c r="AAJ488" s="394"/>
      <c r="AAK488" s="341"/>
      <c r="AAL488" s="395"/>
      <c r="AAM488" s="395"/>
      <c r="AAN488" s="396"/>
      <c r="AAO488" s="394"/>
      <c r="AAP488" s="267"/>
      <c r="AAQ488" s="395"/>
      <c r="AAR488" s="395"/>
      <c r="AAS488" s="394"/>
      <c r="AAT488" s="341"/>
      <c r="AAU488" s="395"/>
      <c r="AAV488" s="395"/>
      <c r="AAW488" s="396"/>
      <c r="AAX488" s="394"/>
      <c r="AAY488" s="267"/>
      <c r="AAZ488" s="395"/>
      <c r="ABA488" s="395"/>
      <c r="ABB488" s="394"/>
      <c r="ABC488" s="341"/>
      <c r="ABD488" s="395"/>
      <c r="ABE488" s="395"/>
      <c r="ABF488" s="396"/>
      <c r="ABG488" s="394"/>
      <c r="ABH488" s="267"/>
      <c r="ABI488" s="395"/>
      <c r="ABJ488" s="395"/>
      <c r="ABK488" s="394"/>
      <c r="ABL488" s="341"/>
      <c r="ABM488" s="395"/>
      <c r="ABN488" s="395"/>
      <c r="ABO488" s="396"/>
      <c r="ABP488" s="394"/>
      <c r="ABQ488" s="267"/>
      <c r="ABR488" s="395"/>
      <c r="ABS488" s="395"/>
      <c r="ABT488" s="394"/>
      <c r="ABU488" s="341"/>
      <c r="ABV488" s="395"/>
      <c r="ABW488" s="395"/>
      <c r="ABX488" s="396"/>
      <c r="ABY488" s="394"/>
      <c r="ABZ488" s="267"/>
      <c r="ACA488" s="395"/>
      <c r="ACB488" s="395"/>
      <c r="ACC488" s="394"/>
      <c r="ACD488" s="341"/>
      <c r="ACE488" s="395"/>
      <c r="ACF488" s="395"/>
      <c r="ACG488" s="396"/>
      <c r="ACH488" s="394"/>
      <c r="ACI488" s="267"/>
      <c r="ACJ488" s="395"/>
      <c r="ACK488" s="395"/>
      <c r="ACL488" s="394"/>
      <c r="ACM488" s="341"/>
      <c r="ACN488" s="395"/>
      <c r="ACO488" s="395"/>
      <c r="ACP488" s="396"/>
      <c r="ACQ488" s="394"/>
      <c r="ACR488" s="267"/>
      <c r="ACS488" s="395"/>
      <c r="ACT488" s="395"/>
      <c r="ACU488" s="394"/>
      <c r="ACV488" s="341"/>
      <c r="ACW488" s="395"/>
      <c r="ACX488" s="395"/>
      <c r="ACY488" s="396"/>
      <c r="ACZ488" s="394"/>
      <c r="ADA488" s="267"/>
      <c r="ADB488" s="395"/>
      <c r="ADC488" s="395"/>
      <c r="ADD488" s="394"/>
      <c r="ADE488" s="341"/>
      <c r="ADF488" s="395"/>
      <c r="ADG488" s="395"/>
      <c r="ADH488" s="396"/>
      <c r="ADI488" s="394"/>
      <c r="ADJ488" s="267"/>
      <c r="ADK488" s="395"/>
      <c r="ADL488" s="395"/>
      <c r="ADM488" s="394"/>
      <c r="ADN488" s="341"/>
      <c r="ADO488" s="395"/>
      <c r="ADP488" s="395"/>
      <c r="ADQ488" s="396"/>
      <c r="ADR488" s="394"/>
      <c r="ADS488" s="267"/>
      <c r="ADT488" s="395"/>
      <c r="ADU488" s="395"/>
      <c r="ADV488" s="394"/>
      <c r="ADW488" s="341"/>
      <c r="ADX488" s="395"/>
      <c r="ADY488" s="395"/>
      <c r="ADZ488" s="396"/>
      <c r="AEA488" s="394"/>
      <c r="AEB488" s="267"/>
      <c r="AEC488" s="395"/>
      <c r="AED488" s="395"/>
    </row>
    <row r="489" spans="1:810" s="20" customFormat="1" ht="15">
      <c r="A489" s="19" t="s">
        <v>117</v>
      </c>
      <c r="B489" s="347" t="s">
        <v>680</v>
      </c>
      <c r="D489" s="350"/>
      <c r="E489" s="350">
        <f>SUM($F$944)</f>
        <v>2</v>
      </c>
      <c r="F489" s="19" t="s">
        <v>65</v>
      </c>
      <c r="G489" s="12">
        <f>E489*1.3</f>
        <v>2.6</v>
      </c>
      <c r="H489" s="12"/>
      <c r="I489" s="21"/>
      <c r="J489" s="19" t="s">
        <v>117</v>
      </c>
      <c r="K489" s="347" t="s">
        <v>1215</v>
      </c>
      <c r="N489" s="350">
        <f>SUM($F$1174)</f>
        <v>9</v>
      </c>
      <c r="O489" s="19" t="s">
        <v>65</v>
      </c>
      <c r="P489" s="12">
        <f>N489*1.3</f>
        <v>11.700000000000001</v>
      </c>
      <c r="Q489" s="12"/>
      <c r="R489" s="21"/>
      <c r="S489" s="19" t="s">
        <v>117</v>
      </c>
      <c r="T489" s="347" t="s">
        <v>1869</v>
      </c>
      <c r="W489" s="350">
        <f>SUM($F$1569)</f>
        <v>43</v>
      </c>
      <c r="X489" s="19" t="s">
        <v>65</v>
      </c>
      <c r="Y489" s="12">
        <f>W489*1.3</f>
        <v>55.9</v>
      </c>
      <c r="Z489" s="12"/>
      <c r="AA489" s="21"/>
      <c r="AB489" s="19" t="s">
        <v>117</v>
      </c>
      <c r="AC489" s="347" t="s">
        <v>1828</v>
      </c>
      <c r="AF489" s="350">
        <f>SUM($F$1160)</f>
        <v>83</v>
      </c>
      <c r="AG489" s="19" t="s">
        <v>65</v>
      </c>
      <c r="AH489" s="12">
        <f>AF489*1.3</f>
        <v>107.9</v>
      </c>
      <c r="AI489" s="12"/>
      <c r="AJ489" s="21"/>
      <c r="AK489" s="19" t="s">
        <v>117</v>
      </c>
      <c r="AL489" s="347" t="s">
        <v>1100</v>
      </c>
      <c r="AO489" s="350">
        <f>SUM($F$1240)</f>
        <v>63</v>
      </c>
      <c r="AP489" s="19" t="s">
        <v>65</v>
      </c>
      <c r="AQ489" s="12">
        <f>AO489*1.3</f>
        <v>81.900000000000006</v>
      </c>
      <c r="AR489" s="12"/>
      <c r="AS489" s="21"/>
      <c r="AT489" s="19" t="s">
        <v>117</v>
      </c>
      <c r="AU489" s="347" t="s">
        <v>723</v>
      </c>
      <c r="AX489" s="350">
        <f>SUM($F$849)</f>
        <v>28</v>
      </c>
      <c r="AY489" s="19" t="s">
        <v>65</v>
      </c>
      <c r="AZ489" s="12">
        <f>AX489*1.3</f>
        <v>36.4</v>
      </c>
      <c r="BA489" s="12"/>
      <c r="BB489" s="21"/>
      <c r="BC489" s="19" t="s">
        <v>117</v>
      </c>
      <c r="BD489" s="347" t="s">
        <v>827</v>
      </c>
      <c r="BF489" s="20" t="s">
        <v>2595</v>
      </c>
      <c r="BG489" s="350">
        <f>SUM($F$608)</f>
        <v>0</v>
      </c>
      <c r="BH489" s="19" t="s">
        <v>65</v>
      </c>
      <c r="BI489" s="12">
        <f>BG489*1.3</f>
        <v>0</v>
      </c>
      <c r="BJ489" s="12"/>
      <c r="BK489" s="21"/>
      <c r="BL489" s="19" t="s">
        <v>117</v>
      </c>
      <c r="BM489" s="347" t="s">
        <v>797</v>
      </c>
      <c r="BP489" s="350">
        <f>SUM($F$1364)</f>
        <v>60</v>
      </c>
      <c r="BQ489" s="19" t="s">
        <v>65</v>
      </c>
      <c r="BR489" s="12">
        <f>BP489*1.3</f>
        <v>78</v>
      </c>
      <c r="BS489" s="12"/>
      <c r="BT489" s="21"/>
      <c r="BU489" s="19" t="s">
        <v>117</v>
      </c>
      <c r="BV489" s="347" t="s">
        <v>827</v>
      </c>
      <c r="BY489" s="350">
        <f>SUM($F$608)</f>
        <v>0</v>
      </c>
      <c r="BZ489" s="19" t="s">
        <v>65</v>
      </c>
      <c r="CA489" s="12">
        <f>BY489*1.3</f>
        <v>0</v>
      </c>
      <c r="CB489" s="12"/>
      <c r="CC489" s="21"/>
      <c r="CD489" s="19" t="s">
        <v>117</v>
      </c>
      <c r="CE489" s="347" t="s">
        <v>1950</v>
      </c>
      <c r="CH489" s="350">
        <f>SUM($F$772)</f>
        <v>47</v>
      </c>
      <c r="CI489" s="19" t="s">
        <v>65</v>
      </c>
      <c r="CJ489" s="12">
        <f>CH489*1.3</f>
        <v>61.1</v>
      </c>
      <c r="CK489" s="12"/>
      <c r="CL489" s="21"/>
      <c r="CM489" s="19" t="s">
        <v>117</v>
      </c>
      <c r="CN489" s="347" t="s">
        <v>1950</v>
      </c>
      <c r="CQ489" s="350">
        <f>SUM($F$772)</f>
        <v>47</v>
      </c>
      <c r="CR489" s="19" t="s">
        <v>65</v>
      </c>
      <c r="CS489" s="12">
        <f>CQ489*1.3</f>
        <v>61.1</v>
      </c>
      <c r="CT489" s="12"/>
      <c r="CU489" s="21"/>
      <c r="CV489" s="19" t="s">
        <v>117</v>
      </c>
      <c r="CW489" s="347" t="s">
        <v>882</v>
      </c>
      <c r="CZ489" s="350">
        <f>SUM($F$1018)</f>
        <v>27</v>
      </c>
      <c r="DA489" s="19" t="s">
        <v>65</v>
      </c>
      <c r="DB489" s="12">
        <f>CZ489*1.3</f>
        <v>35.1</v>
      </c>
      <c r="DC489" s="12"/>
      <c r="DD489" s="21"/>
      <c r="DE489" s="19" t="s">
        <v>117</v>
      </c>
      <c r="DF489" s="347" t="s">
        <v>577</v>
      </c>
      <c r="DI489" s="350">
        <f>SUM($F$1464)</f>
        <v>132</v>
      </c>
      <c r="DJ489" s="19" t="s">
        <v>65</v>
      </c>
      <c r="DK489" s="12">
        <f>DI489*1.3</f>
        <v>171.6</v>
      </c>
      <c r="DL489" s="12"/>
      <c r="DM489" s="21"/>
      <c r="DN489" s="19" t="s">
        <v>117</v>
      </c>
      <c r="DO489" s="347" t="s">
        <v>1828</v>
      </c>
      <c r="DR489" s="350">
        <f>SUM($F$1160)</f>
        <v>83</v>
      </c>
      <c r="DS489" s="19" t="s">
        <v>65</v>
      </c>
      <c r="DT489" s="12">
        <f>DR489*1.3</f>
        <v>107.9</v>
      </c>
      <c r="DU489" s="12"/>
      <c r="DV489" s="21"/>
      <c r="DW489" s="19" t="s">
        <v>117</v>
      </c>
      <c r="DX489" s="347" t="s">
        <v>944</v>
      </c>
      <c r="EA489" s="350">
        <f>SUM($F$721)</f>
        <v>61</v>
      </c>
      <c r="EB489" s="19" t="s">
        <v>65</v>
      </c>
      <c r="EC489" s="12">
        <f>EA489*1.3</f>
        <v>79.3</v>
      </c>
      <c r="ED489" s="12"/>
      <c r="EE489" s="21"/>
      <c r="EF489" s="19" t="s">
        <v>117</v>
      </c>
      <c r="EG489" s="347" t="s">
        <v>653</v>
      </c>
      <c r="EJ489" s="350">
        <f>SUM($F$1014)</f>
        <v>0</v>
      </c>
      <c r="EK489" s="19" t="s">
        <v>65</v>
      </c>
      <c r="EL489" s="12">
        <f>EJ489*1.3</f>
        <v>0</v>
      </c>
      <c r="EM489" s="12"/>
      <c r="EN489" s="21"/>
      <c r="EO489" s="19" t="s">
        <v>117</v>
      </c>
      <c r="EP489" s="347" t="s">
        <v>723</v>
      </c>
      <c r="ES489" s="350">
        <f>SUM($F$849)</f>
        <v>28</v>
      </c>
      <c r="ET489" s="19" t="s">
        <v>65</v>
      </c>
      <c r="EU489" s="12">
        <f>ES489*1.3</f>
        <v>36.4</v>
      </c>
      <c r="EV489" s="12"/>
      <c r="EW489" s="21"/>
      <c r="EX489" s="19" t="s">
        <v>117</v>
      </c>
      <c r="EY489" s="368" t="s">
        <v>691</v>
      </c>
      <c r="FB489" s="350">
        <f>SUM($F$1168)</f>
        <v>0</v>
      </c>
      <c r="FC489" s="19" t="s">
        <v>65</v>
      </c>
      <c r="FD489" s="12">
        <f>FB489*1.3</f>
        <v>0</v>
      </c>
      <c r="FE489" s="12"/>
      <c r="FF489" s="21"/>
      <c r="FG489" s="19" t="s">
        <v>117</v>
      </c>
      <c r="FH489" s="347" t="s">
        <v>944</v>
      </c>
      <c r="FK489" s="350">
        <f>SUM($F$721)</f>
        <v>61</v>
      </c>
      <c r="FL489" s="19" t="s">
        <v>65</v>
      </c>
      <c r="FM489" s="12">
        <f>FK489*1.3</f>
        <v>79.3</v>
      </c>
      <c r="FN489" s="12"/>
      <c r="FO489" s="21"/>
      <c r="FP489" s="19" t="s">
        <v>117</v>
      </c>
      <c r="FQ489" s="347" t="s">
        <v>1429</v>
      </c>
      <c r="FT489" s="350">
        <f>SUM($F$1126)</f>
        <v>3</v>
      </c>
      <c r="FU489" s="19" t="s">
        <v>65</v>
      </c>
      <c r="FV489" s="12">
        <f>FT489*1.3</f>
        <v>3.9000000000000004</v>
      </c>
      <c r="FW489" s="12"/>
      <c r="FX489" s="21"/>
      <c r="FY489" s="19" t="s">
        <v>117</v>
      </c>
      <c r="FZ489" s="347" t="s">
        <v>963</v>
      </c>
      <c r="GC489" s="350">
        <f>SUM($F$961)</f>
        <v>68</v>
      </c>
      <c r="GD489" s="19" t="s">
        <v>65</v>
      </c>
      <c r="GE489" s="12">
        <f>GC489*1.3</f>
        <v>88.4</v>
      </c>
      <c r="GF489" s="12"/>
      <c r="GG489" s="21"/>
      <c r="GH489" s="19" t="s">
        <v>117</v>
      </c>
      <c r="GI489" s="347" t="s">
        <v>1950</v>
      </c>
      <c r="GL489" s="350">
        <f>SUM($F$772)</f>
        <v>47</v>
      </c>
      <c r="GM489" s="19" t="s">
        <v>65</v>
      </c>
      <c r="GN489" s="12">
        <f>GL489*1.3</f>
        <v>61.1</v>
      </c>
      <c r="GO489" s="12"/>
      <c r="GP489" s="21"/>
      <c r="GQ489" s="19" t="s">
        <v>117</v>
      </c>
      <c r="GR489" s="347" t="s">
        <v>750</v>
      </c>
      <c r="GU489" s="350">
        <f>SUM($F$877)</f>
        <v>6</v>
      </c>
      <c r="GV489" s="19" t="s">
        <v>65</v>
      </c>
      <c r="GW489" s="12">
        <f>GU489*1.3</f>
        <v>7.8000000000000007</v>
      </c>
      <c r="GX489" s="12"/>
      <c r="GY489" s="21"/>
      <c r="GZ489" s="19" t="s">
        <v>117</v>
      </c>
      <c r="HA489" s="347" t="s">
        <v>805</v>
      </c>
      <c r="HD489" s="350">
        <f>SUM($F$915)</f>
        <v>15</v>
      </c>
      <c r="HE489" s="19" t="s">
        <v>65</v>
      </c>
      <c r="HF489" s="12">
        <f>HD489*1.3</f>
        <v>19.5</v>
      </c>
      <c r="HG489" s="12"/>
      <c r="HH489" s="21"/>
      <c r="HI489" s="19" t="s">
        <v>117</v>
      </c>
      <c r="HJ489" s="347" t="s">
        <v>1146</v>
      </c>
      <c r="HM489" s="350">
        <f>SUM($F$610)</f>
        <v>14</v>
      </c>
      <c r="HN489" s="19" t="s">
        <v>65</v>
      </c>
      <c r="HO489" s="12">
        <f>HM489*1.3</f>
        <v>18.2</v>
      </c>
      <c r="HP489" s="12"/>
      <c r="HQ489" s="21"/>
      <c r="HR489" s="19" t="s">
        <v>117</v>
      </c>
      <c r="HS489" s="347" t="s">
        <v>577</v>
      </c>
      <c r="HV489" s="350">
        <f>SUM($F$1464)</f>
        <v>132</v>
      </c>
      <c r="HW489" s="19" t="s">
        <v>65</v>
      </c>
      <c r="HX489" s="12">
        <f>HV489*1.3</f>
        <v>171.6</v>
      </c>
      <c r="HY489" s="12"/>
      <c r="HZ489" s="21"/>
      <c r="IA489" s="19" t="s">
        <v>117</v>
      </c>
      <c r="IB489" s="347" t="s">
        <v>769</v>
      </c>
      <c r="IE489" s="350">
        <f>SUM($F$1628)</f>
        <v>10</v>
      </c>
      <c r="IF489" s="19" t="s">
        <v>65</v>
      </c>
      <c r="IG489" s="12">
        <f>IE489*1.3</f>
        <v>13</v>
      </c>
      <c r="IH489" s="12"/>
      <c r="II489" s="21"/>
      <c r="IJ489" s="19" t="s">
        <v>117</v>
      </c>
      <c r="IK489" s="347" t="s">
        <v>1160</v>
      </c>
      <c r="IN489" s="350">
        <f>SUM($F$1129)</f>
        <v>0</v>
      </c>
      <c r="IO489" s="19" t="s">
        <v>65</v>
      </c>
      <c r="IP489" s="12">
        <f>IN489*1.3</f>
        <v>0</v>
      </c>
      <c r="IQ489" s="12"/>
      <c r="IR489" s="21"/>
      <c r="IS489" s="19" t="s">
        <v>117</v>
      </c>
      <c r="IT489" s="325" t="s">
        <v>189</v>
      </c>
      <c r="IW489" s="364" t="s">
        <v>189</v>
      </c>
      <c r="IX489" s="19" t="s">
        <v>65</v>
      </c>
      <c r="IY489" s="364" t="s">
        <v>189</v>
      </c>
      <c r="IZ489" s="12"/>
      <c r="JA489" s="21"/>
      <c r="JB489" s="19" t="s">
        <v>117</v>
      </c>
      <c r="JC489" s="347" t="s">
        <v>1445</v>
      </c>
      <c r="JF489" s="350">
        <f>SUM($F$1772)</f>
        <v>100</v>
      </c>
      <c r="JG489" s="19" t="s">
        <v>65</v>
      </c>
      <c r="JH489" s="12">
        <f>JF489*1.3</f>
        <v>130</v>
      </c>
      <c r="JI489" s="12"/>
      <c r="JJ489" s="21"/>
      <c r="JK489" s="19" t="s">
        <v>117</v>
      </c>
      <c r="JL489" s="347" t="s">
        <v>944</v>
      </c>
      <c r="JO489" s="350">
        <f>SUM($F$721)</f>
        <v>61</v>
      </c>
      <c r="JP489" s="19" t="s">
        <v>65</v>
      </c>
      <c r="JQ489" s="12">
        <f>JO489*1.3</f>
        <v>79.3</v>
      </c>
      <c r="JR489" s="12"/>
      <c r="JS489" s="21"/>
      <c r="JT489" s="19" t="s">
        <v>117</v>
      </c>
      <c r="JU489" s="347" t="s">
        <v>653</v>
      </c>
      <c r="JX489" s="350">
        <f>SUM($F$1014)</f>
        <v>0</v>
      </c>
      <c r="JY489" s="19" t="s">
        <v>65</v>
      </c>
      <c r="JZ489" s="12">
        <f>JX489*1.3</f>
        <v>0</v>
      </c>
      <c r="KA489" s="12"/>
      <c r="KB489" s="21"/>
      <c r="KC489" s="19" t="s">
        <v>117</v>
      </c>
      <c r="KD489" s="347" t="s">
        <v>879</v>
      </c>
      <c r="KG489" s="350">
        <f>SUM($F$653)</f>
        <v>13</v>
      </c>
      <c r="KH489" s="19" t="s">
        <v>65</v>
      </c>
      <c r="KI489" s="12">
        <f>KG489*1.3</f>
        <v>16.900000000000002</v>
      </c>
      <c r="KJ489" s="12"/>
      <c r="KK489" s="21"/>
      <c r="KL489" s="19" t="s">
        <v>117</v>
      </c>
      <c r="KM489" s="347" t="s">
        <v>1445</v>
      </c>
      <c r="KP489" s="350">
        <f>SUM($F$1772)</f>
        <v>100</v>
      </c>
      <c r="KQ489" s="19" t="s">
        <v>65</v>
      </c>
      <c r="KR489" s="12">
        <f>KP489*1.3</f>
        <v>130</v>
      </c>
      <c r="KS489" s="12"/>
      <c r="KT489" s="21"/>
      <c r="KU489" s="19" t="s">
        <v>117</v>
      </c>
      <c r="KV489" s="347" t="s">
        <v>1869</v>
      </c>
      <c r="KY489" s="350">
        <f>SUM($F$1569)</f>
        <v>43</v>
      </c>
      <c r="KZ489" s="19" t="s">
        <v>65</v>
      </c>
      <c r="LA489" s="12">
        <f>KY489*1.3</f>
        <v>55.9</v>
      </c>
      <c r="LB489" s="12"/>
      <c r="LC489" s="21"/>
      <c r="LD489" s="19" t="s">
        <v>117</v>
      </c>
      <c r="LE489" s="347" t="s">
        <v>769</v>
      </c>
      <c r="LH489" s="350">
        <f>SUM($F$1628)</f>
        <v>10</v>
      </c>
      <c r="LI489" s="19" t="s">
        <v>65</v>
      </c>
      <c r="LJ489" s="12">
        <f>LH489*1.3</f>
        <v>13</v>
      </c>
      <c r="LK489" s="12"/>
      <c r="LL489" s="21"/>
      <c r="LM489" s="19" t="s">
        <v>117</v>
      </c>
      <c r="LN489" s="347" t="s">
        <v>661</v>
      </c>
      <c r="LQ489" s="350">
        <f>SUM($F$1683)</f>
        <v>0</v>
      </c>
      <c r="LR489" s="19" t="s">
        <v>65</v>
      </c>
      <c r="LS489" s="12">
        <f>LQ489*1.3</f>
        <v>0</v>
      </c>
      <c r="LT489" s="12"/>
      <c r="LU489" s="21"/>
      <c r="LV489" s="19" t="s">
        <v>117</v>
      </c>
      <c r="LW489" s="347" t="s">
        <v>661</v>
      </c>
      <c r="LZ489" s="350">
        <f>SUM($F$1683)</f>
        <v>0</v>
      </c>
      <c r="MA489" s="19" t="s">
        <v>65</v>
      </c>
      <c r="MB489" s="12">
        <f>LZ489*1.3</f>
        <v>0</v>
      </c>
      <c r="MC489" s="12"/>
      <c r="MD489" s="21"/>
      <c r="ME489" s="19" t="s">
        <v>117</v>
      </c>
      <c r="MF489" s="347" t="s">
        <v>1850</v>
      </c>
      <c r="MI489" s="350">
        <f>SUM($F$1318)</f>
        <v>1</v>
      </c>
      <c r="MJ489" s="19" t="s">
        <v>65</v>
      </c>
      <c r="MK489" s="12">
        <f>MI489*1.3</f>
        <v>1.3</v>
      </c>
      <c r="ML489" s="12"/>
      <c r="MM489" s="21"/>
      <c r="MN489" s="19" t="s">
        <v>117</v>
      </c>
      <c r="MO489" s="347" t="s">
        <v>1894</v>
      </c>
      <c r="MR489" s="350">
        <f>SUM($F$847)</f>
        <v>0</v>
      </c>
      <c r="MS489" s="19" t="s">
        <v>65</v>
      </c>
      <c r="MT489" s="12">
        <f>MR489*1.3</f>
        <v>0</v>
      </c>
      <c r="MU489" s="12"/>
      <c r="MV489" s="21"/>
      <c r="MW489" s="19" t="s">
        <v>117</v>
      </c>
      <c r="MX489" s="347" t="s">
        <v>1476</v>
      </c>
      <c r="NA489" s="350">
        <f>SUM($F$1520)</f>
        <v>0</v>
      </c>
      <c r="NB489" s="19" t="s">
        <v>65</v>
      </c>
      <c r="NC489" s="12">
        <f>NA489*1.3</f>
        <v>0</v>
      </c>
      <c r="ND489" s="12"/>
      <c r="NE489" s="21"/>
      <c r="NF489" s="19" t="s">
        <v>117</v>
      </c>
      <c r="NG489" s="347" t="s">
        <v>1459</v>
      </c>
      <c r="NJ489" s="350">
        <f>SUM($F$1309)</f>
        <v>35</v>
      </c>
      <c r="NK489" s="19" t="s">
        <v>65</v>
      </c>
      <c r="NL489" s="12">
        <f>NJ489*1.3</f>
        <v>45.5</v>
      </c>
      <c r="NM489" s="12"/>
      <c r="NN489" s="21"/>
      <c r="NO489" s="19" t="s">
        <v>117</v>
      </c>
      <c r="NP489" s="347" t="s">
        <v>723</v>
      </c>
      <c r="NS489" s="350">
        <f>SUM($F$849)</f>
        <v>28</v>
      </c>
      <c r="NT489" s="19" t="s">
        <v>65</v>
      </c>
      <c r="NU489" s="12">
        <f>NS489*1.3</f>
        <v>36.4</v>
      </c>
      <c r="NV489" s="12"/>
      <c r="NW489" s="21"/>
      <c r="NX489" s="19" t="s">
        <v>117</v>
      </c>
      <c r="NY489" s="347" t="s">
        <v>1802</v>
      </c>
      <c r="OB489" s="350">
        <f>SUM($F$513)</f>
        <v>9</v>
      </c>
      <c r="OC489" s="19" t="s">
        <v>65</v>
      </c>
      <c r="OD489" s="12">
        <f>OB489*1.3</f>
        <v>11.700000000000001</v>
      </c>
      <c r="OE489" s="12"/>
      <c r="OF489" s="21"/>
      <c r="OG489" s="19" t="s">
        <v>117</v>
      </c>
      <c r="OH489" s="347" t="s">
        <v>823</v>
      </c>
      <c r="OK489" s="350">
        <f>SUM($F$1336)</f>
        <v>1</v>
      </c>
      <c r="OL489" s="19" t="s">
        <v>65</v>
      </c>
      <c r="OM489" s="12">
        <f>OK489*1.3</f>
        <v>1.3</v>
      </c>
      <c r="ON489" s="12"/>
      <c r="OO489" s="21"/>
      <c r="OP489" s="19" t="s">
        <v>117</v>
      </c>
      <c r="OQ489" s="347" t="s">
        <v>786</v>
      </c>
      <c r="OT489" s="350">
        <f>SUM($F$679)</f>
        <v>100</v>
      </c>
      <c r="OU489" s="19" t="s">
        <v>65</v>
      </c>
      <c r="OV489" s="12">
        <f>OT489*1.3</f>
        <v>130</v>
      </c>
      <c r="OW489" s="12"/>
      <c r="OX489" s="21"/>
      <c r="OY489" s="19" t="s">
        <v>117</v>
      </c>
      <c r="OZ489" s="347" t="s">
        <v>885</v>
      </c>
      <c r="PC489" s="350">
        <f>SUM($F$1495)</f>
        <v>15</v>
      </c>
      <c r="PD489" s="19" t="s">
        <v>65</v>
      </c>
      <c r="PE489" s="12">
        <f>PC489*1.3</f>
        <v>19.5</v>
      </c>
      <c r="PF489" s="12"/>
      <c r="PG489" s="21"/>
      <c r="PH489" s="19" t="s">
        <v>117</v>
      </c>
      <c r="PI489" s="347" t="s">
        <v>1706</v>
      </c>
      <c r="PL489" s="350">
        <f>SUM($F$1763)</f>
        <v>0</v>
      </c>
      <c r="PM489" s="19" t="s">
        <v>65</v>
      </c>
      <c r="PN489" s="12">
        <f>PL489*1.3</f>
        <v>0</v>
      </c>
      <c r="PO489" s="12"/>
      <c r="PP489" s="21"/>
      <c r="PQ489" s="19" t="s">
        <v>117</v>
      </c>
      <c r="PR489" s="347" t="s">
        <v>823</v>
      </c>
      <c r="PU489" s="350">
        <f>SUM($F$1336)</f>
        <v>1</v>
      </c>
      <c r="PV489" s="19" t="s">
        <v>65</v>
      </c>
      <c r="PW489" s="12">
        <f>PU489*1.3</f>
        <v>1.3</v>
      </c>
      <c r="PX489" s="12"/>
      <c r="PY489" s="21"/>
      <c r="PZ489" s="19" t="s">
        <v>117</v>
      </c>
      <c r="QA489" s="325" t="s">
        <v>189</v>
      </c>
      <c r="QD489" s="364" t="s">
        <v>189</v>
      </c>
      <c r="QE489" s="19" t="s">
        <v>65</v>
      </c>
      <c r="QF489" s="364" t="s">
        <v>189</v>
      </c>
      <c r="QG489" s="12"/>
      <c r="QH489" s="21"/>
      <c r="QI489" s="19" t="s">
        <v>117</v>
      </c>
      <c r="QJ489" s="347" t="s">
        <v>1445</v>
      </c>
      <c r="QM489" s="350">
        <f>SUM($F$1772)</f>
        <v>100</v>
      </c>
      <c r="QN489" s="19" t="s">
        <v>65</v>
      </c>
      <c r="QO489" s="12">
        <f>QM489*1.3</f>
        <v>130</v>
      </c>
      <c r="QP489" s="12"/>
      <c r="QQ489" s="21"/>
      <c r="QR489" s="19" t="s">
        <v>117</v>
      </c>
      <c r="QS489" s="368" t="s">
        <v>885</v>
      </c>
      <c r="QV489" s="350">
        <f>SUM($F$1495)</f>
        <v>15</v>
      </c>
      <c r="QW489" s="19" t="s">
        <v>65</v>
      </c>
      <c r="QX489" s="12">
        <f>QV489*1.3</f>
        <v>19.5</v>
      </c>
      <c r="QY489" s="12"/>
      <c r="QZ489" s="21"/>
      <c r="RA489" s="19" t="s">
        <v>117</v>
      </c>
      <c r="RB489" s="347" t="s">
        <v>944</v>
      </c>
      <c r="RE489" s="350">
        <f>SUM($F$721)</f>
        <v>61</v>
      </c>
      <c r="RF489" s="19" t="s">
        <v>65</v>
      </c>
      <c r="RG489" s="12">
        <f>RE489*1.3</f>
        <v>79.3</v>
      </c>
      <c r="RH489" s="12"/>
      <c r="RI489" s="21"/>
      <c r="RJ489" s="19" t="s">
        <v>117</v>
      </c>
      <c r="RK489" s="347" t="s">
        <v>723</v>
      </c>
      <c r="RN489" s="350">
        <f>SUM($F$849)</f>
        <v>28</v>
      </c>
      <c r="RO489" s="19" t="s">
        <v>65</v>
      </c>
      <c r="RP489" s="12">
        <f>RN489*1.3</f>
        <v>36.4</v>
      </c>
      <c r="RQ489" s="12"/>
      <c r="RR489" s="21"/>
      <c r="RS489" s="19" t="s">
        <v>117</v>
      </c>
      <c r="RT489" s="325" t="s">
        <v>189</v>
      </c>
      <c r="RW489" s="364" t="s">
        <v>189</v>
      </c>
      <c r="RX489" s="19" t="s">
        <v>65</v>
      </c>
      <c r="RY489" s="364" t="s">
        <v>189</v>
      </c>
      <c r="SA489" s="316"/>
      <c r="SB489" s="19" t="s">
        <v>117</v>
      </c>
      <c r="SC489" s="325" t="s">
        <v>189</v>
      </c>
      <c r="SF489" s="364" t="s">
        <v>189</v>
      </c>
      <c r="SG489" s="19" t="s">
        <v>65</v>
      </c>
      <c r="SH489" s="364" t="s">
        <v>189</v>
      </c>
      <c r="SJ489" s="316"/>
      <c r="SK489" s="19" t="s">
        <v>117</v>
      </c>
      <c r="SL489" s="325" t="s">
        <v>189</v>
      </c>
      <c r="SO489" s="364" t="s">
        <v>189</v>
      </c>
      <c r="SP489" s="19" t="s">
        <v>65</v>
      </c>
      <c r="SQ489" s="364" t="s">
        <v>189</v>
      </c>
      <c r="SS489" s="316"/>
      <c r="ST489" s="19" t="s">
        <v>117</v>
      </c>
      <c r="SU489" s="325" t="s">
        <v>189</v>
      </c>
      <c r="SX489" s="364" t="s">
        <v>189</v>
      </c>
      <c r="SY489" s="19" t="s">
        <v>65</v>
      </c>
      <c r="SZ489" s="364" t="s">
        <v>189</v>
      </c>
      <c r="TB489" s="316"/>
      <c r="TC489" s="19" t="s">
        <v>117</v>
      </c>
      <c r="TD489" s="347" t="s">
        <v>1130</v>
      </c>
      <c r="TG489" s="350">
        <f>SUM($F$1556)</f>
        <v>21</v>
      </c>
      <c r="TH489" s="19" t="s">
        <v>65</v>
      </c>
      <c r="TI489" s="12">
        <f>TG489*1.3</f>
        <v>27.3</v>
      </c>
      <c r="TK489" s="316"/>
      <c r="TL489" s="19" t="s">
        <v>117</v>
      </c>
      <c r="TM489" s="347" t="s">
        <v>825</v>
      </c>
      <c r="TP489" s="350">
        <f>SUM($F$1670)</f>
        <v>15</v>
      </c>
      <c r="TQ489" s="19" t="s">
        <v>65</v>
      </c>
      <c r="TR489" s="12">
        <f>TP489*1.3</f>
        <v>19.5</v>
      </c>
      <c r="TT489" s="316"/>
      <c r="TU489" s="19" t="s">
        <v>117</v>
      </c>
      <c r="TV489" s="347" t="s">
        <v>1782</v>
      </c>
      <c r="TY489" s="350">
        <f>SUM($F$1483)</f>
        <v>36</v>
      </c>
      <c r="TZ489" s="19" t="s">
        <v>65</v>
      </c>
      <c r="UA489" s="12">
        <f>TY489*1.3</f>
        <v>46.800000000000004</v>
      </c>
      <c r="UC489" s="316"/>
      <c r="UD489" s="19" t="s">
        <v>117</v>
      </c>
      <c r="UE489" s="361" t="s">
        <v>1280</v>
      </c>
      <c r="UH489" s="350">
        <f>SUM($F$712)</f>
        <v>23</v>
      </c>
      <c r="UI489" s="19" t="s">
        <v>65</v>
      </c>
      <c r="UJ489" s="12">
        <f>UH489*1.3</f>
        <v>29.900000000000002</v>
      </c>
      <c r="UL489" s="316"/>
      <c r="UM489" s="19" t="s">
        <v>117</v>
      </c>
      <c r="UN489" s="358" t="s">
        <v>1782</v>
      </c>
      <c r="UQ489" s="350">
        <f>SUM($F$1483)</f>
        <v>36</v>
      </c>
      <c r="UR489" s="19" t="s">
        <v>65</v>
      </c>
      <c r="US489" s="12">
        <f>UQ489*1.3</f>
        <v>46.800000000000004</v>
      </c>
      <c r="UU489" s="316"/>
      <c r="UV489" s="19" t="s">
        <v>117</v>
      </c>
      <c r="UW489" s="347" t="s">
        <v>577</v>
      </c>
      <c r="UZ489" s="350">
        <f>SUM($F$1464)</f>
        <v>132</v>
      </c>
      <c r="VA489" s="19" t="s">
        <v>65</v>
      </c>
      <c r="VB489" s="12">
        <f>UZ489*1.3</f>
        <v>171.6</v>
      </c>
      <c r="VD489" s="316"/>
      <c r="VE489" s="19" t="s">
        <v>117</v>
      </c>
      <c r="VF489" s="347" t="s">
        <v>1073</v>
      </c>
      <c r="VI489" s="350">
        <f>SUM($F$854)</f>
        <v>62</v>
      </c>
      <c r="VJ489" s="19" t="s">
        <v>65</v>
      </c>
      <c r="VK489" s="12">
        <f>VI489*1.3</f>
        <v>80.600000000000009</v>
      </c>
      <c r="VM489" s="316"/>
      <c r="VN489" s="19" t="s">
        <v>117</v>
      </c>
      <c r="VO489" s="325" t="s">
        <v>577</v>
      </c>
      <c r="VR489" s="350">
        <f>SUM($F$1464)</f>
        <v>132</v>
      </c>
      <c r="VS489" s="19" t="s">
        <v>65</v>
      </c>
      <c r="VT489" s="12">
        <f>VR489*1.3</f>
        <v>171.6</v>
      </c>
      <c r="VV489" s="316"/>
      <c r="VW489" s="19" t="s">
        <v>117</v>
      </c>
      <c r="VX489" s="347" t="s">
        <v>1118</v>
      </c>
      <c r="WA489" s="350">
        <f>SUM($F$581)</f>
        <v>24</v>
      </c>
      <c r="WB489" s="19" t="s">
        <v>65</v>
      </c>
      <c r="WC489" s="12">
        <f>WA489*1.3</f>
        <v>31.200000000000003</v>
      </c>
      <c r="WE489" s="316"/>
      <c r="WF489" s="19" t="s">
        <v>117</v>
      </c>
      <c r="WG489" s="347" t="s">
        <v>1146</v>
      </c>
      <c r="WJ489" s="350">
        <f>SUM($F$610)</f>
        <v>14</v>
      </c>
      <c r="WK489" s="19" t="s">
        <v>65</v>
      </c>
      <c r="WL489" s="12">
        <f>WJ489*1.3</f>
        <v>18.2</v>
      </c>
      <c r="WN489" s="316"/>
      <c r="WO489" s="19" t="s">
        <v>117</v>
      </c>
      <c r="WP489" s="347" t="s">
        <v>729</v>
      </c>
      <c r="WS489" s="350">
        <f>SUM($F$1192)</f>
        <v>0</v>
      </c>
      <c r="WT489" s="19" t="s">
        <v>65</v>
      </c>
      <c r="WU489" s="12">
        <f>WS489*1.3</f>
        <v>0</v>
      </c>
      <c r="WW489" s="316"/>
      <c r="WX489" s="19" t="s">
        <v>117</v>
      </c>
      <c r="WY489" s="347" t="s">
        <v>1698</v>
      </c>
      <c r="XB489" s="350">
        <f>SUM($F$549)</f>
        <v>18</v>
      </c>
      <c r="XC489" s="19" t="s">
        <v>65</v>
      </c>
      <c r="XD489" s="12">
        <f>XB489*1.3</f>
        <v>23.400000000000002</v>
      </c>
      <c r="XF489" s="316"/>
      <c r="XG489" s="19" t="s">
        <v>117</v>
      </c>
      <c r="XH489" s="347" t="s">
        <v>653</v>
      </c>
      <c r="XK489" s="350">
        <f>SUM($F$1014)</f>
        <v>0</v>
      </c>
      <c r="XL489" s="19" t="s">
        <v>65</v>
      </c>
      <c r="XM489" s="12">
        <f>XK489*1.3</f>
        <v>0</v>
      </c>
      <c r="XO489" s="316"/>
      <c r="XP489" s="19" t="s">
        <v>117</v>
      </c>
      <c r="XQ489" s="325" t="s">
        <v>1476</v>
      </c>
      <c r="XT489" s="350">
        <f>SUM($F$1520)</f>
        <v>0</v>
      </c>
      <c r="XU489" s="19" t="s">
        <v>65</v>
      </c>
      <c r="XV489" s="12">
        <f>XT489*1.3</f>
        <v>0</v>
      </c>
      <c r="XX489" s="316"/>
      <c r="XY489" s="19" t="s">
        <v>117</v>
      </c>
      <c r="XZ489" s="347" t="s">
        <v>633</v>
      </c>
      <c r="YC489" s="350">
        <f>SUM($F$524)</f>
        <v>20</v>
      </c>
      <c r="YD489" s="19" t="s">
        <v>65</v>
      </c>
      <c r="YE489" s="12">
        <f>YC489*1.3</f>
        <v>26</v>
      </c>
      <c r="YG489" s="316"/>
      <c r="YH489" s="19" t="s">
        <v>117</v>
      </c>
      <c r="YI489" s="366" t="s">
        <v>786</v>
      </c>
      <c r="YL489" s="350">
        <f>SUM($F$679)</f>
        <v>100</v>
      </c>
      <c r="YM489" s="19" t="s">
        <v>65</v>
      </c>
      <c r="YN489" s="12">
        <f>YL489*1.3</f>
        <v>130</v>
      </c>
      <c r="YP489" s="316"/>
      <c r="YQ489" s="19" t="s">
        <v>117</v>
      </c>
      <c r="YR489" s="347" t="s">
        <v>1438</v>
      </c>
      <c r="YU489" s="350">
        <f>SUM($F$805)</f>
        <v>9</v>
      </c>
      <c r="YV489" s="19" t="s">
        <v>65</v>
      </c>
      <c r="YW489" s="12">
        <f>YU489*1.3</f>
        <v>11.700000000000001</v>
      </c>
      <c r="YY489" s="316"/>
      <c r="YZ489" s="19" t="s">
        <v>117</v>
      </c>
      <c r="ZA489" s="347" t="s">
        <v>1100</v>
      </c>
      <c r="ZD489" s="350">
        <f>SUM($F$1240)</f>
        <v>63</v>
      </c>
      <c r="ZE489" s="19" t="s">
        <v>65</v>
      </c>
      <c r="ZF489" s="12">
        <f>ZD489*1.3</f>
        <v>81.900000000000006</v>
      </c>
      <c r="ZH489" s="316"/>
      <c r="ZI489" s="19" t="s">
        <v>117</v>
      </c>
      <c r="ZJ489" s="347" t="s">
        <v>1916</v>
      </c>
      <c r="ZM489" s="350">
        <f>SUM($F$1730)</f>
        <v>0</v>
      </c>
      <c r="ZN489" s="19" t="s">
        <v>65</v>
      </c>
      <c r="ZO489" s="12">
        <f>ZM489*1.3</f>
        <v>0</v>
      </c>
      <c r="ZQ489" s="316"/>
      <c r="ZR489" s="19" t="s">
        <v>117</v>
      </c>
      <c r="ZS489" s="347" t="s">
        <v>653</v>
      </c>
      <c r="ZV489" s="350">
        <f>SUM($F$1014)</f>
        <v>0</v>
      </c>
      <c r="ZW489" s="19" t="s">
        <v>65</v>
      </c>
      <c r="ZX489" s="12">
        <f>ZV489*1.3</f>
        <v>0</v>
      </c>
      <c r="ZZ489" s="316"/>
      <c r="AAA489" s="394"/>
      <c r="AAB489" s="341"/>
      <c r="AAC489" s="395"/>
      <c r="AAD489" s="395"/>
      <c r="AAE489" s="396"/>
      <c r="AAF489" s="394"/>
      <c r="AAG489" s="267"/>
      <c r="AAH489" s="395"/>
      <c r="AAI489" s="395"/>
      <c r="AAJ489" s="394"/>
      <c r="AAK489" s="341"/>
      <c r="AAL489" s="395"/>
      <c r="AAM489" s="395"/>
      <c r="AAN489" s="396"/>
      <c r="AAO489" s="394"/>
      <c r="AAP489" s="267"/>
      <c r="AAQ489" s="395"/>
      <c r="AAR489" s="395"/>
      <c r="AAS489" s="394"/>
      <c r="AAT489" s="341"/>
      <c r="AAU489" s="395"/>
      <c r="AAV489" s="395"/>
      <c r="AAW489" s="396"/>
      <c r="AAX489" s="394"/>
      <c r="AAY489" s="267"/>
      <c r="AAZ489" s="395"/>
      <c r="ABA489" s="395"/>
      <c r="ABB489" s="394"/>
      <c r="ABC489" s="341"/>
      <c r="ABD489" s="395"/>
      <c r="ABE489" s="395"/>
      <c r="ABF489" s="396"/>
      <c r="ABG489" s="394"/>
      <c r="ABH489" s="267"/>
      <c r="ABI489" s="395"/>
      <c r="ABJ489" s="395"/>
      <c r="ABK489" s="394"/>
      <c r="ABL489" s="341"/>
      <c r="ABM489" s="395"/>
      <c r="ABN489" s="395"/>
      <c r="ABO489" s="396"/>
      <c r="ABP489" s="394"/>
      <c r="ABQ489" s="267"/>
      <c r="ABR489" s="395"/>
      <c r="ABS489" s="395"/>
      <c r="ABT489" s="394"/>
      <c r="ABU489" s="341"/>
      <c r="ABV489" s="395"/>
      <c r="ABW489" s="395"/>
      <c r="ABX489" s="396"/>
      <c r="ABY489" s="394"/>
      <c r="ABZ489" s="267"/>
      <c r="ACA489" s="395"/>
      <c r="ACB489" s="395"/>
      <c r="ACC489" s="394"/>
      <c r="ACD489" s="341"/>
      <c r="ACE489" s="395"/>
      <c r="ACF489" s="395"/>
      <c r="ACG489" s="396"/>
      <c r="ACH489" s="394"/>
      <c r="ACI489" s="267"/>
      <c r="ACJ489" s="395"/>
      <c r="ACK489" s="395"/>
      <c r="ACL489" s="394"/>
      <c r="ACM489" s="341"/>
      <c r="ACN489" s="395"/>
      <c r="ACO489" s="395"/>
      <c r="ACP489" s="396"/>
      <c r="ACQ489" s="394"/>
      <c r="ACR489" s="267"/>
      <c r="ACS489" s="395"/>
      <c r="ACT489" s="395"/>
      <c r="ACU489" s="394"/>
      <c r="ACV489" s="341"/>
      <c r="ACW489" s="395"/>
      <c r="ACX489" s="395"/>
      <c r="ACY489" s="396"/>
      <c r="ACZ489" s="394"/>
      <c r="ADA489" s="267"/>
      <c r="ADB489" s="395"/>
      <c r="ADC489" s="395"/>
      <c r="ADD489" s="394"/>
      <c r="ADE489" s="341"/>
      <c r="ADF489" s="395"/>
      <c r="ADG489" s="395"/>
      <c r="ADH489" s="396"/>
      <c r="ADI489" s="394"/>
      <c r="ADJ489" s="267"/>
      <c r="ADK489" s="395"/>
      <c r="ADL489" s="395"/>
      <c r="ADM489" s="394"/>
      <c r="ADN489" s="341"/>
      <c r="ADO489" s="395"/>
      <c r="ADP489" s="395"/>
      <c r="ADQ489" s="396"/>
      <c r="ADR489" s="394"/>
      <c r="ADS489" s="267"/>
      <c r="ADT489" s="395"/>
      <c r="ADU489" s="395"/>
      <c r="ADV489" s="394"/>
      <c r="ADW489" s="341"/>
      <c r="ADX489" s="395"/>
      <c r="ADY489" s="395"/>
      <c r="ADZ489" s="396"/>
      <c r="AEA489" s="394"/>
      <c r="AEB489" s="267"/>
      <c r="AEC489" s="395"/>
      <c r="AED489" s="395"/>
    </row>
    <row r="490" spans="1:810" s="20" customFormat="1" ht="15">
      <c r="A490" s="19" t="s">
        <v>118</v>
      </c>
      <c r="B490" s="347" t="s">
        <v>944</v>
      </c>
      <c r="D490" s="350"/>
      <c r="E490" s="350">
        <f>SUM($F$721)</f>
        <v>61</v>
      </c>
      <c r="F490" s="19" t="s">
        <v>67</v>
      </c>
      <c r="G490" s="12">
        <f>E490*1.2</f>
        <v>73.2</v>
      </c>
      <c r="H490" s="12"/>
      <c r="I490" s="21"/>
      <c r="J490" s="19" t="s">
        <v>118</v>
      </c>
      <c r="K490" s="347" t="s">
        <v>1445</v>
      </c>
      <c r="N490" s="350">
        <f>SUM($F$1772)</f>
        <v>100</v>
      </c>
      <c r="O490" s="19" t="s">
        <v>67</v>
      </c>
      <c r="P490" s="12">
        <f>N490*1.2</f>
        <v>120</v>
      </c>
      <c r="Q490" s="12"/>
      <c r="R490" s="21"/>
      <c r="S490" s="19" t="s">
        <v>118</v>
      </c>
      <c r="T490" s="347" t="s">
        <v>825</v>
      </c>
      <c r="W490" s="350">
        <f>SUM($F$1670)</f>
        <v>15</v>
      </c>
      <c r="X490" s="19" t="s">
        <v>67</v>
      </c>
      <c r="Y490" s="12">
        <f>W490*1.2</f>
        <v>18</v>
      </c>
      <c r="Z490" s="12"/>
      <c r="AA490" s="21"/>
      <c r="AB490" s="19" t="s">
        <v>118</v>
      </c>
      <c r="AC490" s="347" t="s">
        <v>1459</v>
      </c>
      <c r="AF490" s="350">
        <f>SUM($F$1309)</f>
        <v>35</v>
      </c>
      <c r="AG490" s="19" t="s">
        <v>67</v>
      </c>
      <c r="AH490" s="12">
        <f>AF490*1.2</f>
        <v>42</v>
      </c>
      <c r="AI490" s="12"/>
      <c r="AJ490" s="21"/>
      <c r="AK490" s="19" t="s">
        <v>118</v>
      </c>
      <c r="AL490" s="347" t="s">
        <v>577</v>
      </c>
      <c r="AO490" s="350">
        <f>SUM($F$1464)</f>
        <v>132</v>
      </c>
      <c r="AP490" s="19" t="s">
        <v>67</v>
      </c>
      <c r="AQ490" s="12">
        <f>AO490*1.2</f>
        <v>158.4</v>
      </c>
      <c r="AR490" s="12"/>
      <c r="AS490" s="21"/>
      <c r="AT490" s="19" t="s">
        <v>118</v>
      </c>
      <c r="AU490" s="347" t="s">
        <v>745</v>
      </c>
      <c r="AX490" s="350">
        <f>SUM($F$1444)</f>
        <v>5</v>
      </c>
      <c r="AY490" s="19" t="s">
        <v>67</v>
      </c>
      <c r="AZ490" s="12">
        <f>AX490*1.2</f>
        <v>6</v>
      </c>
      <c r="BA490" s="12"/>
      <c r="BB490" s="21"/>
      <c r="BC490" s="19" t="s">
        <v>118</v>
      </c>
      <c r="BD490" s="347" t="s">
        <v>1429</v>
      </c>
      <c r="BG490" s="350">
        <f>SUM($F$1126)</f>
        <v>3</v>
      </c>
      <c r="BH490" s="19" t="s">
        <v>67</v>
      </c>
      <c r="BI490" s="12">
        <f>BG490*1.2</f>
        <v>3.5999999999999996</v>
      </c>
      <c r="BJ490" s="12"/>
      <c r="BK490" s="21"/>
      <c r="BL490" s="19" t="s">
        <v>118</v>
      </c>
      <c r="BM490" s="347" t="s">
        <v>1950</v>
      </c>
      <c r="BP490" s="350">
        <f>SUM($F$772)</f>
        <v>47</v>
      </c>
      <c r="BQ490" s="19" t="s">
        <v>67</v>
      </c>
      <c r="BR490" s="12">
        <f>BP490*1.2</f>
        <v>56.4</v>
      </c>
      <c r="BS490" s="12"/>
      <c r="BT490" s="21"/>
      <c r="BU490" s="19" t="s">
        <v>118</v>
      </c>
      <c r="BV490" s="347" t="s">
        <v>823</v>
      </c>
      <c r="BY490" s="350">
        <f>SUM($F$1336)</f>
        <v>1</v>
      </c>
      <c r="BZ490" s="19" t="s">
        <v>67</v>
      </c>
      <c r="CA490" s="12">
        <f>BY490*1.2</f>
        <v>1.2</v>
      </c>
      <c r="CB490" s="12"/>
      <c r="CC490" s="21"/>
      <c r="CD490" s="19" t="s">
        <v>118</v>
      </c>
      <c r="CE490" s="347" t="s">
        <v>723</v>
      </c>
      <c r="CH490" s="350">
        <f>SUM($F$849)</f>
        <v>28</v>
      </c>
      <c r="CI490" s="19" t="s">
        <v>67</v>
      </c>
      <c r="CJ490" s="12">
        <f>CH490*1.2</f>
        <v>33.6</v>
      </c>
      <c r="CK490" s="12"/>
      <c r="CL490" s="21"/>
      <c r="CM490" s="19" t="s">
        <v>118</v>
      </c>
      <c r="CN490" s="347" t="s">
        <v>1828</v>
      </c>
      <c r="CQ490" s="350">
        <f>SUM($F$1160)</f>
        <v>83</v>
      </c>
      <c r="CR490" s="19" t="s">
        <v>67</v>
      </c>
      <c r="CS490" s="12">
        <f>CQ490*1.2</f>
        <v>99.6</v>
      </c>
      <c r="CT490" s="12"/>
      <c r="CU490" s="21"/>
      <c r="CV490" s="19" t="s">
        <v>118</v>
      </c>
      <c r="CW490" s="347" t="s">
        <v>691</v>
      </c>
      <c r="CZ490" s="350">
        <f>SUM($F$1168)</f>
        <v>0</v>
      </c>
      <c r="DA490" s="19" t="s">
        <v>67</v>
      </c>
      <c r="DB490" s="12">
        <f>CZ490*1.2</f>
        <v>0</v>
      </c>
      <c r="DC490" s="12"/>
      <c r="DD490" s="21"/>
      <c r="DE490" s="19" t="s">
        <v>118</v>
      </c>
      <c r="DF490" s="347" t="s">
        <v>805</v>
      </c>
      <c r="DI490" s="350">
        <f>SUM($F$915)</f>
        <v>15</v>
      </c>
      <c r="DJ490" s="19" t="s">
        <v>67</v>
      </c>
      <c r="DK490" s="12">
        <f>DI490*1.2</f>
        <v>18</v>
      </c>
      <c r="DL490" s="12"/>
      <c r="DM490" s="21"/>
      <c r="DN490" s="19" t="s">
        <v>118</v>
      </c>
      <c r="DO490" s="347" t="s">
        <v>1869</v>
      </c>
      <c r="DR490" s="350">
        <f>SUM($F$1569)</f>
        <v>43</v>
      </c>
      <c r="DS490" s="19" t="s">
        <v>67</v>
      </c>
      <c r="DT490" s="12">
        <f>DR490*1.2</f>
        <v>51.6</v>
      </c>
      <c r="DU490" s="12"/>
      <c r="DV490" s="21"/>
      <c r="DW490" s="19" t="s">
        <v>118</v>
      </c>
      <c r="DX490" s="347" t="s">
        <v>1950</v>
      </c>
      <c r="EA490" s="350">
        <f>SUM($F$772)</f>
        <v>47</v>
      </c>
      <c r="EB490" s="19" t="s">
        <v>67</v>
      </c>
      <c r="EC490" s="12">
        <f>EA490*1.2</f>
        <v>56.4</v>
      </c>
      <c r="ED490" s="12"/>
      <c r="EE490" s="21"/>
      <c r="EF490" s="19" t="s">
        <v>118</v>
      </c>
      <c r="EG490" s="347" t="s">
        <v>1155</v>
      </c>
      <c r="EJ490" s="350">
        <f>SUM($F$1453)</f>
        <v>7</v>
      </c>
      <c r="EK490" s="19" t="s">
        <v>67</v>
      </c>
      <c r="EL490" s="12">
        <f>EJ490*1.2</f>
        <v>8.4</v>
      </c>
      <c r="EM490" s="12"/>
      <c r="EN490" s="21"/>
      <c r="EO490" s="19" t="s">
        <v>118</v>
      </c>
      <c r="EP490" s="347" t="s">
        <v>1445</v>
      </c>
      <c r="ES490" s="350">
        <f>SUM($F$1772)</f>
        <v>100</v>
      </c>
      <c r="ET490" s="19" t="s">
        <v>67</v>
      </c>
      <c r="EU490" s="12">
        <f>ES490*1.2</f>
        <v>120</v>
      </c>
      <c r="EV490" s="12"/>
      <c r="EW490" s="21"/>
      <c r="EX490" s="19" t="s">
        <v>118</v>
      </c>
      <c r="EY490" s="368" t="s">
        <v>850</v>
      </c>
      <c r="FB490" s="350">
        <f>SUM($F$1389)</f>
        <v>20</v>
      </c>
      <c r="FC490" s="19" t="s">
        <v>67</v>
      </c>
      <c r="FD490" s="12">
        <f>FB490*1.2</f>
        <v>24</v>
      </c>
      <c r="FE490" s="12"/>
      <c r="FF490" s="21"/>
      <c r="FG490" s="19" t="s">
        <v>118</v>
      </c>
      <c r="FH490" s="347" t="s">
        <v>1950</v>
      </c>
      <c r="FK490" s="350">
        <f>SUM($F$772)</f>
        <v>47</v>
      </c>
      <c r="FL490" s="19" t="s">
        <v>67</v>
      </c>
      <c r="FM490" s="12">
        <f>FK490*1.2</f>
        <v>56.4</v>
      </c>
      <c r="FN490" s="12"/>
      <c r="FO490" s="21"/>
      <c r="FP490" s="19" t="s">
        <v>118</v>
      </c>
      <c r="FQ490" s="347" t="s">
        <v>788</v>
      </c>
      <c r="FT490" s="350">
        <f>SUM($F$800)</f>
        <v>20</v>
      </c>
      <c r="FU490" s="19" t="s">
        <v>67</v>
      </c>
      <c r="FV490" s="12">
        <f>FT490*1.2</f>
        <v>24</v>
      </c>
      <c r="FW490" s="12"/>
      <c r="FX490" s="21"/>
      <c r="FY490" s="19" t="s">
        <v>118</v>
      </c>
      <c r="FZ490" s="347" t="s">
        <v>882</v>
      </c>
      <c r="GC490" s="350">
        <f>SUM($F$1018)</f>
        <v>27</v>
      </c>
      <c r="GD490" s="19" t="s">
        <v>67</v>
      </c>
      <c r="GE490" s="12">
        <f>GC490*1.2</f>
        <v>32.4</v>
      </c>
      <c r="GF490" s="12"/>
      <c r="GG490" s="21"/>
      <c r="GH490" s="19" t="s">
        <v>118</v>
      </c>
      <c r="GI490" s="347" t="s">
        <v>870</v>
      </c>
      <c r="GL490" s="350">
        <f>SUM($F$749)</f>
        <v>25</v>
      </c>
      <c r="GM490" s="19" t="s">
        <v>67</v>
      </c>
      <c r="GN490" s="12">
        <f>GL490*1.2</f>
        <v>30</v>
      </c>
      <c r="GO490" s="12"/>
      <c r="GP490" s="21"/>
      <c r="GQ490" s="19" t="s">
        <v>118</v>
      </c>
      <c r="GR490" s="347" t="s">
        <v>653</v>
      </c>
      <c r="GU490" s="350">
        <f>SUM($F$1014)</f>
        <v>0</v>
      </c>
      <c r="GV490" s="19" t="s">
        <v>67</v>
      </c>
      <c r="GW490" s="12">
        <f>GU490*1.2</f>
        <v>0</v>
      </c>
      <c r="GX490" s="12"/>
      <c r="GY490" s="21"/>
      <c r="GZ490" s="19" t="s">
        <v>118</v>
      </c>
      <c r="HA490" s="347" t="s">
        <v>1459</v>
      </c>
      <c r="HD490" s="350">
        <f>SUM($F$1309)</f>
        <v>35</v>
      </c>
      <c r="HE490" s="19" t="s">
        <v>67</v>
      </c>
      <c r="HF490" s="12">
        <f>HD490*1.2</f>
        <v>42</v>
      </c>
      <c r="HG490" s="12"/>
      <c r="HH490" s="21"/>
      <c r="HI490" s="19" t="s">
        <v>118</v>
      </c>
      <c r="HJ490" s="347" t="s">
        <v>797</v>
      </c>
      <c r="HM490" s="350">
        <f>SUM($F$1364)</f>
        <v>60</v>
      </c>
      <c r="HN490" s="19" t="s">
        <v>67</v>
      </c>
      <c r="HO490" s="12">
        <f>HM490*1.2</f>
        <v>72</v>
      </c>
      <c r="HP490" s="12"/>
      <c r="HQ490" s="21"/>
      <c r="HR490" s="19" t="s">
        <v>118</v>
      </c>
      <c r="HS490" s="347" t="s">
        <v>1950</v>
      </c>
      <c r="HV490" s="350">
        <f>SUM($F$772)</f>
        <v>47</v>
      </c>
      <c r="HW490" s="19" t="s">
        <v>67</v>
      </c>
      <c r="HX490" s="12">
        <f>HV490*1.2</f>
        <v>56.4</v>
      </c>
      <c r="HY490" s="12"/>
      <c r="HZ490" s="21"/>
      <c r="IA490" s="19" t="s">
        <v>118</v>
      </c>
      <c r="IB490" s="347" t="s">
        <v>786</v>
      </c>
      <c r="IE490" s="350">
        <f>SUM($F$679)</f>
        <v>100</v>
      </c>
      <c r="IF490" s="19" t="s">
        <v>67</v>
      </c>
      <c r="IG490" s="12">
        <f>IE490*1.2</f>
        <v>120</v>
      </c>
      <c r="IH490" s="12"/>
      <c r="II490" s="21"/>
      <c r="IJ490" s="19" t="s">
        <v>118</v>
      </c>
      <c r="IK490" s="347" t="s">
        <v>823</v>
      </c>
      <c r="IN490" s="350">
        <f>SUM($F$1336)</f>
        <v>1</v>
      </c>
      <c r="IO490" s="19" t="s">
        <v>67</v>
      </c>
      <c r="IP490" s="12">
        <f>IN490*1.2</f>
        <v>1.2</v>
      </c>
      <c r="IQ490" s="12"/>
      <c r="IR490" s="21"/>
      <c r="IS490" s="19" t="s">
        <v>118</v>
      </c>
      <c r="IT490" s="325" t="s">
        <v>189</v>
      </c>
      <c r="IW490" s="364" t="s">
        <v>189</v>
      </c>
      <c r="IX490" s="19" t="s">
        <v>67</v>
      </c>
      <c r="IY490" s="364" t="s">
        <v>189</v>
      </c>
      <c r="IZ490" s="12"/>
      <c r="JA490" s="21"/>
      <c r="JB490" s="19" t="s">
        <v>118</v>
      </c>
      <c r="JC490" s="347" t="s">
        <v>788</v>
      </c>
      <c r="JF490" s="350">
        <f>SUM($F$800)</f>
        <v>20</v>
      </c>
      <c r="JG490" s="19" t="s">
        <v>67</v>
      </c>
      <c r="JH490" s="12">
        <f>JF490*1.2</f>
        <v>24</v>
      </c>
      <c r="JI490" s="12"/>
      <c r="JJ490" s="21"/>
      <c r="JK490" s="19" t="s">
        <v>118</v>
      </c>
      <c r="JL490" s="347" t="s">
        <v>719</v>
      </c>
      <c r="JO490" s="350">
        <f>SUM($F$741)</f>
        <v>58</v>
      </c>
      <c r="JP490" s="19" t="s">
        <v>67</v>
      </c>
      <c r="JQ490" s="12">
        <f>JO490*1.2</f>
        <v>69.599999999999994</v>
      </c>
      <c r="JR490" s="12"/>
      <c r="JS490" s="21"/>
      <c r="JT490" s="19" t="s">
        <v>118</v>
      </c>
      <c r="JU490" s="347" t="s">
        <v>882</v>
      </c>
      <c r="JX490" s="350">
        <f>SUM($F$1018)</f>
        <v>27</v>
      </c>
      <c r="JY490" s="19" t="s">
        <v>67</v>
      </c>
      <c r="JZ490" s="12">
        <f>JX490*1.2</f>
        <v>32.4</v>
      </c>
      <c r="KA490" s="12"/>
      <c r="KB490" s="21"/>
      <c r="KC490" s="19" t="s">
        <v>118</v>
      </c>
      <c r="KD490" s="347" t="s">
        <v>661</v>
      </c>
      <c r="KG490" s="350">
        <f>SUM($F$1683)</f>
        <v>0</v>
      </c>
      <c r="KH490" s="19" t="s">
        <v>67</v>
      </c>
      <c r="KI490" s="12">
        <f>KG490*1.2</f>
        <v>0</v>
      </c>
      <c r="KJ490" s="12"/>
      <c r="KK490" s="21"/>
      <c r="KL490" s="19" t="s">
        <v>118</v>
      </c>
      <c r="KM490" s="347" t="s">
        <v>1846</v>
      </c>
      <c r="KP490" s="350">
        <f>SUM($F$1662)</f>
        <v>0</v>
      </c>
      <c r="KQ490" s="19" t="s">
        <v>67</v>
      </c>
      <c r="KR490" s="12">
        <f>KP490*1.2</f>
        <v>0</v>
      </c>
      <c r="KS490" s="12"/>
      <c r="KT490" s="21"/>
      <c r="KU490" s="19" t="s">
        <v>118</v>
      </c>
      <c r="KV490" s="347" t="s">
        <v>633</v>
      </c>
      <c r="KY490" s="350">
        <f>SUM($F$524)</f>
        <v>20</v>
      </c>
      <c r="KZ490" s="19" t="s">
        <v>67</v>
      </c>
      <c r="LA490" s="12">
        <f>KY490*1.2</f>
        <v>24</v>
      </c>
      <c r="LB490" s="12"/>
      <c r="LC490" s="21"/>
      <c r="LD490" s="19" t="s">
        <v>118</v>
      </c>
      <c r="LE490" s="347" t="s">
        <v>680</v>
      </c>
      <c r="LH490" s="350">
        <f>SUM($F$944)</f>
        <v>2</v>
      </c>
      <c r="LI490" s="19" t="s">
        <v>67</v>
      </c>
      <c r="LJ490" s="12">
        <f>LH490*1.2</f>
        <v>2.4</v>
      </c>
      <c r="LK490" s="12"/>
      <c r="LL490" s="21"/>
      <c r="LM490" s="19" t="s">
        <v>118</v>
      </c>
      <c r="LN490" s="347" t="s">
        <v>577</v>
      </c>
      <c r="LQ490" s="350">
        <f>SUM($F$1464)</f>
        <v>132</v>
      </c>
      <c r="LR490" s="19" t="s">
        <v>67</v>
      </c>
      <c r="LS490" s="12">
        <f>LQ490*1.2</f>
        <v>158.4</v>
      </c>
      <c r="LT490" s="12"/>
      <c r="LU490" s="21"/>
      <c r="LV490" s="19" t="s">
        <v>118</v>
      </c>
      <c r="LW490" s="347" t="s">
        <v>723</v>
      </c>
      <c r="LZ490" s="350">
        <f>SUM($F$849)</f>
        <v>28</v>
      </c>
      <c r="MA490" s="19" t="s">
        <v>67</v>
      </c>
      <c r="MB490" s="12">
        <f>LZ490*1.2</f>
        <v>33.6</v>
      </c>
      <c r="MC490" s="12"/>
      <c r="MD490" s="21"/>
      <c r="ME490" s="19" t="s">
        <v>118</v>
      </c>
      <c r="MF490" s="347" t="s">
        <v>1869</v>
      </c>
      <c r="MI490" s="350">
        <f>SUM($F$1569)</f>
        <v>43</v>
      </c>
      <c r="MJ490" s="19" t="s">
        <v>67</v>
      </c>
      <c r="MK490" s="12">
        <f>MI490*1.2</f>
        <v>51.6</v>
      </c>
      <c r="ML490" s="12"/>
      <c r="MM490" s="21"/>
      <c r="MN490" s="19" t="s">
        <v>118</v>
      </c>
      <c r="MO490" s="347" t="s">
        <v>729</v>
      </c>
      <c r="MR490" s="350">
        <f>SUM($F$1192)</f>
        <v>0</v>
      </c>
      <c r="MS490" s="19" t="s">
        <v>67</v>
      </c>
      <c r="MT490" s="12">
        <f>MR490*1.2</f>
        <v>0</v>
      </c>
      <c r="MU490" s="12"/>
      <c r="MV490" s="21"/>
      <c r="MW490" s="19" t="s">
        <v>118</v>
      </c>
      <c r="MX490" s="347" t="s">
        <v>1100</v>
      </c>
      <c r="NA490" s="350">
        <f>SUM($F$1240)</f>
        <v>63</v>
      </c>
      <c r="NB490" s="19" t="s">
        <v>67</v>
      </c>
      <c r="NC490" s="12">
        <f>NA490*1.2</f>
        <v>75.599999999999994</v>
      </c>
      <c r="ND490" s="12"/>
      <c r="NE490" s="21"/>
      <c r="NF490" s="19" t="s">
        <v>118</v>
      </c>
      <c r="NG490" s="347" t="s">
        <v>841</v>
      </c>
      <c r="NJ490" s="350">
        <f>SUM($F$1380)</f>
        <v>0</v>
      </c>
      <c r="NK490" s="19" t="s">
        <v>67</v>
      </c>
      <c r="NL490" s="12">
        <f>NJ490*1.2</f>
        <v>0</v>
      </c>
      <c r="NM490" s="12"/>
      <c r="NN490" s="21"/>
      <c r="NO490" s="19" t="s">
        <v>118</v>
      </c>
      <c r="NP490" s="347" t="s">
        <v>797</v>
      </c>
      <c r="NS490" s="350">
        <f>SUM($F$1364)</f>
        <v>60</v>
      </c>
      <c r="NT490" s="19" t="s">
        <v>67</v>
      </c>
      <c r="NU490" s="12">
        <f>NS490*1.2</f>
        <v>72</v>
      </c>
      <c r="NV490" s="12"/>
      <c r="NW490" s="21"/>
      <c r="NX490" s="19" t="s">
        <v>118</v>
      </c>
      <c r="NY490" s="347" t="s">
        <v>1459</v>
      </c>
      <c r="OB490" s="350">
        <f>SUM($F$1309)</f>
        <v>35</v>
      </c>
      <c r="OC490" s="19" t="s">
        <v>67</v>
      </c>
      <c r="OD490" s="12">
        <f>OB490*1.2</f>
        <v>42</v>
      </c>
      <c r="OE490" s="12"/>
      <c r="OF490" s="21"/>
      <c r="OG490" s="19" t="s">
        <v>118</v>
      </c>
      <c r="OH490" s="347" t="s">
        <v>1802</v>
      </c>
      <c r="OK490" s="350">
        <f>SUM($F$513)</f>
        <v>9</v>
      </c>
      <c r="OL490" s="19" t="s">
        <v>67</v>
      </c>
      <c r="OM490" s="12">
        <f>OK490*1.2</f>
        <v>10.799999999999999</v>
      </c>
      <c r="ON490" s="12"/>
      <c r="OO490" s="21"/>
      <c r="OP490" s="19" t="s">
        <v>118</v>
      </c>
      <c r="OQ490" s="347" t="s">
        <v>1100</v>
      </c>
      <c r="OT490" s="350">
        <f>SUM($F$1240)</f>
        <v>63</v>
      </c>
      <c r="OU490" s="19" t="s">
        <v>67</v>
      </c>
      <c r="OV490" s="12">
        <f>OT490*1.2</f>
        <v>75.599999999999994</v>
      </c>
      <c r="OW490" s="12"/>
      <c r="OX490" s="21"/>
      <c r="OY490" s="19" t="s">
        <v>118</v>
      </c>
      <c r="OZ490" s="347" t="s">
        <v>823</v>
      </c>
      <c r="PC490" s="350">
        <f>SUM($F$1336)</f>
        <v>1</v>
      </c>
      <c r="PD490" s="19" t="s">
        <v>67</v>
      </c>
      <c r="PE490" s="12">
        <f>PC490*1.2</f>
        <v>1.2</v>
      </c>
      <c r="PF490" s="12"/>
      <c r="PG490" s="21"/>
      <c r="PH490" s="19" t="s">
        <v>118</v>
      </c>
      <c r="PI490" s="347" t="s">
        <v>1161</v>
      </c>
      <c r="PL490" s="350">
        <f>SUM($F$1390)</f>
        <v>4</v>
      </c>
      <c r="PM490" s="19" t="s">
        <v>67</v>
      </c>
      <c r="PN490" s="12">
        <f>PL490*1.2</f>
        <v>4.8</v>
      </c>
      <c r="PO490" s="12"/>
      <c r="PP490" s="21"/>
      <c r="PQ490" s="19" t="s">
        <v>118</v>
      </c>
      <c r="PR490" s="347" t="s">
        <v>577</v>
      </c>
      <c r="PU490" s="350">
        <f>SUM($F$1464)</f>
        <v>132</v>
      </c>
      <c r="PV490" s="19" t="s">
        <v>67</v>
      </c>
      <c r="PW490" s="12">
        <f>PU490*1.2</f>
        <v>158.4</v>
      </c>
      <c r="PX490" s="12"/>
      <c r="PY490" s="21"/>
      <c r="PZ490" s="19" t="s">
        <v>118</v>
      </c>
      <c r="QA490" s="325" t="s">
        <v>189</v>
      </c>
      <c r="QD490" s="364" t="s">
        <v>189</v>
      </c>
      <c r="QE490" s="19" t="s">
        <v>67</v>
      </c>
      <c r="QF490" s="364" t="s">
        <v>189</v>
      </c>
      <c r="QG490" s="12"/>
      <c r="QH490" s="21"/>
      <c r="QI490" s="19" t="s">
        <v>118</v>
      </c>
      <c r="QJ490" s="347" t="s">
        <v>1195</v>
      </c>
      <c r="QM490" s="350">
        <f>SUM($F$779)</f>
        <v>5</v>
      </c>
      <c r="QN490" s="19" t="s">
        <v>67</v>
      </c>
      <c r="QO490" s="12">
        <f>QM490*1.2</f>
        <v>6</v>
      </c>
      <c r="QP490" s="12"/>
      <c r="QQ490" s="21"/>
      <c r="QR490" s="19" t="s">
        <v>118</v>
      </c>
      <c r="QS490" s="368" t="s">
        <v>1146</v>
      </c>
      <c r="QV490" s="350">
        <f>SUM($F$610)</f>
        <v>14</v>
      </c>
      <c r="QW490" s="19" t="s">
        <v>67</v>
      </c>
      <c r="QX490" s="12">
        <f>QV490*1.2</f>
        <v>16.8</v>
      </c>
      <c r="QY490" s="12"/>
      <c r="QZ490" s="21"/>
      <c r="RA490" s="19" t="s">
        <v>118</v>
      </c>
      <c r="RB490" s="347" t="s">
        <v>850</v>
      </c>
      <c r="RE490" s="350">
        <f>SUM($F$1389)</f>
        <v>20</v>
      </c>
      <c r="RF490" s="19" t="s">
        <v>67</v>
      </c>
      <c r="RG490" s="12">
        <f>RE490*1.2</f>
        <v>24</v>
      </c>
      <c r="RH490" s="12"/>
      <c r="RI490" s="21"/>
      <c r="RJ490" s="19" t="s">
        <v>118</v>
      </c>
      <c r="RK490" s="347" t="s">
        <v>729</v>
      </c>
      <c r="RN490" s="350">
        <f>SUM($F$1192)</f>
        <v>0</v>
      </c>
      <c r="RO490" s="19" t="s">
        <v>67</v>
      </c>
      <c r="RP490" s="12">
        <f>RN490*1.2</f>
        <v>0</v>
      </c>
      <c r="RQ490" s="12"/>
      <c r="RR490" s="21"/>
      <c r="RS490" s="19" t="s">
        <v>118</v>
      </c>
      <c r="RT490" s="325" t="s">
        <v>189</v>
      </c>
      <c r="RW490" s="364" t="s">
        <v>189</v>
      </c>
      <c r="RX490" s="19" t="s">
        <v>67</v>
      </c>
      <c r="RY490" s="364" t="s">
        <v>189</v>
      </c>
      <c r="SA490" s="316"/>
      <c r="SB490" s="19" t="s">
        <v>118</v>
      </c>
      <c r="SC490" s="325" t="s">
        <v>189</v>
      </c>
      <c r="SF490" s="364" t="s">
        <v>189</v>
      </c>
      <c r="SG490" s="19" t="s">
        <v>67</v>
      </c>
      <c r="SH490" s="364" t="s">
        <v>189</v>
      </c>
      <c r="SJ490" s="316"/>
      <c r="SK490" s="19" t="s">
        <v>118</v>
      </c>
      <c r="SL490" s="325" t="s">
        <v>189</v>
      </c>
      <c r="SO490" s="364" t="s">
        <v>189</v>
      </c>
      <c r="SP490" s="19" t="s">
        <v>67</v>
      </c>
      <c r="SQ490" s="364" t="s">
        <v>189</v>
      </c>
      <c r="SS490" s="316"/>
      <c r="ST490" s="19" t="s">
        <v>118</v>
      </c>
      <c r="SU490" s="325" t="s">
        <v>189</v>
      </c>
      <c r="SX490" s="364" t="s">
        <v>189</v>
      </c>
      <c r="SY490" s="19" t="s">
        <v>67</v>
      </c>
      <c r="SZ490" s="364" t="s">
        <v>189</v>
      </c>
      <c r="TB490" s="316"/>
      <c r="TC490" s="19" t="s">
        <v>118</v>
      </c>
      <c r="TD490" s="347" t="s">
        <v>882</v>
      </c>
      <c r="TG490" s="350">
        <f>SUM($F$1018)</f>
        <v>27</v>
      </c>
      <c r="TH490" s="19" t="s">
        <v>67</v>
      </c>
      <c r="TI490" s="12">
        <f>TG490*1.2</f>
        <v>32.4</v>
      </c>
      <c r="TK490" s="316"/>
      <c r="TL490" s="19" t="s">
        <v>118</v>
      </c>
      <c r="TM490" s="347" t="s">
        <v>1155</v>
      </c>
      <c r="TP490" s="350">
        <f>SUM($F$1453)</f>
        <v>7</v>
      </c>
      <c r="TQ490" s="19" t="s">
        <v>67</v>
      </c>
      <c r="TR490" s="12">
        <f>TP490*1.2</f>
        <v>8.4</v>
      </c>
      <c r="TT490" s="316"/>
      <c r="TU490" s="19" t="s">
        <v>118</v>
      </c>
      <c r="TV490" s="347" t="s">
        <v>577</v>
      </c>
      <c r="TY490" s="350">
        <f>SUM($F$1464)</f>
        <v>132</v>
      </c>
      <c r="TZ490" s="19" t="s">
        <v>67</v>
      </c>
      <c r="UA490" s="12">
        <f>TY490*1.2</f>
        <v>158.4</v>
      </c>
      <c r="UC490" s="316"/>
      <c r="UD490" s="19" t="s">
        <v>118</v>
      </c>
      <c r="UE490" s="361" t="s">
        <v>882</v>
      </c>
      <c r="UH490" s="350">
        <f>SUM($F$1018)</f>
        <v>27</v>
      </c>
      <c r="UI490" s="19" t="s">
        <v>67</v>
      </c>
      <c r="UJ490" s="12">
        <f>UH490*1.2</f>
        <v>32.4</v>
      </c>
      <c r="UL490" s="316"/>
      <c r="UM490" s="19" t="s">
        <v>118</v>
      </c>
      <c r="UN490" s="358" t="s">
        <v>1476</v>
      </c>
      <c r="UQ490" s="350">
        <f>SUM($F$1520)</f>
        <v>0</v>
      </c>
      <c r="UR490" s="19" t="s">
        <v>67</v>
      </c>
      <c r="US490" s="12">
        <f>UQ490*1.2</f>
        <v>0</v>
      </c>
      <c r="UU490" s="316"/>
      <c r="UV490" s="19" t="s">
        <v>118</v>
      </c>
      <c r="UW490" s="347" t="s">
        <v>1782</v>
      </c>
      <c r="UZ490" s="350">
        <f>SUM($F$1483)</f>
        <v>36</v>
      </c>
      <c r="VA490" s="19" t="s">
        <v>67</v>
      </c>
      <c r="VB490" s="12">
        <f>UZ490*1.2</f>
        <v>43.199999999999996</v>
      </c>
      <c r="VD490" s="316"/>
      <c r="VE490" s="19" t="s">
        <v>118</v>
      </c>
      <c r="VF490" s="347" t="s">
        <v>633</v>
      </c>
      <c r="VI490" s="350">
        <f>SUM($F$524)</f>
        <v>20</v>
      </c>
      <c r="VJ490" s="19" t="s">
        <v>67</v>
      </c>
      <c r="VK490" s="12">
        <f>VI490*1.2</f>
        <v>24</v>
      </c>
      <c r="VM490" s="316"/>
      <c r="VN490" s="19" t="s">
        <v>118</v>
      </c>
      <c r="VO490" s="325" t="s">
        <v>1445</v>
      </c>
      <c r="VR490" s="350">
        <f>SUM($F$1772)</f>
        <v>100</v>
      </c>
      <c r="VS490" s="19" t="s">
        <v>67</v>
      </c>
      <c r="VT490" s="12">
        <f>VR490*1.2</f>
        <v>120</v>
      </c>
      <c r="VV490" s="316"/>
      <c r="VW490" s="19" t="s">
        <v>118</v>
      </c>
      <c r="VX490" s="347" t="s">
        <v>1100</v>
      </c>
      <c r="WA490" s="350">
        <f>SUM($F$1240)</f>
        <v>63</v>
      </c>
      <c r="WB490" s="19" t="s">
        <v>67</v>
      </c>
      <c r="WC490" s="12">
        <f>WA490*1.2</f>
        <v>75.599999999999994</v>
      </c>
      <c r="WE490" s="316"/>
      <c r="WF490" s="19" t="s">
        <v>118</v>
      </c>
      <c r="WG490" s="347" t="s">
        <v>1802</v>
      </c>
      <c r="WJ490" s="350">
        <f>SUM($F$513)</f>
        <v>9</v>
      </c>
      <c r="WK490" s="19" t="s">
        <v>67</v>
      </c>
      <c r="WL490" s="12">
        <f>WJ490*1.2</f>
        <v>10.799999999999999</v>
      </c>
      <c r="WN490" s="316"/>
      <c r="WO490" s="19" t="s">
        <v>118</v>
      </c>
      <c r="WP490" s="347" t="s">
        <v>1802</v>
      </c>
      <c r="WS490" s="350">
        <f>SUM($F$513)</f>
        <v>9</v>
      </c>
      <c r="WT490" s="19" t="s">
        <v>67</v>
      </c>
      <c r="WU490" s="12">
        <f>WS490*1.2</f>
        <v>10.799999999999999</v>
      </c>
      <c r="WW490" s="316"/>
      <c r="WX490" s="19" t="s">
        <v>118</v>
      </c>
      <c r="WY490" s="347" t="s">
        <v>1438</v>
      </c>
      <c r="XB490" s="350">
        <f>SUM($F$805)</f>
        <v>9</v>
      </c>
      <c r="XC490" s="19" t="s">
        <v>67</v>
      </c>
      <c r="XD490" s="12">
        <f>XB490*1.2</f>
        <v>10.799999999999999</v>
      </c>
      <c r="XF490" s="316"/>
      <c r="XG490" s="19" t="s">
        <v>118</v>
      </c>
      <c r="XH490" s="347" t="s">
        <v>882</v>
      </c>
      <c r="XK490" s="350">
        <f>SUM($F$1018)</f>
        <v>27</v>
      </c>
      <c r="XL490" s="19" t="s">
        <v>67</v>
      </c>
      <c r="XM490" s="12">
        <f>XK490*1.2</f>
        <v>32.4</v>
      </c>
      <c r="XO490" s="316"/>
      <c r="XP490" s="19" t="s">
        <v>118</v>
      </c>
      <c r="XQ490" s="325" t="s">
        <v>827</v>
      </c>
      <c r="XT490" s="350">
        <f>SUM($F$608)</f>
        <v>0</v>
      </c>
      <c r="XU490" s="19" t="s">
        <v>67</v>
      </c>
      <c r="XV490" s="12">
        <f>XT490*1.2</f>
        <v>0</v>
      </c>
      <c r="XX490" s="316"/>
      <c r="XY490" s="19" t="s">
        <v>118</v>
      </c>
      <c r="XZ490" s="347" t="s">
        <v>882</v>
      </c>
      <c r="YC490" s="350">
        <f>SUM($F$1018)</f>
        <v>27</v>
      </c>
      <c r="YD490" s="19" t="s">
        <v>67</v>
      </c>
      <c r="YE490" s="12">
        <f>YC490*1.2</f>
        <v>32.4</v>
      </c>
      <c r="YG490" s="316"/>
      <c r="YH490" s="19" t="s">
        <v>118</v>
      </c>
      <c r="YI490" s="366" t="s">
        <v>661</v>
      </c>
      <c r="YL490" s="350">
        <f>SUM($F$1683)</f>
        <v>0</v>
      </c>
      <c r="YM490" s="19" t="s">
        <v>67</v>
      </c>
      <c r="YN490" s="12">
        <f>YL490*1.2</f>
        <v>0</v>
      </c>
      <c r="YP490" s="316"/>
      <c r="YQ490" s="19" t="s">
        <v>118</v>
      </c>
      <c r="YR490" s="347" t="s">
        <v>1073</v>
      </c>
      <c r="YU490" s="350">
        <f>SUM($F$854)</f>
        <v>62</v>
      </c>
      <c r="YV490" s="19" t="s">
        <v>67</v>
      </c>
      <c r="YW490" s="12">
        <f>YU490*1.2</f>
        <v>74.399999999999991</v>
      </c>
      <c r="YY490" s="316"/>
      <c r="YZ490" s="19" t="s">
        <v>118</v>
      </c>
      <c r="ZA490" s="347" t="s">
        <v>1195</v>
      </c>
      <c r="ZD490" s="350">
        <f>SUM($F$779)</f>
        <v>5</v>
      </c>
      <c r="ZE490" s="19" t="s">
        <v>67</v>
      </c>
      <c r="ZF490" s="12">
        <f>ZD490*1.2</f>
        <v>6</v>
      </c>
      <c r="ZH490" s="316"/>
      <c r="ZI490" s="19" t="s">
        <v>118</v>
      </c>
      <c r="ZJ490" s="347" t="s">
        <v>1215</v>
      </c>
      <c r="ZM490" s="350">
        <f>SUM($F$1174)</f>
        <v>9</v>
      </c>
      <c r="ZN490" s="19" t="s">
        <v>67</v>
      </c>
      <c r="ZO490" s="12">
        <f>ZM490*1.2</f>
        <v>10.799999999999999</v>
      </c>
      <c r="ZQ490" s="316"/>
      <c r="ZR490" s="19" t="s">
        <v>118</v>
      </c>
      <c r="ZS490" s="347" t="s">
        <v>1294</v>
      </c>
      <c r="ZV490" s="350">
        <f>SUM($F$1478)</f>
        <v>0</v>
      </c>
      <c r="ZW490" s="19" t="s">
        <v>67</v>
      </c>
      <c r="ZX490" s="12">
        <f>ZV490*1.2</f>
        <v>0</v>
      </c>
      <c r="ZZ490" s="316"/>
      <c r="AAA490" s="394"/>
      <c r="AAB490" s="341"/>
      <c r="AAC490" s="395"/>
      <c r="AAD490" s="395"/>
      <c r="AAE490" s="396"/>
      <c r="AAF490" s="394"/>
      <c r="AAG490" s="267"/>
      <c r="AAH490" s="395"/>
      <c r="AAI490" s="395"/>
      <c r="AAJ490" s="394"/>
      <c r="AAK490" s="341"/>
      <c r="AAL490" s="395"/>
      <c r="AAM490" s="395"/>
      <c r="AAN490" s="396"/>
      <c r="AAO490" s="394"/>
      <c r="AAP490" s="267"/>
      <c r="AAQ490" s="395"/>
      <c r="AAR490" s="395"/>
      <c r="AAS490" s="394"/>
      <c r="AAT490" s="341"/>
      <c r="AAU490" s="395"/>
      <c r="AAV490" s="395"/>
      <c r="AAW490" s="396"/>
      <c r="AAX490" s="394"/>
      <c r="AAY490" s="267"/>
      <c r="AAZ490" s="395"/>
      <c r="ABA490" s="395"/>
      <c r="ABB490" s="394"/>
      <c r="ABC490" s="341"/>
      <c r="ABD490" s="395"/>
      <c r="ABE490" s="395"/>
      <c r="ABF490" s="396"/>
      <c r="ABG490" s="394"/>
      <c r="ABH490" s="267"/>
      <c r="ABI490" s="395"/>
      <c r="ABJ490" s="395"/>
      <c r="ABK490" s="394"/>
      <c r="ABL490" s="341"/>
      <c r="ABM490" s="395"/>
      <c r="ABN490" s="395"/>
      <c r="ABO490" s="396"/>
      <c r="ABP490" s="394"/>
      <c r="ABQ490" s="267"/>
      <c r="ABR490" s="395"/>
      <c r="ABS490" s="395"/>
      <c r="ABT490" s="394"/>
      <c r="ABU490" s="341"/>
      <c r="ABV490" s="395"/>
      <c r="ABW490" s="395"/>
      <c r="ABX490" s="396"/>
      <c r="ABY490" s="394"/>
      <c r="ABZ490" s="267"/>
      <c r="ACA490" s="395"/>
      <c r="ACB490" s="395"/>
      <c r="ACC490" s="394"/>
      <c r="ACD490" s="341"/>
      <c r="ACE490" s="395"/>
      <c r="ACF490" s="395"/>
      <c r="ACG490" s="396"/>
      <c r="ACH490" s="394"/>
      <c r="ACI490" s="267"/>
      <c r="ACJ490" s="395"/>
      <c r="ACK490" s="395"/>
      <c r="ACL490" s="394"/>
      <c r="ACM490" s="341"/>
      <c r="ACN490" s="395"/>
      <c r="ACO490" s="395"/>
      <c r="ACP490" s="396"/>
      <c r="ACQ490" s="394"/>
      <c r="ACR490" s="267"/>
      <c r="ACS490" s="395"/>
      <c r="ACT490" s="395"/>
      <c r="ACU490" s="394"/>
      <c r="ACV490" s="341"/>
      <c r="ACW490" s="395"/>
      <c r="ACX490" s="395"/>
      <c r="ACY490" s="396"/>
      <c r="ACZ490" s="394"/>
      <c r="ADA490" s="267"/>
      <c r="ADB490" s="395"/>
      <c r="ADC490" s="395"/>
      <c r="ADD490" s="394"/>
      <c r="ADE490" s="341"/>
      <c r="ADF490" s="395"/>
      <c r="ADG490" s="395"/>
      <c r="ADH490" s="396"/>
      <c r="ADI490" s="394"/>
      <c r="ADJ490" s="267"/>
      <c r="ADK490" s="395"/>
      <c r="ADL490" s="395"/>
      <c r="ADM490" s="394"/>
      <c r="ADN490" s="341"/>
      <c r="ADO490" s="395"/>
      <c r="ADP490" s="395"/>
      <c r="ADQ490" s="396"/>
      <c r="ADR490" s="394"/>
      <c r="ADS490" s="267"/>
      <c r="ADT490" s="395"/>
      <c r="ADU490" s="395"/>
      <c r="ADV490" s="394"/>
      <c r="ADW490" s="341"/>
      <c r="ADX490" s="395"/>
      <c r="ADY490" s="395"/>
      <c r="ADZ490" s="396"/>
      <c r="AEA490" s="394"/>
      <c r="AEB490" s="267"/>
      <c r="AEC490" s="395"/>
      <c r="AED490" s="395"/>
    </row>
    <row r="491" spans="1:810" s="20" customFormat="1" ht="15">
      <c r="A491" s="19" t="s">
        <v>119</v>
      </c>
      <c r="B491" s="347" t="s">
        <v>1828</v>
      </c>
      <c r="D491" s="350"/>
      <c r="E491" s="350">
        <f>SUM($F$1160)</f>
        <v>83</v>
      </c>
      <c r="F491" s="19" t="s">
        <v>69</v>
      </c>
      <c r="G491" s="12">
        <f>E491*1.1</f>
        <v>91.300000000000011</v>
      </c>
      <c r="H491" s="12"/>
      <c r="I491" s="21"/>
      <c r="J491" s="19" t="s">
        <v>119</v>
      </c>
      <c r="K491" s="325" t="s">
        <v>653</v>
      </c>
      <c r="N491" s="350">
        <f>SUM($F$1014)</f>
        <v>0</v>
      </c>
      <c r="O491" s="19" t="s">
        <v>69</v>
      </c>
      <c r="P491" s="12">
        <f>N491*1.1</f>
        <v>0</v>
      </c>
      <c r="Q491" s="12"/>
      <c r="R491" s="21"/>
      <c r="S491" s="19" t="s">
        <v>119</v>
      </c>
      <c r="T491" s="347" t="s">
        <v>675</v>
      </c>
      <c r="W491" s="350">
        <f>SUM($F$1114)</f>
        <v>0</v>
      </c>
      <c r="X491" s="19" t="s">
        <v>69</v>
      </c>
      <c r="Y491" s="12">
        <f>W491*1.1</f>
        <v>0</v>
      </c>
      <c r="Z491" s="12"/>
      <c r="AA491" s="21"/>
      <c r="AB491" s="19" t="s">
        <v>119</v>
      </c>
      <c r="AC491" s="347" t="s">
        <v>719</v>
      </c>
      <c r="AF491" s="350">
        <f>SUM($F$741)</f>
        <v>58</v>
      </c>
      <c r="AG491" s="19" t="s">
        <v>69</v>
      </c>
      <c r="AH491" s="12">
        <f>AF491*1.1</f>
        <v>63.800000000000004</v>
      </c>
      <c r="AI491" s="12"/>
      <c r="AJ491" s="21"/>
      <c r="AK491" s="19" t="s">
        <v>119</v>
      </c>
      <c r="AL491" s="347" t="s">
        <v>944</v>
      </c>
      <c r="AO491" s="350">
        <f>SUM($F$721)</f>
        <v>61</v>
      </c>
      <c r="AP491" s="19" t="s">
        <v>69</v>
      </c>
      <c r="AQ491" s="12">
        <f>AO491*1.1</f>
        <v>67.100000000000009</v>
      </c>
      <c r="AR491" s="12"/>
      <c r="AS491" s="21"/>
      <c r="AT491" s="19" t="s">
        <v>119</v>
      </c>
      <c r="AU491" s="347" t="s">
        <v>1155</v>
      </c>
      <c r="AX491" s="350">
        <f>SUM($F$1453)</f>
        <v>7</v>
      </c>
      <c r="AY491" s="19" t="s">
        <v>69</v>
      </c>
      <c r="AZ491" s="12">
        <f>AX491*1.1</f>
        <v>7.7000000000000011</v>
      </c>
      <c r="BA491" s="12"/>
      <c r="BB491" s="21"/>
      <c r="BC491" s="19" t="s">
        <v>119</v>
      </c>
      <c r="BD491" s="347" t="s">
        <v>686</v>
      </c>
      <c r="BG491" s="350">
        <f>SUM($F$1639)</f>
        <v>0</v>
      </c>
      <c r="BH491" s="19" t="s">
        <v>69</v>
      </c>
      <c r="BI491" s="12">
        <f>BG491*1.1</f>
        <v>0</v>
      </c>
      <c r="BJ491" s="12"/>
      <c r="BK491" s="21"/>
      <c r="BL491" s="19" t="s">
        <v>119</v>
      </c>
      <c r="BM491" s="347" t="s">
        <v>944</v>
      </c>
      <c r="BP491" s="350">
        <f>SUM($F$721)</f>
        <v>61</v>
      </c>
      <c r="BQ491" s="19" t="s">
        <v>69</v>
      </c>
      <c r="BR491" s="12">
        <f>BP491*1.1</f>
        <v>67.100000000000009</v>
      </c>
      <c r="BS491" s="12"/>
      <c r="BT491" s="21"/>
      <c r="BU491" s="19" t="s">
        <v>119</v>
      </c>
      <c r="BV491" s="347" t="s">
        <v>797</v>
      </c>
      <c r="BY491" s="350">
        <f>SUM($F$1364)</f>
        <v>60</v>
      </c>
      <c r="BZ491" s="19" t="s">
        <v>69</v>
      </c>
      <c r="CA491" s="12">
        <f>BY491*1.1</f>
        <v>66</v>
      </c>
      <c r="CB491" s="12"/>
      <c r="CC491" s="21"/>
      <c r="CD491" s="19" t="s">
        <v>119</v>
      </c>
      <c r="CE491" s="347" t="s">
        <v>680</v>
      </c>
      <c r="CH491" s="350">
        <f>SUM($F$944)</f>
        <v>2</v>
      </c>
      <c r="CI491" s="19" t="s">
        <v>69</v>
      </c>
      <c r="CJ491" s="12">
        <f>CH491*1.1</f>
        <v>2.2000000000000002</v>
      </c>
      <c r="CK491" s="12"/>
      <c r="CL491" s="21"/>
      <c r="CM491" s="19" t="s">
        <v>119</v>
      </c>
      <c r="CN491" s="347" t="s">
        <v>1731</v>
      </c>
      <c r="CQ491" s="350">
        <f>SUM($F$534)</f>
        <v>20</v>
      </c>
      <c r="CR491" s="19" t="s">
        <v>69</v>
      </c>
      <c r="CS491" s="12">
        <f>CQ491*1.1</f>
        <v>22</v>
      </c>
      <c r="CT491" s="12"/>
      <c r="CU491" s="21"/>
      <c r="CV491" s="19" t="s">
        <v>119</v>
      </c>
      <c r="CW491" s="347" t="s">
        <v>633</v>
      </c>
      <c r="CZ491" s="350">
        <f>SUM($F$524)</f>
        <v>20</v>
      </c>
      <c r="DA491" s="19" t="s">
        <v>69</v>
      </c>
      <c r="DB491" s="12">
        <f>CZ491*1.1</f>
        <v>22</v>
      </c>
      <c r="DC491" s="12"/>
      <c r="DD491" s="21"/>
      <c r="DE491" s="19" t="s">
        <v>119</v>
      </c>
      <c r="DF491" s="347" t="s">
        <v>797</v>
      </c>
      <c r="DI491" s="350">
        <f>SUM($F$1364)</f>
        <v>60</v>
      </c>
      <c r="DJ491" s="19" t="s">
        <v>69</v>
      </c>
      <c r="DK491" s="12">
        <f>DI491*1.1</f>
        <v>66</v>
      </c>
      <c r="DL491" s="12"/>
      <c r="DM491" s="21"/>
      <c r="DN491" s="19" t="s">
        <v>119</v>
      </c>
      <c r="DO491" s="347" t="s">
        <v>1731</v>
      </c>
      <c r="DR491" s="350">
        <f>SUM($F$534)</f>
        <v>20</v>
      </c>
      <c r="DS491" s="19" t="s">
        <v>69</v>
      </c>
      <c r="DT491" s="12">
        <f>DR491*1.1</f>
        <v>22</v>
      </c>
      <c r="DU491" s="12"/>
      <c r="DV491" s="21"/>
      <c r="DW491" s="19" t="s">
        <v>119</v>
      </c>
      <c r="DX491" s="347" t="s">
        <v>879</v>
      </c>
      <c r="EA491" s="350">
        <f>SUM($F$653)</f>
        <v>13</v>
      </c>
      <c r="EB491" s="19" t="s">
        <v>69</v>
      </c>
      <c r="EC491" s="12">
        <f>EA491*1.1</f>
        <v>14.3</v>
      </c>
      <c r="ED491" s="12"/>
      <c r="EE491" s="21"/>
      <c r="EF491" s="19" t="s">
        <v>119</v>
      </c>
      <c r="EG491" s="347" t="s">
        <v>769</v>
      </c>
      <c r="EJ491" s="350">
        <f>SUM($F$1628)</f>
        <v>10</v>
      </c>
      <c r="EK491" s="19" t="s">
        <v>69</v>
      </c>
      <c r="EL491" s="12">
        <f>EJ491*1.1</f>
        <v>11</v>
      </c>
      <c r="EM491" s="12"/>
      <c r="EN491" s="21"/>
      <c r="EO491" s="19" t="s">
        <v>119</v>
      </c>
      <c r="EP491" s="347" t="s">
        <v>661</v>
      </c>
      <c r="ES491" s="350">
        <f>SUM($F$1683)</f>
        <v>0</v>
      </c>
      <c r="ET491" s="19" t="s">
        <v>69</v>
      </c>
      <c r="EU491" s="12">
        <f>ES491*1.1</f>
        <v>0</v>
      </c>
      <c r="EV491" s="12"/>
      <c r="EW491" s="21"/>
      <c r="EX491" s="19" t="s">
        <v>119</v>
      </c>
      <c r="EY491" s="368" t="s">
        <v>1155</v>
      </c>
      <c r="FB491" s="350">
        <f>SUM($F$1453)</f>
        <v>7</v>
      </c>
      <c r="FC491" s="19" t="s">
        <v>69</v>
      </c>
      <c r="FD491" s="12">
        <f>FB491*1.1</f>
        <v>7.7000000000000011</v>
      </c>
      <c r="FE491" s="12"/>
      <c r="FF491" s="21"/>
      <c r="FG491" s="19" t="s">
        <v>119</v>
      </c>
      <c r="FH491" s="347" t="s">
        <v>1869</v>
      </c>
      <c r="FK491" s="350">
        <f>SUM($F$1569)</f>
        <v>43</v>
      </c>
      <c r="FL491" s="19" t="s">
        <v>69</v>
      </c>
      <c r="FM491" s="12">
        <f>FK491*1.1</f>
        <v>47.300000000000004</v>
      </c>
      <c r="FN491" s="12"/>
      <c r="FO491" s="21"/>
      <c r="FP491" s="19" t="s">
        <v>119</v>
      </c>
      <c r="FQ491" s="347" t="s">
        <v>1706</v>
      </c>
      <c r="FT491" s="350">
        <f>SUM($F$1763)</f>
        <v>0</v>
      </c>
      <c r="FU491" s="19" t="s">
        <v>69</v>
      </c>
      <c r="FV491" s="12">
        <f>FT491*1.1</f>
        <v>0</v>
      </c>
      <c r="FW491" s="12"/>
      <c r="FX491" s="21"/>
      <c r="FY491" s="19" t="s">
        <v>119</v>
      </c>
      <c r="FZ491" s="347" t="s">
        <v>823</v>
      </c>
      <c r="GC491" s="350">
        <f>SUM($F$1336)</f>
        <v>1</v>
      </c>
      <c r="GD491" s="19" t="s">
        <v>69</v>
      </c>
      <c r="GE491" s="12">
        <f>GC491*1.1</f>
        <v>1.1000000000000001</v>
      </c>
      <c r="GF491" s="12"/>
      <c r="GG491" s="21"/>
      <c r="GH491" s="19" t="s">
        <v>119</v>
      </c>
      <c r="GI491" s="347" t="s">
        <v>909</v>
      </c>
      <c r="GL491" s="350">
        <f>SUM($F$574)</f>
        <v>0</v>
      </c>
      <c r="GM491" s="19" t="s">
        <v>69</v>
      </c>
      <c r="GN491" s="12">
        <f>GL491*1.1</f>
        <v>0</v>
      </c>
      <c r="GO491" s="12"/>
      <c r="GP491" s="21"/>
      <c r="GQ491" s="19" t="s">
        <v>119</v>
      </c>
      <c r="GR491" s="347" t="s">
        <v>1445</v>
      </c>
      <c r="GU491" s="350">
        <f>SUM($F$1772)</f>
        <v>100</v>
      </c>
      <c r="GV491" s="19" t="s">
        <v>69</v>
      </c>
      <c r="GW491" s="12">
        <f>GU491*1.1</f>
        <v>110.00000000000001</v>
      </c>
      <c r="GX491" s="12"/>
      <c r="GY491" s="21"/>
      <c r="GZ491" s="19" t="s">
        <v>119</v>
      </c>
      <c r="HA491" s="347" t="s">
        <v>1183</v>
      </c>
      <c r="HD491" s="350">
        <f>SUM($F$1431)</f>
        <v>4</v>
      </c>
      <c r="HE491" s="19" t="s">
        <v>69</v>
      </c>
      <c r="HF491" s="12">
        <f>HD491*1.1</f>
        <v>4.4000000000000004</v>
      </c>
      <c r="HG491" s="12"/>
      <c r="HH491" s="21"/>
      <c r="HI491" s="19" t="s">
        <v>119</v>
      </c>
      <c r="HJ491" s="347" t="s">
        <v>1274</v>
      </c>
      <c r="HM491" s="350">
        <f>SUM($F$1443)</f>
        <v>3</v>
      </c>
      <c r="HN491" s="19" t="s">
        <v>69</v>
      </c>
      <c r="HO491" s="12">
        <f>HM491*1.1</f>
        <v>3.3000000000000003</v>
      </c>
      <c r="HP491" s="12"/>
      <c r="HQ491" s="21"/>
      <c r="HR491" s="19" t="s">
        <v>119</v>
      </c>
      <c r="HS491" s="347" t="s">
        <v>653</v>
      </c>
      <c r="HV491" s="350">
        <f>SUM($F$1014)</f>
        <v>0</v>
      </c>
      <c r="HW491" s="19" t="s">
        <v>69</v>
      </c>
      <c r="HX491" s="12">
        <f>HV491*1.1</f>
        <v>0</v>
      </c>
      <c r="HY491" s="12"/>
      <c r="HZ491" s="21"/>
      <c r="IA491" s="19" t="s">
        <v>119</v>
      </c>
      <c r="IB491" s="347" t="s">
        <v>1468</v>
      </c>
      <c r="IE491" s="350">
        <f>SUM($F$1513)</f>
        <v>0</v>
      </c>
      <c r="IF491" s="19" t="s">
        <v>69</v>
      </c>
      <c r="IG491" s="12">
        <f>IE491*1.1</f>
        <v>0</v>
      </c>
      <c r="IH491" s="12"/>
      <c r="II491" s="21"/>
      <c r="IJ491" s="19" t="s">
        <v>119</v>
      </c>
      <c r="IK491" s="347" t="s">
        <v>800</v>
      </c>
      <c r="IN491" s="350">
        <f>SUM($F$1619)</f>
        <v>17</v>
      </c>
      <c r="IO491" s="19" t="s">
        <v>69</v>
      </c>
      <c r="IP491" s="12">
        <f>IN491*1.1</f>
        <v>18.700000000000003</v>
      </c>
      <c r="IQ491" s="12"/>
      <c r="IR491" s="21"/>
      <c r="IS491" s="19" t="s">
        <v>119</v>
      </c>
      <c r="IT491" s="325" t="s">
        <v>189</v>
      </c>
      <c r="IW491" s="364" t="s">
        <v>189</v>
      </c>
      <c r="IX491" s="19" t="s">
        <v>69</v>
      </c>
      <c r="IY491" s="364" t="s">
        <v>189</v>
      </c>
      <c r="IZ491" s="12"/>
      <c r="JA491" s="21"/>
      <c r="JB491" s="19" t="s">
        <v>119</v>
      </c>
      <c r="JC491" s="347" t="s">
        <v>823</v>
      </c>
      <c r="JF491" s="350">
        <f>SUM($F$1336)</f>
        <v>1</v>
      </c>
      <c r="JG491" s="19" t="s">
        <v>69</v>
      </c>
      <c r="JH491" s="12">
        <f>JF491*1.1</f>
        <v>1.1000000000000001</v>
      </c>
      <c r="JI491" s="12"/>
      <c r="JJ491" s="21"/>
      <c r="JK491" s="19" t="s">
        <v>119</v>
      </c>
      <c r="JL491" s="347" t="s">
        <v>1850</v>
      </c>
      <c r="JO491" s="350">
        <f>SUM($F$1318)</f>
        <v>1</v>
      </c>
      <c r="JP491" s="19" t="s">
        <v>69</v>
      </c>
      <c r="JQ491" s="12">
        <f>JO491*1.1</f>
        <v>1.1000000000000001</v>
      </c>
      <c r="JR491" s="12"/>
      <c r="JS491" s="21"/>
      <c r="JT491" s="19" t="s">
        <v>119</v>
      </c>
      <c r="JU491" s="347" t="s">
        <v>661</v>
      </c>
      <c r="JX491" s="350">
        <f>SUM($F$1683)</f>
        <v>0</v>
      </c>
      <c r="JY491" s="19" t="s">
        <v>69</v>
      </c>
      <c r="JZ491" s="12">
        <f>JX491*1.1</f>
        <v>0</v>
      </c>
      <c r="KA491" s="12"/>
      <c r="KB491" s="21"/>
      <c r="KC491" s="19" t="s">
        <v>119</v>
      </c>
      <c r="KD491" s="347" t="s">
        <v>723</v>
      </c>
      <c r="KG491" s="350">
        <f>SUM($F$849)</f>
        <v>28</v>
      </c>
      <c r="KH491" s="19" t="s">
        <v>69</v>
      </c>
      <c r="KI491" s="12">
        <f>KG491*1.1</f>
        <v>30.800000000000004</v>
      </c>
      <c r="KJ491" s="12"/>
      <c r="KK491" s="21"/>
      <c r="KL491" s="19" t="s">
        <v>119</v>
      </c>
      <c r="KM491" s="347" t="s">
        <v>1488</v>
      </c>
      <c r="KP491" s="350">
        <f>SUM($F$1206)</f>
        <v>0</v>
      </c>
      <c r="KQ491" s="19" t="s">
        <v>69</v>
      </c>
      <c r="KR491" s="12">
        <f>KP491*1.1</f>
        <v>0</v>
      </c>
      <c r="KS491" s="12"/>
      <c r="KT491" s="21"/>
      <c r="KU491" s="19" t="s">
        <v>119</v>
      </c>
      <c r="KV491" s="347" t="s">
        <v>1100</v>
      </c>
      <c r="KY491" s="350">
        <f>SUM($F$1240)</f>
        <v>63</v>
      </c>
      <c r="KZ491" s="19" t="s">
        <v>69</v>
      </c>
      <c r="LA491" s="12">
        <f>KY491*1.1</f>
        <v>69.300000000000011</v>
      </c>
      <c r="LB491" s="12"/>
      <c r="LC491" s="21"/>
      <c r="LD491" s="19" t="s">
        <v>119</v>
      </c>
      <c r="LE491" s="347" t="s">
        <v>1429</v>
      </c>
      <c r="LH491" s="350">
        <f>SUM($F$1126)</f>
        <v>3</v>
      </c>
      <c r="LI491" s="19" t="s">
        <v>69</v>
      </c>
      <c r="LJ491" s="12">
        <f>LH491*1.1</f>
        <v>3.3000000000000003</v>
      </c>
      <c r="LK491" s="12"/>
      <c r="LL491" s="21"/>
      <c r="LM491" s="19" t="s">
        <v>119</v>
      </c>
      <c r="LN491" s="347" t="s">
        <v>1828</v>
      </c>
      <c r="LQ491" s="350">
        <f>SUM($F$1160)</f>
        <v>83</v>
      </c>
      <c r="LR491" s="19" t="s">
        <v>69</v>
      </c>
      <c r="LS491" s="12">
        <f>LQ491*1.1</f>
        <v>91.300000000000011</v>
      </c>
      <c r="LT491" s="12"/>
      <c r="LU491" s="21"/>
      <c r="LV491" s="19" t="s">
        <v>119</v>
      </c>
      <c r="LW491" s="347" t="s">
        <v>1894</v>
      </c>
      <c r="LZ491" s="350">
        <f>SUM($F$847)</f>
        <v>0</v>
      </c>
      <c r="MA491" s="19" t="s">
        <v>69</v>
      </c>
      <c r="MB491" s="12">
        <f>LZ491*1.1</f>
        <v>0</v>
      </c>
      <c r="MC491" s="12"/>
      <c r="MD491" s="21"/>
      <c r="ME491" s="19" t="s">
        <v>119</v>
      </c>
      <c r="MF491" s="347" t="s">
        <v>805</v>
      </c>
      <c r="MI491" s="350">
        <f>SUM($F$915)</f>
        <v>15</v>
      </c>
      <c r="MJ491" s="19" t="s">
        <v>69</v>
      </c>
      <c r="MK491" s="12">
        <f>MI491*1.1</f>
        <v>16.5</v>
      </c>
      <c r="ML491" s="12"/>
      <c r="MM491" s="21"/>
      <c r="MN491" s="19" t="s">
        <v>119</v>
      </c>
      <c r="MO491" s="347" t="s">
        <v>1155</v>
      </c>
      <c r="MR491" s="350">
        <f>SUM($F$1453)</f>
        <v>7</v>
      </c>
      <c r="MS491" s="19" t="s">
        <v>69</v>
      </c>
      <c r="MT491" s="12">
        <f>MR491*1.1</f>
        <v>7.7000000000000011</v>
      </c>
      <c r="MU491" s="12"/>
      <c r="MV491" s="21"/>
      <c r="MW491" s="19" t="s">
        <v>119</v>
      </c>
      <c r="MX491" s="347" t="s">
        <v>823</v>
      </c>
      <c r="NA491" s="350">
        <f>SUM($F$1336)</f>
        <v>1</v>
      </c>
      <c r="NB491" s="19" t="s">
        <v>69</v>
      </c>
      <c r="NC491" s="12">
        <f>NA491*1.1</f>
        <v>1.1000000000000001</v>
      </c>
      <c r="ND491" s="12"/>
      <c r="NE491" s="21"/>
      <c r="NF491" s="19" t="s">
        <v>119</v>
      </c>
      <c r="NG491" s="347" t="s">
        <v>1073</v>
      </c>
      <c r="NJ491" s="350">
        <f>SUM($F$854)</f>
        <v>62</v>
      </c>
      <c r="NK491" s="19" t="s">
        <v>69</v>
      </c>
      <c r="NL491" s="12">
        <f>NJ491*1.1</f>
        <v>68.2</v>
      </c>
      <c r="NM491" s="12"/>
      <c r="NN491" s="21"/>
      <c r="NO491" s="19" t="s">
        <v>119</v>
      </c>
      <c r="NP491" s="347" t="s">
        <v>841</v>
      </c>
      <c r="NS491" s="350">
        <f>SUM($F$1380)</f>
        <v>0</v>
      </c>
      <c r="NT491" s="19" t="s">
        <v>69</v>
      </c>
      <c r="NU491" s="12">
        <f>NS491*1.1</f>
        <v>0</v>
      </c>
      <c r="NV491" s="12"/>
      <c r="NW491" s="21"/>
      <c r="NX491" s="19" t="s">
        <v>119</v>
      </c>
      <c r="NY491" s="347" t="s">
        <v>1782</v>
      </c>
      <c r="OB491" s="350">
        <f>SUM($F$1483)</f>
        <v>36</v>
      </c>
      <c r="OC491" s="19" t="s">
        <v>69</v>
      </c>
      <c r="OD491" s="12">
        <f>OB491*1.1</f>
        <v>39.6</v>
      </c>
      <c r="OE491" s="12"/>
      <c r="OF491" s="21"/>
      <c r="OG491" s="19" t="s">
        <v>119</v>
      </c>
      <c r="OH491" s="347" t="s">
        <v>882</v>
      </c>
      <c r="OK491" s="350">
        <f>SUM($F$1018)</f>
        <v>27</v>
      </c>
      <c r="OL491" s="19" t="s">
        <v>69</v>
      </c>
      <c r="OM491" s="12">
        <f>OK491*1.1</f>
        <v>29.700000000000003</v>
      </c>
      <c r="ON491" s="12"/>
      <c r="OO491" s="21"/>
      <c r="OP491" s="19" t="s">
        <v>119</v>
      </c>
      <c r="OQ491" s="347" t="s">
        <v>769</v>
      </c>
      <c r="OT491" s="350">
        <f>SUM($F$1628)</f>
        <v>10</v>
      </c>
      <c r="OU491" s="19" t="s">
        <v>69</v>
      </c>
      <c r="OV491" s="12">
        <f>OT491*1.1</f>
        <v>11</v>
      </c>
      <c r="OW491" s="12"/>
      <c r="OX491" s="21"/>
      <c r="OY491" s="19" t="s">
        <v>119</v>
      </c>
      <c r="OZ491" s="347" t="s">
        <v>1828</v>
      </c>
      <c r="PC491" s="350">
        <f>SUM($F$1160)</f>
        <v>83</v>
      </c>
      <c r="PD491" s="19" t="s">
        <v>69</v>
      </c>
      <c r="PE491" s="12">
        <f>PC491*1.1</f>
        <v>91.300000000000011</v>
      </c>
      <c r="PF491" s="12"/>
      <c r="PG491" s="21"/>
      <c r="PH491" s="19" t="s">
        <v>119</v>
      </c>
      <c r="PI491" s="347" t="s">
        <v>1828</v>
      </c>
      <c r="PL491" s="350">
        <f>SUM($F$1160)</f>
        <v>83</v>
      </c>
      <c r="PM491" s="19" t="s">
        <v>69</v>
      </c>
      <c r="PN491" s="12">
        <f>PL491*1.1</f>
        <v>91.300000000000011</v>
      </c>
      <c r="PO491" s="12"/>
      <c r="PP491" s="21"/>
      <c r="PQ491" s="19" t="s">
        <v>119</v>
      </c>
      <c r="PR491" s="347" t="s">
        <v>661</v>
      </c>
      <c r="PU491" s="350">
        <f>SUM($F$1683)</f>
        <v>0</v>
      </c>
      <c r="PV491" s="19" t="s">
        <v>69</v>
      </c>
      <c r="PW491" s="12">
        <f>PU491*1.1</f>
        <v>0</v>
      </c>
      <c r="PX491" s="12"/>
      <c r="PY491" s="21"/>
      <c r="PZ491" s="19" t="s">
        <v>119</v>
      </c>
      <c r="QA491" s="325" t="s">
        <v>189</v>
      </c>
      <c r="QD491" s="364" t="s">
        <v>189</v>
      </c>
      <c r="QE491" s="19" t="s">
        <v>69</v>
      </c>
      <c r="QF491" s="364" t="s">
        <v>189</v>
      </c>
      <c r="QG491" s="12"/>
      <c r="QH491" s="21"/>
      <c r="QI491" s="19" t="s">
        <v>119</v>
      </c>
      <c r="QJ491" s="347" t="s">
        <v>661</v>
      </c>
      <c r="QM491" s="350">
        <f>SUM($F$1683)</f>
        <v>0</v>
      </c>
      <c r="QN491" s="19" t="s">
        <v>69</v>
      </c>
      <c r="QO491" s="12">
        <f>QM491*1.1</f>
        <v>0</v>
      </c>
      <c r="QP491" s="12"/>
      <c r="QQ491" s="21"/>
      <c r="QR491" s="19" t="s">
        <v>119</v>
      </c>
      <c r="QS491" s="368" t="s">
        <v>879</v>
      </c>
      <c r="QV491" s="350">
        <f>SUM($F$653)</f>
        <v>13</v>
      </c>
      <c r="QW491" s="19" t="s">
        <v>69</v>
      </c>
      <c r="QX491" s="12">
        <f>QV491*1.1</f>
        <v>14.3</v>
      </c>
      <c r="QY491" s="12"/>
      <c r="QZ491" s="21"/>
      <c r="RA491" s="19" t="s">
        <v>119</v>
      </c>
      <c r="RB491" s="347" t="s">
        <v>786</v>
      </c>
      <c r="RE491" s="350">
        <f>SUM($F$679)</f>
        <v>100</v>
      </c>
      <c r="RF491" s="19" t="s">
        <v>69</v>
      </c>
      <c r="RG491" s="12">
        <f>RE491*1.1</f>
        <v>110.00000000000001</v>
      </c>
      <c r="RH491" s="12"/>
      <c r="RI491" s="21"/>
      <c r="RJ491" s="19" t="s">
        <v>119</v>
      </c>
      <c r="RK491" s="347" t="s">
        <v>1161</v>
      </c>
      <c r="RN491" s="350">
        <f>SUM($F$1390)</f>
        <v>4</v>
      </c>
      <c r="RO491" s="19" t="s">
        <v>69</v>
      </c>
      <c r="RP491" s="12">
        <f>RN491*1.1</f>
        <v>4.4000000000000004</v>
      </c>
      <c r="RQ491" s="12"/>
      <c r="RR491" s="21"/>
      <c r="RS491" s="19" t="s">
        <v>119</v>
      </c>
      <c r="RT491" s="325" t="s">
        <v>189</v>
      </c>
      <c r="RW491" s="364" t="s">
        <v>189</v>
      </c>
      <c r="RX491" s="19" t="s">
        <v>69</v>
      </c>
      <c r="RY491" s="364" t="s">
        <v>189</v>
      </c>
      <c r="SA491" s="316"/>
      <c r="SB491" s="19" t="s">
        <v>119</v>
      </c>
      <c r="SC491" s="325" t="s">
        <v>189</v>
      </c>
      <c r="SF491" s="364" t="s">
        <v>189</v>
      </c>
      <c r="SG491" s="19" t="s">
        <v>69</v>
      </c>
      <c r="SH491" s="364" t="s">
        <v>189</v>
      </c>
      <c r="SJ491" s="316"/>
      <c r="SK491" s="19" t="s">
        <v>119</v>
      </c>
      <c r="SL491" s="325" t="s">
        <v>189</v>
      </c>
      <c r="SO491" s="364" t="s">
        <v>189</v>
      </c>
      <c r="SP491" s="19" t="s">
        <v>69</v>
      </c>
      <c r="SQ491" s="364" t="s">
        <v>189</v>
      </c>
      <c r="SS491" s="316"/>
      <c r="ST491" s="19" t="s">
        <v>119</v>
      </c>
      <c r="SU491" s="325" t="s">
        <v>189</v>
      </c>
      <c r="SX491" s="364" t="s">
        <v>189</v>
      </c>
      <c r="SY491" s="19" t="s">
        <v>69</v>
      </c>
      <c r="SZ491" s="364" t="s">
        <v>189</v>
      </c>
      <c r="TB491" s="316"/>
      <c r="TC491" s="19" t="s">
        <v>119</v>
      </c>
      <c r="TD491" s="347" t="s">
        <v>1773</v>
      </c>
      <c r="TG491" s="350">
        <f>SUM($F$1028)</f>
        <v>0</v>
      </c>
      <c r="TH491" s="19" t="s">
        <v>69</v>
      </c>
      <c r="TI491" s="12">
        <f>TG491*1.1</f>
        <v>0</v>
      </c>
      <c r="TK491" s="316"/>
      <c r="TL491" s="19" t="s">
        <v>119</v>
      </c>
      <c r="TM491" s="347" t="s">
        <v>805</v>
      </c>
      <c r="TP491" s="350">
        <f>SUM($F$915)</f>
        <v>15</v>
      </c>
      <c r="TQ491" s="19" t="s">
        <v>69</v>
      </c>
      <c r="TR491" s="12">
        <f>TP491*1.1</f>
        <v>16.5</v>
      </c>
      <c r="TT491" s="316"/>
      <c r="TU491" s="19" t="s">
        <v>119</v>
      </c>
      <c r="TV491" s="347" t="s">
        <v>1488</v>
      </c>
      <c r="TY491" s="350">
        <f>SUM($F$1206)</f>
        <v>0</v>
      </c>
      <c r="TZ491" s="19" t="s">
        <v>69</v>
      </c>
      <c r="UA491" s="12">
        <f>TY491*1.1</f>
        <v>0</v>
      </c>
      <c r="UC491" s="316"/>
      <c r="UD491" s="19" t="s">
        <v>119</v>
      </c>
      <c r="UE491" s="361" t="s">
        <v>687</v>
      </c>
      <c r="UH491" s="350">
        <f>SUM($F$647)</f>
        <v>50</v>
      </c>
      <c r="UI491" s="19" t="s">
        <v>69</v>
      </c>
      <c r="UJ491" s="12">
        <f>UH491*1.1</f>
        <v>55.000000000000007</v>
      </c>
      <c r="UL491" s="316"/>
      <c r="UM491" s="19" t="s">
        <v>119</v>
      </c>
      <c r="UN491" s="358" t="s">
        <v>1407</v>
      </c>
      <c r="UQ491" s="350">
        <f>SUM($F$1746)</f>
        <v>3</v>
      </c>
      <c r="UR491" s="19" t="s">
        <v>69</v>
      </c>
      <c r="US491" s="12">
        <f>UQ491*1.1</f>
        <v>3.3000000000000003</v>
      </c>
      <c r="UU491" s="316"/>
      <c r="UV491" s="19" t="s">
        <v>119</v>
      </c>
      <c r="UW491" s="347" t="s">
        <v>1488</v>
      </c>
      <c r="UZ491" s="350">
        <f>SUM($F$1206)</f>
        <v>0</v>
      </c>
      <c r="VA491" s="19" t="s">
        <v>69</v>
      </c>
      <c r="VB491" s="12">
        <f>UZ491*1.1</f>
        <v>0</v>
      </c>
      <c r="VD491" s="316"/>
      <c r="VE491" s="19" t="s">
        <v>119</v>
      </c>
      <c r="VF491" s="347" t="s">
        <v>1411</v>
      </c>
      <c r="VI491" s="350">
        <f>SUM($F$690)</f>
        <v>0</v>
      </c>
      <c r="VJ491" s="19" t="s">
        <v>69</v>
      </c>
      <c r="VK491" s="12">
        <f>VI491*1.1</f>
        <v>0</v>
      </c>
      <c r="VM491" s="316"/>
      <c r="VN491" s="19" t="s">
        <v>119</v>
      </c>
      <c r="VO491" s="325" t="s">
        <v>1869</v>
      </c>
      <c r="VR491" s="350">
        <f>SUM($F$1569)</f>
        <v>43</v>
      </c>
      <c r="VS491" s="19" t="s">
        <v>69</v>
      </c>
      <c r="VT491" s="12">
        <f>VR491*1.1</f>
        <v>47.300000000000004</v>
      </c>
      <c r="VV491" s="316"/>
      <c r="VW491" s="19" t="s">
        <v>119</v>
      </c>
      <c r="VX491" s="347" t="s">
        <v>1846</v>
      </c>
      <c r="WA491" s="350">
        <f>SUM($F$1662)</f>
        <v>0</v>
      </c>
      <c r="WB491" s="19" t="s">
        <v>69</v>
      </c>
      <c r="WC491" s="12">
        <f>WA491*1.1</f>
        <v>0</v>
      </c>
      <c r="WE491" s="316"/>
      <c r="WF491" s="19" t="s">
        <v>119</v>
      </c>
      <c r="WG491" s="347" t="s">
        <v>1459</v>
      </c>
      <c r="WJ491" s="350">
        <f>SUM($F$1309)</f>
        <v>35</v>
      </c>
      <c r="WK491" s="19" t="s">
        <v>69</v>
      </c>
      <c r="WL491" s="12">
        <f>WJ491*1.1</f>
        <v>38.5</v>
      </c>
      <c r="WN491" s="316"/>
      <c r="WO491" s="19" t="s">
        <v>119</v>
      </c>
      <c r="WP491" s="347" t="s">
        <v>661</v>
      </c>
      <c r="WS491" s="350">
        <f>SUM($F$1683)</f>
        <v>0</v>
      </c>
      <c r="WT491" s="19" t="s">
        <v>69</v>
      </c>
      <c r="WU491" s="12">
        <f>WS491*1.1</f>
        <v>0</v>
      </c>
      <c r="WW491" s="316"/>
      <c r="WX491" s="19" t="s">
        <v>119</v>
      </c>
      <c r="WY491" s="347" t="s">
        <v>882</v>
      </c>
      <c r="XB491" s="350">
        <f>SUM($F$1018)</f>
        <v>27</v>
      </c>
      <c r="XC491" s="19" t="s">
        <v>69</v>
      </c>
      <c r="XD491" s="12">
        <f>XB491*1.1</f>
        <v>29.700000000000003</v>
      </c>
      <c r="XF491" s="316"/>
      <c r="XG491" s="19" t="s">
        <v>119</v>
      </c>
      <c r="XH491" s="347" t="s">
        <v>1146</v>
      </c>
      <c r="XK491" s="350">
        <f>SUM($F$610)</f>
        <v>14</v>
      </c>
      <c r="XL491" s="19" t="s">
        <v>69</v>
      </c>
      <c r="XM491" s="12">
        <f>XK491*1.1</f>
        <v>15.400000000000002</v>
      </c>
      <c r="XO491" s="316"/>
      <c r="XP491" s="19" t="s">
        <v>119</v>
      </c>
      <c r="XQ491" s="325" t="s">
        <v>1802</v>
      </c>
      <c r="XT491" s="350">
        <f>SUM($F$513)</f>
        <v>9</v>
      </c>
      <c r="XU491" s="19" t="s">
        <v>69</v>
      </c>
      <c r="XV491" s="12">
        <f>XT491*1.1</f>
        <v>9.9</v>
      </c>
      <c r="XX491" s="316"/>
      <c r="XY491" s="19" t="s">
        <v>119</v>
      </c>
      <c r="XZ491" s="347" t="s">
        <v>1438</v>
      </c>
      <c r="YC491" s="350">
        <f>SUM($F$805)</f>
        <v>9</v>
      </c>
      <c r="YD491" s="19" t="s">
        <v>69</v>
      </c>
      <c r="YE491" s="12">
        <f>YC491*1.1</f>
        <v>9.9</v>
      </c>
      <c r="YG491" s="316"/>
      <c r="YH491" s="19" t="s">
        <v>119</v>
      </c>
      <c r="YI491" s="366" t="s">
        <v>577</v>
      </c>
      <c r="YL491" s="350">
        <f>SUM($F$1464)</f>
        <v>132</v>
      </c>
      <c r="YM491" s="19" t="s">
        <v>69</v>
      </c>
      <c r="YN491" s="12">
        <f>YL491*1.1</f>
        <v>145.20000000000002</v>
      </c>
      <c r="YP491" s="316"/>
      <c r="YQ491" s="19" t="s">
        <v>119</v>
      </c>
      <c r="YR491" s="347" t="s">
        <v>882</v>
      </c>
      <c r="YU491" s="350">
        <f>SUM($F$1018)</f>
        <v>27</v>
      </c>
      <c r="YV491" s="19" t="s">
        <v>69</v>
      </c>
      <c r="YW491" s="12">
        <f>YU491*1.1</f>
        <v>29.700000000000003</v>
      </c>
      <c r="YY491" s="316"/>
      <c r="YZ491" s="19" t="s">
        <v>119</v>
      </c>
      <c r="ZA491" s="347" t="s">
        <v>1916</v>
      </c>
      <c r="ZD491" s="350">
        <f>SUM($F$1730)</f>
        <v>0</v>
      </c>
      <c r="ZE491" s="19" t="s">
        <v>69</v>
      </c>
      <c r="ZF491" s="12">
        <f>ZD491*1.1</f>
        <v>0</v>
      </c>
      <c r="ZH491" s="316"/>
      <c r="ZI491" s="19" t="s">
        <v>119</v>
      </c>
      <c r="ZJ491" s="347" t="s">
        <v>944</v>
      </c>
      <c r="ZM491" s="350">
        <f>SUM($F$721)</f>
        <v>61</v>
      </c>
      <c r="ZN491" s="19" t="s">
        <v>69</v>
      </c>
      <c r="ZO491" s="12">
        <f>ZM491*1.1</f>
        <v>67.100000000000009</v>
      </c>
      <c r="ZQ491" s="316"/>
      <c r="ZR491" s="19" t="s">
        <v>119</v>
      </c>
      <c r="ZS491" s="347" t="s">
        <v>1438</v>
      </c>
      <c r="ZV491" s="350">
        <f>SUM($F$805)</f>
        <v>9</v>
      </c>
      <c r="ZW491" s="19" t="s">
        <v>69</v>
      </c>
      <c r="ZX491" s="12">
        <f>ZV491*1.1</f>
        <v>9.9</v>
      </c>
      <c r="ZZ491" s="316"/>
      <c r="AAA491" s="394"/>
      <c r="AAB491" s="341"/>
      <c r="AAC491" s="395"/>
      <c r="AAD491" s="395"/>
      <c r="AAE491" s="396"/>
      <c r="AAF491" s="394"/>
      <c r="AAG491" s="267"/>
      <c r="AAH491" s="395"/>
      <c r="AAI491" s="395"/>
      <c r="AAJ491" s="394"/>
      <c r="AAK491" s="341"/>
      <c r="AAL491" s="395"/>
      <c r="AAM491" s="395"/>
      <c r="AAN491" s="396"/>
      <c r="AAO491" s="394"/>
      <c r="AAP491" s="267"/>
      <c r="AAQ491" s="395"/>
      <c r="AAR491" s="395"/>
      <c r="AAS491" s="394"/>
      <c r="AAT491" s="341"/>
      <c r="AAU491" s="395"/>
      <c r="AAV491" s="395"/>
      <c r="AAW491" s="396"/>
      <c r="AAX491" s="394"/>
      <c r="AAY491" s="267"/>
      <c r="AAZ491" s="395"/>
      <c r="ABA491" s="395"/>
      <c r="ABB491" s="394"/>
      <c r="ABC491" s="341"/>
      <c r="ABD491" s="395"/>
      <c r="ABE491" s="395"/>
      <c r="ABF491" s="396"/>
      <c r="ABG491" s="394"/>
      <c r="ABH491" s="267"/>
      <c r="ABI491" s="395"/>
      <c r="ABJ491" s="395"/>
      <c r="ABK491" s="394"/>
      <c r="ABL491" s="341"/>
      <c r="ABM491" s="395"/>
      <c r="ABN491" s="395"/>
      <c r="ABO491" s="396"/>
      <c r="ABP491" s="394"/>
      <c r="ABQ491" s="267"/>
      <c r="ABR491" s="395"/>
      <c r="ABS491" s="395"/>
      <c r="ABT491" s="394"/>
      <c r="ABU491" s="341"/>
      <c r="ABV491" s="395"/>
      <c r="ABW491" s="395"/>
      <c r="ABX491" s="396"/>
      <c r="ABY491" s="394"/>
      <c r="ABZ491" s="267"/>
      <c r="ACA491" s="395"/>
      <c r="ACB491" s="395"/>
      <c r="ACC491" s="394"/>
      <c r="ACD491" s="341"/>
      <c r="ACE491" s="395"/>
      <c r="ACF491" s="395"/>
      <c r="ACG491" s="396"/>
      <c r="ACH491" s="394"/>
      <c r="ACI491" s="267"/>
      <c r="ACJ491" s="395"/>
      <c r="ACK491" s="395"/>
      <c r="ACL491" s="394"/>
      <c r="ACM491" s="341"/>
      <c r="ACN491" s="395"/>
      <c r="ACO491" s="395"/>
      <c r="ACP491" s="396"/>
      <c r="ACQ491" s="394"/>
      <c r="ACR491" s="267"/>
      <c r="ACS491" s="395"/>
      <c r="ACT491" s="395"/>
      <c r="ACU491" s="394"/>
      <c r="ACV491" s="341"/>
      <c r="ACW491" s="395"/>
      <c r="ACX491" s="395"/>
      <c r="ACY491" s="396"/>
      <c r="ACZ491" s="394"/>
      <c r="ADA491" s="267"/>
      <c r="ADB491" s="395"/>
      <c r="ADC491" s="395"/>
      <c r="ADD491" s="394"/>
      <c r="ADE491" s="341"/>
      <c r="ADF491" s="395"/>
      <c r="ADG491" s="395"/>
      <c r="ADH491" s="396"/>
      <c r="ADI491" s="394"/>
      <c r="ADJ491" s="267"/>
      <c r="ADK491" s="395"/>
      <c r="ADL491" s="395"/>
      <c r="ADM491" s="394"/>
      <c r="ADN491" s="341"/>
      <c r="ADO491" s="395"/>
      <c r="ADP491" s="395"/>
      <c r="ADQ491" s="396"/>
      <c r="ADR491" s="394"/>
      <c r="ADS491" s="267"/>
      <c r="ADT491" s="395"/>
      <c r="ADU491" s="395"/>
      <c r="ADV491" s="394"/>
      <c r="ADW491" s="341"/>
      <c r="ADX491" s="395"/>
      <c r="ADY491" s="395"/>
      <c r="ADZ491" s="396"/>
      <c r="AEA491" s="394"/>
      <c r="AEB491" s="267"/>
      <c r="AEC491" s="395"/>
      <c r="AED491" s="395"/>
    </row>
    <row r="492" spans="1:810" s="20" customFormat="1" ht="15">
      <c r="A492" s="19"/>
      <c r="B492" s="348"/>
      <c r="D492" s="19"/>
      <c r="E492" s="19"/>
      <c r="F492" s="19"/>
      <c r="G492" s="12"/>
      <c r="H492" s="12">
        <f>SUM(G487:G491)</f>
        <v>234.4</v>
      </c>
      <c r="I492" s="21"/>
      <c r="J492" s="19"/>
      <c r="K492" s="348"/>
      <c r="N492" s="19"/>
      <c r="O492" s="19"/>
      <c r="P492" s="12"/>
      <c r="Q492" s="12">
        <f>SUM(P487:P491)</f>
        <v>252.6</v>
      </c>
      <c r="R492" s="21"/>
      <c r="S492" s="19"/>
      <c r="T492" s="348"/>
      <c r="W492" s="19"/>
      <c r="X492" s="19"/>
      <c r="Y492" s="12"/>
      <c r="Z492" s="12">
        <f>SUM(Y487:Y491)</f>
        <v>283.79999999999995</v>
      </c>
      <c r="AA492" s="21"/>
      <c r="AB492" s="19"/>
      <c r="AC492" s="348"/>
      <c r="AF492" s="19"/>
      <c r="AG492" s="19"/>
      <c r="AH492" s="12"/>
      <c r="AI492" s="12">
        <f>SUM(AH487:AH491)</f>
        <v>341.1</v>
      </c>
      <c r="AJ492" s="21"/>
      <c r="AK492" s="19"/>
      <c r="AL492" s="348"/>
      <c r="AO492" s="19"/>
      <c r="AP492" s="19"/>
      <c r="AQ492" s="12"/>
      <c r="AR492" s="12">
        <f>SUM(AQ487:AQ491)</f>
        <v>423.6</v>
      </c>
      <c r="AS492" s="21"/>
      <c r="AT492" s="19"/>
      <c r="AU492" s="348"/>
      <c r="AW492" s="20" t="s">
        <v>2595</v>
      </c>
      <c r="AX492" s="19"/>
      <c r="AY492" s="19"/>
      <c r="AZ492" s="12"/>
      <c r="BA492" s="12">
        <f>SUM(AZ487:AZ491)</f>
        <v>326.39999999999992</v>
      </c>
      <c r="BB492" s="21"/>
      <c r="BC492" s="19"/>
      <c r="BD492" s="116"/>
      <c r="BG492" s="19"/>
      <c r="BH492" s="19"/>
      <c r="BI492" s="12"/>
      <c r="BJ492" s="12">
        <f>SUM(BI487:BI491)</f>
        <v>41.4</v>
      </c>
      <c r="BK492" s="21"/>
      <c r="BL492" s="19"/>
      <c r="BM492" s="348"/>
      <c r="BP492" s="19"/>
      <c r="BQ492" s="19"/>
      <c r="BR492" s="12"/>
      <c r="BS492" s="12">
        <f>SUM(BR487:BR491)</f>
        <v>317.7</v>
      </c>
      <c r="BT492" s="21"/>
      <c r="BU492" s="19"/>
      <c r="BV492" s="348"/>
      <c r="BY492" s="19"/>
      <c r="BZ492" s="19"/>
      <c r="CA492" s="12"/>
      <c r="CB492" s="12">
        <f>SUM(CA487:CA491)</f>
        <v>105</v>
      </c>
      <c r="CC492" s="21"/>
      <c r="CD492" s="19"/>
      <c r="CE492" s="348"/>
      <c r="CH492" s="19"/>
      <c r="CI492" s="19"/>
      <c r="CJ492" s="12"/>
      <c r="CK492" s="12">
        <f>SUM(CJ487:CJ491)</f>
        <v>221.39999999999998</v>
      </c>
      <c r="CL492" s="21"/>
      <c r="CM492" s="19"/>
      <c r="CN492" s="348"/>
      <c r="CQ492" s="19"/>
      <c r="CR492" s="19"/>
      <c r="CS492" s="12"/>
      <c r="CT492" s="12">
        <f>SUM(CS487:CS491)</f>
        <v>360.2</v>
      </c>
      <c r="CU492" s="21"/>
      <c r="CV492" s="19"/>
      <c r="CW492" s="348"/>
      <c r="CZ492" s="19"/>
      <c r="DA492" s="19"/>
      <c r="DB492" s="12"/>
      <c r="DC492" s="12">
        <f>SUM(DB487:DB491)</f>
        <v>94.5</v>
      </c>
      <c r="DD492" s="21"/>
      <c r="DE492" s="19"/>
      <c r="DF492" s="348"/>
      <c r="DI492" s="19"/>
      <c r="DJ492" s="19"/>
      <c r="DK492" s="12"/>
      <c r="DL492" s="12">
        <f>SUM(DK487:DK491)</f>
        <v>263.10000000000002</v>
      </c>
      <c r="DM492" s="21"/>
      <c r="DN492" s="19"/>
      <c r="DO492" s="348"/>
      <c r="DR492" s="19"/>
      <c r="DS492" s="19"/>
      <c r="DT492" s="12"/>
      <c r="DU492" s="12">
        <f>SUM(DT487:DT491)</f>
        <v>337.4</v>
      </c>
      <c r="DV492" s="21"/>
      <c r="DW492" s="19"/>
      <c r="DX492" s="348"/>
      <c r="EA492" s="19"/>
      <c r="EB492" s="19"/>
      <c r="EC492" s="12"/>
      <c r="ED492" s="12">
        <f>SUM(EC487:EC491)</f>
        <v>278.8</v>
      </c>
      <c r="EE492" s="21"/>
      <c r="EF492" s="19"/>
      <c r="EG492" s="348"/>
      <c r="EJ492" s="19"/>
      <c r="EK492" s="19"/>
      <c r="EL492" s="12"/>
      <c r="EM492" s="12">
        <f>SUM(EL487:EL491)</f>
        <v>57.199999999999996</v>
      </c>
      <c r="EN492" s="21"/>
      <c r="EO492" s="19"/>
      <c r="EP492" s="348"/>
      <c r="ES492" s="19"/>
      <c r="ET492" s="19"/>
      <c r="EU492" s="12"/>
      <c r="EV492" s="12">
        <f>SUM(EU487:EU491)</f>
        <v>215.6</v>
      </c>
      <c r="EW492" s="21"/>
      <c r="EX492" s="19"/>
      <c r="EY492" s="369"/>
      <c r="FB492" s="19"/>
      <c r="FC492" s="19"/>
      <c r="FD492" s="12"/>
      <c r="FE492" s="12">
        <f>SUM(FD487:FD491)</f>
        <v>63.400000000000006</v>
      </c>
      <c r="FF492" s="21"/>
      <c r="FG492" s="19"/>
      <c r="FH492" s="348"/>
      <c r="FK492" s="19"/>
      <c r="FL492" s="19"/>
      <c r="FM492" s="12"/>
      <c r="FN492" s="12">
        <f>SUM(FM487:FM491)</f>
        <v>328.5</v>
      </c>
      <c r="FO492" s="21"/>
      <c r="FP492" s="19"/>
      <c r="FQ492" s="348"/>
      <c r="FT492" s="19"/>
      <c r="FU492" s="19"/>
      <c r="FV492" s="12"/>
      <c r="FW492" s="12">
        <f>SUM(FV487:FV491)</f>
        <v>50.4</v>
      </c>
      <c r="FX492" s="21"/>
      <c r="FY492" s="19"/>
      <c r="FZ492" s="348"/>
      <c r="GC492" s="19"/>
      <c r="GD492" s="19"/>
      <c r="GE492" s="12"/>
      <c r="GF492" s="12">
        <f>SUM(GE487:GE491)</f>
        <v>191.9</v>
      </c>
      <c r="GG492" s="21"/>
      <c r="GH492" s="19"/>
      <c r="GI492" s="348"/>
      <c r="GL492" s="19"/>
      <c r="GM492" s="19"/>
      <c r="GN492" s="12"/>
      <c r="GO492" s="12">
        <f>SUM(GN487:GN491)</f>
        <v>242.79999999999998</v>
      </c>
      <c r="GP492" s="21"/>
      <c r="GQ492" s="19"/>
      <c r="GR492" s="348"/>
      <c r="GU492" s="19"/>
      <c r="GV492" s="19"/>
      <c r="GW492" s="12"/>
      <c r="GX492" s="12">
        <f>SUM(GW487:GW491)</f>
        <v>150.9</v>
      </c>
      <c r="GY492" s="21"/>
      <c r="GZ492" s="19"/>
      <c r="HA492" s="348"/>
      <c r="HD492" s="19"/>
      <c r="HE492" s="19"/>
      <c r="HF492" s="12"/>
      <c r="HG492" s="12">
        <f>SUM(HF487:HF491)</f>
        <v>108.80000000000001</v>
      </c>
      <c r="HH492" s="21"/>
      <c r="HI492" s="19"/>
      <c r="HJ492" s="348"/>
      <c r="HM492" s="19"/>
      <c r="HN492" s="19"/>
      <c r="HO492" s="12"/>
      <c r="HP492" s="12">
        <f>SUM(HO487:HO491)</f>
        <v>114.5</v>
      </c>
      <c r="HQ492" s="21"/>
      <c r="HR492" s="19"/>
      <c r="HS492" s="348"/>
      <c r="HV492" s="19"/>
      <c r="HW492" s="19"/>
      <c r="HX492" s="12"/>
      <c r="HY492" s="12">
        <f>SUM(HX487:HX491)</f>
        <v>238.5</v>
      </c>
      <c r="HZ492" s="21"/>
      <c r="IA492" s="19"/>
      <c r="IB492" s="348"/>
      <c r="IE492" s="19"/>
      <c r="IF492" s="19"/>
      <c r="IG492" s="12"/>
      <c r="IH492" s="12">
        <f>SUM(IG487:IG491)</f>
        <v>342.9</v>
      </c>
      <c r="II492" s="21"/>
      <c r="IJ492" s="19"/>
      <c r="IK492" s="348"/>
      <c r="IN492" s="19"/>
      <c r="IO492" s="19"/>
      <c r="IP492" s="12"/>
      <c r="IQ492" s="12">
        <f>SUM(IP487:IP491)</f>
        <v>82.9</v>
      </c>
      <c r="IR492" s="21"/>
      <c r="IS492" s="19"/>
      <c r="IW492" s="19"/>
      <c r="IX492" s="19"/>
      <c r="IY492" s="19"/>
      <c r="IZ492" s="12">
        <f>SUM(IY487:IY491)</f>
        <v>0</v>
      </c>
      <c r="JA492" s="21"/>
      <c r="JB492" s="19"/>
      <c r="JC492" s="348"/>
      <c r="JF492" s="19"/>
      <c r="JG492" s="19"/>
      <c r="JH492" s="12"/>
      <c r="JI492" s="12">
        <f>SUM(JH487:JH491)</f>
        <v>345.40000000000003</v>
      </c>
      <c r="JJ492" s="21"/>
      <c r="JK492" s="19"/>
      <c r="JL492" s="348"/>
      <c r="JO492" s="19"/>
      <c r="JP492" s="19"/>
      <c r="JQ492" s="12"/>
      <c r="JR492" s="12">
        <f>SUM(JQ487:JQ491)</f>
        <v>220.5</v>
      </c>
      <c r="JS492" s="21"/>
      <c r="JT492" s="19"/>
      <c r="JU492" s="355"/>
      <c r="JX492" s="19"/>
      <c r="JY492" s="19"/>
      <c r="JZ492" s="12"/>
      <c r="KA492" s="12">
        <f>SUM(JZ487:JZ491)</f>
        <v>158.6</v>
      </c>
      <c r="KB492" s="21"/>
      <c r="KC492" s="19"/>
      <c r="KD492" s="348"/>
      <c r="KG492" s="19"/>
      <c r="KH492" s="19"/>
      <c r="KI492" s="12"/>
      <c r="KJ492" s="12">
        <f>SUM(KI487:KI491)</f>
        <v>229.00000000000003</v>
      </c>
      <c r="KK492" s="21"/>
      <c r="KL492" s="19"/>
      <c r="KM492" s="348"/>
      <c r="KP492" s="19"/>
      <c r="KQ492" s="19"/>
      <c r="KR492" s="12"/>
      <c r="KS492" s="12">
        <f>SUM(KR487:KR491)</f>
        <v>141.19999999999999</v>
      </c>
      <c r="KT492" s="21"/>
      <c r="KU492" s="19"/>
      <c r="KV492" s="348"/>
      <c r="KY492" s="19"/>
      <c r="KZ492" s="19"/>
      <c r="LA492" s="12"/>
      <c r="LB492" s="12">
        <f>SUM(LA487:LA491)</f>
        <v>219.70000000000002</v>
      </c>
      <c r="LC492" s="21"/>
      <c r="LD492" s="19"/>
      <c r="LE492" s="348"/>
      <c r="LH492" s="19"/>
      <c r="LI492" s="19"/>
      <c r="LJ492" s="12"/>
      <c r="LK492" s="12">
        <f>SUM(LJ487:LJ491)</f>
        <v>78.899999999999991</v>
      </c>
      <c r="LL492" s="21"/>
      <c r="LM492" s="19"/>
      <c r="LN492" s="348"/>
      <c r="LQ492" s="19"/>
      <c r="LR492" s="19"/>
      <c r="LS492" s="12"/>
      <c r="LT492" s="12">
        <f>SUM(LS487:LS491)</f>
        <v>342.4</v>
      </c>
      <c r="LU492" s="21"/>
      <c r="LV492" s="19"/>
      <c r="LW492" s="348"/>
      <c r="LZ492" s="19"/>
      <c r="MA492" s="19"/>
      <c r="MB492" s="12"/>
      <c r="MC492" s="12">
        <f>SUM(MB487:MB491)</f>
        <v>186.4</v>
      </c>
      <c r="MD492" s="21"/>
      <c r="ME492" s="19"/>
      <c r="MF492" s="348"/>
      <c r="MI492" s="19"/>
      <c r="MJ492" s="19"/>
      <c r="MK492" s="12"/>
      <c r="ML492" s="12">
        <f>SUM(MK487:MK491)</f>
        <v>219.4</v>
      </c>
      <c r="MM492" s="21"/>
      <c r="MN492" s="19"/>
      <c r="MO492" s="348"/>
      <c r="MR492" s="19"/>
      <c r="MS492" s="19"/>
      <c r="MT492" s="12"/>
      <c r="MU492" s="12">
        <f>SUM(MT487:MT491)</f>
        <v>70.2</v>
      </c>
      <c r="MV492" s="21"/>
      <c r="MW492" s="19"/>
      <c r="MX492" s="348"/>
      <c r="NA492" s="19"/>
      <c r="NB492" s="19"/>
      <c r="NC492" s="12"/>
      <c r="ND492" s="12">
        <f>SUM(NC487:NC491)</f>
        <v>173.9</v>
      </c>
      <c r="NE492" s="21"/>
      <c r="NF492" s="19"/>
      <c r="NG492" s="348"/>
      <c r="NJ492" s="19"/>
      <c r="NK492" s="19"/>
      <c r="NL492" s="12"/>
      <c r="NM492" s="12">
        <f>SUM(NL487:NL491)</f>
        <v>313.10000000000002</v>
      </c>
      <c r="NN492" s="21"/>
      <c r="NO492" s="19"/>
      <c r="NP492" s="348"/>
      <c r="NS492" s="19"/>
      <c r="NT492" s="19"/>
      <c r="NU492" s="12"/>
      <c r="NV492" s="12">
        <f>SUM(NU487:NU491)</f>
        <v>289.60000000000002</v>
      </c>
      <c r="NW492" s="21"/>
      <c r="NX492" s="19"/>
      <c r="NY492" s="348"/>
      <c r="OB492" s="19"/>
      <c r="OC492" s="19"/>
      <c r="OD492" s="12"/>
      <c r="OE492" s="12">
        <f>SUM(OD487:OD491)</f>
        <v>117.9</v>
      </c>
      <c r="OF492" s="21"/>
      <c r="OG492" s="19"/>
      <c r="OH492" s="348"/>
      <c r="OK492" s="19"/>
      <c r="OL492" s="19"/>
      <c r="OM492" s="12"/>
      <c r="ON492" s="12">
        <f>SUM(OM487:OM491)</f>
        <v>69.800000000000011</v>
      </c>
      <c r="OO492" s="21"/>
      <c r="OP492" s="19"/>
      <c r="OQ492" s="348"/>
      <c r="OT492" s="19"/>
      <c r="OU492" s="19"/>
      <c r="OV492" s="12"/>
      <c r="OW492" s="12">
        <f>SUM(OV487:OV491)</f>
        <v>275.29999999999995</v>
      </c>
      <c r="OX492" s="21"/>
      <c r="OY492" s="19"/>
      <c r="OZ492" s="348"/>
      <c r="PC492" s="19"/>
      <c r="PD492" s="19"/>
      <c r="PE492" s="12"/>
      <c r="PF492" s="12">
        <f>SUM(PE487:PE491)</f>
        <v>182.5</v>
      </c>
      <c r="PG492" s="21"/>
      <c r="PH492" s="19"/>
      <c r="PI492" s="348"/>
      <c r="PL492" s="19"/>
      <c r="PM492" s="19"/>
      <c r="PN492" s="12"/>
      <c r="PO492" s="12">
        <f>SUM(PN487:PN491)</f>
        <v>96.100000000000009</v>
      </c>
      <c r="PP492" s="21"/>
      <c r="PQ492" s="19"/>
      <c r="PR492" s="348"/>
      <c r="PU492" s="19"/>
      <c r="PV492" s="19"/>
      <c r="PW492" s="12"/>
      <c r="PX492" s="12">
        <f>SUM(PW487:PW491)</f>
        <v>309.60000000000002</v>
      </c>
      <c r="PY492" s="21"/>
      <c r="PZ492" s="19"/>
      <c r="QD492" s="19"/>
      <c r="QE492" s="19"/>
      <c r="QF492" s="19"/>
      <c r="QG492" s="12">
        <f>SUM(QF487:QF491)</f>
        <v>0</v>
      </c>
      <c r="QH492" s="21"/>
      <c r="QI492" s="19"/>
      <c r="QJ492" s="348"/>
      <c r="QM492" s="19"/>
      <c r="QN492" s="19"/>
      <c r="QO492" s="12"/>
      <c r="QP492" s="12">
        <f>SUM(QO487:QO491)</f>
        <v>341.79999999999995</v>
      </c>
      <c r="QQ492" s="21"/>
      <c r="QR492" s="19"/>
      <c r="QS492" s="369"/>
      <c r="QV492" s="19"/>
      <c r="QW492" s="19"/>
      <c r="QX492" s="12"/>
      <c r="QY492" s="12">
        <f>SUM(QX487:QX491)</f>
        <v>101.89999999999999</v>
      </c>
      <c r="QZ492" s="21"/>
      <c r="RA492" s="19"/>
      <c r="RB492" s="348"/>
      <c r="RE492" s="19"/>
      <c r="RF492" s="19"/>
      <c r="RG492" s="12"/>
      <c r="RH492" s="12">
        <f>SUM(RG487:RG491)</f>
        <v>403.6</v>
      </c>
      <c r="RI492" s="21"/>
      <c r="RJ492" s="19"/>
      <c r="RK492" s="348"/>
      <c r="RN492" s="19"/>
      <c r="RO492" s="19"/>
      <c r="RP492" s="12"/>
      <c r="RQ492" s="12">
        <f>SUM(RP487:RP491)</f>
        <v>160.69999999999999</v>
      </c>
      <c r="RR492" s="21"/>
      <c r="RS492" s="19"/>
      <c r="RW492" s="19"/>
      <c r="RX492" s="19"/>
      <c r="RY492" s="19"/>
      <c r="RZ492" s="12">
        <f>SUM(RY487:RY491)</f>
        <v>0</v>
      </c>
      <c r="SA492" s="316"/>
      <c r="SB492" s="19"/>
      <c r="SF492" s="19"/>
      <c r="SG492" s="19"/>
      <c r="SH492" s="19"/>
      <c r="SI492" s="12">
        <f>SUM(SH487:SH491)</f>
        <v>0</v>
      </c>
      <c r="SJ492" s="316"/>
      <c r="SK492" s="19"/>
      <c r="SO492" s="19"/>
      <c r="SP492" s="19"/>
      <c r="SQ492" s="19"/>
      <c r="SR492" s="12">
        <f>SUM(SQ487:SQ491)</f>
        <v>0</v>
      </c>
      <c r="SS492" s="316"/>
      <c r="ST492" s="19"/>
      <c r="SX492" s="19"/>
      <c r="SY492" s="19"/>
      <c r="SZ492" s="19"/>
      <c r="TA492" s="12">
        <f>SUM(SZ487:SZ491)</f>
        <v>0</v>
      </c>
      <c r="TB492" s="316"/>
      <c r="TC492" s="19"/>
      <c r="TD492" s="348"/>
      <c r="TG492" s="19"/>
      <c r="TJ492" s="12">
        <f>SUM(TI487:TI491)</f>
        <v>152.5</v>
      </c>
      <c r="TK492" s="316"/>
      <c r="TL492" s="19"/>
      <c r="TM492" s="348"/>
      <c r="TP492" s="19"/>
      <c r="TS492" s="12">
        <f>SUM(TR487:TR491)</f>
        <v>90.1</v>
      </c>
      <c r="TT492" s="316"/>
      <c r="TU492" s="19"/>
      <c r="TV492" s="348"/>
      <c r="TY492" s="19"/>
      <c r="UB492" s="12">
        <f>SUM(UA487:UA491)</f>
        <v>239.70000000000002</v>
      </c>
      <c r="UC492" s="316"/>
      <c r="UD492" s="19"/>
      <c r="UE492" s="360"/>
      <c r="UH492" s="19"/>
      <c r="UK492" s="12">
        <f>SUM(UJ487:UJ491)</f>
        <v>303.60000000000002</v>
      </c>
      <c r="UL492" s="316"/>
      <c r="UM492" s="19"/>
      <c r="UN492" s="359"/>
      <c r="UQ492" s="19"/>
      <c r="UT492" s="12">
        <f>SUM(US487:US491)</f>
        <v>101.39999999999999</v>
      </c>
      <c r="UU492" s="316"/>
      <c r="UV492" s="19"/>
      <c r="UW492" s="348"/>
      <c r="UZ492" s="19"/>
      <c r="VC492" s="12">
        <f>SUM(VB487:VB491)</f>
        <v>260.5</v>
      </c>
      <c r="VD492" s="316"/>
      <c r="VE492" s="19"/>
      <c r="VF492" s="348"/>
      <c r="VI492" s="19"/>
      <c r="VL492" s="12">
        <f>SUM(VK487:VK491)</f>
        <v>104.60000000000001</v>
      </c>
      <c r="VM492" s="316"/>
      <c r="VN492" s="19"/>
      <c r="VR492" s="19"/>
      <c r="VU492" s="12">
        <f>SUM(VT487:VT491)</f>
        <v>360</v>
      </c>
      <c r="VV492" s="316"/>
      <c r="VW492" s="19"/>
      <c r="VX492" s="348"/>
      <c r="WA492" s="19"/>
      <c r="WD492" s="12">
        <f>SUM(WC487:WC491)</f>
        <v>304.79999999999995</v>
      </c>
      <c r="WE492" s="316"/>
      <c r="WF492" s="19"/>
      <c r="WG492" s="348"/>
      <c r="WJ492" s="19"/>
      <c r="WM492" s="12">
        <f>SUM(WL487:WL491)</f>
        <v>293.5</v>
      </c>
      <c r="WN492" s="316"/>
      <c r="WO492" s="19"/>
      <c r="WP492" s="348"/>
      <c r="WS492" s="19"/>
      <c r="WV492" s="12">
        <f>SUM(WU487:WU491)</f>
        <v>66.8</v>
      </c>
      <c r="WW492" s="316"/>
      <c r="WX492" s="19"/>
      <c r="WY492" s="348"/>
      <c r="XB492" s="19"/>
      <c r="XE492" s="12">
        <f>SUM(XD487:XD491)</f>
        <v>278.7</v>
      </c>
      <c r="XF492" s="316"/>
      <c r="XG492" s="19"/>
      <c r="XH492" s="348"/>
      <c r="XK492" s="19"/>
      <c r="XN492" s="12">
        <f>SUM(XM487:XM491)</f>
        <v>89.800000000000011</v>
      </c>
      <c r="XO492" s="316"/>
      <c r="XP492" s="19"/>
      <c r="XT492" s="19"/>
      <c r="XW492" s="12">
        <f>SUM(XV487:XV491)</f>
        <v>11.3</v>
      </c>
      <c r="XX492" s="316"/>
      <c r="XY492" s="19"/>
      <c r="XZ492" s="348"/>
      <c r="YC492" s="19"/>
      <c r="YF492" s="12">
        <f>SUM(YE487:YE491)</f>
        <v>227.3</v>
      </c>
      <c r="YG492" s="316"/>
      <c r="YH492" s="19"/>
      <c r="YI492" s="366"/>
      <c r="YL492" s="19"/>
      <c r="YO492" s="12">
        <f>SUM(YN487:YN491)</f>
        <v>329.8</v>
      </c>
      <c r="YP492" s="316"/>
      <c r="YQ492" s="19"/>
      <c r="YR492" s="348"/>
      <c r="YU492" s="19"/>
      <c r="YX492" s="12">
        <f>SUM(YW487:YW491)</f>
        <v>117.2</v>
      </c>
      <c r="YY492" s="316"/>
      <c r="YZ492" s="19"/>
      <c r="ZA492" s="348"/>
      <c r="ZD492" s="19"/>
      <c r="ZG492" s="12">
        <f>SUM(ZF487:ZF491)</f>
        <v>171</v>
      </c>
      <c r="ZH492" s="316"/>
      <c r="ZI492" s="19"/>
      <c r="ZJ492" s="348"/>
      <c r="ZM492" s="19"/>
      <c r="ZP492" s="12">
        <f>SUM(ZO487:ZO491)</f>
        <v>238.20000000000005</v>
      </c>
      <c r="ZQ492" s="316"/>
      <c r="ZR492" s="19"/>
      <c r="ZS492" s="348"/>
      <c r="ZV492" s="19"/>
      <c r="ZY492" s="12">
        <f>SUM(ZX487:ZX491)</f>
        <v>291.89999999999998</v>
      </c>
      <c r="ZZ492" s="316"/>
      <c r="AAA492" s="394"/>
      <c r="AAB492" s="395"/>
      <c r="AAC492" s="395"/>
      <c r="AAD492" s="395"/>
      <c r="AAE492" s="394"/>
      <c r="AAF492" s="395"/>
      <c r="AAG492" s="395"/>
      <c r="AAH492" s="267"/>
      <c r="AAI492" s="395"/>
      <c r="AAJ492" s="394"/>
      <c r="AAK492" s="395"/>
      <c r="AAL492" s="395"/>
      <c r="AAM492" s="395"/>
      <c r="AAN492" s="394"/>
      <c r="AAO492" s="395"/>
      <c r="AAP492" s="395"/>
      <c r="AAQ492" s="267"/>
      <c r="AAR492" s="395"/>
      <c r="AAS492" s="394"/>
      <c r="AAT492" s="395"/>
      <c r="AAU492" s="395"/>
      <c r="AAV492" s="395"/>
      <c r="AAW492" s="394"/>
      <c r="AAX492" s="395"/>
      <c r="AAY492" s="395"/>
      <c r="AAZ492" s="267"/>
      <c r="ABA492" s="395"/>
      <c r="ABB492" s="394"/>
      <c r="ABC492" s="395"/>
      <c r="ABD492" s="395"/>
      <c r="ABE492" s="395"/>
      <c r="ABF492" s="394"/>
      <c r="ABG492" s="395"/>
      <c r="ABH492" s="395"/>
      <c r="ABI492" s="267"/>
      <c r="ABJ492" s="395"/>
      <c r="ABK492" s="394"/>
      <c r="ABL492" s="395"/>
      <c r="ABM492" s="395"/>
      <c r="ABN492" s="395"/>
      <c r="ABO492" s="394"/>
      <c r="ABP492" s="395"/>
      <c r="ABQ492" s="395"/>
      <c r="ABR492" s="267"/>
      <c r="ABS492" s="395"/>
      <c r="ABT492" s="394"/>
      <c r="ABU492" s="395"/>
      <c r="ABV492" s="395"/>
      <c r="ABW492" s="395"/>
      <c r="ABX492" s="394"/>
      <c r="ABY492" s="395"/>
      <c r="ABZ492" s="395"/>
      <c r="ACA492" s="267"/>
      <c r="ACB492" s="395"/>
      <c r="ACC492" s="394"/>
      <c r="ACD492" s="395"/>
      <c r="ACE492" s="395"/>
      <c r="ACF492" s="395"/>
      <c r="ACG492" s="394"/>
      <c r="ACH492" s="395"/>
      <c r="ACI492" s="395"/>
      <c r="ACJ492" s="267"/>
      <c r="ACK492" s="395"/>
      <c r="ACL492" s="394"/>
      <c r="ACM492" s="395"/>
      <c r="ACN492" s="395"/>
      <c r="ACO492" s="395"/>
      <c r="ACP492" s="394"/>
      <c r="ACQ492" s="395"/>
      <c r="ACR492" s="395"/>
      <c r="ACS492" s="267"/>
      <c r="ACT492" s="395"/>
      <c r="ACU492" s="394"/>
      <c r="ACV492" s="395"/>
      <c r="ACW492" s="395"/>
      <c r="ACX492" s="395"/>
      <c r="ACY492" s="394"/>
      <c r="ACZ492" s="395"/>
      <c r="ADA492" s="395"/>
      <c r="ADB492" s="267"/>
      <c r="ADC492" s="395"/>
      <c r="ADD492" s="394"/>
      <c r="ADE492" s="395"/>
      <c r="ADF492" s="395"/>
      <c r="ADG492" s="395"/>
      <c r="ADH492" s="394"/>
      <c r="ADI492" s="395"/>
      <c r="ADJ492" s="395"/>
      <c r="ADK492" s="267"/>
      <c r="ADL492" s="395"/>
      <c r="ADM492" s="394"/>
      <c r="ADN492" s="395"/>
      <c r="ADO492" s="395"/>
      <c r="ADP492" s="395"/>
      <c r="ADQ492" s="394"/>
      <c r="ADR492" s="395"/>
      <c r="ADS492" s="395"/>
      <c r="ADT492" s="267"/>
      <c r="ADU492" s="395"/>
      <c r="ADV492" s="394"/>
      <c r="ADW492" s="395"/>
      <c r="ADX492" s="395"/>
      <c r="ADY492" s="395"/>
      <c r="ADZ492" s="394"/>
      <c r="AEA492" s="395"/>
      <c r="AEB492" s="395"/>
      <c r="AEC492" s="267"/>
      <c r="AED492" s="395"/>
    </row>
    <row r="493" spans="1:810" s="20" customFormat="1" ht="15">
      <c r="A493" s="19" t="s">
        <v>120</v>
      </c>
      <c r="B493" s="349" t="s">
        <v>2246</v>
      </c>
      <c r="D493" s="350"/>
      <c r="E493" s="350">
        <f>SUM($F$544)</f>
        <v>0</v>
      </c>
      <c r="F493" s="19" t="s">
        <v>2618</v>
      </c>
      <c r="G493" s="12">
        <f>E493*1.5*2.2</f>
        <v>0</v>
      </c>
      <c r="H493" s="12"/>
      <c r="I493" s="21"/>
      <c r="J493" s="19" t="s">
        <v>120</v>
      </c>
      <c r="K493" s="347" t="s">
        <v>444</v>
      </c>
      <c r="N493" s="350">
        <f>SUM($F$906)</f>
        <v>0</v>
      </c>
      <c r="O493" s="19" t="s">
        <v>61</v>
      </c>
      <c r="P493" s="12">
        <f>N493*1.5</f>
        <v>0</v>
      </c>
      <c r="Q493" s="12"/>
      <c r="R493" s="21"/>
      <c r="S493" s="19" t="s">
        <v>120</v>
      </c>
      <c r="T493" s="347" t="s">
        <v>444</v>
      </c>
      <c r="W493" s="350">
        <f>SUM($F$906)</f>
        <v>0</v>
      </c>
      <c r="X493" s="19" t="s">
        <v>61</v>
      </c>
      <c r="Y493" s="12">
        <f>W493*1.5</f>
        <v>0</v>
      </c>
      <c r="Z493" s="12"/>
      <c r="AA493" s="21"/>
      <c r="AB493" s="19" t="s">
        <v>120</v>
      </c>
      <c r="AC493" s="347" t="s">
        <v>444</v>
      </c>
      <c r="AF493" s="350">
        <f>SUM($F$906)</f>
        <v>0</v>
      </c>
      <c r="AG493" s="19" t="s">
        <v>61</v>
      </c>
      <c r="AH493" s="12">
        <f>AF493*1.5</f>
        <v>0</v>
      </c>
      <c r="AI493" s="12"/>
      <c r="AJ493" s="21"/>
      <c r="AK493" s="19" t="s">
        <v>120</v>
      </c>
      <c r="AL493" s="347" t="s">
        <v>444</v>
      </c>
      <c r="AO493" s="350">
        <f>SUM($F$906)</f>
        <v>0</v>
      </c>
      <c r="AP493" s="19" t="s">
        <v>61</v>
      </c>
      <c r="AQ493" s="12">
        <f>AO493*1.5</f>
        <v>0</v>
      </c>
      <c r="AR493" s="12"/>
      <c r="AS493" s="21"/>
      <c r="AT493" s="19" t="s">
        <v>120</v>
      </c>
      <c r="AU493" s="347" t="s">
        <v>444</v>
      </c>
      <c r="AX493" s="350">
        <f>SUM($F$906)</f>
        <v>0</v>
      </c>
      <c r="AY493" s="19" t="s">
        <v>61</v>
      </c>
      <c r="AZ493" s="12">
        <f>AX493*1.5</f>
        <v>0</v>
      </c>
      <c r="BA493" s="12"/>
      <c r="BB493" s="21"/>
      <c r="BC493" s="19" t="s">
        <v>120</v>
      </c>
      <c r="BD493" s="347" t="s">
        <v>444</v>
      </c>
      <c r="BG493" s="350">
        <f>SUM($F$906)</f>
        <v>0</v>
      </c>
      <c r="BH493" s="19" t="s">
        <v>61</v>
      </c>
      <c r="BI493" s="12">
        <f>BG493*1.5</f>
        <v>0</v>
      </c>
      <c r="BJ493" s="12"/>
      <c r="BK493" s="21"/>
      <c r="BL493" s="19" t="s">
        <v>120</v>
      </c>
      <c r="BM493" s="347" t="s">
        <v>444</v>
      </c>
      <c r="BP493" s="350">
        <f>SUM($F$906)</f>
        <v>0</v>
      </c>
      <c r="BQ493" s="19" t="s">
        <v>61</v>
      </c>
      <c r="BR493" s="12">
        <f>BP493*1.5</f>
        <v>0</v>
      </c>
      <c r="BS493" s="12"/>
      <c r="BT493" s="21"/>
      <c r="BU493" s="19" t="s">
        <v>120</v>
      </c>
      <c r="BV493" s="347" t="s">
        <v>444</v>
      </c>
      <c r="BY493" s="350">
        <f>SUM($F$906)</f>
        <v>0</v>
      </c>
      <c r="BZ493" s="19" t="s">
        <v>61</v>
      </c>
      <c r="CA493" s="12">
        <f>BY493*1.5</f>
        <v>0</v>
      </c>
      <c r="CB493" s="12"/>
      <c r="CC493" s="21"/>
      <c r="CD493" s="19" t="s">
        <v>120</v>
      </c>
      <c r="CE493" s="347" t="s">
        <v>2252</v>
      </c>
      <c r="CH493" s="350">
        <f>SUM($F$522)</f>
        <v>0</v>
      </c>
      <c r="CI493" s="19" t="s">
        <v>61</v>
      </c>
      <c r="CJ493" s="12">
        <f>CH493*1.5</f>
        <v>0</v>
      </c>
      <c r="CK493" s="12"/>
      <c r="CL493" s="21"/>
      <c r="CM493" s="19" t="s">
        <v>120</v>
      </c>
      <c r="CN493" s="347" t="s">
        <v>2252</v>
      </c>
      <c r="CQ493" s="350">
        <f>SUM($F$522)</f>
        <v>0</v>
      </c>
      <c r="CR493" s="19" t="s">
        <v>61</v>
      </c>
      <c r="CS493" s="12">
        <f>CQ493*1.5</f>
        <v>0</v>
      </c>
      <c r="CT493" s="12"/>
      <c r="CU493" s="21"/>
      <c r="CV493" s="19" t="s">
        <v>120</v>
      </c>
      <c r="CW493" s="347" t="s">
        <v>918</v>
      </c>
      <c r="CZ493" s="350">
        <f>SUM($F$566)</f>
        <v>30</v>
      </c>
      <c r="DA493" s="19" t="s">
        <v>61</v>
      </c>
      <c r="DB493" s="12">
        <f>CZ493*1.5</f>
        <v>45</v>
      </c>
      <c r="DC493" s="12"/>
      <c r="DD493" s="21"/>
      <c r="DE493" s="19" t="s">
        <v>120</v>
      </c>
      <c r="DF493" s="347" t="s">
        <v>736</v>
      </c>
      <c r="DI493" s="350">
        <f>SUM($F$713)</f>
        <v>0</v>
      </c>
      <c r="DJ493" s="19" t="s">
        <v>61</v>
      </c>
      <c r="DK493" s="12">
        <f>DI493*1.5</f>
        <v>0</v>
      </c>
      <c r="DL493" s="12"/>
      <c r="DM493" s="21"/>
      <c r="DN493" s="19" t="s">
        <v>120</v>
      </c>
      <c r="DO493" s="347" t="s">
        <v>2246</v>
      </c>
      <c r="DR493" s="350">
        <f>SUM($F$544)</f>
        <v>0</v>
      </c>
      <c r="DS493" s="19" t="s">
        <v>61</v>
      </c>
      <c r="DT493" s="12">
        <f>DR493*1.5</f>
        <v>0</v>
      </c>
      <c r="DU493" s="12"/>
      <c r="DV493" s="21"/>
      <c r="DW493" s="19" t="s">
        <v>120</v>
      </c>
      <c r="DX493" s="347" t="s">
        <v>444</v>
      </c>
      <c r="EA493" s="350">
        <f>SUM($F$906)</f>
        <v>0</v>
      </c>
      <c r="EB493" s="19" t="s">
        <v>61</v>
      </c>
      <c r="EC493" s="12">
        <f>EA493*1.5</f>
        <v>0</v>
      </c>
      <c r="ED493" s="12"/>
      <c r="EE493" s="21"/>
      <c r="EF493" s="19" t="s">
        <v>120</v>
      </c>
      <c r="EG493" s="347" t="s">
        <v>736</v>
      </c>
      <c r="EJ493" s="350">
        <f>SUM($F$713)</f>
        <v>0</v>
      </c>
      <c r="EK493" s="19" t="s">
        <v>61</v>
      </c>
      <c r="EL493" s="12">
        <f>EJ493*1.5</f>
        <v>0</v>
      </c>
      <c r="EM493" s="12"/>
      <c r="EN493" s="21"/>
      <c r="EO493" s="19" t="s">
        <v>120</v>
      </c>
      <c r="EP493" s="347" t="s">
        <v>570</v>
      </c>
      <c r="ES493" s="350">
        <f>SUM($F$1260)</f>
        <v>4</v>
      </c>
      <c r="ET493" s="19" t="s">
        <v>61</v>
      </c>
      <c r="EU493" s="12">
        <f>ES493*1.5</f>
        <v>6</v>
      </c>
      <c r="EV493" s="12"/>
      <c r="EW493" s="21"/>
      <c r="EX493" s="19" t="s">
        <v>120</v>
      </c>
      <c r="EY493" s="371" t="s">
        <v>444</v>
      </c>
      <c r="FB493" s="350">
        <f>SUM($F$906)</f>
        <v>0</v>
      </c>
      <c r="FC493" s="19" t="s">
        <v>2618</v>
      </c>
      <c r="FD493" s="12">
        <f>FB493*1.5*2.2</f>
        <v>0</v>
      </c>
      <c r="FE493" s="12"/>
      <c r="FF493" s="21"/>
      <c r="FG493" s="19" t="s">
        <v>120</v>
      </c>
      <c r="FH493" s="347" t="s">
        <v>444</v>
      </c>
      <c r="FK493" s="350">
        <f>SUM($F$906)</f>
        <v>0</v>
      </c>
      <c r="FL493" s="19" t="s">
        <v>61</v>
      </c>
      <c r="FM493" s="12">
        <f>FK493*1.5</f>
        <v>0</v>
      </c>
      <c r="FN493" s="12"/>
      <c r="FO493" s="21"/>
      <c r="FP493" s="19" t="s">
        <v>120</v>
      </c>
      <c r="FQ493" s="347" t="s">
        <v>1875</v>
      </c>
      <c r="FT493" s="350">
        <f>SUM($F$803)</f>
        <v>0</v>
      </c>
      <c r="FU493" s="19" t="s">
        <v>61</v>
      </c>
      <c r="FV493" s="12">
        <f>FT493*1.5</f>
        <v>0</v>
      </c>
      <c r="FW493" s="12"/>
      <c r="FX493" s="21"/>
      <c r="FY493" s="19" t="s">
        <v>120</v>
      </c>
      <c r="FZ493" s="347" t="s">
        <v>1241</v>
      </c>
      <c r="GC493" s="350">
        <f>SUM($F$556)</f>
        <v>0</v>
      </c>
      <c r="GD493" s="19" t="s">
        <v>61</v>
      </c>
      <c r="GE493" s="12">
        <f>GC493*1.5</f>
        <v>0</v>
      </c>
      <c r="GF493" s="12"/>
      <c r="GG493" s="21"/>
      <c r="GH493" s="19" t="s">
        <v>120</v>
      </c>
      <c r="GI493" s="347" t="s">
        <v>444</v>
      </c>
      <c r="GL493" s="350">
        <f>SUM($F$906)</f>
        <v>0</v>
      </c>
      <c r="GM493" s="19" t="s">
        <v>61</v>
      </c>
      <c r="GN493" s="12">
        <f>GL493*1.5</f>
        <v>0</v>
      </c>
      <c r="GO493" s="12"/>
      <c r="GP493" s="21"/>
      <c r="GQ493" s="19" t="s">
        <v>120</v>
      </c>
      <c r="GR493" s="347" t="s">
        <v>1974</v>
      </c>
      <c r="GU493" s="350">
        <f>SUM($F$511)</f>
        <v>0</v>
      </c>
      <c r="GV493" s="19" t="s">
        <v>61</v>
      </c>
      <c r="GW493" s="12">
        <f>GU493*1.5</f>
        <v>0</v>
      </c>
      <c r="GX493" s="12"/>
      <c r="GY493" s="21"/>
      <c r="GZ493" s="19" t="s">
        <v>120</v>
      </c>
      <c r="HA493" s="347" t="s">
        <v>1992</v>
      </c>
      <c r="HD493" s="350">
        <f>SUM($F$515)</f>
        <v>0</v>
      </c>
      <c r="HE493" s="19" t="s">
        <v>61</v>
      </c>
      <c r="HF493" s="12">
        <f>HD493*1.5</f>
        <v>0</v>
      </c>
      <c r="HG493" s="12"/>
      <c r="HH493" s="21"/>
      <c r="HI493" s="19" t="s">
        <v>120</v>
      </c>
      <c r="HJ493" s="347" t="s">
        <v>910</v>
      </c>
      <c r="HM493" s="350">
        <f>SUM($F$603)</f>
        <v>11</v>
      </c>
      <c r="HN493" s="19" t="s">
        <v>61</v>
      </c>
      <c r="HO493" s="12">
        <f>HM493*1.5</f>
        <v>16.5</v>
      </c>
      <c r="HP493" s="12"/>
      <c r="HQ493" s="21"/>
      <c r="HR493" s="19" t="s">
        <v>120</v>
      </c>
      <c r="HS493" s="347" t="s">
        <v>1969</v>
      </c>
      <c r="HV493" s="350">
        <f>SUM($F$1385)</f>
        <v>0</v>
      </c>
      <c r="HW493" s="19" t="s">
        <v>61</v>
      </c>
      <c r="HX493" s="12">
        <f>HV493*1.5</f>
        <v>0</v>
      </c>
      <c r="HY493" s="12"/>
      <c r="HZ493" s="21"/>
      <c r="IA493" s="19" t="s">
        <v>120</v>
      </c>
      <c r="IB493" s="349" t="s">
        <v>580</v>
      </c>
      <c r="IE493" s="350">
        <f>SUM($F$1458)</f>
        <v>30</v>
      </c>
      <c r="IF493" s="19" t="s">
        <v>2618</v>
      </c>
      <c r="IG493" s="12">
        <f>IE493*1.5*2.2</f>
        <v>99.000000000000014</v>
      </c>
      <c r="IH493" s="12"/>
      <c r="II493" s="21"/>
      <c r="IJ493" s="19" t="s">
        <v>120</v>
      </c>
      <c r="IK493" s="347" t="s">
        <v>801</v>
      </c>
      <c r="IN493" s="350">
        <f>SUM($F$1762)</f>
        <v>35</v>
      </c>
      <c r="IO493" s="19" t="s">
        <v>61</v>
      </c>
      <c r="IP493" s="12">
        <f>IN493*1.5</f>
        <v>52.5</v>
      </c>
      <c r="IQ493" s="12"/>
      <c r="IR493" s="21"/>
      <c r="IS493" s="19" t="s">
        <v>120</v>
      </c>
      <c r="IT493" s="325" t="s">
        <v>189</v>
      </c>
      <c r="IW493" s="364" t="s">
        <v>189</v>
      </c>
      <c r="IX493" s="19" t="s">
        <v>61</v>
      </c>
      <c r="IY493" s="364" t="s">
        <v>189</v>
      </c>
      <c r="IZ493" s="12"/>
      <c r="JA493" s="21"/>
      <c r="JB493" s="19" t="s">
        <v>120</v>
      </c>
      <c r="JC493" s="347" t="s">
        <v>444</v>
      </c>
      <c r="JF493" s="350">
        <f>SUM($F$906)</f>
        <v>0</v>
      </c>
      <c r="JG493" s="19" t="s">
        <v>61</v>
      </c>
      <c r="JH493" s="12">
        <f>JF493*1.5</f>
        <v>0</v>
      </c>
      <c r="JI493" s="12"/>
      <c r="JJ493" s="21"/>
      <c r="JK493" s="19" t="s">
        <v>120</v>
      </c>
      <c r="JL493" s="347" t="s">
        <v>444</v>
      </c>
      <c r="JO493" s="350">
        <f>SUM($F$906)</f>
        <v>0</v>
      </c>
      <c r="JP493" s="19" t="s">
        <v>61</v>
      </c>
      <c r="JQ493" s="12">
        <f>JO493*1.5</f>
        <v>0</v>
      </c>
      <c r="JR493" s="12"/>
      <c r="JS493" s="21"/>
      <c r="JT493" s="19" t="s">
        <v>120</v>
      </c>
      <c r="JU493" s="349" t="s">
        <v>444</v>
      </c>
      <c r="JX493" s="350">
        <f>SUM($F$906)</f>
        <v>0</v>
      </c>
      <c r="JY493" s="19" t="s">
        <v>2618</v>
      </c>
      <c r="JZ493" s="12">
        <f>JX493*1.5*2.2</f>
        <v>0</v>
      </c>
      <c r="KA493" s="12"/>
      <c r="KB493" s="21"/>
      <c r="KC493" s="19" t="s">
        <v>120</v>
      </c>
      <c r="KD493" s="347" t="s">
        <v>444</v>
      </c>
      <c r="KG493" s="350">
        <f>SUM($F$906)</f>
        <v>0</v>
      </c>
      <c r="KH493" s="19" t="s">
        <v>61</v>
      </c>
      <c r="KI493" s="12">
        <f>KG493*1.5</f>
        <v>0</v>
      </c>
      <c r="KJ493" s="12"/>
      <c r="KK493" s="21"/>
      <c r="KL493" s="19" t="s">
        <v>120</v>
      </c>
      <c r="KM493" s="347" t="s">
        <v>444</v>
      </c>
      <c r="KP493" s="350">
        <f>SUM($F$906)</f>
        <v>0</v>
      </c>
      <c r="KQ493" s="19" t="s">
        <v>61</v>
      </c>
      <c r="KR493" s="12">
        <f>KP493*1.5</f>
        <v>0</v>
      </c>
      <c r="KS493" s="12"/>
      <c r="KT493" s="21"/>
      <c r="KU493" s="19" t="s">
        <v>120</v>
      </c>
      <c r="KV493" s="347" t="s">
        <v>444</v>
      </c>
      <c r="KY493" s="350">
        <f>SUM($F$906)</f>
        <v>0</v>
      </c>
      <c r="KZ493" s="19" t="s">
        <v>61</v>
      </c>
      <c r="LA493" s="12">
        <f>KY493*1.5</f>
        <v>0</v>
      </c>
      <c r="LB493" s="12"/>
      <c r="LC493" s="21"/>
      <c r="LD493" s="19" t="s">
        <v>120</v>
      </c>
      <c r="LE493" s="347" t="s">
        <v>444</v>
      </c>
      <c r="LH493" s="350">
        <f>SUM($F$906)</f>
        <v>0</v>
      </c>
      <c r="LI493" s="19" t="s">
        <v>61</v>
      </c>
      <c r="LJ493" s="12">
        <f>LH493*1.5</f>
        <v>0</v>
      </c>
      <c r="LK493" s="12"/>
      <c r="LL493" s="21"/>
      <c r="LM493" s="19" t="s">
        <v>120</v>
      </c>
      <c r="LN493" s="347" t="s">
        <v>444</v>
      </c>
      <c r="LQ493" s="350">
        <f>SUM($F$906)</f>
        <v>0</v>
      </c>
      <c r="LR493" s="19" t="s">
        <v>61</v>
      </c>
      <c r="LS493" s="12">
        <f>LQ493*1.5</f>
        <v>0</v>
      </c>
      <c r="LT493" s="12"/>
      <c r="LU493" s="21"/>
      <c r="LV493" s="19" t="s">
        <v>120</v>
      </c>
      <c r="LW493" s="347" t="s">
        <v>444</v>
      </c>
      <c r="LZ493" s="350">
        <f>SUM($F$906)</f>
        <v>0</v>
      </c>
      <c r="MA493" s="19" t="s">
        <v>61</v>
      </c>
      <c r="MB493" s="12">
        <f>LZ493*1.5</f>
        <v>0</v>
      </c>
      <c r="MC493" s="12"/>
      <c r="MD493" s="21"/>
      <c r="ME493" s="19" t="s">
        <v>120</v>
      </c>
      <c r="MF493" s="347" t="s">
        <v>580</v>
      </c>
      <c r="MI493" s="350">
        <f>SUM($F$1458)</f>
        <v>30</v>
      </c>
      <c r="MJ493" s="19" t="s">
        <v>61</v>
      </c>
      <c r="MK493" s="12">
        <f>MI493*1.5</f>
        <v>45</v>
      </c>
      <c r="ML493" s="12"/>
      <c r="MM493" s="21"/>
      <c r="MN493" s="19" t="s">
        <v>120</v>
      </c>
      <c r="MO493" s="347" t="s">
        <v>444</v>
      </c>
      <c r="MR493" s="350">
        <f>SUM($F$906)</f>
        <v>0</v>
      </c>
      <c r="MS493" s="19" t="s">
        <v>61</v>
      </c>
      <c r="MT493" s="12">
        <f>MR493*1.5</f>
        <v>0</v>
      </c>
      <c r="MU493" s="12"/>
      <c r="MV493" s="21"/>
      <c r="MW493" s="19" t="s">
        <v>120</v>
      </c>
      <c r="MX493" s="347" t="s">
        <v>641</v>
      </c>
      <c r="NA493" s="350">
        <f>SUM($F$638)</f>
        <v>0</v>
      </c>
      <c r="NB493" s="19" t="s">
        <v>61</v>
      </c>
      <c r="NC493" s="12">
        <f>NA493*1.5</f>
        <v>0</v>
      </c>
      <c r="ND493" s="12"/>
      <c r="NE493" s="21"/>
      <c r="NF493" s="19" t="s">
        <v>120</v>
      </c>
      <c r="NG493" s="347" t="s">
        <v>444</v>
      </c>
      <c r="NJ493" s="350">
        <f>SUM($F$906)</f>
        <v>0</v>
      </c>
      <c r="NK493" s="19" t="s">
        <v>61</v>
      </c>
      <c r="NL493" s="12">
        <f>NJ493*1.5</f>
        <v>0</v>
      </c>
      <c r="NM493" s="12"/>
      <c r="NN493" s="21"/>
      <c r="NO493" s="19" t="s">
        <v>120</v>
      </c>
      <c r="NP493" s="347" t="s">
        <v>1781</v>
      </c>
      <c r="NS493" s="350">
        <f>SUM($F$1677)</f>
        <v>0</v>
      </c>
      <c r="NT493" s="19" t="s">
        <v>61</v>
      </c>
      <c r="NU493" s="12">
        <f>NS493*1.5</f>
        <v>0</v>
      </c>
      <c r="NV493" s="12"/>
      <c r="NW493" s="21"/>
      <c r="NX493" s="19" t="s">
        <v>120</v>
      </c>
      <c r="NY493" s="347" t="s">
        <v>444</v>
      </c>
      <c r="OB493" s="350">
        <f>SUM($F$906)</f>
        <v>0</v>
      </c>
      <c r="OC493" s="19" t="s">
        <v>61</v>
      </c>
      <c r="OD493" s="12">
        <f>OB493*1.5</f>
        <v>0</v>
      </c>
      <c r="OE493" s="12"/>
      <c r="OF493" s="21"/>
      <c r="OG493" s="19" t="s">
        <v>120</v>
      </c>
      <c r="OH493" s="347" t="s">
        <v>801</v>
      </c>
      <c r="OK493" s="350">
        <f>SUM($F$1762)</f>
        <v>35</v>
      </c>
      <c r="OL493" s="19" t="s">
        <v>61</v>
      </c>
      <c r="OM493" s="12">
        <f>OK493*1.5</f>
        <v>52.5</v>
      </c>
      <c r="ON493" s="12"/>
      <c r="OO493" s="21"/>
      <c r="OP493" s="19" t="s">
        <v>120</v>
      </c>
      <c r="OQ493" s="347" t="s">
        <v>1897</v>
      </c>
      <c r="OT493" s="350">
        <f>SUM($F$1038)</f>
        <v>67</v>
      </c>
      <c r="OU493" s="19" t="s">
        <v>61</v>
      </c>
      <c r="OV493" s="12">
        <f>OT493*1.5</f>
        <v>100.5</v>
      </c>
      <c r="OW493" s="12"/>
      <c r="OX493" s="21"/>
      <c r="OY493" s="19" t="s">
        <v>120</v>
      </c>
      <c r="OZ493" s="347" t="s">
        <v>917</v>
      </c>
      <c r="PC493" s="350">
        <f>SUM($F$1475)</f>
        <v>15</v>
      </c>
      <c r="PD493" s="19" t="s">
        <v>61</v>
      </c>
      <c r="PE493" s="12">
        <f>PC493*1.5</f>
        <v>22.5</v>
      </c>
      <c r="PF493" s="12"/>
      <c r="PG493" s="21"/>
      <c r="PH493" s="19" t="s">
        <v>120</v>
      </c>
      <c r="PI493" s="347" t="s">
        <v>2246</v>
      </c>
      <c r="PL493" s="350">
        <f>SUM($F$544)</f>
        <v>0</v>
      </c>
      <c r="PM493" s="19" t="s">
        <v>61</v>
      </c>
      <c r="PN493" s="12">
        <f>PL493*1.5</f>
        <v>0</v>
      </c>
      <c r="PO493" s="12"/>
      <c r="PP493" s="21"/>
      <c r="PQ493" s="19" t="s">
        <v>120</v>
      </c>
      <c r="PR493" s="347" t="s">
        <v>444</v>
      </c>
      <c r="PU493" s="350">
        <f>SUM($F$906)</f>
        <v>0</v>
      </c>
      <c r="PV493" s="19" t="s">
        <v>61</v>
      </c>
      <c r="PW493" s="12">
        <f>PU493*1.5</f>
        <v>0</v>
      </c>
      <c r="PX493" s="12"/>
      <c r="PY493" s="21"/>
      <c r="PZ493" s="19" t="s">
        <v>120</v>
      </c>
      <c r="QA493" s="325" t="s">
        <v>189</v>
      </c>
      <c r="QD493" s="364" t="s">
        <v>189</v>
      </c>
      <c r="QE493" s="19" t="s">
        <v>61</v>
      </c>
      <c r="QF493" s="364" t="s">
        <v>189</v>
      </c>
      <c r="QG493" s="12"/>
      <c r="QH493" s="21"/>
      <c r="QI493" s="19" t="s">
        <v>120</v>
      </c>
      <c r="QJ493" s="347" t="s">
        <v>1980</v>
      </c>
      <c r="QM493" s="350">
        <f>SUM($F$1005)</f>
        <v>10</v>
      </c>
      <c r="QN493" s="19" t="s">
        <v>61</v>
      </c>
      <c r="QO493" s="12">
        <f>QM493*1.5</f>
        <v>15</v>
      </c>
      <c r="QP493" s="12"/>
      <c r="QQ493" s="21"/>
      <c r="QR493" s="19" t="s">
        <v>120</v>
      </c>
      <c r="QS493" s="368" t="s">
        <v>444</v>
      </c>
      <c r="QV493" s="350">
        <f>SUM($F$906)</f>
        <v>0</v>
      </c>
      <c r="QW493" s="19" t="s">
        <v>61</v>
      </c>
      <c r="QX493" s="12">
        <f>QV493*1.5</f>
        <v>0</v>
      </c>
      <c r="QY493" s="12"/>
      <c r="QZ493" s="21"/>
      <c r="RA493" s="19" t="s">
        <v>120</v>
      </c>
      <c r="RB493" s="349" t="s">
        <v>2246</v>
      </c>
      <c r="RE493" s="350">
        <f>SUM($F$544)</f>
        <v>0</v>
      </c>
      <c r="RF493" s="19" t="s">
        <v>2618</v>
      </c>
      <c r="RG493" s="12">
        <f>RE493*1.5*2.2</f>
        <v>0</v>
      </c>
      <c r="RH493" s="12"/>
      <c r="RI493" s="21"/>
      <c r="RJ493" s="19" t="s">
        <v>120</v>
      </c>
      <c r="RK493" s="347" t="s">
        <v>1988</v>
      </c>
      <c r="RN493" s="350">
        <f>SUM($F$1686)</f>
        <v>5</v>
      </c>
      <c r="RO493" s="19" t="s">
        <v>61</v>
      </c>
      <c r="RP493" s="12">
        <f>RN493*1.5</f>
        <v>7.5</v>
      </c>
      <c r="RQ493" s="12"/>
      <c r="RR493" s="21"/>
      <c r="RS493" s="19" t="s">
        <v>120</v>
      </c>
      <c r="RT493" s="325" t="s">
        <v>189</v>
      </c>
      <c r="RW493" s="364" t="s">
        <v>189</v>
      </c>
      <c r="RX493" s="19" t="s">
        <v>61</v>
      </c>
      <c r="RY493" s="364" t="s">
        <v>189</v>
      </c>
      <c r="SA493" s="316"/>
      <c r="SB493" s="19" t="s">
        <v>120</v>
      </c>
      <c r="SC493" s="325" t="s">
        <v>189</v>
      </c>
      <c r="SF493" s="364" t="s">
        <v>189</v>
      </c>
      <c r="SG493" s="19" t="s">
        <v>61</v>
      </c>
      <c r="SH493" s="364" t="s">
        <v>189</v>
      </c>
      <c r="SJ493" s="316"/>
      <c r="SK493" s="19" t="s">
        <v>120</v>
      </c>
      <c r="SL493" s="325" t="s">
        <v>189</v>
      </c>
      <c r="SO493" s="364" t="s">
        <v>189</v>
      </c>
      <c r="SP493" s="19" t="s">
        <v>61</v>
      </c>
      <c r="SQ493" s="364" t="s">
        <v>189</v>
      </c>
      <c r="SS493" s="316"/>
      <c r="ST493" s="19" t="s">
        <v>120</v>
      </c>
      <c r="SU493" s="325" t="s">
        <v>189</v>
      </c>
      <c r="SX493" s="364" t="s">
        <v>189</v>
      </c>
      <c r="SY493" s="19" t="s">
        <v>61</v>
      </c>
      <c r="SZ493" s="364" t="s">
        <v>189</v>
      </c>
      <c r="TB493" s="316"/>
      <c r="TC493" s="19" t="s">
        <v>120</v>
      </c>
      <c r="TD493" s="347" t="s">
        <v>444</v>
      </c>
      <c r="TG493" s="350">
        <f>SUM($F$906)</f>
        <v>0</v>
      </c>
      <c r="TH493" s="19" t="s">
        <v>61</v>
      </c>
      <c r="TI493" s="12">
        <f>TG493*1.5</f>
        <v>0</v>
      </c>
      <c r="TK493" s="316"/>
      <c r="TL493" s="19" t="s">
        <v>120</v>
      </c>
      <c r="TM493" s="347" t="s">
        <v>580</v>
      </c>
      <c r="TP493" s="350">
        <f>SUM($F$1458)</f>
        <v>30</v>
      </c>
      <c r="TQ493" s="19" t="s">
        <v>61</v>
      </c>
      <c r="TR493" s="12">
        <f>TP493*1.5</f>
        <v>45</v>
      </c>
      <c r="TT493" s="316"/>
      <c r="TU493" s="19" t="s">
        <v>120</v>
      </c>
      <c r="TV493" s="347" t="s">
        <v>1209</v>
      </c>
      <c r="TY493" s="350">
        <f>SUM($F$701)</f>
        <v>11</v>
      </c>
      <c r="TZ493" s="19" t="s">
        <v>61</v>
      </c>
      <c r="UA493" s="12">
        <f>TY493*1.5</f>
        <v>16.5</v>
      </c>
      <c r="UC493" s="316"/>
      <c r="UD493" s="19" t="s">
        <v>120</v>
      </c>
      <c r="UE493" s="28" t="s">
        <v>801</v>
      </c>
      <c r="UH493" s="350">
        <f>SUM($F$1762)</f>
        <v>35</v>
      </c>
      <c r="UI493" s="19" t="s">
        <v>61</v>
      </c>
      <c r="UJ493" s="12">
        <f>UH493*1.5</f>
        <v>52.5</v>
      </c>
      <c r="UL493" s="316"/>
      <c r="UM493" s="19" t="s">
        <v>120</v>
      </c>
      <c r="UN493" s="358" t="s">
        <v>444</v>
      </c>
      <c r="UQ493" s="350">
        <f>SUM($F$906)</f>
        <v>0</v>
      </c>
      <c r="UR493" s="19" t="s">
        <v>61</v>
      </c>
      <c r="US493" s="12">
        <f>UQ493*1.5</f>
        <v>0</v>
      </c>
      <c r="UU493" s="316"/>
      <c r="UV493" s="19" t="s">
        <v>120</v>
      </c>
      <c r="UW493" s="349" t="s">
        <v>444</v>
      </c>
      <c r="UZ493" s="350">
        <f>SUM($F$906)</f>
        <v>0</v>
      </c>
      <c r="VA493" s="19" t="s">
        <v>2618</v>
      </c>
      <c r="VB493" s="12">
        <f>UZ493*1.5*2.2</f>
        <v>0</v>
      </c>
      <c r="VD493" s="316"/>
      <c r="VE493" s="19" t="s">
        <v>120</v>
      </c>
      <c r="VF493" s="347" t="s">
        <v>444</v>
      </c>
      <c r="VI493" s="350">
        <f>SUM($F$906)</f>
        <v>0</v>
      </c>
      <c r="VJ493" s="19" t="s">
        <v>61</v>
      </c>
      <c r="VK493" s="12">
        <f>VI493*1.5</f>
        <v>0</v>
      </c>
      <c r="VM493" s="316"/>
      <c r="VN493" s="19" t="s">
        <v>120</v>
      </c>
      <c r="VO493" s="325" t="s">
        <v>746</v>
      </c>
      <c r="VR493" s="350">
        <f>SUM($F$793)</f>
        <v>14</v>
      </c>
      <c r="VS493" s="19" t="s">
        <v>61</v>
      </c>
      <c r="VT493" s="12">
        <f>VR493*1.5</f>
        <v>21</v>
      </c>
      <c r="VV493" s="316"/>
      <c r="VW493" s="19" t="s">
        <v>120</v>
      </c>
      <c r="VX493" s="347" t="s">
        <v>444</v>
      </c>
      <c r="WA493" s="350">
        <f>SUM($F$906)</f>
        <v>0</v>
      </c>
      <c r="WB493" s="19" t="s">
        <v>61</v>
      </c>
      <c r="WC493" s="12">
        <f>WA493*1.5</f>
        <v>0</v>
      </c>
      <c r="WE493" s="316"/>
      <c r="WF493" s="19" t="s">
        <v>120</v>
      </c>
      <c r="WG493" s="349" t="s">
        <v>444</v>
      </c>
      <c r="WJ493" s="350">
        <f>SUM($F$906)</f>
        <v>0</v>
      </c>
      <c r="WK493" s="19" t="s">
        <v>2618</v>
      </c>
      <c r="WL493" s="12">
        <f>WJ493*1.5*2.2</f>
        <v>0</v>
      </c>
      <c r="WN493" s="316"/>
      <c r="WO493" s="19" t="s">
        <v>120</v>
      </c>
      <c r="WP493" s="347" t="s">
        <v>444</v>
      </c>
      <c r="WS493" s="350">
        <f>SUM($F$906)</f>
        <v>0</v>
      </c>
      <c r="WT493" s="19" t="s">
        <v>61</v>
      </c>
      <c r="WU493" s="12">
        <f>WS493*1.5</f>
        <v>0</v>
      </c>
      <c r="WW493" s="316"/>
      <c r="WX493" s="19" t="s">
        <v>120</v>
      </c>
      <c r="WY493" s="347" t="s">
        <v>444</v>
      </c>
      <c r="XB493" s="350">
        <f>SUM($F$906)</f>
        <v>0</v>
      </c>
      <c r="XC493" s="19" t="s">
        <v>61</v>
      </c>
      <c r="XD493" s="12">
        <f>XB493*1.5</f>
        <v>0</v>
      </c>
      <c r="XF493" s="316"/>
      <c r="XG493" s="19" t="s">
        <v>120</v>
      </c>
      <c r="XH493" s="347" t="s">
        <v>444</v>
      </c>
      <c r="XK493" s="350">
        <f>SUM($F$906)</f>
        <v>0</v>
      </c>
      <c r="XL493" s="19" t="s">
        <v>61</v>
      </c>
      <c r="XM493" s="12">
        <f>XK493*1.5</f>
        <v>0</v>
      </c>
      <c r="XO493" s="316"/>
      <c r="XP493" s="19" t="s">
        <v>120</v>
      </c>
      <c r="XQ493" s="325" t="s">
        <v>887</v>
      </c>
      <c r="XT493" s="350">
        <f>SUM($F$1756)</f>
        <v>5</v>
      </c>
      <c r="XU493" s="19" t="s">
        <v>61</v>
      </c>
      <c r="XV493" s="12">
        <f>XT493*1.5</f>
        <v>7.5</v>
      </c>
      <c r="XX493" s="316"/>
      <c r="XY493" s="19" t="s">
        <v>120</v>
      </c>
      <c r="XZ493" s="347" t="s">
        <v>1969</v>
      </c>
      <c r="YC493" s="350">
        <f>SUM($F$1385)</f>
        <v>0</v>
      </c>
      <c r="YD493" s="19" t="s">
        <v>61</v>
      </c>
      <c r="YE493" s="12">
        <f>YC493*1.5</f>
        <v>0</v>
      </c>
      <c r="YG493" s="316"/>
      <c r="YH493" s="19" t="s">
        <v>120</v>
      </c>
      <c r="YI493" s="366" t="s">
        <v>918</v>
      </c>
      <c r="YL493" s="350">
        <f>SUM($F$566)</f>
        <v>30</v>
      </c>
      <c r="YM493" s="19" t="s">
        <v>61</v>
      </c>
      <c r="YN493" s="12">
        <f>YL493*1.5</f>
        <v>45</v>
      </c>
      <c r="YP493" s="316"/>
      <c r="YQ493" s="19" t="s">
        <v>120</v>
      </c>
      <c r="YR493" s="347" t="s">
        <v>444</v>
      </c>
      <c r="YU493" s="350">
        <f>SUM($F$906)</f>
        <v>0</v>
      </c>
      <c r="YV493" s="19" t="s">
        <v>61</v>
      </c>
      <c r="YW493" s="12">
        <f>YU493*1.5</f>
        <v>0</v>
      </c>
      <c r="YY493" s="316"/>
      <c r="YZ493" s="19" t="s">
        <v>120</v>
      </c>
      <c r="ZA493" s="347" t="s">
        <v>444</v>
      </c>
      <c r="ZD493" s="350">
        <f>SUM($F$906)</f>
        <v>0</v>
      </c>
      <c r="ZE493" s="19" t="s">
        <v>61</v>
      </c>
      <c r="ZF493" s="12">
        <f>ZD493*1.5</f>
        <v>0</v>
      </c>
      <c r="ZH493" s="316"/>
      <c r="ZI493" s="19" t="s">
        <v>120</v>
      </c>
      <c r="ZJ493" s="347" t="s">
        <v>444</v>
      </c>
      <c r="ZM493" s="350">
        <f>SUM($F$906)</f>
        <v>0</v>
      </c>
      <c r="ZN493" s="19" t="s">
        <v>61</v>
      </c>
      <c r="ZO493" s="12">
        <f>ZM493*1.5</f>
        <v>0</v>
      </c>
      <c r="ZQ493" s="316"/>
      <c r="ZR493" s="19" t="s">
        <v>120</v>
      </c>
      <c r="ZS493" s="347" t="s">
        <v>918</v>
      </c>
      <c r="ZV493" s="350">
        <f>SUM($F$566)</f>
        <v>30</v>
      </c>
      <c r="ZW493" s="19" t="s">
        <v>61</v>
      </c>
      <c r="ZX493" s="12">
        <f>ZV493*1.5</f>
        <v>45</v>
      </c>
      <c r="ZZ493" s="316"/>
      <c r="AAA493" s="394"/>
      <c r="AAB493" s="341"/>
      <c r="AAC493" s="395"/>
      <c r="AAD493" s="395"/>
      <c r="AAE493" s="396"/>
      <c r="AAF493" s="394"/>
      <c r="AAG493" s="267"/>
      <c r="AAH493" s="395"/>
      <c r="AAI493" s="395"/>
      <c r="AAJ493" s="394"/>
      <c r="AAK493" s="341"/>
      <c r="AAL493" s="395"/>
      <c r="AAM493" s="395"/>
      <c r="AAN493" s="396"/>
      <c r="AAO493" s="394"/>
      <c r="AAP493" s="267"/>
      <c r="AAQ493" s="395"/>
      <c r="AAR493" s="395"/>
      <c r="AAS493" s="394"/>
      <c r="AAT493" s="341"/>
      <c r="AAU493" s="395"/>
      <c r="AAV493" s="395"/>
      <c r="AAW493" s="396"/>
      <c r="AAX493" s="394"/>
      <c r="AAY493" s="267"/>
      <c r="AAZ493" s="395"/>
      <c r="ABA493" s="395"/>
      <c r="ABB493" s="394"/>
      <c r="ABC493" s="341"/>
      <c r="ABD493" s="395"/>
      <c r="ABE493" s="395"/>
      <c r="ABF493" s="396"/>
      <c r="ABG493" s="394"/>
      <c r="ABH493" s="267"/>
      <c r="ABI493" s="395"/>
      <c r="ABJ493" s="395"/>
      <c r="ABK493" s="394"/>
      <c r="ABL493" s="341"/>
      <c r="ABM493" s="395"/>
      <c r="ABN493" s="395"/>
      <c r="ABO493" s="396"/>
      <c r="ABP493" s="394"/>
      <c r="ABQ493" s="267"/>
      <c r="ABR493" s="395"/>
      <c r="ABS493" s="395"/>
      <c r="ABT493" s="394"/>
      <c r="ABU493" s="341"/>
      <c r="ABV493" s="395"/>
      <c r="ABW493" s="395"/>
      <c r="ABX493" s="396"/>
      <c r="ABY493" s="394"/>
      <c r="ABZ493" s="267"/>
      <c r="ACA493" s="395"/>
      <c r="ACB493" s="395"/>
      <c r="ACC493" s="394"/>
      <c r="ACD493" s="341"/>
      <c r="ACE493" s="395"/>
      <c r="ACF493" s="395"/>
      <c r="ACG493" s="396"/>
      <c r="ACH493" s="394"/>
      <c r="ACI493" s="267"/>
      <c r="ACJ493" s="395"/>
      <c r="ACK493" s="395"/>
      <c r="ACL493" s="394"/>
      <c r="ACM493" s="341"/>
      <c r="ACN493" s="395"/>
      <c r="ACO493" s="395"/>
      <c r="ACP493" s="396"/>
      <c r="ACQ493" s="394"/>
      <c r="ACR493" s="267"/>
      <c r="ACS493" s="395"/>
      <c r="ACT493" s="395"/>
      <c r="ACU493" s="394"/>
      <c r="ACV493" s="341"/>
      <c r="ACW493" s="395"/>
      <c r="ACX493" s="395"/>
      <c r="ACY493" s="396"/>
      <c r="ACZ493" s="394"/>
      <c r="ADA493" s="267"/>
      <c r="ADB493" s="395"/>
      <c r="ADC493" s="395"/>
      <c r="ADD493" s="394"/>
      <c r="ADE493" s="341"/>
      <c r="ADF493" s="395"/>
      <c r="ADG493" s="395"/>
      <c r="ADH493" s="396"/>
      <c r="ADI493" s="394"/>
      <c r="ADJ493" s="267"/>
      <c r="ADK493" s="395"/>
      <c r="ADL493" s="395"/>
      <c r="ADM493" s="394"/>
      <c r="ADN493" s="341"/>
      <c r="ADO493" s="395"/>
      <c r="ADP493" s="395"/>
      <c r="ADQ493" s="396"/>
      <c r="ADR493" s="394"/>
      <c r="ADS493" s="267"/>
      <c r="ADT493" s="395"/>
      <c r="ADU493" s="395"/>
      <c r="ADV493" s="394"/>
      <c r="ADW493" s="341"/>
      <c r="ADX493" s="395"/>
      <c r="ADY493" s="395"/>
      <c r="ADZ493" s="396"/>
      <c r="AEA493" s="394"/>
      <c r="AEB493" s="267"/>
      <c r="AEC493" s="395"/>
      <c r="AED493" s="395"/>
    </row>
    <row r="494" spans="1:810" s="20" customFormat="1" ht="15">
      <c r="A494" s="19" t="s">
        <v>121</v>
      </c>
      <c r="B494" s="347" t="s">
        <v>1722</v>
      </c>
      <c r="D494" s="350"/>
      <c r="E494" s="350">
        <f>SUM($F$624)</f>
        <v>46</v>
      </c>
      <c r="F494" s="19" t="s">
        <v>63</v>
      </c>
      <c r="G494" s="12">
        <f>E494*1.4</f>
        <v>64.399999999999991</v>
      </c>
      <c r="H494" s="12"/>
      <c r="I494" s="21"/>
      <c r="J494" s="19" t="s">
        <v>121</v>
      </c>
      <c r="K494" s="347" t="s">
        <v>1702</v>
      </c>
      <c r="N494" s="350">
        <f>SUM($F$1647)</f>
        <v>27</v>
      </c>
      <c r="O494" s="19" t="s">
        <v>63</v>
      </c>
      <c r="P494" s="12">
        <f>N494*1.4</f>
        <v>37.799999999999997</v>
      </c>
      <c r="Q494" s="12"/>
      <c r="R494" s="21"/>
      <c r="S494" s="19" t="s">
        <v>121</v>
      </c>
      <c r="T494" s="347" t="s">
        <v>511</v>
      </c>
      <c r="W494" s="350">
        <f>SUM($F$985)</f>
        <v>95</v>
      </c>
      <c r="X494" s="19" t="s">
        <v>63</v>
      </c>
      <c r="Y494" s="12">
        <f>W494*1.4</f>
        <v>133</v>
      </c>
      <c r="Z494" s="12"/>
      <c r="AA494" s="21"/>
      <c r="AB494" s="19" t="s">
        <v>121</v>
      </c>
      <c r="AC494" s="347" t="s">
        <v>511</v>
      </c>
      <c r="AF494" s="350">
        <f>SUM($F$985)</f>
        <v>95</v>
      </c>
      <c r="AG494" s="19" t="s">
        <v>63</v>
      </c>
      <c r="AH494" s="12">
        <f>AF494*1.4</f>
        <v>133</v>
      </c>
      <c r="AI494" s="12"/>
      <c r="AJ494" s="21"/>
      <c r="AK494" s="19" t="s">
        <v>121</v>
      </c>
      <c r="AL494" s="347" t="s">
        <v>2246</v>
      </c>
      <c r="AO494" s="350">
        <f>SUM($F$544)</f>
        <v>0</v>
      </c>
      <c r="AP494" s="19" t="s">
        <v>63</v>
      </c>
      <c r="AQ494" s="12">
        <f>AO494*1.4</f>
        <v>0</v>
      </c>
      <c r="AR494" s="12"/>
      <c r="AS494" s="21"/>
      <c r="AT494" s="19" t="s">
        <v>121</v>
      </c>
      <c r="AU494" s="347" t="s">
        <v>570</v>
      </c>
      <c r="AX494" s="350">
        <f>SUM($F$1260)</f>
        <v>4</v>
      </c>
      <c r="AY494" s="19" t="s">
        <v>63</v>
      </c>
      <c r="AZ494" s="12">
        <f>AX494*1.4</f>
        <v>5.6</v>
      </c>
      <c r="BA494" s="12"/>
      <c r="BB494" s="21"/>
      <c r="BC494" s="19" t="s">
        <v>121</v>
      </c>
      <c r="BD494" s="347" t="s">
        <v>902</v>
      </c>
      <c r="BG494" s="350">
        <f>SUM($F$923)</f>
        <v>0</v>
      </c>
      <c r="BH494" s="19" t="s">
        <v>63</v>
      </c>
      <c r="BI494" s="12">
        <f>BG494*1.4</f>
        <v>0</v>
      </c>
      <c r="BJ494" s="12"/>
      <c r="BK494" s="21"/>
      <c r="BL494" s="19" t="s">
        <v>121</v>
      </c>
      <c r="BM494" s="347" t="s">
        <v>1984</v>
      </c>
      <c r="BP494" s="350">
        <f>SUM($F$1691)</f>
        <v>0</v>
      </c>
      <c r="BQ494" s="19" t="s">
        <v>63</v>
      </c>
      <c r="BR494" s="12">
        <f>BP494*1.4</f>
        <v>0</v>
      </c>
      <c r="BS494" s="12"/>
      <c r="BT494" s="21"/>
      <c r="BU494" s="19" t="s">
        <v>121</v>
      </c>
      <c r="BV494" s="347" t="s">
        <v>902</v>
      </c>
      <c r="BY494" s="350">
        <f>SUM($F$923)</f>
        <v>0</v>
      </c>
      <c r="BZ494" s="19" t="s">
        <v>63</v>
      </c>
      <c r="CA494" s="12">
        <f>BY494*1.4</f>
        <v>0</v>
      </c>
      <c r="CB494" s="12"/>
      <c r="CC494" s="21"/>
      <c r="CD494" s="19" t="s">
        <v>121</v>
      </c>
      <c r="CE494" s="347" t="s">
        <v>1460</v>
      </c>
      <c r="CH494" s="350">
        <f>SUM($F$557)</f>
        <v>5</v>
      </c>
      <c r="CI494" s="19" t="s">
        <v>63</v>
      </c>
      <c r="CJ494" s="12">
        <f>CH494*1.4</f>
        <v>7</v>
      </c>
      <c r="CK494" s="12"/>
      <c r="CL494" s="21"/>
      <c r="CM494" s="19" t="s">
        <v>121</v>
      </c>
      <c r="CN494" s="347" t="s">
        <v>2246</v>
      </c>
      <c r="CQ494" s="350">
        <f>SUM($F$544)</f>
        <v>0</v>
      </c>
      <c r="CR494" s="19" t="s">
        <v>63</v>
      </c>
      <c r="CS494" s="12">
        <f>CQ494*1.4</f>
        <v>0</v>
      </c>
      <c r="CT494" s="12"/>
      <c r="CU494" s="21"/>
      <c r="CV494" s="19" t="s">
        <v>121</v>
      </c>
      <c r="CW494" s="347" t="s">
        <v>1209</v>
      </c>
      <c r="CZ494" s="350">
        <f>SUM($F$701)</f>
        <v>11</v>
      </c>
      <c r="DA494" s="19" t="s">
        <v>63</v>
      </c>
      <c r="DB494" s="12">
        <f>CZ494*1.4</f>
        <v>15.399999999999999</v>
      </c>
      <c r="DC494" s="12"/>
      <c r="DD494" s="21"/>
      <c r="DE494" s="19" t="s">
        <v>121</v>
      </c>
      <c r="DF494" s="347" t="s">
        <v>712</v>
      </c>
      <c r="DI494" s="350">
        <f>SUM($F$1088)</f>
        <v>40</v>
      </c>
      <c r="DJ494" s="19" t="s">
        <v>63</v>
      </c>
      <c r="DK494" s="12">
        <f>DI494*1.4</f>
        <v>56</v>
      </c>
      <c r="DL494" s="12"/>
      <c r="DM494" s="21"/>
      <c r="DN494" s="19" t="s">
        <v>121</v>
      </c>
      <c r="DO494" s="347" t="s">
        <v>1969</v>
      </c>
      <c r="DR494" s="350">
        <f>SUM($F$1385)</f>
        <v>0</v>
      </c>
      <c r="DS494" s="19" t="s">
        <v>63</v>
      </c>
      <c r="DT494" s="12">
        <f>DR494*1.4</f>
        <v>0</v>
      </c>
      <c r="DU494" s="12"/>
      <c r="DV494" s="21"/>
      <c r="DW494" s="19" t="s">
        <v>121</v>
      </c>
      <c r="DX494" s="347" t="s">
        <v>736</v>
      </c>
      <c r="EA494" s="350">
        <f>SUM($F$713)</f>
        <v>0</v>
      </c>
      <c r="EB494" s="19" t="s">
        <v>63</v>
      </c>
      <c r="EC494" s="12">
        <f>EA494*1.4</f>
        <v>0</v>
      </c>
      <c r="ED494" s="12"/>
      <c r="EE494" s="21"/>
      <c r="EF494" s="19" t="s">
        <v>121</v>
      </c>
      <c r="EG494" s="347" t="s">
        <v>444</v>
      </c>
      <c r="EJ494" s="350">
        <f>SUM($F$906)</f>
        <v>0</v>
      </c>
      <c r="EK494" s="19" t="s">
        <v>63</v>
      </c>
      <c r="EL494" s="12">
        <f>EJ494*1.4</f>
        <v>0</v>
      </c>
      <c r="EM494" s="12"/>
      <c r="EN494" s="21"/>
      <c r="EO494" s="19" t="s">
        <v>121</v>
      </c>
      <c r="EP494" s="347" t="s">
        <v>908</v>
      </c>
      <c r="ES494" s="350">
        <f>SUM($F$508)</f>
        <v>0</v>
      </c>
      <c r="ET494" s="19" t="s">
        <v>63</v>
      </c>
      <c r="EU494" s="12">
        <f>ES494*1.4</f>
        <v>0</v>
      </c>
      <c r="EV494" s="12"/>
      <c r="EW494" s="21"/>
      <c r="EX494" s="19" t="s">
        <v>121</v>
      </c>
      <c r="EY494" s="368" t="s">
        <v>1974</v>
      </c>
      <c r="FB494" s="350">
        <f>SUM($F$511)</f>
        <v>0</v>
      </c>
      <c r="FC494" s="19" t="s">
        <v>63</v>
      </c>
      <c r="FD494" s="12">
        <f>FB494*1.4</f>
        <v>0</v>
      </c>
      <c r="FE494" s="12"/>
      <c r="FF494" s="21"/>
      <c r="FG494" s="19" t="s">
        <v>121</v>
      </c>
      <c r="FH494" s="347" t="s">
        <v>736</v>
      </c>
      <c r="FK494" s="350">
        <f>SUM($F$713)</f>
        <v>0</v>
      </c>
      <c r="FL494" s="19" t="s">
        <v>63</v>
      </c>
      <c r="FM494" s="12">
        <f>FK494*1.4</f>
        <v>0</v>
      </c>
      <c r="FN494" s="12"/>
      <c r="FO494" s="21"/>
      <c r="FP494" s="19" t="s">
        <v>121</v>
      </c>
      <c r="FQ494" s="347" t="s">
        <v>2251</v>
      </c>
      <c r="FT494" s="350">
        <f>SUM($F$1767)</f>
        <v>1</v>
      </c>
      <c r="FU494" s="19" t="s">
        <v>63</v>
      </c>
      <c r="FV494" s="12">
        <f>FT494*1.4</f>
        <v>1.4</v>
      </c>
      <c r="FW494" s="12"/>
      <c r="FX494" s="21"/>
      <c r="FY494" s="19" t="s">
        <v>121</v>
      </c>
      <c r="FZ494" s="347" t="s">
        <v>2246</v>
      </c>
      <c r="GC494" s="350">
        <f>SUM($F$544)</f>
        <v>0</v>
      </c>
      <c r="GD494" s="19" t="s">
        <v>63</v>
      </c>
      <c r="GE494" s="12">
        <f>GC494*1.4</f>
        <v>0</v>
      </c>
      <c r="GF494" s="12"/>
      <c r="GG494" s="21"/>
      <c r="GH494" s="19" t="s">
        <v>121</v>
      </c>
      <c r="GI494" s="347" t="s">
        <v>1988</v>
      </c>
      <c r="GL494" s="350">
        <f>SUM($F$1686)</f>
        <v>5</v>
      </c>
      <c r="GM494" s="19" t="s">
        <v>63</v>
      </c>
      <c r="GN494" s="12">
        <f>GL494*1.4</f>
        <v>7</v>
      </c>
      <c r="GO494" s="12"/>
      <c r="GP494" s="21"/>
      <c r="GQ494" s="19" t="s">
        <v>121</v>
      </c>
      <c r="GR494" s="347" t="s">
        <v>736</v>
      </c>
      <c r="GU494" s="350">
        <f>SUM($F$713)</f>
        <v>0</v>
      </c>
      <c r="GV494" s="19" t="s">
        <v>63</v>
      </c>
      <c r="GW494" s="12">
        <f>GU494*1.4</f>
        <v>0</v>
      </c>
      <c r="GX494" s="12"/>
      <c r="GY494" s="21"/>
      <c r="GZ494" s="19" t="s">
        <v>121</v>
      </c>
      <c r="HA494" s="347" t="s">
        <v>1909</v>
      </c>
      <c r="HD494" s="350">
        <f>SUM($F$528)</f>
        <v>0</v>
      </c>
      <c r="HE494" s="19" t="s">
        <v>63</v>
      </c>
      <c r="HF494" s="12">
        <f>HD494*1.4</f>
        <v>0</v>
      </c>
      <c r="HG494" s="12"/>
      <c r="HH494" s="21"/>
      <c r="HI494" s="19" t="s">
        <v>121</v>
      </c>
      <c r="HJ494" s="347" t="s">
        <v>736</v>
      </c>
      <c r="HM494" s="350">
        <f>SUM($F$713)</f>
        <v>0</v>
      </c>
      <c r="HN494" s="19" t="s">
        <v>63</v>
      </c>
      <c r="HO494" s="12">
        <f>HM494*1.4</f>
        <v>0</v>
      </c>
      <c r="HP494" s="12"/>
      <c r="HQ494" s="21"/>
      <c r="HR494" s="19" t="s">
        <v>121</v>
      </c>
      <c r="HS494" s="347" t="s">
        <v>444</v>
      </c>
      <c r="HV494" s="350">
        <f>SUM($F$906)</f>
        <v>0</v>
      </c>
      <c r="HW494" s="19" t="s">
        <v>63</v>
      </c>
      <c r="HX494" s="12">
        <f>HV494*1.4</f>
        <v>0</v>
      </c>
      <c r="HY494" s="12"/>
      <c r="HZ494" s="21"/>
      <c r="IA494" s="19" t="s">
        <v>121</v>
      </c>
      <c r="IB494" s="347" t="s">
        <v>570</v>
      </c>
      <c r="IE494" s="350">
        <f>SUM($F$1260)</f>
        <v>4</v>
      </c>
      <c r="IF494" s="19" t="s">
        <v>63</v>
      </c>
      <c r="IG494" s="12">
        <f>IE494*1.4</f>
        <v>5.6</v>
      </c>
      <c r="IH494" s="12"/>
      <c r="II494" s="21"/>
      <c r="IJ494" s="19" t="s">
        <v>121</v>
      </c>
      <c r="IK494" s="347" t="s">
        <v>1974</v>
      </c>
      <c r="IN494" s="350">
        <f>SUM($F$511)</f>
        <v>0</v>
      </c>
      <c r="IO494" s="19" t="s">
        <v>63</v>
      </c>
      <c r="IP494" s="12">
        <f>IN494*1.4</f>
        <v>0</v>
      </c>
      <c r="IQ494" s="12"/>
      <c r="IR494" s="21"/>
      <c r="IS494" s="19" t="s">
        <v>121</v>
      </c>
      <c r="IT494" s="325" t="s">
        <v>189</v>
      </c>
      <c r="IW494" s="364" t="s">
        <v>189</v>
      </c>
      <c r="IX494" s="19" t="s">
        <v>63</v>
      </c>
      <c r="IY494" s="364" t="s">
        <v>189</v>
      </c>
      <c r="IZ494" s="12"/>
      <c r="JA494" s="21"/>
      <c r="JB494" s="19" t="s">
        <v>121</v>
      </c>
      <c r="JC494" s="347" t="s">
        <v>2246</v>
      </c>
      <c r="JF494" s="350">
        <f>SUM($F$544)</f>
        <v>0</v>
      </c>
      <c r="JG494" s="19" t="s">
        <v>63</v>
      </c>
      <c r="JH494" s="12">
        <f>JF494*1.4</f>
        <v>0</v>
      </c>
      <c r="JI494" s="12"/>
      <c r="JJ494" s="21"/>
      <c r="JK494" s="19" t="s">
        <v>121</v>
      </c>
      <c r="JL494" s="347" t="s">
        <v>1988</v>
      </c>
      <c r="JO494" s="350">
        <f>SUM($F$1686)</f>
        <v>5</v>
      </c>
      <c r="JP494" s="19" t="s">
        <v>63</v>
      </c>
      <c r="JQ494" s="12">
        <f>JO494*1.4</f>
        <v>7</v>
      </c>
      <c r="JR494" s="12"/>
      <c r="JS494" s="21"/>
      <c r="JT494" s="19" t="s">
        <v>121</v>
      </c>
      <c r="JU494" s="347" t="s">
        <v>1241</v>
      </c>
      <c r="JX494" s="350">
        <f>SUM($F$556)</f>
        <v>0</v>
      </c>
      <c r="JY494" s="19" t="s">
        <v>63</v>
      </c>
      <c r="JZ494" s="12">
        <f>JX494*1.4</f>
        <v>0</v>
      </c>
      <c r="KA494" s="12"/>
      <c r="KB494" s="21"/>
      <c r="KC494" s="19" t="s">
        <v>121</v>
      </c>
      <c r="KD494" s="347" t="s">
        <v>712</v>
      </c>
      <c r="KG494" s="350">
        <f>SUM($F$1088)</f>
        <v>40</v>
      </c>
      <c r="KH494" s="19" t="s">
        <v>63</v>
      </c>
      <c r="KI494" s="12">
        <f>KG494*1.4</f>
        <v>56</v>
      </c>
      <c r="KJ494" s="12"/>
      <c r="KK494" s="21"/>
      <c r="KL494" s="19" t="s">
        <v>121</v>
      </c>
      <c r="KM494" s="347" t="s">
        <v>736</v>
      </c>
      <c r="KP494" s="350">
        <f>SUM($F$713)</f>
        <v>0</v>
      </c>
      <c r="KQ494" s="19" t="s">
        <v>63</v>
      </c>
      <c r="KR494" s="12">
        <f>KP494*1.4</f>
        <v>0</v>
      </c>
      <c r="KS494" s="12"/>
      <c r="KT494" s="21"/>
      <c r="KU494" s="19" t="s">
        <v>121</v>
      </c>
      <c r="KV494" s="347" t="s">
        <v>712</v>
      </c>
      <c r="KY494" s="350">
        <f>SUM($F$1088)</f>
        <v>40</v>
      </c>
      <c r="KZ494" s="19" t="s">
        <v>63</v>
      </c>
      <c r="LA494" s="12">
        <f>KY494*1.4</f>
        <v>56</v>
      </c>
      <c r="LB494" s="12"/>
      <c r="LC494" s="21"/>
      <c r="LD494" s="19" t="s">
        <v>121</v>
      </c>
      <c r="LE494" s="347" t="s">
        <v>1947</v>
      </c>
      <c r="LH494" s="350">
        <f>SUM($F$1112)</f>
        <v>0</v>
      </c>
      <c r="LI494" s="19" t="s">
        <v>63</v>
      </c>
      <c r="LJ494" s="12">
        <f>LH494*1.4</f>
        <v>0</v>
      </c>
      <c r="LK494" s="12"/>
      <c r="LL494" s="21"/>
      <c r="LM494" s="19" t="s">
        <v>121</v>
      </c>
      <c r="LN494" s="347" t="s">
        <v>689</v>
      </c>
      <c r="LQ494" s="350">
        <f>SUM($F$857)</f>
        <v>0</v>
      </c>
      <c r="LR494" s="19" t="s">
        <v>63</v>
      </c>
      <c r="LS494" s="12">
        <f>LQ494*1.4</f>
        <v>0</v>
      </c>
      <c r="LT494" s="12"/>
      <c r="LU494" s="21"/>
      <c r="LV494" s="19" t="s">
        <v>121</v>
      </c>
      <c r="LW494" s="347" t="s">
        <v>605</v>
      </c>
      <c r="LZ494" s="350">
        <f>SUM($F$1661)</f>
        <v>22</v>
      </c>
      <c r="MA494" s="19" t="s">
        <v>63</v>
      </c>
      <c r="MB494" s="12">
        <f>LZ494*1.4</f>
        <v>30.799999999999997</v>
      </c>
      <c r="MC494" s="12"/>
      <c r="MD494" s="21"/>
      <c r="ME494" s="19" t="s">
        <v>121</v>
      </c>
      <c r="MF494" s="347" t="s">
        <v>1966</v>
      </c>
      <c r="MI494" s="350">
        <f>SUM($F$643)</f>
        <v>7</v>
      </c>
      <c r="MJ494" s="19" t="s">
        <v>63</v>
      </c>
      <c r="MK494" s="12">
        <f>MI494*1.4</f>
        <v>9.7999999999999989</v>
      </c>
      <c r="ML494" s="12"/>
      <c r="MM494" s="21"/>
      <c r="MN494" s="19" t="s">
        <v>121</v>
      </c>
      <c r="MO494" s="347" t="s">
        <v>2246</v>
      </c>
      <c r="MR494" s="350">
        <f>SUM($F$544)</f>
        <v>0</v>
      </c>
      <c r="MS494" s="19" t="s">
        <v>63</v>
      </c>
      <c r="MT494" s="12">
        <f>MR494*1.4</f>
        <v>0</v>
      </c>
      <c r="MU494" s="12"/>
      <c r="MV494" s="21"/>
      <c r="MW494" s="19" t="s">
        <v>121</v>
      </c>
      <c r="MX494" s="347" t="s">
        <v>736</v>
      </c>
      <c r="NA494" s="350">
        <f>SUM($F$713)</f>
        <v>0</v>
      </c>
      <c r="NB494" s="19" t="s">
        <v>63</v>
      </c>
      <c r="NC494" s="12">
        <f>NA494*1.4</f>
        <v>0</v>
      </c>
      <c r="ND494" s="12"/>
      <c r="NE494" s="21"/>
      <c r="NF494" s="19" t="s">
        <v>121</v>
      </c>
      <c r="NG494" s="347" t="s">
        <v>618</v>
      </c>
      <c r="NJ494" s="350">
        <f>SUM($F$1172)</f>
        <v>18</v>
      </c>
      <c r="NK494" s="19" t="s">
        <v>63</v>
      </c>
      <c r="NL494" s="12">
        <f>NJ494*1.4</f>
        <v>25.2</v>
      </c>
      <c r="NM494" s="12"/>
      <c r="NN494" s="21"/>
      <c r="NO494" s="19" t="s">
        <v>121</v>
      </c>
      <c r="NP494" s="347" t="s">
        <v>444</v>
      </c>
      <c r="NS494" s="350">
        <f>SUM($F$906)</f>
        <v>0</v>
      </c>
      <c r="NT494" s="19" t="s">
        <v>63</v>
      </c>
      <c r="NU494" s="12">
        <f>NS494*1.4</f>
        <v>0</v>
      </c>
      <c r="NV494" s="12"/>
      <c r="NW494" s="21"/>
      <c r="NX494" s="19" t="s">
        <v>121</v>
      </c>
      <c r="NY494" s="347" t="s">
        <v>2246</v>
      </c>
      <c r="OB494" s="350">
        <f>SUM($F$544)</f>
        <v>0</v>
      </c>
      <c r="OC494" s="19" t="s">
        <v>63</v>
      </c>
      <c r="OD494" s="12">
        <f>OB494*1.4</f>
        <v>0</v>
      </c>
      <c r="OE494" s="12"/>
      <c r="OF494" s="21"/>
      <c r="OG494" s="19" t="s">
        <v>121</v>
      </c>
      <c r="OH494" s="347" t="s">
        <v>1503</v>
      </c>
      <c r="OK494" s="350">
        <f>SUM($F$532)</f>
        <v>0</v>
      </c>
      <c r="OL494" s="19" t="s">
        <v>63</v>
      </c>
      <c r="OM494" s="12">
        <f>OK494*1.4</f>
        <v>0</v>
      </c>
      <c r="ON494" s="12"/>
      <c r="OO494" s="21"/>
      <c r="OP494" s="19" t="s">
        <v>121</v>
      </c>
      <c r="OQ494" s="347" t="s">
        <v>654</v>
      </c>
      <c r="OT494" s="350">
        <f>SUM($F$1195)</f>
        <v>131</v>
      </c>
      <c r="OU494" s="19" t="s">
        <v>63</v>
      </c>
      <c r="OV494" s="12">
        <f>OT494*1.4</f>
        <v>183.39999999999998</v>
      </c>
      <c r="OW494" s="12"/>
      <c r="OX494" s="21"/>
      <c r="OY494" s="19" t="s">
        <v>121</v>
      </c>
      <c r="OZ494" s="347" t="s">
        <v>2246</v>
      </c>
      <c r="PC494" s="350">
        <f>SUM($F$544)</f>
        <v>0</v>
      </c>
      <c r="PD494" s="19" t="s">
        <v>63</v>
      </c>
      <c r="PE494" s="12">
        <f>PC494*1.4</f>
        <v>0</v>
      </c>
      <c r="PF494" s="12"/>
      <c r="PG494" s="21"/>
      <c r="PH494" s="19" t="s">
        <v>121</v>
      </c>
      <c r="PI494" s="347" t="s">
        <v>444</v>
      </c>
      <c r="PL494" s="350">
        <f>SUM($F$906)</f>
        <v>0</v>
      </c>
      <c r="PM494" s="19" t="s">
        <v>63</v>
      </c>
      <c r="PN494" s="12">
        <f>PL494*1.4</f>
        <v>0</v>
      </c>
      <c r="PO494" s="12"/>
      <c r="PP494" s="21"/>
      <c r="PQ494" s="19" t="s">
        <v>121</v>
      </c>
      <c r="PR494" s="347" t="s">
        <v>1702</v>
      </c>
      <c r="PU494" s="350">
        <f>SUM($F$1647)</f>
        <v>27</v>
      </c>
      <c r="PV494" s="19" t="s">
        <v>63</v>
      </c>
      <c r="PW494" s="12">
        <f>PU494*1.4</f>
        <v>37.799999999999997</v>
      </c>
      <c r="PX494" s="12"/>
      <c r="PY494" s="21"/>
      <c r="PZ494" s="19" t="s">
        <v>121</v>
      </c>
      <c r="QA494" s="325" t="s">
        <v>189</v>
      </c>
      <c r="QD494" s="364" t="s">
        <v>189</v>
      </c>
      <c r="QE494" s="19" t="s">
        <v>63</v>
      </c>
      <c r="QF494" s="364" t="s">
        <v>189</v>
      </c>
      <c r="QG494" s="12"/>
      <c r="QH494" s="21"/>
      <c r="QI494" s="19" t="s">
        <v>121</v>
      </c>
      <c r="QJ494" s="347" t="s">
        <v>949</v>
      </c>
      <c r="QM494" s="350">
        <f>SUM($F$1245)</f>
        <v>39</v>
      </c>
      <c r="QN494" s="19" t="s">
        <v>63</v>
      </c>
      <c r="QO494" s="12">
        <f>QM494*1.4</f>
        <v>54.599999999999994</v>
      </c>
      <c r="QP494" s="12"/>
      <c r="QQ494" s="21"/>
      <c r="QR494" s="19" t="s">
        <v>121</v>
      </c>
      <c r="QS494" s="368" t="s">
        <v>845</v>
      </c>
      <c r="QV494" s="350">
        <f>SUM($F$572)</f>
        <v>0</v>
      </c>
      <c r="QW494" s="19" t="s">
        <v>63</v>
      </c>
      <c r="QX494" s="12">
        <f>QV494*1.4</f>
        <v>0</v>
      </c>
      <c r="QY494" s="12"/>
      <c r="QZ494" s="21"/>
      <c r="RA494" s="19" t="s">
        <v>121</v>
      </c>
      <c r="RB494" s="347" t="s">
        <v>1988</v>
      </c>
      <c r="RE494" s="350">
        <f>SUM($F$1686)</f>
        <v>5</v>
      </c>
      <c r="RF494" s="19" t="s">
        <v>63</v>
      </c>
      <c r="RG494" s="12">
        <f>RE494*1.4</f>
        <v>7</v>
      </c>
      <c r="RH494" s="12"/>
      <c r="RI494" s="21"/>
      <c r="RJ494" s="19" t="s">
        <v>121</v>
      </c>
      <c r="RK494" s="347" t="s">
        <v>1473</v>
      </c>
      <c r="RN494" s="350">
        <f>SUM($F$1663)</f>
        <v>7</v>
      </c>
      <c r="RO494" s="19" t="s">
        <v>63</v>
      </c>
      <c r="RP494" s="12">
        <f>RN494*1.4</f>
        <v>9.7999999999999989</v>
      </c>
      <c r="RQ494" s="12"/>
      <c r="RR494" s="21"/>
      <c r="RS494" s="19" t="s">
        <v>121</v>
      </c>
      <c r="RT494" s="325" t="s">
        <v>189</v>
      </c>
      <c r="RW494" s="364" t="s">
        <v>189</v>
      </c>
      <c r="RX494" s="19" t="s">
        <v>63</v>
      </c>
      <c r="RY494" s="364" t="s">
        <v>189</v>
      </c>
      <c r="SA494" s="316"/>
      <c r="SB494" s="19" t="s">
        <v>121</v>
      </c>
      <c r="SC494" s="325" t="s">
        <v>189</v>
      </c>
      <c r="SF494" s="364" t="s">
        <v>189</v>
      </c>
      <c r="SG494" s="19" t="s">
        <v>63</v>
      </c>
      <c r="SH494" s="364" t="s">
        <v>189</v>
      </c>
      <c r="SJ494" s="316"/>
      <c r="SK494" s="19" t="s">
        <v>121</v>
      </c>
      <c r="SL494" s="325" t="s">
        <v>189</v>
      </c>
      <c r="SO494" s="364" t="s">
        <v>189</v>
      </c>
      <c r="SP494" s="19" t="s">
        <v>63</v>
      </c>
      <c r="SQ494" s="364" t="s">
        <v>189</v>
      </c>
      <c r="SS494" s="316"/>
      <c r="ST494" s="19" t="s">
        <v>121</v>
      </c>
      <c r="SU494" s="325" t="s">
        <v>189</v>
      </c>
      <c r="SX494" s="364" t="s">
        <v>189</v>
      </c>
      <c r="SY494" s="19" t="s">
        <v>63</v>
      </c>
      <c r="SZ494" s="364" t="s">
        <v>189</v>
      </c>
      <c r="TB494" s="316"/>
      <c r="TC494" s="19" t="s">
        <v>121</v>
      </c>
      <c r="TD494" s="347" t="s">
        <v>1702</v>
      </c>
      <c r="TG494" s="350">
        <f>SUM($F$1647)</f>
        <v>27</v>
      </c>
      <c r="TH494" s="19" t="s">
        <v>63</v>
      </c>
      <c r="TI494" s="12">
        <f>TG494*1.4</f>
        <v>37.799999999999997</v>
      </c>
      <c r="TK494" s="316"/>
      <c r="TL494" s="19" t="s">
        <v>121</v>
      </c>
      <c r="TM494" s="347" t="s">
        <v>444</v>
      </c>
      <c r="TP494" s="350">
        <f>SUM($F$906)</f>
        <v>0</v>
      </c>
      <c r="TQ494" s="19" t="s">
        <v>63</v>
      </c>
      <c r="TR494" s="12">
        <f>TP494*1.4</f>
        <v>0</v>
      </c>
      <c r="TT494" s="316"/>
      <c r="TU494" s="19" t="s">
        <v>121</v>
      </c>
      <c r="TV494" s="347" t="s">
        <v>949</v>
      </c>
      <c r="TY494" s="350">
        <f>SUM($F$1245)</f>
        <v>39</v>
      </c>
      <c r="TZ494" s="19" t="s">
        <v>63</v>
      </c>
      <c r="UA494" s="12">
        <f>TY494*1.4</f>
        <v>54.599999999999994</v>
      </c>
      <c r="UC494" s="316"/>
      <c r="UD494" s="19" t="s">
        <v>121</v>
      </c>
      <c r="UE494" s="361" t="s">
        <v>444</v>
      </c>
      <c r="UH494" s="350">
        <f>SUM($F$906)</f>
        <v>0</v>
      </c>
      <c r="UI494" s="19" t="s">
        <v>63</v>
      </c>
      <c r="UJ494" s="12">
        <f>UH494*1.4</f>
        <v>0</v>
      </c>
      <c r="UL494" s="316"/>
      <c r="UM494" s="19" t="s">
        <v>121</v>
      </c>
      <c r="UN494" s="358" t="s">
        <v>1735</v>
      </c>
      <c r="UQ494" s="350">
        <f>SUM($F$644)</f>
        <v>0</v>
      </c>
      <c r="UR494" s="19" t="s">
        <v>63</v>
      </c>
      <c r="US494" s="12">
        <f>UQ494*1.4</f>
        <v>0</v>
      </c>
      <c r="UU494" s="316"/>
      <c r="UV494" s="19" t="s">
        <v>121</v>
      </c>
      <c r="UW494" s="347" t="s">
        <v>1461</v>
      </c>
      <c r="UZ494" s="350">
        <f>SUM($F$917)</f>
        <v>0</v>
      </c>
      <c r="VA494" s="19" t="s">
        <v>63</v>
      </c>
      <c r="VB494" s="12">
        <f>UZ494*1.4</f>
        <v>0</v>
      </c>
      <c r="VD494" s="316"/>
      <c r="VE494" s="19" t="s">
        <v>121</v>
      </c>
      <c r="VF494" s="347" t="s">
        <v>1969</v>
      </c>
      <c r="VI494" s="350">
        <f>SUM($F$1385)</f>
        <v>0</v>
      </c>
      <c r="VJ494" s="19" t="s">
        <v>63</v>
      </c>
      <c r="VK494" s="12">
        <f>VI494*1.4</f>
        <v>0</v>
      </c>
      <c r="VM494" s="316"/>
      <c r="VN494" s="19" t="s">
        <v>121</v>
      </c>
      <c r="VO494" s="325" t="s">
        <v>444</v>
      </c>
      <c r="VR494" s="350">
        <f>SUM($F$906)</f>
        <v>0</v>
      </c>
      <c r="VS494" s="19" t="s">
        <v>63</v>
      </c>
      <c r="VT494" s="12">
        <f>VR494*1.4</f>
        <v>0</v>
      </c>
      <c r="VV494" s="316"/>
      <c r="VW494" s="19" t="s">
        <v>121</v>
      </c>
      <c r="VX494" s="347" t="s">
        <v>586</v>
      </c>
      <c r="WA494" s="350">
        <f>SUM($F$586)</f>
        <v>42</v>
      </c>
      <c r="WB494" s="19" t="s">
        <v>63</v>
      </c>
      <c r="WC494" s="12">
        <f>WA494*1.4</f>
        <v>58.8</v>
      </c>
      <c r="WE494" s="316"/>
      <c r="WF494" s="19" t="s">
        <v>121</v>
      </c>
      <c r="WG494" s="347" t="s">
        <v>2069</v>
      </c>
      <c r="WJ494" s="350">
        <f>SUM($F$848)</f>
        <v>107</v>
      </c>
      <c r="WK494" s="19" t="s">
        <v>63</v>
      </c>
      <c r="WL494" s="12">
        <f>WJ494*1.4</f>
        <v>149.79999999999998</v>
      </c>
      <c r="WN494" s="316"/>
      <c r="WO494" s="19" t="s">
        <v>121</v>
      </c>
      <c r="WP494" s="347" t="s">
        <v>949</v>
      </c>
      <c r="WS494" s="350">
        <f>SUM($F$1245)</f>
        <v>39</v>
      </c>
      <c r="WT494" s="19" t="s">
        <v>63</v>
      </c>
      <c r="WU494" s="12">
        <f>WS494*1.4</f>
        <v>54.599999999999994</v>
      </c>
      <c r="WW494" s="316"/>
      <c r="WX494" s="19" t="s">
        <v>121</v>
      </c>
      <c r="WY494" s="347" t="s">
        <v>2246</v>
      </c>
      <c r="XB494" s="350">
        <f>SUM($F$544)</f>
        <v>0</v>
      </c>
      <c r="XC494" s="19" t="s">
        <v>63</v>
      </c>
      <c r="XD494" s="12">
        <f>XB494*1.4</f>
        <v>0</v>
      </c>
      <c r="XF494" s="316"/>
      <c r="XG494" s="19" t="s">
        <v>121</v>
      </c>
      <c r="XH494" s="347" t="s">
        <v>736</v>
      </c>
      <c r="XK494" s="350">
        <f>SUM($F$713)</f>
        <v>0</v>
      </c>
      <c r="XL494" s="19" t="s">
        <v>63</v>
      </c>
      <c r="XM494" s="12">
        <f>XK494*1.4</f>
        <v>0</v>
      </c>
      <c r="XO494" s="316"/>
      <c r="XP494" s="19" t="s">
        <v>121</v>
      </c>
      <c r="XQ494" s="325" t="s">
        <v>875</v>
      </c>
      <c r="XT494" s="350">
        <f>SUM($F$1674)</f>
        <v>15</v>
      </c>
      <c r="XU494" s="19" t="s">
        <v>63</v>
      </c>
      <c r="XV494" s="12">
        <f>XT494*1.4</f>
        <v>21</v>
      </c>
      <c r="XX494" s="316"/>
      <c r="XY494" s="19" t="s">
        <v>121</v>
      </c>
      <c r="XZ494" s="347" t="s">
        <v>2069</v>
      </c>
      <c r="YC494" s="350">
        <f>SUM($F$848)</f>
        <v>107</v>
      </c>
      <c r="YD494" s="19" t="s">
        <v>63</v>
      </c>
      <c r="YE494" s="12">
        <f>YC494*1.4</f>
        <v>149.79999999999998</v>
      </c>
      <c r="YG494" s="316"/>
      <c r="YH494" s="19" t="s">
        <v>121</v>
      </c>
      <c r="YI494" s="366" t="s">
        <v>722</v>
      </c>
      <c r="YL494" s="350">
        <f>SUM($F$837)</f>
        <v>0</v>
      </c>
      <c r="YM494" s="19" t="s">
        <v>63</v>
      </c>
      <c r="YN494" s="12">
        <f>YL494*1.4</f>
        <v>0</v>
      </c>
      <c r="YP494" s="316"/>
      <c r="YQ494" s="19" t="s">
        <v>121</v>
      </c>
      <c r="YR494" s="347" t="s">
        <v>624</v>
      </c>
      <c r="YU494" s="350">
        <f>SUM($F$895)</f>
        <v>46</v>
      </c>
      <c r="YV494" s="19" t="s">
        <v>63</v>
      </c>
      <c r="YW494" s="12">
        <f>YU494*1.4</f>
        <v>64.399999999999991</v>
      </c>
      <c r="YY494" s="316"/>
      <c r="YZ494" s="19" t="s">
        <v>121</v>
      </c>
      <c r="ZA494" s="347" t="s">
        <v>570</v>
      </c>
      <c r="ZD494" s="350">
        <f>SUM($F$1260)</f>
        <v>4</v>
      </c>
      <c r="ZE494" s="19" t="s">
        <v>63</v>
      </c>
      <c r="ZF494" s="12">
        <f>ZD494*1.4</f>
        <v>5.6</v>
      </c>
      <c r="ZH494" s="316"/>
      <c r="ZI494" s="19" t="s">
        <v>121</v>
      </c>
      <c r="ZJ494" s="347" t="s">
        <v>570</v>
      </c>
      <c r="ZM494" s="350">
        <f>SUM($F$1260)</f>
        <v>4</v>
      </c>
      <c r="ZN494" s="19" t="s">
        <v>63</v>
      </c>
      <c r="ZO494" s="12">
        <f>ZM494*1.4</f>
        <v>5.6</v>
      </c>
      <c r="ZQ494" s="316"/>
      <c r="ZR494" s="19" t="s">
        <v>121</v>
      </c>
      <c r="ZS494" s="347" t="s">
        <v>801</v>
      </c>
      <c r="ZV494" s="350">
        <f>SUM($F$1762)</f>
        <v>35</v>
      </c>
      <c r="ZW494" s="19" t="s">
        <v>63</v>
      </c>
      <c r="ZX494" s="12">
        <f>ZV494*1.4</f>
        <v>49</v>
      </c>
      <c r="ZZ494" s="316"/>
      <c r="AAA494" s="394"/>
      <c r="AAB494" s="341"/>
      <c r="AAC494" s="395"/>
      <c r="AAD494" s="395"/>
      <c r="AAE494" s="396"/>
      <c r="AAF494" s="394"/>
      <c r="AAG494" s="267"/>
      <c r="AAH494" s="395"/>
      <c r="AAI494" s="395"/>
      <c r="AAJ494" s="394"/>
      <c r="AAK494" s="341"/>
      <c r="AAL494" s="395"/>
      <c r="AAM494" s="395"/>
      <c r="AAN494" s="396"/>
      <c r="AAO494" s="394"/>
      <c r="AAP494" s="267"/>
      <c r="AAQ494" s="395"/>
      <c r="AAR494" s="395"/>
      <c r="AAS494" s="394"/>
      <c r="AAT494" s="341"/>
      <c r="AAU494" s="395"/>
      <c r="AAV494" s="395"/>
      <c r="AAW494" s="396"/>
      <c r="AAX494" s="394"/>
      <c r="AAY494" s="267"/>
      <c r="AAZ494" s="395"/>
      <c r="ABA494" s="395"/>
      <c r="ABB494" s="394"/>
      <c r="ABC494" s="341"/>
      <c r="ABD494" s="395"/>
      <c r="ABE494" s="395"/>
      <c r="ABF494" s="396"/>
      <c r="ABG494" s="394"/>
      <c r="ABH494" s="267"/>
      <c r="ABI494" s="395"/>
      <c r="ABJ494" s="395"/>
      <c r="ABK494" s="394"/>
      <c r="ABL494" s="341"/>
      <c r="ABM494" s="395"/>
      <c r="ABN494" s="395"/>
      <c r="ABO494" s="396"/>
      <c r="ABP494" s="394"/>
      <c r="ABQ494" s="267"/>
      <c r="ABR494" s="395"/>
      <c r="ABS494" s="395"/>
      <c r="ABT494" s="394"/>
      <c r="ABU494" s="341"/>
      <c r="ABV494" s="395"/>
      <c r="ABW494" s="395"/>
      <c r="ABX494" s="396"/>
      <c r="ABY494" s="394"/>
      <c r="ABZ494" s="267"/>
      <c r="ACA494" s="395"/>
      <c r="ACB494" s="395"/>
      <c r="ACC494" s="394"/>
      <c r="ACD494" s="341"/>
      <c r="ACE494" s="395"/>
      <c r="ACF494" s="395"/>
      <c r="ACG494" s="396"/>
      <c r="ACH494" s="394"/>
      <c r="ACI494" s="267"/>
      <c r="ACJ494" s="395"/>
      <c r="ACK494" s="395"/>
      <c r="ACL494" s="394"/>
      <c r="ACM494" s="341"/>
      <c r="ACN494" s="395"/>
      <c r="ACO494" s="395"/>
      <c r="ACP494" s="396"/>
      <c r="ACQ494" s="394"/>
      <c r="ACR494" s="267"/>
      <c r="ACS494" s="395"/>
      <c r="ACT494" s="395"/>
      <c r="ACU494" s="394"/>
      <c r="ACV494" s="341"/>
      <c r="ACW494" s="395"/>
      <c r="ACX494" s="395"/>
      <c r="ACY494" s="396"/>
      <c r="ACZ494" s="394"/>
      <c r="ADA494" s="267"/>
      <c r="ADB494" s="395"/>
      <c r="ADC494" s="395"/>
      <c r="ADD494" s="394"/>
      <c r="ADE494" s="341"/>
      <c r="ADF494" s="395"/>
      <c r="ADG494" s="395"/>
      <c r="ADH494" s="396"/>
      <c r="ADI494" s="394"/>
      <c r="ADJ494" s="267"/>
      <c r="ADK494" s="395"/>
      <c r="ADL494" s="395"/>
      <c r="ADM494" s="394"/>
      <c r="ADN494" s="341"/>
      <c r="ADO494" s="395"/>
      <c r="ADP494" s="395"/>
      <c r="ADQ494" s="396"/>
      <c r="ADR494" s="394"/>
      <c r="ADS494" s="267"/>
      <c r="ADT494" s="395"/>
      <c r="ADU494" s="395"/>
      <c r="ADV494" s="394"/>
      <c r="ADW494" s="341"/>
      <c r="ADX494" s="395"/>
      <c r="ADY494" s="395"/>
      <c r="ADZ494" s="396"/>
      <c r="AEA494" s="394"/>
      <c r="AEB494" s="267"/>
      <c r="AEC494" s="395"/>
      <c r="AED494" s="395"/>
    </row>
    <row r="495" spans="1:810" s="20" customFormat="1" ht="15">
      <c r="A495" s="19" t="s">
        <v>122</v>
      </c>
      <c r="B495" s="347" t="s">
        <v>1988</v>
      </c>
      <c r="D495" s="350"/>
      <c r="E495" s="350">
        <f>SUM($F$1686)</f>
        <v>5</v>
      </c>
      <c r="F495" s="19" t="s">
        <v>65</v>
      </c>
      <c r="G495" s="12">
        <f>E495*1.3</f>
        <v>6.5</v>
      </c>
      <c r="H495" s="12"/>
      <c r="I495" s="21"/>
      <c r="J495" s="19" t="s">
        <v>122</v>
      </c>
      <c r="K495" s="347" t="s">
        <v>949</v>
      </c>
      <c r="N495" s="350">
        <f>SUM($F$1245)</f>
        <v>39</v>
      </c>
      <c r="O495" s="19" t="s">
        <v>65</v>
      </c>
      <c r="P495" s="12">
        <f>N495*1.3</f>
        <v>50.7</v>
      </c>
      <c r="Q495" s="12"/>
      <c r="R495" s="21"/>
      <c r="S495" s="19" t="s">
        <v>122</v>
      </c>
      <c r="T495" s="347" t="s">
        <v>564</v>
      </c>
      <c r="W495" s="350">
        <f>SUM($F$933)</f>
        <v>0</v>
      </c>
      <c r="X495" s="19" t="s">
        <v>65</v>
      </c>
      <c r="Y495" s="12">
        <f>W495*1.3</f>
        <v>0</v>
      </c>
      <c r="Z495" s="12"/>
      <c r="AA495" s="21"/>
      <c r="AB495" s="19" t="s">
        <v>122</v>
      </c>
      <c r="AC495" s="347" t="s">
        <v>949</v>
      </c>
      <c r="AF495" s="350">
        <f>SUM($F$1245)</f>
        <v>39</v>
      </c>
      <c r="AG495" s="19" t="s">
        <v>65</v>
      </c>
      <c r="AH495" s="12">
        <f>AF495*1.3</f>
        <v>50.7</v>
      </c>
      <c r="AI495" s="12"/>
      <c r="AJ495" s="21"/>
      <c r="AK495" s="19" t="s">
        <v>122</v>
      </c>
      <c r="AL495" s="347" t="s">
        <v>1110</v>
      </c>
      <c r="AO495" s="350">
        <f>SUM($F$1334)</f>
        <v>0</v>
      </c>
      <c r="AP495" s="19" t="s">
        <v>65</v>
      </c>
      <c r="AQ495" s="12">
        <f>AO495*1.3</f>
        <v>0</v>
      </c>
      <c r="AR495" s="12"/>
      <c r="AS495" s="21"/>
      <c r="AT495" s="19" t="s">
        <v>122</v>
      </c>
      <c r="AU495" s="347" t="s">
        <v>1702</v>
      </c>
      <c r="AX495" s="350">
        <f>SUM($F$1647)</f>
        <v>27</v>
      </c>
      <c r="AY495" s="19" t="s">
        <v>65</v>
      </c>
      <c r="AZ495" s="12">
        <f>AX495*1.3</f>
        <v>35.1</v>
      </c>
      <c r="BA495" s="12"/>
      <c r="BB495" s="21"/>
      <c r="BC495" s="19" t="s">
        <v>122</v>
      </c>
      <c r="BD495" s="347" t="s">
        <v>736</v>
      </c>
      <c r="BG495" s="350">
        <f>SUM($F$713)</f>
        <v>0</v>
      </c>
      <c r="BH495" s="19" t="s">
        <v>65</v>
      </c>
      <c r="BI495" s="12">
        <f>BG495*1.3</f>
        <v>0</v>
      </c>
      <c r="BJ495" s="12"/>
      <c r="BK495" s="21"/>
      <c r="BL495" s="19" t="s">
        <v>122</v>
      </c>
      <c r="BM495" s="347" t="s">
        <v>2246</v>
      </c>
      <c r="BP495" s="350">
        <f>SUM($F$544)</f>
        <v>0</v>
      </c>
      <c r="BQ495" s="19" t="s">
        <v>65</v>
      </c>
      <c r="BR495" s="12">
        <f>BP495*1.3</f>
        <v>0</v>
      </c>
      <c r="BS495" s="12"/>
      <c r="BT495" s="21"/>
      <c r="BU495" s="19" t="s">
        <v>122</v>
      </c>
      <c r="BV495" s="347" t="s">
        <v>570</v>
      </c>
      <c r="BY495" s="350">
        <f>SUM($F$1260)</f>
        <v>4</v>
      </c>
      <c r="BZ495" s="19" t="s">
        <v>65</v>
      </c>
      <c r="CA495" s="12">
        <f>BY495*1.3</f>
        <v>5.2</v>
      </c>
      <c r="CB495" s="12"/>
      <c r="CC495" s="21"/>
      <c r="CD495" s="19" t="s">
        <v>122</v>
      </c>
      <c r="CE495" s="347" t="s">
        <v>2244</v>
      </c>
      <c r="CH495" s="350">
        <f>SUM($F$563)</f>
        <v>123</v>
      </c>
      <c r="CI495" s="19" t="s">
        <v>65</v>
      </c>
      <c r="CJ495" s="12">
        <f>CH495*1.3</f>
        <v>159.9</v>
      </c>
      <c r="CK495" s="12"/>
      <c r="CL495" s="21"/>
      <c r="CM495" s="19" t="s">
        <v>122</v>
      </c>
      <c r="CN495" s="347" t="s">
        <v>2247</v>
      </c>
      <c r="CQ495" s="350">
        <f>SUM($F$1476)</f>
        <v>21</v>
      </c>
      <c r="CR495" s="19" t="s">
        <v>65</v>
      </c>
      <c r="CS495" s="12">
        <f>CQ495*1.3</f>
        <v>27.3</v>
      </c>
      <c r="CT495" s="12"/>
      <c r="CU495" s="21"/>
      <c r="CV495" s="19" t="s">
        <v>122</v>
      </c>
      <c r="CW495" s="347" t="s">
        <v>1409</v>
      </c>
      <c r="CZ495" s="350">
        <f>SUM($F$943)</f>
        <v>0</v>
      </c>
      <c r="DA495" s="19" t="s">
        <v>65</v>
      </c>
      <c r="DB495" s="12">
        <f>CZ495*1.3</f>
        <v>0</v>
      </c>
      <c r="DC495" s="12"/>
      <c r="DD495" s="21"/>
      <c r="DE495" s="19" t="s">
        <v>122</v>
      </c>
      <c r="DF495" s="347" t="s">
        <v>1102</v>
      </c>
      <c r="DI495" s="350">
        <f>SUM($F$1567)</f>
        <v>57</v>
      </c>
      <c r="DJ495" s="19" t="s">
        <v>65</v>
      </c>
      <c r="DK495" s="12">
        <f>DI495*1.3</f>
        <v>74.100000000000009</v>
      </c>
      <c r="DL495" s="12"/>
      <c r="DM495" s="21"/>
      <c r="DN495" s="19" t="s">
        <v>122</v>
      </c>
      <c r="DO495" s="347" t="s">
        <v>1988</v>
      </c>
      <c r="DR495" s="350">
        <f>SUM($F$1686)</f>
        <v>5</v>
      </c>
      <c r="DS495" s="19" t="s">
        <v>65</v>
      </c>
      <c r="DT495" s="12">
        <f>DR495*1.3</f>
        <v>6.5</v>
      </c>
      <c r="DU495" s="12"/>
      <c r="DV495" s="21"/>
      <c r="DW495" s="19" t="s">
        <v>122</v>
      </c>
      <c r="DX495" s="347" t="s">
        <v>1988</v>
      </c>
      <c r="EA495" s="350">
        <f>SUM($F$1686)</f>
        <v>5</v>
      </c>
      <c r="EB495" s="19" t="s">
        <v>65</v>
      </c>
      <c r="EC495" s="12">
        <f>EA495*1.3</f>
        <v>6.5</v>
      </c>
      <c r="ED495" s="12"/>
      <c r="EE495" s="21"/>
      <c r="EF495" s="19" t="s">
        <v>122</v>
      </c>
      <c r="EG495" s="347" t="s">
        <v>570</v>
      </c>
      <c r="EJ495" s="350">
        <f>SUM($F$1260)</f>
        <v>4</v>
      </c>
      <c r="EK495" s="19" t="s">
        <v>65</v>
      </c>
      <c r="EL495" s="12">
        <f>EJ495*1.3</f>
        <v>5.2</v>
      </c>
      <c r="EM495" s="12"/>
      <c r="EN495" s="21"/>
      <c r="EO495" s="19" t="s">
        <v>122</v>
      </c>
      <c r="EP495" s="347" t="s">
        <v>732</v>
      </c>
      <c r="ES495" s="350">
        <f>SUM($F$1132)</f>
        <v>5</v>
      </c>
      <c r="ET495" s="19" t="s">
        <v>65</v>
      </c>
      <c r="EU495" s="12">
        <f>ES495*1.3</f>
        <v>6.5</v>
      </c>
      <c r="EV495" s="12"/>
      <c r="EW495" s="21"/>
      <c r="EX495" s="19" t="s">
        <v>122</v>
      </c>
      <c r="EY495" s="368" t="s">
        <v>918</v>
      </c>
      <c r="FB495" s="350">
        <f>SUM($F$566)</f>
        <v>30</v>
      </c>
      <c r="FC495" s="19" t="s">
        <v>65</v>
      </c>
      <c r="FD495" s="12">
        <f>FB495*1.3</f>
        <v>39</v>
      </c>
      <c r="FE495" s="12"/>
      <c r="FF495" s="21"/>
      <c r="FG495" s="19" t="s">
        <v>122</v>
      </c>
      <c r="FH495" s="347" t="s">
        <v>2246</v>
      </c>
      <c r="FK495" s="350">
        <f>SUM($F$544)</f>
        <v>0</v>
      </c>
      <c r="FL495" s="19" t="s">
        <v>65</v>
      </c>
      <c r="FM495" s="12">
        <f>FK495*1.3</f>
        <v>0</v>
      </c>
      <c r="FN495" s="12"/>
      <c r="FO495" s="21"/>
      <c r="FP495" s="19" t="s">
        <v>122</v>
      </c>
      <c r="FQ495" s="347" t="s">
        <v>1974</v>
      </c>
      <c r="FT495" s="350">
        <f>SUM($F$511)</f>
        <v>0</v>
      </c>
      <c r="FU495" s="19" t="s">
        <v>65</v>
      </c>
      <c r="FV495" s="12">
        <f>FT495*1.3</f>
        <v>0</v>
      </c>
      <c r="FW495" s="12"/>
      <c r="FX495" s="21"/>
      <c r="FY495" s="19" t="s">
        <v>122</v>
      </c>
      <c r="FZ495" s="347" t="s">
        <v>736</v>
      </c>
      <c r="GC495" s="350">
        <f>SUM($F$713)</f>
        <v>0</v>
      </c>
      <c r="GD495" s="19" t="s">
        <v>65</v>
      </c>
      <c r="GE495" s="12">
        <f>GC495*1.3</f>
        <v>0</v>
      </c>
      <c r="GF495" s="12"/>
      <c r="GG495" s="21"/>
      <c r="GH495" s="19" t="s">
        <v>122</v>
      </c>
      <c r="GI495" s="347" t="s">
        <v>2246</v>
      </c>
      <c r="GL495" s="350">
        <f>SUM($F$544)</f>
        <v>0</v>
      </c>
      <c r="GM495" s="19" t="s">
        <v>65</v>
      </c>
      <c r="GN495" s="12">
        <f>GL495*1.3</f>
        <v>0</v>
      </c>
      <c r="GO495" s="12"/>
      <c r="GP495" s="21"/>
      <c r="GQ495" s="19" t="s">
        <v>122</v>
      </c>
      <c r="GR495" s="347" t="s">
        <v>1744</v>
      </c>
      <c r="GU495" s="350">
        <f>SUM($F$858)</f>
        <v>0</v>
      </c>
      <c r="GV495" s="19" t="s">
        <v>65</v>
      </c>
      <c r="GW495" s="12">
        <f>GU495*1.3</f>
        <v>0</v>
      </c>
      <c r="GX495" s="12"/>
      <c r="GY495" s="21"/>
      <c r="GZ495" s="19" t="s">
        <v>122</v>
      </c>
      <c r="HA495" s="347" t="s">
        <v>2244</v>
      </c>
      <c r="HD495" s="350">
        <f>SUM($F$563)</f>
        <v>123</v>
      </c>
      <c r="HE495" s="19" t="s">
        <v>65</v>
      </c>
      <c r="HF495" s="12">
        <f>HD495*1.3</f>
        <v>159.9</v>
      </c>
      <c r="HG495" s="12"/>
      <c r="HH495" s="21"/>
      <c r="HI495" s="19" t="s">
        <v>122</v>
      </c>
      <c r="HJ495" s="347" t="s">
        <v>2069</v>
      </c>
      <c r="HM495" s="350">
        <f>SUM($F$848)</f>
        <v>107</v>
      </c>
      <c r="HN495" s="19" t="s">
        <v>65</v>
      </c>
      <c r="HO495" s="12">
        <f>HM495*1.3</f>
        <v>139.1</v>
      </c>
      <c r="HP495" s="12"/>
      <c r="HQ495" s="21"/>
      <c r="HR495" s="19" t="s">
        <v>122</v>
      </c>
      <c r="HS495" s="347" t="s">
        <v>1988</v>
      </c>
      <c r="HV495" s="350">
        <f>SUM($F$1686)</f>
        <v>5</v>
      </c>
      <c r="HW495" s="19" t="s">
        <v>65</v>
      </c>
      <c r="HX495" s="12">
        <f>HV495*1.3</f>
        <v>6.5</v>
      </c>
      <c r="HY495" s="12"/>
      <c r="HZ495" s="21"/>
      <c r="IA495" s="19" t="s">
        <v>122</v>
      </c>
      <c r="IB495" s="347" t="s">
        <v>586</v>
      </c>
      <c r="IE495" s="350">
        <f>SUM($F$586)</f>
        <v>42</v>
      </c>
      <c r="IF495" s="19" t="s">
        <v>65</v>
      </c>
      <c r="IG495" s="12">
        <f>IE495*1.3</f>
        <v>54.6</v>
      </c>
      <c r="IH495" s="12"/>
      <c r="II495" s="21"/>
      <c r="IJ495" s="19" t="s">
        <v>122</v>
      </c>
      <c r="IK495" s="347" t="s">
        <v>1241</v>
      </c>
      <c r="IN495" s="350">
        <f>SUM($F$556)</f>
        <v>0</v>
      </c>
      <c r="IO495" s="19" t="s">
        <v>65</v>
      </c>
      <c r="IP495" s="12">
        <f>IN495*1.3</f>
        <v>0</v>
      </c>
      <c r="IQ495" s="12"/>
      <c r="IR495" s="21"/>
      <c r="IS495" s="19" t="s">
        <v>122</v>
      </c>
      <c r="IT495" s="325" t="s">
        <v>189</v>
      </c>
      <c r="IW495" s="364" t="s">
        <v>189</v>
      </c>
      <c r="IX495" s="19" t="s">
        <v>65</v>
      </c>
      <c r="IY495" s="364" t="s">
        <v>189</v>
      </c>
      <c r="IZ495" s="12"/>
      <c r="JA495" s="21"/>
      <c r="JB495" s="19" t="s">
        <v>122</v>
      </c>
      <c r="JC495" s="347" t="s">
        <v>1722</v>
      </c>
      <c r="JF495" s="350">
        <f>SUM($F$624)</f>
        <v>46</v>
      </c>
      <c r="JG495" s="19" t="s">
        <v>65</v>
      </c>
      <c r="JH495" s="12">
        <f>JF495*1.3</f>
        <v>59.800000000000004</v>
      </c>
      <c r="JI495" s="12"/>
      <c r="JJ495" s="21"/>
      <c r="JK495" s="19" t="s">
        <v>122</v>
      </c>
      <c r="JL495" s="347" t="s">
        <v>1986</v>
      </c>
      <c r="JO495" s="350">
        <f>SUM($F$587)</f>
        <v>34</v>
      </c>
      <c r="JP495" s="19" t="s">
        <v>65</v>
      </c>
      <c r="JQ495" s="12">
        <f>JO495*1.3</f>
        <v>44.2</v>
      </c>
      <c r="JR495" s="12"/>
      <c r="JS495" s="21"/>
      <c r="JT495" s="19" t="s">
        <v>122</v>
      </c>
      <c r="JU495" s="347" t="s">
        <v>541</v>
      </c>
      <c r="JX495" s="350">
        <f>SUM($F$1097)</f>
        <v>11</v>
      </c>
      <c r="JY495" s="19" t="s">
        <v>65</v>
      </c>
      <c r="JZ495" s="12">
        <f>JX495*1.3</f>
        <v>14.3</v>
      </c>
      <c r="KA495" s="12"/>
      <c r="KB495" s="21"/>
      <c r="KC495" s="19" t="s">
        <v>122</v>
      </c>
      <c r="KD495" s="347" t="s">
        <v>624</v>
      </c>
      <c r="KG495" s="350">
        <f>SUM($F$895)</f>
        <v>46</v>
      </c>
      <c r="KH495" s="19" t="s">
        <v>65</v>
      </c>
      <c r="KI495" s="12">
        <f>KG495*1.3</f>
        <v>59.800000000000004</v>
      </c>
      <c r="KJ495" s="12"/>
      <c r="KK495" s="21"/>
      <c r="KL495" s="19" t="s">
        <v>122</v>
      </c>
      <c r="KM495" s="347" t="s">
        <v>1261</v>
      </c>
      <c r="KP495" s="350">
        <f>SUM($F$588)</f>
        <v>20</v>
      </c>
      <c r="KQ495" s="19" t="s">
        <v>65</v>
      </c>
      <c r="KR495" s="12">
        <f>KP495*1.3</f>
        <v>26</v>
      </c>
      <c r="KS495" s="12"/>
      <c r="KT495" s="21"/>
      <c r="KU495" s="19" t="s">
        <v>122</v>
      </c>
      <c r="KV495" s="347" t="s">
        <v>736</v>
      </c>
      <c r="KY495" s="350">
        <f>SUM($F$713)</f>
        <v>0</v>
      </c>
      <c r="KZ495" s="19" t="s">
        <v>65</v>
      </c>
      <c r="LA495" s="12">
        <f>KY495*1.3</f>
        <v>0</v>
      </c>
      <c r="LB495" s="12"/>
      <c r="LC495" s="21"/>
      <c r="LD495" s="19" t="s">
        <v>122</v>
      </c>
      <c r="LE495" s="347" t="s">
        <v>949</v>
      </c>
      <c r="LH495" s="350">
        <f>SUM($F$1245)</f>
        <v>39</v>
      </c>
      <c r="LI495" s="19" t="s">
        <v>65</v>
      </c>
      <c r="LJ495" s="12">
        <f>LH495*1.3</f>
        <v>50.7</v>
      </c>
      <c r="LK495" s="12"/>
      <c r="LL495" s="21"/>
      <c r="LM495" s="19" t="s">
        <v>122</v>
      </c>
      <c r="LN495" s="347" t="s">
        <v>1699</v>
      </c>
      <c r="LQ495" s="350">
        <f>SUM($F$925)</f>
        <v>2</v>
      </c>
      <c r="LR495" s="19" t="s">
        <v>65</v>
      </c>
      <c r="LS495" s="12">
        <f>LQ495*1.3</f>
        <v>2.6</v>
      </c>
      <c r="LT495" s="12"/>
      <c r="LU495" s="21"/>
      <c r="LV495" s="19" t="s">
        <v>122</v>
      </c>
      <c r="LW495" s="347" t="s">
        <v>1702</v>
      </c>
      <c r="LZ495" s="350">
        <f>SUM($F$1647)</f>
        <v>27</v>
      </c>
      <c r="MA495" s="19" t="s">
        <v>65</v>
      </c>
      <c r="MB495" s="12">
        <f>LZ495*1.3</f>
        <v>35.1</v>
      </c>
      <c r="MC495" s="12"/>
      <c r="MD495" s="21"/>
      <c r="ME495" s="19" t="s">
        <v>122</v>
      </c>
      <c r="MF495" s="347" t="s">
        <v>1460</v>
      </c>
      <c r="MI495" s="350">
        <f>SUM($F$557)</f>
        <v>5</v>
      </c>
      <c r="MJ495" s="19" t="s">
        <v>65</v>
      </c>
      <c r="MK495" s="12">
        <f>MI495*1.3</f>
        <v>6.5</v>
      </c>
      <c r="ML495" s="12"/>
      <c r="MM495" s="21"/>
      <c r="MN495" s="19" t="s">
        <v>122</v>
      </c>
      <c r="MO495" s="347" t="s">
        <v>586</v>
      </c>
      <c r="MR495" s="350">
        <f>SUM($F$586)</f>
        <v>42</v>
      </c>
      <c r="MS495" s="19" t="s">
        <v>65</v>
      </c>
      <c r="MT495" s="12">
        <f>MR495*1.3</f>
        <v>54.6</v>
      </c>
      <c r="MU495" s="12"/>
      <c r="MV495" s="21"/>
      <c r="MW495" s="19" t="s">
        <v>122</v>
      </c>
      <c r="MX495" s="347" t="s">
        <v>444</v>
      </c>
      <c r="NA495" s="350">
        <f>SUM($F$906)</f>
        <v>0</v>
      </c>
      <c r="NB495" s="19" t="s">
        <v>65</v>
      </c>
      <c r="NC495" s="12">
        <f>NA495*1.3</f>
        <v>0</v>
      </c>
      <c r="ND495" s="12"/>
      <c r="NE495" s="21"/>
      <c r="NF495" s="19" t="s">
        <v>122</v>
      </c>
      <c r="NG495" s="347" t="s">
        <v>949</v>
      </c>
      <c r="NJ495" s="350">
        <f>SUM($F$1245)</f>
        <v>39</v>
      </c>
      <c r="NK495" s="19" t="s">
        <v>65</v>
      </c>
      <c r="NL495" s="12">
        <f>NJ495*1.3</f>
        <v>50.7</v>
      </c>
      <c r="NM495" s="12"/>
      <c r="NN495" s="21"/>
      <c r="NO495" s="19" t="s">
        <v>122</v>
      </c>
      <c r="NP495" s="347" t="s">
        <v>949</v>
      </c>
      <c r="NS495" s="350">
        <f>SUM($F$1245)</f>
        <v>39</v>
      </c>
      <c r="NT495" s="19" t="s">
        <v>65</v>
      </c>
      <c r="NU495" s="12">
        <f>NS495*1.3</f>
        <v>50.7</v>
      </c>
      <c r="NV495" s="12"/>
      <c r="NW495" s="21"/>
      <c r="NX495" s="19" t="s">
        <v>122</v>
      </c>
      <c r="NY495" s="347" t="s">
        <v>918</v>
      </c>
      <c r="OB495" s="350">
        <f>SUM($F$566)</f>
        <v>30</v>
      </c>
      <c r="OC495" s="19" t="s">
        <v>65</v>
      </c>
      <c r="OD495" s="12">
        <f>OB495*1.3</f>
        <v>39</v>
      </c>
      <c r="OE495" s="12"/>
      <c r="OF495" s="21"/>
      <c r="OG495" s="19" t="s">
        <v>122</v>
      </c>
      <c r="OH495" s="347" t="s">
        <v>2030</v>
      </c>
      <c r="OK495" s="350">
        <f>SUM($F$1771)</f>
        <v>0</v>
      </c>
      <c r="OL495" s="19" t="s">
        <v>65</v>
      </c>
      <c r="OM495" s="12">
        <f>OK495*1.3</f>
        <v>0</v>
      </c>
      <c r="ON495" s="12"/>
      <c r="OO495" s="21"/>
      <c r="OP495" s="19" t="s">
        <v>122</v>
      </c>
      <c r="OQ495" s="347" t="s">
        <v>605</v>
      </c>
      <c r="OT495" s="350">
        <f>SUM($F$1661)</f>
        <v>22</v>
      </c>
      <c r="OU495" s="19" t="s">
        <v>65</v>
      </c>
      <c r="OV495" s="12">
        <f>OT495*1.3</f>
        <v>28.6</v>
      </c>
      <c r="OW495" s="12"/>
      <c r="OX495" s="21"/>
      <c r="OY495" s="19" t="s">
        <v>122</v>
      </c>
      <c r="OZ495" s="347" t="s">
        <v>1988</v>
      </c>
      <c r="PC495" s="350">
        <f>SUM($F$1686)</f>
        <v>5</v>
      </c>
      <c r="PD495" s="19" t="s">
        <v>65</v>
      </c>
      <c r="PE495" s="12">
        <f>PC495*1.3</f>
        <v>6.5</v>
      </c>
      <c r="PF495" s="12"/>
      <c r="PG495" s="21"/>
      <c r="PH495" s="19" t="s">
        <v>122</v>
      </c>
      <c r="PI495" s="347" t="s">
        <v>2095</v>
      </c>
      <c r="PL495" s="350">
        <f>SUM($F$719)</f>
        <v>0</v>
      </c>
      <c r="PM495" s="19" t="s">
        <v>65</v>
      </c>
      <c r="PN495" s="12">
        <f>PL495*1.3</f>
        <v>0</v>
      </c>
      <c r="PO495" s="12"/>
      <c r="PP495" s="21"/>
      <c r="PQ495" s="19" t="s">
        <v>122</v>
      </c>
      <c r="PR495" s="347" t="s">
        <v>570</v>
      </c>
      <c r="PU495" s="350">
        <f>SUM($F$1260)</f>
        <v>4</v>
      </c>
      <c r="PV495" s="19" t="s">
        <v>65</v>
      </c>
      <c r="PW495" s="12">
        <f>PU495*1.3</f>
        <v>5.2</v>
      </c>
      <c r="PX495" s="12"/>
      <c r="PY495" s="21"/>
      <c r="PZ495" s="19" t="s">
        <v>122</v>
      </c>
      <c r="QA495" s="325" t="s">
        <v>189</v>
      </c>
      <c r="QD495" s="364" t="s">
        <v>189</v>
      </c>
      <c r="QE495" s="19" t="s">
        <v>65</v>
      </c>
      <c r="QF495" s="364" t="s">
        <v>189</v>
      </c>
      <c r="QG495" s="12"/>
      <c r="QH495" s="21"/>
      <c r="QI495" s="19" t="s">
        <v>122</v>
      </c>
      <c r="QJ495" s="347" t="s">
        <v>1982</v>
      </c>
      <c r="QM495" s="350">
        <f>SUM($F$1073)</f>
        <v>13</v>
      </c>
      <c r="QN495" s="19" t="s">
        <v>65</v>
      </c>
      <c r="QO495" s="12">
        <f>QM495*1.3</f>
        <v>16.900000000000002</v>
      </c>
      <c r="QP495" s="12"/>
      <c r="QQ495" s="21"/>
      <c r="QR495" s="19" t="s">
        <v>122</v>
      </c>
      <c r="QS495" s="368" t="s">
        <v>2002</v>
      </c>
      <c r="QV495" s="350">
        <f>SUM($F$678)</f>
        <v>0</v>
      </c>
      <c r="QW495" s="19" t="s">
        <v>65</v>
      </c>
      <c r="QX495" s="12">
        <f>QV495*1.3</f>
        <v>0</v>
      </c>
      <c r="QY495" s="12"/>
      <c r="QZ495" s="21"/>
      <c r="RA495" s="19" t="s">
        <v>122</v>
      </c>
      <c r="RB495" s="347" t="s">
        <v>2545</v>
      </c>
      <c r="RE495" s="350">
        <f>SUM($F$1454)</f>
        <v>0</v>
      </c>
      <c r="RF495" s="19" t="s">
        <v>65</v>
      </c>
      <c r="RG495" s="12">
        <f>RE495*1.3</f>
        <v>0</v>
      </c>
      <c r="RH495" s="12"/>
      <c r="RI495" s="21"/>
      <c r="RJ495" s="19" t="s">
        <v>122</v>
      </c>
      <c r="RK495" s="347" t="s">
        <v>1984</v>
      </c>
      <c r="RN495" s="350">
        <f>SUM($F$1691)</f>
        <v>0</v>
      </c>
      <c r="RO495" s="19" t="s">
        <v>65</v>
      </c>
      <c r="RP495" s="12">
        <f>RN495*1.3</f>
        <v>0</v>
      </c>
      <c r="RQ495" s="12"/>
      <c r="RR495" s="21"/>
      <c r="RS495" s="19" t="s">
        <v>122</v>
      </c>
      <c r="RT495" s="325" t="s">
        <v>189</v>
      </c>
      <c r="RW495" s="364" t="s">
        <v>189</v>
      </c>
      <c r="RX495" s="19" t="s">
        <v>65</v>
      </c>
      <c r="RY495" s="364" t="s">
        <v>189</v>
      </c>
      <c r="SA495" s="316"/>
      <c r="SB495" s="19" t="s">
        <v>122</v>
      </c>
      <c r="SC495" s="325" t="s">
        <v>189</v>
      </c>
      <c r="SF495" s="364" t="s">
        <v>189</v>
      </c>
      <c r="SG495" s="19" t="s">
        <v>65</v>
      </c>
      <c r="SH495" s="364" t="s">
        <v>189</v>
      </c>
      <c r="SJ495" s="316"/>
      <c r="SK495" s="19" t="s">
        <v>122</v>
      </c>
      <c r="SL495" s="325" t="s">
        <v>189</v>
      </c>
      <c r="SO495" s="364" t="s">
        <v>189</v>
      </c>
      <c r="SP495" s="19" t="s">
        <v>65</v>
      </c>
      <c r="SQ495" s="364" t="s">
        <v>189</v>
      </c>
      <c r="SS495" s="316"/>
      <c r="ST495" s="19" t="s">
        <v>122</v>
      </c>
      <c r="SU495" s="325" t="s">
        <v>189</v>
      </c>
      <c r="SX495" s="364" t="s">
        <v>189</v>
      </c>
      <c r="SY495" s="19" t="s">
        <v>65</v>
      </c>
      <c r="SZ495" s="364" t="s">
        <v>189</v>
      </c>
      <c r="TB495" s="316"/>
      <c r="TC495" s="19" t="s">
        <v>122</v>
      </c>
      <c r="TD495" s="347" t="s">
        <v>631</v>
      </c>
      <c r="TG495" s="350">
        <f>SUM($F$1304)</f>
        <v>17</v>
      </c>
      <c r="TH495" s="19" t="s">
        <v>65</v>
      </c>
      <c r="TI495" s="12">
        <f>TG495*1.3</f>
        <v>22.1</v>
      </c>
      <c r="TK495" s="316"/>
      <c r="TL495" s="19" t="s">
        <v>122</v>
      </c>
      <c r="TM495" s="347" t="s">
        <v>1988</v>
      </c>
      <c r="TP495" s="350">
        <f>SUM($F$1686)</f>
        <v>5</v>
      </c>
      <c r="TQ495" s="19" t="s">
        <v>65</v>
      </c>
      <c r="TR495" s="12">
        <f>TP495*1.3</f>
        <v>6.5</v>
      </c>
      <c r="TT495" s="316"/>
      <c r="TU495" s="19" t="s">
        <v>122</v>
      </c>
      <c r="TV495" s="347" t="s">
        <v>1273</v>
      </c>
      <c r="TY495" s="350">
        <f>SUM($F$1416)</f>
        <v>1</v>
      </c>
      <c r="TZ495" s="19" t="s">
        <v>65</v>
      </c>
      <c r="UA495" s="12">
        <f>TY495*1.3</f>
        <v>1.3</v>
      </c>
      <c r="UC495" s="316"/>
      <c r="UD495" s="19" t="s">
        <v>122</v>
      </c>
      <c r="UE495" s="361" t="s">
        <v>736</v>
      </c>
      <c r="UH495" s="350">
        <f>SUM($F$713)</f>
        <v>0</v>
      </c>
      <c r="UI495" s="19" t="s">
        <v>65</v>
      </c>
      <c r="UJ495" s="12">
        <f>UH495*1.3</f>
        <v>0</v>
      </c>
      <c r="UL495" s="316"/>
      <c r="UM495" s="19" t="s">
        <v>122</v>
      </c>
      <c r="UN495" s="358" t="s">
        <v>570</v>
      </c>
      <c r="UQ495" s="350">
        <f>SUM($F$1260)</f>
        <v>4</v>
      </c>
      <c r="UR495" s="19" t="s">
        <v>65</v>
      </c>
      <c r="US495" s="12">
        <f>UQ495*1.3</f>
        <v>5.2</v>
      </c>
      <c r="UU495" s="316"/>
      <c r="UV495" s="19" t="s">
        <v>122</v>
      </c>
      <c r="UW495" s="347" t="s">
        <v>2044</v>
      </c>
      <c r="UZ495" s="350">
        <f>SUM($F$979)</f>
        <v>4</v>
      </c>
      <c r="VA495" s="19" t="s">
        <v>65</v>
      </c>
      <c r="VB495" s="12">
        <f>UZ495*1.3</f>
        <v>5.2</v>
      </c>
      <c r="VD495" s="316"/>
      <c r="VE495" s="19" t="s">
        <v>122</v>
      </c>
      <c r="VF495" s="347" t="s">
        <v>1702</v>
      </c>
      <c r="VI495" s="350">
        <f>SUM($F$1647)</f>
        <v>27</v>
      </c>
      <c r="VJ495" s="19" t="s">
        <v>65</v>
      </c>
      <c r="VK495" s="12">
        <f>VI495*1.3</f>
        <v>35.1</v>
      </c>
      <c r="VM495" s="316"/>
      <c r="VN495" s="19" t="s">
        <v>122</v>
      </c>
      <c r="VO495" s="325" t="s">
        <v>918</v>
      </c>
      <c r="VR495" s="350">
        <f>SUM($F$566)</f>
        <v>30</v>
      </c>
      <c r="VS495" s="19" t="s">
        <v>65</v>
      </c>
      <c r="VT495" s="12">
        <f>VR495*1.3</f>
        <v>39</v>
      </c>
      <c r="VV495" s="316"/>
      <c r="VW495" s="19" t="s">
        <v>122</v>
      </c>
      <c r="VX495" s="347" t="s">
        <v>1882</v>
      </c>
      <c r="WA495" s="350">
        <f>SUM($F$567)</f>
        <v>0</v>
      </c>
      <c r="WB495" s="19" t="s">
        <v>65</v>
      </c>
      <c r="WC495" s="12">
        <f>WA495*1.3</f>
        <v>0</v>
      </c>
      <c r="WE495" s="316"/>
      <c r="WF495" s="19" t="s">
        <v>122</v>
      </c>
      <c r="WG495" s="347" t="s">
        <v>1969</v>
      </c>
      <c r="WJ495" s="350">
        <f>SUM($F$1385)</f>
        <v>0</v>
      </c>
      <c r="WK495" s="19" t="s">
        <v>65</v>
      </c>
      <c r="WL495" s="12">
        <f>WJ495*1.3</f>
        <v>0</v>
      </c>
      <c r="WN495" s="316"/>
      <c r="WO495" s="19" t="s">
        <v>122</v>
      </c>
      <c r="WP495" s="347" t="s">
        <v>918</v>
      </c>
      <c r="WS495" s="350">
        <f>SUM($F$566)</f>
        <v>30</v>
      </c>
      <c r="WT495" s="19" t="s">
        <v>65</v>
      </c>
      <c r="WU495" s="12">
        <f>WS495*1.3</f>
        <v>39</v>
      </c>
      <c r="WW495" s="316"/>
      <c r="WX495" s="19" t="s">
        <v>122</v>
      </c>
      <c r="WY495" s="347" t="s">
        <v>1757</v>
      </c>
      <c r="XB495" s="350">
        <f>SUM($F$978)</f>
        <v>0</v>
      </c>
      <c r="XC495" s="19" t="s">
        <v>65</v>
      </c>
      <c r="XD495" s="12">
        <f>XB495*1.3</f>
        <v>0</v>
      </c>
      <c r="XF495" s="316"/>
      <c r="XG495" s="19" t="s">
        <v>122</v>
      </c>
      <c r="XH495" s="347" t="s">
        <v>605</v>
      </c>
      <c r="XK495" s="350">
        <f>SUM($F$1661)</f>
        <v>22</v>
      </c>
      <c r="XL495" s="19" t="s">
        <v>65</v>
      </c>
      <c r="XM495" s="12">
        <f>XK495*1.3</f>
        <v>28.6</v>
      </c>
      <c r="XO495" s="316"/>
      <c r="XP495" s="19" t="s">
        <v>122</v>
      </c>
      <c r="XQ495" s="325" t="s">
        <v>580</v>
      </c>
      <c r="XT495" s="350">
        <f>SUM($F$1458)</f>
        <v>30</v>
      </c>
      <c r="XU495" s="19" t="s">
        <v>65</v>
      </c>
      <c r="XV495" s="12">
        <f>XT495*1.3</f>
        <v>39</v>
      </c>
      <c r="XX495" s="316"/>
      <c r="XY495" s="19" t="s">
        <v>122</v>
      </c>
      <c r="XZ495" s="347" t="s">
        <v>1477</v>
      </c>
      <c r="YC495" s="350">
        <f>SUM($F$579)</f>
        <v>90</v>
      </c>
      <c r="YD495" s="19" t="s">
        <v>65</v>
      </c>
      <c r="YE495" s="12">
        <f>YC495*1.3</f>
        <v>117</v>
      </c>
      <c r="YG495" s="316"/>
      <c r="YH495" s="19" t="s">
        <v>122</v>
      </c>
      <c r="YI495" s="366" t="s">
        <v>541</v>
      </c>
      <c r="YL495" s="350">
        <f>SUM($F$1097)</f>
        <v>11</v>
      </c>
      <c r="YM495" s="19" t="s">
        <v>65</v>
      </c>
      <c r="YN495" s="12">
        <f>YL495*1.3</f>
        <v>14.3</v>
      </c>
      <c r="YP495" s="316"/>
      <c r="YQ495" s="19" t="s">
        <v>122</v>
      </c>
      <c r="YR495" s="347" t="s">
        <v>586</v>
      </c>
      <c r="YU495" s="350">
        <f>SUM($F$586)</f>
        <v>42</v>
      </c>
      <c r="YV495" s="19" t="s">
        <v>65</v>
      </c>
      <c r="YW495" s="12">
        <f>YU495*1.3</f>
        <v>54.6</v>
      </c>
      <c r="YY495" s="316"/>
      <c r="YZ495" s="19" t="s">
        <v>122</v>
      </c>
      <c r="ZA495" s="347" t="s">
        <v>650</v>
      </c>
      <c r="ZD495" s="350">
        <f>SUM($F$1264)</f>
        <v>37</v>
      </c>
      <c r="ZE495" s="19" t="s">
        <v>65</v>
      </c>
      <c r="ZF495" s="12">
        <f>ZD495*1.3</f>
        <v>48.1</v>
      </c>
      <c r="ZH495" s="316"/>
      <c r="ZI495" s="19" t="s">
        <v>122</v>
      </c>
      <c r="ZJ495" s="347" t="s">
        <v>650</v>
      </c>
      <c r="ZM495" s="350">
        <f>SUM($F$1264)</f>
        <v>37</v>
      </c>
      <c r="ZN495" s="19" t="s">
        <v>65</v>
      </c>
      <c r="ZO495" s="12">
        <f>ZM495*1.3</f>
        <v>48.1</v>
      </c>
      <c r="ZQ495" s="316"/>
      <c r="ZR495" s="19" t="s">
        <v>122</v>
      </c>
      <c r="ZS495" s="347" t="s">
        <v>1140</v>
      </c>
      <c r="ZV495" s="350">
        <f>SUM($F$1500)</f>
        <v>16</v>
      </c>
      <c r="ZW495" s="19" t="s">
        <v>65</v>
      </c>
      <c r="ZX495" s="12">
        <f>ZV495*1.3</f>
        <v>20.8</v>
      </c>
      <c r="ZZ495" s="316"/>
      <c r="AAA495" s="394"/>
      <c r="AAB495" s="341"/>
      <c r="AAC495" s="395"/>
      <c r="AAD495" s="395"/>
      <c r="AAE495" s="396"/>
      <c r="AAF495" s="394"/>
      <c r="AAG495" s="267"/>
      <c r="AAH495" s="395"/>
      <c r="AAI495" s="395"/>
      <c r="AAJ495" s="394"/>
      <c r="AAK495" s="341"/>
      <c r="AAL495" s="395"/>
      <c r="AAM495" s="395"/>
      <c r="AAN495" s="396"/>
      <c r="AAO495" s="394"/>
      <c r="AAP495" s="267"/>
      <c r="AAQ495" s="395"/>
      <c r="AAR495" s="395"/>
      <c r="AAS495" s="394"/>
      <c r="AAT495" s="341"/>
      <c r="AAU495" s="395"/>
      <c r="AAV495" s="395"/>
      <c r="AAW495" s="396"/>
      <c r="AAX495" s="394"/>
      <c r="AAY495" s="267"/>
      <c r="AAZ495" s="395"/>
      <c r="ABA495" s="395"/>
      <c r="ABB495" s="394"/>
      <c r="ABC495" s="341"/>
      <c r="ABD495" s="395"/>
      <c r="ABE495" s="395"/>
      <c r="ABF495" s="396"/>
      <c r="ABG495" s="394"/>
      <c r="ABH495" s="267"/>
      <c r="ABI495" s="395"/>
      <c r="ABJ495" s="395"/>
      <c r="ABK495" s="394"/>
      <c r="ABL495" s="341"/>
      <c r="ABM495" s="395"/>
      <c r="ABN495" s="395"/>
      <c r="ABO495" s="396"/>
      <c r="ABP495" s="394"/>
      <c r="ABQ495" s="267"/>
      <c r="ABR495" s="395"/>
      <c r="ABS495" s="395"/>
      <c r="ABT495" s="394"/>
      <c r="ABU495" s="341"/>
      <c r="ABV495" s="395"/>
      <c r="ABW495" s="395"/>
      <c r="ABX495" s="396"/>
      <c r="ABY495" s="394"/>
      <c r="ABZ495" s="267"/>
      <c r="ACA495" s="395"/>
      <c r="ACB495" s="395"/>
      <c r="ACC495" s="394"/>
      <c r="ACD495" s="341"/>
      <c r="ACE495" s="395"/>
      <c r="ACF495" s="395"/>
      <c r="ACG495" s="396"/>
      <c r="ACH495" s="394"/>
      <c r="ACI495" s="267"/>
      <c r="ACJ495" s="395"/>
      <c r="ACK495" s="395"/>
      <c r="ACL495" s="394"/>
      <c r="ACM495" s="341"/>
      <c r="ACN495" s="395"/>
      <c r="ACO495" s="395"/>
      <c r="ACP495" s="396"/>
      <c r="ACQ495" s="394"/>
      <c r="ACR495" s="267"/>
      <c r="ACS495" s="395"/>
      <c r="ACT495" s="395"/>
      <c r="ACU495" s="394"/>
      <c r="ACV495" s="341"/>
      <c r="ACW495" s="395"/>
      <c r="ACX495" s="395"/>
      <c r="ACY495" s="396"/>
      <c r="ACZ495" s="394"/>
      <c r="ADA495" s="267"/>
      <c r="ADB495" s="395"/>
      <c r="ADC495" s="395"/>
      <c r="ADD495" s="394"/>
      <c r="ADE495" s="341"/>
      <c r="ADF495" s="395"/>
      <c r="ADG495" s="395"/>
      <c r="ADH495" s="396"/>
      <c r="ADI495" s="394"/>
      <c r="ADJ495" s="267"/>
      <c r="ADK495" s="395"/>
      <c r="ADL495" s="395"/>
      <c r="ADM495" s="394"/>
      <c r="ADN495" s="341"/>
      <c r="ADO495" s="395"/>
      <c r="ADP495" s="395"/>
      <c r="ADQ495" s="396"/>
      <c r="ADR495" s="394"/>
      <c r="ADS495" s="267"/>
      <c r="ADT495" s="395"/>
      <c r="ADU495" s="395"/>
      <c r="ADV495" s="394"/>
      <c r="ADW495" s="341"/>
      <c r="ADX495" s="395"/>
      <c r="ADY495" s="395"/>
      <c r="ADZ495" s="396"/>
      <c r="AEA495" s="394"/>
      <c r="AEB495" s="267"/>
      <c r="AEC495" s="395"/>
      <c r="AED495" s="395"/>
    </row>
    <row r="496" spans="1:810" s="20" customFormat="1" ht="15">
      <c r="A496" s="19" t="s">
        <v>123</v>
      </c>
      <c r="B496" s="347" t="s">
        <v>1984</v>
      </c>
      <c r="D496" s="350"/>
      <c r="E496" s="350">
        <f>SUM($F$1691)</f>
        <v>0</v>
      </c>
      <c r="F496" s="19" t="s">
        <v>67</v>
      </c>
      <c r="G496" s="12">
        <f>E496*1.2</f>
        <v>0</v>
      </c>
      <c r="H496" s="12"/>
      <c r="I496" s="21"/>
      <c r="J496" s="19" t="s">
        <v>123</v>
      </c>
      <c r="K496" s="347" t="s">
        <v>1781</v>
      </c>
      <c r="N496" s="350">
        <f>SUM($F$1677)</f>
        <v>0</v>
      </c>
      <c r="O496" s="19" t="s">
        <v>67</v>
      </c>
      <c r="P496" s="12">
        <f>N496*1.2</f>
        <v>0</v>
      </c>
      <c r="Q496" s="12"/>
      <c r="R496" s="21"/>
      <c r="S496" s="19" t="s">
        <v>123</v>
      </c>
      <c r="T496" s="347" t="s">
        <v>2247</v>
      </c>
      <c r="W496" s="350">
        <f>SUM($F$1476)</f>
        <v>21</v>
      </c>
      <c r="X496" s="19" t="s">
        <v>67</v>
      </c>
      <c r="Y496" s="12">
        <f>W496*1.2</f>
        <v>25.2</v>
      </c>
      <c r="Z496" s="12"/>
      <c r="AA496" s="21"/>
      <c r="AB496" s="19" t="s">
        <v>123</v>
      </c>
      <c r="AC496" s="347" t="s">
        <v>736</v>
      </c>
      <c r="AF496" s="350">
        <f>SUM($F$713)</f>
        <v>0</v>
      </c>
      <c r="AG496" s="19" t="s">
        <v>67</v>
      </c>
      <c r="AH496" s="12">
        <f>AF496*1.2</f>
        <v>0</v>
      </c>
      <c r="AI496" s="12"/>
      <c r="AJ496" s="21"/>
      <c r="AK496" s="19" t="s">
        <v>123</v>
      </c>
      <c r="AL496" s="347" t="s">
        <v>1702</v>
      </c>
      <c r="AO496" s="350">
        <f>SUM($F$1647)</f>
        <v>27</v>
      </c>
      <c r="AP496" s="19" t="s">
        <v>67</v>
      </c>
      <c r="AQ496" s="12">
        <f>AO496*1.2</f>
        <v>32.4</v>
      </c>
      <c r="AR496" s="12"/>
      <c r="AS496" s="21"/>
      <c r="AT496" s="19" t="s">
        <v>123</v>
      </c>
      <c r="AU496" s="347" t="s">
        <v>1988</v>
      </c>
      <c r="AX496" s="350">
        <f>SUM($F$1686)</f>
        <v>5</v>
      </c>
      <c r="AY496" s="19" t="s">
        <v>67</v>
      </c>
      <c r="AZ496" s="12">
        <f>AX496*1.2</f>
        <v>6</v>
      </c>
      <c r="BA496" s="12"/>
      <c r="BB496" s="21"/>
      <c r="BC496" s="19" t="s">
        <v>123</v>
      </c>
      <c r="BD496" s="347" t="s">
        <v>1848</v>
      </c>
      <c r="BG496" s="350">
        <f>SUM($F$1566)</f>
        <v>0</v>
      </c>
      <c r="BH496" s="19" t="s">
        <v>67</v>
      </c>
      <c r="BI496" s="12">
        <f>BG496*1.2</f>
        <v>0</v>
      </c>
      <c r="BJ496" s="12"/>
      <c r="BK496" s="21"/>
      <c r="BL496" s="19" t="s">
        <v>123</v>
      </c>
      <c r="BM496" s="347" t="s">
        <v>2545</v>
      </c>
      <c r="BP496" s="350">
        <f>SUM($F$1454)</f>
        <v>0</v>
      </c>
      <c r="BQ496" s="19" t="s">
        <v>67</v>
      </c>
      <c r="BR496" s="12">
        <f>BP496*1.2</f>
        <v>0</v>
      </c>
      <c r="BS496" s="12"/>
      <c r="BT496" s="21"/>
      <c r="BU496" s="19" t="s">
        <v>123</v>
      </c>
      <c r="BV496" s="347" t="s">
        <v>1848</v>
      </c>
      <c r="BY496" s="350">
        <f>SUM($F$1566)</f>
        <v>0</v>
      </c>
      <c r="BZ496" s="19" t="s">
        <v>67</v>
      </c>
      <c r="CA496" s="12">
        <f>BY496*1.2</f>
        <v>0</v>
      </c>
      <c r="CB496" s="12"/>
      <c r="CC496" s="21"/>
      <c r="CD496" s="19" t="s">
        <v>123</v>
      </c>
      <c r="CE496" s="347" t="s">
        <v>2069</v>
      </c>
      <c r="CH496" s="350">
        <f>SUM($F$848)</f>
        <v>107</v>
      </c>
      <c r="CI496" s="19" t="s">
        <v>67</v>
      </c>
      <c r="CJ496" s="12">
        <f>CH496*1.2</f>
        <v>128.4</v>
      </c>
      <c r="CK496" s="12"/>
      <c r="CL496" s="21"/>
      <c r="CM496" s="19" t="s">
        <v>123</v>
      </c>
      <c r="CN496" s="347" t="s">
        <v>444</v>
      </c>
      <c r="CQ496" s="350">
        <f>SUM($F$906)</f>
        <v>0</v>
      </c>
      <c r="CR496" s="19" t="s">
        <v>67</v>
      </c>
      <c r="CS496" s="12">
        <f>CQ496*1.2</f>
        <v>0</v>
      </c>
      <c r="CT496" s="12"/>
      <c r="CU496" s="21"/>
      <c r="CV496" s="19" t="s">
        <v>123</v>
      </c>
      <c r="CW496" s="347" t="s">
        <v>1495</v>
      </c>
      <c r="CZ496" s="350">
        <f>SUM($F$1176)</f>
        <v>1</v>
      </c>
      <c r="DA496" s="19" t="s">
        <v>67</v>
      </c>
      <c r="DB496" s="12">
        <f>CZ496*1.2</f>
        <v>1.2</v>
      </c>
      <c r="DC496" s="12"/>
      <c r="DD496" s="21"/>
      <c r="DE496" s="19" t="s">
        <v>123</v>
      </c>
      <c r="DF496" s="347" t="s">
        <v>1110</v>
      </c>
      <c r="DI496" s="350">
        <f>SUM($F$1334)</f>
        <v>0</v>
      </c>
      <c r="DJ496" s="19" t="s">
        <v>67</v>
      </c>
      <c r="DK496" s="12">
        <f>DI496*1.2</f>
        <v>0</v>
      </c>
      <c r="DL496" s="12"/>
      <c r="DM496" s="21"/>
      <c r="DN496" s="19" t="s">
        <v>123</v>
      </c>
      <c r="DO496" s="347" t="s">
        <v>2252</v>
      </c>
      <c r="DR496" s="350">
        <f>SUM($F$522)</f>
        <v>0</v>
      </c>
      <c r="DS496" s="19" t="s">
        <v>67</v>
      </c>
      <c r="DT496" s="12">
        <f>DR496*1.2</f>
        <v>0</v>
      </c>
      <c r="DU496" s="12"/>
      <c r="DV496" s="21"/>
      <c r="DW496" s="19" t="s">
        <v>123</v>
      </c>
      <c r="DX496" s="347" t="s">
        <v>801</v>
      </c>
      <c r="EA496" s="350">
        <f>SUM($F$1762)</f>
        <v>35</v>
      </c>
      <c r="EB496" s="19" t="s">
        <v>67</v>
      </c>
      <c r="EC496" s="12">
        <f>EA496*1.2</f>
        <v>42</v>
      </c>
      <c r="ED496" s="12"/>
      <c r="EE496" s="21"/>
      <c r="EF496" s="19" t="s">
        <v>123</v>
      </c>
      <c r="EG496" s="347" t="s">
        <v>1988</v>
      </c>
      <c r="EJ496" s="350">
        <f>SUM($F$1686)</f>
        <v>5</v>
      </c>
      <c r="EK496" s="19" t="s">
        <v>67</v>
      </c>
      <c r="EL496" s="12">
        <f>EJ496*1.2</f>
        <v>6</v>
      </c>
      <c r="EM496" s="12"/>
      <c r="EN496" s="21"/>
      <c r="EO496" s="19" t="s">
        <v>123</v>
      </c>
      <c r="EP496" s="347" t="s">
        <v>1356</v>
      </c>
      <c r="ES496" s="350">
        <f>SUM($F$1158)</f>
        <v>14</v>
      </c>
      <c r="ET496" s="19" t="s">
        <v>67</v>
      </c>
      <c r="EU496" s="12">
        <f>ES496*1.2</f>
        <v>16.8</v>
      </c>
      <c r="EV496" s="12"/>
      <c r="EW496" s="21"/>
      <c r="EX496" s="19" t="s">
        <v>123</v>
      </c>
      <c r="EY496" s="368" t="s">
        <v>1272</v>
      </c>
      <c r="FB496" s="350">
        <f>SUM($F$689)</f>
        <v>0</v>
      </c>
      <c r="FC496" s="19" t="s">
        <v>67</v>
      </c>
      <c r="FD496" s="12">
        <f>FB496*1.2</f>
        <v>0</v>
      </c>
      <c r="FE496" s="12"/>
      <c r="FF496" s="21"/>
      <c r="FG496" s="19" t="s">
        <v>123</v>
      </c>
      <c r="FH496" s="347" t="s">
        <v>949</v>
      </c>
      <c r="FK496" s="350">
        <f>SUM($F$1245)</f>
        <v>39</v>
      </c>
      <c r="FL496" s="19" t="s">
        <v>67</v>
      </c>
      <c r="FM496" s="12">
        <f>FK496*1.2</f>
        <v>46.8</v>
      </c>
      <c r="FN496" s="12"/>
      <c r="FO496" s="21"/>
      <c r="FP496" s="19" t="s">
        <v>123</v>
      </c>
      <c r="FQ496" s="347" t="s">
        <v>2058</v>
      </c>
      <c r="FT496" s="350">
        <f>SUM($F$1547)</f>
        <v>0</v>
      </c>
      <c r="FU496" s="19" t="s">
        <v>67</v>
      </c>
      <c r="FV496" s="12">
        <f>FT496*1.2</f>
        <v>0</v>
      </c>
      <c r="FW496" s="12"/>
      <c r="FX496" s="21"/>
      <c r="FY496" s="19" t="s">
        <v>123</v>
      </c>
      <c r="FZ496" s="347" t="s">
        <v>580</v>
      </c>
      <c r="GC496" s="350">
        <f>SUM($F$1458)</f>
        <v>30</v>
      </c>
      <c r="GD496" s="19" t="s">
        <v>67</v>
      </c>
      <c r="GE496" s="12">
        <f>GC496*1.2</f>
        <v>36</v>
      </c>
      <c r="GF496" s="12"/>
      <c r="GG496" s="21"/>
      <c r="GH496" s="19" t="s">
        <v>123</v>
      </c>
      <c r="GI496" s="347" t="s">
        <v>2247</v>
      </c>
      <c r="GL496" s="350">
        <f>SUM($F$1476)</f>
        <v>21</v>
      </c>
      <c r="GM496" s="19" t="s">
        <v>67</v>
      </c>
      <c r="GN496" s="12">
        <f>GL496*1.2</f>
        <v>25.2</v>
      </c>
      <c r="GO496" s="12"/>
      <c r="GP496" s="21"/>
      <c r="GQ496" s="19" t="s">
        <v>123</v>
      </c>
      <c r="GR496" s="347" t="s">
        <v>801</v>
      </c>
      <c r="GU496" s="350">
        <f>SUM($F$1762)</f>
        <v>35</v>
      </c>
      <c r="GV496" s="19" t="s">
        <v>67</v>
      </c>
      <c r="GW496" s="12">
        <f>GU496*1.2</f>
        <v>42</v>
      </c>
      <c r="GX496" s="12"/>
      <c r="GY496" s="21"/>
      <c r="GZ496" s="19" t="s">
        <v>123</v>
      </c>
      <c r="HA496" s="347" t="s">
        <v>736</v>
      </c>
      <c r="HD496" s="350">
        <f>SUM($F$713)</f>
        <v>0</v>
      </c>
      <c r="HE496" s="19" t="s">
        <v>67</v>
      </c>
      <c r="HF496" s="12">
        <f>HD496*1.2</f>
        <v>0</v>
      </c>
      <c r="HG496" s="12"/>
      <c r="HH496" s="21"/>
      <c r="HI496" s="19" t="s">
        <v>123</v>
      </c>
      <c r="HJ496" s="347" t="s">
        <v>444</v>
      </c>
      <c r="HM496" s="350">
        <f>SUM($F$906)</f>
        <v>0</v>
      </c>
      <c r="HN496" s="19" t="s">
        <v>67</v>
      </c>
      <c r="HO496" s="12">
        <f>HM496*1.2</f>
        <v>0</v>
      </c>
      <c r="HP496" s="12"/>
      <c r="HQ496" s="21"/>
      <c r="HR496" s="19" t="s">
        <v>123</v>
      </c>
      <c r="HS496" s="347" t="s">
        <v>2244</v>
      </c>
      <c r="HV496" s="350">
        <f>SUM($F$563)</f>
        <v>123</v>
      </c>
      <c r="HW496" s="19" t="s">
        <v>67</v>
      </c>
      <c r="HX496" s="12">
        <f>HV496*1.2</f>
        <v>147.6</v>
      </c>
      <c r="HY496" s="12"/>
      <c r="HZ496" s="21"/>
      <c r="IA496" s="19" t="s">
        <v>123</v>
      </c>
      <c r="IB496" s="347" t="s">
        <v>654</v>
      </c>
      <c r="IE496" s="350">
        <f>SUM($F$1195)</f>
        <v>131</v>
      </c>
      <c r="IF496" s="19" t="s">
        <v>67</v>
      </c>
      <c r="IG496" s="12">
        <f>IE496*1.2</f>
        <v>157.19999999999999</v>
      </c>
      <c r="IH496" s="12"/>
      <c r="II496" s="21"/>
      <c r="IJ496" s="19" t="s">
        <v>123</v>
      </c>
      <c r="IK496" s="347" t="s">
        <v>1758</v>
      </c>
      <c r="IN496" s="350">
        <f>SUM($F$597)</f>
        <v>0</v>
      </c>
      <c r="IO496" s="19" t="s">
        <v>67</v>
      </c>
      <c r="IP496" s="12">
        <f>IN496*1.2</f>
        <v>0</v>
      </c>
      <c r="IQ496" s="12"/>
      <c r="IR496" s="21"/>
      <c r="IS496" s="19" t="s">
        <v>123</v>
      </c>
      <c r="IT496" s="325" t="s">
        <v>189</v>
      </c>
      <c r="IW496" s="364" t="s">
        <v>189</v>
      </c>
      <c r="IX496" s="19" t="s">
        <v>67</v>
      </c>
      <c r="IY496" s="364" t="s">
        <v>189</v>
      </c>
      <c r="IZ496" s="12"/>
      <c r="JA496" s="21"/>
      <c r="JB496" s="19" t="s">
        <v>123</v>
      </c>
      <c r="JC496" s="347" t="s">
        <v>818</v>
      </c>
      <c r="JF496" s="350">
        <f>SUM($F$974)</f>
        <v>39</v>
      </c>
      <c r="JG496" s="19" t="s">
        <v>67</v>
      </c>
      <c r="JH496" s="12">
        <f>JF496*1.2</f>
        <v>46.8</v>
      </c>
      <c r="JI496" s="12"/>
      <c r="JJ496" s="21"/>
      <c r="JK496" s="19" t="s">
        <v>123</v>
      </c>
      <c r="JL496" s="347" t="s">
        <v>2069</v>
      </c>
      <c r="JO496" s="350">
        <f>SUM($F$848)</f>
        <v>107</v>
      </c>
      <c r="JP496" s="19" t="s">
        <v>67</v>
      </c>
      <c r="JQ496" s="12">
        <f>JO496*1.2</f>
        <v>128.4</v>
      </c>
      <c r="JR496" s="12"/>
      <c r="JS496" s="21"/>
      <c r="JT496" s="19" t="s">
        <v>123</v>
      </c>
      <c r="JU496" s="347" t="s">
        <v>910</v>
      </c>
      <c r="JX496" s="350">
        <f>SUM($F$603)</f>
        <v>11</v>
      </c>
      <c r="JY496" s="19" t="s">
        <v>67</v>
      </c>
      <c r="JZ496" s="12">
        <f>JX496*1.2</f>
        <v>13.2</v>
      </c>
      <c r="KA496" s="12"/>
      <c r="KB496" s="21"/>
      <c r="KC496" s="19" t="s">
        <v>123</v>
      </c>
      <c r="KD496" s="347" t="s">
        <v>949</v>
      </c>
      <c r="KG496" s="350">
        <f>SUM($F$1245)</f>
        <v>39</v>
      </c>
      <c r="KH496" s="19" t="s">
        <v>67</v>
      </c>
      <c r="KI496" s="12">
        <f>KG496*1.2</f>
        <v>46.8</v>
      </c>
      <c r="KJ496" s="12"/>
      <c r="KK496" s="21"/>
      <c r="KL496" s="19" t="s">
        <v>123</v>
      </c>
      <c r="KM496" s="347" t="s">
        <v>570</v>
      </c>
      <c r="KP496" s="350">
        <f>SUM($F$1260)</f>
        <v>4</v>
      </c>
      <c r="KQ496" s="19" t="s">
        <v>67</v>
      </c>
      <c r="KR496" s="12">
        <f>KP496*1.2</f>
        <v>4.8</v>
      </c>
      <c r="KS496" s="12"/>
      <c r="KT496" s="21"/>
      <c r="KU496" s="19" t="s">
        <v>123</v>
      </c>
      <c r="KV496" s="347" t="s">
        <v>949</v>
      </c>
      <c r="KY496" s="350">
        <f>SUM($F$1245)</f>
        <v>39</v>
      </c>
      <c r="KZ496" s="19" t="s">
        <v>67</v>
      </c>
      <c r="LA496" s="12">
        <f>KY496*1.2</f>
        <v>46.8</v>
      </c>
      <c r="LB496" s="12"/>
      <c r="LC496" s="21"/>
      <c r="LD496" s="19" t="s">
        <v>123</v>
      </c>
      <c r="LE496" s="347" t="s">
        <v>736</v>
      </c>
      <c r="LH496" s="350">
        <f>SUM($F$713)</f>
        <v>0</v>
      </c>
      <c r="LI496" s="19" t="s">
        <v>67</v>
      </c>
      <c r="LJ496" s="12">
        <f>LH496*1.2</f>
        <v>0</v>
      </c>
      <c r="LK496" s="12"/>
      <c r="LL496" s="21"/>
      <c r="LM496" s="19" t="s">
        <v>123</v>
      </c>
      <c r="LN496" s="347" t="s">
        <v>906</v>
      </c>
      <c r="LQ496" s="350">
        <f>SUM($F$1616)</f>
        <v>8</v>
      </c>
      <c r="LR496" s="19" t="s">
        <v>67</v>
      </c>
      <c r="LS496" s="12">
        <f>LQ496*1.2</f>
        <v>9.6</v>
      </c>
      <c r="LT496" s="12"/>
      <c r="LU496" s="21"/>
      <c r="LV496" s="19" t="s">
        <v>123</v>
      </c>
      <c r="LW496" s="347" t="s">
        <v>1997</v>
      </c>
      <c r="LZ496" s="350">
        <f>SUM($F$1719)</f>
        <v>10</v>
      </c>
      <c r="MA496" s="19" t="s">
        <v>67</v>
      </c>
      <c r="MB496" s="12">
        <f>LZ496*1.2</f>
        <v>12</v>
      </c>
      <c r="MC496" s="12"/>
      <c r="MD496" s="21"/>
      <c r="ME496" s="19" t="s">
        <v>123</v>
      </c>
      <c r="MF496" s="347" t="s">
        <v>444</v>
      </c>
      <c r="MI496" s="350">
        <f>SUM($F$906)</f>
        <v>0</v>
      </c>
      <c r="MJ496" s="19" t="s">
        <v>67</v>
      </c>
      <c r="MK496" s="12">
        <f>MI496*1.2</f>
        <v>0</v>
      </c>
      <c r="ML496" s="12"/>
      <c r="MM496" s="21"/>
      <c r="MN496" s="19" t="s">
        <v>123</v>
      </c>
      <c r="MO496" s="347" t="s">
        <v>736</v>
      </c>
      <c r="MR496" s="350">
        <f>SUM($F$713)</f>
        <v>0</v>
      </c>
      <c r="MS496" s="19" t="s">
        <v>67</v>
      </c>
      <c r="MT496" s="12">
        <f>MR496*1.2</f>
        <v>0</v>
      </c>
      <c r="MU496" s="12"/>
      <c r="MV496" s="21"/>
      <c r="MW496" s="19" t="s">
        <v>123</v>
      </c>
      <c r="MX496" s="347" t="s">
        <v>564</v>
      </c>
      <c r="NA496" s="350">
        <f>SUM($F$933)</f>
        <v>0</v>
      </c>
      <c r="NB496" s="19" t="s">
        <v>67</v>
      </c>
      <c r="NC496" s="12">
        <f>NA496*1.2</f>
        <v>0</v>
      </c>
      <c r="ND496" s="12"/>
      <c r="NE496" s="21"/>
      <c r="NF496" s="19" t="s">
        <v>123</v>
      </c>
      <c r="NG496" s="347" t="s">
        <v>1702</v>
      </c>
      <c r="NJ496" s="350">
        <f>SUM($F$1647)</f>
        <v>27</v>
      </c>
      <c r="NK496" s="19" t="s">
        <v>67</v>
      </c>
      <c r="NL496" s="12">
        <f>NJ496*1.2</f>
        <v>32.4</v>
      </c>
      <c r="NM496" s="12"/>
      <c r="NN496" s="21"/>
      <c r="NO496" s="19" t="s">
        <v>123</v>
      </c>
      <c r="NP496" s="347" t="s">
        <v>2069</v>
      </c>
      <c r="NS496" s="350">
        <f>SUM($F$848)</f>
        <v>107</v>
      </c>
      <c r="NT496" s="19" t="s">
        <v>67</v>
      </c>
      <c r="NU496" s="12">
        <f>NS496*1.2</f>
        <v>128.4</v>
      </c>
      <c r="NV496" s="12"/>
      <c r="NW496" s="21"/>
      <c r="NX496" s="19" t="s">
        <v>123</v>
      </c>
      <c r="NY496" s="347" t="s">
        <v>605</v>
      </c>
      <c r="OB496" s="350">
        <f>SUM($F$1661)</f>
        <v>22</v>
      </c>
      <c r="OC496" s="19" t="s">
        <v>67</v>
      </c>
      <c r="OD496" s="12">
        <f>OB496*1.2</f>
        <v>26.4</v>
      </c>
      <c r="OE496" s="12"/>
      <c r="OF496" s="21"/>
      <c r="OG496" s="19" t="s">
        <v>123</v>
      </c>
      <c r="OH496" s="347" t="s">
        <v>1123</v>
      </c>
      <c r="OK496" s="350">
        <f>SUM($F$1752)</f>
        <v>1</v>
      </c>
      <c r="OL496" s="19" t="s">
        <v>67</v>
      </c>
      <c r="OM496" s="12">
        <f>OK496*1.2</f>
        <v>1.2</v>
      </c>
      <c r="ON496" s="12"/>
      <c r="OO496" s="21"/>
      <c r="OP496" s="19" t="s">
        <v>123</v>
      </c>
      <c r="OQ496" s="347" t="s">
        <v>1702</v>
      </c>
      <c r="OT496" s="350">
        <f>SUM($F$1647)</f>
        <v>27</v>
      </c>
      <c r="OU496" s="19" t="s">
        <v>67</v>
      </c>
      <c r="OV496" s="12">
        <f>OT496*1.2</f>
        <v>32.4</v>
      </c>
      <c r="OW496" s="12"/>
      <c r="OX496" s="21"/>
      <c r="OY496" s="19" t="s">
        <v>123</v>
      </c>
      <c r="OZ496" s="347" t="s">
        <v>1781</v>
      </c>
      <c r="PC496" s="350">
        <f>SUM($F$1677)</f>
        <v>0</v>
      </c>
      <c r="PD496" s="19" t="s">
        <v>67</v>
      </c>
      <c r="PE496" s="12">
        <f>PC496*1.2</f>
        <v>0</v>
      </c>
      <c r="PF496" s="12"/>
      <c r="PG496" s="21"/>
      <c r="PH496" s="19" t="s">
        <v>123</v>
      </c>
      <c r="PI496" s="347" t="s">
        <v>2002</v>
      </c>
      <c r="PL496" s="350">
        <f>SUM($F$678)</f>
        <v>0</v>
      </c>
      <c r="PM496" s="19" t="s">
        <v>67</v>
      </c>
      <c r="PN496" s="12">
        <f>PL496*1.2</f>
        <v>0</v>
      </c>
      <c r="PO496" s="12"/>
      <c r="PP496" s="21"/>
      <c r="PQ496" s="19" t="s">
        <v>123</v>
      </c>
      <c r="PR496" s="347" t="s">
        <v>736</v>
      </c>
      <c r="PU496" s="350">
        <f>SUM($F$713)</f>
        <v>0</v>
      </c>
      <c r="PV496" s="19" t="s">
        <v>67</v>
      </c>
      <c r="PW496" s="12">
        <f>PU496*1.2</f>
        <v>0</v>
      </c>
      <c r="PX496" s="12"/>
      <c r="PY496" s="21"/>
      <c r="PZ496" s="19" t="s">
        <v>123</v>
      </c>
      <c r="QA496" s="325" t="s">
        <v>189</v>
      </c>
      <c r="QD496" s="364" t="s">
        <v>189</v>
      </c>
      <c r="QE496" s="19" t="s">
        <v>67</v>
      </c>
      <c r="QF496" s="364" t="s">
        <v>189</v>
      </c>
      <c r="QG496" s="12"/>
      <c r="QH496" s="21"/>
      <c r="QI496" s="19" t="s">
        <v>123</v>
      </c>
      <c r="QJ496" s="347" t="s">
        <v>1359</v>
      </c>
      <c r="QM496" s="350">
        <f>SUM($F$1335)</f>
        <v>0</v>
      </c>
      <c r="QN496" s="19" t="s">
        <v>67</v>
      </c>
      <c r="QO496" s="12">
        <f>QM496*1.2</f>
        <v>0</v>
      </c>
      <c r="QP496" s="12"/>
      <c r="QQ496" s="21"/>
      <c r="QR496" s="19" t="s">
        <v>123</v>
      </c>
      <c r="QS496" s="368" t="s">
        <v>1237</v>
      </c>
      <c r="QV496" s="350">
        <f>SUM($F$794)</f>
        <v>4</v>
      </c>
      <c r="QW496" s="19" t="s">
        <v>67</v>
      </c>
      <c r="QX496" s="12">
        <f>QV496*1.2</f>
        <v>4.8</v>
      </c>
      <c r="QY496" s="12"/>
      <c r="QZ496" s="21"/>
      <c r="RA496" s="19" t="s">
        <v>123</v>
      </c>
      <c r="RB496" s="347" t="s">
        <v>818</v>
      </c>
      <c r="RE496" s="350">
        <f>SUM($F$974)</f>
        <v>39</v>
      </c>
      <c r="RF496" s="19" t="s">
        <v>67</v>
      </c>
      <c r="RG496" s="12">
        <f>RE496*1.2</f>
        <v>46.8</v>
      </c>
      <c r="RH496" s="12"/>
      <c r="RI496" s="21"/>
      <c r="RJ496" s="19" t="s">
        <v>123</v>
      </c>
      <c r="RK496" s="347" t="s">
        <v>668</v>
      </c>
      <c r="RN496" s="350">
        <f>SUM($F$1673)</f>
        <v>1</v>
      </c>
      <c r="RO496" s="19" t="s">
        <v>67</v>
      </c>
      <c r="RP496" s="12">
        <f>RN496*1.2</f>
        <v>1.2</v>
      </c>
      <c r="RQ496" s="12"/>
      <c r="RR496" s="21"/>
      <c r="RS496" s="19" t="s">
        <v>123</v>
      </c>
      <c r="RT496" s="325" t="s">
        <v>189</v>
      </c>
      <c r="RW496" s="364" t="s">
        <v>189</v>
      </c>
      <c r="RX496" s="19" t="s">
        <v>67</v>
      </c>
      <c r="RY496" s="364" t="s">
        <v>189</v>
      </c>
      <c r="SA496" s="316"/>
      <c r="SB496" s="19" t="s">
        <v>123</v>
      </c>
      <c r="SC496" s="325" t="s">
        <v>189</v>
      </c>
      <c r="SF496" s="364" t="s">
        <v>189</v>
      </c>
      <c r="SG496" s="19" t="s">
        <v>67</v>
      </c>
      <c r="SH496" s="364" t="s">
        <v>189</v>
      </c>
      <c r="SJ496" s="316"/>
      <c r="SK496" s="19" t="s">
        <v>123</v>
      </c>
      <c r="SL496" s="325" t="s">
        <v>189</v>
      </c>
      <c r="SO496" s="364" t="s">
        <v>189</v>
      </c>
      <c r="SP496" s="19" t="s">
        <v>67</v>
      </c>
      <c r="SQ496" s="364" t="s">
        <v>189</v>
      </c>
      <c r="SS496" s="316"/>
      <c r="ST496" s="19" t="s">
        <v>123</v>
      </c>
      <c r="SU496" s="325" t="s">
        <v>189</v>
      </c>
      <c r="SX496" s="364" t="s">
        <v>189</v>
      </c>
      <c r="SY496" s="19" t="s">
        <v>67</v>
      </c>
      <c r="SZ496" s="364" t="s">
        <v>189</v>
      </c>
      <c r="TB496" s="316"/>
      <c r="TC496" s="19" t="s">
        <v>123</v>
      </c>
      <c r="TD496" s="347" t="s">
        <v>2068</v>
      </c>
      <c r="TG496" s="350">
        <f>SUM($F$729)</f>
        <v>0</v>
      </c>
      <c r="TH496" s="19" t="s">
        <v>67</v>
      </c>
      <c r="TI496" s="12">
        <f>TG496*1.2</f>
        <v>0</v>
      </c>
      <c r="TK496" s="316"/>
      <c r="TL496" s="19" t="s">
        <v>123</v>
      </c>
      <c r="TM496" s="347" t="s">
        <v>1214</v>
      </c>
      <c r="TP496" s="350">
        <f>SUM($F$742)</f>
        <v>0</v>
      </c>
      <c r="TQ496" s="19" t="s">
        <v>67</v>
      </c>
      <c r="TR496" s="12">
        <f>TP496*1.2</f>
        <v>0</v>
      </c>
      <c r="TT496" s="316"/>
      <c r="TU496" s="19" t="s">
        <v>123</v>
      </c>
      <c r="TV496" s="347" t="s">
        <v>1788</v>
      </c>
      <c r="TY496" s="350">
        <f>SUM($F$1536)</f>
        <v>0</v>
      </c>
      <c r="TZ496" s="19" t="s">
        <v>67</v>
      </c>
      <c r="UA496" s="12">
        <f>TY496*1.2</f>
        <v>0</v>
      </c>
      <c r="UC496" s="316"/>
      <c r="UD496" s="19" t="s">
        <v>123</v>
      </c>
      <c r="UE496" s="361" t="s">
        <v>848</v>
      </c>
      <c r="UH496" s="350">
        <f>SUM($F$786)</f>
        <v>0</v>
      </c>
      <c r="UI496" s="19" t="s">
        <v>67</v>
      </c>
      <c r="UJ496" s="12">
        <f>UH496*1.2</f>
        <v>0</v>
      </c>
      <c r="UL496" s="316"/>
      <c r="UM496" s="19" t="s">
        <v>123</v>
      </c>
      <c r="UN496" s="358" t="s">
        <v>541</v>
      </c>
      <c r="UQ496" s="350">
        <f>SUM($F$1097)</f>
        <v>11</v>
      </c>
      <c r="UR496" s="19" t="s">
        <v>67</v>
      </c>
      <c r="US496" s="12">
        <f>UQ496*1.2</f>
        <v>13.2</v>
      </c>
      <c r="UU496" s="316"/>
      <c r="UV496" s="19" t="s">
        <v>123</v>
      </c>
      <c r="UW496" s="347" t="s">
        <v>1397</v>
      </c>
      <c r="UZ496" s="350">
        <f>SUM($F$1176)</f>
        <v>1</v>
      </c>
      <c r="VA496" s="19" t="s">
        <v>67</v>
      </c>
      <c r="VB496" s="12">
        <f>UZ496*1.2</f>
        <v>1.2</v>
      </c>
      <c r="VD496" s="316"/>
      <c r="VE496" s="19" t="s">
        <v>123</v>
      </c>
      <c r="VF496" s="347" t="s">
        <v>1182</v>
      </c>
      <c r="VI496" s="350">
        <f>SUM($F$1688)</f>
        <v>0</v>
      </c>
      <c r="VJ496" s="19" t="s">
        <v>67</v>
      </c>
      <c r="VK496" s="12">
        <f>VI496*1.2</f>
        <v>0</v>
      </c>
      <c r="VM496" s="316"/>
      <c r="VN496" s="19" t="s">
        <v>123</v>
      </c>
      <c r="VO496" s="325" t="s">
        <v>2056</v>
      </c>
      <c r="VR496" s="350">
        <f>SUM($F$1732)</f>
        <v>0</v>
      </c>
      <c r="VS496" s="19" t="s">
        <v>67</v>
      </c>
      <c r="VT496" s="12">
        <f>VR496*1.2</f>
        <v>0</v>
      </c>
      <c r="VV496" s="316"/>
      <c r="VW496" s="19" t="s">
        <v>123</v>
      </c>
      <c r="VX496" s="347" t="s">
        <v>1702</v>
      </c>
      <c r="WA496" s="350">
        <f>SUM($F$1647)</f>
        <v>27</v>
      </c>
      <c r="WB496" s="19" t="s">
        <v>67</v>
      </c>
      <c r="WC496" s="12">
        <f>WA496*1.2</f>
        <v>32.4</v>
      </c>
      <c r="WE496" s="316"/>
      <c r="WF496" s="19" t="s">
        <v>123</v>
      </c>
      <c r="WG496" s="347" t="s">
        <v>730</v>
      </c>
      <c r="WJ496" s="350">
        <f>SUM($F$1754)</f>
        <v>25</v>
      </c>
      <c r="WK496" s="19" t="s">
        <v>67</v>
      </c>
      <c r="WL496" s="12">
        <f>WJ496*1.2</f>
        <v>30</v>
      </c>
      <c r="WN496" s="316"/>
      <c r="WO496" s="19" t="s">
        <v>123</v>
      </c>
      <c r="WP496" s="347" t="s">
        <v>1697</v>
      </c>
      <c r="WS496" s="350">
        <f>SUM($F$1755)</f>
        <v>0</v>
      </c>
      <c r="WT496" s="19" t="s">
        <v>67</v>
      </c>
      <c r="WU496" s="12">
        <f>WS496*1.2</f>
        <v>0</v>
      </c>
      <c r="WW496" s="316"/>
      <c r="WX496" s="19" t="s">
        <v>123</v>
      </c>
      <c r="WY496" s="347" t="s">
        <v>624</v>
      </c>
      <c r="XB496" s="350">
        <f>SUM($F$895)</f>
        <v>46</v>
      </c>
      <c r="XC496" s="19" t="s">
        <v>67</v>
      </c>
      <c r="XD496" s="12">
        <f>XB496*1.2</f>
        <v>55.199999999999996</v>
      </c>
      <c r="XF496" s="316"/>
      <c r="XG496" s="19" t="s">
        <v>123</v>
      </c>
      <c r="XH496" s="347" t="s">
        <v>1988</v>
      </c>
      <c r="XK496" s="350">
        <f>SUM($F$1686)</f>
        <v>5</v>
      </c>
      <c r="XL496" s="19" t="s">
        <v>67</v>
      </c>
      <c r="XM496" s="12">
        <f>XK496*1.2</f>
        <v>6</v>
      </c>
      <c r="XO496" s="316"/>
      <c r="XP496" s="19" t="s">
        <v>123</v>
      </c>
      <c r="XQ496" s="325" t="s">
        <v>1105</v>
      </c>
      <c r="XT496" s="350">
        <f>SUM($F$1102)</f>
        <v>0</v>
      </c>
      <c r="XU496" s="19" t="s">
        <v>67</v>
      </c>
      <c r="XV496" s="12">
        <f>XT496*1.2</f>
        <v>0</v>
      </c>
      <c r="XX496" s="316"/>
      <c r="XY496" s="19" t="s">
        <v>123</v>
      </c>
      <c r="XZ496" s="347" t="s">
        <v>837</v>
      </c>
      <c r="YC496" s="350">
        <f>SUM($F$1080)</f>
        <v>0</v>
      </c>
      <c r="YD496" s="19" t="s">
        <v>67</v>
      </c>
      <c r="YE496" s="12">
        <f>YC496*1.2</f>
        <v>0</v>
      </c>
      <c r="YG496" s="316"/>
      <c r="YH496" s="19" t="s">
        <v>123</v>
      </c>
      <c r="YI496" s="366" t="s">
        <v>1864</v>
      </c>
      <c r="YL496" s="350">
        <f>SUM($F$1587)</f>
        <v>6</v>
      </c>
      <c r="YM496" s="19" t="s">
        <v>67</v>
      </c>
      <c r="YN496" s="12">
        <f>YL496*1.2</f>
        <v>7.1999999999999993</v>
      </c>
      <c r="YP496" s="316"/>
      <c r="YQ496" s="19" t="s">
        <v>123</v>
      </c>
      <c r="YR496" s="347" t="s">
        <v>949</v>
      </c>
      <c r="YU496" s="350">
        <f>SUM($F$1245)</f>
        <v>39</v>
      </c>
      <c r="YV496" s="19" t="s">
        <v>67</v>
      </c>
      <c r="YW496" s="12">
        <f>YU496*1.2</f>
        <v>46.8</v>
      </c>
      <c r="YY496" s="316"/>
      <c r="YZ496" s="19" t="s">
        <v>123</v>
      </c>
      <c r="ZA496" s="347" t="s">
        <v>1110</v>
      </c>
      <c r="ZD496" s="350">
        <f>SUM($F$1334)</f>
        <v>0</v>
      </c>
      <c r="ZE496" s="19" t="s">
        <v>67</v>
      </c>
      <c r="ZF496" s="12">
        <f>ZD496*1.2</f>
        <v>0</v>
      </c>
      <c r="ZH496" s="316"/>
      <c r="ZI496" s="19" t="s">
        <v>123</v>
      </c>
      <c r="ZJ496" s="347" t="s">
        <v>736</v>
      </c>
      <c r="ZM496" s="350">
        <f>SUM($F$713)</f>
        <v>0</v>
      </c>
      <c r="ZN496" s="19" t="s">
        <v>67</v>
      </c>
      <c r="ZO496" s="12">
        <f>ZM496*1.2</f>
        <v>0</v>
      </c>
      <c r="ZQ496" s="316"/>
      <c r="ZR496" s="19" t="s">
        <v>123</v>
      </c>
      <c r="ZS496" s="347" t="s">
        <v>1102</v>
      </c>
      <c r="ZV496" s="350">
        <f>SUM($F$1567)</f>
        <v>57</v>
      </c>
      <c r="ZW496" s="19" t="s">
        <v>67</v>
      </c>
      <c r="ZX496" s="12">
        <f>ZV496*1.2</f>
        <v>68.399999999999991</v>
      </c>
      <c r="ZZ496" s="316"/>
      <c r="AAA496" s="394"/>
      <c r="AAB496" s="341"/>
      <c r="AAC496" s="395"/>
      <c r="AAD496" s="395"/>
      <c r="AAE496" s="396"/>
      <c r="AAF496" s="394"/>
      <c r="AAG496" s="267"/>
      <c r="AAH496" s="395"/>
      <c r="AAI496" s="395"/>
      <c r="AAJ496" s="394"/>
      <c r="AAK496" s="341"/>
      <c r="AAL496" s="395"/>
      <c r="AAM496" s="395"/>
      <c r="AAN496" s="396"/>
      <c r="AAO496" s="394"/>
      <c r="AAP496" s="267"/>
      <c r="AAQ496" s="395"/>
      <c r="AAR496" s="395"/>
      <c r="AAS496" s="394"/>
      <c r="AAT496" s="341"/>
      <c r="AAU496" s="395"/>
      <c r="AAV496" s="395"/>
      <c r="AAW496" s="396"/>
      <c r="AAX496" s="394"/>
      <c r="AAY496" s="267"/>
      <c r="AAZ496" s="395"/>
      <c r="ABA496" s="395"/>
      <c r="ABB496" s="394"/>
      <c r="ABC496" s="341"/>
      <c r="ABD496" s="395"/>
      <c r="ABE496" s="395"/>
      <c r="ABF496" s="396"/>
      <c r="ABG496" s="394"/>
      <c r="ABH496" s="267"/>
      <c r="ABI496" s="395"/>
      <c r="ABJ496" s="395"/>
      <c r="ABK496" s="394"/>
      <c r="ABL496" s="341"/>
      <c r="ABM496" s="395"/>
      <c r="ABN496" s="395"/>
      <c r="ABO496" s="396"/>
      <c r="ABP496" s="394"/>
      <c r="ABQ496" s="267"/>
      <c r="ABR496" s="395"/>
      <c r="ABS496" s="395"/>
      <c r="ABT496" s="394"/>
      <c r="ABU496" s="341"/>
      <c r="ABV496" s="395"/>
      <c r="ABW496" s="395"/>
      <c r="ABX496" s="396"/>
      <c r="ABY496" s="394"/>
      <c r="ABZ496" s="267"/>
      <c r="ACA496" s="395"/>
      <c r="ACB496" s="395"/>
      <c r="ACC496" s="394"/>
      <c r="ACD496" s="341"/>
      <c r="ACE496" s="395"/>
      <c r="ACF496" s="395"/>
      <c r="ACG496" s="396"/>
      <c r="ACH496" s="394"/>
      <c r="ACI496" s="267"/>
      <c r="ACJ496" s="395"/>
      <c r="ACK496" s="395"/>
      <c r="ACL496" s="394"/>
      <c r="ACM496" s="341"/>
      <c r="ACN496" s="395"/>
      <c r="ACO496" s="395"/>
      <c r="ACP496" s="396"/>
      <c r="ACQ496" s="394"/>
      <c r="ACR496" s="267"/>
      <c r="ACS496" s="395"/>
      <c r="ACT496" s="395"/>
      <c r="ACU496" s="394"/>
      <c r="ACV496" s="341"/>
      <c r="ACW496" s="395"/>
      <c r="ACX496" s="395"/>
      <c r="ACY496" s="396"/>
      <c r="ACZ496" s="394"/>
      <c r="ADA496" s="267"/>
      <c r="ADB496" s="395"/>
      <c r="ADC496" s="395"/>
      <c r="ADD496" s="394"/>
      <c r="ADE496" s="341"/>
      <c r="ADF496" s="395"/>
      <c r="ADG496" s="395"/>
      <c r="ADH496" s="396"/>
      <c r="ADI496" s="394"/>
      <c r="ADJ496" s="267"/>
      <c r="ADK496" s="395"/>
      <c r="ADL496" s="395"/>
      <c r="ADM496" s="394"/>
      <c r="ADN496" s="341"/>
      <c r="ADO496" s="395"/>
      <c r="ADP496" s="395"/>
      <c r="ADQ496" s="396"/>
      <c r="ADR496" s="394"/>
      <c r="ADS496" s="267"/>
      <c r="ADT496" s="395"/>
      <c r="ADU496" s="395"/>
      <c r="ADV496" s="394"/>
      <c r="ADW496" s="341"/>
      <c r="ADX496" s="395"/>
      <c r="ADY496" s="395"/>
      <c r="ADZ496" s="396"/>
      <c r="AEA496" s="394"/>
      <c r="AEB496" s="267"/>
      <c r="AEC496" s="395"/>
      <c r="AED496" s="395"/>
    </row>
    <row r="497" spans="1:810" s="20" customFormat="1" ht="15">
      <c r="A497" s="19" t="s">
        <v>124</v>
      </c>
      <c r="B497" s="347" t="s">
        <v>2247</v>
      </c>
      <c r="D497" s="350"/>
      <c r="E497" s="350">
        <f>SUM($F$1476)</f>
        <v>21</v>
      </c>
      <c r="F497" s="19" t="s">
        <v>69</v>
      </c>
      <c r="G497" s="12">
        <f>E497*1.1</f>
        <v>23.1</v>
      </c>
      <c r="H497" s="12"/>
      <c r="I497" s="21"/>
      <c r="J497" s="19" t="s">
        <v>124</v>
      </c>
      <c r="K497" s="347" t="s">
        <v>736</v>
      </c>
      <c r="N497" s="350">
        <f>SUM($F$713)</f>
        <v>0</v>
      </c>
      <c r="O497" s="19" t="s">
        <v>69</v>
      </c>
      <c r="P497" s="12">
        <f>N497*1.1</f>
        <v>0</v>
      </c>
      <c r="Q497" s="12"/>
      <c r="R497" s="21"/>
      <c r="S497" s="19" t="s">
        <v>124</v>
      </c>
      <c r="T497" s="347" t="s">
        <v>2246</v>
      </c>
      <c r="W497" s="350">
        <f>SUM($F$544)</f>
        <v>0</v>
      </c>
      <c r="X497" s="19" t="s">
        <v>69</v>
      </c>
      <c r="Y497" s="12">
        <f>W497*1.1</f>
        <v>0</v>
      </c>
      <c r="Z497" s="12"/>
      <c r="AA497" s="21"/>
      <c r="AB497" s="19" t="s">
        <v>124</v>
      </c>
      <c r="AC497" s="347" t="s">
        <v>1702</v>
      </c>
      <c r="AF497" s="350">
        <f>SUM($F$1647)</f>
        <v>27</v>
      </c>
      <c r="AG497" s="19" t="s">
        <v>69</v>
      </c>
      <c r="AH497" s="12">
        <f>AF497*1.1</f>
        <v>29.700000000000003</v>
      </c>
      <c r="AI497" s="12"/>
      <c r="AJ497" s="21"/>
      <c r="AK497" s="19" t="s">
        <v>124</v>
      </c>
      <c r="AL497" s="347" t="s">
        <v>1988</v>
      </c>
      <c r="AO497" s="350">
        <f>SUM($F$1686)</f>
        <v>5</v>
      </c>
      <c r="AP497" s="19" t="s">
        <v>69</v>
      </c>
      <c r="AQ497" s="12">
        <f>AO497*1.1</f>
        <v>5.5</v>
      </c>
      <c r="AR497" s="12"/>
      <c r="AS497" s="21"/>
      <c r="AT497" s="19" t="s">
        <v>124</v>
      </c>
      <c r="AU497" s="347" t="s">
        <v>668</v>
      </c>
      <c r="AX497" s="350">
        <f>SUM($F$1673)</f>
        <v>1</v>
      </c>
      <c r="AY497" s="19" t="s">
        <v>69</v>
      </c>
      <c r="AZ497" s="12">
        <f>AX497*1.1</f>
        <v>1.1000000000000001</v>
      </c>
      <c r="BA497" s="12"/>
      <c r="BB497" s="21"/>
      <c r="BC497" s="19" t="s">
        <v>124</v>
      </c>
      <c r="BD497" s="347" t="s">
        <v>1507</v>
      </c>
      <c r="BG497" s="350">
        <f>SUM($F$1278)</f>
        <v>0</v>
      </c>
      <c r="BH497" s="19" t="s">
        <v>69</v>
      </c>
      <c r="BI497" s="12">
        <f>BG497*1.1</f>
        <v>0</v>
      </c>
      <c r="BJ497" s="12"/>
      <c r="BK497" s="21"/>
      <c r="BL497" s="19" t="s">
        <v>124</v>
      </c>
      <c r="BM497" s="347" t="s">
        <v>1988</v>
      </c>
      <c r="BP497" s="350">
        <f>SUM($F$1686)</f>
        <v>5</v>
      </c>
      <c r="BQ497" s="19" t="s">
        <v>69</v>
      </c>
      <c r="BR497" s="12">
        <f>BP497*1.1</f>
        <v>5.5</v>
      </c>
      <c r="BS497" s="12"/>
      <c r="BT497" s="21"/>
      <c r="BU497" s="19" t="s">
        <v>124</v>
      </c>
      <c r="BV497" s="347" t="s">
        <v>755</v>
      </c>
      <c r="BY497" s="350">
        <f>SUM($F$926)</f>
        <v>3</v>
      </c>
      <c r="BZ497" s="19" t="s">
        <v>69</v>
      </c>
      <c r="CA497" s="12">
        <f>BY497*1.1</f>
        <v>3.3000000000000003</v>
      </c>
      <c r="CB497" s="12"/>
      <c r="CC497" s="21"/>
      <c r="CD497" s="19" t="s">
        <v>124</v>
      </c>
      <c r="CE497" s="347" t="s">
        <v>838</v>
      </c>
      <c r="CH497" s="350">
        <f>SUM($F$545)</f>
        <v>30</v>
      </c>
      <c r="CI497" s="19" t="s">
        <v>69</v>
      </c>
      <c r="CJ497" s="12">
        <f>CH497*1.1</f>
        <v>33</v>
      </c>
      <c r="CK497" s="12"/>
      <c r="CL497" s="21"/>
      <c r="CM497" s="19" t="s">
        <v>124</v>
      </c>
      <c r="CN497" s="347" t="s">
        <v>580</v>
      </c>
      <c r="CQ497" s="350">
        <f>SUM($F$1458)</f>
        <v>30</v>
      </c>
      <c r="CR497" s="19" t="s">
        <v>69</v>
      </c>
      <c r="CS497" s="12">
        <f>CQ497*1.1</f>
        <v>33</v>
      </c>
      <c r="CT497" s="12"/>
      <c r="CU497" s="21"/>
      <c r="CV497" s="19" t="s">
        <v>124</v>
      </c>
      <c r="CW497" s="347" t="s">
        <v>916</v>
      </c>
      <c r="CZ497" s="350">
        <f>SUM($F$1228)</f>
        <v>0</v>
      </c>
      <c r="DA497" s="19" t="s">
        <v>69</v>
      </c>
      <c r="DB497" s="12">
        <f>CZ497*1.1</f>
        <v>0</v>
      </c>
      <c r="DC497" s="12"/>
      <c r="DD497" s="21"/>
      <c r="DE497" s="19" t="s">
        <v>124</v>
      </c>
      <c r="DF497" s="347" t="s">
        <v>572</v>
      </c>
      <c r="DI497" s="350">
        <f>SUM($F$956)</f>
        <v>0</v>
      </c>
      <c r="DJ497" s="19" t="s">
        <v>69</v>
      </c>
      <c r="DK497" s="12">
        <f>DI497*1.1</f>
        <v>0</v>
      </c>
      <c r="DL497" s="12"/>
      <c r="DM497" s="21"/>
      <c r="DN497" s="19" t="s">
        <v>124</v>
      </c>
      <c r="DO497" s="347" t="s">
        <v>2247</v>
      </c>
      <c r="DR497" s="350">
        <f>SUM($F$1476)</f>
        <v>21</v>
      </c>
      <c r="DS497" s="19" t="s">
        <v>69</v>
      </c>
      <c r="DT497" s="12">
        <f>DR497*1.1</f>
        <v>23.1</v>
      </c>
      <c r="DU497" s="12"/>
      <c r="DV497" s="21"/>
      <c r="DW497" s="19" t="s">
        <v>124</v>
      </c>
      <c r="DX497" s="347" t="s">
        <v>570</v>
      </c>
      <c r="EA497" s="350">
        <f>SUM($F$1260)</f>
        <v>4</v>
      </c>
      <c r="EB497" s="19" t="s">
        <v>69</v>
      </c>
      <c r="EC497" s="12">
        <f>EA497*1.1</f>
        <v>4.4000000000000004</v>
      </c>
      <c r="ED497" s="12"/>
      <c r="EE497" s="21"/>
      <c r="EF497" s="19" t="s">
        <v>124</v>
      </c>
      <c r="EG497" s="347" t="s">
        <v>1984</v>
      </c>
      <c r="EJ497" s="350">
        <f>SUM($F$1691)</f>
        <v>0</v>
      </c>
      <c r="EK497" s="19" t="s">
        <v>69</v>
      </c>
      <c r="EL497" s="12">
        <f>EJ497*1.1</f>
        <v>0</v>
      </c>
      <c r="EM497" s="12"/>
      <c r="EN497" s="21"/>
      <c r="EO497" s="19" t="s">
        <v>124</v>
      </c>
      <c r="EP497" s="347" t="s">
        <v>1093</v>
      </c>
      <c r="ES497" s="350">
        <f>SUM($F$867)</f>
        <v>0</v>
      </c>
      <c r="ET497" s="19" t="s">
        <v>69</v>
      </c>
      <c r="EU497" s="12">
        <f>ES497*1.1</f>
        <v>0</v>
      </c>
      <c r="EV497" s="12"/>
      <c r="EW497" s="21"/>
      <c r="EX497" s="19" t="s">
        <v>124</v>
      </c>
      <c r="EY497" s="370" t="s">
        <v>599</v>
      </c>
      <c r="FB497" s="350">
        <f>SUM($F$1402)</f>
        <v>49</v>
      </c>
      <c r="FC497" s="19" t="s">
        <v>69</v>
      </c>
      <c r="FD497" s="12">
        <f>FB497*1.1</f>
        <v>53.900000000000006</v>
      </c>
      <c r="FE497" s="12"/>
      <c r="FF497" s="21"/>
      <c r="FG497" s="19" t="s">
        <v>124</v>
      </c>
      <c r="FH497" s="347" t="s">
        <v>2244</v>
      </c>
      <c r="FK497" s="350">
        <f>SUM($F$563)</f>
        <v>123</v>
      </c>
      <c r="FL497" s="19" t="s">
        <v>69</v>
      </c>
      <c r="FM497" s="12">
        <f>FK497*1.1</f>
        <v>135.30000000000001</v>
      </c>
      <c r="FN497" s="12"/>
      <c r="FO497" s="21"/>
      <c r="FP497" s="19" t="s">
        <v>124</v>
      </c>
      <c r="FQ497" s="347" t="s">
        <v>736</v>
      </c>
      <c r="FT497" s="350">
        <f>SUM($F$713)</f>
        <v>0</v>
      </c>
      <c r="FU497" s="19" t="s">
        <v>69</v>
      </c>
      <c r="FV497" s="12">
        <f>FT497*1.1</f>
        <v>0</v>
      </c>
      <c r="FW497" s="12"/>
      <c r="FX497" s="21"/>
      <c r="FY497" s="19" t="s">
        <v>124</v>
      </c>
      <c r="FZ497" s="347" t="s">
        <v>1848</v>
      </c>
      <c r="GC497" s="350">
        <f>SUM($F$1566)</f>
        <v>0</v>
      </c>
      <c r="GD497" s="19" t="s">
        <v>69</v>
      </c>
      <c r="GE497" s="12">
        <f>GC497*1.1</f>
        <v>0</v>
      </c>
      <c r="GF497" s="12"/>
      <c r="GG497" s="21"/>
      <c r="GH497" s="19" t="s">
        <v>124</v>
      </c>
      <c r="GI497" s="347" t="s">
        <v>654</v>
      </c>
      <c r="GL497" s="350">
        <f>SUM($F$1195)</f>
        <v>131</v>
      </c>
      <c r="GM497" s="19" t="s">
        <v>69</v>
      </c>
      <c r="GN497" s="12">
        <f>GL497*1.1</f>
        <v>144.10000000000002</v>
      </c>
      <c r="GO497" s="12"/>
      <c r="GP497" s="21"/>
      <c r="GQ497" s="19" t="s">
        <v>124</v>
      </c>
      <c r="GR497" s="347" t="s">
        <v>1777</v>
      </c>
      <c r="GU497" s="350">
        <f>SUM($F$1505)</f>
        <v>0</v>
      </c>
      <c r="GV497" s="19" t="s">
        <v>69</v>
      </c>
      <c r="GW497" s="12">
        <f>GU497*1.1</f>
        <v>0</v>
      </c>
      <c r="GX497" s="12"/>
      <c r="GY497" s="21"/>
      <c r="GZ497" s="19" t="s">
        <v>124</v>
      </c>
      <c r="HA497" s="347" t="s">
        <v>444</v>
      </c>
      <c r="HD497" s="350">
        <f>SUM($F$906)</f>
        <v>0</v>
      </c>
      <c r="HE497" s="19" t="s">
        <v>69</v>
      </c>
      <c r="HF497" s="12">
        <f>HD497*1.1</f>
        <v>0</v>
      </c>
      <c r="HG497" s="12"/>
      <c r="HH497" s="21"/>
      <c r="HI497" s="19" t="s">
        <v>124</v>
      </c>
      <c r="HJ497" s="347" t="s">
        <v>1493</v>
      </c>
      <c r="HM497" s="350">
        <f>SUM($F$984)</f>
        <v>0</v>
      </c>
      <c r="HN497" s="19" t="s">
        <v>69</v>
      </c>
      <c r="HO497" s="12">
        <f>HM497*1.1</f>
        <v>0</v>
      </c>
      <c r="HP497" s="12"/>
      <c r="HQ497" s="21"/>
      <c r="HR497" s="19" t="s">
        <v>124</v>
      </c>
      <c r="HS497" s="347" t="s">
        <v>1984</v>
      </c>
      <c r="HV497" s="350">
        <f>SUM($F$1691)</f>
        <v>0</v>
      </c>
      <c r="HW497" s="19" t="s">
        <v>69</v>
      </c>
      <c r="HX497" s="12">
        <f>HV497*1.1</f>
        <v>0</v>
      </c>
      <c r="HY497" s="12"/>
      <c r="HZ497" s="21"/>
      <c r="IA497" s="19" t="s">
        <v>124</v>
      </c>
      <c r="IB497" s="347" t="s">
        <v>444</v>
      </c>
      <c r="IE497" s="350">
        <f>SUM($F$906)</f>
        <v>0</v>
      </c>
      <c r="IF497" s="19" t="s">
        <v>69</v>
      </c>
      <c r="IG497" s="12">
        <f>IE497*1.1</f>
        <v>0</v>
      </c>
      <c r="IH497" s="12"/>
      <c r="II497" s="21"/>
      <c r="IJ497" s="19" t="s">
        <v>124</v>
      </c>
      <c r="IK497" s="347" t="s">
        <v>736</v>
      </c>
      <c r="IN497" s="350">
        <f>SUM($F$713)</f>
        <v>0</v>
      </c>
      <c r="IO497" s="19" t="s">
        <v>69</v>
      </c>
      <c r="IP497" s="12">
        <f>IN497*1.1</f>
        <v>0</v>
      </c>
      <c r="IQ497" s="12"/>
      <c r="IR497" s="21"/>
      <c r="IS497" s="19" t="s">
        <v>124</v>
      </c>
      <c r="IT497" s="325" t="s">
        <v>189</v>
      </c>
      <c r="IW497" s="364" t="s">
        <v>189</v>
      </c>
      <c r="IX497" s="19" t="s">
        <v>69</v>
      </c>
      <c r="IY497" s="364" t="s">
        <v>189</v>
      </c>
      <c r="IZ497" s="12"/>
      <c r="JA497" s="21"/>
      <c r="JB497" s="19" t="s">
        <v>124</v>
      </c>
      <c r="JC497" s="347" t="s">
        <v>1463</v>
      </c>
      <c r="JF497" s="350">
        <f>SUM($F$769)</f>
        <v>0</v>
      </c>
      <c r="JG497" s="19" t="s">
        <v>69</v>
      </c>
      <c r="JH497" s="12">
        <f>JF497*1.1</f>
        <v>0</v>
      </c>
      <c r="JI497" s="12"/>
      <c r="JJ497" s="21"/>
      <c r="JK497" s="19" t="s">
        <v>124</v>
      </c>
      <c r="JL497" s="347" t="s">
        <v>1984</v>
      </c>
      <c r="JO497" s="350">
        <f>SUM($F$1691)</f>
        <v>0</v>
      </c>
      <c r="JP497" s="19" t="s">
        <v>69</v>
      </c>
      <c r="JQ497" s="12">
        <f>JO497*1.1</f>
        <v>0</v>
      </c>
      <c r="JR497" s="12"/>
      <c r="JS497" s="21"/>
      <c r="JT497" s="19" t="s">
        <v>124</v>
      </c>
      <c r="JU497" s="347" t="s">
        <v>570</v>
      </c>
      <c r="JX497" s="350">
        <f>SUM($F$1260)</f>
        <v>4</v>
      </c>
      <c r="JY497" s="19" t="s">
        <v>69</v>
      </c>
      <c r="JZ497" s="12">
        <f>JX497*1.1</f>
        <v>4.4000000000000004</v>
      </c>
      <c r="KA497" s="12"/>
      <c r="KB497" s="21"/>
      <c r="KC497" s="19" t="s">
        <v>124</v>
      </c>
      <c r="KD497" s="347" t="s">
        <v>736</v>
      </c>
      <c r="KG497" s="350">
        <f>SUM($F$713)</f>
        <v>0</v>
      </c>
      <c r="KH497" s="19" t="s">
        <v>69</v>
      </c>
      <c r="KI497" s="12">
        <f>KG497*1.1</f>
        <v>0</v>
      </c>
      <c r="KJ497" s="12"/>
      <c r="KK497" s="21"/>
      <c r="KL497" s="19" t="s">
        <v>124</v>
      </c>
      <c r="KM497" s="347" t="s">
        <v>1969</v>
      </c>
      <c r="KP497" s="350">
        <f>SUM($F$1385)</f>
        <v>0</v>
      </c>
      <c r="KQ497" s="19" t="s">
        <v>69</v>
      </c>
      <c r="KR497" s="12">
        <f>KP497*1.1</f>
        <v>0</v>
      </c>
      <c r="KS497" s="12"/>
      <c r="KT497" s="21"/>
      <c r="KU497" s="19" t="s">
        <v>124</v>
      </c>
      <c r="KV497" s="347" t="s">
        <v>2247</v>
      </c>
      <c r="KY497" s="350">
        <f>SUM($F$1476)</f>
        <v>21</v>
      </c>
      <c r="KZ497" s="19" t="s">
        <v>69</v>
      </c>
      <c r="LA497" s="12">
        <f>KY497*1.1</f>
        <v>23.1</v>
      </c>
      <c r="LB497" s="12"/>
      <c r="LC497" s="21"/>
      <c r="LD497" s="19" t="s">
        <v>124</v>
      </c>
      <c r="LE497" s="347" t="s">
        <v>570</v>
      </c>
      <c r="LH497" s="350">
        <f>SUM($F$1260)</f>
        <v>4</v>
      </c>
      <c r="LI497" s="19" t="s">
        <v>69</v>
      </c>
      <c r="LJ497" s="12">
        <f>LH497*1.1</f>
        <v>4.4000000000000004</v>
      </c>
      <c r="LK497" s="12"/>
      <c r="LL497" s="21"/>
      <c r="LM497" s="19" t="s">
        <v>124</v>
      </c>
      <c r="LN497" s="347" t="s">
        <v>2002</v>
      </c>
      <c r="LQ497" s="350">
        <f>SUM($F$678)</f>
        <v>0</v>
      </c>
      <c r="LR497" s="19" t="s">
        <v>69</v>
      </c>
      <c r="LS497" s="12">
        <f>LQ497*1.1</f>
        <v>0</v>
      </c>
      <c r="LT497" s="12"/>
      <c r="LU497" s="21"/>
      <c r="LV497" s="19" t="s">
        <v>124</v>
      </c>
      <c r="LW497" s="347" t="s">
        <v>1988</v>
      </c>
      <c r="LZ497" s="350">
        <f>SUM($F$1686)</f>
        <v>5</v>
      </c>
      <c r="MA497" s="19" t="s">
        <v>69</v>
      </c>
      <c r="MB497" s="12">
        <f>LZ497*1.1</f>
        <v>5.5</v>
      </c>
      <c r="MC497" s="12"/>
      <c r="MD497" s="21"/>
      <c r="ME497" s="19" t="s">
        <v>124</v>
      </c>
      <c r="MF497" s="347" t="s">
        <v>943</v>
      </c>
      <c r="MI497" s="350">
        <f>SUM($F$694)</f>
        <v>24</v>
      </c>
      <c r="MJ497" s="19" t="s">
        <v>69</v>
      </c>
      <c r="MK497" s="12">
        <f>MI497*1.1</f>
        <v>26.400000000000002</v>
      </c>
      <c r="ML497" s="12"/>
      <c r="MM497" s="21"/>
      <c r="MN497" s="19" t="s">
        <v>124</v>
      </c>
      <c r="MO497" s="347" t="s">
        <v>1170</v>
      </c>
      <c r="MR497" s="350">
        <f>SUM($F$798)</f>
        <v>0</v>
      </c>
      <c r="MS497" s="19" t="s">
        <v>69</v>
      </c>
      <c r="MT497" s="12">
        <f>MR497*1.1</f>
        <v>0</v>
      </c>
      <c r="MU497" s="12"/>
      <c r="MV497" s="21"/>
      <c r="MW497" s="19" t="s">
        <v>124</v>
      </c>
      <c r="MX497" s="347" t="s">
        <v>580</v>
      </c>
      <c r="NA497" s="350">
        <f>SUM($F$1458)</f>
        <v>30</v>
      </c>
      <c r="NB497" s="19" t="s">
        <v>69</v>
      </c>
      <c r="NC497" s="12">
        <f>NA497*1.1</f>
        <v>33</v>
      </c>
      <c r="ND497" s="12"/>
      <c r="NE497" s="21"/>
      <c r="NF497" s="19" t="s">
        <v>124</v>
      </c>
      <c r="NG497" s="347" t="s">
        <v>586</v>
      </c>
      <c r="NJ497" s="350">
        <f>SUM($F$586)</f>
        <v>42</v>
      </c>
      <c r="NK497" s="19" t="s">
        <v>69</v>
      </c>
      <c r="NL497" s="12">
        <f>NJ497*1.1</f>
        <v>46.2</v>
      </c>
      <c r="NM497" s="12"/>
      <c r="NN497" s="21"/>
      <c r="NO497" s="19" t="s">
        <v>124</v>
      </c>
      <c r="NP497" s="347" t="s">
        <v>736</v>
      </c>
      <c r="NS497" s="350">
        <f>SUM($F$713)</f>
        <v>0</v>
      </c>
      <c r="NT497" s="19" t="s">
        <v>69</v>
      </c>
      <c r="NU497" s="12">
        <f>NS497*1.1</f>
        <v>0</v>
      </c>
      <c r="NV497" s="12"/>
      <c r="NW497" s="21"/>
      <c r="NX497" s="19" t="s">
        <v>124</v>
      </c>
      <c r="NY497" s="347" t="s">
        <v>586</v>
      </c>
      <c r="OB497" s="350">
        <f>SUM($F$586)</f>
        <v>42</v>
      </c>
      <c r="OC497" s="19" t="s">
        <v>69</v>
      </c>
      <c r="OD497" s="12">
        <f>OB497*1.1</f>
        <v>46.2</v>
      </c>
      <c r="OE497" s="12"/>
      <c r="OF497" s="21"/>
      <c r="OG497" s="19" t="s">
        <v>124</v>
      </c>
      <c r="OH497" s="347" t="s">
        <v>1250</v>
      </c>
      <c r="OK497" s="350">
        <f>SUM($F$1681)</f>
        <v>1</v>
      </c>
      <c r="OL497" s="19" t="s">
        <v>69</v>
      </c>
      <c r="OM497" s="12">
        <f>OK497*1.1</f>
        <v>1.1000000000000001</v>
      </c>
      <c r="ON497" s="12"/>
      <c r="OO497" s="21"/>
      <c r="OP497" s="19" t="s">
        <v>124</v>
      </c>
      <c r="OQ497" s="347" t="s">
        <v>580</v>
      </c>
      <c r="OT497" s="350">
        <f>SUM($F$1458)</f>
        <v>30</v>
      </c>
      <c r="OU497" s="19" t="s">
        <v>69</v>
      </c>
      <c r="OV497" s="12">
        <f>OT497*1.1</f>
        <v>33</v>
      </c>
      <c r="OW497" s="12"/>
      <c r="OX497" s="21"/>
      <c r="OY497" s="19" t="s">
        <v>124</v>
      </c>
      <c r="OZ497" s="347" t="s">
        <v>2576</v>
      </c>
      <c r="PC497" s="350">
        <f>SUM($F$1472)</f>
        <v>61</v>
      </c>
      <c r="PD497" s="19" t="s">
        <v>69</v>
      </c>
      <c r="PE497" s="12">
        <f>PC497*1.1</f>
        <v>67.100000000000009</v>
      </c>
      <c r="PF497" s="12"/>
      <c r="PG497" s="21"/>
      <c r="PH497" s="19" t="s">
        <v>124</v>
      </c>
      <c r="PI497" s="347" t="s">
        <v>1093</v>
      </c>
      <c r="PL497" s="350">
        <f>SUM($F$867)</f>
        <v>0</v>
      </c>
      <c r="PM497" s="19" t="s">
        <v>69</v>
      </c>
      <c r="PN497" s="12">
        <f>PL497*1.1</f>
        <v>0</v>
      </c>
      <c r="PO497" s="12"/>
      <c r="PP497" s="21"/>
      <c r="PQ497" s="19" t="s">
        <v>124</v>
      </c>
      <c r="PR497" s="347" t="s">
        <v>1984</v>
      </c>
      <c r="PU497" s="350">
        <f>SUM($F$1691)</f>
        <v>0</v>
      </c>
      <c r="PV497" s="19" t="s">
        <v>69</v>
      </c>
      <c r="PW497" s="12">
        <f>PU497*1.1</f>
        <v>0</v>
      </c>
      <c r="PX497" s="12"/>
      <c r="PY497" s="21"/>
      <c r="PZ497" s="19" t="s">
        <v>124</v>
      </c>
      <c r="QA497" s="325" t="s">
        <v>189</v>
      </c>
      <c r="QD497" s="364" t="s">
        <v>189</v>
      </c>
      <c r="QE497" s="19" t="s">
        <v>69</v>
      </c>
      <c r="QF497" s="364" t="s">
        <v>189</v>
      </c>
      <c r="QG497" s="12"/>
      <c r="QH497" s="21"/>
      <c r="QI497" s="19" t="s">
        <v>124</v>
      </c>
      <c r="QJ497" s="347" t="s">
        <v>605</v>
      </c>
      <c r="QM497" s="350">
        <f>SUM($F$1661)</f>
        <v>22</v>
      </c>
      <c r="QN497" s="19" t="s">
        <v>69</v>
      </c>
      <c r="QO497" s="12">
        <f>QM497*1.1</f>
        <v>24.200000000000003</v>
      </c>
      <c r="QP497" s="12"/>
      <c r="QQ497" s="21"/>
      <c r="QR497" s="19" t="s">
        <v>124</v>
      </c>
      <c r="QS497" s="368" t="s">
        <v>801</v>
      </c>
      <c r="QV497" s="350">
        <f>SUM($F$1762)</f>
        <v>35</v>
      </c>
      <c r="QW497" s="19" t="s">
        <v>69</v>
      </c>
      <c r="QX497" s="12">
        <f>QV497*1.1</f>
        <v>38.5</v>
      </c>
      <c r="QY497" s="12"/>
      <c r="QZ497" s="21"/>
      <c r="RA497" s="19" t="s">
        <v>124</v>
      </c>
      <c r="RB497" s="347" t="s">
        <v>730</v>
      </c>
      <c r="RE497" s="350">
        <f>SUM($F$1754)</f>
        <v>25</v>
      </c>
      <c r="RF497" s="19" t="s">
        <v>69</v>
      </c>
      <c r="RG497" s="12">
        <f>RE497*1.1</f>
        <v>27.500000000000004</v>
      </c>
      <c r="RH497" s="12"/>
      <c r="RI497" s="21"/>
      <c r="RJ497" s="19" t="s">
        <v>124</v>
      </c>
      <c r="RK497" s="347" t="s">
        <v>1780</v>
      </c>
      <c r="RN497" s="350">
        <f>SUM($F$1672)</f>
        <v>0</v>
      </c>
      <c r="RO497" s="19" t="s">
        <v>69</v>
      </c>
      <c r="RP497" s="12">
        <f>RN497*1.1</f>
        <v>0</v>
      </c>
      <c r="RQ497" s="12"/>
      <c r="RR497" s="21"/>
      <c r="RS497" s="19" t="s">
        <v>124</v>
      </c>
      <c r="RT497" s="325" t="s">
        <v>189</v>
      </c>
      <c r="RW497" s="364" t="s">
        <v>189</v>
      </c>
      <c r="RX497" s="19" t="s">
        <v>69</v>
      </c>
      <c r="RY497" s="364" t="s">
        <v>189</v>
      </c>
      <c r="SA497" s="316"/>
      <c r="SB497" s="19" t="s">
        <v>124</v>
      </c>
      <c r="SC497" s="325" t="s">
        <v>189</v>
      </c>
      <c r="SF497" s="364" t="s">
        <v>189</v>
      </c>
      <c r="SG497" s="19" t="s">
        <v>69</v>
      </c>
      <c r="SH497" s="364" t="s">
        <v>189</v>
      </c>
      <c r="SJ497" s="316"/>
      <c r="SK497" s="19" t="s">
        <v>124</v>
      </c>
      <c r="SL497" s="325" t="s">
        <v>189</v>
      </c>
      <c r="SO497" s="364" t="s">
        <v>189</v>
      </c>
      <c r="SP497" s="19" t="s">
        <v>69</v>
      </c>
      <c r="SQ497" s="364" t="s">
        <v>189</v>
      </c>
      <c r="SS497" s="316"/>
      <c r="ST497" s="19" t="s">
        <v>124</v>
      </c>
      <c r="SU497" s="325" t="s">
        <v>189</v>
      </c>
      <c r="SX497" s="364" t="s">
        <v>189</v>
      </c>
      <c r="SY497" s="19" t="s">
        <v>69</v>
      </c>
      <c r="SZ497" s="364" t="s">
        <v>189</v>
      </c>
      <c r="TB497" s="316"/>
      <c r="TC497" s="19" t="s">
        <v>124</v>
      </c>
      <c r="TD497" s="347" t="s">
        <v>861</v>
      </c>
      <c r="TG497" s="350">
        <f>SUM($F$1705)</f>
        <v>1</v>
      </c>
      <c r="TH497" s="19" t="s">
        <v>69</v>
      </c>
      <c r="TI497" s="12">
        <f>TG497*1.1</f>
        <v>1.1000000000000001</v>
      </c>
      <c r="TK497" s="316"/>
      <c r="TL497" s="19" t="s">
        <v>124</v>
      </c>
      <c r="TM497" s="347" t="s">
        <v>1974</v>
      </c>
      <c r="TP497" s="350">
        <f>SUM($F$511)</f>
        <v>0</v>
      </c>
      <c r="TQ497" s="19" t="s">
        <v>69</v>
      </c>
      <c r="TR497" s="12">
        <f>TP497*1.1</f>
        <v>0</v>
      </c>
      <c r="TT497" s="316"/>
      <c r="TU497" s="19" t="s">
        <v>124</v>
      </c>
      <c r="TV497" s="347" t="s">
        <v>444</v>
      </c>
      <c r="TY497" s="350">
        <f>SUM($F$906)</f>
        <v>0</v>
      </c>
      <c r="TZ497" s="19" t="s">
        <v>69</v>
      </c>
      <c r="UA497" s="12">
        <f>TY497*1.1</f>
        <v>0</v>
      </c>
      <c r="UC497" s="316"/>
      <c r="UD497" s="19" t="s">
        <v>124</v>
      </c>
      <c r="UE497" s="361" t="s">
        <v>1447</v>
      </c>
      <c r="UH497" s="350">
        <f>SUM($F$600)</f>
        <v>0</v>
      </c>
      <c r="UI497" s="19" t="s">
        <v>69</v>
      </c>
      <c r="UJ497" s="12">
        <f>UH497*1.1</f>
        <v>0</v>
      </c>
      <c r="UL497" s="316"/>
      <c r="UM497" s="19" t="s">
        <v>124</v>
      </c>
      <c r="UN497" s="358" t="s">
        <v>1418</v>
      </c>
      <c r="UQ497" s="350">
        <f>SUM($F$1302)</f>
        <v>1</v>
      </c>
      <c r="UR497" s="19" t="s">
        <v>69</v>
      </c>
      <c r="US497" s="12">
        <f>UQ497*1.1</f>
        <v>1.1000000000000001</v>
      </c>
      <c r="UU497" s="316"/>
      <c r="UV497" s="19" t="s">
        <v>124</v>
      </c>
      <c r="UW497" s="347" t="s">
        <v>1273</v>
      </c>
      <c r="UZ497" s="350">
        <f>SUM($F$1416)</f>
        <v>1</v>
      </c>
      <c r="VA497" s="19" t="s">
        <v>69</v>
      </c>
      <c r="VB497" s="12">
        <f>UZ497*1.1</f>
        <v>1.1000000000000001</v>
      </c>
      <c r="VD497" s="316"/>
      <c r="VE497" s="19" t="s">
        <v>124</v>
      </c>
      <c r="VF497" s="347" t="s">
        <v>566</v>
      </c>
      <c r="VI497" s="350">
        <f>SUM($F$778)</f>
        <v>9</v>
      </c>
      <c r="VJ497" s="19" t="s">
        <v>69</v>
      </c>
      <c r="VK497" s="12">
        <f>VI497*1.1</f>
        <v>9.9</v>
      </c>
      <c r="VM497" s="316"/>
      <c r="VN497" s="19" t="s">
        <v>124</v>
      </c>
      <c r="VO497" s="325" t="s">
        <v>831</v>
      </c>
      <c r="VR497" s="350">
        <f>SUM($F$1541)</f>
        <v>0</v>
      </c>
      <c r="VS497" s="19" t="s">
        <v>69</v>
      </c>
      <c r="VT497" s="12">
        <f>VR497*1.1</f>
        <v>0</v>
      </c>
      <c r="VV497" s="316"/>
      <c r="VW497" s="19" t="s">
        <v>124</v>
      </c>
      <c r="VX497" s="347" t="s">
        <v>952</v>
      </c>
      <c r="WA497" s="350">
        <f>SUM($F$1405)</f>
        <v>0</v>
      </c>
      <c r="WB497" s="19" t="s">
        <v>69</v>
      </c>
      <c r="WC497" s="12">
        <f>WA497*1.1</f>
        <v>0</v>
      </c>
      <c r="WE497" s="316"/>
      <c r="WF497" s="19" t="s">
        <v>124</v>
      </c>
      <c r="WG497" s="347" t="s">
        <v>949</v>
      </c>
      <c r="WJ497" s="350">
        <f>SUM($F$1245)</f>
        <v>39</v>
      </c>
      <c r="WK497" s="19" t="s">
        <v>69</v>
      </c>
      <c r="WL497" s="12">
        <f>WJ497*1.1</f>
        <v>42.900000000000006</v>
      </c>
      <c r="WN497" s="316"/>
      <c r="WO497" s="19" t="s">
        <v>124</v>
      </c>
      <c r="WP497" s="347" t="s">
        <v>1413</v>
      </c>
      <c r="WS497" s="350">
        <f>SUM($F$625)</f>
        <v>0</v>
      </c>
      <c r="WT497" s="19" t="s">
        <v>69</v>
      </c>
      <c r="WU497" s="12">
        <f>WS497*1.1</f>
        <v>0</v>
      </c>
      <c r="WW497" s="316"/>
      <c r="WX497" s="19" t="s">
        <v>124</v>
      </c>
      <c r="WY497" s="347" t="s">
        <v>1214</v>
      </c>
      <c r="XB497" s="350">
        <f>SUM($F$742)</f>
        <v>0</v>
      </c>
      <c r="XC497" s="19" t="s">
        <v>69</v>
      </c>
      <c r="XD497" s="12">
        <f>XB497*1.1</f>
        <v>0</v>
      </c>
      <c r="XF497" s="316"/>
      <c r="XG497" s="19" t="s">
        <v>124</v>
      </c>
      <c r="XH497" s="347" t="s">
        <v>2069</v>
      </c>
      <c r="XK497" s="350">
        <f>SUM($F$848)</f>
        <v>107</v>
      </c>
      <c r="XL497" s="19" t="s">
        <v>69</v>
      </c>
      <c r="XM497" s="12">
        <f>XK497*1.1</f>
        <v>117.7</v>
      </c>
      <c r="XO497" s="316"/>
      <c r="XP497" s="19" t="s">
        <v>124</v>
      </c>
      <c r="XQ497" s="325" t="s">
        <v>586</v>
      </c>
      <c r="XT497" s="350">
        <f>SUM($F$586)</f>
        <v>42</v>
      </c>
      <c r="XU497" s="19" t="s">
        <v>69</v>
      </c>
      <c r="XV497" s="12">
        <f>XT497*1.1</f>
        <v>46.2</v>
      </c>
      <c r="XX497" s="316"/>
      <c r="XY497" s="19" t="s">
        <v>124</v>
      </c>
      <c r="XZ497" s="347" t="s">
        <v>1927</v>
      </c>
      <c r="YC497" s="350">
        <f>SUM($F$1398)</f>
        <v>3</v>
      </c>
      <c r="YD497" s="19" t="s">
        <v>69</v>
      </c>
      <c r="YE497" s="12">
        <f>YC497*1.1</f>
        <v>3.3000000000000003</v>
      </c>
      <c r="YG497" s="316"/>
      <c r="YH497" s="19" t="s">
        <v>124</v>
      </c>
      <c r="YI497" s="366" t="s">
        <v>1918</v>
      </c>
      <c r="YL497" s="350">
        <f>SUM($F$1612)</f>
        <v>42</v>
      </c>
      <c r="YM497" s="19" t="s">
        <v>69</v>
      </c>
      <c r="YN497" s="12">
        <f>YL497*1.1</f>
        <v>46.2</v>
      </c>
      <c r="YP497" s="316"/>
      <c r="YQ497" s="19" t="s">
        <v>124</v>
      </c>
      <c r="YR497" s="347" t="s">
        <v>708</v>
      </c>
      <c r="YU497" s="350">
        <f>SUM($F$674)</f>
        <v>3</v>
      </c>
      <c r="YV497" s="19" t="s">
        <v>69</v>
      </c>
      <c r="YW497" s="12">
        <f>YU497*1.1</f>
        <v>3.3000000000000003</v>
      </c>
      <c r="YY497" s="316"/>
      <c r="YZ497" s="19" t="s">
        <v>124</v>
      </c>
      <c r="ZA497" s="347" t="s">
        <v>580</v>
      </c>
      <c r="ZD497" s="350">
        <f>SUM($F$1458)</f>
        <v>30</v>
      </c>
      <c r="ZE497" s="19" t="s">
        <v>69</v>
      </c>
      <c r="ZF497" s="12">
        <f>ZD497*1.1</f>
        <v>33</v>
      </c>
      <c r="ZH497" s="316"/>
      <c r="ZI497" s="19" t="s">
        <v>124</v>
      </c>
      <c r="ZJ497" s="347" t="s">
        <v>1988</v>
      </c>
      <c r="ZM497" s="350">
        <f>SUM($F$1686)</f>
        <v>5</v>
      </c>
      <c r="ZN497" s="19" t="s">
        <v>69</v>
      </c>
      <c r="ZO497" s="12">
        <f>ZM497*1.1</f>
        <v>5.5</v>
      </c>
      <c r="ZQ497" s="316"/>
      <c r="ZR497" s="19" t="s">
        <v>124</v>
      </c>
      <c r="ZS497" s="347" t="s">
        <v>860</v>
      </c>
      <c r="ZV497" s="350">
        <f>SUM($F$1591)</f>
        <v>17</v>
      </c>
      <c r="ZW497" s="19" t="s">
        <v>69</v>
      </c>
      <c r="ZX497" s="12">
        <f>ZV497*1.1</f>
        <v>18.700000000000003</v>
      </c>
      <c r="ZZ497" s="316"/>
      <c r="AAA497" s="394"/>
      <c r="AAB497" s="341"/>
      <c r="AAC497" s="395"/>
      <c r="AAD497" s="395"/>
      <c r="AAE497" s="396"/>
      <c r="AAF497" s="394"/>
      <c r="AAG497" s="267"/>
      <c r="AAH497" s="395"/>
      <c r="AAI497" s="395"/>
      <c r="AAJ497" s="394"/>
      <c r="AAK497" s="341"/>
      <c r="AAL497" s="395"/>
      <c r="AAM497" s="395"/>
      <c r="AAN497" s="396"/>
      <c r="AAO497" s="394"/>
      <c r="AAP497" s="267"/>
      <c r="AAQ497" s="395"/>
      <c r="AAR497" s="395"/>
      <c r="AAS497" s="394"/>
      <c r="AAT497" s="341"/>
      <c r="AAU497" s="395"/>
      <c r="AAV497" s="395"/>
      <c r="AAW497" s="396"/>
      <c r="AAX497" s="394"/>
      <c r="AAY497" s="267"/>
      <c r="AAZ497" s="395"/>
      <c r="ABA497" s="395"/>
      <c r="ABB497" s="394"/>
      <c r="ABC497" s="341"/>
      <c r="ABD497" s="395"/>
      <c r="ABE497" s="395"/>
      <c r="ABF497" s="396"/>
      <c r="ABG497" s="394"/>
      <c r="ABH497" s="267"/>
      <c r="ABI497" s="395"/>
      <c r="ABJ497" s="395"/>
      <c r="ABK497" s="394"/>
      <c r="ABL497" s="341"/>
      <c r="ABM497" s="395"/>
      <c r="ABN497" s="395"/>
      <c r="ABO497" s="396"/>
      <c r="ABP497" s="394"/>
      <c r="ABQ497" s="267"/>
      <c r="ABR497" s="395"/>
      <c r="ABS497" s="395"/>
      <c r="ABT497" s="394"/>
      <c r="ABU497" s="341"/>
      <c r="ABV497" s="395"/>
      <c r="ABW497" s="395"/>
      <c r="ABX497" s="396"/>
      <c r="ABY497" s="394"/>
      <c r="ABZ497" s="267"/>
      <c r="ACA497" s="395"/>
      <c r="ACB497" s="395"/>
      <c r="ACC497" s="394"/>
      <c r="ACD497" s="341"/>
      <c r="ACE497" s="395"/>
      <c r="ACF497" s="395"/>
      <c r="ACG497" s="396"/>
      <c r="ACH497" s="394"/>
      <c r="ACI497" s="267"/>
      <c r="ACJ497" s="395"/>
      <c r="ACK497" s="395"/>
      <c r="ACL497" s="394"/>
      <c r="ACM497" s="341"/>
      <c r="ACN497" s="395"/>
      <c r="ACO497" s="395"/>
      <c r="ACP497" s="396"/>
      <c r="ACQ497" s="394"/>
      <c r="ACR497" s="267"/>
      <c r="ACS497" s="395"/>
      <c r="ACT497" s="395"/>
      <c r="ACU497" s="394"/>
      <c r="ACV497" s="341"/>
      <c r="ACW497" s="395"/>
      <c r="ACX497" s="395"/>
      <c r="ACY497" s="396"/>
      <c r="ACZ497" s="394"/>
      <c r="ADA497" s="267"/>
      <c r="ADB497" s="395"/>
      <c r="ADC497" s="395"/>
      <c r="ADD497" s="394"/>
      <c r="ADE497" s="341"/>
      <c r="ADF497" s="395"/>
      <c r="ADG497" s="395"/>
      <c r="ADH497" s="396"/>
      <c r="ADI497" s="394"/>
      <c r="ADJ497" s="267"/>
      <c r="ADK497" s="395"/>
      <c r="ADL497" s="395"/>
      <c r="ADM497" s="394"/>
      <c r="ADN497" s="341"/>
      <c r="ADO497" s="395"/>
      <c r="ADP497" s="395"/>
      <c r="ADQ497" s="396"/>
      <c r="ADR497" s="394"/>
      <c r="ADS497" s="267"/>
      <c r="ADT497" s="395"/>
      <c r="ADU497" s="395"/>
      <c r="ADV497" s="394"/>
      <c r="ADW497" s="341"/>
      <c r="ADX497" s="395"/>
      <c r="ADY497" s="395"/>
      <c r="ADZ497" s="396"/>
      <c r="AEA497" s="394"/>
      <c r="AEB497" s="267"/>
      <c r="AEC497" s="395"/>
      <c r="AED497" s="395"/>
    </row>
    <row r="498" spans="1:810" ht="15">
      <c r="D498" s="1"/>
      <c r="G498" s="22"/>
      <c r="H498" s="12">
        <f>SUM(G493:G497)</f>
        <v>94</v>
      </c>
      <c r="I498" s="17"/>
      <c r="P498" s="22"/>
      <c r="Q498" s="12">
        <f>SUM(P493:P497)</f>
        <v>88.5</v>
      </c>
      <c r="R498" s="17"/>
      <c r="Y498" s="22"/>
      <c r="Z498" s="12">
        <f>SUM(Y493:Y497)</f>
        <v>158.19999999999999</v>
      </c>
      <c r="AA498" s="17"/>
      <c r="AF498" s="23"/>
      <c r="AH498" s="22"/>
      <c r="AI498" s="12">
        <f>SUM(AH493:AH497)</f>
        <v>213.39999999999998</v>
      </c>
      <c r="AJ498" s="17"/>
      <c r="AQ498" s="22"/>
      <c r="AR498" s="12">
        <f>SUM(AQ493:AQ497)</f>
        <v>37.9</v>
      </c>
      <c r="AS498" s="17"/>
      <c r="AZ498" s="22"/>
      <c r="BA498" s="12">
        <f>SUM(AZ493:AZ497)</f>
        <v>47.800000000000004</v>
      </c>
      <c r="BB498" s="17"/>
      <c r="BI498" s="22"/>
      <c r="BJ498" s="12">
        <f>SUM(BI493:BI497)</f>
        <v>0</v>
      </c>
      <c r="BK498" s="17"/>
      <c r="BR498" s="22"/>
      <c r="BS498" s="12">
        <f>SUM(BR493:BR497)</f>
        <v>5.5</v>
      </c>
      <c r="BT498" s="17"/>
      <c r="CA498" s="22"/>
      <c r="CB498" s="12">
        <f>SUM(CA493:CA497)</f>
        <v>8.5</v>
      </c>
      <c r="CC498" s="17"/>
      <c r="CJ498" s="22"/>
      <c r="CK498" s="12">
        <f>SUM(CJ493:CJ497)</f>
        <v>328.3</v>
      </c>
      <c r="CL498" s="17"/>
      <c r="CS498" s="22"/>
      <c r="CT498" s="12">
        <f>SUM(CS493:CS497)</f>
        <v>60.3</v>
      </c>
      <c r="CU498" s="17"/>
      <c r="DB498" s="22"/>
      <c r="DC498" s="12">
        <f>SUM(DB493:DB497)</f>
        <v>61.6</v>
      </c>
      <c r="DD498" s="17"/>
      <c r="DI498" s="1" t="s">
        <v>125</v>
      </c>
      <c r="DK498" s="22"/>
      <c r="DL498" s="12">
        <f>SUM(DK493:DK497)</f>
        <v>130.10000000000002</v>
      </c>
      <c r="DM498" s="17"/>
      <c r="DT498" s="22"/>
      <c r="DU498" s="12">
        <f>SUM(DT493:DT497)</f>
        <v>29.6</v>
      </c>
      <c r="DV498" s="17"/>
      <c r="EC498" s="22"/>
      <c r="ED498" s="12">
        <f>SUM(EC493:EC497)</f>
        <v>52.9</v>
      </c>
      <c r="EE498" s="17"/>
      <c r="EL498" s="22"/>
      <c r="EM498" s="12">
        <f>SUM(EL493:EL497)</f>
        <v>11.2</v>
      </c>
      <c r="EN498" s="17"/>
      <c r="EU498" s="22"/>
      <c r="EV498" s="12">
        <f>SUM(EU493:EU497)</f>
        <v>29.3</v>
      </c>
      <c r="EW498" s="17"/>
      <c r="FD498" s="22"/>
      <c r="FE498" s="12">
        <f>SUM(FD493:FD497)</f>
        <v>92.9</v>
      </c>
      <c r="FF498" s="17"/>
      <c r="FM498" s="22"/>
      <c r="FN498" s="12">
        <f>SUM(FM493:FM497)</f>
        <v>182.10000000000002</v>
      </c>
      <c r="FO498" s="17"/>
      <c r="FV498" s="22"/>
      <c r="FW498" s="12">
        <f>SUM(FV493:FV497)</f>
        <v>1.4</v>
      </c>
      <c r="FX498" s="17"/>
      <c r="GE498" s="22"/>
      <c r="GF498" s="12">
        <f>SUM(GE493:GE497)</f>
        <v>36</v>
      </c>
      <c r="GG498" s="17"/>
      <c r="GN498" s="22"/>
      <c r="GO498" s="12">
        <f>SUM(GN493:GN497)</f>
        <v>176.3</v>
      </c>
      <c r="GP498" s="17"/>
      <c r="GW498" s="22"/>
      <c r="GX498" s="12">
        <f>SUM(GW493:GW497)</f>
        <v>42</v>
      </c>
      <c r="GY498" s="17"/>
      <c r="HF498" s="22"/>
      <c r="HG498" s="12">
        <f>SUM(HF493:HF497)</f>
        <v>159.9</v>
      </c>
      <c r="HH498" s="17"/>
      <c r="HO498" s="22"/>
      <c r="HP498" s="12">
        <f>SUM(HO493:HO497)</f>
        <v>155.6</v>
      </c>
      <c r="HQ498" s="17"/>
      <c r="HR498" s="1"/>
      <c r="HV498" s="1"/>
      <c r="HW498" s="1"/>
      <c r="HX498" s="22"/>
      <c r="HY498" s="12">
        <f>SUM(HX493:HX497)</f>
        <v>154.1</v>
      </c>
      <c r="HZ498" s="17"/>
      <c r="IA498" s="1"/>
      <c r="IE498" s="1"/>
      <c r="IF498" s="1"/>
      <c r="IG498" s="22"/>
      <c r="IH498" s="12">
        <f>SUM(IG493:IG497)</f>
        <v>316.39999999999998</v>
      </c>
      <c r="II498" s="17"/>
      <c r="IJ498" s="1"/>
      <c r="IN498" s="1"/>
      <c r="IO498" s="1"/>
      <c r="IP498" s="22"/>
      <c r="IQ498" s="12">
        <f>SUM(IP493:IP497)</f>
        <v>52.5</v>
      </c>
      <c r="IR498" s="17"/>
      <c r="IS498" s="1"/>
      <c r="IT498" s="116"/>
      <c r="IW498" s="1"/>
      <c r="IX498" s="1"/>
      <c r="IY498" s="22"/>
      <c r="IZ498" s="12">
        <f>SUM(IY493:IY497)</f>
        <v>0</v>
      </c>
      <c r="JA498" s="17"/>
      <c r="JB498" s="1"/>
      <c r="JF498" s="1"/>
      <c r="JG498" s="1"/>
      <c r="JH498" s="22"/>
      <c r="JI498" s="12">
        <f>SUM(JH493:JH497)</f>
        <v>106.6</v>
      </c>
      <c r="JJ498" s="17"/>
      <c r="JK498" s="1"/>
      <c r="JO498" s="1"/>
      <c r="JP498" s="1"/>
      <c r="JQ498" s="22"/>
      <c r="JR498" s="12">
        <f>SUM(JQ493:JQ497)</f>
        <v>179.60000000000002</v>
      </c>
      <c r="JS498" s="17"/>
      <c r="JT498" s="1"/>
      <c r="JX498" s="1"/>
      <c r="JY498" s="1"/>
      <c r="JZ498" s="22"/>
      <c r="KA498" s="12">
        <f>SUM(JZ493:JZ497)</f>
        <v>31.9</v>
      </c>
      <c r="KB498" s="17"/>
      <c r="KC498" s="1"/>
      <c r="KG498" s="1"/>
      <c r="KH498" s="1"/>
      <c r="KI498" s="22"/>
      <c r="KJ498" s="12">
        <f>SUM(KI493:KI497)</f>
        <v>162.60000000000002</v>
      </c>
      <c r="KK498" s="17"/>
      <c r="KL498" s="1"/>
      <c r="KP498" s="1"/>
      <c r="KQ498" s="1"/>
      <c r="KR498" s="22"/>
      <c r="KS498" s="12">
        <f>SUM(KR493:KR497)</f>
        <v>30.8</v>
      </c>
      <c r="KT498" s="17"/>
      <c r="KU498" s="1"/>
      <c r="KV498" s="115"/>
      <c r="KY498" s="1"/>
      <c r="KZ498" s="1"/>
      <c r="LA498" s="22"/>
      <c r="LB498" s="12">
        <f>SUM(LA493:LA497)</f>
        <v>125.9</v>
      </c>
      <c r="LC498" s="17"/>
      <c r="LD498" s="1"/>
      <c r="LH498" s="1"/>
      <c r="LI498" s="1"/>
      <c r="LJ498" s="22"/>
      <c r="LK498" s="12">
        <f>SUM(LJ493:LJ497)</f>
        <v>55.1</v>
      </c>
      <c r="LL498" s="17"/>
      <c r="LM498" s="1"/>
      <c r="LQ498" s="1"/>
      <c r="LR498" s="1"/>
      <c r="LS498" s="22"/>
      <c r="LT498" s="12">
        <f>SUM(LS493:LS497)</f>
        <v>12.2</v>
      </c>
      <c r="LU498" s="17"/>
      <c r="LV498" s="1"/>
      <c r="LZ498" s="1"/>
      <c r="MA498" s="1"/>
      <c r="MB498" s="22"/>
      <c r="MC498" s="12">
        <f>SUM(MB493:MB497)</f>
        <v>83.4</v>
      </c>
      <c r="MD498" s="17"/>
      <c r="ME498" s="1"/>
      <c r="MI498" s="1"/>
      <c r="MJ498" s="1"/>
      <c r="MK498" s="22"/>
      <c r="ML498" s="12">
        <f>SUM(MK493:MK497)</f>
        <v>87.7</v>
      </c>
      <c r="MM498" s="17"/>
      <c r="MN498" s="1"/>
      <c r="MR498" s="1"/>
      <c r="MS498" s="1"/>
      <c r="MT498" s="22"/>
      <c r="MU498" s="12">
        <f>SUM(MT493:MT497)</f>
        <v>54.6</v>
      </c>
      <c r="MV498" s="17"/>
      <c r="MW498" s="1"/>
      <c r="NA498" s="1"/>
      <c r="NB498" s="1"/>
      <c r="NC498" s="22"/>
      <c r="ND498" s="12">
        <f>SUM(NC493:NC497)</f>
        <v>33</v>
      </c>
      <c r="NE498" s="17"/>
      <c r="NF498" s="1"/>
      <c r="NJ498" s="1"/>
      <c r="NK498" s="1"/>
      <c r="NL498" s="22"/>
      <c r="NM498" s="12">
        <f>SUM(NL493:NL497)</f>
        <v>154.5</v>
      </c>
      <c r="NN498" s="17"/>
      <c r="NO498" s="1"/>
      <c r="NS498" s="1"/>
      <c r="NT498" s="1"/>
      <c r="NU498" s="22"/>
      <c r="NV498" s="12">
        <f>SUM(NU493:NU497)</f>
        <v>179.10000000000002</v>
      </c>
      <c r="NW498" s="17"/>
      <c r="NX498" s="1"/>
      <c r="OB498" s="1"/>
      <c r="OC498" s="1"/>
      <c r="OD498" s="22"/>
      <c r="OE498" s="12">
        <f>SUM(OD493:OD497)</f>
        <v>111.60000000000001</v>
      </c>
      <c r="OF498" s="17"/>
      <c r="OG498" s="1"/>
      <c r="OK498" s="1"/>
      <c r="OL498" s="1"/>
      <c r="OM498" s="22"/>
      <c r="ON498" s="12">
        <f>SUM(OM493:OM497)</f>
        <v>54.800000000000004</v>
      </c>
      <c r="OO498" s="17"/>
      <c r="OP498" s="1"/>
      <c r="OT498" s="1"/>
      <c r="OU498" s="1"/>
      <c r="OV498" s="22"/>
      <c r="OW498" s="12">
        <f>SUM(OV493:OV497)</f>
        <v>377.9</v>
      </c>
      <c r="OX498" s="17"/>
      <c r="OY498" s="1"/>
      <c r="PC498" s="1"/>
      <c r="PD498" s="1"/>
      <c r="PE498" s="22"/>
      <c r="PF498" s="12">
        <f>SUM(PE493:PE497)</f>
        <v>96.100000000000009</v>
      </c>
      <c r="PG498" s="17"/>
      <c r="PH498" s="1"/>
      <c r="PL498" s="1"/>
      <c r="PM498" s="1"/>
      <c r="PN498" s="22"/>
      <c r="PO498" s="12">
        <f>SUM(PN493:PN497)</f>
        <v>0</v>
      </c>
      <c r="PP498" s="17"/>
      <c r="PQ498" s="1"/>
      <c r="PU498" s="1"/>
      <c r="PV498" s="1"/>
      <c r="PW498" s="22"/>
      <c r="PX498" s="12">
        <f>SUM(PW493:PW497)</f>
        <v>43</v>
      </c>
      <c r="PY498" s="17"/>
      <c r="PZ498" s="1"/>
      <c r="QD498" s="1"/>
      <c r="QE498" s="1"/>
      <c r="QF498" s="22"/>
      <c r="QG498" s="12">
        <f>SUM(QF493:QF497)</f>
        <v>0</v>
      </c>
      <c r="QH498" s="17"/>
      <c r="QI498" s="1"/>
      <c r="QM498" s="1"/>
      <c r="QN498" s="1"/>
      <c r="QO498" s="22"/>
      <c r="QP498" s="12">
        <f>SUM(QO493:QO497)</f>
        <v>110.7</v>
      </c>
      <c r="QQ498" s="17"/>
      <c r="QR498" s="1"/>
      <c r="QV498" s="1"/>
      <c r="QW498" s="1"/>
      <c r="QX498" s="22"/>
      <c r="QY498" s="12">
        <f>SUM(QX493:QX497)</f>
        <v>43.3</v>
      </c>
      <c r="QZ498" s="17"/>
      <c r="RA498" s="1"/>
      <c r="RE498" s="1"/>
      <c r="RF498" s="1"/>
      <c r="RG498" s="22"/>
      <c r="RH498" s="12">
        <f>SUM(RG493:RG497)</f>
        <v>81.3</v>
      </c>
      <c r="RI498" s="17"/>
      <c r="RJ498" s="1"/>
      <c r="RN498" s="1"/>
      <c r="RO498" s="1"/>
      <c r="RP498" s="22"/>
      <c r="RQ498" s="12">
        <f>SUM(RP493:RP497)</f>
        <v>18.499999999999996</v>
      </c>
      <c r="RR498" s="17"/>
      <c r="RS498" s="313"/>
      <c r="RZ498" s="12">
        <f>SUM(RY493:RY497)</f>
        <v>0</v>
      </c>
      <c r="SA498" s="63"/>
      <c r="SB498" s="313"/>
      <c r="SI498" s="12">
        <f>SUM(SH493:SH497)</f>
        <v>0</v>
      </c>
      <c r="SJ498" s="63"/>
      <c r="SK498" s="313"/>
      <c r="SR498" s="12">
        <f>SUM(SQ493:SQ497)</f>
        <v>0</v>
      </c>
      <c r="SS498" s="63"/>
      <c r="ST498" s="313"/>
      <c r="TA498" s="12">
        <f>SUM(SZ493:SZ497)</f>
        <v>0</v>
      </c>
      <c r="TB498" s="63"/>
      <c r="TC498" s="313"/>
      <c r="TJ498" s="12">
        <f>SUM(TI493:TI497)</f>
        <v>61</v>
      </c>
      <c r="TK498" s="63"/>
      <c r="TL498" s="313"/>
      <c r="TS498" s="12">
        <f>SUM(TR493:TR497)</f>
        <v>51.5</v>
      </c>
      <c r="TT498" s="63"/>
      <c r="TU498" s="313"/>
      <c r="UB498" s="12">
        <f>SUM(UA493:UA497)</f>
        <v>72.399999999999991</v>
      </c>
      <c r="UC498" s="63"/>
      <c r="UD498" s="313"/>
      <c r="UK498" s="12">
        <f>SUM(UJ493:UJ497)</f>
        <v>52.5</v>
      </c>
      <c r="UL498" s="63"/>
      <c r="UM498" s="313"/>
      <c r="UT498" s="12">
        <f>SUM(US493:US497)</f>
        <v>19.5</v>
      </c>
      <c r="UU498" s="63"/>
      <c r="UV498" s="313"/>
      <c r="VC498" s="12">
        <f>SUM(VB493:VB497)</f>
        <v>7.5</v>
      </c>
      <c r="VD498" s="63"/>
      <c r="VE498" s="313"/>
      <c r="VL498" s="12">
        <f>SUM(VK493:VK497)</f>
        <v>45</v>
      </c>
      <c r="VM498" s="63"/>
      <c r="VN498" s="313"/>
      <c r="VU498" s="12">
        <f>SUM(VT493:VT497)</f>
        <v>60</v>
      </c>
      <c r="VV498" s="63"/>
      <c r="VW498" s="313"/>
      <c r="WD498" s="12">
        <f>SUM(WC493:WC497)</f>
        <v>91.199999999999989</v>
      </c>
      <c r="WE498" s="63"/>
      <c r="WF498" s="313"/>
      <c r="WM498" s="12">
        <f>SUM(WL493:WL497)</f>
        <v>222.7</v>
      </c>
      <c r="WN498" s="63"/>
      <c r="WO498" s="313"/>
      <c r="WV498" s="12">
        <f>SUM(WU493:WU497)</f>
        <v>93.6</v>
      </c>
      <c r="WW498" s="63"/>
      <c r="WX498" s="313"/>
      <c r="XE498" s="12">
        <f>SUM(XD493:XD497)</f>
        <v>55.199999999999996</v>
      </c>
      <c r="XF498" s="63"/>
      <c r="XG498" s="313"/>
      <c r="XN498" s="12">
        <f>SUM(XM493:XM497)</f>
        <v>152.30000000000001</v>
      </c>
      <c r="XO498" s="63"/>
      <c r="XP498" s="313"/>
      <c r="XW498" s="12">
        <f>SUM(XV493:XV497)</f>
        <v>113.7</v>
      </c>
      <c r="XX498" s="63"/>
      <c r="XY498" s="313"/>
      <c r="YF498" s="12">
        <f>SUM(YE493:YE497)</f>
        <v>270.09999999999997</v>
      </c>
      <c r="YG498" s="63"/>
      <c r="YH498" s="313"/>
      <c r="YO498" s="12">
        <f>SUM(YN493:YN497)</f>
        <v>112.7</v>
      </c>
      <c r="YP498" s="63"/>
      <c r="YQ498" s="313"/>
      <c r="YX498" s="12">
        <f>SUM(YW493:YW497)</f>
        <v>169.10000000000002</v>
      </c>
      <c r="YY498" s="63"/>
      <c r="YZ498" s="313"/>
      <c r="ZG498" s="12">
        <f>SUM(ZF493:ZF497)</f>
        <v>86.7</v>
      </c>
      <c r="ZH498" s="63"/>
      <c r="ZI498" s="313"/>
      <c r="ZP498" s="12">
        <f>SUM(ZO493:ZO497)</f>
        <v>59.2</v>
      </c>
      <c r="ZQ498" s="63"/>
      <c r="ZR498" s="313"/>
      <c r="ZY498" s="12">
        <f>SUM(ZX493:ZX497)</f>
        <v>201.89999999999998</v>
      </c>
      <c r="ZZ498" s="63"/>
      <c r="AAA498" s="313"/>
      <c r="AAB498" s="171"/>
      <c r="AAC498" s="171"/>
      <c r="AAD498" s="171"/>
      <c r="AAE498" s="171"/>
      <c r="AAF498" s="171"/>
      <c r="AAG498" s="171"/>
      <c r="AAH498" s="267"/>
      <c r="AAI498" s="171"/>
      <c r="AAJ498" s="313"/>
      <c r="AAK498" s="171"/>
      <c r="AAL498" s="171"/>
      <c r="AAM498" s="171"/>
      <c r="AAN498" s="171"/>
      <c r="AAO498" s="171"/>
      <c r="AAP498" s="171"/>
      <c r="AAQ498" s="267"/>
      <c r="AAR498" s="171"/>
      <c r="AAS498" s="313"/>
      <c r="AAT498" s="171"/>
      <c r="AAU498" s="171"/>
      <c r="AAV498" s="171"/>
      <c r="AAW498" s="171"/>
      <c r="AAX498" s="171"/>
      <c r="AAY498" s="171"/>
      <c r="AAZ498" s="267"/>
      <c r="ABA498" s="171"/>
      <c r="ABB498" s="313"/>
      <c r="ABC498" s="171"/>
      <c r="ABD498" s="171"/>
      <c r="ABE498" s="171"/>
      <c r="ABF498" s="171"/>
      <c r="ABG498" s="171"/>
      <c r="ABH498" s="171"/>
      <c r="ABI498" s="267"/>
      <c r="ABJ498" s="171"/>
      <c r="ABK498" s="313"/>
      <c r="ABL498" s="171"/>
      <c r="ABM498" s="171"/>
      <c r="ABN498" s="171"/>
      <c r="ABO498" s="171"/>
      <c r="ABP498" s="171"/>
      <c r="ABQ498" s="171"/>
      <c r="ABR498" s="267"/>
      <c r="ABS498" s="171"/>
      <c r="ABT498" s="313"/>
      <c r="ABU498" s="171"/>
      <c r="ABV498" s="171"/>
      <c r="ABW498" s="171"/>
      <c r="ABX498" s="171"/>
      <c r="ABY498" s="171"/>
      <c r="ABZ498" s="171"/>
      <c r="ACA498" s="267"/>
      <c r="ACB498" s="171"/>
      <c r="ACC498" s="313"/>
      <c r="ACD498" s="171"/>
      <c r="ACE498" s="171"/>
      <c r="ACF498" s="171"/>
      <c r="ACG498" s="171"/>
      <c r="ACH498" s="171"/>
      <c r="ACI498" s="171"/>
      <c r="ACJ498" s="267"/>
      <c r="ACK498" s="171"/>
      <c r="ACL498" s="313"/>
      <c r="ACM498" s="171"/>
      <c r="ACN498" s="171"/>
      <c r="ACO498" s="171"/>
      <c r="ACP498" s="171"/>
      <c r="ACQ498" s="171"/>
      <c r="ACR498" s="171"/>
      <c r="ACS498" s="267"/>
      <c r="ACT498" s="171"/>
      <c r="ACU498" s="313"/>
      <c r="ACV498" s="171"/>
      <c r="ACW498" s="171"/>
      <c r="ACX498" s="171"/>
      <c r="ACY498" s="171"/>
      <c r="ACZ498" s="171"/>
      <c r="ADA498" s="171"/>
      <c r="ADB498" s="267"/>
      <c r="ADC498" s="171"/>
      <c r="ADD498" s="313"/>
      <c r="ADE498" s="171"/>
      <c r="ADF498" s="171"/>
      <c r="ADG498" s="171"/>
      <c r="ADH498" s="171"/>
      <c r="ADI498" s="171"/>
      <c r="ADJ498" s="171"/>
      <c r="ADK498" s="267"/>
      <c r="ADL498" s="171"/>
      <c r="ADM498" s="313"/>
      <c r="ADN498" s="171"/>
      <c r="ADO498" s="171"/>
      <c r="ADP498" s="171"/>
      <c r="ADQ498" s="171"/>
      <c r="ADR498" s="171"/>
      <c r="ADS498" s="171"/>
      <c r="ADT498" s="267"/>
      <c r="ADU498" s="171"/>
      <c r="ADV498" s="313"/>
      <c r="ADW498" s="171"/>
      <c r="ADX498" s="171"/>
      <c r="ADY498" s="171"/>
      <c r="ADZ498" s="171"/>
      <c r="AEA498" s="171"/>
      <c r="AEB498" s="171"/>
      <c r="AEC498" s="267"/>
      <c r="AED498" s="171"/>
    </row>
    <row r="499" spans="1:810" ht="15">
      <c r="A499" s="347"/>
      <c r="C499" s="24"/>
      <c r="G499" s="19" t="s">
        <v>126</v>
      </c>
      <c r="H499" s="19"/>
      <c r="I499" s="17"/>
      <c r="P499" s="19" t="s">
        <v>126</v>
      </c>
      <c r="Q499" s="19"/>
      <c r="R499" s="17"/>
      <c r="Y499" s="19" t="s">
        <v>126</v>
      </c>
      <c r="Z499" s="19"/>
      <c r="AA499" s="17"/>
      <c r="AH499" s="19" t="s">
        <v>126</v>
      </c>
      <c r="AI499" s="19"/>
      <c r="AJ499" s="17"/>
      <c r="AQ499" s="19" t="s">
        <v>126</v>
      </c>
      <c r="AR499" s="19"/>
      <c r="AS499" s="17"/>
      <c r="AZ499" s="19" t="s">
        <v>126</v>
      </c>
      <c r="BA499" s="19"/>
      <c r="BB499" s="17"/>
      <c r="BI499" s="19" t="s">
        <v>126</v>
      </c>
      <c r="BJ499" s="19"/>
      <c r="BK499" s="17"/>
      <c r="BR499" s="19" t="s">
        <v>126</v>
      </c>
      <c r="BS499" s="19"/>
      <c r="BT499" s="17"/>
      <c r="CA499" s="19" t="s">
        <v>126</v>
      </c>
      <c r="CB499" s="19"/>
      <c r="CC499" s="17"/>
      <c r="CJ499" s="19" t="s">
        <v>126</v>
      </c>
      <c r="CK499" s="19"/>
      <c r="CL499" s="17"/>
      <c r="CS499" s="19" t="s">
        <v>126</v>
      </c>
      <c r="CT499" s="19"/>
      <c r="CU499" s="17"/>
      <c r="DB499" s="19" t="s">
        <v>126</v>
      </c>
      <c r="DC499" s="19"/>
      <c r="DD499" s="17"/>
      <c r="DK499" s="19" t="s">
        <v>126</v>
      </c>
      <c r="DL499" s="19"/>
      <c r="DM499" s="17"/>
      <c r="DT499" s="19" t="s">
        <v>126</v>
      </c>
      <c r="DU499" s="19"/>
      <c r="DV499" s="17"/>
      <c r="EC499" s="19" t="s">
        <v>126</v>
      </c>
      <c r="ED499" s="19"/>
      <c r="EE499" s="17"/>
      <c r="EL499" s="19" t="s">
        <v>126</v>
      </c>
      <c r="EM499" s="19"/>
      <c r="EN499" s="17"/>
      <c r="EU499" s="19" t="s">
        <v>126</v>
      </c>
      <c r="EV499" s="19"/>
      <c r="EW499" s="17"/>
      <c r="FD499" s="19" t="s">
        <v>126</v>
      </c>
      <c r="FE499" s="19"/>
      <c r="FF499" s="17"/>
      <c r="FM499" s="19" t="s">
        <v>126</v>
      </c>
      <c r="FN499" s="19"/>
      <c r="FO499" s="17"/>
      <c r="FV499" s="19" t="s">
        <v>126</v>
      </c>
      <c r="FW499" s="19"/>
      <c r="FX499" s="17"/>
      <c r="GE499" s="19" t="s">
        <v>126</v>
      </c>
      <c r="GF499" s="19"/>
      <c r="GG499" s="17"/>
      <c r="GN499" s="19" t="s">
        <v>126</v>
      </c>
      <c r="GO499" s="19"/>
      <c r="GP499" s="17"/>
      <c r="GW499" s="19" t="s">
        <v>126</v>
      </c>
      <c r="GX499" s="19"/>
      <c r="GY499" s="17"/>
      <c r="HF499" s="19" t="s">
        <v>126</v>
      </c>
      <c r="HG499" s="19"/>
      <c r="HH499" s="17"/>
      <c r="HO499" s="19" t="s">
        <v>126</v>
      </c>
      <c r="HP499" s="19"/>
      <c r="HQ499" s="17"/>
      <c r="HR499" s="1"/>
      <c r="HV499" s="1"/>
      <c r="HW499" s="1"/>
      <c r="HX499" s="19" t="s">
        <v>126</v>
      </c>
      <c r="HY499" s="19"/>
      <c r="HZ499" s="17"/>
      <c r="IA499" s="1"/>
      <c r="IE499" s="1"/>
      <c r="IF499" s="1"/>
      <c r="IG499" s="19" t="s">
        <v>126</v>
      </c>
      <c r="IH499" s="19"/>
      <c r="II499" s="17"/>
      <c r="IJ499" s="1"/>
      <c r="IN499" s="1"/>
      <c r="IO499" s="1"/>
      <c r="IP499" s="19" t="s">
        <v>126</v>
      </c>
      <c r="IQ499" s="19"/>
      <c r="IR499" s="17"/>
      <c r="IS499" s="1"/>
      <c r="IW499" s="1"/>
      <c r="IX499" s="1"/>
      <c r="IY499" s="19" t="s">
        <v>126</v>
      </c>
      <c r="IZ499" s="19"/>
      <c r="JA499" s="17"/>
      <c r="JB499" s="1"/>
      <c r="JF499" s="1"/>
      <c r="JG499" s="1"/>
      <c r="JH499" s="19" t="s">
        <v>126</v>
      </c>
      <c r="JI499" s="19"/>
      <c r="JJ499" s="17"/>
      <c r="JK499" s="1"/>
      <c r="JO499" s="1"/>
      <c r="JP499" s="1"/>
      <c r="JQ499" s="19" t="s">
        <v>126</v>
      </c>
      <c r="JR499" s="19"/>
      <c r="JS499" s="17"/>
      <c r="JT499" s="1"/>
      <c r="JX499" s="1"/>
      <c r="JY499" s="1"/>
      <c r="JZ499" s="19" t="s">
        <v>126</v>
      </c>
      <c r="KA499" s="19"/>
      <c r="KB499" s="17"/>
      <c r="KC499" s="1"/>
      <c r="KG499" s="1"/>
      <c r="KH499" s="1"/>
      <c r="KI499" s="19" t="s">
        <v>126</v>
      </c>
      <c r="KJ499" s="19"/>
      <c r="KK499" s="17"/>
      <c r="KL499" s="1"/>
      <c r="KP499" s="1"/>
      <c r="KQ499" s="1"/>
      <c r="KR499" s="19" t="s">
        <v>126</v>
      </c>
      <c r="KS499" s="19"/>
      <c r="KT499" s="17"/>
      <c r="KU499" s="1"/>
      <c r="KV499" s="115"/>
      <c r="KY499" s="1"/>
      <c r="KZ499" s="1"/>
      <c r="LA499" s="19" t="s">
        <v>126</v>
      </c>
      <c r="LB499" s="19"/>
      <c r="LC499" s="17"/>
      <c r="LD499" s="1"/>
      <c r="LH499" s="1"/>
      <c r="LI499" s="1"/>
      <c r="LJ499" s="19" t="s">
        <v>126</v>
      </c>
      <c r="LK499" s="19"/>
      <c r="LL499" s="17"/>
      <c r="LM499" s="1"/>
      <c r="LQ499" s="1"/>
      <c r="LR499" s="1"/>
      <c r="LS499" s="19" t="s">
        <v>126</v>
      </c>
      <c r="LT499" s="19"/>
      <c r="LU499" s="17"/>
      <c r="LV499" s="1"/>
      <c r="LZ499" s="1"/>
      <c r="MA499" s="1"/>
      <c r="MB499" s="19" t="s">
        <v>126</v>
      </c>
      <c r="MC499" s="19"/>
      <c r="MD499" s="17"/>
      <c r="ME499" s="1"/>
      <c r="MI499" s="1"/>
      <c r="MJ499" s="1"/>
      <c r="MK499" s="19" t="s">
        <v>126</v>
      </c>
      <c r="ML499" s="19"/>
      <c r="MM499" s="17"/>
      <c r="MN499" s="1"/>
      <c r="MR499" s="1"/>
      <c r="MS499" s="1"/>
      <c r="MT499" s="19" t="s">
        <v>126</v>
      </c>
      <c r="MU499" s="19"/>
      <c r="MV499" s="17"/>
      <c r="MW499" s="1"/>
      <c r="NA499" s="1"/>
      <c r="NB499" s="1"/>
      <c r="NC499" s="19" t="s">
        <v>126</v>
      </c>
      <c r="ND499" s="19"/>
      <c r="NE499" s="17"/>
      <c r="NF499" s="1"/>
      <c r="NJ499" s="1"/>
      <c r="NK499" s="1"/>
      <c r="NL499" s="19" t="s">
        <v>126</v>
      </c>
      <c r="NM499" s="19"/>
      <c r="NN499" s="17"/>
      <c r="NO499" s="1"/>
      <c r="NS499" s="1"/>
      <c r="NT499" s="1"/>
      <c r="NU499" s="19" t="s">
        <v>126</v>
      </c>
      <c r="NV499" s="19"/>
      <c r="NW499" s="17"/>
      <c r="NX499" s="1"/>
      <c r="OB499" s="1"/>
      <c r="OC499" s="1"/>
      <c r="OD499" s="19" t="s">
        <v>126</v>
      </c>
      <c r="OE499" s="19"/>
      <c r="OF499" s="17"/>
      <c r="OG499" s="1"/>
      <c r="OK499" s="1"/>
      <c r="OL499" s="1"/>
      <c r="OM499" s="19" t="s">
        <v>126</v>
      </c>
      <c r="ON499" s="19"/>
      <c r="OO499" s="17"/>
      <c r="OP499" s="1"/>
      <c r="OT499" s="1"/>
      <c r="OU499" s="1"/>
      <c r="OV499" s="19" t="s">
        <v>126</v>
      </c>
      <c r="OW499" s="19"/>
      <c r="OX499" s="17"/>
      <c r="OY499" s="1"/>
      <c r="PC499" s="1"/>
      <c r="PD499" s="1"/>
      <c r="PE499" s="19" t="s">
        <v>126</v>
      </c>
      <c r="PF499" s="19"/>
      <c r="PG499" s="17"/>
      <c r="PH499" s="1"/>
      <c r="PL499" s="1"/>
      <c r="PM499" s="1"/>
      <c r="PN499" s="19" t="s">
        <v>126</v>
      </c>
      <c r="PO499" s="19"/>
      <c r="PP499" s="17"/>
      <c r="PQ499" s="1"/>
      <c r="PU499" s="1"/>
      <c r="PV499" s="1"/>
      <c r="PW499" s="19" t="s">
        <v>126</v>
      </c>
      <c r="PX499" s="19"/>
      <c r="PY499" s="17"/>
      <c r="PZ499" s="1"/>
      <c r="QD499" s="1"/>
      <c r="QE499" s="1"/>
      <c r="QF499" s="19" t="s">
        <v>126</v>
      </c>
      <c r="QG499" s="19"/>
      <c r="QH499" s="17"/>
      <c r="QI499" s="1"/>
      <c r="QM499" s="1"/>
      <c r="QN499" s="1"/>
      <c r="QO499" s="19" t="s">
        <v>126</v>
      </c>
      <c r="QP499" s="19"/>
      <c r="QQ499" s="17"/>
      <c r="QR499" s="1"/>
      <c r="QV499" s="1"/>
      <c r="QW499" s="1"/>
      <c r="QX499" s="19" t="s">
        <v>126</v>
      </c>
      <c r="QY499" s="19"/>
      <c r="QZ499" s="17"/>
      <c r="RA499" s="1"/>
      <c r="RE499" s="1"/>
      <c r="RF499" s="1"/>
      <c r="RG499" s="19" t="s">
        <v>126</v>
      </c>
      <c r="RH499" s="19"/>
      <c r="RI499" s="17"/>
      <c r="RJ499" s="1"/>
      <c r="RN499" s="1"/>
      <c r="RO499" s="1"/>
      <c r="RP499" s="19" t="s">
        <v>126</v>
      </c>
      <c r="RQ499" s="19"/>
      <c r="RR499" s="17"/>
      <c r="RS499" s="313"/>
      <c r="SA499" s="63"/>
      <c r="SB499" s="313"/>
      <c r="SJ499" s="63"/>
      <c r="SK499" s="313"/>
      <c r="SS499" s="63"/>
      <c r="ST499" s="313"/>
      <c r="TB499" s="63"/>
      <c r="TC499" s="313"/>
      <c r="TK499" s="63"/>
      <c r="TL499" s="313"/>
      <c r="TT499" s="63"/>
      <c r="TU499" s="313"/>
      <c r="UC499" s="63"/>
      <c r="UD499" s="313"/>
      <c r="UL499" s="63"/>
      <c r="UM499" s="313"/>
      <c r="UU499" s="63"/>
      <c r="UV499" s="313"/>
      <c r="VD499" s="63"/>
      <c r="VE499" s="313"/>
      <c r="VM499" s="63"/>
      <c r="VN499" s="313"/>
      <c r="VV499" s="63"/>
      <c r="VW499" s="313"/>
      <c r="WE499" s="63"/>
      <c r="WF499" s="313"/>
      <c r="WN499" s="63"/>
      <c r="WO499" s="313"/>
      <c r="WW499" s="63"/>
      <c r="WX499" s="313"/>
      <c r="XF499" s="63"/>
      <c r="XG499" s="313"/>
      <c r="XO499" s="63"/>
      <c r="XP499" s="313"/>
      <c r="XX499" s="63"/>
      <c r="XY499" s="313"/>
      <c r="YG499" s="63"/>
      <c r="YH499" s="313"/>
      <c r="YP499" s="63"/>
      <c r="YQ499" s="313"/>
      <c r="YY499" s="63"/>
      <c r="YZ499" s="313"/>
      <c r="ZH499" s="63"/>
      <c r="ZI499" s="313"/>
      <c r="ZQ499" s="63"/>
      <c r="ZR499" s="313"/>
      <c r="ZZ499" s="63"/>
      <c r="AAA499" s="313"/>
      <c r="AAB499" s="171"/>
      <c r="AAC499" s="171"/>
      <c r="AAD499" s="171"/>
      <c r="AAE499" s="171"/>
      <c r="AAF499" s="171"/>
      <c r="AAG499" s="171"/>
      <c r="AAH499" s="171"/>
      <c r="AAI499" s="171"/>
      <c r="AAJ499" s="313"/>
      <c r="AAK499" s="171"/>
      <c r="AAL499" s="171"/>
      <c r="AAM499" s="171"/>
      <c r="AAN499" s="171"/>
      <c r="AAO499" s="171"/>
      <c r="AAP499" s="171"/>
      <c r="AAQ499" s="171"/>
      <c r="AAR499" s="171"/>
      <c r="AAS499" s="313"/>
      <c r="AAT499" s="171"/>
      <c r="AAU499" s="171"/>
      <c r="AAV499" s="171"/>
      <c r="AAW499" s="171"/>
      <c r="AAX499" s="171"/>
      <c r="AAY499" s="171"/>
      <c r="AAZ499" s="171"/>
      <c r="ABA499" s="171"/>
      <c r="ABB499" s="313"/>
      <c r="ABC499" s="171"/>
      <c r="ABD499" s="171"/>
      <c r="ABE499" s="171"/>
      <c r="ABF499" s="171"/>
      <c r="ABG499" s="171"/>
      <c r="ABH499" s="171"/>
      <c r="ABI499" s="171"/>
      <c r="ABJ499" s="171"/>
      <c r="ABK499" s="313"/>
      <c r="ABL499" s="171"/>
      <c r="ABM499" s="171"/>
      <c r="ABN499" s="171"/>
      <c r="ABO499" s="171"/>
      <c r="ABP499" s="171"/>
      <c r="ABQ499" s="171"/>
      <c r="ABR499" s="171"/>
      <c r="ABS499" s="171"/>
      <c r="ABT499" s="313"/>
      <c r="ABU499" s="171"/>
      <c r="ABV499" s="171"/>
      <c r="ABW499" s="171"/>
      <c r="ABX499" s="171"/>
      <c r="ABY499" s="171"/>
      <c r="ABZ499" s="171"/>
      <c r="ACA499" s="171"/>
      <c r="ACB499" s="171"/>
      <c r="ACC499" s="313"/>
      <c r="ACD499" s="171"/>
      <c r="ACE499" s="171"/>
      <c r="ACF499" s="171"/>
      <c r="ACG499" s="171"/>
      <c r="ACH499" s="171"/>
      <c r="ACI499" s="171"/>
      <c r="ACJ499" s="171"/>
      <c r="ACK499" s="171"/>
      <c r="ACL499" s="313"/>
      <c r="ACM499" s="171"/>
      <c r="ACN499" s="171"/>
      <c r="ACO499" s="171"/>
      <c r="ACP499" s="171"/>
      <c r="ACQ499" s="171"/>
      <c r="ACR499" s="171"/>
      <c r="ACS499" s="171"/>
      <c r="ACT499" s="171"/>
      <c r="ACU499" s="313"/>
      <c r="ACV499" s="171"/>
      <c r="ACW499" s="171"/>
      <c r="ACX499" s="171"/>
      <c r="ACY499" s="171"/>
      <c r="ACZ499" s="171"/>
      <c r="ADA499" s="171"/>
      <c r="ADB499" s="171"/>
      <c r="ADC499" s="171"/>
      <c r="ADD499" s="313"/>
      <c r="ADE499" s="171"/>
      <c r="ADF499" s="171"/>
      <c r="ADG499" s="171"/>
      <c r="ADH499" s="171"/>
      <c r="ADI499" s="171"/>
      <c r="ADJ499" s="171"/>
      <c r="ADK499" s="171"/>
      <c r="ADL499" s="171"/>
      <c r="ADM499" s="313"/>
      <c r="ADN499" s="171"/>
      <c r="ADO499" s="171"/>
      <c r="ADP499" s="171"/>
      <c r="ADQ499" s="171"/>
      <c r="ADR499" s="171"/>
      <c r="ADS499" s="171"/>
      <c r="ADT499" s="171"/>
      <c r="ADU499" s="171"/>
      <c r="ADV499" s="313"/>
      <c r="ADW499" s="171"/>
      <c r="ADX499" s="171"/>
      <c r="ADY499" s="171"/>
      <c r="ADZ499" s="171"/>
      <c r="AEA499" s="171"/>
      <c r="AEB499" s="171"/>
      <c r="AEC499" s="171"/>
      <c r="AED499" s="171"/>
    </row>
    <row r="500" spans="1:810" s="147" customFormat="1" ht="15.75">
      <c r="A500" s="85"/>
      <c r="E500" s="25" t="s">
        <v>2375</v>
      </c>
      <c r="F500" s="85"/>
      <c r="G500" s="227">
        <f>SUM(G427:G497)</f>
        <v>18466.900000000001</v>
      </c>
      <c r="H500" s="85"/>
      <c r="I500" s="228"/>
      <c r="J500" s="85"/>
      <c r="N500" s="25" t="s">
        <v>2375</v>
      </c>
      <c r="O500" s="85"/>
      <c r="P500" s="227">
        <f>SUM(P427:P497)</f>
        <v>18598.399999999998</v>
      </c>
      <c r="Q500" s="85"/>
      <c r="R500" s="228"/>
      <c r="S500" s="85"/>
      <c r="W500" s="25" t="s">
        <v>2375</v>
      </c>
      <c r="X500" s="85"/>
      <c r="Y500" s="227">
        <f>SUM(Y427:Y497)</f>
        <v>17468.600000000006</v>
      </c>
      <c r="Z500" s="85"/>
      <c r="AA500" s="228"/>
      <c r="AB500" s="85"/>
      <c r="AF500" s="25" t="s">
        <v>2375</v>
      </c>
      <c r="AG500" s="85"/>
      <c r="AH500" s="227">
        <f>SUM(AH427:AH497)</f>
        <v>17731.899999999994</v>
      </c>
      <c r="AI500" s="85"/>
      <c r="AJ500" s="228"/>
      <c r="AK500" s="85"/>
      <c r="AO500" s="25" t="s">
        <v>2375</v>
      </c>
      <c r="AP500" s="85"/>
      <c r="AQ500" s="227">
        <f>SUM(AQ427:AQ497)</f>
        <v>18624.300000000007</v>
      </c>
      <c r="AR500" s="85"/>
      <c r="AS500" s="228"/>
      <c r="AT500" s="85"/>
      <c r="AX500" s="25" t="s">
        <v>2375</v>
      </c>
      <c r="AY500" s="85"/>
      <c r="AZ500" s="227">
        <f>SUM(AZ427:AZ497)</f>
        <v>16435.999999999993</v>
      </c>
      <c r="BA500" s="85"/>
      <c r="BB500" s="228"/>
      <c r="BC500" s="85"/>
      <c r="BG500" s="25" t="s">
        <v>2375</v>
      </c>
      <c r="BH500" s="85"/>
      <c r="BI500" s="227">
        <f>SUM(BI427:BI497)</f>
        <v>16660.899999999998</v>
      </c>
      <c r="BJ500" s="85"/>
      <c r="BK500" s="228"/>
      <c r="BL500" s="85"/>
      <c r="BP500" s="25" t="s">
        <v>2375</v>
      </c>
      <c r="BQ500" s="85"/>
      <c r="BR500" s="227">
        <f>SUM(BR427:BR497)</f>
        <v>18147.400000000001</v>
      </c>
      <c r="BS500" s="85"/>
      <c r="BT500" s="228"/>
      <c r="BU500" s="85"/>
      <c r="BY500" s="25" t="s">
        <v>2375</v>
      </c>
      <c r="BZ500" s="85"/>
      <c r="CA500" s="227">
        <f>SUM(CA427:CA497)</f>
        <v>17010.499999999996</v>
      </c>
      <c r="CB500" s="85"/>
      <c r="CC500" s="228"/>
      <c r="CD500" s="85"/>
      <c r="CH500" s="25" t="s">
        <v>2375</v>
      </c>
      <c r="CI500" s="85"/>
      <c r="CJ500" s="227">
        <f>SUM(CJ427:CJ497)</f>
        <v>16724.75</v>
      </c>
      <c r="CK500" s="85"/>
      <c r="CL500" s="228"/>
      <c r="CM500" s="85"/>
      <c r="CQ500" s="25" t="s">
        <v>2375</v>
      </c>
      <c r="CR500" s="85"/>
      <c r="CS500" s="227">
        <f>SUM(CS427:CS497)</f>
        <v>15975.400000000001</v>
      </c>
      <c r="CT500" s="85"/>
      <c r="CU500" s="228"/>
      <c r="CV500" s="85"/>
      <c r="CZ500" s="25" t="s">
        <v>2375</v>
      </c>
      <c r="DA500" s="85"/>
      <c r="DB500" s="227">
        <f>SUM(DB427:DB497)</f>
        <v>16659.3</v>
      </c>
      <c r="DC500" s="85"/>
      <c r="DD500" s="228"/>
      <c r="DE500" s="85"/>
      <c r="DI500" s="25" t="s">
        <v>2375</v>
      </c>
      <c r="DJ500" s="85"/>
      <c r="DK500" s="227">
        <f>SUM(DK427:DK497)</f>
        <v>16532.7</v>
      </c>
      <c r="DL500" s="85"/>
      <c r="DM500" s="228"/>
      <c r="DN500" s="85"/>
      <c r="DR500" s="25" t="s">
        <v>2375</v>
      </c>
      <c r="DS500" s="85"/>
      <c r="DT500" s="227">
        <f>SUM(DT427:DT497)</f>
        <v>18601.599999999999</v>
      </c>
      <c r="DU500" s="85"/>
      <c r="DV500" s="228"/>
      <c r="DW500" s="85"/>
      <c r="EA500" s="25" t="s">
        <v>2375</v>
      </c>
      <c r="EB500" s="85"/>
      <c r="EC500" s="227">
        <f>SUM(EC427:EC497)</f>
        <v>18036.499999999996</v>
      </c>
      <c r="ED500" s="85"/>
      <c r="EE500" s="228"/>
      <c r="EF500" s="85"/>
      <c r="EJ500" s="25" t="s">
        <v>2375</v>
      </c>
      <c r="EK500" s="85"/>
      <c r="EL500" s="227">
        <f>SUM(EL427:EL497)</f>
        <v>17455.3</v>
      </c>
      <c r="EM500" s="85"/>
      <c r="EN500" s="228"/>
      <c r="EO500" s="85"/>
      <c r="ES500" s="25" t="s">
        <v>2375</v>
      </c>
      <c r="ET500" s="85"/>
      <c r="EU500" s="227">
        <f>SUM(EU427:EU497)</f>
        <v>13602.200000000004</v>
      </c>
      <c r="EV500" s="85"/>
      <c r="EW500" s="228"/>
      <c r="EX500" s="85"/>
      <c r="FB500" s="25" t="s">
        <v>2375</v>
      </c>
      <c r="FC500" s="85"/>
      <c r="FD500" s="227">
        <f>SUM(FD427:FD497)</f>
        <v>15380</v>
      </c>
      <c r="FE500" s="85"/>
      <c r="FF500" s="228"/>
      <c r="FG500" s="85"/>
      <c r="FK500" s="25" t="s">
        <v>2375</v>
      </c>
      <c r="FL500" s="85"/>
      <c r="FM500" s="227">
        <f>SUM(FM427:FM497)</f>
        <v>17048.599999999995</v>
      </c>
      <c r="FN500" s="85"/>
      <c r="FO500" s="228"/>
      <c r="FP500" s="85"/>
      <c r="FT500" s="25" t="s">
        <v>2375</v>
      </c>
      <c r="FU500" s="85"/>
      <c r="FV500" s="227">
        <f>SUM(FV427:FV497)</f>
        <v>15382.4</v>
      </c>
      <c r="FW500" s="85"/>
      <c r="FX500" s="228"/>
      <c r="FY500" s="85"/>
      <c r="GC500" s="25" t="s">
        <v>2375</v>
      </c>
      <c r="GD500" s="85"/>
      <c r="GE500" s="227">
        <f>SUM(GE427:GE497)</f>
        <v>15593.500000000004</v>
      </c>
      <c r="GF500" s="85"/>
      <c r="GG500" s="228"/>
      <c r="GH500" s="85"/>
      <c r="GL500" s="25" t="s">
        <v>2375</v>
      </c>
      <c r="GM500" s="85"/>
      <c r="GN500" s="227">
        <f>SUM(GN427:GN497)</f>
        <v>20951.199999999993</v>
      </c>
      <c r="GO500" s="85"/>
      <c r="GP500" s="228"/>
      <c r="GQ500" s="85"/>
      <c r="GU500" s="25" t="s">
        <v>2375</v>
      </c>
      <c r="GV500" s="85"/>
      <c r="GW500" s="227">
        <f>SUM(GW427:GW497)</f>
        <v>14192.399999999998</v>
      </c>
      <c r="GX500" s="85"/>
      <c r="GY500" s="228"/>
      <c r="GZ500" s="85"/>
      <c r="HD500" s="25" t="s">
        <v>2375</v>
      </c>
      <c r="HE500" s="85"/>
      <c r="HF500" s="227">
        <f>SUM(HF427:HF497)</f>
        <v>16877.2</v>
      </c>
      <c r="HG500" s="85"/>
      <c r="HH500" s="228"/>
      <c r="HI500" s="85"/>
      <c r="HM500" s="25" t="s">
        <v>2375</v>
      </c>
      <c r="HN500" s="85"/>
      <c r="HO500" s="227">
        <f>SUM(HO427:HO497)</f>
        <v>16093.8</v>
      </c>
      <c r="HP500" s="85"/>
      <c r="HQ500" s="228"/>
      <c r="HR500" s="85"/>
      <c r="HV500" s="25" t="s">
        <v>2375</v>
      </c>
      <c r="HW500" s="85"/>
      <c r="HX500" s="227">
        <f>SUM(HX427:HX497)</f>
        <v>21687.899999999998</v>
      </c>
      <c r="HY500" s="85"/>
      <c r="HZ500" s="228"/>
      <c r="IA500" s="85"/>
      <c r="IE500" s="25" t="s">
        <v>2375</v>
      </c>
      <c r="IF500" s="85"/>
      <c r="IG500" s="227">
        <f>SUM(IG427:IG497)</f>
        <v>16167.600000000006</v>
      </c>
      <c r="IH500" s="85"/>
      <c r="II500" s="228"/>
      <c r="IJ500" s="85"/>
      <c r="IN500" s="25" t="s">
        <v>2375</v>
      </c>
      <c r="IO500" s="85"/>
      <c r="IP500" s="227">
        <f>SUM(IP427:IP497)</f>
        <v>14287.150000000003</v>
      </c>
      <c r="IQ500" s="85"/>
      <c r="IR500" s="228"/>
      <c r="IS500" s="85"/>
      <c r="IU500" s="25"/>
      <c r="IW500" s="25" t="s">
        <v>2375</v>
      </c>
      <c r="IX500" s="85"/>
      <c r="IY500" s="227">
        <f>SUM(IY427:IY497)</f>
        <v>0</v>
      </c>
      <c r="IZ500" s="85"/>
      <c r="JA500" s="228"/>
      <c r="JB500" s="85"/>
      <c r="JF500" s="25" t="s">
        <v>2375</v>
      </c>
      <c r="JG500" s="85"/>
      <c r="JH500" s="227">
        <f>SUM(JH427:JH497)</f>
        <v>20056.299999999992</v>
      </c>
      <c r="JI500" s="85"/>
      <c r="JJ500" s="228"/>
      <c r="JK500" s="85"/>
      <c r="JO500" s="25" t="s">
        <v>2375</v>
      </c>
      <c r="JP500" s="85"/>
      <c r="JQ500" s="227">
        <f>SUM(JQ427:JQ497)</f>
        <v>19707.000000000004</v>
      </c>
      <c r="JR500" s="85"/>
      <c r="JS500" s="228"/>
      <c r="JT500" s="85"/>
      <c r="JX500" s="25" t="s">
        <v>2375</v>
      </c>
      <c r="JY500" s="85"/>
      <c r="JZ500" s="227">
        <f>SUM(JZ427:JZ497)</f>
        <v>16639.7</v>
      </c>
      <c r="KA500" s="85"/>
      <c r="KB500" s="228"/>
      <c r="KC500" s="85"/>
      <c r="KG500" s="25" t="s">
        <v>2375</v>
      </c>
      <c r="KH500" s="85"/>
      <c r="KI500" s="227">
        <f>SUM(KI427:KI497)</f>
        <v>18007.600000000002</v>
      </c>
      <c r="KJ500" s="85"/>
      <c r="KK500" s="228"/>
      <c r="KL500" s="85"/>
      <c r="KP500" s="25" t="s">
        <v>2375</v>
      </c>
      <c r="KQ500" s="85"/>
      <c r="KR500" s="227">
        <f>SUM(KR427:KR497)</f>
        <v>16172.8</v>
      </c>
      <c r="KS500" s="85"/>
      <c r="KT500" s="228"/>
      <c r="KU500" s="85"/>
      <c r="KY500" s="25" t="s">
        <v>2375</v>
      </c>
      <c r="KZ500" s="85"/>
      <c r="LA500" s="227">
        <f>SUM(LA427:LA497)</f>
        <v>18530.000000000004</v>
      </c>
      <c r="LB500" s="85"/>
      <c r="LC500" s="228"/>
      <c r="LD500" s="85"/>
      <c r="LH500" s="25" t="s">
        <v>2375</v>
      </c>
      <c r="LI500" s="85"/>
      <c r="LJ500" s="227">
        <f>SUM(LJ427:LJ497)</f>
        <v>15976.699999999997</v>
      </c>
      <c r="LK500" s="85"/>
      <c r="LL500" s="228"/>
      <c r="LM500" s="85"/>
      <c r="LQ500" s="25" t="s">
        <v>2375</v>
      </c>
      <c r="LR500" s="85"/>
      <c r="LS500" s="227">
        <f>SUM(LS427:LS497)</f>
        <v>16354.800000000001</v>
      </c>
      <c r="LT500" s="85"/>
      <c r="LU500" s="228"/>
      <c r="LV500" s="85"/>
      <c r="LZ500" s="25" t="s">
        <v>2375</v>
      </c>
      <c r="MA500" s="85"/>
      <c r="MB500" s="227">
        <f>SUM(MB427:MB497)</f>
        <v>18822.599999999995</v>
      </c>
      <c r="MC500" s="85"/>
      <c r="MD500" s="228"/>
      <c r="ME500" s="85"/>
      <c r="MI500" s="25" t="s">
        <v>2375</v>
      </c>
      <c r="MJ500" s="85"/>
      <c r="MK500" s="227">
        <f>SUM(MK427:MK497)</f>
        <v>14515.1</v>
      </c>
      <c r="ML500" s="85"/>
      <c r="MM500" s="228"/>
      <c r="MN500" s="85"/>
      <c r="MR500" s="25" t="s">
        <v>2375</v>
      </c>
      <c r="MS500" s="85"/>
      <c r="MT500" s="227">
        <f>SUM(MT427:MT497)</f>
        <v>17692.100000000002</v>
      </c>
      <c r="MU500" s="85"/>
      <c r="MV500" s="228"/>
      <c r="MW500" s="85"/>
      <c r="NA500" s="25" t="s">
        <v>2375</v>
      </c>
      <c r="NB500" s="85"/>
      <c r="NC500" s="227">
        <f>SUM(NC427:NC497)</f>
        <v>16079.4</v>
      </c>
      <c r="ND500" s="85"/>
      <c r="NE500" s="228"/>
      <c r="NF500" s="85"/>
      <c r="NJ500" s="25" t="s">
        <v>2375</v>
      </c>
      <c r="NK500" s="85"/>
      <c r="NL500" s="227">
        <f>SUM(NL427:NL497)</f>
        <v>17548.30000000001</v>
      </c>
      <c r="NM500" s="85"/>
      <c r="NN500" s="228"/>
      <c r="NO500" s="85"/>
      <c r="NS500" s="25" t="s">
        <v>2375</v>
      </c>
      <c r="NT500" s="85"/>
      <c r="NU500" s="227">
        <f>SUM(NU427:NU497)</f>
        <v>20501.200000000004</v>
      </c>
      <c r="NV500" s="85"/>
      <c r="NW500" s="228"/>
      <c r="NX500" s="85"/>
      <c r="OB500" s="25" t="s">
        <v>2375</v>
      </c>
      <c r="OC500" s="85"/>
      <c r="OD500" s="227">
        <f>SUM(OD427:OD497)</f>
        <v>16724.100000000002</v>
      </c>
      <c r="OE500" s="85"/>
      <c r="OF500" s="228"/>
      <c r="OG500" s="85"/>
      <c r="OK500" s="25" t="s">
        <v>2375</v>
      </c>
      <c r="OL500" s="85"/>
      <c r="OM500" s="227">
        <f>SUM(OM427:OM497)</f>
        <v>15996.699999999999</v>
      </c>
      <c r="ON500" s="85"/>
      <c r="OO500" s="228"/>
      <c r="OP500" s="85"/>
      <c r="OT500" s="25" t="s">
        <v>2375</v>
      </c>
      <c r="OU500" s="85"/>
      <c r="OV500" s="227">
        <f>SUM(OV427:OV497)</f>
        <v>14736.700000000004</v>
      </c>
      <c r="OW500" s="85"/>
      <c r="OX500" s="228"/>
      <c r="OY500" s="85"/>
      <c r="PC500" s="25" t="s">
        <v>2375</v>
      </c>
      <c r="PD500" s="85"/>
      <c r="PE500" s="227">
        <f>SUM(PE427:PE497)</f>
        <v>12806.450000000004</v>
      </c>
      <c r="PF500" s="85"/>
      <c r="PG500" s="228"/>
      <c r="PH500" s="85"/>
      <c r="PL500" s="25" t="s">
        <v>2375</v>
      </c>
      <c r="PM500" s="85"/>
      <c r="PN500" s="227">
        <f>SUM(PN427:PN497)</f>
        <v>15289.799999999996</v>
      </c>
      <c r="PO500" s="85"/>
      <c r="PP500" s="228"/>
      <c r="PQ500" s="85"/>
      <c r="PU500" s="25" t="s">
        <v>2375</v>
      </c>
      <c r="PV500" s="85"/>
      <c r="PW500" s="227">
        <f>SUM(PW427:PW497)</f>
        <v>16654.200000000012</v>
      </c>
      <c r="PX500" s="85"/>
      <c r="PY500" s="228"/>
      <c r="PZ500" s="85"/>
      <c r="QD500" s="25" t="s">
        <v>2375</v>
      </c>
      <c r="QE500" s="85"/>
      <c r="QF500" s="227">
        <f>SUM(QF427:QF497)</f>
        <v>0</v>
      </c>
      <c r="QG500" s="85"/>
      <c r="QH500" s="228"/>
      <c r="QI500" s="85"/>
      <c r="QM500" s="25" t="s">
        <v>2375</v>
      </c>
      <c r="QN500" s="85"/>
      <c r="QO500" s="227">
        <f>SUM(QO427:QO497)</f>
        <v>18755.500000000011</v>
      </c>
      <c r="QP500" s="85"/>
      <c r="QQ500" s="228"/>
      <c r="QR500" s="85"/>
      <c r="QV500" s="25" t="s">
        <v>2375</v>
      </c>
      <c r="QW500" s="85"/>
      <c r="QX500" s="227">
        <f>SUM(QX427:QX497)</f>
        <v>14584.75</v>
      </c>
      <c r="QY500" s="85"/>
      <c r="QZ500" s="228"/>
      <c r="RA500" s="85"/>
      <c r="RE500" s="25" t="s">
        <v>2375</v>
      </c>
      <c r="RF500" s="85"/>
      <c r="RG500" s="227">
        <f>SUM(RG427:RG497)</f>
        <v>16463.699999999993</v>
      </c>
      <c r="RH500" s="85"/>
      <c r="RI500" s="228"/>
      <c r="RJ500" s="85"/>
      <c r="RN500" s="25" t="s">
        <v>2375</v>
      </c>
      <c r="RO500" s="85"/>
      <c r="RP500" s="227">
        <f>SUM(RP427:RP497)</f>
        <v>12710.100000000002</v>
      </c>
      <c r="RQ500" s="85"/>
      <c r="RR500" s="228"/>
      <c r="RS500" s="314"/>
      <c r="RW500" s="25" t="s">
        <v>2375</v>
      </c>
      <c r="RY500" s="227">
        <f>SUM(RY427:RY497)</f>
        <v>0</v>
      </c>
      <c r="SA500" s="317"/>
      <c r="SB500" s="314"/>
      <c r="SF500" s="25" t="s">
        <v>2375</v>
      </c>
      <c r="SH500" s="227">
        <f>SUM(SH427:SH497)</f>
        <v>0</v>
      </c>
      <c r="SJ500" s="317"/>
      <c r="SK500" s="314"/>
      <c r="SO500" s="25" t="s">
        <v>2375</v>
      </c>
      <c r="SQ500" s="227">
        <f>SUM(SQ427:SQ497)</f>
        <v>0</v>
      </c>
      <c r="SS500" s="317"/>
      <c r="ST500" s="314"/>
      <c r="SX500" s="25" t="s">
        <v>2375</v>
      </c>
      <c r="SZ500" s="227">
        <f>SUM(SZ427:SZ497)</f>
        <v>0</v>
      </c>
      <c r="TB500" s="317"/>
      <c r="TC500" s="314"/>
      <c r="TG500" s="25" t="s">
        <v>2375</v>
      </c>
      <c r="TI500" s="227">
        <f>SUM(TI427:TI497)</f>
        <v>17125.799999999992</v>
      </c>
      <c r="TK500" s="317"/>
      <c r="TL500" s="314"/>
      <c r="TP500" s="25" t="s">
        <v>2375</v>
      </c>
      <c r="TR500" s="227">
        <f>SUM(TR427:TR497)</f>
        <v>13494.400000000003</v>
      </c>
      <c r="TT500" s="317"/>
      <c r="TU500" s="314"/>
      <c r="TY500" s="25" t="s">
        <v>2375</v>
      </c>
      <c r="UA500" s="227">
        <f>SUM(UA427:UA497)</f>
        <v>15002.899999999994</v>
      </c>
      <c r="UC500" s="317"/>
      <c r="UD500" s="314"/>
      <c r="UH500" s="25" t="s">
        <v>2375</v>
      </c>
      <c r="UJ500" s="227">
        <f>SUM(UJ427:UJ497)</f>
        <v>15658.599999999993</v>
      </c>
      <c r="UL500" s="317"/>
      <c r="UM500" s="314"/>
      <c r="UQ500" s="25" t="s">
        <v>2375</v>
      </c>
      <c r="US500" s="227">
        <f>SUM(US427:US497)</f>
        <v>17278.000000000004</v>
      </c>
      <c r="UU500" s="317"/>
      <c r="UV500" s="314"/>
      <c r="UZ500" s="25" t="s">
        <v>2375</v>
      </c>
      <c r="VB500" s="227">
        <f>SUM(VB427:VB497)</f>
        <v>13502.200000000003</v>
      </c>
      <c r="VD500" s="317"/>
      <c r="VE500" s="314"/>
      <c r="VI500" s="25" t="s">
        <v>2375</v>
      </c>
      <c r="VK500" s="227">
        <f>SUM(VK427:VK497)</f>
        <v>14961.499999999998</v>
      </c>
      <c r="VM500" s="317"/>
      <c r="VN500" s="314"/>
      <c r="VR500" s="25" t="s">
        <v>2375</v>
      </c>
      <c r="VT500" s="227">
        <f>SUM(VT427:VT497)</f>
        <v>15503</v>
      </c>
      <c r="VV500" s="317"/>
      <c r="VW500" s="314"/>
      <c r="WA500" s="25" t="s">
        <v>2375</v>
      </c>
      <c r="WC500" s="227">
        <f>SUM(WC427:WC497)</f>
        <v>16077.500000000002</v>
      </c>
      <c r="WE500" s="317"/>
      <c r="WF500" s="314"/>
      <c r="WJ500" s="25" t="s">
        <v>2375</v>
      </c>
      <c r="WL500" s="227">
        <f>SUM(WL427:WL497)</f>
        <v>16998.2</v>
      </c>
      <c r="WN500" s="317"/>
      <c r="WO500" s="314"/>
      <c r="WS500" s="25" t="s">
        <v>2375</v>
      </c>
      <c r="WU500" s="227">
        <f>SUM(WU427:WU497)</f>
        <v>14956.399999999996</v>
      </c>
      <c r="WW500" s="317"/>
      <c r="WX500" s="314"/>
      <c r="XB500" s="25" t="s">
        <v>2375</v>
      </c>
      <c r="XD500" s="227">
        <f>SUM(XD427:XD497)</f>
        <v>15971.6</v>
      </c>
      <c r="XF500" s="317"/>
      <c r="XG500" s="314"/>
      <c r="XK500" s="25" t="s">
        <v>2375</v>
      </c>
      <c r="XM500" s="227">
        <f>SUM(XM427:XM497)</f>
        <v>16194.300000000001</v>
      </c>
      <c r="XO500" s="317"/>
      <c r="XP500" s="314"/>
      <c r="XT500" s="25" t="s">
        <v>2375</v>
      </c>
      <c r="XV500" s="227">
        <f>SUM(XV427:XV497)</f>
        <v>15584.250000000002</v>
      </c>
      <c r="XX500" s="317"/>
      <c r="XY500" s="314"/>
      <c r="YC500" s="25" t="s">
        <v>2375</v>
      </c>
      <c r="YE500" s="227">
        <f>SUM(YE427:YE497)</f>
        <v>16319.299999999996</v>
      </c>
      <c r="YG500" s="317"/>
      <c r="YH500" s="314"/>
      <c r="YL500" s="25" t="s">
        <v>2375</v>
      </c>
      <c r="YN500" s="227">
        <f>SUM(YN427:YN497)</f>
        <v>16270.5</v>
      </c>
      <c r="YP500" s="317"/>
      <c r="YQ500" s="314"/>
      <c r="YU500" s="25" t="s">
        <v>2375</v>
      </c>
      <c r="YW500" s="227">
        <f>SUM(YW427:YW497)</f>
        <v>16488.799999999992</v>
      </c>
      <c r="YY500" s="317"/>
      <c r="YZ500" s="314"/>
      <c r="ZD500" s="25" t="s">
        <v>2375</v>
      </c>
      <c r="ZF500" s="227">
        <f>SUM(ZF427:ZF497)</f>
        <v>16211.600000000002</v>
      </c>
      <c r="ZH500" s="317"/>
      <c r="ZI500" s="314"/>
      <c r="ZM500" s="25" t="s">
        <v>2375</v>
      </c>
      <c r="ZO500" s="227">
        <f>SUM(ZO427:ZO497)</f>
        <v>17703.699999999997</v>
      </c>
      <c r="ZQ500" s="317"/>
      <c r="ZR500" s="314"/>
      <c r="ZV500" s="25" t="s">
        <v>2375</v>
      </c>
      <c r="ZX500" s="227">
        <f>SUM(ZX427:ZX497)</f>
        <v>15731.300000000001</v>
      </c>
      <c r="ZZ500" s="317"/>
      <c r="AAA500" s="314"/>
      <c r="AAB500" s="397"/>
      <c r="AAC500" s="397"/>
      <c r="AAD500" s="397"/>
      <c r="AAE500" s="398"/>
      <c r="AAF500" s="397"/>
      <c r="AAG500" s="399"/>
      <c r="AAH500" s="397"/>
      <c r="AAI500" s="397"/>
      <c r="AAJ500" s="314"/>
      <c r="AAK500" s="397"/>
      <c r="AAL500" s="397"/>
      <c r="AAM500" s="397"/>
      <c r="AAN500" s="398"/>
      <c r="AAO500" s="397"/>
      <c r="AAP500" s="399"/>
      <c r="AAQ500" s="397"/>
      <c r="AAR500" s="397"/>
      <c r="AAS500" s="314"/>
      <c r="AAT500" s="397"/>
      <c r="AAU500" s="397"/>
      <c r="AAV500" s="397"/>
      <c r="AAW500" s="398"/>
      <c r="AAX500" s="397"/>
      <c r="AAY500" s="399"/>
      <c r="AAZ500" s="397"/>
      <c r="ABA500" s="397"/>
      <c r="ABB500" s="314"/>
      <c r="ABC500" s="397"/>
      <c r="ABD500" s="397"/>
      <c r="ABE500" s="397"/>
      <c r="ABF500" s="398"/>
      <c r="ABG500" s="397"/>
      <c r="ABH500" s="399"/>
      <c r="ABI500" s="397"/>
      <c r="ABJ500" s="397"/>
      <c r="ABK500" s="314"/>
      <c r="ABL500" s="397"/>
      <c r="ABM500" s="397"/>
      <c r="ABN500" s="397"/>
      <c r="ABO500" s="398"/>
      <c r="ABP500" s="397"/>
      <c r="ABQ500" s="399"/>
      <c r="ABR500" s="397"/>
      <c r="ABS500" s="397"/>
      <c r="ABT500" s="314"/>
      <c r="ABU500" s="397"/>
      <c r="ABV500" s="397"/>
      <c r="ABW500" s="397"/>
      <c r="ABX500" s="398"/>
      <c r="ABY500" s="397"/>
      <c r="ABZ500" s="399"/>
      <c r="ACA500" s="397"/>
      <c r="ACB500" s="397"/>
      <c r="ACC500" s="314"/>
      <c r="ACD500" s="397"/>
      <c r="ACE500" s="397"/>
      <c r="ACF500" s="397"/>
      <c r="ACG500" s="398"/>
      <c r="ACH500" s="397"/>
      <c r="ACI500" s="399"/>
      <c r="ACJ500" s="397"/>
      <c r="ACK500" s="397"/>
      <c r="ACL500" s="314"/>
      <c r="ACM500" s="397"/>
      <c r="ACN500" s="397"/>
      <c r="ACO500" s="397"/>
      <c r="ACP500" s="398"/>
      <c r="ACQ500" s="397"/>
      <c r="ACR500" s="399"/>
      <c r="ACS500" s="397"/>
      <c r="ACT500" s="397"/>
      <c r="ACU500" s="314"/>
      <c r="ACV500" s="397"/>
      <c r="ACW500" s="397"/>
      <c r="ACX500" s="397"/>
      <c r="ACY500" s="398"/>
      <c r="ACZ500" s="397"/>
      <c r="ADA500" s="399"/>
      <c r="ADB500" s="397"/>
      <c r="ADC500" s="397"/>
      <c r="ADD500" s="314"/>
      <c r="ADE500" s="397"/>
      <c r="ADF500" s="397"/>
      <c r="ADG500" s="397"/>
      <c r="ADH500" s="398"/>
      <c r="ADI500" s="397"/>
      <c r="ADJ500" s="399"/>
      <c r="ADK500" s="397"/>
      <c r="ADL500" s="397"/>
      <c r="ADM500" s="314"/>
      <c r="ADN500" s="397"/>
      <c r="ADO500" s="397"/>
      <c r="ADP500" s="397"/>
      <c r="ADQ500" s="398"/>
      <c r="ADR500" s="397"/>
      <c r="ADS500" s="399"/>
      <c r="ADT500" s="397"/>
      <c r="ADU500" s="397"/>
      <c r="ADV500" s="314"/>
      <c r="ADW500" s="397"/>
      <c r="ADX500" s="397"/>
      <c r="ADY500" s="397"/>
      <c r="ADZ500" s="398"/>
      <c r="AEA500" s="397"/>
      <c r="AEB500" s="399"/>
      <c r="AEC500" s="397"/>
      <c r="AED500" s="397"/>
    </row>
    <row r="501" spans="1:810" s="131" customFormat="1" ht="18">
      <c r="A501" s="130"/>
      <c r="E501" s="130"/>
      <c r="F501" s="130"/>
      <c r="G501" s="130"/>
      <c r="H501" s="130"/>
      <c r="I501" s="132"/>
      <c r="J501" s="130"/>
      <c r="N501" s="130"/>
      <c r="O501" s="130"/>
      <c r="P501" s="130"/>
      <c r="Q501" s="130"/>
      <c r="R501" s="132"/>
      <c r="S501" s="130"/>
      <c r="W501" s="130"/>
      <c r="X501" s="130"/>
      <c r="Y501" s="130"/>
      <c r="Z501" s="130"/>
      <c r="AA501" s="132"/>
      <c r="AB501" s="130"/>
      <c r="AF501" s="130"/>
      <c r="AG501" s="130"/>
      <c r="AH501" s="130"/>
      <c r="AI501" s="130"/>
      <c r="AJ501" s="132"/>
      <c r="AK501" s="130"/>
      <c r="AO501" s="130"/>
      <c r="AP501" s="130"/>
      <c r="AQ501" s="130"/>
      <c r="AR501" s="130"/>
      <c r="AS501" s="132"/>
      <c r="AT501" s="130"/>
      <c r="AX501" s="130"/>
      <c r="AY501" s="130"/>
      <c r="AZ501" s="130"/>
      <c r="BA501" s="130"/>
      <c r="BB501" s="132"/>
      <c r="BC501" s="130"/>
      <c r="BG501" s="130"/>
      <c r="BH501" s="130"/>
      <c r="BI501" s="130"/>
      <c r="BJ501" s="130"/>
      <c r="BK501" s="132"/>
      <c r="BL501" s="130"/>
      <c r="BP501" s="130"/>
      <c r="BQ501" s="130"/>
      <c r="BR501" s="130"/>
      <c r="BS501" s="130"/>
      <c r="BT501" s="132"/>
      <c r="BU501" s="130"/>
      <c r="BY501" s="130"/>
      <c r="BZ501" s="130"/>
      <c r="CA501" s="130"/>
      <c r="CB501" s="130"/>
      <c r="CC501" s="132"/>
      <c r="CD501" s="130"/>
      <c r="CH501" s="130"/>
      <c r="CI501" s="130"/>
      <c r="CJ501" s="130"/>
      <c r="CK501" s="130"/>
      <c r="CL501" s="132"/>
      <c r="CM501" s="130"/>
      <c r="CQ501" s="130"/>
      <c r="CR501" s="130"/>
      <c r="CS501" s="130"/>
      <c r="CT501" s="130"/>
      <c r="CU501" s="132"/>
      <c r="CV501" s="130"/>
      <c r="CZ501" s="130"/>
      <c r="DA501" s="130"/>
      <c r="DB501" s="130"/>
      <c r="DC501" s="130"/>
      <c r="DD501" s="132"/>
      <c r="DE501" s="130"/>
      <c r="DI501" s="130"/>
      <c r="DJ501" s="130"/>
      <c r="DK501" s="130"/>
      <c r="DL501" s="130"/>
      <c r="DM501" s="132"/>
      <c r="DN501" s="130"/>
      <c r="DR501" s="130"/>
      <c r="DS501" s="130"/>
      <c r="DT501" s="130"/>
      <c r="DU501" s="130"/>
      <c r="DV501" s="132"/>
      <c r="DW501" s="130"/>
      <c r="EA501" s="130"/>
      <c r="EB501" s="130"/>
      <c r="EC501" s="130"/>
      <c r="ED501" s="130"/>
      <c r="EE501" s="132"/>
      <c r="EF501" s="130"/>
      <c r="EJ501" s="130"/>
      <c r="EK501" s="130"/>
      <c r="EL501" s="130"/>
      <c r="EM501" s="130"/>
      <c r="EN501" s="132"/>
      <c r="EO501" s="130"/>
      <c r="ES501" s="130"/>
      <c r="ET501" s="130"/>
      <c r="EU501" s="130"/>
      <c r="EV501" s="130"/>
      <c r="EW501" s="132"/>
      <c r="EX501" s="130"/>
      <c r="FB501" s="130"/>
      <c r="FC501" s="130"/>
      <c r="FD501" s="130"/>
      <c r="FE501" s="130"/>
      <c r="FF501" s="132"/>
      <c r="FG501" s="130"/>
      <c r="FK501" s="130"/>
      <c r="FL501" s="130"/>
      <c r="FM501" s="130"/>
      <c r="FN501" s="130"/>
      <c r="FO501" s="132"/>
      <c r="FP501" s="130"/>
      <c r="FT501" s="130"/>
      <c r="FU501" s="130"/>
      <c r="FV501" s="130"/>
      <c r="FW501" s="130"/>
      <c r="FX501" s="132"/>
      <c r="FY501" s="130"/>
      <c r="GC501" s="130"/>
      <c r="GD501" s="130"/>
      <c r="GE501" s="130"/>
      <c r="GF501" s="130"/>
      <c r="GG501" s="132"/>
      <c r="GH501" s="130"/>
      <c r="GL501" s="130"/>
      <c r="GM501" s="130"/>
      <c r="GN501" s="130"/>
      <c r="GO501" s="130"/>
      <c r="GP501" s="132"/>
      <c r="GQ501" s="130"/>
      <c r="GU501" s="130"/>
      <c r="GV501" s="130"/>
      <c r="GW501" s="130"/>
      <c r="GX501" s="130"/>
      <c r="GY501" s="132"/>
      <c r="GZ501" s="130"/>
      <c r="HD501" s="130"/>
      <c r="HE501" s="130"/>
      <c r="HF501" s="130"/>
      <c r="HG501" s="130"/>
      <c r="HH501" s="132"/>
      <c r="HI501" s="130"/>
      <c r="HM501" s="130"/>
      <c r="HN501" s="130"/>
      <c r="HO501" s="130"/>
      <c r="HP501" s="130"/>
      <c r="RS501" s="276"/>
      <c r="RT501" s="114"/>
    </row>
    <row r="502" spans="1:810" s="131" customFormat="1" ht="18">
      <c r="A502" s="130"/>
      <c r="E502" s="130"/>
      <c r="F502" s="130"/>
      <c r="G502" s="130"/>
      <c r="H502" s="130"/>
      <c r="I502" s="132"/>
      <c r="J502" s="130"/>
      <c r="N502" s="130"/>
      <c r="O502" s="130"/>
      <c r="P502" s="130"/>
      <c r="Q502" s="130"/>
      <c r="R502" s="132"/>
      <c r="S502" s="130"/>
      <c r="W502" s="130"/>
      <c r="X502" s="130"/>
      <c r="Y502" s="130"/>
      <c r="Z502" s="130"/>
      <c r="AA502" s="132"/>
      <c r="AB502" s="130"/>
      <c r="AF502" s="130"/>
      <c r="AG502" s="130"/>
      <c r="AH502" s="130"/>
      <c r="AI502" s="130"/>
      <c r="AJ502" s="132"/>
      <c r="AK502" s="130"/>
      <c r="AO502" s="130"/>
      <c r="AP502" s="130"/>
      <c r="AQ502" s="130"/>
      <c r="AR502" s="130"/>
      <c r="AS502" s="132"/>
      <c r="AT502" s="130"/>
      <c r="AX502" s="130"/>
      <c r="AY502" s="130"/>
      <c r="AZ502" s="130"/>
      <c r="BA502" s="130"/>
      <c r="BB502" s="132"/>
      <c r="BC502" s="130"/>
      <c r="BG502" s="130"/>
      <c r="BH502" s="130"/>
      <c r="BI502" s="130"/>
      <c r="BJ502" s="130"/>
      <c r="BK502" s="132"/>
      <c r="BL502" s="130"/>
      <c r="BP502" s="130"/>
      <c r="BQ502" s="130"/>
      <c r="BR502" s="130"/>
      <c r="BS502" s="130"/>
      <c r="BT502" s="132"/>
      <c r="BU502" s="130"/>
      <c r="BY502" s="130"/>
      <c r="BZ502" s="130"/>
      <c r="CA502" s="130"/>
      <c r="CB502" s="130"/>
      <c r="CC502" s="132"/>
      <c r="CD502" s="130"/>
      <c r="CH502" s="130"/>
      <c r="CI502" s="130"/>
      <c r="CJ502" s="130"/>
      <c r="CK502" s="130"/>
      <c r="CL502" s="132"/>
      <c r="CM502" s="130"/>
      <c r="CQ502" s="130"/>
      <c r="CR502" s="130"/>
      <c r="CS502" s="130"/>
      <c r="CT502" s="130"/>
      <c r="CU502" s="132"/>
      <c r="CV502" s="130"/>
      <c r="CZ502" s="130"/>
      <c r="DA502" s="130"/>
      <c r="DB502" s="130"/>
      <c r="DC502" s="130"/>
      <c r="DD502" s="132"/>
      <c r="DE502" s="130"/>
      <c r="DI502" s="130"/>
      <c r="DJ502" s="130"/>
      <c r="DK502" s="130"/>
      <c r="DL502" s="130"/>
      <c r="DM502" s="132"/>
      <c r="DN502" s="130"/>
      <c r="DR502" s="130"/>
      <c r="DS502" s="130"/>
      <c r="DT502" s="130"/>
      <c r="DU502" s="130"/>
      <c r="DV502" s="132"/>
      <c r="DW502" s="130"/>
      <c r="EA502" s="130"/>
      <c r="EB502" s="130"/>
      <c r="EC502" s="130"/>
      <c r="ED502" s="130"/>
      <c r="EE502" s="132"/>
      <c r="EF502" s="130"/>
      <c r="EJ502" s="130"/>
      <c r="EK502" s="130"/>
      <c r="EL502" s="130"/>
      <c r="EM502" s="130"/>
      <c r="EN502" s="132"/>
      <c r="EO502" s="130"/>
      <c r="ES502" s="130"/>
      <c r="ET502" s="130"/>
      <c r="EU502" s="130"/>
      <c r="EV502" s="130"/>
      <c r="EW502" s="132"/>
      <c r="EX502" s="130"/>
      <c r="FB502" s="130"/>
      <c r="FC502" s="130"/>
      <c r="FD502" s="130"/>
      <c r="FE502" s="130"/>
      <c r="FF502" s="132"/>
      <c r="FG502" s="130"/>
      <c r="FK502" s="130"/>
      <c r="FL502" s="130"/>
      <c r="FM502" s="130"/>
      <c r="FN502" s="130"/>
      <c r="FO502" s="132"/>
      <c r="FP502" s="130"/>
      <c r="FT502" s="130"/>
      <c r="FU502" s="130"/>
      <c r="FV502" s="130"/>
      <c r="FW502" s="130"/>
      <c r="FX502" s="132"/>
      <c r="FY502" s="130"/>
      <c r="GC502" s="130"/>
      <c r="GD502" s="130"/>
      <c r="GE502" s="130"/>
      <c r="GF502" s="130"/>
      <c r="GG502" s="132"/>
      <c r="GH502" s="130"/>
      <c r="GL502" s="130"/>
      <c r="GM502" s="130"/>
      <c r="GN502" s="130"/>
      <c r="GO502" s="130"/>
      <c r="GP502" s="132"/>
      <c r="GQ502" s="130"/>
      <c r="GU502" s="130"/>
      <c r="GV502" s="130"/>
      <c r="GW502" s="130"/>
      <c r="GX502" s="130"/>
      <c r="GY502" s="132"/>
      <c r="GZ502" s="130"/>
      <c r="HD502" s="130"/>
      <c r="HE502" s="130"/>
      <c r="HF502" s="130"/>
      <c r="HG502" s="130"/>
      <c r="HH502" s="132"/>
      <c r="HI502" s="130"/>
      <c r="HM502" s="130"/>
      <c r="HN502" s="130"/>
      <c r="HO502" s="130"/>
      <c r="HP502" s="130"/>
      <c r="RS502" s="276"/>
      <c r="RT502" s="140"/>
    </row>
    <row r="503" spans="1:810" s="131" customFormat="1" ht="18">
      <c r="A503" s="130"/>
      <c r="E503" s="130"/>
      <c r="F503" s="130"/>
      <c r="G503" s="130"/>
      <c r="H503" s="130"/>
      <c r="I503" s="132"/>
      <c r="J503" s="130"/>
      <c r="N503" s="130"/>
      <c r="O503" s="130"/>
      <c r="P503" s="130"/>
      <c r="Q503" s="130"/>
      <c r="R503" s="132"/>
      <c r="S503" s="130"/>
      <c r="W503" s="130"/>
      <c r="X503" s="130"/>
      <c r="Y503" s="130"/>
      <c r="Z503" s="130"/>
      <c r="AA503" s="132"/>
      <c r="AB503" s="130"/>
      <c r="AF503" s="130"/>
      <c r="AG503" s="130"/>
      <c r="AH503" s="130"/>
      <c r="AI503" s="130"/>
      <c r="AJ503" s="132"/>
      <c r="AK503" s="130"/>
      <c r="AO503" s="130"/>
      <c r="AP503" s="130"/>
      <c r="AQ503" s="130"/>
      <c r="AR503" s="130"/>
      <c r="AS503" s="132"/>
      <c r="AT503" s="130"/>
      <c r="AX503" s="130"/>
      <c r="AY503" s="130"/>
      <c r="AZ503" s="130"/>
      <c r="BA503" s="130"/>
      <c r="BB503" s="132"/>
      <c r="BC503" s="130"/>
      <c r="BG503" s="130"/>
      <c r="BH503" s="130"/>
      <c r="BI503" s="130"/>
      <c r="BJ503" s="130"/>
      <c r="BK503" s="132"/>
      <c r="BL503" s="130"/>
      <c r="BP503" s="130"/>
      <c r="BQ503" s="130"/>
      <c r="BR503" s="130"/>
      <c r="BS503" s="130"/>
      <c r="BT503" s="132"/>
      <c r="BU503" s="130"/>
      <c r="BY503" s="130"/>
      <c r="BZ503" s="130"/>
      <c r="CA503" s="130"/>
      <c r="CB503" s="130"/>
      <c r="CC503" s="132"/>
      <c r="CD503" s="130"/>
      <c r="CH503" s="130"/>
      <c r="CI503" s="130"/>
      <c r="CJ503" s="130"/>
      <c r="CK503" s="130"/>
      <c r="CL503" s="132"/>
      <c r="CM503" s="130"/>
      <c r="CQ503" s="130"/>
      <c r="CR503" s="130"/>
      <c r="CS503" s="130"/>
      <c r="CT503" s="130"/>
      <c r="CU503" s="132"/>
      <c r="CV503" s="130"/>
      <c r="CZ503" s="130"/>
      <c r="DA503" s="130"/>
      <c r="DB503" s="130"/>
      <c r="DC503" s="130"/>
      <c r="DD503" s="132"/>
      <c r="DE503" s="130"/>
      <c r="DI503" s="130"/>
      <c r="DJ503" s="130"/>
      <c r="DK503" s="130"/>
      <c r="DL503" s="130"/>
      <c r="DM503" s="132"/>
      <c r="DN503" s="130"/>
      <c r="DR503" s="130"/>
      <c r="DS503" s="130"/>
      <c r="DT503" s="130"/>
      <c r="DU503" s="130"/>
      <c r="DV503" s="132"/>
      <c r="DW503" s="130"/>
      <c r="EA503" s="130"/>
      <c r="EB503" s="130"/>
      <c r="EC503" s="130"/>
      <c r="ED503" s="130"/>
      <c r="EE503" s="132"/>
      <c r="EF503" s="130"/>
      <c r="EJ503" s="130"/>
      <c r="EK503" s="130"/>
      <c r="EL503" s="130"/>
      <c r="EM503" s="130"/>
      <c r="EN503" s="132"/>
      <c r="EO503" s="130"/>
      <c r="ES503" s="130"/>
      <c r="ET503" s="130"/>
      <c r="EU503" s="130"/>
      <c r="EV503" s="130"/>
      <c r="EW503" s="132"/>
      <c r="EX503" s="130"/>
      <c r="FB503" s="130"/>
      <c r="FC503" s="130"/>
      <c r="FD503" s="130"/>
      <c r="FE503" s="130"/>
      <c r="FF503" s="132"/>
      <c r="FG503" s="130"/>
      <c r="FK503" s="130"/>
      <c r="FL503" s="130"/>
      <c r="FM503" s="130"/>
      <c r="FN503" s="130"/>
      <c r="FO503" s="132"/>
      <c r="FP503" s="130"/>
      <c r="FT503" s="130"/>
      <c r="FU503" s="130"/>
      <c r="FV503" s="130"/>
      <c r="FW503" s="130"/>
      <c r="FX503" s="132"/>
      <c r="FY503" s="130"/>
      <c r="GC503" s="130"/>
      <c r="GD503" s="130"/>
      <c r="GE503" s="130"/>
      <c r="GF503" s="130"/>
      <c r="GG503" s="132"/>
      <c r="GH503" s="130"/>
      <c r="GL503" s="130"/>
      <c r="GM503" s="130"/>
      <c r="GN503" s="130"/>
      <c r="GO503" s="130"/>
      <c r="GP503" s="132"/>
      <c r="GQ503" s="130"/>
      <c r="GU503" s="130"/>
      <c r="GV503" s="130"/>
      <c r="GW503" s="130"/>
      <c r="GX503" s="130"/>
      <c r="GY503" s="132"/>
      <c r="GZ503" s="130"/>
      <c r="HD503" s="130"/>
      <c r="HE503" s="130"/>
      <c r="HF503" s="130"/>
      <c r="HG503" s="130"/>
      <c r="HH503" s="132"/>
      <c r="HI503" s="130"/>
      <c r="HM503" s="130"/>
      <c r="HN503" s="130"/>
      <c r="HO503" s="130"/>
      <c r="HP503" s="130"/>
      <c r="RS503" s="276"/>
      <c r="RT503" s="140"/>
    </row>
    <row r="504" spans="1:810" s="131" customFormat="1" ht="18">
      <c r="A504" s="130"/>
      <c r="E504" s="130"/>
      <c r="F504" s="130"/>
      <c r="G504" s="130"/>
      <c r="H504" s="130"/>
      <c r="I504" s="132"/>
      <c r="J504" s="130"/>
      <c r="N504" s="130"/>
      <c r="O504" s="130"/>
      <c r="P504" s="130"/>
      <c r="Q504" s="130"/>
      <c r="R504" s="132"/>
      <c r="S504" s="130"/>
      <c r="W504" s="130"/>
      <c r="X504" s="130"/>
      <c r="Y504" s="130"/>
      <c r="Z504" s="130"/>
      <c r="AA504" s="132"/>
      <c r="AB504" s="130"/>
      <c r="AF504" s="130"/>
      <c r="AG504" s="130"/>
      <c r="AH504" s="130"/>
      <c r="AI504" s="130"/>
      <c r="AJ504" s="132"/>
      <c r="AK504" s="130"/>
      <c r="AO504" s="130"/>
      <c r="AP504" s="130"/>
      <c r="AQ504" s="130"/>
      <c r="AR504" s="130"/>
      <c r="AS504" s="132"/>
      <c r="AT504" s="130"/>
      <c r="AX504" s="130"/>
      <c r="AY504" s="130"/>
      <c r="AZ504" s="130"/>
      <c r="BA504" s="130"/>
      <c r="BB504" s="132"/>
      <c r="BC504" s="130"/>
      <c r="BG504" s="130"/>
      <c r="BH504" s="130"/>
      <c r="BI504" s="130"/>
      <c r="BJ504" s="130"/>
      <c r="BK504" s="132"/>
      <c r="BL504" s="130"/>
      <c r="BP504" s="130"/>
      <c r="BQ504" s="130"/>
      <c r="BR504" s="130"/>
      <c r="BS504" s="130"/>
      <c r="BT504" s="132"/>
      <c r="BU504" s="130"/>
      <c r="BY504" s="130"/>
      <c r="BZ504" s="130"/>
      <c r="CA504" s="130"/>
      <c r="CB504" s="130"/>
      <c r="CC504" s="132"/>
      <c r="CD504" s="130"/>
      <c r="CH504" s="130"/>
      <c r="CI504" s="130"/>
      <c r="CJ504" s="130"/>
      <c r="CK504" s="130"/>
      <c r="CL504" s="132"/>
      <c r="CM504" s="130"/>
      <c r="CQ504" s="130"/>
      <c r="CR504" s="130"/>
      <c r="CS504" s="130"/>
      <c r="CT504" s="130"/>
      <c r="CU504" s="132"/>
      <c r="CV504" s="130"/>
      <c r="CZ504" s="130"/>
      <c r="DA504" s="130"/>
      <c r="DB504" s="130"/>
      <c r="DC504" s="130"/>
      <c r="DD504" s="132"/>
      <c r="DE504" s="130"/>
      <c r="DI504" s="130"/>
      <c r="DJ504" s="130"/>
      <c r="DK504" s="130"/>
      <c r="DL504" s="130"/>
      <c r="DM504" s="132"/>
      <c r="DN504" s="130"/>
      <c r="DR504" s="130"/>
      <c r="DS504" s="130"/>
      <c r="DT504" s="130"/>
      <c r="DU504" s="130"/>
      <c r="DV504" s="132"/>
      <c r="DW504" s="130"/>
      <c r="EA504" s="130"/>
      <c r="EB504" s="130"/>
      <c r="EC504" s="130"/>
      <c r="ED504" s="130"/>
      <c r="EE504" s="132"/>
      <c r="EF504" s="130"/>
      <c r="EJ504" s="130"/>
      <c r="EK504" s="130"/>
      <c r="EL504" s="130"/>
      <c r="EM504" s="130"/>
      <c r="EN504" s="132"/>
      <c r="EO504" s="130"/>
      <c r="ES504" s="130"/>
      <c r="ET504" s="130"/>
      <c r="EU504" s="130"/>
      <c r="EV504" s="130"/>
      <c r="EW504" s="132"/>
      <c r="EX504" s="130"/>
      <c r="FB504" s="130"/>
      <c r="FC504" s="130"/>
      <c r="FD504" s="130"/>
      <c r="FE504" s="130"/>
      <c r="FF504" s="132"/>
      <c r="FG504" s="130"/>
      <c r="FK504" s="130"/>
      <c r="FL504" s="130"/>
      <c r="FM504" s="130"/>
      <c r="FN504" s="130"/>
      <c r="FO504" s="132"/>
      <c r="FP504" s="130"/>
      <c r="FT504" s="130"/>
      <c r="FU504" s="130"/>
      <c r="FV504" s="130"/>
      <c r="FW504" s="130"/>
      <c r="FX504" s="132"/>
      <c r="FY504" s="130"/>
      <c r="GC504" s="130"/>
      <c r="GD504" s="130"/>
      <c r="GE504" s="130"/>
      <c r="GF504" s="130"/>
      <c r="GG504" s="132"/>
      <c r="GH504" s="130"/>
      <c r="GL504" s="130"/>
      <c r="GM504" s="130"/>
      <c r="GN504" s="130"/>
      <c r="GO504" s="130"/>
      <c r="GP504" s="132"/>
      <c r="GQ504" s="130"/>
      <c r="GU504" s="130"/>
      <c r="GV504" s="130"/>
      <c r="GW504" s="130"/>
      <c r="GX504" s="130"/>
      <c r="GY504" s="132"/>
      <c r="GZ504" s="130"/>
      <c r="HD504" s="130"/>
      <c r="HE504" s="130"/>
      <c r="HF504" s="130"/>
      <c r="HG504" s="130"/>
      <c r="HH504" s="132"/>
      <c r="HI504" s="130"/>
      <c r="HM504" s="130"/>
      <c r="HN504" s="130"/>
      <c r="HO504" s="130"/>
      <c r="HP504" s="130"/>
      <c r="RS504" s="276"/>
      <c r="RT504" s="140"/>
    </row>
    <row r="505" spans="1:810" ht="15">
      <c r="G505" s="33">
        <v>1</v>
      </c>
      <c r="H505" s="33">
        <v>2</v>
      </c>
      <c r="I505" s="33">
        <v>3</v>
      </c>
      <c r="J505" s="33">
        <v>4</v>
      </c>
      <c r="K505" s="33">
        <v>5</v>
      </c>
      <c r="RT505" s="140"/>
    </row>
    <row r="506" spans="1:810" ht="15">
      <c r="A506" s="122" t="s">
        <v>1060</v>
      </c>
      <c r="D506" s="26" t="s">
        <v>149</v>
      </c>
      <c r="E506" s="37" t="s">
        <v>153</v>
      </c>
      <c r="F506" s="26" t="s">
        <v>56</v>
      </c>
      <c r="G506" s="27" t="s">
        <v>127</v>
      </c>
      <c r="H506" s="27" t="s">
        <v>128</v>
      </c>
      <c r="I506" s="27" t="s">
        <v>2443</v>
      </c>
      <c r="J506" s="27" t="s">
        <v>129</v>
      </c>
      <c r="K506" s="449" t="s">
        <v>176</v>
      </c>
      <c r="M506" s="1"/>
      <c r="N506"/>
    </row>
    <row r="507" spans="1:810" s="74" customFormat="1" ht="15">
      <c r="A507" s="325" t="s">
        <v>645</v>
      </c>
      <c r="B507" s="351"/>
      <c r="C507" s="351"/>
      <c r="D507" s="74" t="s">
        <v>132</v>
      </c>
      <c r="E507" s="44"/>
      <c r="F507" s="10">
        <f t="shared" ref="F507:F570" si="6">SUM(G507:L507)</f>
        <v>52</v>
      </c>
      <c r="G507" s="478">
        <v>11</v>
      </c>
      <c r="H507" s="478"/>
      <c r="I507" s="138">
        <v>8</v>
      </c>
      <c r="J507" s="420">
        <v>33</v>
      </c>
      <c r="K507" s="138"/>
      <c r="L507" s="450"/>
      <c r="M507" s="450"/>
      <c r="N507" s="44"/>
      <c r="R507" s="352"/>
      <c r="T507" s="44"/>
      <c r="U507" s="44"/>
      <c r="V507" s="44"/>
      <c r="AA507" s="352"/>
      <c r="AC507" s="44"/>
      <c r="AD507" s="44"/>
      <c r="AE507" s="44"/>
      <c r="AJ507" s="352"/>
      <c r="AL507" s="44"/>
      <c r="AM507" s="44"/>
      <c r="AN507" s="44"/>
      <c r="AS507" s="352"/>
      <c r="AU507" s="44"/>
      <c r="AV507" s="44"/>
      <c r="AW507" s="44"/>
      <c r="BB507" s="352"/>
      <c r="BD507" s="44"/>
      <c r="BE507" s="44"/>
      <c r="BF507" s="44"/>
      <c r="BK507" s="352"/>
      <c r="BM507" s="44"/>
      <c r="BN507" s="44"/>
      <c r="BO507" s="44"/>
      <c r="BT507" s="352"/>
      <c r="BV507" s="44"/>
      <c r="BW507" s="44"/>
      <c r="BX507" s="44"/>
      <c r="CC507" s="352"/>
      <c r="CE507" s="44"/>
      <c r="CF507" s="44"/>
      <c r="CG507" s="44"/>
      <c r="CL507" s="352"/>
      <c r="CN507" s="44"/>
      <c r="CO507" s="44"/>
      <c r="CP507" s="44"/>
      <c r="CU507" s="352"/>
      <c r="CW507" s="44"/>
      <c r="CX507" s="44"/>
      <c r="CY507" s="44"/>
      <c r="DD507" s="352"/>
      <c r="DF507" s="44"/>
      <c r="DG507" s="44"/>
      <c r="DH507" s="44"/>
      <c r="DM507" s="352"/>
      <c r="DO507" s="44"/>
      <c r="DP507" s="44"/>
      <c r="DQ507" s="44"/>
      <c r="DV507" s="352"/>
      <c r="DX507" s="44"/>
      <c r="DY507" s="44"/>
      <c r="DZ507" s="44"/>
      <c r="EE507" s="352"/>
      <c r="EG507" s="44"/>
      <c r="EH507" s="44"/>
      <c r="EI507" s="44"/>
      <c r="EN507" s="352"/>
      <c r="EP507" s="44"/>
      <c r="EQ507" s="44"/>
      <c r="ER507" s="44"/>
      <c r="EW507" s="352"/>
      <c r="EY507" s="44"/>
      <c r="EZ507" s="44"/>
      <c r="FA507" s="44"/>
      <c r="FF507" s="352"/>
      <c r="FH507" s="44"/>
      <c r="FI507" s="44"/>
      <c r="FJ507" s="44"/>
      <c r="FO507" s="352"/>
      <c r="FQ507" s="44"/>
      <c r="FR507" s="44"/>
      <c r="FS507" s="44"/>
      <c r="FX507" s="352"/>
      <c r="FZ507" s="44"/>
      <c r="GA507" s="44"/>
      <c r="GB507" s="44"/>
      <c r="GG507" s="352"/>
      <c r="GI507" s="44"/>
      <c r="GJ507" s="44"/>
      <c r="GK507" s="44"/>
      <c r="GP507" s="352"/>
      <c r="GR507" s="44"/>
      <c r="GS507" s="44"/>
      <c r="GT507" s="44"/>
      <c r="GY507" s="352"/>
      <c r="HA507" s="44"/>
      <c r="HB507" s="44"/>
      <c r="HC507" s="44"/>
      <c r="HH507" s="352"/>
      <c r="HJ507" s="44"/>
      <c r="HK507" s="44"/>
      <c r="HL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  <c r="RS507" s="353"/>
    </row>
    <row r="508" spans="1:810" s="74" customFormat="1" ht="15">
      <c r="A508" s="325" t="s">
        <v>908</v>
      </c>
      <c r="B508" s="450"/>
      <c r="C508" s="351"/>
      <c r="D508" s="74" t="s">
        <v>130</v>
      </c>
      <c r="E508" s="44"/>
      <c r="F508" s="437">
        <f t="shared" si="6"/>
        <v>0</v>
      </c>
      <c r="G508" s="478"/>
      <c r="H508" s="478"/>
      <c r="I508" s="138"/>
      <c r="J508" s="420"/>
      <c r="K508" s="138"/>
      <c r="L508" s="458"/>
      <c r="M508" s="450"/>
      <c r="N508" s="44"/>
      <c r="R508" s="352"/>
      <c r="T508" s="44"/>
      <c r="U508" s="44"/>
      <c r="V508" s="44"/>
      <c r="AA508" s="352"/>
      <c r="AC508" s="44"/>
      <c r="AD508" s="44"/>
      <c r="AE508" s="44"/>
      <c r="AJ508" s="352"/>
      <c r="AL508" s="44"/>
      <c r="AM508" s="44"/>
      <c r="AN508" s="44"/>
      <c r="AS508" s="352"/>
      <c r="AU508" s="44"/>
      <c r="AV508" s="44"/>
      <c r="AW508" s="44"/>
      <c r="BB508" s="352"/>
      <c r="BD508" s="44"/>
      <c r="BE508" s="44"/>
      <c r="BF508" s="44"/>
      <c r="BK508" s="352"/>
      <c r="BM508" s="44"/>
      <c r="BN508" s="44"/>
      <c r="BO508" s="44"/>
      <c r="BT508" s="352"/>
      <c r="BV508" s="44"/>
      <c r="BW508" s="44"/>
      <c r="BX508" s="44"/>
      <c r="CC508" s="352"/>
      <c r="CE508" s="44"/>
      <c r="CF508" s="44"/>
      <c r="CG508" s="44"/>
      <c r="CL508" s="352"/>
      <c r="CN508" s="44"/>
      <c r="CO508" s="44"/>
      <c r="CP508" s="44"/>
      <c r="CU508" s="352"/>
      <c r="CW508" s="44"/>
      <c r="CX508" s="44"/>
      <c r="CY508" s="44"/>
      <c r="DD508" s="352"/>
      <c r="DF508" s="44"/>
      <c r="DG508" s="44"/>
      <c r="DH508" s="44"/>
      <c r="DM508" s="352"/>
      <c r="DO508" s="44"/>
      <c r="DP508" s="44"/>
      <c r="DQ508" s="44"/>
      <c r="DV508" s="352"/>
      <c r="DX508" s="44"/>
      <c r="DY508" s="44"/>
      <c r="DZ508" s="44"/>
      <c r="EE508" s="352"/>
      <c r="EG508" s="44"/>
      <c r="EH508" s="44"/>
      <c r="EI508" s="44"/>
      <c r="EN508" s="352"/>
      <c r="EP508" s="44"/>
      <c r="EQ508" s="44"/>
      <c r="ER508" s="44"/>
      <c r="EW508" s="352"/>
      <c r="EY508" s="44"/>
      <c r="EZ508" s="44"/>
      <c r="FA508" s="44"/>
      <c r="FF508" s="352"/>
      <c r="FH508" s="44"/>
      <c r="FI508" s="44"/>
      <c r="FJ508" s="44"/>
      <c r="FO508" s="352"/>
      <c r="FQ508" s="44"/>
      <c r="FR508" s="44"/>
      <c r="FS508" s="44"/>
      <c r="FX508" s="352"/>
      <c r="FZ508" s="44"/>
      <c r="GA508" s="44"/>
      <c r="GB508" s="44"/>
      <c r="GG508" s="352"/>
      <c r="GI508" s="44"/>
      <c r="GJ508" s="44"/>
      <c r="GK508" s="44"/>
      <c r="GP508" s="352"/>
      <c r="GR508" s="44"/>
      <c r="GS508" s="44"/>
      <c r="GT508" s="44"/>
      <c r="GY508" s="352"/>
      <c r="HA508" s="44"/>
      <c r="HB508" s="44"/>
      <c r="HC508" s="44"/>
      <c r="HH508" s="352"/>
      <c r="HJ508" s="44"/>
      <c r="HK508" s="44"/>
      <c r="HL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  <c r="RS508" s="353"/>
    </row>
    <row r="509" spans="1:810" s="74" customFormat="1" ht="15">
      <c r="A509" s="325" t="s">
        <v>1749</v>
      </c>
      <c r="B509" s="450"/>
      <c r="C509" s="351"/>
      <c r="D509" s="74" t="s">
        <v>130</v>
      </c>
      <c r="E509" s="44"/>
      <c r="F509" s="437">
        <f t="shared" si="6"/>
        <v>0</v>
      </c>
      <c r="G509" s="478"/>
      <c r="H509" s="478"/>
      <c r="I509" s="138"/>
      <c r="J509" s="420"/>
      <c r="K509" s="138"/>
      <c r="L509" s="458"/>
      <c r="M509" s="44"/>
      <c r="N509" s="44"/>
      <c r="R509" s="352"/>
      <c r="T509" s="44"/>
      <c r="U509" s="44"/>
      <c r="V509" s="44"/>
      <c r="AA509" s="352"/>
      <c r="AC509" s="44"/>
      <c r="AD509" s="44"/>
      <c r="AE509" s="44"/>
      <c r="AJ509" s="352"/>
      <c r="AL509" s="44"/>
      <c r="AM509" s="44"/>
      <c r="AN509" s="44"/>
      <c r="AS509" s="352"/>
      <c r="AU509" s="44"/>
      <c r="AV509" s="44"/>
      <c r="AW509" s="44"/>
      <c r="BB509" s="352"/>
      <c r="BD509" s="44"/>
      <c r="BE509" s="44"/>
      <c r="BF509" s="44"/>
      <c r="BK509" s="352"/>
      <c r="BM509" s="44"/>
      <c r="BN509" s="44"/>
      <c r="BO509" s="44"/>
      <c r="BT509" s="352"/>
      <c r="BV509" s="44"/>
      <c r="BW509" s="44"/>
      <c r="BX509" s="44"/>
      <c r="CC509" s="352"/>
      <c r="CE509" s="44"/>
      <c r="CF509" s="44"/>
      <c r="CG509" s="44"/>
      <c r="CL509" s="352"/>
      <c r="CN509" s="44"/>
      <c r="CO509" s="44"/>
      <c r="CP509" s="44"/>
      <c r="CU509" s="352"/>
      <c r="CW509" s="44"/>
      <c r="CX509" s="44"/>
      <c r="CY509" s="44"/>
      <c r="DD509" s="352"/>
      <c r="DF509" s="44"/>
      <c r="DG509" s="44"/>
      <c r="DH509" s="44"/>
      <c r="DM509" s="352"/>
      <c r="DO509" s="44"/>
      <c r="DP509" s="44"/>
      <c r="DQ509" s="44"/>
      <c r="DV509" s="352"/>
      <c r="DX509" s="44"/>
      <c r="DY509" s="44"/>
      <c r="DZ509" s="44"/>
      <c r="EE509" s="352"/>
      <c r="EG509" s="44"/>
      <c r="EH509" s="44"/>
      <c r="EI509" s="44"/>
      <c r="EN509" s="352"/>
      <c r="EP509" s="44"/>
      <c r="EQ509" s="44"/>
      <c r="ER509" s="44"/>
      <c r="EW509" s="352"/>
      <c r="EY509" s="44"/>
      <c r="EZ509" s="44"/>
      <c r="FA509" s="44"/>
      <c r="FF509" s="352"/>
      <c r="FH509" s="44"/>
      <c r="FI509" s="44"/>
      <c r="FJ509" s="44"/>
      <c r="FO509" s="352"/>
      <c r="FQ509" s="44"/>
      <c r="FR509" s="44"/>
      <c r="FS509" s="44"/>
      <c r="FX509" s="352"/>
      <c r="FZ509" s="44"/>
      <c r="GA509" s="44"/>
      <c r="GB509" s="44"/>
      <c r="GG509" s="352"/>
      <c r="GI509" s="44"/>
      <c r="GJ509" s="44"/>
      <c r="GK509" s="44"/>
      <c r="GP509" s="352"/>
      <c r="GR509" s="44"/>
      <c r="GS509" s="44"/>
      <c r="GT509" s="44"/>
      <c r="GY509" s="352"/>
      <c r="HA509" s="44"/>
      <c r="HB509" s="44"/>
      <c r="HC509" s="44"/>
      <c r="HH509" s="352"/>
      <c r="HJ509" s="44"/>
      <c r="HK509" s="44"/>
      <c r="HL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  <c r="RS509" s="353"/>
    </row>
    <row r="510" spans="1:810" s="74" customFormat="1" ht="15">
      <c r="A510" s="325" t="s">
        <v>458</v>
      </c>
      <c r="B510" s="351"/>
      <c r="C510" s="351"/>
      <c r="D510" s="74" t="s">
        <v>140</v>
      </c>
      <c r="E510" s="44"/>
      <c r="F510" s="437">
        <f t="shared" si="6"/>
        <v>433</v>
      </c>
      <c r="G510" s="541">
        <v>96</v>
      </c>
      <c r="H510" s="541">
        <v>177</v>
      </c>
      <c r="I510" s="138">
        <v>55</v>
      </c>
      <c r="J510" s="420">
        <v>39</v>
      </c>
      <c r="K510" s="138">
        <v>66</v>
      </c>
      <c r="L510" s="458"/>
      <c r="N510" s="44"/>
      <c r="R510" s="352"/>
      <c r="T510" s="44"/>
      <c r="U510" s="44"/>
      <c r="V510" s="44"/>
      <c r="AA510" s="352"/>
      <c r="AC510" s="44"/>
      <c r="AD510" s="44"/>
      <c r="AE510" s="44"/>
      <c r="AJ510" s="352"/>
      <c r="AL510" s="44"/>
      <c r="AM510" s="44"/>
      <c r="AN510" s="44"/>
      <c r="AS510" s="352"/>
      <c r="AU510" s="44"/>
      <c r="AV510" s="44"/>
      <c r="AW510" s="44"/>
      <c r="BB510" s="352"/>
      <c r="BD510" s="44"/>
      <c r="BE510" s="44"/>
      <c r="BF510" s="44"/>
      <c r="BK510" s="352"/>
      <c r="BM510" s="44"/>
      <c r="BN510" s="44"/>
      <c r="BO510" s="44"/>
      <c r="BT510" s="352"/>
      <c r="BV510" s="44"/>
      <c r="BW510" s="44"/>
      <c r="BX510" s="44"/>
      <c r="CC510" s="352"/>
      <c r="CE510" s="44"/>
      <c r="CF510" s="44"/>
      <c r="CG510" s="44"/>
      <c r="CL510" s="352"/>
      <c r="CN510" s="44"/>
      <c r="CO510" s="44"/>
      <c r="CP510" s="44"/>
      <c r="CU510" s="352"/>
      <c r="CW510" s="44"/>
      <c r="CX510" s="44"/>
      <c r="CY510" s="44"/>
      <c r="DD510" s="352"/>
      <c r="DF510" s="44"/>
      <c r="DG510" s="44"/>
      <c r="DH510" s="44"/>
      <c r="DM510" s="352"/>
      <c r="DO510" s="44"/>
      <c r="DP510" s="44"/>
      <c r="DQ510" s="44"/>
      <c r="DV510" s="352"/>
      <c r="DX510" s="44"/>
      <c r="DY510" s="44"/>
      <c r="DZ510" s="44"/>
      <c r="EE510" s="352"/>
      <c r="EG510" s="44"/>
      <c r="EH510" s="44"/>
      <c r="EI510" s="44"/>
      <c r="EN510" s="352"/>
      <c r="EP510" s="44"/>
      <c r="EQ510" s="44"/>
      <c r="ER510" s="44"/>
      <c r="EW510" s="352"/>
      <c r="EY510" s="44"/>
      <c r="EZ510" s="44"/>
      <c r="FA510" s="44"/>
      <c r="FF510" s="352"/>
      <c r="FH510" s="44"/>
      <c r="FI510" s="44"/>
      <c r="FJ510" s="44"/>
      <c r="FO510" s="352"/>
      <c r="FQ510" s="44"/>
      <c r="FR510" s="44"/>
      <c r="FS510" s="44"/>
      <c r="FX510" s="352"/>
      <c r="FZ510" s="44"/>
      <c r="GA510" s="44"/>
      <c r="GB510" s="44"/>
      <c r="GG510" s="352"/>
      <c r="GI510" s="44"/>
      <c r="GJ510" s="44"/>
      <c r="GK510" s="44"/>
      <c r="GP510" s="352"/>
      <c r="GR510" s="44"/>
      <c r="GS510" s="44"/>
      <c r="GT510" s="44"/>
      <c r="GY510" s="352"/>
      <c r="HA510" s="44"/>
      <c r="HB510" s="44"/>
      <c r="HC510" s="44"/>
      <c r="HH510" s="352"/>
      <c r="HJ510" s="44"/>
      <c r="HK510" s="44"/>
      <c r="HL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  <c r="RS510" s="353"/>
    </row>
    <row r="511" spans="1:810" s="74" customFormat="1" ht="15">
      <c r="A511" s="325" t="s">
        <v>1974</v>
      </c>
      <c r="B511" s="450"/>
      <c r="C511" s="351"/>
      <c r="D511" s="74" t="s">
        <v>130</v>
      </c>
      <c r="E511" s="44"/>
      <c r="F511" s="437">
        <f t="shared" si="6"/>
        <v>0</v>
      </c>
      <c r="G511" s="478"/>
      <c r="H511" s="478"/>
      <c r="I511" s="138"/>
      <c r="J511" s="420"/>
      <c r="K511" s="138"/>
      <c r="L511" s="458"/>
      <c r="M511" s="450"/>
      <c r="N511" s="44"/>
      <c r="R511" s="352"/>
      <c r="T511" s="44"/>
      <c r="U511" s="44"/>
      <c r="V511" s="44"/>
      <c r="AA511" s="352"/>
      <c r="AC511" s="44"/>
      <c r="AD511" s="44"/>
      <c r="AE511" s="44"/>
      <c r="AJ511" s="352"/>
      <c r="AL511" s="44"/>
      <c r="AM511" s="44"/>
      <c r="AN511" s="44"/>
      <c r="AS511" s="352"/>
      <c r="AU511" s="44"/>
      <c r="AV511" s="44"/>
      <c r="AW511" s="44"/>
      <c r="BB511" s="352"/>
      <c r="BD511" s="44"/>
      <c r="BE511" s="44"/>
      <c r="BF511" s="44"/>
      <c r="BK511" s="352"/>
      <c r="BM511" s="44"/>
      <c r="BN511" s="44"/>
      <c r="BO511" s="44"/>
      <c r="BT511" s="352"/>
      <c r="BV511" s="44"/>
      <c r="BW511" s="44"/>
      <c r="BX511" s="44"/>
      <c r="CC511" s="352"/>
      <c r="CE511" s="44"/>
      <c r="CF511" s="44"/>
      <c r="CG511" s="44"/>
      <c r="CL511" s="352"/>
      <c r="CN511" s="44"/>
      <c r="CO511" s="44"/>
      <c r="CP511" s="44"/>
      <c r="CU511" s="352"/>
      <c r="CW511" s="44"/>
      <c r="CX511" s="44"/>
      <c r="CY511" s="44"/>
      <c r="DD511" s="352"/>
      <c r="DF511" s="44"/>
      <c r="DG511" s="44"/>
      <c r="DH511" s="44"/>
      <c r="DM511" s="352"/>
      <c r="DO511" s="44"/>
      <c r="DP511" s="44"/>
      <c r="DQ511" s="44"/>
      <c r="DV511" s="352"/>
      <c r="DX511" s="44"/>
      <c r="DY511" s="44"/>
      <c r="DZ511" s="44"/>
      <c r="EE511" s="352"/>
      <c r="EG511" s="44"/>
      <c r="EH511" s="44"/>
      <c r="EI511" s="44"/>
      <c r="EN511" s="352"/>
      <c r="EP511" s="44"/>
      <c r="EQ511" s="44"/>
      <c r="ER511" s="44"/>
      <c r="EW511" s="352"/>
      <c r="EY511" s="44"/>
      <c r="EZ511" s="44"/>
      <c r="FA511" s="44"/>
      <c r="FF511" s="352"/>
      <c r="FH511" s="44"/>
      <c r="FI511" s="44"/>
      <c r="FJ511" s="44"/>
      <c r="FO511" s="352"/>
      <c r="FQ511" s="44"/>
      <c r="FR511" s="44"/>
      <c r="FS511" s="44"/>
      <c r="FX511" s="352"/>
      <c r="FZ511" s="44"/>
      <c r="GA511" s="44"/>
      <c r="GB511" s="44"/>
      <c r="GG511" s="352"/>
      <c r="GI511" s="44"/>
      <c r="GJ511" s="44"/>
      <c r="GK511" s="44"/>
      <c r="GP511" s="352"/>
      <c r="GR511" s="44"/>
      <c r="GS511" s="44"/>
      <c r="GT511" s="44"/>
      <c r="GY511" s="352"/>
      <c r="HA511" s="44"/>
      <c r="HB511" s="44"/>
      <c r="HC511" s="44"/>
      <c r="HH511" s="352"/>
      <c r="HJ511" s="44"/>
      <c r="HK511" s="44"/>
      <c r="HL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  <c r="RS511" s="353"/>
    </row>
    <row r="512" spans="1:810" s="74" customFormat="1" ht="15">
      <c r="A512" s="325" t="s">
        <v>1862</v>
      </c>
      <c r="B512" s="450"/>
      <c r="C512" s="351"/>
      <c r="D512" s="74" t="s">
        <v>130</v>
      </c>
      <c r="E512" s="44"/>
      <c r="F512" s="437">
        <f t="shared" si="6"/>
        <v>0</v>
      </c>
      <c r="G512" s="478"/>
      <c r="H512" s="478"/>
      <c r="I512" s="138"/>
      <c r="J512" s="420"/>
      <c r="K512" s="138"/>
      <c r="L512" s="450"/>
      <c r="M512" s="450"/>
      <c r="N512" s="44"/>
      <c r="R512" s="352"/>
      <c r="T512" s="44"/>
      <c r="U512" s="44"/>
      <c r="V512" s="44"/>
      <c r="AA512" s="352"/>
      <c r="AC512" s="44"/>
      <c r="AD512" s="44"/>
      <c r="AE512" s="44"/>
      <c r="AJ512" s="352"/>
      <c r="AL512" s="44"/>
      <c r="AM512" s="44"/>
      <c r="AN512" s="44"/>
      <c r="AS512" s="352"/>
      <c r="AU512" s="44"/>
      <c r="AV512" s="44"/>
      <c r="AW512" s="44"/>
      <c r="BB512" s="352"/>
      <c r="BD512" s="44"/>
      <c r="BE512" s="44"/>
      <c r="BF512" s="44"/>
      <c r="BK512" s="352"/>
      <c r="BM512" s="44"/>
      <c r="BN512" s="44"/>
      <c r="BO512" s="44"/>
      <c r="BT512" s="352"/>
      <c r="BV512" s="44"/>
      <c r="BW512" s="44"/>
      <c r="BX512" s="44"/>
      <c r="CC512" s="352"/>
      <c r="CE512" s="44"/>
      <c r="CF512" s="44"/>
      <c r="CG512" s="44"/>
      <c r="CL512" s="352"/>
      <c r="CN512" s="44"/>
      <c r="CO512" s="44"/>
      <c r="CP512" s="44"/>
      <c r="CU512" s="352"/>
      <c r="CW512" s="44"/>
      <c r="CX512" s="44"/>
      <c r="CY512" s="44"/>
      <c r="DD512" s="352"/>
      <c r="DF512" s="44"/>
      <c r="DG512" s="44"/>
      <c r="DH512" s="44"/>
      <c r="DM512" s="352"/>
      <c r="DO512" s="44"/>
      <c r="DP512" s="44"/>
      <c r="DQ512" s="44"/>
      <c r="DV512" s="352"/>
      <c r="DX512" s="44"/>
      <c r="DY512" s="44"/>
      <c r="DZ512" s="44"/>
      <c r="EE512" s="352"/>
      <c r="EG512" s="44"/>
      <c r="EH512" s="44"/>
      <c r="EI512" s="44"/>
      <c r="EN512" s="352"/>
      <c r="EP512" s="44"/>
      <c r="EQ512" s="44"/>
      <c r="ER512" s="44"/>
      <c r="EW512" s="352"/>
      <c r="EY512" s="44"/>
      <c r="EZ512" s="44"/>
      <c r="FA512" s="44"/>
      <c r="FF512" s="352"/>
      <c r="FH512" s="44"/>
      <c r="FI512" s="44"/>
      <c r="FJ512" s="44"/>
      <c r="FO512" s="352"/>
      <c r="FQ512" s="44"/>
      <c r="FR512" s="44"/>
      <c r="FS512" s="44"/>
      <c r="FX512" s="352"/>
      <c r="FZ512" s="44"/>
      <c r="GA512" s="44"/>
      <c r="GB512" s="44"/>
      <c r="GG512" s="352"/>
      <c r="GI512" s="44"/>
      <c r="GJ512" s="44"/>
      <c r="GK512" s="44"/>
      <c r="GP512" s="352"/>
      <c r="GR512" s="44"/>
      <c r="GS512" s="44"/>
      <c r="GT512" s="44"/>
      <c r="GY512" s="352"/>
      <c r="HA512" s="44"/>
      <c r="HB512" s="44"/>
      <c r="HC512" s="44"/>
      <c r="HH512" s="352"/>
      <c r="HJ512" s="44"/>
      <c r="HK512" s="44"/>
      <c r="HL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  <c r="RS512" s="353"/>
    </row>
    <row r="513" spans="1:487" s="74" customFormat="1" ht="15">
      <c r="A513" s="325" t="s">
        <v>1802</v>
      </c>
      <c r="B513" s="351"/>
      <c r="C513" s="351"/>
      <c r="D513" s="74" t="s">
        <v>131</v>
      </c>
      <c r="E513" s="44"/>
      <c r="F513" s="437">
        <f t="shared" si="6"/>
        <v>9</v>
      </c>
      <c r="G513" s="478"/>
      <c r="H513" s="478"/>
      <c r="I513" s="138">
        <v>9</v>
      </c>
      <c r="J513" s="420"/>
      <c r="K513" s="138"/>
      <c r="L513" s="450"/>
      <c r="M513" s="44"/>
      <c r="N513" s="44"/>
      <c r="R513" s="352"/>
      <c r="T513" s="44"/>
      <c r="U513" s="44"/>
      <c r="V513" s="44"/>
      <c r="AA513" s="352"/>
      <c r="AC513" s="44"/>
      <c r="AD513" s="44"/>
      <c r="AE513" s="44"/>
      <c r="AJ513" s="352"/>
      <c r="AL513" s="44"/>
      <c r="AM513" s="44"/>
      <c r="AN513" s="44"/>
      <c r="AS513" s="352"/>
      <c r="AU513" s="44"/>
      <c r="AV513" s="44"/>
      <c r="AW513" s="44"/>
      <c r="BB513" s="352"/>
      <c r="BD513" s="44"/>
      <c r="BE513" s="44"/>
      <c r="BF513" s="44"/>
      <c r="BK513" s="352"/>
      <c r="BM513" s="44"/>
      <c r="BN513" s="44"/>
      <c r="BO513" s="44"/>
      <c r="BT513" s="352"/>
      <c r="BV513" s="44"/>
      <c r="BW513" s="44"/>
      <c r="BX513" s="44"/>
      <c r="CC513" s="352"/>
      <c r="CE513" s="44"/>
      <c r="CF513" s="44"/>
      <c r="CG513" s="44"/>
      <c r="CL513" s="352"/>
      <c r="CN513" s="44"/>
      <c r="CO513" s="44"/>
      <c r="CP513" s="44"/>
      <c r="CU513" s="352"/>
      <c r="CW513" s="44"/>
      <c r="CX513" s="44"/>
      <c r="CY513" s="44"/>
      <c r="DD513" s="352"/>
      <c r="DF513" s="44"/>
      <c r="DG513" s="44"/>
      <c r="DH513" s="44"/>
      <c r="DM513" s="352"/>
      <c r="DO513" s="44"/>
      <c r="DP513" s="44"/>
      <c r="DQ513" s="44"/>
      <c r="DV513" s="352"/>
      <c r="DX513" s="44"/>
      <c r="DY513" s="44"/>
      <c r="DZ513" s="44"/>
      <c r="EE513" s="352"/>
      <c r="EG513" s="44"/>
      <c r="EH513" s="44"/>
      <c r="EI513" s="44"/>
      <c r="EN513" s="352"/>
      <c r="EP513" s="44"/>
      <c r="EQ513" s="44"/>
      <c r="ER513" s="44"/>
      <c r="EW513" s="352"/>
      <c r="EY513" s="44"/>
      <c r="EZ513" s="44"/>
      <c r="FA513" s="44"/>
      <c r="FF513" s="352"/>
      <c r="FH513" s="44"/>
      <c r="FI513" s="44"/>
      <c r="FJ513" s="44"/>
      <c r="FO513" s="352"/>
      <c r="FQ513" s="44"/>
      <c r="FR513" s="44"/>
      <c r="FS513" s="44"/>
      <c r="FX513" s="352"/>
      <c r="FZ513" s="44"/>
      <c r="GA513" s="44"/>
      <c r="GB513" s="44"/>
      <c r="GG513" s="352"/>
      <c r="GI513" s="44"/>
      <c r="GJ513" s="44"/>
      <c r="GK513" s="44"/>
      <c r="GP513" s="352"/>
      <c r="GR513" s="44"/>
      <c r="GS513" s="44"/>
      <c r="GT513" s="44"/>
      <c r="GY513" s="352"/>
      <c r="HA513" s="44"/>
      <c r="HB513" s="44"/>
      <c r="HC513" s="44"/>
      <c r="HH513" s="352"/>
      <c r="HJ513" s="44"/>
      <c r="HK513" s="44"/>
      <c r="HL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  <c r="RS513" s="353"/>
    </row>
    <row r="514" spans="1:487" s="74" customFormat="1" ht="15">
      <c r="A514" s="325" t="s">
        <v>1704</v>
      </c>
      <c r="B514" s="351"/>
      <c r="C514" s="351"/>
      <c r="D514" s="74" t="s">
        <v>138</v>
      </c>
      <c r="E514" s="44"/>
      <c r="F514" s="437">
        <f t="shared" si="6"/>
        <v>94</v>
      </c>
      <c r="G514" s="478"/>
      <c r="H514" s="478"/>
      <c r="I514" s="138"/>
      <c r="J514" s="420"/>
      <c r="K514" s="138">
        <v>94</v>
      </c>
      <c r="L514" s="44"/>
      <c r="M514" s="450"/>
      <c r="N514" s="44"/>
      <c r="R514" s="352"/>
      <c r="T514" s="44"/>
      <c r="U514" s="44"/>
      <c r="V514" s="44"/>
      <c r="AA514" s="352"/>
      <c r="AC514" s="44"/>
      <c r="AD514" s="44"/>
      <c r="AE514" s="44"/>
      <c r="AJ514" s="352"/>
      <c r="AL514" s="44"/>
      <c r="AM514" s="44"/>
      <c r="AN514" s="44"/>
      <c r="AS514" s="352"/>
      <c r="AU514" s="44"/>
      <c r="AV514" s="44"/>
      <c r="AW514" s="44"/>
      <c r="BB514" s="352"/>
      <c r="BD514" s="44"/>
      <c r="BE514" s="44"/>
      <c r="BF514" s="44"/>
      <c r="BK514" s="352"/>
      <c r="BM514" s="44"/>
      <c r="BN514" s="44"/>
      <c r="BO514" s="44"/>
      <c r="BT514" s="352"/>
      <c r="BV514" s="44"/>
      <c r="BW514" s="44"/>
      <c r="BX514" s="44"/>
      <c r="CC514" s="352"/>
      <c r="CE514" s="44"/>
      <c r="CF514" s="44"/>
      <c r="CG514" s="44"/>
      <c r="CL514" s="352"/>
      <c r="CN514" s="44"/>
      <c r="CO514" s="44"/>
      <c r="CP514" s="44"/>
      <c r="CU514" s="352"/>
      <c r="CW514" s="44"/>
      <c r="CX514" s="44"/>
      <c r="CY514" s="44"/>
      <c r="DD514" s="352"/>
      <c r="DF514" s="44"/>
      <c r="DG514" s="44"/>
      <c r="DH514" s="44"/>
      <c r="DM514" s="352"/>
      <c r="DO514" s="44"/>
      <c r="DP514" s="44"/>
      <c r="DQ514" s="44"/>
      <c r="DV514" s="352"/>
      <c r="DX514" s="44"/>
      <c r="DY514" s="44"/>
      <c r="DZ514" s="44"/>
      <c r="EE514" s="352"/>
      <c r="EG514" s="44"/>
      <c r="EH514" s="44"/>
      <c r="EI514" s="44"/>
      <c r="EN514" s="352"/>
      <c r="EP514" s="44"/>
      <c r="EQ514" s="44"/>
      <c r="ER514" s="44"/>
      <c r="EW514" s="352"/>
      <c r="EY514" s="44"/>
      <c r="EZ514" s="44"/>
      <c r="FA514" s="44"/>
      <c r="FF514" s="352"/>
      <c r="FH514" s="44"/>
      <c r="FI514" s="44"/>
      <c r="FJ514" s="44"/>
      <c r="FO514" s="352"/>
      <c r="FQ514" s="44"/>
      <c r="FR514" s="44"/>
      <c r="FS514" s="44"/>
      <c r="FX514" s="352"/>
      <c r="FZ514" s="44"/>
      <c r="GA514" s="44"/>
      <c r="GB514" s="44"/>
      <c r="GG514" s="352"/>
      <c r="GI514" s="44"/>
      <c r="GJ514" s="44"/>
      <c r="GK514" s="44"/>
      <c r="GP514" s="352"/>
      <c r="GR514" s="44"/>
      <c r="GS514" s="44"/>
      <c r="GT514" s="44"/>
      <c r="GY514" s="352"/>
      <c r="HA514" s="44"/>
      <c r="HB514" s="44"/>
      <c r="HC514" s="44"/>
      <c r="HH514" s="352"/>
      <c r="HJ514" s="44"/>
      <c r="HK514" s="44"/>
      <c r="HL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  <c r="RS514" s="353"/>
    </row>
    <row r="515" spans="1:487" s="74" customFormat="1" ht="15">
      <c r="A515" s="325" t="s">
        <v>1992</v>
      </c>
      <c r="B515" s="450"/>
      <c r="C515" s="351"/>
      <c r="D515" s="74" t="s">
        <v>130</v>
      </c>
      <c r="E515" s="44"/>
      <c r="F515" s="437">
        <f t="shared" si="6"/>
        <v>0</v>
      </c>
      <c r="G515" s="478"/>
      <c r="H515" s="478"/>
      <c r="I515" s="138"/>
      <c r="J515" s="420"/>
      <c r="K515" s="138"/>
      <c r="L515" s="458"/>
      <c r="M515" s="450"/>
      <c r="N515" s="44"/>
      <c r="R515" s="352"/>
      <c r="T515" s="44"/>
      <c r="U515" s="44"/>
      <c r="V515" s="44"/>
      <c r="AA515" s="352"/>
      <c r="AC515" s="44"/>
      <c r="AD515" s="44"/>
      <c r="AE515" s="44"/>
      <c r="AJ515" s="352"/>
      <c r="AL515" s="44"/>
      <c r="AM515" s="44"/>
      <c r="AN515" s="44"/>
      <c r="AS515" s="352"/>
      <c r="AU515" s="44"/>
      <c r="AV515" s="44"/>
      <c r="AW515" s="44"/>
      <c r="BB515" s="352"/>
      <c r="BD515" s="44"/>
      <c r="BE515" s="44"/>
      <c r="BF515" s="44"/>
      <c r="BK515" s="352"/>
      <c r="BM515" s="44"/>
      <c r="BN515" s="44"/>
      <c r="BO515" s="44"/>
      <c r="BT515" s="352"/>
      <c r="BV515" s="44"/>
      <c r="BW515" s="44"/>
      <c r="BX515" s="44"/>
      <c r="CC515" s="352"/>
      <c r="CE515" s="44"/>
      <c r="CF515" s="44"/>
      <c r="CG515" s="44"/>
      <c r="CL515" s="352"/>
      <c r="CN515" s="44"/>
      <c r="CO515" s="44"/>
      <c r="CP515" s="44"/>
      <c r="CU515" s="352"/>
      <c r="CW515" s="44"/>
      <c r="CX515" s="44"/>
      <c r="CY515" s="44"/>
      <c r="DD515" s="352"/>
      <c r="DF515" s="44"/>
      <c r="DG515" s="44"/>
      <c r="DH515" s="44"/>
      <c r="DM515" s="352"/>
      <c r="DO515" s="44"/>
      <c r="DP515" s="44"/>
      <c r="DQ515" s="44"/>
      <c r="DV515" s="352"/>
      <c r="DX515" s="44"/>
      <c r="DY515" s="44"/>
      <c r="DZ515" s="44"/>
      <c r="EE515" s="352"/>
      <c r="EG515" s="44"/>
      <c r="EH515" s="44"/>
      <c r="EI515" s="44"/>
      <c r="EN515" s="352"/>
      <c r="EP515" s="44"/>
      <c r="EQ515" s="44"/>
      <c r="ER515" s="44"/>
      <c r="EW515" s="352"/>
      <c r="EY515" s="44"/>
      <c r="EZ515" s="44"/>
      <c r="FA515" s="44"/>
      <c r="FF515" s="352"/>
      <c r="FH515" s="44"/>
      <c r="FI515" s="44"/>
      <c r="FJ515" s="44"/>
      <c r="FO515" s="352"/>
      <c r="FQ515" s="44"/>
      <c r="FR515" s="44"/>
      <c r="FS515" s="44"/>
      <c r="FX515" s="352"/>
      <c r="FZ515" s="44"/>
      <c r="GA515" s="44"/>
      <c r="GB515" s="44"/>
      <c r="GG515" s="352"/>
      <c r="GI515" s="44"/>
      <c r="GJ515" s="44"/>
      <c r="GK515" s="44"/>
      <c r="GP515" s="352"/>
      <c r="GR515" s="44"/>
      <c r="GS515" s="44"/>
      <c r="GT515" s="44"/>
      <c r="GY515" s="352"/>
      <c r="HA515" s="44"/>
      <c r="HB515" s="44"/>
      <c r="HC515" s="44"/>
      <c r="HH515" s="352"/>
      <c r="HJ515" s="44"/>
      <c r="HK515" s="44"/>
      <c r="HL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  <c r="RS515" s="353"/>
    </row>
    <row r="516" spans="1:487" s="74" customFormat="1" ht="15">
      <c r="A516" s="325" t="s">
        <v>1755</v>
      </c>
      <c r="B516" s="450"/>
      <c r="C516" s="351"/>
      <c r="D516" s="74" t="s">
        <v>130</v>
      </c>
      <c r="E516" s="44"/>
      <c r="F516" s="437">
        <f t="shared" si="6"/>
        <v>0</v>
      </c>
      <c r="G516" s="478"/>
      <c r="H516" s="478"/>
      <c r="I516" s="138"/>
      <c r="J516" s="420"/>
      <c r="K516" s="138"/>
      <c r="L516" s="458"/>
      <c r="M516" s="450"/>
      <c r="N516" s="44"/>
      <c r="R516" s="352"/>
      <c r="T516" s="44"/>
      <c r="U516" s="44"/>
      <c r="V516" s="44"/>
      <c r="AA516" s="352"/>
      <c r="AC516" s="44"/>
      <c r="AD516" s="44"/>
      <c r="AE516" s="44"/>
      <c r="AJ516" s="352"/>
      <c r="AL516" s="44"/>
      <c r="AM516" s="44"/>
      <c r="AN516" s="44"/>
      <c r="AS516" s="352"/>
      <c r="AU516" s="44"/>
      <c r="AV516" s="44"/>
      <c r="AW516" s="44"/>
      <c r="BB516" s="352"/>
      <c r="BD516" s="44"/>
      <c r="BE516" s="44"/>
      <c r="BF516" s="44"/>
      <c r="BK516" s="352"/>
      <c r="BM516" s="44"/>
      <c r="BN516" s="44"/>
      <c r="BO516" s="44"/>
      <c r="BT516" s="352"/>
      <c r="BV516" s="44"/>
      <c r="BW516" s="44"/>
      <c r="BX516" s="44"/>
      <c r="CC516" s="352"/>
      <c r="CE516" s="44"/>
      <c r="CF516" s="44"/>
      <c r="CG516" s="44"/>
      <c r="CL516" s="352"/>
      <c r="CN516" s="44"/>
      <c r="CO516" s="44"/>
      <c r="CP516" s="44"/>
      <c r="CU516" s="352"/>
      <c r="CW516" s="44"/>
      <c r="CX516" s="44"/>
      <c r="CY516" s="44"/>
      <c r="DD516" s="352"/>
      <c r="DF516" s="44"/>
      <c r="DG516" s="44"/>
      <c r="DH516" s="44"/>
      <c r="DM516" s="352"/>
      <c r="DO516" s="44"/>
      <c r="DP516" s="44"/>
      <c r="DQ516" s="44"/>
      <c r="DV516" s="352"/>
      <c r="DX516" s="44"/>
      <c r="DY516" s="44"/>
      <c r="DZ516" s="44"/>
      <c r="EE516" s="352"/>
      <c r="EG516" s="44"/>
      <c r="EH516" s="44"/>
      <c r="EI516" s="44"/>
      <c r="EN516" s="352"/>
      <c r="EP516" s="44"/>
      <c r="EQ516" s="44"/>
      <c r="ER516" s="44"/>
      <c r="EW516" s="352"/>
      <c r="EY516" s="44"/>
      <c r="EZ516" s="44"/>
      <c r="FA516" s="44"/>
      <c r="FF516" s="352"/>
      <c r="FH516" s="44"/>
      <c r="FI516" s="44"/>
      <c r="FJ516" s="44"/>
      <c r="FO516" s="352"/>
      <c r="FQ516" s="44"/>
      <c r="FR516" s="44"/>
      <c r="FS516" s="44"/>
      <c r="FX516" s="352"/>
      <c r="FZ516" s="44"/>
      <c r="GA516" s="44"/>
      <c r="GB516" s="44"/>
      <c r="GG516" s="352"/>
      <c r="GI516" s="44"/>
      <c r="GJ516" s="44"/>
      <c r="GK516" s="44"/>
      <c r="GP516" s="352"/>
      <c r="GR516" s="44"/>
      <c r="GS516" s="44"/>
      <c r="GT516" s="44"/>
      <c r="GY516" s="352"/>
      <c r="HA516" s="44"/>
      <c r="HB516" s="44"/>
      <c r="HC516" s="44"/>
      <c r="HH516" s="352"/>
      <c r="HJ516" s="44"/>
      <c r="HK516" s="44"/>
      <c r="HL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  <c r="RS516" s="353"/>
    </row>
    <row r="517" spans="1:487" s="74" customFormat="1" ht="15">
      <c r="A517" s="325" t="s">
        <v>600</v>
      </c>
      <c r="B517" s="351"/>
      <c r="C517" s="351"/>
      <c r="D517" s="74" t="s">
        <v>132</v>
      </c>
      <c r="E517" s="44"/>
      <c r="F517" s="437">
        <f t="shared" si="6"/>
        <v>3</v>
      </c>
      <c r="G517" s="478"/>
      <c r="H517" s="478"/>
      <c r="I517" s="138"/>
      <c r="J517" s="420">
        <v>3</v>
      </c>
      <c r="K517" s="138"/>
      <c r="L517" s="450"/>
      <c r="M517" s="450"/>
      <c r="N517" s="44"/>
      <c r="R517" s="352"/>
      <c r="T517" s="44"/>
      <c r="U517" s="44"/>
      <c r="V517" s="44"/>
      <c r="AA517" s="352"/>
      <c r="AC517" s="44"/>
      <c r="AD517" s="44"/>
      <c r="AE517" s="44"/>
      <c r="AJ517" s="352"/>
      <c r="AL517" s="44"/>
      <c r="AM517" s="44"/>
      <c r="AN517" s="44"/>
      <c r="AS517" s="352"/>
      <c r="AU517" s="44"/>
      <c r="AV517" s="44"/>
      <c r="AW517" s="44"/>
      <c r="BB517" s="352"/>
      <c r="BD517" s="44"/>
      <c r="BE517" s="44"/>
      <c r="BF517" s="44"/>
      <c r="BK517" s="352"/>
      <c r="BM517" s="44"/>
      <c r="BN517" s="44"/>
      <c r="BO517" s="44"/>
      <c r="BT517" s="352"/>
      <c r="BV517" s="44"/>
      <c r="BW517" s="44"/>
      <c r="BX517" s="44"/>
      <c r="CC517" s="352"/>
      <c r="CE517" s="44"/>
      <c r="CF517" s="44"/>
      <c r="CG517" s="44"/>
      <c r="CL517" s="352"/>
      <c r="CN517" s="44"/>
      <c r="CO517" s="44"/>
      <c r="CP517" s="44"/>
      <c r="CU517" s="352"/>
      <c r="CW517" s="44"/>
      <c r="CX517" s="44"/>
      <c r="CY517" s="44"/>
      <c r="DD517" s="352"/>
      <c r="DF517" s="44"/>
      <c r="DG517" s="44"/>
      <c r="DH517" s="44"/>
      <c r="DM517" s="352"/>
      <c r="DO517" s="44"/>
      <c r="DP517" s="44"/>
      <c r="DQ517" s="44"/>
      <c r="DV517" s="352"/>
      <c r="DX517" s="44"/>
      <c r="DY517" s="44"/>
      <c r="DZ517" s="44"/>
      <c r="EE517" s="352"/>
      <c r="EG517" s="44"/>
      <c r="EH517" s="44"/>
      <c r="EI517" s="44"/>
      <c r="EN517" s="352"/>
      <c r="EP517" s="44"/>
      <c r="EQ517" s="44"/>
      <c r="ER517" s="44"/>
      <c r="EW517" s="352"/>
      <c r="EY517" s="44"/>
      <c r="EZ517" s="44"/>
      <c r="FA517" s="44"/>
      <c r="FF517" s="352"/>
      <c r="FH517" s="44"/>
      <c r="FI517" s="44"/>
      <c r="FJ517" s="44"/>
      <c r="FO517" s="352"/>
      <c r="FQ517" s="44"/>
      <c r="FR517" s="44"/>
      <c r="FS517" s="44"/>
      <c r="FX517" s="352"/>
      <c r="FZ517" s="44"/>
      <c r="GA517" s="44"/>
      <c r="GB517" s="44"/>
      <c r="GG517" s="352"/>
      <c r="GI517" s="44"/>
      <c r="GJ517" s="44"/>
      <c r="GK517" s="44"/>
      <c r="GP517" s="352"/>
      <c r="GR517" s="44"/>
      <c r="GS517" s="44"/>
      <c r="GT517" s="44"/>
      <c r="GY517" s="352"/>
      <c r="HA517" s="44"/>
      <c r="HB517" s="44"/>
      <c r="HC517" s="44"/>
      <c r="HH517" s="352"/>
      <c r="HJ517" s="44"/>
      <c r="HK517" s="44"/>
      <c r="HL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  <c r="RS517" s="353"/>
    </row>
    <row r="518" spans="1:487" s="74" customFormat="1" ht="15">
      <c r="A518" s="325" t="s">
        <v>1879</v>
      </c>
      <c r="B518" s="450"/>
      <c r="C518" s="351"/>
      <c r="D518" s="74" t="s">
        <v>130</v>
      </c>
      <c r="E518" s="44"/>
      <c r="F518" s="437">
        <f t="shared" si="6"/>
        <v>0</v>
      </c>
      <c r="G518" s="478"/>
      <c r="H518" s="478"/>
      <c r="I518" s="138"/>
      <c r="J518" s="420"/>
      <c r="K518" s="138"/>
      <c r="L518" s="458"/>
      <c r="M518" s="450"/>
      <c r="N518" s="44"/>
      <c r="R518" s="352"/>
      <c r="T518" s="44"/>
      <c r="U518" s="44"/>
      <c r="V518" s="44"/>
      <c r="AA518" s="352"/>
      <c r="AC518" s="44"/>
      <c r="AD518" s="44"/>
      <c r="AE518" s="44"/>
      <c r="AJ518" s="352"/>
      <c r="AL518" s="44"/>
      <c r="AM518" s="44"/>
      <c r="AN518" s="44"/>
      <c r="AS518" s="352"/>
      <c r="AU518" s="44"/>
      <c r="AV518" s="44"/>
      <c r="AW518" s="44"/>
      <c r="BB518" s="352"/>
      <c r="BD518" s="44"/>
      <c r="BE518" s="44"/>
      <c r="BF518" s="44"/>
      <c r="BK518" s="352"/>
      <c r="BM518" s="44"/>
      <c r="BN518" s="44"/>
      <c r="BO518" s="44"/>
      <c r="BT518" s="352"/>
      <c r="BV518" s="44"/>
      <c r="BW518" s="44"/>
      <c r="BX518" s="44"/>
      <c r="CC518" s="352"/>
      <c r="CE518" s="44"/>
      <c r="CF518" s="44"/>
      <c r="CG518" s="44"/>
      <c r="CL518" s="352"/>
      <c r="CN518" s="44"/>
      <c r="CO518" s="44"/>
      <c r="CP518" s="44"/>
      <c r="CU518" s="352"/>
      <c r="CW518" s="44"/>
      <c r="CX518" s="44"/>
      <c r="CY518" s="44"/>
      <c r="DD518" s="352"/>
      <c r="DF518" s="44"/>
      <c r="DG518" s="44"/>
      <c r="DH518" s="44"/>
      <c r="DM518" s="352"/>
      <c r="DO518" s="44"/>
      <c r="DP518" s="44"/>
      <c r="DQ518" s="44"/>
      <c r="DV518" s="352"/>
      <c r="DX518" s="44"/>
      <c r="DY518" s="44"/>
      <c r="DZ518" s="44"/>
      <c r="EE518" s="352"/>
      <c r="EG518" s="44"/>
      <c r="EH518" s="44"/>
      <c r="EI518" s="44"/>
      <c r="EN518" s="352"/>
      <c r="EP518" s="44"/>
      <c r="EQ518" s="44"/>
      <c r="ER518" s="44"/>
      <c r="EW518" s="352"/>
      <c r="EY518" s="44"/>
      <c r="EZ518" s="44"/>
      <c r="FA518" s="44"/>
      <c r="FF518" s="352"/>
      <c r="FH518" s="44"/>
      <c r="FI518" s="44"/>
      <c r="FJ518" s="44"/>
      <c r="FO518" s="352"/>
      <c r="FQ518" s="44"/>
      <c r="FR518" s="44"/>
      <c r="FS518" s="44"/>
      <c r="FX518" s="352"/>
      <c r="FZ518" s="44"/>
      <c r="GA518" s="44"/>
      <c r="GB518" s="44"/>
      <c r="GG518" s="352"/>
      <c r="GI518" s="44"/>
      <c r="GJ518" s="44"/>
      <c r="GK518" s="44"/>
      <c r="GP518" s="352"/>
      <c r="GR518" s="44"/>
      <c r="GS518" s="44"/>
      <c r="GT518" s="44"/>
      <c r="GY518" s="352"/>
      <c r="HA518" s="44"/>
      <c r="HB518" s="44"/>
      <c r="HC518" s="44"/>
      <c r="HH518" s="352"/>
      <c r="HJ518" s="44"/>
      <c r="HK518" s="44"/>
      <c r="HL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  <c r="RS518" s="353"/>
    </row>
    <row r="519" spans="1:487" s="74" customFormat="1" ht="15">
      <c r="A519" s="325" t="s">
        <v>432</v>
      </c>
      <c r="B519" s="351"/>
      <c r="C519" s="351"/>
      <c r="D519" s="74" t="s">
        <v>139</v>
      </c>
      <c r="E519" s="44"/>
      <c r="F519" s="437">
        <f t="shared" si="6"/>
        <v>567</v>
      </c>
      <c r="G519" s="541">
        <v>106</v>
      </c>
      <c r="H519" s="405">
        <v>255</v>
      </c>
      <c r="I519" s="138">
        <v>40</v>
      </c>
      <c r="J519" s="420">
        <v>1</v>
      </c>
      <c r="K519" s="138">
        <v>165</v>
      </c>
      <c r="L519" s="458"/>
      <c r="N519" s="44"/>
      <c r="R519" s="352"/>
      <c r="T519" s="44"/>
      <c r="U519" s="44"/>
      <c r="V519" s="44"/>
      <c r="AA519" s="352"/>
      <c r="AC519" s="44"/>
      <c r="AD519" s="44"/>
      <c r="AE519" s="44"/>
      <c r="AJ519" s="352"/>
      <c r="AL519" s="44"/>
      <c r="AM519" s="44"/>
      <c r="AN519" s="44"/>
      <c r="AS519" s="352"/>
      <c r="AU519" s="44"/>
      <c r="AV519" s="44"/>
      <c r="AW519" s="44"/>
      <c r="BB519" s="352"/>
      <c r="BD519" s="44"/>
      <c r="BE519" s="44"/>
      <c r="BF519" s="44"/>
      <c r="BK519" s="352"/>
      <c r="BM519" s="44"/>
      <c r="BN519" s="44"/>
      <c r="BO519" s="44"/>
      <c r="BT519" s="352"/>
      <c r="BV519" s="44"/>
      <c r="BW519" s="44"/>
      <c r="BX519" s="44"/>
      <c r="CC519" s="352"/>
      <c r="CE519" s="44"/>
      <c r="CF519" s="44"/>
      <c r="CG519" s="44"/>
      <c r="CL519" s="352"/>
      <c r="CN519" s="44"/>
      <c r="CO519" s="44"/>
      <c r="CP519" s="44"/>
      <c r="CU519" s="352"/>
      <c r="CW519" s="44"/>
      <c r="CX519" s="44"/>
      <c r="CY519" s="44"/>
      <c r="DD519" s="352"/>
      <c r="DF519" s="44"/>
      <c r="DG519" s="44"/>
      <c r="DH519" s="44"/>
      <c r="DM519" s="352"/>
      <c r="DO519" s="44"/>
      <c r="DP519" s="44"/>
      <c r="DQ519" s="44"/>
      <c r="DV519" s="352"/>
      <c r="DX519" s="44"/>
      <c r="DY519" s="44"/>
      <c r="DZ519" s="44"/>
      <c r="EE519" s="352"/>
      <c r="EG519" s="44"/>
      <c r="EH519" s="44"/>
      <c r="EI519" s="44"/>
      <c r="EN519" s="352"/>
      <c r="EP519" s="44"/>
      <c r="EQ519" s="44"/>
      <c r="ER519" s="44"/>
      <c r="EW519" s="352"/>
      <c r="EY519" s="44"/>
      <c r="EZ519" s="44"/>
      <c r="FA519" s="44"/>
      <c r="FF519" s="352"/>
      <c r="FH519" s="44"/>
      <c r="FI519" s="44"/>
      <c r="FJ519" s="44"/>
      <c r="FO519" s="352"/>
      <c r="FQ519" s="44"/>
      <c r="FR519" s="44"/>
      <c r="FS519" s="44"/>
      <c r="FX519" s="352"/>
      <c r="FZ519" s="44"/>
      <c r="GA519" s="44"/>
      <c r="GB519" s="44"/>
      <c r="GG519" s="352"/>
      <c r="GI519" s="44"/>
      <c r="GJ519" s="44"/>
      <c r="GK519" s="44"/>
      <c r="GP519" s="352"/>
      <c r="GR519" s="44"/>
      <c r="GS519" s="44"/>
      <c r="GT519" s="44"/>
      <c r="GY519" s="352"/>
      <c r="HA519" s="44"/>
      <c r="HB519" s="44"/>
      <c r="HC519" s="44"/>
      <c r="HH519" s="352"/>
      <c r="HJ519" s="44"/>
      <c r="HK519" s="44"/>
      <c r="HL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  <c r="RS519" s="353"/>
    </row>
    <row r="520" spans="1:487" s="74" customFormat="1" ht="15">
      <c r="A520" s="325" t="s">
        <v>1965</v>
      </c>
      <c r="B520" s="450"/>
      <c r="C520" s="351"/>
      <c r="D520" s="74" t="s">
        <v>130</v>
      </c>
      <c r="E520" s="44"/>
      <c r="F520" s="437">
        <f t="shared" si="6"/>
        <v>0</v>
      </c>
      <c r="G520" s="478"/>
      <c r="H520" s="478"/>
      <c r="I520" s="138"/>
      <c r="J520" s="420"/>
      <c r="K520" s="138"/>
      <c r="L520" s="458"/>
      <c r="M520" s="450"/>
      <c r="N520" s="44"/>
      <c r="R520" s="352"/>
      <c r="T520" s="44"/>
      <c r="U520" s="44"/>
      <c r="V520" s="44"/>
      <c r="AA520" s="352"/>
      <c r="AC520" s="44"/>
      <c r="AD520" s="44"/>
      <c r="AE520" s="44"/>
      <c r="AJ520" s="352"/>
      <c r="AL520" s="44"/>
      <c r="AM520" s="44"/>
      <c r="AN520" s="44"/>
      <c r="AS520" s="352"/>
      <c r="AU520" s="44"/>
      <c r="AV520" s="44"/>
      <c r="AW520" s="44"/>
      <c r="BB520" s="352"/>
      <c r="BD520" s="44"/>
      <c r="BE520" s="44"/>
      <c r="BF520" s="44"/>
      <c r="BK520" s="352"/>
      <c r="BM520" s="44"/>
      <c r="BN520" s="44"/>
      <c r="BO520" s="44"/>
      <c r="BT520" s="352"/>
      <c r="BV520" s="44"/>
      <c r="BW520" s="44"/>
      <c r="BX520" s="44"/>
      <c r="CC520" s="352"/>
      <c r="CE520" s="44"/>
      <c r="CF520" s="44"/>
      <c r="CG520" s="44"/>
      <c r="CL520" s="352"/>
      <c r="CN520" s="44"/>
      <c r="CO520" s="44"/>
      <c r="CP520" s="44"/>
      <c r="CU520" s="352"/>
      <c r="CW520" s="44"/>
      <c r="CX520" s="44"/>
      <c r="CY520" s="44"/>
      <c r="DD520" s="352"/>
      <c r="DF520" s="44"/>
      <c r="DG520" s="44"/>
      <c r="DH520" s="44"/>
      <c r="DM520" s="352"/>
      <c r="DO520" s="44"/>
      <c r="DP520" s="44"/>
      <c r="DQ520" s="44"/>
      <c r="DV520" s="352"/>
      <c r="DX520" s="44"/>
      <c r="DY520" s="44"/>
      <c r="DZ520" s="44"/>
      <c r="EE520" s="352"/>
      <c r="EG520" s="44"/>
      <c r="EH520" s="44"/>
      <c r="EI520" s="44"/>
      <c r="EN520" s="352"/>
      <c r="EP520" s="44"/>
      <c r="EQ520" s="44"/>
      <c r="ER520" s="44"/>
      <c r="EW520" s="352"/>
      <c r="EY520" s="44"/>
      <c r="EZ520" s="44"/>
      <c r="FA520" s="44"/>
      <c r="FF520" s="352"/>
      <c r="FH520" s="44"/>
      <c r="FI520" s="44"/>
      <c r="FJ520" s="44"/>
      <c r="FO520" s="352"/>
      <c r="FQ520" s="44"/>
      <c r="FR520" s="44"/>
      <c r="FS520" s="44"/>
      <c r="FX520" s="352"/>
      <c r="FZ520" s="44"/>
      <c r="GA520" s="44"/>
      <c r="GB520" s="44"/>
      <c r="GG520" s="352"/>
      <c r="GI520" s="44"/>
      <c r="GJ520" s="44"/>
      <c r="GK520" s="44"/>
      <c r="GP520" s="352"/>
      <c r="GR520" s="44"/>
      <c r="GS520" s="44"/>
      <c r="GT520" s="44"/>
      <c r="GY520" s="352"/>
      <c r="HA520" s="44"/>
      <c r="HB520" s="44"/>
      <c r="HC520" s="44"/>
      <c r="HH520" s="352"/>
      <c r="HJ520" s="44"/>
      <c r="HK520" s="44"/>
      <c r="HL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  <c r="RS520" s="353"/>
    </row>
    <row r="521" spans="1:487" s="74" customFormat="1" ht="15">
      <c r="A521" s="325" t="s">
        <v>754</v>
      </c>
      <c r="B521" s="450"/>
      <c r="C521" s="351"/>
      <c r="D521" s="74" t="s">
        <v>130</v>
      </c>
      <c r="E521" s="44"/>
      <c r="F521" s="437">
        <f t="shared" si="6"/>
        <v>0</v>
      </c>
      <c r="G521" s="478"/>
      <c r="H521" s="478"/>
      <c r="I521" s="138"/>
      <c r="J521" s="420"/>
      <c r="K521" s="138"/>
      <c r="L521" s="458"/>
      <c r="M521" s="450"/>
      <c r="N521" s="44"/>
      <c r="R521" s="352"/>
      <c r="T521" s="44"/>
      <c r="U521" s="44"/>
      <c r="V521" s="44"/>
      <c r="AA521" s="352"/>
      <c r="AC521" s="44"/>
      <c r="AD521" s="44"/>
      <c r="AE521" s="44"/>
      <c r="AJ521" s="352"/>
      <c r="AL521" s="44"/>
      <c r="AM521" s="44"/>
      <c r="AN521" s="44"/>
      <c r="AS521" s="352"/>
      <c r="AU521" s="44"/>
      <c r="AV521" s="44"/>
      <c r="AW521" s="44"/>
      <c r="BB521" s="352"/>
      <c r="BD521" s="44"/>
      <c r="BE521" s="44"/>
      <c r="BF521" s="44"/>
      <c r="BK521" s="352"/>
      <c r="BM521" s="44"/>
      <c r="BN521" s="44"/>
      <c r="BO521" s="44"/>
      <c r="BT521" s="352"/>
      <c r="BV521" s="44"/>
      <c r="BW521" s="44"/>
      <c r="BX521" s="44"/>
      <c r="CC521" s="352"/>
      <c r="CE521" s="44"/>
      <c r="CF521" s="44"/>
      <c r="CG521" s="44"/>
      <c r="CL521" s="352"/>
      <c r="CN521" s="44"/>
      <c r="CO521" s="44"/>
      <c r="CP521" s="44"/>
      <c r="CU521" s="352"/>
      <c r="CW521" s="44"/>
      <c r="CX521" s="44"/>
      <c r="CY521" s="44"/>
      <c r="DD521" s="352"/>
      <c r="DF521" s="44"/>
      <c r="DG521" s="44"/>
      <c r="DH521" s="44"/>
      <c r="DM521" s="352"/>
      <c r="DO521" s="44"/>
      <c r="DP521" s="44"/>
      <c r="DQ521" s="44"/>
      <c r="DV521" s="352"/>
      <c r="DX521" s="44"/>
      <c r="DY521" s="44"/>
      <c r="DZ521" s="44"/>
      <c r="EE521" s="352"/>
      <c r="EG521" s="44"/>
      <c r="EH521" s="44"/>
      <c r="EI521" s="44"/>
      <c r="EN521" s="352"/>
      <c r="EP521" s="44"/>
      <c r="EQ521" s="44"/>
      <c r="ER521" s="44"/>
      <c r="EW521" s="352"/>
      <c r="EY521" s="44"/>
      <c r="EZ521" s="44"/>
      <c r="FA521" s="44"/>
      <c r="FF521" s="352"/>
      <c r="FH521" s="44"/>
      <c r="FI521" s="44"/>
      <c r="FJ521" s="44"/>
      <c r="FO521" s="352"/>
      <c r="FQ521" s="44"/>
      <c r="FR521" s="44"/>
      <c r="FS521" s="44"/>
      <c r="FX521" s="352"/>
      <c r="FZ521" s="44"/>
      <c r="GA521" s="44"/>
      <c r="GB521" s="44"/>
      <c r="GG521" s="352"/>
      <c r="GI521" s="44"/>
      <c r="GJ521" s="44"/>
      <c r="GK521" s="44"/>
      <c r="GP521" s="352"/>
      <c r="GR521" s="44"/>
      <c r="GS521" s="44"/>
      <c r="GT521" s="44"/>
      <c r="GY521" s="352"/>
      <c r="HA521" s="44"/>
      <c r="HB521" s="44"/>
      <c r="HC521" s="44"/>
      <c r="HH521" s="352"/>
      <c r="HJ521" s="44"/>
      <c r="HK521" s="44"/>
      <c r="HL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  <c r="RS521" s="353"/>
    </row>
    <row r="522" spans="1:487" s="74" customFormat="1" ht="15">
      <c r="A522" s="325" t="s">
        <v>2252</v>
      </c>
      <c r="B522" s="450"/>
      <c r="C522" s="351"/>
      <c r="D522" s="74" t="s">
        <v>130</v>
      </c>
      <c r="E522" s="44"/>
      <c r="F522" s="437">
        <f t="shared" si="6"/>
        <v>0</v>
      </c>
      <c r="G522" s="478"/>
      <c r="H522" s="478"/>
      <c r="I522" s="138"/>
      <c r="J522" s="420"/>
      <c r="K522" s="138"/>
      <c r="L522" s="458"/>
      <c r="M522" s="450"/>
      <c r="N522" s="44"/>
      <c r="R522" s="352"/>
      <c r="T522" s="44"/>
      <c r="U522" s="44"/>
      <c r="V522" s="44"/>
      <c r="AA522" s="352"/>
      <c r="AC522" s="44"/>
      <c r="AD522" s="44"/>
      <c r="AE522" s="44"/>
      <c r="AJ522" s="352"/>
      <c r="AL522" s="44"/>
      <c r="AM522" s="44"/>
      <c r="AN522" s="44"/>
      <c r="AS522" s="352"/>
      <c r="AU522" s="44"/>
      <c r="AV522" s="44"/>
      <c r="AW522" s="44"/>
      <c r="BB522" s="352"/>
      <c r="BD522" s="44"/>
      <c r="BE522" s="44"/>
      <c r="BF522" s="44"/>
      <c r="BK522" s="352"/>
      <c r="BM522" s="44"/>
      <c r="BN522" s="44"/>
      <c r="BO522" s="44"/>
      <c r="BT522" s="352"/>
      <c r="BV522" s="44"/>
      <c r="BW522" s="44"/>
      <c r="BX522" s="44"/>
      <c r="CC522" s="352"/>
      <c r="CE522" s="44"/>
      <c r="CF522" s="44"/>
      <c r="CG522" s="44"/>
      <c r="CL522" s="352"/>
      <c r="CN522" s="44"/>
      <c r="CO522" s="44"/>
      <c r="CP522" s="44"/>
      <c r="CU522" s="352"/>
      <c r="CW522" s="44"/>
      <c r="CX522" s="44"/>
      <c r="CY522" s="44"/>
      <c r="DD522" s="352"/>
      <c r="DF522" s="44"/>
      <c r="DG522" s="44"/>
      <c r="DH522" s="44"/>
      <c r="DM522" s="352"/>
      <c r="DO522" s="44"/>
      <c r="DP522" s="44"/>
      <c r="DQ522" s="44"/>
      <c r="DV522" s="352"/>
      <c r="DX522" s="44"/>
      <c r="DY522" s="44"/>
      <c r="DZ522" s="44"/>
      <c r="EE522" s="352"/>
      <c r="EG522" s="44"/>
      <c r="EH522" s="44"/>
      <c r="EI522" s="44"/>
      <c r="EN522" s="352"/>
      <c r="EP522" s="44"/>
      <c r="EQ522" s="44"/>
      <c r="ER522" s="44"/>
      <c r="EW522" s="352"/>
      <c r="EY522" s="44"/>
      <c r="EZ522" s="44"/>
      <c r="FA522" s="44"/>
      <c r="FF522" s="352"/>
      <c r="FH522" s="44"/>
      <c r="FI522" s="44"/>
      <c r="FJ522" s="44"/>
      <c r="FO522" s="352"/>
      <c r="FQ522" s="44"/>
      <c r="FR522" s="44"/>
      <c r="FS522" s="44"/>
      <c r="FX522" s="352"/>
      <c r="FZ522" s="44"/>
      <c r="GA522" s="44"/>
      <c r="GB522" s="44"/>
      <c r="GG522" s="352"/>
      <c r="GI522" s="44"/>
      <c r="GJ522" s="44"/>
      <c r="GK522" s="44"/>
      <c r="GP522" s="352"/>
      <c r="GR522" s="44"/>
      <c r="GS522" s="44"/>
      <c r="GT522" s="44"/>
      <c r="GY522" s="352"/>
      <c r="HA522" s="44"/>
      <c r="HB522" s="44"/>
      <c r="HC522" s="44"/>
      <c r="HH522" s="352"/>
      <c r="HJ522" s="44"/>
      <c r="HK522" s="44"/>
      <c r="HL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  <c r="RS522" s="353"/>
    </row>
    <row r="523" spans="1:487" s="74" customFormat="1" ht="15">
      <c r="A523" s="325" t="s">
        <v>1787</v>
      </c>
      <c r="B523" s="450"/>
      <c r="C523" s="351"/>
      <c r="D523" s="74" t="s">
        <v>130</v>
      </c>
      <c r="E523" s="44"/>
      <c r="F523" s="437">
        <f t="shared" si="6"/>
        <v>8</v>
      </c>
      <c r="G523" s="478"/>
      <c r="H523" s="478"/>
      <c r="I523" s="138">
        <v>2</v>
      </c>
      <c r="J523" s="420">
        <v>6</v>
      </c>
      <c r="K523" s="138"/>
      <c r="L523" s="450"/>
      <c r="M523" s="450"/>
      <c r="N523" s="44"/>
      <c r="R523" s="352"/>
      <c r="T523" s="44"/>
      <c r="U523" s="44"/>
      <c r="V523" s="44"/>
      <c r="AA523" s="352"/>
      <c r="AC523" s="44"/>
      <c r="AD523" s="44"/>
      <c r="AE523" s="44"/>
      <c r="AJ523" s="352"/>
      <c r="AL523" s="44"/>
      <c r="AM523" s="44"/>
      <c r="AN523" s="44"/>
      <c r="AS523" s="352"/>
      <c r="AU523" s="44"/>
      <c r="AV523" s="44"/>
      <c r="AW523" s="44"/>
      <c r="BB523" s="352"/>
      <c r="BD523" s="44"/>
      <c r="BE523" s="44"/>
      <c r="BF523" s="44"/>
      <c r="BK523" s="352"/>
      <c r="BM523" s="44"/>
      <c r="BN523" s="44"/>
      <c r="BO523" s="44"/>
      <c r="BT523" s="352"/>
      <c r="BV523" s="44"/>
      <c r="BW523" s="44"/>
      <c r="BX523" s="44"/>
      <c r="CC523" s="352"/>
      <c r="CE523" s="44"/>
      <c r="CF523" s="44"/>
      <c r="CG523" s="44"/>
      <c r="CL523" s="352"/>
      <c r="CN523" s="44"/>
      <c r="CO523" s="44"/>
      <c r="CP523" s="44"/>
      <c r="CU523" s="352"/>
      <c r="CW523" s="44"/>
      <c r="CX523" s="44"/>
      <c r="CY523" s="44"/>
      <c r="DD523" s="352"/>
      <c r="DF523" s="44"/>
      <c r="DG523" s="44"/>
      <c r="DH523" s="44"/>
      <c r="DM523" s="352"/>
      <c r="DO523" s="44"/>
      <c r="DP523" s="44"/>
      <c r="DQ523" s="44"/>
      <c r="DV523" s="352"/>
      <c r="DX523" s="44"/>
      <c r="DY523" s="44"/>
      <c r="DZ523" s="44"/>
      <c r="EE523" s="352"/>
      <c r="EG523" s="44"/>
      <c r="EH523" s="44"/>
      <c r="EI523" s="44"/>
      <c r="EN523" s="352"/>
      <c r="EP523" s="44"/>
      <c r="EQ523" s="44"/>
      <c r="ER523" s="44"/>
      <c r="EW523" s="352"/>
      <c r="EY523" s="44"/>
      <c r="EZ523" s="44"/>
      <c r="FA523" s="44"/>
      <c r="FF523" s="352"/>
      <c r="FH523" s="44"/>
      <c r="FI523" s="44"/>
      <c r="FJ523" s="44"/>
      <c r="FO523" s="352"/>
      <c r="FQ523" s="44"/>
      <c r="FR523" s="44"/>
      <c r="FS523" s="44"/>
      <c r="FX523" s="352"/>
      <c r="FZ523" s="44"/>
      <c r="GA523" s="44"/>
      <c r="GB523" s="44"/>
      <c r="GG523" s="352"/>
      <c r="GI523" s="44"/>
      <c r="GJ523" s="44"/>
      <c r="GK523" s="44"/>
      <c r="GP523" s="352"/>
      <c r="GR523" s="44"/>
      <c r="GS523" s="44"/>
      <c r="GT523" s="44"/>
      <c r="GY523" s="352"/>
      <c r="HA523" s="44"/>
      <c r="HB523" s="44"/>
      <c r="HC523" s="44"/>
      <c r="HH523" s="352"/>
      <c r="HJ523" s="44"/>
      <c r="HK523" s="44"/>
      <c r="HL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  <c r="RS523" s="353"/>
    </row>
    <row r="524" spans="1:487" s="74" customFormat="1" ht="15">
      <c r="A524" s="325" t="s">
        <v>633</v>
      </c>
      <c r="B524" s="351"/>
      <c r="C524" s="351"/>
      <c r="D524" s="74" t="s">
        <v>131</v>
      </c>
      <c r="E524" s="44"/>
      <c r="F524" s="437">
        <f t="shared" si="6"/>
        <v>20</v>
      </c>
      <c r="G524" s="478"/>
      <c r="H524" s="478"/>
      <c r="I524" s="138"/>
      <c r="J524" s="420"/>
      <c r="K524" s="138">
        <v>20</v>
      </c>
      <c r="L524" s="458"/>
      <c r="M524" s="450"/>
      <c r="N524" s="44"/>
      <c r="R524" s="352"/>
      <c r="T524" s="44"/>
      <c r="U524" s="44"/>
      <c r="V524" s="44"/>
      <c r="AA524" s="352"/>
      <c r="AC524" s="44"/>
      <c r="AD524" s="44"/>
      <c r="AE524" s="44"/>
      <c r="AJ524" s="352"/>
      <c r="AL524" s="44"/>
      <c r="AM524" s="44"/>
      <c r="AN524" s="44"/>
      <c r="AS524" s="352"/>
      <c r="AU524" s="44"/>
      <c r="AV524" s="44"/>
      <c r="AW524" s="44"/>
      <c r="BB524" s="352"/>
      <c r="BD524" s="44"/>
      <c r="BE524" s="44"/>
      <c r="BF524" s="44"/>
      <c r="BK524" s="352"/>
      <c r="BM524" s="44"/>
      <c r="BN524" s="44"/>
      <c r="BO524" s="44"/>
      <c r="BT524" s="352"/>
      <c r="BV524" s="44"/>
      <c r="BW524" s="44"/>
      <c r="BX524" s="44"/>
      <c r="CC524" s="352"/>
      <c r="CE524" s="44"/>
      <c r="CF524" s="44"/>
      <c r="CG524" s="44"/>
      <c r="CL524" s="352"/>
      <c r="CN524" s="44"/>
      <c r="CO524" s="44"/>
      <c r="CP524" s="44"/>
      <c r="CU524" s="352"/>
      <c r="CW524" s="44"/>
      <c r="CX524" s="44"/>
      <c r="CY524" s="44"/>
      <c r="DD524" s="352"/>
      <c r="DF524" s="44"/>
      <c r="DG524" s="44"/>
      <c r="DH524" s="44"/>
      <c r="DM524" s="352"/>
      <c r="DO524" s="44"/>
      <c r="DP524" s="44"/>
      <c r="DQ524" s="44"/>
      <c r="DV524" s="352"/>
      <c r="DX524" s="44"/>
      <c r="DY524" s="44"/>
      <c r="DZ524" s="44"/>
      <c r="EE524" s="352"/>
      <c r="EG524" s="44"/>
      <c r="EH524" s="44"/>
      <c r="EI524" s="44"/>
      <c r="EN524" s="352"/>
      <c r="EP524" s="44"/>
      <c r="EQ524" s="44"/>
      <c r="ER524" s="44"/>
      <c r="EW524" s="352"/>
      <c r="EY524" s="44"/>
      <c r="EZ524" s="44"/>
      <c r="FA524" s="44"/>
      <c r="FF524" s="352"/>
      <c r="FH524" s="44"/>
      <c r="FI524" s="44"/>
      <c r="FJ524" s="44"/>
      <c r="FO524" s="352"/>
      <c r="FQ524" s="44"/>
      <c r="FR524" s="44"/>
      <c r="FS524" s="44"/>
      <c r="FX524" s="352"/>
      <c r="FZ524" s="44"/>
      <c r="GA524" s="44"/>
      <c r="GB524" s="44"/>
      <c r="GG524" s="352"/>
      <c r="GI524" s="44"/>
      <c r="GJ524" s="44"/>
      <c r="GK524" s="44"/>
      <c r="GP524" s="352"/>
      <c r="GR524" s="44"/>
      <c r="GS524" s="44"/>
      <c r="GT524" s="44"/>
      <c r="GY524" s="352"/>
      <c r="HA524" s="44"/>
      <c r="HB524" s="44"/>
      <c r="HC524" s="44"/>
      <c r="HH524" s="352"/>
      <c r="HJ524" s="44"/>
      <c r="HK524" s="44"/>
      <c r="HL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  <c r="RS524" s="353"/>
    </row>
    <row r="525" spans="1:487" s="74" customFormat="1" ht="15">
      <c r="A525" s="325" t="s">
        <v>1979</v>
      </c>
      <c r="B525" s="351"/>
      <c r="C525" s="351"/>
      <c r="D525" s="74" t="s">
        <v>133</v>
      </c>
      <c r="E525" s="44"/>
      <c r="F525" s="437">
        <f t="shared" si="6"/>
        <v>0</v>
      </c>
      <c r="G525" s="478"/>
      <c r="H525" s="478"/>
      <c r="I525" s="138"/>
      <c r="J525" s="420"/>
      <c r="K525" s="138"/>
      <c r="L525" s="458"/>
      <c r="M525" s="44"/>
      <c r="N525" s="44"/>
      <c r="R525" s="352"/>
      <c r="T525" s="44"/>
      <c r="U525" s="44"/>
      <c r="V525" s="44"/>
      <c r="AA525" s="352"/>
      <c r="AC525" s="44"/>
      <c r="AD525" s="44"/>
      <c r="AE525" s="44"/>
      <c r="AJ525" s="352"/>
      <c r="AL525" s="44"/>
      <c r="AM525" s="44"/>
      <c r="AN525" s="44"/>
      <c r="AS525" s="352"/>
      <c r="AU525" s="44"/>
      <c r="AV525" s="44"/>
      <c r="AW525" s="44"/>
      <c r="BB525" s="352"/>
      <c r="BD525" s="44"/>
      <c r="BE525" s="44"/>
      <c r="BF525" s="44"/>
      <c r="BK525" s="352"/>
      <c r="BM525" s="44"/>
      <c r="BN525" s="44"/>
      <c r="BO525" s="44"/>
      <c r="BT525" s="352"/>
      <c r="BV525" s="44"/>
      <c r="BW525" s="44"/>
      <c r="BX525" s="44"/>
      <c r="CC525" s="352"/>
      <c r="CE525" s="44"/>
      <c r="CF525" s="44"/>
      <c r="CG525" s="44"/>
      <c r="CL525" s="352"/>
      <c r="CN525" s="44"/>
      <c r="CO525" s="44"/>
      <c r="CP525" s="44"/>
      <c r="CU525" s="352"/>
      <c r="CW525" s="44"/>
      <c r="CX525" s="44"/>
      <c r="CY525" s="44"/>
      <c r="DD525" s="352"/>
      <c r="DF525" s="44"/>
      <c r="DG525" s="44"/>
      <c r="DH525" s="44"/>
      <c r="DM525" s="352"/>
      <c r="DO525" s="44"/>
      <c r="DP525" s="44"/>
      <c r="DQ525" s="44"/>
      <c r="DV525" s="352"/>
      <c r="DX525" s="44"/>
      <c r="DY525" s="44"/>
      <c r="DZ525" s="44"/>
      <c r="EE525" s="352"/>
      <c r="EG525" s="44"/>
      <c r="EH525" s="44"/>
      <c r="EI525" s="44"/>
      <c r="EN525" s="352"/>
      <c r="EP525" s="44"/>
      <c r="EQ525" s="44"/>
      <c r="ER525" s="44"/>
      <c r="EW525" s="352"/>
      <c r="EY525" s="44"/>
      <c r="EZ525" s="44"/>
      <c r="FA525" s="44"/>
      <c r="FF525" s="352"/>
      <c r="FH525" s="44"/>
      <c r="FI525" s="44"/>
      <c r="FJ525" s="44"/>
      <c r="FO525" s="352"/>
      <c r="FQ525" s="44"/>
      <c r="FR525" s="44"/>
      <c r="FS525" s="44"/>
      <c r="FX525" s="352"/>
      <c r="FZ525" s="44"/>
      <c r="GA525" s="44"/>
      <c r="GB525" s="44"/>
      <c r="GG525" s="352"/>
      <c r="GI525" s="44"/>
      <c r="GJ525" s="44"/>
      <c r="GK525" s="44"/>
      <c r="GP525" s="352"/>
      <c r="GR525" s="44"/>
      <c r="GS525" s="44"/>
      <c r="GT525" s="44"/>
      <c r="GY525" s="352"/>
      <c r="HA525" s="44"/>
      <c r="HB525" s="44"/>
      <c r="HC525" s="44"/>
      <c r="HH525" s="352"/>
      <c r="HJ525" s="44"/>
      <c r="HK525" s="44"/>
      <c r="HL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  <c r="RS525" s="353"/>
    </row>
    <row r="526" spans="1:487" s="74" customFormat="1" ht="15">
      <c r="A526" s="325" t="s">
        <v>1500</v>
      </c>
      <c r="B526" s="351"/>
      <c r="C526" s="351"/>
      <c r="D526" s="74" t="s">
        <v>132</v>
      </c>
      <c r="E526" s="44"/>
      <c r="F526" s="437">
        <f t="shared" si="6"/>
        <v>18</v>
      </c>
      <c r="G526" s="478"/>
      <c r="H526" s="138">
        <v>9</v>
      </c>
      <c r="I526" s="138">
        <v>3</v>
      </c>
      <c r="J526" s="420">
        <v>6</v>
      </c>
      <c r="K526" s="138"/>
      <c r="L526" s="450"/>
      <c r="M526" s="450"/>
      <c r="N526" s="44"/>
      <c r="R526" s="352"/>
      <c r="T526" s="44"/>
      <c r="U526" s="44"/>
      <c r="V526" s="44"/>
      <c r="AA526" s="352"/>
      <c r="AC526" s="44"/>
      <c r="AD526" s="44"/>
      <c r="AE526" s="44"/>
      <c r="AJ526" s="352"/>
      <c r="AL526" s="44"/>
      <c r="AM526" s="44"/>
      <c r="AN526" s="44"/>
      <c r="AS526" s="352"/>
      <c r="AU526" s="44"/>
      <c r="AV526" s="44"/>
      <c r="AW526" s="44"/>
      <c r="BB526" s="352"/>
      <c r="BD526" s="44"/>
      <c r="BE526" s="44"/>
      <c r="BF526" s="44"/>
      <c r="BK526" s="352"/>
      <c r="BM526" s="44"/>
      <c r="BN526" s="44"/>
      <c r="BO526" s="44"/>
      <c r="BT526" s="352"/>
      <c r="BV526" s="44"/>
      <c r="BW526" s="44"/>
      <c r="BX526" s="44"/>
      <c r="CC526" s="352"/>
      <c r="CE526" s="44"/>
      <c r="CF526" s="44"/>
      <c r="CG526" s="44"/>
      <c r="CL526" s="352"/>
      <c r="CN526" s="44"/>
      <c r="CO526" s="44"/>
      <c r="CP526" s="44"/>
      <c r="CU526" s="352"/>
      <c r="CW526" s="44"/>
      <c r="CX526" s="44"/>
      <c r="CY526" s="44"/>
      <c r="DD526" s="352"/>
      <c r="DF526" s="44"/>
      <c r="DG526" s="44"/>
      <c r="DH526" s="44"/>
      <c r="DM526" s="352"/>
      <c r="DO526" s="44"/>
      <c r="DP526" s="44"/>
      <c r="DQ526" s="44"/>
      <c r="DV526" s="352"/>
      <c r="DX526" s="44"/>
      <c r="DY526" s="44"/>
      <c r="DZ526" s="44"/>
      <c r="EE526" s="352"/>
      <c r="EG526" s="44"/>
      <c r="EH526" s="44"/>
      <c r="EI526" s="44"/>
      <c r="EN526" s="352"/>
      <c r="EP526" s="44"/>
      <c r="EQ526" s="44"/>
      <c r="ER526" s="44"/>
      <c r="EW526" s="352"/>
      <c r="EY526" s="44"/>
      <c r="EZ526" s="44"/>
      <c r="FA526" s="44"/>
      <c r="FF526" s="352"/>
      <c r="FH526" s="44"/>
      <c r="FI526" s="44"/>
      <c r="FJ526" s="44"/>
      <c r="FO526" s="352"/>
      <c r="FQ526" s="44"/>
      <c r="FR526" s="44"/>
      <c r="FS526" s="44"/>
      <c r="FX526" s="352"/>
      <c r="FZ526" s="44"/>
      <c r="GA526" s="44"/>
      <c r="GB526" s="44"/>
      <c r="GG526" s="352"/>
      <c r="GI526" s="44"/>
      <c r="GJ526" s="44"/>
      <c r="GK526" s="44"/>
      <c r="GP526" s="352"/>
      <c r="GR526" s="44"/>
      <c r="GS526" s="44"/>
      <c r="GT526" s="44"/>
      <c r="GY526" s="352"/>
      <c r="HA526" s="44"/>
      <c r="HB526" s="44"/>
      <c r="HC526" s="44"/>
      <c r="HH526" s="352"/>
      <c r="HJ526" s="44"/>
      <c r="HK526" s="44"/>
      <c r="HL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  <c r="RS526" s="353"/>
    </row>
    <row r="527" spans="1:487" s="74" customFormat="1" ht="15">
      <c r="A527" s="325" t="s">
        <v>1505</v>
      </c>
      <c r="B527" s="351"/>
      <c r="C527" s="351"/>
      <c r="D527" s="74" t="s">
        <v>132</v>
      </c>
      <c r="E527" s="44"/>
      <c r="F527" s="437">
        <f t="shared" si="6"/>
        <v>793</v>
      </c>
      <c r="G527" s="478">
        <v>662</v>
      </c>
      <c r="H527" s="478">
        <v>3</v>
      </c>
      <c r="I527" s="138">
        <v>106</v>
      </c>
      <c r="J527" s="420">
        <v>22</v>
      </c>
      <c r="K527" s="138"/>
      <c r="L527" s="458"/>
      <c r="M527" s="450"/>
      <c r="N527" s="44"/>
      <c r="R527" s="352"/>
      <c r="T527" s="44"/>
      <c r="U527" s="44"/>
      <c r="V527" s="44"/>
      <c r="AA527" s="352"/>
      <c r="AC527" s="44"/>
      <c r="AD527" s="44"/>
      <c r="AE527" s="44"/>
      <c r="AJ527" s="352"/>
      <c r="AL527" s="44"/>
      <c r="AM527" s="44"/>
      <c r="AN527" s="44"/>
      <c r="AS527" s="352"/>
      <c r="AU527" s="44"/>
      <c r="AV527" s="44"/>
      <c r="AW527" s="44"/>
      <c r="BB527" s="352"/>
      <c r="BD527" s="44"/>
      <c r="BE527" s="44"/>
      <c r="BF527" s="44"/>
      <c r="BK527" s="352"/>
      <c r="BM527" s="44"/>
      <c r="BN527" s="44"/>
      <c r="BO527" s="44"/>
      <c r="BT527" s="352"/>
      <c r="BV527" s="44"/>
      <c r="BW527" s="44"/>
      <c r="BX527" s="44"/>
      <c r="CC527" s="352"/>
      <c r="CE527" s="44"/>
      <c r="CF527" s="44"/>
      <c r="CG527" s="44"/>
      <c r="CL527" s="352"/>
      <c r="CN527" s="44"/>
      <c r="CO527" s="44"/>
      <c r="CP527" s="44"/>
      <c r="CU527" s="352"/>
      <c r="CW527" s="44"/>
      <c r="CX527" s="44"/>
      <c r="CY527" s="44"/>
      <c r="DD527" s="352"/>
      <c r="DF527" s="44"/>
      <c r="DG527" s="44"/>
      <c r="DH527" s="44"/>
      <c r="DM527" s="352"/>
      <c r="DO527" s="44"/>
      <c r="DP527" s="44"/>
      <c r="DQ527" s="44"/>
      <c r="DV527" s="352"/>
      <c r="DX527" s="44"/>
      <c r="DY527" s="44"/>
      <c r="DZ527" s="44"/>
      <c r="EE527" s="352"/>
      <c r="EG527" s="44"/>
      <c r="EH527" s="44"/>
      <c r="EI527" s="44"/>
      <c r="EN527" s="352"/>
      <c r="EP527" s="44"/>
      <c r="EQ527" s="44"/>
      <c r="ER527" s="44"/>
      <c r="EW527" s="352"/>
      <c r="EY527" s="44"/>
      <c r="EZ527" s="44"/>
      <c r="FA527" s="44"/>
      <c r="FF527" s="352"/>
      <c r="FH527" s="44"/>
      <c r="FI527" s="44"/>
      <c r="FJ527" s="44"/>
      <c r="FO527" s="352"/>
      <c r="FQ527" s="44"/>
      <c r="FR527" s="44"/>
      <c r="FS527" s="44"/>
      <c r="FX527" s="352"/>
      <c r="FZ527" s="44"/>
      <c r="GA527" s="44"/>
      <c r="GB527" s="44"/>
      <c r="GG527" s="352"/>
      <c r="GI527" s="44"/>
      <c r="GJ527" s="44"/>
      <c r="GK527" s="44"/>
      <c r="GP527" s="352"/>
      <c r="GR527" s="44"/>
      <c r="GS527" s="44"/>
      <c r="GT527" s="44"/>
      <c r="GY527" s="352"/>
      <c r="HA527" s="44"/>
      <c r="HB527" s="44"/>
      <c r="HC527" s="44"/>
      <c r="HH527" s="352"/>
      <c r="HJ527" s="44"/>
      <c r="HK527" s="44"/>
      <c r="HL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  <c r="RS527" s="353"/>
    </row>
    <row r="528" spans="1:487" s="74" customFormat="1" ht="15">
      <c r="A528" s="325" t="s">
        <v>1909</v>
      </c>
      <c r="B528" s="450"/>
      <c r="C528" s="351"/>
      <c r="D528" s="74" t="s">
        <v>130</v>
      </c>
      <c r="E528" s="44"/>
      <c r="F528" s="437">
        <f t="shared" si="6"/>
        <v>0</v>
      </c>
      <c r="G528" s="478"/>
      <c r="H528" s="478"/>
      <c r="I528" s="138"/>
      <c r="J528" s="420"/>
      <c r="K528" s="138"/>
      <c r="L528" s="450"/>
      <c r="M528" s="450"/>
      <c r="N528" s="44"/>
      <c r="R528" s="352"/>
      <c r="T528" s="44"/>
      <c r="U528" s="44"/>
      <c r="V528" s="44"/>
      <c r="AA528" s="352"/>
      <c r="AC528" s="44"/>
      <c r="AD528" s="44"/>
      <c r="AE528" s="44"/>
      <c r="AJ528" s="352"/>
      <c r="AL528" s="44"/>
      <c r="AM528" s="44"/>
      <c r="AN528" s="44"/>
      <c r="AS528" s="352"/>
      <c r="AU528" s="44"/>
      <c r="AV528" s="44"/>
      <c r="AW528" s="44"/>
      <c r="BB528" s="352"/>
      <c r="BD528" s="44"/>
      <c r="BE528" s="44"/>
      <c r="BF528" s="44"/>
      <c r="BK528" s="352"/>
      <c r="BM528" s="44"/>
      <c r="BN528" s="44"/>
      <c r="BO528" s="44"/>
      <c r="BT528" s="352"/>
      <c r="BV528" s="44"/>
      <c r="BW528" s="44"/>
      <c r="BX528" s="44"/>
      <c r="CC528" s="352"/>
      <c r="CE528" s="44"/>
      <c r="CF528" s="44"/>
      <c r="CG528" s="44"/>
      <c r="CL528" s="352"/>
      <c r="CN528" s="44"/>
      <c r="CO528" s="44"/>
      <c r="CP528" s="44"/>
      <c r="CU528" s="352"/>
      <c r="CW528" s="44"/>
      <c r="CX528" s="44"/>
      <c r="CY528" s="44"/>
      <c r="DD528" s="352"/>
      <c r="DF528" s="44"/>
      <c r="DG528" s="44"/>
      <c r="DH528" s="44"/>
      <c r="DM528" s="352"/>
      <c r="DO528" s="44"/>
      <c r="DP528" s="44"/>
      <c r="DQ528" s="44"/>
      <c r="DV528" s="352"/>
      <c r="DX528" s="44"/>
      <c r="DY528" s="44"/>
      <c r="DZ528" s="44"/>
      <c r="EE528" s="352"/>
      <c r="EG528" s="44"/>
      <c r="EH528" s="44"/>
      <c r="EI528" s="44"/>
      <c r="EN528" s="352"/>
      <c r="EP528" s="44"/>
      <c r="EQ528" s="44"/>
      <c r="ER528" s="44"/>
      <c r="EW528" s="352"/>
      <c r="EY528" s="44"/>
      <c r="EZ528" s="44"/>
      <c r="FA528" s="44"/>
      <c r="FF528" s="352"/>
      <c r="FH528" s="44"/>
      <c r="FI528" s="44"/>
      <c r="FJ528" s="44"/>
      <c r="FO528" s="352"/>
      <c r="FQ528" s="44"/>
      <c r="FR528" s="44"/>
      <c r="FS528" s="44"/>
      <c r="FX528" s="352"/>
      <c r="FZ528" s="44"/>
      <c r="GA528" s="44"/>
      <c r="GB528" s="44"/>
      <c r="GG528" s="352"/>
      <c r="GI528" s="44"/>
      <c r="GJ528" s="44"/>
      <c r="GK528" s="44"/>
      <c r="GP528" s="352"/>
      <c r="GR528" s="44"/>
      <c r="GS528" s="44"/>
      <c r="GT528" s="44"/>
      <c r="GY528" s="352"/>
      <c r="HA528" s="44"/>
      <c r="HB528" s="44"/>
      <c r="HC528" s="44"/>
      <c r="HH528" s="352"/>
      <c r="HJ528" s="44"/>
      <c r="HK528" s="44"/>
      <c r="HL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  <c r="RS528" s="353"/>
    </row>
    <row r="529" spans="1:487" s="74" customFormat="1" ht="15">
      <c r="A529" s="325" t="s">
        <v>1112</v>
      </c>
      <c r="B529" s="450"/>
      <c r="C529" s="351"/>
      <c r="D529" s="74" t="s">
        <v>130</v>
      </c>
      <c r="E529" s="44"/>
      <c r="F529" s="437">
        <f t="shared" si="6"/>
        <v>0</v>
      </c>
      <c r="G529" s="478"/>
      <c r="H529" s="478"/>
      <c r="I529" s="138"/>
      <c r="J529" s="420"/>
      <c r="K529" s="138"/>
      <c r="L529" s="458"/>
      <c r="M529" s="44"/>
      <c r="N529" s="44"/>
      <c r="R529" s="352"/>
      <c r="T529" s="44"/>
      <c r="U529" s="44"/>
      <c r="V529" s="44"/>
      <c r="AA529" s="352"/>
      <c r="AC529" s="44"/>
      <c r="AD529" s="44"/>
      <c r="AE529" s="44"/>
      <c r="AJ529" s="352"/>
      <c r="AL529" s="44"/>
      <c r="AM529" s="44"/>
      <c r="AN529" s="44"/>
      <c r="AS529" s="352"/>
      <c r="AU529" s="44"/>
      <c r="AV529" s="44"/>
      <c r="AW529" s="44"/>
      <c r="BB529" s="352"/>
      <c r="BD529" s="44"/>
      <c r="BE529" s="44"/>
      <c r="BF529" s="44"/>
      <c r="BK529" s="352"/>
      <c r="BM529" s="44"/>
      <c r="BN529" s="44"/>
      <c r="BO529" s="44"/>
      <c r="BT529" s="352"/>
      <c r="BV529" s="44"/>
      <c r="BW529" s="44"/>
      <c r="BX529" s="44"/>
      <c r="CC529" s="352"/>
      <c r="CE529" s="44"/>
      <c r="CF529" s="44"/>
      <c r="CG529" s="44"/>
      <c r="CL529" s="352"/>
      <c r="CN529" s="44"/>
      <c r="CO529" s="44"/>
      <c r="CP529" s="44"/>
      <c r="CU529" s="352"/>
      <c r="CW529" s="44"/>
      <c r="CX529" s="44"/>
      <c r="CY529" s="44"/>
      <c r="DD529" s="352"/>
      <c r="DF529" s="44"/>
      <c r="DG529" s="44"/>
      <c r="DH529" s="44"/>
      <c r="DM529" s="352"/>
      <c r="DO529" s="44"/>
      <c r="DP529" s="44"/>
      <c r="DQ529" s="44"/>
      <c r="DV529" s="352"/>
      <c r="DX529" s="44"/>
      <c r="DY529" s="44"/>
      <c r="DZ529" s="44"/>
      <c r="EE529" s="352"/>
      <c r="EG529" s="44"/>
      <c r="EH529" s="44"/>
      <c r="EI529" s="44"/>
      <c r="EN529" s="352"/>
      <c r="EP529" s="44"/>
      <c r="EQ529" s="44"/>
      <c r="ER529" s="44"/>
      <c r="EW529" s="352"/>
      <c r="EY529" s="44"/>
      <c r="EZ529" s="44"/>
      <c r="FA529" s="44"/>
      <c r="FF529" s="352"/>
      <c r="FH529" s="44"/>
      <c r="FI529" s="44"/>
      <c r="FJ529" s="44"/>
      <c r="FO529" s="352"/>
      <c r="FQ529" s="44"/>
      <c r="FR529" s="44"/>
      <c r="FS529" s="44"/>
      <c r="FX529" s="352"/>
      <c r="FZ529" s="44"/>
      <c r="GA529" s="44"/>
      <c r="GB529" s="44"/>
      <c r="GG529" s="352"/>
      <c r="GI529" s="44"/>
      <c r="GJ529" s="44"/>
      <c r="GK529" s="44"/>
      <c r="GP529" s="352"/>
      <c r="GR529" s="44"/>
      <c r="GS529" s="44"/>
      <c r="GT529" s="44"/>
      <c r="GY529" s="352"/>
      <c r="HA529" s="44"/>
      <c r="HB529" s="44"/>
      <c r="HC529" s="44"/>
      <c r="HH529" s="352"/>
      <c r="HJ529" s="44"/>
      <c r="HK529" s="44"/>
      <c r="HL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  <c r="RS529" s="353"/>
    </row>
    <row r="530" spans="1:487" s="74" customFormat="1" ht="15">
      <c r="A530" s="325" t="s">
        <v>779</v>
      </c>
      <c r="B530" s="351"/>
      <c r="C530" s="351"/>
      <c r="D530" s="74" t="s">
        <v>133</v>
      </c>
      <c r="E530" s="44"/>
      <c r="F530" s="437">
        <f t="shared" si="6"/>
        <v>0</v>
      </c>
      <c r="G530" s="478"/>
      <c r="H530" s="478"/>
      <c r="I530" s="138"/>
      <c r="J530" s="420"/>
      <c r="K530" s="138"/>
      <c r="L530" s="458"/>
      <c r="M530" s="44"/>
      <c r="N530" s="44"/>
      <c r="R530" s="352"/>
      <c r="T530" s="44"/>
      <c r="U530" s="44"/>
      <c r="V530" s="44"/>
      <c r="AA530" s="352"/>
      <c r="AC530" s="44"/>
      <c r="AD530" s="44"/>
      <c r="AE530" s="44"/>
      <c r="AJ530" s="352"/>
      <c r="AL530" s="44"/>
      <c r="AM530" s="44"/>
      <c r="AN530" s="44"/>
      <c r="AS530" s="352"/>
      <c r="AU530" s="44"/>
      <c r="AV530" s="44"/>
      <c r="AW530" s="44"/>
      <c r="BB530" s="352"/>
      <c r="BD530" s="44"/>
      <c r="BE530" s="44"/>
      <c r="BF530" s="44"/>
      <c r="BK530" s="352"/>
      <c r="BM530" s="44"/>
      <c r="BN530" s="44"/>
      <c r="BO530" s="44"/>
      <c r="BT530" s="352"/>
      <c r="BV530" s="44"/>
      <c r="BW530" s="44"/>
      <c r="BX530" s="44"/>
      <c r="CC530" s="352"/>
      <c r="CE530" s="44"/>
      <c r="CF530" s="44"/>
      <c r="CG530" s="44"/>
      <c r="CL530" s="352"/>
      <c r="CN530" s="44"/>
      <c r="CO530" s="44"/>
      <c r="CP530" s="44"/>
      <c r="CU530" s="352"/>
      <c r="CW530" s="44"/>
      <c r="CX530" s="44"/>
      <c r="CY530" s="44"/>
      <c r="DD530" s="352"/>
      <c r="DF530" s="44"/>
      <c r="DG530" s="44"/>
      <c r="DH530" s="44"/>
      <c r="DM530" s="352"/>
      <c r="DO530" s="44"/>
      <c r="DP530" s="44"/>
      <c r="DQ530" s="44"/>
      <c r="DV530" s="352"/>
      <c r="DX530" s="44"/>
      <c r="DY530" s="44"/>
      <c r="DZ530" s="44"/>
      <c r="EE530" s="352"/>
      <c r="EG530" s="44"/>
      <c r="EH530" s="44"/>
      <c r="EI530" s="44"/>
      <c r="EN530" s="352"/>
      <c r="EP530" s="44"/>
      <c r="EQ530" s="44"/>
      <c r="ER530" s="44"/>
      <c r="EW530" s="352"/>
      <c r="EY530" s="44"/>
      <c r="EZ530" s="44"/>
      <c r="FA530" s="44"/>
      <c r="FF530" s="352"/>
      <c r="FH530" s="44"/>
      <c r="FI530" s="44"/>
      <c r="FJ530" s="44"/>
      <c r="FO530" s="352"/>
      <c r="FQ530" s="44"/>
      <c r="FR530" s="44"/>
      <c r="FS530" s="44"/>
      <c r="FX530" s="352"/>
      <c r="FZ530" s="44"/>
      <c r="GA530" s="44"/>
      <c r="GB530" s="44"/>
      <c r="GG530" s="352"/>
      <c r="GI530" s="44"/>
      <c r="GJ530" s="44"/>
      <c r="GK530" s="44"/>
      <c r="GP530" s="352"/>
      <c r="GR530" s="44"/>
      <c r="GS530" s="44"/>
      <c r="GT530" s="44"/>
      <c r="GY530" s="352"/>
      <c r="HA530" s="44"/>
      <c r="HB530" s="44"/>
      <c r="HC530" s="44"/>
      <c r="HH530" s="352"/>
      <c r="HJ530" s="44"/>
      <c r="HK530" s="44"/>
      <c r="HL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  <c r="RS530" s="353"/>
    </row>
    <row r="531" spans="1:487" s="74" customFormat="1" ht="15">
      <c r="A531" s="325" t="s">
        <v>1113</v>
      </c>
      <c r="B531" s="351"/>
      <c r="C531" s="351"/>
      <c r="D531" s="74" t="s">
        <v>133</v>
      </c>
      <c r="E531" s="44"/>
      <c r="F531" s="437">
        <f t="shared" si="6"/>
        <v>11</v>
      </c>
      <c r="G531" s="478"/>
      <c r="H531" s="478"/>
      <c r="I531" s="138"/>
      <c r="J531" s="420">
        <v>11</v>
      </c>
      <c r="K531" s="138"/>
      <c r="L531" s="450"/>
      <c r="M531" s="450"/>
      <c r="N531" s="44"/>
      <c r="R531" s="352"/>
      <c r="T531" s="44"/>
      <c r="U531" s="44"/>
      <c r="V531" s="44"/>
      <c r="AA531" s="352"/>
      <c r="AC531" s="44"/>
      <c r="AD531" s="44"/>
      <c r="AE531" s="44"/>
      <c r="AJ531" s="352"/>
      <c r="AL531" s="44"/>
      <c r="AM531" s="44"/>
      <c r="AN531" s="44"/>
      <c r="AS531" s="352"/>
      <c r="AU531" s="44"/>
      <c r="AV531" s="44"/>
      <c r="AW531" s="44"/>
      <c r="BB531" s="352"/>
      <c r="BD531" s="44"/>
      <c r="BE531" s="44"/>
      <c r="BF531" s="44"/>
      <c r="BK531" s="352"/>
      <c r="BM531" s="44"/>
      <c r="BN531" s="44"/>
      <c r="BO531" s="44"/>
      <c r="BT531" s="352"/>
      <c r="BV531" s="44"/>
      <c r="BW531" s="44"/>
      <c r="BX531" s="44"/>
      <c r="CC531" s="352"/>
      <c r="CE531" s="44"/>
      <c r="CF531" s="44"/>
      <c r="CG531" s="44"/>
      <c r="CL531" s="352"/>
      <c r="CN531" s="44"/>
      <c r="CO531" s="44"/>
      <c r="CP531" s="44"/>
      <c r="CU531" s="352"/>
      <c r="CW531" s="44"/>
      <c r="CX531" s="44"/>
      <c r="CY531" s="44"/>
      <c r="DD531" s="352"/>
      <c r="DF531" s="44"/>
      <c r="DG531" s="44"/>
      <c r="DH531" s="44"/>
      <c r="DM531" s="352"/>
      <c r="DO531" s="44"/>
      <c r="DP531" s="44"/>
      <c r="DQ531" s="44"/>
      <c r="DV531" s="352"/>
      <c r="DX531" s="44"/>
      <c r="DY531" s="44"/>
      <c r="DZ531" s="44"/>
      <c r="EE531" s="352"/>
      <c r="EG531" s="44"/>
      <c r="EH531" s="44"/>
      <c r="EI531" s="44"/>
      <c r="EN531" s="352"/>
      <c r="EP531" s="44"/>
      <c r="EQ531" s="44"/>
      <c r="ER531" s="44"/>
      <c r="EW531" s="352"/>
      <c r="EY531" s="44"/>
      <c r="EZ531" s="44"/>
      <c r="FA531" s="44"/>
      <c r="FF531" s="352"/>
      <c r="FH531" s="44"/>
      <c r="FI531" s="44"/>
      <c r="FJ531" s="44"/>
      <c r="FO531" s="352"/>
      <c r="FQ531" s="44"/>
      <c r="FR531" s="44"/>
      <c r="FS531" s="44"/>
      <c r="FX531" s="352"/>
      <c r="FZ531" s="44"/>
      <c r="GA531" s="44"/>
      <c r="GB531" s="44"/>
      <c r="GG531" s="352"/>
      <c r="GI531" s="44"/>
      <c r="GJ531" s="44"/>
      <c r="GK531" s="44"/>
      <c r="GP531" s="352"/>
      <c r="GR531" s="44"/>
      <c r="GS531" s="44"/>
      <c r="GT531" s="44"/>
      <c r="GY531" s="352"/>
      <c r="HA531" s="44"/>
      <c r="HB531" s="44"/>
      <c r="HC531" s="44"/>
      <c r="HH531" s="352"/>
      <c r="HJ531" s="44"/>
      <c r="HK531" s="44"/>
      <c r="HL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  <c r="RS531" s="353"/>
    </row>
    <row r="532" spans="1:487" s="74" customFormat="1" ht="15">
      <c r="A532" s="325" t="s">
        <v>1503</v>
      </c>
      <c r="B532" s="450"/>
      <c r="C532" s="351"/>
      <c r="D532" s="74" t="s">
        <v>130</v>
      </c>
      <c r="E532" s="44"/>
      <c r="F532" s="437">
        <f t="shared" si="6"/>
        <v>0</v>
      </c>
      <c r="G532" s="478"/>
      <c r="H532" s="478"/>
      <c r="I532" s="138"/>
      <c r="J532" s="420"/>
      <c r="K532" s="138"/>
      <c r="L532" s="458"/>
      <c r="M532" s="450"/>
      <c r="N532" s="44"/>
      <c r="R532" s="352"/>
      <c r="T532" s="44"/>
      <c r="U532" s="44"/>
      <c r="V532" s="44"/>
      <c r="AA532" s="352"/>
      <c r="AC532" s="44"/>
      <c r="AD532" s="44"/>
      <c r="AE532" s="44"/>
      <c r="AJ532" s="352"/>
      <c r="AL532" s="44"/>
      <c r="AM532" s="44"/>
      <c r="AN532" s="44"/>
      <c r="AS532" s="352"/>
      <c r="AU532" s="44"/>
      <c r="AV532" s="44"/>
      <c r="AW532" s="44"/>
      <c r="BB532" s="352"/>
      <c r="BD532" s="44"/>
      <c r="BE532" s="44"/>
      <c r="BF532" s="44"/>
      <c r="BK532" s="352"/>
      <c r="BM532" s="44"/>
      <c r="BN532" s="44"/>
      <c r="BO532" s="44"/>
      <c r="BT532" s="352"/>
      <c r="BV532" s="44"/>
      <c r="BW532" s="44"/>
      <c r="BX532" s="44"/>
      <c r="CC532" s="352"/>
      <c r="CE532" s="44"/>
      <c r="CF532" s="44"/>
      <c r="CG532" s="44"/>
      <c r="CL532" s="352"/>
      <c r="CN532" s="44"/>
      <c r="CO532" s="44"/>
      <c r="CP532" s="44"/>
      <c r="CU532" s="352"/>
      <c r="CW532" s="44"/>
      <c r="CX532" s="44"/>
      <c r="CY532" s="44"/>
      <c r="DD532" s="352"/>
      <c r="DF532" s="44"/>
      <c r="DG532" s="44"/>
      <c r="DH532" s="44"/>
      <c r="DM532" s="352"/>
      <c r="DO532" s="44"/>
      <c r="DP532" s="44"/>
      <c r="DQ532" s="44"/>
      <c r="DV532" s="352"/>
      <c r="DX532" s="44"/>
      <c r="DY532" s="44"/>
      <c r="DZ532" s="44"/>
      <c r="EE532" s="352"/>
      <c r="EG532" s="44"/>
      <c r="EH532" s="44"/>
      <c r="EI532" s="44"/>
      <c r="EN532" s="352"/>
      <c r="EP532" s="44"/>
      <c r="EQ532" s="44"/>
      <c r="ER532" s="44"/>
      <c r="EW532" s="352"/>
      <c r="EY532" s="44"/>
      <c r="EZ532" s="44"/>
      <c r="FA532" s="44"/>
      <c r="FF532" s="352"/>
      <c r="FH532" s="44"/>
      <c r="FI532" s="44"/>
      <c r="FJ532" s="44"/>
      <c r="FO532" s="352"/>
      <c r="FQ532" s="44"/>
      <c r="FR532" s="44"/>
      <c r="FS532" s="44"/>
      <c r="FX532" s="352"/>
      <c r="FZ532" s="44"/>
      <c r="GA532" s="44"/>
      <c r="GB532" s="44"/>
      <c r="GG532" s="352"/>
      <c r="GI532" s="44"/>
      <c r="GJ532" s="44"/>
      <c r="GK532" s="44"/>
      <c r="GP532" s="352"/>
      <c r="GR532" s="44"/>
      <c r="GS532" s="44"/>
      <c r="GT532" s="44"/>
      <c r="GY532" s="352"/>
      <c r="HA532" s="44"/>
      <c r="HB532" s="44"/>
      <c r="HC532" s="44"/>
      <c r="HH532" s="352"/>
      <c r="HJ532" s="44"/>
      <c r="HK532" s="44"/>
      <c r="HL532" s="44"/>
      <c r="HQ532" s="44"/>
      <c r="HR532" s="44"/>
      <c r="HS532" s="44"/>
      <c r="HT532" s="44"/>
      <c r="HU532" s="44"/>
      <c r="HV532" s="44"/>
      <c r="HW532" s="44"/>
      <c r="HX532" s="44"/>
      <c r="HY532" s="44"/>
      <c r="HZ532" s="44"/>
      <c r="IA532" s="44"/>
      <c r="IB532" s="44"/>
      <c r="IC532" s="44"/>
      <c r="ID532" s="44"/>
      <c r="IE532" s="44"/>
      <c r="IF532" s="44"/>
      <c r="IG532" s="44"/>
      <c r="IH532" s="44"/>
      <c r="II532" s="44"/>
      <c r="IJ532" s="44"/>
      <c r="IK532" s="44"/>
      <c r="IL532" s="44"/>
      <c r="IM532" s="44"/>
      <c r="IN532" s="44"/>
      <c r="IO532" s="44"/>
      <c r="IP532" s="44"/>
      <c r="IQ532" s="44"/>
      <c r="IR532" s="44"/>
      <c r="IS532" s="44"/>
      <c r="IT532" s="44"/>
      <c r="IU532" s="44"/>
      <c r="IV532" s="44"/>
      <c r="RS532" s="353"/>
    </row>
    <row r="533" spans="1:487" s="74" customFormat="1" ht="15">
      <c r="A533" s="325" t="s">
        <v>1503</v>
      </c>
      <c r="B533" s="450"/>
      <c r="C533" s="351"/>
      <c r="D533" s="74" t="s">
        <v>130</v>
      </c>
      <c r="E533" s="44"/>
      <c r="F533" s="437">
        <f t="shared" si="6"/>
        <v>0</v>
      </c>
      <c r="G533" s="478"/>
      <c r="H533" s="478"/>
      <c r="I533" s="138"/>
      <c r="J533" s="420"/>
      <c r="K533" s="138"/>
      <c r="L533" s="450"/>
      <c r="M533" s="450"/>
      <c r="N533" s="44"/>
      <c r="R533" s="352"/>
      <c r="T533" s="44"/>
      <c r="U533" s="44"/>
      <c r="V533" s="44"/>
      <c r="AA533" s="352"/>
      <c r="AC533" s="44"/>
      <c r="AD533" s="44"/>
      <c r="AE533" s="44"/>
      <c r="AJ533" s="352"/>
      <c r="AL533" s="44"/>
      <c r="AM533" s="44"/>
      <c r="AN533" s="44"/>
      <c r="AS533" s="352"/>
      <c r="AU533" s="44"/>
      <c r="AV533" s="44"/>
      <c r="AW533" s="44"/>
      <c r="BB533" s="352"/>
      <c r="BD533" s="44"/>
      <c r="BE533" s="44"/>
      <c r="BF533" s="44"/>
      <c r="BK533" s="352"/>
      <c r="BM533" s="44"/>
      <c r="BN533" s="44"/>
      <c r="BO533" s="44"/>
      <c r="BT533" s="352"/>
      <c r="BV533" s="44"/>
      <c r="BW533" s="44"/>
      <c r="BX533" s="44"/>
      <c r="CC533" s="352"/>
      <c r="CE533" s="44"/>
      <c r="CF533" s="44"/>
      <c r="CG533" s="44"/>
      <c r="CL533" s="352"/>
      <c r="CN533" s="44"/>
      <c r="CO533" s="44"/>
      <c r="CP533" s="44"/>
      <c r="CU533" s="352"/>
      <c r="CW533" s="44"/>
      <c r="CX533" s="44"/>
      <c r="CY533" s="44"/>
      <c r="DD533" s="352"/>
      <c r="DF533" s="44"/>
      <c r="DG533" s="44"/>
      <c r="DH533" s="44"/>
      <c r="DM533" s="352"/>
      <c r="DO533" s="44"/>
      <c r="DP533" s="44"/>
      <c r="DQ533" s="44"/>
      <c r="DV533" s="352"/>
      <c r="DX533" s="44"/>
      <c r="DY533" s="44"/>
      <c r="DZ533" s="44"/>
      <c r="EE533" s="352"/>
      <c r="EG533" s="44"/>
      <c r="EH533" s="44"/>
      <c r="EI533" s="44"/>
      <c r="EN533" s="352"/>
      <c r="EP533" s="44"/>
      <c r="EQ533" s="44"/>
      <c r="ER533" s="44"/>
      <c r="EW533" s="352"/>
      <c r="EY533" s="44"/>
      <c r="EZ533" s="44"/>
      <c r="FA533" s="44"/>
      <c r="FF533" s="352"/>
      <c r="FH533" s="44"/>
      <c r="FI533" s="44"/>
      <c r="FJ533" s="44"/>
      <c r="FO533" s="352"/>
      <c r="FQ533" s="44"/>
      <c r="FR533" s="44"/>
      <c r="FS533" s="44"/>
      <c r="FX533" s="352"/>
      <c r="FZ533" s="44"/>
      <c r="GA533" s="44"/>
      <c r="GB533" s="44"/>
      <c r="GG533" s="352"/>
      <c r="GI533" s="44"/>
      <c r="GJ533" s="44"/>
      <c r="GK533" s="44"/>
      <c r="GP533" s="352"/>
      <c r="GR533" s="44"/>
      <c r="GS533" s="44"/>
      <c r="GT533" s="44"/>
      <c r="GY533" s="352"/>
      <c r="HA533" s="44"/>
      <c r="HB533" s="44"/>
      <c r="HC533" s="44"/>
      <c r="HH533" s="352"/>
      <c r="HJ533" s="44"/>
      <c r="HK533" s="44"/>
      <c r="HL533" s="44"/>
      <c r="HQ533" s="44"/>
      <c r="HR533" s="44"/>
      <c r="HS533" s="44"/>
      <c r="HT533" s="44"/>
      <c r="HU533" s="44"/>
      <c r="HV533" s="44"/>
      <c r="HW533" s="44"/>
      <c r="HX533" s="44"/>
      <c r="HY533" s="44"/>
      <c r="HZ533" s="44"/>
      <c r="IA533" s="44"/>
      <c r="IB533" s="44"/>
      <c r="IC533" s="44"/>
      <c r="ID533" s="44"/>
      <c r="IE533" s="44"/>
      <c r="IF533" s="44"/>
      <c r="IG533" s="44"/>
      <c r="IH533" s="44"/>
      <c r="II533" s="44"/>
      <c r="IJ533" s="44"/>
      <c r="IK533" s="44"/>
      <c r="IL533" s="44"/>
      <c r="IM533" s="44"/>
      <c r="IN533" s="44"/>
      <c r="IO533" s="44"/>
      <c r="IP533" s="44"/>
      <c r="IQ533" s="44"/>
      <c r="IR533" s="44"/>
      <c r="IS533" s="44"/>
      <c r="IT533" s="44"/>
      <c r="IU533" s="44"/>
      <c r="IV533" s="44"/>
      <c r="RS533" s="353"/>
    </row>
    <row r="534" spans="1:487" s="74" customFormat="1" ht="15">
      <c r="A534" s="325" t="s">
        <v>1731</v>
      </c>
      <c r="B534" s="351"/>
      <c r="C534" s="351"/>
      <c r="D534" s="74" t="s">
        <v>131</v>
      </c>
      <c r="E534" s="44"/>
      <c r="F534" s="437">
        <f t="shared" si="6"/>
        <v>20</v>
      </c>
      <c r="G534" s="478"/>
      <c r="H534" s="478"/>
      <c r="I534" s="138"/>
      <c r="J534" s="420"/>
      <c r="K534" s="138">
        <v>20</v>
      </c>
      <c r="L534" s="450"/>
      <c r="M534" s="450"/>
      <c r="N534" s="44"/>
      <c r="R534" s="352"/>
      <c r="T534" s="44"/>
      <c r="U534" s="44"/>
      <c r="V534" s="44"/>
      <c r="AA534" s="352"/>
      <c r="AC534" s="44"/>
      <c r="AD534" s="44"/>
      <c r="AE534" s="44"/>
      <c r="AJ534" s="352"/>
      <c r="AL534" s="44"/>
      <c r="AM534" s="44"/>
      <c r="AN534" s="44"/>
      <c r="AS534" s="352"/>
      <c r="AU534" s="44"/>
      <c r="AV534" s="44"/>
      <c r="AW534" s="44"/>
      <c r="BB534" s="352"/>
      <c r="BD534" s="44"/>
      <c r="BE534" s="44"/>
      <c r="BF534" s="44"/>
      <c r="BK534" s="352"/>
      <c r="BM534" s="44"/>
      <c r="BN534" s="44"/>
      <c r="BO534" s="44"/>
      <c r="BT534" s="352"/>
      <c r="BV534" s="44"/>
      <c r="BW534" s="44"/>
      <c r="BX534" s="44"/>
      <c r="CC534" s="352"/>
      <c r="CE534" s="44"/>
      <c r="CF534" s="44"/>
      <c r="CG534" s="44"/>
      <c r="CL534" s="352"/>
      <c r="CN534" s="44"/>
      <c r="CO534" s="44"/>
      <c r="CP534" s="44"/>
      <c r="CU534" s="352"/>
      <c r="CW534" s="44"/>
      <c r="CX534" s="44"/>
      <c r="CY534" s="44"/>
      <c r="DD534" s="352"/>
      <c r="DF534" s="44"/>
      <c r="DG534" s="44"/>
      <c r="DH534" s="44"/>
      <c r="DM534" s="352"/>
      <c r="DO534" s="44"/>
      <c r="DP534" s="44"/>
      <c r="DQ534" s="44"/>
      <c r="DV534" s="352"/>
      <c r="DX534" s="44"/>
      <c r="DY534" s="44"/>
      <c r="DZ534" s="44"/>
      <c r="EE534" s="352"/>
      <c r="EG534" s="44"/>
      <c r="EH534" s="44"/>
      <c r="EI534" s="44"/>
      <c r="EN534" s="352"/>
      <c r="EP534" s="44"/>
      <c r="EQ534" s="44"/>
      <c r="ER534" s="44"/>
      <c r="EW534" s="352"/>
      <c r="EY534" s="44"/>
      <c r="EZ534" s="44"/>
      <c r="FA534" s="44"/>
      <c r="FF534" s="352"/>
      <c r="FH534" s="44"/>
      <c r="FI534" s="44"/>
      <c r="FJ534" s="44"/>
      <c r="FO534" s="352"/>
      <c r="FQ534" s="44"/>
      <c r="FR534" s="44"/>
      <c r="FS534" s="44"/>
      <c r="FX534" s="352"/>
      <c r="FZ534" s="44"/>
      <c r="GA534" s="44"/>
      <c r="GB534" s="44"/>
      <c r="GG534" s="352"/>
      <c r="GI534" s="44"/>
      <c r="GJ534" s="44"/>
      <c r="GK534" s="44"/>
      <c r="GP534" s="352"/>
      <c r="GR534" s="44"/>
      <c r="GS534" s="44"/>
      <c r="GT534" s="44"/>
      <c r="GY534" s="352"/>
      <c r="HA534" s="44"/>
      <c r="HB534" s="44"/>
      <c r="HC534" s="44"/>
      <c r="HH534" s="352"/>
      <c r="HJ534" s="44"/>
      <c r="HK534" s="44"/>
      <c r="HL534" s="44"/>
      <c r="HQ534" s="44"/>
      <c r="HR534" s="44"/>
      <c r="HS534" s="44"/>
      <c r="HT534" s="44"/>
      <c r="HU534" s="44"/>
      <c r="HV534" s="44"/>
      <c r="HW534" s="44"/>
      <c r="HX534" s="44"/>
      <c r="HY534" s="44"/>
      <c r="HZ534" s="44"/>
      <c r="IA534" s="44"/>
      <c r="IB534" s="44"/>
      <c r="IC534" s="44"/>
      <c r="ID534" s="44"/>
      <c r="IE534" s="44"/>
      <c r="IF534" s="44"/>
      <c r="IG534" s="44"/>
      <c r="IH534" s="44"/>
      <c r="II534" s="44"/>
      <c r="IJ534" s="44"/>
      <c r="IK534" s="44"/>
      <c r="IL534" s="44"/>
      <c r="IM534" s="44"/>
      <c r="IN534" s="44"/>
      <c r="IO534" s="44"/>
      <c r="IP534" s="44"/>
      <c r="IQ534" s="44"/>
      <c r="IR534" s="44"/>
      <c r="IS534" s="44"/>
      <c r="IT534" s="44"/>
      <c r="IU534" s="44"/>
      <c r="IV534" s="44"/>
      <c r="RS534" s="353"/>
    </row>
    <row r="535" spans="1:487" s="74" customFormat="1" ht="15">
      <c r="A535" s="325" t="s">
        <v>862</v>
      </c>
      <c r="B535" s="450"/>
      <c r="C535" s="351"/>
      <c r="D535" s="74" t="s">
        <v>130</v>
      </c>
      <c r="E535" s="44"/>
      <c r="F535" s="437">
        <f t="shared" si="6"/>
        <v>0</v>
      </c>
      <c r="G535" s="478"/>
      <c r="H535" s="478"/>
      <c r="I535" s="138"/>
      <c r="J535" s="420"/>
      <c r="K535" s="138"/>
      <c r="L535" s="458"/>
      <c r="M535" s="450"/>
      <c r="N535" s="44"/>
      <c r="R535" s="352"/>
      <c r="T535" s="44"/>
      <c r="U535" s="44"/>
      <c r="V535" s="44"/>
      <c r="AA535" s="352"/>
      <c r="AC535" s="44"/>
      <c r="AD535" s="44"/>
      <c r="AE535" s="44"/>
      <c r="AJ535" s="352"/>
      <c r="AL535" s="44"/>
      <c r="AM535" s="44"/>
      <c r="AN535" s="44"/>
      <c r="AS535" s="352"/>
      <c r="AU535" s="44"/>
      <c r="AV535" s="44"/>
      <c r="AW535" s="44"/>
      <c r="BB535" s="352"/>
      <c r="BD535" s="44"/>
      <c r="BE535" s="44"/>
      <c r="BF535" s="44"/>
      <c r="BK535" s="352"/>
      <c r="BM535" s="44"/>
      <c r="BN535" s="44"/>
      <c r="BO535" s="44"/>
      <c r="BT535" s="352"/>
      <c r="BV535" s="44"/>
      <c r="BW535" s="44"/>
      <c r="BX535" s="44"/>
      <c r="CC535" s="352"/>
      <c r="CE535" s="44"/>
      <c r="CF535" s="44"/>
      <c r="CG535" s="44"/>
      <c r="CL535" s="352"/>
      <c r="CN535" s="44"/>
      <c r="CO535" s="44"/>
      <c r="CP535" s="44"/>
      <c r="CU535" s="352"/>
      <c r="CW535" s="44"/>
      <c r="CX535" s="44"/>
      <c r="CY535" s="44"/>
      <c r="DD535" s="352"/>
      <c r="DF535" s="44"/>
      <c r="DG535" s="44"/>
      <c r="DH535" s="44"/>
      <c r="DM535" s="352"/>
      <c r="DO535" s="44"/>
      <c r="DP535" s="44"/>
      <c r="DQ535" s="44"/>
      <c r="DV535" s="352"/>
      <c r="DX535" s="44"/>
      <c r="DY535" s="44"/>
      <c r="DZ535" s="44"/>
      <c r="EE535" s="352"/>
      <c r="EG535" s="44"/>
      <c r="EH535" s="44"/>
      <c r="EI535" s="44"/>
      <c r="EN535" s="352"/>
      <c r="EP535" s="44"/>
      <c r="EQ535" s="44"/>
      <c r="ER535" s="44"/>
      <c r="EW535" s="352"/>
      <c r="EY535" s="44"/>
      <c r="EZ535" s="44"/>
      <c r="FA535" s="44"/>
      <c r="FF535" s="352"/>
      <c r="FH535" s="44"/>
      <c r="FI535" s="44"/>
      <c r="FJ535" s="44"/>
      <c r="FO535" s="352"/>
      <c r="FQ535" s="44"/>
      <c r="FR535" s="44"/>
      <c r="FS535" s="44"/>
      <c r="FX535" s="352"/>
      <c r="FZ535" s="44"/>
      <c r="GA535" s="44"/>
      <c r="GB535" s="44"/>
      <c r="GG535" s="352"/>
      <c r="GI535" s="44"/>
      <c r="GJ535" s="44"/>
      <c r="GK535" s="44"/>
      <c r="GP535" s="352"/>
      <c r="GR535" s="44"/>
      <c r="GS535" s="44"/>
      <c r="GT535" s="44"/>
      <c r="GY535" s="352"/>
      <c r="HA535" s="44"/>
      <c r="HB535" s="44"/>
      <c r="HC535" s="44"/>
      <c r="HH535" s="352"/>
      <c r="HJ535" s="44"/>
      <c r="HK535" s="44"/>
      <c r="HL535" s="44"/>
      <c r="HQ535" s="44"/>
      <c r="HR535" s="44"/>
      <c r="HS535" s="44"/>
      <c r="HT535" s="44"/>
      <c r="HU535" s="44"/>
      <c r="HV535" s="44"/>
      <c r="HW535" s="44"/>
      <c r="HX535" s="44"/>
      <c r="HY535" s="44"/>
      <c r="HZ535" s="44"/>
      <c r="IA535" s="44"/>
      <c r="IB535" s="44"/>
      <c r="IC535" s="44"/>
      <c r="ID535" s="44"/>
      <c r="IE535" s="44"/>
      <c r="IF535" s="44"/>
      <c r="IG535" s="44"/>
      <c r="IH535" s="44"/>
      <c r="II535" s="44"/>
      <c r="IJ535" s="44"/>
      <c r="IK535" s="44"/>
      <c r="IL535" s="44"/>
      <c r="IM535" s="44"/>
      <c r="IN535" s="44"/>
      <c r="IO535" s="44"/>
      <c r="IP535" s="44"/>
      <c r="IQ535" s="44"/>
      <c r="IR535" s="44"/>
      <c r="IS535" s="44"/>
      <c r="IT535" s="44"/>
      <c r="IU535" s="44"/>
      <c r="IV535" s="44"/>
      <c r="RS535" s="353"/>
    </row>
    <row r="536" spans="1:487" s="74" customFormat="1" ht="15">
      <c r="A536" s="325" t="s">
        <v>863</v>
      </c>
      <c r="B536" s="351"/>
      <c r="C536" s="351"/>
      <c r="D536" s="74" t="s">
        <v>133</v>
      </c>
      <c r="E536" s="44"/>
      <c r="F536" s="437">
        <f t="shared" si="6"/>
        <v>47</v>
      </c>
      <c r="G536" s="478"/>
      <c r="H536" s="478"/>
      <c r="I536" s="138">
        <v>12</v>
      </c>
      <c r="J536" s="420">
        <v>35</v>
      </c>
      <c r="K536" s="138"/>
      <c r="L536" s="450"/>
      <c r="M536" s="450"/>
      <c r="N536" s="44"/>
      <c r="R536" s="352"/>
      <c r="T536" s="44"/>
      <c r="U536" s="44"/>
      <c r="V536" s="44"/>
      <c r="AA536" s="352"/>
      <c r="AC536" s="44"/>
      <c r="AD536" s="44"/>
      <c r="AE536" s="44"/>
      <c r="AJ536" s="352"/>
      <c r="AL536" s="44"/>
      <c r="AM536" s="44"/>
      <c r="AN536" s="44"/>
      <c r="AS536" s="352"/>
      <c r="AU536" s="44"/>
      <c r="AV536" s="44"/>
      <c r="AW536" s="44"/>
      <c r="BB536" s="352"/>
      <c r="BD536" s="44"/>
      <c r="BE536" s="44"/>
      <c r="BF536" s="44"/>
      <c r="BK536" s="352"/>
      <c r="BM536" s="44"/>
      <c r="BN536" s="44"/>
      <c r="BO536" s="44"/>
      <c r="BT536" s="352"/>
      <c r="BV536" s="44"/>
      <c r="BW536" s="44"/>
      <c r="BX536" s="44"/>
      <c r="CC536" s="352"/>
      <c r="CE536" s="44"/>
      <c r="CF536" s="44"/>
      <c r="CG536" s="44"/>
      <c r="CL536" s="352"/>
      <c r="CN536" s="44"/>
      <c r="CO536" s="44"/>
      <c r="CP536" s="44"/>
      <c r="CU536" s="352"/>
      <c r="CW536" s="44"/>
      <c r="CX536" s="44"/>
      <c r="CY536" s="44"/>
      <c r="DD536" s="352"/>
      <c r="DF536" s="44"/>
      <c r="DG536" s="44"/>
      <c r="DH536" s="44"/>
      <c r="DM536" s="352"/>
      <c r="DO536" s="44"/>
      <c r="DP536" s="44"/>
      <c r="DQ536" s="44"/>
      <c r="DV536" s="352"/>
      <c r="DX536" s="44"/>
      <c r="DY536" s="44"/>
      <c r="DZ536" s="44"/>
      <c r="EE536" s="352"/>
      <c r="EG536" s="44"/>
      <c r="EH536" s="44"/>
      <c r="EI536" s="44"/>
      <c r="EN536" s="352"/>
      <c r="EP536" s="44"/>
      <c r="EQ536" s="44"/>
      <c r="ER536" s="44"/>
      <c r="EW536" s="352"/>
      <c r="EY536" s="44"/>
      <c r="EZ536" s="44"/>
      <c r="FA536" s="44"/>
      <c r="FF536" s="352"/>
      <c r="FH536" s="44"/>
      <c r="FI536" s="44"/>
      <c r="FJ536" s="44"/>
      <c r="FO536" s="352"/>
      <c r="FQ536" s="44"/>
      <c r="FR536" s="44"/>
      <c r="FS536" s="44"/>
      <c r="FX536" s="352"/>
      <c r="FZ536" s="44"/>
      <c r="GA536" s="44"/>
      <c r="GB536" s="44"/>
      <c r="GG536" s="352"/>
      <c r="GI536" s="44"/>
      <c r="GJ536" s="44"/>
      <c r="GK536" s="44"/>
      <c r="GP536" s="352"/>
      <c r="GR536" s="44"/>
      <c r="GS536" s="44"/>
      <c r="GT536" s="44"/>
      <c r="GY536" s="352"/>
      <c r="HA536" s="44"/>
      <c r="HB536" s="44"/>
      <c r="HC536" s="44"/>
      <c r="HH536" s="352"/>
      <c r="HJ536" s="44"/>
      <c r="HK536" s="44"/>
      <c r="HL536" s="44"/>
      <c r="HQ536" s="44"/>
      <c r="HR536" s="44"/>
      <c r="HS536" s="44"/>
      <c r="HT536" s="44"/>
      <c r="HU536" s="44"/>
      <c r="HV536" s="44"/>
      <c r="HW536" s="44"/>
      <c r="HX536" s="44"/>
      <c r="HY536" s="44"/>
      <c r="HZ536" s="44"/>
      <c r="IA536" s="44"/>
      <c r="IB536" s="44"/>
      <c r="IC536" s="44"/>
      <c r="ID536" s="44"/>
      <c r="IE536" s="44"/>
      <c r="IF536" s="44"/>
      <c r="IG536" s="44"/>
      <c r="IH536" s="44"/>
      <c r="II536" s="44"/>
      <c r="IJ536" s="44"/>
      <c r="IK536" s="44"/>
      <c r="IL536" s="44"/>
      <c r="IM536" s="44"/>
      <c r="IN536" s="44"/>
      <c r="IO536" s="44"/>
      <c r="IP536" s="44"/>
      <c r="IQ536" s="44"/>
      <c r="IR536" s="44"/>
      <c r="IS536" s="44"/>
      <c r="IT536" s="44"/>
      <c r="IU536" s="44"/>
      <c r="IV536" s="44"/>
      <c r="RS536" s="353"/>
    </row>
    <row r="537" spans="1:487" s="74" customFormat="1" ht="15">
      <c r="A537" s="325" t="s">
        <v>1937</v>
      </c>
      <c r="B537" s="450"/>
      <c r="C537" s="351"/>
      <c r="D537" s="74" t="s">
        <v>130</v>
      </c>
      <c r="E537" s="44"/>
      <c r="F537" s="437">
        <f t="shared" si="6"/>
        <v>0</v>
      </c>
      <c r="G537" s="541"/>
      <c r="H537" s="541"/>
      <c r="I537" s="138"/>
      <c r="J537" s="420"/>
      <c r="K537" s="138"/>
      <c r="L537" s="458"/>
      <c r="M537" s="458"/>
      <c r="N537" s="44"/>
      <c r="R537" s="352"/>
      <c r="T537" s="44"/>
      <c r="U537" s="44"/>
      <c r="V537" s="44"/>
      <c r="AA537" s="352"/>
      <c r="AC537" s="44"/>
      <c r="AD537" s="44"/>
      <c r="AE537" s="44"/>
      <c r="AJ537" s="352"/>
      <c r="AL537" s="44"/>
      <c r="AM537" s="44"/>
      <c r="AN537" s="44"/>
      <c r="AS537" s="352"/>
      <c r="AU537" s="44"/>
      <c r="AV537" s="44"/>
      <c r="AW537" s="44"/>
      <c r="BB537" s="352"/>
      <c r="BD537" s="44"/>
      <c r="BE537" s="44"/>
      <c r="BF537" s="44"/>
      <c r="BK537" s="352"/>
      <c r="BM537" s="44"/>
      <c r="BN537" s="44"/>
      <c r="BO537" s="44"/>
      <c r="BT537" s="352"/>
      <c r="BV537" s="44"/>
      <c r="BW537" s="44"/>
      <c r="BX537" s="44"/>
      <c r="CC537" s="352"/>
      <c r="CE537" s="44"/>
      <c r="CF537" s="44"/>
      <c r="CG537" s="44"/>
      <c r="CL537" s="352"/>
      <c r="CN537" s="44"/>
      <c r="CO537" s="44"/>
      <c r="CP537" s="44"/>
      <c r="CU537" s="352"/>
      <c r="CW537" s="44"/>
      <c r="CX537" s="44"/>
      <c r="CY537" s="44"/>
      <c r="DD537" s="352"/>
      <c r="DF537" s="44"/>
      <c r="DG537" s="44"/>
      <c r="DH537" s="44"/>
      <c r="DM537" s="352"/>
      <c r="DO537" s="44"/>
      <c r="DP537" s="44"/>
      <c r="DQ537" s="44"/>
      <c r="DV537" s="352"/>
      <c r="DX537" s="44"/>
      <c r="DY537" s="44"/>
      <c r="DZ537" s="44"/>
      <c r="EE537" s="352"/>
      <c r="EG537" s="44"/>
      <c r="EH537" s="44"/>
      <c r="EI537" s="44"/>
      <c r="EN537" s="352"/>
      <c r="EP537" s="44"/>
      <c r="EQ537" s="44"/>
      <c r="ER537" s="44"/>
      <c r="EW537" s="352"/>
      <c r="EY537" s="44"/>
      <c r="EZ537" s="44"/>
      <c r="FA537" s="44"/>
      <c r="FF537" s="352"/>
      <c r="FH537" s="44"/>
      <c r="FI537" s="44"/>
      <c r="FJ537" s="44"/>
      <c r="FO537" s="352"/>
      <c r="FQ537" s="44"/>
      <c r="FR537" s="44"/>
      <c r="FS537" s="44"/>
      <c r="FX537" s="352"/>
      <c r="FZ537" s="44"/>
      <c r="GA537" s="44"/>
      <c r="GB537" s="44"/>
      <c r="GG537" s="352"/>
      <c r="GI537" s="44"/>
      <c r="GJ537" s="44"/>
      <c r="GK537" s="44"/>
      <c r="GP537" s="352"/>
      <c r="GR537" s="44"/>
      <c r="GS537" s="44"/>
      <c r="GT537" s="44"/>
      <c r="GY537" s="352"/>
      <c r="HA537" s="44"/>
      <c r="HB537" s="44"/>
      <c r="HC537" s="44"/>
      <c r="HH537" s="352"/>
      <c r="HJ537" s="44"/>
      <c r="HK537" s="44"/>
      <c r="HL537" s="44"/>
      <c r="HQ537" s="44"/>
      <c r="HR537" s="44"/>
      <c r="HS537" s="44"/>
      <c r="HT537" s="44"/>
      <c r="HU537" s="44"/>
      <c r="HV537" s="44"/>
      <c r="HW537" s="44"/>
      <c r="HX537" s="44"/>
      <c r="HY537" s="44"/>
      <c r="HZ537" s="44"/>
      <c r="IA537" s="44"/>
      <c r="IB537" s="44"/>
      <c r="IC537" s="44"/>
      <c r="ID537" s="44"/>
      <c r="IE537" s="44"/>
      <c r="IF537" s="44"/>
      <c r="IG537" s="44"/>
      <c r="IH537" s="44"/>
      <c r="II537" s="44"/>
      <c r="IJ537" s="44"/>
      <c r="IK537" s="44"/>
      <c r="IL537" s="44"/>
      <c r="IM537" s="44"/>
      <c r="IN537" s="44"/>
      <c r="IO537" s="44"/>
      <c r="IP537" s="44"/>
      <c r="IQ537" s="44"/>
      <c r="IR537" s="44"/>
      <c r="IS537" s="44"/>
      <c r="IT537" s="44"/>
      <c r="IU537" s="44"/>
      <c r="IV537" s="44"/>
      <c r="RS537" s="353"/>
    </row>
    <row r="538" spans="1:487" s="74" customFormat="1" ht="15">
      <c r="A538" s="325" t="s">
        <v>697</v>
      </c>
      <c r="B538" s="351"/>
      <c r="C538" s="351"/>
      <c r="D538" s="74" t="s">
        <v>136</v>
      </c>
      <c r="E538" s="44"/>
      <c r="F538" s="437">
        <f t="shared" si="6"/>
        <v>147</v>
      </c>
      <c r="G538" s="478">
        <v>26</v>
      </c>
      <c r="H538" s="478">
        <v>54</v>
      </c>
      <c r="I538" s="138">
        <v>54</v>
      </c>
      <c r="J538" s="420"/>
      <c r="K538" s="138">
        <v>13</v>
      </c>
      <c r="L538" s="450"/>
      <c r="M538" s="450"/>
      <c r="N538" s="44"/>
      <c r="R538" s="352"/>
      <c r="T538" s="44"/>
      <c r="U538" s="44"/>
      <c r="V538" s="44"/>
      <c r="AA538" s="352"/>
      <c r="AC538" s="44"/>
      <c r="AD538" s="44"/>
      <c r="AE538" s="44"/>
      <c r="AJ538" s="352"/>
      <c r="AL538" s="44"/>
      <c r="AM538" s="44"/>
      <c r="AN538" s="44"/>
      <c r="AS538" s="352"/>
      <c r="AU538" s="44"/>
      <c r="AV538" s="44"/>
      <c r="AW538" s="44"/>
      <c r="BB538" s="352"/>
      <c r="BD538" s="44"/>
      <c r="BE538" s="44"/>
      <c r="BF538" s="44"/>
      <c r="BK538" s="352"/>
      <c r="BM538" s="44"/>
      <c r="BN538" s="44"/>
      <c r="BO538" s="44"/>
      <c r="BT538" s="352"/>
      <c r="BV538" s="44"/>
      <c r="BW538" s="44"/>
      <c r="BX538" s="44"/>
      <c r="CC538" s="352"/>
      <c r="CE538" s="44"/>
      <c r="CF538" s="44"/>
      <c r="CG538" s="44"/>
      <c r="CL538" s="352"/>
      <c r="CN538" s="44"/>
      <c r="CO538" s="44"/>
      <c r="CP538" s="44"/>
      <c r="CU538" s="352"/>
      <c r="CW538" s="44"/>
      <c r="CX538" s="44"/>
      <c r="CY538" s="44"/>
      <c r="DD538" s="352"/>
      <c r="DF538" s="44"/>
      <c r="DG538" s="44"/>
      <c r="DH538" s="44"/>
      <c r="DM538" s="352"/>
      <c r="DO538" s="44"/>
      <c r="DP538" s="44"/>
      <c r="DQ538" s="44"/>
      <c r="DV538" s="352"/>
      <c r="DX538" s="44"/>
      <c r="DY538" s="44"/>
      <c r="DZ538" s="44"/>
      <c r="EE538" s="352"/>
      <c r="EG538" s="44"/>
      <c r="EH538" s="44"/>
      <c r="EI538" s="44"/>
      <c r="EN538" s="352"/>
      <c r="EP538" s="44"/>
      <c r="EQ538" s="44"/>
      <c r="ER538" s="44"/>
      <c r="EW538" s="352"/>
      <c r="EY538" s="44"/>
      <c r="EZ538" s="44"/>
      <c r="FA538" s="44"/>
      <c r="FF538" s="352"/>
      <c r="FH538" s="44"/>
      <c r="FI538" s="44"/>
      <c r="FJ538" s="44"/>
      <c r="FO538" s="352"/>
      <c r="FQ538" s="44"/>
      <c r="FR538" s="44"/>
      <c r="FS538" s="44"/>
      <c r="FX538" s="352"/>
      <c r="FZ538" s="44"/>
      <c r="GA538" s="44"/>
      <c r="GB538" s="44"/>
      <c r="GG538" s="352"/>
      <c r="GI538" s="44"/>
      <c r="GJ538" s="44"/>
      <c r="GK538" s="44"/>
      <c r="GP538" s="352"/>
      <c r="GR538" s="44"/>
      <c r="GS538" s="44"/>
      <c r="GT538" s="44"/>
      <c r="GY538" s="352"/>
      <c r="HA538" s="44"/>
      <c r="HB538" s="44"/>
      <c r="HC538" s="44"/>
      <c r="HH538" s="352"/>
      <c r="HJ538" s="44"/>
      <c r="HK538" s="44"/>
      <c r="HL538" s="44"/>
      <c r="HQ538" s="44"/>
      <c r="HR538" s="44"/>
      <c r="HS538" s="44"/>
      <c r="HT538" s="44"/>
      <c r="HU538" s="44"/>
      <c r="HV538" s="44"/>
      <c r="HW538" s="44"/>
      <c r="HX538" s="44"/>
      <c r="HY538" s="44"/>
      <c r="HZ538" s="44"/>
      <c r="IA538" s="44"/>
      <c r="IB538" s="44"/>
      <c r="IC538" s="44"/>
      <c r="ID538" s="44"/>
      <c r="IE538" s="44"/>
      <c r="IF538" s="44"/>
      <c r="IG538" s="44"/>
      <c r="IH538" s="44"/>
      <c r="II538" s="44"/>
      <c r="IJ538" s="44"/>
      <c r="IK538" s="44"/>
      <c r="IL538" s="44"/>
      <c r="IM538" s="44"/>
      <c r="IN538" s="44"/>
      <c r="IO538" s="44"/>
      <c r="IP538" s="44"/>
      <c r="IQ538" s="44"/>
      <c r="IR538" s="44"/>
      <c r="IS538" s="44"/>
      <c r="IT538" s="44"/>
      <c r="IU538" s="44"/>
      <c r="IV538" s="44"/>
      <c r="RS538" s="353"/>
    </row>
    <row r="539" spans="1:487" s="74" customFormat="1" ht="15">
      <c r="A539" s="325" t="s">
        <v>2000</v>
      </c>
      <c r="B539" s="450"/>
      <c r="C539" s="351"/>
      <c r="D539" s="74" t="s">
        <v>130</v>
      </c>
      <c r="E539" s="44"/>
      <c r="F539" s="437">
        <f t="shared" si="6"/>
        <v>0</v>
      </c>
      <c r="G539" s="541"/>
      <c r="H539" s="541"/>
      <c r="I539" s="138"/>
      <c r="J539" s="420"/>
      <c r="K539" s="138"/>
      <c r="L539" s="450"/>
      <c r="N539" s="44"/>
      <c r="R539" s="352"/>
      <c r="T539" s="44"/>
      <c r="U539" s="44"/>
      <c r="V539" s="44"/>
      <c r="AA539" s="352"/>
      <c r="AC539" s="44"/>
      <c r="AD539" s="44"/>
      <c r="AE539" s="44"/>
      <c r="AJ539" s="352"/>
      <c r="AL539" s="44"/>
      <c r="AM539" s="44"/>
      <c r="AN539" s="44"/>
      <c r="AS539" s="352"/>
      <c r="AU539" s="44"/>
      <c r="AV539" s="44"/>
      <c r="AW539" s="44"/>
      <c r="BB539" s="352"/>
      <c r="BD539" s="44"/>
      <c r="BE539" s="44"/>
      <c r="BF539" s="44"/>
      <c r="BK539" s="352"/>
      <c r="BM539" s="44"/>
      <c r="BN539" s="44"/>
      <c r="BO539" s="44"/>
      <c r="BT539" s="352"/>
      <c r="BV539" s="44"/>
      <c r="BW539" s="44"/>
      <c r="BX539" s="44"/>
      <c r="CC539" s="352"/>
      <c r="CE539" s="44"/>
      <c r="CF539" s="44"/>
      <c r="CG539" s="44"/>
      <c r="CL539" s="352"/>
      <c r="CN539" s="44"/>
      <c r="CO539" s="44"/>
      <c r="CP539" s="44"/>
      <c r="CU539" s="352"/>
      <c r="CW539" s="44"/>
      <c r="CX539" s="44"/>
      <c r="CY539" s="44"/>
      <c r="DD539" s="352"/>
      <c r="DF539" s="44"/>
      <c r="DG539" s="44"/>
      <c r="DH539" s="44"/>
      <c r="DM539" s="352"/>
      <c r="DO539" s="44"/>
      <c r="DP539" s="44"/>
      <c r="DQ539" s="44"/>
      <c r="DV539" s="352"/>
      <c r="DX539" s="44"/>
      <c r="DY539" s="44"/>
      <c r="DZ539" s="44"/>
      <c r="EE539" s="352"/>
      <c r="EG539" s="44"/>
      <c r="EH539" s="44"/>
      <c r="EI539" s="44"/>
      <c r="EN539" s="352"/>
      <c r="EP539" s="44"/>
      <c r="EQ539" s="44"/>
      <c r="ER539" s="44"/>
      <c r="EW539" s="352"/>
      <c r="EY539" s="44"/>
      <c r="EZ539" s="44"/>
      <c r="FA539" s="44"/>
      <c r="FF539" s="352"/>
      <c r="FH539" s="44"/>
      <c r="FI539" s="44"/>
      <c r="FJ539" s="44"/>
      <c r="FO539" s="352"/>
      <c r="FQ539" s="44"/>
      <c r="FR539" s="44"/>
      <c r="FS539" s="44"/>
      <c r="FX539" s="352"/>
      <c r="FZ539" s="44"/>
      <c r="GA539" s="44"/>
      <c r="GB539" s="44"/>
      <c r="GG539" s="352"/>
      <c r="GI539" s="44"/>
      <c r="GJ539" s="44"/>
      <c r="GK539" s="44"/>
      <c r="GP539" s="352"/>
      <c r="GR539" s="44"/>
      <c r="GS539" s="44"/>
      <c r="GT539" s="44"/>
      <c r="GY539" s="352"/>
      <c r="HA539" s="44"/>
      <c r="HB539" s="44"/>
      <c r="HC539" s="44"/>
      <c r="HH539" s="352"/>
      <c r="HJ539" s="44"/>
      <c r="HK539" s="44"/>
      <c r="HL539" s="44"/>
      <c r="HQ539" s="44"/>
      <c r="HR539" s="44"/>
      <c r="HS539" s="44"/>
      <c r="HT539" s="44"/>
      <c r="HU539" s="44"/>
      <c r="HV539" s="44"/>
      <c r="HW539" s="44"/>
      <c r="HX539" s="44"/>
      <c r="HY539" s="44"/>
      <c r="HZ539" s="44"/>
      <c r="IA539" s="44"/>
      <c r="IB539" s="44"/>
      <c r="IC539" s="44"/>
      <c r="ID539" s="44"/>
      <c r="IE539" s="44"/>
      <c r="IF539" s="44"/>
      <c r="IG539" s="44"/>
      <c r="IH539" s="44"/>
      <c r="II539" s="44"/>
      <c r="IJ539" s="44"/>
      <c r="IK539" s="44"/>
      <c r="IL539" s="44"/>
      <c r="IM539" s="44"/>
      <c r="IN539" s="44"/>
      <c r="IO539" s="44"/>
      <c r="IP539" s="44"/>
      <c r="IQ539" s="44"/>
      <c r="IR539" s="44"/>
      <c r="IS539" s="44"/>
      <c r="IT539" s="44"/>
      <c r="IU539" s="44"/>
      <c r="IV539" s="44"/>
      <c r="RS539" s="353"/>
    </row>
    <row r="540" spans="1:487" s="74" customFormat="1" ht="15">
      <c r="A540" s="325" t="s">
        <v>899</v>
      </c>
      <c r="B540" s="450"/>
      <c r="C540" s="351"/>
      <c r="D540" s="74" t="s">
        <v>130</v>
      </c>
      <c r="E540" s="44"/>
      <c r="F540" s="437">
        <f t="shared" si="6"/>
        <v>3</v>
      </c>
      <c r="G540" s="541"/>
      <c r="H540" s="541">
        <v>3</v>
      </c>
      <c r="I540" s="138"/>
      <c r="J540" s="420"/>
      <c r="K540" s="138"/>
      <c r="L540" s="450"/>
      <c r="N540" s="44"/>
      <c r="R540" s="352"/>
      <c r="T540" s="44"/>
      <c r="U540" s="44"/>
      <c r="V540" s="44"/>
      <c r="AA540" s="352"/>
      <c r="AC540" s="44"/>
      <c r="AD540" s="44"/>
      <c r="AE540" s="44"/>
      <c r="AJ540" s="352"/>
      <c r="AL540" s="44"/>
      <c r="AM540" s="44"/>
      <c r="AN540" s="44"/>
      <c r="AS540" s="352"/>
      <c r="AU540" s="44"/>
      <c r="AV540" s="44"/>
      <c r="AW540" s="44"/>
      <c r="BB540" s="352"/>
      <c r="BD540" s="44"/>
      <c r="BE540" s="44"/>
      <c r="BF540" s="44"/>
      <c r="BK540" s="352"/>
      <c r="BM540" s="44"/>
      <c r="BN540" s="44"/>
      <c r="BO540" s="44"/>
      <c r="BT540" s="352"/>
      <c r="BV540" s="44"/>
      <c r="BW540" s="44"/>
      <c r="BX540" s="44"/>
      <c r="CC540" s="352"/>
      <c r="CE540" s="44"/>
      <c r="CF540" s="44"/>
      <c r="CG540" s="44"/>
      <c r="CL540" s="352"/>
      <c r="CN540" s="44"/>
      <c r="CO540" s="44"/>
      <c r="CP540" s="44"/>
      <c r="CU540" s="352"/>
      <c r="CW540" s="44"/>
      <c r="CX540" s="44"/>
      <c r="CY540" s="44"/>
      <c r="DD540" s="352"/>
      <c r="DF540" s="44"/>
      <c r="DG540" s="44"/>
      <c r="DH540" s="44"/>
      <c r="DM540" s="352"/>
      <c r="DO540" s="44"/>
      <c r="DP540" s="44"/>
      <c r="DQ540" s="44"/>
      <c r="DV540" s="352"/>
      <c r="DX540" s="44"/>
      <c r="DY540" s="44"/>
      <c r="DZ540" s="44"/>
      <c r="EE540" s="352"/>
      <c r="EG540" s="44"/>
      <c r="EH540" s="44"/>
      <c r="EI540" s="44"/>
      <c r="EN540" s="352"/>
      <c r="EP540" s="44"/>
      <c r="EQ540" s="44"/>
      <c r="ER540" s="44"/>
      <c r="EW540" s="352"/>
      <c r="EY540" s="44"/>
      <c r="EZ540" s="44"/>
      <c r="FA540" s="44"/>
      <c r="FF540" s="352"/>
      <c r="FH540" s="44"/>
      <c r="FI540" s="44"/>
      <c r="FJ540" s="44"/>
      <c r="FO540" s="352"/>
      <c r="FQ540" s="44"/>
      <c r="FR540" s="44"/>
      <c r="FS540" s="44"/>
      <c r="FX540" s="352"/>
      <c r="FZ540" s="44"/>
      <c r="GA540" s="44"/>
      <c r="GB540" s="44"/>
      <c r="GG540" s="352"/>
      <c r="GI540" s="44"/>
      <c r="GJ540" s="44"/>
      <c r="GK540" s="44"/>
      <c r="GP540" s="352"/>
      <c r="GR540" s="44"/>
      <c r="GS540" s="44"/>
      <c r="GT540" s="44"/>
      <c r="GY540" s="352"/>
      <c r="HA540" s="44"/>
      <c r="HB540" s="44"/>
      <c r="HC540" s="44"/>
      <c r="HH540" s="352"/>
      <c r="HJ540" s="44"/>
      <c r="HK540" s="44"/>
      <c r="HL540" s="44"/>
      <c r="HQ540" s="44"/>
      <c r="HR540" s="44"/>
      <c r="HS540" s="44"/>
      <c r="HT540" s="44"/>
      <c r="HU540" s="44"/>
      <c r="HV540" s="44"/>
      <c r="HW540" s="44"/>
      <c r="HX540" s="44"/>
      <c r="HY540" s="44"/>
      <c r="HZ540" s="44"/>
      <c r="IA540" s="44"/>
      <c r="IB540" s="44"/>
      <c r="IC540" s="44"/>
      <c r="ID540" s="44"/>
      <c r="IE540" s="44"/>
      <c r="IF540" s="44"/>
      <c r="IG540" s="44"/>
      <c r="IH540" s="44"/>
      <c r="II540" s="44"/>
      <c r="IJ540" s="44"/>
      <c r="IK540" s="44"/>
      <c r="IL540" s="44"/>
      <c r="IM540" s="44"/>
      <c r="IN540" s="44"/>
      <c r="IO540" s="44"/>
      <c r="IP540" s="44"/>
      <c r="IQ540" s="44"/>
      <c r="IR540" s="44"/>
      <c r="IS540" s="44"/>
      <c r="IT540" s="44"/>
      <c r="IU540" s="44"/>
      <c r="IV540" s="44"/>
      <c r="RS540" s="353"/>
    </row>
    <row r="541" spans="1:487" s="74" customFormat="1" ht="15">
      <c r="A541" s="325" t="s">
        <v>1497</v>
      </c>
      <c r="B541" s="450"/>
      <c r="C541" s="351"/>
      <c r="D541" s="74" t="s">
        <v>130</v>
      </c>
      <c r="E541" s="44"/>
      <c r="F541" s="437">
        <f t="shared" si="6"/>
        <v>0</v>
      </c>
      <c r="G541" s="541"/>
      <c r="H541" s="541"/>
      <c r="I541" s="138"/>
      <c r="J541" s="420"/>
      <c r="K541" s="138"/>
      <c r="L541" s="458"/>
      <c r="N541" s="44"/>
      <c r="R541" s="352"/>
      <c r="T541" s="44"/>
      <c r="U541" s="44"/>
      <c r="V541" s="44"/>
      <c r="AA541" s="352"/>
      <c r="AC541" s="44"/>
      <c r="AD541" s="44"/>
      <c r="AE541" s="44"/>
      <c r="AJ541" s="352"/>
      <c r="AL541" s="44"/>
      <c r="AM541" s="44"/>
      <c r="AN541" s="44"/>
      <c r="AS541" s="352"/>
      <c r="AU541" s="44"/>
      <c r="AV541" s="44"/>
      <c r="AW541" s="44"/>
      <c r="BB541" s="352"/>
      <c r="BD541" s="44"/>
      <c r="BE541" s="44"/>
      <c r="BF541" s="44"/>
      <c r="BK541" s="352"/>
      <c r="BM541" s="44"/>
      <c r="BN541" s="44"/>
      <c r="BO541" s="44"/>
      <c r="BT541" s="352"/>
      <c r="BV541" s="44"/>
      <c r="BW541" s="44"/>
      <c r="BX541" s="44"/>
      <c r="CC541" s="352"/>
      <c r="CE541" s="44"/>
      <c r="CF541" s="44"/>
      <c r="CG541" s="44"/>
      <c r="CL541" s="352"/>
      <c r="CN541" s="44"/>
      <c r="CO541" s="44"/>
      <c r="CP541" s="44"/>
      <c r="CU541" s="352"/>
      <c r="CW541" s="44"/>
      <c r="CX541" s="44"/>
      <c r="CY541" s="44"/>
      <c r="DD541" s="352"/>
      <c r="DF541" s="44"/>
      <c r="DG541" s="44"/>
      <c r="DH541" s="44"/>
      <c r="DM541" s="352"/>
      <c r="DO541" s="44"/>
      <c r="DP541" s="44"/>
      <c r="DQ541" s="44"/>
      <c r="DV541" s="352"/>
      <c r="DX541" s="44"/>
      <c r="DY541" s="44"/>
      <c r="DZ541" s="44"/>
      <c r="EE541" s="352"/>
      <c r="EG541" s="44"/>
      <c r="EH541" s="44"/>
      <c r="EI541" s="44"/>
      <c r="EN541" s="352"/>
      <c r="EP541" s="44"/>
      <c r="EQ541" s="44"/>
      <c r="ER541" s="44"/>
      <c r="EW541" s="352"/>
      <c r="EY541" s="44"/>
      <c r="EZ541" s="44"/>
      <c r="FA541" s="44"/>
      <c r="FF541" s="352"/>
      <c r="FH541" s="44"/>
      <c r="FI541" s="44"/>
      <c r="FJ541" s="44"/>
      <c r="FO541" s="352"/>
      <c r="FQ541" s="44"/>
      <c r="FR541" s="44"/>
      <c r="FS541" s="44"/>
      <c r="FX541" s="352"/>
      <c r="FZ541" s="44"/>
      <c r="GA541" s="44"/>
      <c r="GB541" s="44"/>
      <c r="GG541" s="352"/>
      <c r="GI541" s="44"/>
      <c r="GJ541" s="44"/>
      <c r="GK541" s="44"/>
      <c r="GP541" s="352"/>
      <c r="GR541" s="44"/>
      <c r="GS541" s="44"/>
      <c r="GT541" s="44"/>
      <c r="GY541" s="352"/>
      <c r="HA541" s="44"/>
      <c r="HB541" s="44"/>
      <c r="HC541" s="44"/>
      <c r="HH541" s="352"/>
      <c r="HJ541" s="44"/>
      <c r="HK541" s="44"/>
      <c r="HL541" s="44"/>
      <c r="HQ541" s="44"/>
      <c r="HR541" s="44"/>
      <c r="HS541" s="44"/>
      <c r="HT541" s="44"/>
      <c r="HU541" s="44"/>
      <c r="HV541" s="44"/>
      <c r="HW541" s="44"/>
      <c r="HX541" s="44"/>
      <c r="HY541" s="44"/>
      <c r="HZ541" s="44"/>
      <c r="IA541" s="44"/>
      <c r="IB541" s="44"/>
      <c r="IC541" s="44"/>
      <c r="ID541" s="44"/>
      <c r="IE541" s="44"/>
      <c r="IF541" s="44"/>
      <c r="IG541" s="44"/>
      <c r="IH541" s="44"/>
      <c r="II541" s="44"/>
      <c r="IJ541" s="44"/>
      <c r="IK541" s="44"/>
      <c r="IL541" s="44"/>
      <c r="IM541" s="44"/>
      <c r="IN541" s="44"/>
      <c r="IO541" s="44"/>
      <c r="IP541" s="44"/>
      <c r="IQ541" s="44"/>
      <c r="IR541" s="44"/>
      <c r="IS541" s="44"/>
      <c r="IT541" s="44"/>
      <c r="IU541" s="44"/>
      <c r="IV541" s="44"/>
      <c r="RS541" s="353"/>
    </row>
    <row r="542" spans="1:487" s="74" customFormat="1" ht="15">
      <c r="A542" s="325" t="s">
        <v>1814</v>
      </c>
      <c r="B542" s="450"/>
      <c r="C542" s="351"/>
      <c r="D542" s="74" t="s">
        <v>130</v>
      </c>
      <c r="E542" s="44"/>
      <c r="F542" s="437">
        <f t="shared" si="6"/>
        <v>24</v>
      </c>
      <c r="G542" s="541"/>
      <c r="H542" s="541"/>
      <c r="I542" s="138"/>
      <c r="J542" s="420">
        <v>14</v>
      </c>
      <c r="K542" s="138">
        <v>10</v>
      </c>
      <c r="L542" s="450"/>
      <c r="N542" s="44"/>
      <c r="R542" s="352"/>
      <c r="T542" s="44"/>
      <c r="U542" s="44"/>
      <c r="V542" s="44"/>
      <c r="AA542" s="352"/>
      <c r="AC542" s="44"/>
      <c r="AD542" s="44"/>
      <c r="AE542" s="44"/>
      <c r="AJ542" s="352"/>
      <c r="AL542" s="44"/>
      <c r="AM542" s="44"/>
      <c r="AN542" s="44"/>
      <c r="AS542" s="352"/>
      <c r="AU542" s="44"/>
      <c r="AV542" s="44"/>
      <c r="AW542" s="44"/>
      <c r="BB542" s="352"/>
      <c r="BD542" s="44"/>
      <c r="BE542" s="44"/>
      <c r="BF542" s="44"/>
      <c r="BK542" s="352"/>
      <c r="BM542" s="44"/>
      <c r="BN542" s="44"/>
      <c r="BO542" s="44"/>
      <c r="BT542" s="352"/>
      <c r="BV542" s="44"/>
      <c r="BW542" s="44"/>
      <c r="BX542" s="44"/>
      <c r="CC542" s="352"/>
      <c r="CE542" s="44"/>
      <c r="CF542" s="44"/>
      <c r="CG542" s="44"/>
      <c r="CL542" s="352"/>
      <c r="CN542" s="44"/>
      <c r="CO542" s="44"/>
      <c r="CP542" s="44"/>
      <c r="CU542" s="352"/>
      <c r="CW542" s="44"/>
      <c r="CX542" s="44"/>
      <c r="CY542" s="44"/>
      <c r="DD542" s="352"/>
      <c r="DF542" s="44"/>
      <c r="DG542" s="44"/>
      <c r="DH542" s="44"/>
      <c r="DM542" s="352"/>
      <c r="DO542" s="44"/>
      <c r="DP542" s="44"/>
      <c r="DQ542" s="44"/>
      <c r="DV542" s="352"/>
      <c r="DX542" s="44"/>
      <c r="DY542" s="44"/>
      <c r="DZ542" s="44"/>
      <c r="EE542" s="352"/>
      <c r="EG542" s="44"/>
      <c r="EH542" s="44"/>
      <c r="EI542" s="44"/>
      <c r="EN542" s="352"/>
      <c r="EP542" s="44"/>
      <c r="EQ542" s="44"/>
      <c r="ER542" s="44"/>
      <c r="EW542" s="352"/>
      <c r="EY542" s="44"/>
      <c r="EZ542" s="44"/>
      <c r="FA542" s="44"/>
      <c r="FF542" s="352"/>
      <c r="FH542" s="44"/>
      <c r="FI542" s="44"/>
      <c r="FJ542" s="44"/>
      <c r="FO542" s="352"/>
      <c r="FQ542" s="44"/>
      <c r="FR542" s="44"/>
      <c r="FS542" s="44"/>
      <c r="FX542" s="352"/>
      <c r="FZ542" s="44"/>
      <c r="GA542" s="44"/>
      <c r="GB542" s="44"/>
      <c r="GG542" s="352"/>
      <c r="GI542" s="44"/>
      <c r="GJ542" s="44"/>
      <c r="GK542" s="44"/>
      <c r="GP542" s="352"/>
      <c r="GR542" s="44"/>
      <c r="GS542" s="44"/>
      <c r="GT542" s="44"/>
      <c r="GY542" s="352"/>
      <c r="HA542" s="44"/>
      <c r="HB542" s="44"/>
      <c r="HC542" s="44"/>
      <c r="HH542" s="352"/>
      <c r="HJ542" s="44"/>
      <c r="HK542" s="44"/>
      <c r="HL542" s="44"/>
      <c r="HQ542" s="44"/>
      <c r="HR542" s="44"/>
      <c r="HS542" s="44"/>
      <c r="HT542" s="44"/>
      <c r="HU542" s="44"/>
      <c r="HV542" s="44"/>
      <c r="HW542" s="44"/>
      <c r="HX542" s="44"/>
      <c r="HY542" s="44"/>
      <c r="HZ542" s="44"/>
      <c r="IA542" s="44"/>
      <c r="IB542" s="44"/>
      <c r="IC542" s="44"/>
      <c r="ID542" s="44"/>
      <c r="IE542" s="44"/>
      <c r="IF542" s="44"/>
      <c r="IG542" s="44"/>
      <c r="IH542" s="44"/>
      <c r="II542" s="44"/>
      <c r="IJ542" s="44"/>
      <c r="IK542" s="44"/>
      <c r="IL542" s="44"/>
      <c r="IM542" s="44"/>
      <c r="IN542" s="44"/>
      <c r="IO542" s="44"/>
      <c r="IP542" s="44"/>
      <c r="IQ542" s="44"/>
      <c r="IR542" s="44"/>
      <c r="IS542" s="44"/>
      <c r="IT542" s="44"/>
      <c r="IU542" s="44"/>
      <c r="IV542" s="44"/>
      <c r="RS542" s="353"/>
    </row>
    <row r="543" spans="1:487" s="74" customFormat="1" ht="15">
      <c r="A543" s="325" t="s">
        <v>1470</v>
      </c>
      <c r="B543" s="351"/>
      <c r="C543" s="351"/>
      <c r="D543" s="74" t="s">
        <v>132</v>
      </c>
      <c r="E543" s="44"/>
      <c r="F543" s="437">
        <f t="shared" si="6"/>
        <v>0</v>
      </c>
      <c r="G543" s="478"/>
      <c r="H543" s="478"/>
      <c r="I543" s="138"/>
      <c r="J543" s="420"/>
      <c r="K543" s="138"/>
      <c r="L543" s="458"/>
      <c r="M543" s="450"/>
      <c r="N543" s="44"/>
      <c r="R543" s="352"/>
      <c r="T543" s="44"/>
      <c r="U543" s="44"/>
      <c r="V543" s="44"/>
      <c r="AA543" s="352"/>
      <c r="AC543" s="44"/>
      <c r="AD543" s="44"/>
      <c r="AE543" s="44"/>
      <c r="AJ543" s="352"/>
      <c r="AL543" s="44"/>
      <c r="AM543" s="44"/>
      <c r="AN543" s="44"/>
      <c r="AS543" s="352"/>
      <c r="AU543" s="44"/>
      <c r="AV543" s="44"/>
      <c r="AW543" s="44"/>
      <c r="BB543" s="352"/>
      <c r="BD543" s="44"/>
      <c r="BE543" s="44"/>
      <c r="BF543" s="44"/>
      <c r="BK543" s="352"/>
      <c r="BM543" s="44"/>
      <c r="BN543" s="44"/>
      <c r="BO543" s="44"/>
      <c r="BT543" s="352"/>
      <c r="BV543" s="44"/>
      <c r="BW543" s="44"/>
      <c r="BX543" s="44"/>
      <c r="CC543" s="352"/>
      <c r="CE543" s="44"/>
      <c r="CF543" s="44"/>
      <c r="CG543" s="44"/>
      <c r="CL543" s="352"/>
      <c r="CN543" s="44"/>
      <c r="CO543" s="44"/>
      <c r="CP543" s="44"/>
      <c r="CU543" s="352"/>
      <c r="CW543" s="44"/>
      <c r="CX543" s="44"/>
      <c r="CY543" s="44"/>
      <c r="DD543" s="352"/>
      <c r="DF543" s="44"/>
      <c r="DG543" s="44"/>
      <c r="DH543" s="44"/>
      <c r="DM543" s="352"/>
      <c r="DO543" s="44"/>
      <c r="DP543" s="44"/>
      <c r="DQ543" s="44"/>
      <c r="DV543" s="352"/>
      <c r="DX543" s="44"/>
      <c r="DY543" s="44"/>
      <c r="DZ543" s="44"/>
      <c r="EE543" s="352"/>
      <c r="EG543" s="44"/>
      <c r="EH543" s="44"/>
      <c r="EI543" s="44"/>
      <c r="EN543" s="352"/>
      <c r="EP543" s="44"/>
      <c r="EQ543" s="44"/>
      <c r="ER543" s="44"/>
      <c r="EW543" s="352"/>
      <c r="EY543" s="44"/>
      <c r="EZ543" s="44"/>
      <c r="FA543" s="44"/>
      <c r="FF543" s="352"/>
      <c r="FH543" s="44"/>
      <c r="FI543" s="44"/>
      <c r="FJ543" s="44"/>
      <c r="FO543" s="352"/>
      <c r="FQ543" s="44"/>
      <c r="FR543" s="44"/>
      <c r="FS543" s="44"/>
      <c r="FX543" s="352"/>
      <c r="FZ543" s="44"/>
      <c r="GA543" s="44"/>
      <c r="GB543" s="44"/>
      <c r="GG543" s="352"/>
      <c r="GI543" s="44"/>
      <c r="GJ543" s="44"/>
      <c r="GK543" s="44"/>
      <c r="GP543" s="352"/>
      <c r="GR543" s="44"/>
      <c r="GS543" s="44"/>
      <c r="GT543" s="44"/>
      <c r="GY543" s="352"/>
      <c r="HA543" s="44"/>
      <c r="HB543" s="44"/>
      <c r="HC543" s="44"/>
      <c r="HH543" s="352"/>
      <c r="HJ543" s="44"/>
      <c r="HK543" s="44"/>
      <c r="HL543" s="44"/>
      <c r="HQ543" s="44"/>
      <c r="HR543" s="44"/>
      <c r="HS543" s="44"/>
      <c r="HT543" s="44"/>
      <c r="HU543" s="44"/>
      <c r="HV543" s="44"/>
      <c r="HW543" s="44"/>
      <c r="HX543" s="44"/>
      <c r="HY543" s="44"/>
      <c r="HZ543" s="44"/>
      <c r="IA543" s="44"/>
      <c r="IB543" s="44"/>
      <c r="IC543" s="44"/>
      <c r="ID543" s="44"/>
      <c r="IE543" s="44"/>
      <c r="IF543" s="44"/>
      <c r="IG543" s="44"/>
      <c r="IH543" s="44"/>
      <c r="II543" s="44"/>
      <c r="IJ543" s="44"/>
      <c r="IK543" s="44"/>
      <c r="IL543" s="44"/>
      <c r="IM543" s="44"/>
      <c r="IN543" s="44"/>
      <c r="IO543" s="44"/>
      <c r="IP543" s="44"/>
      <c r="IQ543" s="44"/>
      <c r="IR543" s="44"/>
      <c r="IS543" s="44"/>
      <c r="IT543" s="44"/>
      <c r="IU543" s="44"/>
      <c r="IV543" s="44"/>
      <c r="RS543" s="353"/>
    </row>
    <row r="544" spans="1:487" s="74" customFormat="1" ht="15">
      <c r="A544" s="325" t="s">
        <v>2547</v>
      </c>
      <c r="B544" s="450"/>
      <c r="C544" s="351"/>
      <c r="D544" s="74" t="s">
        <v>130</v>
      </c>
      <c r="E544" s="44"/>
      <c r="F544" s="437">
        <f t="shared" si="6"/>
        <v>0</v>
      </c>
      <c r="G544" s="541"/>
      <c r="H544" s="541"/>
      <c r="I544" s="138"/>
      <c r="J544" s="420"/>
      <c r="K544" s="138"/>
      <c r="L544" s="458"/>
      <c r="N544" s="44"/>
      <c r="R544" s="352"/>
      <c r="T544" s="44"/>
      <c r="U544" s="44"/>
      <c r="V544" s="44"/>
      <c r="AA544" s="352"/>
      <c r="AC544" s="44"/>
      <c r="AD544" s="44"/>
      <c r="AE544" s="44"/>
      <c r="AJ544" s="352"/>
      <c r="AL544" s="44"/>
      <c r="AM544" s="44"/>
      <c r="AN544" s="44"/>
      <c r="AS544" s="352"/>
      <c r="AU544" s="44"/>
      <c r="AV544" s="44"/>
      <c r="AW544" s="44"/>
      <c r="BB544" s="352"/>
      <c r="BD544" s="44"/>
      <c r="BE544" s="44"/>
      <c r="BF544" s="44"/>
      <c r="BK544" s="352"/>
      <c r="BM544" s="44"/>
      <c r="BN544" s="44"/>
      <c r="BO544" s="44"/>
      <c r="BT544" s="352"/>
      <c r="BV544" s="44"/>
      <c r="BW544" s="44"/>
      <c r="BX544" s="44"/>
      <c r="CC544" s="352"/>
      <c r="CE544" s="44"/>
      <c r="CF544" s="44"/>
      <c r="CG544" s="44"/>
      <c r="CL544" s="352"/>
      <c r="CN544" s="44"/>
      <c r="CO544" s="44"/>
      <c r="CP544" s="44"/>
      <c r="CU544" s="352"/>
      <c r="CW544" s="44"/>
      <c r="CX544" s="44"/>
      <c r="CY544" s="44"/>
      <c r="DD544" s="352"/>
      <c r="DF544" s="44"/>
      <c r="DG544" s="44"/>
      <c r="DH544" s="44"/>
      <c r="DM544" s="352"/>
      <c r="DO544" s="44"/>
      <c r="DP544" s="44"/>
      <c r="DQ544" s="44"/>
      <c r="DV544" s="352"/>
      <c r="DX544" s="44"/>
      <c r="DY544" s="44"/>
      <c r="DZ544" s="44"/>
      <c r="EE544" s="352"/>
      <c r="EG544" s="44"/>
      <c r="EH544" s="44"/>
      <c r="EI544" s="44"/>
      <c r="EN544" s="352"/>
      <c r="EP544" s="44"/>
      <c r="EQ544" s="44"/>
      <c r="ER544" s="44"/>
      <c r="EW544" s="352"/>
      <c r="EY544" s="44"/>
      <c r="EZ544" s="44"/>
      <c r="FA544" s="44"/>
      <c r="FF544" s="352"/>
      <c r="FH544" s="44"/>
      <c r="FI544" s="44"/>
      <c r="FJ544" s="44"/>
      <c r="FO544" s="352"/>
      <c r="FQ544" s="44"/>
      <c r="FR544" s="44"/>
      <c r="FS544" s="44"/>
      <c r="FX544" s="352"/>
      <c r="FZ544" s="44"/>
      <c r="GA544" s="44"/>
      <c r="GB544" s="44"/>
      <c r="GG544" s="352"/>
      <c r="GI544" s="44"/>
      <c r="GJ544" s="44"/>
      <c r="GK544" s="44"/>
      <c r="GP544" s="352"/>
      <c r="GR544" s="44"/>
      <c r="GS544" s="44"/>
      <c r="GT544" s="44"/>
      <c r="GY544" s="352"/>
      <c r="HA544" s="44"/>
      <c r="HB544" s="44"/>
      <c r="HC544" s="44"/>
      <c r="HH544" s="352"/>
      <c r="HJ544" s="44"/>
      <c r="HK544" s="44"/>
      <c r="HL544" s="44"/>
      <c r="HQ544" s="44"/>
      <c r="HR544" s="44"/>
      <c r="HS544" s="44"/>
      <c r="HT544" s="44"/>
      <c r="HU544" s="44"/>
      <c r="HV544" s="44"/>
      <c r="HW544" s="44"/>
      <c r="HX544" s="44"/>
      <c r="HY544" s="44"/>
      <c r="HZ544" s="44"/>
      <c r="IA544" s="44"/>
      <c r="IB544" s="44"/>
      <c r="IC544" s="44"/>
      <c r="ID544" s="44"/>
      <c r="IE544" s="44"/>
      <c r="IF544" s="44"/>
      <c r="IG544" s="44"/>
      <c r="IH544" s="44"/>
      <c r="II544" s="44"/>
      <c r="IJ544" s="44"/>
      <c r="IK544" s="44"/>
      <c r="IL544" s="44"/>
      <c r="IM544" s="44"/>
      <c r="IN544" s="44"/>
      <c r="IO544" s="44"/>
      <c r="IP544" s="44"/>
      <c r="IQ544" s="44"/>
      <c r="IR544" s="44"/>
      <c r="IS544" s="44"/>
      <c r="IT544" s="44"/>
      <c r="IU544" s="44"/>
      <c r="IV544" s="44"/>
      <c r="RS544" s="353"/>
    </row>
    <row r="545" spans="1:487" s="74" customFormat="1" ht="15">
      <c r="A545" s="325" t="s">
        <v>838</v>
      </c>
      <c r="B545" s="450"/>
      <c r="C545" s="351"/>
      <c r="D545" s="74" t="s">
        <v>130</v>
      </c>
      <c r="E545" s="44"/>
      <c r="F545" s="437">
        <f t="shared" si="6"/>
        <v>30</v>
      </c>
      <c r="G545" s="541">
        <v>29</v>
      </c>
      <c r="H545" s="138"/>
      <c r="I545" s="138"/>
      <c r="J545" s="420">
        <v>1</v>
      </c>
      <c r="K545" s="138"/>
      <c r="L545" s="450"/>
      <c r="M545" s="458"/>
      <c r="N545" s="44"/>
      <c r="R545" s="352"/>
      <c r="T545" s="44"/>
      <c r="U545" s="44"/>
      <c r="V545" s="44"/>
      <c r="AA545" s="352"/>
      <c r="AC545" s="44"/>
      <c r="AD545" s="44"/>
      <c r="AE545" s="44"/>
      <c r="AJ545" s="352"/>
      <c r="AL545" s="44"/>
      <c r="AM545" s="44"/>
      <c r="AN545" s="44"/>
      <c r="AS545" s="352"/>
      <c r="AU545" s="44"/>
      <c r="AV545" s="44"/>
      <c r="AW545" s="44"/>
      <c r="BB545" s="352"/>
      <c r="BD545" s="44"/>
      <c r="BE545" s="44"/>
      <c r="BF545" s="44"/>
      <c r="BK545" s="352"/>
      <c r="BM545" s="44"/>
      <c r="BN545" s="44"/>
      <c r="BO545" s="44"/>
      <c r="BT545" s="352"/>
      <c r="BV545" s="44"/>
      <c r="BW545" s="44"/>
      <c r="BX545" s="44"/>
      <c r="CC545" s="352"/>
      <c r="CE545" s="44"/>
      <c r="CF545" s="44"/>
      <c r="CG545" s="44"/>
      <c r="CL545" s="352"/>
      <c r="CN545" s="44"/>
      <c r="CO545" s="44"/>
      <c r="CP545" s="44"/>
      <c r="CU545" s="352"/>
      <c r="CW545" s="44"/>
      <c r="CX545" s="44"/>
      <c r="CY545" s="44"/>
      <c r="DD545" s="352"/>
      <c r="DF545" s="44"/>
      <c r="DG545" s="44"/>
      <c r="DH545" s="44"/>
      <c r="DM545" s="352"/>
      <c r="DO545" s="44"/>
      <c r="DP545" s="44"/>
      <c r="DQ545" s="44"/>
      <c r="DV545" s="352"/>
      <c r="DX545" s="44"/>
      <c r="DY545" s="44"/>
      <c r="DZ545" s="44"/>
      <c r="EE545" s="352"/>
      <c r="EG545" s="44"/>
      <c r="EH545" s="44"/>
      <c r="EI545" s="44"/>
      <c r="EN545" s="352"/>
      <c r="EP545" s="44"/>
      <c r="EQ545" s="44"/>
      <c r="ER545" s="44"/>
      <c r="EW545" s="352"/>
      <c r="EY545" s="44"/>
      <c r="EZ545" s="44"/>
      <c r="FA545" s="44"/>
      <c r="FF545" s="352"/>
      <c r="FH545" s="44"/>
      <c r="FI545" s="44"/>
      <c r="FJ545" s="44"/>
      <c r="FO545" s="352"/>
      <c r="FQ545" s="44"/>
      <c r="FR545" s="44"/>
      <c r="FS545" s="44"/>
      <c r="FX545" s="352"/>
      <c r="FZ545" s="44"/>
      <c r="GA545" s="44"/>
      <c r="GB545" s="44"/>
      <c r="GG545" s="352"/>
      <c r="GI545" s="44"/>
      <c r="GJ545" s="44"/>
      <c r="GK545" s="44"/>
      <c r="GP545" s="352"/>
      <c r="GR545" s="44"/>
      <c r="GS545" s="44"/>
      <c r="GT545" s="44"/>
      <c r="GY545" s="352"/>
      <c r="HA545" s="44"/>
      <c r="HB545" s="44"/>
      <c r="HC545" s="44"/>
      <c r="HH545" s="352"/>
      <c r="HJ545" s="44"/>
      <c r="HK545" s="44"/>
      <c r="HL545" s="44"/>
      <c r="HQ545" s="44"/>
      <c r="HR545" s="44"/>
      <c r="HS545" s="44"/>
      <c r="HT545" s="44"/>
      <c r="HU545" s="44"/>
      <c r="HV545" s="44"/>
      <c r="HW545" s="44"/>
      <c r="HX545" s="44"/>
      <c r="HY545" s="44"/>
      <c r="HZ545" s="44"/>
      <c r="IA545" s="44"/>
      <c r="IB545" s="44"/>
      <c r="IC545" s="44"/>
      <c r="ID545" s="44"/>
      <c r="IE545" s="44"/>
      <c r="IF545" s="44"/>
      <c r="IG545" s="44"/>
      <c r="IH545" s="44"/>
      <c r="II545" s="44"/>
      <c r="IJ545" s="44"/>
      <c r="IK545" s="44"/>
      <c r="IL545" s="44"/>
      <c r="IM545" s="44"/>
      <c r="IN545" s="44"/>
      <c r="IO545" s="44"/>
      <c r="IP545" s="44"/>
      <c r="IQ545" s="44"/>
      <c r="IR545" s="44"/>
      <c r="IS545" s="44"/>
      <c r="IT545" s="44"/>
      <c r="IU545" s="44"/>
      <c r="IV545" s="44"/>
      <c r="RS545" s="353"/>
    </row>
    <row r="546" spans="1:487" s="74" customFormat="1" ht="15">
      <c r="A546" s="325" t="s">
        <v>802</v>
      </c>
      <c r="B546" s="450"/>
      <c r="C546" s="351"/>
      <c r="D546" s="74" t="s">
        <v>130</v>
      </c>
      <c r="E546" s="44"/>
      <c r="F546" s="437">
        <f t="shared" si="6"/>
        <v>2</v>
      </c>
      <c r="G546" s="541"/>
      <c r="H546" s="541"/>
      <c r="I546" s="138"/>
      <c r="J546" s="420">
        <v>2</v>
      </c>
      <c r="K546" s="138"/>
      <c r="L546" s="450"/>
      <c r="N546" s="44"/>
      <c r="R546" s="352"/>
      <c r="T546" s="44"/>
      <c r="U546" s="44"/>
      <c r="V546" s="44"/>
      <c r="AA546" s="352"/>
      <c r="AC546" s="44"/>
      <c r="AD546" s="44"/>
      <c r="AE546" s="44"/>
      <c r="AJ546" s="352"/>
      <c r="AL546" s="44"/>
      <c r="AM546" s="44"/>
      <c r="AN546" s="44"/>
      <c r="AS546" s="352"/>
      <c r="AU546" s="44"/>
      <c r="AV546" s="44"/>
      <c r="AW546" s="44"/>
      <c r="BB546" s="352"/>
      <c r="BD546" s="44"/>
      <c r="BE546" s="44"/>
      <c r="BF546" s="44"/>
      <c r="BK546" s="352"/>
      <c r="BM546" s="44"/>
      <c r="BN546" s="44"/>
      <c r="BO546" s="44"/>
      <c r="BT546" s="352"/>
      <c r="BV546" s="44"/>
      <c r="BW546" s="44"/>
      <c r="BX546" s="44"/>
      <c r="CC546" s="352"/>
      <c r="CE546" s="44"/>
      <c r="CF546" s="44"/>
      <c r="CG546" s="44"/>
      <c r="CL546" s="352"/>
      <c r="CN546" s="44"/>
      <c r="CO546" s="44"/>
      <c r="CP546" s="44"/>
      <c r="CU546" s="352"/>
      <c r="CW546" s="44"/>
      <c r="CX546" s="44"/>
      <c r="CY546" s="44"/>
      <c r="DD546" s="352"/>
      <c r="DF546" s="44"/>
      <c r="DG546" s="44"/>
      <c r="DH546" s="44"/>
      <c r="DM546" s="352"/>
      <c r="DO546" s="44"/>
      <c r="DP546" s="44"/>
      <c r="DQ546" s="44"/>
      <c r="DV546" s="352"/>
      <c r="DX546" s="44"/>
      <c r="DY546" s="44"/>
      <c r="DZ546" s="44"/>
      <c r="EE546" s="352"/>
      <c r="EG546" s="44"/>
      <c r="EH546" s="44"/>
      <c r="EI546" s="44"/>
      <c r="EN546" s="352"/>
      <c r="EP546" s="44"/>
      <c r="EQ546" s="44"/>
      <c r="ER546" s="44"/>
      <c r="EW546" s="352"/>
      <c r="EY546" s="44"/>
      <c r="EZ546" s="44"/>
      <c r="FA546" s="44"/>
      <c r="FF546" s="352"/>
      <c r="FH546" s="44"/>
      <c r="FI546" s="44"/>
      <c r="FJ546" s="44"/>
      <c r="FO546" s="352"/>
      <c r="FQ546" s="44"/>
      <c r="FR546" s="44"/>
      <c r="FS546" s="44"/>
      <c r="FX546" s="352"/>
      <c r="FZ546" s="44"/>
      <c r="GA546" s="44"/>
      <c r="GB546" s="44"/>
      <c r="GG546" s="352"/>
      <c r="GI546" s="44"/>
      <c r="GJ546" s="44"/>
      <c r="GK546" s="44"/>
      <c r="GP546" s="352"/>
      <c r="GR546" s="44"/>
      <c r="GS546" s="44"/>
      <c r="GT546" s="44"/>
      <c r="GY546" s="352"/>
      <c r="HA546" s="44"/>
      <c r="HB546" s="44"/>
      <c r="HC546" s="44"/>
      <c r="HH546" s="352"/>
      <c r="HJ546" s="44"/>
      <c r="HK546" s="44"/>
      <c r="HL546" s="44"/>
      <c r="HQ546" s="44"/>
      <c r="HR546" s="44"/>
      <c r="HS546" s="44"/>
      <c r="HT546" s="44"/>
      <c r="HU546" s="44"/>
      <c r="HV546" s="44"/>
      <c r="HW546" s="44"/>
      <c r="HX546" s="44"/>
      <c r="HY546" s="44"/>
      <c r="HZ546" s="44"/>
      <c r="IA546" s="44"/>
      <c r="IB546" s="44"/>
      <c r="IC546" s="44"/>
      <c r="ID546" s="44"/>
      <c r="IE546" s="44"/>
      <c r="IF546" s="44"/>
      <c r="IG546" s="44"/>
      <c r="IH546" s="44"/>
      <c r="II546" s="44"/>
      <c r="IJ546" s="44"/>
      <c r="IK546" s="44"/>
      <c r="IL546" s="44"/>
      <c r="IM546" s="44"/>
      <c r="IN546" s="44"/>
      <c r="IO546" s="44"/>
      <c r="IP546" s="44"/>
      <c r="IQ546" s="44"/>
      <c r="IR546" s="44"/>
      <c r="IS546" s="44"/>
      <c r="IT546" s="44"/>
      <c r="IU546" s="44"/>
      <c r="IV546" s="44"/>
      <c r="RS546" s="353"/>
    </row>
    <row r="547" spans="1:487" s="74" customFormat="1" ht="15">
      <c r="A547" s="325" t="s">
        <v>1124</v>
      </c>
      <c r="B547" s="351"/>
      <c r="C547" s="351"/>
      <c r="D547" s="74" t="s">
        <v>131</v>
      </c>
      <c r="E547" s="44"/>
      <c r="F547" s="437">
        <f t="shared" si="6"/>
        <v>0</v>
      </c>
      <c r="G547" s="478"/>
      <c r="H547" s="478"/>
      <c r="I547" s="138"/>
      <c r="J547" s="420"/>
      <c r="K547" s="138"/>
      <c r="L547" s="458"/>
      <c r="M547" s="450"/>
      <c r="N547" s="44"/>
      <c r="R547" s="352"/>
      <c r="T547" s="44"/>
      <c r="U547" s="44"/>
      <c r="V547" s="44"/>
      <c r="AA547" s="352"/>
      <c r="AC547" s="44"/>
      <c r="AD547" s="44"/>
      <c r="AE547" s="44"/>
      <c r="AJ547" s="352"/>
      <c r="AL547" s="44"/>
      <c r="AM547" s="44"/>
      <c r="AN547" s="44"/>
      <c r="AS547" s="352"/>
      <c r="AU547" s="44"/>
      <c r="AV547" s="44"/>
      <c r="AW547" s="44"/>
      <c r="BB547" s="352"/>
      <c r="BD547" s="44"/>
      <c r="BE547" s="44"/>
      <c r="BF547" s="44"/>
      <c r="BK547" s="352"/>
      <c r="BM547" s="44"/>
      <c r="BN547" s="44"/>
      <c r="BO547" s="44"/>
      <c r="BT547" s="352"/>
      <c r="BV547" s="44"/>
      <c r="BW547" s="44"/>
      <c r="BX547" s="44"/>
      <c r="CC547" s="352"/>
      <c r="CE547" s="44"/>
      <c r="CF547" s="44"/>
      <c r="CG547" s="44"/>
      <c r="CL547" s="352"/>
      <c r="CN547" s="44"/>
      <c r="CO547" s="44"/>
      <c r="CP547" s="44"/>
      <c r="CU547" s="352"/>
      <c r="CW547" s="44"/>
      <c r="CX547" s="44"/>
      <c r="CY547" s="44"/>
      <c r="DD547" s="352"/>
      <c r="DF547" s="44"/>
      <c r="DG547" s="44"/>
      <c r="DH547" s="44"/>
      <c r="DM547" s="352"/>
      <c r="DO547" s="44"/>
      <c r="DP547" s="44"/>
      <c r="DQ547" s="44"/>
      <c r="DV547" s="352"/>
      <c r="DX547" s="44"/>
      <c r="DY547" s="44"/>
      <c r="DZ547" s="44"/>
      <c r="EE547" s="352"/>
      <c r="EG547" s="44"/>
      <c r="EH547" s="44"/>
      <c r="EI547" s="44"/>
      <c r="EN547" s="352"/>
      <c r="EP547" s="44"/>
      <c r="EQ547" s="44"/>
      <c r="ER547" s="44"/>
      <c r="EW547" s="352"/>
      <c r="EY547" s="44"/>
      <c r="EZ547" s="44"/>
      <c r="FA547" s="44"/>
      <c r="FF547" s="352"/>
      <c r="FH547" s="44"/>
      <c r="FI547" s="44"/>
      <c r="FJ547" s="44"/>
      <c r="FO547" s="352"/>
      <c r="FQ547" s="44"/>
      <c r="FR547" s="44"/>
      <c r="FS547" s="44"/>
      <c r="FX547" s="352"/>
      <c r="FZ547" s="44"/>
      <c r="GA547" s="44"/>
      <c r="GB547" s="44"/>
      <c r="GG547" s="352"/>
      <c r="GI547" s="44"/>
      <c r="GJ547" s="44"/>
      <c r="GK547" s="44"/>
      <c r="GP547" s="352"/>
      <c r="GR547" s="44"/>
      <c r="GS547" s="44"/>
      <c r="GT547" s="44"/>
      <c r="GY547" s="352"/>
      <c r="HA547" s="44"/>
      <c r="HB547" s="44"/>
      <c r="HC547" s="44"/>
      <c r="HH547" s="352"/>
      <c r="HJ547" s="44"/>
      <c r="HK547" s="44"/>
      <c r="HL547" s="44"/>
      <c r="HQ547" s="44"/>
      <c r="HR547" s="44"/>
      <c r="HS547" s="44"/>
      <c r="HT547" s="44"/>
      <c r="HU547" s="44"/>
      <c r="HV547" s="44"/>
      <c r="HW547" s="44"/>
      <c r="HX547" s="44"/>
      <c r="HY547" s="44"/>
      <c r="HZ547" s="44"/>
      <c r="IA547" s="44"/>
      <c r="IB547" s="44"/>
      <c r="IC547" s="44"/>
      <c r="ID547" s="44"/>
      <c r="IE547" s="44"/>
      <c r="IF547" s="44"/>
      <c r="IG547" s="44"/>
      <c r="IH547" s="44"/>
      <c r="II547" s="44"/>
      <c r="IJ547" s="44"/>
      <c r="IK547" s="44"/>
      <c r="IL547" s="44"/>
      <c r="IM547" s="44"/>
      <c r="IN547" s="44"/>
      <c r="IO547" s="44"/>
      <c r="IP547" s="44"/>
      <c r="IQ547" s="44"/>
      <c r="IR547" s="44"/>
      <c r="IS547" s="44"/>
      <c r="IT547" s="44"/>
      <c r="IU547" s="44"/>
      <c r="IV547" s="44"/>
      <c r="RS547" s="353"/>
    </row>
    <row r="548" spans="1:487" s="74" customFormat="1" ht="15">
      <c r="A548" s="325" t="s">
        <v>1720</v>
      </c>
      <c r="B548" s="450"/>
      <c r="C548" s="351"/>
      <c r="D548" s="74" t="s">
        <v>130</v>
      </c>
      <c r="E548" s="44"/>
      <c r="F548" s="437">
        <f t="shared" si="6"/>
        <v>5</v>
      </c>
      <c r="G548" s="541"/>
      <c r="H548" s="541"/>
      <c r="I548" s="138"/>
      <c r="J548" s="420"/>
      <c r="K548" s="138">
        <v>5</v>
      </c>
      <c r="L548" s="450"/>
      <c r="N548" s="44"/>
      <c r="R548" s="352"/>
      <c r="T548" s="44"/>
      <c r="U548" s="44"/>
      <c r="V548" s="44"/>
      <c r="AA548" s="352"/>
      <c r="AC548" s="44"/>
      <c r="AD548" s="44"/>
      <c r="AE548" s="44"/>
      <c r="AJ548" s="352"/>
      <c r="AL548" s="44"/>
      <c r="AM548" s="44"/>
      <c r="AN548" s="44"/>
      <c r="AS548" s="352"/>
      <c r="AU548" s="44"/>
      <c r="AV548" s="44"/>
      <c r="AW548" s="44"/>
      <c r="BB548" s="352"/>
      <c r="BD548" s="44"/>
      <c r="BE548" s="44"/>
      <c r="BF548" s="44"/>
      <c r="BK548" s="352"/>
      <c r="BM548" s="44"/>
      <c r="BN548" s="44"/>
      <c r="BO548" s="44"/>
      <c r="BT548" s="352"/>
      <c r="BV548" s="44"/>
      <c r="BW548" s="44"/>
      <c r="BX548" s="44"/>
      <c r="CC548" s="352"/>
      <c r="CE548" s="44"/>
      <c r="CF548" s="44"/>
      <c r="CG548" s="44"/>
      <c r="CL548" s="352"/>
      <c r="CN548" s="44"/>
      <c r="CO548" s="44"/>
      <c r="CP548" s="44"/>
      <c r="CU548" s="352"/>
      <c r="CW548" s="44"/>
      <c r="CX548" s="44"/>
      <c r="CY548" s="44"/>
      <c r="DD548" s="352"/>
      <c r="DF548" s="44"/>
      <c r="DG548" s="44"/>
      <c r="DH548" s="44"/>
      <c r="DM548" s="352"/>
      <c r="DO548" s="44"/>
      <c r="DP548" s="44"/>
      <c r="DQ548" s="44"/>
      <c r="DV548" s="352"/>
      <c r="DX548" s="44"/>
      <c r="DY548" s="44"/>
      <c r="DZ548" s="44"/>
      <c r="EE548" s="352"/>
      <c r="EG548" s="44"/>
      <c r="EH548" s="44"/>
      <c r="EI548" s="44"/>
      <c r="EN548" s="352"/>
      <c r="EP548" s="44"/>
      <c r="EQ548" s="44"/>
      <c r="ER548" s="44"/>
      <c r="EW548" s="352"/>
      <c r="EY548" s="44"/>
      <c r="EZ548" s="44"/>
      <c r="FA548" s="44"/>
      <c r="FF548" s="352"/>
      <c r="FH548" s="44"/>
      <c r="FI548" s="44"/>
      <c r="FJ548" s="44"/>
      <c r="FO548" s="352"/>
      <c r="FQ548" s="44"/>
      <c r="FR548" s="44"/>
      <c r="FS548" s="44"/>
      <c r="FX548" s="352"/>
      <c r="FZ548" s="44"/>
      <c r="GA548" s="44"/>
      <c r="GB548" s="44"/>
      <c r="GG548" s="352"/>
      <c r="GI548" s="44"/>
      <c r="GJ548" s="44"/>
      <c r="GK548" s="44"/>
      <c r="GP548" s="352"/>
      <c r="GR548" s="44"/>
      <c r="GS548" s="44"/>
      <c r="GT548" s="44"/>
      <c r="GY548" s="352"/>
      <c r="HA548" s="44"/>
      <c r="HB548" s="44"/>
      <c r="HC548" s="44"/>
      <c r="HH548" s="352"/>
      <c r="HJ548" s="44"/>
      <c r="HK548" s="44"/>
      <c r="HL548" s="44"/>
      <c r="HQ548" s="44"/>
      <c r="HR548" s="44"/>
      <c r="HS548" s="44"/>
      <c r="HT548" s="44"/>
      <c r="HU548" s="44"/>
      <c r="HV548" s="44"/>
      <c r="HW548" s="44"/>
      <c r="HX548" s="44"/>
      <c r="HY548" s="44"/>
      <c r="HZ548" s="44"/>
      <c r="IA548" s="44"/>
      <c r="IB548" s="44"/>
      <c r="IC548" s="44"/>
      <c r="ID548" s="44"/>
      <c r="IE548" s="44"/>
      <c r="IF548" s="44"/>
      <c r="IG548" s="44"/>
      <c r="IH548" s="44"/>
      <c r="II548" s="44"/>
      <c r="IJ548" s="44"/>
      <c r="IK548" s="44"/>
      <c r="IL548" s="44"/>
      <c r="IM548" s="44"/>
      <c r="IN548" s="44"/>
      <c r="IO548" s="44"/>
      <c r="IP548" s="44"/>
      <c r="IQ548" s="44"/>
      <c r="IR548" s="44"/>
      <c r="IS548" s="44"/>
      <c r="IT548" s="44"/>
      <c r="IU548" s="44"/>
      <c r="IV548" s="44"/>
      <c r="RS548" s="353"/>
    </row>
    <row r="549" spans="1:487" s="74" customFormat="1" ht="15">
      <c r="A549" s="325" t="s">
        <v>1698</v>
      </c>
      <c r="B549" s="351"/>
      <c r="C549" s="351"/>
      <c r="D549" s="74" t="s">
        <v>131</v>
      </c>
      <c r="E549" s="44"/>
      <c r="F549" s="437">
        <f t="shared" si="6"/>
        <v>18</v>
      </c>
      <c r="G549" s="478">
        <v>8</v>
      </c>
      <c r="H549" s="478"/>
      <c r="I549" s="138">
        <v>1</v>
      </c>
      <c r="J549" s="420">
        <v>9</v>
      </c>
      <c r="K549" s="138"/>
      <c r="L549" s="450"/>
      <c r="M549" s="450"/>
      <c r="N549" s="44"/>
      <c r="R549" s="352"/>
      <c r="T549" s="44"/>
      <c r="U549" s="44"/>
      <c r="V549" s="44"/>
      <c r="AA549" s="352"/>
      <c r="AC549" s="44"/>
      <c r="AD549" s="44"/>
      <c r="AE549" s="44"/>
      <c r="AJ549" s="352"/>
      <c r="AL549" s="44"/>
      <c r="AM549" s="44"/>
      <c r="AN549" s="44"/>
      <c r="AS549" s="352"/>
      <c r="AU549" s="44"/>
      <c r="AV549" s="44"/>
      <c r="AW549" s="44"/>
      <c r="BB549" s="352"/>
      <c r="BD549" s="44"/>
      <c r="BE549" s="44"/>
      <c r="BF549" s="44"/>
      <c r="BK549" s="352"/>
      <c r="BM549" s="44"/>
      <c r="BN549" s="44"/>
      <c r="BO549" s="44"/>
      <c r="BT549" s="352"/>
      <c r="BV549" s="44"/>
      <c r="BW549" s="44"/>
      <c r="BX549" s="44"/>
      <c r="CC549" s="352"/>
      <c r="CE549" s="44"/>
      <c r="CF549" s="44"/>
      <c r="CG549" s="44"/>
      <c r="CL549" s="352"/>
      <c r="CN549" s="44"/>
      <c r="CO549" s="44"/>
      <c r="CP549" s="44"/>
      <c r="CU549" s="352"/>
      <c r="CW549" s="44"/>
      <c r="CX549" s="44"/>
      <c r="CY549" s="44"/>
      <c r="DD549" s="352"/>
      <c r="DF549" s="44"/>
      <c r="DG549" s="44"/>
      <c r="DH549" s="44"/>
      <c r="DM549" s="352"/>
      <c r="DO549" s="44"/>
      <c r="DP549" s="44"/>
      <c r="DQ549" s="44"/>
      <c r="DV549" s="352"/>
      <c r="DX549" s="44"/>
      <c r="DY549" s="44"/>
      <c r="DZ549" s="44"/>
      <c r="EE549" s="352"/>
      <c r="EG549" s="44"/>
      <c r="EH549" s="44"/>
      <c r="EI549" s="44"/>
      <c r="EN549" s="352"/>
      <c r="EP549" s="44"/>
      <c r="EQ549" s="44"/>
      <c r="ER549" s="44"/>
      <c r="EW549" s="352"/>
      <c r="EY549" s="44"/>
      <c r="EZ549" s="44"/>
      <c r="FA549" s="44"/>
      <c r="FF549" s="352"/>
      <c r="FH549" s="44"/>
      <c r="FI549" s="44"/>
      <c r="FJ549" s="44"/>
      <c r="FO549" s="352"/>
      <c r="FQ549" s="44"/>
      <c r="FR549" s="44"/>
      <c r="FS549" s="44"/>
      <c r="FX549" s="352"/>
      <c r="FZ549" s="44"/>
      <c r="GA549" s="44"/>
      <c r="GB549" s="44"/>
      <c r="GG549" s="352"/>
      <c r="GI549" s="44"/>
      <c r="GJ549" s="44"/>
      <c r="GK549" s="44"/>
      <c r="GP549" s="352"/>
      <c r="GR549" s="44"/>
      <c r="GS549" s="44"/>
      <c r="GT549" s="44"/>
      <c r="GY549" s="352"/>
      <c r="HA549" s="44"/>
      <c r="HB549" s="44"/>
      <c r="HC549" s="44"/>
      <c r="HH549" s="352"/>
      <c r="HJ549" s="44"/>
      <c r="HK549" s="44"/>
      <c r="HL549" s="44"/>
      <c r="HQ549" s="44"/>
      <c r="HR549" s="44"/>
      <c r="HS549" s="44"/>
      <c r="HT549" s="44"/>
      <c r="HU549" s="44"/>
      <c r="HV549" s="44"/>
      <c r="HW549" s="44"/>
      <c r="HX549" s="44"/>
      <c r="HY549" s="44"/>
      <c r="HZ549" s="44"/>
      <c r="IA549" s="44"/>
      <c r="IB549" s="44"/>
      <c r="IC549" s="44"/>
      <c r="ID549" s="44"/>
      <c r="IE549" s="44"/>
      <c r="IF549" s="44"/>
      <c r="IG549" s="44"/>
      <c r="IH549" s="44"/>
      <c r="II549" s="44"/>
      <c r="IJ549" s="44"/>
      <c r="IK549" s="44"/>
      <c r="IL549" s="44"/>
      <c r="IM549" s="44"/>
      <c r="IN549" s="44"/>
      <c r="IO549" s="44"/>
      <c r="IP549" s="44"/>
      <c r="IQ549" s="44"/>
      <c r="IR549" s="44"/>
      <c r="IS549" s="44"/>
      <c r="IT549" s="44"/>
      <c r="IU549" s="44"/>
      <c r="IV549" s="44"/>
      <c r="RS549" s="353"/>
    </row>
    <row r="550" spans="1:487" s="74" customFormat="1" ht="15">
      <c r="A550" s="325" t="s">
        <v>2113</v>
      </c>
      <c r="B550" s="450"/>
      <c r="C550" s="351"/>
      <c r="D550" s="74" t="s">
        <v>130</v>
      </c>
      <c r="E550" s="44"/>
      <c r="F550" s="437">
        <f t="shared" si="6"/>
        <v>80</v>
      </c>
      <c r="G550" s="541">
        <v>31</v>
      </c>
      <c r="H550" s="405">
        <v>34</v>
      </c>
      <c r="I550" s="138"/>
      <c r="J550" s="420"/>
      <c r="K550" s="138">
        <v>15</v>
      </c>
      <c r="L550" s="450"/>
      <c r="N550" s="44"/>
      <c r="R550" s="352"/>
      <c r="T550" s="44"/>
      <c r="U550" s="44"/>
      <c r="V550" s="44"/>
      <c r="AA550" s="352"/>
      <c r="AC550" s="44"/>
      <c r="AD550" s="44"/>
      <c r="AE550" s="44"/>
      <c r="AJ550" s="352"/>
      <c r="AL550" s="44"/>
      <c r="AM550" s="44"/>
      <c r="AN550" s="44"/>
      <c r="AS550" s="352"/>
      <c r="AU550" s="44"/>
      <c r="AV550" s="44"/>
      <c r="AW550" s="44"/>
      <c r="BB550" s="352"/>
      <c r="BD550" s="44"/>
      <c r="BE550" s="44"/>
      <c r="BF550" s="44"/>
      <c r="BK550" s="352"/>
      <c r="BM550" s="44"/>
      <c r="BN550" s="44"/>
      <c r="BO550" s="44"/>
      <c r="BT550" s="352"/>
      <c r="BV550" s="44"/>
      <c r="BW550" s="44"/>
      <c r="BX550" s="44"/>
      <c r="CC550" s="352"/>
      <c r="CE550" s="44"/>
      <c r="CF550" s="44"/>
      <c r="CG550" s="44"/>
      <c r="CL550" s="352"/>
      <c r="CN550" s="44"/>
      <c r="CO550" s="44"/>
      <c r="CP550" s="44"/>
      <c r="CU550" s="352"/>
      <c r="CW550" s="44"/>
      <c r="CX550" s="44"/>
      <c r="CY550" s="44"/>
      <c r="DD550" s="352"/>
      <c r="DF550" s="44"/>
      <c r="DG550" s="44"/>
      <c r="DH550" s="44"/>
      <c r="DM550" s="352"/>
      <c r="DO550" s="44"/>
      <c r="DP550" s="44"/>
      <c r="DQ550" s="44"/>
      <c r="DV550" s="352"/>
      <c r="DX550" s="44"/>
      <c r="DY550" s="44"/>
      <c r="DZ550" s="44"/>
      <c r="EE550" s="352"/>
      <c r="EG550" s="44"/>
      <c r="EH550" s="44"/>
      <c r="EI550" s="44"/>
      <c r="EN550" s="352"/>
      <c r="EP550" s="44"/>
      <c r="EQ550" s="44"/>
      <c r="ER550" s="44"/>
      <c r="EW550" s="352"/>
      <c r="EY550" s="44"/>
      <c r="EZ550" s="44"/>
      <c r="FA550" s="44"/>
      <c r="FF550" s="352"/>
      <c r="FH550" s="44"/>
      <c r="FI550" s="44"/>
      <c r="FJ550" s="44"/>
      <c r="FO550" s="352"/>
      <c r="FQ550" s="44"/>
      <c r="FR550" s="44"/>
      <c r="FS550" s="44"/>
      <c r="FX550" s="352"/>
      <c r="FZ550" s="44"/>
      <c r="GA550" s="44"/>
      <c r="GB550" s="44"/>
      <c r="GG550" s="352"/>
      <c r="GI550" s="44"/>
      <c r="GJ550" s="44"/>
      <c r="GK550" s="44"/>
      <c r="GP550" s="352"/>
      <c r="GR550" s="44"/>
      <c r="GS550" s="44"/>
      <c r="GT550" s="44"/>
      <c r="GY550" s="352"/>
      <c r="HA550" s="44"/>
      <c r="HB550" s="44"/>
      <c r="HC550" s="44"/>
      <c r="HH550" s="352"/>
      <c r="HJ550" s="44"/>
      <c r="HK550" s="44"/>
      <c r="HL550" s="44"/>
      <c r="HQ550" s="44"/>
      <c r="HR550" s="44"/>
      <c r="HS550" s="44"/>
      <c r="HT550" s="44"/>
      <c r="HU550" s="44"/>
      <c r="HV550" s="44"/>
      <c r="HW550" s="44"/>
      <c r="HX550" s="44"/>
      <c r="HY550" s="44"/>
      <c r="HZ550" s="44"/>
      <c r="IA550" s="44"/>
      <c r="IB550" s="44"/>
      <c r="IC550" s="44"/>
      <c r="ID550" s="44"/>
      <c r="IE550" s="44"/>
      <c r="IF550" s="44"/>
      <c r="IG550" s="44"/>
      <c r="IH550" s="44"/>
      <c r="II550" s="44"/>
      <c r="IJ550" s="44"/>
      <c r="IK550" s="44"/>
      <c r="IL550" s="44"/>
      <c r="IM550" s="44"/>
      <c r="IN550" s="44"/>
      <c r="IO550" s="44"/>
      <c r="IP550" s="44"/>
      <c r="IQ550" s="44"/>
      <c r="IR550" s="44"/>
      <c r="IS550" s="44"/>
      <c r="IT550" s="44"/>
      <c r="IU550" s="44"/>
      <c r="IV550" s="44"/>
      <c r="RS550" s="353"/>
    </row>
    <row r="551" spans="1:487" s="74" customFormat="1" ht="15">
      <c r="A551" s="325" t="s">
        <v>608</v>
      </c>
      <c r="B551" s="351"/>
      <c r="C551" s="351"/>
      <c r="D551" s="74" t="s">
        <v>133</v>
      </c>
      <c r="E551" s="44"/>
      <c r="F551" s="437">
        <f t="shared" si="6"/>
        <v>11</v>
      </c>
      <c r="G551" s="478">
        <v>8</v>
      </c>
      <c r="H551" s="478">
        <v>3</v>
      </c>
      <c r="I551" s="138"/>
      <c r="J551" s="420"/>
      <c r="K551" s="138"/>
      <c r="L551" s="450"/>
      <c r="M551" s="450"/>
      <c r="N551" s="44"/>
      <c r="R551" s="352"/>
      <c r="T551" s="44"/>
      <c r="U551" s="44"/>
      <c r="V551" s="44"/>
      <c r="AA551" s="352"/>
      <c r="AC551" s="44"/>
      <c r="AD551" s="44"/>
      <c r="AE551" s="44"/>
      <c r="AJ551" s="352"/>
      <c r="AL551" s="44"/>
      <c r="AM551" s="44"/>
      <c r="AN551" s="44"/>
      <c r="AS551" s="352"/>
      <c r="AU551" s="44"/>
      <c r="AV551" s="44"/>
      <c r="AW551" s="44"/>
      <c r="BB551" s="352"/>
      <c r="BD551" s="44"/>
      <c r="BE551" s="44"/>
      <c r="BF551" s="44"/>
      <c r="BK551" s="352"/>
      <c r="BM551" s="44"/>
      <c r="BN551" s="44"/>
      <c r="BO551" s="44"/>
      <c r="BT551" s="352"/>
      <c r="BV551" s="44"/>
      <c r="BW551" s="44"/>
      <c r="BX551" s="44"/>
      <c r="CC551" s="352"/>
      <c r="CE551" s="44"/>
      <c r="CF551" s="44"/>
      <c r="CG551" s="44"/>
      <c r="CL551" s="352"/>
      <c r="CN551" s="44"/>
      <c r="CO551" s="44"/>
      <c r="CP551" s="44"/>
      <c r="CU551" s="352"/>
      <c r="CW551" s="44"/>
      <c r="CX551" s="44"/>
      <c r="CY551" s="44"/>
      <c r="DD551" s="352"/>
      <c r="DF551" s="44"/>
      <c r="DG551" s="44"/>
      <c r="DH551" s="44"/>
      <c r="DM551" s="352"/>
      <c r="DO551" s="44"/>
      <c r="DP551" s="44"/>
      <c r="DQ551" s="44"/>
      <c r="DV551" s="352"/>
      <c r="DX551" s="44"/>
      <c r="DY551" s="44"/>
      <c r="DZ551" s="44"/>
      <c r="EE551" s="352"/>
      <c r="EG551" s="44"/>
      <c r="EH551" s="44"/>
      <c r="EI551" s="44"/>
      <c r="EN551" s="352"/>
      <c r="EP551" s="44"/>
      <c r="EQ551" s="44"/>
      <c r="ER551" s="44"/>
      <c r="EW551" s="352"/>
      <c r="EY551" s="44"/>
      <c r="EZ551" s="44"/>
      <c r="FA551" s="44"/>
      <c r="FF551" s="352"/>
      <c r="FH551" s="44"/>
      <c r="FI551" s="44"/>
      <c r="FJ551" s="44"/>
      <c r="FO551" s="352"/>
      <c r="FQ551" s="44"/>
      <c r="FR551" s="44"/>
      <c r="FS551" s="44"/>
      <c r="FX551" s="352"/>
      <c r="FZ551" s="44"/>
      <c r="GA551" s="44"/>
      <c r="GB551" s="44"/>
      <c r="GG551" s="352"/>
      <c r="GI551" s="44"/>
      <c r="GJ551" s="44"/>
      <c r="GK551" s="44"/>
      <c r="GP551" s="352"/>
      <c r="GR551" s="44"/>
      <c r="GS551" s="44"/>
      <c r="GT551" s="44"/>
      <c r="GY551" s="352"/>
      <c r="HA551" s="44"/>
      <c r="HB551" s="44"/>
      <c r="HC551" s="44"/>
      <c r="HH551" s="352"/>
      <c r="HJ551" s="44"/>
      <c r="HK551" s="44"/>
      <c r="HL551" s="44"/>
      <c r="HQ551" s="44"/>
      <c r="HR551" s="44"/>
      <c r="HS551" s="44"/>
      <c r="HT551" s="44"/>
      <c r="HU551" s="44"/>
      <c r="HV551" s="44"/>
      <c r="HW551" s="44"/>
      <c r="HX551" s="44"/>
      <c r="HY551" s="44"/>
      <c r="HZ551" s="44"/>
      <c r="IA551" s="44"/>
      <c r="IB551" s="44"/>
      <c r="IC551" s="44"/>
      <c r="ID551" s="44"/>
      <c r="IE551" s="44"/>
      <c r="IF551" s="44"/>
      <c r="IG551" s="44"/>
      <c r="IH551" s="44"/>
      <c r="II551" s="44"/>
      <c r="IJ551" s="44"/>
      <c r="IK551" s="44"/>
      <c r="IL551" s="44"/>
      <c r="IM551" s="44"/>
      <c r="IN551" s="44"/>
      <c r="IO551" s="44"/>
      <c r="IP551" s="44"/>
      <c r="IQ551" s="44"/>
      <c r="IR551" s="44"/>
      <c r="IS551" s="44"/>
      <c r="IT551" s="44"/>
      <c r="IU551" s="44"/>
      <c r="IV551" s="44"/>
      <c r="RS551" s="353"/>
    </row>
    <row r="552" spans="1:487" s="74" customFormat="1" ht="15">
      <c r="A552" s="325" t="s">
        <v>557</v>
      </c>
      <c r="B552" s="351"/>
      <c r="C552" s="351"/>
      <c r="D552" s="74" t="s">
        <v>136</v>
      </c>
      <c r="E552" s="44"/>
      <c r="F552" s="437">
        <f t="shared" si="6"/>
        <v>16</v>
      </c>
      <c r="G552" s="478"/>
      <c r="H552" s="478"/>
      <c r="I552" s="138">
        <v>9</v>
      </c>
      <c r="J552" s="420">
        <v>7</v>
      </c>
      <c r="K552" s="138"/>
      <c r="L552" s="450"/>
      <c r="M552" s="450"/>
      <c r="N552" s="44"/>
      <c r="R552" s="352"/>
      <c r="T552" s="44"/>
      <c r="U552" s="44"/>
      <c r="V552" s="44"/>
      <c r="AA552" s="352"/>
      <c r="AC552" s="44"/>
      <c r="AD552" s="44"/>
      <c r="AE552" s="44"/>
      <c r="AJ552" s="352"/>
      <c r="AL552" s="44"/>
      <c r="AM552" s="44"/>
      <c r="AN552" s="44"/>
      <c r="AS552" s="352"/>
      <c r="AU552" s="44"/>
      <c r="AV552" s="44"/>
      <c r="AW552" s="44"/>
      <c r="BB552" s="352"/>
      <c r="BD552" s="44"/>
      <c r="BE552" s="44"/>
      <c r="BF552" s="44"/>
      <c r="BK552" s="352"/>
      <c r="BM552" s="44"/>
      <c r="BN552" s="44"/>
      <c r="BO552" s="44"/>
      <c r="BT552" s="352"/>
      <c r="BV552" s="44"/>
      <c r="BW552" s="44"/>
      <c r="BX552" s="44"/>
      <c r="CC552" s="352"/>
      <c r="CE552" s="44"/>
      <c r="CF552" s="44"/>
      <c r="CG552" s="44"/>
      <c r="CL552" s="352"/>
      <c r="CN552" s="44"/>
      <c r="CO552" s="44"/>
      <c r="CP552" s="44"/>
      <c r="CU552" s="352"/>
      <c r="CW552" s="44"/>
      <c r="CX552" s="44"/>
      <c r="CY552" s="44"/>
      <c r="DD552" s="352"/>
      <c r="DF552" s="44"/>
      <c r="DG552" s="44"/>
      <c r="DH552" s="44"/>
      <c r="DM552" s="352"/>
      <c r="DO552" s="44"/>
      <c r="DP552" s="44"/>
      <c r="DQ552" s="44"/>
      <c r="DV552" s="352"/>
      <c r="DX552" s="44"/>
      <c r="DY552" s="44"/>
      <c r="DZ552" s="44"/>
      <c r="EE552" s="352"/>
      <c r="EG552" s="44"/>
      <c r="EH552" s="44"/>
      <c r="EI552" s="44"/>
      <c r="EN552" s="352"/>
      <c r="EP552" s="44"/>
      <c r="EQ552" s="44"/>
      <c r="ER552" s="44"/>
      <c r="EW552" s="352"/>
      <c r="EY552" s="44"/>
      <c r="EZ552" s="44"/>
      <c r="FA552" s="44"/>
      <c r="FF552" s="352"/>
      <c r="FH552" s="44"/>
      <c r="FI552" s="44"/>
      <c r="FJ552" s="44"/>
      <c r="FO552" s="352"/>
      <c r="FQ552" s="44"/>
      <c r="FR552" s="44"/>
      <c r="FS552" s="44"/>
      <c r="FX552" s="352"/>
      <c r="FZ552" s="44"/>
      <c r="GA552" s="44"/>
      <c r="GB552" s="44"/>
      <c r="GG552" s="352"/>
      <c r="GI552" s="44"/>
      <c r="GJ552" s="44"/>
      <c r="GK552" s="44"/>
      <c r="GP552" s="352"/>
      <c r="GR552" s="44"/>
      <c r="GS552" s="44"/>
      <c r="GT552" s="44"/>
      <c r="GY552" s="352"/>
      <c r="HA552" s="44"/>
      <c r="HB552" s="44"/>
      <c r="HC552" s="44"/>
      <c r="HH552" s="352"/>
      <c r="HJ552" s="44"/>
      <c r="HK552" s="44"/>
      <c r="HL552" s="44"/>
      <c r="HQ552" s="44"/>
      <c r="HR552" s="44"/>
      <c r="HS552" s="44"/>
      <c r="HT552" s="44"/>
      <c r="HU552" s="44"/>
      <c r="HV552" s="44"/>
      <c r="HW552" s="44"/>
      <c r="HX552" s="44"/>
      <c r="HY552" s="44"/>
      <c r="HZ552" s="44"/>
      <c r="IA552" s="44"/>
      <c r="IB552" s="44"/>
      <c r="IC552" s="44"/>
      <c r="ID552" s="44"/>
      <c r="IE552" s="44"/>
      <c r="IF552" s="44"/>
      <c r="IG552" s="44"/>
      <c r="IH552" s="44"/>
      <c r="II552" s="44"/>
      <c r="IJ552" s="44"/>
      <c r="IK552" s="44"/>
      <c r="IL552" s="44"/>
      <c r="IM552" s="44"/>
      <c r="IN552" s="44"/>
      <c r="IO552" s="44"/>
      <c r="IP552" s="44"/>
      <c r="IQ552" s="44"/>
      <c r="IR552" s="44"/>
      <c r="IS552" s="44"/>
      <c r="IT552" s="44"/>
      <c r="IU552" s="44"/>
      <c r="IV552" s="44"/>
      <c r="RS552" s="353"/>
    </row>
    <row r="553" spans="1:487" s="74" customFormat="1" ht="15">
      <c r="A553" s="325" t="s">
        <v>2090</v>
      </c>
      <c r="B553" s="450"/>
      <c r="C553" s="351"/>
      <c r="D553" s="74" t="s">
        <v>130</v>
      </c>
      <c r="E553" s="44"/>
      <c r="F553" s="437">
        <f t="shared" si="6"/>
        <v>0</v>
      </c>
      <c r="G553" s="541"/>
      <c r="H553" s="541"/>
      <c r="I553" s="138"/>
      <c r="J553" s="420"/>
      <c r="K553" s="138"/>
      <c r="L553" s="458"/>
      <c r="N553" s="44"/>
      <c r="R553" s="352"/>
      <c r="T553" s="44"/>
      <c r="U553" s="44"/>
      <c r="V553" s="44"/>
      <c r="AA553" s="352"/>
      <c r="AC553" s="44"/>
      <c r="AD553" s="44"/>
      <c r="AE553" s="44"/>
      <c r="AJ553" s="352"/>
      <c r="AL553" s="44"/>
      <c r="AM553" s="44"/>
      <c r="AN553" s="44"/>
      <c r="AS553" s="352"/>
      <c r="AU553" s="44"/>
      <c r="AV553" s="44"/>
      <c r="AW553" s="44"/>
      <c r="BB553" s="352"/>
      <c r="BD553" s="44"/>
      <c r="BE553" s="44"/>
      <c r="BF553" s="44"/>
      <c r="BK553" s="352"/>
      <c r="BM553" s="44"/>
      <c r="BN553" s="44"/>
      <c r="BO553" s="44"/>
      <c r="BT553" s="352"/>
      <c r="BV553" s="44"/>
      <c r="BW553" s="44"/>
      <c r="BX553" s="44"/>
      <c r="CC553" s="352"/>
      <c r="CE553" s="44"/>
      <c r="CF553" s="44"/>
      <c r="CG553" s="44"/>
      <c r="CL553" s="352"/>
      <c r="CN553" s="44"/>
      <c r="CO553" s="44"/>
      <c r="CP553" s="44"/>
      <c r="CU553" s="352"/>
      <c r="CW553" s="44"/>
      <c r="CX553" s="44"/>
      <c r="CY553" s="44"/>
      <c r="DD553" s="352"/>
      <c r="DF553" s="44"/>
      <c r="DG553" s="44"/>
      <c r="DH553" s="44"/>
      <c r="DM553" s="352"/>
      <c r="DO553" s="44"/>
      <c r="DP553" s="44"/>
      <c r="DQ553" s="44"/>
      <c r="DV553" s="352"/>
      <c r="DX553" s="44"/>
      <c r="DY553" s="44"/>
      <c r="DZ553" s="44"/>
      <c r="EE553" s="352"/>
      <c r="EG553" s="44"/>
      <c r="EH553" s="44"/>
      <c r="EI553" s="44"/>
      <c r="EN553" s="352"/>
      <c r="EP553" s="44"/>
      <c r="EQ553" s="44"/>
      <c r="ER553" s="44"/>
      <c r="EW553" s="352"/>
      <c r="EY553" s="44"/>
      <c r="EZ553" s="44"/>
      <c r="FA553" s="44"/>
      <c r="FF553" s="352"/>
      <c r="FH553" s="44"/>
      <c r="FI553" s="44"/>
      <c r="FJ553" s="44"/>
      <c r="FO553" s="352"/>
      <c r="FQ553" s="44"/>
      <c r="FR553" s="44"/>
      <c r="FS553" s="44"/>
      <c r="FX553" s="352"/>
      <c r="FZ553" s="44"/>
      <c r="GA553" s="44"/>
      <c r="GB553" s="44"/>
      <c r="GG553" s="352"/>
      <c r="GI553" s="44"/>
      <c r="GJ553" s="44"/>
      <c r="GK553" s="44"/>
      <c r="GP553" s="352"/>
      <c r="GR553" s="44"/>
      <c r="GS553" s="44"/>
      <c r="GT553" s="44"/>
      <c r="GY553" s="352"/>
      <c r="HA553" s="44"/>
      <c r="HB553" s="44"/>
      <c r="HC553" s="44"/>
      <c r="HH553" s="352"/>
      <c r="HJ553" s="44"/>
      <c r="HK553" s="44"/>
      <c r="HL553" s="44"/>
      <c r="HQ553" s="44"/>
      <c r="HR553" s="44"/>
      <c r="HS553" s="44"/>
      <c r="HT553" s="44"/>
      <c r="HU553" s="44"/>
      <c r="HV553" s="44"/>
      <c r="HW553" s="44"/>
      <c r="HX553" s="44"/>
      <c r="HY553" s="44"/>
      <c r="HZ553" s="44"/>
      <c r="IA553" s="44"/>
      <c r="IB553" s="44"/>
      <c r="IC553" s="44"/>
      <c r="ID553" s="44"/>
      <c r="IE553" s="44"/>
      <c r="IF553" s="44"/>
      <c r="IG553" s="44"/>
      <c r="IH553" s="44"/>
      <c r="II553" s="44"/>
      <c r="IJ553" s="44"/>
      <c r="IK553" s="44"/>
      <c r="IL553" s="44"/>
      <c r="IM553" s="44"/>
      <c r="IN553" s="44"/>
      <c r="IO553" s="44"/>
      <c r="IP553" s="44"/>
      <c r="IQ553" s="44"/>
      <c r="IR553" s="44"/>
      <c r="IS553" s="44"/>
      <c r="IT553" s="44"/>
      <c r="IU553" s="44"/>
      <c r="IV553" s="44"/>
      <c r="RS553" s="353"/>
    </row>
    <row r="554" spans="1:487" s="74" customFormat="1" ht="15">
      <c r="A554" s="325" t="s">
        <v>876</v>
      </c>
      <c r="B554" s="351"/>
      <c r="C554" s="351"/>
      <c r="D554" s="74" t="s">
        <v>134</v>
      </c>
      <c r="E554" s="44"/>
      <c r="F554" s="437">
        <f t="shared" si="6"/>
        <v>284</v>
      </c>
      <c r="G554" s="541">
        <v>3</v>
      </c>
      <c r="H554" s="541">
        <v>126</v>
      </c>
      <c r="I554" s="138">
        <v>40</v>
      </c>
      <c r="J554" s="420"/>
      <c r="K554" s="138">
        <v>115</v>
      </c>
      <c r="L554" s="450"/>
      <c r="N554" s="44"/>
      <c r="R554" s="352"/>
      <c r="T554" s="44"/>
      <c r="U554" s="44"/>
      <c r="V554" s="44"/>
      <c r="AA554" s="352"/>
      <c r="AC554" s="44"/>
      <c r="AD554" s="44"/>
      <c r="AE554" s="44"/>
      <c r="AJ554" s="352"/>
      <c r="AL554" s="44"/>
      <c r="AM554" s="44"/>
      <c r="AN554" s="44"/>
      <c r="AS554" s="352"/>
      <c r="AU554" s="44"/>
      <c r="AV554" s="44"/>
      <c r="AW554" s="44"/>
      <c r="BB554" s="352"/>
      <c r="BD554" s="44"/>
      <c r="BE554" s="44"/>
      <c r="BF554" s="44"/>
      <c r="BK554" s="352"/>
      <c r="BM554" s="44"/>
      <c r="BN554" s="44"/>
      <c r="BO554" s="44"/>
      <c r="BT554" s="352"/>
      <c r="BV554" s="44"/>
      <c r="BW554" s="44"/>
      <c r="BX554" s="44"/>
      <c r="CC554" s="352"/>
      <c r="CE554" s="44"/>
      <c r="CF554" s="44"/>
      <c r="CG554" s="44"/>
      <c r="CL554" s="352"/>
      <c r="CN554" s="44"/>
      <c r="CO554" s="44"/>
      <c r="CP554" s="44"/>
      <c r="CU554" s="352"/>
      <c r="CW554" s="44"/>
      <c r="CX554" s="44"/>
      <c r="CY554" s="44"/>
      <c r="DD554" s="352"/>
      <c r="DF554" s="44"/>
      <c r="DG554" s="44"/>
      <c r="DH554" s="44"/>
      <c r="DM554" s="352"/>
      <c r="DO554" s="44"/>
      <c r="DP554" s="44"/>
      <c r="DQ554" s="44"/>
      <c r="DV554" s="352"/>
      <c r="DX554" s="44"/>
      <c r="DY554" s="44"/>
      <c r="DZ554" s="44"/>
      <c r="EE554" s="352"/>
      <c r="EG554" s="44"/>
      <c r="EH554" s="44"/>
      <c r="EI554" s="44"/>
      <c r="EN554" s="352"/>
      <c r="EP554" s="44"/>
      <c r="EQ554" s="44"/>
      <c r="ER554" s="44"/>
      <c r="EW554" s="352"/>
      <c r="EY554" s="44"/>
      <c r="EZ554" s="44"/>
      <c r="FA554" s="44"/>
      <c r="FF554" s="352"/>
      <c r="FH554" s="44"/>
      <c r="FI554" s="44"/>
      <c r="FJ554" s="44"/>
      <c r="FO554" s="352"/>
      <c r="FQ554" s="44"/>
      <c r="FR554" s="44"/>
      <c r="FS554" s="44"/>
      <c r="FX554" s="352"/>
      <c r="FZ554" s="44"/>
      <c r="GA554" s="44"/>
      <c r="GB554" s="44"/>
      <c r="GG554" s="352"/>
      <c r="GI554" s="44"/>
      <c r="GJ554" s="44"/>
      <c r="GK554" s="44"/>
      <c r="GP554" s="352"/>
      <c r="GR554" s="44"/>
      <c r="GS554" s="44"/>
      <c r="GT554" s="44"/>
      <c r="GY554" s="352"/>
      <c r="HA554" s="44"/>
      <c r="HB554" s="44"/>
      <c r="HC554" s="44"/>
      <c r="HH554" s="352"/>
      <c r="HJ554" s="44"/>
      <c r="HK554" s="44"/>
      <c r="HL554" s="44"/>
      <c r="HQ554" s="44"/>
      <c r="HR554" s="44"/>
      <c r="HS554" s="44"/>
      <c r="HT554" s="44"/>
      <c r="HU554" s="44"/>
      <c r="HV554" s="44"/>
      <c r="HW554" s="44"/>
      <c r="HX554" s="44"/>
      <c r="HY554" s="44"/>
      <c r="HZ554" s="44"/>
      <c r="IA554" s="44"/>
      <c r="IB554" s="44"/>
      <c r="IC554" s="44"/>
      <c r="ID554" s="44"/>
      <c r="IE554" s="44"/>
      <c r="IF554" s="44"/>
      <c r="IG554" s="44"/>
      <c r="IH554" s="44"/>
      <c r="II554" s="44"/>
      <c r="IJ554" s="44"/>
      <c r="IK554" s="44"/>
      <c r="IL554" s="44"/>
      <c r="IM554" s="44"/>
      <c r="IN554" s="44"/>
      <c r="IO554" s="44"/>
      <c r="IP554" s="44"/>
      <c r="IQ554" s="44"/>
      <c r="IR554" s="44"/>
      <c r="IS554" s="44"/>
      <c r="IT554" s="44"/>
      <c r="IU554" s="44"/>
      <c r="IV554" s="44"/>
      <c r="RS554" s="353"/>
    </row>
    <row r="555" spans="1:487" s="74" customFormat="1" ht="15">
      <c r="A555" s="325" t="s">
        <v>1184</v>
      </c>
      <c r="B555" s="450"/>
      <c r="C555" s="351"/>
      <c r="D555" s="74" t="s">
        <v>130</v>
      </c>
      <c r="E555" s="44"/>
      <c r="F555" s="437">
        <f t="shared" si="6"/>
        <v>0</v>
      </c>
      <c r="G555" s="541"/>
      <c r="H555" s="541"/>
      <c r="I555" s="138"/>
      <c r="J555" s="420"/>
      <c r="K555" s="138"/>
      <c r="L555" s="458"/>
      <c r="N555" s="44"/>
      <c r="R555" s="352"/>
      <c r="T555" s="44"/>
      <c r="U555" s="44"/>
      <c r="V555" s="44"/>
      <c r="AA555" s="352"/>
      <c r="AC555" s="44"/>
      <c r="AD555" s="44"/>
      <c r="AE555" s="44"/>
      <c r="AJ555" s="352"/>
      <c r="AL555" s="44"/>
      <c r="AM555" s="44"/>
      <c r="AN555" s="44"/>
      <c r="AS555" s="352"/>
      <c r="AU555" s="44"/>
      <c r="AV555" s="44"/>
      <c r="AW555" s="44"/>
      <c r="BB555" s="352"/>
      <c r="BD555" s="44"/>
      <c r="BE555" s="44"/>
      <c r="BF555" s="44"/>
      <c r="BK555" s="352"/>
      <c r="BM555" s="44"/>
      <c r="BN555" s="44"/>
      <c r="BO555" s="44"/>
      <c r="BT555" s="352"/>
      <c r="BV555" s="44"/>
      <c r="BW555" s="44"/>
      <c r="BX555" s="44"/>
      <c r="CC555" s="352"/>
      <c r="CE555" s="44"/>
      <c r="CF555" s="44"/>
      <c r="CG555" s="44"/>
      <c r="CL555" s="352"/>
      <c r="CN555" s="44"/>
      <c r="CO555" s="44"/>
      <c r="CP555" s="44"/>
      <c r="CU555" s="352"/>
      <c r="CW555" s="44"/>
      <c r="CX555" s="44"/>
      <c r="CY555" s="44"/>
      <c r="DD555" s="352"/>
      <c r="DF555" s="44"/>
      <c r="DG555" s="44"/>
      <c r="DH555" s="44"/>
      <c r="DM555" s="352"/>
      <c r="DO555" s="44"/>
      <c r="DP555" s="44"/>
      <c r="DQ555" s="44"/>
      <c r="DV555" s="352"/>
      <c r="DX555" s="44"/>
      <c r="DY555" s="44"/>
      <c r="DZ555" s="44"/>
      <c r="EE555" s="352"/>
      <c r="EG555" s="44"/>
      <c r="EH555" s="44"/>
      <c r="EI555" s="44"/>
      <c r="EN555" s="352"/>
      <c r="EP555" s="44"/>
      <c r="EQ555" s="44"/>
      <c r="ER555" s="44"/>
      <c r="EW555" s="352"/>
      <c r="EY555" s="44"/>
      <c r="EZ555" s="44"/>
      <c r="FA555" s="44"/>
      <c r="FF555" s="352"/>
      <c r="FH555" s="44"/>
      <c r="FI555" s="44"/>
      <c r="FJ555" s="44"/>
      <c r="FO555" s="352"/>
      <c r="FQ555" s="44"/>
      <c r="FR555" s="44"/>
      <c r="FS555" s="44"/>
      <c r="FX555" s="352"/>
      <c r="FZ555" s="44"/>
      <c r="GA555" s="44"/>
      <c r="GB555" s="44"/>
      <c r="GG555" s="352"/>
      <c r="GI555" s="44"/>
      <c r="GJ555" s="44"/>
      <c r="GK555" s="44"/>
      <c r="GP555" s="352"/>
      <c r="GR555" s="44"/>
      <c r="GS555" s="44"/>
      <c r="GT555" s="44"/>
      <c r="GY555" s="352"/>
      <c r="HA555" s="44"/>
      <c r="HB555" s="44"/>
      <c r="HC555" s="44"/>
      <c r="HH555" s="352"/>
      <c r="HJ555" s="44"/>
      <c r="HK555" s="44"/>
      <c r="HL555" s="44"/>
      <c r="HQ555" s="44"/>
      <c r="HR555" s="44"/>
      <c r="HS555" s="44"/>
      <c r="HT555" s="44"/>
      <c r="HU555" s="44"/>
      <c r="HV555" s="44"/>
      <c r="HW555" s="44"/>
      <c r="HX555" s="44"/>
      <c r="HY555" s="44"/>
      <c r="HZ555" s="44"/>
      <c r="IA555" s="44"/>
      <c r="IB555" s="44"/>
      <c r="IC555" s="44"/>
      <c r="ID555" s="44"/>
      <c r="IE555" s="44"/>
      <c r="IF555" s="44"/>
      <c r="IG555" s="44"/>
      <c r="IH555" s="44"/>
      <c r="II555" s="44"/>
      <c r="IJ555" s="44"/>
      <c r="IK555" s="44"/>
      <c r="IL555" s="44"/>
      <c r="IM555" s="44"/>
      <c r="IN555" s="44"/>
      <c r="IO555" s="44"/>
      <c r="IP555" s="44"/>
      <c r="IQ555" s="44"/>
      <c r="IR555" s="44"/>
      <c r="IS555" s="44"/>
      <c r="IT555" s="44"/>
      <c r="IU555" s="44"/>
      <c r="IV555" s="44"/>
      <c r="RS555" s="353"/>
    </row>
    <row r="556" spans="1:487" s="74" customFormat="1" ht="15">
      <c r="A556" s="325" t="s">
        <v>1241</v>
      </c>
      <c r="B556" s="450"/>
      <c r="C556" s="351"/>
      <c r="D556" s="74" t="s">
        <v>130</v>
      </c>
      <c r="E556" s="44"/>
      <c r="F556" s="437">
        <f t="shared" si="6"/>
        <v>0</v>
      </c>
      <c r="G556" s="541"/>
      <c r="H556" s="541"/>
      <c r="I556" s="138"/>
      <c r="J556" s="420"/>
      <c r="K556" s="138"/>
      <c r="L556" s="458"/>
      <c r="N556" s="44"/>
      <c r="R556" s="352"/>
      <c r="T556" s="44"/>
      <c r="U556" s="44"/>
      <c r="V556" s="44"/>
      <c r="AA556" s="352"/>
      <c r="AC556" s="44"/>
      <c r="AD556" s="44"/>
      <c r="AE556" s="44"/>
      <c r="AJ556" s="352"/>
      <c r="AL556" s="44"/>
      <c r="AM556" s="44"/>
      <c r="AN556" s="44"/>
      <c r="AS556" s="352"/>
      <c r="AU556" s="44"/>
      <c r="AV556" s="44"/>
      <c r="AW556" s="44"/>
      <c r="BB556" s="352"/>
      <c r="BD556" s="44"/>
      <c r="BE556" s="44"/>
      <c r="BF556" s="44"/>
      <c r="BK556" s="352"/>
      <c r="BM556" s="44"/>
      <c r="BN556" s="44"/>
      <c r="BO556" s="44"/>
      <c r="BT556" s="352"/>
      <c r="BV556" s="44"/>
      <c r="BW556" s="44"/>
      <c r="BX556" s="44"/>
      <c r="CC556" s="352"/>
      <c r="CE556" s="44"/>
      <c r="CF556" s="44"/>
      <c r="CG556" s="44"/>
      <c r="CL556" s="352"/>
      <c r="CN556" s="44"/>
      <c r="CO556" s="44"/>
      <c r="CP556" s="44"/>
      <c r="CU556" s="352"/>
      <c r="CW556" s="44"/>
      <c r="CX556" s="44"/>
      <c r="CY556" s="44"/>
      <c r="DD556" s="352"/>
      <c r="DF556" s="44"/>
      <c r="DG556" s="44"/>
      <c r="DH556" s="44"/>
      <c r="DM556" s="352"/>
      <c r="DO556" s="44"/>
      <c r="DP556" s="44"/>
      <c r="DQ556" s="44"/>
      <c r="DV556" s="352"/>
      <c r="DX556" s="44"/>
      <c r="DY556" s="44"/>
      <c r="DZ556" s="44"/>
      <c r="EE556" s="352"/>
      <c r="EG556" s="44"/>
      <c r="EH556" s="44"/>
      <c r="EI556" s="44"/>
      <c r="EN556" s="352"/>
      <c r="EP556" s="44"/>
      <c r="EQ556" s="44"/>
      <c r="ER556" s="44"/>
      <c r="EW556" s="352"/>
      <c r="EY556" s="44"/>
      <c r="EZ556" s="44"/>
      <c r="FA556" s="44"/>
      <c r="FF556" s="352"/>
      <c r="FH556" s="44"/>
      <c r="FI556" s="44"/>
      <c r="FJ556" s="44"/>
      <c r="FO556" s="352"/>
      <c r="FQ556" s="44"/>
      <c r="FR556" s="44"/>
      <c r="FS556" s="44"/>
      <c r="FX556" s="352"/>
      <c r="FZ556" s="44"/>
      <c r="GA556" s="44"/>
      <c r="GB556" s="44"/>
      <c r="GG556" s="352"/>
      <c r="GI556" s="44"/>
      <c r="GJ556" s="44"/>
      <c r="GK556" s="44"/>
      <c r="GP556" s="352"/>
      <c r="GR556" s="44"/>
      <c r="GS556" s="44"/>
      <c r="GT556" s="44"/>
      <c r="GY556" s="352"/>
      <c r="HA556" s="44"/>
      <c r="HB556" s="44"/>
      <c r="HC556" s="44"/>
      <c r="HH556" s="352"/>
      <c r="HJ556" s="44"/>
      <c r="HK556" s="44"/>
      <c r="HL556" s="44"/>
      <c r="HQ556" s="44"/>
      <c r="HR556" s="44"/>
      <c r="HS556" s="44"/>
      <c r="HT556" s="44"/>
      <c r="HU556" s="44"/>
      <c r="HV556" s="44"/>
      <c r="HW556" s="44"/>
      <c r="HX556" s="44"/>
      <c r="HY556" s="44"/>
      <c r="HZ556" s="44"/>
      <c r="IA556" s="44"/>
      <c r="IB556" s="44"/>
      <c r="IC556" s="44"/>
      <c r="ID556" s="44"/>
      <c r="IE556" s="44"/>
      <c r="IF556" s="44"/>
      <c r="IG556" s="44"/>
      <c r="IH556" s="44"/>
      <c r="II556" s="44"/>
      <c r="IJ556" s="44"/>
      <c r="IK556" s="44"/>
      <c r="IL556" s="44"/>
      <c r="IM556" s="44"/>
      <c r="IN556" s="44"/>
      <c r="IO556" s="44"/>
      <c r="IP556" s="44"/>
      <c r="IQ556" s="44"/>
      <c r="IR556" s="44"/>
      <c r="IS556" s="44"/>
      <c r="IT556" s="44"/>
      <c r="IU556" s="44"/>
      <c r="IV556" s="44"/>
      <c r="RS556" s="353"/>
    </row>
    <row r="557" spans="1:487" s="74" customFormat="1" ht="15">
      <c r="A557" s="325" t="s">
        <v>1460</v>
      </c>
      <c r="B557" s="450"/>
      <c r="C557" s="351"/>
      <c r="D557" s="74" t="s">
        <v>130</v>
      </c>
      <c r="E557" s="44"/>
      <c r="F557" s="437">
        <f t="shared" si="6"/>
        <v>5</v>
      </c>
      <c r="G557" s="541"/>
      <c r="H557" s="541"/>
      <c r="I557" s="138"/>
      <c r="J557" s="420">
        <v>5</v>
      </c>
      <c r="K557" s="138"/>
      <c r="L557" s="450"/>
      <c r="N557" s="44"/>
      <c r="R557" s="352"/>
      <c r="T557" s="44"/>
      <c r="U557" s="44"/>
      <c r="V557" s="44"/>
      <c r="AA557" s="352"/>
      <c r="AC557" s="44"/>
      <c r="AD557" s="44"/>
      <c r="AE557" s="44"/>
      <c r="AJ557" s="352"/>
      <c r="AL557" s="44"/>
      <c r="AM557" s="44"/>
      <c r="AN557" s="44"/>
      <c r="AS557" s="352"/>
      <c r="AU557" s="44"/>
      <c r="AV557" s="44"/>
      <c r="AW557" s="44"/>
      <c r="BB557" s="352"/>
      <c r="BD557" s="44"/>
      <c r="BE557" s="44"/>
      <c r="BF557" s="44"/>
      <c r="BK557" s="352"/>
      <c r="BM557" s="44"/>
      <c r="BN557" s="44"/>
      <c r="BO557" s="44"/>
      <c r="BT557" s="352"/>
      <c r="BV557" s="44"/>
      <c r="BW557" s="44"/>
      <c r="BX557" s="44"/>
      <c r="CC557" s="352"/>
      <c r="CE557" s="44"/>
      <c r="CF557" s="44"/>
      <c r="CG557" s="44"/>
      <c r="CL557" s="352"/>
      <c r="CN557" s="44"/>
      <c r="CO557" s="44"/>
      <c r="CP557" s="44"/>
      <c r="CU557" s="352"/>
      <c r="CW557" s="44"/>
      <c r="CX557" s="44"/>
      <c r="CY557" s="44"/>
      <c r="DD557" s="352"/>
      <c r="DF557" s="44"/>
      <c r="DG557" s="44"/>
      <c r="DH557" s="44"/>
      <c r="DM557" s="352"/>
      <c r="DO557" s="44"/>
      <c r="DP557" s="44"/>
      <c r="DQ557" s="44"/>
      <c r="DV557" s="352"/>
      <c r="DX557" s="44"/>
      <c r="DY557" s="44"/>
      <c r="DZ557" s="44"/>
      <c r="EE557" s="352"/>
      <c r="EG557" s="44"/>
      <c r="EH557" s="44"/>
      <c r="EI557" s="44"/>
      <c r="EN557" s="352"/>
      <c r="EP557" s="44"/>
      <c r="EQ557" s="44"/>
      <c r="ER557" s="44"/>
      <c r="EW557" s="352"/>
      <c r="EY557" s="44"/>
      <c r="EZ557" s="44"/>
      <c r="FA557" s="44"/>
      <c r="FF557" s="352"/>
      <c r="FH557" s="44"/>
      <c r="FI557" s="44"/>
      <c r="FJ557" s="44"/>
      <c r="FO557" s="352"/>
      <c r="FQ557" s="44"/>
      <c r="FR557" s="44"/>
      <c r="FS557" s="44"/>
      <c r="FX557" s="352"/>
      <c r="FZ557" s="44"/>
      <c r="GA557" s="44"/>
      <c r="GB557" s="44"/>
      <c r="GG557" s="352"/>
      <c r="GI557" s="44"/>
      <c r="GJ557" s="44"/>
      <c r="GK557" s="44"/>
      <c r="GP557" s="352"/>
      <c r="GR557" s="44"/>
      <c r="GS557" s="44"/>
      <c r="GT557" s="44"/>
      <c r="GY557" s="352"/>
      <c r="HA557" s="44"/>
      <c r="HB557" s="44"/>
      <c r="HC557" s="44"/>
      <c r="HH557" s="352"/>
      <c r="HJ557" s="44"/>
      <c r="HK557" s="44"/>
      <c r="HL557" s="44"/>
      <c r="HQ557" s="44"/>
      <c r="HR557" s="44"/>
      <c r="HS557" s="44"/>
      <c r="HT557" s="44"/>
      <c r="HU557" s="44"/>
      <c r="HV557" s="44"/>
      <c r="HW557" s="44"/>
      <c r="HX557" s="44"/>
      <c r="HY557" s="44"/>
      <c r="HZ557" s="44"/>
      <c r="IA557" s="44"/>
      <c r="IB557" s="44"/>
      <c r="IC557" s="44"/>
      <c r="ID557" s="44"/>
      <c r="IE557" s="44"/>
      <c r="IF557" s="44"/>
      <c r="IG557" s="44"/>
      <c r="IH557" s="44"/>
      <c r="II557" s="44"/>
      <c r="IJ557" s="44"/>
      <c r="IK557" s="44"/>
      <c r="IL557" s="44"/>
      <c r="IM557" s="44"/>
      <c r="IN557" s="44"/>
      <c r="IO557" s="44"/>
      <c r="IP557" s="44"/>
      <c r="IQ557" s="44"/>
      <c r="IR557" s="44"/>
      <c r="IS557" s="44"/>
      <c r="IT557" s="44"/>
      <c r="IU557" s="44"/>
      <c r="IV557" s="44"/>
      <c r="RS557" s="353"/>
    </row>
    <row r="558" spans="1:487" s="74" customFormat="1" ht="15">
      <c r="A558" s="325" t="s">
        <v>834</v>
      </c>
      <c r="B558" s="351"/>
      <c r="C558" s="351"/>
      <c r="D558" s="74" t="s">
        <v>132</v>
      </c>
      <c r="E558" s="44"/>
      <c r="F558" s="437">
        <f t="shared" si="6"/>
        <v>2</v>
      </c>
      <c r="G558" s="478"/>
      <c r="H558" s="478"/>
      <c r="I558" s="138"/>
      <c r="J558" s="420">
        <v>2</v>
      </c>
      <c r="K558" s="138"/>
      <c r="L558" s="450"/>
      <c r="M558" s="450"/>
      <c r="N558" s="44"/>
      <c r="R558" s="352"/>
      <c r="T558" s="44"/>
      <c r="U558" s="44"/>
      <c r="V558" s="44"/>
      <c r="AA558" s="352"/>
      <c r="AC558" s="44"/>
      <c r="AD558" s="44"/>
      <c r="AE558" s="44"/>
      <c r="AJ558" s="352"/>
      <c r="AL558" s="44"/>
      <c r="AM558" s="44"/>
      <c r="AN558" s="44"/>
      <c r="AS558" s="352"/>
      <c r="AU558" s="44"/>
      <c r="AV558" s="44"/>
      <c r="AW558" s="44"/>
      <c r="BB558" s="352"/>
      <c r="BD558" s="44"/>
      <c r="BE558" s="44"/>
      <c r="BF558" s="44"/>
      <c r="BK558" s="352"/>
      <c r="BM558" s="44"/>
      <c r="BN558" s="44"/>
      <c r="BO558" s="44"/>
      <c r="BT558" s="352"/>
      <c r="BV558" s="44"/>
      <c r="BW558" s="44"/>
      <c r="BX558" s="44"/>
      <c r="CC558" s="352"/>
      <c r="CE558" s="44"/>
      <c r="CF558" s="44"/>
      <c r="CG558" s="44"/>
      <c r="CL558" s="352"/>
      <c r="CN558" s="44"/>
      <c r="CO558" s="44"/>
      <c r="CP558" s="44"/>
      <c r="CU558" s="352"/>
      <c r="CW558" s="44"/>
      <c r="CX558" s="44"/>
      <c r="CY558" s="44"/>
      <c r="DD558" s="352"/>
      <c r="DF558" s="44"/>
      <c r="DG558" s="44"/>
      <c r="DH558" s="44"/>
      <c r="DM558" s="352"/>
      <c r="DO558" s="44"/>
      <c r="DP558" s="44"/>
      <c r="DQ558" s="44"/>
      <c r="DV558" s="352"/>
      <c r="DX558" s="44"/>
      <c r="DY558" s="44"/>
      <c r="DZ558" s="44"/>
      <c r="EE558" s="352"/>
      <c r="EG558" s="44"/>
      <c r="EH558" s="44"/>
      <c r="EI558" s="44"/>
      <c r="EN558" s="352"/>
      <c r="EP558" s="44"/>
      <c r="EQ558" s="44"/>
      <c r="ER558" s="44"/>
      <c r="EW558" s="352"/>
      <c r="EY558" s="44"/>
      <c r="EZ558" s="44"/>
      <c r="FA558" s="44"/>
      <c r="FF558" s="352"/>
      <c r="FH558" s="44"/>
      <c r="FI558" s="44"/>
      <c r="FJ558" s="44"/>
      <c r="FO558" s="352"/>
      <c r="FQ558" s="44"/>
      <c r="FR558" s="44"/>
      <c r="FS558" s="44"/>
      <c r="FX558" s="352"/>
      <c r="FZ558" s="44"/>
      <c r="GA558" s="44"/>
      <c r="GB558" s="44"/>
      <c r="GG558" s="352"/>
      <c r="GI558" s="44"/>
      <c r="GJ558" s="44"/>
      <c r="GK558" s="44"/>
      <c r="GP558" s="352"/>
      <c r="GR558" s="44"/>
      <c r="GS558" s="44"/>
      <c r="GT558" s="44"/>
      <c r="GY558" s="352"/>
      <c r="HA558" s="44"/>
      <c r="HB558" s="44"/>
      <c r="HC558" s="44"/>
      <c r="HH558" s="352"/>
      <c r="HJ558" s="44"/>
      <c r="HK558" s="44"/>
      <c r="HL558" s="44"/>
      <c r="HQ558" s="44"/>
      <c r="HR558" s="44"/>
      <c r="HS558" s="44"/>
      <c r="HT558" s="44"/>
      <c r="HU558" s="44"/>
      <c r="HV558" s="44"/>
      <c r="HW558" s="44"/>
      <c r="HX558" s="44"/>
      <c r="HY558" s="44"/>
      <c r="HZ558" s="44"/>
      <c r="IA558" s="44"/>
      <c r="IB558" s="44"/>
      <c r="IC558" s="44"/>
      <c r="ID558" s="44"/>
      <c r="IE558" s="44"/>
      <c r="IF558" s="44"/>
      <c r="IG558" s="44"/>
      <c r="IH558" s="44"/>
      <c r="II558" s="44"/>
      <c r="IJ558" s="44"/>
      <c r="IK558" s="44"/>
      <c r="IL558" s="44"/>
      <c r="IM558" s="44"/>
      <c r="IN558" s="44"/>
      <c r="IO558" s="44"/>
      <c r="IP558" s="44"/>
      <c r="IQ558" s="44"/>
      <c r="IR558" s="44"/>
      <c r="IS558" s="44"/>
      <c r="IT558" s="44"/>
      <c r="IU558" s="44"/>
      <c r="IV558" s="44"/>
      <c r="RS558" s="353"/>
    </row>
    <row r="559" spans="1:487" s="74" customFormat="1" ht="15">
      <c r="A559" s="325" t="s">
        <v>1714</v>
      </c>
      <c r="B559" s="450"/>
      <c r="C559" s="351"/>
      <c r="D559" s="74" t="s">
        <v>130</v>
      </c>
      <c r="E559" s="44"/>
      <c r="F559" s="437">
        <f t="shared" si="6"/>
        <v>0</v>
      </c>
      <c r="G559" s="541"/>
      <c r="H559" s="541"/>
      <c r="I559" s="138"/>
      <c r="J559" s="420"/>
      <c r="K559" s="138"/>
      <c r="L559" s="458"/>
      <c r="N559" s="44"/>
      <c r="R559" s="352"/>
      <c r="T559" s="44"/>
      <c r="U559" s="44"/>
      <c r="V559" s="44"/>
      <c r="AA559" s="352"/>
      <c r="AC559" s="44"/>
      <c r="AD559" s="44"/>
      <c r="AE559" s="44"/>
      <c r="AJ559" s="352"/>
      <c r="AL559" s="44"/>
      <c r="AM559" s="44"/>
      <c r="AN559" s="44"/>
      <c r="AS559" s="352"/>
      <c r="AU559" s="44"/>
      <c r="AV559" s="44"/>
      <c r="AW559" s="44"/>
      <c r="BB559" s="352"/>
      <c r="BD559" s="44"/>
      <c r="BE559" s="44"/>
      <c r="BF559" s="44"/>
      <c r="BK559" s="352"/>
      <c r="BM559" s="44"/>
      <c r="BN559" s="44"/>
      <c r="BO559" s="44"/>
      <c r="BT559" s="352"/>
      <c r="BV559" s="44"/>
      <c r="BW559" s="44"/>
      <c r="BX559" s="44"/>
      <c r="CC559" s="352"/>
      <c r="CE559" s="44"/>
      <c r="CF559" s="44"/>
      <c r="CG559" s="44"/>
      <c r="CL559" s="352"/>
      <c r="CN559" s="44"/>
      <c r="CO559" s="44"/>
      <c r="CP559" s="44"/>
      <c r="CU559" s="352"/>
      <c r="CW559" s="44"/>
      <c r="CX559" s="44"/>
      <c r="CY559" s="44"/>
      <c r="DD559" s="352"/>
      <c r="DF559" s="44"/>
      <c r="DG559" s="44"/>
      <c r="DH559" s="44"/>
      <c r="DM559" s="352"/>
      <c r="DO559" s="44"/>
      <c r="DP559" s="44"/>
      <c r="DQ559" s="44"/>
      <c r="DV559" s="352"/>
      <c r="DX559" s="44"/>
      <c r="DY559" s="44"/>
      <c r="DZ559" s="44"/>
      <c r="EE559" s="352"/>
      <c r="EG559" s="44"/>
      <c r="EH559" s="44"/>
      <c r="EI559" s="44"/>
      <c r="EN559" s="352"/>
      <c r="EP559" s="44"/>
      <c r="EQ559" s="44"/>
      <c r="ER559" s="44"/>
      <c r="EW559" s="352"/>
      <c r="EY559" s="44"/>
      <c r="EZ559" s="44"/>
      <c r="FA559" s="44"/>
      <c r="FF559" s="352"/>
      <c r="FH559" s="44"/>
      <c r="FI559" s="44"/>
      <c r="FJ559" s="44"/>
      <c r="FO559" s="352"/>
      <c r="FQ559" s="44"/>
      <c r="FR559" s="44"/>
      <c r="FS559" s="44"/>
      <c r="FX559" s="352"/>
      <c r="FZ559" s="44"/>
      <c r="GA559" s="44"/>
      <c r="GB559" s="44"/>
      <c r="GG559" s="352"/>
      <c r="GI559" s="44"/>
      <c r="GJ559" s="44"/>
      <c r="GK559" s="44"/>
      <c r="GP559" s="352"/>
      <c r="GR559" s="44"/>
      <c r="GS559" s="44"/>
      <c r="GT559" s="44"/>
      <c r="GY559" s="352"/>
      <c r="HA559" s="44"/>
      <c r="HB559" s="44"/>
      <c r="HC559" s="44"/>
      <c r="HH559" s="352"/>
      <c r="HJ559" s="44"/>
      <c r="HK559" s="44"/>
      <c r="HL559" s="44"/>
      <c r="HQ559" s="44"/>
      <c r="HR559" s="44"/>
      <c r="HS559" s="44"/>
      <c r="HT559" s="44"/>
      <c r="HU559" s="44"/>
      <c r="HV559" s="44"/>
      <c r="HW559" s="44"/>
      <c r="HX559" s="44"/>
      <c r="HY559" s="44"/>
      <c r="HZ559" s="44"/>
      <c r="IA559" s="44"/>
      <c r="IB559" s="44"/>
      <c r="IC559" s="44"/>
      <c r="ID559" s="44"/>
      <c r="IE559" s="44"/>
      <c r="IF559" s="44"/>
      <c r="IG559" s="44"/>
      <c r="IH559" s="44"/>
      <c r="II559" s="44"/>
      <c r="IJ559" s="44"/>
      <c r="IK559" s="44"/>
      <c r="IL559" s="44"/>
      <c r="IM559" s="44"/>
      <c r="IN559" s="44"/>
      <c r="IO559" s="44"/>
      <c r="IP559" s="44"/>
      <c r="IQ559" s="44"/>
      <c r="IR559" s="44"/>
      <c r="IS559" s="44"/>
      <c r="IT559" s="44"/>
      <c r="IU559" s="44"/>
      <c r="IV559" s="44"/>
      <c r="RS559" s="353"/>
    </row>
    <row r="560" spans="1:487" s="74" customFormat="1" ht="15">
      <c r="A560" s="325" t="s">
        <v>869</v>
      </c>
      <c r="B560" s="450"/>
      <c r="C560" s="351"/>
      <c r="D560" s="74" t="s">
        <v>130</v>
      </c>
      <c r="E560" s="44"/>
      <c r="F560" s="437">
        <f t="shared" si="6"/>
        <v>0</v>
      </c>
      <c r="G560" s="541"/>
      <c r="H560" s="541"/>
      <c r="I560" s="138"/>
      <c r="J560" s="420"/>
      <c r="K560" s="138"/>
      <c r="L560" s="458"/>
      <c r="N560" s="44"/>
      <c r="R560" s="352"/>
      <c r="T560" s="44"/>
      <c r="U560" s="44"/>
      <c r="V560" s="44"/>
      <c r="AA560" s="352"/>
      <c r="AC560" s="44"/>
      <c r="AD560" s="44"/>
      <c r="AE560" s="44"/>
      <c r="AJ560" s="352"/>
      <c r="AL560" s="44"/>
      <c r="AM560" s="44"/>
      <c r="AN560" s="44"/>
      <c r="AS560" s="352"/>
      <c r="AU560" s="44"/>
      <c r="AV560" s="44"/>
      <c r="AW560" s="44"/>
      <c r="BB560" s="352"/>
      <c r="BD560" s="44"/>
      <c r="BE560" s="44"/>
      <c r="BF560" s="44"/>
      <c r="BK560" s="352"/>
      <c r="BM560" s="44"/>
      <c r="BN560" s="44"/>
      <c r="BO560" s="44"/>
      <c r="BT560" s="352"/>
      <c r="BV560" s="44"/>
      <c r="BW560" s="44"/>
      <c r="BX560" s="44"/>
      <c r="CC560" s="352"/>
      <c r="CE560" s="44"/>
      <c r="CF560" s="44"/>
      <c r="CG560" s="44"/>
      <c r="CL560" s="352"/>
      <c r="CN560" s="44"/>
      <c r="CO560" s="44"/>
      <c r="CP560" s="44"/>
      <c r="CU560" s="352"/>
      <c r="CW560" s="44"/>
      <c r="CX560" s="44"/>
      <c r="CY560" s="44"/>
      <c r="DD560" s="352"/>
      <c r="DF560" s="44"/>
      <c r="DG560" s="44"/>
      <c r="DH560" s="44"/>
      <c r="DM560" s="352"/>
      <c r="DO560" s="44"/>
      <c r="DP560" s="44"/>
      <c r="DQ560" s="44"/>
      <c r="DV560" s="352"/>
      <c r="DX560" s="44"/>
      <c r="DY560" s="44"/>
      <c r="DZ560" s="44"/>
      <c r="EE560" s="352"/>
      <c r="EG560" s="44"/>
      <c r="EH560" s="44"/>
      <c r="EI560" s="44"/>
      <c r="EN560" s="352"/>
      <c r="EP560" s="44"/>
      <c r="EQ560" s="44"/>
      <c r="ER560" s="44"/>
      <c r="EW560" s="352"/>
      <c r="EY560" s="44"/>
      <c r="EZ560" s="44"/>
      <c r="FA560" s="44"/>
      <c r="FF560" s="352"/>
      <c r="FH560" s="44"/>
      <c r="FI560" s="44"/>
      <c r="FJ560" s="44"/>
      <c r="FO560" s="352"/>
      <c r="FQ560" s="44"/>
      <c r="FR560" s="44"/>
      <c r="FS560" s="44"/>
      <c r="FX560" s="352"/>
      <c r="FZ560" s="44"/>
      <c r="GA560" s="44"/>
      <c r="GB560" s="44"/>
      <c r="GG560" s="352"/>
      <c r="GI560" s="44"/>
      <c r="GJ560" s="44"/>
      <c r="GK560" s="44"/>
      <c r="GP560" s="352"/>
      <c r="GR560" s="44"/>
      <c r="GS560" s="44"/>
      <c r="GT560" s="44"/>
      <c r="GY560" s="352"/>
      <c r="HA560" s="44"/>
      <c r="HB560" s="44"/>
      <c r="HC560" s="44"/>
      <c r="HH560" s="352"/>
      <c r="HJ560" s="44"/>
      <c r="HK560" s="44"/>
      <c r="HL560" s="44"/>
      <c r="HQ560" s="44"/>
      <c r="HR560" s="44"/>
      <c r="HS560" s="44"/>
      <c r="HT560" s="44"/>
      <c r="HU560" s="44"/>
      <c r="HV560" s="44"/>
      <c r="HW560" s="44"/>
      <c r="HX560" s="44"/>
      <c r="HY560" s="44"/>
      <c r="HZ560" s="44"/>
      <c r="IA560" s="44"/>
      <c r="IB560" s="44"/>
      <c r="IC560" s="44"/>
      <c r="ID560" s="44"/>
      <c r="IE560" s="44"/>
      <c r="IF560" s="44"/>
      <c r="IG560" s="44"/>
      <c r="IH560" s="44"/>
      <c r="II560" s="44"/>
      <c r="IJ560" s="44"/>
      <c r="IK560" s="44"/>
      <c r="IL560" s="44"/>
      <c r="IM560" s="44"/>
      <c r="IN560" s="44"/>
      <c r="IO560" s="44"/>
      <c r="IP560" s="44"/>
      <c r="IQ560" s="44"/>
      <c r="IR560" s="44"/>
      <c r="IS560" s="44"/>
      <c r="IT560" s="44"/>
      <c r="IU560" s="44"/>
      <c r="IV560" s="44"/>
      <c r="RS560" s="353"/>
    </row>
    <row r="561" spans="1:487" s="74" customFormat="1" ht="15">
      <c r="A561" s="325" t="s">
        <v>1174</v>
      </c>
      <c r="B561" s="450"/>
      <c r="C561" s="351"/>
      <c r="D561" s="74" t="s">
        <v>130</v>
      </c>
      <c r="E561" s="44"/>
      <c r="F561" s="437">
        <f t="shared" si="6"/>
        <v>32</v>
      </c>
      <c r="G561" s="541"/>
      <c r="H561" s="541">
        <v>3</v>
      </c>
      <c r="I561" s="138"/>
      <c r="J561" s="420">
        <v>29</v>
      </c>
      <c r="K561" s="138"/>
      <c r="L561" s="450"/>
      <c r="N561" s="44"/>
      <c r="R561" s="352"/>
      <c r="T561" s="44"/>
      <c r="U561" s="44"/>
      <c r="V561" s="44"/>
      <c r="AA561" s="352"/>
      <c r="AC561" s="44"/>
      <c r="AD561" s="44"/>
      <c r="AE561" s="44"/>
      <c r="AJ561" s="352"/>
      <c r="AL561" s="44"/>
      <c r="AM561" s="44"/>
      <c r="AN561" s="44"/>
      <c r="AS561" s="352"/>
      <c r="AU561" s="44"/>
      <c r="AV561" s="44"/>
      <c r="AW561" s="44"/>
      <c r="BB561" s="352"/>
      <c r="BD561" s="44"/>
      <c r="BE561" s="44"/>
      <c r="BF561" s="44"/>
      <c r="BK561" s="352"/>
      <c r="BM561" s="44"/>
      <c r="BN561" s="44"/>
      <c r="BO561" s="44"/>
      <c r="BT561" s="352"/>
      <c r="BV561" s="44"/>
      <c r="BW561" s="44"/>
      <c r="BX561" s="44"/>
      <c r="CC561" s="352"/>
      <c r="CE561" s="44"/>
      <c r="CF561" s="44"/>
      <c r="CG561" s="44"/>
      <c r="CL561" s="352"/>
      <c r="CN561" s="44"/>
      <c r="CO561" s="44"/>
      <c r="CP561" s="44"/>
      <c r="CU561" s="352"/>
      <c r="CW561" s="44"/>
      <c r="CX561" s="44"/>
      <c r="CY561" s="44"/>
      <c r="DD561" s="352"/>
      <c r="DF561" s="44"/>
      <c r="DG561" s="44"/>
      <c r="DH561" s="44"/>
      <c r="DM561" s="352"/>
      <c r="DO561" s="44"/>
      <c r="DP561" s="44"/>
      <c r="DQ561" s="44"/>
      <c r="DV561" s="352"/>
      <c r="DX561" s="44"/>
      <c r="DY561" s="44"/>
      <c r="DZ561" s="44"/>
      <c r="EE561" s="352"/>
      <c r="EG561" s="44"/>
      <c r="EH561" s="44"/>
      <c r="EI561" s="44"/>
      <c r="EN561" s="352"/>
      <c r="EP561" s="44"/>
      <c r="EQ561" s="44"/>
      <c r="ER561" s="44"/>
      <c r="EW561" s="352"/>
      <c r="EY561" s="44"/>
      <c r="EZ561" s="44"/>
      <c r="FA561" s="44"/>
      <c r="FF561" s="352"/>
      <c r="FH561" s="44"/>
      <c r="FI561" s="44"/>
      <c r="FJ561" s="44"/>
      <c r="FO561" s="352"/>
      <c r="FQ561" s="44"/>
      <c r="FR561" s="44"/>
      <c r="FS561" s="44"/>
      <c r="FX561" s="352"/>
      <c r="FZ561" s="44"/>
      <c r="GA561" s="44"/>
      <c r="GB561" s="44"/>
      <c r="GG561" s="352"/>
      <c r="GI561" s="44"/>
      <c r="GJ561" s="44"/>
      <c r="GK561" s="44"/>
      <c r="GP561" s="352"/>
      <c r="GR561" s="44"/>
      <c r="GS561" s="44"/>
      <c r="GT561" s="44"/>
      <c r="GY561" s="352"/>
      <c r="HA561" s="44"/>
      <c r="HB561" s="44"/>
      <c r="HC561" s="44"/>
      <c r="HH561" s="352"/>
      <c r="HJ561" s="44"/>
      <c r="HK561" s="44"/>
      <c r="HL561" s="44"/>
      <c r="HQ561" s="44"/>
      <c r="HR561" s="44"/>
      <c r="HS561" s="44"/>
      <c r="HT561" s="44"/>
      <c r="HU561" s="44"/>
      <c r="HV561" s="44"/>
      <c r="HW561" s="44"/>
      <c r="HX561" s="44"/>
      <c r="HY561" s="44"/>
      <c r="HZ561" s="44"/>
      <c r="IA561" s="44"/>
      <c r="IB561" s="44"/>
      <c r="IC561" s="44"/>
      <c r="ID561" s="44"/>
      <c r="IE561" s="44"/>
      <c r="IF561" s="44"/>
      <c r="IG561" s="44"/>
      <c r="IH561" s="44"/>
      <c r="II561" s="44"/>
      <c r="IJ561" s="44"/>
      <c r="IK561" s="44"/>
      <c r="IL561" s="44"/>
      <c r="IM561" s="44"/>
      <c r="IN561" s="44"/>
      <c r="IO561" s="44"/>
      <c r="IP561" s="44"/>
      <c r="IQ561" s="44"/>
      <c r="IR561" s="44"/>
      <c r="IS561" s="44"/>
      <c r="IT561" s="44"/>
      <c r="IU561" s="44"/>
      <c r="IV561" s="44"/>
      <c r="RS561" s="353"/>
    </row>
    <row r="562" spans="1:487" s="74" customFormat="1" ht="15">
      <c r="A562" s="325" t="s">
        <v>892</v>
      </c>
      <c r="B562" s="450"/>
      <c r="C562" s="351"/>
      <c r="D562" s="74" t="s">
        <v>130</v>
      </c>
      <c r="E562" s="44"/>
      <c r="F562" s="437">
        <f t="shared" si="6"/>
        <v>0</v>
      </c>
      <c r="G562" s="541"/>
      <c r="H562" s="541"/>
      <c r="I562" s="138"/>
      <c r="J562" s="420"/>
      <c r="K562" s="138"/>
      <c r="L562" s="458"/>
      <c r="N562" s="44"/>
      <c r="R562" s="352"/>
      <c r="T562" s="44"/>
      <c r="U562" s="44"/>
      <c r="V562" s="44"/>
      <c r="AA562" s="352"/>
      <c r="AC562" s="44"/>
      <c r="AD562" s="44"/>
      <c r="AE562" s="44"/>
      <c r="AJ562" s="352"/>
      <c r="AL562" s="44"/>
      <c r="AM562" s="44"/>
      <c r="AN562" s="44"/>
      <c r="AS562" s="352"/>
      <c r="AU562" s="44"/>
      <c r="AV562" s="44"/>
      <c r="AW562" s="44"/>
      <c r="BB562" s="352"/>
      <c r="BD562" s="44"/>
      <c r="BE562" s="44"/>
      <c r="BF562" s="44"/>
      <c r="BK562" s="352"/>
      <c r="BM562" s="44"/>
      <c r="BN562" s="44"/>
      <c r="BO562" s="44"/>
      <c r="BT562" s="352"/>
      <c r="BV562" s="44"/>
      <c r="BW562" s="44"/>
      <c r="BX562" s="44"/>
      <c r="CC562" s="352"/>
      <c r="CE562" s="44"/>
      <c r="CF562" s="44"/>
      <c r="CG562" s="44"/>
      <c r="CL562" s="352"/>
      <c r="CN562" s="44"/>
      <c r="CO562" s="44"/>
      <c r="CP562" s="44"/>
      <c r="CU562" s="352"/>
      <c r="CW562" s="44"/>
      <c r="CX562" s="44"/>
      <c r="CY562" s="44"/>
      <c r="DD562" s="352"/>
      <c r="DF562" s="44"/>
      <c r="DG562" s="44"/>
      <c r="DH562" s="44"/>
      <c r="DM562" s="352"/>
      <c r="DO562" s="44"/>
      <c r="DP562" s="44"/>
      <c r="DQ562" s="44"/>
      <c r="DV562" s="352"/>
      <c r="DX562" s="44"/>
      <c r="DY562" s="44"/>
      <c r="DZ562" s="44"/>
      <c r="EE562" s="352"/>
      <c r="EG562" s="44"/>
      <c r="EH562" s="44"/>
      <c r="EI562" s="44"/>
      <c r="EN562" s="352"/>
      <c r="EP562" s="44"/>
      <c r="EQ562" s="44"/>
      <c r="ER562" s="44"/>
      <c r="EW562" s="352"/>
      <c r="EY562" s="44"/>
      <c r="EZ562" s="44"/>
      <c r="FA562" s="44"/>
      <c r="FF562" s="352"/>
      <c r="FH562" s="44"/>
      <c r="FI562" s="44"/>
      <c r="FJ562" s="44"/>
      <c r="FO562" s="352"/>
      <c r="FQ562" s="44"/>
      <c r="FR562" s="44"/>
      <c r="FS562" s="44"/>
      <c r="FX562" s="352"/>
      <c r="FZ562" s="44"/>
      <c r="GA562" s="44"/>
      <c r="GB562" s="44"/>
      <c r="GG562" s="352"/>
      <c r="GI562" s="44"/>
      <c r="GJ562" s="44"/>
      <c r="GK562" s="44"/>
      <c r="GP562" s="352"/>
      <c r="GR562" s="44"/>
      <c r="GS562" s="44"/>
      <c r="GT562" s="44"/>
      <c r="GY562" s="352"/>
      <c r="HA562" s="44"/>
      <c r="HB562" s="44"/>
      <c r="HC562" s="44"/>
      <c r="HH562" s="352"/>
      <c r="HJ562" s="44"/>
      <c r="HK562" s="44"/>
      <c r="HL562" s="44"/>
      <c r="HQ562" s="44"/>
      <c r="HR562" s="44"/>
      <c r="HS562" s="44"/>
      <c r="HT562" s="44"/>
      <c r="HU562" s="44"/>
      <c r="HV562" s="44"/>
      <c r="HW562" s="44"/>
      <c r="HX562" s="44"/>
      <c r="HY562" s="44"/>
      <c r="HZ562" s="44"/>
      <c r="IA562" s="44"/>
      <c r="IB562" s="44"/>
      <c r="IC562" s="44"/>
      <c r="ID562" s="44"/>
      <c r="IE562" s="44"/>
      <c r="IF562" s="44"/>
      <c r="IG562" s="44"/>
      <c r="IH562" s="44"/>
      <c r="II562" s="44"/>
      <c r="IJ562" s="44"/>
      <c r="IK562" s="44"/>
      <c r="IL562" s="44"/>
      <c r="IM562" s="44"/>
      <c r="IN562" s="44"/>
      <c r="IO562" s="44"/>
      <c r="IP562" s="44"/>
      <c r="IQ562" s="44"/>
      <c r="IR562" s="44"/>
      <c r="IS562" s="44"/>
      <c r="IT562" s="44"/>
      <c r="IU562" s="44"/>
      <c r="IV562" s="44"/>
      <c r="RS562" s="353"/>
    </row>
    <row r="563" spans="1:487" s="74" customFormat="1" ht="15">
      <c r="A563" s="325" t="s">
        <v>2244</v>
      </c>
      <c r="B563" s="450"/>
      <c r="C563" s="351"/>
      <c r="D563" s="74" t="s">
        <v>130</v>
      </c>
      <c r="E563" s="44"/>
      <c r="F563" s="437">
        <f t="shared" si="6"/>
        <v>123</v>
      </c>
      <c r="G563" s="541">
        <v>39</v>
      </c>
      <c r="H563" s="541">
        <v>9</v>
      </c>
      <c r="I563" s="138">
        <v>41</v>
      </c>
      <c r="J563" s="420">
        <v>34</v>
      </c>
      <c r="K563" s="138"/>
      <c r="L563" s="450"/>
      <c r="N563" s="44"/>
      <c r="R563" s="352"/>
      <c r="T563" s="44"/>
      <c r="U563" s="44"/>
      <c r="V563" s="44"/>
      <c r="AA563" s="352"/>
      <c r="AC563" s="44"/>
      <c r="AD563" s="44"/>
      <c r="AE563" s="44"/>
      <c r="AJ563" s="352"/>
      <c r="AL563" s="44"/>
      <c r="AM563" s="44"/>
      <c r="AN563" s="44"/>
      <c r="AS563" s="352"/>
      <c r="AU563" s="44"/>
      <c r="AV563" s="44"/>
      <c r="AW563" s="44"/>
      <c r="BB563" s="352"/>
      <c r="BD563" s="44"/>
      <c r="BE563" s="44"/>
      <c r="BF563" s="44"/>
      <c r="BK563" s="352"/>
      <c r="BM563" s="44"/>
      <c r="BN563" s="44"/>
      <c r="BO563" s="44"/>
      <c r="BT563" s="352"/>
      <c r="BV563" s="44"/>
      <c r="BW563" s="44"/>
      <c r="BX563" s="44"/>
      <c r="CC563" s="352"/>
      <c r="CE563" s="44"/>
      <c r="CF563" s="44"/>
      <c r="CG563" s="44"/>
      <c r="CL563" s="352"/>
      <c r="CN563" s="44"/>
      <c r="CO563" s="44"/>
      <c r="CP563" s="44"/>
      <c r="CU563" s="352"/>
      <c r="CW563" s="44"/>
      <c r="CX563" s="44"/>
      <c r="CY563" s="44"/>
      <c r="DD563" s="352"/>
      <c r="DF563" s="44"/>
      <c r="DG563" s="44"/>
      <c r="DH563" s="44"/>
      <c r="DM563" s="352"/>
      <c r="DO563" s="44"/>
      <c r="DP563" s="44"/>
      <c r="DQ563" s="44"/>
      <c r="DV563" s="352"/>
      <c r="DX563" s="44"/>
      <c r="DY563" s="44"/>
      <c r="DZ563" s="44"/>
      <c r="EE563" s="352"/>
      <c r="EG563" s="44"/>
      <c r="EH563" s="44"/>
      <c r="EI563" s="44"/>
      <c r="EN563" s="352"/>
      <c r="EP563" s="44"/>
      <c r="EQ563" s="44"/>
      <c r="ER563" s="44"/>
      <c r="EW563" s="352"/>
      <c r="EY563" s="44"/>
      <c r="EZ563" s="44"/>
      <c r="FA563" s="44"/>
      <c r="FF563" s="352"/>
      <c r="FH563" s="44"/>
      <c r="FI563" s="44"/>
      <c r="FJ563" s="44"/>
      <c r="FO563" s="352"/>
      <c r="FQ563" s="44"/>
      <c r="FR563" s="44"/>
      <c r="FS563" s="44"/>
      <c r="FX563" s="352"/>
      <c r="FZ563" s="44"/>
      <c r="GA563" s="44"/>
      <c r="GB563" s="44"/>
      <c r="GG563" s="352"/>
      <c r="GI563" s="44"/>
      <c r="GJ563" s="44"/>
      <c r="GK563" s="44"/>
      <c r="GP563" s="352"/>
      <c r="GR563" s="44"/>
      <c r="GS563" s="44"/>
      <c r="GT563" s="44"/>
      <c r="GY563" s="352"/>
      <c r="HA563" s="44"/>
      <c r="HB563" s="44"/>
      <c r="HC563" s="44"/>
      <c r="HH563" s="352"/>
      <c r="HJ563" s="44"/>
      <c r="HK563" s="44"/>
      <c r="HL563" s="44"/>
      <c r="HQ563" s="44"/>
      <c r="HR563" s="44"/>
      <c r="HS563" s="44"/>
      <c r="HT563" s="44"/>
      <c r="HU563" s="44"/>
      <c r="HV563" s="44"/>
      <c r="HW563" s="44"/>
      <c r="HX563" s="44"/>
      <c r="HY563" s="44"/>
      <c r="HZ563" s="44"/>
      <c r="IA563" s="44"/>
      <c r="IB563" s="44"/>
      <c r="IC563" s="44"/>
      <c r="ID563" s="44"/>
      <c r="IE563" s="44"/>
      <c r="IF563" s="44"/>
      <c r="IG563" s="44"/>
      <c r="IH563" s="44"/>
      <c r="II563" s="44"/>
      <c r="IJ563" s="44"/>
      <c r="IK563" s="44"/>
      <c r="IL563" s="44"/>
      <c r="IM563" s="44"/>
      <c r="IN563" s="44"/>
      <c r="IO563" s="44"/>
      <c r="IP563" s="44"/>
      <c r="IQ563" s="44"/>
      <c r="IR563" s="44"/>
      <c r="IS563" s="44"/>
      <c r="IT563" s="44"/>
      <c r="IU563" s="44"/>
      <c r="IV563" s="44"/>
      <c r="RS563" s="353"/>
    </row>
    <row r="564" spans="1:487" s="74" customFormat="1" ht="15">
      <c r="A564" s="325" t="s">
        <v>662</v>
      </c>
      <c r="B564" s="351"/>
      <c r="C564" s="351"/>
      <c r="D564" s="74" t="s">
        <v>132</v>
      </c>
      <c r="E564" s="44"/>
      <c r="F564" s="437">
        <f t="shared" si="6"/>
        <v>19</v>
      </c>
      <c r="G564" s="478"/>
      <c r="H564" s="478">
        <v>4</v>
      </c>
      <c r="I564" s="138">
        <v>15</v>
      </c>
      <c r="J564" s="420"/>
      <c r="K564" s="138"/>
      <c r="L564" s="44"/>
      <c r="M564" s="450"/>
      <c r="N564" s="44"/>
      <c r="R564" s="352"/>
      <c r="T564" s="44"/>
      <c r="U564" s="44"/>
      <c r="V564" s="44"/>
      <c r="AA564" s="352"/>
      <c r="AC564" s="44"/>
      <c r="AD564" s="44"/>
      <c r="AE564" s="44"/>
      <c r="AJ564" s="352"/>
      <c r="AL564" s="44"/>
      <c r="AM564" s="44"/>
      <c r="AN564" s="44"/>
      <c r="AS564" s="352"/>
      <c r="AU564" s="44"/>
      <c r="AV564" s="44"/>
      <c r="AW564" s="44"/>
      <c r="BB564" s="352"/>
      <c r="BD564" s="44"/>
      <c r="BE564" s="44"/>
      <c r="BF564" s="44"/>
      <c r="BK564" s="352"/>
      <c r="BM564" s="44"/>
      <c r="BN564" s="44"/>
      <c r="BO564" s="44"/>
      <c r="BT564" s="352"/>
      <c r="BV564" s="44"/>
      <c r="BW564" s="44"/>
      <c r="BX564" s="44"/>
      <c r="CC564" s="352"/>
      <c r="CE564" s="44"/>
      <c r="CF564" s="44"/>
      <c r="CG564" s="44"/>
      <c r="CL564" s="352"/>
      <c r="CN564" s="44"/>
      <c r="CO564" s="44"/>
      <c r="CP564" s="44"/>
      <c r="CU564" s="352"/>
      <c r="CW564" s="44"/>
      <c r="CX564" s="44"/>
      <c r="CY564" s="44"/>
      <c r="DD564" s="352"/>
      <c r="DF564" s="44"/>
      <c r="DG564" s="44"/>
      <c r="DH564" s="44"/>
      <c r="DM564" s="352"/>
      <c r="DO564" s="44"/>
      <c r="DP564" s="44"/>
      <c r="DQ564" s="44"/>
      <c r="DV564" s="352"/>
      <c r="DX564" s="44"/>
      <c r="DY564" s="44"/>
      <c r="DZ564" s="44"/>
      <c r="EE564" s="352"/>
      <c r="EG564" s="44"/>
      <c r="EH564" s="44"/>
      <c r="EI564" s="44"/>
      <c r="EN564" s="352"/>
      <c r="EP564" s="44"/>
      <c r="EQ564" s="44"/>
      <c r="ER564" s="44"/>
      <c r="EW564" s="352"/>
      <c r="EY564" s="44"/>
      <c r="EZ564" s="44"/>
      <c r="FA564" s="44"/>
      <c r="FF564" s="352"/>
      <c r="FH564" s="44"/>
      <c r="FI564" s="44"/>
      <c r="FJ564" s="44"/>
      <c r="FO564" s="352"/>
      <c r="FQ564" s="44"/>
      <c r="FR564" s="44"/>
      <c r="FS564" s="44"/>
      <c r="FX564" s="352"/>
      <c r="FZ564" s="44"/>
      <c r="GA564" s="44"/>
      <c r="GB564" s="44"/>
      <c r="GG564" s="352"/>
      <c r="GI564" s="44"/>
      <c r="GJ564" s="44"/>
      <c r="GK564" s="44"/>
      <c r="GP564" s="352"/>
      <c r="GR564" s="44"/>
      <c r="GS564" s="44"/>
      <c r="GT564" s="44"/>
      <c r="GY564" s="352"/>
      <c r="HA564" s="44"/>
      <c r="HB564" s="44"/>
      <c r="HC564" s="44"/>
      <c r="HH564" s="352"/>
      <c r="HJ564" s="44"/>
      <c r="HK564" s="44"/>
      <c r="HL564" s="44"/>
      <c r="HQ564" s="44"/>
      <c r="HR564" s="44"/>
      <c r="HS564" s="44"/>
      <c r="HT564" s="44"/>
      <c r="HU564" s="44"/>
      <c r="HV564" s="44"/>
      <c r="HW564" s="44"/>
      <c r="HX564" s="44"/>
      <c r="HY564" s="44"/>
      <c r="HZ564" s="44"/>
      <c r="IA564" s="44"/>
      <c r="IB564" s="44"/>
      <c r="IC564" s="44"/>
      <c r="ID564" s="44"/>
      <c r="IE564" s="44"/>
      <c r="IF564" s="44"/>
      <c r="IG564" s="44"/>
      <c r="IH564" s="44"/>
      <c r="II564" s="44"/>
      <c r="IJ564" s="44"/>
      <c r="IK564" s="44"/>
      <c r="IL564" s="44"/>
      <c r="IM564" s="44"/>
      <c r="IN564" s="44"/>
      <c r="IO564" s="44"/>
      <c r="IP564" s="44"/>
      <c r="IQ564" s="44"/>
      <c r="IR564" s="44"/>
      <c r="IS564" s="44"/>
      <c r="IT564" s="44"/>
      <c r="IU564" s="44"/>
      <c r="IV564" s="44"/>
      <c r="RS564" s="353"/>
    </row>
    <row r="565" spans="1:487" s="74" customFormat="1" ht="15">
      <c r="A565" s="325" t="s">
        <v>1776</v>
      </c>
      <c r="B565" s="450"/>
      <c r="C565" s="351"/>
      <c r="D565" s="74" t="s">
        <v>130</v>
      </c>
      <c r="E565" s="44"/>
      <c r="F565" s="437">
        <f t="shared" si="6"/>
        <v>10</v>
      </c>
      <c r="G565" s="541">
        <v>1</v>
      </c>
      <c r="H565" s="405"/>
      <c r="I565" s="138">
        <v>9</v>
      </c>
      <c r="J565" s="420"/>
      <c r="K565" s="138"/>
      <c r="N565" s="44"/>
      <c r="R565" s="352"/>
      <c r="T565" s="44"/>
      <c r="U565" s="44"/>
      <c r="V565" s="44"/>
      <c r="AA565" s="352"/>
      <c r="AC565" s="44"/>
      <c r="AD565" s="44"/>
      <c r="AE565" s="44"/>
      <c r="AJ565" s="352"/>
      <c r="AL565" s="44"/>
      <c r="AM565" s="44"/>
      <c r="AN565" s="44"/>
      <c r="AS565" s="352"/>
      <c r="AU565" s="44"/>
      <c r="AV565" s="44"/>
      <c r="AW565" s="44"/>
      <c r="BB565" s="352"/>
      <c r="BD565" s="44"/>
      <c r="BE565" s="44"/>
      <c r="BF565" s="44"/>
      <c r="BK565" s="352"/>
      <c r="BM565" s="44"/>
      <c r="BN565" s="44"/>
      <c r="BO565" s="44"/>
      <c r="BT565" s="352"/>
      <c r="BV565" s="44"/>
      <c r="BW565" s="44"/>
      <c r="BX565" s="44"/>
      <c r="CC565" s="352"/>
      <c r="CE565" s="44"/>
      <c r="CF565" s="44"/>
      <c r="CG565" s="44"/>
      <c r="CL565" s="352"/>
      <c r="CN565" s="44"/>
      <c r="CO565" s="44"/>
      <c r="CP565" s="44"/>
      <c r="CU565" s="352"/>
      <c r="CW565" s="44"/>
      <c r="CX565" s="44"/>
      <c r="CY565" s="44"/>
      <c r="DD565" s="352"/>
      <c r="DF565" s="44"/>
      <c r="DG565" s="44"/>
      <c r="DH565" s="44"/>
      <c r="DM565" s="352"/>
      <c r="DO565" s="44"/>
      <c r="DP565" s="44"/>
      <c r="DQ565" s="44"/>
      <c r="DV565" s="352"/>
      <c r="DX565" s="44"/>
      <c r="DY565" s="44"/>
      <c r="DZ565" s="44"/>
      <c r="EE565" s="352"/>
      <c r="EG565" s="44"/>
      <c r="EH565" s="44"/>
      <c r="EI565" s="44"/>
      <c r="EN565" s="352"/>
      <c r="EP565" s="44"/>
      <c r="EQ565" s="44"/>
      <c r="ER565" s="44"/>
      <c r="EW565" s="352"/>
      <c r="EY565" s="44"/>
      <c r="EZ565" s="44"/>
      <c r="FA565" s="44"/>
      <c r="FF565" s="352"/>
      <c r="FH565" s="44"/>
      <c r="FI565" s="44"/>
      <c r="FJ565" s="44"/>
      <c r="FO565" s="352"/>
      <c r="FQ565" s="44"/>
      <c r="FR565" s="44"/>
      <c r="FS565" s="44"/>
      <c r="FX565" s="352"/>
      <c r="FZ565" s="44"/>
      <c r="GA565" s="44"/>
      <c r="GB565" s="44"/>
      <c r="GG565" s="352"/>
      <c r="GI565" s="44"/>
      <c r="GJ565" s="44"/>
      <c r="GK565" s="44"/>
      <c r="GP565" s="352"/>
      <c r="GR565" s="44"/>
      <c r="GS565" s="44"/>
      <c r="GT565" s="44"/>
      <c r="GY565" s="352"/>
      <c r="HA565" s="44"/>
      <c r="HB565" s="44"/>
      <c r="HC565" s="44"/>
      <c r="HH565" s="352"/>
      <c r="HJ565" s="44"/>
      <c r="HK565" s="44"/>
      <c r="HL565" s="44"/>
      <c r="HQ565" s="44"/>
      <c r="HR565" s="44"/>
      <c r="HS565" s="44"/>
      <c r="HT565" s="44"/>
      <c r="HU565" s="44"/>
      <c r="HV565" s="44"/>
      <c r="HW565" s="44"/>
      <c r="HX565" s="44"/>
      <c r="HY565" s="44"/>
      <c r="HZ565" s="44"/>
      <c r="IA565" s="44"/>
      <c r="IB565" s="44"/>
      <c r="IC565" s="44"/>
      <c r="ID565" s="44"/>
      <c r="IE565" s="44"/>
      <c r="IF565" s="44"/>
      <c r="IG565" s="44"/>
      <c r="IH565" s="44"/>
      <c r="II565" s="44"/>
      <c r="IJ565" s="44"/>
      <c r="IK565" s="44"/>
      <c r="IL565" s="44"/>
      <c r="IM565" s="44"/>
      <c r="IN565" s="44"/>
      <c r="IO565" s="44"/>
      <c r="IP565" s="44"/>
      <c r="IQ565" s="44"/>
      <c r="IR565" s="44"/>
      <c r="IS565" s="44"/>
      <c r="IT565" s="44"/>
      <c r="IU565" s="44"/>
      <c r="IV565" s="44"/>
      <c r="RS565" s="353"/>
    </row>
    <row r="566" spans="1:487" s="74" customFormat="1" ht="15">
      <c r="A566" s="325" t="s">
        <v>918</v>
      </c>
      <c r="B566" s="450"/>
      <c r="C566" s="351"/>
      <c r="D566" s="74" t="s">
        <v>130</v>
      </c>
      <c r="E566" s="44"/>
      <c r="F566" s="437">
        <f t="shared" si="6"/>
        <v>30</v>
      </c>
      <c r="G566" s="541"/>
      <c r="H566" s="541">
        <v>1</v>
      </c>
      <c r="I566" s="138">
        <v>17</v>
      </c>
      <c r="J566" s="548">
        <v>2</v>
      </c>
      <c r="K566" s="138">
        <v>10</v>
      </c>
      <c r="L566" s="450"/>
      <c r="M566" s="458"/>
      <c r="N566" s="44"/>
      <c r="R566" s="352"/>
      <c r="T566" s="44"/>
      <c r="U566" s="44"/>
      <c r="V566" s="44"/>
      <c r="AA566" s="352"/>
      <c r="AC566" s="44"/>
      <c r="AD566" s="44"/>
      <c r="AE566" s="44"/>
      <c r="AJ566" s="352"/>
      <c r="AL566" s="44"/>
      <c r="AM566" s="44"/>
      <c r="AN566" s="44"/>
      <c r="AS566" s="352"/>
      <c r="AU566" s="44"/>
      <c r="AV566" s="44"/>
      <c r="AW566" s="44"/>
      <c r="BB566" s="352"/>
      <c r="BD566" s="44"/>
      <c r="BE566" s="44"/>
      <c r="BF566" s="44"/>
      <c r="BK566" s="352"/>
      <c r="BM566" s="44"/>
      <c r="BN566" s="44"/>
      <c r="BO566" s="44"/>
      <c r="BT566" s="352"/>
      <c r="BV566" s="44"/>
      <c r="BW566" s="44"/>
      <c r="BX566" s="44"/>
      <c r="CC566" s="352"/>
      <c r="CE566" s="44"/>
      <c r="CF566" s="44"/>
      <c r="CG566" s="44"/>
      <c r="CL566" s="352"/>
      <c r="CN566" s="44"/>
      <c r="CO566" s="44"/>
      <c r="CP566" s="44"/>
      <c r="CU566" s="352"/>
      <c r="CW566" s="44"/>
      <c r="CX566" s="44"/>
      <c r="CY566" s="44"/>
      <c r="DD566" s="352"/>
      <c r="DF566" s="44"/>
      <c r="DG566" s="44"/>
      <c r="DH566" s="44"/>
      <c r="DM566" s="352"/>
      <c r="DO566" s="44"/>
      <c r="DP566" s="44"/>
      <c r="DQ566" s="44"/>
      <c r="DV566" s="352"/>
      <c r="DX566" s="44"/>
      <c r="DY566" s="44"/>
      <c r="DZ566" s="44"/>
      <c r="EE566" s="352"/>
      <c r="EG566" s="44"/>
      <c r="EH566" s="44"/>
      <c r="EI566" s="44"/>
      <c r="EN566" s="352"/>
      <c r="EP566" s="44"/>
      <c r="EQ566" s="44"/>
      <c r="ER566" s="44"/>
      <c r="EW566" s="352"/>
      <c r="EY566" s="44"/>
      <c r="EZ566" s="44"/>
      <c r="FA566" s="44"/>
      <c r="FF566" s="352"/>
      <c r="FH566" s="44"/>
      <c r="FI566" s="44"/>
      <c r="FJ566" s="44"/>
      <c r="FO566" s="352"/>
      <c r="FQ566" s="44"/>
      <c r="FR566" s="44"/>
      <c r="FS566" s="44"/>
      <c r="FX566" s="352"/>
      <c r="FZ566" s="44"/>
      <c r="GA566" s="44"/>
      <c r="GB566" s="44"/>
      <c r="GG566" s="352"/>
      <c r="GI566" s="44"/>
      <c r="GJ566" s="44"/>
      <c r="GK566" s="44"/>
      <c r="GP566" s="352"/>
      <c r="GR566" s="44"/>
      <c r="GS566" s="44"/>
      <c r="GT566" s="44"/>
      <c r="GY566" s="352"/>
      <c r="HA566" s="44"/>
      <c r="HB566" s="44"/>
      <c r="HC566" s="44"/>
      <c r="HH566" s="352"/>
      <c r="HJ566" s="44"/>
      <c r="HK566" s="44"/>
      <c r="HL566" s="44"/>
      <c r="HQ566" s="44"/>
      <c r="HR566" s="44"/>
      <c r="HS566" s="44"/>
      <c r="HT566" s="44"/>
      <c r="HU566" s="44"/>
      <c r="HV566" s="44"/>
      <c r="HW566" s="44"/>
      <c r="HX566" s="44"/>
      <c r="HY566" s="44"/>
      <c r="HZ566" s="44"/>
      <c r="IA566" s="44"/>
      <c r="IB566" s="44"/>
      <c r="IC566" s="44"/>
      <c r="ID566" s="44"/>
      <c r="IE566" s="44"/>
      <c r="IF566" s="44"/>
      <c r="IG566" s="44"/>
      <c r="IH566" s="44"/>
      <c r="II566" s="44"/>
      <c r="IJ566" s="44"/>
      <c r="IK566" s="44"/>
      <c r="IL566" s="44"/>
      <c r="IM566" s="44"/>
      <c r="IN566" s="44"/>
      <c r="IO566" s="44"/>
      <c r="IP566" s="44"/>
      <c r="IQ566" s="44"/>
      <c r="IR566" s="44"/>
      <c r="IS566" s="44"/>
      <c r="IT566" s="44"/>
      <c r="IU566" s="44"/>
      <c r="IV566" s="44"/>
      <c r="RS566" s="353"/>
    </row>
    <row r="567" spans="1:487" s="74" customFormat="1" ht="15">
      <c r="A567" s="325" t="s">
        <v>1882</v>
      </c>
      <c r="B567" s="450"/>
      <c r="C567" s="351"/>
      <c r="D567" s="74" t="s">
        <v>130</v>
      </c>
      <c r="E567" s="44"/>
      <c r="F567" s="437">
        <f t="shared" si="6"/>
        <v>0</v>
      </c>
      <c r="G567" s="541"/>
      <c r="H567" s="541"/>
      <c r="I567" s="138"/>
      <c r="J567" s="420"/>
      <c r="K567" s="138"/>
      <c r="L567" s="458"/>
      <c r="N567" s="44"/>
      <c r="R567" s="352"/>
      <c r="T567" s="44"/>
      <c r="U567" s="44"/>
      <c r="V567" s="44"/>
      <c r="AA567" s="352"/>
      <c r="AC567" s="44"/>
      <c r="AD567" s="44"/>
      <c r="AE567" s="44"/>
      <c r="AJ567" s="352"/>
      <c r="AL567" s="44"/>
      <c r="AM567" s="44"/>
      <c r="AN567" s="44"/>
      <c r="AS567" s="352"/>
      <c r="AU567" s="44"/>
      <c r="AV567" s="44"/>
      <c r="AW567" s="44"/>
      <c r="BB567" s="352"/>
      <c r="BD567" s="44"/>
      <c r="BE567" s="44"/>
      <c r="BF567" s="44"/>
      <c r="BK567" s="352"/>
      <c r="BM567" s="44"/>
      <c r="BN567" s="44"/>
      <c r="BO567" s="44"/>
      <c r="BT567" s="352"/>
      <c r="BV567" s="44"/>
      <c r="BW567" s="44"/>
      <c r="BX567" s="44"/>
      <c r="CC567" s="352"/>
      <c r="CE567" s="44"/>
      <c r="CF567" s="44"/>
      <c r="CG567" s="44"/>
      <c r="CL567" s="352"/>
      <c r="CN567" s="44"/>
      <c r="CO567" s="44"/>
      <c r="CP567" s="44"/>
      <c r="CU567" s="352"/>
      <c r="CW567" s="44"/>
      <c r="CX567" s="44"/>
      <c r="CY567" s="44"/>
      <c r="DD567" s="352"/>
      <c r="DF567" s="44"/>
      <c r="DG567" s="44"/>
      <c r="DH567" s="44"/>
      <c r="DM567" s="352"/>
      <c r="DO567" s="44"/>
      <c r="DP567" s="44"/>
      <c r="DQ567" s="44"/>
      <c r="DV567" s="352"/>
      <c r="DX567" s="44"/>
      <c r="DY567" s="44"/>
      <c r="DZ567" s="44"/>
      <c r="EE567" s="352"/>
      <c r="EG567" s="44"/>
      <c r="EH567" s="44"/>
      <c r="EI567" s="44"/>
      <c r="EN567" s="352"/>
      <c r="EP567" s="44"/>
      <c r="EQ567" s="44"/>
      <c r="ER567" s="44"/>
      <c r="EW567" s="352"/>
      <c r="EY567" s="44"/>
      <c r="EZ567" s="44"/>
      <c r="FA567" s="44"/>
      <c r="FF567" s="352"/>
      <c r="FH567" s="44"/>
      <c r="FI567" s="44"/>
      <c r="FJ567" s="44"/>
      <c r="FO567" s="352"/>
      <c r="FQ567" s="44"/>
      <c r="FR567" s="44"/>
      <c r="FS567" s="44"/>
      <c r="FX567" s="352"/>
      <c r="FZ567" s="44"/>
      <c r="GA567" s="44"/>
      <c r="GB567" s="44"/>
      <c r="GG567" s="352"/>
      <c r="GI567" s="44"/>
      <c r="GJ567" s="44"/>
      <c r="GK567" s="44"/>
      <c r="GP567" s="352"/>
      <c r="GR567" s="44"/>
      <c r="GS567" s="44"/>
      <c r="GT567" s="44"/>
      <c r="GY567" s="352"/>
      <c r="HA567" s="44"/>
      <c r="HB567" s="44"/>
      <c r="HC567" s="44"/>
      <c r="HH567" s="352"/>
      <c r="HJ567" s="44"/>
      <c r="HK567" s="44"/>
      <c r="HL567" s="44"/>
      <c r="HQ567" s="44"/>
      <c r="HR567" s="44"/>
      <c r="HS567" s="44"/>
      <c r="HT567" s="44"/>
      <c r="HU567" s="44"/>
      <c r="HV567" s="44"/>
      <c r="HW567" s="44"/>
      <c r="HX567" s="44"/>
      <c r="HY567" s="44"/>
      <c r="HZ567" s="44"/>
      <c r="IA567" s="44"/>
      <c r="IB567" s="44"/>
      <c r="IC567" s="44"/>
      <c r="ID567" s="44"/>
      <c r="IE567" s="44"/>
      <c r="IF567" s="44"/>
      <c r="IG567" s="44"/>
      <c r="IH567" s="44"/>
      <c r="II567" s="44"/>
      <c r="IJ567" s="44"/>
      <c r="IK567" s="44"/>
      <c r="IL567" s="44"/>
      <c r="IM567" s="44"/>
      <c r="IN567" s="44"/>
      <c r="IO567" s="44"/>
      <c r="IP567" s="44"/>
      <c r="IQ567" s="44"/>
      <c r="IR567" s="44"/>
      <c r="IS567" s="44"/>
      <c r="IT567" s="44"/>
      <c r="IU567" s="44"/>
      <c r="IV567" s="44"/>
      <c r="RS567" s="353"/>
    </row>
    <row r="568" spans="1:487" s="74" customFormat="1" ht="15">
      <c r="A568" s="325" t="s">
        <v>543</v>
      </c>
      <c r="B568" s="351"/>
      <c r="C568" s="351"/>
      <c r="D568" s="74" t="s">
        <v>138</v>
      </c>
      <c r="E568" s="44"/>
      <c r="F568" s="437">
        <f t="shared" si="6"/>
        <v>168</v>
      </c>
      <c r="G568" s="478">
        <v>38</v>
      </c>
      <c r="H568" s="478">
        <v>32</v>
      </c>
      <c r="I568" s="138">
        <v>35</v>
      </c>
      <c r="J568" s="420">
        <v>8</v>
      </c>
      <c r="K568" s="138">
        <v>55</v>
      </c>
      <c r="L568" s="44"/>
      <c r="M568" s="450"/>
      <c r="N568" s="44"/>
      <c r="R568" s="352"/>
      <c r="T568" s="44"/>
      <c r="U568" s="44"/>
      <c r="V568" s="44"/>
      <c r="AA568" s="352"/>
      <c r="AC568" s="44"/>
      <c r="AD568" s="44"/>
      <c r="AE568" s="44"/>
      <c r="AJ568" s="352"/>
      <c r="AL568" s="44"/>
      <c r="AM568" s="44"/>
      <c r="AN568" s="44"/>
      <c r="AS568" s="352"/>
      <c r="AU568" s="44"/>
      <c r="AV568" s="44"/>
      <c r="AW568" s="44"/>
      <c r="BB568" s="352"/>
      <c r="BD568" s="44"/>
      <c r="BE568" s="44"/>
      <c r="BF568" s="44"/>
      <c r="BK568" s="352"/>
      <c r="BM568" s="44"/>
      <c r="BN568" s="44"/>
      <c r="BO568" s="44"/>
      <c r="BT568" s="352"/>
      <c r="BV568" s="44"/>
      <c r="BW568" s="44"/>
      <c r="BX568" s="44"/>
      <c r="CC568" s="352"/>
      <c r="CE568" s="44"/>
      <c r="CF568" s="44"/>
      <c r="CG568" s="44"/>
      <c r="CL568" s="352"/>
      <c r="CN568" s="44"/>
      <c r="CO568" s="44"/>
      <c r="CP568" s="44"/>
      <c r="CU568" s="352"/>
      <c r="CW568" s="44"/>
      <c r="CX568" s="44"/>
      <c r="CY568" s="44"/>
      <c r="DD568" s="352"/>
      <c r="DF568" s="44"/>
      <c r="DG568" s="44"/>
      <c r="DH568" s="44"/>
      <c r="DM568" s="352"/>
      <c r="DO568" s="44"/>
      <c r="DP568" s="44"/>
      <c r="DQ568" s="44"/>
      <c r="DV568" s="352"/>
      <c r="DX568" s="44"/>
      <c r="DY568" s="44"/>
      <c r="DZ568" s="44"/>
      <c r="EE568" s="352"/>
      <c r="EG568" s="44"/>
      <c r="EH568" s="44"/>
      <c r="EI568" s="44"/>
      <c r="EN568" s="352"/>
      <c r="EP568" s="44"/>
      <c r="EQ568" s="44"/>
      <c r="ER568" s="44"/>
      <c r="EW568" s="352"/>
      <c r="EY568" s="44"/>
      <c r="EZ568" s="44"/>
      <c r="FA568" s="44"/>
      <c r="FF568" s="352"/>
      <c r="FH568" s="44"/>
      <c r="FI568" s="44"/>
      <c r="FJ568" s="44"/>
      <c r="FO568" s="352"/>
      <c r="FQ568" s="44"/>
      <c r="FR568" s="44"/>
      <c r="FS568" s="44"/>
      <c r="FX568" s="352"/>
      <c r="FZ568" s="44"/>
      <c r="GA568" s="44"/>
      <c r="GB568" s="44"/>
      <c r="GG568" s="352"/>
      <c r="GI568" s="44"/>
      <c r="GJ568" s="44"/>
      <c r="GK568" s="44"/>
      <c r="GP568" s="352"/>
      <c r="GR568" s="44"/>
      <c r="GS568" s="44"/>
      <c r="GT568" s="44"/>
      <c r="GY568" s="352"/>
      <c r="HA568" s="44"/>
      <c r="HB568" s="44"/>
      <c r="HC568" s="44"/>
      <c r="HH568" s="352"/>
      <c r="HJ568" s="44"/>
      <c r="HK568" s="44"/>
      <c r="HL568" s="44"/>
      <c r="HQ568" s="44"/>
      <c r="HR568" s="44"/>
      <c r="HS568" s="44"/>
      <c r="HT568" s="44"/>
      <c r="HU568" s="44"/>
      <c r="HV568" s="44"/>
      <c r="HW568" s="44"/>
      <c r="HX568" s="44"/>
      <c r="HY568" s="44"/>
      <c r="HZ568" s="44"/>
      <c r="IA568" s="44"/>
      <c r="IB568" s="44"/>
      <c r="IC568" s="44"/>
      <c r="ID568" s="44"/>
      <c r="IE568" s="44"/>
      <c r="IF568" s="44"/>
      <c r="IG568" s="44"/>
      <c r="IH568" s="44"/>
      <c r="II568" s="44"/>
      <c r="IJ568" s="44"/>
      <c r="IK568" s="44"/>
      <c r="IL568" s="44"/>
      <c r="IM568" s="44"/>
      <c r="IN568" s="44"/>
      <c r="IO568" s="44"/>
      <c r="IP568" s="44"/>
      <c r="IQ568" s="44"/>
      <c r="IR568" s="44"/>
      <c r="IS568" s="44"/>
      <c r="IT568" s="44"/>
      <c r="IU568" s="44"/>
      <c r="IV568" s="44"/>
      <c r="RS568" s="353"/>
    </row>
    <row r="569" spans="1:487" s="74" customFormat="1" ht="15">
      <c r="A569" s="325" t="s">
        <v>593</v>
      </c>
      <c r="B569" s="351"/>
      <c r="C569" s="351"/>
      <c r="D569" s="74" t="s">
        <v>136</v>
      </c>
      <c r="E569" s="44"/>
      <c r="F569" s="437">
        <f t="shared" si="6"/>
        <v>17</v>
      </c>
      <c r="G569" s="478"/>
      <c r="H569" s="478"/>
      <c r="I569" s="138">
        <v>7</v>
      </c>
      <c r="J569" s="420">
        <v>10</v>
      </c>
      <c r="K569" s="138"/>
      <c r="L569" s="450"/>
      <c r="M569" s="44"/>
      <c r="N569" s="44"/>
      <c r="R569" s="352"/>
      <c r="T569" s="44"/>
      <c r="U569" s="44"/>
      <c r="V569" s="44"/>
      <c r="AA569" s="352"/>
      <c r="AC569" s="44"/>
      <c r="AD569" s="44"/>
      <c r="AE569" s="44"/>
      <c r="AJ569" s="352"/>
      <c r="AL569" s="44"/>
      <c r="AM569" s="44"/>
      <c r="AN569" s="44"/>
      <c r="AS569" s="352"/>
      <c r="AU569" s="44"/>
      <c r="AV569" s="44"/>
      <c r="AW569" s="44"/>
      <c r="BB569" s="352"/>
      <c r="BD569" s="44"/>
      <c r="BE569" s="44"/>
      <c r="BF569" s="44"/>
      <c r="BK569" s="352"/>
      <c r="BM569" s="44"/>
      <c r="BN569" s="44"/>
      <c r="BO569" s="44"/>
      <c r="BT569" s="352"/>
      <c r="BV569" s="44"/>
      <c r="BW569" s="44"/>
      <c r="BX569" s="44"/>
      <c r="CC569" s="352"/>
      <c r="CE569" s="44"/>
      <c r="CF569" s="44"/>
      <c r="CG569" s="44"/>
      <c r="CL569" s="352"/>
      <c r="CN569" s="44"/>
      <c r="CO569" s="44"/>
      <c r="CP569" s="44"/>
      <c r="CU569" s="352"/>
      <c r="CW569" s="44"/>
      <c r="CX569" s="44"/>
      <c r="CY569" s="44"/>
      <c r="DD569" s="352"/>
      <c r="DF569" s="44"/>
      <c r="DG569" s="44"/>
      <c r="DH569" s="44"/>
      <c r="DM569" s="352"/>
      <c r="DO569" s="44"/>
      <c r="DP569" s="44"/>
      <c r="DQ569" s="44"/>
      <c r="DV569" s="352"/>
      <c r="DX569" s="44"/>
      <c r="DY569" s="44"/>
      <c r="DZ569" s="44"/>
      <c r="EE569" s="352"/>
      <c r="EG569" s="44"/>
      <c r="EH569" s="44"/>
      <c r="EI569" s="44"/>
      <c r="EN569" s="352"/>
      <c r="EP569" s="44"/>
      <c r="EQ569" s="44"/>
      <c r="ER569" s="44"/>
      <c r="EW569" s="352"/>
      <c r="EY569" s="44"/>
      <c r="EZ569" s="44"/>
      <c r="FA569" s="44"/>
      <c r="FF569" s="352"/>
      <c r="FH569" s="44"/>
      <c r="FI569" s="44"/>
      <c r="FJ569" s="44"/>
      <c r="FO569" s="352"/>
      <c r="FQ569" s="44"/>
      <c r="FR569" s="44"/>
      <c r="FS569" s="44"/>
      <c r="FX569" s="352"/>
      <c r="FZ569" s="44"/>
      <c r="GA569" s="44"/>
      <c r="GB569" s="44"/>
      <c r="GG569" s="352"/>
      <c r="GI569" s="44"/>
      <c r="GJ569" s="44"/>
      <c r="GK569" s="44"/>
      <c r="GP569" s="352"/>
      <c r="GR569" s="44"/>
      <c r="GS569" s="44"/>
      <c r="GT569" s="44"/>
      <c r="GY569" s="352"/>
      <c r="HA569" s="44"/>
      <c r="HB569" s="44"/>
      <c r="HC569" s="44"/>
      <c r="HH569" s="352"/>
      <c r="HJ569" s="44"/>
      <c r="HK569" s="44"/>
      <c r="HL569" s="44"/>
      <c r="HQ569" s="44"/>
      <c r="HR569" s="44"/>
      <c r="HS569" s="44"/>
      <c r="HT569" s="44"/>
      <c r="HU569" s="44"/>
      <c r="HV569" s="44"/>
      <c r="HW569" s="44"/>
      <c r="HX569" s="44"/>
      <c r="HY569" s="44"/>
      <c r="HZ569" s="44"/>
      <c r="IA569" s="44"/>
      <c r="IB569" s="44"/>
      <c r="IC569" s="44"/>
      <c r="ID569" s="44"/>
      <c r="IE569" s="44"/>
      <c r="IF569" s="44"/>
      <c r="IG569" s="44"/>
      <c r="IH569" s="44"/>
      <c r="II569" s="44"/>
      <c r="IJ569" s="44"/>
      <c r="IK569" s="44"/>
      <c r="IL569" s="44"/>
      <c r="IM569" s="44"/>
      <c r="IN569" s="44"/>
      <c r="IO569" s="44"/>
      <c r="IP569" s="44"/>
      <c r="IQ569" s="44"/>
      <c r="IR569" s="44"/>
      <c r="IS569" s="44"/>
      <c r="IT569" s="44"/>
      <c r="IU569" s="44"/>
      <c r="IV569" s="44"/>
      <c r="RS569" s="353"/>
    </row>
    <row r="570" spans="1:487" s="74" customFormat="1" ht="15">
      <c r="A570" s="325" t="s">
        <v>959</v>
      </c>
      <c r="B570" s="351"/>
      <c r="C570" s="351"/>
      <c r="D570" s="74" t="s">
        <v>133</v>
      </c>
      <c r="E570" s="44"/>
      <c r="F570" s="437">
        <f t="shared" si="6"/>
        <v>4</v>
      </c>
      <c r="G570" s="478"/>
      <c r="H570" s="478"/>
      <c r="I570" s="138">
        <v>2</v>
      </c>
      <c r="J570" s="420">
        <v>2</v>
      </c>
      <c r="K570" s="138"/>
      <c r="L570" s="450"/>
      <c r="M570" s="450"/>
      <c r="N570" s="44"/>
      <c r="R570" s="352"/>
      <c r="T570" s="44"/>
      <c r="U570" s="44"/>
      <c r="V570" s="44"/>
      <c r="AA570" s="352"/>
      <c r="AC570" s="44"/>
      <c r="AD570" s="44"/>
      <c r="AE570" s="44"/>
      <c r="AJ570" s="352"/>
      <c r="AL570" s="44"/>
      <c r="AM570" s="44"/>
      <c r="AN570" s="44"/>
      <c r="AS570" s="352"/>
      <c r="AU570" s="44"/>
      <c r="AV570" s="44"/>
      <c r="AW570" s="44"/>
      <c r="BB570" s="352"/>
      <c r="BD570" s="44"/>
      <c r="BE570" s="44"/>
      <c r="BF570" s="44"/>
      <c r="BK570" s="352"/>
      <c r="BM570" s="44"/>
      <c r="BN570" s="44"/>
      <c r="BO570" s="44"/>
      <c r="BT570" s="352"/>
      <c r="BV570" s="44"/>
      <c r="BW570" s="44"/>
      <c r="BX570" s="44"/>
      <c r="CC570" s="352"/>
      <c r="CE570" s="44"/>
      <c r="CF570" s="44"/>
      <c r="CG570" s="44"/>
      <c r="CL570" s="352"/>
      <c r="CN570" s="44"/>
      <c r="CO570" s="44"/>
      <c r="CP570" s="44"/>
      <c r="CU570" s="352"/>
      <c r="CW570" s="44"/>
      <c r="CX570" s="44"/>
      <c r="CY570" s="44"/>
      <c r="DD570" s="352"/>
      <c r="DF570" s="44"/>
      <c r="DG570" s="44"/>
      <c r="DH570" s="44"/>
      <c r="DM570" s="352"/>
      <c r="DO570" s="44"/>
      <c r="DP570" s="44"/>
      <c r="DQ570" s="44"/>
      <c r="DV570" s="352"/>
      <c r="DX570" s="44"/>
      <c r="DY570" s="44"/>
      <c r="DZ570" s="44"/>
      <c r="EE570" s="352"/>
      <c r="EG570" s="44"/>
      <c r="EH570" s="44"/>
      <c r="EI570" s="44"/>
      <c r="EN570" s="352"/>
      <c r="EP570" s="44"/>
      <c r="EQ570" s="44"/>
      <c r="ER570" s="44"/>
      <c r="EW570" s="352"/>
      <c r="EY570" s="44"/>
      <c r="EZ570" s="44"/>
      <c r="FA570" s="44"/>
      <c r="FF570" s="352"/>
      <c r="FH570" s="44"/>
      <c r="FI570" s="44"/>
      <c r="FJ570" s="44"/>
      <c r="FO570" s="352"/>
      <c r="FQ570" s="44"/>
      <c r="FR570" s="44"/>
      <c r="FS570" s="44"/>
      <c r="FX570" s="352"/>
      <c r="FZ570" s="44"/>
      <c r="GA570" s="44"/>
      <c r="GB570" s="44"/>
      <c r="GG570" s="352"/>
      <c r="GI570" s="44"/>
      <c r="GJ570" s="44"/>
      <c r="GK570" s="44"/>
      <c r="GP570" s="352"/>
      <c r="GR570" s="44"/>
      <c r="GS570" s="44"/>
      <c r="GT570" s="44"/>
      <c r="GY570" s="352"/>
      <c r="HA570" s="44"/>
      <c r="HB570" s="44"/>
      <c r="HC570" s="44"/>
      <c r="HH570" s="352"/>
      <c r="HJ570" s="44"/>
      <c r="HK570" s="44"/>
      <c r="HL570" s="44"/>
      <c r="HQ570" s="44"/>
      <c r="HR570" s="44"/>
      <c r="HS570" s="44"/>
      <c r="HT570" s="44"/>
      <c r="HU570" s="44"/>
      <c r="HV570" s="44"/>
      <c r="HW570" s="44"/>
      <c r="HX570" s="44"/>
      <c r="HY570" s="44"/>
      <c r="HZ570" s="44"/>
      <c r="IA570" s="44"/>
      <c r="IB570" s="44"/>
      <c r="IC570" s="44"/>
      <c r="ID570" s="44"/>
      <c r="IE570" s="44"/>
      <c r="IF570" s="44"/>
      <c r="IG570" s="44"/>
      <c r="IH570" s="44"/>
      <c r="II570" s="44"/>
      <c r="IJ570" s="44"/>
      <c r="IK570" s="44"/>
      <c r="IL570" s="44"/>
      <c r="IM570" s="44"/>
      <c r="IN570" s="44"/>
      <c r="IO570" s="44"/>
      <c r="IP570" s="44"/>
      <c r="IQ570" s="44"/>
      <c r="IR570" s="44"/>
      <c r="IS570" s="44"/>
      <c r="IT570" s="44"/>
      <c r="IU570" s="44"/>
      <c r="IV570" s="44"/>
      <c r="RS570" s="353"/>
    </row>
    <row r="571" spans="1:487" s="74" customFormat="1" ht="15">
      <c r="A571" s="325" t="s">
        <v>767</v>
      </c>
      <c r="B571" s="351"/>
      <c r="C571" s="351"/>
      <c r="D571" s="74" t="s">
        <v>133</v>
      </c>
      <c r="E571" s="44"/>
      <c r="F571" s="437">
        <f t="shared" ref="F571:F634" si="7">SUM(G571:L571)</f>
        <v>62</v>
      </c>
      <c r="G571" s="478">
        <v>8</v>
      </c>
      <c r="H571" s="478">
        <v>20</v>
      </c>
      <c r="I571" s="138">
        <v>28</v>
      </c>
      <c r="J571" s="420">
        <v>6</v>
      </c>
      <c r="K571" s="138"/>
      <c r="L571" s="44"/>
      <c r="M571" s="450"/>
      <c r="N571" s="44"/>
      <c r="R571" s="352"/>
      <c r="T571" s="44"/>
      <c r="U571" s="44"/>
      <c r="V571" s="44"/>
      <c r="AA571" s="352"/>
      <c r="AC571" s="44"/>
      <c r="AD571" s="44"/>
      <c r="AE571" s="44"/>
      <c r="AJ571" s="352"/>
      <c r="AL571" s="44"/>
      <c r="AM571" s="44"/>
      <c r="AN571" s="44"/>
      <c r="AS571" s="352"/>
      <c r="AU571" s="44"/>
      <c r="AV571" s="44"/>
      <c r="AW571" s="44"/>
      <c r="BB571" s="352"/>
      <c r="BD571" s="44"/>
      <c r="BE571" s="44"/>
      <c r="BF571" s="44"/>
      <c r="BK571" s="352"/>
      <c r="BM571" s="44"/>
      <c r="BN571" s="44"/>
      <c r="BO571" s="44"/>
      <c r="BT571" s="352"/>
      <c r="BV571" s="44"/>
      <c r="BW571" s="44"/>
      <c r="BX571" s="44"/>
      <c r="CC571" s="352"/>
      <c r="CE571" s="44"/>
      <c r="CF571" s="44"/>
      <c r="CG571" s="44"/>
      <c r="CL571" s="352"/>
      <c r="CN571" s="44"/>
      <c r="CO571" s="44"/>
      <c r="CP571" s="44"/>
      <c r="CU571" s="352"/>
      <c r="CW571" s="44"/>
      <c r="CX571" s="44"/>
      <c r="CY571" s="44"/>
      <c r="DD571" s="352"/>
      <c r="DF571" s="44"/>
      <c r="DG571" s="44"/>
      <c r="DH571" s="44"/>
      <c r="DM571" s="352"/>
      <c r="DO571" s="44"/>
      <c r="DP571" s="44"/>
      <c r="DQ571" s="44"/>
      <c r="DV571" s="352"/>
      <c r="DX571" s="44"/>
      <c r="DY571" s="44"/>
      <c r="DZ571" s="44"/>
      <c r="EE571" s="352"/>
      <c r="EG571" s="44"/>
      <c r="EH571" s="44"/>
      <c r="EI571" s="44"/>
      <c r="EN571" s="352"/>
      <c r="EP571" s="44"/>
      <c r="EQ571" s="44"/>
      <c r="ER571" s="44"/>
      <c r="EW571" s="352"/>
      <c r="EY571" s="44"/>
      <c r="EZ571" s="44"/>
      <c r="FA571" s="44"/>
      <c r="FF571" s="352"/>
      <c r="FH571" s="44"/>
      <c r="FI571" s="44"/>
      <c r="FJ571" s="44"/>
      <c r="FO571" s="352"/>
      <c r="FQ571" s="44"/>
      <c r="FR571" s="44"/>
      <c r="FS571" s="44"/>
      <c r="FX571" s="352"/>
      <c r="FZ571" s="44"/>
      <c r="GA571" s="44"/>
      <c r="GB571" s="44"/>
      <c r="GG571" s="352"/>
      <c r="GI571" s="44"/>
      <c r="GJ571" s="44"/>
      <c r="GK571" s="44"/>
      <c r="GP571" s="352"/>
      <c r="GR571" s="44"/>
      <c r="GS571" s="44"/>
      <c r="GT571" s="44"/>
      <c r="GY571" s="352"/>
      <c r="HA571" s="44"/>
      <c r="HB571" s="44"/>
      <c r="HC571" s="44"/>
      <c r="HH571" s="352"/>
      <c r="HJ571" s="44"/>
      <c r="HK571" s="44"/>
      <c r="HL571" s="44"/>
      <c r="HQ571" s="44"/>
      <c r="HR571" s="44"/>
      <c r="HS571" s="44"/>
      <c r="HT571" s="44"/>
      <c r="HU571" s="44"/>
      <c r="HV571" s="44"/>
      <c r="HW571" s="44"/>
      <c r="HX571" s="44"/>
      <c r="HY571" s="44"/>
      <c r="HZ571" s="44"/>
      <c r="IA571" s="44"/>
      <c r="IB571" s="44"/>
      <c r="IC571" s="44"/>
      <c r="ID571" s="44"/>
      <c r="IE571" s="44"/>
      <c r="IF571" s="44"/>
      <c r="IG571" s="44"/>
      <c r="IH571" s="44"/>
      <c r="II571" s="44"/>
      <c r="IJ571" s="44"/>
      <c r="IK571" s="44"/>
      <c r="IL571" s="44"/>
      <c r="IM571" s="44"/>
      <c r="IN571" s="44"/>
      <c r="IO571" s="44"/>
      <c r="IP571" s="44"/>
      <c r="IQ571" s="44"/>
      <c r="IR571" s="44"/>
      <c r="IS571" s="44"/>
      <c r="IT571" s="44"/>
      <c r="IU571" s="44"/>
      <c r="IV571" s="44"/>
      <c r="RS571" s="353"/>
    </row>
    <row r="572" spans="1:487" s="74" customFormat="1" ht="15">
      <c r="A572" s="325" t="s">
        <v>845</v>
      </c>
      <c r="B572" s="450"/>
      <c r="C572" s="351"/>
      <c r="D572" s="74" t="s">
        <v>130</v>
      </c>
      <c r="E572" s="44"/>
      <c r="F572" s="437">
        <f t="shared" si="7"/>
        <v>0</v>
      </c>
      <c r="G572" s="541"/>
      <c r="H572" s="541"/>
      <c r="I572" s="138"/>
      <c r="J572" s="420"/>
      <c r="K572" s="138"/>
      <c r="N572" s="44"/>
      <c r="R572" s="352"/>
      <c r="T572" s="44"/>
      <c r="U572" s="44"/>
      <c r="V572" s="44"/>
      <c r="AA572" s="352"/>
      <c r="AC572" s="44"/>
      <c r="AD572" s="44"/>
      <c r="AE572" s="44"/>
      <c r="AJ572" s="352"/>
      <c r="AL572" s="44"/>
      <c r="AM572" s="44"/>
      <c r="AN572" s="44"/>
      <c r="AS572" s="352"/>
      <c r="AU572" s="44"/>
      <c r="AV572" s="44"/>
      <c r="AW572" s="44"/>
      <c r="BB572" s="352"/>
      <c r="BD572" s="44"/>
      <c r="BE572" s="44"/>
      <c r="BF572" s="44"/>
      <c r="BK572" s="352"/>
      <c r="BM572" s="44"/>
      <c r="BN572" s="44"/>
      <c r="BO572" s="44"/>
      <c r="BT572" s="352"/>
      <c r="BV572" s="44"/>
      <c r="BW572" s="44"/>
      <c r="BX572" s="44"/>
      <c r="CC572" s="352"/>
      <c r="CE572" s="44"/>
      <c r="CF572" s="44"/>
      <c r="CG572" s="44"/>
      <c r="CL572" s="352"/>
      <c r="CN572" s="44"/>
      <c r="CO572" s="44"/>
      <c r="CP572" s="44"/>
      <c r="CU572" s="352"/>
      <c r="CW572" s="44"/>
      <c r="CX572" s="44"/>
      <c r="CY572" s="44"/>
      <c r="DD572" s="352"/>
      <c r="DF572" s="44"/>
      <c r="DG572" s="44"/>
      <c r="DH572" s="44"/>
      <c r="DM572" s="352"/>
      <c r="DO572" s="44"/>
      <c r="DP572" s="44"/>
      <c r="DQ572" s="44"/>
      <c r="DV572" s="352"/>
      <c r="DX572" s="44"/>
      <c r="DY572" s="44"/>
      <c r="DZ572" s="44"/>
      <c r="EE572" s="352"/>
      <c r="EG572" s="44"/>
      <c r="EH572" s="44"/>
      <c r="EI572" s="44"/>
      <c r="EN572" s="352"/>
      <c r="EP572" s="44"/>
      <c r="EQ572" s="44"/>
      <c r="ER572" s="44"/>
      <c r="EW572" s="352"/>
      <c r="EY572" s="44"/>
      <c r="EZ572" s="44"/>
      <c r="FA572" s="44"/>
      <c r="FF572" s="352"/>
      <c r="FH572" s="44"/>
      <c r="FI572" s="44"/>
      <c r="FJ572" s="44"/>
      <c r="FO572" s="352"/>
      <c r="FQ572" s="44"/>
      <c r="FR572" s="44"/>
      <c r="FS572" s="44"/>
      <c r="FX572" s="352"/>
      <c r="FZ572" s="44"/>
      <c r="GA572" s="44"/>
      <c r="GB572" s="44"/>
      <c r="GG572" s="352"/>
      <c r="GI572" s="44"/>
      <c r="GJ572" s="44"/>
      <c r="GK572" s="44"/>
      <c r="GP572" s="352"/>
      <c r="GR572" s="44"/>
      <c r="GS572" s="44"/>
      <c r="GT572" s="44"/>
      <c r="GY572" s="352"/>
      <c r="HA572" s="44"/>
      <c r="HB572" s="44"/>
      <c r="HC572" s="44"/>
      <c r="HH572" s="352"/>
      <c r="HJ572" s="44"/>
      <c r="HK572" s="44"/>
      <c r="HL572" s="44"/>
      <c r="HQ572" s="44"/>
      <c r="HR572" s="44"/>
      <c r="HS572" s="44"/>
      <c r="HT572" s="44"/>
      <c r="HU572" s="44"/>
      <c r="HV572" s="44"/>
      <c r="HW572" s="44"/>
      <c r="HX572" s="44"/>
      <c r="HY572" s="44"/>
      <c r="HZ572" s="44"/>
      <c r="IA572" s="44"/>
      <c r="IB572" s="44"/>
      <c r="IC572" s="44"/>
      <c r="ID572" s="44"/>
      <c r="IE572" s="44"/>
      <c r="IF572" s="44"/>
      <c r="IG572" s="44"/>
      <c r="IH572" s="44"/>
      <c r="II572" s="44"/>
      <c r="IJ572" s="44"/>
      <c r="IK572" s="44"/>
      <c r="IL572" s="44"/>
      <c r="IM572" s="44"/>
      <c r="IN572" s="44"/>
      <c r="IO572" s="44"/>
      <c r="IP572" s="44"/>
      <c r="IQ572" s="44"/>
      <c r="IR572" s="44"/>
      <c r="IS572" s="44"/>
      <c r="IT572" s="44"/>
      <c r="IU572" s="44"/>
      <c r="IV572" s="44"/>
      <c r="RS572" s="353"/>
    </row>
    <row r="573" spans="1:487" s="74" customFormat="1" ht="15">
      <c r="A573" s="325" t="s">
        <v>1398</v>
      </c>
      <c r="B573" s="450"/>
      <c r="C573" s="351"/>
      <c r="D573" s="74" t="s">
        <v>130</v>
      </c>
      <c r="E573" s="44"/>
      <c r="F573" s="437">
        <f t="shared" si="7"/>
        <v>0</v>
      </c>
      <c r="G573" s="541"/>
      <c r="H573" s="541"/>
      <c r="I573" s="138"/>
      <c r="J573" s="420"/>
      <c r="K573" s="138"/>
      <c r="L573" s="450"/>
      <c r="N573" s="44"/>
      <c r="R573" s="352"/>
      <c r="T573" s="44"/>
      <c r="U573" s="44"/>
      <c r="V573" s="44"/>
      <c r="AA573" s="352"/>
      <c r="AC573" s="44"/>
      <c r="AD573" s="44"/>
      <c r="AE573" s="44"/>
      <c r="AJ573" s="352"/>
      <c r="AL573" s="44"/>
      <c r="AM573" s="44"/>
      <c r="AN573" s="44"/>
      <c r="AS573" s="352"/>
      <c r="AU573" s="44"/>
      <c r="AV573" s="44"/>
      <c r="AW573" s="44"/>
      <c r="BB573" s="352"/>
      <c r="BD573" s="44"/>
      <c r="BE573" s="44"/>
      <c r="BF573" s="44"/>
      <c r="BK573" s="352"/>
      <c r="BM573" s="44"/>
      <c r="BN573" s="44"/>
      <c r="BO573" s="44"/>
      <c r="BT573" s="352"/>
      <c r="BV573" s="44"/>
      <c r="BW573" s="44"/>
      <c r="BX573" s="44"/>
      <c r="CC573" s="352"/>
      <c r="CE573" s="44"/>
      <c r="CF573" s="44"/>
      <c r="CG573" s="44"/>
      <c r="CL573" s="352"/>
      <c r="CN573" s="44"/>
      <c r="CO573" s="44"/>
      <c r="CP573" s="44"/>
      <c r="CU573" s="352"/>
      <c r="CW573" s="44"/>
      <c r="CX573" s="44"/>
      <c r="CY573" s="44"/>
      <c r="DD573" s="352"/>
      <c r="DF573" s="44"/>
      <c r="DG573" s="44"/>
      <c r="DH573" s="44"/>
      <c r="DM573" s="352"/>
      <c r="DO573" s="44"/>
      <c r="DP573" s="44"/>
      <c r="DQ573" s="44"/>
      <c r="DV573" s="352"/>
      <c r="DX573" s="44"/>
      <c r="DY573" s="44"/>
      <c r="DZ573" s="44"/>
      <c r="EE573" s="352"/>
      <c r="EG573" s="44"/>
      <c r="EH573" s="44"/>
      <c r="EI573" s="44"/>
      <c r="EN573" s="352"/>
      <c r="EP573" s="44"/>
      <c r="EQ573" s="44"/>
      <c r="ER573" s="44"/>
      <c r="EW573" s="352"/>
      <c r="EY573" s="44"/>
      <c r="EZ573" s="44"/>
      <c r="FA573" s="44"/>
      <c r="FF573" s="352"/>
      <c r="FH573" s="44"/>
      <c r="FI573" s="44"/>
      <c r="FJ573" s="44"/>
      <c r="FO573" s="352"/>
      <c r="FQ573" s="44"/>
      <c r="FR573" s="44"/>
      <c r="FS573" s="44"/>
      <c r="FX573" s="352"/>
      <c r="FZ573" s="44"/>
      <c r="GA573" s="44"/>
      <c r="GB573" s="44"/>
      <c r="GG573" s="352"/>
      <c r="GI573" s="44"/>
      <c r="GJ573" s="44"/>
      <c r="GK573" s="44"/>
      <c r="GP573" s="352"/>
      <c r="GR573" s="44"/>
      <c r="GS573" s="44"/>
      <c r="GT573" s="44"/>
      <c r="GY573" s="352"/>
      <c r="HA573" s="44"/>
      <c r="HB573" s="44"/>
      <c r="HC573" s="44"/>
      <c r="HH573" s="352"/>
      <c r="HJ573" s="44"/>
      <c r="HK573" s="44"/>
      <c r="HL573" s="44"/>
      <c r="HQ573" s="44"/>
      <c r="HR573" s="44"/>
      <c r="HS573" s="44"/>
      <c r="HT573" s="44"/>
      <c r="HU573" s="44"/>
      <c r="HV573" s="44"/>
      <c r="HW573" s="44"/>
      <c r="HX573" s="44"/>
      <c r="HY573" s="44"/>
      <c r="HZ573" s="44"/>
      <c r="IA573" s="44"/>
      <c r="IB573" s="44"/>
      <c r="IC573" s="44"/>
      <c r="ID573" s="44"/>
      <c r="IE573" s="44"/>
      <c r="IF573" s="44"/>
      <c r="IG573" s="44"/>
      <c r="IH573" s="44"/>
      <c r="II573" s="44"/>
      <c r="IJ573" s="44"/>
      <c r="IK573" s="44"/>
      <c r="IL573" s="44"/>
      <c r="IM573" s="44"/>
      <c r="IN573" s="44"/>
      <c r="IO573" s="44"/>
      <c r="IP573" s="44"/>
      <c r="IQ573" s="44"/>
      <c r="IR573" s="44"/>
      <c r="IS573" s="44"/>
      <c r="IT573" s="44"/>
      <c r="IU573" s="44"/>
      <c r="IV573" s="44"/>
      <c r="RS573" s="353"/>
    </row>
    <row r="574" spans="1:487" s="74" customFormat="1" ht="15">
      <c r="A574" s="325" t="s">
        <v>909</v>
      </c>
      <c r="B574" s="351"/>
      <c r="C574" s="351"/>
      <c r="D574" s="74" t="s">
        <v>131</v>
      </c>
      <c r="E574" s="44"/>
      <c r="F574" s="437">
        <f t="shared" si="7"/>
        <v>0</v>
      </c>
      <c r="G574" s="478"/>
      <c r="H574" s="478"/>
      <c r="I574" s="138"/>
      <c r="J574" s="420"/>
      <c r="K574" s="138"/>
      <c r="L574" s="450"/>
      <c r="M574" s="450"/>
      <c r="N574" s="44"/>
      <c r="R574" s="352"/>
      <c r="T574" s="44"/>
      <c r="U574" s="44"/>
      <c r="V574" s="44"/>
      <c r="AA574" s="352"/>
      <c r="AC574" s="44"/>
      <c r="AD574" s="44"/>
      <c r="AE574" s="44"/>
      <c r="AJ574" s="352"/>
      <c r="AL574" s="44"/>
      <c r="AM574" s="44"/>
      <c r="AN574" s="44"/>
      <c r="AS574" s="352"/>
      <c r="AU574" s="44"/>
      <c r="AV574" s="44"/>
      <c r="AW574" s="44"/>
      <c r="BB574" s="352"/>
      <c r="BD574" s="44"/>
      <c r="BE574" s="44"/>
      <c r="BF574" s="44"/>
      <c r="BK574" s="352"/>
      <c r="BM574" s="44"/>
      <c r="BN574" s="44"/>
      <c r="BO574" s="44"/>
      <c r="BT574" s="352"/>
      <c r="BV574" s="44"/>
      <c r="BW574" s="44"/>
      <c r="BX574" s="44"/>
      <c r="CC574" s="352"/>
      <c r="CE574" s="44"/>
      <c r="CF574" s="44"/>
      <c r="CG574" s="44"/>
      <c r="CL574" s="352"/>
      <c r="CN574" s="44"/>
      <c r="CO574" s="44"/>
      <c r="CP574" s="44"/>
      <c r="CU574" s="352"/>
      <c r="CW574" s="44"/>
      <c r="CX574" s="44"/>
      <c r="CY574" s="44"/>
      <c r="DD574" s="352"/>
      <c r="DF574" s="44"/>
      <c r="DG574" s="44"/>
      <c r="DH574" s="44"/>
      <c r="DM574" s="352"/>
      <c r="DO574" s="44"/>
      <c r="DP574" s="44"/>
      <c r="DQ574" s="44"/>
      <c r="DV574" s="352"/>
      <c r="DX574" s="44"/>
      <c r="DY574" s="44"/>
      <c r="DZ574" s="44"/>
      <c r="EE574" s="352"/>
      <c r="EG574" s="44"/>
      <c r="EH574" s="44"/>
      <c r="EI574" s="44"/>
      <c r="EN574" s="352"/>
      <c r="EP574" s="44"/>
      <c r="EQ574" s="44"/>
      <c r="ER574" s="44"/>
      <c r="EW574" s="352"/>
      <c r="EY574" s="44"/>
      <c r="EZ574" s="44"/>
      <c r="FA574" s="44"/>
      <c r="FF574" s="352"/>
      <c r="FH574" s="44"/>
      <c r="FI574" s="44"/>
      <c r="FJ574" s="44"/>
      <c r="FO574" s="352"/>
      <c r="FQ574" s="44"/>
      <c r="FR574" s="44"/>
      <c r="FS574" s="44"/>
      <c r="FX574" s="352"/>
      <c r="FZ574" s="44"/>
      <c r="GA574" s="44"/>
      <c r="GB574" s="44"/>
      <c r="GG574" s="352"/>
      <c r="GI574" s="44"/>
      <c r="GJ574" s="44"/>
      <c r="GK574" s="44"/>
      <c r="GP574" s="352"/>
      <c r="GR574" s="44"/>
      <c r="GS574" s="44"/>
      <c r="GT574" s="44"/>
      <c r="GY574" s="352"/>
      <c r="HA574" s="44"/>
      <c r="HB574" s="44"/>
      <c r="HC574" s="44"/>
      <c r="HH574" s="352"/>
      <c r="HJ574" s="44"/>
      <c r="HK574" s="44"/>
      <c r="HL574" s="44"/>
      <c r="HQ574" s="44"/>
      <c r="HR574" s="44"/>
      <c r="HS574" s="44"/>
      <c r="HT574" s="44"/>
      <c r="HU574" s="44"/>
      <c r="HV574" s="44"/>
      <c r="HW574" s="44"/>
      <c r="HX574" s="44"/>
      <c r="HY574" s="44"/>
      <c r="HZ574" s="44"/>
      <c r="IA574" s="44"/>
      <c r="IB574" s="44"/>
      <c r="IC574" s="44"/>
      <c r="ID574" s="44"/>
      <c r="IE574" s="44"/>
      <c r="IF574" s="44"/>
      <c r="IG574" s="44"/>
      <c r="IH574" s="44"/>
      <c r="II574" s="44"/>
      <c r="IJ574" s="44"/>
      <c r="IK574" s="44"/>
      <c r="IL574" s="44"/>
      <c r="IM574" s="44"/>
      <c r="IN574" s="44"/>
      <c r="IO574" s="44"/>
      <c r="IP574" s="44"/>
      <c r="IQ574" s="44"/>
      <c r="IR574" s="44"/>
      <c r="IS574" s="44"/>
      <c r="IT574" s="44"/>
      <c r="IU574" s="44"/>
      <c r="IV574" s="44"/>
      <c r="RS574" s="353"/>
    </row>
    <row r="575" spans="1:487" s="74" customFormat="1" ht="15">
      <c r="A575" s="325" t="s">
        <v>439</v>
      </c>
      <c r="B575" s="351"/>
      <c r="C575" s="351"/>
      <c r="D575" s="74" t="s">
        <v>141</v>
      </c>
      <c r="E575" s="44"/>
      <c r="F575" s="437">
        <f t="shared" si="7"/>
        <v>127</v>
      </c>
      <c r="G575" s="541">
        <v>35</v>
      </c>
      <c r="H575" s="478">
        <v>60</v>
      </c>
      <c r="I575" s="138">
        <v>16</v>
      </c>
      <c r="J575" s="420">
        <v>16</v>
      </c>
      <c r="K575" s="138"/>
      <c r="L575" s="450"/>
      <c r="M575" s="458"/>
      <c r="N575" s="44"/>
      <c r="R575" s="352"/>
      <c r="T575" s="44"/>
      <c r="U575" s="44"/>
      <c r="V575" s="44"/>
      <c r="AA575" s="352"/>
      <c r="AC575" s="44"/>
      <c r="AD575" s="44"/>
      <c r="AE575" s="44"/>
      <c r="AJ575" s="352"/>
      <c r="AL575" s="44"/>
      <c r="AM575" s="44"/>
      <c r="AN575" s="44"/>
      <c r="AS575" s="352"/>
      <c r="AU575" s="44"/>
      <c r="AV575" s="44"/>
      <c r="AW575" s="44"/>
      <c r="BB575" s="352"/>
      <c r="BD575" s="44"/>
      <c r="BE575" s="44"/>
      <c r="BF575" s="44"/>
      <c r="BK575" s="352"/>
      <c r="BM575" s="44"/>
      <c r="BN575" s="44"/>
      <c r="BO575" s="44"/>
      <c r="BT575" s="352"/>
      <c r="BV575" s="44"/>
      <c r="BW575" s="44"/>
      <c r="BX575" s="44"/>
      <c r="CC575" s="352"/>
      <c r="CE575" s="44"/>
      <c r="CF575" s="44"/>
      <c r="CG575" s="44"/>
      <c r="CL575" s="352"/>
      <c r="CN575" s="44"/>
      <c r="CO575" s="44"/>
      <c r="CP575" s="44"/>
      <c r="CU575" s="352"/>
      <c r="CW575" s="44"/>
      <c r="CX575" s="44"/>
      <c r="CY575" s="44"/>
      <c r="DD575" s="352"/>
      <c r="DF575" s="44"/>
      <c r="DG575" s="44"/>
      <c r="DH575" s="44"/>
      <c r="DM575" s="352"/>
      <c r="DO575" s="44"/>
      <c r="DP575" s="44"/>
      <c r="DQ575" s="44"/>
      <c r="DV575" s="352"/>
      <c r="DX575" s="44"/>
      <c r="DY575" s="44"/>
      <c r="DZ575" s="44"/>
      <c r="EE575" s="352"/>
      <c r="EG575" s="44"/>
      <c r="EH575" s="44"/>
      <c r="EI575" s="44"/>
      <c r="EN575" s="352"/>
      <c r="EP575" s="44"/>
      <c r="EQ575" s="44"/>
      <c r="ER575" s="44"/>
      <c r="EW575" s="352"/>
      <c r="EY575" s="44"/>
      <c r="EZ575" s="44"/>
      <c r="FA575" s="44"/>
      <c r="FF575" s="352"/>
      <c r="FH575" s="44"/>
      <c r="FI575" s="44"/>
      <c r="FJ575" s="44"/>
      <c r="FO575" s="352"/>
      <c r="FQ575" s="44"/>
      <c r="FR575" s="44"/>
      <c r="FS575" s="44"/>
      <c r="FX575" s="352"/>
      <c r="FZ575" s="44"/>
      <c r="GA575" s="44"/>
      <c r="GB575" s="44"/>
      <c r="GG575" s="352"/>
      <c r="GI575" s="44"/>
      <c r="GJ575" s="44"/>
      <c r="GK575" s="44"/>
      <c r="GP575" s="352"/>
      <c r="GR575" s="44"/>
      <c r="GS575" s="44"/>
      <c r="GT575" s="44"/>
      <c r="GY575" s="352"/>
      <c r="HA575" s="44"/>
      <c r="HB575" s="44"/>
      <c r="HC575" s="44"/>
      <c r="HH575" s="352"/>
      <c r="HJ575" s="44"/>
      <c r="HK575" s="44"/>
      <c r="HL575" s="44"/>
      <c r="HQ575" s="44"/>
      <c r="HR575" s="44"/>
      <c r="HS575" s="44"/>
      <c r="HT575" s="44"/>
      <c r="HU575" s="44"/>
      <c r="HV575" s="44"/>
      <c r="HW575" s="44"/>
      <c r="HX575" s="44"/>
      <c r="HY575" s="44"/>
      <c r="HZ575" s="44"/>
      <c r="IA575" s="44"/>
      <c r="IB575" s="44"/>
      <c r="IC575" s="44"/>
      <c r="ID575" s="44"/>
      <c r="IE575" s="44"/>
      <c r="IF575" s="44"/>
      <c r="IG575" s="44"/>
      <c r="IH575" s="44"/>
      <c r="II575" s="44"/>
      <c r="IJ575" s="44"/>
      <c r="IK575" s="44"/>
      <c r="IL575" s="44"/>
      <c r="IM575" s="44"/>
      <c r="IN575" s="44"/>
      <c r="IO575" s="44"/>
      <c r="IP575" s="44"/>
      <c r="IQ575" s="44"/>
      <c r="IR575" s="44"/>
      <c r="IS575" s="44"/>
      <c r="IT575" s="44"/>
      <c r="IU575" s="44"/>
      <c r="IV575" s="44"/>
      <c r="RS575" s="353"/>
    </row>
    <row r="576" spans="1:487" s="74" customFormat="1" ht="15">
      <c r="A576" s="325" t="s">
        <v>536</v>
      </c>
      <c r="B576" s="529"/>
      <c r="C576" s="351"/>
      <c r="D576" s="74" t="s">
        <v>135</v>
      </c>
      <c r="E576" s="44"/>
      <c r="F576" s="437">
        <f t="shared" si="7"/>
        <v>340</v>
      </c>
      <c r="G576" s="541">
        <v>83</v>
      </c>
      <c r="H576" s="541">
        <v>153</v>
      </c>
      <c r="I576" s="138">
        <v>100</v>
      </c>
      <c r="J576" s="420">
        <v>4</v>
      </c>
      <c r="K576" s="138"/>
      <c r="L576" s="458"/>
      <c r="M576" s="458"/>
      <c r="N576" s="44"/>
      <c r="R576" s="352"/>
      <c r="T576" s="44"/>
      <c r="U576" s="44"/>
      <c r="V576" s="44"/>
      <c r="AA576" s="352"/>
      <c r="AC576" s="44"/>
      <c r="AD576" s="44"/>
      <c r="AE576" s="44"/>
      <c r="AJ576" s="352"/>
      <c r="AL576" s="44"/>
      <c r="AM576" s="44"/>
      <c r="AN576" s="44"/>
      <c r="AS576" s="352"/>
      <c r="AU576" s="44"/>
      <c r="AV576" s="44"/>
      <c r="AW576" s="44"/>
      <c r="BB576" s="352"/>
      <c r="BD576" s="44"/>
      <c r="BE576" s="44"/>
      <c r="BF576" s="44"/>
      <c r="BK576" s="352"/>
      <c r="BM576" s="44"/>
      <c r="BN576" s="44"/>
      <c r="BO576" s="44"/>
      <c r="BT576" s="352"/>
      <c r="BV576" s="44"/>
      <c r="BW576" s="44"/>
      <c r="BX576" s="44"/>
      <c r="CC576" s="352"/>
      <c r="CE576" s="44"/>
      <c r="CF576" s="44"/>
      <c r="CG576" s="44"/>
      <c r="CL576" s="352"/>
      <c r="CN576" s="44"/>
      <c r="CO576" s="44"/>
      <c r="CP576" s="44"/>
      <c r="CU576" s="352"/>
      <c r="CW576" s="44"/>
      <c r="CX576" s="44"/>
      <c r="CY576" s="44"/>
      <c r="DD576" s="352"/>
      <c r="DF576" s="44"/>
      <c r="DG576" s="44"/>
      <c r="DH576" s="44"/>
      <c r="DM576" s="352"/>
      <c r="DO576" s="44"/>
      <c r="DP576" s="44"/>
      <c r="DQ576" s="44"/>
      <c r="DV576" s="352"/>
      <c r="DX576" s="44"/>
      <c r="DY576" s="44"/>
      <c r="DZ576" s="44"/>
      <c r="EE576" s="352"/>
      <c r="EG576" s="44"/>
      <c r="EH576" s="44"/>
      <c r="EI576" s="44"/>
      <c r="EN576" s="352"/>
      <c r="EP576" s="44"/>
      <c r="EQ576" s="44"/>
      <c r="ER576" s="44"/>
      <c r="EW576" s="352"/>
      <c r="EY576" s="44"/>
      <c r="EZ576" s="44"/>
      <c r="FA576" s="44"/>
      <c r="FF576" s="352"/>
      <c r="FH576" s="44"/>
      <c r="FI576" s="44"/>
      <c r="FJ576" s="44"/>
      <c r="FO576" s="352"/>
      <c r="FQ576" s="44"/>
      <c r="FR576" s="44"/>
      <c r="FS576" s="44"/>
      <c r="FX576" s="352"/>
      <c r="FZ576" s="44"/>
      <c r="GA576" s="44"/>
      <c r="GB576" s="44"/>
      <c r="GG576" s="352"/>
      <c r="GI576" s="44"/>
      <c r="GJ576" s="44"/>
      <c r="GK576" s="44"/>
      <c r="GP576" s="352"/>
      <c r="GR576" s="44"/>
      <c r="GS576" s="44"/>
      <c r="GT576" s="44"/>
      <c r="GY576" s="352"/>
      <c r="HA576" s="44"/>
      <c r="HB576" s="44"/>
      <c r="HC576" s="44"/>
      <c r="HH576" s="352"/>
      <c r="HJ576" s="44"/>
      <c r="HK576" s="44"/>
      <c r="HL576" s="44"/>
      <c r="HQ576" s="44"/>
      <c r="HR576" s="44"/>
      <c r="HS576" s="44"/>
      <c r="HT576" s="44"/>
      <c r="HU576" s="44"/>
      <c r="HV576" s="44"/>
      <c r="HW576" s="44"/>
      <c r="HX576" s="44"/>
      <c r="HY576" s="44"/>
      <c r="HZ576" s="44"/>
      <c r="IA576" s="44"/>
      <c r="IB576" s="44"/>
      <c r="IC576" s="44"/>
      <c r="ID576" s="44"/>
      <c r="IE576" s="44"/>
      <c r="IF576" s="44"/>
      <c r="IG576" s="44"/>
      <c r="IH576" s="44"/>
      <c r="II576" s="44"/>
      <c r="IJ576" s="44"/>
      <c r="IK576" s="44"/>
      <c r="IL576" s="44"/>
      <c r="IM576" s="44"/>
      <c r="IN576" s="44"/>
      <c r="IO576" s="44"/>
      <c r="IP576" s="44"/>
      <c r="IQ576" s="44"/>
      <c r="IR576" s="44"/>
      <c r="IS576" s="44"/>
      <c r="IT576" s="44"/>
      <c r="IU576" s="44"/>
      <c r="IV576" s="44"/>
      <c r="RS576" s="353"/>
    </row>
    <row r="577" spans="1:487" s="74" customFormat="1" ht="15">
      <c r="A577" s="325" t="s">
        <v>1283</v>
      </c>
      <c r="B577" s="450"/>
      <c r="C577" s="351"/>
      <c r="D577" s="74" t="s">
        <v>130</v>
      </c>
      <c r="E577" s="44"/>
      <c r="F577" s="437">
        <f t="shared" si="7"/>
        <v>0</v>
      </c>
      <c r="G577" s="541"/>
      <c r="H577" s="541"/>
      <c r="I577" s="138"/>
      <c r="J577" s="420"/>
      <c r="K577" s="138"/>
      <c r="L577" s="458"/>
      <c r="N577" s="44"/>
      <c r="R577" s="352"/>
      <c r="T577" s="44"/>
      <c r="U577" s="44"/>
      <c r="V577" s="44"/>
      <c r="AA577" s="352"/>
      <c r="AC577" s="44"/>
      <c r="AD577" s="44"/>
      <c r="AE577" s="44"/>
      <c r="AJ577" s="352"/>
      <c r="AL577" s="44"/>
      <c r="AM577" s="44"/>
      <c r="AN577" s="44"/>
      <c r="AS577" s="352"/>
      <c r="AU577" s="44"/>
      <c r="AV577" s="44"/>
      <c r="AW577" s="44"/>
      <c r="BB577" s="352"/>
      <c r="BD577" s="44"/>
      <c r="BE577" s="44"/>
      <c r="BF577" s="44"/>
      <c r="BK577" s="352"/>
      <c r="BM577" s="44"/>
      <c r="BN577" s="44"/>
      <c r="BO577" s="44"/>
      <c r="BT577" s="352"/>
      <c r="BV577" s="44"/>
      <c r="BW577" s="44"/>
      <c r="BX577" s="44"/>
      <c r="CC577" s="352"/>
      <c r="CE577" s="44"/>
      <c r="CF577" s="44"/>
      <c r="CG577" s="44"/>
      <c r="CL577" s="352"/>
      <c r="CN577" s="44"/>
      <c r="CO577" s="44"/>
      <c r="CP577" s="44"/>
      <c r="CU577" s="352"/>
      <c r="CW577" s="44"/>
      <c r="CX577" s="44"/>
      <c r="CY577" s="44"/>
      <c r="DD577" s="352"/>
      <c r="DF577" s="44"/>
      <c r="DG577" s="44"/>
      <c r="DH577" s="44"/>
      <c r="DM577" s="352"/>
      <c r="DO577" s="44"/>
      <c r="DP577" s="44"/>
      <c r="DQ577" s="44"/>
      <c r="DV577" s="352"/>
      <c r="DX577" s="44"/>
      <c r="DY577" s="44"/>
      <c r="DZ577" s="44"/>
      <c r="EE577" s="352"/>
      <c r="EG577" s="44"/>
      <c r="EH577" s="44"/>
      <c r="EI577" s="44"/>
      <c r="EN577" s="352"/>
      <c r="EP577" s="44"/>
      <c r="EQ577" s="44"/>
      <c r="ER577" s="44"/>
      <c r="EW577" s="352"/>
      <c r="EY577" s="44"/>
      <c r="EZ577" s="44"/>
      <c r="FA577" s="44"/>
      <c r="FF577" s="352"/>
      <c r="FH577" s="44"/>
      <c r="FI577" s="44"/>
      <c r="FJ577" s="44"/>
      <c r="FO577" s="352"/>
      <c r="FQ577" s="44"/>
      <c r="FR577" s="44"/>
      <c r="FS577" s="44"/>
      <c r="FX577" s="352"/>
      <c r="FZ577" s="44"/>
      <c r="GA577" s="44"/>
      <c r="GB577" s="44"/>
      <c r="GG577" s="352"/>
      <c r="GI577" s="44"/>
      <c r="GJ577" s="44"/>
      <c r="GK577" s="44"/>
      <c r="GP577" s="352"/>
      <c r="GR577" s="44"/>
      <c r="GS577" s="44"/>
      <c r="GT577" s="44"/>
      <c r="GY577" s="352"/>
      <c r="HA577" s="44"/>
      <c r="HB577" s="44"/>
      <c r="HC577" s="44"/>
      <c r="HH577" s="352"/>
      <c r="HJ577" s="44"/>
      <c r="HK577" s="44"/>
      <c r="HL577" s="44"/>
      <c r="HQ577" s="44"/>
      <c r="HR577" s="44"/>
      <c r="HS577" s="44"/>
      <c r="HT577" s="44"/>
      <c r="HU577" s="44"/>
      <c r="HV577" s="44"/>
      <c r="HW577" s="44"/>
      <c r="HX577" s="44"/>
      <c r="HY577" s="44"/>
      <c r="HZ577" s="44"/>
      <c r="IA577" s="44"/>
      <c r="IB577" s="44"/>
      <c r="IC577" s="44"/>
      <c r="ID577" s="44"/>
      <c r="IE577" s="44"/>
      <c r="IF577" s="44"/>
      <c r="IG577" s="44"/>
      <c r="IH577" s="44"/>
      <c r="II577" s="44"/>
      <c r="IJ577" s="44"/>
      <c r="IK577" s="44"/>
      <c r="IL577" s="44"/>
      <c r="IM577" s="44"/>
      <c r="IN577" s="44"/>
      <c r="IO577" s="44"/>
      <c r="IP577" s="44"/>
      <c r="IQ577" s="44"/>
      <c r="IR577" s="44"/>
      <c r="IS577" s="44"/>
      <c r="IT577" s="44"/>
      <c r="IU577" s="44"/>
      <c r="IV577" s="44"/>
      <c r="RS577" s="353"/>
    </row>
    <row r="578" spans="1:487" s="74" customFormat="1" ht="15">
      <c r="A578" s="325" t="s">
        <v>667</v>
      </c>
      <c r="B578" s="351"/>
      <c r="C578" s="351"/>
      <c r="D578" s="74" t="s">
        <v>133</v>
      </c>
      <c r="E578" s="44"/>
      <c r="F578" s="437">
        <f t="shared" si="7"/>
        <v>28</v>
      </c>
      <c r="G578" s="478"/>
      <c r="H578" s="138"/>
      <c r="I578" s="138"/>
      <c r="J578" s="420"/>
      <c r="K578" s="138">
        <v>28</v>
      </c>
      <c r="L578" s="458"/>
      <c r="M578" s="44"/>
      <c r="N578" s="44"/>
      <c r="R578" s="352"/>
      <c r="T578" s="44"/>
      <c r="U578" s="44"/>
      <c r="V578" s="44"/>
      <c r="AA578" s="352"/>
      <c r="AC578" s="44"/>
      <c r="AD578" s="44"/>
      <c r="AE578" s="44"/>
      <c r="AJ578" s="352"/>
      <c r="AL578" s="44"/>
      <c r="AM578" s="44"/>
      <c r="AN578" s="44"/>
      <c r="AS578" s="352"/>
      <c r="AU578" s="44"/>
      <c r="AV578" s="44"/>
      <c r="AW578" s="44"/>
      <c r="BB578" s="352"/>
      <c r="BD578" s="44"/>
      <c r="BE578" s="44"/>
      <c r="BF578" s="44"/>
      <c r="BK578" s="352"/>
      <c r="BM578" s="44"/>
      <c r="BN578" s="44"/>
      <c r="BO578" s="44"/>
      <c r="BT578" s="352"/>
      <c r="BV578" s="44"/>
      <c r="BW578" s="44"/>
      <c r="BX578" s="44"/>
      <c r="CC578" s="352"/>
      <c r="CE578" s="44"/>
      <c r="CF578" s="44"/>
      <c r="CG578" s="44"/>
      <c r="CL578" s="352"/>
      <c r="CN578" s="44"/>
      <c r="CO578" s="44"/>
      <c r="CP578" s="44"/>
      <c r="CU578" s="352"/>
      <c r="CW578" s="44"/>
      <c r="CX578" s="44"/>
      <c r="CY578" s="44"/>
      <c r="DD578" s="352"/>
      <c r="DF578" s="44"/>
      <c r="DG578" s="44"/>
      <c r="DH578" s="44"/>
      <c r="DM578" s="352"/>
      <c r="DO578" s="44"/>
      <c r="DP578" s="44"/>
      <c r="DQ578" s="44"/>
      <c r="DV578" s="352"/>
      <c r="DX578" s="44"/>
      <c r="DY578" s="44"/>
      <c r="DZ578" s="44"/>
      <c r="EE578" s="352"/>
      <c r="EG578" s="44"/>
      <c r="EH578" s="44"/>
      <c r="EI578" s="44"/>
      <c r="EN578" s="352"/>
      <c r="EP578" s="44"/>
      <c r="EQ578" s="44"/>
      <c r="ER578" s="44"/>
      <c r="EW578" s="352"/>
      <c r="EY578" s="44"/>
      <c r="EZ578" s="44"/>
      <c r="FA578" s="44"/>
      <c r="FF578" s="352"/>
      <c r="FH578" s="44"/>
      <c r="FI578" s="44"/>
      <c r="FJ578" s="44"/>
      <c r="FO578" s="352"/>
      <c r="FQ578" s="44"/>
      <c r="FR578" s="44"/>
      <c r="FS578" s="44"/>
      <c r="FX578" s="352"/>
      <c r="FZ578" s="44"/>
      <c r="GA578" s="44"/>
      <c r="GB578" s="44"/>
      <c r="GG578" s="352"/>
      <c r="GI578" s="44"/>
      <c r="GJ578" s="44"/>
      <c r="GK578" s="44"/>
      <c r="GP578" s="352"/>
      <c r="GR578" s="44"/>
      <c r="GS578" s="44"/>
      <c r="GT578" s="44"/>
      <c r="GY578" s="352"/>
      <c r="HA578" s="44"/>
      <c r="HB578" s="44"/>
      <c r="HC578" s="44"/>
      <c r="HH578" s="352"/>
      <c r="HJ578" s="44"/>
      <c r="HK578" s="44"/>
      <c r="HL578" s="44"/>
      <c r="HQ578" s="44"/>
      <c r="HR578" s="44"/>
      <c r="HS578" s="44"/>
      <c r="HT578" s="44"/>
      <c r="HU578" s="44"/>
      <c r="HV578" s="44"/>
      <c r="HW578" s="44"/>
      <c r="HX578" s="44"/>
      <c r="HY578" s="44"/>
      <c r="HZ578" s="44"/>
      <c r="IA578" s="44"/>
      <c r="IB578" s="44"/>
      <c r="IC578" s="44"/>
      <c r="ID578" s="44"/>
      <c r="IE578" s="44"/>
      <c r="IF578" s="44"/>
      <c r="IG578" s="44"/>
      <c r="IH578" s="44"/>
      <c r="II578" s="44"/>
      <c r="IJ578" s="44"/>
      <c r="IK578" s="44"/>
      <c r="IL578" s="44"/>
      <c r="IM578" s="44"/>
      <c r="IN578" s="44"/>
      <c r="IO578" s="44"/>
      <c r="IP578" s="44"/>
      <c r="IQ578" s="44"/>
      <c r="IR578" s="44"/>
      <c r="IS578" s="44"/>
      <c r="IT578" s="44"/>
      <c r="IU578" s="44"/>
      <c r="IV578" s="44"/>
      <c r="RS578" s="353"/>
    </row>
    <row r="579" spans="1:487" s="74" customFormat="1" ht="15">
      <c r="A579" s="325" t="s">
        <v>1477</v>
      </c>
      <c r="B579" s="450"/>
      <c r="C579" s="351"/>
      <c r="D579" s="74" t="s">
        <v>130</v>
      </c>
      <c r="E579" s="44"/>
      <c r="F579" s="437">
        <f t="shared" si="7"/>
        <v>90</v>
      </c>
      <c r="G579" s="541">
        <v>88</v>
      </c>
      <c r="H579" s="541">
        <v>1</v>
      </c>
      <c r="I579" s="138"/>
      <c r="J579" s="420">
        <v>1</v>
      </c>
      <c r="K579" s="138"/>
      <c r="L579" s="450"/>
      <c r="N579" s="44"/>
      <c r="R579" s="352"/>
      <c r="T579" s="44"/>
      <c r="U579" s="44"/>
      <c r="V579" s="44"/>
      <c r="AA579" s="352"/>
      <c r="AC579" s="44"/>
      <c r="AD579" s="44"/>
      <c r="AE579" s="44"/>
      <c r="AJ579" s="352"/>
      <c r="AL579" s="44"/>
      <c r="AM579" s="44"/>
      <c r="AN579" s="44"/>
      <c r="AS579" s="352"/>
      <c r="AU579" s="44"/>
      <c r="AV579" s="44"/>
      <c r="AW579" s="44"/>
      <c r="BB579" s="352"/>
      <c r="BD579" s="44"/>
      <c r="BE579" s="44"/>
      <c r="BF579" s="44"/>
      <c r="BK579" s="352"/>
      <c r="BM579" s="44"/>
      <c r="BN579" s="44"/>
      <c r="BO579" s="44"/>
      <c r="BT579" s="352"/>
      <c r="BV579" s="44"/>
      <c r="BW579" s="44"/>
      <c r="BX579" s="44"/>
      <c r="CC579" s="352"/>
      <c r="CE579" s="44"/>
      <c r="CF579" s="44"/>
      <c r="CG579" s="44"/>
      <c r="CL579" s="352"/>
      <c r="CN579" s="44"/>
      <c r="CO579" s="44"/>
      <c r="CP579" s="44"/>
      <c r="CU579" s="352"/>
      <c r="CW579" s="44"/>
      <c r="CX579" s="44"/>
      <c r="CY579" s="44"/>
      <c r="DD579" s="352"/>
      <c r="DF579" s="44"/>
      <c r="DG579" s="44"/>
      <c r="DH579" s="44"/>
      <c r="DM579" s="352"/>
      <c r="DO579" s="44"/>
      <c r="DP579" s="44"/>
      <c r="DQ579" s="44"/>
      <c r="DV579" s="352"/>
      <c r="DX579" s="44"/>
      <c r="DY579" s="44"/>
      <c r="DZ579" s="44"/>
      <c r="EE579" s="352"/>
      <c r="EG579" s="44"/>
      <c r="EH579" s="44"/>
      <c r="EI579" s="44"/>
      <c r="EN579" s="352"/>
      <c r="EP579" s="44"/>
      <c r="EQ579" s="44"/>
      <c r="ER579" s="44"/>
      <c r="EW579" s="352"/>
      <c r="EY579" s="44"/>
      <c r="EZ579" s="44"/>
      <c r="FA579" s="44"/>
      <c r="FF579" s="352"/>
      <c r="FH579" s="44"/>
      <c r="FI579" s="44"/>
      <c r="FJ579" s="44"/>
      <c r="FO579" s="352"/>
      <c r="FQ579" s="44"/>
      <c r="FR579" s="44"/>
      <c r="FS579" s="44"/>
      <c r="FX579" s="352"/>
      <c r="FZ579" s="44"/>
      <c r="GA579" s="44"/>
      <c r="GB579" s="44"/>
      <c r="GG579" s="352"/>
      <c r="GI579" s="44"/>
      <c r="GJ579" s="44"/>
      <c r="GK579" s="44"/>
      <c r="GP579" s="352"/>
      <c r="GR579" s="44"/>
      <c r="GS579" s="44"/>
      <c r="GT579" s="44"/>
      <c r="GY579" s="352"/>
      <c r="HA579" s="44"/>
      <c r="HB579" s="44"/>
      <c r="HC579" s="44"/>
      <c r="HH579" s="352"/>
      <c r="HJ579" s="44"/>
      <c r="HK579" s="44"/>
      <c r="HL579" s="44"/>
      <c r="HQ579" s="44"/>
      <c r="HR579" s="44"/>
      <c r="HS579" s="44"/>
      <c r="HT579" s="44"/>
      <c r="HU579" s="44"/>
      <c r="HV579" s="44"/>
      <c r="HW579" s="44"/>
      <c r="HX579" s="44"/>
      <c r="HY579" s="44"/>
      <c r="HZ579" s="44"/>
      <c r="IA579" s="44"/>
      <c r="IB579" s="44"/>
      <c r="IC579" s="44"/>
      <c r="ID579" s="44"/>
      <c r="IE579" s="44"/>
      <c r="IF579" s="44"/>
      <c r="IG579" s="44"/>
      <c r="IH579" s="44"/>
      <c r="II579" s="44"/>
      <c r="IJ579" s="44"/>
      <c r="IK579" s="44"/>
      <c r="IL579" s="44"/>
      <c r="IM579" s="44"/>
      <c r="IN579" s="44"/>
      <c r="IO579" s="44"/>
      <c r="IP579" s="44"/>
      <c r="IQ579" s="44"/>
      <c r="IR579" s="44"/>
      <c r="IS579" s="44"/>
      <c r="IT579" s="44"/>
      <c r="IU579" s="44"/>
      <c r="IV579" s="44"/>
      <c r="RS579" s="353"/>
    </row>
    <row r="580" spans="1:487" s="74" customFormat="1" ht="15">
      <c r="A580" s="325" t="s">
        <v>1415</v>
      </c>
      <c r="B580" s="450"/>
      <c r="C580" s="351"/>
      <c r="D580" s="74" t="s">
        <v>130</v>
      </c>
      <c r="E580" s="44"/>
      <c r="F580" s="437">
        <f t="shared" si="7"/>
        <v>10</v>
      </c>
      <c r="G580" s="541">
        <v>7</v>
      </c>
      <c r="H580" s="541">
        <v>3</v>
      </c>
      <c r="I580" s="138"/>
      <c r="J580" s="420"/>
      <c r="K580" s="138"/>
      <c r="L580" s="450"/>
      <c r="N580" s="44"/>
      <c r="R580" s="352"/>
      <c r="T580" s="44"/>
      <c r="U580" s="44"/>
      <c r="V580" s="44"/>
      <c r="AA580" s="352"/>
      <c r="AC580" s="44"/>
      <c r="AD580" s="44"/>
      <c r="AE580" s="44"/>
      <c r="AJ580" s="352"/>
      <c r="AL580" s="44"/>
      <c r="AM580" s="44"/>
      <c r="AN580" s="44"/>
      <c r="AS580" s="352"/>
      <c r="AU580" s="44"/>
      <c r="AV580" s="44"/>
      <c r="AW580" s="44"/>
      <c r="BB580" s="352"/>
      <c r="BD580" s="44"/>
      <c r="BE580" s="44"/>
      <c r="BF580" s="44"/>
      <c r="BK580" s="352"/>
      <c r="BM580" s="44"/>
      <c r="BN580" s="44"/>
      <c r="BO580" s="44"/>
      <c r="BT580" s="352"/>
      <c r="BV580" s="44"/>
      <c r="BW580" s="44"/>
      <c r="BX580" s="44"/>
      <c r="CC580" s="352"/>
      <c r="CE580" s="44"/>
      <c r="CF580" s="44"/>
      <c r="CG580" s="44"/>
      <c r="CL580" s="352"/>
      <c r="CN580" s="44"/>
      <c r="CO580" s="44"/>
      <c r="CP580" s="44"/>
      <c r="CU580" s="352"/>
      <c r="CW580" s="44"/>
      <c r="CX580" s="44"/>
      <c r="CY580" s="44"/>
      <c r="DD580" s="352"/>
      <c r="DF580" s="44"/>
      <c r="DG580" s="44"/>
      <c r="DH580" s="44"/>
      <c r="DM580" s="352"/>
      <c r="DO580" s="44"/>
      <c r="DP580" s="44"/>
      <c r="DQ580" s="44"/>
      <c r="DV580" s="352"/>
      <c r="DX580" s="44"/>
      <c r="DY580" s="44"/>
      <c r="DZ580" s="44"/>
      <c r="EE580" s="352"/>
      <c r="EG580" s="44"/>
      <c r="EH580" s="44"/>
      <c r="EI580" s="44"/>
      <c r="EN580" s="352"/>
      <c r="EP580" s="44"/>
      <c r="EQ580" s="44"/>
      <c r="ER580" s="44"/>
      <c r="EW580" s="352"/>
      <c r="EY580" s="44"/>
      <c r="EZ580" s="44"/>
      <c r="FA580" s="44"/>
      <c r="FF580" s="352"/>
      <c r="FH580" s="44"/>
      <c r="FI580" s="44"/>
      <c r="FJ580" s="44"/>
      <c r="FO580" s="352"/>
      <c r="FQ580" s="44"/>
      <c r="FR580" s="44"/>
      <c r="FS580" s="44"/>
      <c r="FX580" s="352"/>
      <c r="FZ580" s="44"/>
      <c r="GA580" s="44"/>
      <c r="GB580" s="44"/>
      <c r="GG580" s="352"/>
      <c r="GI580" s="44"/>
      <c r="GJ580" s="44"/>
      <c r="GK580" s="44"/>
      <c r="GP580" s="352"/>
      <c r="GR580" s="44"/>
      <c r="GS580" s="44"/>
      <c r="GT580" s="44"/>
      <c r="GY580" s="352"/>
      <c r="HA580" s="44"/>
      <c r="HB580" s="44"/>
      <c r="HC580" s="44"/>
      <c r="HH580" s="352"/>
      <c r="HJ580" s="44"/>
      <c r="HK580" s="44"/>
      <c r="HL580" s="44"/>
      <c r="HQ580" s="44"/>
      <c r="HR580" s="44"/>
      <c r="HS580" s="44"/>
      <c r="HT580" s="44"/>
      <c r="HU580" s="44"/>
      <c r="HV580" s="44"/>
      <c r="HW580" s="44"/>
      <c r="HX580" s="44"/>
      <c r="HY580" s="44"/>
      <c r="HZ580" s="44"/>
      <c r="IA580" s="44"/>
      <c r="IB580" s="44"/>
      <c r="IC580" s="44"/>
      <c r="ID580" s="44"/>
      <c r="IE580" s="44"/>
      <c r="IF580" s="44"/>
      <c r="IG580" s="44"/>
      <c r="IH580" s="44"/>
      <c r="II580" s="44"/>
      <c r="IJ580" s="44"/>
      <c r="IK580" s="44"/>
      <c r="IL580" s="44"/>
      <c r="IM580" s="44"/>
      <c r="IN580" s="44"/>
      <c r="IO580" s="44"/>
      <c r="IP580" s="44"/>
      <c r="IQ580" s="44"/>
      <c r="IR580" s="44"/>
      <c r="IS580" s="44"/>
      <c r="IT580" s="44"/>
      <c r="IU580" s="44"/>
      <c r="IV580" s="44"/>
      <c r="RS580" s="353"/>
    </row>
    <row r="581" spans="1:487" s="74" customFormat="1" ht="15">
      <c r="A581" s="325" t="s">
        <v>1118</v>
      </c>
      <c r="B581" s="351"/>
      <c r="C581" s="351"/>
      <c r="D581" s="74" t="s">
        <v>131</v>
      </c>
      <c r="E581" s="44"/>
      <c r="F581" s="437">
        <f t="shared" si="7"/>
        <v>24</v>
      </c>
      <c r="G581" s="478"/>
      <c r="H581" s="138">
        <v>14</v>
      </c>
      <c r="I581" s="138"/>
      <c r="J581" s="420"/>
      <c r="K581" s="138">
        <v>10</v>
      </c>
      <c r="L581" s="450"/>
      <c r="M581" s="44"/>
      <c r="N581" s="44"/>
      <c r="R581" s="352"/>
      <c r="T581" s="44"/>
      <c r="U581" s="44"/>
      <c r="V581" s="44"/>
      <c r="AA581" s="352"/>
      <c r="AC581" s="44"/>
      <c r="AD581" s="44"/>
      <c r="AE581" s="44"/>
      <c r="AJ581" s="352"/>
      <c r="AL581" s="44"/>
      <c r="AM581" s="44"/>
      <c r="AN581" s="44"/>
      <c r="AS581" s="352"/>
      <c r="AU581" s="44"/>
      <c r="AV581" s="44"/>
      <c r="AW581" s="44"/>
      <c r="BB581" s="352"/>
      <c r="BD581" s="44"/>
      <c r="BE581" s="44"/>
      <c r="BF581" s="44"/>
      <c r="BK581" s="352"/>
      <c r="BM581" s="44"/>
      <c r="BN581" s="44"/>
      <c r="BO581" s="44"/>
      <c r="BT581" s="352"/>
      <c r="BV581" s="44"/>
      <c r="BW581" s="44"/>
      <c r="BX581" s="44"/>
      <c r="CC581" s="352"/>
      <c r="CE581" s="44"/>
      <c r="CF581" s="44"/>
      <c r="CG581" s="44"/>
      <c r="CL581" s="352"/>
      <c r="CN581" s="44"/>
      <c r="CO581" s="44"/>
      <c r="CP581" s="44"/>
      <c r="CU581" s="352"/>
      <c r="CW581" s="44"/>
      <c r="CX581" s="44"/>
      <c r="CY581" s="44"/>
      <c r="DD581" s="352"/>
      <c r="DF581" s="44"/>
      <c r="DG581" s="44"/>
      <c r="DH581" s="44"/>
      <c r="DM581" s="352"/>
      <c r="DO581" s="44"/>
      <c r="DP581" s="44"/>
      <c r="DQ581" s="44"/>
      <c r="DV581" s="352"/>
      <c r="DX581" s="44"/>
      <c r="DY581" s="44"/>
      <c r="DZ581" s="44"/>
      <c r="EE581" s="352"/>
      <c r="EG581" s="44"/>
      <c r="EH581" s="44"/>
      <c r="EI581" s="44"/>
      <c r="EN581" s="352"/>
      <c r="EP581" s="44"/>
      <c r="EQ581" s="44"/>
      <c r="ER581" s="44"/>
      <c r="EW581" s="352"/>
      <c r="EY581" s="44"/>
      <c r="EZ581" s="44"/>
      <c r="FA581" s="44"/>
      <c r="FF581" s="352"/>
      <c r="FH581" s="44"/>
      <c r="FI581" s="44"/>
      <c r="FJ581" s="44"/>
      <c r="FO581" s="352"/>
      <c r="FQ581" s="44"/>
      <c r="FR581" s="44"/>
      <c r="FS581" s="44"/>
      <c r="FX581" s="352"/>
      <c r="FZ581" s="44"/>
      <c r="GA581" s="44"/>
      <c r="GB581" s="44"/>
      <c r="GG581" s="352"/>
      <c r="GI581" s="44"/>
      <c r="GJ581" s="44"/>
      <c r="GK581" s="44"/>
      <c r="GP581" s="352"/>
      <c r="GR581" s="44"/>
      <c r="GS581" s="44"/>
      <c r="GT581" s="44"/>
      <c r="GY581" s="352"/>
      <c r="HA581" s="44"/>
      <c r="HB581" s="44"/>
      <c r="HC581" s="44"/>
      <c r="HH581" s="352"/>
      <c r="HJ581" s="44"/>
      <c r="HK581" s="44"/>
      <c r="HL581" s="44"/>
      <c r="HQ581" s="44"/>
      <c r="HR581" s="44"/>
      <c r="HS581" s="44"/>
      <c r="HT581" s="44"/>
      <c r="HU581" s="44"/>
      <c r="HV581" s="44"/>
      <c r="HW581" s="44"/>
      <c r="HX581" s="44"/>
      <c r="HY581" s="44"/>
      <c r="HZ581" s="44"/>
      <c r="IA581" s="44"/>
      <c r="IB581" s="44"/>
      <c r="IC581" s="44"/>
      <c r="ID581" s="44"/>
      <c r="IE581" s="44"/>
      <c r="IF581" s="44"/>
      <c r="IG581" s="44"/>
      <c r="IH581" s="44"/>
      <c r="II581" s="44"/>
      <c r="IJ581" s="44"/>
      <c r="IK581" s="44"/>
      <c r="IL581" s="44"/>
      <c r="IM581" s="44"/>
      <c r="IN581" s="44"/>
      <c r="IO581" s="44"/>
      <c r="IP581" s="44"/>
      <c r="IQ581" s="44"/>
      <c r="IR581" s="44"/>
      <c r="IS581" s="44"/>
      <c r="IT581" s="44"/>
      <c r="IU581" s="44"/>
      <c r="IV581" s="44"/>
      <c r="RS581" s="353"/>
    </row>
    <row r="582" spans="1:487" s="74" customFormat="1" ht="15">
      <c r="A582" s="325" t="s">
        <v>1852</v>
      </c>
      <c r="B582" s="450"/>
      <c r="C582" s="351"/>
      <c r="D582" s="74" t="s">
        <v>130</v>
      </c>
      <c r="E582" s="44"/>
      <c r="F582" s="437">
        <f t="shared" si="7"/>
        <v>0</v>
      </c>
      <c r="G582" s="541"/>
      <c r="H582" s="541"/>
      <c r="I582" s="138"/>
      <c r="J582" s="420"/>
      <c r="K582" s="138"/>
      <c r="L582" s="450"/>
      <c r="N582" s="44"/>
      <c r="R582" s="352"/>
      <c r="T582" s="44"/>
      <c r="U582" s="44"/>
      <c r="V582" s="44"/>
      <c r="AA582" s="352"/>
      <c r="AC582" s="44"/>
      <c r="AD582" s="44"/>
      <c r="AE582" s="44"/>
      <c r="AJ582" s="352"/>
      <c r="AL582" s="44"/>
      <c r="AM582" s="44"/>
      <c r="AN582" s="44"/>
      <c r="AS582" s="352"/>
      <c r="AU582" s="44"/>
      <c r="AV582" s="44"/>
      <c r="AW582" s="44"/>
      <c r="BB582" s="352"/>
      <c r="BD582" s="44"/>
      <c r="BE582" s="44"/>
      <c r="BF582" s="44"/>
      <c r="BK582" s="352"/>
      <c r="BM582" s="44"/>
      <c r="BN582" s="44"/>
      <c r="BO582" s="44"/>
      <c r="BT582" s="352"/>
      <c r="BV582" s="44"/>
      <c r="BW582" s="44"/>
      <c r="BX582" s="44"/>
      <c r="CC582" s="352"/>
      <c r="CE582" s="44"/>
      <c r="CF582" s="44"/>
      <c r="CG582" s="44"/>
      <c r="CL582" s="352"/>
      <c r="CN582" s="44"/>
      <c r="CO582" s="44"/>
      <c r="CP582" s="44"/>
      <c r="CU582" s="352"/>
      <c r="CW582" s="44"/>
      <c r="CX582" s="44"/>
      <c r="CY582" s="44"/>
      <c r="DD582" s="352"/>
      <c r="DF582" s="44"/>
      <c r="DG582" s="44"/>
      <c r="DH582" s="44"/>
      <c r="DM582" s="352"/>
      <c r="DO582" s="44"/>
      <c r="DP582" s="44"/>
      <c r="DQ582" s="44"/>
      <c r="DV582" s="352"/>
      <c r="DX582" s="44"/>
      <c r="DY582" s="44"/>
      <c r="DZ582" s="44"/>
      <c r="EE582" s="352"/>
      <c r="EG582" s="44"/>
      <c r="EH582" s="44"/>
      <c r="EI582" s="44"/>
      <c r="EN582" s="352"/>
      <c r="EP582" s="44"/>
      <c r="EQ582" s="44"/>
      <c r="ER582" s="44"/>
      <c r="EW582" s="352"/>
      <c r="EY582" s="44"/>
      <c r="EZ582" s="44"/>
      <c r="FA582" s="44"/>
      <c r="FF582" s="352"/>
      <c r="FH582" s="44"/>
      <c r="FI582" s="44"/>
      <c r="FJ582" s="44"/>
      <c r="FO582" s="352"/>
      <c r="FQ582" s="44"/>
      <c r="FR582" s="44"/>
      <c r="FS582" s="44"/>
      <c r="FX582" s="352"/>
      <c r="FZ582" s="44"/>
      <c r="GA582" s="44"/>
      <c r="GB582" s="44"/>
      <c r="GG582" s="352"/>
      <c r="GI582" s="44"/>
      <c r="GJ582" s="44"/>
      <c r="GK582" s="44"/>
      <c r="GP582" s="352"/>
      <c r="GR582" s="44"/>
      <c r="GS582" s="44"/>
      <c r="GT582" s="44"/>
      <c r="GY582" s="352"/>
      <c r="HA582" s="44"/>
      <c r="HB582" s="44"/>
      <c r="HC582" s="44"/>
      <c r="HH582" s="352"/>
      <c r="HJ582" s="44"/>
      <c r="HK582" s="44"/>
      <c r="HL582" s="44"/>
      <c r="HQ582" s="44"/>
      <c r="HR582" s="44"/>
      <c r="HS582" s="44"/>
      <c r="HT582" s="44"/>
      <c r="HU582" s="44"/>
      <c r="HV582" s="44"/>
      <c r="HW582" s="44"/>
      <c r="HX582" s="44"/>
      <c r="HY582" s="44"/>
      <c r="HZ582" s="44"/>
      <c r="IA582" s="44"/>
      <c r="IB582" s="44"/>
      <c r="IC582" s="44"/>
      <c r="ID582" s="44"/>
      <c r="IE582" s="44"/>
      <c r="IF582" s="44"/>
      <c r="IG582" s="44"/>
      <c r="IH582" s="44"/>
      <c r="II582" s="44"/>
      <c r="IJ582" s="44"/>
      <c r="IK582" s="44"/>
      <c r="IL582" s="44"/>
      <c r="IM582" s="44"/>
      <c r="IN582" s="44"/>
      <c r="IO582" s="44"/>
      <c r="IP582" s="44"/>
      <c r="IQ582" s="44"/>
      <c r="IR582" s="44"/>
      <c r="IS582" s="44"/>
      <c r="IT582" s="44"/>
      <c r="IU582" s="44"/>
      <c r="IV582" s="44"/>
      <c r="RS582" s="353"/>
    </row>
    <row r="583" spans="1:487" s="74" customFormat="1" ht="15">
      <c r="A583" s="325" t="s">
        <v>919</v>
      </c>
      <c r="B583" s="450"/>
      <c r="C583" s="351"/>
      <c r="D583" s="74" t="s">
        <v>130</v>
      </c>
      <c r="E583" s="44"/>
      <c r="F583" s="437">
        <f t="shared" si="7"/>
        <v>3</v>
      </c>
      <c r="G583" s="478"/>
      <c r="H583" s="541"/>
      <c r="I583" s="138"/>
      <c r="J583" s="420">
        <v>3</v>
      </c>
      <c r="K583" s="138"/>
      <c r="L583" s="450"/>
      <c r="M583" s="458"/>
      <c r="N583" s="44"/>
      <c r="R583" s="352"/>
      <c r="T583" s="44"/>
      <c r="U583" s="44"/>
      <c r="V583" s="44"/>
      <c r="AA583" s="352"/>
      <c r="AC583" s="44"/>
      <c r="AD583" s="44"/>
      <c r="AE583" s="44"/>
      <c r="AJ583" s="352"/>
      <c r="AL583" s="44"/>
      <c r="AM583" s="44"/>
      <c r="AN583" s="44"/>
      <c r="AS583" s="352"/>
      <c r="AU583" s="44"/>
      <c r="AV583" s="44"/>
      <c r="AW583" s="44"/>
      <c r="BB583" s="352"/>
      <c r="BD583" s="44"/>
      <c r="BE583" s="44"/>
      <c r="BF583" s="44"/>
      <c r="BK583" s="352"/>
      <c r="BM583" s="44"/>
      <c r="BN583" s="44"/>
      <c r="BO583" s="44"/>
      <c r="BT583" s="352"/>
      <c r="BV583" s="44"/>
      <c r="BW583" s="44"/>
      <c r="BX583" s="44"/>
      <c r="CC583" s="352"/>
      <c r="CE583" s="44"/>
      <c r="CF583" s="44"/>
      <c r="CG583" s="44"/>
      <c r="CL583" s="352"/>
      <c r="CN583" s="44"/>
      <c r="CO583" s="44"/>
      <c r="CP583" s="44"/>
      <c r="CU583" s="352"/>
      <c r="CW583" s="44"/>
      <c r="CX583" s="44"/>
      <c r="CY583" s="44"/>
      <c r="DD583" s="352"/>
      <c r="DF583" s="44"/>
      <c r="DG583" s="44"/>
      <c r="DH583" s="44"/>
      <c r="DM583" s="352"/>
      <c r="DO583" s="44"/>
      <c r="DP583" s="44"/>
      <c r="DQ583" s="44"/>
      <c r="DV583" s="352"/>
      <c r="DX583" s="44"/>
      <c r="DY583" s="44"/>
      <c r="DZ583" s="44"/>
      <c r="EE583" s="352"/>
      <c r="EG583" s="44"/>
      <c r="EH583" s="44"/>
      <c r="EI583" s="44"/>
      <c r="EN583" s="352"/>
      <c r="EP583" s="44"/>
      <c r="EQ583" s="44"/>
      <c r="ER583" s="44"/>
      <c r="EW583" s="352"/>
      <c r="EY583" s="44"/>
      <c r="EZ583" s="44"/>
      <c r="FA583" s="44"/>
      <c r="FF583" s="352"/>
      <c r="FH583" s="44"/>
      <c r="FI583" s="44"/>
      <c r="FJ583" s="44"/>
      <c r="FO583" s="352"/>
      <c r="FQ583" s="44"/>
      <c r="FR583" s="44"/>
      <c r="FS583" s="44"/>
      <c r="FX583" s="352"/>
      <c r="FZ583" s="44"/>
      <c r="GA583" s="44"/>
      <c r="GB583" s="44"/>
      <c r="GG583" s="352"/>
      <c r="GI583" s="44"/>
      <c r="GJ583" s="44"/>
      <c r="GK583" s="44"/>
      <c r="GP583" s="352"/>
      <c r="GR583" s="44"/>
      <c r="GS583" s="44"/>
      <c r="GT583" s="44"/>
      <c r="GY583" s="352"/>
      <c r="HA583" s="44"/>
      <c r="HB583" s="44"/>
      <c r="HC583" s="44"/>
      <c r="HH583" s="352"/>
      <c r="HJ583" s="44"/>
      <c r="HK583" s="44"/>
      <c r="HL583" s="44"/>
      <c r="HQ583" s="44"/>
      <c r="HR583" s="44"/>
      <c r="HS583" s="44"/>
      <c r="HT583" s="44"/>
      <c r="HU583" s="44"/>
      <c r="HV583" s="44"/>
      <c r="HW583" s="44"/>
      <c r="HX583" s="44"/>
      <c r="HY583" s="44"/>
      <c r="HZ583" s="44"/>
      <c r="IA583" s="44"/>
      <c r="IB583" s="44"/>
      <c r="IC583" s="44"/>
      <c r="ID583" s="44"/>
      <c r="IE583" s="44"/>
      <c r="IF583" s="44"/>
      <c r="IG583" s="44"/>
      <c r="IH583" s="44"/>
      <c r="II583" s="44"/>
      <c r="IJ583" s="44"/>
      <c r="IK583" s="44"/>
      <c r="IL583" s="44"/>
      <c r="IM583" s="44"/>
      <c r="IN583" s="44"/>
      <c r="IO583" s="44"/>
      <c r="IP583" s="44"/>
      <c r="IQ583" s="44"/>
      <c r="IR583" s="44"/>
      <c r="IS583" s="44"/>
      <c r="IT583" s="44"/>
      <c r="IU583" s="44"/>
      <c r="IV583" s="44"/>
      <c r="RS583" s="353"/>
    </row>
    <row r="584" spans="1:487" s="74" customFormat="1" ht="15">
      <c r="A584" s="325" t="s">
        <v>804</v>
      </c>
      <c r="B584" s="450"/>
      <c r="C584" s="351"/>
      <c r="D584" s="74" t="s">
        <v>130</v>
      </c>
      <c r="E584" s="44"/>
      <c r="F584" s="437">
        <f t="shared" si="7"/>
        <v>0</v>
      </c>
      <c r="G584" s="541"/>
      <c r="H584" s="541"/>
      <c r="I584" s="138"/>
      <c r="J584" s="420"/>
      <c r="K584" s="138"/>
      <c r="L584" s="458"/>
      <c r="M584" s="458"/>
      <c r="N584" s="44"/>
      <c r="R584" s="352"/>
      <c r="T584" s="44"/>
      <c r="U584" s="44"/>
      <c r="V584" s="44"/>
      <c r="AA584" s="352"/>
      <c r="AC584" s="44"/>
      <c r="AD584" s="44"/>
      <c r="AE584" s="44"/>
      <c r="AJ584" s="352"/>
      <c r="AL584" s="44"/>
      <c r="AM584" s="44"/>
      <c r="AN584" s="44"/>
      <c r="AS584" s="352"/>
      <c r="AU584" s="44"/>
      <c r="AV584" s="44"/>
      <c r="AW584" s="44"/>
      <c r="BB584" s="352"/>
      <c r="BD584" s="44"/>
      <c r="BE584" s="44"/>
      <c r="BF584" s="44"/>
      <c r="BK584" s="352"/>
      <c r="BM584" s="44"/>
      <c r="BN584" s="44"/>
      <c r="BO584" s="44"/>
      <c r="BT584" s="352"/>
      <c r="BV584" s="44"/>
      <c r="BW584" s="44"/>
      <c r="BX584" s="44"/>
      <c r="CC584" s="352"/>
      <c r="CE584" s="44"/>
      <c r="CF584" s="44"/>
      <c r="CG584" s="44"/>
      <c r="CL584" s="352"/>
      <c r="CN584" s="44"/>
      <c r="CO584" s="44"/>
      <c r="CP584" s="44"/>
      <c r="CU584" s="352"/>
      <c r="CW584" s="44"/>
      <c r="CX584" s="44"/>
      <c r="CY584" s="44"/>
      <c r="DD584" s="352"/>
      <c r="DF584" s="44"/>
      <c r="DG584" s="44"/>
      <c r="DH584" s="44"/>
      <c r="DM584" s="352"/>
      <c r="DO584" s="44"/>
      <c r="DP584" s="44"/>
      <c r="DQ584" s="44"/>
      <c r="DV584" s="352"/>
      <c r="DX584" s="44"/>
      <c r="DY584" s="44"/>
      <c r="DZ584" s="44"/>
      <c r="EE584" s="352"/>
      <c r="EG584" s="44"/>
      <c r="EH584" s="44"/>
      <c r="EI584" s="44"/>
      <c r="EN584" s="352"/>
      <c r="EP584" s="44"/>
      <c r="EQ584" s="44"/>
      <c r="ER584" s="44"/>
      <c r="EW584" s="352"/>
      <c r="EY584" s="44"/>
      <c r="EZ584" s="44"/>
      <c r="FA584" s="44"/>
      <c r="FF584" s="352"/>
      <c r="FH584" s="44"/>
      <c r="FI584" s="44"/>
      <c r="FJ584" s="44"/>
      <c r="FO584" s="352"/>
      <c r="FQ584" s="44"/>
      <c r="FR584" s="44"/>
      <c r="FS584" s="44"/>
      <c r="FX584" s="352"/>
      <c r="FZ584" s="44"/>
      <c r="GA584" s="44"/>
      <c r="GB584" s="44"/>
      <c r="GG584" s="352"/>
      <c r="GI584" s="44"/>
      <c r="GJ584" s="44"/>
      <c r="GK584" s="44"/>
      <c r="GP584" s="352"/>
      <c r="GR584" s="44"/>
      <c r="GS584" s="44"/>
      <c r="GT584" s="44"/>
      <c r="GY584" s="352"/>
      <c r="HA584" s="44"/>
      <c r="HB584" s="44"/>
      <c r="HC584" s="44"/>
      <c r="HH584" s="352"/>
      <c r="HJ584" s="44"/>
      <c r="HK584" s="44"/>
      <c r="HL584" s="44"/>
      <c r="HQ584" s="44"/>
      <c r="HR584" s="44"/>
      <c r="HS584" s="44"/>
      <c r="HT584" s="44"/>
      <c r="HU584" s="44"/>
      <c r="HV584" s="44"/>
      <c r="HW584" s="44"/>
      <c r="HX584" s="44"/>
      <c r="HY584" s="44"/>
      <c r="HZ584" s="44"/>
      <c r="IA584" s="44"/>
      <c r="IB584" s="44"/>
      <c r="IC584" s="44"/>
      <c r="ID584" s="44"/>
      <c r="IE584" s="44"/>
      <c r="IF584" s="44"/>
      <c r="IG584" s="44"/>
      <c r="IH584" s="44"/>
      <c r="II584" s="44"/>
      <c r="IJ584" s="44"/>
      <c r="IK584" s="44"/>
      <c r="IL584" s="44"/>
      <c r="IM584" s="44"/>
      <c r="IN584" s="44"/>
      <c r="IO584" s="44"/>
      <c r="IP584" s="44"/>
      <c r="IQ584" s="44"/>
      <c r="IR584" s="44"/>
      <c r="IS584" s="44"/>
      <c r="IT584" s="44"/>
      <c r="IU584" s="44"/>
      <c r="IV584" s="44"/>
      <c r="RS584" s="353"/>
    </row>
    <row r="585" spans="1:487" s="74" customFormat="1" ht="15">
      <c r="A585" s="325" t="s">
        <v>1282</v>
      </c>
      <c r="B585" s="450"/>
      <c r="C585" s="351"/>
      <c r="D585" s="74" t="s">
        <v>130</v>
      </c>
      <c r="E585" s="44"/>
      <c r="F585" s="437">
        <f t="shared" si="7"/>
        <v>0</v>
      </c>
      <c r="G585" s="541"/>
      <c r="H585" s="541"/>
      <c r="I585" s="138"/>
      <c r="J585" s="420"/>
      <c r="K585" s="138"/>
      <c r="L585" s="458"/>
      <c r="N585" s="44"/>
      <c r="R585" s="352"/>
      <c r="T585" s="44"/>
      <c r="U585" s="44"/>
      <c r="V585" s="44"/>
      <c r="AA585" s="352"/>
      <c r="AC585" s="44"/>
      <c r="AD585" s="44"/>
      <c r="AE585" s="44"/>
      <c r="AJ585" s="352"/>
      <c r="AL585" s="44"/>
      <c r="AM585" s="44"/>
      <c r="AN585" s="44"/>
      <c r="AS585" s="352"/>
      <c r="AU585" s="44"/>
      <c r="AV585" s="44"/>
      <c r="AW585" s="44"/>
      <c r="BB585" s="352"/>
      <c r="BD585" s="44"/>
      <c r="BE585" s="44"/>
      <c r="BF585" s="44"/>
      <c r="BK585" s="352"/>
      <c r="BM585" s="44"/>
      <c r="BN585" s="44"/>
      <c r="BO585" s="44"/>
      <c r="BT585" s="352"/>
      <c r="BV585" s="44"/>
      <c r="BW585" s="44"/>
      <c r="BX585" s="44"/>
      <c r="CC585" s="352"/>
      <c r="CE585" s="44"/>
      <c r="CF585" s="44"/>
      <c r="CG585" s="44"/>
      <c r="CL585" s="352"/>
      <c r="CN585" s="44"/>
      <c r="CO585" s="44"/>
      <c r="CP585" s="44"/>
      <c r="CU585" s="352"/>
      <c r="CW585" s="44"/>
      <c r="CX585" s="44"/>
      <c r="CY585" s="44"/>
      <c r="DD585" s="352"/>
      <c r="DF585" s="44"/>
      <c r="DG585" s="44"/>
      <c r="DH585" s="44"/>
      <c r="DM585" s="352"/>
      <c r="DO585" s="44"/>
      <c r="DP585" s="44"/>
      <c r="DQ585" s="44"/>
      <c r="DV585" s="352"/>
      <c r="DX585" s="44"/>
      <c r="DY585" s="44"/>
      <c r="DZ585" s="44"/>
      <c r="EE585" s="352"/>
      <c r="EG585" s="44"/>
      <c r="EH585" s="44"/>
      <c r="EI585" s="44"/>
      <c r="EN585" s="352"/>
      <c r="EP585" s="44"/>
      <c r="EQ585" s="44"/>
      <c r="ER585" s="44"/>
      <c r="EW585" s="352"/>
      <c r="EY585" s="44"/>
      <c r="EZ585" s="44"/>
      <c r="FA585" s="44"/>
      <c r="FF585" s="352"/>
      <c r="FH585" s="44"/>
      <c r="FI585" s="44"/>
      <c r="FJ585" s="44"/>
      <c r="FO585" s="352"/>
      <c r="FQ585" s="44"/>
      <c r="FR585" s="44"/>
      <c r="FS585" s="44"/>
      <c r="FX585" s="352"/>
      <c r="FZ585" s="44"/>
      <c r="GA585" s="44"/>
      <c r="GB585" s="44"/>
      <c r="GG585" s="352"/>
      <c r="GI585" s="44"/>
      <c r="GJ585" s="44"/>
      <c r="GK585" s="44"/>
      <c r="GP585" s="352"/>
      <c r="GR585" s="44"/>
      <c r="GS585" s="44"/>
      <c r="GT585" s="44"/>
      <c r="GY585" s="352"/>
      <c r="HA585" s="44"/>
      <c r="HB585" s="44"/>
      <c r="HC585" s="44"/>
      <c r="HH585" s="352"/>
      <c r="HJ585" s="44"/>
      <c r="HK585" s="44"/>
      <c r="HL585" s="44"/>
      <c r="HQ585" s="44"/>
      <c r="HR585" s="44"/>
      <c r="HS585" s="44"/>
      <c r="HT585" s="44"/>
      <c r="HU585" s="44"/>
      <c r="HV585" s="44"/>
      <c r="HW585" s="44"/>
      <c r="HX585" s="44"/>
      <c r="HY585" s="44"/>
      <c r="HZ585" s="44"/>
      <c r="IA585" s="44"/>
      <c r="IB585" s="44"/>
      <c r="IC585" s="44"/>
      <c r="ID585" s="44"/>
      <c r="IE585" s="44"/>
      <c r="IF585" s="44"/>
      <c r="IG585" s="44"/>
      <c r="IH585" s="44"/>
      <c r="II585" s="44"/>
      <c r="IJ585" s="44"/>
      <c r="IK585" s="44"/>
      <c r="IL585" s="44"/>
      <c r="IM585" s="44"/>
      <c r="IN585" s="44"/>
      <c r="IO585" s="44"/>
      <c r="IP585" s="44"/>
      <c r="IQ585" s="44"/>
      <c r="IR585" s="44"/>
      <c r="IS585" s="44"/>
      <c r="IT585" s="44"/>
      <c r="IU585" s="44"/>
      <c r="IV585" s="44"/>
      <c r="RS585" s="353"/>
    </row>
    <row r="586" spans="1:487" s="74" customFormat="1" ht="15">
      <c r="A586" s="325" t="s">
        <v>586</v>
      </c>
      <c r="B586" s="450"/>
      <c r="C586" s="351"/>
      <c r="D586" s="74" t="s">
        <v>130</v>
      </c>
      <c r="E586" s="44"/>
      <c r="F586" s="437">
        <f t="shared" si="7"/>
        <v>42</v>
      </c>
      <c r="G586" s="478">
        <v>26</v>
      </c>
      <c r="H586" s="541"/>
      <c r="I586" s="138">
        <v>13</v>
      </c>
      <c r="J586" s="420">
        <v>3</v>
      </c>
      <c r="K586" s="138"/>
      <c r="L586" s="458"/>
      <c r="M586" s="458"/>
      <c r="N586" s="44"/>
      <c r="R586" s="352"/>
      <c r="T586" s="44"/>
      <c r="U586" s="44"/>
      <c r="V586" s="44"/>
      <c r="AA586" s="352"/>
      <c r="AC586" s="44"/>
      <c r="AD586" s="44"/>
      <c r="AE586" s="44"/>
      <c r="AJ586" s="352"/>
      <c r="AL586" s="44"/>
      <c r="AM586" s="44"/>
      <c r="AN586" s="44"/>
      <c r="AS586" s="352"/>
      <c r="AU586" s="44"/>
      <c r="AV586" s="44"/>
      <c r="AW586" s="44"/>
      <c r="BB586" s="352"/>
      <c r="BD586" s="44"/>
      <c r="BE586" s="44"/>
      <c r="BF586" s="44"/>
      <c r="BK586" s="352"/>
      <c r="BM586" s="44"/>
      <c r="BN586" s="44"/>
      <c r="BO586" s="44"/>
      <c r="BT586" s="352"/>
      <c r="BV586" s="44"/>
      <c r="BW586" s="44"/>
      <c r="BX586" s="44"/>
      <c r="CC586" s="352"/>
      <c r="CE586" s="44"/>
      <c r="CF586" s="44"/>
      <c r="CG586" s="44"/>
      <c r="CL586" s="352"/>
      <c r="CN586" s="44"/>
      <c r="CO586" s="44"/>
      <c r="CP586" s="44"/>
      <c r="CU586" s="352"/>
      <c r="CW586" s="44"/>
      <c r="CX586" s="44"/>
      <c r="CY586" s="44"/>
      <c r="DD586" s="352"/>
      <c r="DF586" s="44"/>
      <c r="DG586" s="44"/>
      <c r="DH586" s="44"/>
      <c r="DM586" s="352"/>
      <c r="DO586" s="44"/>
      <c r="DP586" s="44"/>
      <c r="DQ586" s="44"/>
      <c r="DV586" s="352"/>
      <c r="DX586" s="44"/>
      <c r="DY586" s="44"/>
      <c r="DZ586" s="44"/>
      <c r="EE586" s="352"/>
      <c r="EG586" s="44"/>
      <c r="EH586" s="44"/>
      <c r="EI586" s="44"/>
      <c r="EN586" s="352"/>
      <c r="EP586" s="44"/>
      <c r="EQ586" s="44"/>
      <c r="ER586" s="44"/>
      <c r="EW586" s="352"/>
      <c r="EY586" s="44"/>
      <c r="EZ586" s="44"/>
      <c r="FA586" s="44"/>
      <c r="FF586" s="352"/>
      <c r="FH586" s="44"/>
      <c r="FI586" s="44"/>
      <c r="FJ586" s="44"/>
      <c r="FO586" s="352"/>
      <c r="FQ586" s="44"/>
      <c r="FR586" s="44"/>
      <c r="FS586" s="44"/>
      <c r="FX586" s="352"/>
      <c r="FZ586" s="44"/>
      <c r="GA586" s="44"/>
      <c r="GB586" s="44"/>
      <c r="GG586" s="352"/>
      <c r="GI586" s="44"/>
      <c r="GJ586" s="44"/>
      <c r="GK586" s="44"/>
      <c r="GP586" s="352"/>
      <c r="GR586" s="44"/>
      <c r="GS586" s="44"/>
      <c r="GT586" s="44"/>
      <c r="GY586" s="352"/>
      <c r="HA586" s="44"/>
      <c r="HB586" s="44"/>
      <c r="HC586" s="44"/>
      <c r="HH586" s="352"/>
      <c r="HJ586" s="44"/>
      <c r="HK586" s="44"/>
      <c r="HL586" s="44"/>
      <c r="HQ586" s="44"/>
      <c r="HR586" s="44"/>
      <c r="HS586" s="44"/>
      <c r="HT586" s="44"/>
      <c r="HU586" s="44"/>
      <c r="HV586" s="44"/>
      <c r="HW586" s="44"/>
      <c r="HX586" s="44"/>
      <c r="HY586" s="44"/>
      <c r="HZ586" s="44"/>
      <c r="IA586" s="44"/>
      <c r="IB586" s="44"/>
      <c r="IC586" s="44"/>
      <c r="ID586" s="44"/>
      <c r="IE586" s="44"/>
      <c r="IF586" s="44"/>
      <c r="IG586" s="44"/>
      <c r="IH586" s="44"/>
      <c r="II586" s="44"/>
      <c r="IJ586" s="44"/>
      <c r="IK586" s="44"/>
      <c r="IL586" s="44"/>
      <c r="IM586" s="44"/>
      <c r="IN586" s="44"/>
      <c r="IO586" s="44"/>
      <c r="IP586" s="44"/>
      <c r="IQ586" s="44"/>
      <c r="IR586" s="44"/>
      <c r="IS586" s="44"/>
      <c r="IT586" s="44"/>
      <c r="IU586" s="44"/>
      <c r="IV586" s="44"/>
      <c r="RS586" s="353"/>
    </row>
    <row r="587" spans="1:487" s="74" customFormat="1" ht="15">
      <c r="A587" s="325" t="s">
        <v>1986</v>
      </c>
      <c r="B587" s="450"/>
      <c r="C587" s="351"/>
      <c r="D587" s="74" t="s">
        <v>130</v>
      </c>
      <c r="E587" s="44"/>
      <c r="F587" s="437">
        <f t="shared" si="7"/>
        <v>34</v>
      </c>
      <c r="G587" s="541"/>
      <c r="H587" s="541">
        <v>22</v>
      </c>
      <c r="I587" s="138">
        <v>12</v>
      </c>
      <c r="J587" s="420"/>
      <c r="K587" s="138"/>
      <c r="L587" s="458"/>
      <c r="N587" s="44"/>
      <c r="R587" s="352"/>
      <c r="T587" s="44"/>
      <c r="U587" s="44"/>
      <c r="V587" s="44"/>
      <c r="AA587" s="352"/>
      <c r="AC587" s="44"/>
      <c r="AD587" s="44"/>
      <c r="AE587" s="44"/>
      <c r="AJ587" s="352"/>
      <c r="AL587" s="44"/>
      <c r="AM587" s="44"/>
      <c r="AN587" s="44"/>
      <c r="AS587" s="352"/>
      <c r="AU587" s="44"/>
      <c r="AV587" s="44"/>
      <c r="AW587" s="44"/>
      <c r="BB587" s="352"/>
      <c r="BD587" s="44"/>
      <c r="BE587" s="44"/>
      <c r="BF587" s="44"/>
      <c r="BK587" s="352"/>
      <c r="BM587" s="44"/>
      <c r="BN587" s="44"/>
      <c r="BO587" s="44"/>
      <c r="BT587" s="352"/>
      <c r="BV587" s="44"/>
      <c r="BW587" s="44"/>
      <c r="BX587" s="44"/>
      <c r="CC587" s="352"/>
      <c r="CE587" s="44"/>
      <c r="CF587" s="44"/>
      <c r="CG587" s="44"/>
      <c r="CL587" s="352"/>
      <c r="CN587" s="44"/>
      <c r="CO587" s="44"/>
      <c r="CP587" s="44"/>
      <c r="CU587" s="352"/>
      <c r="CW587" s="44"/>
      <c r="CX587" s="44"/>
      <c r="CY587" s="44"/>
      <c r="DD587" s="352"/>
      <c r="DF587" s="44"/>
      <c r="DG587" s="44"/>
      <c r="DH587" s="44"/>
      <c r="DM587" s="352"/>
      <c r="DO587" s="44"/>
      <c r="DP587" s="44"/>
      <c r="DQ587" s="44"/>
      <c r="DV587" s="352"/>
      <c r="DX587" s="44"/>
      <c r="DY587" s="44"/>
      <c r="DZ587" s="44"/>
      <c r="EE587" s="352"/>
      <c r="EG587" s="44"/>
      <c r="EH587" s="44"/>
      <c r="EI587" s="44"/>
      <c r="EN587" s="352"/>
      <c r="EP587" s="44"/>
      <c r="EQ587" s="44"/>
      <c r="ER587" s="44"/>
      <c r="EW587" s="352"/>
      <c r="EY587" s="44"/>
      <c r="EZ587" s="44"/>
      <c r="FA587" s="44"/>
      <c r="FF587" s="352"/>
      <c r="FH587" s="44"/>
      <c r="FI587" s="44"/>
      <c r="FJ587" s="44"/>
      <c r="FO587" s="352"/>
      <c r="FQ587" s="44"/>
      <c r="FR587" s="44"/>
      <c r="FS587" s="44"/>
      <c r="FX587" s="352"/>
      <c r="FZ587" s="44"/>
      <c r="GA587" s="44"/>
      <c r="GB587" s="44"/>
      <c r="GG587" s="352"/>
      <c r="GI587" s="44"/>
      <c r="GJ587" s="44"/>
      <c r="GK587" s="44"/>
      <c r="GP587" s="352"/>
      <c r="GR587" s="44"/>
      <c r="GS587" s="44"/>
      <c r="GT587" s="44"/>
      <c r="GY587" s="352"/>
      <c r="HA587" s="44"/>
      <c r="HB587" s="44"/>
      <c r="HC587" s="44"/>
      <c r="HH587" s="352"/>
      <c r="HJ587" s="44"/>
      <c r="HK587" s="44"/>
      <c r="HL587" s="44"/>
      <c r="HQ587" s="44"/>
      <c r="HR587" s="44"/>
      <c r="HS587" s="44"/>
      <c r="HT587" s="44"/>
      <c r="HU587" s="44"/>
      <c r="HV587" s="44"/>
      <c r="HW587" s="44"/>
      <c r="HX587" s="44"/>
      <c r="HY587" s="44"/>
      <c r="HZ587" s="44"/>
      <c r="IA587" s="44"/>
      <c r="IB587" s="44"/>
      <c r="IC587" s="44"/>
      <c r="ID587" s="44"/>
      <c r="IE587" s="44"/>
      <c r="IF587" s="44"/>
      <c r="IG587" s="44"/>
      <c r="IH587" s="44"/>
      <c r="II587" s="44"/>
      <c r="IJ587" s="44"/>
      <c r="IK587" s="44"/>
      <c r="IL587" s="44"/>
      <c r="IM587" s="44"/>
      <c r="IN587" s="44"/>
      <c r="IO587" s="44"/>
      <c r="IP587" s="44"/>
      <c r="IQ587" s="44"/>
      <c r="IR587" s="44"/>
      <c r="IS587" s="44"/>
      <c r="IT587" s="44"/>
      <c r="IU587" s="44"/>
      <c r="IV587" s="44"/>
      <c r="RS587" s="353"/>
    </row>
    <row r="588" spans="1:487" s="74" customFormat="1" ht="15">
      <c r="A588" s="325" t="s">
        <v>1261</v>
      </c>
      <c r="B588" s="450"/>
      <c r="C588" s="351"/>
      <c r="D588" s="74" t="s">
        <v>130</v>
      </c>
      <c r="E588" s="44"/>
      <c r="F588" s="437">
        <f t="shared" si="7"/>
        <v>20</v>
      </c>
      <c r="G588" s="541">
        <v>2</v>
      </c>
      <c r="H588" s="541">
        <v>4</v>
      </c>
      <c r="I588" s="138"/>
      <c r="J588" s="420">
        <v>14</v>
      </c>
      <c r="K588" s="138"/>
      <c r="L588" s="450"/>
      <c r="M588" s="458"/>
      <c r="N588" s="44"/>
      <c r="R588" s="352"/>
      <c r="T588" s="44"/>
      <c r="U588" s="44"/>
      <c r="V588" s="44"/>
      <c r="AA588" s="352"/>
      <c r="AC588" s="44"/>
      <c r="AD588" s="44"/>
      <c r="AE588" s="44"/>
      <c r="AJ588" s="352"/>
      <c r="AL588" s="44"/>
      <c r="AM588" s="44"/>
      <c r="AN588" s="44"/>
      <c r="AS588" s="352"/>
      <c r="AU588" s="44"/>
      <c r="AV588" s="44"/>
      <c r="AW588" s="44"/>
      <c r="BB588" s="352"/>
      <c r="BD588" s="44"/>
      <c r="BE588" s="44"/>
      <c r="BF588" s="44"/>
      <c r="BK588" s="352"/>
      <c r="BM588" s="44"/>
      <c r="BN588" s="44"/>
      <c r="BO588" s="44"/>
      <c r="BT588" s="352"/>
      <c r="BV588" s="44"/>
      <c r="BW588" s="44"/>
      <c r="BX588" s="44"/>
      <c r="CC588" s="352"/>
      <c r="CE588" s="44"/>
      <c r="CF588" s="44"/>
      <c r="CG588" s="44"/>
      <c r="CL588" s="352"/>
      <c r="CN588" s="44"/>
      <c r="CO588" s="44"/>
      <c r="CP588" s="44"/>
      <c r="CU588" s="352"/>
      <c r="CW588" s="44"/>
      <c r="CX588" s="44"/>
      <c r="CY588" s="44"/>
      <c r="DD588" s="352"/>
      <c r="DF588" s="44"/>
      <c r="DG588" s="44"/>
      <c r="DH588" s="44"/>
      <c r="DM588" s="352"/>
      <c r="DO588" s="44"/>
      <c r="DP588" s="44"/>
      <c r="DQ588" s="44"/>
      <c r="DV588" s="352"/>
      <c r="DX588" s="44"/>
      <c r="DY588" s="44"/>
      <c r="DZ588" s="44"/>
      <c r="EE588" s="352"/>
      <c r="EG588" s="44"/>
      <c r="EH588" s="44"/>
      <c r="EI588" s="44"/>
      <c r="EN588" s="352"/>
      <c r="EP588" s="44"/>
      <c r="EQ588" s="44"/>
      <c r="ER588" s="44"/>
      <c r="EW588" s="352"/>
      <c r="EY588" s="44"/>
      <c r="EZ588" s="44"/>
      <c r="FA588" s="44"/>
      <c r="FF588" s="352"/>
      <c r="FH588" s="44"/>
      <c r="FI588" s="44"/>
      <c r="FJ588" s="44"/>
      <c r="FO588" s="352"/>
      <c r="FQ588" s="44"/>
      <c r="FR588" s="44"/>
      <c r="FS588" s="44"/>
      <c r="FX588" s="352"/>
      <c r="FZ588" s="44"/>
      <c r="GA588" s="44"/>
      <c r="GB588" s="44"/>
      <c r="GG588" s="352"/>
      <c r="GI588" s="44"/>
      <c r="GJ588" s="44"/>
      <c r="GK588" s="44"/>
      <c r="GP588" s="352"/>
      <c r="GR588" s="44"/>
      <c r="GS588" s="44"/>
      <c r="GT588" s="44"/>
      <c r="GY588" s="352"/>
      <c r="HA588" s="44"/>
      <c r="HB588" s="44"/>
      <c r="HC588" s="44"/>
      <c r="HH588" s="352"/>
      <c r="HJ588" s="44"/>
      <c r="HK588" s="44"/>
      <c r="HL588" s="44"/>
      <c r="HQ588" s="44"/>
      <c r="HR588" s="44"/>
      <c r="HS588" s="44"/>
      <c r="HT588" s="44"/>
      <c r="HU588" s="44"/>
      <c r="HV588" s="44"/>
      <c r="HW588" s="44"/>
      <c r="HX588" s="44"/>
      <c r="HY588" s="44"/>
      <c r="HZ588" s="44"/>
      <c r="IA588" s="44"/>
      <c r="IB588" s="44"/>
      <c r="IC588" s="44"/>
      <c r="ID588" s="44"/>
      <c r="IE588" s="44"/>
      <c r="IF588" s="44"/>
      <c r="IG588" s="44"/>
      <c r="IH588" s="44"/>
      <c r="II588" s="44"/>
      <c r="IJ588" s="44"/>
      <c r="IK588" s="44"/>
      <c r="IL588" s="44"/>
      <c r="IM588" s="44"/>
      <c r="IN588" s="44"/>
      <c r="IO588" s="44"/>
      <c r="IP588" s="44"/>
      <c r="IQ588" s="44"/>
      <c r="IR588" s="44"/>
      <c r="IS588" s="44"/>
      <c r="IT588" s="44"/>
      <c r="IU588" s="44"/>
      <c r="IV588" s="44"/>
      <c r="RS588" s="353"/>
    </row>
    <row r="589" spans="1:487" s="74" customFormat="1" ht="15">
      <c r="A589" s="325" t="s">
        <v>731</v>
      </c>
      <c r="B589" s="450"/>
      <c r="C589" s="351"/>
      <c r="D589" s="74" t="s">
        <v>130</v>
      </c>
      <c r="E589" s="44"/>
      <c r="F589" s="437">
        <f t="shared" si="7"/>
        <v>0</v>
      </c>
      <c r="G589" s="541"/>
      <c r="H589" s="541"/>
      <c r="I589" s="138"/>
      <c r="J589" s="548"/>
      <c r="K589" s="138"/>
      <c r="L589" s="458"/>
      <c r="M589" s="458"/>
      <c r="N589" s="44"/>
      <c r="R589" s="352"/>
      <c r="T589" s="44"/>
      <c r="U589" s="44"/>
      <c r="V589" s="44"/>
      <c r="AA589" s="352"/>
      <c r="AC589" s="44"/>
      <c r="AD589" s="44"/>
      <c r="AE589" s="44"/>
      <c r="AJ589" s="352"/>
      <c r="AL589" s="44"/>
      <c r="AM589" s="44"/>
      <c r="AN589" s="44"/>
      <c r="AS589" s="352"/>
      <c r="AU589" s="44"/>
      <c r="AV589" s="44"/>
      <c r="AW589" s="44"/>
      <c r="BB589" s="352"/>
      <c r="BD589" s="44"/>
      <c r="BE589" s="44"/>
      <c r="BF589" s="44"/>
      <c r="BK589" s="352"/>
      <c r="BM589" s="44"/>
      <c r="BN589" s="44"/>
      <c r="BO589" s="44"/>
      <c r="BT589" s="352"/>
      <c r="BV589" s="44"/>
      <c r="BW589" s="44"/>
      <c r="BX589" s="44"/>
      <c r="CC589" s="352"/>
      <c r="CE589" s="44"/>
      <c r="CF589" s="44"/>
      <c r="CG589" s="44"/>
      <c r="CL589" s="352"/>
      <c r="CN589" s="44"/>
      <c r="CO589" s="44"/>
      <c r="CP589" s="44"/>
      <c r="CU589" s="352"/>
      <c r="CW589" s="44"/>
      <c r="CX589" s="44"/>
      <c r="CY589" s="44"/>
      <c r="DD589" s="352"/>
      <c r="DF589" s="44"/>
      <c r="DG589" s="44"/>
      <c r="DH589" s="44"/>
      <c r="DM589" s="352"/>
      <c r="DO589" s="44"/>
      <c r="DP589" s="44"/>
      <c r="DQ589" s="44"/>
      <c r="DV589" s="352"/>
      <c r="DX589" s="44"/>
      <c r="DY589" s="44"/>
      <c r="DZ589" s="44"/>
      <c r="EE589" s="352"/>
      <c r="EG589" s="44"/>
      <c r="EH589" s="44"/>
      <c r="EI589" s="44"/>
      <c r="EN589" s="352"/>
      <c r="EP589" s="44"/>
      <c r="EQ589" s="44"/>
      <c r="ER589" s="44"/>
      <c r="EW589" s="352"/>
      <c r="EY589" s="44"/>
      <c r="EZ589" s="44"/>
      <c r="FA589" s="44"/>
      <c r="FF589" s="352"/>
      <c r="FH589" s="44"/>
      <c r="FI589" s="44"/>
      <c r="FJ589" s="44"/>
      <c r="FO589" s="352"/>
      <c r="FQ589" s="44"/>
      <c r="FR589" s="44"/>
      <c r="FS589" s="44"/>
      <c r="FX589" s="352"/>
      <c r="FZ589" s="44"/>
      <c r="GA589" s="44"/>
      <c r="GB589" s="44"/>
      <c r="GG589" s="352"/>
      <c r="GI589" s="44"/>
      <c r="GJ589" s="44"/>
      <c r="GK589" s="44"/>
      <c r="GP589" s="352"/>
      <c r="GR589" s="44"/>
      <c r="GS589" s="44"/>
      <c r="GT589" s="44"/>
      <c r="GY589" s="352"/>
      <c r="HA589" s="44"/>
      <c r="HB589" s="44"/>
      <c r="HC589" s="44"/>
      <c r="HH589" s="352"/>
      <c r="HJ589" s="44"/>
      <c r="HK589" s="44"/>
      <c r="HL589" s="44"/>
      <c r="HQ589" s="44"/>
      <c r="HR589" s="44"/>
      <c r="HS589" s="44"/>
      <c r="HT589" s="44"/>
      <c r="HU589" s="44"/>
      <c r="HV589" s="44"/>
      <c r="HW589" s="44"/>
      <c r="HX589" s="44"/>
      <c r="HY589" s="44"/>
      <c r="HZ589" s="44"/>
      <c r="IA589" s="44"/>
      <c r="IB589" s="44"/>
      <c r="IC589" s="44"/>
      <c r="ID589" s="44"/>
      <c r="IE589" s="44"/>
      <c r="IF589" s="44"/>
      <c r="IG589" s="44"/>
      <c r="IH589" s="44"/>
      <c r="II589" s="44"/>
      <c r="IJ589" s="44"/>
      <c r="IK589" s="44"/>
      <c r="IL589" s="44"/>
      <c r="IM589" s="44"/>
      <c r="IN589" s="44"/>
      <c r="IO589" s="44"/>
      <c r="IP589" s="44"/>
      <c r="IQ589" s="44"/>
      <c r="IR589" s="44"/>
      <c r="IS589" s="44"/>
      <c r="IT589" s="44"/>
      <c r="IU589" s="44"/>
      <c r="IV589" s="44"/>
      <c r="RS589" s="353"/>
    </row>
    <row r="590" spans="1:487" s="74" customFormat="1" ht="15">
      <c r="A590" s="325" t="s">
        <v>606</v>
      </c>
      <c r="B590" s="351"/>
      <c r="C590" s="351"/>
      <c r="D590" s="74" t="s">
        <v>136</v>
      </c>
      <c r="E590" s="44"/>
      <c r="F590" s="437">
        <f t="shared" si="7"/>
        <v>32</v>
      </c>
      <c r="G590" s="478"/>
      <c r="H590" s="478">
        <v>1</v>
      </c>
      <c r="I590" s="138"/>
      <c r="J590" s="420">
        <v>31</v>
      </c>
      <c r="K590" s="138"/>
      <c r="L590" s="44"/>
      <c r="M590" s="44"/>
      <c r="N590" s="44"/>
      <c r="R590" s="352"/>
      <c r="T590" s="44"/>
      <c r="U590" s="44"/>
      <c r="V590" s="44"/>
      <c r="AA590" s="352"/>
      <c r="AC590" s="44"/>
      <c r="AD590" s="44"/>
      <c r="AE590" s="44"/>
      <c r="AJ590" s="352"/>
      <c r="AL590" s="44"/>
      <c r="AM590" s="44"/>
      <c r="AN590" s="44"/>
      <c r="AS590" s="352"/>
      <c r="AU590" s="44"/>
      <c r="AV590" s="44"/>
      <c r="AW590" s="44"/>
      <c r="BB590" s="352"/>
      <c r="BD590" s="44"/>
      <c r="BE590" s="44"/>
      <c r="BF590" s="44"/>
      <c r="BK590" s="352"/>
      <c r="BM590" s="44"/>
      <c r="BN590" s="44"/>
      <c r="BO590" s="44"/>
      <c r="BT590" s="352"/>
      <c r="BV590" s="44"/>
      <c r="BW590" s="44"/>
      <c r="BX590" s="44"/>
      <c r="CC590" s="352"/>
      <c r="CE590" s="44"/>
      <c r="CF590" s="44"/>
      <c r="CG590" s="44"/>
      <c r="CL590" s="352"/>
      <c r="CN590" s="44"/>
      <c r="CO590" s="44"/>
      <c r="CP590" s="44"/>
      <c r="CU590" s="352"/>
      <c r="CW590" s="44"/>
      <c r="CX590" s="44"/>
      <c r="CY590" s="44"/>
      <c r="DD590" s="352"/>
      <c r="DF590" s="44"/>
      <c r="DG590" s="44"/>
      <c r="DH590" s="44"/>
      <c r="DM590" s="352"/>
      <c r="DO590" s="44"/>
      <c r="DP590" s="44"/>
      <c r="DQ590" s="44"/>
      <c r="DV590" s="352"/>
      <c r="DX590" s="44"/>
      <c r="DY590" s="44"/>
      <c r="DZ590" s="44"/>
      <c r="EE590" s="352"/>
      <c r="EG590" s="44"/>
      <c r="EH590" s="44"/>
      <c r="EI590" s="44"/>
      <c r="EN590" s="352"/>
      <c r="EP590" s="44"/>
      <c r="EQ590" s="44"/>
      <c r="ER590" s="44"/>
      <c r="EW590" s="352"/>
      <c r="EY590" s="44"/>
      <c r="EZ590" s="44"/>
      <c r="FA590" s="44"/>
      <c r="FF590" s="352"/>
      <c r="FH590" s="44"/>
      <c r="FI590" s="44"/>
      <c r="FJ590" s="44"/>
      <c r="FO590" s="352"/>
      <c r="FQ590" s="44"/>
      <c r="FR590" s="44"/>
      <c r="FS590" s="44"/>
      <c r="FX590" s="352"/>
      <c r="FZ590" s="44"/>
      <c r="GA590" s="44"/>
      <c r="GB590" s="44"/>
      <c r="GG590" s="352"/>
      <c r="GI590" s="44"/>
      <c r="GJ590" s="44"/>
      <c r="GK590" s="44"/>
      <c r="GP590" s="352"/>
      <c r="GR590" s="44"/>
      <c r="GS590" s="44"/>
      <c r="GT590" s="44"/>
      <c r="GY590" s="352"/>
      <c r="HA590" s="44"/>
      <c r="HB590" s="44"/>
      <c r="HC590" s="44"/>
      <c r="HH590" s="352"/>
      <c r="HJ590" s="44"/>
      <c r="HK590" s="44"/>
      <c r="HL590" s="44"/>
      <c r="HQ590" s="44"/>
      <c r="HR590" s="44"/>
      <c r="HS590" s="44"/>
      <c r="HT590" s="44"/>
      <c r="HU590" s="44"/>
      <c r="HV590" s="44"/>
      <c r="HW590" s="44"/>
      <c r="HX590" s="44"/>
      <c r="HY590" s="44"/>
      <c r="HZ590" s="44"/>
      <c r="IA590" s="44"/>
      <c r="IB590" s="44"/>
      <c r="IC590" s="44"/>
      <c r="ID590" s="44"/>
      <c r="IE590" s="44"/>
      <c r="IF590" s="44"/>
      <c r="IG590" s="44"/>
      <c r="IH590" s="44"/>
      <c r="II590" s="44"/>
      <c r="IJ590" s="44"/>
      <c r="IK590" s="44"/>
      <c r="IL590" s="44"/>
      <c r="IM590" s="44"/>
      <c r="IN590" s="44"/>
      <c r="IO590" s="44"/>
      <c r="IP590" s="44"/>
      <c r="IQ590" s="44"/>
      <c r="IR590" s="44"/>
      <c r="IS590" s="44"/>
      <c r="IT590" s="44"/>
      <c r="IU590" s="44"/>
      <c r="IV590" s="44"/>
      <c r="RS590" s="353"/>
    </row>
    <row r="591" spans="1:487" s="74" customFormat="1" ht="15">
      <c r="A591" s="325" t="s">
        <v>2067</v>
      </c>
      <c r="B591" s="450"/>
      <c r="C591" s="351"/>
      <c r="D591" s="458" t="s">
        <v>130</v>
      </c>
      <c r="E591" s="44"/>
      <c r="F591" s="437">
        <f t="shared" si="7"/>
        <v>0</v>
      </c>
      <c r="G591" s="541"/>
      <c r="H591" s="138"/>
      <c r="I591" s="138"/>
      <c r="J591" s="420"/>
      <c r="K591" s="138"/>
      <c r="L591" s="450"/>
      <c r="M591" s="458"/>
      <c r="N591" s="44"/>
      <c r="R591" s="352"/>
      <c r="T591" s="44"/>
      <c r="U591" s="44"/>
      <c r="V591" s="44"/>
      <c r="AA591" s="352"/>
      <c r="AC591" s="44"/>
      <c r="AD591" s="44"/>
      <c r="AE591" s="44"/>
      <c r="AJ591" s="352"/>
      <c r="AL591" s="44"/>
      <c r="AM591" s="44"/>
      <c r="AN591" s="44"/>
      <c r="AS591" s="352"/>
      <c r="AU591" s="44"/>
      <c r="AV591" s="44"/>
      <c r="AW591" s="44"/>
      <c r="BB591" s="352"/>
      <c r="BD591" s="44"/>
      <c r="BE591" s="44"/>
      <c r="BF591" s="44"/>
      <c r="BK591" s="352"/>
      <c r="BM591" s="44"/>
      <c r="BN591" s="44"/>
      <c r="BO591" s="44"/>
      <c r="BT591" s="352"/>
      <c r="BV591" s="44"/>
      <c r="BW591" s="44"/>
      <c r="BX591" s="44"/>
      <c r="CC591" s="352"/>
      <c r="CE591" s="44"/>
      <c r="CF591" s="44"/>
      <c r="CG591" s="44"/>
      <c r="CL591" s="352"/>
      <c r="CN591" s="44"/>
      <c r="CO591" s="44"/>
      <c r="CP591" s="44"/>
      <c r="CU591" s="352"/>
      <c r="CW591" s="44"/>
      <c r="CX591" s="44"/>
      <c r="CY591" s="44"/>
      <c r="DD591" s="352"/>
      <c r="DF591" s="44"/>
      <c r="DG591" s="44"/>
      <c r="DH591" s="44"/>
      <c r="DM591" s="352"/>
      <c r="DO591" s="44"/>
      <c r="DP591" s="44"/>
      <c r="DQ591" s="44"/>
      <c r="DV591" s="352"/>
      <c r="DX591" s="44"/>
      <c r="DY591" s="44"/>
      <c r="DZ591" s="44"/>
      <c r="EE591" s="352"/>
      <c r="EG591" s="44"/>
      <c r="EH591" s="44"/>
      <c r="EI591" s="44"/>
      <c r="EN591" s="352"/>
      <c r="EP591" s="44"/>
      <c r="EQ591" s="44"/>
      <c r="ER591" s="44"/>
      <c r="EW591" s="352"/>
      <c r="EY591" s="44"/>
      <c r="EZ591" s="44"/>
      <c r="FA591" s="44"/>
      <c r="FF591" s="352"/>
      <c r="FH591" s="44"/>
      <c r="FI591" s="44"/>
      <c r="FJ591" s="44"/>
      <c r="FO591" s="352"/>
      <c r="FQ591" s="44"/>
      <c r="FR591" s="44"/>
      <c r="FS591" s="44"/>
      <c r="FX591" s="352"/>
      <c r="FZ591" s="44"/>
      <c r="GA591" s="44"/>
      <c r="GB591" s="44"/>
      <c r="GG591" s="352"/>
      <c r="GI591" s="44"/>
      <c r="GJ591" s="44"/>
      <c r="GK591" s="44"/>
      <c r="GP591" s="352"/>
      <c r="GR591" s="44"/>
      <c r="GS591" s="44"/>
      <c r="GT591" s="44"/>
      <c r="GY591" s="352"/>
      <c r="HA591" s="44"/>
      <c r="HB591" s="44"/>
      <c r="HC591" s="44"/>
      <c r="HH591" s="352"/>
      <c r="HJ591" s="44"/>
      <c r="HK591" s="44"/>
      <c r="HL591" s="44"/>
      <c r="HQ591" s="44"/>
      <c r="HR591" s="44"/>
      <c r="HS591" s="44"/>
      <c r="HT591" s="44"/>
      <c r="HU591" s="44"/>
      <c r="HV591" s="44"/>
      <c r="HW591" s="44"/>
      <c r="HX591" s="44"/>
      <c r="HY591" s="44"/>
      <c r="HZ591" s="44"/>
      <c r="IA591" s="44"/>
      <c r="IB591" s="44"/>
      <c r="IC591" s="44"/>
      <c r="ID591" s="44"/>
      <c r="IE591" s="44"/>
      <c r="IF591" s="44"/>
      <c r="IG591" s="44"/>
      <c r="IH591" s="44"/>
      <c r="II591" s="44"/>
      <c r="IJ591" s="44"/>
      <c r="IK591" s="44"/>
      <c r="IL591" s="44"/>
      <c r="IM591" s="44"/>
      <c r="IN591" s="44"/>
      <c r="IO591" s="44"/>
      <c r="IP591" s="44"/>
      <c r="IQ591" s="44"/>
      <c r="IR591" s="44"/>
      <c r="IS591" s="44"/>
      <c r="IT591" s="44"/>
      <c r="IU591" s="44"/>
      <c r="IV591" s="44"/>
      <c r="RS591" s="353"/>
    </row>
    <row r="592" spans="1:487" s="74" customFormat="1" ht="15">
      <c r="A592" s="325" t="s">
        <v>1983</v>
      </c>
      <c r="B592" s="450"/>
      <c r="C592" s="351"/>
      <c r="D592" s="74" t="s">
        <v>130</v>
      </c>
      <c r="E592" s="44"/>
      <c r="F592" s="437">
        <f t="shared" si="7"/>
        <v>0</v>
      </c>
      <c r="G592" s="541"/>
      <c r="H592" s="478"/>
      <c r="I592" s="138"/>
      <c r="J592" s="420"/>
      <c r="K592" s="138"/>
      <c r="L592" s="458"/>
      <c r="M592" s="458"/>
      <c r="N592" s="44"/>
      <c r="R592" s="352"/>
      <c r="T592" s="44"/>
      <c r="U592" s="44"/>
      <c r="V592" s="44"/>
      <c r="AA592" s="352"/>
      <c r="AC592" s="44"/>
      <c r="AD592" s="44"/>
      <c r="AE592" s="44"/>
      <c r="AJ592" s="352"/>
      <c r="AL592" s="44"/>
      <c r="AM592" s="44"/>
      <c r="AN592" s="44"/>
      <c r="AS592" s="352"/>
      <c r="AU592" s="44"/>
      <c r="AV592" s="44"/>
      <c r="AW592" s="44"/>
      <c r="BB592" s="352"/>
      <c r="BD592" s="44"/>
      <c r="BE592" s="44"/>
      <c r="BF592" s="44"/>
      <c r="BK592" s="352"/>
      <c r="BM592" s="44"/>
      <c r="BN592" s="44"/>
      <c r="BO592" s="44"/>
      <c r="BT592" s="352"/>
      <c r="BV592" s="44"/>
      <c r="BW592" s="44"/>
      <c r="BX592" s="44"/>
      <c r="CC592" s="352"/>
      <c r="CE592" s="44"/>
      <c r="CF592" s="44"/>
      <c r="CG592" s="44"/>
      <c r="CL592" s="352"/>
      <c r="CN592" s="44"/>
      <c r="CO592" s="44"/>
      <c r="CP592" s="44"/>
      <c r="CU592" s="352"/>
      <c r="CW592" s="44"/>
      <c r="CX592" s="44"/>
      <c r="CY592" s="44"/>
      <c r="DD592" s="352"/>
      <c r="DF592" s="44"/>
      <c r="DG592" s="44"/>
      <c r="DH592" s="44"/>
      <c r="DM592" s="352"/>
      <c r="DO592" s="44"/>
      <c r="DP592" s="44"/>
      <c r="DQ592" s="44"/>
      <c r="DV592" s="352"/>
      <c r="DX592" s="44"/>
      <c r="DY592" s="44"/>
      <c r="DZ592" s="44"/>
      <c r="EE592" s="352"/>
      <c r="EG592" s="44"/>
      <c r="EH592" s="44"/>
      <c r="EI592" s="44"/>
      <c r="EN592" s="352"/>
      <c r="EP592" s="44"/>
      <c r="EQ592" s="44"/>
      <c r="ER592" s="44"/>
      <c r="EW592" s="352"/>
      <c r="EY592" s="44"/>
      <c r="EZ592" s="44"/>
      <c r="FA592" s="44"/>
      <c r="FF592" s="352"/>
      <c r="FH592" s="44"/>
      <c r="FI592" s="44"/>
      <c r="FJ592" s="44"/>
      <c r="FO592" s="352"/>
      <c r="FQ592" s="44"/>
      <c r="FR592" s="44"/>
      <c r="FS592" s="44"/>
      <c r="FX592" s="352"/>
      <c r="FZ592" s="44"/>
      <c r="GA592" s="44"/>
      <c r="GB592" s="44"/>
      <c r="GG592" s="352"/>
      <c r="GI592" s="44"/>
      <c r="GJ592" s="44"/>
      <c r="GK592" s="44"/>
      <c r="GP592" s="352"/>
      <c r="GR592" s="44"/>
      <c r="GS592" s="44"/>
      <c r="GT592" s="44"/>
      <c r="GY592" s="352"/>
      <c r="HA592" s="44"/>
      <c r="HB592" s="44"/>
      <c r="HC592" s="44"/>
      <c r="HH592" s="352"/>
      <c r="HJ592" s="44"/>
      <c r="HK592" s="44"/>
      <c r="HL592" s="44"/>
      <c r="HQ592" s="44"/>
      <c r="HR592" s="44"/>
      <c r="HS592" s="44"/>
      <c r="HT592" s="44"/>
      <c r="HU592" s="44"/>
      <c r="HV592" s="44"/>
      <c r="HW592" s="44"/>
      <c r="HX592" s="44"/>
      <c r="HY592" s="44"/>
      <c r="HZ592" s="44"/>
      <c r="IA592" s="44"/>
      <c r="IB592" s="44"/>
      <c r="IC592" s="44"/>
      <c r="ID592" s="44"/>
      <c r="IE592" s="44"/>
      <c r="IF592" s="44"/>
      <c r="IG592" s="44"/>
      <c r="IH592" s="44"/>
      <c r="II592" s="44"/>
      <c r="IJ592" s="44"/>
      <c r="IK592" s="44"/>
      <c r="IL592" s="44"/>
      <c r="IM592" s="44"/>
      <c r="IN592" s="44"/>
      <c r="IO592" s="44"/>
      <c r="IP592" s="44"/>
      <c r="IQ592" s="44"/>
      <c r="IR592" s="44"/>
      <c r="IS592" s="44"/>
      <c r="IT592" s="44"/>
      <c r="IU592" s="44"/>
      <c r="IV592" s="44"/>
      <c r="RS592" s="353"/>
    </row>
    <row r="593" spans="1:487" s="74" customFormat="1" ht="15">
      <c r="A593" s="325" t="s">
        <v>2062</v>
      </c>
      <c r="B593" s="450"/>
      <c r="C593" s="351"/>
      <c r="D593" s="74" t="s">
        <v>130</v>
      </c>
      <c r="E593" s="44"/>
      <c r="F593" s="437">
        <f t="shared" si="7"/>
        <v>0</v>
      </c>
      <c r="G593" s="541"/>
      <c r="H593" s="541"/>
      <c r="I593" s="138"/>
      <c r="J593" s="548"/>
      <c r="K593" s="138"/>
      <c r="L593" s="458"/>
      <c r="N593" s="44"/>
      <c r="R593" s="352"/>
      <c r="T593" s="44"/>
      <c r="U593" s="44"/>
      <c r="V593" s="44"/>
      <c r="AA593" s="352"/>
      <c r="AC593" s="44"/>
      <c r="AD593" s="44"/>
      <c r="AE593" s="44"/>
      <c r="AJ593" s="352"/>
      <c r="AL593" s="44"/>
      <c r="AM593" s="44"/>
      <c r="AN593" s="44"/>
      <c r="AS593" s="352"/>
      <c r="AU593" s="44"/>
      <c r="AV593" s="44"/>
      <c r="AW593" s="44"/>
      <c r="BB593" s="352"/>
      <c r="BD593" s="44"/>
      <c r="BE593" s="44"/>
      <c r="BF593" s="44"/>
      <c r="BK593" s="352"/>
      <c r="BM593" s="44"/>
      <c r="BN593" s="44"/>
      <c r="BO593" s="44"/>
      <c r="BT593" s="352"/>
      <c r="BV593" s="44"/>
      <c r="BW593" s="44"/>
      <c r="BX593" s="44"/>
      <c r="CC593" s="352"/>
      <c r="CE593" s="44"/>
      <c r="CF593" s="44"/>
      <c r="CG593" s="44"/>
      <c r="CL593" s="352"/>
      <c r="CN593" s="44"/>
      <c r="CO593" s="44"/>
      <c r="CP593" s="44"/>
      <c r="CU593" s="352"/>
      <c r="CW593" s="44"/>
      <c r="CX593" s="44"/>
      <c r="CY593" s="44"/>
      <c r="DD593" s="352"/>
      <c r="DF593" s="44"/>
      <c r="DG593" s="44"/>
      <c r="DH593" s="44"/>
      <c r="DM593" s="352"/>
      <c r="DO593" s="44"/>
      <c r="DP593" s="44"/>
      <c r="DQ593" s="44"/>
      <c r="DV593" s="352"/>
      <c r="DX593" s="44"/>
      <c r="DY593" s="44"/>
      <c r="DZ593" s="44"/>
      <c r="EE593" s="352"/>
      <c r="EG593" s="44"/>
      <c r="EH593" s="44"/>
      <c r="EI593" s="44"/>
      <c r="EN593" s="352"/>
      <c r="EP593" s="44"/>
      <c r="EQ593" s="44"/>
      <c r="ER593" s="44"/>
      <c r="EW593" s="352"/>
      <c r="EY593" s="44"/>
      <c r="EZ593" s="44"/>
      <c r="FA593" s="44"/>
      <c r="FF593" s="352"/>
      <c r="FH593" s="44"/>
      <c r="FI593" s="44"/>
      <c r="FJ593" s="44"/>
      <c r="FO593" s="352"/>
      <c r="FQ593" s="44"/>
      <c r="FR593" s="44"/>
      <c r="FS593" s="44"/>
      <c r="FX593" s="352"/>
      <c r="FZ593" s="44"/>
      <c r="GA593" s="44"/>
      <c r="GB593" s="44"/>
      <c r="GG593" s="352"/>
      <c r="GI593" s="44"/>
      <c r="GJ593" s="44"/>
      <c r="GK593" s="44"/>
      <c r="GP593" s="352"/>
      <c r="GR593" s="44"/>
      <c r="GS593" s="44"/>
      <c r="GT593" s="44"/>
      <c r="GY593" s="352"/>
      <c r="HA593" s="44"/>
      <c r="HB593" s="44"/>
      <c r="HC593" s="44"/>
      <c r="HH593" s="352"/>
      <c r="HJ593" s="44"/>
      <c r="HK593" s="44"/>
      <c r="HL593" s="44"/>
      <c r="HQ593" s="44"/>
      <c r="HR593" s="44"/>
      <c r="HS593" s="44"/>
      <c r="HT593" s="44"/>
      <c r="HU593" s="44"/>
      <c r="HV593" s="44"/>
      <c r="HW593" s="44"/>
      <c r="HX593" s="44"/>
      <c r="HY593" s="44"/>
      <c r="HZ593" s="44"/>
      <c r="IA593" s="44"/>
      <c r="IB593" s="44"/>
      <c r="IC593" s="44"/>
      <c r="ID593" s="44"/>
      <c r="IE593" s="44"/>
      <c r="IF593" s="44"/>
      <c r="IG593" s="44"/>
      <c r="IH593" s="44"/>
      <c r="II593" s="44"/>
      <c r="IJ593" s="44"/>
      <c r="IK593" s="44"/>
      <c r="IL593" s="44"/>
      <c r="IM593" s="44"/>
      <c r="IN593" s="44"/>
      <c r="IO593" s="44"/>
      <c r="IP593" s="44"/>
      <c r="IQ593" s="44"/>
      <c r="IR593" s="44"/>
      <c r="IS593" s="44"/>
      <c r="IT593" s="44"/>
      <c r="IU593" s="44"/>
      <c r="IV593" s="44"/>
      <c r="RS593" s="353"/>
    </row>
    <row r="594" spans="1:487" s="74" customFormat="1" ht="15">
      <c r="A594" s="325" t="s">
        <v>556</v>
      </c>
      <c r="B594" s="351"/>
      <c r="C594" s="351"/>
      <c r="D594" s="74" t="s">
        <v>136</v>
      </c>
      <c r="E594" s="44"/>
      <c r="F594" s="437">
        <f t="shared" si="7"/>
        <v>22</v>
      </c>
      <c r="G594" s="478"/>
      <c r="H594" s="478"/>
      <c r="I594" s="138">
        <v>22</v>
      </c>
      <c r="J594" s="420"/>
      <c r="K594" s="138"/>
      <c r="L594" s="450"/>
      <c r="M594" s="450"/>
      <c r="N594" s="44"/>
      <c r="R594" s="352"/>
      <c r="T594" s="44"/>
      <c r="U594" s="44"/>
      <c r="V594" s="44"/>
      <c r="AA594" s="352"/>
      <c r="AC594" s="44"/>
      <c r="AD594" s="44"/>
      <c r="AE594" s="44"/>
      <c r="AJ594" s="352"/>
      <c r="AL594" s="44"/>
      <c r="AM594" s="44"/>
      <c r="AN594" s="44"/>
      <c r="AS594" s="352"/>
      <c r="AU594" s="44"/>
      <c r="AV594" s="44"/>
      <c r="AW594" s="44"/>
      <c r="BB594" s="352"/>
      <c r="BD594" s="44"/>
      <c r="BE594" s="44"/>
      <c r="BF594" s="44"/>
      <c r="BK594" s="352"/>
      <c r="BM594" s="44"/>
      <c r="BN594" s="44"/>
      <c r="BO594" s="44"/>
      <c r="BT594" s="352"/>
      <c r="BV594" s="44"/>
      <c r="BW594" s="44"/>
      <c r="BX594" s="44"/>
      <c r="CC594" s="352"/>
      <c r="CE594" s="44"/>
      <c r="CF594" s="44"/>
      <c r="CG594" s="44"/>
      <c r="CL594" s="352"/>
      <c r="CN594" s="44"/>
      <c r="CO594" s="44"/>
      <c r="CP594" s="44"/>
      <c r="CU594" s="352"/>
      <c r="CW594" s="44"/>
      <c r="CX594" s="44"/>
      <c r="CY594" s="44"/>
      <c r="DD594" s="352"/>
      <c r="DF594" s="44"/>
      <c r="DG594" s="44"/>
      <c r="DH594" s="44"/>
      <c r="DM594" s="352"/>
      <c r="DO594" s="44"/>
      <c r="DP594" s="44"/>
      <c r="DQ594" s="44"/>
      <c r="DV594" s="352"/>
      <c r="DX594" s="44"/>
      <c r="DY594" s="44"/>
      <c r="DZ594" s="44"/>
      <c r="EE594" s="352"/>
      <c r="EG594" s="44"/>
      <c r="EH594" s="44"/>
      <c r="EI594" s="44"/>
      <c r="EN594" s="352"/>
      <c r="EP594" s="44"/>
      <c r="EQ594" s="44"/>
      <c r="ER594" s="44"/>
      <c r="EW594" s="352"/>
      <c r="EY594" s="44"/>
      <c r="EZ594" s="44"/>
      <c r="FA594" s="44"/>
      <c r="FF594" s="352"/>
      <c r="FH594" s="44"/>
      <c r="FI594" s="44"/>
      <c r="FJ594" s="44"/>
      <c r="FO594" s="352"/>
      <c r="FQ594" s="44"/>
      <c r="FR594" s="44"/>
      <c r="FS594" s="44"/>
      <c r="FX594" s="352"/>
      <c r="FZ594" s="44"/>
      <c r="GA594" s="44"/>
      <c r="GB594" s="44"/>
      <c r="GG594" s="352"/>
      <c r="GI594" s="44"/>
      <c r="GJ594" s="44"/>
      <c r="GK594" s="44"/>
      <c r="GP594" s="352"/>
      <c r="GR594" s="44"/>
      <c r="GS594" s="44"/>
      <c r="GT594" s="44"/>
      <c r="GY594" s="352"/>
      <c r="HA594" s="44"/>
      <c r="HB594" s="44"/>
      <c r="HC594" s="44"/>
      <c r="HH594" s="352"/>
      <c r="HJ594" s="44"/>
      <c r="HK594" s="44"/>
      <c r="HL594" s="44"/>
      <c r="HQ594" s="44"/>
      <c r="HR594" s="44"/>
      <c r="HS594" s="44"/>
      <c r="HT594" s="44"/>
      <c r="HU594" s="44"/>
      <c r="HV594" s="44"/>
      <c r="HW594" s="44"/>
      <c r="HX594" s="44"/>
      <c r="HY594" s="44"/>
      <c r="HZ594" s="44"/>
      <c r="IA594" s="44"/>
      <c r="IB594" s="44"/>
      <c r="IC594" s="44"/>
      <c r="ID594" s="44"/>
      <c r="IE594" s="44"/>
      <c r="IF594" s="44"/>
      <c r="IG594" s="44"/>
      <c r="IH594" s="44"/>
      <c r="II594" s="44"/>
      <c r="IJ594" s="44"/>
      <c r="IK594" s="44"/>
      <c r="IL594" s="44"/>
      <c r="IM594" s="44"/>
      <c r="IN594" s="44"/>
      <c r="IO594" s="44"/>
      <c r="IP594" s="44"/>
      <c r="IQ594" s="44"/>
      <c r="IR594" s="44"/>
      <c r="IS594" s="44"/>
      <c r="IT594" s="44"/>
      <c r="IU594" s="44"/>
      <c r="IV594" s="44"/>
      <c r="RS594" s="353"/>
    </row>
    <row r="595" spans="1:487" s="74" customFormat="1" ht="15">
      <c r="A595" s="325" t="s">
        <v>1175</v>
      </c>
      <c r="B595" s="450"/>
      <c r="C595" s="351"/>
      <c r="D595" s="458" t="s">
        <v>130</v>
      </c>
      <c r="E595" s="44"/>
      <c r="F595" s="437">
        <f t="shared" si="7"/>
        <v>0</v>
      </c>
      <c r="G595" s="541"/>
      <c r="H595" s="541"/>
      <c r="I595" s="138"/>
      <c r="J595" s="420"/>
      <c r="K595" s="138"/>
      <c r="L595" s="450"/>
      <c r="M595" s="458"/>
      <c r="N595" s="44"/>
      <c r="R595" s="352"/>
      <c r="T595" s="44"/>
      <c r="U595" s="44"/>
      <c r="V595" s="44"/>
      <c r="AA595" s="352"/>
      <c r="AC595" s="44"/>
      <c r="AD595" s="44"/>
      <c r="AE595" s="44"/>
      <c r="AJ595" s="352"/>
      <c r="AL595" s="44"/>
      <c r="AM595" s="44"/>
      <c r="AN595" s="44"/>
      <c r="AS595" s="352"/>
      <c r="AU595" s="44"/>
      <c r="AV595" s="44"/>
      <c r="AW595" s="44"/>
      <c r="BB595" s="352"/>
      <c r="BD595" s="44"/>
      <c r="BE595" s="44"/>
      <c r="BF595" s="44"/>
      <c r="BK595" s="352"/>
      <c r="BM595" s="44"/>
      <c r="BN595" s="44"/>
      <c r="BO595" s="44"/>
      <c r="BT595" s="352"/>
      <c r="BV595" s="44"/>
      <c r="BW595" s="44"/>
      <c r="BX595" s="44"/>
      <c r="CC595" s="352"/>
      <c r="CE595" s="44"/>
      <c r="CF595" s="44"/>
      <c r="CG595" s="44"/>
      <c r="CL595" s="352"/>
      <c r="CN595" s="44"/>
      <c r="CO595" s="44"/>
      <c r="CP595" s="44"/>
      <c r="CU595" s="352"/>
      <c r="CW595" s="44"/>
      <c r="CX595" s="44"/>
      <c r="CY595" s="44"/>
      <c r="DD595" s="352"/>
      <c r="DF595" s="44"/>
      <c r="DG595" s="44"/>
      <c r="DH595" s="44"/>
      <c r="DM595" s="352"/>
      <c r="DO595" s="44"/>
      <c r="DP595" s="44"/>
      <c r="DQ595" s="44"/>
      <c r="DV595" s="352"/>
      <c r="DX595" s="44"/>
      <c r="DY595" s="44"/>
      <c r="DZ595" s="44"/>
      <c r="EE595" s="352"/>
      <c r="EG595" s="44"/>
      <c r="EH595" s="44"/>
      <c r="EI595" s="44"/>
      <c r="EN595" s="352"/>
      <c r="EP595" s="44"/>
      <c r="EQ595" s="44"/>
      <c r="ER595" s="44"/>
      <c r="EW595" s="352"/>
      <c r="EY595" s="44"/>
      <c r="EZ595" s="44"/>
      <c r="FA595" s="44"/>
      <c r="FF595" s="352"/>
      <c r="FH595" s="44"/>
      <c r="FI595" s="44"/>
      <c r="FJ595" s="44"/>
      <c r="FO595" s="352"/>
      <c r="FQ595" s="44"/>
      <c r="FR595" s="44"/>
      <c r="FS595" s="44"/>
      <c r="FX595" s="352"/>
      <c r="FZ595" s="44"/>
      <c r="GA595" s="44"/>
      <c r="GB595" s="44"/>
      <c r="GG595" s="352"/>
      <c r="GI595" s="44"/>
      <c r="GJ595" s="44"/>
      <c r="GK595" s="44"/>
      <c r="GP595" s="352"/>
      <c r="GR595" s="44"/>
      <c r="GS595" s="44"/>
      <c r="GT595" s="44"/>
      <c r="GY595" s="352"/>
      <c r="HA595" s="44"/>
      <c r="HB595" s="44"/>
      <c r="HC595" s="44"/>
      <c r="HH595" s="352"/>
      <c r="HJ595" s="44"/>
      <c r="HK595" s="44"/>
      <c r="HL595" s="44"/>
      <c r="HQ595" s="44"/>
      <c r="HR595" s="44"/>
      <c r="HS595" s="44"/>
      <c r="HT595" s="44"/>
      <c r="HU595" s="44"/>
      <c r="HV595" s="44"/>
      <c r="HW595" s="44"/>
      <c r="HX595" s="44"/>
      <c r="HY595" s="44"/>
      <c r="HZ595" s="44"/>
      <c r="IA595" s="44"/>
      <c r="IB595" s="44"/>
      <c r="IC595" s="44"/>
      <c r="ID595" s="44"/>
      <c r="IE595" s="44"/>
      <c r="IF595" s="44"/>
      <c r="IG595" s="44"/>
      <c r="IH595" s="44"/>
      <c r="II595" s="44"/>
      <c r="IJ595" s="44"/>
      <c r="IK595" s="44"/>
      <c r="IL595" s="44"/>
      <c r="IM595" s="44"/>
      <c r="IN595" s="44"/>
      <c r="IO595" s="44"/>
      <c r="IP595" s="44"/>
      <c r="IQ595" s="44"/>
      <c r="IR595" s="44"/>
      <c r="IS595" s="44"/>
      <c r="IT595" s="44"/>
      <c r="IU595" s="44"/>
      <c r="IV595" s="44"/>
      <c r="RS595" s="353"/>
    </row>
    <row r="596" spans="1:487" s="74" customFormat="1" ht="15">
      <c r="A596" s="325" t="s">
        <v>1798</v>
      </c>
      <c r="B596" s="450"/>
      <c r="C596" s="351"/>
      <c r="D596" s="74" t="s">
        <v>130</v>
      </c>
      <c r="E596" s="44"/>
      <c r="F596" s="437">
        <f t="shared" si="7"/>
        <v>0</v>
      </c>
      <c r="G596" s="541"/>
      <c r="H596" s="541"/>
      <c r="I596" s="138"/>
      <c r="J596" s="420"/>
      <c r="K596" s="138"/>
      <c r="L596" s="450"/>
      <c r="M596" s="458"/>
      <c r="N596" s="44"/>
      <c r="R596" s="352"/>
      <c r="T596" s="44"/>
      <c r="U596" s="44"/>
      <c r="V596" s="44"/>
      <c r="AA596" s="352"/>
      <c r="AC596" s="44"/>
      <c r="AD596" s="44"/>
      <c r="AE596" s="44"/>
      <c r="AJ596" s="352"/>
      <c r="AL596" s="44"/>
      <c r="AM596" s="44"/>
      <c r="AN596" s="44"/>
      <c r="AS596" s="352"/>
      <c r="AU596" s="44"/>
      <c r="AV596" s="44"/>
      <c r="AW596" s="44"/>
      <c r="BB596" s="352"/>
      <c r="BD596" s="44"/>
      <c r="BE596" s="44"/>
      <c r="BF596" s="44"/>
      <c r="BK596" s="352"/>
      <c r="BM596" s="44"/>
      <c r="BN596" s="44"/>
      <c r="BO596" s="44"/>
      <c r="BT596" s="352"/>
      <c r="BV596" s="44"/>
      <c r="BW596" s="44"/>
      <c r="BX596" s="44"/>
      <c r="CC596" s="352"/>
      <c r="CE596" s="44"/>
      <c r="CF596" s="44"/>
      <c r="CG596" s="44"/>
      <c r="CL596" s="352"/>
      <c r="CN596" s="44"/>
      <c r="CO596" s="44"/>
      <c r="CP596" s="44"/>
      <c r="CU596" s="352"/>
      <c r="CW596" s="44"/>
      <c r="CX596" s="44"/>
      <c r="CY596" s="44"/>
      <c r="DD596" s="352"/>
      <c r="DF596" s="44"/>
      <c r="DG596" s="44"/>
      <c r="DH596" s="44"/>
      <c r="DM596" s="352"/>
      <c r="DO596" s="44"/>
      <c r="DP596" s="44"/>
      <c r="DQ596" s="44"/>
      <c r="DV596" s="352"/>
      <c r="DX596" s="44"/>
      <c r="DY596" s="44"/>
      <c r="DZ596" s="44"/>
      <c r="EE596" s="352"/>
      <c r="EG596" s="44"/>
      <c r="EH596" s="44"/>
      <c r="EI596" s="44"/>
      <c r="EN596" s="352"/>
      <c r="EP596" s="44"/>
      <c r="EQ596" s="44"/>
      <c r="ER596" s="44"/>
      <c r="EW596" s="352"/>
      <c r="EY596" s="44"/>
      <c r="EZ596" s="44"/>
      <c r="FA596" s="44"/>
      <c r="FF596" s="352"/>
      <c r="FH596" s="44"/>
      <c r="FI596" s="44"/>
      <c r="FJ596" s="44"/>
      <c r="FO596" s="352"/>
      <c r="FQ596" s="44"/>
      <c r="FR596" s="44"/>
      <c r="FS596" s="44"/>
      <c r="FX596" s="352"/>
      <c r="FZ596" s="44"/>
      <c r="GA596" s="44"/>
      <c r="GB596" s="44"/>
      <c r="GG596" s="352"/>
      <c r="GI596" s="44"/>
      <c r="GJ596" s="44"/>
      <c r="GK596" s="44"/>
      <c r="GP596" s="352"/>
      <c r="GR596" s="44"/>
      <c r="GS596" s="44"/>
      <c r="GT596" s="44"/>
      <c r="GY596" s="352"/>
      <c r="HA596" s="44"/>
      <c r="HB596" s="44"/>
      <c r="HC596" s="44"/>
      <c r="HH596" s="352"/>
      <c r="HJ596" s="44"/>
      <c r="HK596" s="44"/>
      <c r="HL596" s="44"/>
      <c r="HQ596" s="44"/>
      <c r="HR596" s="44"/>
      <c r="HS596" s="44"/>
      <c r="HT596" s="44"/>
      <c r="HU596" s="44"/>
      <c r="HV596" s="44"/>
      <c r="HW596" s="44"/>
      <c r="HX596" s="44"/>
      <c r="HY596" s="44"/>
      <c r="HZ596" s="44"/>
      <c r="IA596" s="44"/>
      <c r="IB596" s="44"/>
      <c r="IC596" s="44"/>
      <c r="ID596" s="44"/>
      <c r="IE596" s="44"/>
      <c r="IF596" s="44"/>
      <c r="IG596" s="44"/>
      <c r="IH596" s="44"/>
      <c r="II596" s="44"/>
      <c r="IJ596" s="44"/>
      <c r="IK596" s="44"/>
      <c r="IL596" s="44"/>
      <c r="IM596" s="44"/>
      <c r="IN596" s="44"/>
      <c r="IO596" s="44"/>
      <c r="IP596" s="44"/>
      <c r="IQ596" s="44"/>
      <c r="IR596" s="44"/>
      <c r="IS596" s="44"/>
      <c r="IT596" s="44"/>
      <c r="IU596" s="44"/>
      <c r="IV596" s="44"/>
      <c r="RS596" s="353"/>
    </row>
    <row r="597" spans="1:487" s="74" customFormat="1" ht="15">
      <c r="A597" s="325" t="s">
        <v>1758</v>
      </c>
      <c r="B597" s="450"/>
      <c r="C597" s="351"/>
      <c r="D597" s="74" t="s">
        <v>130</v>
      </c>
      <c r="E597" s="44"/>
      <c r="F597" s="437">
        <f t="shared" si="7"/>
        <v>0</v>
      </c>
      <c r="G597" s="541"/>
      <c r="H597" s="541"/>
      <c r="I597" s="138"/>
      <c r="J597" s="548"/>
      <c r="K597" s="138"/>
      <c r="L597" s="450"/>
      <c r="M597" s="458"/>
      <c r="N597" s="44"/>
      <c r="R597" s="352"/>
      <c r="T597" s="44"/>
      <c r="U597" s="44"/>
      <c r="V597" s="44"/>
      <c r="AA597" s="352"/>
      <c r="AC597" s="44"/>
      <c r="AD597" s="44"/>
      <c r="AE597" s="44"/>
      <c r="AJ597" s="352"/>
      <c r="AL597" s="44"/>
      <c r="AM597" s="44"/>
      <c r="AN597" s="44"/>
      <c r="AS597" s="352"/>
      <c r="AU597" s="44"/>
      <c r="AV597" s="44"/>
      <c r="AW597" s="44"/>
      <c r="BB597" s="352"/>
      <c r="BD597" s="44"/>
      <c r="BE597" s="44"/>
      <c r="BF597" s="44"/>
      <c r="BK597" s="352"/>
      <c r="BM597" s="44"/>
      <c r="BN597" s="44"/>
      <c r="BO597" s="44"/>
      <c r="BT597" s="352"/>
      <c r="BV597" s="44"/>
      <c r="BW597" s="44"/>
      <c r="BX597" s="44"/>
      <c r="CC597" s="352"/>
      <c r="CE597" s="44"/>
      <c r="CF597" s="44"/>
      <c r="CG597" s="44"/>
      <c r="CL597" s="352"/>
      <c r="CN597" s="44"/>
      <c r="CO597" s="44"/>
      <c r="CP597" s="44"/>
      <c r="CU597" s="352"/>
      <c r="CW597" s="44"/>
      <c r="CX597" s="44"/>
      <c r="CY597" s="44"/>
      <c r="DD597" s="352"/>
      <c r="DF597" s="44"/>
      <c r="DG597" s="44"/>
      <c r="DH597" s="44"/>
      <c r="DM597" s="352"/>
      <c r="DO597" s="44"/>
      <c r="DP597" s="44"/>
      <c r="DQ597" s="44"/>
      <c r="DV597" s="352"/>
      <c r="DX597" s="44"/>
      <c r="DY597" s="44"/>
      <c r="DZ597" s="44"/>
      <c r="EE597" s="352"/>
      <c r="EG597" s="44"/>
      <c r="EH597" s="44"/>
      <c r="EI597" s="44"/>
      <c r="EN597" s="352"/>
      <c r="EP597" s="44"/>
      <c r="EQ597" s="44"/>
      <c r="ER597" s="44"/>
      <c r="EW597" s="352"/>
      <c r="EY597" s="44"/>
      <c r="EZ597" s="44"/>
      <c r="FA597" s="44"/>
      <c r="FF597" s="352"/>
      <c r="FH597" s="44"/>
      <c r="FI597" s="44"/>
      <c r="FJ597" s="44"/>
      <c r="FO597" s="352"/>
      <c r="FQ597" s="44"/>
      <c r="FR597" s="44"/>
      <c r="FS597" s="44"/>
      <c r="FX597" s="352"/>
      <c r="FZ597" s="44"/>
      <c r="GA597" s="44"/>
      <c r="GB597" s="44"/>
      <c r="GG597" s="352"/>
      <c r="GI597" s="44"/>
      <c r="GJ597" s="44"/>
      <c r="GK597" s="44"/>
      <c r="GP597" s="352"/>
      <c r="GR597" s="44"/>
      <c r="GS597" s="44"/>
      <c r="GT597" s="44"/>
      <c r="GY597" s="352"/>
      <c r="HA597" s="44"/>
      <c r="HB597" s="44"/>
      <c r="HC597" s="44"/>
      <c r="HH597" s="352"/>
      <c r="HJ597" s="44"/>
      <c r="HK597" s="44"/>
      <c r="HL597" s="44"/>
      <c r="HQ597" s="44"/>
      <c r="HR597" s="44"/>
      <c r="HS597" s="44"/>
      <c r="HT597" s="44"/>
      <c r="HU597" s="44"/>
      <c r="HV597" s="44"/>
      <c r="HW597" s="44"/>
      <c r="HX597" s="44"/>
      <c r="HY597" s="44"/>
      <c r="HZ597" s="44"/>
      <c r="IA597" s="44"/>
      <c r="IB597" s="44"/>
      <c r="IC597" s="44"/>
      <c r="ID597" s="44"/>
      <c r="IE597" s="44"/>
      <c r="IF597" s="44"/>
      <c r="IG597" s="44"/>
      <c r="IH597" s="44"/>
      <c r="II597" s="44"/>
      <c r="IJ597" s="44"/>
      <c r="IK597" s="44"/>
      <c r="IL597" s="44"/>
      <c r="IM597" s="44"/>
      <c r="IN597" s="44"/>
      <c r="IO597" s="44"/>
      <c r="IP597" s="44"/>
      <c r="IQ597" s="44"/>
      <c r="IR597" s="44"/>
      <c r="IS597" s="44"/>
      <c r="IT597" s="44"/>
      <c r="IU597" s="44"/>
      <c r="IV597" s="44"/>
      <c r="RS597" s="353"/>
    </row>
    <row r="598" spans="1:487" s="74" customFormat="1" ht="15">
      <c r="A598" s="325" t="s">
        <v>940</v>
      </c>
      <c r="B598" s="351"/>
      <c r="C598" s="351"/>
      <c r="D598" s="74" t="s">
        <v>133</v>
      </c>
      <c r="E598" s="44"/>
      <c r="F598" s="437">
        <f t="shared" si="7"/>
        <v>3</v>
      </c>
      <c r="G598" s="478"/>
      <c r="H598" s="478"/>
      <c r="I598" s="138">
        <v>3</v>
      </c>
      <c r="J598" s="420"/>
      <c r="K598" s="138"/>
      <c r="L598" s="450"/>
      <c r="M598" s="450"/>
      <c r="N598" s="44"/>
      <c r="R598" s="352"/>
      <c r="T598" s="44"/>
      <c r="U598" s="44"/>
      <c r="V598" s="44"/>
      <c r="AA598" s="352"/>
      <c r="AC598" s="44"/>
      <c r="AD598" s="44"/>
      <c r="AE598" s="44"/>
      <c r="AJ598" s="352"/>
      <c r="AL598" s="44"/>
      <c r="AM598" s="44"/>
      <c r="AN598" s="44"/>
      <c r="AS598" s="352"/>
      <c r="AU598" s="44"/>
      <c r="AV598" s="44"/>
      <c r="AW598" s="44"/>
      <c r="BB598" s="352"/>
      <c r="BD598" s="44"/>
      <c r="BE598" s="44"/>
      <c r="BF598" s="44"/>
      <c r="BK598" s="352"/>
      <c r="BM598" s="44"/>
      <c r="BN598" s="44"/>
      <c r="BO598" s="44"/>
      <c r="BT598" s="352"/>
      <c r="BV598" s="44"/>
      <c r="BW598" s="44"/>
      <c r="BX598" s="44"/>
      <c r="CC598" s="352"/>
      <c r="CE598" s="44"/>
      <c r="CF598" s="44"/>
      <c r="CG598" s="44"/>
      <c r="CL598" s="352"/>
      <c r="CN598" s="44"/>
      <c r="CO598" s="44"/>
      <c r="CP598" s="44"/>
      <c r="CU598" s="352"/>
      <c r="CW598" s="44"/>
      <c r="CX598" s="44"/>
      <c r="CY598" s="44"/>
      <c r="DD598" s="352"/>
      <c r="DF598" s="44"/>
      <c r="DG598" s="44"/>
      <c r="DH598" s="44"/>
      <c r="DM598" s="352"/>
      <c r="DO598" s="44"/>
      <c r="DP598" s="44"/>
      <c r="DQ598" s="44"/>
      <c r="DV598" s="352"/>
      <c r="DX598" s="44"/>
      <c r="DY598" s="44"/>
      <c r="DZ598" s="44"/>
      <c r="EE598" s="352"/>
      <c r="EG598" s="44"/>
      <c r="EH598" s="44"/>
      <c r="EI598" s="44"/>
      <c r="EN598" s="352"/>
      <c r="EP598" s="44"/>
      <c r="EQ598" s="44"/>
      <c r="ER598" s="44"/>
      <c r="EW598" s="352"/>
      <c r="EY598" s="44"/>
      <c r="EZ598" s="44"/>
      <c r="FA598" s="44"/>
      <c r="FF598" s="352"/>
      <c r="FH598" s="44"/>
      <c r="FI598" s="44"/>
      <c r="FJ598" s="44"/>
      <c r="FO598" s="352"/>
      <c r="FQ598" s="44"/>
      <c r="FR598" s="44"/>
      <c r="FS598" s="44"/>
      <c r="FX598" s="352"/>
      <c r="FZ598" s="44"/>
      <c r="GA598" s="44"/>
      <c r="GB598" s="44"/>
      <c r="GG598" s="352"/>
      <c r="GI598" s="44"/>
      <c r="GJ598" s="44"/>
      <c r="GK598" s="44"/>
      <c r="GP598" s="352"/>
      <c r="GR598" s="44"/>
      <c r="GS598" s="44"/>
      <c r="GT598" s="44"/>
      <c r="GY598" s="352"/>
      <c r="HA598" s="44"/>
      <c r="HB598" s="44"/>
      <c r="HC598" s="44"/>
      <c r="HH598" s="352"/>
      <c r="HJ598" s="44"/>
      <c r="HK598" s="44"/>
      <c r="HL598" s="44"/>
      <c r="HQ598" s="44"/>
      <c r="HR598" s="44"/>
      <c r="HS598" s="44"/>
      <c r="HT598" s="44"/>
      <c r="HU598" s="44"/>
      <c r="HV598" s="44"/>
      <c r="HW598" s="44"/>
      <c r="HX598" s="44"/>
      <c r="HY598" s="44"/>
      <c r="HZ598" s="44"/>
      <c r="IA598" s="44"/>
      <c r="IB598" s="44"/>
      <c r="IC598" s="44"/>
      <c r="ID598" s="44"/>
      <c r="IE598" s="44"/>
      <c r="IF598" s="44"/>
      <c r="IG598" s="44"/>
      <c r="IH598" s="44"/>
      <c r="II598" s="44"/>
      <c r="IJ598" s="44"/>
      <c r="IK598" s="44"/>
      <c r="IL598" s="44"/>
      <c r="IM598" s="44"/>
      <c r="IN598" s="44"/>
      <c r="IO598" s="44"/>
      <c r="IP598" s="44"/>
      <c r="IQ598" s="44"/>
      <c r="IR598" s="44"/>
      <c r="IS598" s="44"/>
      <c r="IT598" s="44"/>
      <c r="IU598" s="44"/>
      <c r="IV598" s="44"/>
      <c r="RS598" s="353"/>
    </row>
    <row r="599" spans="1:487" s="74" customFormat="1" ht="15">
      <c r="A599" s="325" t="s">
        <v>2026</v>
      </c>
      <c r="B599" s="450"/>
      <c r="C599" s="351"/>
      <c r="D599" s="74" t="s">
        <v>130</v>
      </c>
      <c r="E599" s="44"/>
      <c r="F599" s="437">
        <f t="shared" si="7"/>
        <v>0</v>
      </c>
      <c r="G599" s="541"/>
      <c r="H599" s="541"/>
      <c r="I599" s="138"/>
      <c r="J599" s="420"/>
      <c r="K599" s="138"/>
      <c r="L599" s="450"/>
      <c r="M599" s="458"/>
      <c r="N599" s="44"/>
      <c r="R599" s="352"/>
      <c r="T599" s="44"/>
      <c r="U599" s="44"/>
      <c r="V599" s="44"/>
      <c r="AA599" s="352"/>
      <c r="AC599" s="44"/>
      <c r="AD599" s="44"/>
      <c r="AE599" s="44"/>
      <c r="AJ599" s="352"/>
      <c r="AL599" s="44"/>
      <c r="AM599" s="44"/>
      <c r="AN599" s="44"/>
      <c r="AS599" s="352"/>
      <c r="AU599" s="44"/>
      <c r="AV599" s="44"/>
      <c r="AW599" s="44"/>
      <c r="BB599" s="352"/>
      <c r="BD599" s="44"/>
      <c r="BE599" s="44"/>
      <c r="BF599" s="44"/>
      <c r="BK599" s="352"/>
      <c r="BM599" s="44"/>
      <c r="BN599" s="44"/>
      <c r="BO599" s="44"/>
      <c r="BT599" s="352"/>
      <c r="BV599" s="44"/>
      <c r="BW599" s="44"/>
      <c r="BX599" s="44"/>
      <c r="CC599" s="352"/>
      <c r="CE599" s="44"/>
      <c r="CF599" s="44"/>
      <c r="CG599" s="44"/>
      <c r="CL599" s="352"/>
      <c r="CN599" s="44"/>
      <c r="CO599" s="44"/>
      <c r="CP599" s="44"/>
      <c r="CU599" s="352"/>
      <c r="CW599" s="44"/>
      <c r="CX599" s="44"/>
      <c r="CY599" s="44"/>
      <c r="DD599" s="352"/>
      <c r="DF599" s="44"/>
      <c r="DG599" s="44"/>
      <c r="DH599" s="44"/>
      <c r="DM599" s="352"/>
      <c r="DO599" s="44"/>
      <c r="DP599" s="44"/>
      <c r="DQ599" s="44"/>
      <c r="DV599" s="352"/>
      <c r="DX599" s="44"/>
      <c r="DY599" s="44"/>
      <c r="DZ599" s="44"/>
      <c r="EE599" s="352"/>
      <c r="EG599" s="44"/>
      <c r="EH599" s="44"/>
      <c r="EI599" s="44"/>
      <c r="EN599" s="352"/>
      <c r="EP599" s="44"/>
      <c r="EQ599" s="44"/>
      <c r="ER599" s="44"/>
      <c r="EW599" s="352"/>
      <c r="EY599" s="44"/>
      <c r="EZ599" s="44"/>
      <c r="FA599" s="44"/>
      <c r="FF599" s="352"/>
      <c r="FH599" s="44"/>
      <c r="FI599" s="44"/>
      <c r="FJ599" s="44"/>
      <c r="FO599" s="352"/>
      <c r="FQ599" s="44"/>
      <c r="FR599" s="44"/>
      <c r="FS599" s="44"/>
      <c r="FX599" s="352"/>
      <c r="FZ599" s="44"/>
      <c r="GA599" s="44"/>
      <c r="GB599" s="44"/>
      <c r="GG599" s="352"/>
      <c r="GI599" s="44"/>
      <c r="GJ599" s="44"/>
      <c r="GK599" s="44"/>
      <c r="GP599" s="352"/>
      <c r="GR599" s="44"/>
      <c r="GS599" s="44"/>
      <c r="GT599" s="44"/>
      <c r="GY599" s="352"/>
      <c r="HA599" s="44"/>
      <c r="HB599" s="44"/>
      <c r="HC599" s="44"/>
      <c r="HH599" s="352"/>
      <c r="HJ599" s="44"/>
      <c r="HK599" s="44"/>
      <c r="HL599" s="44"/>
      <c r="HQ599" s="44"/>
      <c r="HR599" s="44"/>
      <c r="HS599" s="44"/>
      <c r="HT599" s="44"/>
      <c r="HU599" s="44"/>
      <c r="HV599" s="44"/>
      <c r="HW599" s="44"/>
      <c r="HX599" s="44"/>
      <c r="HY599" s="44"/>
      <c r="HZ599" s="44"/>
      <c r="IA599" s="44"/>
      <c r="IB599" s="44"/>
      <c r="IC599" s="44"/>
      <c r="ID599" s="44"/>
      <c r="IE599" s="44"/>
      <c r="IF599" s="44"/>
      <c r="IG599" s="44"/>
      <c r="IH599" s="44"/>
      <c r="II599" s="44"/>
      <c r="IJ599" s="44"/>
      <c r="IK599" s="44"/>
      <c r="IL599" s="44"/>
      <c r="IM599" s="44"/>
      <c r="IN599" s="44"/>
      <c r="IO599" s="44"/>
      <c r="IP599" s="44"/>
      <c r="IQ599" s="44"/>
      <c r="IR599" s="44"/>
      <c r="IS599" s="44"/>
      <c r="IT599" s="44"/>
      <c r="IU599" s="44"/>
      <c r="IV599" s="44"/>
      <c r="RS599" s="353"/>
    </row>
    <row r="600" spans="1:487" s="74" customFormat="1" ht="15">
      <c r="A600" s="325" t="s">
        <v>1447</v>
      </c>
      <c r="B600" s="450"/>
      <c r="C600" s="351"/>
      <c r="D600" s="458" t="s">
        <v>130</v>
      </c>
      <c r="E600" s="44"/>
      <c r="F600" s="437">
        <f t="shared" si="7"/>
        <v>0</v>
      </c>
      <c r="G600" s="541"/>
      <c r="H600" s="541"/>
      <c r="I600" s="138"/>
      <c r="J600" s="420"/>
      <c r="K600" s="138"/>
      <c r="L600" s="450"/>
      <c r="M600" s="458"/>
      <c r="N600" s="44"/>
      <c r="R600" s="352"/>
      <c r="T600" s="44"/>
      <c r="U600" s="44"/>
      <c r="V600" s="44"/>
      <c r="AA600" s="352"/>
      <c r="AC600" s="44"/>
      <c r="AD600" s="44"/>
      <c r="AE600" s="44"/>
      <c r="AJ600" s="352"/>
      <c r="AL600" s="44"/>
      <c r="AM600" s="44"/>
      <c r="AN600" s="44"/>
      <c r="AS600" s="352"/>
      <c r="AU600" s="44"/>
      <c r="AV600" s="44"/>
      <c r="AW600" s="44"/>
      <c r="BB600" s="352"/>
      <c r="BD600" s="44"/>
      <c r="BE600" s="44"/>
      <c r="BF600" s="44"/>
      <c r="BK600" s="352"/>
      <c r="BM600" s="44"/>
      <c r="BN600" s="44"/>
      <c r="BO600" s="44"/>
      <c r="BT600" s="352"/>
      <c r="BV600" s="44"/>
      <c r="BW600" s="44"/>
      <c r="BX600" s="44"/>
      <c r="CC600" s="352"/>
      <c r="CE600" s="44"/>
      <c r="CF600" s="44"/>
      <c r="CG600" s="44"/>
      <c r="CL600" s="352"/>
      <c r="CN600" s="44"/>
      <c r="CO600" s="44"/>
      <c r="CP600" s="44"/>
      <c r="CU600" s="352"/>
      <c r="CW600" s="44"/>
      <c r="CX600" s="44"/>
      <c r="CY600" s="44"/>
      <c r="DD600" s="352"/>
      <c r="DF600" s="44"/>
      <c r="DG600" s="44"/>
      <c r="DH600" s="44"/>
      <c r="DM600" s="352"/>
      <c r="DO600" s="44"/>
      <c r="DP600" s="44"/>
      <c r="DQ600" s="44"/>
      <c r="DV600" s="352"/>
      <c r="DX600" s="44"/>
      <c r="DY600" s="44"/>
      <c r="DZ600" s="44"/>
      <c r="EE600" s="352"/>
      <c r="EG600" s="44"/>
      <c r="EH600" s="44"/>
      <c r="EI600" s="44"/>
      <c r="EN600" s="352"/>
      <c r="EP600" s="44"/>
      <c r="EQ600" s="44"/>
      <c r="ER600" s="44"/>
      <c r="EW600" s="352"/>
      <c r="EY600" s="44"/>
      <c r="EZ600" s="44"/>
      <c r="FA600" s="44"/>
      <c r="FF600" s="352"/>
      <c r="FH600" s="44"/>
      <c r="FI600" s="44"/>
      <c r="FJ600" s="44"/>
      <c r="FO600" s="352"/>
      <c r="FQ600" s="44"/>
      <c r="FR600" s="44"/>
      <c r="FS600" s="44"/>
      <c r="FX600" s="352"/>
      <c r="FZ600" s="44"/>
      <c r="GA600" s="44"/>
      <c r="GB600" s="44"/>
      <c r="GG600" s="352"/>
      <c r="GI600" s="44"/>
      <c r="GJ600" s="44"/>
      <c r="GK600" s="44"/>
      <c r="GP600" s="352"/>
      <c r="GR600" s="44"/>
      <c r="GS600" s="44"/>
      <c r="GT600" s="44"/>
      <c r="GY600" s="352"/>
      <c r="HA600" s="44"/>
      <c r="HB600" s="44"/>
      <c r="HC600" s="44"/>
      <c r="HH600" s="352"/>
      <c r="HJ600" s="44"/>
      <c r="HK600" s="44"/>
      <c r="HL600" s="44"/>
      <c r="HQ600" s="44"/>
      <c r="HR600" s="44"/>
      <c r="HS600" s="44"/>
      <c r="HT600" s="44"/>
      <c r="HU600" s="44"/>
      <c r="HV600" s="44"/>
      <c r="HW600" s="44"/>
      <c r="HX600" s="44"/>
      <c r="HY600" s="44"/>
      <c r="HZ600" s="44"/>
      <c r="IA600" s="44"/>
      <c r="IB600" s="44"/>
      <c r="IC600" s="44"/>
      <c r="ID600" s="44"/>
      <c r="IE600" s="44"/>
      <c r="IF600" s="44"/>
      <c r="IG600" s="44"/>
      <c r="IH600" s="44"/>
      <c r="II600" s="44"/>
      <c r="IJ600" s="44"/>
      <c r="IK600" s="44"/>
      <c r="IL600" s="44"/>
      <c r="IM600" s="44"/>
      <c r="IN600" s="44"/>
      <c r="IO600" s="44"/>
      <c r="IP600" s="44"/>
      <c r="IQ600" s="44"/>
      <c r="IR600" s="44"/>
      <c r="IS600" s="44"/>
      <c r="IT600" s="44"/>
      <c r="IU600" s="44"/>
      <c r="IV600" s="44"/>
      <c r="RS600" s="353"/>
    </row>
    <row r="601" spans="1:487" s="74" customFormat="1" ht="15">
      <c r="A601" s="325" t="s">
        <v>464</v>
      </c>
      <c r="B601" s="351"/>
      <c r="C601" s="351"/>
      <c r="D601" s="74" t="s">
        <v>137</v>
      </c>
      <c r="E601" s="44"/>
      <c r="F601" s="437">
        <f t="shared" si="7"/>
        <v>338</v>
      </c>
      <c r="G601" s="541">
        <v>108</v>
      </c>
      <c r="H601" s="541">
        <v>146</v>
      </c>
      <c r="I601" s="138">
        <v>67</v>
      </c>
      <c r="J601" s="420">
        <v>7</v>
      </c>
      <c r="K601" s="138">
        <v>10</v>
      </c>
      <c r="L601" s="458"/>
      <c r="M601" s="458"/>
      <c r="N601" s="44"/>
      <c r="R601" s="352"/>
      <c r="T601" s="44"/>
      <c r="U601" s="44"/>
      <c r="V601" s="44"/>
      <c r="AA601" s="352"/>
      <c r="AC601" s="44"/>
      <c r="AD601" s="44"/>
      <c r="AE601" s="44"/>
      <c r="AJ601" s="352"/>
      <c r="AL601" s="44"/>
      <c r="AM601" s="44"/>
      <c r="AN601" s="44"/>
      <c r="AS601" s="352"/>
      <c r="AU601" s="44"/>
      <c r="AV601" s="44"/>
      <c r="AW601" s="44"/>
      <c r="BB601" s="352"/>
      <c r="BD601" s="44"/>
      <c r="BE601" s="44"/>
      <c r="BF601" s="44"/>
      <c r="BK601" s="352"/>
      <c r="BM601" s="44"/>
      <c r="BN601" s="44"/>
      <c r="BO601" s="44"/>
      <c r="BT601" s="352"/>
      <c r="BV601" s="44"/>
      <c r="BW601" s="44"/>
      <c r="BX601" s="44"/>
      <c r="CC601" s="352"/>
      <c r="CE601" s="44"/>
      <c r="CF601" s="44"/>
      <c r="CG601" s="44"/>
      <c r="CL601" s="352"/>
      <c r="CN601" s="44"/>
      <c r="CO601" s="44"/>
      <c r="CP601" s="44"/>
      <c r="CU601" s="352"/>
      <c r="CW601" s="44"/>
      <c r="CX601" s="44"/>
      <c r="CY601" s="44"/>
      <c r="DD601" s="352"/>
      <c r="DF601" s="44"/>
      <c r="DG601" s="44"/>
      <c r="DH601" s="44"/>
      <c r="DM601" s="352"/>
      <c r="DO601" s="44"/>
      <c r="DP601" s="44"/>
      <c r="DQ601" s="44"/>
      <c r="DV601" s="352"/>
      <c r="DX601" s="44"/>
      <c r="DY601" s="44"/>
      <c r="DZ601" s="44"/>
      <c r="EE601" s="352"/>
      <c r="EG601" s="44"/>
      <c r="EH601" s="44"/>
      <c r="EI601" s="44"/>
      <c r="EN601" s="352"/>
      <c r="EP601" s="44"/>
      <c r="EQ601" s="44"/>
      <c r="ER601" s="44"/>
      <c r="EW601" s="352"/>
      <c r="EY601" s="44"/>
      <c r="EZ601" s="44"/>
      <c r="FA601" s="44"/>
      <c r="FF601" s="352"/>
      <c r="FH601" s="44"/>
      <c r="FI601" s="44"/>
      <c r="FJ601" s="44"/>
      <c r="FO601" s="352"/>
      <c r="FQ601" s="44"/>
      <c r="FR601" s="44"/>
      <c r="FS601" s="44"/>
      <c r="FX601" s="352"/>
      <c r="FZ601" s="44"/>
      <c r="GA601" s="44"/>
      <c r="GB601" s="44"/>
      <c r="GG601" s="352"/>
      <c r="GI601" s="44"/>
      <c r="GJ601" s="44"/>
      <c r="GK601" s="44"/>
      <c r="GP601" s="352"/>
      <c r="GR601" s="44"/>
      <c r="GS601" s="44"/>
      <c r="GT601" s="44"/>
      <c r="GY601" s="352"/>
      <c r="HA601" s="44"/>
      <c r="HB601" s="44"/>
      <c r="HC601" s="44"/>
      <c r="HH601" s="352"/>
      <c r="HJ601" s="44"/>
      <c r="HK601" s="44"/>
      <c r="HL601" s="44"/>
      <c r="HQ601" s="44"/>
      <c r="HR601" s="44"/>
      <c r="HS601" s="44"/>
      <c r="HT601" s="44"/>
      <c r="HU601" s="44"/>
      <c r="HV601" s="44"/>
      <c r="HW601" s="44"/>
      <c r="HX601" s="44"/>
      <c r="HY601" s="44"/>
      <c r="HZ601" s="44"/>
      <c r="IA601" s="44"/>
      <c r="IB601" s="44"/>
      <c r="IC601" s="44"/>
      <c r="ID601" s="44"/>
      <c r="IE601" s="44"/>
      <c r="IF601" s="44"/>
      <c r="IG601" s="44"/>
      <c r="IH601" s="44"/>
      <c r="II601" s="44"/>
      <c r="IJ601" s="44"/>
      <c r="IK601" s="44"/>
      <c r="IL601" s="44"/>
      <c r="IM601" s="44"/>
      <c r="IN601" s="44"/>
      <c r="IO601" s="44"/>
      <c r="IP601" s="44"/>
      <c r="IQ601" s="44"/>
      <c r="IR601" s="44"/>
      <c r="IS601" s="44"/>
      <c r="IT601" s="44"/>
      <c r="IU601" s="44"/>
      <c r="IV601" s="44"/>
      <c r="RS601" s="353"/>
    </row>
    <row r="602" spans="1:487" s="74" customFormat="1" ht="15">
      <c r="A602" s="325" t="s">
        <v>473</v>
      </c>
      <c r="B602" s="351"/>
      <c r="C602" s="351"/>
      <c r="D602" s="74" t="s">
        <v>140</v>
      </c>
      <c r="E602" s="44"/>
      <c r="F602" s="437">
        <f t="shared" si="7"/>
        <v>417</v>
      </c>
      <c r="G602" s="541">
        <v>285</v>
      </c>
      <c r="H602" s="541">
        <v>73</v>
      </c>
      <c r="I602" s="138">
        <v>39</v>
      </c>
      <c r="J602" s="420">
        <v>20</v>
      </c>
      <c r="K602" s="138"/>
      <c r="L602" s="458"/>
      <c r="M602" s="458"/>
      <c r="N602" s="44"/>
      <c r="R602" s="352"/>
      <c r="T602" s="44"/>
      <c r="U602" s="44"/>
      <c r="V602" s="44"/>
      <c r="AA602" s="352"/>
      <c r="AC602" s="44"/>
      <c r="AD602" s="44"/>
      <c r="AE602" s="44"/>
      <c r="AJ602" s="352"/>
      <c r="AL602" s="44"/>
      <c r="AM602" s="44"/>
      <c r="AN602" s="44"/>
      <c r="AS602" s="352"/>
      <c r="AU602" s="44"/>
      <c r="AV602" s="44"/>
      <c r="AW602" s="44"/>
      <c r="BB602" s="352"/>
      <c r="BD602" s="44"/>
      <c r="BE602" s="44"/>
      <c r="BF602" s="44"/>
      <c r="BK602" s="352"/>
      <c r="BM602" s="44"/>
      <c r="BN602" s="44"/>
      <c r="BO602" s="44"/>
      <c r="BT602" s="352"/>
      <c r="BV602" s="44"/>
      <c r="BW602" s="44"/>
      <c r="BX602" s="44"/>
      <c r="CC602" s="352"/>
      <c r="CE602" s="44"/>
      <c r="CF602" s="44"/>
      <c r="CG602" s="44"/>
      <c r="CL602" s="352"/>
      <c r="CN602" s="44"/>
      <c r="CO602" s="44"/>
      <c r="CP602" s="44"/>
      <c r="CU602" s="352"/>
      <c r="CW602" s="44"/>
      <c r="CX602" s="44"/>
      <c r="CY602" s="44"/>
      <c r="DD602" s="352"/>
      <c r="DF602" s="44"/>
      <c r="DG602" s="44"/>
      <c r="DH602" s="44"/>
      <c r="DM602" s="352"/>
      <c r="DO602" s="44"/>
      <c r="DP602" s="44"/>
      <c r="DQ602" s="44"/>
      <c r="DV602" s="352"/>
      <c r="DX602" s="44"/>
      <c r="DY602" s="44"/>
      <c r="DZ602" s="44"/>
      <c r="EE602" s="352"/>
      <c r="EG602" s="44"/>
      <c r="EH602" s="44"/>
      <c r="EI602" s="44"/>
      <c r="EN602" s="352"/>
      <c r="EP602" s="44"/>
      <c r="EQ602" s="44"/>
      <c r="ER602" s="44"/>
      <c r="EW602" s="352"/>
      <c r="EY602" s="44"/>
      <c r="EZ602" s="44"/>
      <c r="FA602" s="44"/>
      <c r="FF602" s="352"/>
      <c r="FH602" s="44"/>
      <c r="FI602" s="44"/>
      <c r="FJ602" s="44"/>
      <c r="FO602" s="352"/>
      <c r="FQ602" s="44"/>
      <c r="FR602" s="44"/>
      <c r="FS602" s="44"/>
      <c r="FX602" s="352"/>
      <c r="FZ602" s="44"/>
      <c r="GA602" s="44"/>
      <c r="GB602" s="44"/>
      <c r="GG602" s="352"/>
      <c r="GI602" s="44"/>
      <c r="GJ602" s="44"/>
      <c r="GK602" s="44"/>
      <c r="GP602" s="352"/>
      <c r="GR602" s="44"/>
      <c r="GS602" s="44"/>
      <c r="GT602" s="44"/>
      <c r="GY602" s="352"/>
      <c r="HA602" s="44"/>
      <c r="HB602" s="44"/>
      <c r="HC602" s="44"/>
      <c r="HH602" s="352"/>
      <c r="HJ602" s="44"/>
      <c r="HK602" s="44"/>
      <c r="HL602" s="44"/>
      <c r="HQ602" s="44"/>
      <c r="HR602" s="44"/>
      <c r="HS602" s="44"/>
      <c r="HT602" s="44"/>
      <c r="HU602" s="44"/>
      <c r="HV602" s="44"/>
      <c r="HW602" s="44"/>
      <c r="HX602" s="44"/>
      <c r="HY602" s="44"/>
      <c r="HZ602" s="44"/>
      <c r="IA602" s="44"/>
      <c r="IB602" s="44"/>
      <c r="IC602" s="44"/>
      <c r="ID602" s="44"/>
      <c r="IE602" s="44"/>
      <c r="IF602" s="44"/>
      <c r="IG602" s="44"/>
      <c r="IH602" s="44"/>
      <c r="II602" s="44"/>
      <c r="IJ602" s="44"/>
      <c r="IK602" s="44"/>
      <c r="IL602" s="44"/>
      <c r="IM602" s="44"/>
      <c r="IN602" s="44"/>
      <c r="IO602" s="44"/>
      <c r="IP602" s="44"/>
      <c r="IQ602" s="44"/>
      <c r="IR602" s="44"/>
      <c r="IS602" s="44"/>
      <c r="IT602" s="44"/>
      <c r="IU602" s="44"/>
      <c r="IV602" s="44"/>
      <c r="RS602" s="353"/>
    </row>
    <row r="603" spans="1:487" s="74" customFormat="1" ht="15">
      <c r="A603" s="325" t="s">
        <v>910</v>
      </c>
      <c r="B603" s="450"/>
      <c r="C603" s="351"/>
      <c r="D603" s="74" t="s">
        <v>130</v>
      </c>
      <c r="E603" s="44"/>
      <c r="F603" s="437">
        <f t="shared" si="7"/>
        <v>11</v>
      </c>
      <c r="G603" s="541"/>
      <c r="H603" s="541"/>
      <c r="I603" s="138">
        <v>11</v>
      </c>
      <c r="J603" s="420"/>
      <c r="K603" s="138"/>
      <c r="L603" s="450"/>
      <c r="N603" s="44"/>
      <c r="R603" s="352"/>
      <c r="T603" s="44"/>
      <c r="U603" s="44"/>
      <c r="V603" s="44"/>
      <c r="AA603" s="352"/>
      <c r="AC603" s="44"/>
      <c r="AD603" s="44"/>
      <c r="AE603" s="44"/>
      <c r="AJ603" s="352"/>
      <c r="AL603" s="44"/>
      <c r="AM603" s="44"/>
      <c r="AN603" s="44"/>
      <c r="AS603" s="352"/>
      <c r="AU603" s="44"/>
      <c r="AV603" s="44"/>
      <c r="AW603" s="44"/>
      <c r="BB603" s="352"/>
      <c r="BD603" s="44"/>
      <c r="BE603" s="44"/>
      <c r="BF603" s="44"/>
      <c r="BK603" s="352"/>
      <c r="BM603" s="44"/>
      <c r="BN603" s="44"/>
      <c r="BO603" s="44"/>
      <c r="BT603" s="352"/>
      <c r="BV603" s="44"/>
      <c r="BW603" s="44"/>
      <c r="BX603" s="44"/>
      <c r="CC603" s="352"/>
      <c r="CE603" s="44"/>
      <c r="CF603" s="44"/>
      <c r="CG603" s="44"/>
      <c r="CL603" s="352"/>
      <c r="CN603" s="44"/>
      <c r="CO603" s="44"/>
      <c r="CP603" s="44"/>
      <c r="CU603" s="352"/>
      <c r="CW603" s="44"/>
      <c r="CX603" s="44"/>
      <c r="CY603" s="44"/>
      <c r="DD603" s="352"/>
      <c r="DF603" s="44"/>
      <c r="DG603" s="44"/>
      <c r="DH603" s="44"/>
      <c r="DM603" s="352"/>
      <c r="DO603" s="44"/>
      <c r="DP603" s="44"/>
      <c r="DQ603" s="44"/>
      <c r="DV603" s="352"/>
      <c r="DX603" s="44"/>
      <c r="DY603" s="44"/>
      <c r="DZ603" s="44"/>
      <c r="EE603" s="352"/>
      <c r="EG603" s="44"/>
      <c r="EH603" s="44"/>
      <c r="EI603" s="44"/>
      <c r="EN603" s="352"/>
      <c r="EP603" s="44"/>
      <c r="EQ603" s="44"/>
      <c r="ER603" s="44"/>
      <c r="EW603" s="352"/>
      <c r="EY603" s="44"/>
      <c r="EZ603" s="44"/>
      <c r="FA603" s="44"/>
      <c r="FF603" s="352"/>
      <c r="FH603" s="44"/>
      <c r="FI603" s="44"/>
      <c r="FJ603" s="44"/>
      <c r="FO603" s="352"/>
      <c r="FQ603" s="44"/>
      <c r="FR603" s="44"/>
      <c r="FS603" s="44"/>
      <c r="FX603" s="352"/>
      <c r="FZ603" s="44"/>
      <c r="GA603" s="44"/>
      <c r="GB603" s="44"/>
      <c r="GG603" s="352"/>
      <c r="GI603" s="44"/>
      <c r="GJ603" s="44"/>
      <c r="GK603" s="44"/>
      <c r="GP603" s="352"/>
      <c r="GR603" s="44"/>
      <c r="GS603" s="44"/>
      <c r="GT603" s="44"/>
      <c r="GY603" s="352"/>
      <c r="HA603" s="44"/>
      <c r="HB603" s="44"/>
      <c r="HC603" s="44"/>
      <c r="HH603" s="352"/>
      <c r="HJ603" s="44"/>
      <c r="HK603" s="44"/>
      <c r="HL603" s="44"/>
      <c r="HQ603" s="44"/>
      <c r="HR603" s="44"/>
      <c r="HS603" s="44"/>
      <c r="HT603" s="44"/>
      <c r="HU603" s="44"/>
      <c r="HV603" s="44"/>
      <c r="HW603" s="44"/>
      <c r="HX603" s="44"/>
      <c r="HY603" s="44"/>
      <c r="HZ603" s="44"/>
      <c r="IA603" s="44"/>
      <c r="IB603" s="44"/>
      <c r="IC603" s="44"/>
      <c r="ID603" s="44"/>
      <c r="IE603" s="44"/>
      <c r="IF603" s="44"/>
      <c r="IG603" s="44"/>
      <c r="IH603" s="44"/>
      <c r="II603" s="44"/>
      <c r="IJ603" s="44"/>
      <c r="IK603" s="44"/>
      <c r="IL603" s="44"/>
      <c r="IM603" s="44"/>
      <c r="IN603" s="44"/>
      <c r="IO603" s="44"/>
      <c r="IP603" s="44"/>
      <c r="IQ603" s="44"/>
      <c r="IR603" s="44"/>
      <c r="IS603" s="44"/>
      <c r="IT603" s="44"/>
      <c r="IU603" s="44"/>
      <c r="IV603" s="44"/>
      <c r="RS603" s="353"/>
    </row>
    <row r="604" spans="1:487" s="74" customFormat="1" ht="15">
      <c r="A604" s="325" t="s">
        <v>459</v>
      </c>
      <c r="B604" s="351"/>
      <c r="C604" s="351"/>
      <c r="D604" s="74" t="s">
        <v>134</v>
      </c>
      <c r="E604" s="44"/>
      <c r="F604" s="437">
        <f t="shared" si="7"/>
        <v>276</v>
      </c>
      <c r="G604" s="541">
        <v>6</v>
      </c>
      <c r="H604" s="541">
        <v>269</v>
      </c>
      <c r="I604" s="138"/>
      <c r="J604" s="420"/>
      <c r="K604" s="138">
        <v>1</v>
      </c>
      <c r="L604" s="450"/>
      <c r="N604" s="44"/>
      <c r="R604" s="352"/>
      <c r="T604" s="44"/>
      <c r="U604" s="44"/>
      <c r="V604" s="44"/>
      <c r="AA604" s="352"/>
      <c r="AC604" s="44"/>
      <c r="AD604" s="44"/>
      <c r="AE604" s="44"/>
      <c r="AJ604" s="352"/>
      <c r="AL604" s="44"/>
      <c r="AM604" s="44"/>
      <c r="AN604" s="44"/>
      <c r="AS604" s="352"/>
      <c r="AU604" s="44"/>
      <c r="AV604" s="44"/>
      <c r="AW604" s="44"/>
      <c r="BB604" s="352"/>
      <c r="BD604" s="44"/>
      <c r="BE604" s="44"/>
      <c r="BF604" s="44"/>
      <c r="BK604" s="352"/>
      <c r="BM604" s="44"/>
      <c r="BN604" s="44"/>
      <c r="BO604" s="44"/>
      <c r="BT604" s="352"/>
      <c r="BV604" s="44"/>
      <c r="BW604" s="44"/>
      <c r="BX604" s="44"/>
      <c r="CC604" s="352"/>
      <c r="CE604" s="44"/>
      <c r="CF604" s="44"/>
      <c r="CG604" s="44"/>
      <c r="CL604" s="352"/>
      <c r="CN604" s="44"/>
      <c r="CO604" s="44"/>
      <c r="CP604" s="44"/>
      <c r="CU604" s="352"/>
      <c r="CW604" s="44"/>
      <c r="CX604" s="44"/>
      <c r="CY604" s="44"/>
      <c r="DD604" s="352"/>
      <c r="DF604" s="44"/>
      <c r="DG604" s="44"/>
      <c r="DH604" s="44"/>
      <c r="DM604" s="352"/>
      <c r="DO604" s="44"/>
      <c r="DP604" s="44"/>
      <c r="DQ604" s="44"/>
      <c r="DV604" s="352"/>
      <c r="DX604" s="44"/>
      <c r="DY604" s="44"/>
      <c r="DZ604" s="44"/>
      <c r="EE604" s="352"/>
      <c r="EG604" s="44"/>
      <c r="EH604" s="44"/>
      <c r="EI604" s="44"/>
      <c r="EN604" s="352"/>
      <c r="EP604" s="44"/>
      <c r="EQ604" s="44"/>
      <c r="ER604" s="44"/>
      <c r="EW604" s="352"/>
      <c r="EY604" s="44"/>
      <c r="EZ604" s="44"/>
      <c r="FA604" s="44"/>
      <c r="FF604" s="352"/>
      <c r="FH604" s="44"/>
      <c r="FI604" s="44"/>
      <c r="FJ604" s="44"/>
      <c r="FO604" s="352"/>
      <c r="FQ604" s="44"/>
      <c r="FR604" s="44"/>
      <c r="FS604" s="44"/>
      <c r="FX604" s="352"/>
      <c r="FZ604" s="44"/>
      <c r="GA604" s="44"/>
      <c r="GB604" s="44"/>
      <c r="GG604" s="352"/>
      <c r="GI604" s="44"/>
      <c r="GJ604" s="44"/>
      <c r="GK604" s="44"/>
      <c r="GP604" s="352"/>
      <c r="GR604" s="44"/>
      <c r="GS604" s="44"/>
      <c r="GT604" s="44"/>
      <c r="GY604" s="352"/>
      <c r="HA604" s="44"/>
      <c r="HB604" s="44"/>
      <c r="HC604" s="44"/>
      <c r="HH604" s="352"/>
      <c r="HJ604" s="44"/>
      <c r="HK604" s="44"/>
      <c r="HL604" s="44"/>
      <c r="HQ604" s="44"/>
      <c r="HR604" s="44"/>
      <c r="HS604" s="44"/>
      <c r="HT604" s="44"/>
      <c r="HU604" s="44"/>
      <c r="HV604" s="44"/>
      <c r="HW604" s="44"/>
      <c r="HX604" s="44"/>
      <c r="HY604" s="44"/>
      <c r="HZ604" s="44"/>
      <c r="IA604" s="44"/>
      <c r="IB604" s="44"/>
      <c r="IC604" s="44"/>
      <c r="ID604" s="44"/>
      <c r="IE604" s="44"/>
      <c r="IF604" s="44"/>
      <c r="IG604" s="44"/>
      <c r="IH604" s="44"/>
      <c r="II604" s="44"/>
      <c r="IJ604" s="44"/>
      <c r="IK604" s="44"/>
      <c r="IL604" s="44"/>
      <c r="IM604" s="44"/>
      <c r="IN604" s="44"/>
      <c r="IO604" s="44"/>
      <c r="IP604" s="44"/>
      <c r="IQ604" s="44"/>
      <c r="IR604" s="44"/>
      <c r="IS604" s="44"/>
      <c r="IT604" s="44"/>
      <c r="IU604" s="44"/>
      <c r="IV604" s="44"/>
      <c r="RS604" s="353"/>
    </row>
    <row r="605" spans="1:487" s="74" customFormat="1" ht="15">
      <c r="A605" s="325" t="s">
        <v>1944</v>
      </c>
      <c r="B605" s="450"/>
      <c r="C605" s="351"/>
      <c r="D605" s="458" t="s">
        <v>130</v>
      </c>
      <c r="E605" s="44"/>
      <c r="F605" s="437">
        <f t="shared" si="7"/>
        <v>8</v>
      </c>
      <c r="G605" s="541"/>
      <c r="H605" s="541"/>
      <c r="I605" s="138"/>
      <c r="J605" s="420">
        <v>8</v>
      </c>
      <c r="K605" s="138"/>
      <c r="L605" s="450"/>
      <c r="M605" s="458"/>
      <c r="N605" s="44"/>
      <c r="R605" s="352"/>
      <c r="T605" s="44"/>
      <c r="U605" s="44"/>
      <c r="V605" s="44"/>
      <c r="AA605" s="352"/>
      <c r="AC605" s="44"/>
      <c r="AD605" s="44"/>
      <c r="AE605" s="44"/>
      <c r="AJ605" s="352"/>
      <c r="AL605" s="44"/>
      <c r="AM605" s="44"/>
      <c r="AN605" s="44"/>
      <c r="AS605" s="352"/>
      <c r="AU605" s="44"/>
      <c r="AV605" s="44"/>
      <c r="AW605" s="44"/>
      <c r="BB605" s="352"/>
      <c r="BD605" s="44"/>
      <c r="BE605" s="44"/>
      <c r="BF605" s="44"/>
      <c r="BK605" s="352"/>
      <c r="BM605" s="44"/>
      <c r="BN605" s="44"/>
      <c r="BO605" s="44"/>
      <c r="BT605" s="352"/>
      <c r="BV605" s="44"/>
      <c r="BW605" s="44"/>
      <c r="BX605" s="44"/>
      <c r="CC605" s="352"/>
      <c r="CE605" s="44"/>
      <c r="CF605" s="44"/>
      <c r="CG605" s="44"/>
      <c r="CL605" s="352"/>
      <c r="CN605" s="44"/>
      <c r="CO605" s="44"/>
      <c r="CP605" s="44"/>
      <c r="CU605" s="352"/>
      <c r="CW605" s="44"/>
      <c r="CX605" s="44"/>
      <c r="CY605" s="44"/>
      <c r="DD605" s="352"/>
      <c r="DF605" s="44"/>
      <c r="DG605" s="44"/>
      <c r="DH605" s="44"/>
      <c r="DM605" s="352"/>
      <c r="DO605" s="44"/>
      <c r="DP605" s="44"/>
      <c r="DQ605" s="44"/>
      <c r="DV605" s="352"/>
      <c r="DX605" s="44"/>
      <c r="DY605" s="44"/>
      <c r="DZ605" s="44"/>
      <c r="EE605" s="352"/>
      <c r="EG605" s="44"/>
      <c r="EH605" s="44"/>
      <c r="EI605" s="44"/>
      <c r="EN605" s="352"/>
      <c r="EP605" s="44"/>
      <c r="EQ605" s="44"/>
      <c r="ER605" s="44"/>
      <c r="EW605" s="352"/>
      <c r="EY605" s="44"/>
      <c r="EZ605" s="44"/>
      <c r="FA605" s="44"/>
      <c r="FF605" s="352"/>
      <c r="FH605" s="44"/>
      <c r="FI605" s="44"/>
      <c r="FJ605" s="44"/>
      <c r="FO605" s="352"/>
      <c r="FQ605" s="44"/>
      <c r="FR605" s="44"/>
      <c r="FS605" s="44"/>
      <c r="FX605" s="352"/>
      <c r="FZ605" s="44"/>
      <c r="GA605" s="44"/>
      <c r="GB605" s="44"/>
      <c r="GG605" s="352"/>
      <c r="GI605" s="44"/>
      <c r="GJ605" s="44"/>
      <c r="GK605" s="44"/>
      <c r="GP605" s="352"/>
      <c r="GR605" s="44"/>
      <c r="GS605" s="44"/>
      <c r="GT605" s="44"/>
      <c r="GY605" s="352"/>
      <c r="HA605" s="44"/>
      <c r="HB605" s="44"/>
      <c r="HC605" s="44"/>
      <c r="HH605" s="352"/>
      <c r="HJ605" s="44"/>
      <c r="HK605" s="44"/>
      <c r="HL605" s="44"/>
      <c r="HQ605" s="44"/>
      <c r="HR605" s="44"/>
      <c r="HS605" s="44"/>
      <c r="HT605" s="44"/>
      <c r="HU605" s="44"/>
      <c r="HV605" s="44"/>
      <c r="HW605" s="44"/>
      <c r="HX605" s="44"/>
      <c r="HY605" s="44"/>
      <c r="HZ605" s="44"/>
      <c r="IA605" s="44"/>
      <c r="IB605" s="44"/>
      <c r="IC605" s="44"/>
      <c r="ID605" s="44"/>
      <c r="IE605" s="44"/>
      <c r="IF605" s="44"/>
      <c r="IG605" s="44"/>
      <c r="IH605" s="44"/>
      <c r="II605" s="44"/>
      <c r="IJ605" s="44"/>
      <c r="IK605" s="44"/>
      <c r="IL605" s="44"/>
      <c r="IM605" s="44"/>
      <c r="IN605" s="44"/>
      <c r="IO605" s="44"/>
      <c r="IP605" s="44"/>
      <c r="IQ605" s="44"/>
      <c r="IR605" s="44"/>
      <c r="IS605" s="44"/>
      <c r="IT605" s="44"/>
      <c r="IU605" s="44"/>
      <c r="IV605" s="44"/>
      <c r="RS605" s="353"/>
    </row>
    <row r="606" spans="1:487" s="74" customFormat="1" ht="15">
      <c r="A606" s="325" t="s">
        <v>1895</v>
      </c>
      <c r="B606" s="450"/>
      <c r="C606" s="351"/>
      <c r="D606" s="458" t="s">
        <v>130</v>
      </c>
      <c r="E606" s="44"/>
      <c r="F606" s="437">
        <f t="shared" si="7"/>
        <v>7</v>
      </c>
      <c r="G606" s="541"/>
      <c r="H606" s="541"/>
      <c r="I606" s="138"/>
      <c r="J606" s="420">
        <v>7</v>
      </c>
      <c r="K606" s="138"/>
      <c r="L606" s="458"/>
      <c r="N606" s="44"/>
      <c r="R606" s="352"/>
      <c r="T606" s="44"/>
      <c r="U606" s="44"/>
      <c r="V606" s="44"/>
      <c r="AA606" s="352"/>
      <c r="AC606" s="44"/>
      <c r="AD606" s="44"/>
      <c r="AE606" s="44"/>
      <c r="AJ606" s="352"/>
      <c r="AL606" s="44"/>
      <c r="AM606" s="44"/>
      <c r="AN606" s="44"/>
      <c r="AS606" s="352"/>
      <c r="AU606" s="44"/>
      <c r="AV606" s="44"/>
      <c r="AW606" s="44"/>
      <c r="BB606" s="352"/>
      <c r="BD606" s="44"/>
      <c r="BE606" s="44"/>
      <c r="BF606" s="44"/>
      <c r="BK606" s="352"/>
      <c r="BM606" s="44"/>
      <c r="BN606" s="44"/>
      <c r="BO606" s="44"/>
      <c r="BT606" s="352"/>
      <c r="BV606" s="44"/>
      <c r="BW606" s="44"/>
      <c r="BX606" s="44"/>
      <c r="CC606" s="352"/>
      <c r="CE606" s="44"/>
      <c r="CF606" s="44"/>
      <c r="CG606" s="44"/>
      <c r="CL606" s="352"/>
      <c r="CN606" s="44"/>
      <c r="CO606" s="44"/>
      <c r="CP606" s="44"/>
      <c r="CU606" s="352"/>
      <c r="CW606" s="44"/>
      <c r="CX606" s="44"/>
      <c r="CY606" s="44"/>
      <c r="DD606" s="352"/>
      <c r="DF606" s="44"/>
      <c r="DG606" s="44"/>
      <c r="DH606" s="44"/>
      <c r="DM606" s="352"/>
      <c r="DO606" s="44"/>
      <c r="DP606" s="44"/>
      <c r="DQ606" s="44"/>
      <c r="DV606" s="352"/>
      <c r="DX606" s="44"/>
      <c r="DY606" s="44"/>
      <c r="DZ606" s="44"/>
      <c r="EE606" s="352"/>
      <c r="EG606" s="44"/>
      <c r="EH606" s="44"/>
      <c r="EI606" s="44"/>
      <c r="EN606" s="352"/>
      <c r="EP606" s="44"/>
      <c r="EQ606" s="44"/>
      <c r="ER606" s="44"/>
      <c r="EW606" s="352"/>
      <c r="EY606" s="44"/>
      <c r="EZ606" s="44"/>
      <c r="FA606" s="44"/>
      <c r="FF606" s="352"/>
      <c r="FH606" s="44"/>
      <c r="FI606" s="44"/>
      <c r="FJ606" s="44"/>
      <c r="FO606" s="352"/>
      <c r="FQ606" s="44"/>
      <c r="FR606" s="44"/>
      <c r="FS606" s="44"/>
      <c r="FX606" s="352"/>
      <c r="FZ606" s="44"/>
      <c r="GA606" s="44"/>
      <c r="GB606" s="44"/>
      <c r="GG606" s="352"/>
      <c r="GI606" s="44"/>
      <c r="GJ606" s="44"/>
      <c r="GK606" s="44"/>
      <c r="GP606" s="352"/>
      <c r="GR606" s="44"/>
      <c r="GS606" s="44"/>
      <c r="GT606" s="44"/>
      <c r="GY606" s="352"/>
      <c r="HA606" s="44"/>
      <c r="HB606" s="44"/>
      <c r="HC606" s="44"/>
      <c r="HH606" s="352"/>
      <c r="HJ606" s="44"/>
      <c r="HK606" s="44"/>
      <c r="HL606" s="44"/>
      <c r="HQ606" s="44"/>
      <c r="HR606" s="44"/>
      <c r="HS606" s="44"/>
      <c r="HT606" s="44"/>
      <c r="HU606" s="44"/>
      <c r="HV606" s="44"/>
      <c r="HW606" s="44"/>
      <c r="HX606" s="44"/>
      <c r="HY606" s="44"/>
      <c r="HZ606" s="44"/>
      <c r="IA606" s="44"/>
      <c r="IB606" s="44"/>
      <c r="IC606" s="44"/>
      <c r="ID606" s="44"/>
      <c r="IE606" s="44"/>
      <c r="IF606" s="44"/>
      <c r="IG606" s="44"/>
      <c r="IH606" s="44"/>
      <c r="II606" s="44"/>
      <c r="IJ606" s="44"/>
      <c r="IK606" s="44"/>
      <c r="IL606" s="44"/>
      <c r="IM606" s="44"/>
      <c r="IN606" s="44"/>
      <c r="IO606" s="44"/>
      <c r="IP606" s="44"/>
      <c r="IQ606" s="44"/>
      <c r="IR606" s="44"/>
      <c r="IS606" s="44"/>
      <c r="IT606" s="44"/>
      <c r="IU606" s="44"/>
      <c r="IV606" s="44"/>
      <c r="RS606" s="353"/>
    </row>
    <row r="607" spans="1:487" s="74" customFormat="1" ht="15">
      <c r="A607" s="325" t="s">
        <v>1896</v>
      </c>
      <c r="B607" s="450"/>
      <c r="C607" s="351"/>
      <c r="D607" s="74" t="s">
        <v>130</v>
      </c>
      <c r="E607" s="44"/>
      <c r="F607" s="437">
        <f t="shared" si="7"/>
        <v>0</v>
      </c>
      <c r="G607" s="541"/>
      <c r="H607" s="478"/>
      <c r="I607" s="138"/>
      <c r="J607" s="420"/>
      <c r="K607" s="138"/>
      <c r="L607" s="450"/>
      <c r="M607" s="458"/>
      <c r="N607" s="44"/>
      <c r="R607" s="352"/>
      <c r="T607" s="44"/>
      <c r="U607" s="44"/>
      <c r="V607" s="44"/>
      <c r="AA607" s="352"/>
      <c r="AC607" s="44"/>
      <c r="AD607" s="44"/>
      <c r="AE607" s="44"/>
      <c r="AJ607" s="352"/>
      <c r="AL607" s="44"/>
      <c r="AM607" s="44"/>
      <c r="AN607" s="44"/>
      <c r="AS607" s="352"/>
      <c r="AU607" s="44"/>
      <c r="AV607" s="44"/>
      <c r="AW607" s="44"/>
      <c r="BB607" s="352"/>
      <c r="BD607" s="44"/>
      <c r="BE607" s="44"/>
      <c r="BF607" s="44"/>
      <c r="BK607" s="352"/>
      <c r="BM607" s="44"/>
      <c r="BN607" s="44"/>
      <c r="BO607" s="44"/>
      <c r="BT607" s="352"/>
      <c r="BV607" s="44"/>
      <c r="BW607" s="44"/>
      <c r="BX607" s="44"/>
      <c r="CC607" s="352"/>
      <c r="CE607" s="44"/>
      <c r="CF607" s="44"/>
      <c r="CG607" s="44"/>
      <c r="CL607" s="352"/>
      <c r="CN607" s="44"/>
      <c r="CO607" s="44"/>
      <c r="CP607" s="44"/>
      <c r="CU607" s="352"/>
      <c r="CW607" s="44"/>
      <c r="CX607" s="44"/>
      <c r="CY607" s="44"/>
      <c r="DD607" s="352"/>
      <c r="DF607" s="44"/>
      <c r="DG607" s="44"/>
      <c r="DH607" s="44"/>
      <c r="DM607" s="352"/>
      <c r="DO607" s="44"/>
      <c r="DP607" s="44"/>
      <c r="DQ607" s="44"/>
      <c r="DV607" s="352"/>
      <c r="DX607" s="44"/>
      <c r="DY607" s="44"/>
      <c r="DZ607" s="44"/>
      <c r="EE607" s="352"/>
      <c r="EG607" s="44"/>
      <c r="EH607" s="44"/>
      <c r="EI607" s="44"/>
      <c r="EN607" s="352"/>
      <c r="EP607" s="44"/>
      <c r="EQ607" s="44"/>
      <c r="ER607" s="44"/>
      <c r="EW607" s="352"/>
      <c r="EY607" s="44"/>
      <c r="EZ607" s="44"/>
      <c r="FA607" s="44"/>
      <c r="FF607" s="352"/>
      <c r="FH607" s="44"/>
      <c r="FI607" s="44"/>
      <c r="FJ607" s="44"/>
      <c r="FO607" s="352"/>
      <c r="FQ607" s="44"/>
      <c r="FR607" s="44"/>
      <c r="FS607" s="44"/>
      <c r="FX607" s="352"/>
      <c r="FZ607" s="44"/>
      <c r="GA607" s="44"/>
      <c r="GB607" s="44"/>
      <c r="GG607" s="352"/>
      <c r="GI607" s="44"/>
      <c r="GJ607" s="44"/>
      <c r="GK607" s="44"/>
      <c r="GP607" s="352"/>
      <c r="GR607" s="44"/>
      <c r="GS607" s="44"/>
      <c r="GT607" s="44"/>
      <c r="GY607" s="352"/>
      <c r="HA607" s="44"/>
      <c r="HB607" s="44"/>
      <c r="HC607" s="44"/>
      <c r="HH607" s="352"/>
      <c r="HJ607" s="44"/>
      <c r="HK607" s="44"/>
      <c r="HL607" s="44"/>
      <c r="HQ607" s="44"/>
      <c r="HR607" s="44"/>
      <c r="HS607" s="44"/>
      <c r="HT607" s="44"/>
      <c r="HU607" s="44"/>
      <c r="HV607" s="44"/>
      <c r="HW607" s="44"/>
      <c r="HX607" s="44"/>
      <c r="HY607" s="44"/>
      <c r="HZ607" s="44"/>
      <c r="IA607" s="44"/>
      <c r="IB607" s="44"/>
      <c r="IC607" s="44"/>
      <c r="ID607" s="44"/>
      <c r="IE607" s="44"/>
      <c r="IF607" s="44"/>
      <c r="IG607" s="44"/>
      <c r="IH607" s="44"/>
      <c r="II607" s="44"/>
      <c r="IJ607" s="44"/>
      <c r="IK607" s="44"/>
      <c r="IL607" s="44"/>
      <c r="IM607" s="44"/>
      <c r="IN607" s="44"/>
      <c r="IO607" s="44"/>
      <c r="IP607" s="44"/>
      <c r="IQ607" s="44"/>
      <c r="IR607" s="44"/>
      <c r="IS607" s="44"/>
      <c r="IT607" s="44"/>
      <c r="IU607" s="44"/>
      <c r="IV607" s="44"/>
      <c r="RS607" s="353"/>
    </row>
    <row r="608" spans="1:487" s="74" customFormat="1" ht="15">
      <c r="A608" s="325" t="s">
        <v>827</v>
      </c>
      <c r="B608" s="351"/>
      <c r="C608" s="351"/>
      <c r="D608" s="458" t="s">
        <v>131</v>
      </c>
      <c r="E608" s="44"/>
      <c r="F608" s="437">
        <f t="shared" si="7"/>
        <v>0</v>
      </c>
      <c r="G608" s="478"/>
      <c r="H608" s="478"/>
      <c r="I608" s="138"/>
      <c r="J608" s="420"/>
      <c r="K608" s="138"/>
      <c r="L608" s="44"/>
      <c r="M608" s="450"/>
      <c r="N608" s="44"/>
      <c r="R608" s="352"/>
      <c r="T608" s="44"/>
      <c r="U608" s="44"/>
      <c r="V608" s="44"/>
      <c r="AA608" s="352"/>
      <c r="AC608" s="44"/>
      <c r="AD608" s="44"/>
      <c r="AE608" s="44"/>
      <c r="AJ608" s="352"/>
      <c r="AL608" s="44"/>
      <c r="AM608" s="44"/>
      <c r="AN608" s="44"/>
      <c r="AS608" s="352"/>
      <c r="AU608" s="44"/>
      <c r="AV608" s="44"/>
      <c r="AW608" s="44"/>
      <c r="BB608" s="352"/>
      <c r="BD608" s="44"/>
      <c r="BE608" s="44"/>
      <c r="BF608" s="44"/>
      <c r="BK608" s="352"/>
      <c r="BM608" s="44"/>
      <c r="BN608" s="44"/>
      <c r="BO608" s="44"/>
      <c r="BT608" s="352"/>
      <c r="BV608" s="44"/>
      <c r="BW608" s="44"/>
      <c r="BX608" s="44"/>
      <c r="CC608" s="352"/>
      <c r="CE608" s="44"/>
      <c r="CF608" s="44"/>
      <c r="CG608" s="44"/>
      <c r="CL608" s="352"/>
      <c r="CN608" s="44"/>
      <c r="CO608" s="44"/>
      <c r="CP608" s="44"/>
      <c r="CU608" s="352"/>
      <c r="CW608" s="44"/>
      <c r="CX608" s="44"/>
      <c r="CY608" s="44"/>
      <c r="DD608" s="352"/>
      <c r="DF608" s="44"/>
      <c r="DG608" s="44"/>
      <c r="DH608" s="44"/>
      <c r="DM608" s="352"/>
      <c r="DO608" s="44"/>
      <c r="DP608" s="44"/>
      <c r="DQ608" s="44"/>
      <c r="DV608" s="352"/>
      <c r="DX608" s="44"/>
      <c r="DY608" s="44"/>
      <c r="DZ608" s="44"/>
      <c r="EE608" s="352"/>
      <c r="EG608" s="44"/>
      <c r="EH608" s="44"/>
      <c r="EI608" s="44"/>
      <c r="EN608" s="352"/>
      <c r="EP608" s="44"/>
      <c r="EQ608" s="44"/>
      <c r="ER608" s="44"/>
      <c r="EW608" s="352"/>
      <c r="EY608" s="44"/>
      <c r="EZ608" s="44"/>
      <c r="FA608" s="44"/>
      <c r="FF608" s="352"/>
      <c r="FH608" s="44"/>
      <c r="FI608" s="44"/>
      <c r="FJ608" s="44"/>
      <c r="FO608" s="352"/>
      <c r="FQ608" s="44"/>
      <c r="FR608" s="44"/>
      <c r="FS608" s="44"/>
      <c r="FX608" s="352"/>
      <c r="FZ608" s="44"/>
      <c r="GA608" s="44"/>
      <c r="GB608" s="44"/>
      <c r="GG608" s="352"/>
      <c r="GI608" s="44"/>
      <c r="GJ608" s="44"/>
      <c r="GK608" s="44"/>
      <c r="GP608" s="352"/>
      <c r="GR608" s="44"/>
      <c r="GS608" s="44"/>
      <c r="GT608" s="44"/>
      <c r="GY608" s="352"/>
      <c r="HA608" s="44"/>
      <c r="HB608" s="44"/>
      <c r="HC608" s="44"/>
      <c r="HH608" s="352"/>
      <c r="HJ608" s="44"/>
      <c r="HK608" s="44"/>
      <c r="HL608" s="44"/>
      <c r="HQ608" s="44"/>
      <c r="HR608" s="44"/>
      <c r="HS608" s="44"/>
      <c r="HT608" s="44"/>
      <c r="HU608" s="44"/>
      <c r="HV608" s="44"/>
      <c r="HW608" s="44"/>
      <c r="HX608" s="44"/>
      <c r="HY608" s="44"/>
      <c r="HZ608" s="44"/>
      <c r="IA608" s="44"/>
      <c r="IB608" s="44"/>
      <c r="IC608" s="44"/>
      <c r="ID608" s="44"/>
      <c r="IE608" s="44"/>
      <c r="IF608" s="44"/>
      <c r="IG608" s="44"/>
      <c r="IH608" s="44"/>
      <c r="II608" s="44"/>
      <c r="IJ608" s="44"/>
      <c r="IK608" s="44"/>
      <c r="IL608" s="44"/>
      <c r="IM608" s="44"/>
      <c r="IN608" s="44"/>
      <c r="IO608" s="44"/>
      <c r="IP608" s="44"/>
      <c r="IQ608" s="44"/>
      <c r="IR608" s="44"/>
      <c r="IS608" s="44"/>
      <c r="IT608" s="44"/>
      <c r="IU608" s="44"/>
      <c r="IV608" s="44"/>
      <c r="RS608" s="353"/>
    </row>
    <row r="609" spans="1:487" s="74" customFormat="1" ht="15">
      <c r="A609" s="325" t="s">
        <v>437</v>
      </c>
      <c r="B609" s="351"/>
      <c r="C609" s="351"/>
      <c r="D609" s="74" t="s">
        <v>139</v>
      </c>
      <c r="E609" s="44"/>
      <c r="F609" s="437">
        <f t="shared" si="7"/>
        <v>260</v>
      </c>
      <c r="G609" s="541">
        <v>157</v>
      </c>
      <c r="H609" s="541">
        <v>20</v>
      </c>
      <c r="I609" s="138"/>
      <c r="J609" s="420">
        <v>68</v>
      </c>
      <c r="K609" s="138">
        <v>15</v>
      </c>
      <c r="L609" s="450"/>
      <c r="M609" s="458"/>
      <c r="N609" s="44"/>
      <c r="R609" s="352"/>
      <c r="T609" s="44"/>
      <c r="U609" s="44"/>
      <c r="V609" s="44"/>
      <c r="AA609" s="352"/>
      <c r="AC609" s="44"/>
      <c r="AD609" s="44"/>
      <c r="AE609" s="44"/>
      <c r="AJ609" s="352"/>
      <c r="AL609" s="44"/>
      <c r="AM609" s="44"/>
      <c r="AN609" s="44"/>
      <c r="AS609" s="352"/>
      <c r="AU609" s="44"/>
      <c r="AV609" s="44"/>
      <c r="AW609" s="44"/>
      <c r="BB609" s="352"/>
      <c r="BD609" s="44"/>
      <c r="BE609" s="44"/>
      <c r="BF609" s="44"/>
      <c r="BK609" s="352"/>
      <c r="BM609" s="44"/>
      <c r="BN609" s="44"/>
      <c r="BO609" s="44"/>
      <c r="BT609" s="352"/>
      <c r="BV609" s="44"/>
      <c r="BW609" s="44"/>
      <c r="BX609" s="44"/>
      <c r="CC609" s="352"/>
      <c r="CE609" s="44"/>
      <c r="CF609" s="44"/>
      <c r="CG609" s="44"/>
      <c r="CL609" s="352"/>
      <c r="CN609" s="44"/>
      <c r="CO609" s="44"/>
      <c r="CP609" s="44"/>
      <c r="CU609" s="352"/>
      <c r="CW609" s="44"/>
      <c r="CX609" s="44"/>
      <c r="CY609" s="44"/>
      <c r="DD609" s="352"/>
      <c r="DF609" s="44"/>
      <c r="DG609" s="44"/>
      <c r="DH609" s="44"/>
      <c r="DM609" s="352"/>
      <c r="DO609" s="44"/>
      <c r="DP609" s="44"/>
      <c r="DQ609" s="44"/>
      <c r="DV609" s="352"/>
      <c r="DX609" s="44"/>
      <c r="DY609" s="44"/>
      <c r="DZ609" s="44"/>
      <c r="EE609" s="352"/>
      <c r="EG609" s="44"/>
      <c r="EH609" s="44"/>
      <c r="EI609" s="44"/>
      <c r="EN609" s="352"/>
      <c r="EP609" s="44"/>
      <c r="EQ609" s="44"/>
      <c r="ER609" s="44"/>
      <c r="EW609" s="352"/>
      <c r="EY609" s="44"/>
      <c r="EZ609" s="44"/>
      <c r="FA609" s="44"/>
      <c r="FF609" s="352"/>
      <c r="FH609" s="44"/>
      <c r="FI609" s="44"/>
      <c r="FJ609" s="44"/>
      <c r="FO609" s="352"/>
      <c r="FQ609" s="44"/>
      <c r="FR609" s="44"/>
      <c r="FS609" s="44"/>
      <c r="FX609" s="352"/>
      <c r="FZ609" s="44"/>
      <c r="GA609" s="44"/>
      <c r="GB609" s="44"/>
      <c r="GG609" s="352"/>
      <c r="GI609" s="44"/>
      <c r="GJ609" s="44"/>
      <c r="GK609" s="44"/>
      <c r="GP609" s="352"/>
      <c r="GR609" s="44"/>
      <c r="GS609" s="44"/>
      <c r="GT609" s="44"/>
      <c r="GY609" s="352"/>
      <c r="HA609" s="44"/>
      <c r="HB609" s="44"/>
      <c r="HC609" s="44"/>
      <c r="HH609" s="352"/>
      <c r="HJ609" s="44"/>
      <c r="HK609" s="44"/>
      <c r="HL609" s="44"/>
      <c r="HQ609" s="44"/>
      <c r="HR609" s="44"/>
      <c r="HS609" s="44"/>
      <c r="HT609" s="44"/>
      <c r="HU609" s="44"/>
      <c r="HV609" s="44"/>
      <c r="HW609" s="44"/>
      <c r="HX609" s="44"/>
      <c r="HY609" s="44"/>
      <c r="HZ609" s="44"/>
      <c r="IA609" s="44"/>
      <c r="IB609" s="44"/>
      <c r="IC609" s="44"/>
      <c r="ID609" s="44"/>
      <c r="IE609" s="44"/>
      <c r="IF609" s="44"/>
      <c r="IG609" s="44"/>
      <c r="IH609" s="44"/>
      <c r="II609" s="44"/>
      <c r="IJ609" s="44"/>
      <c r="IK609" s="44"/>
      <c r="IL609" s="44"/>
      <c r="IM609" s="44"/>
      <c r="IN609" s="44"/>
      <c r="IO609" s="44"/>
      <c r="IP609" s="44"/>
      <c r="IQ609" s="44"/>
      <c r="IR609" s="44"/>
      <c r="IS609" s="44"/>
      <c r="IT609" s="44"/>
      <c r="IU609" s="44"/>
      <c r="IV609" s="44"/>
      <c r="RS609" s="353"/>
    </row>
    <row r="610" spans="1:487" s="74" customFormat="1" ht="15">
      <c r="A610" s="325" t="s">
        <v>1146</v>
      </c>
      <c r="B610" s="351"/>
      <c r="C610" s="351"/>
      <c r="D610" s="74" t="s">
        <v>131</v>
      </c>
      <c r="E610" s="44"/>
      <c r="F610" s="437">
        <f t="shared" si="7"/>
        <v>14</v>
      </c>
      <c r="G610" s="478"/>
      <c r="H610" s="478"/>
      <c r="I610" s="138"/>
      <c r="J610" s="420">
        <v>14</v>
      </c>
      <c r="K610" s="138"/>
      <c r="L610" s="450"/>
      <c r="M610" s="44"/>
      <c r="N610" s="44"/>
      <c r="R610" s="352"/>
      <c r="T610" s="44"/>
      <c r="U610" s="44"/>
      <c r="V610" s="44"/>
      <c r="AA610" s="352"/>
      <c r="AC610" s="44"/>
      <c r="AD610" s="44"/>
      <c r="AE610" s="44"/>
      <c r="AJ610" s="352"/>
      <c r="AL610" s="44"/>
      <c r="AM610" s="44"/>
      <c r="AN610" s="44"/>
      <c r="AS610" s="352"/>
      <c r="AU610" s="44"/>
      <c r="AV610" s="44"/>
      <c r="AW610" s="44"/>
      <c r="BB610" s="352"/>
      <c r="BD610" s="44"/>
      <c r="BE610" s="44"/>
      <c r="BF610" s="44"/>
      <c r="BK610" s="352"/>
      <c r="BM610" s="44"/>
      <c r="BN610" s="44"/>
      <c r="BO610" s="44"/>
      <c r="BT610" s="352"/>
      <c r="BV610" s="44"/>
      <c r="BW610" s="44"/>
      <c r="BX610" s="44"/>
      <c r="CC610" s="352"/>
      <c r="CE610" s="44"/>
      <c r="CF610" s="44"/>
      <c r="CG610" s="44"/>
      <c r="CL610" s="352"/>
      <c r="CN610" s="44"/>
      <c r="CO610" s="44"/>
      <c r="CP610" s="44"/>
      <c r="CU610" s="352"/>
      <c r="CW610" s="44"/>
      <c r="CX610" s="44"/>
      <c r="CY610" s="44"/>
      <c r="DD610" s="352"/>
      <c r="DF610" s="44"/>
      <c r="DG610" s="44"/>
      <c r="DH610" s="44"/>
      <c r="DM610" s="352"/>
      <c r="DO610" s="44"/>
      <c r="DP610" s="44"/>
      <c r="DQ610" s="44"/>
      <c r="DV610" s="352"/>
      <c r="DX610" s="44"/>
      <c r="DY610" s="44"/>
      <c r="DZ610" s="44"/>
      <c r="EE610" s="352"/>
      <c r="EG610" s="44"/>
      <c r="EH610" s="44"/>
      <c r="EI610" s="44"/>
      <c r="EN610" s="352"/>
      <c r="EP610" s="44"/>
      <c r="EQ610" s="44"/>
      <c r="ER610" s="44"/>
      <c r="EW610" s="352"/>
      <c r="EY610" s="44"/>
      <c r="EZ610" s="44"/>
      <c r="FA610" s="44"/>
      <c r="FF610" s="352"/>
      <c r="FH610" s="44"/>
      <c r="FI610" s="44"/>
      <c r="FJ610" s="44"/>
      <c r="FO610" s="352"/>
      <c r="FQ610" s="44"/>
      <c r="FR610" s="44"/>
      <c r="FS610" s="44"/>
      <c r="FX610" s="352"/>
      <c r="FZ610" s="44"/>
      <c r="GA610" s="44"/>
      <c r="GB610" s="44"/>
      <c r="GG610" s="352"/>
      <c r="GI610" s="44"/>
      <c r="GJ610" s="44"/>
      <c r="GK610" s="44"/>
      <c r="GP610" s="352"/>
      <c r="GR610" s="44"/>
      <c r="GS610" s="44"/>
      <c r="GT610" s="44"/>
      <c r="GY610" s="352"/>
      <c r="HA610" s="44"/>
      <c r="HB610" s="44"/>
      <c r="HC610" s="44"/>
      <c r="HH610" s="352"/>
      <c r="HJ610" s="44"/>
      <c r="HK610" s="44"/>
      <c r="HL610" s="44"/>
      <c r="HQ610" s="44"/>
      <c r="HR610" s="44"/>
      <c r="HS610" s="44"/>
      <c r="HT610" s="44"/>
      <c r="HU610" s="44"/>
      <c r="HV610" s="44"/>
      <c r="HW610" s="44"/>
      <c r="HX610" s="44"/>
      <c r="HY610" s="44"/>
      <c r="HZ610" s="44"/>
      <c r="IA610" s="44"/>
      <c r="IB610" s="44"/>
      <c r="IC610" s="44"/>
      <c r="ID610" s="44"/>
      <c r="IE610" s="44"/>
      <c r="IF610" s="44"/>
      <c r="IG610" s="44"/>
      <c r="IH610" s="44"/>
      <c r="II610" s="44"/>
      <c r="IJ610" s="44"/>
      <c r="IK610" s="44"/>
      <c r="IL610" s="44"/>
      <c r="IM610" s="44"/>
      <c r="IN610" s="44"/>
      <c r="IO610" s="44"/>
      <c r="IP610" s="44"/>
      <c r="IQ610" s="44"/>
      <c r="IR610" s="44"/>
      <c r="IS610" s="44"/>
      <c r="IT610" s="44"/>
      <c r="IU610" s="44"/>
      <c r="IV610" s="44"/>
      <c r="RS610" s="353"/>
    </row>
    <row r="611" spans="1:487" s="74" customFormat="1" ht="15">
      <c r="A611" s="325" t="s">
        <v>941</v>
      </c>
      <c r="B611" s="450"/>
      <c r="C611" s="351"/>
      <c r="D611" s="74" t="s">
        <v>130</v>
      </c>
      <c r="E611" s="44"/>
      <c r="F611" s="437">
        <f t="shared" si="7"/>
        <v>0</v>
      </c>
      <c r="G611" s="541"/>
      <c r="H611" s="478"/>
      <c r="I611" s="138"/>
      <c r="J611" s="420"/>
      <c r="K611" s="138"/>
      <c r="L611" s="450"/>
      <c r="N611" s="44"/>
      <c r="R611" s="352"/>
      <c r="T611" s="44"/>
      <c r="U611" s="44"/>
      <c r="V611" s="44"/>
      <c r="AA611" s="352"/>
      <c r="AC611" s="44"/>
      <c r="AD611" s="44"/>
      <c r="AE611" s="44"/>
      <c r="AJ611" s="352"/>
      <c r="AL611" s="44"/>
      <c r="AM611" s="44"/>
      <c r="AN611" s="44"/>
      <c r="AS611" s="352"/>
      <c r="AU611" s="44"/>
      <c r="AV611" s="44"/>
      <c r="AW611" s="44"/>
      <c r="BB611" s="352"/>
      <c r="BD611" s="44"/>
      <c r="BE611" s="44"/>
      <c r="BF611" s="44"/>
      <c r="BK611" s="352"/>
      <c r="BM611" s="44"/>
      <c r="BN611" s="44"/>
      <c r="BO611" s="44"/>
      <c r="BT611" s="352"/>
      <c r="BV611" s="44"/>
      <c r="BW611" s="44"/>
      <c r="BX611" s="44"/>
      <c r="CC611" s="352"/>
      <c r="CE611" s="44"/>
      <c r="CF611" s="44"/>
      <c r="CG611" s="44"/>
      <c r="CL611" s="352"/>
      <c r="CN611" s="44"/>
      <c r="CO611" s="44"/>
      <c r="CP611" s="44"/>
      <c r="CU611" s="352"/>
      <c r="CW611" s="44"/>
      <c r="CX611" s="44"/>
      <c r="CY611" s="44"/>
      <c r="DD611" s="352"/>
      <c r="DF611" s="44"/>
      <c r="DG611" s="44"/>
      <c r="DH611" s="44"/>
      <c r="DM611" s="352"/>
      <c r="DO611" s="44"/>
      <c r="DP611" s="44"/>
      <c r="DQ611" s="44"/>
      <c r="DV611" s="352"/>
      <c r="DX611" s="44"/>
      <c r="DY611" s="44"/>
      <c r="DZ611" s="44"/>
      <c r="EE611" s="352"/>
      <c r="EG611" s="44"/>
      <c r="EH611" s="44"/>
      <c r="EI611" s="44"/>
      <c r="EN611" s="352"/>
      <c r="EP611" s="44"/>
      <c r="EQ611" s="44"/>
      <c r="ER611" s="44"/>
      <c r="EW611" s="352"/>
      <c r="EY611" s="44"/>
      <c r="EZ611" s="44"/>
      <c r="FA611" s="44"/>
      <c r="FF611" s="352"/>
      <c r="FH611" s="44"/>
      <c r="FI611" s="44"/>
      <c r="FJ611" s="44"/>
      <c r="FO611" s="352"/>
      <c r="FQ611" s="44"/>
      <c r="FR611" s="44"/>
      <c r="FS611" s="44"/>
      <c r="FX611" s="352"/>
      <c r="FZ611" s="44"/>
      <c r="GA611" s="44"/>
      <c r="GB611" s="44"/>
      <c r="GG611" s="352"/>
      <c r="GI611" s="44"/>
      <c r="GJ611" s="44"/>
      <c r="GK611" s="44"/>
      <c r="GP611" s="352"/>
      <c r="GR611" s="44"/>
      <c r="GS611" s="44"/>
      <c r="GT611" s="44"/>
      <c r="GY611" s="352"/>
      <c r="HA611" s="44"/>
      <c r="HB611" s="44"/>
      <c r="HC611" s="44"/>
      <c r="HH611" s="352"/>
      <c r="HJ611" s="44"/>
      <c r="HK611" s="44"/>
      <c r="HL611" s="44"/>
      <c r="HQ611" s="44"/>
      <c r="HR611" s="44"/>
      <c r="HS611" s="44"/>
      <c r="HT611" s="44"/>
      <c r="HU611" s="44"/>
      <c r="HV611" s="44"/>
      <c r="HW611" s="44"/>
      <c r="HX611" s="44"/>
      <c r="HY611" s="44"/>
      <c r="HZ611" s="44"/>
      <c r="IA611" s="44"/>
      <c r="IB611" s="44"/>
      <c r="IC611" s="44"/>
      <c r="ID611" s="44"/>
      <c r="IE611" s="44"/>
      <c r="IF611" s="44"/>
      <c r="IG611" s="44"/>
      <c r="IH611" s="44"/>
      <c r="II611" s="44"/>
      <c r="IJ611" s="44"/>
      <c r="IK611" s="44"/>
      <c r="IL611" s="44"/>
      <c r="IM611" s="44"/>
      <c r="IN611" s="44"/>
      <c r="IO611" s="44"/>
      <c r="IP611" s="44"/>
      <c r="IQ611" s="44"/>
      <c r="IR611" s="44"/>
      <c r="IS611" s="44"/>
      <c r="IT611" s="44"/>
      <c r="IU611" s="44"/>
      <c r="IV611" s="44"/>
      <c r="RS611" s="353"/>
    </row>
    <row r="612" spans="1:487" s="74" customFormat="1" ht="15">
      <c r="A612" s="325" t="s">
        <v>1501</v>
      </c>
      <c r="B612" s="450"/>
      <c r="C612" s="351"/>
      <c r="D612" s="74" t="s">
        <v>130</v>
      </c>
      <c r="E612" s="44"/>
      <c r="F612" s="437">
        <f t="shared" si="7"/>
        <v>1</v>
      </c>
      <c r="G612" s="541"/>
      <c r="H612" s="478"/>
      <c r="I612" s="138">
        <v>1</v>
      </c>
      <c r="J612" s="420"/>
      <c r="K612" s="138"/>
      <c r="L612" s="458"/>
      <c r="N612" s="44"/>
      <c r="R612" s="352"/>
      <c r="T612" s="44"/>
      <c r="U612" s="44"/>
      <c r="V612" s="44"/>
      <c r="AA612" s="352"/>
      <c r="AC612" s="44"/>
      <c r="AD612" s="44"/>
      <c r="AE612" s="44"/>
      <c r="AJ612" s="352"/>
      <c r="AL612" s="44"/>
      <c r="AM612" s="44"/>
      <c r="AN612" s="44"/>
      <c r="AS612" s="352"/>
      <c r="AU612" s="44"/>
      <c r="AV612" s="44"/>
      <c r="AW612" s="44"/>
      <c r="BB612" s="352"/>
      <c r="BD612" s="44"/>
      <c r="BE612" s="44"/>
      <c r="BF612" s="44"/>
      <c r="BK612" s="352"/>
      <c r="BM612" s="44"/>
      <c r="BN612" s="44"/>
      <c r="BO612" s="44"/>
      <c r="BT612" s="352"/>
      <c r="BV612" s="44"/>
      <c r="BW612" s="44"/>
      <c r="BX612" s="44"/>
      <c r="CC612" s="352"/>
      <c r="CE612" s="44"/>
      <c r="CF612" s="44"/>
      <c r="CG612" s="44"/>
      <c r="CL612" s="352"/>
      <c r="CN612" s="44"/>
      <c r="CO612" s="44"/>
      <c r="CP612" s="44"/>
      <c r="CU612" s="352"/>
      <c r="CW612" s="44"/>
      <c r="CX612" s="44"/>
      <c r="CY612" s="44"/>
      <c r="DD612" s="352"/>
      <c r="DF612" s="44"/>
      <c r="DG612" s="44"/>
      <c r="DH612" s="44"/>
      <c r="DM612" s="352"/>
      <c r="DO612" s="44"/>
      <c r="DP612" s="44"/>
      <c r="DQ612" s="44"/>
      <c r="DV612" s="352"/>
      <c r="DX612" s="44"/>
      <c r="DY612" s="44"/>
      <c r="DZ612" s="44"/>
      <c r="EE612" s="352"/>
      <c r="EG612" s="44"/>
      <c r="EH612" s="44"/>
      <c r="EI612" s="44"/>
      <c r="EN612" s="352"/>
      <c r="EP612" s="44"/>
      <c r="EQ612" s="44"/>
      <c r="ER612" s="44"/>
      <c r="EW612" s="352"/>
      <c r="EY612" s="44"/>
      <c r="EZ612" s="44"/>
      <c r="FA612" s="44"/>
      <c r="FF612" s="352"/>
      <c r="FH612" s="44"/>
      <c r="FI612" s="44"/>
      <c r="FJ612" s="44"/>
      <c r="FO612" s="352"/>
      <c r="FQ612" s="44"/>
      <c r="FR612" s="44"/>
      <c r="FS612" s="44"/>
      <c r="FX612" s="352"/>
      <c r="FZ612" s="44"/>
      <c r="GA612" s="44"/>
      <c r="GB612" s="44"/>
      <c r="GG612" s="352"/>
      <c r="GI612" s="44"/>
      <c r="GJ612" s="44"/>
      <c r="GK612" s="44"/>
      <c r="GP612" s="352"/>
      <c r="GR612" s="44"/>
      <c r="GS612" s="44"/>
      <c r="GT612" s="44"/>
      <c r="GY612" s="352"/>
      <c r="HA612" s="44"/>
      <c r="HB612" s="44"/>
      <c r="HC612" s="44"/>
      <c r="HH612" s="352"/>
      <c r="HJ612" s="44"/>
      <c r="HK612" s="44"/>
      <c r="HL612" s="44"/>
      <c r="HQ612" s="44"/>
      <c r="HR612" s="44"/>
      <c r="HS612" s="44"/>
      <c r="HT612" s="44"/>
      <c r="HU612" s="44"/>
      <c r="HV612" s="44"/>
      <c r="HW612" s="44"/>
      <c r="HX612" s="44"/>
      <c r="HY612" s="44"/>
      <c r="HZ612" s="44"/>
      <c r="IA612" s="44"/>
      <c r="IB612" s="44"/>
      <c r="IC612" s="44"/>
      <c r="ID612" s="44"/>
      <c r="IE612" s="44"/>
      <c r="IF612" s="44"/>
      <c r="IG612" s="44"/>
      <c r="IH612" s="44"/>
      <c r="II612" s="44"/>
      <c r="IJ612" s="44"/>
      <c r="IK612" s="44"/>
      <c r="IL612" s="44"/>
      <c r="IM612" s="44"/>
      <c r="IN612" s="44"/>
      <c r="IO612" s="44"/>
      <c r="IP612" s="44"/>
      <c r="IQ612" s="44"/>
      <c r="IR612" s="44"/>
      <c r="IS612" s="44"/>
      <c r="IT612" s="44"/>
      <c r="IU612" s="44"/>
      <c r="IV612" s="44"/>
      <c r="RS612" s="353"/>
    </row>
    <row r="613" spans="1:487" s="74" customFormat="1" ht="15">
      <c r="A613" s="325" t="s">
        <v>1292</v>
      </c>
      <c r="B613" s="450"/>
      <c r="C613" s="351"/>
      <c r="D613" s="74" t="s">
        <v>130</v>
      </c>
      <c r="E613" s="44"/>
      <c r="F613" s="437">
        <f t="shared" si="7"/>
        <v>26</v>
      </c>
      <c r="G613" s="541"/>
      <c r="H613" s="478"/>
      <c r="I613" s="138"/>
      <c r="J613" s="420">
        <v>26</v>
      </c>
      <c r="K613" s="138"/>
      <c r="L613" s="450"/>
      <c r="N613" s="44"/>
      <c r="R613" s="352"/>
      <c r="T613" s="44"/>
      <c r="U613" s="44"/>
      <c r="V613" s="44"/>
      <c r="AA613" s="352"/>
      <c r="AC613" s="44"/>
      <c r="AD613" s="44"/>
      <c r="AE613" s="44"/>
      <c r="AJ613" s="352"/>
      <c r="AL613" s="44"/>
      <c r="AM613" s="44"/>
      <c r="AN613" s="44"/>
      <c r="AS613" s="352"/>
      <c r="AU613" s="44"/>
      <c r="AV613" s="44"/>
      <c r="AW613" s="44"/>
      <c r="BB613" s="352"/>
      <c r="BD613" s="44"/>
      <c r="BE613" s="44"/>
      <c r="BF613" s="44"/>
      <c r="BK613" s="352"/>
      <c r="BM613" s="44"/>
      <c r="BN613" s="44"/>
      <c r="BO613" s="44"/>
      <c r="BT613" s="352"/>
      <c r="BV613" s="44"/>
      <c r="BW613" s="44"/>
      <c r="BX613" s="44"/>
      <c r="CC613" s="352"/>
      <c r="CE613" s="44"/>
      <c r="CF613" s="44"/>
      <c r="CG613" s="44"/>
      <c r="CL613" s="352"/>
      <c r="CN613" s="44"/>
      <c r="CO613" s="44"/>
      <c r="CP613" s="44"/>
      <c r="CU613" s="352"/>
      <c r="CW613" s="44"/>
      <c r="CX613" s="44"/>
      <c r="CY613" s="44"/>
      <c r="DD613" s="352"/>
      <c r="DF613" s="44"/>
      <c r="DG613" s="44"/>
      <c r="DH613" s="44"/>
      <c r="DM613" s="352"/>
      <c r="DO613" s="44"/>
      <c r="DP613" s="44"/>
      <c r="DQ613" s="44"/>
      <c r="DV613" s="352"/>
      <c r="DX613" s="44"/>
      <c r="DY613" s="44"/>
      <c r="DZ613" s="44"/>
      <c r="EE613" s="352"/>
      <c r="EG613" s="44"/>
      <c r="EH613" s="44"/>
      <c r="EI613" s="44"/>
      <c r="EN613" s="352"/>
      <c r="EP613" s="44"/>
      <c r="EQ613" s="44"/>
      <c r="ER613" s="44"/>
      <c r="EW613" s="352"/>
      <c r="EY613" s="44"/>
      <c r="EZ613" s="44"/>
      <c r="FA613" s="44"/>
      <c r="FF613" s="352"/>
      <c r="FH613" s="44"/>
      <c r="FI613" s="44"/>
      <c r="FJ613" s="44"/>
      <c r="FO613" s="352"/>
      <c r="FQ613" s="44"/>
      <c r="FR613" s="44"/>
      <c r="FS613" s="44"/>
      <c r="FX613" s="352"/>
      <c r="FZ613" s="44"/>
      <c r="GA613" s="44"/>
      <c r="GB613" s="44"/>
      <c r="GG613" s="352"/>
      <c r="GI613" s="44"/>
      <c r="GJ613" s="44"/>
      <c r="GK613" s="44"/>
      <c r="GP613" s="352"/>
      <c r="GR613" s="44"/>
      <c r="GS613" s="44"/>
      <c r="GT613" s="44"/>
      <c r="GY613" s="352"/>
      <c r="HA613" s="44"/>
      <c r="HB613" s="44"/>
      <c r="HC613" s="44"/>
      <c r="HH613" s="352"/>
      <c r="HJ613" s="44"/>
      <c r="HK613" s="44"/>
      <c r="HL613" s="44"/>
      <c r="HQ613" s="44"/>
      <c r="HR613" s="44"/>
      <c r="HS613" s="44"/>
      <c r="HT613" s="44"/>
      <c r="HU613" s="44"/>
      <c r="HV613" s="44"/>
      <c r="HW613" s="44"/>
      <c r="HX613" s="44"/>
      <c r="HY613" s="44"/>
      <c r="HZ613" s="44"/>
      <c r="IA613" s="44"/>
      <c r="IB613" s="44"/>
      <c r="IC613" s="44"/>
      <c r="ID613" s="44"/>
      <c r="IE613" s="44"/>
      <c r="IF613" s="44"/>
      <c r="IG613" s="44"/>
      <c r="IH613" s="44"/>
      <c r="II613" s="44"/>
      <c r="IJ613" s="44"/>
      <c r="IK613" s="44"/>
      <c r="IL613" s="44"/>
      <c r="IM613" s="44"/>
      <c r="IN613" s="44"/>
      <c r="IO613" s="44"/>
      <c r="IP613" s="44"/>
      <c r="IQ613" s="44"/>
      <c r="IR613" s="44"/>
      <c r="IS613" s="44"/>
      <c r="IT613" s="44"/>
      <c r="IU613" s="44"/>
      <c r="IV613" s="44"/>
      <c r="RS613" s="353"/>
    </row>
    <row r="614" spans="1:487" s="74" customFormat="1" ht="15">
      <c r="A614" s="325" t="s">
        <v>646</v>
      </c>
      <c r="B614" s="351"/>
      <c r="C614" s="351"/>
      <c r="D614" s="458" t="s">
        <v>138</v>
      </c>
      <c r="E614" s="44"/>
      <c r="F614" s="437">
        <f t="shared" si="7"/>
        <v>0</v>
      </c>
      <c r="G614" s="478"/>
      <c r="H614" s="478"/>
      <c r="I614" s="138"/>
      <c r="J614" s="420"/>
      <c r="K614" s="138"/>
      <c r="L614" s="450"/>
      <c r="M614" s="450"/>
      <c r="N614" s="44"/>
      <c r="R614" s="352"/>
      <c r="T614" s="44"/>
      <c r="U614" s="44"/>
      <c r="V614" s="44"/>
      <c r="AA614" s="352"/>
      <c r="AC614" s="44"/>
      <c r="AD614" s="44"/>
      <c r="AE614" s="44"/>
      <c r="AJ614" s="352"/>
      <c r="AL614" s="44"/>
      <c r="AM614" s="44"/>
      <c r="AN614" s="44"/>
      <c r="AS614" s="352"/>
      <c r="AU614" s="44"/>
      <c r="AV614" s="44"/>
      <c r="AW614" s="44"/>
      <c r="BB614" s="352"/>
      <c r="BD614" s="44"/>
      <c r="BE614" s="44"/>
      <c r="BF614" s="44"/>
      <c r="BK614" s="352"/>
      <c r="BM614" s="44"/>
      <c r="BN614" s="44"/>
      <c r="BO614" s="44"/>
      <c r="BT614" s="352"/>
      <c r="BV614" s="44"/>
      <c r="BW614" s="44"/>
      <c r="BX614" s="44"/>
      <c r="CC614" s="352"/>
      <c r="CE614" s="44"/>
      <c r="CF614" s="44"/>
      <c r="CG614" s="44"/>
      <c r="CL614" s="352"/>
      <c r="CN614" s="44"/>
      <c r="CO614" s="44"/>
      <c r="CP614" s="44"/>
      <c r="CU614" s="352"/>
      <c r="CW614" s="44"/>
      <c r="CX614" s="44"/>
      <c r="CY614" s="44"/>
      <c r="DD614" s="352"/>
      <c r="DF614" s="44"/>
      <c r="DG614" s="44"/>
      <c r="DH614" s="44"/>
      <c r="DM614" s="352"/>
      <c r="DO614" s="44"/>
      <c r="DP614" s="44"/>
      <c r="DQ614" s="44"/>
      <c r="DV614" s="352"/>
      <c r="DX614" s="44"/>
      <c r="DY614" s="44"/>
      <c r="DZ614" s="44"/>
      <c r="EE614" s="352"/>
      <c r="EG614" s="44"/>
      <c r="EH614" s="44"/>
      <c r="EI614" s="44"/>
      <c r="EN614" s="352"/>
      <c r="EP614" s="44"/>
      <c r="EQ614" s="44"/>
      <c r="ER614" s="44"/>
      <c r="EW614" s="352"/>
      <c r="EY614" s="44"/>
      <c r="EZ614" s="44"/>
      <c r="FA614" s="44"/>
      <c r="FF614" s="352"/>
      <c r="FH614" s="44"/>
      <c r="FI614" s="44"/>
      <c r="FJ614" s="44"/>
      <c r="FO614" s="352"/>
      <c r="FQ614" s="44"/>
      <c r="FR614" s="44"/>
      <c r="FS614" s="44"/>
      <c r="FX614" s="352"/>
      <c r="FZ614" s="44"/>
      <c r="GA614" s="44"/>
      <c r="GB614" s="44"/>
      <c r="GG614" s="352"/>
      <c r="GI614" s="44"/>
      <c r="GJ614" s="44"/>
      <c r="GK614" s="44"/>
      <c r="GP614" s="352"/>
      <c r="GR614" s="44"/>
      <c r="GS614" s="44"/>
      <c r="GT614" s="44"/>
      <c r="GY614" s="352"/>
      <c r="HA614" s="44"/>
      <c r="HB614" s="44"/>
      <c r="HC614" s="44"/>
      <c r="HH614" s="352"/>
      <c r="HJ614" s="44"/>
      <c r="HK614" s="44"/>
      <c r="HL614" s="44"/>
      <c r="HQ614" s="44"/>
      <c r="HR614" s="44"/>
      <c r="HS614" s="44"/>
      <c r="HT614" s="44"/>
      <c r="HU614" s="44"/>
      <c r="HV614" s="44"/>
      <c r="HW614" s="44"/>
      <c r="HX614" s="44"/>
      <c r="HY614" s="44"/>
      <c r="HZ614" s="44"/>
      <c r="IA614" s="44"/>
      <c r="IB614" s="44"/>
      <c r="IC614" s="44"/>
      <c r="ID614" s="44"/>
      <c r="IE614" s="44"/>
      <c r="IF614" s="44"/>
      <c r="IG614" s="44"/>
      <c r="IH614" s="44"/>
      <c r="II614" s="44"/>
      <c r="IJ614" s="44"/>
      <c r="IK614" s="44"/>
      <c r="IL614" s="44"/>
      <c r="IM614" s="44"/>
      <c r="IN614" s="44"/>
      <c r="IO614" s="44"/>
      <c r="IP614" s="44"/>
      <c r="IQ614" s="44"/>
      <c r="IR614" s="44"/>
      <c r="IS614" s="44"/>
      <c r="IT614" s="44"/>
      <c r="IU614" s="44"/>
      <c r="IV614" s="44"/>
      <c r="RS614" s="353"/>
    </row>
    <row r="615" spans="1:487" s="74" customFormat="1" ht="15">
      <c r="A615" s="325" t="s">
        <v>1086</v>
      </c>
      <c r="B615" s="351"/>
      <c r="C615" s="351"/>
      <c r="D615" s="74" t="s">
        <v>141</v>
      </c>
      <c r="E615" s="44"/>
      <c r="F615" s="437">
        <f t="shared" si="7"/>
        <v>221</v>
      </c>
      <c r="G615" s="541">
        <v>5</v>
      </c>
      <c r="H615" s="478">
        <v>176</v>
      </c>
      <c r="I615" s="138"/>
      <c r="J615" s="420">
        <v>16</v>
      </c>
      <c r="K615" s="138">
        <v>24</v>
      </c>
      <c r="L615" s="450"/>
      <c r="N615" s="44"/>
      <c r="R615" s="352"/>
      <c r="T615" s="44"/>
      <c r="U615" s="44"/>
      <c r="V615" s="44"/>
      <c r="AA615" s="352"/>
      <c r="AC615" s="44"/>
      <c r="AD615" s="44"/>
      <c r="AE615" s="44"/>
      <c r="AJ615" s="352"/>
      <c r="AL615" s="44"/>
      <c r="AM615" s="44"/>
      <c r="AN615" s="44"/>
      <c r="AS615" s="352"/>
      <c r="AU615" s="44"/>
      <c r="AV615" s="44"/>
      <c r="AW615" s="44"/>
      <c r="BB615" s="352"/>
      <c r="BD615" s="44"/>
      <c r="BE615" s="44"/>
      <c r="BF615" s="44"/>
      <c r="BK615" s="352"/>
      <c r="BM615" s="44"/>
      <c r="BN615" s="44"/>
      <c r="BO615" s="44"/>
      <c r="BT615" s="352"/>
      <c r="BV615" s="44"/>
      <c r="BW615" s="44"/>
      <c r="BX615" s="44"/>
      <c r="CC615" s="352"/>
      <c r="CE615" s="44"/>
      <c r="CF615" s="44"/>
      <c r="CG615" s="44"/>
      <c r="CL615" s="352"/>
      <c r="CN615" s="44"/>
      <c r="CO615" s="44"/>
      <c r="CP615" s="44"/>
      <c r="CU615" s="352"/>
      <c r="CW615" s="44"/>
      <c r="CX615" s="44"/>
      <c r="CY615" s="44"/>
      <c r="DD615" s="352"/>
      <c r="DF615" s="44"/>
      <c r="DG615" s="44"/>
      <c r="DH615" s="44"/>
      <c r="DM615" s="352"/>
      <c r="DO615" s="44"/>
      <c r="DP615" s="44"/>
      <c r="DQ615" s="44"/>
      <c r="DV615" s="352"/>
      <c r="DX615" s="44"/>
      <c r="DY615" s="44"/>
      <c r="DZ615" s="44"/>
      <c r="EE615" s="352"/>
      <c r="EG615" s="44"/>
      <c r="EH615" s="44"/>
      <c r="EI615" s="44"/>
      <c r="EN615" s="352"/>
      <c r="EP615" s="44"/>
      <c r="EQ615" s="44"/>
      <c r="ER615" s="44"/>
      <c r="EW615" s="352"/>
      <c r="EY615" s="44"/>
      <c r="EZ615" s="44"/>
      <c r="FA615" s="44"/>
      <c r="FF615" s="352"/>
      <c r="FH615" s="44"/>
      <c r="FI615" s="44"/>
      <c r="FJ615" s="44"/>
      <c r="FO615" s="352"/>
      <c r="FQ615" s="44"/>
      <c r="FR615" s="44"/>
      <c r="FS615" s="44"/>
      <c r="FX615" s="352"/>
      <c r="FZ615" s="44"/>
      <c r="GA615" s="44"/>
      <c r="GB615" s="44"/>
      <c r="GG615" s="352"/>
      <c r="GI615" s="44"/>
      <c r="GJ615" s="44"/>
      <c r="GK615" s="44"/>
      <c r="GP615" s="352"/>
      <c r="GR615" s="44"/>
      <c r="GS615" s="44"/>
      <c r="GT615" s="44"/>
      <c r="GY615" s="352"/>
      <c r="HA615" s="44"/>
      <c r="HB615" s="44"/>
      <c r="HC615" s="44"/>
      <c r="HH615" s="352"/>
      <c r="HJ615" s="44"/>
      <c r="HK615" s="44"/>
      <c r="HL615" s="44"/>
      <c r="HQ615" s="44"/>
      <c r="HR615" s="44"/>
      <c r="HS615" s="44"/>
      <c r="HT615" s="44"/>
      <c r="HU615" s="44"/>
      <c r="HV615" s="44"/>
      <c r="HW615" s="44"/>
      <c r="HX615" s="44"/>
      <c r="HY615" s="44"/>
      <c r="HZ615" s="44"/>
      <c r="IA615" s="44"/>
      <c r="IB615" s="44"/>
      <c r="IC615" s="44"/>
      <c r="ID615" s="44"/>
      <c r="IE615" s="44"/>
      <c r="IF615" s="44"/>
      <c r="IG615" s="44"/>
      <c r="IH615" s="44"/>
      <c r="II615" s="44"/>
      <c r="IJ615" s="44"/>
      <c r="IK615" s="44"/>
      <c r="IL615" s="44"/>
      <c r="IM615" s="44"/>
      <c r="IN615" s="44"/>
      <c r="IO615" s="44"/>
      <c r="IP615" s="44"/>
      <c r="IQ615" s="44"/>
      <c r="IR615" s="44"/>
      <c r="IS615" s="44"/>
      <c r="IT615" s="44"/>
      <c r="IU615" s="44"/>
      <c r="IV615" s="44"/>
      <c r="RS615" s="353"/>
    </row>
    <row r="616" spans="1:487" s="74" customFormat="1" ht="15">
      <c r="A616" s="325" t="s">
        <v>2242</v>
      </c>
      <c r="B616" s="450"/>
      <c r="C616" s="351"/>
      <c r="D616" s="74" t="s">
        <v>130</v>
      </c>
      <c r="E616" s="44"/>
      <c r="F616" s="437">
        <f t="shared" si="7"/>
        <v>7</v>
      </c>
      <c r="G616" s="541"/>
      <c r="H616" s="478"/>
      <c r="I616" s="138">
        <v>2</v>
      </c>
      <c r="J616" s="420">
        <v>5</v>
      </c>
      <c r="K616" s="138"/>
      <c r="L616" s="458"/>
      <c r="M616" s="458"/>
      <c r="N616" s="44"/>
      <c r="R616" s="352"/>
      <c r="T616" s="44"/>
      <c r="U616" s="44"/>
      <c r="V616" s="44"/>
      <c r="AA616" s="352"/>
      <c r="AC616" s="44"/>
      <c r="AD616" s="44"/>
      <c r="AE616" s="44"/>
      <c r="AJ616" s="352"/>
      <c r="AL616" s="44"/>
      <c r="AM616" s="44"/>
      <c r="AN616" s="44"/>
      <c r="AS616" s="352"/>
      <c r="AU616" s="44"/>
      <c r="AV616" s="44"/>
      <c r="AW616" s="44"/>
      <c r="BB616" s="352"/>
      <c r="BD616" s="44"/>
      <c r="BE616" s="44"/>
      <c r="BF616" s="44"/>
      <c r="BK616" s="352"/>
      <c r="BM616" s="44"/>
      <c r="BN616" s="44"/>
      <c r="BO616" s="44"/>
      <c r="BT616" s="352"/>
      <c r="BV616" s="44"/>
      <c r="BW616" s="44"/>
      <c r="BX616" s="44"/>
      <c r="CC616" s="352"/>
      <c r="CE616" s="44"/>
      <c r="CF616" s="44"/>
      <c r="CG616" s="44"/>
      <c r="CL616" s="352"/>
      <c r="CN616" s="44"/>
      <c r="CO616" s="44"/>
      <c r="CP616" s="44"/>
      <c r="CU616" s="352"/>
      <c r="CW616" s="44"/>
      <c r="CX616" s="44"/>
      <c r="CY616" s="44"/>
      <c r="DD616" s="352"/>
      <c r="DF616" s="44"/>
      <c r="DG616" s="44"/>
      <c r="DH616" s="44"/>
      <c r="DM616" s="352"/>
      <c r="DO616" s="44"/>
      <c r="DP616" s="44"/>
      <c r="DQ616" s="44"/>
      <c r="DV616" s="352"/>
      <c r="DX616" s="44"/>
      <c r="DY616" s="44"/>
      <c r="DZ616" s="44"/>
      <c r="EE616" s="352"/>
      <c r="EG616" s="44"/>
      <c r="EH616" s="44"/>
      <c r="EI616" s="44"/>
      <c r="EN616" s="352"/>
      <c r="EP616" s="44"/>
      <c r="EQ616" s="44"/>
      <c r="ER616" s="44"/>
      <c r="EW616" s="352"/>
      <c r="EY616" s="44"/>
      <c r="EZ616" s="44"/>
      <c r="FA616" s="44"/>
      <c r="FF616" s="352"/>
      <c r="FH616" s="44"/>
      <c r="FI616" s="44"/>
      <c r="FJ616" s="44"/>
      <c r="FO616" s="352"/>
      <c r="FQ616" s="44"/>
      <c r="FR616" s="44"/>
      <c r="FS616" s="44"/>
      <c r="FX616" s="352"/>
      <c r="FZ616" s="44"/>
      <c r="GA616" s="44"/>
      <c r="GB616" s="44"/>
      <c r="GG616" s="352"/>
      <c r="GI616" s="44"/>
      <c r="GJ616" s="44"/>
      <c r="GK616" s="44"/>
      <c r="GP616" s="352"/>
      <c r="GR616" s="44"/>
      <c r="GS616" s="44"/>
      <c r="GT616" s="44"/>
      <c r="GY616" s="352"/>
      <c r="HA616" s="44"/>
      <c r="HB616" s="44"/>
      <c r="HC616" s="44"/>
      <c r="HH616" s="352"/>
      <c r="HJ616" s="44"/>
      <c r="HK616" s="44"/>
      <c r="HL616" s="44"/>
      <c r="HQ616" s="44"/>
      <c r="HR616" s="44"/>
      <c r="HS616" s="44"/>
      <c r="HT616" s="44"/>
      <c r="HU616" s="44"/>
      <c r="HV616" s="44"/>
      <c r="HW616" s="44"/>
      <c r="HX616" s="44"/>
      <c r="HY616" s="44"/>
      <c r="HZ616" s="44"/>
      <c r="IA616" s="44"/>
      <c r="IB616" s="44"/>
      <c r="IC616" s="44"/>
      <c r="ID616" s="44"/>
      <c r="IE616" s="44"/>
      <c r="IF616" s="44"/>
      <c r="IG616" s="44"/>
      <c r="IH616" s="44"/>
      <c r="II616" s="44"/>
      <c r="IJ616" s="44"/>
      <c r="IK616" s="44"/>
      <c r="IL616" s="44"/>
      <c r="IM616" s="44"/>
      <c r="IN616" s="44"/>
      <c r="IO616" s="44"/>
      <c r="IP616" s="44"/>
      <c r="IQ616" s="44"/>
      <c r="IR616" s="44"/>
      <c r="IS616" s="44"/>
      <c r="IT616" s="44"/>
      <c r="IU616" s="44"/>
      <c r="IV616" s="44"/>
      <c r="RS616" s="353"/>
    </row>
    <row r="617" spans="1:487" s="74" customFormat="1" ht="15">
      <c r="A617" s="325" t="s">
        <v>1373</v>
      </c>
      <c r="B617" s="450"/>
      <c r="C617" s="351"/>
      <c r="D617" s="74" t="s">
        <v>130</v>
      </c>
      <c r="E617" s="44"/>
      <c r="F617" s="437">
        <f t="shared" si="7"/>
        <v>0</v>
      </c>
      <c r="G617" s="541"/>
      <c r="H617" s="478"/>
      <c r="I617" s="138"/>
      <c r="J617" s="420"/>
      <c r="K617" s="138"/>
      <c r="L617" s="450"/>
      <c r="M617" s="458"/>
      <c r="N617" s="44"/>
      <c r="R617" s="352"/>
      <c r="T617" s="44"/>
      <c r="U617" s="44"/>
      <c r="V617" s="44"/>
      <c r="AA617" s="352"/>
      <c r="AC617" s="44"/>
      <c r="AD617" s="44"/>
      <c r="AE617" s="44"/>
      <c r="AJ617" s="352"/>
      <c r="AL617" s="44"/>
      <c r="AM617" s="44"/>
      <c r="AN617" s="44"/>
      <c r="AS617" s="352"/>
      <c r="AU617" s="44"/>
      <c r="AV617" s="44"/>
      <c r="AW617" s="44"/>
      <c r="BB617" s="352"/>
      <c r="BD617" s="44"/>
      <c r="BE617" s="44"/>
      <c r="BF617" s="44"/>
      <c r="BK617" s="352"/>
      <c r="BM617" s="44"/>
      <c r="BN617" s="44"/>
      <c r="BO617" s="44"/>
      <c r="BT617" s="352"/>
      <c r="BV617" s="44"/>
      <c r="BW617" s="44"/>
      <c r="BX617" s="44"/>
      <c r="CC617" s="352"/>
      <c r="CE617" s="44"/>
      <c r="CF617" s="44"/>
      <c r="CG617" s="44"/>
      <c r="CL617" s="352"/>
      <c r="CN617" s="44"/>
      <c r="CO617" s="44"/>
      <c r="CP617" s="44"/>
      <c r="CU617" s="352"/>
      <c r="CW617" s="44"/>
      <c r="CX617" s="44"/>
      <c r="CY617" s="44"/>
      <c r="DD617" s="352"/>
      <c r="DF617" s="44"/>
      <c r="DG617" s="44"/>
      <c r="DH617" s="44"/>
      <c r="DM617" s="352"/>
      <c r="DO617" s="44"/>
      <c r="DP617" s="44"/>
      <c r="DQ617" s="44"/>
      <c r="DV617" s="352"/>
      <c r="DX617" s="44"/>
      <c r="DY617" s="44"/>
      <c r="DZ617" s="44"/>
      <c r="EE617" s="352"/>
      <c r="EG617" s="44"/>
      <c r="EH617" s="44"/>
      <c r="EI617" s="44"/>
      <c r="EN617" s="352"/>
      <c r="EP617" s="44"/>
      <c r="EQ617" s="44"/>
      <c r="ER617" s="44"/>
      <c r="EW617" s="352"/>
      <c r="EY617" s="44"/>
      <c r="EZ617" s="44"/>
      <c r="FA617" s="44"/>
      <c r="FF617" s="352"/>
      <c r="FH617" s="44"/>
      <c r="FI617" s="44"/>
      <c r="FJ617" s="44"/>
      <c r="FO617" s="352"/>
      <c r="FQ617" s="44"/>
      <c r="FR617" s="44"/>
      <c r="FS617" s="44"/>
      <c r="FX617" s="352"/>
      <c r="FZ617" s="44"/>
      <c r="GA617" s="44"/>
      <c r="GB617" s="44"/>
      <c r="GG617" s="352"/>
      <c r="GI617" s="44"/>
      <c r="GJ617" s="44"/>
      <c r="GK617" s="44"/>
      <c r="GP617" s="352"/>
      <c r="GR617" s="44"/>
      <c r="GS617" s="44"/>
      <c r="GT617" s="44"/>
      <c r="GY617" s="352"/>
      <c r="HA617" s="44"/>
      <c r="HB617" s="44"/>
      <c r="HC617" s="44"/>
      <c r="HH617" s="352"/>
      <c r="HJ617" s="44"/>
      <c r="HK617" s="44"/>
      <c r="HL617" s="44"/>
      <c r="HQ617" s="44"/>
      <c r="HR617" s="44"/>
      <c r="HS617" s="44"/>
      <c r="HT617" s="44"/>
      <c r="HU617" s="44"/>
      <c r="HV617" s="44"/>
      <c r="HW617" s="44"/>
      <c r="HX617" s="44"/>
      <c r="HY617" s="44"/>
      <c r="HZ617" s="44"/>
      <c r="IA617" s="44"/>
      <c r="IB617" s="44"/>
      <c r="IC617" s="44"/>
      <c r="ID617" s="44"/>
      <c r="IE617" s="44"/>
      <c r="IF617" s="44"/>
      <c r="IG617" s="44"/>
      <c r="IH617" s="44"/>
      <c r="II617" s="44"/>
      <c r="IJ617" s="44"/>
      <c r="IK617" s="44"/>
      <c r="IL617" s="44"/>
      <c r="IM617" s="44"/>
      <c r="IN617" s="44"/>
      <c r="IO617" s="44"/>
      <c r="IP617" s="44"/>
      <c r="IQ617" s="44"/>
      <c r="IR617" s="44"/>
      <c r="IS617" s="44"/>
      <c r="IT617" s="44"/>
      <c r="IU617" s="44"/>
      <c r="IV617" s="44"/>
      <c r="RS617" s="353"/>
    </row>
    <row r="618" spans="1:487" s="74" customFormat="1" ht="15">
      <c r="A618" s="325" t="s">
        <v>571</v>
      </c>
      <c r="B618" s="529"/>
      <c r="C618" s="351"/>
      <c r="D618" s="74" t="s">
        <v>135</v>
      </c>
      <c r="E618" s="44"/>
      <c r="F618" s="437">
        <f t="shared" si="7"/>
        <v>46</v>
      </c>
      <c r="G618" s="541"/>
      <c r="H618" s="138"/>
      <c r="I618" s="138"/>
      <c r="J618" s="420"/>
      <c r="K618" s="138">
        <v>46</v>
      </c>
      <c r="L618" s="450"/>
      <c r="N618" s="44"/>
      <c r="R618" s="352"/>
      <c r="T618" s="44"/>
      <c r="U618" s="44"/>
      <c r="V618" s="44"/>
      <c r="AA618" s="352"/>
      <c r="AC618" s="44"/>
      <c r="AD618" s="44"/>
      <c r="AE618" s="44"/>
      <c r="AJ618" s="352"/>
      <c r="AL618" s="44"/>
      <c r="AM618" s="44"/>
      <c r="AN618" s="44"/>
      <c r="AS618" s="352"/>
      <c r="AU618" s="44"/>
      <c r="AV618" s="44"/>
      <c r="AW618" s="44"/>
      <c r="BB618" s="352"/>
      <c r="BD618" s="44"/>
      <c r="BE618" s="44"/>
      <c r="BF618" s="44"/>
      <c r="BK618" s="352"/>
      <c r="BM618" s="44"/>
      <c r="BN618" s="44"/>
      <c r="BO618" s="44"/>
      <c r="BT618" s="352"/>
      <c r="BV618" s="44"/>
      <c r="BW618" s="44"/>
      <c r="BX618" s="44"/>
      <c r="CC618" s="352"/>
      <c r="CE618" s="44"/>
      <c r="CF618" s="44"/>
      <c r="CG618" s="44"/>
      <c r="CL618" s="352"/>
      <c r="CN618" s="44"/>
      <c r="CO618" s="44"/>
      <c r="CP618" s="44"/>
      <c r="CU618" s="352"/>
      <c r="CW618" s="44"/>
      <c r="CX618" s="44"/>
      <c r="CY618" s="44"/>
      <c r="DD618" s="352"/>
      <c r="DF618" s="44"/>
      <c r="DG618" s="44"/>
      <c r="DH618" s="44"/>
      <c r="DM618" s="352"/>
      <c r="DO618" s="44"/>
      <c r="DP618" s="44"/>
      <c r="DQ618" s="44"/>
      <c r="DV618" s="352"/>
      <c r="DX618" s="44"/>
      <c r="DY618" s="44"/>
      <c r="DZ618" s="44"/>
      <c r="EE618" s="352"/>
      <c r="EG618" s="44"/>
      <c r="EH618" s="44"/>
      <c r="EI618" s="44"/>
      <c r="EN618" s="352"/>
      <c r="EP618" s="44"/>
      <c r="EQ618" s="44"/>
      <c r="ER618" s="44"/>
      <c r="EW618" s="352"/>
      <c r="EY618" s="44"/>
      <c r="EZ618" s="44"/>
      <c r="FA618" s="44"/>
      <c r="FF618" s="352"/>
      <c r="FH618" s="44"/>
      <c r="FI618" s="44"/>
      <c r="FJ618" s="44"/>
      <c r="FO618" s="352"/>
      <c r="FQ618" s="44"/>
      <c r="FR618" s="44"/>
      <c r="FS618" s="44"/>
      <c r="FX618" s="352"/>
      <c r="FZ618" s="44"/>
      <c r="GA618" s="44"/>
      <c r="GB618" s="44"/>
      <c r="GG618" s="352"/>
      <c r="GI618" s="44"/>
      <c r="GJ618" s="44"/>
      <c r="GK618" s="44"/>
      <c r="GP618" s="352"/>
      <c r="GR618" s="44"/>
      <c r="GS618" s="44"/>
      <c r="GT618" s="44"/>
      <c r="GY618" s="352"/>
      <c r="HA618" s="44"/>
      <c r="HB618" s="44"/>
      <c r="HC618" s="44"/>
      <c r="HH618" s="352"/>
      <c r="HJ618" s="44"/>
      <c r="HK618" s="44"/>
      <c r="HL618" s="44"/>
      <c r="HQ618" s="44"/>
      <c r="HR618" s="44"/>
      <c r="HS618" s="44"/>
      <c r="HT618" s="44"/>
      <c r="HU618" s="44"/>
      <c r="HV618" s="44"/>
      <c r="HW618" s="44"/>
      <c r="HX618" s="44"/>
      <c r="HY618" s="44"/>
      <c r="HZ618" s="44"/>
      <c r="IA618" s="44"/>
      <c r="IB618" s="44"/>
      <c r="IC618" s="44"/>
      <c r="ID618" s="44"/>
      <c r="IE618" s="44"/>
      <c r="IF618" s="44"/>
      <c r="IG618" s="44"/>
      <c r="IH618" s="44"/>
      <c r="II618" s="44"/>
      <c r="IJ618" s="44"/>
      <c r="IK618" s="44"/>
      <c r="IL618" s="44"/>
      <c r="IM618" s="44"/>
      <c r="IN618" s="44"/>
      <c r="IO618" s="44"/>
      <c r="IP618" s="44"/>
      <c r="IQ618" s="44"/>
      <c r="IR618" s="44"/>
      <c r="IS618" s="44"/>
      <c r="IT618" s="44"/>
      <c r="IU618" s="44"/>
      <c r="IV618" s="44"/>
      <c r="RS618" s="353"/>
    </row>
    <row r="619" spans="1:487" s="74" customFormat="1" ht="15">
      <c r="A619" s="325" t="s">
        <v>1131</v>
      </c>
      <c r="B619" s="351"/>
      <c r="C619" s="351"/>
      <c r="D619" s="74" t="s">
        <v>136</v>
      </c>
      <c r="E619" s="44"/>
      <c r="F619" s="437">
        <f t="shared" si="7"/>
        <v>2</v>
      </c>
      <c r="G619" s="478">
        <v>2</v>
      </c>
      <c r="H619" s="138"/>
      <c r="I619" s="138"/>
      <c r="J619" s="420"/>
      <c r="K619" s="138"/>
      <c r="L619" s="44"/>
      <c r="M619" s="450"/>
      <c r="N619" s="44"/>
      <c r="R619" s="352"/>
      <c r="T619" s="44"/>
      <c r="U619" s="44"/>
      <c r="V619" s="44"/>
      <c r="AA619" s="352"/>
      <c r="AC619" s="44"/>
      <c r="AD619" s="44"/>
      <c r="AE619" s="44"/>
      <c r="AJ619" s="352"/>
      <c r="AL619" s="44"/>
      <c r="AM619" s="44"/>
      <c r="AN619" s="44"/>
      <c r="AS619" s="352"/>
      <c r="AU619" s="44"/>
      <c r="AV619" s="44"/>
      <c r="AW619" s="44"/>
      <c r="BB619" s="352"/>
      <c r="BD619" s="44"/>
      <c r="BE619" s="44"/>
      <c r="BF619" s="44"/>
      <c r="BK619" s="352"/>
      <c r="BM619" s="44"/>
      <c r="BN619" s="44"/>
      <c r="BO619" s="44"/>
      <c r="BT619" s="352"/>
      <c r="BV619" s="44"/>
      <c r="BW619" s="44"/>
      <c r="BX619" s="44"/>
      <c r="CC619" s="352"/>
      <c r="CE619" s="44"/>
      <c r="CF619" s="44"/>
      <c r="CG619" s="44"/>
      <c r="CL619" s="352"/>
      <c r="CN619" s="44"/>
      <c r="CO619" s="44"/>
      <c r="CP619" s="44"/>
      <c r="CU619" s="352"/>
      <c r="CW619" s="44"/>
      <c r="CX619" s="44"/>
      <c r="CY619" s="44"/>
      <c r="DD619" s="352"/>
      <c r="DF619" s="44"/>
      <c r="DG619" s="44"/>
      <c r="DH619" s="44"/>
      <c r="DM619" s="352"/>
      <c r="DO619" s="44"/>
      <c r="DP619" s="44"/>
      <c r="DQ619" s="44"/>
      <c r="DV619" s="352"/>
      <c r="DX619" s="44"/>
      <c r="DY619" s="44"/>
      <c r="DZ619" s="44"/>
      <c r="EE619" s="352"/>
      <c r="EG619" s="44"/>
      <c r="EH619" s="44"/>
      <c r="EI619" s="44"/>
      <c r="EN619" s="352"/>
      <c r="EP619" s="44"/>
      <c r="EQ619" s="44"/>
      <c r="ER619" s="44"/>
      <c r="EW619" s="352"/>
      <c r="EY619" s="44"/>
      <c r="EZ619" s="44"/>
      <c r="FA619" s="44"/>
      <c r="FF619" s="352"/>
      <c r="FH619" s="44"/>
      <c r="FI619" s="44"/>
      <c r="FJ619" s="44"/>
      <c r="FO619" s="352"/>
      <c r="FQ619" s="44"/>
      <c r="FR619" s="44"/>
      <c r="FS619" s="44"/>
      <c r="FX619" s="352"/>
      <c r="FZ619" s="44"/>
      <c r="GA619" s="44"/>
      <c r="GB619" s="44"/>
      <c r="GG619" s="352"/>
      <c r="GI619" s="44"/>
      <c r="GJ619" s="44"/>
      <c r="GK619" s="44"/>
      <c r="GP619" s="352"/>
      <c r="GR619" s="44"/>
      <c r="GS619" s="44"/>
      <c r="GT619" s="44"/>
      <c r="GY619" s="352"/>
      <c r="HA619" s="44"/>
      <c r="HB619" s="44"/>
      <c r="HC619" s="44"/>
      <c r="HH619" s="352"/>
      <c r="HJ619" s="44"/>
      <c r="HK619" s="44"/>
      <c r="HL619" s="44"/>
      <c r="HQ619" s="44"/>
      <c r="HR619" s="44"/>
      <c r="HS619" s="44"/>
      <c r="HT619" s="44"/>
      <c r="HU619" s="44"/>
      <c r="HV619" s="44"/>
      <c r="HW619" s="44"/>
      <c r="HX619" s="44"/>
      <c r="HY619" s="44"/>
      <c r="HZ619" s="44"/>
      <c r="IA619" s="44"/>
      <c r="IB619" s="44"/>
      <c r="IC619" s="44"/>
      <c r="ID619" s="44"/>
      <c r="IE619" s="44"/>
      <c r="IF619" s="44"/>
      <c r="IG619" s="44"/>
      <c r="IH619" s="44"/>
      <c r="II619" s="44"/>
      <c r="IJ619" s="44"/>
      <c r="IK619" s="44"/>
      <c r="IL619" s="44"/>
      <c r="IM619" s="44"/>
      <c r="IN619" s="44"/>
      <c r="IO619" s="44"/>
      <c r="IP619" s="44"/>
      <c r="IQ619" s="44"/>
      <c r="IR619" s="44"/>
      <c r="IS619" s="44"/>
      <c r="IT619" s="44"/>
      <c r="IU619" s="44"/>
      <c r="IV619" s="44"/>
      <c r="RS619" s="353"/>
    </row>
    <row r="620" spans="1:487" s="74" customFormat="1" ht="15">
      <c r="A620" s="325" t="s">
        <v>1474</v>
      </c>
      <c r="B620" s="450"/>
      <c r="C620" s="450"/>
      <c r="D620" s="74" t="s">
        <v>130</v>
      </c>
      <c r="E620" s="44"/>
      <c r="F620" s="437">
        <f t="shared" si="7"/>
        <v>1</v>
      </c>
      <c r="G620" s="541"/>
      <c r="H620" s="541"/>
      <c r="I620" s="138"/>
      <c r="J620" s="420">
        <v>1</v>
      </c>
      <c r="K620" s="138"/>
      <c r="L620" s="458"/>
      <c r="M620" s="458"/>
      <c r="N620" s="44"/>
      <c r="R620" s="352"/>
      <c r="T620" s="44"/>
      <c r="U620" s="44"/>
      <c r="V620" s="44"/>
      <c r="AA620" s="352"/>
      <c r="AC620" s="44"/>
      <c r="AD620" s="44"/>
      <c r="AE620" s="44"/>
      <c r="AJ620" s="352"/>
      <c r="AL620" s="44"/>
      <c r="AM620" s="44"/>
      <c r="AN620" s="44"/>
      <c r="AS620" s="352"/>
      <c r="AU620" s="44"/>
      <c r="AV620" s="44"/>
      <c r="AW620" s="44"/>
      <c r="BB620" s="352"/>
      <c r="BD620" s="44"/>
      <c r="BE620" s="44"/>
      <c r="BF620" s="44"/>
      <c r="BK620" s="352"/>
      <c r="BM620" s="44"/>
      <c r="BN620" s="44"/>
      <c r="BO620" s="44"/>
      <c r="BT620" s="352"/>
      <c r="BV620" s="44"/>
      <c r="BW620" s="44"/>
      <c r="BX620" s="44"/>
      <c r="CC620" s="352"/>
      <c r="CE620" s="44"/>
      <c r="CF620" s="44"/>
      <c r="CG620" s="44"/>
      <c r="CL620" s="352"/>
      <c r="CN620" s="44"/>
      <c r="CO620" s="44"/>
      <c r="CP620" s="44"/>
      <c r="CU620" s="352"/>
      <c r="CW620" s="44"/>
      <c r="CX620" s="44"/>
      <c r="CY620" s="44"/>
      <c r="DD620" s="352"/>
      <c r="DF620" s="44"/>
      <c r="DG620" s="44"/>
      <c r="DH620" s="44"/>
      <c r="DM620" s="352"/>
      <c r="DO620" s="44"/>
      <c r="DP620" s="44"/>
      <c r="DQ620" s="44"/>
      <c r="DV620" s="352"/>
      <c r="DX620" s="44"/>
      <c r="DY620" s="44"/>
      <c r="DZ620" s="44"/>
      <c r="EE620" s="352"/>
      <c r="EG620" s="44"/>
      <c r="EH620" s="44"/>
      <c r="EI620" s="44"/>
      <c r="EN620" s="352"/>
      <c r="EP620" s="44"/>
      <c r="EQ620" s="44"/>
      <c r="ER620" s="44"/>
      <c r="EW620" s="352"/>
      <c r="EY620" s="44"/>
      <c r="EZ620" s="44"/>
      <c r="FA620" s="44"/>
      <c r="FF620" s="352"/>
      <c r="FH620" s="44"/>
      <c r="FI620" s="44"/>
      <c r="FJ620" s="44"/>
      <c r="FO620" s="352"/>
      <c r="FQ620" s="44"/>
      <c r="FR620" s="44"/>
      <c r="FS620" s="44"/>
      <c r="FX620" s="352"/>
      <c r="FZ620" s="44"/>
      <c r="GA620" s="44"/>
      <c r="GB620" s="44"/>
      <c r="GG620" s="352"/>
      <c r="GI620" s="44"/>
      <c r="GJ620" s="44"/>
      <c r="GK620" s="44"/>
      <c r="GP620" s="352"/>
      <c r="GR620" s="44"/>
      <c r="GS620" s="44"/>
      <c r="GT620" s="44"/>
      <c r="GY620" s="352"/>
      <c r="HA620" s="44"/>
      <c r="HB620" s="44"/>
      <c r="HC620" s="44"/>
      <c r="HH620" s="352"/>
      <c r="HJ620" s="44"/>
      <c r="HK620" s="44"/>
      <c r="HL620" s="44"/>
      <c r="HQ620" s="44"/>
      <c r="HR620" s="44"/>
      <c r="HS620" s="44"/>
      <c r="HT620" s="44"/>
      <c r="HU620" s="44"/>
      <c r="HV620" s="44"/>
      <c r="HW620" s="44"/>
      <c r="HX620" s="44"/>
      <c r="HY620" s="44"/>
      <c r="HZ620" s="44"/>
      <c r="IA620" s="44"/>
      <c r="IB620" s="44"/>
      <c r="IC620" s="44"/>
      <c r="ID620" s="44"/>
      <c r="IE620" s="44"/>
      <c r="IF620" s="44"/>
      <c r="IG620" s="44"/>
      <c r="IH620" s="44"/>
      <c r="II620" s="44"/>
      <c r="IJ620" s="44"/>
      <c r="IK620" s="44"/>
      <c r="IL620" s="44"/>
      <c r="IM620" s="44"/>
      <c r="IN620" s="44"/>
      <c r="IO620" s="44"/>
      <c r="IP620" s="44"/>
      <c r="IQ620" s="44"/>
      <c r="IR620" s="44"/>
      <c r="IS620" s="44"/>
      <c r="IT620" s="44"/>
      <c r="IU620" s="44"/>
      <c r="IV620" s="44"/>
      <c r="RS620" s="353"/>
    </row>
    <row r="621" spans="1:487" s="74" customFormat="1" ht="15">
      <c r="A621" s="325" t="s">
        <v>1465</v>
      </c>
      <c r="B621" s="450"/>
      <c r="C621" s="351"/>
      <c r="D621" s="74" t="s">
        <v>130</v>
      </c>
      <c r="E621" s="44"/>
      <c r="F621" s="437">
        <f t="shared" si="7"/>
        <v>0</v>
      </c>
      <c r="G621" s="541"/>
      <c r="H621" s="405"/>
      <c r="I621" s="138"/>
      <c r="J621" s="420"/>
      <c r="K621" s="138"/>
      <c r="L621" s="450"/>
      <c r="N621" s="44"/>
      <c r="R621" s="352"/>
      <c r="T621" s="44"/>
      <c r="U621" s="44"/>
      <c r="V621" s="44"/>
      <c r="AA621" s="352"/>
      <c r="AC621" s="44"/>
      <c r="AD621" s="44"/>
      <c r="AE621" s="44"/>
      <c r="AJ621" s="352"/>
      <c r="AL621" s="44"/>
      <c r="AM621" s="44"/>
      <c r="AN621" s="44"/>
      <c r="AS621" s="352"/>
      <c r="AU621" s="44"/>
      <c r="AV621" s="44"/>
      <c r="AW621" s="44"/>
      <c r="BB621" s="352"/>
      <c r="BD621" s="44"/>
      <c r="BE621" s="44"/>
      <c r="BF621" s="44"/>
      <c r="BK621" s="352"/>
      <c r="BM621" s="44"/>
      <c r="BN621" s="44"/>
      <c r="BO621" s="44"/>
      <c r="BT621" s="352"/>
      <c r="BV621" s="44"/>
      <c r="BW621" s="44"/>
      <c r="BX621" s="44"/>
      <c r="CC621" s="352"/>
      <c r="CE621" s="44"/>
      <c r="CF621" s="44"/>
      <c r="CG621" s="44"/>
      <c r="CL621" s="352"/>
      <c r="CN621" s="44"/>
      <c r="CO621" s="44"/>
      <c r="CP621" s="44"/>
      <c r="CU621" s="352"/>
      <c r="CW621" s="44"/>
      <c r="CX621" s="44"/>
      <c r="CY621" s="44"/>
      <c r="DD621" s="352"/>
      <c r="DF621" s="44"/>
      <c r="DG621" s="44"/>
      <c r="DH621" s="44"/>
      <c r="DM621" s="352"/>
      <c r="DO621" s="44"/>
      <c r="DP621" s="44"/>
      <c r="DQ621" s="44"/>
      <c r="DV621" s="352"/>
      <c r="DX621" s="44"/>
      <c r="DY621" s="44"/>
      <c r="DZ621" s="44"/>
      <c r="EE621" s="352"/>
      <c r="EG621" s="44"/>
      <c r="EH621" s="44"/>
      <c r="EI621" s="44"/>
      <c r="EN621" s="352"/>
      <c r="EP621" s="44"/>
      <c r="EQ621" s="44"/>
      <c r="ER621" s="44"/>
      <c r="EW621" s="352"/>
      <c r="EY621" s="44"/>
      <c r="EZ621" s="44"/>
      <c r="FA621" s="44"/>
      <c r="FF621" s="352"/>
      <c r="FH621" s="44"/>
      <c r="FI621" s="44"/>
      <c r="FJ621" s="44"/>
      <c r="FO621" s="352"/>
      <c r="FQ621" s="44"/>
      <c r="FR621" s="44"/>
      <c r="FS621" s="44"/>
      <c r="FX621" s="352"/>
      <c r="FZ621" s="44"/>
      <c r="GA621" s="44"/>
      <c r="GB621" s="44"/>
      <c r="GG621" s="352"/>
      <c r="GI621" s="44"/>
      <c r="GJ621" s="44"/>
      <c r="GK621" s="44"/>
      <c r="GP621" s="352"/>
      <c r="GR621" s="44"/>
      <c r="GS621" s="44"/>
      <c r="GT621" s="44"/>
      <c r="GY621" s="352"/>
      <c r="HA621" s="44"/>
      <c r="HB621" s="44"/>
      <c r="HC621" s="44"/>
      <c r="HH621" s="352"/>
      <c r="HJ621" s="44"/>
      <c r="HK621" s="44"/>
      <c r="HL621" s="44"/>
      <c r="HQ621" s="44"/>
      <c r="HR621" s="44"/>
      <c r="HS621" s="44"/>
      <c r="HT621" s="44"/>
      <c r="HU621" s="44"/>
      <c r="HV621" s="44"/>
      <c r="HW621" s="44"/>
      <c r="HX621" s="44"/>
      <c r="HY621" s="44"/>
      <c r="HZ621" s="44"/>
      <c r="IA621" s="44"/>
      <c r="IB621" s="44"/>
      <c r="IC621" s="44"/>
      <c r="ID621" s="44"/>
      <c r="IE621" s="44"/>
      <c r="IF621" s="44"/>
      <c r="IG621" s="44"/>
      <c r="IH621" s="44"/>
      <c r="II621" s="44"/>
      <c r="IJ621" s="44"/>
      <c r="IK621" s="44"/>
      <c r="IL621" s="44"/>
      <c r="IM621" s="44"/>
      <c r="IN621" s="44"/>
      <c r="IO621" s="44"/>
      <c r="IP621" s="44"/>
      <c r="IQ621" s="44"/>
      <c r="IR621" s="44"/>
      <c r="IS621" s="44"/>
      <c r="IT621" s="44"/>
      <c r="IU621" s="44"/>
      <c r="IV621" s="44"/>
      <c r="RS621" s="353"/>
    </row>
    <row r="622" spans="1:487" s="74" customFormat="1" ht="15">
      <c r="A622" s="325" t="s">
        <v>489</v>
      </c>
      <c r="B622" s="529"/>
      <c r="C622" s="351"/>
      <c r="D622" s="74" t="s">
        <v>135</v>
      </c>
      <c r="E622" s="44"/>
      <c r="F622" s="437">
        <f t="shared" si="7"/>
        <v>443</v>
      </c>
      <c r="G622" s="541">
        <v>353</v>
      </c>
      <c r="H622" s="541">
        <v>5</v>
      </c>
      <c r="I622" s="138">
        <v>27</v>
      </c>
      <c r="J622" s="420">
        <v>5</v>
      </c>
      <c r="K622" s="138">
        <v>53</v>
      </c>
      <c r="L622" s="458"/>
      <c r="N622" s="44"/>
      <c r="R622" s="352"/>
      <c r="T622" s="44"/>
      <c r="U622" s="44"/>
      <c r="V622" s="44"/>
      <c r="AA622" s="352"/>
      <c r="AC622" s="44"/>
      <c r="AD622" s="44"/>
      <c r="AE622" s="44"/>
      <c r="AJ622" s="352"/>
      <c r="AL622" s="44"/>
      <c r="AM622" s="44"/>
      <c r="AN622" s="44"/>
      <c r="AS622" s="352"/>
      <c r="AU622" s="44"/>
      <c r="AV622" s="44"/>
      <c r="AW622" s="44"/>
      <c r="BB622" s="352"/>
      <c r="BD622" s="44"/>
      <c r="BE622" s="44"/>
      <c r="BF622" s="44"/>
      <c r="BK622" s="352"/>
      <c r="BM622" s="44"/>
      <c r="BN622" s="44"/>
      <c r="BO622" s="44"/>
      <c r="BT622" s="352"/>
      <c r="BV622" s="44"/>
      <c r="BW622" s="44"/>
      <c r="BX622" s="44"/>
      <c r="CC622" s="352"/>
      <c r="CE622" s="44"/>
      <c r="CF622" s="44"/>
      <c r="CG622" s="44"/>
      <c r="CL622" s="352"/>
      <c r="CN622" s="44"/>
      <c r="CO622" s="44"/>
      <c r="CP622" s="44"/>
      <c r="CU622" s="352"/>
      <c r="CW622" s="44"/>
      <c r="CX622" s="44"/>
      <c r="CY622" s="44"/>
      <c r="DD622" s="352"/>
      <c r="DF622" s="44"/>
      <c r="DG622" s="44"/>
      <c r="DH622" s="44"/>
      <c r="DM622" s="352"/>
      <c r="DO622" s="44"/>
      <c r="DP622" s="44"/>
      <c r="DQ622" s="44"/>
      <c r="DV622" s="352"/>
      <c r="DX622" s="44"/>
      <c r="DY622" s="44"/>
      <c r="DZ622" s="44"/>
      <c r="EE622" s="352"/>
      <c r="EG622" s="44"/>
      <c r="EH622" s="44"/>
      <c r="EI622" s="44"/>
      <c r="EN622" s="352"/>
      <c r="EP622" s="44"/>
      <c r="EQ622" s="44"/>
      <c r="ER622" s="44"/>
      <c r="EW622" s="352"/>
      <c r="EY622" s="44"/>
      <c r="EZ622" s="44"/>
      <c r="FA622" s="44"/>
      <c r="FF622" s="352"/>
      <c r="FH622" s="44"/>
      <c r="FI622" s="44"/>
      <c r="FJ622" s="44"/>
      <c r="FO622" s="352"/>
      <c r="FQ622" s="44"/>
      <c r="FR622" s="44"/>
      <c r="FS622" s="44"/>
      <c r="FX622" s="352"/>
      <c r="FZ622" s="44"/>
      <c r="GA622" s="44"/>
      <c r="GB622" s="44"/>
      <c r="GG622" s="352"/>
      <c r="GI622" s="44"/>
      <c r="GJ622" s="44"/>
      <c r="GK622" s="44"/>
      <c r="GP622" s="352"/>
      <c r="GR622" s="44"/>
      <c r="GS622" s="44"/>
      <c r="GT622" s="44"/>
      <c r="GY622" s="352"/>
      <c r="HA622" s="44"/>
      <c r="HB622" s="44"/>
      <c r="HC622" s="44"/>
      <c r="HH622" s="352"/>
      <c r="HJ622" s="44"/>
      <c r="HK622" s="44"/>
      <c r="HL622" s="44"/>
      <c r="HQ622" s="44"/>
      <c r="HR622" s="44"/>
      <c r="HS622" s="44"/>
      <c r="HT622" s="44"/>
      <c r="HU622" s="44"/>
      <c r="HV622" s="44"/>
      <c r="HW622" s="44"/>
      <c r="HX622" s="44"/>
      <c r="HY622" s="44"/>
      <c r="HZ622" s="44"/>
      <c r="IA622" s="44"/>
      <c r="IB622" s="44"/>
      <c r="IC622" s="44"/>
      <c r="ID622" s="44"/>
      <c r="IE622" s="44"/>
      <c r="IF622" s="44"/>
      <c r="IG622" s="44"/>
      <c r="IH622" s="44"/>
      <c r="II622" s="44"/>
      <c r="IJ622" s="44"/>
      <c r="IK622" s="44"/>
      <c r="IL622" s="44"/>
      <c r="IM622" s="44"/>
      <c r="IN622" s="44"/>
      <c r="IO622" s="44"/>
      <c r="IP622" s="44"/>
      <c r="IQ622" s="44"/>
      <c r="IR622" s="44"/>
      <c r="IS622" s="44"/>
      <c r="IT622" s="44"/>
      <c r="IU622" s="44"/>
      <c r="IV622" s="44"/>
      <c r="RS622" s="353"/>
    </row>
    <row r="623" spans="1:487" s="74" customFormat="1" ht="15">
      <c r="A623" s="325" t="s">
        <v>1094</v>
      </c>
      <c r="B623" s="450"/>
      <c r="C623" s="351"/>
      <c r="D623" s="74" t="s">
        <v>130</v>
      </c>
      <c r="E623" s="44"/>
      <c r="F623" s="437">
        <f t="shared" si="7"/>
        <v>0</v>
      </c>
      <c r="G623" s="541"/>
      <c r="H623" s="541"/>
      <c r="I623" s="138"/>
      <c r="J623" s="420"/>
      <c r="K623" s="138"/>
      <c r="L623" s="450"/>
      <c r="M623" s="458"/>
      <c r="N623" s="44"/>
      <c r="R623" s="352"/>
      <c r="T623" s="44"/>
      <c r="U623" s="44"/>
      <c r="V623" s="44"/>
      <c r="AA623" s="352"/>
      <c r="AC623" s="44"/>
      <c r="AD623" s="44"/>
      <c r="AE623" s="44"/>
      <c r="AJ623" s="352"/>
      <c r="AL623" s="44"/>
      <c r="AM623" s="44"/>
      <c r="AN623" s="44"/>
      <c r="AS623" s="352"/>
      <c r="AU623" s="44"/>
      <c r="AV623" s="44"/>
      <c r="AW623" s="44"/>
      <c r="BB623" s="352"/>
      <c r="BD623" s="44"/>
      <c r="BE623" s="44"/>
      <c r="BF623" s="44"/>
      <c r="BK623" s="352"/>
      <c r="BM623" s="44"/>
      <c r="BN623" s="44"/>
      <c r="BO623" s="44"/>
      <c r="BT623" s="352"/>
      <c r="BV623" s="44"/>
      <c r="BW623" s="44"/>
      <c r="BX623" s="44"/>
      <c r="CC623" s="352"/>
      <c r="CE623" s="44"/>
      <c r="CF623" s="44"/>
      <c r="CG623" s="44"/>
      <c r="CL623" s="352"/>
      <c r="CN623" s="44"/>
      <c r="CO623" s="44"/>
      <c r="CP623" s="44"/>
      <c r="CU623" s="352"/>
      <c r="CW623" s="44"/>
      <c r="CX623" s="44"/>
      <c r="CY623" s="44"/>
      <c r="DD623" s="352"/>
      <c r="DF623" s="44"/>
      <c r="DG623" s="44"/>
      <c r="DH623" s="44"/>
      <c r="DM623" s="352"/>
      <c r="DO623" s="44"/>
      <c r="DP623" s="44"/>
      <c r="DQ623" s="44"/>
      <c r="DV623" s="352"/>
      <c r="DX623" s="44"/>
      <c r="DY623" s="44"/>
      <c r="DZ623" s="44"/>
      <c r="EE623" s="352"/>
      <c r="EG623" s="44"/>
      <c r="EH623" s="44"/>
      <c r="EI623" s="44"/>
      <c r="EN623" s="352"/>
      <c r="EP623" s="44"/>
      <c r="EQ623" s="44"/>
      <c r="ER623" s="44"/>
      <c r="EW623" s="352"/>
      <c r="EY623" s="44"/>
      <c r="EZ623" s="44"/>
      <c r="FA623" s="44"/>
      <c r="FF623" s="352"/>
      <c r="FH623" s="44"/>
      <c r="FI623" s="44"/>
      <c r="FJ623" s="44"/>
      <c r="FO623" s="352"/>
      <c r="FQ623" s="44"/>
      <c r="FR623" s="44"/>
      <c r="FS623" s="44"/>
      <c r="FX623" s="352"/>
      <c r="FZ623" s="44"/>
      <c r="GA623" s="44"/>
      <c r="GB623" s="44"/>
      <c r="GG623" s="352"/>
      <c r="GI623" s="44"/>
      <c r="GJ623" s="44"/>
      <c r="GK623" s="44"/>
      <c r="GP623" s="352"/>
      <c r="GR623" s="44"/>
      <c r="GS623" s="44"/>
      <c r="GT623" s="44"/>
      <c r="GY623" s="352"/>
      <c r="HA623" s="44"/>
      <c r="HB623" s="44"/>
      <c r="HC623" s="44"/>
      <c r="HH623" s="352"/>
      <c r="HJ623" s="44"/>
      <c r="HK623" s="44"/>
      <c r="HL623" s="44"/>
      <c r="HQ623" s="44"/>
      <c r="HR623" s="44"/>
      <c r="HS623" s="44"/>
      <c r="HT623" s="44"/>
      <c r="HU623" s="44"/>
      <c r="HV623" s="44"/>
      <c r="HW623" s="44"/>
      <c r="HX623" s="44"/>
      <c r="HY623" s="44"/>
      <c r="HZ623" s="44"/>
      <c r="IA623" s="44"/>
      <c r="IB623" s="44"/>
      <c r="IC623" s="44"/>
      <c r="ID623" s="44"/>
      <c r="IE623" s="44"/>
      <c r="IF623" s="44"/>
      <c r="IG623" s="44"/>
      <c r="IH623" s="44"/>
      <c r="II623" s="44"/>
      <c r="IJ623" s="44"/>
      <c r="IK623" s="44"/>
      <c r="IL623" s="44"/>
      <c r="IM623" s="44"/>
      <c r="IN623" s="44"/>
      <c r="IO623" s="44"/>
      <c r="IP623" s="44"/>
      <c r="IQ623" s="44"/>
      <c r="IR623" s="44"/>
      <c r="IS623" s="44"/>
      <c r="IT623" s="44"/>
      <c r="IU623" s="44"/>
      <c r="IV623" s="44"/>
      <c r="RS623" s="353"/>
    </row>
    <row r="624" spans="1:487" s="74" customFormat="1" ht="15">
      <c r="A624" s="325" t="s">
        <v>1722</v>
      </c>
      <c r="B624" s="450"/>
      <c r="C624" s="351"/>
      <c r="D624" s="458" t="s">
        <v>130</v>
      </c>
      <c r="E624" s="44"/>
      <c r="F624" s="437">
        <f t="shared" si="7"/>
        <v>46</v>
      </c>
      <c r="G624" s="541"/>
      <c r="H624" s="541">
        <v>39</v>
      </c>
      <c r="I624" s="138"/>
      <c r="J624" s="420">
        <v>7</v>
      </c>
      <c r="K624" s="138"/>
      <c r="L624" s="458"/>
      <c r="M624" s="458"/>
      <c r="N624" s="44"/>
      <c r="R624" s="352"/>
      <c r="T624" s="44"/>
      <c r="U624" s="44"/>
      <c r="V624" s="44"/>
      <c r="AA624" s="352"/>
      <c r="AC624" s="44"/>
      <c r="AD624" s="44"/>
      <c r="AE624" s="44"/>
      <c r="AJ624" s="352"/>
      <c r="AL624" s="44"/>
      <c r="AM624" s="44"/>
      <c r="AN624" s="44"/>
      <c r="AS624" s="352"/>
      <c r="AU624" s="44"/>
      <c r="AV624" s="44"/>
      <c r="AW624" s="44"/>
      <c r="BB624" s="352"/>
      <c r="BD624" s="44"/>
      <c r="BE624" s="44"/>
      <c r="BF624" s="44"/>
      <c r="BK624" s="352"/>
      <c r="BM624" s="44"/>
      <c r="BN624" s="44"/>
      <c r="BO624" s="44"/>
      <c r="BT624" s="352"/>
      <c r="BV624" s="44"/>
      <c r="BW624" s="44"/>
      <c r="BX624" s="44"/>
      <c r="CC624" s="352"/>
      <c r="CE624" s="44"/>
      <c r="CF624" s="44"/>
      <c r="CG624" s="44"/>
      <c r="CL624" s="352"/>
      <c r="CN624" s="44"/>
      <c r="CO624" s="44"/>
      <c r="CP624" s="44"/>
      <c r="CU624" s="352"/>
      <c r="CW624" s="44"/>
      <c r="CX624" s="44"/>
      <c r="CY624" s="44"/>
      <c r="DD624" s="352"/>
      <c r="DF624" s="44"/>
      <c r="DG624" s="44"/>
      <c r="DH624" s="44"/>
      <c r="DM624" s="352"/>
      <c r="DO624" s="44"/>
      <c r="DP624" s="44"/>
      <c r="DQ624" s="44"/>
      <c r="DV624" s="352"/>
      <c r="DX624" s="44"/>
      <c r="DY624" s="44"/>
      <c r="DZ624" s="44"/>
      <c r="EE624" s="352"/>
      <c r="EG624" s="44"/>
      <c r="EH624" s="44"/>
      <c r="EI624" s="44"/>
      <c r="EN624" s="352"/>
      <c r="EP624" s="44"/>
      <c r="EQ624" s="44"/>
      <c r="ER624" s="44"/>
      <c r="EW624" s="352"/>
      <c r="EY624" s="44"/>
      <c r="EZ624" s="44"/>
      <c r="FA624" s="44"/>
      <c r="FF624" s="352"/>
      <c r="FH624" s="44"/>
      <c r="FI624" s="44"/>
      <c r="FJ624" s="44"/>
      <c r="FO624" s="352"/>
      <c r="FQ624" s="44"/>
      <c r="FR624" s="44"/>
      <c r="FS624" s="44"/>
      <c r="FX624" s="352"/>
      <c r="FZ624" s="44"/>
      <c r="GA624" s="44"/>
      <c r="GB624" s="44"/>
      <c r="GG624" s="352"/>
      <c r="GI624" s="44"/>
      <c r="GJ624" s="44"/>
      <c r="GK624" s="44"/>
      <c r="GP624" s="352"/>
      <c r="GR624" s="44"/>
      <c r="GS624" s="44"/>
      <c r="GT624" s="44"/>
      <c r="GY624" s="352"/>
      <c r="HA624" s="44"/>
      <c r="HB624" s="44"/>
      <c r="HC624" s="44"/>
      <c r="HH624" s="352"/>
      <c r="HJ624" s="44"/>
      <c r="HK624" s="44"/>
      <c r="HL624" s="44"/>
      <c r="HQ624" s="44"/>
      <c r="HR624" s="44"/>
      <c r="HS624" s="44"/>
      <c r="HT624" s="44"/>
      <c r="HU624" s="44"/>
      <c r="HV624" s="44"/>
      <c r="HW624" s="44"/>
      <c r="HX624" s="44"/>
      <c r="HY624" s="44"/>
      <c r="HZ624" s="44"/>
      <c r="IA624" s="44"/>
      <c r="IB624" s="44"/>
      <c r="IC624" s="44"/>
      <c r="ID624" s="44"/>
      <c r="IE624" s="44"/>
      <c r="IF624" s="44"/>
      <c r="IG624" s="44"/>
      <c r="IH624" s="44"/>
      <c r="II624" s="44"/>
      <c r="IJ624" s="44"/>
      <c r="IK624" s="44"/>
      <c r="IL624" s="44"/>
      <c r="IM624" s="44"/>
      <c r="IN624" s="44"/>
      <c r="IO624" s="44"/>
      <c r="IP624" s="44"/>
      <c r="IQ624" s="44"/>
      <c r="IR624" s="44"/>
      <c r="IS624" s="44"/>
      <c r="IT624" s="44"/>
      <c r="IU624" s="44"/>
      <c r="IV624" s="44"/>
      <c r="RS624" s="353"/>
    </row>
    <row r="625" spans="1:487" s="74" customFormat="1" ht="15">
      <c r="A625" s="325" t="s">
        <v>1413</v>
      </c>
      <c r="B625" s="450"/>
      <c r="C625" s="351"/>
      <c r="D625" s="458" t="s">
        <v>130</v>
      </c>
      <c r="E625" s="44"/>
      <c r="F625" s="437">
        <f t="shared" si="7"/>
        <v>0</v>
      </c>
      <c r="G625" s="541"/>
      <c r="H625" s="541"/>
      <c r="I625" s="138"/>
      <c r="J625" s="420"/>
      <c r="K625" s="138"/>
      <c r="L625" s="450"/>
      <c r="M625" s="458"/>
      <c r="N625" s="44"/>
      <c r="R625" s="352"/>
      <c r="T625" s="44"/>
      <c r="U625" s="44"/>
      <c r="V625" s="44"/>
      <c r="AA625" s="352"/>
      <c r="AC625" s="44"/>
      <c r="AD625" s="44"/>
      <c r="AE625" s="44"/>
      <c r="AJ625" s="352"/>
      <c r="AL625" s="44"/>
      <c r="AM625" s="44"/>
      <c r="AN625" s="44"/>
      <c r="AS625" s="352"/>
      <c r="AU625" s="44"/>
      <c r="AV625" s="44"/>
      <c r="AW625" s="44"/>
      <c r="BB625" s="352"/>
      <c r="BD625" s="44"/>
      <c r="BE625" s="44"/>
      <c r="BF625" s="44"/>
      <c r="BK625" s="352"/>
      <c r="BM625" s="44"/>
      <c r="BN625" s="44"/>
      <c r="BO625" s="44"/>
      <c r="BT625" s="352"/>
      <c r="BV625" s="44"/>
      <c r="BW625" s="44"/>
      <c r="BX625" s="44"/>
      <c r="CC625" s="352"/>
      <c r="CE625" s="44"/>
      <c r="CF625" s="44"/>
      <c r="CG625" s="44"/>
      <c r="CL625" s="352"/>
      <c r="CN625" s="44"/>
      <c r="CO625" s="44"/>
      <c r="CP625" s="44"/>
      <c r="CU625" s="352"/>
      <c r="CW625" s="44"/>
      <c r="CX625" s="44"/>
      <c r="CY625" s="44"/>
      <c r="DD625" s="352"/>
      <c r="DF625" s="44"/>
      <c r="DG625" s="44"/>
      <c r="DH625" s="44"/>
      <c r="DM625" s="352"/>
      <c r="DO625" s="44"/>
      <c r="DP625" s="44"/>
      <c r="DQ625" s="44"/>
      <c r="DV625" s="352"/>
      <c r="DX625" s="44"/>
      <c r="DY625" s="44"/>
      <c r="DZ625" s="44"/>
      <c r="EE625" s="352"/>
      <c r="EG625" s="44"/>
      <c r="EH625" s="44"/>
      <c r="EI625" s="44"/>
      <c r="EN625" s="352"/>
      <c r="EP625" s="44"/>
      <c r="EQ625" s="44"/>
      <c r="ER625" s="44"/>
      <c r="EW625" s="352"/>
      <c r="EY625" s="44"/>
      <c r="EZ625" s="44"/>
      <c r="FA625" s="44"/>
      <c r="FF625" s="352"/>
      <c r="FH625" s="44"/>
      <c r="FI625" s="44"/>
      <c r="FJ625" s="44"/>
      <c r="FO625" s="352"/>
      <c r="FQ625" s="44"/>
      <c r="FR625" s="44"/>
      <c r="FS625" s="44"/>
      <c r="FX625" s="352"/>
      <c r="FZ625" s="44"/>
      <c r="GA625" s="44"/>
      <c r="GB625" s="44"/>
      <c r="GG625" s="352"/>
      <c r="GI625" s="44"/>
      <c r="GJ625" s="44"/>
      <c r="GK625" s="44"/>
      <c r="GP625" s="352"/>
      <c r="GR625" s="44"/>
      <c r="GS625" s="44"/>
      <c r="GT625" s="44"/>
      <c r="GY625" s="352"/>
      <c r="HA625" s="44"/>
      <c r="HB625" s="44"/>
      <c r="HC625" s="44"/>
      <c r="HH625" s="352"/>
      <c r="HJ625" s="44"/>
      <c r="HK625" s="44"/>
      <c r="HL625" s="44"/>
      <c r="HQ625" s="44"/>
      <c r="HR625" s="44"/>
      <c r="HS625" s="44"/>
      <c r="HT625" s="44"/>
      <c r="HU625" s="44"/>
      <c r="HV625" s="44"/>
      <c r="HW625" s="44"/>
      <c r="HX625" s="44"/>
      <c r="HY625" s="44"/>
      <c r="HZ625" s="44"/>
      <c r="IA625" s="44"/>
      <c r="IB625" s="44"/>
      <c r="IC625" s="44"/>
      <c r="ID625" s="44"/>
      <c r="IE625" s="44"/>
      <c r="IF625" s="44"/>
      <c r="IG625" s="44"/>
      <c r="IH625" s="44"/>
      <c r="II625" s="44"/>
      <c r="IJ625" s="44"/>
      <c r="IK625" s="44"/>
      <c r="IL625" s="44"/>
      <c r="IM625" s="44"/>
      <c r="IN625" s="44"/>
      <c r="IO625" s="44"/>
      <c r="IP625" s="44"/>
      <c r="IQ625" s="44"/>
      <c r="IR625" s="44"/>
      <c r="IS625" s="44"/>
      <c r="IT625" s="44"/>
      <c r="IU625" s="44"/>
      <c r="IV625" s="44"/>
      <c r="RS625" s="353"/>
    </row>
    <row r="626" spans="1:487" s="74" customFormat="1" ht="15">
      <c r="A626" s="325" t="s">
        <v>637</v>
      </c>
      <c r="B626" s="351"/>
      <c r="C626" s="351"/>
      <c r="D626" s="458" t="s">
        <v>133</v>
      </c>
      <c r="E626" s="44"/>
      <c r="F626" s="437">
        <f t="shared" si="7"/>
        <v>10</v>
      </c>
      <c r="G626" s="478"/>
      <c r="H626" s="138"/>
      <c r="I626" s="138">
        <v>10</v>
      </c>
      <c r="J626" s="420"/>
      <c r="K626" s="138"/>
      <c r="L626" s="450"/>
      <c r="M626" s="450"/>
      <c r="N626" s="44"/>
      <c r="R626" s="352"/>
      <c r="T626" s="44"/>
      <c r="U626" s="44"/>
      <c r="V626" s="44"/>
      <c r="AA626" s="352"/>
      <c r="AC626" s="44"/>
      <c r="AD626" s="44"/>
      <c r="AE626" s="44"/>
      <c r="AJ626" s="352"/>
      <c r="AL626" s="44"/>
      <c r="AM626" s="44"/>
      <c r="AN626" s="44"/>
      <c r="AS626" s="352"/>
      <c r="AU626" s="44"/>
      <c r="AV626" s="44"/>
      <c r="AW626" s="44"/>
      <c r="BB626" s="352"/>
      <c r="BD626" s="44"/>
      <c r="BE626" s="44"/>
      <c r="BF626" s="44"/>
      <c r="BK626" s="352"/>
      <c r="BM626" s="44"/>
      <c r="BN626" s="44"/>
      <c r="BO626" s="44"/>
      <c r="BT626" s="352"/>
      <c r="BV626" s="44"/>
      <c r="BW626" s="44"/>
      <c r="BX626" s="44"/>
      <c r="CC626" s="352"/>
      <c r="CE626" s="44"/>
      <c r="CF626" s="44"/>
      <c r="CG626" s="44"/>
      <c r="CL626" s="352"/>
      <c r="CN626" s="44"/>
      <c r="CO626" s="44"/>
      <c r="CP626" s="44"/>
      <c r="CU626" s="352"/>
      <c r="CW626" s="44"/>
      <c r="CX626" s="44"/>
      <c r="CY626" s="44"/>
      <c r="DD626" s="352"/>
      <c r="DF626" s="44"/>
      <c r="DG626" s="44"/>
      <c r="DH626" s="44"/>
      <c r="DM626" s="352"/>
      <c r="DO626" s="44"/>
      <c r="DP626" s="44"/>
      <c r="DQ626" s="44"/>
      <c r="DV626" s="352"/>
      <c r="DX626" s="44"/>
      <c r="DY626" s="44"/>
      <c r="DZ626" s="44"/>
      <c r="EE626" s="352"/>
      <c r="EG626" s="44"/>
      <c r="EH626" s="44"/>
      <c r="EI626" s="44"/>
      <c r="EN626" s="352"/>
      <c r="EP626" s="44"/>
      <c r="EQ626" s="44"/>
      <c r="ER626" s="44"/>
      <c r="EW626" s="352"/>
      <c r="EY626" s="44"/>
      <c r="EZ626" s="44"/>
      <c r="FA626" s="44"/>
      <c r="FF626" s="352"/>
      <c r="FH626" s="44"/>
      <c r="FI626" s="44"/>
      <c r="FJ626" s="44"/>
      <c r="FO626" s="352"/>
      <c r="FQ626" s="44"/>
      <c r="FR626" s="44"/>
      <c r="FS626" s="44"/>
      <c r="FX626" s="352"/>
      <c r="FZ626" s="44"/>
      <c r="GA626" s="44"/>
      <c r="GB626" s="44"/>
      <c r="GG626" s="352"/>
      <c r="GI626" s="44"/>
      <c r="GJ626" s="44"/>
      <c r="GK626" s="44"/>
      <c r="GP626" s="352"/>
      <c r="GR626" s="44"/>
      <c r="GS626" s="44"/>
      <c r="GT626" s="44"/>
      <c r="GY626" s="352"/>
      <c r="HA626" s="44"/>
      <c r="HB626" s="44"/>
      <c r="HC626" s="44"/>
      <c r="HH626" s="352"/>
      <c r="HJ626" s="44"/>
      <c r="HK626" s="44"/>
      <c r="HL626" s="44"/>
      <c r="HQ626" s="44"/>
      <c r="HR626" s="44"/>
      <c r="HS626" s="44"/>
      <c r="HT626" s="44"/>
      <c r="HU626" s="44"/>
      <c r="HV626" s="44"/>
      <c r="HW626" s="44"/>
      <c r="HX626" s="44"/>
      <c r="HY626" s="44"/>
      <c r="HZ626" s="44"/>
      <c r="IA626" s="44"/>
      <c r="IB626" s="44"/>
      <c r="IC626" s="44"/>
      <c r="ID626" s="44"/>
      <c r="IE626" s="44"/>
      <c r="IF626" s="44"/>
      <c r="IG626" s="44"/>
      <c r="IH626" s="44"/>
      <c r="II626" s="44"/>
      <c r="IJ626" s="44"/>
      <c r="IK626" s="44"/>
      <c r="IL626" s="44"/>
      <c r="IM626" s="44"/>
      <c r="IN626" s="44"/>
      <c r="IO626" s="44"/>
      <c r="IP626" s="44"/>
      <c r="IQ626" s="44"/>
      <c r="IR626" s="44"/>
      <c r="IS626" s="44"/>
      <c r="IT626" s="44"/>
      <c r="IU626" s="44"/>
      <c r="IV626" s="44"/>
      <c r="RS626" s="353"/>
    </row>
    <row r="627" spans="1:487" s="74" customFormat="1" ht="15">
      <c r="A627" s="325" t="s">
        <v>854</v>
      </c>
      <c r="B627" s="351"/>
      <c r="C627" s="351"/>
      <c r="D627" s="74" t="s">
        <v>133</v>
      </c>
      <c r="E627" s="44"/>
      <c r="F627" s="437">
        <f t="shared" si="7"/>
        <v>71</v>
      </c>
      <c r="G627" s="478">
        <v>44</v>
      </c>
      <c r="H627" s="478"/>
      <c r="I627" s="138"/>
      <c r="J627" s="420"/>
      <c r="K627" s="138">
        <v>27</v>
      </c>
      <c r="L627" s="44"/>
      <c r="M627" s="44"/>
      <c r="N627" s="44"/>
      <c r="R627" s="352"/>
      <c r="T627" s="44"/>
      <c r="U627" s="44"/>
      <c r="V627" s="44"/>
      <c r="AA627" s="352"/>
      <c r="AC627" s="44"/>
      <c r="AD627" s="44"/>
      <c r="AE627" s="44"/>
      <c r="AJ627" s="352"/>
      <c r="AL627" s="44"/>
      <c r="AM627" s="44"/>
      <c r="AN627" s="44"/>
      <c r="AS627" s="352"/>
      <c r="AU627" s="44"/>
      <c r="AV627" s="44"/>
      <c r="AW627" s="44"/>
      <c r="BB627" s="352"/>
      <c r="BD627" s="44"/>
      <c r="BE627" s="44"/>
      <c r="BF627" s="44"/>
      <c r="BK627" s="352"/>
      <c r="BM627" s="44"/>
      <c r="BN627" s="44"/>
      <c r="BO627" s="44"/>
      <c r="BT627" s="352"/>
      <c r="BV627" s="44"/>
      <c r="BW627" s="44"/>
      <c r="BX627" s="44"/>
      <c r="CC627" s="352"/>
      <c r="CE627" s="44"/>
      <c r="CF627" s="44"/>
      <c r="CG627" s="44"/>
      <c r="CL627" s="352"/>
      <c r="CN627" s="44"/>
      <c r="CO627" s="44"/>
      <c r="CP627" s="44"/>
      <c r="CU627" s="352"/>
      <c r="CW627" s="44"/>
      <c r="CX627" s="44"/>
      <c r="CY627" s="44"/>
      <c r="DD627" s="352"/>
      <c r="DF627" s="44"/>
      <c r="DG627" s="44"/>
      <c r="DH627" s="44"/>
      <c r="DM627" s="352"/>
      <c r="DO627" s="44"/>
      <c r="DP627" s="44"/>
      <c r="DQ627" s="44"/>
      <c r="DV627" s="352"/>
      <c r="DX627" s="44"/>
      <c r="DY627" s="44"/>
      <c r="DZ627" s="44"/>
      <c r="EE627" s="352"/>
      <c r="EG627" s="44"/>
      <c r="EH627" s="44"/>
      <c r="EI627" s="44"/>
      <c r="EN627" s="352"/>
      <c r="EP627" s="44"/>
      <c r="EQ627" s="44"/>
      <c r="ER627" s="44"/>
      <c r="EW627" s="352"/>
      <c r="EY627" s="44"/>
      <c r="EZ627" s="44"/>
      <c r="FA627" s="44"/>
      <c r="FF627" s="352"/>
      <c r="FH627" s="44"/>
      <c r="FI627" s="44"/>
      <c r="FJ627" s="44"/>
      <c r="FO627" s="352"/>
      <c r="FQ627" s="44"/>
      <c r="FR627" s="44"/>
      <c r="FS627" s="44"/>
      <c r="FX627" s="352"/>
      <c r="FZ627" s="44"/>
      <c r="GA627" s="44"/>
      <c r="GB627" s="44"/>
      <c r="GG627" s="352"/>
      <c r="GI627" s="44"/>
      <c r="GJ627" s="44"/>
      <c r="GK627" s="44"/>
      <c r="GP627" s="352"/>
      <c r="GR627" s="44"/>
      <c r="GS627" s="44"/>
      <c r="GT627" s="44"/>
      <c r="GY627" s="352"/>
      <c r="HA627" s="44"/>
      <c r="HB627" s="44"/>
      <c r="HC627" s="44"/>
      <c r="HH627" s="352"/>
      <c r="HJ627" s="44"/>
      <c r="HK627" s="44"/>
      <c r="HL627" s="44"/>
      <c r="HQ627" s="44"/>
      <c r="HR627" s="44"/>
      <c r="HS627" s="44"/>
      <c r="HT627" s="44"/>
      <c r="HU627" s="44"/>
      <c r="HV627" s="44"/>
      <c r="HW627" s="44"/>
      <c r="HX627" s="44"/>
      <c r="HY627" s="44"/>
      <c r="HZ627" s="44"/>
      <c r="IA627" s="44"/>
      <c r="IB627" s="44"/>
      <c r="IC627" s="44"/>
      <c r="ID627" s="44"/>
      <c r="IE627" s="44"/>
      <c r="IF627" s="44"/>
      <c r="IG627" s="44"/>
      <c r="IH627" s="44"/>
      <c r="II627" s="44"/>
      <c r="IJ627" s="44"/>
      <c r="IK627" s="44"/>
      <c r="IL627" s="44"/>
      <c r="IM627" s="44"/>
      <c r="IN627" s="44"/>
      <c r="IO627" s="44"/>
      <c r="IP627" s="44"/>
      <c r="IQ627" s="44"/>
      <c r="IR627" s="44"/>
      <c r="IS627" s="44"/>
      <c r="IT627" s="44"/>
      <c r="IU627" s="44"/>
      <c r="IV627" s="44"/>
      <c r="RS627" s="353"/>
    </row>
    <row r="628" spans="1:487" s="74" customFormat="1" ht="15">
      <c r="A628" s="325" t="s">
        <v>2052</v>
      </c>
      <c r="B628" s="450"/>
      <c r="C628" s="351"/>
      <c r="D628" s="74" t="s">
        <v>130</v>
      </c>
      <c r="E628" s="44"/>
      <c r="F628" s="437">
        <f t="shared" si="7"/>
        <v>0</v>
      </c>
      <c r="G628" s="541"/>
      <c r="H628" s="478"/>
      <c r="I628" s="138"/>
      <c r="J628" s="420"/>
      <c r="K628" s="138"/>
      <c r="L628" s="450"/>
      <c r="N628" s="44"/>
      <c r="R628" s="352"/>
      <c r="T628" s="44"/>
      <c r="U628" s="44"/>
      <c r="V628" s="44"/>
      <c r="AA628" s="352"/>
      <c r="AC628" s="44"/>
      <c r="AD628" s="44"/>
      <c r="AE628" s="44"/>
      <c r="AJ628" s="352"/>
      <c r="AL628" s="44"/>
      <c r="AM628" s="44"/>
      <c r="AN628" s="44"/>
      <c r="AS628" s="352"/>
      <c r="AU628" s="44"/>
      <c r="AV628" s="44"/>
      <c r="AW628" s="44"/>
      <c r="BB628" s="352"/>
      <c r="BD628" s="44"/>
      <c r="BE628" s="44"/>
      <c r="BF628" s="44"/>
      <c r="BK628" s="352"/>
      <c r="BM628" s="44"/>
      <c r="BN628" s="44"/>
      <c r="BO628" s="44"/>
      <c r="BT628" s="352"/>
      <c r="BV628" s="44"/>
      <c r="BW628" s="44"/>
      <c r="BX628" s="44"/>
      <c r="CC628" s="352"/>
      <c r="CE628" s="44"/>
      <c r="CF628" s="44"/>
      <c r="CG628" s="44"/>
      <c r="CL628" s="352"/>
      <c r="CN628" s="44"/>
      <c r="CO628" s="44"/>
      <c r="CP628" s="44"/>
      <c r="CU628" s="352"/>
      <c r="CW628" s="44"/>
      <c r="CX628" s="44"/>
      <c r="CY628" s="44"/>
      <c r="DD628" s="352"/>
      <c r="DF628" s="44"/>
      <c r="DG628" s="44"/>
      <c r="DH628" s="44"/>
      <c r="DM628" s="352"/>
      <c r="DO628" s="44"/>
      <c r="DP628" s="44"/>
      <c r="DQ628" s="44"/>
      <c r="DV628" s="352"/>
      <c r="DX628" s="44"/>
      <c r="DY628" s="44"/>
      <c r="DZ628" s="44"/>
      <c r="EE628" s="352"/>
      <c r="EG628" s="44"/>
      <c r="EH628" s="44"/>
      <c r="EI628" s="44"/>
      <c r="EN628" s="352"/>
      <c r="EP628" s="44"/>
      <c r="EQ628" s="44"/>
      <c r="ER628" s="44"/>
      <c r="EW628" s="352"/>
      <c r="EY628" s="44"/>
      <c r="EZ628" s="44"/>
      <c r="FA628" s="44"/>
      <c r="FF628" s="352"/>
      <c r="FH628" s="44"/>
      <c r="FI628" s="44"/>
      <c r="FJ628" s="44"/>
      <c r="FO628" s="352"/>
      <c r="FQ628" s="44"/>
      <c r="FR628" s="44"/>
      <c r="FS628" s="44"/>
      <c r="FX628" s="352"/>
      <c r="FZ628" s="44"/>
      <c r="GA628" s="44"/>
      <c r="GB628" s="44"/>
      <c r="GG628" s="352"/>
      <c r="GI628" s="44"/>
      <c r="GJ628" s="44"/>
      <c r="GK628" s="44"/>
      <c r="GP628" s="352"/>
      <c r="GR628" s="44"/>
      <c r="GS628" s="44"/>
      <c r="GT628" s="44"/>
      <c r="GY628" s="352"/>
      <c r="HA628" s="44"/>
      <c r="HB628" s="44"/>
      <c r="HC628" s="44"/>
      <c r="HH628" s="352"/>
      <c r="HJ628" s="44"/>
      <c r="HK628" s="44"/>
      <c r="HL628" s="44"/>
      <c r="HQ628" s="44"/>
      <c r="HR628" s="44"/>
      <c r="HS628" s="44"/>
      <c r="HT628" s="44"/>
      <c r="HU628" s="44"/>
      <c r="HV628" s="44"/>
      <c r="HW628" s="44"/>
      <c r="HX628" s="44"/>
      <c r="HY628" s="44"/>
      <c r="HZ628" s="44"/>
      <c r="IA628" s="44"/>
      <c r="IB628" s="44"/>
      <c r="IC628" s="44"/>
      <c r="ID628" s="44"/>
      <c r="IE628" s="44"/>
      <c r="IF628" s="44"/>
      <c r="IG628" s="44"/>
      <c r="IH628" s="44"/>
      <c r="II628" s="44"/>
      <c r="IJ628" s="44"/>
      <c r="IK628" s="44"/>
      <c r="IL628" s="44"/>
      <c r="IM628" s="44"/>
      <c r="IN628" s="44"/>
      <c r="IO628" s="44"/>
      <c r="IP628" s="44"/>
      <c r="IQ628" s="44"/>
      <c r="IR628" s="44"/>
      <c r="IS628" s="44"/>
      <c r="IT628" s="44"/>
      <c r="IU628" s="44"/>
      <c r="IV628" s="44"/>
      <c r="RS628" s="353"/>
    </row>
    <row r="629" spans="1:487" s="74" customFormat="1" ht="15">
      <c r="A629" s="325" t="s">
        <v>1962</v>
      </c>
      <c r="B629" s="450"/>
      <c r="C629" s="351"/>
      <c r="D629" s="458" t="s">
        <v>130</v>
      </c>
      <c r="E629" s="450"/>
      <c r="F629" s="437">
        <f t="shared" si="7"/>
        <v>0</v>
      </c>
      <c r="G629" s="541"/>
      <c r="H629" s="478"/>
      <c r="I629" s="478"/>
      <c r="J629" s="548"/>
      <c r="K629" s="478"/>
      <c r="L629" s="450"/>
      <c r="M629" s="458"/>
      <c r="N629" s="44"/>
      <c r="R629" s="352"/>
      <c r="T629" s="44"/>
      <c r="U629" s="44"/>
      <c r="V629" s="44"/>
      <c r="AA629" s="352"/>
      <c r="AC629" s="44"/>
      <c r="AD629" s="44"/>
      <c r="AE629" s="44"/>
      <c r="AJ629" s="352"/>
      <c r="AL629" s="44"/>
      <c r="AM629" s="44"/>
      <c r="AN629" s="44"/>
      <c r="AS629" s="352"/>
      <c r="AU629" s="44"/>
      <c r="AV629" s="44"/>
      <c r="AW629" s="44"/>
      <c r="BB629" s="352"/>
      <c r="BD629" s="44"/>
      <c r="BE629" s="44"/>
      <c r="BF629" s="44"/>
      <c r="BK629" s="352"/>
      <c r="BM629" s="44"/>
      <c r="BN629" s="44"/>
      <c r="BO629" s="44"/>
      <c r="BT629" s="352"/>
      <c r="BV629" s="44"/>
      <c r="BW629" s="44"/>
      <c r="BX629" s="44"/>
      <c r="CC629" s="352"/>
      <c r="CE629" s="44"/>
      <c r="CF629" s="44"/>
      <c r="CG629" s="44"/>
      <c r="CL629" s="352"/>
      <c r="CN629" s="44"/>
      <c r="CO629" s="44"/>
      <c r="CP629" s="44"/>
      <c r="CU629" s="352"/>
      <c r="CW629" s="44"/>
      <c r="CX629" s="44"/>
      <c r="CY629" s="44"/>
      <c r="DD629" s="352"/>
      <c r="DF629" s="44"/>
      <c r="DG629" s="44"/>
      <c r="DH629" s="44"/>
      <c r="DM629" s="352"/>
      <c r="DO629" s="44"/>
      <c r="DP629" s="44"/>
      <c r="DQ629" s="44"/>
      <c r="DV629" s="352"/>
      <c r="DX629" s="44"/>
      <c r="DY629" s="44"/>
      <c r="DZ629" s="44"/>
      <c r="EE629" s="352"/>
      <c r="EG629" s="44"/>
      <c r="EH629" s="44"/>
      <c r="EI629" s="44"/>
      <c r="EN629" s="352"/>
      <c r="EP629" s="44"/>
      <c r="EQ629" s="44"/>
      <c r="ER629" s="44"/>
      <c r="EW629" s="352"/>
      <c r="EY629" s="44"/>
      <c r="EZ629" s="44"/>
      <c r="FA629" s="44"/>
      <c r="FF629" s="352"/>
      <c r="FH629" s="44"/>
      <c r="FI629" s="44"/>
      <c r="FJ629" s="44"/>
      <c r="FO629" s="352"/>
      <c r="FQ629" s="44"/>
      <c r="FR629" s="44"/>
      <c r="FS629" s="44"/>
      <c r="FX629" s="352"/>
      <c r="FZ629" s="44"/>
      <c r="GA629" s="44"/>
      <c r="GB629" s="44"/>
      <c r="GG629" s="352"/>
      <c r="GI629" s="44"/>
      <c r="GJ629" s="44"/>
      <c r="GK629" s="44"/>
      <c r="GP629" s="352"/>
      <c r="GR629" s="44"/>
      <c r="GS629" s="44"/>
      <c r="GT629" s="44"/>
      <c r="GY629" s="352"/>
      <c r="HA629" s="44"/>
      <c r="HB629" s="44"/>
      <c r="HC629" s="44"/>
      <c r="HH629" s="352"/>
      <c r="HJ629" s="44"/>
      <c r="HK629" s="44"/>
      <c r="HL629" s="44"/>
      <c r="HQ629" s="44"/>
      <c r="HR629" s="44"/>
      <c r="HS629" s="44"/>
      <c r="HT629" s="44"/>
      <c r="HU629" s="44"/>
      <c r="HV629" s="44"/>
      <c r="HW629" s="44"/>
      <c r="HX629" s="44"/>
      <c r="HY629" s="44"/>
      <c r="HZ629" s="44"/>
      <c r="IA629" s="44"/>
      <c r="IB629" s="44"/>
      <c r="IC629" s="44"/>
      <c r="ID629" s="44"/>
      <c r="IE629" s="44"/>
      <c r="IF629" s="44"/>
      <c r="IG629" s="44"/>
      <c r="IH629" s="44"/>
      <c r="II629" s="44"/>
      <c r="IJ629" s="44"/>
      <c r="IK629" s="44"/>
      <c r="IL629" s="44"/>
      <c r="IM629" s="44"/>
      <c r="IN629" s="44"/>
      <c r="IO629" s="44"/>
      <c r="IP629" s="44"/>
      <c r="IQ629" s="44"/>
      <c r="IR629" s="44"/>
      <c r="IS629" s="44"/>
      <c r="IT629" s="44"/>
      <c r="IU629" s="44"/>
      <c r="IV629" s="44"/>
      <c r="RS629" s="353"/>
    </row>
    <row r="630" spans="1:487" s="74" customFormat="1" ht="15">
      <c r="A630" s="325" t="s">
        <v>1070</v>
      </c>
      <c r="B630" s="450"/>
      <c r="C630" s="351"/>
      <c r="D630" s="74" t="s">
        <v>130</v>
      </c>
      <c r="E630" s="44"/>
      <c r="F630" s="437">
        <f t="shared" si="7"/>
        <v>32</v>
      </c>
      <c r="G630" s="541">
        <v>4</v>
      </c>
      <c r="H630" s="478">
        <v>18</v>
      </c>
      <c r="I630" s="138"/>
      <c r="J630" s="420"/>
      <c r="K630" s="138">
        <v>10</v>
      </c>
      <c r="L630" s="450"/>
      <c r="N630" s="44"/>
      <c r="R630" s="352"/>
      <c r="T630" s="44"/>
      <c r="U630" s="44"/>
      <c r="V630" s="44"/>
      <c r="AA630" s="352"/>
      <c r="AC630" s="44"/>
      <c r="AD630" s="44"/>
      <c r="AE630" s="44"/>
      <c r="AJ630" s="352"/>
      <c r="AL630" s="44"/>
      <c r="AM630" s="44"/>
      <c r="AN630" s="44"/>
      <c r="AS630" s="352"/>
      <c r="AU630" s="44"/>
      <c r="AV630" s="44"/>
      <c r="AW630" s="44"/>
      <c r="BB630" s="352"/>
      <c r="BD630" s="44"/>
      <c r="BE630" s="44"/>
      <c r="BF630" s="44"/>
      <c r="BK630" s="352"/>
      <c r="BM630" s="44"/>
      <c r="BN630" s="44"/>
      <c r="BO630" s="44"/>
      <c r="BT630" s="352"/>
      <c r="BV630" s="44"/>
      <c r="BW630" s="44"/>
      <c r="BX630" s="44"/>
      <c r="CC630" s="352"/>
      <c r="CE630" s="44"/>
      <c r="CF630" s="44"/>
      <c r="CG630" s="44"/>
      <c r="CL630" s="352"/>
      <c r="CN630" s="44"/>
      <c r="CO630" s="44"/>
      <c r="CP630" s="44"/>
      <c r="CU630" s="352"/>
      <c r="CW630" s="44"/>
      <c r="CX630" s="44"/>
      <c r="CY630" s="44"/>
      <c r="DD630" s="352"/>
      <c r="DF630" s="44"/>
      <c r="DG630" s="44"/>
      <c r="DH630" s="44"/>
      <c r="DM630" s="352"/>
      <c r="DO630" s="44"/>
      <c r="DP630" s="44"/>
      <c r="DQ630" s="44"/>
      <c r="DV630" s="352"/>
      <c r="DX630" s="44"/>
      <c r="DY630" s="44"/>
      <c r="DZ630" s="44"/>
      <c r="EE630" s="352"/>
      <c r="EG630" s="44"/>
      <c r="EH630" s="44"/>
      <c r="EI630" s="44"/>
      <c r="EN630" s="352"/>
      <c r="EP630" s="44"/>
      <c r="EQ630" s="44"/>
      <c r="ER630" s="44"/>
      <c r="EW630" s="352"/>
      <c r="EY630" s="44"/>
      <c r="EZ630" s="44"/>
      <c r="FA630" s="44"/>
      <c r="FF630" s="352"/>
      <c r="FH630" s="44"/>
      <c r="FI630" s="44"/>
      <c r="FJ630" s="44"/>
      <c r="FO630" s="352"/>
      <c r="FQ630" s="44"/>
      <c r="FR630" s="44"/>
      <c r="FS630" s="44"/>
      <c r="FX630" s="352"/>
      <c r="FZ630" s="44"/>
      <c r="GA630" s="44"/>
      <c r="GB630" s="44"/>
      <c r="GG630" s="352"/>
      <c r="GI630" s="44"/>
      <c r="GJ630" s="44"/>
      <c r="GK630" s="44"/>
      <c r="GP630" s="352"/>
      <c r="GR630" s="44"/>
      <c r="GS630" s="44"/>
      <c r="GT630" s="44"/>
      <c r="GY630" s="352"/>
      <c r="HA630" s="44"/>
      <c r="HB630" s="44"/>
      <c r="HC630" s="44"/>
      <c r="HH630" s="352"/>
      <c r="HJ630" s="44"/>
      <c r="HK630" s="44"/>
      <c r="HL630" s="44"/>
      <c r="HQ630" s="44"/>
      <c r="HR630" s="44"/>
      <c r="HS630" s="44"/>
      <c r="HT630" s="44"/>
      <c r="HU630" s="44"/>
      <c r="HV630" s="44"/>
      <c r="HW630" s="44"/>
      <c r="HX630" s="44"/>
      <c r="HY630" s="44"/>
      <c r="HZ630" s="44"/>
      <c r="IA630" s="44"/>
      <c r="IB630" s="44"/>
      <c r="IC630" s="44"/>
      <c r="ID630" s="44"/>
      <c r="IE630" s="44"/>
      <c r="IF630" s="44"/>
      <c r="IG630" s="44"/>
      <c r="IH630" s="44"/>
      <c r="II630" s="44"/>
      <c r="IJ630" s="44"/>
      <c r="IK630" s="44"/>
      <c r="IL630" s="44"/>
      <c r="IM630" s="44"/>
      <c r="IN630" s="44"/>
      <c r="IO630" s="44"/>
      <c r="IP630" s="44"/>
      <c r="IQ630" s="44"/>
      <c r="IR630" s="44"/>
      <c r="IS630" s="44"/>
      <c r="IT630" s="44"/>
      <c r="IU630" s="44"/>
      <c r="IV630" s="44"/>
      <c r="RS630" s="353"/>
    </row>
    <row r="631" spans="1:487" s="74" customFormat="1" ht="15">
      <c r="A631" s="325" t="s">
        <v>499</v>
      </c>
      <c r="B631" s="351"/>
      <c r="C631" s="351"/>
      <c r="D631" s="74" t="s">
        <v>138</v>
      </c>
      <c r="E631" s="44"/>
      <c r="F631" s="437">
        <f t="shared" si="7"/>
        <v>22</v>
      </c>
      <c r="G631" s="478">
        <v>18</v>
      </c>
      <c r="H631" s="478"/>
      <c r="I631" s="138"/>
      <c r="J631" s="420">
        <v>4</v>
      </c>
      <c r="K631" s="138"/>
      <c r="L631" s="450"/>
      <c r="M631" s="450"/>
      <c r="N631" s="44"/>
      <c r="R631" s="352"/>
      <c r="T631" s="44"/>
      <c r="U631" s="44"/>
      <c r="V631" s="44"/>
      <c r="AA631" s="352"/>
      <c r="AC631" s="44"/>
      <c r="AD631" s="44"/>
      <c r="AE631" s="44"/>
      <c r="AJ631" s="352"/>
      <c r="AL631" s="44"/>
      <c r="AM631" s="44"/>
      <c r="AN631" s="44"/>
      <c r="AS631" s="352"/>
      <c r="AU631" s="44"/>
      <c r="AV631" s="44"/>
      <c r="AW631" s="44"/>
      <c r="BB631" s="352"/>
      <c r="BD631" s="44"/>
      <c r="BE631" s="44"/>
      <c r="BF631" s="44"/>
      <c r="BK631" s="352"/>
      <c r="BM631" s="44"/>
      <c r="BN631" s="44"/>
      <c r="BO631" s="44"/>
      <c r="BT631" s="352"/>
      <c r="BV631" s="44"/>
      <c r="BW631" s="44"/>
      <c r="BX631" s="44"/>
      <c r="CC631" s="352"/>
      <c r="CE631" s="44"/>
      <c r="CF631" s="44"/>
      <c r="CG631" s="44"/>
      <c r="CL631" s="352"/>
      <c r="CN631" s="44"/>
      <c r="CO631" s="44"/>
      <c r="CP631" s="44"/>
      <c r="CU631" s="352"/>
      <c r="CW631" s="44"/>
      <c r="CX631" s="44"/>
      <c r="CY631" s="44"/>
      <c r="DD631" s="352"/>
      <c r="DF631" s="44"/>
      <c r="DG631" s="44"/>
      <c r="DH631" s="44"/>
      <c r="DM631" s="352"/>
      <c r="DO631" s="44"/>
      <c r="DP631" s="44"/>
      <c r="DQ631" s="44"/>
      <c r="DV631" s="352"/>
      <c r="DX631" s="44"/>
      <c r="DY631" s="44"/>
      <c r="DZ631" s="44"/>
      <c r="EE631" s="352"/>
      <c r="EG631" s="44"/>
      <c r="EH631" s="44"/>
      <c r="EI631" s="44"/>
      <c r="EN631" s="352"/>
      <c r="EP631" s="44"/>
      <c r="EQ631" s="44"/>
      <c r="ER631" s="44"/>
      <c r="EW631" s="352"/>
      <c r="EY631" s="44"/>
      <c r="EZ631" s="44"/>
      <c r="FA631" s="44"/>
      <c r="FF631" s="352"/>
      <c r="FH631" s="44"/>
      <c r="FI631" s="44"/>
      <c r="FJ631" s="44"/>
      <c r="FO631" s="352"/>
      <c r="FQ631" s="44"/>
      <c r="FR631" s="44"/>
      <c r="FS631" s="44"/>
      <c r="FX631" s="352"/>
      <c r="FZ631" s="44"/>
      <c r="GA631" s="44"/>
      <c r="GB631" s="44"/>
      <c r="GG631" s="352"/>
      <c r="GI631" s="44"/>
      <c r="GJ631" s="44"/>
      <c r="GK631" s="44"/>
      <c r="GP631" s="352"/>
      <c r="GR631" s="44"/>
      <c r="GS631" s="44"/>
      <c r="GT631" s="44"/>
      <c r="GY631" s="352"/>
      <c r="HA631" s="44"/>
      <c r="HB631" s="44"/>
      <c r="HC631" s="44"/>
      <c r="HH631" s="352"/>
      <c r="HJ631" s="44"/>
      <c r="HK631" s="44"/>
      <c r="HL631" s="44"/>
      <c r="HQ631" s="44"/>
      <c r="HR631" s="44"/>
      <c r="HS631" s="44"/>
      <c r="HT631" s="44"/>
      <c r="HU631" s="44"/>
      <c r="HV631" s="44"/>
      <c r="HW631" s="44"/>
      <c r="HX631" s="44"/>
      <c r="HY631" s="44"/>
      <c r="HZ631" s="44"/>
      <c r="IA631" s="44"/>
      <c r="IB631" s="44"/>
      <c r="IC631" s="44"/>
      <c r="ID631" s="44"/>
      <c r="IE631" s="44"/>
      <c r="IF631" s="44"/>
      <c r="IG631" s="44"/>
      <c r="IH631" s="44"/>
      <c r="II631" s="44"/>
      <c r="IJ631" s="44"/>
      <c r="IK631" s="44"/>
      <c r="IL631" s="44"/>
      <c r="IM631" s="44"/>
      <c r="IN631" s="44"/>
      <c r="IO631" s="44"/>
      <c r="IP631" s="44"/>
      <c r="IQ631" s="44"/>
      <c r="IR631" s="44"/>
      <c r="IS631" s="44"/>
      <c r="IT631" s="44"/>
      <c r="IU631" s="44"/>
      <c r="IV631" s="44"/>
      <c r="RS631" s="353"/>
    </row>
    <row r="632" spans="1:487" s="74" customFormat="1" ht="15">
      <c r="A632" s="325" t="s">
        <v>2034</v>
      </c>
      <c r="B632" s="450"/>
      <c r="C632" s="351"/>
      <c r="D632" s="74" t="s">
        <v>130</v>
      </c>
      <c r="E632" s="44"/>
      <c r="F632" s="437">
        <f t="shared" si="7"/>
        <v>0</v>
      </c>
      <c r="G632" s="541"/>
      <c r="H632" s="478"/>
      <c r="I632" s="138"/>
      <c r="J632" s="420"/>
      <c r="K632" s="138"/>
      <c r="L632" s="450"/>
      <c r="M632" s="458"/>
      <c r="N632" s="44"/>
      <c r="R632" s="352"/>
      <c r="T632" s="44"/>
      <c r="U632" s="44"/>
      <c r="V632" s="44"/>
      <c r="AA632" s="352"/>
      <c r="AC632" s="44"/>
      <c r="AD632" s="44"/>
      <c r="AE632" s="44"/>
      <c r="AJ632" s="352"/>
      <c r="AL632" s="44"/>
      <c r="AM632" s="44"/>
      <c r="AN632" s="44"/>
      <c r="AS632" s="352"/>
      <c r="AU632" s="44"/>
      <c r="AV632" s="44"/>
      <c r="AW632" s="44"/>
      <c r="BB632" s="352"/>
      <c r="BD632" s="44"/>
      <c r="BE632" s="44"/>
      <c r="BF632" s="44"/>
      <c r="BK632" s="352"/>
      <c r="BM632" s="44"/>
      <c r="BN632" s="44"/>
      <c r="BO632" s="44"/>
      <c r="BT632" s="352"/>
      <c r="BV632" s="44"/>
      <c r="BW632" s="44"/>
      <c r="BX632" s="44"/>
      <c r="CC632" s="352"/>
      <c r="CE632" s="44"/>
      <c r="CF632" s="44"/>
      <c r="CG632" s="44"/>
      <c r="CL632" s="352"/>
      <c r="CN632" s="44"/>
      <c r="CO632" s="44"/>
      <c r="CP632" s="44"/>
      <c r="CU632" s="352"/>
      <c r="CW632" s="44"/>
      <c r="CX632" s="44"/>
      <c r="CY632" s="44"/>
      <c r="DD632" s="352"/>
      <c r="DF632" s="44"/>
      <c r="DG632" s="44"/>
      <c r="DH632" s="44"/>
      <c r="DM632" s="352"/>
      <c r="DO632" s="44"/>
      <c r="DP632" s="44"/>
      <c r="DQ632" s="44"/>
      <c r="DV632" s="352"/>
      <c r="DX632" s="44"/>
      <c r="DY632" s="44"/>
      <c r="DZ632" s="44"/>
      <c r="EE632" s="352"/>
      <c r="EG632" s="44"/>
      <c r="EH632" s="44"/>
      <c r="EI632" s="44"/>
      <c r="EN632" s="352"/>
      <c r="EP632" s="44"/>
      <c r="EQ632" s="44"/>
      <c r="ER632" s="44"/>
      <c r="EW632" s="352"/>
      <c r="EY632" s="44"/>
      <c r="EZ632" s="44"/>
      <c r="FA632" s="44"/>
      <c r="FF632" s="352"/>
      <c r="FH632" s="44"/>
      <c r="FI632" s="44"/>
      <c r="FJ632" s="44"/>
      <c r="FO632" s="352"/>
      <c r="FQ632" s="44"/>
      <c r="FR632" s="44"/>
      <c r="FS632" s="44"/>
      <c r="FX632" s="352"/>
      <c r="FZ632" s="44"/>
      <c r="GA632" s="44"/>
      <c r="GB632" s="44"/>
      <c r="GG632" s="352"/>
      <c r="GI632" s="44"/>
      <c r="GJ632" s="44"/>
      <c r="GK632" s="44"/>
      <c r="GP632" s="352"/>
      <c r="GR632" s="44"/>
      <c r="GS632" s="44"/>
      <c r="GT632" s="44"/>
      <c r="GY632" s="352"/>
      <c r="HA632" s="44"/>
      <c r="HB632" s="44"/>
      <c r="HC632" s="44"/>
      <c r="HH632" s="352"/>
      <c r="HJ632" s="44"/>
      <c r="HK632" s="44"/>
      <c r="HL632" s="44"/>
      <c r="HQ632" s="44"/>
      <c r="HR632" s="44"/>
      <c r="HS632" s="44"/>
      <c r="HT632" s="44"/>
      <c r="HU632" s="44"/>
      <c r="HV632" s="44"/>
      <c r="HW632" s="44"/>
      <c r="HX632" s="44"/>
      <c r="HY632" s="44"/>
      <c r="HZ632" s="44"/>
      <c r="IA632" s="44"/>
      <c r="IB632" s="44"/>
      <c r="IC632" s="44"/>
      <c r="ID632" s="44"/>
      <c r="IE632" s="44"/>
      <c r="IF632" s="44"/>
      <c r="IG632" s="44"/>
      <c r="IH632" s="44"/>
      <c r="II632" s="44"/>
      <c r="IJ632" s="44"/>
      <c r="IK632" s="44"/>
      <c r="IL632" s="44"/>
      <c r="IM632" s="44"/>
      <c r="IN632" s="44"/>
      <c r="IO632" s="44"/>
      <c r="IP632" s="44"/>
      <c r="IQ632" s="44"/>
      <c r="IR632" s="44"/>
      <c r="IS632" s="44"/>
      <c r="IT632" s="44"/>
      <c r="IU632" s="44"/>
      <c r="IV632" s="44"/>
      <c r="RS632" s="353"/>
    </row>
    <row r="633" spans="1:487" s="74" customFormat="1" ht="15">
      <c r="A633" s="325" t="s">
        <v>671</v>
      </c>
      <c r="B633" s="351"/>
      <c r="C633" s="351"/>
      <c r="D633" s="458" t="s">
        <v>132</v>
      </c>
      <c r="E633" s="44"/>
      <c r="F633" s="437">
        <f t="shared" si="7"/>
        <v>13</v>
      </c>
      <c r="G633" s="478"/>
      <c r="H633" s="138"/>
      <c r="I633" s="138"/>
      <c r="J633" s="420"/>
      <c r="K633" s="138">
        <v>13</v>
      </c>
      <c r="L633" s="458"/>
      <c r="M633" s="44"/>
      <c r="N633" s="44"/>
      <c r="R633" s="352"/>
      <c r="T633" s="44"/>
      <c r="U633" s="44"/>
      <c r="V633" s="44"/>
      <c r="AA633" s="352"/>
      <c r="AC633" s="44"/>
      <c r="AD633" s="44"/>
      <c r="AE633" s="44"/>
      <c r="AJ633" s="352"/>
      <c r="AL633" s="44"/>
      <c r="AM633" s="44"/>
      <c r="AN633" s="44"/>
      <c r="AS633" s="352"/>
      <c r="AU633" s="44"/>
      <c r="AV633" s="44"/>
      <c r="AW633" s="44"/>
      <c r="BB633" s="352"/>
      <c r="BD633" s="44"/>
      <c r="BE633" s="44"/>
      <c r="BF633" s="44"/>
      <c r="BK633" s="352"/>
      <c r="BM633" s="44"/>
      <c r="BN633" s="44"/>
      <c r="BO633" s="44"/>
      <c r="BT633" s="352"/>
      <c r="BV633" s="44"/>
      <c r="BW633" s="44"/>
      <c r="BX633" s="44"/>
      <c r="CC633" s="352"/>
      <c r="CE633" s="44"/>
      <c r="CF633" s="44"/>
      <c r="CG633" s="44"/>
      <c r="CL633" s="352"/>
      <c r="CN633" s="44"/>
      <c r="CO633" s="44"/>
      <c r="CP633" s="44"/>
      <c r="CU633" s="352"/>
      <c r="CW633" s="44"/>
      <c r="CX633" s="44"/>
      <c r="CY633" s="44"/>
      <c r="DD633" s="352"/>
      <c r="DF633" s="44"/>
      <c r="DG633" s="44"/>
      <c r="DH633" s="44"/>
      <c r="DM633" s="352"/>
      <c r="DO633" s="44"/>
      <c r="DP633" s="44"/>
      <c r="DQ633" s="44"/>
      <c r="DV633" s="352"/>
      <c r="DX633" s="44"/>
      <c r="DY633" s="44"/>
      <c r="DZ633" s="44"/>
      <c r="EE633" s="352"/>
      <c r="EG633" s="44"/>
      <c r="EH633" s="44"/>
      <c r="EI633" s="44"/>
      <c r="EN633" s="352"/>
      <c r="EP633" s="44"/>
      <c r="EQ633" s="44"/>
      <c r="ER633" s="44"/>
      <c r="EW633" s="352"/>
      <c r="EY633" s="44"/>
      <c r="EZ633" s="44"/>
      <c r="FA633" s="44"/>
      <c r="FF633" s="352"/>
      <c r="FH633" s="44"/>
      <c r="FI633" s="44"/>
      <c r="FJ633" s="44"/>
      <c r="FO633" s="352"/>
      <c r="FQ633" s="44"/>
      <c r="FR633" s="44"/>
      <c r="FS633" s="44"/>
      <c r="FX633" s="352"/>
      <c r="FZ633" s="44"/>
      <c r="GA633" s="44"/>
      <c r="GB633" s="44"/>
      <c r="GG633" s="352"/>
      <c r="GI633" s="44"/>
      <c r="GJ633" s="44"/>
      <c r="GK633" s="44"/>
      <c r="GP633" s="352"/>
      <c r="GR633" s="44"/>
      <c r="GS633" s="44"/>
      <c r="GT633" s="44"/>
      <c r="GY633" s="352"/>
      <c r="HA633" s="44"/>
      <c r="HB633" s="44"/>
      <c r="HC633" s="44"/>
      <c r="HH633" s="352"/>
      <c r="HJ633" s="44"/>
      <c r="HK633" s="44"/>
      <c r="HL633" s="44"/>
      <c r="HQ633" s="44"/>
      <c r="HR633" s="44"/>
      <c r="HS633" s="44"/>
      <c r="HT633" s="44"/>
      <c r="HU633" s="44"/>
      <c r="HV633" s="44"/>
      <c r="HW633" s="44"/>
      <c r="HX633" s="44"/>
      <c r="HY633" s="44"/>
      <c r="HZ633" s="44"/>
      <c r="IA633" s="44"/>
      <c r="IB633" s="44"/>
      <c r="IC633" s="44"/>
      <c r="ID633" s="44"/>
      <c r="IE633" s="44"/>
      <c r="IF633" s="44"/>
      <c r="IG633" s="44"/>
      <c r="IH633" s="44"/>
      <c r="II633" s="44"/>
      <c r="IJ633" s="44"/>
      <c r="IK633" s="44"/>
      <c r="IL633" s="44"/>
      <c r="IM633" s="44"/>
      <c r="IN633" s="44"/>
      <c r="IO633" s="44"/>
      <c r="IP633" s="44"/>
      <c r="IQ633" s="44"/>
      <c r="IR633" s="44"/>
      <c r="IS633" s="44"/>
      <c r="IT633" s="44"/>
      <c r="IU633" s="44"/>
      <c r="IV633" s="44"/>
      <c r="RS633" s="353"/>
    </row>
    <row r="634" spans="1:487" s="74" customFormat="1" ht="15">
      <c r="A634" s="325" t="s">
        <v>1234</v>
      </c>
      <c r="B634" s="450"/>
      <c r="C634" s="351"/>
      <c r="D634" s="74" t="s">
        <v>130</v>
      </c>
      <c r="E634" s="44"/>
      <c r="F634" s="437">
        <f t="shared" si="7"/>
        <v>0</v>
      </c>
      <c r="G634" s="541"/>
      <c r="H634" s="541"/>
      <c r="I634" s="138"/>
      <c r="J634" s="420"/>
      <c r="K634" s="138"/>
      <c r="L634" s="450"/>
      <c r="M634" s="458"/>
      <c r="N634" s="44"/>
      <c r="R634" s="352"/>
      <c r="T634" s="44"/>
      <c r="U634" s="44"/>
      <c r="V634" s="44"/>
      <c r="AA634" s="352"/>
      <c r="AC634" s="44"/>
      <c r="AD634" s="44"/>
      <c r="AE634" s="44"/>
      <c r="AJ634" s="352"/>
      <c r="AL634" s="44"/>
      <c r="AM634" s="44"/>
      <c r="AN634" s="44"/>
      <c r="AS634" s="352"/>
      <c r="AU634" s="44"/>
      <c r="AV634" s="44"/>
      <c r="AW634" s="44"/>
      <c r="BB634" s="352"/>
      <c r="BD634" s="44"/>
      <c r="BE634" s="44"/>
      <c r="BF634" s="44"/>
      <c r="BK634" s="352"/>
      <c r="BM634" s="44"/>
      <c r="BN634" s="44"/>
      <c r="BO634" s="44"/>
      <c r="BT634" s="352"/>
      <c r="BV634" s="44"/>
      <c r="BW634" s="44"/>
      <c r="BX634" s="44"/>
      <c r="CC634" s="352"/>
      <c r="CE634" s="44"/>
      <c r="CF634" s="44"/>
      <c r="CG634" s="44"/>
      <c r="CL634" s="352"/>
      <c r="CN634" s="44"/>
      <c r="CO634" s="44"/>
      <c r="CP634" s="44"/>
      <c r="CU634" s="352"/>
      <c r="CW634" s="44"/>
      <c r="CX634" s="44"/>
      <c r="CY634" s="44"/>
      <c r="DD634" s="352"/>
      <c r="DF634" s="44"/>
      <c r="DG634" s="44"/>
      <c r="DH634" s="44"/>
      <c r="DM634" s="352"/>
      <c r="DO634" s="44"/>
      <c r="DP634" s="44"/>
      <c r="DQ634" s="44"/>
      <c r="DV634" s="352"/>
      <c r="DX634" s="44"/>
      <c r="DY634" s="44"/>
      <c r="DZ634" s="44"/>
      <c r="EE634" s="352"/>
      <c r="EG634" s="44"/>
      <c r="EH634" s="44"/>
      <c r="EI634" s="44"/>
      <c r="EN634" s="352"/>
      <c r="EP634" s="44"/>
      <c r="EQ634" s="44"/>
      <c r="ER634" s="44"/>
      <c r="EW634" s="352"/>
      <c r="EY634" s="44"/>
      <c r="EZ634" s="44"/>
      <c r="FA634" s="44"/>
      <c r="FF634" s="352"/>
      <c r="FH634" s="44"/>
      <c r="FI634" s="44"/>
      <c r="FJ634" s="44"/>
      <c r="FO634" s="352"/>
      <c r="FQ634" s="44"/>
      <c r="FR634" s="44"/>
      <c r="FS634" s="44"/>
      <c r="FX634" s="352"/>
      <c r="FZ634" s="44"/>
      <c r="GA634" s="44"/>
      <c r="GB634" s="44"/>
      <c r="GG634" s="352"/>
      <c r="GI634" s="44"/>
      <c r="GJ634" s="44"/>
      <c r="GK634" s="44"/>
      <c r="GP634" s="352"/>
      <c r="GR634" s="44"/>
      <c r="GS634" s="44"/>
      <c r="GT634" s="44"/>
      <c r="GY634" s="352"/>
      <c r="HA634" s="44"/>
      <c r="HB634" s="44"/>
      <c r="HC634" s="44"/>
      <c r="HH634" s="352"/>
      <c r="HJ634" s="44"/>
      <c r="HK634" s="44"/>
      <c r="HL634" s="44"/>
      <c r="HQ634" s="44"/>
      <c r="HR634" s="44"/>
      <c r="HS634" s="44"/>
      <c r="HT634" s="44"/>
      <c r="HU634" s="44"/>
      <c r="HV634" s="44"/>
      <c r="HW634" s="44"/>
      <c r="HX634" s="44"/>
      <c r="HY634" s="44"/>
      <c r="HZ634" s="44"/>
      <c r="IA634" s="44"/>
      <c r="IB634" s="44"/>
      <c r="IC634" s="44"/>
      <c r="ID634" s="44"/>
      <c r="IE634" s="44"/>
      <c r="IF634" s="44"/>
      <c r="IG634" s="44"/>
      <c r="IH634" s="44"/>
      <c r="II634" s="44"/>
      <c r="IJ634" s="44"/>
      <c r="IK634" s="44"/>
      <c r="IL634" s="44"/>
      <c r="IM634" s="44"/>
      <c r="IN634" s="44"/>
      <c r="IO634" s="44"/>
      <c r="IP634" s="44"/>
      <c r="IQ634" s="44"/>
      <c r="IR634" s="44"/>
      <c r="IS634" s="44"/>
      <c r="IT634" s="44"/>
      <c r="IU634" s="44"/>
      <c r="IV634" s="44"/>
      <c r="RS634" s="353"/>
    </row>
    <row r="635" spans="1:487" s="74" customFormat="1" ht="15">
      <c r="A635" s="325" t="s">
        <v>2023</v>
      </c>
      <c r="B635" s="450"/>
      <c r="C635" s="351"/>
      <c r="D635" s="458" t="s">
        <v>130</v>
      </c>
      <c r="E635" s="44"/>
      <c r="F635" s="437">
        <f t="shared" ref="F635:F698" si="8">SUM(G635:L635)</f>
        <v>0</v>
      </c>
      <c r="G635" s="541"/>
      <c r="H635" s="541"/>
      <c r="I635" s="138"/>
      <c r="J635" s="420"/>
      <c r="K635" s="138"/>
      <c r="L635" s="450"/>
      <c r="M635" s="458"/>
      <c r="N635" s="44"/>
      <c r="R635" s="352"/>
      <c r="T635" s="44"/>
      <c r="U635" s="44"/>
      <c r="V635" s="44"/>
      <c r="AA635" s="352"/>
      <c r="AC635" s="44"/>
      <c r="AD635" s="44"/>
      <c r="AE635" s="44"/>
      <c r="AJ635" s="352"/>
      <c r="AL635" s="44"/>
      <c r="AM635" s="44"/>
      <c r="AN635" s="44"/>
      <c r="AS635" s="352"/>
      <c r="AU635" s="44"/>
      <c r="AV635" s="44"/>
      <c r="AW635" s="44"/>
      <c r="BB635" s="352"/>
      <c r="BD635" s="44"/>
      <c r="BE635" s="44"/>
      <c r="BF635" s="44"/>
      <c r="BK635" s="352"/>
      <c r="BM635" s="44"/>
      <c r="BN635" s="44"/>
      <c r="BO635" s="44"/>
      <c r="BT635" s="352"/>
      <c r="BV635" s="44"/>
      <c r="BW635" s="44"/>
      <c r="BX635" s="44"/>
      <c r="CC635" s="352"/>
      <c r="CE635" s="44"/>
      <c r="CF635" s="44"/>
      <c r="CG635" s="44"/>
      <c r="CL635" s="352"/>
      <c r="CN635" s="44"/>
      <c r="CO635" s="44"/>
      <c r="CP635" s="44"/>
      <c r="CU635" s="352"/>
      <c r="CW635" s="44"/>
      <c r="CX635" s="44"/>
      <c r="CY635" s="44"/>
      <c r="DD635" s="352"/>
      <c r="DF635" s="44"/>
      <c r="DG635" s="44"/>
      <c r="DH635" s="44"/>
      <c r="DM635" s="352"/>
      <c r="DO635" s="44"/>
      <c r="DP635" s="44"/>
      <c r="DQ635" s="44"/>
      <c r="DV635" s="352"/>
      <c r="DX635" s="44"/>
      <c r="DY635" s="44"/>
      <c r="DZ635" s="44"/>
      <c r="EE635" s="352"/>
      <c r="EG635" s="44"/>
      <c r="EH635" s="44"/>
      <c r="EI635" s="44"/>
      <c r="EN635" s="352"/>
      <c r="EP635" s="44"/>
      <c r="EQ635" s="44"/>
      <c r="ER635" s="44"/>
      <c r="EW635" s="352"/>
      <c r="EY635" s="44"/>
      <c r="EZ635" s="44"/>
      <c r="FA635" s="44"/>
      <c r="FF635" s="352"/>
      <c r="FH635" s="44"/>
      <c r="FI635" s="44"/>
      <c r="FJ635" s="44"/>
      <c r="FO635" s="352"/>
      <c r="FQ635" s="44"/>
      <c r="FR635" s="44"/>
      <c r="FS635" s="44"/>
      <c r="FX635" s="352"/>
      <c r="FZ635" s="44"/>
      <c r="GA635" s="44"/>
      <c r="GB635" s="44"/>
      <c r="GG635" s="352"/>
      <c r="GI635" s="44"/>
      <c r="GJ635" s="44"/>
      <c r="GK635" s="44"/>
      <c r="GP635" s="352"/>
      <c r="GR635" s="44"/>
      <c r="GS635" s="44"/>
      <c r="GT635" s="44"/>
      <c r="GY635" s="352"/>
      <c r="HA635" s="44"/>
      <c r="HB635" s="44"/>
      <c r="HC635" s="44"/>
      <c r="HH635" s="352"/>
      <c r="HJ635" s="44"/>
      <c r="HK635" s="44"/>
      <c r="HL635" s="44"/>
      <c r="HQ635" s="44"/>
      <c r="HR635" s="44"/>
      <c r="HS635" s="44"/>
      <c r="HT635" s="44"/>
      <c r="HU635" s="44"/>
      <c r="HV635" s="44"/>
      <c r="HW635" s="44"/>
      <c r="HX635" s="44"/>
      <c r="HY635" s="44"/>
      <c r="HZ635" s="44"/>
      <c r="IA635" s="44"/>
      <c r="IB635" s="44"/>
      <c r="IC635" s="44"/>
      <c r="ID635" s="44"/>
      <c r="IE635" s="44"/>
      <c r="IF635" s="44"/>
      <c r="IG635" s="44"/>
      <c r="IH635" s="44"/>
      <c r="II635" s="44"/>
      <c r="IJ635" s="44"/>
      <c r="IK635" s="44"/>
      <c r="IL635" s="44"/>
      <c r="IM635" s="44"/>
      <c r="IN635" s="44"/>
      <c r="IO635" s="44"/>
      <c r="IP635" s="44"/>
      <c r="IQ635" s="44"/>
      <c r="IR635" s="44"/>
      <c r="IS635" s="44"/>
      <c r="IT635" s="44"/>
      <c r="IU635" s="44"/>
      <c r="IV635" s="44"/>
      <c r="RS635" s="353"/>
    </row>
    <row r="636" spans="1:487" s="74" customFormat="1" ht="15">
      <c r="A636" s="325" t="s">
        <v>877</v>
      </c>
      <c r="B636" s="450"/>
      <c r="C636" s="351"/>
      <c r="D636" s="458" t="s">
        <v>130</v>
      </c>
      <c r="E636" s="450"/>
      <c r="F636" s="437">
        <f t="shared" si="8"/>
        <v>0</v>
      </c>
      <c r="G636" s="541"/>
      <c r="H636" s="541"/>
      <c r="I636" s="478"/>
      <c r="J636" s="548"/>
      <c r="K636" s="478"/>
      <c r="L636" s="450"/>
      <c r="M636" s="458"/>
      <c r="N636" s="44"/>
      <c r="R636" s="352"/>
      <c r="T636" s="44"/>
      <c r="U636" s="44"/>
      <c r="V636" s="44"/>
      <c r="AA636" s="352"/>
      <c r="AC636" s="44"/>
      <c r="AD636" s="44"/>
      <c r="AE636" s="44"/>
      <c r="AJ636" s="352"/>
      <c r="AL636" s="44"/>
      <c r="AM636" s="44"/>
      <c r="AN636" s="44"/>
      <c r="AS636" s="352"/>
      <c r="AU636" s="44"/>
      <c r="AV636" s="44"/>
      <c r="AW636" s="44"/>
      <c r="BB636" s="352"/>
      <c r="BD636" s="44"/>
      <c r="BE636" s="44"/>
      <c r="BF636" s="44"/>
      <c r="BK636" s="352"/>
      <c r="BM636" s="44"/>
      <c r="BN636" s="44"/>
      <c r="BO636" s="44"/>
      <c r="BT636" s="352"/>
      <c r="BV636" s="44"/>
      <c r="BW636" s="44"/>
      <c r="BX636" s="44"/>
      <c r="CC636" s="352"/>
      <c r="CE636" s="44"/>
      <c r="CF636" s="44"/>
      <c r="CG636" s="44"/>
      <c r="CL636" s="352"/>
      <c r="CN636" s="44"/>
      <c r="CO636" s="44"/>
      <c r="CP636" s="44"/>
      <c r="CU636" s="352"/>
      <c r="CW636" s="44"/>
      <c r="CX636" s="44"/>
      <c r="CY636" s="44"/>
      <c r="DD636" s="352"/>
      <c r="DF636" s="44"/>
      <c r="DG636" s="44"/>
      <c r="DH636" s="44"/>
      <c r="DM636" s="352"/>
      <c r="DO636" s="44"/>
      <c r="DP636" s="44"/>
      <c r="DQ636" s="44"/>
      <c r="DV636" s="352"/>
      <c r="DX636" s="44"/>
      <c r="DY636" s="44"/>
      <c r="DZ636" s="44"/>
      <c r="EE636" s="352"/>
      <c r="EG636" s="44"/>
      <c r="EH636" s="44"/>
      <c r="EI636" s="44"/>
      <c r="EN636" s="352"/>
      <c r="EP636" s="44"/>
      <c r="EQ636" s="44"/>
      <c r="ER636" s="44"/>
      <c r="EW636" s="352"/>
      <c r="EY636" s="44"/>
      <c r="EZ636" s="44"/>
      <c r="FA636" s="44"/>
      <c r="FF636" s="352"/>
      <c r="FH636" s="44"/>
      <c r="FI636" s="44"/>
      <c r="FJ636" s="44"/>
      <c r="FO636" s="352"/>
      <c r="FQ636" s="44"/>
      <c r="FR636" s="44"/>
      <c r="FS636" s="44"/>
      <c r="FX636" s="352"/>
      <c r="FZ636" s="44"/>
      <c r="GA636" s="44"/>
      <c r="GB636" s="44"/>
      <c r="GG636" s="352"/>
      <c r="GI636" s="44"/>
      <c r="GJ636" s="44"/>
      <c r="GK636" s="44"/>
      <c r="GP636" s="352"/>
      <c r="GR636" s="44"/>
      <c r="GS636" s="44"/>
      <c r="GT636" s="44"/>
      <c r="GY636" s="352"/>
      <c r="HA636" s="44"/>
      <c r="HB636" s="44"/>
      <c r="HC636" s="44"/>
      <c r="HH636" s="352"/>
      <c r="HJ636" s="44"/>
      <c r="HK636" s="44"/>
      <c r="HL636" s="44"/>
      <c r="HQ636" s="44"/>
      <c r="HR636" s="44"/>
      <c r="HS636" s="44"/>
      <c r="HT636" s="44"/>
      <c r="HU636" s="44"/>
      <c r="HV636" s="44"/>
      <c r="HW636" s="44"/>
      <c r="HX636" s="44"/>
      <c r="HY636" s="44"/>
      <c r="HZ636" s="44"/>
      <c r="IA636" s="44"/>
      <c r="IB636" s="44"/>
      <c r="IC636" s="44"/>
      <c r="ID636" s="44"/>
      <c r="IE636" s="44"/>
      <c r="IF636" s="44"/>
      <c r="IG636" s="44"/>
      <c r="IH636" s="44"/>
      <c r="II636" s="44"/>
      <c r="IJ636" s="44"/>
      <c r="IK636" s="44"/>
      <c r="IL636" s="44"/>
      <c r="IM636" s="44"/>
      <c r="IN636" s="44"/>
      <c r="IO636" s="44"/>
      <c r="IP636" s="44"/>
      <c r="IQ636" s="44"/>
      <c r="IR636" s="44"/>
      <c r="IS636" s="44"/>
      <c r="IT636" s="44"/>
      <c r="IU636" s="44"/>
      <c r="IV636" s="44"/>
      <c r="RS636" s="353"/>
    </row>
    <row r="637" spans="1:487" s="74" customFormat="1" ht="15">
      <c r="A637" s="325" t="s">
        <v>698</v>
      </c>
      <c r="B637" s="450"/>
      <c r="C637" s="351"/>
      <c r="D637" s="74" t="s">
        <v>130</v>
      </c>
      <c r="E637" s="44"/>
      <c r="F637" s="437">
        <f t="shared" si="8"/>
        <v>0</v>
      </c>
      <c r="G637" s="541"/>
      <c r="H637" s="541"/>
      <c r="I637" s="138"/>
      <c r="J637" s="420"/>
      <c r="K637" s="138"/>
      <c r="L637" s="450"/>
      <c r="M637" s="458"/>
      <c r="N637" s="44"/>
      <c r="R637" s="352"/>
      <c r="T637" s="44"/>
      <c r="U637" s="44"/>
      <c r="V637" s="44"/>
      <c r="AA637" s="352"/>
      <c r="AC637" s="44"/>
      <c r="AD637" s="44"/>
      <c r="AE637" s="44"/>
      <c r="AJ637" s="352"/>
      <c r="AL637" s="44"/>
      <c r="AM637" s="44"/>
      <c r="AN637" s="44"/>
      <c r="AS637" s="352"/>
      <c r="AU637" s="44"/>
      <c r="AV637" s="44"/>
      <c r="AW637" s="44"/>
      <c r="BB637" s="352"/>
      <c r="BD637" s="44"/>
      <c r="BE637" s="44"/>
      <c r="BF637" s="44"/>
      <c r="BK637" s="352"/>
      <c r="BM637" s="44"/>
      <c r="BN637" s="44"/>
      <c r="BO637" s="44"/>
      <c r="BT637" s="352"/>
      <c r="BV637" s="44"/>
      <c r="BW637" s="44"/>
      <c r="BX637" s="44"/>
      <c r="CC637" s="352"/>
      <c r="CE637" s="44"/>
      <c r="CF637" s="44"/>
      <c r="CG637" s="44"/>
      <c r="CL637" s="352"/>
      <c r="CN637" s="44"/>
      <c r="CO637" s="44"/>
      <c r="CP637" s="44"/>
      <c r="CU637" s="352"/>
      <c r="CW637" s="44"/>
      <c r="CX637" s="44"/>
      <c r="CY637" s="44"/>
      <c r="DD637" s="352"/>
      <c r="DF637" s="44"/>
      <c r="DG637" s="44"/>
      <c r="DH637" s="44"/>
      <c r="DM637" s="352"/>
      <c r="DO637" s="44"/>
      <c r="DP637" s="44"/>
      <c r="DQ637" s="44"/>
      <c r="DV637" s="352"/>
      <c r="DX637" s="44"/>
      <c r="DY637" s="44"/>
      <c r="DZ637" s="44"/>
      <c r="EE637" s="352"/>
      <c r="EG637" s="44"/>
      <c r="EH637" s="44"/>
      <c r="EI637" s="44"/>
      <c r="EN637" s="352"/>
      <c r="EP637" s="44"/>
      <c r="EQ637" s="44"/>
      <c r="ER637" s="44"/>
      <c r="EW637" s="352"/>
      <c r="EY637" s="44"/>
      <c r="EZ637" s="44"/>
      <c r="FA637" s="44"/>
      <c r="FF637" s="352"/>
      <c r="FH637" s="44"/>
      <c r="FI637" s="44"/>
      <c r="FJ637" s="44"/>
      <c r="FO637" s="352"/>
      <c r="FQ637" s="44"/>
      <c r="FR637" s="44"/>
      <c r="FS637" s="44"/>
      <c r="FX637" s="352"/>
      <c r="FZ637" s="44"/>
      <c r="GA637" s="44"/>
      <c r="GB637" s="44"/>
      <c r="GG637" s="352"/>
      <c r="GI637" s="44"/>
      <c r="GJ637" s="44"/>
      <c r="GK637" s="44"/>
      <c r="GP637" s="352"/>
      <c r="GR637" s="44"/>
      <c r="GS637" s="44"/>
      <c r="GT637" s="44"/>
      <c r="GY637" s="352"/>
      <c r="HA637" s="44"/>
      <c r="HB637" s="44"/>
      <c r="HC637" s="44"/>
      <c r="HH637" s="352"/>
      <c r="HJ637" s="44"/>
      <c r="HK637" s="44"/>
      <c r="HL637" s="44"/>
      <c r="HQ637" s="44"/>
      <c r="HR637" s="44"/>
      <c r="HS637" s="44"/>
      <c r="HT637" s="44"/>
      <c r="HU637" s="44"/>
      <c r="HV637" s="44"/>
      <c r="HW637" s="44"/>
      <c r="HX637" s="44"/>
      <c r="HY637" s="44"/>
      <c r="HZ637" s="44"/>
      <c r="IA637" s="44"/>
      <c r="IB637" s="44"/>
      <c r="IC637" s="44"/>
      <c r="ID637" s="44"/>
      <c r="IE637" s="44"/>
      <c r="IF637" s="44"/>
      <c r="IG637" s="44"/>
      <c r="IH637" s="44"/>
      <c r="II637" s="44"/>
      <c r="IJ637" s="44"/>
      <c r="IK637" s="44"/>
      <c r="IL637" s="44"/>
      <c r="IM637" s="44"/>
      <c r="IN637" s="44"/>
      <c r="IO637" s="44"/>
      <c r="IP637" s="44"/>
      <c r="IQ637" s="44"/>
      <c r="IR637" s="44"/>
      <c r="IS637" s="44"/>
      <c r="IT637" s="44"/>
      <c r="IU637" s="44"/>
      <c r="IV637" s="44"/>
      <c r="RS637" s="353"/>
    </row>
    <row r="638" spans="1:487" s="74" customFormat="1" ht="15">
      <c r="A638" s="325" t="s">
        <v>641</v>
      </c>
      <c r="B638" s="450"/>
      <c r="C638" s="351"/>
      <c r="D638" s="74" t="s">
        <v>130</v>
      </c>
      <c r="E638" s="44"/>
      <c r="F638" s="437">
        <f t="shared" si="8"/>
        <v>0</v>
      </c>
      <c r="G638" s="541"/>
      <c r="H638" s="541"/>
      <c r="I638" s="138"/>
      <c r="J638" s="420"/>
      <c r="K638" s="138"/>
      <c r="L638" s="450"/>
      <c r="M638" s="458"/>
      <c r="N638" s="44"/>
      <c r="R638" s="352"/>
      <c r="T638" s="44"/>
      <c r="U638" s="44"/>
      <c r="V638" s="44"/>
      <c r="AA638" s="352"/>
      <c r="AC638" s="44"/>
      <c r="AD638" s="44"/>
      <c r="AE638" s="44"/>
      <c r="AJ638" s="352"/>
      <c r="AL638" s="44"/>
      <c r="AM638" s="44"/>
      <c r="AN638" s="44"/>
      <c r="AS638" s="352"/>
      <c r="AU638" s="44"/>
      <c r="AV638" s="44"/>
      <c r="AW638" s="44"/>
      <c r="BB638" s="352"/>
      <c r="BD638" s="44"/>
      <c r="BE638" s="44"/>
      <c r="BF638" s="44"/>
      <c r="BK638" s="352"/>
      <c r="BM638" s="44"/>
      <c r="BN638" s="44"/>
      <c r="BO638" s="44"/>
      <c r="BT638" s="352"/>
      <c r="BV638" s="44"/>
      <c r="BW638" s="44"/>
      <c r="BX638" s="44"/>
      <c r="CC638" s="352"/>
      <c r="CE638" s="44"/>
      <c r="CF638" s="44"/>
      <c r="CG638" s="44"/>
      <c r="CL638" s="352"/>
      <c r="CN638" s="44"/>
      <c r="CO638" s="44"/>
      <c r="CP638" s="44"/>
      <c r="CU638" s="352"/>
      <c r="CW638" s="44"/>
      <c r="CX638" s="44"/>
      <c r="CY638" s="44"/>
      <c r="DD638" s="352"/>
      <c r="DF638" s="44"/>
      <c r="DG638" s="44"/>
      <c r="DH638" s="44"/>
      <c r="DM638" s="352"/>
      <c r="DO638" s="44"/>
      <c r="DP638" s="44"/>
      <c r="DQ638" s="44"/>
      <c r="DV638" s="352"/>
      <c r="DX638" s="44"/>
      <c r="DY638" s="44"/>
      <c r="DZ638" s="44"/>
      <c r="EE638" s="352"/>
      <c r="EG638" s="44"/>
      <c r="EH638" s="44"/>
      <c r="EI638" s="44"/>
      <c r="EN638" s="352"/>
      <c r="EP638" s="44"/>
      <c r="EQ638" s="44"/>
      <c r="ER638" s="44"/>
      <c r="EW638" s="352"/>
      <c r="EY638" s="44"/>
      <c r="EZ638" s="44"/>
      <c r="FA638" s="44"/>
      <c r="FF638" s="352"/>
      <c r="FH638" s="44"/>
      <c r="FI638" s="44"/>
      <c r="FJ638" s="44"/>
      <c r="FO638" s="352"/>
      <c r="FQ638" s="44"/>
      <c r="FR638" s="44"/>
      <c r="FS638" s="44"/>
      <c r="FX638" s="352"/>
      <c r="FZ638" s="44"/>
      <c r="GA638" s="44"/>
      <c r="GB638" s="44"/>
      <c r="GG638" s="352"/>
      <c r="GI638" s="44"/>
      <c r="GJ638" s="44"/>
      <c r="GK638" s="44"/>
      <c r="GP638" s="352"/>
      <c r="GR638" s="44"/>
      <c r="GS638" s="44"/>
      <c r="GT638" s="44"/>
      <c r="GY638" s="352"/>
      <c r="HA638" s="44"/>
      <c r="HB638" s="44"/>
      <c r="HC638" s="44"/>
      <c r="HH638" s="352"/>
      <c r="HJ638" s="44"/>
      <c r="HK638" s="44"/>
      <c r="HL638" s="44"/>
      <c r="HQ638" s="44"/>
      <c r="HR638" s="44"/>
      <c r="HS638" s="44"/>
      <c r="HT638" s="44"/>
      <c r="HU638" s="44"/>
      <c r="HV638" s="44"/>
      <c r="HW638" s="44"/>
      <c r="HX638" s="44"/>
      <c r="HY638" s="44"/>
      <c r="HZ638" s="44"/>
      <c r="IA638" s="44"/>
      <c r="IB638" s="44"/>
      <c r="IC638" s="44"/>
      <c r="ID638" s="44"/>
      <c r="IE638" s="44"/>
      <c r="IF638" s="44"/>
      <c r="IG638" s="44"/>
      <c r="IH638" s="44"/>
      <c r="II638" s="44"/>
      <c r="IJ638" s="44"/>
      <c r="IK638" s="44"/>
      <c r="IL638" s="44"/>
      <c r="IM638" s="44"/>
      <c r="IN638" s="44"/>
      <c r="IO638" s="44"/>
      <c r="IP638" s="44"/>
      <c r="IQ638" s="44"/>
      <c r="IR638" s="44"/>
      <c r="IS638" s="44"/>
      <c r="IT638" s="44"/>
      <c r="IU638" s="44"/>
      <c r="IV638" s="44"/>
      <c r="RS638" s="353"/>
    </row>
    <row r="639" spans="1:487" s="74" customFormat="1" ht="15">
      <c r="A639" s="325" t="s">
        <v>878</v>
      </c>
      <c r="B639" s="351"/>
      <c r="C639" s="351"/>
      <c r="D639" s="458" t="s">
        <v>138</v>
      </c>
      <c r="E639" s="44"/>
      <c r="F639" s="437">
        <f t="shared" si="8"/>
        <v>104</v>
      </c>
      <c r="G639" s="478">
        <v>52</v>
      </c>
      <c r="H639" s="138">
        <v>38</v>
      </c>
      <c r="I639" s="138">
        <v>14</v>
      </c>
      <c r="J639" s="420"/>
      <c r="K639" s="138"/>
      <c r="L639" s="458"/>
      <c r="M639" s="44"/>
      <c r="N639" s="44"/>
      <c r="R639" s="352"/>
      <c r="T639" s="44"/>
      <c r="U639" s="44"/>
      <c r="V639" s="44"/>
      <c r="AA639" s="352"/>
      <c r="AC639" s="44"/>
      <c r="AD639" s="44"/>
      <c r="AE639" s="44"/>
      <c r="AJ639" s="352"/>
      <c r="AL639" s="44"/>
      <c r="AM639" s="44"/>
      <c r="AN639" s="44"/>
      <c r="AS639" s="352"/>
      <c r="AU639" s="44"/>
      <c r="AV639" s="44"/>
      <c r="AW639" s="44"/>
      <c r="BB639" s="352"/>
      <c r="BD639" s="44"/>
      <c r="BE639" s="44"/>
      <c r="BF639" s="44"/>
      <c r="BK639" s="352"/>
      <c r="BM639" s="44"/>
      <c r="BN639" s="44"/>
      <c r="BO639" s="44"/>
      <c r="BT639" s="352"/>
      <c r="BV639" s="44"/>
      <c r="BW639" s="44"/>
      <c r="BX639" s="44"/>
      <c r="CC639" s="352"/>
      <c r="CE639" s="44"/>
      <c r="CF639" s="44"/>
      <c r="CG639" s="44"/>
      <c r="CL639" s="352"/>
      <c r="CN639" s="44"/>
      <c r="CO639" s="44"/>
      <c r="CP639" s="44"/>
      <c r="CU639" s="352"/>
      <c r="CW639" s="44"/>
      <c r="CX639" s="44"/>
      <c r="CY639" s="44"/>
      <c r="DD639" s="352"/>
      <c r="DF639" s="44"/>
      <c r="DG639" s="44"/>
      <c r="DH639" s="44"/>
      <c r="DM639" s="352"/>
      <c r="DO639" s="44"/>
      <c r="DP639" s="44"/>
      <c r="DQ639" s="44"/>
      <c r="DV639" s="352"/>
      <c r="DX639" s="44"/>
      <c r="DY639" s="44"/>
      <c r="DZ639" s="44"/>
      <c r="EE639" s="352"/>
      <c r="EG639" s="44"/>
      <c r="EH639" s="44"/>
      <c r="EI639" s="44"/>
      <c r="EN639" s="352"/>
      <c r="EP639" s="44"/>
      <c r="EQ639" s="44"/>
      <c r="ER639" s="44"/>
      <c r="EW639" s="352"/>
      <c r="EY639" s="44"/>
      <c r="EZ639" s="44"/>
      <c r="FA639" s="44"/>
      <c r="FF639" s="352"/>
      <c r="FH639" s="44"/>
      <c r="FI639" s="44"/>
      <c r="FJ639" s="44"/>
      <c r="FO639" s="352"/>
      <c r="FQ639" s="44"/>
      <c r="FR639" s="44"/>
      <c r="FS639" s="44"/>
      <c r="FX639" s="352"/>
      <c r="FZ639" s="44"/>
      <c r="GA639" s="44"/>
      <c r="GB639" s="44"/>
      <c r="GG639" s="352"/>
      <c r="GI639" s="44"/>
      <c r="GJ639" s="44"/>
      <c r="GK639" s="44"/>
      <c r="GP639" s="352"/>
      <c r="GR639" s="44"/>
      <c r="GS639" s="44"/>
      <c r="GT639" s="44"/>
      <c r="GY639" s="352"/>
      <c r="HA639" s="44"/>
      <c r="HB639" s="44"/>
      <c r="HC639" s="44"/>
      <c r="HH639" s="352"/>
      <c r="HJ639" s="44"/>
      <c r="HK639" s="44"/>
      <c r="HL639" s="44"/>
      <c r="HQ639" s="44"/>
      <c r="HR639" s="44"/>
      <c r="HS639" s="44"/>
      <c r="HT639" s="44"/>
      <c r="HU639" s="44"/>
      <c r="HV639" s="44"/>
      <c r="HW639" s="44"/>
      <c r="HX639" s="44"/>
      <c r="HY639" s="44"/>
      <c r="HZ639" s="44"/>
      <c r="IA639" s="44"/>
      <c r="IB639" s="44"/>
      <c r="IC639" s="44"/>
      <c r="ID639" s="44"/>
      <c r="IE639" s="44"/>
      <c r="IF639" s="44"/>
      <c r="IG639" s="44"/>
      <c r="IH639" s="44"/>
      <c r="II639" s="44"/>
      <c r="IJ639" s="44"/>
      <c r="IK639" s="44"/>
      <c r="IL639" s="44"/>
      <c r="IM639" s="44"/>
      <c r="IN639" s="44"/>
      <c r="IO639" s="44"/>
      <c r="IP639" s="44"/>
      <c r="IQ639" s="44"/>
      <c r="IR639" s="44"/>
      <c r="IS639" s="44"/>
      <c r="IT639" s="44"/>
      <c r="IU639" s="44"/>
      <c r="IV639" s="44"/>
      <c r="RS639" s="353"/>
    </row>
    <row r="640" spans="1:487" s="74" customFormat="1" ht="15">
      <c r="A640" s="325" t="s">
        <v>1877</v>
      </c>
      <c r="B640" s="351"/>
      <c r="C640" s="351"/>
      <c r="D640" s="458" t="s">
        <v>133</v>
      </c>
      <c r="E640" s="44"/>
      <c r="F640" s="437">
        <f t="shared" si="8"/>
        <v>8</v>
      </c>
      <c r="G640" s="478"/>
      <c r="H640" s="138"/>
      <c r="I640" s="138">
        <v>3</v>
      </c>
      <c r="J640" s="420">
        <v>5</v>
      </c>
      <c r="K640" s="138"/>
      <c r="L640" s="44"/>
      <c r="M640" s="44"/>
      <c r="N640" s="44"/>
      <c r="R640" s="352"/>
      <c r="T640" s="44"/>
      <c r="U640" s="44"/>
      <c r="V640" s="44"/>
      <c r="AA640" s="352"/>
      <c r="AC640" s="44"/>
      <c r="AD640" s="44"/>
      <c r="AE640" s="44"/>
      <c r="AJ640" s="352"/>
      <c r="AL640" s="44"/>
      <c r="AM640" s="44"/>
      <c r="AN640" s="44"/>
      <c r="AS640" s="352"/>
      <c r="AU640" s="44"/>
      <c r="AV640" s="44"/>
      <c r="AW640" s="44"/>
      <c r="BB640" s="352"/>
      <c r="BD640" s="44"/>
      <c r="BE640" s="44"/>
      <c r="BF640" s="44"/>
      <c r="BK640" s="352"/>
      <c r="BM640" s="44"/>
      <c r="BN640" s="44"/>
      <c r="BO640" s="44"/>
      <c r="BT640" s="352"/>
      <c r="BV640" s="44"/>
      <c r="BW640" s="44"/>
      <c r="BX640" s="44"/>
      <c r="CC640" s="352"/>
      <c r="CE640" s="44"/>
      <c r="CF640" s="44"/>
      <c r="CG640" s="44"/>
      <c r="CL640" s="352"/>
      <c r="CN640" s="44"/>
      <c r="CO640" s="44"/>
      <c r="CP640" s="44"/>
      <c r="CU640" s="352"/>
      <c r="CW640" s="44"/>
      <c r="CX640" s="44"/>
      <c r="CY640" s="44"/>
      <c r="DD640" s="352"/>
      <c r="DF640" s="44"/>
      <c r="DG640" s="44"/>
      <c r="DH640" s="44"/>
      <c r="DM640" s="352"/>
      <c r="DO640" s="44"/>
      <c r="DP640" s="44"/>
      <c r="DQ640" s="44"/>
      <c r="DV640" s="352"/>
      <c r="DX640" s="44"/>
      <c r="DY640" s="44"/>
      <c r="DZ640" s="44"/>
      <c r="EE640" s="352"/>
      <c r="EG640" s="44"/>
      <c r="EH640" s="44"/>
      <c r="EI640" s="44"/>
      <c r="EN640" s="352"/>
      <c r="EP640" s="44"/>
      <c r="EQ640" s="44"/>
      <c r="ER640" s="44"/>
      <c r="EW640" s="352"/>
      <c r="EY640" s="44"/>
      <c r="EZ640" s="44"/>
      <c r="FA640" s="44"/>
      <c r="FF640" s="352"/>
      <c r="FH640" s="44"/>
      <c r="FI640" s="44"/>
      <c r="FJ640" s="44"/>
      <c r="FO640" s="352"/>
      <c r="FQ640" s="44"/>
      <c r="FR640" s="44"/>
      <c r="FS640" s="44"/>
      <c r="FX640" s="352"/>
      <c r="FZ640" s="44"/>
      <c r="GA640" s="44"/>
      <c r="GB640" s="44"/>
      <c r="GG640" s="352"/>
      <c r="GI640" s="44"/>
      <c r="GJ640" s="44"/>
      <c r="GK640" s="44"/>
      <c r="GP640" s="352"/>
      <c r="GR640" s="44"/>
      <c r="GS640" s="44"/>
      <c r="GT640" s="44"/>
      <c r="GY640" s="352"/>
      <c r="HA640" s="44"/>
      <c r="HB640" s="44"/>
      <c r="HC640" s="44"/>
      <c r="HH640" s="352"/>
      <c r="HJ640" s="44"/>
      <c r="HK640" s="44"/>
      <c r="HL640" s="44"/>
      <c r="HQ640" s="44"/>
      <c r="HR640" s="44"/>
      <c r="HS640" s="44"/>
      <c r="HT640" s="44"/>
      <c r="HU640" s="44"/>
      <c r="HV640" s="44"/>
      <c r="HW640" s="44"/>
      <c r="HX640" s="44"/>
      <c r="HY640" s="44"/>
      <c r="HZ640" s="44"/>
      <c r="IA640" s="44"/>
      <c r="IB640" s="44"/>
      <c r="IC640" s="44"/>
      <c r="ID640" s="44"/>
      <c r="IE640" s="44"/>
      <c r="IF640" s="44"/>
      <c r="IG640" s="44"/>
      <c r="IH640" s="44"/>
      <c r="II640" s="44"/>
      <c r="IJ640" s="44"/>
      <c r="IK640" s="44"/>
      <c r="IL640" s="44"/>
      <c r="IM640" s="44"/>
      <c r="IN640" s="44"/>
      <c r="IO640" s="44"/>
      <c r="IP640" s="44"/>
      <c r="IQ640" s="44"/>
      <c r="IR640" s="44"/>
      <c r="IS640" s="44"/>
      <c r="IT640" s="44"/>
      <c r="IU640" s="44"/>
      <c r="IV640" s="44"/>
      <c r="RS640" s="353"/>
    </row>
    <row r="641" spans="1:487" s="74" customFormat="1" ht="15">
      <c r="A641" s="325" t="s">
        <v>610</v>
      </c>
      <c r="B641" s="351"/>
      <c r="C641" s="351"/>
      <c r="D641" s="458" t="s">
        <v>132</v>
      </c>
      <c r="E641" s="44"/>
      <c r="F641" s="437">
        <f t="shared" si="8"/>
        <v>0</v>
      </c>
      <c r="G641" s="478"/>
      <c r="H641" s="478"/>
      <c r="I641" s="138"/>
      <c r="J641" s="420"/>
      <c r="K641" s="138"/>
      <c r="L641" s="44"/>
      <c r="M641" s="44"/>
      <c r="N641" s="44"/>
      <c r="R641" s="352"/>
      <c r="T641" s="44"/>
      <c r="U641" s="44"/>
      <c r="V641" s="44"/>
      <c r="AA641" s="352"/>
      <c r="AC641" s="44"/>
      <c r="AD641" s="44"/>
      <c r="AE641" s="44"/>
      <c r="AJ641" s="352"/>
      <c r="AL641" s="44"/>
      <c r="AM641" s="44"/>
      <c r="AN641" s="44"/>
      <c r="AS641" s="352"/>
      <c r="AU641" s="44"/>
      <c r="AV641" s="44"/>
      <c r="AW641" s="44"/>
      <c r="BB641" s="352"/>
      <c r="BD641" s="44"/>
      <c r="BE641" s="44"/>
      <c r="BF641" s="44"/>
      <c r="BK641" s="352"/>
      <c r="BM641" s="44"/>
      <c r="BN641" s="44"/>
      <c r="BO641" s="44"/>
      <c r="BT641" s="352"/>
      <c r="BV641" s="44"/>
      <c r="BW641" s="44"/>
      <c r="BX641" s="44"/>
      <c r="CC641" s="352"/>
      <c r="CE641" s="44"/>
      <c r="CF641" s="44"/>
      <c r="CG641" s="44"/>
      <c r="CL641" s="352"/>
      <c r="CN641" s="44"/>
      <c r="CO641" s="44"/>
      <c r="CP641" s="44"/>
      <c r="CU641" s="352"/>
      <c r="CW641" s="44"/>
      <c r="CX641" s="44"/>
      <c r="CY641" s="44"/>
      <c r="DD641" s="352"/>
      <c r="DF641" s="44"/>
      <c r="DG641" s="44"/>
      <c r="DH641" s="44"/>
      <c r="DM641" s="352"/>
      <c r="DO641" s="44"/>
      <c r="DP641" s="44"/>
      <c r="DQ641" s="44"/>
      <c r="DV641" s="352"/>
      <c r="DX641" s="44"/>
      <c r="DY641" s="44"/>
      <c r="DZ641" s="44"/>
      <c r="EE641" s="352"/>
      <c r="EG641" s="44"/>
      <c r="EH641" s="44"/>
      <c r="EI641" s="44"/>
      <c r="EN641" s="352"/>
      <c r="EP641" s="44"/>
      <c r="EQ641" s="44"/>
      <c r="ER641" s="44"/>
      <c r="EW641" s="352"/>
      <c r="EY641" s="44"/>
      <c r="EZ641" s="44"/>
      <c r="FA641" s="44"/>
      <c r="FF641" s="352"/>
      <c r="FH641" s="44"/>
      <c r="FI641" s="44"/>
      <c r="FJ641" s="44"/>
      <c r="FO641" s="352"/>
      <c r="FQ641" s="44"/>
      <c r="FR641" s="44"/>
      <c r="FS641" s="44"/>
      <c r="FX641" s="352"/>
      <c r="FZ641" s="44"/>
      <c r="GA641" s="44"/>
      <c r="GB641" s="44"/>
      <c r="GG641" s="352"/>
      <c r="GI641" s="44"/>
      <c r="GJ641" s="44"/>
      <c r="GK641" s="44"/>
      <c r="GP641" s="352"/>
      <c r="GR641" s="44"/>
      <c r="GS641" s="44"/>
      <c r="GT641" s="44"/>
      <c r="GY641" s="352"/>
      <c r="HA641" s="44"/>
      <c r="HB641" s="44"/>
      <c r="HC641" s="44"/>
      <c r="HH641" s="352"/>
      <c r="HJ641" s="44"/>
      <c r="HK641" s="44"/>
      <c r="HL641" s="44"/>
      <c r="HQ641" s="44"/>
      <c r="HR641" s="44"/>
      <c r="HS641" s="44"/>
      <c r="HT641" s="44"/>
      <c r="HU641" s="44"/>
      <c r="HV641" s="44"/>
      <c r="HW641" s="44"/>
      <c r="HX641" s="44"/>
      <c r="HY641" s="44"/>
      <c r="HZ641" s="44"/>
      <c r="IA641" s="44"/>
      <c r="IB641" s="44"/>
      <c r="IC641" s="44"/>
      <c r="ID641" s="44"/>
      <c r="IE641" s="44"/>
      <c r="IF641" s="44"/>
      <c r="IG641" s="44"/>
      <c r="IH641" s="44"/>
      <c r="II641" s="44"/>
      <c r="IJ641" s="44"/>
      <c r="IK641" s="44"/>
      <c r="IL641" s="44"/>
      <c r="IM641" s="44"/>
      <c r="IN641" s="44"/>
      <c r="IO641" s="44"/>
      <c r="IP641" s="44"/>
      <c r="IQ641" s="44"/>
      <c r="IR641" s="44"/>
      <c r="IS641" s="44"/>
      <c r="IT641" s="44"/>
      <c r="IU641" s="44"/>
      <c r="IV641" s="44"/>
      <c r="RS641" s="353"/>
    </row>
    <row r="642" spans="1:487" s="74" customFormat="1" ht="15">
      <c r="A642" s="325" t="s">
        <v>942</v>
      </c>
      <c r="B642" s="450"/>
      <c r="C642" s="351"/>
      <c r="D642" s="458" t="s">
        <v>130</v>
      </c>
      <c r="E642" s="44"/>
      <c r="F642" s="437">
        <f t="shared" si="8"/>
        <v>10</v>
      </c>
      <c r="G642" s="541"/>
      <c r="H642" s="541"/>
      <c r="I642" s="138"/>
      <c r="J642" s="420"/>
      <c r="K642" s="138">
        <v>10</v>
      </c>
      <c r="L642" s="450"/>
      <c r="M642" s="458"/>
      <c r="N642" s="44"/>
      <c r="R642" s="352"/>
      <c r="T642" s="44"/>
      <c r="U642" s="44"/>
      <c r="V642" s="44"/>
      <c r="AA642" s="352"/>
      <c r="AC642" s="44"/>
      <c r="AD642" s="44"/>
      <c r="AE642" s="44"/>
      <c r="AJ642" s="352"/>
      <c r="AL642" s="44"/>
      <c r="AM642" s="44"/>
      <c r="AN642" s="44"/>
      <c r="AS642" s="352"/>
      <c r="AU642" s="44"/>
      <c r="AV642" s="44"/>
      <c r="AW642" s="44"/>
      <c r="BB642" s="352"/>
      <c r="BD642" s="44"/>
      <c r="BE642" s="44"/>
      <c r="BF642" s="44"/>
      <c r="BK642" s="352"/>
      <c r="BM642" s="44"/>
      <c r="BN642" s="44"/>
      <c r="BO642" s="44"/>
      <c r="BT642" s="352"/>
      <c r="BV642" s="44"/>
      <c r="BW642" s="44"/>
      <c r="BX642" s="44"/>
      <c r="CC642" s="352"/>
      <c r="CE642" s="44"/>
      <c r="CF642" s="44"/>
      <c r="CG642" s="44"/>
      <c r="CL642" s="352"/>
      <c r="CN642" s="44"/>
      <c r="CO642" s="44"/>
      <c r="CP642" s="44"/>
      <c r="CU642" s="352"/>
      <c r="CW642" s="44"/>
      <c r="CX642" s="44"/>
      <c r="CY642" s="44"/>
      <c r="DD642" s="352"/>
      <c r="DF642" s="44"/>
      <c r="DG642" s="44"/>
      <c r="DH642" s="44"/>
      <c r="DM642" s="352"/>
      <c r="DO642" s="44"/>
      <c r="DP642" s="44"/>
      <c r="DQ642" s="44"/>
      <c r="DV642" s="352"/>
      <c r="DX642" s="44"/>
      <c r="DY642" s="44"/>
      <c r="DZ642" s="44"/>
      <c r="EE642" s="352"/>
      <c r="EG642" s="44"/>
      <c r="EH642" s="44"/>
      <c r="EI642" s="44"/>
      <c r="EN642" s="352"/>
      <c r="EP642" s="44"/>
      <c r="EQ642" s="44"/>
      <c r="ER642" s="44"/>
      <c r="EW642" s="352"/>
      <c r="EY642" s="44"/>
      <c r="EZ642" s="44"/>
      <c r="FA642" s="44"/>
      <c r="FF642" s="352"/>
      <c r="FH642" s="44"/>
      <c r="FI642" s="44"/>
      <c r="FJ642" s="44"/>
      <c r="FO642" s="352"/>
      <c r="FQ642" s="44"/>
      <c r="FR642" s="44"/>
      <c r="FS642" s="44"/>
      <c r="FX642" s="352"/>
      <c r="FZ642" s="44"/>
      <c r="GA642" s="44"/>
      <c r="GB642" s="44"/>
      <c r="GG642" s="352"/>
      <c r="GI642" s="44"/>
      <c r="GJ642" s="44"/>
      <c r="GK642" s="44"/>
      <c r="GP642" s="352"/>
      <c r="GR642" s="44"/>
      <c r="GS642" s="44"/>
      <c r="GT642" s="44"/>
      <c r="GY642" s="352"/>
      <c r="HA642" s="44"/>
      <c r="HB642" s="44"/>
      <c r="HC642" s="44"/>
      <c r="HH642" s="352"/>
      <c r="HJ642" s="44"/>
      <c r="HK642" s="44"/>
      <c r="HL642" s="44"/>
      <c r="HQ642" s="44"/>
      <c r="HR642" s="44"/>
      <c r="HS642" s="44"/>
      <c r="HT642" s="44"/>
      <c r="HU642" s="44"/>
      <c r="HV642" s="44"/>
      <c r="HW642" s="44"/>
      <c r="HX642" s="44"/>
      <c r="HY642" s="44"/>
      <c r="HZ642" s="44"/>
      <c r="IA642" s="44"/>
      <c r="IB642" s="44"/>
      <c r="IC642" s="44"/>
      <c r="ID642" s="44"/>
      <c r="IE642" s="44"/>
      <c r="IF642" s="44"/>
      <c r="IG642" s="44"/>
      <c r="IH642" s="44"/>
      <c r="II642" s="44"/>
      <c r="IJ642" s="44"/>
      <c r="IK642" s="44"/>
      <c r="IL642" s="44"/>
      <c r="IM642" s="44"/>
      <c r="IN642" s="44"/>
      <c r="IO642" s="44"/>
      <c r="IP642" s="44"/>
      <c r="IQ642" s="44"/>
      <c r="IR642" s="44"/>
      <c r="IS642" s="44"/>
      <c r="IT642" s="44"/>
      <c r="IU642" s="44"/>
      <c r="IV642" s="44"/>
      <c r="RS642" s="353"/>
    </row>
    <row r="643" spans="1:487" s="74" customFormat="1" ht="15">
      <c r="A643" s="325" t="s">
        <v>1966</v>
      </c>
      <c r="B643" s="450"/>
      <c r="C643" s="351"/>
      <c r="D643" s="458" t="s">
        <v>130</v>
      </c>
      <c r="E643" s="44"/>
      <c r="F643" s="437">
        <f t="shared" si="8"/>
        <v>7</v>
      </c>
      <c r="G643" s="541"/>
      <c r="H643" s="541"/>
      <c r="I643" s="138">
        <v>7</v>
      </c>
      <c r="J643" s="420"/>
      <c r="K643" s="138"/>
      <c r="L643" s="450"/>
      <c r="M643" s="458"/>
      <c r="N643" s="44"/>
      <c r="R643" s="352"/>
      <c r="T643" s="44"/>
      <c r="U643" s="44"/>
      <c r="V643" s="44"/>
      <c r="AA643" s="352"/>
      <c r="AC643" s="44"/>
      <c r="AD643" s="44"/>
      <c r="AE643" s="44"/>
      <c r="AJ643" s="352"/>
      <c r="AL643" s="44"/>
      <c r="AM643" s="44"/>
      <c r="AN643" s="44"/>
      <c r="AS643" s="352"/>
      <c r="AU643" s="44"/>
      <c r="AV643" s="44"/>
      <c r="AW643" s="44"/>
      <c r="BB643" s="352"/>
      <c r="BD643" s="44"/>
      <c r="BE643" s="44"/>
      <c r="BF643" s="44"/>
      <c r="BK643" s="352"/>
      <c r="BM643" s="44"/>
      <c r="BN643" s="44"/>
      <c r="BO643" s="44"/>
      <c r="BT643" s="352"/>
      <c r="BV643" s="44"/>
      <c r="BW643" s="44"/>
      <c r="BX643" s="44"/>
      <c r="CC643" s="352"/>
      <c r="CE643" s="44"/>
      <c r="CF643" s="44"/>
      <c r="CG643" s="44"/>
      <c r="CL643" s="352"/>
      <c r="CN643" s="44"/>
      <c r="CO643" s="44"/>
      <c r="CP643" s="44"/>
      <c r="CU643" s="352"/>
      <c r="CW643" s="44"/>
      <c r="CX643" s="44"/>
      <c r="CY643" s="44"/>
      <c r="DD643" s="352"/>
      <c r="DF643" s="44"/>
      <c r="DG643" s="44"/>
      <c r="DH643" s="44"/>
      <c r="DM643" s="352"/>
      <c r="DO643" s="44"/>
      <c r="DP643" s="44"/>
      <c r="DQ643" s="44"/>
      <c r="DV643" s="352"/>
      <c r="DX643" s="44"/>
      <c r="DY643" s="44"/>
      <c r="DZ643" s="44"/>
      <c r="EE643" s="352"/>
      <c r="EG643" s="44"/>
      <c r="EH643" s="44"/>
      <c r="EI643" s="44"/>
      <c r="EN643" s="352"/>
      <c r="EP643" s="44"/>
      <c r="EQ643" s="44"/>
      <c r="ER643" s="44"/>
      <c r="EW643" s="352"/>
      <c r="EY643" s="44"/>
      <c r="EZ643" s="44"/>
      <c r="FA643" s="44"/>
      <c r="FF643" s="352"/>
      <c r="FH643" s="44"/>
      <c r="FI643" s="44"/>
      <c r="FJ643" s="44"/>
      <c r="FO643" s="352"/>
      <c r="FQ643" s="44"/>
      <c r="FR643" s="44"/>
      <c r="FS643" s="44"/>
      <c r="FX643" s="352"/>
      <c r="FZ643" s="44"/>
      <c r="GA643" s="44"/>
      <c r="GB643" s="44"/>
      <c r="GG643" s="352"/>
      <c r="GI643" s="44"/>
      <c r="GJ643" s="44"/>
      <c r="GK643" s="44"/>
      <c r="GP643" s="352"/>
      <c r="GR643" s="44"/>
      <c r="GS643" s="44"/>
      <c r="GT643" s="44"/>
      <c r="GY643" s="352"/>
      <c r="HA643" s="44"/>
      <c r="HB643" s="44"/>
      <c r="HC643" s="44"/>
      <c r="HH643" s="352"/>
      <c r="HJ643" s="44"/>
      <c r="HK643" s="44"/>
      <c r="HL643" s="44"/>
      <c r="HQ643" s="44"/>
      <c r="HR643" s="44"/>
      <c r="HS643" s="44"/>
      <c r="HT643" s="44"/>
      <c r="HU643" s="44"/>
      <c r="HV643" s="44"/>
      <c r="HW643" s="44"/>
      <c r="HX643" s="44"/>
      <c r="HY643" s="44"/>
      <c r="HZ643" s="44"/>
      <c r="IA643" s="44"/>
      <c r="IB643" s="44"/>
      <c r="IC643" s="44"/>
      <c r="ID643" s="44"/>
      <c r="IE643" s="44"/>
      <c r="IF643" s="44"/>
      <c r="IG643" s="44"/>
      <c r="IH643" s="44"/>
      <c r="II643" s="44"/>
      <c r="IJ643" s="44"/>
      <c r="IK643" s="44"/>
      <c r="IL643" s="44"/>
      <c r="IM643" s="44"/>
      <c r="IN643" s="44"/>
      <c r="IO643" s="44"/>
      <c r="IP643" s="44"/>
      <c r="IQ643" s="44"/>
      <c r="IR643" s="44"/>
      <c r="IS643" s="44"/>
      <c r="IT643" s="44"/>
      <c r="IU643" s="44"/>
      <c r="IV643" s="44"/>
      <c r="RS643" s="353"/>
    </row>
    <row r="644" spans="1:487" s="74" customFormat="1" ht="15">
      <c r="A644" s="325" t="s">
        <v>1735</v>
      </c>
      <c r="B644" s="450"/>
      <c r="C644" s="351"/>
      <c r="D644" s="458" t="s">
        <v>130</v>
      </c>
      <c r="E644" s="44"/>
      <c r="F644" s="437">
        <f t="shared" si="8"/>
        <v>0</v>
      </c>
      <c r="G644" s="541"/>
      <c r="H644" s="541"/>
      <c r="I644" s="138"/>
      <c r="J644" s="420"/>
      <c r="K644" s="138"/>
      <c r="L644" s="450"/>
      <c r="N644" s="44"/>
      <c r="R644" s="352"/>
      <c r="T644" s="44"/>
      <c r="U644" s="44"/>
      <c r="V644" s="44"/>
      <c r="AA644" s="352"/>
      <c r="AC644" s="44"/>
      <c r="AD644" s="44"/>
      <c r="AE644" s="44"/>
      <c r="AJ644" s="352"/>
      <c r="AL644" s="44"/>
      <c r="AM644" s="44"/>
      <c r="AN644" s="44"/>
      <c r="AS644" s="352"/>
      <c r="AU644" s="44"/>
      <c r="AV644" s="44"/>
      <c r="AW644" s="44"/>
      <c r="BB644" s="352"/>
      <c r="BD644" s="44"/>
      <c r="BE644" s="44"/>
      <c r="BF644" s="44"/>
      <c r="BK644" s="352"/>
      <c r="BM644" s="44"/>
      <c r="BN644" s="44"/>
      <c r="BO644" s="44"/>
      <c r="BT644" s="352"/>
      <c r="BV644" s="44"/>
      <c r="BW644" s="44"/>
      <c r="BX644" s="44"/>
      <c r="CC644" s="352"/>
      <c r="CE644" s="44"/>
      <c r="CF644" s="44"/>
      <c r="CG644" s="44"/>
      <c r="CL644" s="352"/>
      <c r="CN644" s="44"/>
      <c r="CO644" s="44"/>
      <c r="CP644" s="44"/>
      <c r="CU644" s="352"/>
      <c r="CW644" s="44"/>
      <c r="CX644" s="44"/>
      <c r="CY644" s="44"/>
      <c r="DD644" s="352"/>
      <c r="DF644" s="44"/>
      <c r="DG644" s="44"/>
      <c r="DH644" s="44"/>
      <c r="DM644" s="352"/>
      <c r="DO644" s="44"/>
      <c r="DP644" s="44"/>
      <c r="DQ644" s="44"/>
      <c r="DV644" s="352"/>
      <c r="DX644" s="44"/>
      <c r="DY644" s="44"/>
      <c r="DZ644" s="44"/>
      <c r="EE644" s="352"/>
      <c r="EG644" s="44"/>
      <c r="EH644" s="44"/>
      <c r="EI644" s="44"/>
      <c r="EN644" s="352"/>
      <c r="EP644" s="44"/>
      <c r="EQ644" s="44"/>
      <c r="ER644" s="44"/>
      <c r="EW644" s="352"/>
      <c r="EY644" s="44"/>
      <c r="EZ644" s="44"/>
      <c r="FA644" s="44"/>
      <c r="FF644" s="352"/>
      <c r="FH644" s="44"/>
      <c r="FI644" s="44"/>
      <c r="FJ644" s="44"/>
      <c r="FO644" s="352"/>
      <c r="FQ644" s="44"/>
      <c r="FR644" s="44"/>
      <c r="FS644" s="44"/>
      <c r="FX644" s="352"/>
      <c r="FZ644" s="44"/>
      <c r="GA644" s="44"/>
      <c r="GB644" s="44"/>
      <c r="GG644" s="352"/>
      <c r="GI644" s="44"/>
      <c r="GJ644" s="44"/>
      <c r="GK644" s="44"/>
      <c r="GP644" s="352"/>
      <c r="GR644" s="44"/>
      <c r="GS644" s="44"/>
      <c r="GT644" s="44"/>
      <c r="GY644" s="352"/>
      <c r="HA644" s="44"/>
      <c r="HB644" s="44"/>
      <c r="HC644" s="44"/>
      <c r="HH644" s="352"/>
      <c r="HJ644" s="44"/>
      <c r="HK644" s="44"/>
      <c r="HL644" s="44"/>
      <c r="HQ644" s="44"/>
      <c r="HR644" s="44"/>
      <c r="HS644" s="44"/>
      <c r="HT644" s="44"/>
      <c r="HU644" s="44"/>
      <c r="HV644" s="44"/>
      <c r="HW644" s="44"/>
      <c r="HX644" s="44"/>
      <c r="HY644" s="44"/>
      <c r="HZ644" s="44"/>
      <c r="IA644" s="44"/>
      <c r="IB644" s="44"/>
      <c r="IC644" s="44"/>
      <c r="ID644" s="44"/>
      <c r="IE644" s="44"/>
      <c r="IF644" s="44"/>
      <c r="IG644" s="44"/>
      <c r="IH644" s="44"/>
      <c r="II644" s="44"/>
      <c r="IJ644" s="44"/>
      <c r="IK644" s="44"/>
      <c r="IL644" s="44"/>
      <c r="IM644" s="44"/>
      <c r="IN644" s="44"/>
      <c r="IO644" s="44"/>
      <c r="IP644" s="44"/>
      <c r="IQ644" s="44"/>
      <c r="IR644" s="44"/>
      <c r="IS644" s="44"/>
      <c r="IT644" s="44"/>
      <c r="IU644" s="44"/>
      <c r="IV644" s="44"/>
      <c r="RS644" s="353"/>
    </row>
    <row r="645" spans="1:487" s="74" customFormat="1" ht="15">
      <c r="A645" s="325" t="s">
        <v>567</v>
      </c>
      <c r="B645" s="351"/>
      <c r="C645" s="351"/>
      <c r="D645" s="458" t="s">
        <v>138</v>
      </c>
      <c r="E645" s="44"/>
      <c r="F645" s="437">
        <f t="shared" si="8"/>
        <v>55</v>
      </c>
      <c r="G645" s="478">
        <v>3</v>
      </c>
      <c r="H645" s="478">
        <v>10</v>
      </c>
      <c r="I645" s="138">
        <v>35</v>
      </c>
      <c r="J645" s="420">
        <v>7</v>
      </c>
      <c r="K645" s="138"/>
      <c r="L645" s="450"/>
      <c r="M645" s="44"/>
      <c r="N645" s="44"/>
      <c r="R645" s="352"/>
      <c r="T645" s="44"/>
      <c r="U645" s="44"/>
      <c r="V645" s="44"/>
      <c r="AA645" s="352"/>
      <c r="AC645" s="44"/>
      <c r="AD645" s="44"/>
      <c r="AE645" s="44"/>
      <c r="AJ645" s="352"/>
      <c r="AL645" s="44"/>
      <c r="AM645" s="44"/>
      <c r="AN645" s="44"/>
      <c r="AS645" s="352"/>
      <c r="AU645" s="44"/>
      <c r="AV645" s="44"/>
      <c r="AW645" s="44"/>
      <c r="BB645" s="352"/>
      <c r="BD645" s="44"/>
      <c r="BE645" s="44"/>
      <c r="BF645" s="44"/>
      <c r="BK645" s="352"/>
      <c r="BM645" s="44"/>
      <c r="BN645" s="44"/>
      <c r="BO645" s="44"/>
      <c r="BT645" s="352"/>
      <c r="BV645" s="44"/>
      <c r="BW645" s="44"/>
      <c r="BX645" s="44"/>
      <c r="CC645" s="352"/>
      <c r="CE645" s="44"/>
      <c r="CF645" s="44"/>
      <c r="CG645" s="44"/>
      <c r="CL645" s="352"/>
      <c r="CN645" s="44"/>
      <c r="CO645" s="44"/>
      <c r="CP645" s="44"/>
      <c r="CU645" s="352"/>
      <c r="CW645" s="44"/>
      <c r="CX645" s="44"/>
      <c r="CY645" s="44"/>
      <c r="DD645" s="352"/>
      <c r="DF645" s="44"/>
      <c r="DG645" s="44"/>
      <c r="DH645" s="44"/>
      <c r="DM645" s="352"/>
      <c r="DO645" s="44"/>
      <c r="DP645" s="44"/>
      <c r="DQ645" s="44"/>
      <c r="DV645" s="352"/>
      <c r="DX645" s="44"/>
      <c r="DY645" s="44"/>
      <c r="DZ645" s="44"/>
      <c r="EE645" s="352"/>
      <c r="EG645" s="44"/>
      <c r="EH645" s="44"/>
      <c r="EI645" s="44"/>
      <c r="EN645" s="352"/>
      <c r="EP645" s="44"/>
      <c r="EQ645" s="44"/>
      <c r="ER645" s="44"/>
      <c r="EW645" s="352"/>
      <c r="EY645" s="44"/>
      <c r="EZ645" s="44"/>
      <c r="FA645" s="44"/>
      <c r="FF645" s="352"/>
      <c r="FH645" s="44"/>
      <c r="FI645" s="44"/>
      <c r="FJ645" s="44"/>
      <c r="FO645" s="352"/>
      <c r="FQ645" s="44"/>
      <c r="FR645" s="44"/>
      <c r="FS645" s="44"/>
      <c r="FX645" s="352"/>
      <c r="FZ645" s="44"/>
      <c r="GA645" s="44"/>
      <c r="GB645" s="44"/>
      <c r="GG645" s="352"/>
      <c r="GI645" s="44"/>
      <c r="GJ645" s="44"/>
      <c r="GK645" s="44"/>
      <c r="GP645" s="352"/>
      <c r="GR645" s="44"/>
      <c r="GS645" s="44"/>
      <c r="GT645" s="44"/>
      <c r="GY645" s="352"/>
      <c r="HA645" s="44"/>
      <c r="HB645" s="44"/>
      <c r="HC645" s="44"/>
      <c r="HH645" s="352"/>
      <c r="HJ645" s="44"/>
      <c r="HK645" s="44"/>
      <c r="HL645" s="44"/>
      <c r="HQ645" s="44"/>
      <c r="HR645" s="44"/>
      <c r="HS645" s="44"/>
      <c r="HT645" s="44"/>
      <c r="HU645" s="44"/>
      <c r="HV645" s="44"/>
      <c r="HW645" s="44"/>
      <c r="HX645" s="44"/>
      <c r="HY645" s="44"/>
      <c r="HZ645" s="44"/>
      <c r="IA645" s="44"/>
      <c r="IB645" s="44"/>
      <c r="IC645" s="44"/>
      <c r="ID645" s="44"/>
      <c r="IE645" s="44"/>
      <c r="IF645" s="44"/>
      <c r="IG645" s="44"/>
      <c r="IH645" s="44"/>
      <c r="II645" s="44"/>
      <c r="IJ645" s="44"/>
      <c r="IK645" s="44"/>
      <c r="IL645" s="44"/>
      <c r="IM645" s="44"/>
      <c r="IN645" s="44"/>
      <c r="IO645" s="44"/>
      <c r="IP645" s="44"/>
      <c r="IQ645" s="44"/>
      <c r="IR645" s="44"/>
      <c r="IS645" s="44"/>
      <c r="IT645" s="44"/>
      <c r="IU645" s="44"/>
      <c r="IV645" s="44"/>
      <c r="RS645" s="353"/>
    </row>
    <row r="646" spans="1:487" s="74" customFormat="1" ht="15">
      <c r="A646" s="325" t="s">
        <v>1748</v>
      </c>
      <c r="B646" s="450"/>
      <c r="C646" s="351"/>
      <c r="D646" s="74" t="s">
        <v>130</v>
      </c>
      <c r="E646" s="44"/>
      <c r="F646" s="437">
        <f t="shared" si="8"/>
        <v>3</v>
      </c>
      <c r="G646" s="541"/>
      <c r="H646" s="541">
        <v>2</v>
      </c>
      <c r="I646" s="138">
        <v>1</v>
      </c>
      <c r="J646" s="420"/>
      <c r="K646" s="138"/>
      <c r="L646" s="458"/>
      <c r="M646" s="458"/>
      <c r="N646" s="44"/>
      <c r="R646" s="352"/>
      <c r="T646" s="44"/>
      <c r="U646" s="44"/>
      <c r="V646" s="44"/>
      <c r="AA646" s="352"/>
      <c r="AC646" s="44"/>
      <c r="AD646" s="44"/>
      <c r="AE646" s="44"/>
      <c r="AJ646" s="352"/>
      <c r="AL646" s="44"/>
      <c r="AM646" s="44"/>
      <c r="AN646" s="44"/>
      <c r="AS646" s="352"/>
      <c r="AU646" s="44"/>
      <c r="AV646" s="44"/>
      <c r="AW646" s="44"/>
      <c r="BB646" s="352"/>
      <c r="BD646" s="44"/>
      <c r="BE646" s="44"/>
      <c r="BF646" s="44"/>
      <c r="BK646" s="352"/>
      <c r="BM646" s="44"/>
      <c r="BN646" s="44"/>
      <c r="BO646" s="44"/>
      <c r="BT646" s="352"/>
      <c r="BV646" s="44"/>
      <c r="BW646" s="44"/>
      <c r="BX646" s="44"/>
      <c r="CC646" s="352"/>
      <c r="CE646" s="44"/>
      <c r="CF646" s="44"/>
      <c r="CG646" s="44"/>
      <c r="CL646" s="352"/>
      <c r="CN646" s="44"/>
      <c r="CO646" s="44"/>
      <c r="CP646" s="44"/>
      <c r="CU646" s="352"/>
      <c r="CW646" s="44"/>
      <c r="CX646" s="44"/>
      <c r="CY646" s="44"/>
      <c r="DD646" s="352"/>
      <c r="DF646" s="44"/>
      <c r="DG646" s="44"/>
      <c r="DH646" s="44"/>
      <c r="DM646" s="352"/>
      <c r="DO646" s="44"/>
      <c r="DP646" s="44"/>
      <c r="DQ646" s="44"/>
      <c r="DV646" s="352"/>
      <c r="DX646" s="44"/>
      <c r="DY646" s="44"/>
      <c r="DZ646" s="44"/>
      <c r="EE646" s="352"/>
      <c r="EG646" s="44"/>
      <c r="EH646" s="44"/>
      <c r="EI646" s="44"/>
      <c r="EN646" s="352"/>
      <c r="EP646" s="44"/>
      <c r="EQ646" s="44"/>
      <c r="ER646" s="44"/>
      <c r="EW646" s="352"/>
      <c r="EY646" s="44"/>
      <c r="EZ646" s="44"/>
      <c r="FA646" s="44"/>
      <c r="FF646" s="352"/>
      <c r="FH646" s="44"/>
      <c r="FI646" s="44"/>
      <c r="FJ646" s="44"/>
      <c r="FO646" s="352"/>
      <c r="FQ646" s="44"/>
      <c r="FR646" s="44"/>
      <c r="FS646" s="44"/>
      <c r="FX646" s="352"/>
      <c r="FZ646" s="44"/>
      <c r="GA646" s="44"/>
      <c r="GB646" s="44"/>
      <c r="GG646" s="352"/>
      <c r="GI646" s="44"/>
      <c r="GJ646" s="44"/>
      <c r="GK646" s="44"/>
      <c r="GP646" s="352"/>
      <c r="GR646" s="44"/>
      <c r="GS646" s="44"/>
      <c r="GT646" s="44"/>
      <c r="GY646" s="352"/>
      <c r="HA646" s="44"/>
      <c r="HB646" s="44"/>
      <c r="HC646" s="44"/>
      <c r="HH646" s="352"/>
      <c r="HJ646" s="44"/>
      <c r="HK646" s="44"/>
      <c r="HL646" s="44"/>
      <c r="HQ646" s="44"/>
      <c r="HR646" s="44"/>
      <c r="HS646" s="44"/>
      <c r="HT646" s="44"/>
      <c r="HU646" s="44"/>
      <c r="HV646" s="44"/>
      <c r="HW646" s="44"/>
      <c r="HX646" s="44"/>
      <c r="HY646" s="44"/>
      <c r="HZ646" s="44"/>
      <c r="IA646" s="44"/>
      <c r="IB646" s="44"/>
      <c r="IC646" s="44"/>
      <c r="ID646" s="44"/>
      <c r="IE646" s="44"/>
      <c r="IF646" s="44"/>
      <c r="IG646" s="44"/>
      <c r="IH646" s="44"/>
      <c r="II646" s="44"/>
      <c r="IJ646" s="44"/>
      <c r="IK646" s="44"/>
      <c r="IL646" s="44"/>
      <c r="IM646" s="44"/>
      <c r="IN646" s="44"/>
      <c r="IO646" s="44"/>
      <c r="IP646" s="44"/>
      <c r="IQ646" s="44"/>
      <c r="IR646" s="44"/>
      <c r="IS646" s="44"/>
      <c r="IT646" s="44"/>
      <c r="IU646" s="44"/>
      <c r="IV646" s="44"/>
      <c r="RS646" s="353"/>
    </row>
    <row r="647" spans="1:487" s="74" customFormat="1" ht="15">
      <c r="A647" s="325" t="s">
        <v>687</v>
      </c>
      <c r="B647" s="351"/>
      <c r="C647" s="351"/>
      <c r="D647" s="458" t="s">
        <v>131</v>
      </c>
      <c r="E647" s="44"/>
      <c r="F647" s="437">
        <f t="shared" si="8"/>
        <v>50</v>
      </c>
      <c r="G647" s="478"/>
      <c r="H647" s="478">
        <v>50</v>
      </c>
      <c r="I647" s="138"/>
      <c r="J647" s="420"/>
      <c r="K647" s="138"/>
      <c r="L647" s="450"/>
      <c r="M647" s="44"/>
      <c r="N647" s="44"/>
      <c r="R647" s="352"/>
      <c r="T647" s="44"/>
      <c r="U647" s="44"/>
      <c r="V647" s="44"/>
      <c r="AA647" s="352"/>
      <c r="AC647" s="44"/>
      <c r="AD647" s="44"/>
      <c r="AE647" s="44"/>
      <c r="AJ647" s="352"/>
      <c r="AL647" s="44"/>
      <c r="AM647" s="44"/>
      <c r="AN647" s="44"/>
      <c r="AS647" s="352"/>
      <c r="AU647" s="44"/>
      <c r="AV647" s="44"/>
      <c r="AW647" s="44"/>
      <c r="BB647" s="352"/>
      <c r="BD647" s="44"/>
      <c r="BE647" s="44"/>
      <c r="BF647" s="44"/>
      <c r="BK647" s="352"/>
      <c r="BM647" s="44"/>
      <c r="BN647" s="44"/>
      <c r="BO647" s="44"/>
      <c r="BT647" s="352"/>
      <c r="BV647" s="44"/>
      <c r="BW647" s="44"/>
      <c r="BX647" s="44"/>
      <c r="CC647" s="352"/>
      <c r="CE647" s="44"/>
      <c r="CF647" s="44"/>
      <c r="CG647" s="44"/>
      <c r="CL647" s="352"/>
      <c r="CN647" s="44"/>
      <c r="CO647" s="44"/>
      <c r="CP647" s="44"/>
      <c r="CU647" s="352"/>
      <c r="CW647" s="44"/>
      <c r="CX647" s="44"/>
      <c r="CY647" s="44"/>
      <c r="DD647" s="352"/>
      <c r="DF647" s="44"/>
      <c r="DG647" s="44"/>
      <c r="DH647" s="44"/>
      <c r="DM647" s="352"/>
      <c r="DO647" s="44"/>
      <c r="DP647" s="44"/>
      <c r="DQ647" s="44"/>
      <c r="DV647" s="352"/>
      <c r="DX647" s="44"/>
      <c r="DY647" s="44"/>
      <c r="DZ647" s="44"/>
      <c r="EE647" s="352"/>
      <c r="EG647" s="44"/>
      <c r="EH647" s="44"/>
      <c r="EI647" s="44"/>
      <c r="EN647" s="352"/>
      <c r="EP647" s="44"/>
      <c r="EQ647" s="44"/>
      <c r="ER647" s="44"/>
      <c r="EW647" s="352"/>
      <c r="EY647" s="44"/>
      <c r="EZ647" s="44"/>
      <c r="FA647" s="44"/>
      <c r="FF647" s="352"/>
      <c r="FH647" s="44"/>
      <c r="FI647" s="44"/>
      <c r="FJ647" s="44"/>
      <c r="FO647" s="352"/>
      <c r="FQ647" s="44"/>
      <c r="FR647" s="44"/>
      <c r="FS647" s="44"/>
      <c r="FX647" s="352"/>
      <c r="FZ647" s="44"/>
      <c r="GA647" s="44"/>
      <c r="GB647" s="44"/>
      <c r="GG647" s="352"/>
      <c r="GI647" s="44"/>
      <c r="GJ647" s="44"/>
      <c r="GK647" s="44"/>
      <c r="GP647" s="352"/>
      <c r="GR647" s="44"/>
      <c r="GS647" s="44"/>
      <c r="GT647" s="44"/>
      <c r="GY647" s="352"/>
      <c r="HA647" s="44"/>
      <c r="HB647" s="44"/>
      <c r="HC647" s="44"/>
      <c r="HH647" s="352"/>
      <c r="HJ647" s="44"/>
      <c r="HK647" s="44"/>
      <c r="HL647" s="44"/>
      <c r="HQ647" s="44"/>
      <c r="HR647" s="44"/>
      <c r="HS647" s="44"/>
      <c r="HT647" s="44"/>
      <c r="HU647" s="44"/>
      <c r="HV647" s="44"/>
      <c r="HW647" s="44"/>
      <c r="HX647" s="44"/>
      <c r="HY647" s="44"/>
      <c r="HZ647" s="44"/>
      <c r="IA647" s="44"/>
      <c r="IB647" s="44"/>
      <c r="IC647" s="44"/>
      <c r="ID647" s="44"/>
      <c r="IE647" s="44"/>
      <c r="IF647" s="44"/>
      <c r="IG647" s="44"/>
      <c r="IH647" s="44"/>
      <c r="II647" s="44"/>
      <c r="IJ647" s="44"/>
      <c r="IK647" s="44"/>
      <c r="IL647" s="44"/>
      <c r="IM647" s="44"/>
      <c r="IN647" s="44"/>
      <c r="IO647" s="44"/>
      <c r="IP647" s="44"/>
      <c r="IQ647" s="44"/>
      <c r="IR647" s="44"/>
      <c r="IS647" s="44"/>
      <c r="IT647" s="44"/>
      <c r="IU647" s="44"/>
      <c r="IV647" s="44"/>
      <c r="RS647" s="353"/>
    </row>
    <row r="648" spans="1:487" s="74" customFormat="1" ht="15">
      <c r="A648" s="325" t="s">
        <v>1816</v>
      </c>
      <c r="B648" s="450"/>
      <c r="C648" s="351"/>
      <c r="D648" s="458" t="s">
        <v>130</v>
      </c>
      <c r="E648" s="44"/>
      <c r="F648" s="437">
        <f t="shared" si="8"/>
        <v>0</v>
      </c>
      <c r="G648" s="541"/>
      <c r="H648" s="541"/>
      <c r="I648" s="138"/>
      <c r="J648" s="420"/>
      <c r="K648" s="138"/>
      <c r="L648" s="450"/>
      <c r="N648" s="44"/>
      <c r="R648" s="352"/>
      <c r="T648" s="44"/>
      <c r="U648" s="44"/>
      <c r="V648" s="44"/>
      <c r="AA648" s="352"/>
      <c r="AC648" s="44"/>
      <c r="AD648" s="44"/>
      <c r="AE648" s="44"/>
      <c r="AJ648" s="352"/>
      <c r="AL648" s="44"/>
      <c r="AM648" s="44"/>
      <c r="AN648" s="44"/>
      <c r="AS648" s="352"/>
      <c r="AU648" s="44"/>
      <c r="AV648" s="44"/>
      <c r="AW648" s="44"/>
      <c r="BB648" s="352"/>
      <c r="BD648" s="44"/>
      <c r="BE648" s="44"/>
      <c r="BF648" s="44"/>
      <c r="BK648" s="352"/>
      <c r="BM648" s="44"/>
      <c r="BN648" s="44"/>
      <c r="BO648" s="44"/>
      <c r="BT648" s="352"/>
      <c r="BV648" s="44"/>
      <c r="BW648" s="44"/>
      <c r="BX648" s="44"/>
      <c r="CC648" s="352"/>
      <c r="CE648" s="44"/>
      <c r="CF648" s="44"/>
      <c r="CG648" s="44"/>
      <c r="CL648" s="352"/>
      <c r="CN648" s="44"/>
      <c r="CO648" s="44"/>
      <c r="CP648" s="44"/>
      <c r="CU648" s="352"/>
      <c r="CW648" s="44"/>
      <c r="CX648" s="44"/>
      <c r="CY648" s="44"/>
      <c r="DD648" s="352"/>
      <c r="DF648" s="44"/>
      <c r="DG648" s="44"/>
      <c r="DH648" s="44"/>
      <c r="DM648" s="352"/>
      <c r="DO648" s="44"/>
      <c r="DP648" s="44"/>
      <c r="DQ648" s="44"/>
      <c r="DV648" s="352"/>
      <c r="DX648" s="44"/>
      <c r="DY648" s="44"/>
      <c r="DZ648" s="44"/>
      <c r="EE648" s="352"/>
      <c r="EG648" s="44"/>
      <c r="EH648" s="44"/>
      <c r="EI648" s="44"/>
      <c r="EN648" s="352"/>
      <c r="EP648" s="44"/>
      <c r="EQ648" s="44"/>
      <c r="ER648" s="44"/>
      <c r="EW648" s="352"/>
      <c r="EY648" s="44"/>
      <c r="EZ648" s="44"/>
      <c r="FA648" s="44"/>
      <c r="FF648" s="352"/>
      <c r="FH648" s="44"/>
      <c r="FI648" s="44"/>
      <c r="FJ648" s="44"/>
      <c r="FO648" s="352"/>
      <c r="FQ648" s="44"/>
      <c r="FR648" s="44"/>
      <c r="FS648" s="44"/>
      <c r="FX648" s="352"/>
      <c r="FZ648" s="44"/>
      <c r="GA648" s="44"/>
      <c r="GB648" s="44"/>
      <c r="GG648" s="352"/>
      <c r="GI648" s="44"/>
      <c r="GJ648" s="44"/>
      <c r="GK648" s="44"/>
      <c r="GP648" s="352"/>
      <c r="GR648" s="44"/>
      <c r="GS648" s="44"/>
      <c r="GT648" s="44"/>
      <c r="GY648" s="352"/>
      <c r="HA648" s="44"/>
      <c r="HB648" s="44"/>
      <c r="HC648" s="44"/>
      <c r="HH648" s="352"/>
      <c r="HJ648" s="44"/>
      <c r="HK648" s="44"/>
      <c r="HL648" s="44"/>
      <c r="HQ648" s="44"/>
      <c r="HR648" s="44"/>
      <c r="HS648" s="44"/>
      <c r="HT648" s="44"/>
      <c r="HU648" s="44"/>
      <c r="HV648" s="44"/>
      <c r="HW648" s="44"/>
      <c r="HX648" s="44"/>
      <c r="HY648" s="44"/>
      <c r="HZ648" s="44"/>
      <c r="IA648" s="44"/>
      <c r="IB648" s="44"/>
      <c r="IC648" s="44"/>
      <c r="ID648" s="44"/>
      <c r="IE648" s="44"/>
      <c r="IF648" s="44"/>
      <c r="IG648" s="44"/>
      <c r="IH648" s="44"/>
      <c r="II648" s="44"/>
      <c r="IJ648" s="44"/>
      <c r="IK648" s="44"/>
      <c r="IL648" s="44"/>
      <c r="IM648" s="44"/>
      <c r="IN648" s="44"/>
      <c r="IO648" s="44"/>
      <c r="IP648" s="44"/>
      <c r="IQ648" s="44"/>
      <c r="IR648" s="44"/>
      <c r="IS648" s="44"/>
      <c r="IT648" s="44"/>
      <c r="IU648" s="44"/>
      <c r="IV648" s="44"/>
      <c r="RS648" s="353"/>
    </row>
    <row r="649" spans="1:487" s="74" customFormat="1" ht="15">
      <c r="A649" s="325" t="s">
        <v>1163</v>
      </c>
      <c r="B649" s="351"/>
      <c r="C649" s="351"/>
      <c r="D649" s="458" t="s">
        <v>138</v>
      </c>
      <c r="E649" s="44"/>
      <c r="F649" s="437">
        <f t="shared" si="8"/>
        <v>17</v>
      </c>
      <c r="G649" s="478">
        <v>6</v>
      </c>
      <c r="H649" s="138">
        <v>11</v>
      </c>
      <c r="I649" s="138"/>
      <c r="J649" s="420"/>
      <c r="K649" s="138"/>
      <c r="L649" s="44"/>
      <c r="M649" s="450"/>
      <c r="N649" s="44"/>
      <c r="R649" s="352"/>
      <c r="T649" s="44"/>
      <c r="U649" s="44"/>
      <c r="V649" s="44"/>
      <c r="AA649" s="352"/>
      <c r="AC649" s="44"/>
      <c r="AD649" s="44"/>
      <c r="AE649" s="44"/>
      <c r="AJ649" s="352"/>
      <c r="AL649" s="44"/>
      <c r="AM649" s="44"/>
      <c r="AN649" s="44"/>
      <c r="AS649" s="352"/>
      <c r="AU649" s="44"/>
      <c r="AV649" s="44"/>
      <c r="AW649" s="44"/>
      <c r="BB649" s="352"/>
      <c r="BD649" s="44"/>
      <c r="BE649" s="44"/>
      <c r="BF649" s="44"/>
      <c r="BK649" s="352"/>
      <c r="BM649" s="44"/>
      <c r="BN649" s="44"/>
      <c r="BO649" s="44"/>
      <c r="BT649" s="352"/>
      <c r="BV649" s="44"/>
      <c r="BW649" s="44"/>
      <c r="BX649" s="44"/>
      <c r="CC649" s="352"/>
      <c r="CE649" s="44"/>
      <c r="CF649" s="44"/>
      <c r="CG649" s="44"/>
      <c r="CL649" s="352"/>
      <c r="CN649" s="44"/>
      <c r="CO649" s="44"/>
      <c r="CP649" s="44"/>
      <c r="CU649" s="352"/>
      <c r="CW649" s="44"/>
      <c r="CX649" s="44"/>
      <c r="CY649" s="44"/>
      <c r="DD649" s="352"/>
      <c r="DF649" s="44"/>
      <c r="DG649" s="44"/>
      <c r="DH649" s="44"/>
      <c r="DM649" s="352"/>
      <c r="DO649" s="44"/>
      <c r="DP649" s="44"/>
      <c r="DQ649" s="44"/>
      <c r="DV649" s="352"/>
      <c r="DX649" s="44"/>
      <c r="DY649" s="44"/>
      <c r="DZ649" s="44"/>
      <c r="EE649" s="352"/>
      <c r="EG649" s="44"/>
      <c r="EH649" s="44"/>
      <c r="EI649" s="44"/>
      <c r="EN649" s="352"/>
      <c r="EP649" s="44"/>
      <c r="EQ649" s="44"/>
      <c r="ER649" s="44"/>
      <c r="EW649" s="352"/>
      <c r="EY649" s="44"/>
      <c r="EZ649" s="44"/>
      <c r="FA649" s="44"/>
      <c r="FF649" s="352"/>
      <c r="FH649" s="44"/>
      <c r="FI649" s="44"/>
      <c r="FJ649" s="44"/>
      <c r="FO649" s="352"/>
      <c r="FQ649" s="44"/>
      <c r="FR649" s="44"/>
      <c r="FS649" s="44"/>
      <c r="FX649" s="352"/>
      <c r="FZ649" s="44"/>
      <c r="GA649" s="44"/>
      <c r="GB649" s="44"/>
      <c r="GG649" s="352"/>
      <c r="GI649" s="44"/>
      <c r="GJ649" s="44"/>
      <c r="GK649" s="44"/>
      <c r="GP649" s="352"/>
      <c r="GR649" s="44"/>
      <c r="GS649" s="44"/>
      <c r="GT649" s="44"/>
      <c r="GY649" s="352"/>
      <c r="HA649" s="44"/>
      <c r="HB649" s="44"/>
      <c r="HC649" s="44"/>
      <c r="HH649" s="352"/>
      <c r="HJ649" s="44"/>
      <c r="HK649" s="44"/>
      <c r="HL649" s="44"/>
      <c r="HQ649" s="44"/>
      <c r="HR649" s="44"/>
      <c r="HS649" s="44"/>
      <c r="HT649" s="44"/>
      <c r="HU649" s="44"/>
      <c r="HV649" s="44"/>
      <c r="HW649" s="44"/>
      <c r="HX649" s="44"/>
      <c r="HY649" s="44"/>
      <c r="HZ649" s="44"/>
      <c r="IA649" s="44"/>
      <c r="IB649" s="44"/>
      <c r="IC649" s="44"/>
      <c r="ID649" s="44"/>
      <c r="IE649" s="44"/>
      <c r="IF649" s="44"/>
      <c r="IG649" s="44"/>
      <c r="IH649" s="44"/>
      <c r="II649" s="44"/>
      <c r="IJ649" s="44"/>
      <c r="IK649" s="44"/>
      <c r="IL649" s="44"/>
      <c r="IM649" s="44"/>
      <c r="IN649" s="44"/>
      <c r="IO649" s="44"/>
      <c r="IP649" s="44"/>
      <c r="IQ649" s="44"/>
      <c r="IR649" s="44"/>
      <c r="IS649" s="44"/>
      <c r="IT649" s="44"/>
      <c r="IU649" s="44"/>
      <c r="IV649" s="44"/>
      <c r="RS649" s="353"/>
    </row>
    <row r="650" spans="1:487" s="74" customFormat="1" ht="15">
      <c r="A650" s="325" t="s">
        <v>611</v>
      </c>
      <c r="B650" s="351"/>
      <c r="C650" s="351"/>
      <c r="D650" s="458" t="s">
        <v>136</v>
      </c>
      <c r="E650" s="44"/>
      <c r="F650" s="437">
        <f t="shared" si="8"/>
        <v>13</v>
      </c>
      <c r="G650" s="478"/>
      <c r="H650" s="138"/>
      <c r="I650" s="138">
        <v>7</v>
      </c>
      <c r="J650" s="420">
        <v>6</v>
      </c>
      <c r="K650" s="138"/>
      <c r="L650" s="458"/>
      <c r="M650" s="44"/>
      <c r="N650" s="44"/>
      <c r="R650" s="352"/>
      <c r="T650" s="44"/>
      <c r="U650" s="44"/>
      <c r="V650" s="44"/>
      <c r="AA650" s="352"/>
      <c r="AC650" s="44"/>
      <c r="AD650" s="44"/>
      <c r="AE650" s="44"/>
      <c r="AJ650" s="352"/>
      <c r="AL650" s="44"/>
      <c r="AM650" s="44"/>
      <c r="AN650" s="44"/>
      <c r="AS650" s="352"/>
      <c r="AU650" s="44"/>
      <c r="AV650" s="44"/>
      <c r="AW650" s="44"/>
      <c r="BB650" s="352"/>
      <c r="BD650" s="44"/>
      <c r="BE650" s="44"/>
      <c r="BF650" s="44"/>
      <c r="BK650" s="352"/>
      <c r="BM650" s="44"/>
      <c r="BN650" s="44"/>
      <c r="BO650" s="44"/>
      <c r="BT650" s="352"/>
      <c r="BV650" s="44"/>
      <c r="BW650" s="44"/>
      <c r="BX650" s="44"/>
      <c r="CC650" s="352"/>
      <c r="CE650" s="44"/>
      <c r="CF650" s="44"/>
      <c r="CG650" s="44"/>
      <c r="CL650" s="352"/>
      <c r="CN650" s="44"/>
      <c r="CO650" s="44"/>
      <c r="CP650" s="44"/>
      <c r="CU650" s="352"/>
      <c r="CW650" s="44"/>
      <c r="CX650" s="44"/>
      <c r="CY650" s="44"/>
      <c r="DD650" s="352"/>
      <c r="DF650" s="44"/>
      <c r="DG650" s="44"/>
      <c r="DH650" s="44"/>
      <c r="DM650" s="352"/>
      <c r="DO650" s="44"/>
      <c r="DP650" s="44"/>
      <c r="DQ650" s="44"/>
      <c r="DV650" s="352"/>
      <c r="DX650" s="44"/>
      <c r="DY650" s="44"/>
      <c r="DZ650" s="44"/>
      <c r="EE650" s="352"/>
      <c r="EG650" s="44"/>
      <c r="EH650" s="44"/>
      <c r="EI650" s="44"/>
      <c r="EN650" s="352"/>
      <c r="EP650" s="44"/>
      <c r="EQ650" s="44"/>
      <c r="ER650" s="44"/>
      <c r="EW650" s="352"/>
      <c r="EY650" s="44"/>
      <c r="EZ650" s="44"/>
      <c r="FA650" s="44"/>
      <c r="FF650" s="352"/>
      <c r="FH650" s="44"/>
      <c r="FI650" s="44"/>
      <c r="FJ650" s="44"/>
      <c r="FO650" s="352"/>
      <c r="FQ650" s="44"/>
      <c r="FR650" s="44"/>
      <c r="FS650" s="44"/>
      <c r="FX650" s="352"/>
      <c r="FZ650" s="44"/>
      <c r="GA650" s="44"/>
      <c r="GB650" s="44"/>
      <c r="GG650" s="352"/>
      <c r="GI650" s="44"/>
      <c r="GJ650" s="44"/>
      <c r="GK650" s="44"/>
      <c r="GP650" s="352"/>
      <c r="GR650" s="44"/>
      <c r="GS650" s="44"/>
      <c r="GT650" s="44"/>
      <c r="GY650" s="352"/>
      <c r="HA650" s="44"/>
      <c r="HB650" s="44"/>
      <c r="HC650" s="44"/>
      <c r="HH650" s="352"/>
      <c r="HJ650" s="44"/>
      <c r="HK650" s="44"/>
      <c r="HL650" s="44"/>
      <c r="HQ650" s="44"/>
      <c r="HR650" s="44"/>
      <c r="HS650" s="44"/>
      <c r="HT650" s="44"/>
      <c r="HU650" s="44"/>
      <c r="HV650" s="44"/>
      <c r="HW650" s="44"/>
      <c r="HX650" s="44"/>
      <c r="HY650" s="44"/>
      <c r="HZ650" s="44"/>
      <c r="IA650" s="44"/>
      <c r="IB650" s="44"/>
      <c r="IC650" s="44"/>
      <c r="ID650" s="44"/>
      <c r="IE650" s="44"/>
      <c r="IF650" s="44"/>
      <c r="IG650" s="44"/>
      <c r="IH650" s="44"/>
      <c r="II650" s="44"/>
      <c r="IJ650" s="44"/>
      <c r="IK650" s="44"/>
      <c r="IL650" s="44"/>
      <c r="IM650" s="44"/>
      <c r="IN650" s="44"/>
      <c r="IO650" s="44"/>
      <c r="IP650" s="44"/>
      <c r="IQ650" s="44"/>
      <c r="IR650" s="44"/>
      <c r="IS650" s="44"/>
      <c r="IT650" s="44"/>
      <c r="IU650" s="44"/>
      <c r="IV650" s="44"/>
      <c r="RS650" s="353"/>
    </row>
    <row r="651" spans="1:487" s="74" customFormat="1" ht="15">
      <c r="A651" s="325" t="s">
        <v>1888</v>
      </c>
      <c r="B651" s="450"/>
      <c r="C651" s="351"/>
      <c r="D651" s="458" t="s">
        <v>130</v>
      </c>
      <c r="E651" s="44"/>
      <c r="F651" s="437">
        <f t="shared" si="8"/>
        <v>2</v>
      </c>
      <c r="G651" s="541"/>
      <c r="H651" s="541"/>
      <c r="I651" s="138">
        <v>2</v>
      </c>
      <c r="J651" s="420"/>
      <c r="K651" s="138"/>
      <c r="L651" s="450"/>
      <c r="M651" s="458"/>
      <c r="N651" s="44"/>
      <c r="R651" s="352"/>
      <c r="T651" s="44"/>
      <c r="U651" s="44"/>
      <c r="V651" s="44"/>
      <c r="AA651" s="352"/>
      <c r="AC651" s="44"/>
      <c r="AD651" s="44"/>
      <c r="AE651" s="44"/>
      <c r="AJ651" s="352"/>
      <c r="AL651" s="44"/>
      <c r="AM651" s="44"/>
      <c r="AN651" s="44"/>
      <c r="AS651" s="352"/>
      <c r="AU651" s="44"/>
      <c r="AV651" s="44"/>
      <c r="AW651" s="44"/>
      <c r="BB651" s="352"/>
      <c r="BD651" s="44"/>
      <c r="BE651" s="44"/>
      <c r="BF651" s="44"/>
      <c r="BK651" s="352"/>
      <c r="BM651" s="44"/>
      <c r="BN651" s="44"/>
      <c r="BO651" s="44"/>
      <c r="BT651" s="352"/>
      <c r="BV651" s="44"/>
      <c r="BW651" s="44"/>
      <c r="BX651" s="44"/>
      <c r="CC651" s="352"/>
      <c r="CE651" s="44"/>
      <c r="CF651" s="44"/>
      <c r="CG651" s="44"/>
      <c r="CL651" s="352"/>
      <c r="CN651" s="44"/>
      <c r="CO651" s="44"/>
      <c r="CP651" s="44"/>
      <c r="CU651" s="352"/>
      <c r="CW651" s="44"/>
      <c r="CX651" s="44"/>
      <c r="CY651" s="44"/>
      <c r="DD651" s="352"/>
      <c r="DF651" s="44"/>
      <c r="DG651" s="44"/>
      <c r="DH651" s="44"/>
      <c r="DM651" s="352"/>
      <c r="DO651" s="44"/>
      <c r="DP651" s="44"/>
      <c r="DQ651" s="44"/>
      <c r="DV651" s="352"/>
      <c r="DX651" s="44"/>
      <c r="DY651" s="44"/>
      <c r="DZ651" s="44"/>
      <c r="EE651" s="352"/>
      <c r="EG651" s="44"/>
      <c r="EH651" s="44"/>
      <c r="EI651" s="44"/>
      <c r="EN651" s="352"/>
      <c r="EP651" s="44"/>
      <c r="EQ651" s="44"/>
      <c r="ER651" s="44"/>
      <c r="EW651" s="352"/>
      <c r="EY651" s="44"/>
      <c r="EZ651" s="44"/>
      <c r="FA651" s="44"/>
      <c r="FF651" s="352"/>
      <c r="FH651" s="44"/>
      <c r="FI651" s="44"/>
      <c r="FJ651" s="44"/>
      <c r="FO651" s="352"/>
      <c r="FQ651" s="44"/>
      <c r="FR651" s="44"/>
      <c r="FS651" s="44"/>
      <c r="FX651" s="352"/>
      <c r="FZ651" s="44"/>
      <c r="GA651" s="44"/>
      <c r="GB651" s="44"/>
      <c r="GG651" s="352"/>
      <c r="GI651" s="44"/>
      <c r="GJ651" s="44"/>
      <c r="GK651" s="44"/>
      <c r="GP651" s="352"/>
      <c r="GR651" s="44"/>
      <c r="GS651" s="44"/>
      <c r="GT651" s="44"/>
      <c r="GY651" s="352"/>
      <c r="HA651" s="44"/>
      <c r="HB651" s="44"/>
      <c r="HC651" s="44"/>
      <c r="HH651" s="352"/>
      <c r="HJ651" s="44"/>
      <c r="HK651" s="44"/>
      <c r="HL651" s="44"/>
      <c r="HQ651" s="44"/>
      <c r="HR651" s="44"/>
      <c r="HS651" s="44"/>
      <c r="HT651" s="44"/>
      <c r="HU651" s="44"/>
      <c r="HV651" s="44"/>
      <c r="HW651" s="44"/>
      <c r="HX651" s="44"/>
      <c r="HY651" s="44"/>
      <c r="HZ651" s="44"/>
      <c r="IA651" s="44"/>
      <c r="IB651" s="44"/>
      <c r="IC651" s="44"/>
      <c r="ID651" s="44"/>
      <c r="IE651" s="44"/>
      <c r="IF651" s="44"/>
      <c r="IG651" s="44"/>
      <c r="IH651" s="44"/>
      <c r="II651" s="44"/>
      <c r="IJ651" s="44"/>
      <c r="IK651" s="44"/>
      <c r="IL651" s="44"/>
      <c r="IM651" s="44"/>
      <c r="IN651" s="44"/>
      <c r="IO651" s="44"/>
      <c r="IP651" s="44"/>
      <c r="IQ651" s="44"/>
      <c r="IR651" s="44"/>
      <c r="IS651" s="44"/>
      <c r="IT651" s="44"/>
      <c r="IU651" s="44"/>
      <c r="IV651" s="44"/>
      <c r="RS651" s="353"/>
    </row>
    <row r="652" spans="1:487" s="74" customFormat="1" ht="15">
      <c r="A652" s="325" t="s">
        <v>601</v>
      </c>
      <c r="B652" s="351"/>
      <c r="C652" s="351"/>
      <c r="D652" s="74" t="s">
        <v>136</v>
      </c>
      <c r="E652" s="44"/>
      <c r="F652" s="437">
        <f t="shared" si="8"/>
        <v>155</v>
      </c>
      <c r="G652" s="478"/>
      <c r="H652" s="478">
        <v>9</v>
      </c>
      <c r="I652" s="138">
        <v>63</v>
      </c>
      <c r="J652" s="420">
        <v>83</v>
      </c>
      <c r="K652" s="138"/>
      <c r="L652" s="450"/>
      <c r="M652" s="450"/>
      <c r="N652" s="44"/>
      <c r="R652" s="352"/>
      <c r="T652" s="44"/>
      <c r="U652" s="44"/>
      <c r="V652" s="44"/>
      <c r="AA652" s="352"/>
      <c r="AC652" s="44"/>
      <c r="AD652" s="44"/>
      <c r="AE652" s="44"/>
      <c r="AJ652" s="352"/>
      <c r="AL652" s="44"/>
      <c r="AM652" s="44"/>
      <c r="AN652" s="44"/>
      <c r="AS652" s="352"/>
      <c r="AU652" s="44"/>
      <c r="AV652" s="44"/>
      <c r="AW652" s="44"/>
      <c r="BB652" s="352"/>
      <c r="BD652" s="44"/>
      <c r="BE652" s="44"/>
      <c r="BF652" s="44"/>
      <c r="BK652" s="352"/>
      <c r="BM652" s="44"/>
      <c r="BN652" s="44"/>
      <c r="BO652" s="44"/>
      <c r="BT652" s="352"/>
      <c r="BV652" s="44"/>
      <c r="BW652" s="44"/>
      <c r="BX652" s="44"/>
      <c r="CC652" s="352"/>
      <c r="CE652" s="44"/>
      <c r="CF652" s="44"/>
      <c r="CG652" s="44"/>
      <c r="CL652" s="352"/>
      <c r="CN652" s="44"/>
      <c r="CO652" s="44"/>
      <c r="CP652" s="44"/>
      <c r="CU652" s="352"/>
      <c r="CW652" s="44"/>
      <c r="CX652" s="44"/>
      <c r="CY652" s="44"/>
      <c r="DD652" s="352"/>
      <c r="DF652" s="44"/>
      <c r="DG652" s="44"/>
      <c r="DH652" s="44"/>
      <c r="DM652" s="352"/>
      <c r="DO652" s="44"/>
      <c r="DP652" s="44"/>
      <c r="DQ652" s="44"/>
      <c r="DV652" s="352"/>
      <c r="DX652" s="44"/>
      <c r="DY652" s="44"/>
      <c r="DZ652" s="44"/>
      <c r="EE652" s="352"/>
      <c r="EG652" s="44"/>
      <c r="EH652" s="44"/>
      <c r="EI652" s="44"/>
      <c r="EN652" s="352"/>
      <c r="EP652" s="44"/>
      <c r="EQ652" s="44"/>
      <c r="ER652" s="44"/>
      <c r="EW652" s="352"/>
      <c r="EY652" s="44"/>
      <c r="EZ652" s="44"/>
      <c r="FA652" s="44"/>
      <c r="FF652" s="352"/>
      <c r="FH652" s="44"/>
      <c r="FI652" s="44"/>
      <c r="FJ652" s="44"/>
      <c r="FO652" s="352"/>
      <c r="FQ652" s="44"/>
      <c r="FR652" s="44"/>
      <c r="FS652" s="44"/>
      <c r="FX652" s="352"/>
      <c r="FZ652" s="44"/>
      <c r="GA652" s="44"/>
      <c r="GB652" s="44"/>
      <c r="GG652" s="352"/>
      <c r="GI652" s="44"/>
      <c r="GJ652" s="44"/>
      <c r="GK652" s="44"/>
      <c r="GP652" s="352"/>
      <c r="GR652" s="44"/>
      <c r="GS652" s="44"/>
      <c r="GT652" s="44"/>
      <c r="GY652" s="352"/>
      <c r="HA652" s="44"/>
      <c r="HB652" s="44"/>
      <c r="HC652" s="44"/>
      <c r="HH652" s="352"/>
      <c r="HJ652" s="44"/>
      <c r="HK652" s="44"/>
      <c r="HL652" s="44"/>
      <c r="HQ652" s="44"/>
      <c r="HR652" s="44"/>
      <c r="HS652" s="44"/>
      <c r="HT652" s="44"/>
      <c r="HU652" s="44"/>
      <c r="HV652" s="44"/>
      <c r="HW652" s="44"/>
      <c r="HX652" s="44"/>
      <c r="HY652" s="44"/>
      <c r="HZ652" s="44"/>
      <c r="IA652" s="44"/>
      <c r="IB652" s="44"/>
      <c r="IC652" s="44"/>
      <c r="ID652" s="44"/>
      <c r="IE652" s="44"/>
      <c r="IF652" s="44"/>
      <c r="IG652" s="44"/>
      <c r="IH652" s="44"/>
      <c r="II652" s="44"/>
      <c r="IJ652" s="44"/>
      <c r="IK652" s="44"/>
      <c r="IL652" s="44"/>
      <c r="IM652" s="44"/>
      <c r="IN652" s="44"/>
      <c r="IO652" s="44"/>
      <c r="IP652" s="44"/>
      <c r="IQ652" s="44"/>
      <c r="IR652" s="44"/>
      <c r="IS652" s="44"/>
      <c r="IT652" s="44"/>
      <c r="IU652" s="44"/>
      <c r="IV652" s="44"/>
      <c r="RS652" s="353"/>
    </row>
    <row r="653" spans="1:487" s="74" customFormat="1" ht="15">
      <c r="A653" s="325" t="s">
        <v>879</v>
      </c>
      <c r="B653" s="351"/>
      <c r="C653" s="351"/>
      <c r="D653" s="458" t="s">
        <v>131</v>
      </c>
      <c r="E653" s="450"/>
      <c r="F653" s="437">
        <f t="shared" si="8"/>
        <v>13</v>
      </c>
      <c r="G653" s="478"/>
      <c r="H653" s="478">
        <v>2</v>
      </c>
      <c r="I653" s="478"/>
      <c r="J653" s="548">
        <v>11</v>
      </c>
      <c r="K653" s="478"/>
      <c r="L653" s="44"/>
      <c r="M653" s="44"/>
      <c r="N653" s="44"/>
      <c r="R653" s="352"/>
      <c r="T653" s="44"/>
      <c r="U653" s="44"/>
      <c r="V653" s="44"/>
      <c r="AA653" s="352"/>
      <c r="AC653" s="44"/>
      <c r="AD653" s="44"/>
      <c r="AE653" s="44"/>
      <c r="AJ653" s="352"/>
      <c r="AL653" s="44"/>
      <c r="AM653" s="44"/>
      <c r="AN653" s="44"/>
      <c r="AS653" s="352"/>
      <c r="AU653" s="44"/>
      <c r="AV653" s="44"/>
      <c r="AW653" s="44"/>
      <c r="BB653" s="352"/>
      <c r="BD653" s="44"/>
      <c r="BE653" s="44"/>
      <c r="BF653" s="44"/>
      <c r="BK653" s="352"/>
      <c r="BM653" s="44"/>
      <c r="BN653" s="44"/>
      <c r="BO653" s="44"/>
      <c r="BT653" s="352"/>
      <c r="BV653" s="44"/>
      <c r="BW653" s="44"/>
      <c r="BX653" s="44"/>
      <c r="CC653" s="352"/>
      <c r="CE653" s="44"/>
      <c r="CF653" s="44"/>
      <c r="CG653" s="44"/>
      <c r="CL653" s="352"/>
      <c r="CN653" s="44"/>
      <c r="CO653" s="44"/>
      <c r="CP653" s="44"/>
      <c r="CU653" s="352"/>
      <c r="CW653" s="44"/>
      <c r="CX653" s="44"/>
      <c r="CY653" s="44"/>
      <c r="DD653" s="352"/>
      <c r="DF653" s="44"/>
      <c r="DG653" s="44"/>
      <c r="DH653" s="44"/>
      <c r="DM653" s="352"/>
      <c r="DO653" s="44"/>
      <c r="DP653" s="44"/>
      <c r="DQ653" s="44"/>
      <c r="DV653" s="352"/>
      <c r="DX653" s="44"/>
      <c r="DY653" s="44"/>
      <c r="DZ653" s="44"/>
      <c r="EE653" s="352"/>
      <c r="EG653" s="44"/>
      <c r="EH653" s="44"/>
      <c r="EI653" s="44"/>
      <c r="EN653" s="352"/>
      <c r="EP653" s="44"/>
      <c r="EQ653" s="44"/>
      <c r="ER653" s="44"/>
      <c r="EW653" s="352"/>
      <c r="EY653" s="44"/>
      <c r="EZ653" s="44"/>
      <c r="FA653" s="44"/>
      <c r="FF653" s="352"/>
      <c r="FH653" s="44"/>
      <c r="FI653" s="44"/>
      <c r="FJ653" s="44"/>
      <c r="FO653" s="352"/>
      <c r="FQ653" s="44"/>
      <c r="FR653" s="44"/>
      <c r="FS653" s="44"/>
      <c r="FX653" s="352"/>
      <c r="FZ653" s="44"/>
      <c r="GA653" s="44"/>
      <c r="GB653" s="44"/>
      <c r="GG653" s="352"/>
      <c r="GI653" s="44"/>
      <c r="GJ653" s="44"/>
      <c r="GK653" s="44"/>
      <c r="GP653" s="352"/>
      <c r="GR653" s="44"/>
      <c r="GS653" s="44"/>
      <c r="GT653" s="44"/>
      <c r="GY653" s="352"/>
      <c r="HA653" s="44"/>
      <c r="HB653" s="44"/>
      <c r="HC653" s="44"/>
      <c r="HH653" s="352"/>
      <c r="HJ653" s="44"/>
      <c r="HK653" s="44"/>
      <c r="HL653" s="44"/>
      <c r="HQ653" s="44"/>
      <c r="HR653" s="44"/>
      <c r="HS653" s="44"/>
      <c r="HT653" s="44"/>
      <c r="HU653" s="44"/>
      <c r="HV653" s="44"/>
      <c r="HW653" s="44"/>
      <c r="HX653" s="44"/>
      <c r="HY653" s="44"/>
      <c r="HZ653" s="44"/>
      <c r="IA653" s="44"/>
      <c r="IB653" s="44"/>
      <c r="IC653" s="44"/>
      <c r="ID653" s="44"/>
      <c r="IE653" s="44"/>
      <c r="IF653" s="44"/>
      <c r="IG653" s="44"/>
      <c r="IH653" s="44"/>
      <c r="II653" s="44"/>
      <c r="IJ653" s="44"/>
      <c r="IK653" s="44"/>
      <c r="IL653" s="44"/>
      <c r="IM653" s="44"/>
      <c r="IN653" s="44"/>
      <c r="IO653" s="44"/>
      <c r="IP653" s="44"/>
      <c r="IQ653" s="44"/>
      <c r="IR653" s="44"/>
      <c r="IS653" s="44"/>
      <c r="IT653" s="44"/>
      <c r="IU653" s="44"/>
      <c r="IV653" s="44"/>
      <c r="RS653" s="353"/>
    </row>
    <row r="654" spans="1:487" s="74" customFormat="1" ht="15">
      <c r="A654" s="325" t="s">
        <v>911</v>
      </c>
      <c r="B654" s="450"/>
      <c r="C654" s="351"/>
      <c r="D654" s="74" t="s">
        <v>130</v>
      </c>
      <c r="E654" s="44"/>
      <c r="F654" s="437">
        <f t="shared" si="8"/>
        <v>0</v>
      </c>
      <c r="G654" s="541"/>
      <c r="H654" s="541"/>
      <c r="I654" s="138"/>
      <c r="J654" s="420"/>
      <c r="K654" s="138"/>
      <c r="L654" s="450"/>
      <c r="N654" s="44"/>
      <c r="R654" s="352"/>
      <c r="T654" s="44"/>
      <c r="U654" s="44"/>
      <c r="V654" s="44"/>
      <c r="AA654" s="352"/>
      <c r="AC654" s="44"/>
      <c r="AD654" s="44"/>
      <c r="AE654" s="44"/>
      <c r="AJ654" s="352"/>
      <c r="AL654" s="44"/>
      <c r="AM654" s="44"/>
      <c r="AN654" s="44"/>
      <c r="AS654" s="352"/>
      <c r="AU654" s="44"/>
      <c r="AV654" s="44"/>
      <c r="AW654" s="44"/>
      <c r="BB654" s="352"/>
      <c r="BD654" s="44"/>
      <c r="BE654" s="44"/>
      <c r="BF654" s="44"/>
      <c r="BK654" s="352"/>
      <c r="BM654" s="44"/>
      <c r="BN654" s="44"/>
      <c r="BO654" s="44"/>
      <c r="BT654" s="352"/>
      <c r="BV654" s="44"/>
      <c r="BW654" s="44"/>
      <c r="BX654" s="44"/>
      <c r="CC654" s="352"/>
      <c r="CE654" s="44"/>
      <c r="CF654" s="44"/>
      <c r="CG654" s="44"/>
      <c r="CL654" s="352"/>
      <c r="CN654" s="44"/>
      <c r="CO654" s="44"/>
      <c r="CP654" s="44"/>
      <c r="CU654" s="352"/>
      <c r="CW654" s="44"/>
      <c r="CX654" s="44"/>
      <c r="CY654" s="44"/>
      <c r="DD654" s="352"/>
      <c r="DF654" s="44"/>
      <c r="DG654" s="44"/>
      <c r="DH654" s="44"/>
      <c r="DM654" s="352"/>
      <c r="DO654" s="44"/>
      <c r="DP654" s="44"/>
      <c r="DQ654" s="44"/>
      <c r="DV654" s="352"/>
      <c r="DX654" s="44"/>
      <c r="DY654" s="44"/>
      <c r="DZ654" s="44"/>
      <c r="EE654" s="352"/>
      <c r="EG654" s="44"/>
      <c r="EH654" s="44"/>
      <c r="EI654" s="44"/>
      <c r="EN654" s="352"/>
      <c r="EP654" s="44"/>
      <c r="EQ654" s="44"/>
      <c r="ER654" s="44"/>
      <c r="EW654" s="352"/>
      <c r="EY654" s="44"/>
      <c r="EZ654" s="44"/>
      <c r="FA654" s="44"/>
      <c r="FF654" s="352"/>
      <c r="FH654" s="44"/>
      <c r="FI654" s="44"/>
      <c r="FJ654" s="44"/>
      <c r="FO654" s="352"/>
      <c r="FQ654" s="44"/>
      <c r="FR654" s="44"/>
      <c r="FS654" s="44"/>
      <c r="FX654" s="352"/>
      <c r="FZ654" s="44"/>
      <c r="GA654" s="44"/>
      <c r="GB654" s="44"/>
      <c r="GG654" s="352"/>
      <c r="GI654" s="44"/>
      <c r="GJ654" s="44"/>
      <c r="GK654" s="44"/>
      <c r="GP654" s="352"/>
      <c r="GR654" s="44"/>
      <c r="GS654" s="44"/>
      <c r="GT654" s="44"/>
      <c r="GY654" s="352"/>
      <c r="HA654" s="44"/>
      <c r="HB654" s="44"/>
      <c r="HC654" s="44"/>
      <c r="HH654" s="352"/>
      <c r="HJ654" s="44"/>
      <c r="HK654" s="44"/>
      <c r="HL654" s="44"/>
      <c r="HQ654" s="44"/>
      <c r="HR654" s="44"/>
      <c r="HS654" s="44"/>
      <c r="HT654" s="44"/>
      <c r="HU654" s="44"/>
      <c r="HV654" s="44"/>
      <c r="HW654" s="44"/>
      <c r="HX654" s="44"/>
      <c r="HY654" s="44"/>
      <c r="HZ654" s="44"/>
      <c r="IA654" s="44"/>
      <c r="IB654" s="44"/>
      <c r="IC654" s="44"/>
      <c r="ID654" s="44"/>
      <c r="IE654" s="44"/>
      <c r="IF654" s="44"/>
      <c r="IG654" s="44"/>
      <c r="IH654" s="44"/>
      <c r="II654" s="44"/>
      <c r="IJ654" s="44"/>
      <c r="IK654" s="44"/>
      <c r="IL654" s="44"/>
      <c r="IM654" s="44"/>
      <c r="IN654" s="44"/>
      <c r="IO654" s="44"/>
      <c r="IP654" s="44"/>
      <c r="IQ654" s="44"/>
      <c r="IR654" s="44"/>
      <c r="IS654" s="44"/>
      <c r="IT654" s="44"/>
      <c r="IU654" s="44"/>
      <c r="IV654" s="44"/>
      <c r="RS654" s="353"/>
    </row>
    <row r="655" spans="1:487" s="74" customFormat="1" ht="15">
      <c r="A655" s="325" t="s">
        <v>1221</v>
      </c>
      <c r="B655" s="450"/>
      <c r="C655" s="351"/>
      <c r="D655" s="458" t="s">
        <v>130</v>
      </c>
      <c r="E655" s="44"/>
      <c r="F655" s="437">
        <f t="shared" si="8"/>
        <v>0</v>
      </c>
      <c r="G655" s="541"/>
      <c r="H655" s="541"/>
      <c r="I655" s="138"/>
      <c r="J655" s="420"/>
      <c r="K655" s="138"/>
      <c r="L655" s="450"/>
      <c r="M655" s="458"/>
      <c r="N655" s="44"/>
      <c r="R655" s="352"/>
      <c r="T655" s="44"/>
      <c r="U655" s="44"/>
      <c r="V655" s="44"/>
      <c r="AA655" s="352"/>
      <c r="AC655" s="44"/>
      <c r="AD655" s="44"/>
      <c r="AE655" s="44"/>
      <c r="AJ655" s="352"/>
      <c r="AL655" s="44"/>
      <c r="AM655" s="44"/>
      <c r="AN655" s="44"/>
      <c r="AS655" s="352"/>
      <c r="AU655" s="44"/>
      <c r="AV655" s="44"/>
      <c r="AW655" s="44"/>
      <c r="BB655" s="352"/>
      <c r="BD655" s="44"/>
      <c r="BE655" s="44"/>
      <c r="BF655" s="44"/>
      <c r="BK655" s="352"/>
      <c r="BM655" s="44"/>
      <c r="BN655" s="44"/>
      <c r="BO655" s="44"/>
      <c r="BT655" s="352"/>
      <c r="BV655" s="44"/>
      <c r="BW655" s="44"/>
      <c r="BX655" s="44"/>
      <c r="CC655" s="352"/>
      <c r="CE655" s="44"/>
      <c r="CF655" s="44"/>
      <c r="CG655" s="44"/>
      <c r="CL655" s="352"/>
      <c r="CN655" s="44"/>
      <c r="CO655" s="44"/>
      <c r="CP655" s="44"/>
      <c r="CU655" s="352"/>
      <c r="CW655" s="44"/>
      <c r="CX655" s="44"/>
      <c r="CY655" s="44"/>
      <c r="DD655" s="352"/>
      <c r="DF655" s="44"/>
      <c r="DG655" s="44"/>
      <c r="DH655" s="44"/>
      <c r="DM655" s="352"/>
      <c r="DO655" s="44"/>
      <c r="DP655" s="44"/>
      <c r="DQ655" s="44"/>
      <c r="DV655" s="352"/>
      <c r="DX655" s="44"/>
      <c r="DY655" s="44"/>
      <c r="DZ655" s="44"/>
      <c r="EE655" s="352"/>
      <c r="EG655" s="44"/>
      <c r="EH655" s="44"/>
      <c r="EI655" s="44"/>
      <c r="EN655" s="352"/>
      <c r="EP655" s="44"/>
      <c r="EQ655" s="44"/>
      <c r="ER655" s="44"/>
      <c r="EW655" s="352"/>
      <c r="EY655" s="44"/>
      <c r="EZ655" s="44"/>
      <c r="FA655" s="44"/>
      <c r="FF655" s="352"/>
      <c r="FH655" s="44"/>
      <c r="FI655" s="44"/>
      <c r="FJ655" s="44"/>
      <c r="FO655" s="352"/>
      <c r="FQ655" s="44"/>
      <c r="FR655" s="44"/>
      <c r="FS655" s="44"/>
      <c r="FX655" s="352"/>
      <c r="FZ655" s="44"/>
      <c r="GA655" s="44"/>
      <c r="GB655" s="44"/>
      <c r="GG655" s="352"/>
      <c r="GI655" s="44"/>
      <c r="GJ655" s="44"/>
      <c r="GK655" s="44"/>
      <c r="GP655" s="352"/>
      <c r="GR655" s="44"/>
      <c r="GS655" s="44"/>
      <c r="GT655" s="44"/>
      <c r="GY655" s="352"/>
      <c r="HA655" s="44"/>
      <c r="HB655" s="44"/>
      <c r="HC655" s="44"/>
      <c r="HH655" s="352"/>
      <c r="HJ655" s="44"/>
      <c r="HK655" s="44"/>
      <c r="HL655" s="44"/>
      <c r="HQ655" s="44"/>
      <c r="HR655" s="44"/>
      <c r="HS655" s="44"/>
      <c r="HT655" s="44"/>
      <c r="HU655" s="44"/>
      <c r="HV655" s="44"/>
      <c r="HW655" s="44"/>
      <c r="HX655" s="44"/>
      <c r="HY655" s="44"/>
      <c r="HZ655" s="44"/>
      <c r="IA655" s="44"/>
      <c r="IB655" s="44"/>
      <c r="IC655" s="44"/>
      <c r="ID655" s="44"/>
      <c r="IE655" s="44"/>
      <c r="IF655" s="44"/>
      <c r="IG655" s="44"/>
      <c r="IH655" s="44"/>
      <c r="II655" s="44"/>
      <c r="IJ655" s="44"/>
      <c r="IK655" s="44"/>
      <c r="IL655" s="44"/>
      <c r="IM655" s="44"/>
      <c r="IN655" s="44"/>
      <c r="IO655" s="44"/>
      <c r="IP655" s="44"/>
      <c r="IQ655" s="44"/>
      <c r="IR655" s="44"/>
      <c r="IS655" s="44"/>
      <c r="IT655" s="44"/>
      <c r="IU655" s="44"/>
      <c r="IV655" s="44"/>
      <c r="RS655" s="353"/>
    </row>
    <row r="656" spans="1:487" s="74" customFormat="1" ht="15">
      <c r="A656" s="325" t="s">
        <v>1738</v>
      </c>
      <c r="B656" s="450"/>
      <c r="C656" s="351"/>
      <c r="D656" s="458" t="s">
        <v>130</v>
      </c>
      <c r="E656" s="44"/>
      <c r="F656" s="437">
        <f t="shared" si="8"/>
        <v>0</v>
      </c>
      <c r="G656" s="541"/>
      <c r="H656" s="541"/>
      <c r="I656" s="138"/>
      <c r="J656" s="420"/>
      <c r="K656" s="138"/>
      <c r="L656" s="450"/>
      <c r="M656" s="458"/>
      <c r="N656" s="44"/>
      <c r="R656" s="352"/>
      <c r="T656" s="44"/>
      <c r="U656" s="44"/>
      <c r="V656" s="44"/>
      <c r="AA656" s="352"/>
      <c r="AC656" s="44"/>
      <c r="AD656" s="44"/>
      <c r="AE656" s="44"/>
      <c r="AJ656" s="352"/>
      <c r="AL656" s="44"/>
      <c r="AM656" s="44"/>
      <c r="AN656" s="44"/>
      <c r="AS656" s="352"/>
      <c r="AU656" s="44"/>
      <c r="AV656" s="44"/>
      <c r="AW656" s="44"/>
      <c r="BB656" s="352"/>
      <c r="BD656" s="44"/>
      <c r="BE656" s="44"/>
      <c r="BF656" s="44"/>
      <c r="BK656" s="352"/>
      <c r="BM656" s="44"/>
      <c r="BN656" s="44"/>
      <c r="BO656" s="44"/>
      <c r="BT656" s="352"/>
      <c r="BV656" s="44"/>
      <c r="BW656" s="44"/>
      <c r="BX656" s="44"/>
      <c r="CC656" s="352"/>
      <c r="CE656" s="44"/>
      <c r="CF656" s="44"/>
      <c r="CG656" s="44"/>
      <c r="CL656" s="352"/>
      <c r="CN656" s="44"/>
      <c r="CO656" s="44"/>
      <c r="CP656" s="44"/>
      <c r="CU656" s="352"/>
      <c r="CW656" s="44"/>
      <c r="CX656" s="44"/>
      <c r="CY656" s="44"/>
      <c r="DD656" s="352"/>
      <c r="DF656" s="44"/>
      <c r="DG656" s="44"/>
      <c r="DH656" s="44"/>
      <c r="DM656" s="352"/>
      <c r="DO656" s="44"/>
      <c r="DP656" s="44"/>
      <c r="DQ656" s="44"/>
      <c r="DV656" s="352"/>
      <c r="DX656" s="44"/>
      <c r="DY656" s="44"/>
      <c r="DZ656" s="44"/>
      <c r="EE656" s="352"/>
      <c r="EG656" s="44"/>
      <c r="EH656" s="44"/>
      <c r="EI656" s="44"/>
      <c r="EN656" s="352"/>
      <c r="EP656" s="44"/>
      <c r="EQ656" s="44"/>
      <c r="ER656" s="44"/>
      <c r="EW656" s="352"/>
      <c r="EY656" s="44"/>
      <c r="EZ656" s="44"/>
      <c r="FA656" s="44"/>
      <c r="FF656" s="352"/>
      <c r="FH656" s="44"/>
      <c r="FI656" s="44"/>
      <c r="FJ656" s="44"/>
      <c r="FO656" s="352"/>
      <c r="FQ656" s="44"/>
      <c r="FR656" s="44"/>
      <c r="FS656" s="44"/>
      <c r="FX656" s="352"/>
      <c r="FZ656" s="44"/>
      <c r="GA656" s="44"/>
      <c r="GB656" s="44"/>
      <c r="GG656" s="352"/>
      <c r="GI656" s="44"/>
      <c r="GJ656" s="44"/>
      <c r="GK656" s="44"/>
      <c r="GP656" s="352"/>
      <c r="GR656" s="44"/>
      <c r="GS656" s="44"/>
      <c r="GT656" s="44"/>
      <c r="GY656" s="352"/>
      <c r="HA656" s="44"/>
      <c r="HB656" s="44"/>
      <c r="HC656" s="44"/>
      <c r="HH656" s="352"/>
      <c r="HJ656" s="44"/>
      <c r="HK656" s="44"/>
      <c r="HL656" s="44"/>
      <c r="HQ656" s="44"/>
      <c r="HR656" s="44"/>
      <c r="HS656" s="44"/>
      <c r="HT656" s="44"/>
      <c r="HU656" s="44"/>
      <c r="HV656" s="44"/>
      <c r="HW656" s="44"/>
      <c r="HX656" s="44"/>
      <c r="HY656" s="44"/>
      <c r="HZ656" s="44"/>
      <c r="IA656" s="44"/>
      <c r="IB656" s="44"/>
      <c r="IC656" s="44"/>
      <c r="ID656" s="44"/>
      <c r="IE656" s="44"/>
      <c r="IF656" s="44"/>
      <c r="IG656" s="44"/>
      <c r="IH656" s="44"/>
      <c r="II656" s="44"/>
      <c r="IJ656" s="44"/>
      <c r="IK656" s="44"/>
      <c r="IL656" s="44"/>
      <c r="IM656" s="44"/>
      <c r="IN656" s="44"/>
      <c r="IO656" s="44"/>
      <c r="IP656" s="44"/>
      <c r="IQ656" s="44"/>
      <c r="IR656" s="44"/>
      <c r="IS656" s="44"/>
      <c r="IT656" s="44"/>
      <c r="IU656" s="44"/>
      <c r="IV656" s="44"/>
      <c r="RS656" s="353"/>
    </row>
    <row r="657" spans="1:487" s="74" customFormat="1" ht="15">
      <c r="A657" s="325" t="s">
        <v>544</v>
      </c>
      <c r="B657" s="351"/>
      <c r="C657" s="351"/>
      <c r="D657" s="74" t="s">
        <v>136</v>
      </c>
      <c r="E657" s="44"/>
      <c r="F657" s="437">
        <f t="shared" si="8"/>
        <v>56</v>
      </c>
      <c r="G657" s="478">
        <v>7</v>
      </c>
      <c r="H657" s="478">
        <v>42</v>
      </c>
      <c r="I657" s="138">
        <v>7</v>
      </c>
      <c r="J657" s="420"/>
      <c r="K657" s="138"/>
      <c r="L657" s="450"/>
      <c r="M657" s="44"/>
      <c r="N657" s="44"/>
      <c r="R657" s="352"/>
      <c r="T657" s="44"/>
      <c r="U657" s="44"/>
      <c r="V657" s="44"/>
      <c r="AA657" s="352"/>
      <c r="AC657" s="44"/>
      <c r="AD657" s="44"/>
      <c r="AE657" s="44"/>
      <c r="AJ657" s="352"/>
      <c r="AL657" s="44"/>
      <c r="AM657" s="44"/>
      <c r="AN657" s="44"/>
      <c r="AS657" s="352"/>
      <c r="AU657" s="44"/>
      <c r="AV657" s="44"/>
      <c r="AW657" s="44"/>
      <c r="BB657" s="352"/>
      <c r="BD657" s="44"/>
      <c r="BE657" s="44"/>
      <c r="BF657" s="44"/>
      <c r="BK657" s="352"/>
      <c r="BM657" s="44"/>
      <c r="BN657" s="44"/>
      <c r="BO657" s="44"/>
      <c r="BT657" s="352"/>
      <c r="BV657" s="44"/>
      <c r="BW657" s="44"/>
      <c r="BX657" s="44"/>
      <c r="CC657" s="352"/>
      <c r="CE657" s="44"/>
      <c r="CF657" s="44"/>
      <c r="CG657" s="44"/>
      <c r="CL657" s="352"/>
      <c r="CN657" s="44"/>
      <c r="CO657" s="44"/>
      <c r="CP657" s="44"/>
      <c r="CU657" s="352"/>
      <c r="CW657" s="44"/>
      <c r="CX657" s="44"/>
      <c r="CY657" s="44"/>
      <c r="DD657" s="352"/>
      <c r="DF657" s="44"/>
      <c r="DG657" s="44"/>
      <c r="DH657" s="44"/>
      <c r="DM657" s="352"/>
      <c r="DO657" s="44"/>
      <c r="DP657" s="44"/>
      <c r="DQ657" s="44"/>
      <c r="DV657" s="352"/>
      <c r="DX657" s="44"/>
      <c r="DY657" s="44"/>
      <c r="DZ657" s="44"/>
      <c r="EE657" s="352"/>
      <c r="EG657" s="44"/>
      <c r="EH657" s="44"/>
      <c r="EI657" s="44"/>
      <c r="EN657" s="352"/>
      <c r="EP657" s="44"/>
      <c r="EQ657" s="44"/>
      <c r="ER657" s="44"/>
      <c r="EW657" s="352"/>
      <c r="EY657" s="44"/>
      <c r="EZ657" s="44"/>
      <c r="FA657" s="44"/>
      <c r="FF657" s="352"/>
      <c r="FH657" s="44"/>
      <c r="FI657" s="44"/>
      <c r="FJ657" s="44"/>
      <c r="FO657" s="352"/>
      <c r="FQ657" s="44"/>
      <c r="FR657" s="44"/>
      <c r="FS657" s="44"/>
      <c r="FX657" s="352"/>
      <c r="FZ657" s="44"/>
      <c r="GA657" s="44"/>
      <c r="GB657" s="44"/>
      <c r="GG657" s="352"/>
      <c r="GI657" s="44"/>
      <c r="GJ657" s="44"/>
      <c r="GK657" s="44"/>
      <c r="GP657" s="352"/>
      <c r="GR657" s="44"/>
      <c r="GS657" s="44"/>
      <c r="GT657" s="44"/>
      <c r="GY657" s="352"/>
      <c r="HA657" s="44"/>
      <c r="HB657" s="44"/>
      <c r="HC657" s="44"/>
      <c r="HH657" s="352"/>
      <c r="HJ657" s="44"/>
      <c r="HK657" s="44"/>
      <c r="HL657" s="44"/>
      <c r="HQ657" s="44"/>
      <c r="HR657" s="44"/>
      <c r="HS657" s="44"/>
      <c r="HT657" s="44"/>
      <c r="HU657" s="44"/>
      <c r="HV657" s="44"/>
      <c r="HW657" s="44"/>
      <c r="HX657" s="44"/>
      <c r="HY657" s="44"/>
      <c r="HZ657" s="44"/>
      <c r="IA657" s="44"/>
      <c r="IB657" s="44"/>
      <c r="IC657" s="44"/>
      <c r="ID657" s="44"/>
      <c r="IE657" s="44"/>
      <c r="IF657" s="44"/>
      <c r="IG657" s="44"/>
      <c r="IH657" s="44"/>
      <c r="II657" s="44"/>
      <c r="IJ657" s="44"/>
      <c r="IK657" s="44"/>
      <c r="IL657" s="44"/>
      <c r="IM657" s="44"/>
      <c r="IN657" s="44"/>
      <c r="IO657" s="44"/>
      <c r="IP657" s="44"/>
      <c r="IQ657" s="44"/>
      <c r="IR657" s="44"/>
      <c r="IS657" s="44"/>
      <c r="IT657" s="44"/>
      <c r="IU657" s="44"/>
      <c r="IV657" s="44"/>
      <c r="RS657" s="353"/>
    </row>
    <row r="658" spans="1:487" s="74" customFormat="1" ht="15">
      <c r="A658" s="325" t="s">
        <v>1715</v>
      </c>
      <c r="B658" s="450"/>
      <c r="C658" s="351"/>
      <c r="D658" s="458" t="s">
        <v>130</v>
      </c>
      <c r="E658" s="44"/>
      <c r="F658" s="437">
        <f t="shared" si="8"/>
        <v>0</v>
      </c>
      <c r="G658" s="541"/>
      <c r="H658" s="541"/>
      <c r="I658" s="138"/>
      <c r="J658" s="420"/>
      <c r="K658" s="138"/>
      <c r="L658" s="450"/>
      <c r="M658" s="458"/>
      <c r="N658" s="44"/>
      <c r="R658" s="352"/>
      <c r="T658" s="44"/>
      <c r="U658" s="44"/>
      <c r="V658" s="44"/>
      <c r="AA658" s="352"/>
      <c r="AC658" s="44"/>
      <c r="AD658" s="44"/>
      <c r="AE658" s="44"/>
      <c r="AJ658" s="352"/>
      <c r="AL658" s="44"/>
      <c r="AM658" s="44"/>
      <c r="AN658" s="44"/>
      <c r="AS658" s="352"/>
      <c r="AU658" s="44"/>
      <c r="AV658" s="44"/>
      <c r="AW658" s="44"/>
      <c r="BB658" s="352"/>
      <c r="BD658" s="44"/>
      <c r="BE658" s="44"/>
      <c r="BF658" s="44"/>
      <c r="BK658" s="352"/>
      <c r="BM658" s="44"/>
      <c r="BN658" s="44"/>
      <c r="BO658" s="44"/>
      <c r="BT658" s="352"/>
      <c r="BV658" s="44"/>
      <c r="BW658" s="44"/>
      <c r="BX658" s="44"/>
      <c r="CC658" s="352"/>
      <c r="CE658" s="44"/>
      <c r="CF658" s="44"/>
      <c r="CG658" s="44"/>
      <c r="CL658" s="352"/>
      <c r="CN658" s="44"/>
      <c r="CO658" s="44"/>
      <c r="CP658" s="44"/>
      <c r="CU658" s="352"/>
      <c r="CW658" s="44"/>
      <c r="CX658" s="44"/>
      <c r="CY658" s="44"/>
      <c r="DD658" s="352"/>
      <c r="DF658" s="44"/>
      <c r="DG658" s="44"/>
      <c r="DH658" s="44"/>
      <c r="DM658" s="352"/>
      <c r="DO658" s="44"/>
      <c r="DP658" s="44"/>
      <c r="DQ658" s="44"/>
      <c r="DV658" s="352"/>
      <c r="DX658" s="44"/>
      <c r="DY658" s="44"/>
      <c r="DZ658" s="44"/>
      <c r="EE658" s="352"/>
      <c r="EG658" s="44"/>
      <c r="EH658" s="44"/>
      <c r="EI658" s="44"/>
      <c r="EN658" s="352"/>
      <c r="EP658" s="44"/>
      <c r="EQ658" s="44"/>
      <c r="ER658" s="44"/>
      <c r="EW658" s="352"/>
      <c r="EY658" s="44"/>
      <c r="EZ658" s="44"/>
      <c r="FA658" s="44"/>
      <c r="FF658" s="352"/>
      <c r="FH658" s="44"/>
      <c r="FI658" s="44"/>
      <c r="FJ658" s="44"/>
      <c r="FO658" s="352"/>
      <c r="FQ658" s="44"/>
      <c r="FR658" s="44"/>
      <c r="FS658" s="44"/>
      <c r="FX658" s="352"/>
      <c r="FZ658" s="44"/>
      <c r="GA658" s="44"/>
      <c r="GB658" s="44"/>
      <c r="GG658" s="352"/>
      <c r="GI658" s="44"/>
      <c r="GJ658" s="44"/>
      <c r="GK658" s="44"/>
      <c r="GP658" s="352"/>
      <c r="GR658" s="44"/>
      <c r="GS658" s="44"/>
      <c r="GT658" s="44"/>
      <c r="GY658" s="352"/>
      <c r="HA658" s="44"/>
      <c r="HB658" s="44"/>
      <c r="HC658" s="44"/>
      <c r="HH658" s="352"/>
      <c r="HJ658" s="44"/>
      <c r="HK658" s="44"/>
      <c r="HL658" s="44"/>
      <c r="HQ658" s="44"/>
      <c r="HR658" s="44"/>
      <c r="HS658" s="44"/>
      <c r="HT658" s="44"/>
      <c r="HU658" s="44"/>
      <c r="HV658" s="44"/>
      <c r="HW658" s="44"/>
      <c r="HX658" s="44"/>
      <c r="HY658" s="44"/>
      <c r="HZ658" s="44"/>
      <c r="IA658" s="44"/>
      <c r="IB658" s="44"/>
      <c r="IC658" s="44"/>
      <c r="ID658" s="44"/>
      <c r="IE658" s="44"/>
      <c r="IF658" s="44"/>
      <c r="IG658" s="44"/>
      <c r="IH658" s="44"/>
      <c r="II658" s="44"/>
      <c r="IJ658" s="44"/>
      <c r="IK658" s="44"/>
      <c r="IL658" s="44"/>
      <c r="IM658" s="44"/>
      <c r="IN658" s="44"/>
      <c r="IO658" s="44"/>
      <c r="IP658" s="44"/>
      <c r="IQ658" s="44"/>
      <c r="IR658" s="44"/>
      <c r="IS658" s="44"/>
      <c r="IT658" s="44"/>
      <c r="IU658" s="44"/>
      <c r="IV658" s="44"/>
      <c r="RS658" s="353"/>
    </row>
    <row r="659" spans="1:487" s="74" customFormat="1" ht="15">
      <c r="A659" s="325" t="s">
        <v>785</v>
      </c>
      <c r="B659" s="351"/>
      <c r="C659" s="351"/>
      <c r="D659" s="458" t="s">
        <v>131</v>
      </c>
      <c r="E659" s="44"/>
      <c r="F659" s="437">
        <f t="shared" si="8"/>
        <v>12</v>
      </c>
      <c r="G659" s="478"/>
      <c r="H659" s="478"/>
      <c r="I659" s="138"/>
      <c r="J659" s="420">
        <v>12</v>
      </c>
      <c r="K659" s="138"/>
      <c r="L659" s="458"/>
      <c r="M659" s="44"/>
      <c r="N659" s="44"/>
      <c r="R659" s="352"/>
      <c r="T659" s="44"/>
      <c r="U659" s="44"/>
      <c r="V659" s="44"/>
      <c r="AA659" s="352"/>
      <c r="AC659" s="44"/>
      <c r="AD659" s="44"/>
      <c r="AE659" s="44"/>
      <c r="AJ659" s="352"/>
      <c r="AL659" s="44"/>
      <c r="AM659" s="44"/>
      <c r="AN659" s="44"/>
      <c r="AS659" s="352"/>
      <c r="AU659" s="44"/>
      <c r="AV659" s="44"/>
      <c r="AW659" s="44"/>
      <c r="BB659" s="352"/>
      <c r="BD659" s="44"/>
      <c r="BE659" s="44"/>
      <c r="BF659" s="44"/>
      <c r="BK659" s="352"/>
      <c r="BM659" s="44"/>
      <c r="BN659" s="44"/>
      <c r="BO659" s="44"/>
      <c r="BT659" s="352"/>
      <c r="BV659" s="44"/>
      <c r="BW659" s="44"/>
      <c r="BX659" s="44"/>
      <c r="CC659" s="352"/>
      <c r="CE659" s="44"/>
      <c r="CF659" s="44"/>
      <c r="CG659" s="44"/>
      <c r="CL659" s="352"/>
      <c r="CN659" s="44"/>
      <c r="CO659" s="44"/>
      <c r="CP659" s="44"/>
      <c r="CU659" s="352"/>
      <c r="CW659" s="44"/>
      <c r="CX659" s="44"/>
      <c r="CY659" s="44"/>
      <c r="DD659" s="352"/>
      <c r="DF659" s="44"/>
      <c r="DG659" s="44"/>
      <c r="DH659" s="44"/>
      <c r="DM659" s="352"/>
      <c r="DO659" s="44"/>
      <c r="DP659" s="44"/>
      <c r="DQ659" s="44"/>
      <c r="DV659" s="352"/>
      <c r="DX659" s="44"/>
      <c r="DY659" s="44"/>
      <c r="DZ659" s="44"/>
      <c r="EE659" s="352"/>
      <c r="EG659" s="44"/>
      <c r="EH659" s="44"/>
      <c r="EI659" s="44"/>
      <c r="EN659" s="352"/>
      <c r="EP659" s="44"/>
      <c r="EQ659" s="44"/>
      <c r="ER659" s="44"/>
      <c r="EW659" s="352"/>
      <c r="EY659" s="44"/>
      <c r="EZ659" s="44"/>
      <c r="FA659" s="44"/>
      <c r="FF659" s="352"/>
      <c r="FH659" s="44"/>
      <c r="FI659" s="44"/>
      <c r="FJ659" s="44"/>
      <c r="FO659" s="352"/>
      <c r="FQ659" s="44"/>
      <c r="FR659" s="44"/>
      <c r="FS659" s="44"/>
      <c r="FX659" s="352"/>
      <c r="FZ659" s="44"/>
      <c r="GA659" s="44"/>
      <c r="GB659" s="44"/>
      <c r="GG659" s="352"/>
      <c r="GI659" s="44"/>
      <c r="GJ659" s="44"/>
      <c r="GK659" s="44"/>
      <c r="GP659" s="352"/>
      <c r="GR659" s="44"/>
      <c r="GS659" s="44"/>
      <c r="GT659" s="44"/>
      <c r="GY659" s="352"/>
      <c r="HA659" s="44"/>
      <c r="HB659" s="44"/>
      <c r="HC659" s="44"/>
      <c r="HH659" s="352"/>
      <c r="HJ659" s="44"/>
      <c r="HK659" s="44"/>
      <c r="HL659" s="44"/>
      <c r="HQ659" s="44"/>
      <c r="HR659" s="44"/>
      <c r="HS659" s="44"/>
      <c r="HT659" s="44"/>
      <c r="HU659" s="44"/>
      <c r="HV659" s="44"/>
      <c r="HW659" s="44"/>
      <c r="HX659" s="44"/>
      <c r="HY659" s="44"/>
      <c r="HZ659" s="44"/>
      <c r="IA659" s="44"/>
      <c r="IB659" s="44"/>
      <c r="IC659" s="44"/>
      <c r="ID659" s="44"/>
      <c r="IE659" s="44"/>
      <c r="IF659" s="44"/>
      <c r="IG659" s="44"/>
      <c r="IH659" s="44"/>
      <c r="II659" s="44"/>
      <c r="IJ659" s="44"/>
      <c r="IK659" s="44"/>
      <c r="IL659" s="44"/>
      <c r="IM659" s="44"/>
      <c r="IN659" s="44"/>
      <c r="IO659" s="44"/>
      <c r="IP659" s="44"/>
      <c r="IQ659" s="44"/>
      <c r="IR659" s="44"/>
      <c r="IS659" s="44"/>
      <c r="IT659" s="44"/>
      <c r="IU659" s="44"/>
      <c r="IV659" s="44"/>
      <c r="RS659" s="353"/>
    </row>
    <row r="660" spans="1:487" s="74" customFormat="1" ht="15">
      <c r="A660" s="325" t="s">
        <v>960</v>
      </c>
      <c r="B660" s="351"/>
      <c r="C660" s="351"/>
      <c r="D660" s="458" t="s">
        <v>136</v>
      </c>
      <c r="E660" s="44"/>
      <c r="F660" s="437">
        <f t="shared" si="8"/>
        <v>31</v>
      </c>
      <c r="G660" s="478">
        <v>13</v>
      </c>
      <c r="H660" s="138"/>
      <c r="I660" s="138">
        <v>4</v>
      </c>
      <c r="J660" s="420"/>
      <c r="K660" s="138">
        <v>14</v>
      </c>
      <c r="L660" s="44"/>
      <c r="M660" s="44"/>
      <c r="N660" s="44"/>
      <c r="R660" s="352"/>
      <c r="T660" s="44"/>
      <c r="U660" s="44"/>
      <c r="V660" s="44"/>
      <c r="AA660" s="352"/>
      <c r="AC660" s="44"/>
      <c r="AD660" s="44"/>
      <c r="AE660" s="44"/>
      <c r="AJ660" s="352"/>
      <c r="AL660" s="44"/>
      <c r="AM660" s="44"/>
      <c r="AN660" s="44"/>
      <c r="AS660" s="352"/>
      <c r="AU660" s="44"/>
      <c r="AV660" s="44"/>
      <c r="AW660" s="44"/>
      <c r="BB660" s="352"/>
      <c r="BD660" s="44"/>
      <c r="BE660" s="44"/>
      <c r="BF660" s="44"/>
      <c r="BK660" s="352"/>
      <c r="BM660" s="44"/>
      <c r="BN660" s="44"/>
      <c r="BO660" s="44"/>
      <c r="BT660" s="352"/>
      <c r="BV660" s="44"/>
      <c r="BW660" s="44"/>
      <c r="BX660" s="44"/>
      <c r="CC660" s="352"/>
      <c r="CE660" s="44"/>
      <c r="CF660" s="44"/>
      <c r="CG660" s="44"/>
      <c r="CL660" s="352"/>
      <c r="CN660" s="44"/>
      <c r="CO660" s="44"/>
      <c r="CP660" s="44"/>
      <c r="CU660" s="352"/>
      <c r="CW660" s="44"/>
      <c r="CX660" s="44"/>
      <c r="CY660" s="44"/>
      <c r="DD660" s="352"/>
      <c r="DF660" s="44"/>
      <c r="DG660" s="44"/>
      <c r="DH660" s="44"/>
      <c r="DM660" s="352"/>
      <c r="DO660" s="44"/>
      <c r="DP660" s="44"/>
      <c r="DQ660" s="44"/>
      <c r="DV660" s="352"/>
      <c r="DX660" s="44"/>
      <c r="DY660" s="44"/>
      <c r="DZ660" s="44"/>
      <c r="EE660" s="352"/>
      <c r="EG660" s="44"/>
      <c r="EH660" s="44"/>
      <c r="EI660" s="44"/>
      <c r="EN660" s="352"/>
      <c r="EP660" s="44"/>
      <c r="EQ660" s="44"/>
      <c r="ER660" s="44"/>
      <c r="EW660" s="352"/>
      <c r="EY660" s="44"/>
      <c r="EZ660" s="44"/>
      <c r="FA660" s="44"/>
      <c r="FF660" s="352"/>
      <c r="FH660" s="44"/>
      <c r="FI660" s="44"/>
      <c r="FJ660" s="44"/>
      <c r="FO660" s="352"/>
      <c r="FQ660" s="44"/>
      <c r="FR660" s="44"/>
      <c r="FS660" s="44"/>
      <c r="FX660" s="352"/>
      <c r="FZ660" s="44"/>
      <c r="GA660" s="44"/>
      <c r="GB660" s="44"/>
      <c r="GG660" s="352"/>
      <c r="GI660" s="44"/>
      <c r="GJ660" s="44"/>
      <c r="GK660" s="44"/>
      <c r="GP660" s="352"/>
      <c r="GR660" s="44"/>
      <c r="GS660" s="44"/>
      <c r="GT660" s="44"/>
      <c r="GY660" s="352"/>
      <c r="HA660" s="44"/>
      <c r="HB660" s="44"/>
      <c r="HC660" s="44"/>
      <c r="HH660" s="352"/>
      <c r="HJ660" s="44"/>
      <c r="HK660" s="44"/>
      <c r="HL660" s="44"/>
      <c r="HQ660" s="44"/>
      <c r="HR660" s="44"/>
      <c r="HS660" s="44"/>
      <c r="HT660" s="44"/>
      <c r="HU660" s="44"/>
      <c r="HV660" s="44"/>
      <c r="HW660" s="44"/>
      <c r="HX660" s="44"/>
      <c r="HY660" s="44"/>
      <c r="HZ660" s="44"/>
      <c r="IA660" s="44"/>
      <c r="IB660" s="44"/>
      <c r="IC660" s="44"/>
      <c r="ID660" s="44"/>
      <c r="IE660" s="44"/>
      <c r="IF660" s="44"/>
      <c r="IG660" s="44"/>
      <c r="IH660" s="44"/>
      <c r="II660" s="44"/>
      <c r="IJ660" s="44"/>
      <c r="IK660" s="44"/>
      <c r="IL660" s="44"/>
      <c r="IM660" s="44"/>
      <c r="IN660" s="44"/>
      <c r="IO660" s="44"/>
      <c r="IP660" s="44"/>
      <c r="IQ660" s="44"/>
      <c r="IR660" s="44"/>
      <c r="IS660" s="44"/>
      <c r="IT660" s="44"/>
      <c r="IU660" s="44"/>
      <c r="IV660" s="44"/>
      <c r="RS660" s="353"/>
    </row>
    <row r="661" spans="1:487" s="74" customFormat="1" ht="15">
      <c r="A661" s="325" t="s">
        <v>2042</v>
      </c>
      <c r="B661" s="450"/>
      <c r="C661" s="351"/>
      <c r="D661" s="458" t="s">
        <v>130</v>
      </c>
      <c r="E661" s="450"/>
      <c r="F661" s="437">
        <f t="shared" si="8"/>
        <v>0</v>
      </c>
      <c r="G661" s="541"/>
      <c r="H661" s="541"/>
      <c r="I661" s="478"/>
      <c r="J661" s="548"/>
      <c r="K661" s="478"/>
      <c r="L661" s="450"/>
      <c r="N661" s="44"/>
      <c r="R661" s="352"/>
      <c r="T661" s="44"/>
      <c r="U661" s="44"/>
      <c r="V661" s="44"/>
      <c r="AA661" s="352"/>
      <c r="AC661" s="44"/>
      <c r="AD661" s="44"/>
      <c r="AE661" s="44"/>
      <c r="AJ661" s="352"/>
      <c r="AL661" s="44"/>
      <c r="AM661" s="44"/>
      <c r="AN661" s="44"/>
      <c r="AS661" s="352"/>
      <c r="AU661" s="44"/>
      <c r="AV661" s="44"/>
      <c r="AW661" s="44"/>
      <c r="BB661" s="352"/>
      <c r="BD661" s="44"/>
      <c r="BE661" s="44"/>
      <c r="BF661" s="44"/>
      <c r="BK661" s="352"/>
      <c r="BM661" s="44"/>
      <c r="BN661" s="44"/>
      <c r="BO661" s="44"/>
      <c r="BT661" s="352"/>
      <c r="BV661" s="44"/>
      <c r="BW661" s="44"/>
      <c r="BX661" s="44"/>
      <c r="CC661" s="352"/>
      <c r="CE661" s="44"/>
      <c r="CF661" s="44"/>
      <c r="CG661" s="44"/>
      <c r="CL661" s="352"/>
      <c r="CN661" s="44"/>
      <c r="CO661" s="44"/>
      <c r="CP661" s="44"/>
      <c r="CU661" s="352"/>
      <c r="CW661" s="44"/>
      <c r="CX661" s="44"/>
      <c r="CY661" s="44"/>
      <c r="DD661" s="352"/>
      <c r="DF661" s="44"/>
      <c r="DG661" s="44"/>
      <c r="DH661" s="44"/>
      <c r="DM661" s="352"/>
      <c r="DO661" s="44"/>
      <c r="DP661" s="44"/>
      <c r="DQ661" s="44"/>
      <c r="DV661" s="352"/>
      <c r="DX661" s="44"/>
      <c r="DY661" s="44"/>
      <c r="DZ661" s="44"/>
      <c r="EE661" s="352"/>
      <c r="EG661" s="44"/>
      <c r="EH661" s="44"/>
      <c r="EI661" s="44"/>
      <c r="EN661" s="352"/>
      <c r="EP661" s="44"/>
      <c r="EQ661" s="44"/>
      <c r="ER661" s="44"/>
      <c r="EW661" s="352"/>
      <c r="EY661" s="44"/>
      <c r="EZ661" s="44"/>
      <c r="FA661" s="44"/>
      <c r="FF661" s="352"/>
      <c r="FH661" s="44"/>
      <c r="FI661" s="44"/>
      <c r="FJ661" s="44"/>
      <c r="FO661" s="352"/>
      <c r="FQ661" s="44"/>
      <c r="FR661" s="44"/>
      <c r="FS661" s="44"/>
      <c r="FX661" s="352"/>
      <c r="FZ661" s="44"/>
      <c r="GA661" s="44"/>
      <c r="GB661" s="44"/>
      <c r="GG661" s="352"/>
      <c r="GI661" s="44"/>
      <c r="GJ661" s="44"/>
      <c r="GK661" s="44"/>
      <c r="GP661" s="352"/>
      <c r="GR661" s="44"/>
      <c r="GS661" s="44"/>
      <c r="GT661" s="44"/>
      <c r="GY661" s="352"/>
      <c r="HA661" s="44"/>
      <c r="HB661" s="44"/>
      <c r="HC661" s="44"/>
      <c r="HH661" s="352"/>
      <c r="HJ661" s="44"/>
      <c r="HK661" s="44"/>
      <c r="HL661" s="44"/>
      <c r="HQ661" s="44"/>
      <c r="HR661" s="44"/>
      <c r="HS661" s="44"/>
      <c r="HT661" s="44"/>
      <c r="HU661" s="44"/>
      <c r="HV661" s="44"/>
      <c r="HW661" s="44"/>
      <c r="HX661" s="44"/>
      <c r="HY661" s="44"/>
      <c r="HZ661" s="44"/>
      <c r="IA661" s="44"/>
      <c r="IB661" s="44"/>
      <c r="IC661" s="44"/>
      <c r="ID661" s="44"/>
      <c r="IE661" s="44"/>
      <c r="IF661" s="44"/>
      <c r="IG661" s="44"/>
      <c r="IH661" s="44"/>
      <c r="II661" s="44"/>
      <c r="IJ661" s="44"/>
      <c r="IK661" s="44"/>
      <c r="IL661" s="44"/>
      <c r="IM661" s="44"/>
      <c r="IN661" s="44"/>
      <c r="IO661" s="44"/>
      <c r="IP661" s="44"/>
      <c r="IQ661" s="44"/>
      <c r="IR661" s="44"/>
      <c r="IS661" s="44"/>
      <c r="IT661" s="44"/>
      <c r="IU661" s="44"/>
      <c r="IV661" s="44"/>
      <c r="RS661" s="353"/>
    </row>
    <row r="662" spans="1:487" s="74" customFormat="1" ht="15">
      <c r="A662" s="325" t="s">
        <v>920</v>
      </c>
      <c r="B662" s="450"/>
      <c r="C662" s="351"/>
      <c r="D662" s="458" t="s">
        <v>130</v>
      </c>
      <c r="E662" s="44"/>
      <c r="F662" s="437">
        <f t="shared" si="8"/>
        <v>0</v>
      </c>
      <c r="G662" s="541"/>
      <c r="H662" s="541"/>
      <c r="I662" s="138"/>
      <c r="J662" s="420"/>
      <c r="K662" s="138"/>
      <c r="L662" s="450"/>
      <c r="M662" s="458"/>
      <c r="N662" s="44"/>
      <c r="R662" s="352"/>
      <c r="T662" s="44"/>
      <c r="U662" s="44"/>
      <c r="V662" s="44"/>
      <c r="AA662" s="352"/>
      <c r="AC662" s="44"/>
      <c r="AD662" s="44"/>
      <c r="AE662" s="44"/>
      <c r="AJ662" s="352"/>
      <c r="AL662" s="44"/>
      <c r="AM662" s="44"/>
      <c r="AN662" s="44"/>
      <c r="AS662" s="352"/>
      <c r="AU662" s="44"/>
      <c r="AV662" s="44"/>
      <c r="AW662" s="44"/>
      <c r="BB662" s="352"/>
      <c r="BD662" s="44"/>
      <c r="BE662" s="44"/>
      <c r="BF662" s="44"/>
      <c r="BK662" s="352"/>
      <c r="BM662" s="44"/>
      <c r="BN662" s="44"/>
      <c r="BO662" s="44"/>
      <c r="BT662" s="352"/>
      <c r="BV662" s="44"/>
      <c r="BW662" s="44"/>
      <c r="BX662" s="44"/>
      <c r="CC662" s="352"/>
      <c r="CE662" s="44"/>
      <c r="CF662" s="44"/>
      <c r="CG662" s="44"/>
      <c r="CL662" s="352"/>
      <c r="CN662" s="44"/>
      <c r="CO662" s="44"/>
      <c r="CP662" s="44"/>
      <c r="CU662" s="352"/>
      <c r="CW662" s="44"/>
      <c r="CX662" s="44"/>
      <c r="CY662" s="44"/>
      <c r="DD662" s="352"/>
      <c r="DF662" s="44"/>
      <c r="DG662" s="44"/>
      <c r="DH662" s="44"/>
      <c r="DM662" s="352"/>
      <c r="DO662" s="44"/>
      <c r="DP662" s="44"/>
      <c r="DQ662" s="44"/>
      <c r="DV662" s="352"/>
      <c r="DX662" s="44"/>
      <c r="DY662" s="44"/>
      <c r="DZ662" s="44"/>
      <c r="EE662" s="352"/>
      <c r="EG662" s="44"/>
      <c r="EH662" s="44"/>
      <c r="EI662" s="44"/>
      <c r="EN662" s="352"/>
      <c r="EP662" s="44"/>
      <c r="EQ662" s="44"/>
      <c r="ER662" s="44"/>
      <c r="EW662" s="352"/>
      <c r="EY662" s="44"/>
      <c r="EZ662" s="44"/>
      <c r="FA662" s="44"/>
      <c r="FF662" s="352"/>
      <c r="FH662" s="44"/>
      <c r="FI662" s="44"/>
      <c r="FJ662" s="44"/>
      <c r="FO662" s="352"/>
      <c r="FQ662" s="44"/>
      <c r="FR662" s="44"/>
      <c r="FS662" s="44"/>
      <c r="FX662" s="352"/>
      <c r="FZ662" s="44"/>
      <c r="GA662" s="44"/>
      <c r="GB662" s="44"/>
      <c r="GG662" s="352"/>
      <c r="GI662" s="44"/>
      <c r="GJ662" s="44"/>
      <c r="GK662" s="44"/>
      <c r="GP662" s="352"/>
      <c r="GR662" s="44"/>
      <c r="GS662" s="44"/>
      <c r="GT662" s="44"/>
      <c r="GY662" s="352"/>
      <c r="HA662" s="44"/>
      <c r="HB662" s="44"/>
      <c r="HC662" s="44"/>
      <c r="HH662" s="352"/>
      <c r="HJ662" s="44"/>
      <c r="HK662" s="44"/>
      <c r="HL662" s="44"/>
      <c r="HQ662" s="44"/>
      <c r="HR662" s="44"/>
      <c r="HS662" s="44"/>
      <c r="HT662" s="44"/>
      <c r="HU662" s="44"/>
      <c r="HV662" s="44"/>
      <c r="HW662" s="44"/>
      <c r="HX662" s="44"/>
      <c r="HY662" s="44"/>
      <c r="HZ662" s="44"/>
      <c r="IA662" s="44"/>
      <c r="IB662" s="44"/>
      <c r="IC662" s="44"/>
      <c r="ID662" s="44"/>
      <c r="IE662" s="44"/>
      <c r="IF662" s="44"/>
      <c r="IG662" s="44"/>
      <c r="IH662" s="44"/>
      <c r="II662" s="44"/>
      <c r="IJ662" s="44"/>
      <c r="IK662" s="44"/>
      <c r="IL662" s="44"/>
      <c r="IM662" s="44"/>
      <c r="IN662" s="44"/>
      <c r="IO662" s="44"/>
      <c r="IP662" s="44"/>
      <c r="IQ662" s="44"/>
      <c r="IR662" s="44"/>
      <c r="IS662" s="44"/>
      <c r="IT662" s="44"/>
      <c r="IU662" s="44"/>
      <c r="IV662" s="44"/>
      <c r="RS662" s="353"/>
    </row>
    <row r="663" spans="1:487" s="74" customFormat="1" ht="15">
      <c r="A663" s="325" t="s">
        <v>1371</v>
      </c>
      <c r="B663" s="450"/>
      <c r="C663" s="351"/>
      <c r="D663" s="458" t="s">
        <v>130</v>
      </c>
      <c r="E663" s="450"/>
      <c r="F663" s="437">
        <f t="shared" si="8"/>
        <v>0</v>
      </c>
      <c r="G663" s="541"/>
      <c r="H663" s="541"/>
      <c r="I663" s="478"/>
      <c r="J663" s="548"/>
      <c r="K663" s="478"/>
      <c r="L663" s="450"/>
      <c r="M663" s="458"/>
      <c r="N663" s="44"/>
      <c r="R663" s="352"/>
      <c r="T663" s="44"/>
      <c r="U663" s="44"/>
      <c r="V663" s="44"/>
      <c r="AA663" s="352"/>
      <c r="AC663" s="44"/>
      <c r="AD663" s="44"/>
      <c r="AE663" s="44"/>
      <c r="AJ663" s="352"/>
      <c r="AL663" s="44"/>
      <c r="AM663" s="44"/>
      <c r="AN663" s="44"/>
      <c r="AS663" s="352"/>
      <c r="AU663" s="44"/>
      <c r="AV663" s="44"/>
      <c r="AW663" s="44"/>
      <c r="BB663" s="352"/>
      <c r="BD663" s="44"/>
      <c r="BE663" s="44"/>
      <c r="BF663" s="44"/>
      <c r="BK663" s="352"/>
      <c r="BM663" s="44"/>
      <c r="BN663" s="44"/>
      <c r="BO663" s="44"/>
      <c r="BT663" s="352"/>
      <c r="BV663" s="44"/>
      <c r="BW663" s="44"/>
      <c r="BX663" s="44"/>
      <c r="CC663" s="352"/>
      <c r="CE663" s="44"/>
      <c r="CF663" s="44"/>
      <c r="CG663" s="44"/>
      <c r="CL663" s="352"/>
      <c r="CN663" s="44"/>
      <c r="CO663" s="44"/>
      <c r="CP663" s="44"/>
      <c r="CU663" s="352"/>
      <c r="CW663" s="44"/>
      <c r="CX663" s="44"/>
      <c r="CY663" s="44"/>
      <c r="DD663" s="352"/>
      <c r="DF663" s="44"/>
      <c r="DG663" s="44"/>
      <c r="DH663" s="44"/>
      <c r="DM663" s="352"/>
      <c r="DO663" s="44"/>
      <c r="DP663" s="44"/>
      <c r="DQ663" s="44"/>
      <c r="DV663" s="352"/>
      <c r="DX663" s="44"/>
      <c r="DY663" s="44"/>
      <c r="DZ663" s="44"/>
      <c r="EE663" s="352"/>
      <c r="EG663" s="44"/>
      <c r="EH663" s="44"/>
      <c r="EI663" s="44"/>
      <c r="EN663" s="352"/>
      <c r="EP663" s="44"/>
      <c r="EQ663" s="44"/>
      <c r="ER663" s="44"/>
      <c r="EW663" s="352"/>
      <c r="EY663" s="44"/>
      <c r="EZ663" s="44"/>
      <c r="FA663" s="44"/>
      <c r="FF663" s="352"/>
      <c r="FH663" s="44"/>
      <c r="FI663" s="44"/>
      <c r="FJ663" s="44"/>
      <c r="FO663" s="352"/>
      <c r="FQ663" s="44"/>
      <c r="FR663" s="44"/>
      <c r="FS663" s="44"/>
      <c r="FX663" s="352"/>
      <c r="FZ663" s="44"/>
      <c r="GA663" s="44"/>
      <c r="GB663" s="44"/>
      <c r="GG663" s="352"/>
      <c r="GI663" s="44"/>
      <c r="GJ663" s="44"/>
      <c r="GK663" s="44"/>
      <c r="GP663" s="352"/>
      <c r="GR663" s="44"/>
      <c r="GS663" s="44"/>
      <c r="GT663" s="44"/>
      <c r="GY663" s="352"/>
      <c r="HA663" s="44"/>
      <c r="HB663" s="44"/>
      <c r="HC663" s="44"/>
      <c r="HH663" s="352"/>
      <c r="HJ663" s="44"/>
      <c r="HK663" s="44"/>
      <c r="HL663" s="44"/>
      <c r="HQ663" s="44"/>
      <c r="HR663" s="44"/>
      <c r="HS663" s="44"/>
      <c r="HT663" s="44"/>
      <c r="HU663" s="44"/>
      <c r="HV663" s="44"/>
      <c r="HW663" s="44"/>
      <c r="HX663" s="44"/>
      <c r="HY663" s="44"/>
      <c r="HZ663" s="44"/>
      <c r="IA663" s="44"/>
      <c r="IB663" s="44"/>
      <c r="IC663" s="44"/>
      <c r="ID663" s="44"/>
      <c r="IE663" s="44"/>
      <c r="IF663" s="44"/>
      <c r="IG663" s="44"/>
      <c r="IH663" s="44"/>
      <c r="II663" s="44"/>
      <c r="IJ663" s="44"/>
      <c r="IK663" s="44"/>
      <c r="IL663" s="44"/>
      <c r="IM663" s="44"/>
      <c r="IN663" s="44"/>
      <c r="IO663" s="44"/>
      <c r="IP663" s="44"/>
      <c r="IQ663" s="44"/>
      <c r="IR663" s="44"/>
      <c r="IS663" s="44"/>
      <c r="IT663" s="44"/>
      <c r="IU663" s="44"/>
      <c r="IV663" s="44"/>
      <c r="RS663" s="353"/>
    </row>
    <row r="664" spans="1:487" s="74" customFormat="1" ht="15">
      <c r="A664" s="325" t="s">
        <v>846</v>
      </c>
      <c r="B664" s="351"/>
      <c r="C664" s="351"/>
      <c r="D664" s="74" t="s">
        <v>132</v>
      </c>
      <c r="E664" s="44"/>
      <c r="F664" s="437">
        <f t="shared" si="8"/>
        <v>0</v>
      </c>
      <c r="G664" s="478"/>
      <c r="H664" s="478"/>
      <c r="I664" s="138"/>
      <c r="J664" s="420"/>
      <c r="K664" s="138"/>
      <c r="L664" s="450"/>
      <c r="M664" s="44"/>
      <c r="N664" s="44"/>
      <c r="R664" s="352"/>
      <c r="T664" s="44"/>
      <c r="U664" s="44"/>
      <c r="V664" s="44"/>
      <c r="AA664" s="352"/>
      <c r="AC664" s="44"/>
      <c r="AD664" s="44"/>
      <c r="AE664" s="44"/>
      <c r="AJ664" s="352"/>
      <c r="AL664" s="44"/>
      <c r="AM664" s="44"/>
      <c r="AN664" s="44"/>
      <c r="AS664" s="352"/>
      <c r="AU664" s="44"/>
      <c r="AV664" s="44"/>
      <c r="AW664" s="44"/>
      <c r="BB664" s="352"/>
      <c r="BD664" s="44"/>
      <c r="BE664" s="44"/>
      <c r="BF664" s="44"/>
      <c r="BK664" s="352"/>
      <c r="BM664" s="44"/>
      <c r="BN664" s="44"/>
      <c r="BO664" s="44"/>
      <c r="BT664" s="352"/>
      <c r="BV664" s="44"/>
      <c r="BW664" s="44"/>
      <c r="BX664" s="44"/>
      <c r="CC664" s="352"/>
      <c r="CE664" s="44"/>
      <c r="CF664" s="44"/>
      <c r="CG664" s="44"/>
      <c r="CL664" s="352"/>
      <c r="CN664" s="44"/>
      <c r="CO664" s="44"/>
      <c r="CP664" s="44"/>
      <c r="CU664" s="352"/>
      <c r="CW664" s="44"/>
      <c r="CX664" s="44"/>
      <c r="CY664" s="44"/>
      <c r="DD664" s="352"/>
      <c r="DF664" s="44"/>
      <c r="DG664" s="44"/>
      <c r="DH664" s="44"/>
      <c r="DM664" s="352"/>
      <c r="DO664" s="44"/>
      <c r="DP664" s="44"/>
      <c r="DQ664" s="44"/>
      <c r="DV664" s="352"/>
      <c r="DX664" s="44"/>
      <c r="DY664" s="44"/>
      <c r="DZ664" s="44"/>
      <c r="EE664" s="352"/>
      <c r="EG664" s="44"/>
      <c r="EH664" s="44"/>
      <c r="EI664" s="44"/>
      <c r="EN664" s="352"/>
      <c r="EP664" s="44"/>
      <c r="EQ664" s="44"/>
      <c r="ER664" s="44"/>
      <c r="EW664" s="352"/>
      <c r="EY664" s="44"/>
      <c r="EZ664" s="44"/>
      <c r="FA664" s="44"/>
      <c r="FF664" s="352"/>
      <c r="FH664" s="44"/>
      <c r="FI664" s="44"/>
      <c r="FJ664" s="44"/>
      <c r="FO664" s="352"/>
      <c r="FQ664" s="44"/>
      <c r="FR664" s="44"/>
      <c r="FS664" s="44"/>
      <c r="FX664" s="352"/>
      <c r="FZ664" s="44"/>
      <c r="GA664" s="44"/>
      <c r="GB664" s="44"/>
      <c r="GG664" s="352"/>
      <c r="GI664" s="44"/>
      <c r="GJ664" s="44"/>
      <c r="GK664" s="44"/>
      <c r="GP664" s="352"/>
      <c r="GR664" s="44"/>
      <c r="GS664" s="44"/>
      <c r="GT664" s="44"/>
      <c r="GY664" s="352"/>
      <c r="HA664" s="44"/>
      <c r="HB664" s="44"/>
      <c r="HC664" s="44"/>
      <c r="HH664" s="352"/>
      <c r="HJ664" s="44"/>
      <c r="HK664" s="44"/>
      <c r="HL664" s="44"/>
      <c r="HQ664" s="44"/>
      <c r="HR664" s="44"/>
      <c r="HS664" s="44"/>
      <c r="HT664" s="44"/>
      <c r="HU664" s="44"/>
      <c r="HV664" s="44"/>
      <c r="HW664" s="44"/>
      <c r="HX664" s="44"/>
      <c r="HY664" s="44"/>
      <c r="HZ664" s="44"/>
      <c r="IA664" s="44"/>
      <c r="IB664" s="44"/>
      <c r="IC664" s="44"/>
      <c r="ID664" s="44"/>
      <c r="IE664" s="44"/>
      <c r="IF664" s="44"/>
      <c r="IG664" s="44"/>
      <c r="IH664" s="44"/>
      <c r="II664" s="44"/>
      <c r="IJ664" s="44"/>
      <c r="IK664" s="44"/>
      <c r="IL664" s="44"/>
      <c r="IM664" s="44"/>
      <c r="IN664" s="44"/>
      <c r="IO664" s="44"/>
      <c r="IP664" s="44"/>
      <c r="IQ664" s="44"/>
      <c r="IR664" s="44"/>
      <c r="IS664" s="44"/>
      <c r="IT664" s="44"/>
      <c r="IU664" s="44"/>
      <c r="IV664" s="44"/>
      <c r="RS664" s="353"/>
    </row>
    <row r="665" spans="1:487" s="74" customFormat="1" ht="15">
      <c r="A665" s="325" t="s">
        <v>1354</v>
      </c>
      <c r="B665" s="450"/>
      <c r="C665" s="351"/>
      <c r="D665" s="458" t="s">
        <v>130</v>
      </c>
      <c r="E665" s="44"/>
      <c r="F665" s="437">
        <f t="shared" si="8"/>
        <v>0</v>
      </c>
      <c r="G665" s="541"/>
      <c r="H665" s="541"/>
      <c r="I665" s="138"/>
      <c r="J665" s="420"/>
      <c r="K665" s="138"/>
      <c r="L665" s="450"/>
      <c r="M665" s="458"/>
      <c r="N665" s="44"/>
      <c r="R665" s="352"/>
      <c r="T665" s="44"/>
      <c r="U665" s="44"/>
      <c r="V665" s="44"/>
      <c r="AA665" s="352"/>
      <c r="AC665" s="44"/>
      <c r="AD665" s="44"/>
      <c r="AE665" s="44"/>
      <c r="AJ665" s="352"/>
      <c r="AL665" s="44"/>
      <c r="AM665" s="44"/>
      <c r="AN665" s="44"/>
      <c r="AS665" s="352"/>
      <c r="AU665" s="44"/>
      <c r="AV665" s="44"/>
      <c r="AW665" s="44"/>
      <c r="BB665" s="352"/>
      <c r="BD665" s="44"/>
      <c r="BE665" s="44"/>
      <c r="BF665" s="44"/>
      <c r="BK665" s="352"/>
      <c r="BM665" s="44"/>
      <c r="BN665" s="44"/>
      <c r="BO665" s="44"/>
      <c r="BT665" s="352"/>
      <c r="BV665" s="44"/>
      <c r="BW665" s="44"/>
      <c r="BX665" s="44"/>
      <c r="CC665" s="352"/>
      <c r="CE665" s="44"/>
      <c r="CF665" s="44"/>
      <c r="CG665" s="44"/>
      <c r="CL665" s="352"/>
      <c r="CN665" s="44"/>
      <c r="CO665" s="44"/>
      <c r="CP665" s="44"/>
      <c r="CU665" s="352"/>
      <c r="CW665" s="44"/>
      <c r="CX665" s="44"/>
      <c r="CY665" s="44"/>
      <c r="DD665" s="352"/>
      <c r="DF665" s="44"/>
      <c r="DG665" s="44"/>
      <c r="DH665" s="44"/>
      <c r="DM665" s="352"/>
      <c r="DO665" s="44"/>
      <c r="DP665" s="44"/>
      <c r="DQ665" s="44"/>
      <c r="DV665" s="352"/>
      <c r="DX665" s="44"/>
      <c r="DY665" s="44"/>
      <c r="DZ665" s="44"/>
      <c r="EE665" s="352"/>
      <c r="EG665" s="44"/>
      <c r="EH665" s="44"/>
      <c r="EI665" s="44"/>
      <c r="EN665" s="352"/>
      <c r="EP665" s="44"/>
      <c r="EQ665" s="44"/>
      <c r="ER665" s="44"/>
      <c r="EW665" s="352"/>
      <c r="EY665" s="44"/>
      <c r="EZ665" s="44"/>
      <c r="FA665" s="44"/>
      <c r="FF665" s="352"/>
      <c r="FH665" s="44"/>
      <c r="FI665" s="44"/>
      <c r="FJ665" s="44"/>
      <c r="FO665" s="352"/>
      <c r="FQ665" s="44"/>
      <c r="FR665" s="44"/>
      <c r="FS665" s="44"/>
      <c r="FX665" s="352"/>
      <c r="FZ665" s="44"/>
      <c r="GA665" s="44"/>
      <c r="GB665" s="44"/>
      <c r="GG665" s="352"/>
      <c r="GI665" s="44"/>
      <c r="GJ665" s="44"/>
      <c r="GK665" s="44"/>
      <c r="GP665" s="352"/>
      <c r="GR665" s="44"/>
      <c r="GS665" s="44"/>
      <c r="GT665" s="44"/>
      <c r="GY665" s="352"/>
      <c r="HA665" s="44"/>
      <c r="HB665" s="44"/>
      <c r="HC665" s="44"/>
      <c r="HH665" s="352"/>
      <c r="HJ665" s="44"/>
      <c r="HK665" s="44"/>
      <c r="HL665" s="44"/>
      <c r="HQ665" s="44"/>
      <c r="HR665" s="44"/>
      <c r="HS665" s="44"/>
      <c r="HT665" s="44"/>
      <c r="HU665" s="44"/>
      <c r="HV665" s="44"/>
      <c r="HW665" s="44"/>
      <c r="HX665" s="44"/>
      <c r="HY665" s="44"/>
      <c r="HZ665" s="44"/>
      <c r="IA665" s="44"/>
      <c r="IB665" s="44"/>
      <c r="IC665" s="44"/>
      <c r="ID665" s="44"/>
      <c r="IE665" s="44"/>
      <c r="IF665" s="44"/>
      <c r="IG665" s="44"/>
      <c r="IH665" s="44"/>
      <c r="II665" s="44"/>
      <c r="IJ665" s="44"/>
      <c r="IK665" s="44"/>
      <c r="IL665" s="44"/>
      <c r="IM665" s="44"/>
      <c r="IN665" s="44"/>
      <c r="IO665" s="44"/>
      <c r="IP665" s="44"/>
      <c r="IQ665" s="44"/>
      <c r="IR665" s="44"/>
      <c r="IS665" s="44"/>
      <c r="IT665" s="44"/>
      <c r="IU665" s="44"/>
      <c r="IV665" s="44"/>
      <c r="RS665" s="353"/>
    </row>
    <row r="666" spans="1:487" s="74" customFormat="1" ht="15">
      <c r="A666" s="325" t="s">
        <v>1928</v>
      </c>
      <c r="B666" s="450"/>
      <c r="C666" s="351"/>
      <c r="D666" s="458" t="s">
        <v>130</v>
      </c>
      <c r="E666" s="44"/>
      <c r="F666" s="437">
        <f t="shared" si="8"/>
        <v>0</v>
      </c>
      <c r="G666" s="541"/>
      <c r="H666" s="541"/>
      <c r="I666" s="138"/>
      <c r="J666" s="420"/>
      <c r="K666" s="138"/>
      <c r="L666" s="450"/>
      <c r="M666" s="458"/>
      <c r="N666" s="44"/>
      <c r="R666" s="352"/>
      <c r="T666" s="44"/>
      <c r="U666" s="44"/>
      <c r="V666" s="44"/>
      <c r="AA666" s="352"/>
      <c r="AC666" s="44"/>
      <c r="AD666" s="44"/>
      <c r="AE666" s="44"/>
      <c r="AJ666" s="352"/>
      <c r="AL666" s="44"/>
      <c r="AM666" s="44"/>
      <c r="AN666" s="44"/>
      <c r="AS666" s="352"/>
      <c r="AU666" s="44"/>
      <c r="AV666" s="44"/>
      <c r="AW666" s="44"/>
      <c r="BB666" s="352"/>
      <c r="BD666" s="44"/>
      <c r="BE666" s="44"/>
      <c r="BF666" s="44"/>
      <c r="BK666" s="352"/>
      <c r="BM666" s="44"/>
      <c r="BN666" s="44"/>
      <c r="BO666" s="44"/>
      <c r="BT666" s="352"/>
      <c r="BV666" s="44"/>
      <c r="BW666" s="44"/>
      <c r="BX666" s="44"/>
      <c r="CC666" s="352"/>
      <c r="CE666" s="44"/>
      <c r="CF666" s="44"/>
      <c r="CG666" s="44"/>
      <c r="CL666" s="352"/>
      <c r="CN666" s="44"/>
      <c r="CO666" s="44"/>
      <c r="CP666" s="44"/>
      <c r="CU666" s="352"/>
      <c r="CW666" s="44"/>
      <c r="CX666" s="44"/>
      <c r="CY666" s="44"/>
      <c r="DD666" s="352"/>
      <c r="DF666" s="44"/>
      <c r="DG666" s="44"/>
      <c r="DH666" s="44"/>
      <c r="DM666" s="352"/>
      <c r="DO666" s="44"/>
      <c r="DP666" s="44"/>
      <c r="DQ666" s="44"/>
      <c r="DV666" s="352"/>
      <c r="DX666" s="44"/>
      <c r="DY666" s="44"/>
      <c r="DZ666" s="44"/>
      <c r="EE666" s="352"/>
      <c r="EG666" s="44"/>
      <c r="EH666" s="44"/>
      <c r="EI666" s="44"/>
      <c r="EN666" s="352"/>
      <c r="EP666" s="44"/>
      <c r="EQ666" s="44"/>
      <c r="ER666" s="44"/>
      <c r="EW666" s="352"/>
      <c r="EY666" s="44"/>
      <c r="EZ666" s="44"/>
      <c r="FA666" s="44"/>
      <c r="FF666" s="352"/>
      <c r="FH666" s="44"/>
      <c r="FI666" s="44"/>
      <c r="FJ666" s="44"/>
      <c r="FO666" s="352"/>
      <c r="FQ666" s="44"/>
      <c r="FR666" s="44"/>
      <c r="FS666" s="44"/>
      <c r="FX666" s="352"/>
      <c r="FZ666" s="44"/>
      <c r="GA666" s="44"/>
      <c r="GB666" s="44"/>
      <c r="GG666" s="352"/>
      <c r="GI666" s="44"/>
      <c r="GJ666" s="44"/>
      <c r="GK666" s="44"/>
      <c r="GP666" s="352"/>
      <c r="GR666" s="44"/>
      <c r="GS666" s="44"/>
      <c r="GT666" s="44"/>
      <c r="GY666" s="352"/>
      <c r="HA666" s="44"/>
      <c r="HB666" s="44"/>
      <c r="HC666" s="44"/>
      <c r="HH666" s="352"/>
      <c r="HJ666" s="44"/>
      <c r="HK666" s="44"/>
      <c r="HL666" s="44"/>
      <c r="HQ666" s="44"/>
      <c r="HR666" s="44"/>
      <c r="HS666" s="44"/>
      <c r="HT666" s="44"/>
      <c r="HU666" s="44"/>
      <c r="HV666" s="44"/>
      <c r="HW666" s="44"/>
      <c r="HX666" s="44"/>
      <c r="HY666" s="44"/>
      <c r="HZ666" s="44"/>
      <c r="IA666" s="44"/>
      <c r="IB666" s="44"/>
      <c r="IC666" s="44"/>
      <c r="ID666" s="44"/>
      <c r="IE666" s="44"/>
      <c r="IF666" s="44"/>
      <c r="IG666" s="44"/>
      <c r="IH666" s="44"/>
      <c r="II666" s="44"/>
      <c r="IJ666" s="44"/>
      <c r="IK666" s="44"/>
      <c r="IL666" s="44"/>
      <c r="IM666" s="44"/>
      <c r="IN666" s="44"/>
      <c r="IO666" s="44"/>
      <c r="IP666" s="44"/>
      <c r="IQ666" s="44"/>
      <c r="IR666" s="44"/>
      <c r="IS666" s="44"/>
      <c r="IT666" s="44"/>
      <c r="IU666" s="44"/>
      <c r="IV666" s="44"/>
      <c r="RS666" s="353"/>
    </row>
    <row r="667" spans="1:487" s="74" customFormat="1" ht="15">
      <c r="A667" s="325" t="s">
        <v>1797</v>
      </c>
      <c r="B667" s="351"/>
      <c r="C667" s="351"/>
      <c r="D667" s="531" t="s">
        <v>130</v>
      </c>
      <c r="E667" s="450"/>
      <c r="F667" s="437">
        <f t="shared" si="8"/>
        <v>7</v>
      </c>
      <c r="G667" s="541"/>
      <c r="H667" s="541"/>
      <c r="I667" s="478"/>
      <c r="J667" s="548">
        <v>7</v>
      </c>
      <c r="K667" s="478"/>
      <c r="L667" s="450"/>
      <c r="M667" s="458"/>
      <c r="N667" s="44"/>
      <c r="R667" s="352"/>
      <c r="T667" s="44"/>
      <c r="U667" s="44"/>
      <c r="V667" s="44"/>
      <c r="AA667" s="352"/>
      <c r="AC667" s="44"/>
      <c r="AD667" s="44"/>
      <c r="AE667" s="44"/>
      <c r="AJ667" s="352"/>
      <c r="AL667" s="44"/>
      <c r="AM667" s="44"/>
      <c r="AN667" s="44"/>
      <c r="AS667" s="352"/>
      <c r="AU667" s="44"/>
      <c r="AV667" s="44"/>
      <c r="AW667" s="44"/>
      <c r="BB667" s="352"/>
      <c r="BD667" s="44"/>
      <c r="BE667" s="44"/>
      <c r="BF667" s="44"/>
      <c r="BK667" s="352"/>
      <c r="BM667" s="44"/>
      <c r="BN667" s="44"/>
      <c r="BO667" s="44"/>
      <c r="BT667" s="352"/>
      <c r="BV667" s="44"/>
      <c r="BW667" s="44"/>
      <c r="BX667" s="44"/>
      <c r="CC667" s="352"/>
      <c r="CE667" s="44"/>
      <c r="CF667" s="44"/>
      <c r="CG667" s="44"/>
      <c r="CL667" s="352"/>
      <c r="CN667" s="44"/>
      <c r="CO667" s="44"/>
      <c r="CP667" s="44"/>
      <c r="CU667" s="352"/>
      <c r="CW667" s="44"/>
      <c r="CX667" s="44"/>
      <c r="CY667" s="44"/>
      <c r="DD667" s="352"/>
      <c r="DF667" s="44"/>
      <c r="DG667" s="44"/>
      <c r="DH667" s="44"/>
      <c r="DM667" s="352"/>
      <c r="DO667" s="44"/>
      <c r="DP667" s="44"/>
      <c r="DQ667" s="44"/>
      <c r="DV667" s="352"/>
      <c r="DX667" s="44"/>
      <c r="DY667" s="44"/>
      <c r="DZ667" s="44"/>
      <c r="EE667" s="352"/>
      <c r="EG667" s="44"/>
      <c r="EH667" s="44"/>
      <c r="EI667" s="44"/>
      <c r="EN667" s="352"/>
      <c r="EP667" s="44"/>
      <c r="EQ667" s="44"/>
      <c r="ER667" s="44"/>
      <c r="EW667" s="352"/>
      <c r="EY667" s="44"/>
      <c r="EZ667" s="44"/>
      <c r="FA667" s="44"/>
      <c r="FF667" s="352"/>
      <c r="FH667" s="44"/>
      <c r="FI667" s="44"/>
      <c r="FJ667" s="44"/>
      <c r="FO667" s="352"/>
      <c r="FQ667" s="44"/>
      <c r="FR667" s="44"/>
      <c r="FS667" s="44"/>
      <c r="FX667" s="352"/>
      <c r="FZ667" s="44"/>
      <c r="GA667" s="44"/>
      <c r="GB667" s="44"/>
      <c r="GG667" s="352"/>
      <c r="GI667" s="44"/>
      <c r="GJ667" s="44"/>
      <c r="GK667" s="44"/>
      <c r="GP667" s="352"/>
      <c r="GR667" s="44"/>
      <c r="GS667" s="44"/>
      <c r="GT667" s="44"/>
      <c r="GY667" s="352"/>
      <c r="HA667" s="44"/>
      <c r="HB667" s="44"/>
      <c r="HC667" s="44"/>
      <c r="HH667" s="352"/>
      <c r="HJ667" s="44"/>
      <c r="HK667" s="44"/>
      <c r="HL667" s="44"/>
      <c r="HQ667" s="44"/>
      <c r="HR667" s="44"/>
      <c r="HS667" s="44"/>
      <c r="HT667" s="44"/>
      <c r="HU667" s="44"/>
      <c r="HV667" s="44"/>
      <c r="HW667" s="44"/>
      <c r="HX667" s="44"/>
      <c r="HY667" s="44"/>
      <c r="HZ667" s="44"/>
      <c r="IA667" s="44"/>
      <c r="IB667" s="44"/>
      <c r="IC667" s="44"/>
      <c r="ID667" s="44"/>
      <c r="IE667" s="44"/>
      <c r="IF667" s="44"/>
      <c r="IG667" s="44"/>
      <c r="IH667" s="44"/>
      <c r="II667" s="44"/>
      <c r="IJ667" s="44"/>
      <c r="IK667" s="44"/>
      <c r="IL667" s="44"/>
      <c r="IM667" s="44"/>
      <c r="IN667" s="44"/>
      <c r="IO667" s="44"/>
      <c r="IP667" s="44"/>
      <c r="IQ667" s="44"/>
      <c r="IR667" s="44"/>
      <c r="IS667" s="44"/>
      <c r="IT667" s="44"/>
      <c r="IU667" s="44"/>
      <c r="IV667" s="44"/>
      <c r="RS667" s="353"/>
    </row>
    <row r="668" spans="1:487" s="74" customFormat="1" ht="15">
      <c r="A668" s="325" t="s">
        <v>2248</v>
      </c>
      <c r="B668" s="351"/>
      <c r="C668" s="351"/>
      <c r="D668" s="531" t="s">
        <v>130</v>
      </c>
      <c r="E668" s="44"/>
      <c r="F668" s="437">
        <f t="shared" si="8"/>
        <v>33</v>
      </c>
      <c r="G668" s="541"/>
      <c r="H668" s="541"/>
      <c r="I668" s="138"/>
      <c r="J668" s="420">
        <v>33</v>
      </c>
      <c r="K668" s="138"/>
      <c r="L668" s="450"/>
      <c r="M668" s="458"/>
      <c r="N668" s="44"/>
      <c r="R668" s="352"/>
      <c r="T668" s="44"/>
      <c r="U668" s="44"/>
      <c r="V668" s="44"/>
      <c r="AA668" s="352"/>
      <c r="AC668" s="44"/>
      <c r="AD668" s="44"/>
      <c r="AE668" s="44"/>
      <c r="AJ668" s="352"/>
      <c r="AL668" s="44"/>
      <c r="AM668" s="44"/>
      <c r="AN668" s="44"/>
      <c r="AS668" s="352"/>
      <c r="AU668" s="44"/>
      <c r="AV668" s="44"/>
      <c r="AW668" s="44"/>
      <c r="BB668" s="352"/>
      <c r="BD668" s="44"/>
      <c r="BE668" s="44"/>
      <c r="BF668" s="44"/>
      <c r="BK668" s="352"/>
      <c r="BM668" s="44"/>
      <c r="BN668" s="44"/>
      <c r="BO668" s="44"/>
      <c r="BT668" s="352"/>
      <c r="BV668" s="44"/>
      <c r="BW668" s="44"/>
      <c r="BX668" s="44"/>
      <c r="CC668" s="352"/>
      <c r="CE668" s="44"/>
      <c r="CF668" s="44"/>
      <c r="CG668" s="44"/>
      <c r="CL668" s="352"/>
      <c r="CN668" s="44"/>
      <c r="CO668" s="44"/>
      <c r="CP668" s="44"/>
      <c r="CU668" s="352"/>
      <c r="CW668" s="44"/>
      <c r="CX668" s="44"/>
      <c r="CY668" s="44"/>
      <c r="DD668" s="352"/>
      <c r="DF668" s="44"/>
      <c r="DG668" s="44"/>
      <c r="DH668" s="44"/>
      <c r="DM668" s="352"/>
      <c r="DO668" s="44"/>
      <c r="DP668" s="44"/>
      <c r="DQ668" s="44"/>
      <c r="DV668" s="352"/>
      <c r="DX668" s="44"/>
      <c r="DY668" s="44"/>
      <c r="DZ668" s="44"/>
      <c r="EE668" s="352"/>
      <c r="EG668" s="44"/>
      <c r="EH668" s="44"/>
      <c r="EI668" s="44"/>
      <c r="EN668" s="352"/>
      <c r="EP668" s="44"/>
      <c r="EQ668" s="44"/>
      <c r="ER668" s="44"/>
      <c r="EW668" s="352"/>
      <c r="EY668" s="44"/>
      <c r="EZ668" s="44"/>
      <c r="FA668" s="44"/>
      <c r="FF668" s="352"/>
      <c r="FH668" s="44"/>
      <c r="FI668" s="44"/>
      <c r="FJ668" s="44"/>
      <c r="FO668" s="352"/>
      <c r="FQ668" s="44"/>
      <c r="FR668" s="44"/>
      <c r="FS668" s="44"/>
      <c r="FX668" s="352"/>
      <c r="FZ668" s="44"/>
      <c r="GA668" s="44"/>
      <c r="GB668" s="44"/>
      <c r="GG668" s="352"/>
      <c r="GI668" s="44"/>
      <c r="GJ668" s="44"/>
      <c r="GK668" s="44"/>
      <c r="GP668" s="352"/>
      <c r="GR668" s="44"/>
      <c r="GS668" s="44"/>
      <c r="GT668" s="44"/>
      <c r="GY668" s="352"/>
      <c r="HA668" s="44"/>
      <c r="HB668" s="44"/>
      <c r="HC668" s="44"/>
      <c r="HH668" s="352"/>
      <c r="HJ668" s="44"/>
      <c r="HK668" s="44"/>
      <c r="HL668" s="44"/>
      <c r="HQ668" s="44"/>
      <c r="HR668" s="44"/>
      <c r="HS668" s="44"/>
      <c r="HT668" s="44"/>
      <c r="HU668" s="44"/>
      <c r="HV668" s="44"/>
      <c r="HW668" s="44"/>
      <c r="HX668" s="44"/>
      <c r="HY668" s="44"/>
      <c r="HZ668" s="44"/>
      <c r="IA668" s="44"/>
      <c r="IB668" s="44"/>
      <c r="IC668" s="44"/>
      <c r="ID668" s="44"/>
      <c r="IE668" s="44"/>
      <c r="IF668" s="44"/>
      <c r="IG668" s="44"/>
      <c r="IH668" s="44"/>
      <c r="II668" s="44"/>
      <c r="IJ668" s="44"/>
      <c r="IK668" s="44"/>
      <c r="IL668" s="44"/>
      <c r="IM668" s="44"/>
      <c r="IN668" s="44"/>
      <c r="IO668" s="44"/>
      <c r="IP668" s="44"/>
      <c r="IQ668" s="44"/>
      <c r="IR668" s="44"/>
      <c r="IS668" s="44"/>
      <c r="IT668" s="44"/>
      <c r="IU668" s="44"/>
      <c r="IV668" s="44"/>
      <c r="RS668" s="353"/>
    </row>
    <row r="669" spans="1:487" s="74" customFormat="1" ht="15">
      <c r="A669" s="325" t="s">
        <v>477</v>
      </c>
      <c r="B669" s="351"/>
      <c r="C669" s="351"/>
      <c r="D669" s="458" t="s">
        <v>140</v>
      </c>
      <c r="E669" s="44"/>
      <c r="F669" s="437">
        <f t="shared" si="8"/>
        <v>42</v>
      </c>
      <c r="G669" s="541">
        <v>3</v>
      </c>
      <c r="H669" s="541">
        <v>17</v>
      </c>
      <c r="I669" s="138"/>
      <c r="J669" s="420">
        <v>22</v>
      </c>
      <c r="K669" s="138"/>
      <c r="L669" s="450"/>
      <c r="N669" s="44"/>
      <c r="R669" s="352"/>
      <c r="T669" s="44"/>
      <c r="U669" s="44"/>
      <c r="V669" s="44"/>
      <c r="AA669" s="352"/>
      <c r="AC669" s="44"/>
      <c r="AD669" s="44"/>
      <c r="AE669" s="44"/>
      <c r="AJ669" s="352"/>
      <c r="AL669" s="44"/>
      <c r="AM669" s="44"/>
      <c r="AN669" s="44"/>
      <c r="AS669" s="352"/>
      <c r="AU669" s="44"/>
      <c r="AV669" s="44"/>
      <c r="AW669" s="44"/>
      <c r="BB669" s="352"/>
      <c r="BD669" s="44"/>
      <c r="BE669" s="44"/>
      <c r="BF669" s="44"/>
      <c r="BK669" s="352"/>
      <c r="BM669" s="44"/>
      <c r="BN669" s="44"/>
      <c r="BO669" s="44"/>
      <c r="BT669" s="352"/>
      <c r="BV669" s="44"/>
      <c r="BW669" s="44"/>
      <c r="BX669" s="44"/>
      <c r="CC669" s="352"/>
      <c r="CE669" s="44"/>
      <c r="CF669" s="44"/>
      <c r="CG669" s="44"/>
      <c r="CL669" s="352"/>
      <c r="CN669" s="44"/>
      <c r="CO669" s="44"/>
      <c r="CP669" s="44"/>
      <c r="CU669" s="352"/>
      <c r="CW669" s="44"/>
      <c r="CX669" s="44"/>
      <c r="CY669" s="44"/>
      <c r="DD669" s="352"/>
      <c r="DF669" s="44"/>
      <c r="DG669" s="44"/>
      <c r="DH669" s="44"/>
      <c r="DM669" s="352"/>
      <c r="DO669" s="44"/>
      <c r="DP669" s="44"/>
      <c r="DQ669" s="44"/>
      <c r="DV669" s="352"/>
      <c r="DX669" s="44"/>
      <c r="DY669" s="44"/>
      <c r="DZ669" s="44"/>
      <c r="EE669" s="352"/>
      <c r="EG669" s="44"/>
      <c r="EH669" s="44"/>
      <c r="EI669" s="44"/>
      <c r="EN669" s="352"/>
      <c r="EP669" s="44"/>
      <c r="EQ669" s="44"/>
      <c r="ER669" s="44"/>
      <c r="EW669" s="352"/>
      <c r="EY669" s="44"/>
      <c r="EZ669" s="44"/>
      <c r="FA669" s="44"/>
      <c r="FF669" s="352"/>
      <c r="FH669" s="44"/>
      <c r="FI669" s="44"/>
      <c r="FJ669" s="44"/>
      <c r="FO669" s="352"/>
      <c r="FQ669" s="44"/>
      <c r="FR669" s="44"/>
      <c r="FS669" s="44"/>
      <c r="FX669" s="352"/>
      <c r="FZ669" s="44"/>
      <c r="GA669" s="44"/>
      <c r="GB669" s="44"/>
      <c r="GG669" s="352"/>
      <c r="GI669" s="44"/>
      <c r="GJ669" s="44"/>
      <c r="GK669" s="44"/>
      <c r="GP669" s="352"/>
      <c r="GR669" s="44"/>
      <c r="GS669" s="44"/>
      <c r="GT669" s="44"/>
      <c r="GY669" s="352"/>
      <c r="HA669" s="44"/>
      <c r="HB669" s="44"/>
      <c r="HC669" s="44"/>
      <c r="HH669" s="352"/>
      <c r="HJ669" s="44"/>
      <c r="HK669" s="44"/>
      <c r="HL669" s="44"/>
      <c r="HQ669" s="44"/>
      <c r="HR669" s="44"/>
      <c r="HS669" s="44"/>
      <c r="HT669" s="44"/>
      <c r="HU669" s="44"/>
      <c r="HV669" s="44"/>
      <c r="HW669" s="44"/>
      <c r="HX669" s="44"/>
      <c r="HY669" s="44"/>
      <c r="HZ669" s="44"/>
      <c r="IA669" s="44"/>
      <c r="IB669" s="44"/>
      <c r="IC669" s="44"/>
      <c r="ID669" s="44"/>
      <c r="IE669" s="44"/>
      <c r="IF669" s="44"/>
      <c r="IG669" s="44"/>
      <c r="IH669" s="44"/>
      <c r="II669" s="44"/>
      <c r="IJ669" s="44"/>
      <c r="IK669" s="44"/>
      <c r="IL669" s="44"/>
      <c r="IM669" s="44"/>
      <c r="IN669" s="44"/>
      <c r="IO669" s="44"/>
      <c r="IP669" s="44"/>
      <c r="IQ669" s="44"/>
      <c r="IR669" s="44"/>
      <c r="IS669" s="44"/>
      <c r="IT669" s="44"/>
      <c r="IU669" s="44"/>
      <c r="IV669" s="44"/>
      <c r="RS669" s="353"/>
    </row>
    <row r="670" spans="1:487" s="74" customFormat="1" ht="15">
      <c r="A670" s="325" t="s">
        <v>1726</v>
      </c>
      <c r="B670" s="351"/>
      <c r="C670" s="351"/>
      <c r="D670" s="458" t="s">
        <v>131</v>
      </c>
      <c r="E670" s="44"/>
      <c r="F670" s="437">
        <f t="shared" si="8"/>
        <v>0</v>
      </c>
      <c r="G670" s="478"/>
      <c r="H670" s="478"/>
      <c r="I670" s="138"/>
      <c r="J670" s="420"/>
      <c r="K670" s="138"/>
      <c r="L670" s="450"/>
      <c r="M670" s="44"/>
      <c r="N670" s="44"/>
      <c r="R670" s="352"/>
      <c r="T670" s="44"/>
      <c r="U670" s="44"/>
      <c r="V670" s="44"/>
      <c r="AA670" s="352"/>
      <c r="AC670" s="44"/>
      <c r="AD670" s="44"/>
      <c r="AE670" s="44"/>
      <c r="AJ670" s="352"/>
      <c r="AL670" s="44"/>
      <c r="AM670" s="44"/>
      <c r="AN670" s="44"/>
      <c r="AS670" s="352"/>
      <c r="AU670" s="44"/>
      <c r="AV670" s="44"/>
      <c r="AW670" s="44"/>
      <c r="BB670" s="352"/>
      <c r="BD670" s="44"/>
      <c r="BE670" s="44"/>
      <c r="BF670" s="44"/>
      <c r="BK670" s="352"/>
      <c r="BM670" s="44"/>
      <c r="BN670" s="44"/>
      <c r="BO670" s="44"/>
      <c r="BT670" s="352"/>
      <c r="BV670" s="44"/>
      <c r="BW670" s="44"/>
      <c r="BX670" s="44"/>
      <c r="CC670" s="352"/>
      <c r="CE670" s="44"/>
      <c r="CF670" s="44"/>
      <c r="CG670" s="44"/>
      <c r="CL670" s="352"/>
      <c r="CN670" s="44"/>
      <c r="CO670" s="44"/>
      <c r="CP670" s="44"/>
      <c r="CU670" s="352"/>
      <c r="CW670" s="44"/>
      <c r="CX670" s="44"/>
      <c r="CY670" s="44"/>
      <c r="DD670" s="352"/>
      <c r="DF670" s="44"/>
      <c r="DG670" s="44"/>
      <c r="DH670" s="44"/>
      <c r="DM670" s="352"/>
      <c r="DO670" s="44"/>
      <c r="DP670" s="44"/>
      <c r="DQ670" s="44"/>
      <c r="DV670" s="352"/>
      <c r="DX670" s="44"/>
      <c r="DY670" s="44"/>
      <c r="DZ670" s="44"/>
      <c r="EE670" s="352"/>
      <c r="EG670" s="44"/>
      <c r="EH670" s="44"/>
      <c r="EI670" s="44"/>
      <c r="EN670" s="352"/>
      <c r="EP670" s="44"/>
      <c r="EQ670" s="44"/>
      <c r="ER670" s="44"/>
      <c r="EW670" s="352"/>
      <c r="EY670" s="44"/>
      <c r="EZ670" s="44"/>
      <c r="FA670" s="44"/>
      <c r="FF670" s="352"/>
      <c r="FH670" s="44"/>
      <c r="FI670" s="44"/>
      <c r="FJ670" s="44"/>
      <c r="FO670" s="352"/>
      <c r="FQ670" s="44"/>
      <c r="FR670" s="44"/>
      <c r="FS670" s="44"/>
      <c r="FX670" s="352"/>
      <c r="FZ670" s="44"/>
      <c r="GA670" s="44"/>
      <c r="GB670" s="44"/>
      <c r="GG670" s="352"/>
      <c r="GI670" s="44"/>
      <c r="GJ670" s="44"/>
      <c r="GK670" s="44"/>
      <c r="GP670" s="352"/>
      <c r="GR670" s="44"/>
      <c r="GS670" s="44"/>
      <c r="GT670" s="44"/>
      <c r="GY670" s="352"/>
      <c r="HA670" s="44"/>
      <c r="HB670" s="44"/>
      <c r="HC670" s="44"/>
      <c r="HH670" s="352"/>
      <c r="HJ670" s="44"/>
      <c r="HK670" s="44"/>
      <c r="HL670" s="44"/>
      <c r="HQ670" s="44"/>
      <c r="HR670" s="44"/>
      <c r="HS670" s="44"/>
      <c r="HT670" s="44"/>
      <c r="HU670" s="44"/>
      <c r="HV670" s="44"/>
      <c r="HW670" s="44"/>
      <c r="HX670" s="44"/>
      <c r="HY670" s="44"/>
      <c r="HZ670" s="44"/>
      <c r="IA670" s="44"/>
      <c r="IB670" s="44"/>
      <c r="IC670" s="44"/>
      <c r="ID670" s="44"/>
      <c r="IE670" s="44"/>
      <c r="IF670" s="44"/>
      <c r="IG670" s="44"/>
      <c r="IH670" s="44"/>
      <c r="II670" s="44"/>
      <c r="IJ670" s="44"/>
      <c r="IK670" s="44"/>
      <c r="IL670" s="44"/>
      <c r="IM670" s="44"/>
      <c r="IN670" s="44"/>
      <c r="IO670" s="44"/>
      <c r="IP670" s="44"/>
      <c r="IQ670" s="44"/>
      <c r="IR670" s="44"/>
      <c r="IS670" s="44"/>
      <c r="IT670" s="44"/>
      <c r="IU670" s="44"/>
      <c r="IV670" s="44"/>
      <c r="RS670" s="353"/>
    </row>
    <row r="671" spans="1:487" s="74" customFormat="1" ht="15">
      <c r="A671" s="325" t="s">
        <v>1778</v>
      </c>
      <c r="B671" s="351"/>
      <c r="C671" s="351"/>
      <c r="D671" s="531" t="s">
        <v>130</v>
      </c>
      <c r="E671" s="44"/>
      <c r="F671" s="437">
        <f t="shared" si="8"/>
        <v>0</v>
      </c>
      <c r="G671" s="541"/>
      <c r="H671" s="478"/>
      <c r="I671" s="138"/>
      <c r="J671" s="420"/>
      <c r="K671" s="138"/>
      <c r="L671" s="450"/>
      <c r="M671" s="458"/>
      <c r="N671" s="44"/>
      <c r="R671" s="352"/>
      <c r="T671" s="44"/>
      <c r="U671" s="44"/>
      <c r="V671" s="44"/>
      <c r="AA671" s="352"/>
      <c r="AC671" s="44"/>
      <c r="AD671" s="44"/>
      <c r="AE671" s="44"/>
      <c r="AJ671" s="352"/>
      <c r="AL671" s="44"/>
      <c r="AM671" s="44"/>
      <c r="AN671" s="44"/>
      <c r="AS671" s="352"/>
      <c r="AU671" s="44"/>
      <c r="AV671" s="44"/>
      <c r="AW671" s="44"/>
      <c r="BB671" s="352"/>
      <c r="BD671" s="44"/>
      <c r="BE671" s="44"/>
      <c r="BF671" s="44"/>
      <c r="BK671" s="352"/>
      <c r="BM671" s="44"/>
      <c r="BN671" s="44"/>
      <c r="BO671" s="44"/>
      <c r="BT671" s="352"/>
      <c r="BV671" s="44"/>
      <c r="BW671" s="44"/>
      <c r="BX671" s="44"/>
      <c r="CC671" s="352"/>
      <c r="CE671" s="44"/>
      <c r="CF671" s="44"/>
      <c r="CG671" s="44"/>
      <c r="CL671" s="352"/>
      <c r="CN671" s="44"/>
      <c r="CO671" s="44"/>
      <c r="CP671" s="44"/>
      <c r="CU671" s="352"/>
      <c r="CW671" s="44"/>
      <c r="CX671" s="44"/>
      <c r="CY671" s="44"/>
      <c r="DD671" s="352"/>
      <c r="DF671" s="44"/>
      <c r="DG671" s="44"/>
      <c r="DH671" s="44"/>
      <c r="DM671" s="352"/>
      <c r="DO671" s="44"/>
      <c r="DP671" s="44"/>
      <c r="DQ671" s="44"/>
      <c r="DV671" s="352"/>
      <c r="DX671" s="44"/>
      <c r="DY671" s="44"/>
      <c r="DZ671" s="44"/>
      <c r="EE671" s="352"/>
      <c r="EG671" s="44"/>
      <c r="EH671" s="44"/>
      <c r="EI671" s="44"/>
      <c r="EN671" s="352"/>
      <c r="EP671" s="44"/>
      <c r="EQ671" s="44"/>
      <c r="ER671" s="44"/>
      <c r="EW671" s="352"/>
      <c r="EY671" s="44"/>
      <c r="EZ671" s="44"/>
      <c r="FA671" s="44"/>
      <c r="FF671" s="352"/>
      <c r="FH671" s="44"/>
      <c r="FI671" s="44"/>
      <c r="FJ671" s="44"/>
      <c r="FO671" s="352"/>
      <c r="FQ671" s="44"/>
      <c r="FR671" s="44"/>
      <c r="FS671" s="44"/>
      <c r="FX671" s="352"/>
      <c r="FZ671" s="44"/>
      <c r="GA671" s="44"/>
      <c r="GB671" s="44"/>
      <c r="GG671" s="352"/>
      <c r="GI671" s="44"/>
      <c r="GJ671" s="44"/>
      <c r="GK671" s="44"/>
      <c r="GP671" s="352"/>
      <c r="GR671" s="44"/>
      <c r="GS671" s="44"/>
      <c r="GT671" s="44"/>
      <c r="GY671" s="352"/>
      <c r="HA671" s="44"/>
      <c r="HB671" s="44"/>
      <c r="HC671" s="44"/>
      <c r="HH671" s="352"/>
      <c r="HJ671" s="44"/>
      <c r="HK671" s="44"/>
      <c r="HL671" s="44"/>
      <c r="HQ671" s="44"/>
      <c r="HR671" s="44"/>
      <c r="HS671" s="44"/>
      <c r="HT671" s="44"/>
      <c r="HU671" s="44"/>
      <c r="HV671" s="44"/>
      <c r="HW671" s="44"/>
      <c r="HX671" s="44"/>
      <c r="HY671" s="44"/>
      <c r="HZ671" s="44"/>
      <c r="IA671" s="44"/>
      <c r="IB671" s="44"/>
      <c r="IC671" s="44"/>
      <c r="ID671" s="44"/>
      <c r="IE671" s="44"/>
      <c r="IF671" s="44"/>
      <c r="IG671" s="44"/>
      <c r="IH671" s="44"/>
      <c r="II671" s="44"/>
      <c r="IJ671" s="44"/>
      <c r="IK671" s="44"/>
      <c r="IL671" s="44"/>
      <c r="IM671" s="44"/>
      <c r="IN671" s="44"/>
      <c r="IO671" s="44"/>
      <c r="IP671" s="44"/>
      <c r="IQ671" s="44"/>
      <c r="IR671" s="44"/>
      <c r="IS671" s="44"/>
      <c r="IT671" s="44"/>
      <c r="IU671" s="44"/>
      <c r="IV671" s="44"/>
      <c r="RS671" s="353"/>
    </row>
    <row r="672" spans="1:487" s="74" customFormat="1" ht="15">
      <c r="A672" s="325" t="s">
        <v>1433</v>
      </c>
      <c r="B672" s="351"/>
      <c r="C672" s="351"/>
      <c r="D672" s="531" t="s">
        <v>130</v>
      </c>
      <c r="E672" s="450"/>
      <c r="F672" s="437">
        <f t="shared" si="8"/>
        <v>0</v>
      </c>
      <c r="G672" s="541"/>
      <c r="H672" s="478"/>
      <c r="I672" s="478"/>
      <c r="J672" s="548"/>
      <c r="K672" s="478"/>
      <c r="L672" s="450"/>
      <c r="M672" s="458"/>
      <c r="N672" s="44"/>
      <c r="R672" s="352"/>
      <c r="T672" s="44"/>
      <c r="U672" s="44"/>
      <c r="V672" s="44"/>
      <c r="AA672" s="352"/>
      <c r="AC672" s="44"/>
      <c r="AD672" s="44"/>
      <c r="AE672" s="44"/>
      <c r="AJ672" s="352"/>
      <c r="AL672" s="44"/>
      <c r="AM672" s="44"/>
      <c r="AN672" s="44"/>
      <c r="AS672" s="352"/>
      <c r="AU672" s="44"/>
      <c r="AV672" s="44"/>
      <c r="AW672" s="44"/>
      <c r="BB672" s="352"/>
      <c r="BD672" s="44"/>
      <c r="BE672" s="44"/>
      <c r="BF672" s="44"/>
      <c r="BK672" s="352"/>
      <c r="BM672" s="44"/>
      <c r="BN672" s="44"/>
      <c r="BO672" s="44"/>
      <c r="BT672" s="352"/>
      <c r="BV672" s="44"/>
      <c r="BW672" s="44"/>
      <c r="BX672" s="44"/>
      <c r="CC672" s="352"/>
      <c r="CE672" s="44"/>
      <c r="CF672" s="44"/>
      <c r="CG672" s="44"/>
      <c r="CL672" s="352"/>
      <c r="CN672" s="44"/>
      <c r="CO672" s="44"/>
      <c r="CP672" s="44"/>
      <c r="CU672" s="352"/>
      <c r="CW672" s="44"/>
      <c r="CX672" s="44"/>
      <c r="CY672" s="44"/>
      <c r="DD672" s="352"/>
      <c r="DF672" s="44"/>
      <c r="DG672" s="44"/>
      <c r="DH672" s="44"/>
      <c r="DM672" s="352"/>
      <c r="DO672" s="44"/>
      <c r="DP672" s="44"/>
      <c r="DQ672" s="44"/>
      <c r="DV672" s="352"/>
      <c r="DX672" s="44"/>
      <c r="DY672" s="44"/>
      <c r="DZ672" s="44"/>
      <c r="EE672" s="352"/>
      <c r="EG672" s="44"/>
      <c r="EH672" s="44"/>
      <c r="EI672" s="44"/>
      <c r="EN672" s="352"/>
      <c r="EP672" s="44"/>
      <c r="EQ672" s="44"/>
      <c r="ER672" s="44"/>
      <c r="EW672" s="352"/>
      <c r="EY672" s="44"/>
      <c r="EZ672" s="44"/>
      <c r="FA672" s="44"/>
      <c r="FF672" s="352"/>
      <c r="FH672" s="44"/>
      <c r="FI672" s="44"/>
      <c r="FJ672" s="44"/>
      <c r="FO672" s="352"/>
      <c r="FQ672" s="44"/>
      <c r="FR672" s="44"/>
      <c r="FS672" s="44"/>
      <c r="FX672" s="352"/>
      <c r="FZ672" s="44"/>
      <c r="GA672" s="44"/>
      <c r="GB672" s="44"/>
      <c r="GG672" s="352"/>
      <c r="GI672" s="44"/>
      <c r="GJ672" s="44"/>
      <c r="GK672" s="44"/>
      <c r="GP672" s="352"/>
      <c r="GR672" s="44"/>
      <c r="GS672" s="44"/>
      <c r="GT672" s="44"/>
      <c r="GY672" s="352"/>
      <c r="HA672" s="44"/>
      <c r="HB672" s="44"/>
      <c r="HC672" s="44"/>
      <c r="HH672" s="352"/>
      <c r="HJ672" s="44"/>
      <c r="HK672" s="44"/>
      <c r="HL672" s="44"/>
      <c r="HQ672" s="44"/>
      <c r="HR672" s="44"/>
      <c r="HS672" s="44"/>
      <c r="HT672" s="44"/>
      <c r="HU672" s="44"/>
      <c r="HV672" s="44"/>
      <c r="HW672" s="44"/>
      <c r="HX672" s="44"/>
      <c r="HY672" s="44"/>
      <c r="HZ672" s="44"/>
      <c r="IA672" s="44"/>
      <c r="IB672" s="44"/>
      <c r="IC672" s="44"/>
      <c r="ID672" s="44"/>
      <c r="IE672" s="44"/>
      <c r="IF672" s="44"/>
      <c r="IG672" s="44"/>
      <c r="IH672" s="44"/>
      <c r="II672" s="44"/>
      <c r="IJ672" s="44"/>
      <c r="IK672" s="44"/>
      <c r="IL672" s="44"/>
      <c r="IM672" s="44"/>
      <c r="IN672" s="44"/>
      <c r="IO672" s="44"/>
      <c r="IP672" s="44"/>
      <c r="IQ672" s="44"/>
      <c r="IR672" s="44"/>
      <c r="IS672" s="44"/>
      <c r="IT672" s="44"/>
      <c r="IU672" s="44"/>
      <c r="IV672" s="44"/>
      <c r="RS672" s="353"/>
    </row>
    <row r="673" spans="1:487" s="74" customFormat="1" ht="15">
      <c r="A673" s="325" t="s">
        <v>1932</v>
      </c>
      <c r="B673" s="351"/>
      <c r="C673" s="351"/>
      <c r="D673" s="531" t="s">
        <v>130</v>
      </c>
      <c r="E673" s="44"/>
      <c r="F673" s="437">
        <f t="shared" si="8"/>
        <v>0</v>
      </c>
      <c r="G673" s="541"/>
      <c r="H673" s="138"/>
      <c r="I673" s="138"/>
      <c r="J673" s="420"/>
      <c r="K673" s="138"/>
      <c r="L673" s="458"/>
      <c r="M673" s="458"/>
      <c r="N673" s="44"/>
      <c r="R673" s="352"/>
      <c r="T673" s="44"/>
      <c r="U673" s="44"/>
      <c r="V673" s="44"/>
      <c r="AA673" s="352"/>
      <c r="AC673" s="44"/>
      <c r="AD673" s="44"/>
      <c r="AE673" s="44"/>
      <c r="AJ673" s="352"/>
      <c r="AL673" s="44"/>
      <c r="AM673" s="44"/>
      <c r="AN673" s="44"/>
      <c r="AS673" s="352"/>
      <c r="AU673" s="44"/>
      <c r="AV673" s="44"/>
      <c r="AW673" s="44"/>
      <c r="BB673" s="352"/>
      <c r="BD673" s="44"/>
      <c r="BE673" s="44"/>
      <c r="BF673" s="44"/>
      <c r="BK673" s="352"/>
      <c r="BM673" s="44"/>
      <c r="BN673" s="44"/>
      <c r="BO673" s="44"/>
      <c r="BT673" s="352"/>
      <c r="BV673" s="44"/>
      <c r="BW673" s="44"/>
      <c r="BX673" s="44"/>
      <c r="CC673" s="352"/>
      <c r="CE673" s="44"/>
      <c r="CF673" s="44"/>
      <c r="CG673" s="44"/>
      <c r="CL673" s="352"/>
      <c r="CN673" s="44"/>
      <c r="CO673" s="44"/>
      <c r="CP673" s="44"/>
      <c r="CU673" s="352"/>
      <c r="CW673" s="44"/>
      <c r="CX673" s="44"/>
      <c r="CY673" s="44"/>
      <c r="DD673" s="352"/>
      <c r="DF673" s="44"/>
      <c r="DG673" s="44"/>
      <c r="DH673" s="44"/>
      <c r="DM673" s="352"/>
      <c r="DO673" s="44"/>
      <c r="DP673" s="44"/>
      <c r="DQ673" s="44"/>
      <c r="DV673" s="352"/>
      <c r="DX673" s="44"/>
      <c r="DY673" s="44"/>
      <c r="DZ673" s="44"/>
      <c r="EE673" s="352"/>
      <c r="EG673" s="44"/>
      <c r="EH673" s="44"/>
      <c r="EI673" s="44"/>
      <c r="EN673" s="352"/>
      <c r="EP673" s="44"/>
      <c r="EQ673" s="44"/>
      <c r="ER673" s="44"/>
      <c r="EW673" s="352"/>
      <c r="EY673" s="44"/>
      <c r="EZ673" s="44"/>
      <c r="FA673" s="44"/>
      <c r="FF673" s="352"/>
      <c r="FH673" s="44"/>
      <c r="FI673" s="44"/>
      <c r="FJ673" s="44"/>
      <c r="FO673" s="352"/>
      <c r="FQ673" s="44"/>
      <c r="FR673" s="44"/>
      <c r="FS673" s="44"/>
      <c r="FX673" s="352"/>
      <c r="FZ673" s="44"/>
      <c r="GA673" s="44"/>
      <c r="GB673" s="44"/>
      <c r="GG673" s="352"/>
      <c r="GI673" s="44"/>
      <c r="GJ673" s="44"/>
      <c r="GK673" s="44"/>
      <c r="GP673" s="352"/>
      <c r="GR673" s="44"/>
      <c r="GS673" s="44"/>
      <c r="GT673" s="44"/>
      <c r="GY673" s="352"/>
      <c r="HA673" s="44"/>
      <c r="HB673" s="44"/>
      <c r="HC673" s="44"/>
      <c r="HH673" s="352"/>
      <c r="HJ673" s="44"/>
      <c r="HK673" s="44"/>
      <c r="HL673" s="44"/>
      <c r="HQ673" s="44"/>
      <c r="HR673" s="44"/>
      <c r="HS673" s="44"/>
      <c r="HT673" s="44"/>
      <c r="HU673" s="44"/>
      <c r="HV673" s="44"/>
      <c r="HW673" s="44"/>
      <c r="HX673" s="44"/>
      <c r="HY673" s="44"/>
      <c r="HZ673" s="44"/>
      <c r="IA673" s="44"/>
      <c r="IB673" s="44"/>
      <c r="IC673" s="44"/>
      <c r="ID673" s="44"/>
      <c r="IE673" s="44"/>
      <c r="IF673" s="44"/>
      <c r="IG673" s="44"/>
      <c r="IH673" s="44"/>
      <c r="II673" s="44"/>
      <c r="IJ673" s="44"/>
      <c r="IK673" s="44"/>
      <c r="IL673" s="44"/>
      <c r="IM673" s="44"/>
      <c r="IN673" s="44"/>
      <c r="IO673" s="44"/>
      <c r="IP673" s="44"/>
      <c r="IQ673" s="44"/>
      <c r="IR673" s="44"/>
      <c r="IS673" s="44"/>
      <c r="IT673" s="44"/>
      <c r="IU673" s="44"/>
      <c r="IV673" s="44"/>
      <c r="RS673" s="353"/>
    </row>
    <row r="674" spans="1:487" s="74" customFormat="1" ht="15">
      <c r="A674" s="325" t="s">
        <v>708</v>
      </c>
      <c r="B674" s="351"/>
      <c r="C674" s="351"/>
      <c r="D674" s="531" t="s">
        <v>130</v>
      </c>
      <c r="E674" s="44"/>
      <c r="F674" s="437">
        <f t="shared" si="8"/>
        <v>3</v>
      </c>
      <c r="G674" s="541"/>
      <c r="H674" s="541">
        <v>3</v>
      </c>
      <c r="I674" s="138"/>
      <c r="J674" s="420"/>
      <c r="K674" s="138"/>
      <c r="L674" s="458"/>
      <c r="M674" s="458"/>
      <c r="N674" s="44"/>
      <c r="R674" s="352"/>
      <c r="T674" s="44"/>
      <c r="U674" s="44"/>
      <c r="V674" s="44"/>
      <c r="AA674" s="352"/>
      <c r="AC674" s="44"/>
      <c r="AD674" s="44"/>
      <c r="AE674" s="44"/>
      <c r="AJ674" s="352"/>
      <c r="AL674" s="44"/>
      <c r="AM674" s="44"/>
      <c r="AN674" s="44"/>
      <c r="AS674" s="352"/>
      <c r="AU674" s="44"/>
      <c r="AV674" s="44"/>
      <c r="AW674" s="44"/>
      <c r="BB674" s="352"/>
      <c r="BD674" s="44"/>
      <c r="BE674" s="44"/>
      <c r="BF674" s="44"/>
      <c r="BK674" s="352"/>
      <c r="BM674" s="44"/>
      <c r="BN674" s="44"/>
      <c r="BO674" s="44"/>
      <c r="BT674" s="352"/>
      <c r="BV674" s="44"/>
      <c r="BW674" s="44"/>
      <c r="BX674" s="44"/>
      <c r="CC674" s="352"/>
      <c r="CE674" s="44"/>
      <c r="CF674" s="44"/>
      <c r="CG674" s="44"/>
      <c r="CL674" s="352"/>
      <c r="CN674" s="44"/>
      <c r="CO674" s="44"/>
      <c r="CP674" s="44"/>
      <c r="CU674" s="352"/>
      <c r="CW674" s="44"/>
      <c r="CX674" s="44"/>
      <c r="CY674" s="44"/>
      <c r="DD674" s="352"/>
      <c r="DF674" s="44"/>
      <c r="DG674" s="44"/>
      <c r="DH674" s="44"/>
      <c r="DM674" s="352"/>
      <c r="DO674" s="44"/>
      <c r="DP674" s="44"/>
      <c r="DQ674" s="44"/>
      <c r="DV674" s="352"/>
      <c r="DX674" s="44"/>
      <c r="DY674" s="44"/>
      <c r="DZ674" s="44"/>
      <c r="EE674" s="352"/>
      <c r="EG674" s="44"/>
      <c r="EH674" s="44"/>
      <c r="EI674" s="44"/>
      <c r="EN674" s="352"/>
      <c r="EP674" s="44"/>
      <c r="EQ674" s="44"/>
      <c r="ER674" s="44"/>
      <c r="EW674" s="352"/>
      <c r="EY674" s="44"/>
      <c r="EZ674" s="44"/>
      <c r="FA674" s="44"/>
      <c r="FF674" s="352"/>
      <c r="FH674" s="44"/>
      <c r="FI674" s="44"/>
      <c r="FJ674" s="44"/>
      <c r="FO674" s="352"/>
      <c r="FQ674" s="44"/>
      <c r="FR674" s="44"/>
      <c r="FS674" s="44"/>
      <c r="FX674" s="352"/>
      <c r="FZ674" s="44"/>
      <c r="GA674" s="44"/>
      <c r="GB674" s="44"/>
      <c r="GG674" s="352"/>
      <c r="GI674" s="44"/>
      <c r="GJ674" s="44"/>
      <c r="GK674" s="44"/>
      <c r="GP674" s="352"/>
      <c r="GR674" s="44"/>
      <c r="GS674" s="44"/>
      <c r="GT674" s="44"/>
      <c r="GY674" s="352"/>
      <c r="HA674" s="44"/>
      <c r="HB674" s="44"/>
      <c r="HC674" s="44"/>
      <c r="HH674" s="352"/>
      <c r="HJ674" s="44"/>
      <c r="HK674" s="44"/>
      <c r="HL674" s="44"/>
      <c r="HQ674" s="44"/>
      <c r="HR674" s="44"/>
      <c r="HS674" s="44"/>
      <c r="HT674" s="44"/>
      <c r="HU674" s="44"/>
      <c r="HV674" s="44"/>
      <c r="HW674" s="44"/>
      <c r="HX674" s="44"/>
      <c r="HY674" s="44"/>
      <c r="HZ674" s="44"/>
      <c r="IA674" s="44"/>
      <c r="IB674" s="44"/>
      <c r="IC674" s="44"/>
      <c r="ID674" s="44"/>
      <c r="IE674" s="44"/>
      <c r="IF674" s="44"/>
      <c r="IG674" s="44"/>
      <c r="IH674" s="44"/>
      <c r="II674" s="44"/>
      <c r="IJ674" s="44"/>
      <c r="IK674" s="44"/>
      <c r="IL674" s="44"/>
      <c r="IM674" s="44"/>
      <c r="IN674" s="44"/>
      <c r="IO674" s="44"/>
      <c r="IP674" s="44"/>
      <c r="IQ674" s="44"/>
      <c r="IR674" s="44"/>
      <c r="IS674" s="44"/>
      <c r="IT674" s="44"/>
      <c r="IU674" s="44"/>
      <c r="IV674" s="44"/>
      <c r="RS674" s="353"/>
    </row>
    <row r="675" spans="1:487" s="74" customFormat="1" ht="15">
      <c r="A675" s="325" t="s">
        <v>791</v>
      </c>
      <c r="B675" s="351"/>
      <c r="C675" s="351"/>
      <c r="D675" s="531" t="s">
        <v>130</v>
      </c>
      <c r="E675" s="44"/>
      <c r="F675" s="437">
        <f t="shared" si="8"/>
        <v>0</v>
      </c>
      <c r="G675" s="541"/>
      <c r="H675" s="541"/>
      <c r="I675" s="138"/>
      <c r="J675" s="420"/>
      <c r="K675" s="138"/>
      <c r="L675" s="450"/>
      <c r="M675" s="458"/>
      <c r="N675" s="44"/>
      <c r="R675" s="352"/>
      <c r="T675" s="44"/>
      <c r="U675" s="44"/>
      <c r="V675" s="44"/>
      <c r="AA675" s="352"/>
      <c r="AC675" s="44"/>
      <c r="AD675" s="44"/>
      <c r="AE675" s="44"/>
      <c r="AJ675" s="352"/>
      <c r="AL675" s="44"/>
      <c r="AM675" s="44"/>
      <c r="AN675" s="44"/>
      <c r="AS675" s="352"/>
      <c r="AU675" s="44"/>
      <c r="AV675" s="44"/>
      <c r="AW675" s="44"/>
      <c r="BB675" s="352"/>
      <c r="BD675" s="44"/>
      <c r="BE675" s="44"/>
      <c r="BF675" s="44"/>
      <c r="BK675" s="352"/>
      <c r="BM675" s="44"/>
      <c r="BN675" s="44"/>
      <c r="BO675" s="44"/>
      <c r="BT675" s="352"/>
      <c r="BV675" s="44"/>
      <c r="BW675" s="44"/>
      <c r="BX675" s="44"/>
      <c r="CC675" s="352"/>
      <c r="CE675" s="44"/>
      <c r="CF675" s="44"/>
      <c r="CG675" s="44"/>
      <c r="CL675" s="352"/>
      <c r="CN675" s="44"/>
      <c r="CO675" s="44"/>
      <c r="CP675" s="44"/>
      <c r="CU675" s="352"/>
      <c r="CW675" s="44"/>
      <c r="CX675" s="44"/>
      <c r="CY675" s="44"/>
      <c r="DD675" s="352"/>
      <c r="DF675" s="44"/>
      <c r="DG675" s="44"/>
      <c r="DH675" s="44"/>
      <c r="DM675" s="352"/>
      <c r="DO675" s="44"/>
      <c r="DP675" s="44"/>
      <c r="DQ675" s="44"/>
      <c r="DV675" s="352"/>
      <c r="DX675" s="44"/>
      <c r="DY675" s="44"/>
      <c r="DZ675" s="44"/>
      <c r="EE675" s="352"/>
      <c r="EG675" s="44"/>
      <c r="EH675" s="44"/>
      <c r="EI675" s="44"/>
      <c r="EN675" s="352"/>
      <c r="EP675" s="44"/>
      <c r="EQ675" s="44"/>
      <c r="ER675" s="44"/>
      <c r="EW675" s="352"/>
      <c r="EY675" s="44"/>
      <c r="EZ675" s="44"/>
      <c r="FA675" s="44"/>
      <c r="FF675" s="352"/>
      <c r="FH675" s="44"/>
      <c r="FI675" s="44"/>
      <c r="FJ675" s="44"/>
      <c r="FO675" s="352"/>
      <c r="FQ675" s="44"/>
      <c r="FR675" s="44"/>
      <c r="FS675" s="44"/>
      <c r="FX675" s="352"/>
      <c r="FZ675" s="44"/>
      <c r="GA675" s="44"/>
      <c r="GB675" s="44"/>
      <c r="GG675" s="352"/>
      <c r="GI675" s="44"/>
      <c r="GJ675" s="44"/>
      <c r="GK675" s="44"/>
      <c r="GP675" s="352"/>
      <c r="GR675" s="44"/>
      <c r="GS675" s="44"/>
      <c r="GT675" s="44"/>
      <c r="GY675" s="352"/>
      <c r="HA675" s="44"/>
      <c r="HB675" s="44"/>
      <c r="HC675" s="44"/>
      <c r="HH675" s="352"/>
      <c r="HJ675" s="44"/>
      <c r="HK675" s="44"/>
      <c r="HL675" s="44"/>
      <c r="HQ675" s="44"/>
      <c r="HR675" s="44"/>
      <c r="HS675" s="44"/>
      <c r="HT675" s="44"/>
      <c r="HU675" s="44"/>
      <c r="HV675" s="44"/>
      <c r="HW675" s="44"/>
      <c r="HX675" s="44"/>
      <c r="HY675" s="44"/>
      <c r="HZ675" s="44"/>
      <c r="IA675" s="44"/>
      <c r="IB675" s="44"/>
      <c r="IC675" s="44"/>
      <c r="ID675" s="44"/>
      <c r="IE675" s="44"/>
      <c r="IF675" s="44"/>
      <c r="IG675" s="44"/>
      <c r="IH675" s="44"/>
      <c r="II675" s="44"/>
      <c r="IJ675" s="44"/>
      <c r="IK675" s="44"/>
      <c r="IL675" s="44"/>
      <c r="IM675" s="44"/>
      <c r="IN675" s="44"/>
      <c r="IO675" s="44"/>
      <c r="IP675" s="44"/>
      <c r="IQ675" s="44"/>
      <c r="IR675" s="44"/>
      <c r="IS675" s="44"/>
      <c r="IT675" s="44"/>
      <c r="IU675" s="44"/>
      <c r="IV675" s="44"/>
      <c r="RS675" s="353"/>
    </row>
    <row r="676" spans="1:487" s="74" customFormat="1" ht="15">
      <c r="A676" s="325" t="s">
        <v>2028</v>
      </c>
      <c r="B676" s="351"/>
      <c r="C676" s="351"/>
      <c r="D676" s="531" t="s">
        <v>130</v>
      </c>
      <c r="E676" s="44"/>
      <c r="F676" s="437">
        <f t="shared" si="8"/>
        <v>0</v>
      </c>
      <c r="G676" s="541"/>
      <c r="H676" s="478"/>
      <c r="I676" s="138"/>
      <c r="J676" s="420"/>
      <c r="K676" s="138"/>
      <c r="L676" s="450"/>
      <c r="M676" s="458"/>
      <c r="N676" s="44"/>
      <c r="R676" s="352"/>
      <c r="T676" s="44"/>
      <c r="U676" s="44"/>
      <c r="V676" s="44"/>
      <c r="AA676" s="352"/>
      <c r="AC676" s="44"/>
      <c r="AD676" s="44"/>
      <c r="AE676" s="44"/>
      <c r="AJ676" s="352"/>
      <c r="AL676" s="44"/>
      <c r="AM676" s="44"/>
      <c r="AN676" s="44"/>
      <c r="AS676" s="352"/>
      <c r="AU676" s="44"/>
      <c r="AV676" s="44"/>
      <c r="AW676" s="44"/>
      <c r="BB676" s="352"/>
      <c r="BD676" s="44"/>
      <c r="BE676" s="44"/>
      <c r="BF676" s="44"/>
      <c r="BK676" s="352"/>
      <c r="BM676" s="44"/>
      <c r="BN676" s="44"/>
      <c r="BO676" s="44"/>
      <c r="BT676" s="352"/>
      <c r="BV676" s="44"/>
      <c r="BW676" s="44"/>
      <c r="BX676" s="44"/>
      <c r="CC676" s="352"/>
      <c r="CE676" s="44"/>
      <c r="CF676" s="44"/>
      <c r="CG676" s="44"/>
      <c r="CL676" s="352"/>
      <c r="CN676" s="44"/>
      <c r="CO676" s="44"/>
      <c r="CP676" s="44"/>
      <c r="CU676" s="352"/>
      <c r="CW676" s="44"/>
      <c r="CX676" s="44"/>
      <c r="CY676" s="44"/>
      <c r="DD676" s="352"/>
      <c r="DF676" s="44"/>
      <c r="DG676" s="44"/>
      <c r="DH676" s="44"/>
      <c r="DM676" s="352"/>
      <c r="DO676" s="44"/>
      <c r="DP676" s="44"/>
      <c r="DQ676" s="44"/>
      <c r="DV676" s="352"/>
      <c r="DX676" s="44"/>
      <c r="DY676" s="44"/>
      <c r="DZ676" s="44"/>
      <c r="EE676" s="352"/>
      <c r="EG676" s="44"/>
      <c r="EH676" s="44"/>
      <c r="EI676" s="44"/>
      <c r="EN676" s="352"/>
      <c r="EP676" s="44"/>
      <c r="EQ676" s="44"/>
      <c r="ER676" s="44"/>
      <c r="EW676" s="352"/>
      <c r="EY676" s="44"/>
      <c r="EZ676" s="44"/>
      <c r="FA676" s="44"/>
      <c r="FF676" s="352"/>
      <c r="FH676" s="44"/>
      <c r="FI676" s="44"/>
      <c r="FJ676" s="44"/>
      <c r="FO676" s="352"/>
      <c r="FQ676" s="44"/>
      <c r="FR676" s="44"/>
      <c r="FS676" s="44"/>
      <c r="FX676" s="352"/>
      <c r="FZ676" s="44"/>
      <c r="GA676" s="44"/>
      <c r="GB676" s="44"/>
      <c r="GG676" s="352"/>
      <c r="GI676" s="44"/>
      <c r="GJ676" s="44"/>
      <c r="GK676" s="44"/>
      <c r="GP676" s="352"/>
      <c r="GR676" s="44"/>
      <c r="GS676" s="44"/>
      <c r="GT676" s="44"/>
      <c r="GY676" s="352"/>
      <c r="HA676" s="44"/>
      <c r="HB676" s="44"/>
      <c r="HC676" s="44"/>
      <c r="HH676" s="352"/>
      <c r="HJ676" s="44"/>
      <c r="HK676" s="44"/>
      <c r="HL676" s="44"/>
      <c r="HQ676" s="44"/>
      <c r="HR676" s="44"/>
      <c r="HS676" s="44"/>
      <c r="HT676" s="44"/>
      <c r="HU676" s="44"/>
      <c r="HV676" s="44"/>
      <c r="HW676" s="44"/>
      <c r="HX676" s="44"/>
      <c r="HY676" s="44"/>
      <c r="HZ676" s="44"/>
      <c r="IA676" s="44"/>
      <c r="IB676" s="44"/>
      <c r="IC676" s="44"/>
      <c r="ID676" s="44"/>
      <c r="IE676" s="44"/>
      <c r="IF676" s="44"/>
      <c r="IG676" s="44"/>
      <c r="IH676" s="44"/>
      <c r="II676" s="44"/>
      <c r="IJ676" s="44"/>
      <c r="IK676" s="44"/>
      <c r="IL676" s="44"/>
      <c r="IM676" s="44"/>
      <c r="IN676" s="44"/>
      <c r="IO676" s="44"/>
      <c r="IP676" s="44"/>
      <c r="IQ676" s="44"/>
      <c r="IR676" s="44"/>
      <c r="IS676" s="44"/>
      <c r="IT676" s="44"/>
      <c r="IU676" s="44"/>
      <c r="IV676" s="44"/>
      <c r="RS676" s="353"/>
    </row>
    <row r="677" spans="1:487" s="74" customFormat="1" ht="15">
      <c r="A677" s="325" t="s">
        <v>1085</v>
      </c>
      <c r="B677" s="351"/>
      <c r="C677" s="351"/>
      <c r="D677" s="531" t="s">
        <v>130</v>
      </c>
      <c r="E677" s="44"/>
      <c r="F677" s="437">
        <f t="shared" si="8"/>
        <v>106</v>
      </c>
      <c r="G677" s="541"/>
      <c r="H677" s="138">
        <v>67</v>
      </c>
      <c r="I677" s="138"/>
      <c r="J677" s="420"/>
      <c r="K677" s="138">
        <v>39</v>
      </c>
      <c r="L677" s="450"/>
      <c r="M677" s="458"/>
      <c r="N677" s="44"/>
      <c r="R677" s="352"/>
      <c r="T677" s="44"/>
      <c r="U677" s="44"/>
      <c r="V677" s="44"/>
      <c r="AA677" s="352"/>
      <c r="AC677" s="44"/>
      <c r="AD677" s="44"/>
      <c r="AE677" s="44"/>
      <c r="AJ677" s="352"/>
      <c r="AL677" s="44"/>
      <c r="AM677" s="44"/>
      <c r="AN677" s="44"/>
      <c r="AS677" s="352"/>
      <c r="AU677" s="44"/>
      <c r="AV677" s="44"/>
      <c r="AW677" s="44"/>
      <c r="BB677" s="352"/>
      <c r="BD677" s="44"/>
      <c r="BE677" s="44"/>
      <c r="BF677" s="44"/>
      <c r="BK677" s="352"/>
      <c r="BM677" s="44"/>
      <c r="BN677" s="44"/>
      <c r="BO677" s="44"/>
      <c r="BT677" s="352"/>
      <c r="BV677" s="44"/>
      <c r="BW677" s="44"/>
      <c r="BX677" s="44"/>
      <c r="CC677" s="352"/>
      <c r="CE677" s="44"/>
      <c r="CF677" s="44"/>
      <c r="CG677" s="44"/>
      <c r="CL677" s="352"/>
      <c r="CN677" s="44"/>
      <c r="CO677" s="44"/>
      <c r="CP677" s="44"/>
      <c r="CU677" s="352"/>
      <c r="CW677" s="44"/>
      <c r="CX677" s="44"/>
      <c r="CY677" s="44"/>
      <c r="DD677" s="352"/>
      <c r="DF677" s="44"/>
      <c r="DG677" s="44"/>
      <c r="DH677" s="44"/>
      <c r="DM677" s="352"/>
      <c r="DO677" s="44"/>
      <c r="DP677" s="44"/>
      <c r="DQ677" s="44"/>
      <c r="DV677" s="352"/>
      <c r="DX677" s="44"/>
      <c r="DY677" s="44"/>
      <c r="DZ677" s="44"/>
      <c r="EE677" s="352"/>
      <c r="EG677" s="44"/>
      <c r="EH677" s="44"/>
      <c r="EI677" s="44"/>
      <c r="EN677" s="352"/>
      <c r="EP677" s="44"/>
      <c r="EQ677" s="44"/>
      <c r="ER677" s="44"/>
      <c r="EW677" s="352"/>
      <c r="EY677" s="44"/>
      <c r="EZ677" s="44"/>
      <c r="FA677" s="44"/>
      <c r="FF677" s="352"/>
      <c r="FH677" s="44"/>
      <c r="FI677" s="44"/>
      <c r="FJ677" s="44"/>
      <c r="FO677" s="352"/>
      <c r="FQ677" s="44"/>
      <c r="FR677" s="44"/>
      <c r="FS677" s="44"/>
      <c r="FX677" s="352"/>
      <c r="FZ677" s="44"/>
      <c r="GA677" s="44"/>
      <c r="GB677" s="44"/>
      <c r="GG677" s="352"/>
      <c r="GI677" s="44"/>
      <c r="GJ677" s="44"/>
      <c r="GK677" s="44"/>
      <c r="GP677" s="352"/>
      <c r="GR677" s="44"/>
      <c r="GS677" s="44"/>
      <c r="GT677" s="44"/>
      <c r="GY677" s="352"/>
      <c r="HA677" s="44"/>
      <c r="HB677" s="44"/>
      <c r="HC677" s="44"/>
      <c r="HH677" s="352"/>
      <c r="HJ677" s="44"/>
      <c r="HK677" s="44"/>
      <c r="HL677" s="44"/>
      <c r="HQ677" s="44"/>
      <c r="HR677" s="44"/>
      <c r="HS677" s="44"/>
      <c r="HT677" s="44"/>
      <c r="HU677" s="44"/>
      <c r="HV677" s="44"/>
      <c r="HW677" s="44"/>
      <c r="HX677" s="44"/>
      <c r="HY677" s="44"/>
      <c r="HZ677" s="44"/>
      <c r="IA677" s="44"/>
      <c r="IB677" s="44"/>
      <c r="IC677" s="44"/>
      <c r="ID677" s="44"/>
      <c r="IE677" s="44"/>
      <c r="IF677" s="44"/>
      <c r="IG677" s="44"/>
      <c r="IH677" s="44"/>
      <c r="II677" s="44"/>
      <c r="IJ677" s="44"/>
      <c r="IK677" s="44"/>
      <c r="IL677" s="44"/>
      <c r="IM677" s="44"/>
      <c r="IN677" s="44"/>
      <c r="IO677" s="44"/>
      <c r="IP677" s="44"/>
      <c r="IQ677" s="44"/>
      <c r="IR677" s="44"/>
      <c r="IS677" s="44"/>
      <c r="IT677" s="44"/>
      <c r="IU677" s="44"/>
      <c r="IV677" s="44"/>
      <c r="RS677" s="353"/>
    </row>
    <row r="678" spans="1:487" s="74" customFormat="1" ht="15">
      <c r="A678" s="325" t="s">
        <v>2002</v>
      </c>
      <c r="B678" s="351"/>
      <c r="C678" s="351"/>
      <c r="D678" s="531" t="s">
        <v>130</v>
      </c>
      <c r="E678" s="450"/>
      <c r="F678" s="437">
        <f t="shared" si="8"/>
        <v>0</v>
      </c>
      <c r="G678" s="541"/>
      <c r="H678" s="541"/>
      <c r="I678" s="478"/>
      <c r="J678" s="548"/>
      <c r="K678" s="478"/>
      <c r="L678" s="450"/>
      <c r="M678" s="458"/>
      <c r="N678" s="44"/>
      <c r="R678" s="352"/>
      <c r="T678" s="44"/>
      <c r="U678" s="44"/>
      <c r="V678" s="44"/>
      <c r="AA678" s="352"/>
      <c r="AC678" s="44"/>
      <c r="AD678" s="44"/>
      <c r="AE678" s="44"/>
      <c r="AJ678" s="352"/>
      <c r="AL678" s="44"/>
      <c r="AM678" s="44"/>
      <c r="AN678" s="44"/>
      <c r="AS678" s="352"/>
      <c r="AU678" s="44"/>
      <c r="AV678" s="44"/>
      <c r="AW678" s="44"/>
      <c r="BB678" s="352"/>
      <c r="BD678" s="44"/>
      <c r="BE678" s="44"/>
      <c r="BF678" s="44"/>
      <c r="BK678" s="352"/>
      <c r="BM678" s="44"/>
      <c r="BN678" s="44"/>
      <c r="BO678" s="44"/>
      <c r="BT678" s="352"/>
      <c r="BV678" s="44"/>
      <c r="BW678" s="44"/>
      <c r="BX678" s="44"/>
      <c r="CC678" s="352"/>
      <c r="CE678" s="44"/>
      <c r="CF678" s="44"/>
      <c r="CG678" s="44"/>
      <c r="CL678" s="352"/>
      <c r="CN678" s="44"/>
      <c r="CO678" s="44"/>
      <c r="CP678" s="44"/>
      <c r="CU678" s="352"/>
      <c r="CW678" s="44"/>
      <c r="CX678" s="44"/>
      <c r="CY678" s="44"/>
      <c r="DD678" s="352"/>
      <c r="DF678" s="44"/>
      <c r="DG678" s="44"/>
      <c r="DH678" s="44"/>
      <c r="DM678" s="352"/>
      <c r="DO678" s="44"/>
      <c r="DP678" s="44"/>
      <c r="DQ678" s="44"/>
      <c r="DV678" s="352"/>
      <c r="DX678" s="44"/>
      <c r="DY678" s="44"/>
      <c r="DZ678" s="44"/>
      <c r="EE678" s="352"/>
      <c r="EG678" s="44"/>
      <c r="EH678" s="44"/>
      <c r="EI678" s="44"/>
      <c r="EN678" s="352"/>
      <c r="EP678" s="44"/>
      <c r="EQ678" s="44"/>
      <c r="ER678" s="44"/>
      <c r="EW678" s="352"/>
      <c r="EY678" s="44"/>
      <c r="EZ678" s="44"/>
      <c r="FA678" s="44"/>
      <c r="FF678" s="352"/>
      <c r="FH678" s="44"/>
      <c r="FI678" s="44"/>
      <c r="FJ678" s="44"/>
      <c r="FO678" s="352"/>
      <c r="FQ678" s="44"/>
      <c r="FR678" s="44"/>
      <c r="FS678" s="44"/>
      <c r="FX678" s="352"/>
      <c r="FZ678" s="44"/>
      <c r="GA678" s="44"/>
      <c r="GB678" s="44"/>
      <c r="GG678" s="352"/>
      <c r="GI678" s="44"/>
      <c r="GJ678" s="44"/>
      <c r="GK678" s="44"/>
      <c r="GP678" s="352"/>
      <c r="GR678" s="44"/>
      <c r="GS678" s="44"/>
      <c r="GT678" s="44"/>
      <c r="GY678" s="352"/>
      <c r="HA678" s="44"/>
      <c r="HB678" s="44"/>
      <c r="HC678" s="44"/>
      <c r="HH678" s="352"/>
      <c r="HJ678" s="44"/>
      <c r="HK678" s="44"/>
      <c r="HL678" s="44"/>
      <c r="HQ678" s="44"/>
      <c r="HR678" s="44"/>
      <c r="HS678" s="44"/>
      <c r="HT678" s="44"/>
      <c r="HU678" s="44"/>
      <c r="HV678" s="44"/>
      <c r="HW678" s="44"/>
      <c r="HX678" s="44"/>
      <c r="HY678" s="44"/>
      <c r="HZ678" s="44"/>
      <c r="IA678" s="44"/>
      <c r="IB678" s="44"/>
      <c r="IC678" s="44"/>
      <c r="ID678" s="44"/>
      <c r="IE678" s="44"/>
      <c r="IF678" s="44"/>
      <c r="IG678" s="44"/>
      <c r="IH678" s="44"/>
      <c r="II678" s="44"/>
      <c r="IJ678" s="44"/>
      <c r="IK678" s="44"/>
      <c r="IL678" s="44"/>
      <c r="IM678" s="44"/>
      <c r="IN678" s="44"/>
      <c r="IO678" s="44"/>
      <c r="IP678" s="44"/>
      <c r="IQ678" s="44"/>
      <c r="IR678" s="44"/>
      <c r="IS678" s="44"/>
      <c r="IT678" s="44"/>
      <c r="IU678" s="44"/>
      <c r="IV678" s="44"/>
      <c r="RS678" s="353"/>
    </row>
    <row r="679" spans="1:487" s="74" customFormat="1" ht="15">
      <c r="A679" s="325" t="s">
        <v>786</v>
      </c>
      <c r="B679" s="351"/>
      <c r="C679" s="351"/>
      <c r="D679" s="74" t="s">
        <v>131</v>
      </c>
      <c r="E679" s="44"/>
      <c r="F679" s="437">
        <f t="shared" si="8"/>
        <v>100</v>
      </c>
      <c r="G679" s="478">
        <v>83</v>
      </c>
      <c r="H679" s="138"/>
      <c r="I679" s="138"/>
      <c r="J679" s="420">
        <v>17</v>
      </c>
      <c r="K679" s="138"/>
      <c r="L679" s="44"/>
      <c r="M679" s="44"/>
      <c r="N679" s="44"/>
      <c r="R679" s="352"/>
      <c r="T679" s="44"/>
      <c r="U679" s="44"/>
      <c r="V679" s="44"/>
      <c r="AA679" s="352"/>
      <c r="AC679" s="44"/>
      <c r="AD679" s="44"/>
      <c r="AE679" s="44"/>
      <c r="AJ679" s="352"/>
      <c r="AL679" s="44"/>
      <c r="AM679" s="44"/>
      <c r="AN679" s="44"/>
      <c r="AS679" s="352"/>
      <c r="AU679" s="44"/>
      <c r="AV679" s="44"/>
      <c r="AW679" s="44"/>
      <c r="BB679" s="352"/>
      <c r="BD679" s="44"/>
      <c r="BE679" s="44"/>
      <c r="BF679" s="44"/>
      <c r="BK679" s="352"/>
      <c r="BM679" s="44"/>
      <c r="BN679" s="44"/>
      <c r="BO679" s="44"/>
      <c r="BT679" s="352"/>
      <c r="BV679" s="44"/>
      <c r="BW679" s="44"/>
      <c r="BX679" s="44"/>
      <c r="CC679" s="352"/>
      <c r="CE679" s="44"/>
      <c r="CF679" s="44"/>
      <c r="CG679" s="44"/>
      <c r="CL679" s="352"/>
      <c r="CN679" s="44"/>
      <c r="CO679" s="44"/>
      <c r="CP679" s="44"/>
      <c r="CU679" s="352"/>
      <c r="CW679" s="44"/>
      <c r="CX679" s="44"/>
      <c r="CY679" s="44"/>
      <c r="DD679" s="352"/>
      <c r="DF679" s="44"/>
      <c r="DG679" s="44"/>
      <c r="DH679" s="44"/>
      <c r="DM679" s="352"/>
      <c r="DO679" s="44"/>
      <c r="DP679" s="44"/>
      <c r="DQ679" s="44"/>
      <c r="DV679" s="352"/>
      <c r="DX679" s="44"/>
      <c r="DY679" s="44"/>
      <c r="DZ679" s="44"/>
      <c r="EE679" s="352"/>
      <c r="EG679" s="44"/>
      <c r="EH679" s="44"/>
      <c r="EI679" s="44"/>
      <c r="EN679" s="352"/>
      <c r="EP679" s="44"/>
      <c r="EQ679" s="44"/>
      <c r="ER679" s="44"/>
      <c r="EW679" s="352"/>
      <c r="EY679" s="44"/>
      <c r="EZ679" s="44"/>
      <c r="FA679" s="44"/>
      <c r="FF679" s="352"/>
      <c r="FH679" s="44"/>
      <c r="FI679" s="44"/>
      <c r="FJ679" s="44"/>
      <c r="FO679" s="352"/>
      <c r="FQ679" s="44"/>
      <c r="FR679" s="44"/>
      <c r="FS679" s="44"/>
      <c r="FX679" s="352"/>
      <c r="FZ679" s="44"/>
      <c r="GA679" s="44"/>
      <c r="GB679" s="44"/>
      <c r="GG679" s="352"/>
      <c r="GI679" s="44"/>
      <c r="GJ679" s="44"/>
      <c r="GK679" s="44"/>
      <c r="GP679" s="352"/>
      <c r="GR679" s="44"/>
      <c r="GS679" s="44"/>
      <c r="GT679" s="44"/>
      <c r="GY679" s="352"/>
      <c r="HA679" s="44"/>
      <c r="HB679" s="44"/>
      <c r="HC679" s="44"/>
      <c r="HH679" s="352"/>
      <c r="HJ679" s="44"/>
      <c r="HK679" s="44"/>
      <c r="HL679" s="44"/>
      <c r="HQ679" s="44"/>
      <c r="HR679" s="44"/>
      <c r="HS679" s="44"/>
      <c r="HT679" s="44"/>
      <c r="HU679" s="44"/>
      <c r="HV679" s="44"/>
      <c r="HW679" s="44"/>
      <c r="HX679" s="44"/>
      <c r="HY679" s="44"/>
      <c r="HZ679" s="44"/>
      <c r="IA679" s="44"/>
      <c r="IB679" s="44"/>
      <c r="IC679" s="44"/>
      <c r="ID679" s="44"/>
      <c r="IE679" s="44"/>
      <c r="IF679" s="44"/>
      <c r="IG679" s="44"/>
      <c r="IH679" s="44"/>
      <c r="II679" s="44"/>
      <c r="IJ679" s="44"/>
      <c r="IK679" s="44"/>
      <c r="IL679" s="44"/>
      <c r="IM679" s="44"/>
      <c r="IN679" s="44"/>
      <c r="IO679" s="44"/>
      <c r="IP679" s="44"/>
      <c r="IQ679" s="44"/>
      <c r="IR679" s="44"/>
      <c r="IS679" s="44"/>
      <c r="IT679" s="44"/>
      <c r="IU679" s="44"/>
      <c r="IV679" s="44"/>
      <c r="RS679" s="353"/>
    </row>
    <row r="680" spans="1:487" s="74" customFormat="1" ht="15">
      <c r="A680" s="325" t="s">
        <v>1934</v>
      </c>
      <c r="B680" s="351"/>
      <c r="C680" s="351"/>
      <c r="D680" s="531" t="s">
        <v>130</v>
      </c>
      <c r="E680" s="44"/>
      <c r="F680" s="437">
        <f t="shared" si="8"/>
        <v>0</v>
      </c>
      <c r="G680" s="541"/>
      <c r="H680" s="541"/>
      <c r="I680" s="138"/>
      <c r="J680" s="420"/>
      <c r="K680" s="138"/>
      <c r="L680" s="450"/>
      <c r="M680" s="458"/>
      <c r="N680" s="44"/>
      <c r="R680" s="352"/>
      <c r="T680" s="44"/>
      <c r="U680" s="44"/>
      <c r="V680" s="44"/>
      <c r="AA680" s="352"/>
      <c r="AC680" s="44"/>
      <c r="AD680" s="44"/>
      <c r="AE680" s="44"/>
      <c r="AJ680" s="352"/>
      <c r="AL680" s="44"/>
      <c r="AM680" s="44"/>
      <c r="AN680" s="44"/>
      <c r="AS680" s="352"/>
      <c r="AU680" s="44"/>
      <c r="AV680" s="44"/>
      <c r="AW680" s="44"/>
      <c r="BB680" s="352"/>
      <c r="BD680" s="44"/>
      <c r="BE680" s="44"/>
      <c r="BF680" s="44"/>
      <c r="BK680" s="352"/>
      <c r="BM680" s="44"/>
      <c r="BN680" s="44"/>
      <c r="BO680" s="44"/>
      <c r="BT680" s="352"/>
      <c r="BV680" s="44"/>
      <c r="BW680" s="44"/>
      <c r="BX680" s="44"/>
      <c r="CC680" s="352"/>
      <c r="CE680" s="44"/>
      <c r="CF680" s="44"/>
      <c r="CG680" s="44"/>
      <c r="CL680" s="352"/>
      <c r="CN680" s="44"/>
      <c r="CO680" s="44"/>
      <c r="CP680" s="44"/>
      <c r="CU680" s="352"/>
      <c r="CW680" s="44"/>
      <c r="CX680" s="44"/>
      <c r="CY680" s="44"/>
      <c r="DD680" s="352"/>
      <c r="DF680" s="44"/>
      <c r="DG680" s="44"/>
      <c r="DH680" s="44"/>
      <c r="DM680" s="352"/>
      <c r="DO680" s="44"/>
      <c r="DP680" s="44"/>
      <c r="DQ680" s="44"/>
      <c r="DV680" s="352"/>
      <c r="DX680" s="44"/>
      <c r="DY680" s="44"/>
      <c r="DZ680" s="44"/>
      <c r="EE680" s="352"/>
      <c r="EG680" s="44"/>
      <c r="EH680" s="44"/>
      <c r="EI680" s="44"/>
      <c r="EN680" s="352"/>
      <c r="EP680" s="44"/>
      <c r="EQ680" s="44"/>
      <c r="ER680" s="44"/>
      <c r="EW680" s="352"/>
      <c r="EY680" s="44"/>
      <c r="EZ680" s="44"/>
      <c r="FA680" s="44"/>
      <c r="FF680" s="352"/>
      <c r="FH680" s="44"/>
      <c r="FI680" s="44"/>
      <c r="FJ680" s="44"/>
      <c r="FO680" s="352"/>
      <c r="FQ680" s="44"/>
      <c r="FR680" s="44"/>
      <c r="FS680" s="44"/>
      <c r="FX680" s="352"/>
      <c r="FZ680" s="44"/>
      <c r="GA680" s="44"/>
      <c r="GB680" s="44"/>
      <c r="GG680" s="352"/>
      <c r="GI680" s="44"/>
      <c r="GJ680" s="44"/>
      <c r="GK680" s="44"/>
      <c r="GP680" s="352"/>
      <c r="GR680" s="44"/>
      <c r="GS680" s="44"/>
      <c r="GT680" s="44"/>
      <c r="GY680" s="352"/>
      <c r="HA680" s="44"/>
      <c r="HB680" s="44"/>
      <c r="HC680" s="44"/>
      <c r="HH680" s="352"/>
      <c r="HJ680" s="44"/>
      <c r="HK680" s="44"/>
      <c r="HL680" s="44"/>
      <c r="HQ680" s="44"/>
      <c r="HR680" s="44"/>
      <c r="HS680" s="44"/>
      <c r="HT680" s="44"/>
      <c r="HU680" s="44"/>
      <c r="HV680" s="44"/>
      <c r="HW680" s="44"/>
      <c r="HX680" s="44"/>
      <c r="HY680" s="44"/>
      <c r="HZ680" s="44"/>
      <c r="IA680" s="44"/>
      <c r="IB680" s="44"/>
      <c r="IC680" s="44"/>
      <c r="ID680" s="44"/>
      <c r="IE680" s="44"/>
      <c r="IF680" s="44"/>
      <c r="IG680" s="44"/>
      <c r="IH680" s="44"/>
      <c r="II680" s="44"/>
      <c r="IJ680" s="44"/>
      <c r="IK680" s="44"/>
      <c r="IL680" s="44"/>
      <c r="IM680" s="44"/>
      <c r="IN680" s="44"/>
      <c r="IO680" s="44"/>
      <c r="IP680" s="44"/>
      <c r="IQ680" s="44"/>
      <c r="IR680" s="44"/>
      <c r="IS680" s="44"/>
      <c r="IT680" s="44"/>
      <c r="IU680" s="44"/>
      <c r="IV680" s="44"/>
      <c r="RS680" s="353"/>
    </row>
    <row r="681" spans="1:487" s="74" customFormat="1" ht="15">
      <c r="A681" s="325" t="s">
        <v>590</v>
      </c>
      <c r="B681" s="351"/>
      <c r="C681" s="351"/>
      <c r="D681" s="458" t="s">
        <v>138</v>
      </c>
      <c r="E681" s="44"/>
      <c r="F681" s="437">
        <f t="shared" si="8"/>
        <v>26</v>
      </c>
      <c r="G681" s="478"/>
      <c r="H681" s="138"/>
      <c r="I681" s="138">
        <v>12</v>
      </c>
      <c r="J681" s="420">
        <v>14</v>
      </c>
      <c r="K681" s="138"/>
      <c r="L681" s="450"/>
      <c r="M681" s="44"/>
      <c r="N681" s="44"/>
      <c r="R681" s="352"/>
      <c r="T681" s="44"/>
      <c r="U681" s="44"/>
      <c r="V681" s="44"/>
      <c r="AA681" s="352"/>
      <c r="AC681" s="44"/>
      <c r="AD681" s="44"/>
      <c r="AE681" s="44"/>
      <c r="AJ681" s="352"/>
      <c r="AL681" s="44"/>
      <c r="AM681" s="44"/>
      <c r="AN681" s="44"/>
      <c r="AS681" s="352"/>
      <c r="AU681" s="44"/>
      <c r="AV681" s="44"/>
      <c r="AW681" s="44"/>
      <c r="BB681" s="352"/>
      <c r="BD681" s="44"/>
      <c r="BE681" s="44"/>
      <c r="BF681" s="44"/>
      <c r="BK681" s="352"/>
      <c r="BM681" s="44"/>
      <c r="BN681" s="44"/>
      <c r="BO681" s="44"/>
      <c r="BT681" s="352"/>
      <c r="BV681" s="44"/>
      <c r="BW681" s="44"/>
      <c r="BX681" s="44"/>
      <c r="CC681" s="352"/>
      <c r="CE681" s="44"/>
      <c r="CF681" s="44"/>
      <c r="CG681" s="44"/>
      <c r="CL681" s="352"/>
      <c r="CN681" s="44"/>
      <c r="CO681" s="44"/>
      <c r="CP681" s="44"/>
      <c r="CU681" s="352"/>
      <c r="CW681" s="44"/>
      <c r="CX681" s="44"/>
      <c r="CY681" s="44"/>
      <c r="DD681" s="352"/>
      <c r="DF681" s="44"/>
      <c r="DG681" s="44"/>
      <c r="DH681" s="44"/>
      <c r="DM681" s="352"/>
      <c r="DO681" s="44"/>
      <c r="DP681" s="44"/>
      <c r="DQ681" s="44"/>
      <c r="DV681" s="352"/>
      <c r="DX681" s="44"/>
      <c r="DY681" s="44"/>
      <c r="DZ681" s="44"/>
      <c r="EE681" s="352"/>
      <c r="EG681" s="44"/>
      <c r="EH681" s="44"/>
      <c r="EI681" s="44"/>
      <c r="EN681" s="352"/>
      <c r="EP681" s="44"/>
      <c r="EQ681" s="44"/>
      <c r="ER681" s="44"/>
      <c r="EW681" s="352"/>
      <c r="EY681" s="44"/>
      <c r="EZ681" s="44"/>
      <c r="FA681" s="44"/>
      <c r="FF681" s="352"/>
      <c r="FH681" s="44"/>
      <c r="FI681" s="44"/>
      <c r="FJ681" s="44"/>
      <c r="FO681" s="352"/>
      <c r="FQ681" s="44"/>
      <c r="FR681" s="44"/>
      <c r="FS681" s="44"/>
      <c r="FX681" s="352"/>
      <c r="FZ681" s="44"/>
      <c r="GA681" s="44"/>
      <c r="GB681" s="44"/>
      <c r="GG681" s="352"/>
      <c r="GI681" s="44"/>
      <c r="GJ681" s="44"/>
      <c r="GK681" s="44"/>
      <c r="GP681" s="352"/>
      <c r="GR681" s="44"/>
      <c r="GS681" s="44"/>
      <c r="GT681" s="44"/>
      <c r="GY681" s="352"/>
      <c r="HA681" s="44"/>
      <c r="HB681" s="44"/>
      <c r="HC681" s="44"/>
      <c r="HH681" s="352"/>
      <c r="HJ681" s="44"/>
      <c r="HK681" s="44"/>
      <c r="HL681" s="44"/>
      <c r="HQ681" s="44"/>
      <c r="HR681" s="44"/>
      <c r="HS681" s="44"/>
      <c r="HT681" s="44"/>
      <c r="HU681" s="44"/>
      <c r="HV681" s="44"/>
      <c r="HW681" s="44"/>
      <c r="HX681" s="44"/>
      <c r="HY681" s="44"/>
      <c r="HZ681" s="44"/>
      <c r="IA681" s="44"/>
      <c r="IB681" s="44"/>
      <c r="IC681" s="44"/>
      <c r="ID681" s="44"/>
      <c r="IE681" s="44"/>
      <c r="IF681" s="44"/>
      <c r="IG681" s="44"/>
      <c r="IH681" s="44"/>
      <c r="II681" s="44"/>
      <c r="IJ681" s="44"/>
      <c r="IK681" s="44"/>
      <c r="IL681" s="44"/>
      <c r="IM681" s="44"/>
      <c r="IN681" s="44"/>
      <c r="IO681" s="44"/>
      <c r="IP681" s="44"/>
      <c r="IQ681" s="44"/>
      <c r="IR681" s="44"/>
      <c r="IS681" s="44"/>
      <c r="IT681" s="44"/>
      <c r="IU681" s="44"/>
      <c r="IV681" s="44"/>
      <c r="RS681" s="353"/>
    </row>
    <row r="682" spans="1:487" s="74" customFormat="1" ht="15">
      <c r="A682" s="325" t="s">
        <v>1138</v>
      </c>
      <c r="B682" s="351"/>
      <c r="C682" s="351"/>
      <c r="D682" s="531" t="s">
        <v>130</v>
      </c>
      <c r="E682" s="44"/>
      <c r="F682" s="437">
        <f t="shared" si="8"/>
        <v>0</v>
      </c>
      <c r="G682" s="541"/>
      <c r="H682" s="541"/>
      <c r="I682" s="138"/>
      <c r="J682" s="420"/>
      <c r="K682" s="138"/>
      <c r="L682" s="450"/>
      <c r="M682" s="458"/>
      <c r="N682" s="44"/>
      <c r="R682" s="352"/>
      <c r="T682" s="44"/>
      <c r="U682" s="44"/>
      <c r="V682" s="44"/>
      <c r="AA682" s="352"/>
      <c r="AC682" s="44"/>
      <c r="AD682" s="44"/>
      <c r="AE682" s="44"/>
      <c r="AJ682" s="352"/>
      <c r="AL682" s="44"/>
      <c r="AM682" s="44"/>
      <c r="AN682" s="44"/>
      <c r="AS682" s="352"/>
      <c r="AU682" s="44"/>
      <c r="AV682" s="44"/>
      <c r="AW682" s="44"/>
      <c r="BB682" s="352"/>
      <c r="BD682" s="44"/>
      <c r="BE682" s="44"/>
      <c r="BF682" s="44"/>
      <c r="BK682" s="352"/>
      <c r="BM682" s="44"/>
      <c r="BN682" s="44"/>
      <c r="BO682" s="44"/>
      <c r="BT682" s="352"/>
      <c r="BV682" s="44"/>
      <c r="BW682" s="44"/>
      <c r="BX682" s="44"/>
      <c r="CC682" s="352"/>
      <c r="CE682" s="44"/>
      <c r="CF682" s="44"/>
      <c r="CG682" s="44"/>
      <c r="CL682" s="352"/>
      <c r="CN682" s="44"/>
      <c r="CO682" s="44"/>
      <c r="CP682" s="44"/>
      <c r="CU682" s="352"/>
      <c r="CW682" s="44"/>
      <c r="CX682" s="44"/>
      <c r="CY682" s="44"/>
      <c r="DD682" s="352"/>
      <c r="DF682" s="44"/>
      <c r="DG682" s="44"/>
      <c r="DH682" s="44"/>
      <c r="DM682" s="352"/>
      <c r="DO682" s="44"/>
      <c r="DP682" s="44"/>
      <c r="DQ682" s="44"/>
      <c r="DV682" s="352"/>
      <c r="DX682" s="44"/>
      <c r="DY682" s="44"/>
      <c r="DZ682" s="44"/>
      <c r="EE682" s="352"/>
      <c r="EG682" s="44"/>
      <c r="EH682" s="44"/>
      <c r="EI682" s="44"/>
      <c r="EN682" s="352"/>
      <c r="EP682" s="44"/>
      <c r="EQ682" s="44"/>
      <c r="ER682" s="44"/>
      <c r="EW682" s="352"/>
      <c r="EY682" s="44"/>
      <c r="EZ682" s="44"/>
      <c r="FA682" s="44"/>
      <c r="FF682" s="352"/>
      <c r="FH682" s="44"/>
      <c r="FI682" s="44"/>
      <c r="FJ682" s="44"/>
      <c r="FO682" s="352"/>
      <c r="FQ682" s="44"/>
      <c r="FR682" s="44"/>
      <c r="FS682" s="44"/>
      <c r="FX682" s="352"/>
      <c r="FZ682" s="44"/>
      <c r="GA682" s="44"/>
      <c r="GB682" s="44"/>
      <c r="GG682" s="352"/>
      <c r="GI682" s="44"/>
      <c r="GJ682" s="44"/>
      <c r="GK682" s="44"/>
      <c r="GP682" s="352"/>
      <c r="GR682" s="44"/>
      <c r="GS682" s="44"/>
      <c r="GT682" s="44"/>
      <c r="GY682" s="352"/>
      <c r="HA682" s="44"/>
      <c r="HB682" s="44"/>
      <c r="HC682" s="44"/>
      <c r="HH682" s="352"/>
      <c r="HJ682" s="44"/>
      <c r="HK682" s="44"/>
      <c r="HL682" s="44"/>
      <c r="HQ682" s="44"/>
      <c r="HR682" s="44"/>
      <c r="HS682" s="44"/>
      <c r="HT682" s="44"/>
      <c r="HU682" s="44"/>
      <c r="HV682" s="44"/>
      <c r="HW682" s="44"/>
      <c r="HX682" s="44"/>
      <c r="HY682" s="44"/>
      <c r="HZ682" s="44"/>
      <c r="IA682" s="44"/>
      <c r="IB682" s="44"/>
      <c r="IC682" s="44"/>
      <c r="ID682" s="44"/>
      <c r="IE682" s="44"/>
      <c r="IF682" s="44"/>
      <c r="IG682" s="44"/>
      <c r="IH682" s="44"/>
      <c r="II682" s="44"/>
      <c r="IJ682" s="44"/>
      <c r="IK682" s="44"/>
      <c r="IL682" s="44"/>
      <c r="IM682" s="44"/>
      <c r="IN682" s="44"/>
      <c r="IO682" s="44"/>
      <c r="IP682" s="44"/>
      <c r="IQ682" s="44"/>
      <c r="IR682" s="44"/>
      <c r="IS682" s="44"/>
      <c r="IT682" s="44"/>
      <c r="IU682" s="44"/>
      <c r="IV682" s="44"/>
      <c r="RS682" s="353"/>
    </row>
    <row r="683" spans="1:487" s="74" customFormat="1" ht="15">
      <c r="A683" s="325" t="s">
        <v>500</v>
      </c>
      <c r="B683" s="351"/>
      <c r="C683" s="351"/>
      <c r="D683" s="458" t="s">
        <v>138</v>
      </c>
      <c r="E683" s="44"/>
      <c r="F683" s="437">
        <f t="shared" si="8"/>
        <v>197</v>
      </c>
      <c r="G683" s="478">
        <v>45</v>
      </c>
      <c r="H683" s="138">
        <v>11</v>
      </c>
      <c r="I683" s="138"/>
      <c r="J683" s="420"/>
      <c r="K683" s="138">
        <v>141</v>
      </c>
      <c r="L683" s="458"/>
      <c r="M683" s="44"/>
      <c r="N683" s="44"/>
      <c r="R683" s="352"/>
      <c r="T683" s="44"/>
      <c r="U683" s="44"/>
      <c r="V683" s="44"/>
      <c r="AA683" s="352"/>
      <c r="AC683" s="44"/>
      <c r="AD683" s="44"/>
      <c r="AE683" s="44"/>
      <c r="AJ683" s="352"/>
      <c r="AL683" s="44"/>
      <c r="AM683" s="44"/>
      <c r="AN683" s="44"/>
      <c r="AS683" s="352"/>
      <c r="AU683" s="44"/>
      <c r="AV683" s="44"/>
      <c r="AW683" s="44"/>
      <c r="BB683" s="352"/>
      <c r="BD683" s="44"/>
      <c r="BE683" s="44"/>
      <c r="BF683" s="44"/>
      <c r="BK683" s="352"/>
      <c r="BM683" s="44"/>
      <c r="BN683" s="44"/>
      <c r="BO683" s="44"/>
      <c r="BT683" s="352"/>
      <c r="BV683" s="44"/>
      <c r="BW683" s="44"/>
      <c r="BX683" s="44"/>
      <c r="CC683" s="352"/>
      <c r="CE683" s="44"/>
      <c r="CF683" s="44"/>
      <c r="CG683" s="44"/>
      <c r="CL683" s="352"/>
      <c r="CN683" s="44"/>
      <c r="CO683" s="44"/>
      <c r="CP683" s="44"/>
      <c r="CU683" s="352"/>
      <c r="CW683" s="44"/>
      <c r="CX683" s="44"/>
      <c r="CY683" s="44"/>
      <c r="DD683" s="352"/>
      <c r="DF683" s="44"/>
      <c r="DG683" s="44"/>
      <c r="DH683" s="44"/>
      <c r="DM683" s="352"/>
      <c r="DO683" s="44"/>
      <c r="DP683" s="44"/>
      <c r="DQ683" s="44"/>
      <c r="DV683" s="352"/>
      <c r="DX683" s="44"/>
      <c r="DY683" s="44"/>
      <c r="DZ683" s="44"/>
      <c r="EE683" s="352"/>
      <c r="EG683" s="44"/>
      <c r="EH683" s="44"/>
      <c r="EI683" s="44"/>
      <c r="EN683" s="352"/>
      <c r="EP683" s="44"/>
      <c r="EQ683" s="44"/>
      <c r="ER683" s="44"/>
      <c r="EW683" s="352"/>
      <c r="EY683" s="44"/>
      <c r="EZ683" s="44"/>
      <c r="FA683" s="44"/>
      <c r="FF683" s="352"/>
      <c r="FH683" s="44"/>
      <c r="FI683" s="44"/>
      <c r="FJ683" s="44"/>
      <c r="FO683" s="352"/>
      <c r="FQ683" s="44"/>
      <c r="FR683" s="44"/>
      <c r="FS683" s="44"/>
      <c r="FX683" s="352"/>
      <c r="FZ683" s="44"/>
      <c r="GA683" s="44"/>
      <c r="GB683" s="44"/>
      <c r="GG683" s="352"/>
      <c r="GI683" s="44"/>
      <c r="GJ683" s="44"/>
      <c r="GK683" s="44"/>
      <c r="GP683" s="352"/>
      <c r="GR683" s="44"/>
      <c r="GS683" s="44"/>
      <c r="GT683" s="44"/>
      <c r="GY683" s="352"/>
      <c r="HA683" s="44"/>
      <c r="HB683" s="44"/>
      <c r="HC683" s="44"/>
      <c r="HH683" s="352"/>
      <c r="HJ683" s="44"/>
      <c r="HK683" s="44"/>
      <c r="HL683" s="44"/>
      <c r="HQ683" s="44"/>
      <c r="HR683" s="44"/>
      <c r="HS683" s="44"/>
      <c r="HT683" s="44"/>
      <c r="HU683" s="44"/>
      <c r="HV683" s="44"/>
      <c r="HW683" s="44"/>
      <c r="HX683" s="44"/>
      <c r="HY683" s="44"/>
      <c r="HZ683" s="44"/>
      <c r="IA683" s="44"/>
      <c r="IB683" s="44"/>
      <c r="IC683" s="44"/>
      <c r="ID683" s="44"/>
      <c r="IE683" s="44"/>
      <c r="IF683" s="44"/>
      <c r="IG683" s="44"/>
      <c r="IH683" s="44"/>
      <c r="II683" s="44"/>
      <c r="IJ683" s="44"/>
      <c r="IK683" s="44"/>
      <c r="IL683" s="44"/>
      <c r="IM683" s="44"/>
      <c r="IN683" s="44"/>
      <c r="IO683" s="44"/>
      <c r="IP683" s="44"/>
      <c r="IQ683" s="44"/>
      <c r="IR683" s="44"/>
      <c r="IS683" s="44"/>
      <c r="IT683" s="44"/>
      <c r="IU683" s="44"/>
      <c r="IV683" s="44"/>
      <c r="RS683" s="353"/>
    </row>
    <row r="684" spans="1:487" s="74" customFormat="1" ht="15">
      <c r="A684" s="325" t="s">
        <v>1390</v>
      </c>
      <c r="B684" s="351"/>
      <c r="C684" s="351"/>
      <c r="D684" s="531" t="s">
        <v>130</v>
      </c>
      <c r="E684" s="44"/>
      <c r="F684" s="437">
        <f t="shared" si="8"/>
        <v>0</v>
      </c>
      <c r="G684" s="541"/>
      <c r="H684" s="478"/>
      <c r="I684" s="138"/>
      <c r="J684" s="420"/>
      <c r="K684" s="138"/>
      <c r="L684" s="450"/>
      <c r="M684" s="458"/>
      <c r="N684" s="44"/>
      <c r="R684" s="352"/>
      <c r="T684" s="44"/>
      <c r="U684" s="44"/>
      <c r="V684" s="44"/>
      <c r="AA684" s="352"/>
      <c r="AC684" s="44"/>
      <c r="AD684" s="44"/>
      <c r="AE684" s="44"/>
      <c r="AJ684" s="352"/>
      <c r="AL684" s="44"/>
      <c r="AM684" s="44"/>
      <c r="AN684" s="44"/>
      <c r="AS684" s="352"/>
      <c r="AU684" s="44"/>
      <c r="AV684" s="44"/>
      <c r="AW684" s="44"/>
      <c r="BB684" s="352"/>
      <c r="BD684" s="44"/>
      <c r="BE684" s="44"/>
      <c r="BF684" s="44"/>
      <c r="BK684" s="352"/>
      <c r="BM684" s="44"/>
      <c r="BN684" s="44"/>
      <c r="BO684" s="44"/>
      <c r="BT684" s="352"/>
      <c r="BV684" s="44"/>
      <c r="BW684" s="44"/>
      <c r="BX684" s="44"/>
      <c r="CC684" s="352"/>
      <c r="CE684" s="44"/>
      <c r="CF684" s="44"/>
      <c r="CG684" s="44"/>
      <c r="CL684" s="352"/>
      <c r="CN684" s="44"/>
      <c r="CO684" s="44"/>
      <c r="CP684" s="44"/>
      <c r="CU684" s="352"/>
      <c r="CW684" s="44"/>
      <c r="CX684" s="44"/>
      <c r="CY684" s="44"/>
      <c r="DD684" s="352"/>
      <c r="DF684" s="44"/>
      <c r="DG684" s="44"/>
      <c r="DH684" s="44"/>
      <c r="DM684" s="352"/>
      <c r="DO684" s="44"/>
      <c r="DP684" s="44"/>
      <c r="DQ684" s="44"/>
      <c r="DV684" s="352"/>
      <c r="DX684" s="44"/>
      <c r="DY684" s="44"/>
      <c r="DZ684" s="44"/>
      <c r="EE684" s="352"/>
      <c r="EG684" s="44"/>
      <c r="EH684" s="44"/>
      <c r="EI684" s="44"/>
      <c r="EN684" s="352"/>
      <c r="EP684" s="44"/>
      <c r="EQ684" s="44"/>
      <c r="ER684" s="44"/>
      <c r="EW684" s="352"/>
      <c r="EY684" s="44"/>
      <c r="EZ684" s="44"/>
      <c r="FA684" s="44"/>
      <c r="FF684" s="352"/>
      <c r="FH684" s="44"/>
      <c r="FI684" s="44"/>
      <c r="FJ684" s="44"/>
      <c r="FO684" s="352"/>
      <c r="FQ684" s="44"/>
      <c r="FR684" s="44"/>
      <c r="FS684" s="44"/>
      <c r="FX684" s="352"/>
      <c r="FZ684" s="44"/>
      <c r="GA684" s="44"/>
      <c r="GB684" s="44"/>
      <c r="GG684" s="352"/>
      <c r="GI684" s="44"/>
      <c r="GJ684" s="44"/>
      <c r="GK684" s="44"/>
      <c r="GP684" s="352"/>
      <c r="GR684" s="44"/>
      <c r="GS684" s="44"/>
      <c r="GT684" s="44"/>
      <c r="GY684" s="352"/>
      <c r="HA684" s="44"/>
      <c r="HB684" s="44"/>
      <c r="HC684" s="44"/>
      <c r="HH684" s="352"/>
      <c r="HJ684" s="44"/>
      <c r="HK684" s="44"/>
      <c r="HL684" s="44"/>
      <c r="HQ684" s="44"/>
      <c r="HR684" s="44"/>
      <c r="HS684" s="44"/>
      <c r="HT684" s="44"/>
      <c r="HU684" s="44"/>
      <c r="HV684" s="44"/>
      <c r="HW684" s="44"/>
      <c r="HX684" s="44"/>
      <c r="HY684" s="44"/>
      <c r="HZ684" s="44"/>
      <c r="IA684" s="44"/>
      <c r="IB684" s="44"/>
      <c r="IC684" s="44"/>
      <c r="ID684" s="44"/>
      <c r="IE684" s="44"/>
      <c r="IF684" s="44"/>
      <c r="IG684" s="44"/>
      <c r="IH684" s="44"/>
      <c r="II684" s="44"/>
      <c r="IJ684" s="44"/>
      <c r="IK684" s="44"/>
      <c r="IL684" s="44"/>
      <c r="IM684" s="44"/>
      <c r="IN684" s="44"/>
      <c r="IO684" s="44"/>
      <c r="IP684" s="44"/>
      <c r="IQ684" s="44"/>
      <c r="IR684" s="44"/>
      <c r="IS684" s="44"/>
      <c r="IT684" s="44"/>
      <c r="IU684" s="44"/>
      <c r="IV684" s="44"/>
      <c r="RS684" s="353"/>
    </row>
    <row r="685" spans="1:487" s="74" customFormat="1" ht="15">
      <c r="A685" s="325" t="s">
        <v>1490</v>
      </c>
      <c r="B685" s="351"/>
      <c r="C685" s="351"/>
      <c r="D685" s="531" t="s">
        <v>130</v>
      </c>
      <c r="E685" s="44"/>
      <c r="F685" s="437">
        <f t="shared" si="8"/>
        <v>0</v>
      </c>
      <c r="G685" s="541"/>
      <c r="H685" s="138"/>
      <c r="I685" s="138"/>
      <c r="J685" s="420"/>
      <c r="K685" s="138"/>
      <c r="L685" s="450"/>
      <c r="M685" s="458"/>
      <c r="N685" s="44"/>
      <c r="R685" s="352"/>
      <c r="T685" s="44"/>
      <c r="U685" s="44"/>
      <c r="V685" s="44"/>
      <c r="AA685" s="352"/>
      <c r="AC685" s="44"/>
      <c r="AD685" s="44"/>
      <c r="AE685" s="44"/>
      <c r="AJ685" s="352"/>
      <c r="AL685" s="44"/>
      <c r="AM685" s="44"/>
      <c r="AN685" s="44"/>
      <c r="AS685" s="352"/>
      <c r="AU685" s="44"/>
      <c r="AV685" s="44"/>
      <c r="AW685" s="44"/>
      <c r="BB685" s="352"/>
      <c r="BD685" s="44"/>
      <c r="BE685" s="44"/>
      <c r="BF685" s="44"/>
      <c r="BK685" s="352"/>
      <c r="BM685" s="44"/>
      <c r="BN685" s="44"/>
      <c r="BO685" s="44"/>
      <c r="BT685" s="352"/>
      <c r="BV685" s="44"/>
      <c r="BW685" s="44"/>
      <c r="BX685" s="44"/>
      <c r="CC685" s="352"/>
      <c r="CE685" s="44"/>
      <c r="CF685" s="44"/>
      <c r="CG685" s="44"/>
      <c r="CL685" s="352"/>
      <c r="CN685" s="44"/>
      <c r="CO685" s="44"/>
      <c r="CP685" s="44"/>
      <c r="CU685" s="352"/>
      <c r="CW685" s="44"/>
      <c r="CX685" s="44"/>
      <c r="CY685" s="44"/>
      <c r="DD685" s="352"/>
      <c r="DF685" s="44"/>
      <c r="DG685" s="44"/>
      <c r="DH685" s="44"/>
      <c r="DM685" s="352"/>
      <c r="DO685" s="44"/>
      <c r="DP685" s="44"/>
      <c r="DQ685" s="44"/>
      <c r="DV685" s="352"/>
      <c r="DX685" s="44"/>
      <c r="DY685" s="44"/>
      <c r="DZ685" s="44"/>
      <c r="EE685" s="352"/>
      <c r="EG685" s="44"/>
      <c r="EH685" s="44"/>
      <c r="EI685" s="44"/>
      <c r="EN685" s="352"/>
      <c r="EP685" s="44"/>
      <c r="EQ685" s="44"/>
      <c r="ER685" s="44"/>
      <c r="EW685" s="352"/>
      <c r="EY685" s="44"/>
      <c r="EZ685" s="44"/>
      <c r="FA685" s="44"/>
      <c r="FF685" s="352"/>
      <c r="FH685" s="44"/>
      <c r="FI685" s="44"/>
      <c r="FJ685" s="44"/>
      <c r="FO685" s="352"/>
      <c r="FQ685" s="44"/>
      <c r="FR685" s="44"/>
      <c r="FS685" s="44"/>
      <c r="FX685" s="352"/>
      <c r="FZ685" s="44"/>
      <c r="GA685" s="44"/>
      <c r="GB685" s="44"/>
      <c r="GG685" s="352"/>
      <c r="GI685" s="44"/>
      <c r="GJ685" s="44"/>
      <c r="GK685" s="44"/>
      <c r="GP685" s="352"/>
      <c r="GR685" s="44"/>
      <c r="GS685" s="44"/>
      <c r="GT685" s="44"/>
      <c r="GY685" s="352"/>
      <c r="HA685" s="44"/>
      <c r="HB685" s="44"/>
      <c r="HC685" s="44"/>
      <c r="HH685" s="352"/>
      <c r="HJ685" s="44"/>
      <c r="HK685" s="44"/>
      <c r="HL685" s="44"/>
      <c r="HQ685" s="44"/>
      <c r="HR685" s="44"/>
      <c r="HS685" s="44"/>
      <c r="HT685" s="44"/>
      <c r="HU685" s="44"/>
      <c r="HV685" s="44"/>
      <c r="HW685" s="44"/>
      <c r="HX685" s="44"/>
      <c r="HY685" s="44"/>
      <c r="HZ685" s="44"/>
      <c r="IA685" s="44"/>
      <c r="IB685" s="44"/>
      <c r="IC685" s="44"/>
      <c r="ID685" s="44"/>
      <c r="IE685" s="44"/>
      <c r="IF685" s="44"/>
      <c r="IG685" s="44"/>
      <c r="IH685" s="44"/>
      <c r="II685" s="44"/>
      <c r="IJ685" s="44"/>
      <c r="IK685" s="44"/>
      <c r="IL685" s="44"/>
      <c r="IM685" s="44"/>
      <c r="IN685" s="44"/>
      <c r="IO685" s="44"/>
      <c r="IP685" s="44"/>
      <c r="IQ685" s="44"/>
      <c r="IR685" s="44"/>
      <c r="IS685" s="44"/>
      <c r="IT685" s="44"/>
      <c r="IU685" s="44"/>
      <c r="IV685" s="44"/>
      <c r="RS685" s="353"/>
    </row>
    <row r="686" spans="1:487" s="74" customFormat="1" ht="15">
      <c r="A686" s="325" t="s">
        <v>1833</v>
      </c>
      <c r="B686" s="351"/>
      <c r="C686" s="351"/>
      <c r="D686" s="531" t="s">
        <v>130</v>
      </c>
      <c r="E686" s="44"/>
      <c r="F686" s="437">
        <f t="shared" si="8"/>
        <v>4</v>
      </c>
      <c r="G686" s="541"/>
      <c r="H686" s="541"/>
      <c r="I686" s="138"/>
      <c r="J686" s="420">
        <v>4</v>
      </c>
      <c r="K686" s="138"/>
      <c r="L686" s="450"/>
      <c r="M686" s="458"/>
      <c r="N686" s="44"/>
      <c r="R686" s="352"/>
      <c r="T686" s="44"/>
      <c r="U686" s="44"/>
      <c r="V686" s="44"/>
      <c r="AA686" s="352"/>
      <c r="AC686" s="44"/>
      <c r="AD686" s="44"/>
      <c r="AE686" s="44"/>
      <c r="AJ686" s="352"/>
      <c r="AL686" s="44"/>
      <c r="AM686" s="44"/>
      <c r="AN686" s="44"/>
      <c r="AS686" s="352"/>
      <c r="AU686" s="44"/>
      <c r="AV686" s="44"/>
      <c r="AW686" s="44"/>
      <c r="BB686" s="352"/>
      <c r="BD686" s="44"/>
      <c r="BE686" s="44"/>
      <c r="BF686" s="44"/>
      <c r="BK686" s="352"/>
      <c r="BM686" s="44"/>
      <c r="BN686" s="44"/>
      <c r="BO686" s="44"/>
      <c r="BT686" s="352"/>
      <c r="BV686" s="44"/>
      <c r="BW686" s="44"/>
      <c r="BX686" s="44"/>
      <c r="CC686" s="352"/>
      <c r="CE686" s="44"/>
      <c r="CF686" s="44"/>
      <c r="CG686" s="44"/>
      <c r="CL686" s="352"/>
      <c r="CN686" s="44"/>
      <c r="CO686" s="44"/>
      <c r="CP686" s="44"/>
      <c r="CU686" s="352"/>
      <c r="CW686" s="44"/>
      <c r="CX686" s="44"/>
      <c r="CY686" s="44"/>
      <c r="DD686" s="352"/>
      <c r="DF686" s="44"/>
      <c r="DG686" s="44"/>
      <c r="DH686" s="44"/>
      <c r="DM686" s="352"/>
      <c r="DO686" s="44"/>
      <c r="DP686" s="44"/>
      <c r="DQ686" s="44"/>
      <c r="DV686" s="352"/>
      <c r="DX686" s="44"/>
      <c r="DY686" s="44"/>
      <c r="DZ686" s="44"/>
      <c r="EE686" s="352"/>
      <c r="EG686" s="44"/>
      <c r="EH686" s="44"/>
      <c r="EI686" s="44"/>
      <c r="EN686" s="352"/>
      <c r="EP686" s="44"/>
      <c r="EQ686" s="44"/>
      <c r="ER686" s="44"/>
      <c r="EW686" s="352"/>
      <c r="EY686" s="44"/>
      <c r="EZ686" s="44"/>
      <c r="FA686" s="44"/>
      <c r="FF686" s="352"/>
      <c r="FH686" s="44"/>
      <c r="FI686" s="44"/>
      <c r="FJ686" s="44"/>
      <c r="FO686" s="352"/>
      <c r="FQ686" s="44"/>
      <c r="FR686" s="44"/>
      <c r="FS686" s="44"/>
      <c r="FX686" s="352"/>
      <c r="FZ686" s="44"/>
      <c r="GA686" s="44"/>
      <c r="GB686" s="44"/>
      <c r="GG686" s="352"/>
      <c r="GI686" s="44"/>
      <c r="GJ686" s="44"/>
      <c r="GK686" s="44"/>
      <c r="GP686" s="352"/>
      <c r="GR686" s="44"/>
      <c r="GS686" s="44"/>
      <c r="GT686" s="44"/>
      <c r="GY686" s="352"/>
      <c r="HA686" s="44"/>
      <c r="HB686" s="44"/>
      <c r="HC686" s="44"/>
      <c r="HH686" s="352"/>
      <c r="HJ686" s="44"/>
      <c r="HK686" s="44"/>
      <c r="HL686" s="44"/>
      <c r="HQ686" s="44"/>
      <c r="HR686" s="44"/>
      <c r="HS686" s="44"/>
      <c r="HT686" s="44"/>
      <c r="HU686" s="44"/>
      <c r="HV686" s="44"/>
      <c r="HW686" s="44"/>
      <c r="HX686" s="44"/>
      <c r="HY686" s="44"/>
      <c r="HZ686" s="44"/>
      <c r="IA686" s="44"/>
      <c r="IB686" s="44"/>
      <c r="IC686" s="44"/>
      <c r="ID686" s="44"/>
      <c r="IE686" s="44"/>
      <c r="IF686" s="44"/>
      <c r="IG686" s="44"/>
      <c r="IH686" s="44"/>
      <c r="II686" s="44"/>
      <c r="IJ686" s="44"/>
      <c r="IK686" s="44"/>
      <c r="IL686" s="44"/>
      <c r="IM686" s="44"/>
      <c r="IN686" s="44"/>
      <c r="IO686" s="44"/>
      <c r="IP686" s="44"/>
      <c r="IQ686" s="44"/>
      <c r="IR686" s="44"/>
      <c r="IS686" s="44"/>
      <c r="IT686" s="44"/>
      <c r="IU686" s="44"/>
      <c r="IV686" s="44"/>
      <c r="RS686" s="353"/>
    </row>
    <row r="687" spans="1:487" s="74" customFormat="1" ht="15">
      <c r="A687" s="325" t="s">
        <v>1491</v>
      </c>
      <c r="B687" s="351"/>
      <c r="C687" s="351"/>
      <c r="D687" s="531" t="s">
        <v>130</v>
      </c>
      <c r="E687" s="44"/>
      <c r="F687" s="437">
        <f t="shared" si="8"/>
        <v>0</v>
      </c>
      <c r="G687" s="541"/>
      <c r="H687" s="478"/>
      <c r="I687" s="138"/>
      <c r="J687" s="420"/>
      <c r="K687" s="138"/>
      <c r="L687" s="450"/>
      <c r="M687" s="458"/>
      <c r="N687" s="44"/>
      <c r="R687" s="352"/>
      <c r="T687" s="44"/>
      <c r="U687" s="44"/>
      <c r="V687" s="44"/>
      <c r="AA687" s="352"/>
      <c r="AC687" s="44"/>
      <c r="AD687" s="44"/>
      <c r="AE687" s="44"/>
      <c r="AJ687" s="352"/>
      <c r="AL687" s="44"/>
      <c r="AM687" s="44"/>
      <c r="AN687" s="44"/>
      <c r="AS687" s="352"/>
      <c r="AU687" s="44"/>
      <c r="AV687" s="44"/>
      <c r="AW687" s="44"/>
      <c r="BB687" s="352"/>
      <c r="BD687" s="44"/>
      <c r="BE687" s="44"/>
      <c r="BF687" s="44"/>
      <c r="BK687" s="352"/>
      <c r="BM687" s="44"/>
      <c r="BN687" s="44"/>
      <c r="BO687" s="44"/>
      <c r="BT687" s="352"/>
      <c r="BV687" s="44"/>
      <c r="BW687" s="44"/>
      <c r="BX687" s="44"/>
      <c r="CC687" s="352"/>
      <c r="CE687" s="44"/>
      <c r="CF687" s="44"/>
      <c r="CG687" s="44"/>
      <c r="CL687" s="352"/>
      <c r="CN687" s="44"/>
      <c r="CO687" s="44"/>
      <c r="CP687" s="44"/>
      <c r="CU687" s="352"/>
      <c r="CW687" s="44"/>
      <c r="CX687" s="44"/>
      <c r="CY687" s="44"/>
      <c r="DD687" s="352"/>
      <c r="DF687" s="44"/>
      <c r="DG687" s="44"/>
      <c r="DH687" s="44"/>
      <c r="DM687" s="352"/>
      <c r="DO687" s="44"/>
      <c r="DP687" s="44"/>
      <c r="DQ687" s="44"/>
      <c r="DV687" s="352"/>
      <c r="DX687" s="44"/>
      <c r="DY687" s="44"/>
      <c r="DZ687" s="44"/>
      <c r="EE687" s="352"/>
      <c r="EG687" s="44"/>
      <c r="EH687" s="44"/>
      <c r="EI687" s="44"/>
      <c r="EN687" s="352"/>
      <c r="EP687" s="44"/>
      <c r="EQ687" s="44"/>
      <c r="ER687" s="44"/>
      <c r="EW687" s="352"/>
      <c r="EY687" s="44"/>
      <c r="EZ687" s="44"/>
      <c r="FA687" s="44"/>
      <c r="FF687" s="352"/>
      <c r="FH687" s="44"/>
      <c r="FI687" s="44"/>
      <c r="FJ687" s="44"/>
      <c r="FO687" s="352"/>
      <c r="FQ687" s="44"/>
      <c r="FR687" s="44"/>
      <c r="FS687" s="44"/>
      <c r="FX687" s="352"/>
      <c r="FZ687" s="44"/>
      <c r="GA687" s="44"/>
      <c r="GB687" s="44"/>
      <c r="GG687" s="352"/>
      <c r="GI687" s="44"/>
      <c r="GJ687" s="44"/>
      <c r="GK687" s="44"/>
      <c r="GP687" s="352"/>
      <c r="GR687" s="44"/>
      <c r="GS687" s="44"/>
      <c r="GT687" s="44"/>
      <c r="GY687" s="352"/>
      <c r="HA687" s="44"/>
      <c r="HB687" s="44"/>
      <c r="HC687" s="44"/>
      <c r="HH687" s="352"/>
      <c r="HJ687" s="44"/>
      <c r="HK687" s="44"/>
      <c r="HL687" s="44"/>
      <c r="HQ687" s="44"/>
      <c r="HR687" s="44"/>
      <c r="HS687" s="44"/>
      <c r="HT687" s="44"/>
      <c r="HU687" s="44"/>
      <c r="HV687" s="44"/>
      <c r="HW687" s="44"/>
      <c r="HX687" s="44"/>
      <c r="HY687" s="44"/>
      <c r="HZ687" s="44"/>
      <c r="IA687" s="44"/>
      <c r="IB687" s="44"/>
      <c r="IC687" s="44"/>
      <c r="ID687" s="44"/>
      <c r="IE687" s="44"/>
      <c r="IF687" s="44"/>
      <c r="IG687" s="44"/>
      <c r="IH687" s="44"/>
      <c r="II687" s="44"/>
      <c r="IJ687" s="44"/>
      <c r="IK687" s="44"/>
      <c r="IL687" s="44"/>
      <c r="IM687" s="44"/>
      <c r="IN687" s="44"/>
      <c r="IO687" s="44"/>
      <c r="IP687" s="44"/>
      <c r="IQ687" s="44"/>
      <c r="IR687" s="44"/>
      <c r="IS687" s="44"/>
      <c r="IT687" s="44"/>
      <c r="IU687" s="44"/>
      <c r="IV687" s="44"/>
      <c r="RS687" s="353"/>
    </row>
    <row r="688" spans="1:487" s="74" customFormat="1" ht="15">
      <c r="A688" s="325" t="s">
        <v>576</v>
      </c>
      <c r="B688" s="351"/>
      <c r="C688" s="351"/>
      <c r="D688" s="74" t="s">
        <v>132</v>
      </c>
      <c r="E688" s="44"/>
      <c r="F688" s="437">
        <f t="shared" si="8"/>
        <v>14</v>
      </c>
      <c r="G688" s="478"/>
      <c r="H688" s="478">
        <v>10</v>
      </c>
      <c r="I688" s="138"/>
      <c r="J688" s="420">
        <v>4</v>
      </c>
      <c r="K688" s="138"/>
      <c r="L688" s="450"/>
      <c r="M688" s="450"/>
      <c r="N688" s="44"/>
      <c r="R688" s="352"/>
      <c r="T688" s="44"/>
      <c r="U688" s="44"/>
      <c r="V688" s="44"/>
      <c r="AA688" s="352"/>
      <c r="AC688" s="44"/>
      <c r="AD688" s="44"/>
      <c r="AE688" s="44"/>
      <c r="AJ688" s="352"/>
      <c r="AL688" s="44"/>
      <c r="AM688" s="44"/>
      <c r="AN688" s="44"/>
      <c r="AS688" s="352"/>
      <c r="AU688" s="44"/>
      <c r="AV688" s="44"/>
      <c r="AW688" s="44"/>
      <c r="BB688" s="352"/>
      <c r="BD688" s="44"/>
      <c r="BE688" s="44"/>
      <c r="BF688" s="44"/>
      <c r="BK688" s="352"/>
      <c r="BM688" s="44"/>
      <c r="BN688" s="44"/>
      <c r="BO688" s="44"/>
      <c r="BT688" s="352"/>
      <c r="BV688" s="44"/>
      <c r="BW688" s="44"/>
      <c r="BX688" s="44"/>
      <c r="CC688" s="352"/>
      <c r="CE688" s="44"/>
      <c r="CF688" s="44"/>
      <c r="CG688" s="44"/>
      <c r="CL688" s="352"/>
      <c r="CN688" s="44"/>
      <c r="CO688" s="44"/>
      <c r="CP688" s="44"/>
      <c r="CU688" s="352"/>
      <c r="CW688" s="44"/>
      <c r="CX688" s="44"/>
      <c r="CY688" s="44"/>
      <c r="DD688" s="352"/>
      <c r="DF688" s="44"/>
      <c r="DG688" s="44"/>
      <c r="DH688" s="44"/>
      <c r="DM688" s="352"/>
      <c r="DO688" s="44"/>
      <c r="DP688" s="44"/>
      <c r="DQ688" s="44"/>
      <c r="DV688" s="352"/>
      <c r="DX688" s="44"/>
      <c r="DY688" s="44"/>
      <c r="DZ688" s="44"/>
      <c r="EE688" s="352"/>
      <c r="EG688" s="44"/>
      <c r="EH688" s="44"/>
      <c r="EI688" s="44"/>
      <c r="EN688" s="352"/>
      <c r="EP688" s="44"/>
      <c r="EQ688" s="44"/>
      <c r="ER688" s="44"/>
      <c r="EW688" s="352"/>
      <c r="EY688" s="44"/>
      <c r="EZ688" s="44"/>
      <c r="FA688" s="44"/>
      <c r="FF688" s="352"/>
      <c r="FH688" s="44"/>
      <c r="FI688" s="44"/>
      <c r="FJ688" s="44"/>
      <c r="FO688" s="352"/>
      <c r="FQ688" s="44"/>
      <c r="FR688" s="44"/>
      <c r="FS688" s="44"/>
      <c r="FX688" s="352"/>
      <c r="FZ688" s="44"/>
      <c r="GA688" s="44"/>
      <c r="GB688" s="44"/>
      <c r="GG688" s="352"/>
      <c r="GI688" s="44"/>
      <c r="GJ688" s="44"/>
      <c r="GK688" s="44"/>
      <c r="GP688" s="352"/>
      <c r="GR688" s="44"/>
      <c r="GS688" s="44"/>
      <c r="GT688" s="44"/>
      <c r="GY688" s="352"/>
      <c r="HA688" s="44"/>
      <c r="HB688" s="44"/>
      <c r="HC688" s="44"/>
      <c r="HH688" s="352"/>
      <c r="HJ688" s="44"/>
      <c r="HK688" s="44"/>
      <c r="HL688" s="44"/>
      <c r="HQ688" s="44"/>
      <c r="HR688" s="44"/>
      <c r="HS688" s="44"/>
      <c r="HT688" s="44"/>
      <c r="HU688" s="44"/>
      <c r="HV688" s="44"/>
      <c r="HW688" s="44"/>
      <c r="HX688" s="44"/>
      <c r="HY688" s="44"/>
      <c r="HZ688" s="44"/>
      <c r="IA688" s="44"/>
      <c r="IB688" s="44"/>
      <c r="IC688" s="44"/>
      <c r="ID688" s="44"/>
      <c r="IE688" s="44"/>
      <c r="IF688" s="44"/>
      <c r="IG688" s="44"/>
      <c r="IH688" s="44"/>
      <c r="II688" s="44"/>
      <c r="IJ688" s="44"/>
      <c r="IK688" s="44"/>
      <c r="IL688" s="44"/>
      <c r="IM688" s="44"/>
      <c r="IN688" s="44"/>
      <c r="IO688" s="44"/>
      <c r="IP688" s="44"/>
      <c r="IQ688" s="44"/>
      <c r="IR688" s="44"/>
      <c r="IS688" s="44"/>
      <c r="IT688" s="44"/>
      <c r="IU688" s="44"/>
      <c r="IV688" s="44"/>
      <c r="RS688" s="353"/>
    </row>
    <row r="689" spans="1:487" s="74" customFormat="1" ht="15">
      <c r="A689" s="325" t="s">
        <v>1272</v>
      </c>
      <c r="B689" s="351"/>
      <c r="C689" s="351"/>
      <c r="D689" s="531" t="s">
        <v>130</v>
      </c>
      <c r="E689" s="44"/>
      <c r="F689" s="437">
        <f t="shared" si="8"/>
        <v>0</v>
      </c>
      <c r="G689" s="541"/>
      <c r="H689" s="541"/>
      <c r="I689" s="138"/>
      <c r="J689" s="420"/>
      <c r="K689" s="138"/>
      <c r="L689" s="450"/>
      <c r="N689" s="44"/>
      <c r="R689" s="352"/>
      <c r="T689" s="44"/>
      <c r="U689" s="44"/>
      <c r="V689" s="44"/>
      <c r="AA689" s="352"/>
      <c r="AC689" s="44"/>
      <c r="AD689" s="44"/>
      <c r="AE689" s="44"/>
      <c r="AJ689" s="352"/>
      <c r="AL689" s="44"/>
      <c r="AM689" s="44"/>
      <c r="AN689" s="44"/>
      <c r="AS689" s="352"/>
      <c r="AU689" s="44"/>
      <c r="AV689" s="44"/>
      <c r="AW689" s="44"/>
      <c r="BB689" s="352"/>
      <c r="BD689" s="44"/>
      <c r="BE689" s="44"/>
      <c r="BF689" s="44"/>
      <c r="BK689" s="352"/>
      <c r="BM689" s="44"/>
      <c r="BN689" s="44"/>
      <c r="BO689" s="44"/>
      <c r="BT689" s="352"/>
      <c r="BV689" s="44"/>
      <c r="BW689" s="44"/>
      <c r="BX689" s="44"/>
      <c r="CC689" s="352"/>
      <c r="CE689" s="44"/>
      <c r="CF689" s="44"/>
      <c r="CG689" s="44"/>
      <c r="CL689" s="352"/>
      <c r="CN689" s="44"/>
      <c r="CO689" s="44"/>
      <c r="CP689" s="44"/>
      <c r="CU689" s="352"/>
      <c r="CW689" s="44"/>
      <c r="CX689" s="44"/>
      <c r="CY689" s="44"/>
      <c r="DD689" s="352"/>
      <c r="DF689" s="44"/>
      <c r="DG689" s="44"/>
      <c r="DH689" s="44"/>
      <c r="DM689" s="352"/>
      <c r="DO689" s="44"/>
      <c r="DP689" s="44"/>
      <c r="DQ689" s="44"/>
      <c r="DV689" s="352"/>
      <c r="DX689" s="44"/>
      <c r="DY689" s="44"/>
      <c r="DZ689" s="44"/>
      <c r="EE689" s="352"/>
      <c r="EG689" s="44"/>
      <c r="EH689" s="44"/>
      <c r="EI689" s="44"/>
      <c r="EN689" s="352"/>
      <c r="EP689" s="44"/>
      <c r="EQ689" s="44"/>
      <c r="ER689" s="44"/>
      <c r="EW689" s="352"/>
      <c r="EY689" s="44"/>
      <c r="EZ689" s="44"/>
      <c r="FA689" s="44"/>
      <c r="FF689" s="352"/>
      <c r="FH689" s="44"/>
      <c r="FI689" s="44"/>
      <c r="FJ689" s="44"/>
      <c r="FO689" s="352"/>
      <c r="FQ689" s="44"/>
      <c r="FR689" s="44"/>
      <c r="FS689" s="44"/>
      <c r="FX689" s="352"/>
      <c r="FZ689" s="44"/>
      <c r="GA689" s="44"/>
      <c r="GB689" s="44"/>
      <c r="GG689" s="352"/>
      <c r="GI689" s="44"/>
      <c r="GJ689" s="44"/>
      <c r="GK689" s="44"/>
      <c r="GP689" s="352"/>
      <c r="GR689" s="44"/>
      <c r="GS689" s="44"/>
      <c r="GT689" s="44"/>
      <c r="GY689" s="352"/>
      <c r="HA689" s="44"/>
      <c r="HB689" s="44"/>
      <c r="HC689" s="44"/>
      <c r="HH689" s="352"/>
      <c r="HJ689" s="44"/>
      <c r="HK689" s="44"/>
      <c r="HL689" s="44"/>
      <c r="HQ689" s="44"/>
      <c r="HR689" s="44"/>
      <c r="HS689" s="44"/>
      <c r="HT689" s="44"/>
      <c r="HU689" s="44"/>
      <c r="HV689" s="44"/>
      <c r="HW689" s="44"/>
      <c r="HX689" s="44"/>
      <c r="HY689" s="44"/>
      <c r="HZ689" s="44"/>
      <c r="IA689" s="44"/>
      <c r="IB689" s="44"/>
      <c r="IC689" s="44"/>
      <c r="ID689" s="44"/>
      <c r="IE689" s="44"/>
      <c r="IF689" s="44"/>
      <c r="IG689" s="44"/>
      <c r="IH689" s="44"/>
      <c r="II689" s="44"/>
      <c r="IJ689" s="44"/>
      <c r="IK689" s="44"/>
      <c r="IL689" s="44"/>
      <c r="IM689" s="44"/>
      <c r="IN689" s="44"/>
      <c r="IO689" s="44"/>
      <c r="IP689" s="44"/>
      <c r="IQ689" s="44"/>
      <c r="IR689" s="44"/>
      <c r="IS689" s="44"/>
      <c r="IT689" s="44"/>
      <c r="IU689" s="44"/>
      <c r="IV689" s="44"/>
      <c r="RS689" s="353"/>
    </row>
    <row r="690" spans="1:487" s="74" customFormat="1" ht="15">
      <c r="A690" s="325" t="s">
        <v>1411</v>
      </c>
      <c r="B690" s="351"/>
      <c r="C690" s="351"/>
      <c r="D690" s="458" t="s">
        <v>131</v>
      </c>
      <c r="E690" s="44"/>
      <c r="F690" s="437">
        <f t="shared" si="8"/>
        <v>0</v>
      </c>
      <c r="G690" s="478"/>
      <c r="H690" s="478"/>
      <c r="I690" s="138"/>
      <c r="J690" s="420"/>
      <c r="K690" s="138"/>
      <c r="L690" s="450"/>
      <c r="M690" s="44"/>
      <c r="N690" s="44"/>
      <c r="R690" s="352"/>
      <c r="T690" s="44"/>
      <c r="U690" s="44"/>
      <c r="V690" s="44"/>
      <c r="AA690" s="352"/>
      <c r="AC690" s="44"/>
      <c r="AD690" s="44"/>
      <c r="AE690" s="44"/>
      <c r="AJ690" s="352"/>
      <c r="AL690" s="44"/>
      <c r="AM690" s="44"/>
      <c r="AN690" s="44"/>
      <c r="AS690" s="352"/>
      <c r="AU690" s="44"/>
      <c r="AV690" s="44"/>
      <c r="AW690" s="44"/>
      <c r="BB690" s="352"/>
      <c r="BD690" s="44"/>
      <c r="BE690" s="44"/>
      <c r="BF690" s="44"/>
      <c r="BK690" s="352"/>
      <c r="BM690" s="44"/>
      <c r="BN690" s="44"/>
      <c r="BO690" s="44"/>
      <c r="BT690" s="352"/>
      <c r="BV690" s="44"/>
      <c r="BW690" s="44"/>
      <c r="BX690" s="44"/>
      <c r="CC690" s="352"/>
      <c r="CE690" s="44"/>
      <c r="CF690" s="44"/>
      <c r="CG690" s="44"/>
      <c r="CL690" s="352"/>
      <c r="CN690" s="44"/>
      <c r="CO690" s="44"/>
      <c r="CP690" s="44"/>
      <c r="CU690" s="352"/>
      <c r="CW690" s="44"/>
      <c r="CX690" s="44"/>
      <c r="CY690" s="44"/>
      <c r="DD690" s="352"/>
      <c r="DF690" s="44"/>
      <c r="DG690" s="44"/>
      <c r="DH690" s="44"/>
      <c r="DM690" s="352"/>
      <c r="DO690" s="44"/>
      <c r="DP690" s="44"/>
      <c r="DQ690" s="44"/>
      <c r="DV690" s="352"/>
      <c r="DX690" s="44"/>
      <c r="DY690" s="44"/>
      <c r="DZ690" s="44"/>
      <c r="EE690" s="352"/>
      <c r="EG690" s="44"/>
      <c r="EH690" s="44"/>
      <c r="EI690" s="44"/>
      <c r="EN690" s="352"/>
      <c r="EP690" s="44"/>
      <c r="EQ690" s="44"/>
      <c r="ER690" s="44"/>
      <c r="EW690" s="352"/>
      <c r="EY690" s="44"/>
      <c r="EZ690" s="44"/>
      <c r="FA690" s="44"/>
      <c r="FF690" s="352"/>
      <c r="FH690" s="44"/>
      <c r="FI690" s="44"/>
      <c r="FJ690" s="44"/>
      <c r="FO690" s="352"/>
      <c r="FQ690" s="44"/>
      <c r="FR690" s="44"/>
      <c r="FS690" s="44"/>
      <c r="FX690" s="352"/>
      <c r="FZ690" s="44"/>
      <c r="GA690" s="44"/>
      <c r="GB690" s="44"/>
      <c r="GG690" s="352"/>
      <c r="GI690" s="44"/>
      <c r="GJ690" s="44"/>
      <c r="GK690" s="44"/>
      <c r="GP690" s="352"/>
      <c r="GR690" s="44"/>
      <c r="GS690" s="44"/>
      <c r="GT690" s="44"/>
      <c r="GY690" s="352"/>
      <c r="HA690" s="44"/>
      <c r="HB690" s="44"/>
      <c r="HC690" s="44"/>
      <c r="HH690" s="352"/>
      <c r="HJ690" s="44"/>
      <c r="HK690" s="44"/>
      <c r="HL690" s="44"/>
      <c r="HQ690" s="44"/>
      <c r="HR690" s="44"/>
      <c r="HS690" s="44"/>
      <c r="HT690" s="44"/>
      <c r="HU690" s="44"/>
      <c r="HV690" s="44"/>
      <c r="HW690" s="44"/>
      <c r="HX690" s="44"/>
      <c r="HY690" s="44"/>
      <c r="HZ690" s="44"/>
      <c r="IA690" s="44"/>
      <c r="IB690" s="44"/>
      <c r="IC690" s="44"/>
      <c r="ID690" s="44"/>
      <c r="IE690" s="44"/>
      <c r="IF690" s="44"/>
      <c r="IG690" s="44"/>
      <c r="IH690" s="44"/>
      <c r="II690" s="44"/>
      <c r="IJ690" s="44"/>
      <c r="IK690" s="44"/>
      <c r="IL690" s="44"/>
      <c r="IM690" s="44"/>
      <c r="IN690" s="44"/>
      <c r="IO690" s="44"/>
      <c r="IP690" s="44"/>
      <c r="IQ690" s="44"/>
      <c r="IR690" s="44"/>
      <c r="IS690" s="44"/>
      <c r="IT690" s="44"/>
      <c r="IU690" s="44"/>
      <c r="IV690" s="44"/>
      <c r="RS690" s="353"/>
    </row>
    <row r="691" spans="1:487" s="74" customFormat="1" ht="15">
      <c r="A691" s="325" t="s">
        <v>705</v>
      </c>
      <c r="B691" s="351"/>
      <c r="C691" s="351"/>
      <c r="D691" s="458" t="s">
        <v>136</v>
      </c>
      <c r="E691" s="44"/>
      <c r="F691" s="437">
        <f t="shared" si="8"/>
        <v>101</v>
      </c>
      <c r="G691" s="478"/>
      <c r="H691" s="138">
        <v>7</v>
      </c>
      <c r="I691" s="138">
        <v>78</v>
      </c>
      <c r="J691" s="420">
        <v>16</v>
      </c>
      <c r="K691" s="138"/>
      <c r="L691" s="44"/>
      <c r="M691" s="44"/>
      <c r="N691" s="44"/>
      <c r="R691" s="352"/>
      <c r="T691" s="44"/>
      <c r="U691" s="44"/>
      <c r="V691" s="44"/>
      <c r="AA691" s="352"/>
      <c r="AC691" s="44"/>
      <c r="AD691" s="44"/>
      <c r="AE691" s="44"/>
      <c r="AJ691" s="352"/>
      <c r="AL691" s="44"/>
      <c r="AM691" s="44"/>
      <c r="AN691" s="44"/>
      <c r="AS691" s="352"/>
      <c r="AU691" s="44"/>
      <c r="AV691" s="44"/>
      <c r="AW691" s="44"/>
      <c r="BB691" s="352"/>
      <c r="BD691" s="44"/>
      <c r="BE691" s="44"/>
      <c r="BF691" s="44"/>
      <c r="BK691" s="352"/>
      <c r="BM691" s="44"/>
      <c r="BN691" s="44"/>
      <c r="BO691" s="44"/>
      <c r="BT691" s="352"/>
      <c r="BV691" s="44"/>
      <c r="BW691" s="44"/>
      <c r="BX691" s="44"/>
      <c r="CC691" s="352"/>
      <c r="CE691" s="44"/>
      <c r="CF691" s="44"/>
      <c r="CG691" s="44"/>
      <c r="CL691" s="352"/>
      <c r="CN691" s="44"/>
      <c r="CO691" s="44"/>
      <c r="CP691" s="44"/>
      <c r="CU691" s="352"/>
      <c r="CW691" s="44"/>
      <c r="CX691" s="44"/>
      <c r="CY691" s="44"/>
      <c r="DD691" s="352"/>
      <c r="DF691" s="44"/>
      <c r="DG691" s="44"/>
      <c r="DH691" s="44"/>
      <c r="DM691" s="352"/>
      <c r="DO691" s="44"/>
      <c r="DP691" s="44"/>
      <c r="DQ691" s="44"/>
      <c r="DV691" s="352"/>
      <c r="DX691" s="44"/>
      <c r="DY691" s="44"/>
      <c r="DZ691" s="44"/>
      <c r="EE691" s="352"/>
      <c r="EG691" s="44"/>
      <c r="EH691" s="44"/>
      <c r="EI691" s="44"/>
      <c r="EN691" s="352"/>
      <c r="EP691" s="44"/>
      <c r="EQ691" s="44"/>
      <c r="ER691" s="44"/>
      <c r="EW691" s="352"/>
      <c r="EY691" s="44"/>
      <c r="EZ691" s="44"/>
      <c r="FA691" s="44"/>
      <c r="FF691" s="352"/>
      <c r="FH691" s="44"/>
      <c r="FI691" s="44"/>
      <c r="FJ691" s="44"/>
      <c r="FO691" s="352"/>
      <c r="FQ691" s="44"/>
      <c r="FR691" s="44"/>
      <c r="FS691" s="44"/>
      <c r="FX691" s="352"/>
      <c r="FZ691" s="44"/>
      <c r="GA691" s="44"/>
      <c r="GB691" s="44"/>
      <c r="GG691" s="352"/>
      <c r="GI691" s="44"/>
      <c r="GJ691" s="44"/>
      <c r="GK691" s="44"/>
      <c r="GP691" s="352"/>
      <c r="GR691" s="44"/>
      <c r="GS691" s="44"/>
      <c r="GT691" s="44"/>
      <c r="GY691" s="352"/>
      <c r="HA691" s="44"/>
      <c r="HB691" s="44"/>
      <c r="HC691" s="44"/>
      <c r="HH691" s="352"/>
      <c r="HJ691" s="44"/>
      <c r="HK691" s="44"/>
      <c r="HL691" s="44"/>
      <c r="HQ691" s="44"/>
      <c r="HR691" s="44"/>
      <c r="HS691" s="44"/>
      <c r="HT691" s="44"/>
      <c r="HU691" s="44"/>
      <c r="HV691" s="44"/>
      <c r="HW691" s="44"/>
      <c r="HX691" s="44"/>
      <c r="HY691" s="44"/>
      <c r="HZ691" s="44"/>
      <c r="IA691" s="44"/>
      <c r="IB691" s="44"/>
      <c r="IC691" s="44"/>
      <c r="ID691" s="44"/>
      <c r="IE691" s="44"/>
      <c r="IF691" s="44"/>
      <c r="IG691" s="44"/>
      <c r="IH691" s="44"/>
      <c r="II691" s="44"/>
      <c r="IJ691" s="44"/>
      <c r="IK691" s="44"/>
      <c r="IL691" s="44"/>
      <c r="IM691" s="44"/>
      <c r="IN691" s="44"/>
      <c r="IO691" s="44"/>
      <c r="IP691" s="44"/>
      <c r="IQ691" s="44"/>
      <c r="IR691" s="44"/>
      <c r="IS691" s="44"/>
      <c r="IT691" s="44"/>
      <c r="IU691" s="44"/>
      <c r="IV691" s="44"/>
      <c r="RS691" s="353"/>
    </row>
    <row r="692" spans="1:487" s="74" customFormat="1" ht="15">
      <c r="A692" s="325" t="s">
        <v>455</v>
      </c>
      <c r="B692" s="351"/>
      <c r="C692" s="351"/>
      <c r="D692" s="458" t="s">
        <v>134</v>
      </c>
      <c r="E692" s="44"/>
      <c r="F692" s="437">
        <f t="shared" si="8"/>
        <v>868</v>
      </c>
      <c r="G692" s="478">
        <v>801</v>
      </c>
      <c r="H692" s="541">
        <v>39</v>
      </c>
      <c r="I692" s="138">
        <v>15</v>
      </c>
      <c r="J692" s="420"/>
      <c r="K692" s="138">
        <v>13</v>
      </c>
      <c r="L692" s="458"/>
      <c r="N692" s="44"/>
      <c r="R692" s="352"/>
      <c r="T692" s="44"/>
      <c r="U692" s="44"/>
      <c r="V692" s="44"/>
      <c r="AA692" s="352"/>
      <c r="AC692" s="44"/>
      <c r="AD692" s="44"/>
      <c r="AE692" s="44"/>
      <c r="AJ692" s="352"/>
      <c r="AL692" s="44"/>
      <c r="AM692" s="44"/>
      <c r="AN692" s="44"/>
      <c r="AS692" s="352"/>
      <c r="AU692" s="44"/>
      <c r="AV692" s="44"/>
      <c r="AW692" s="44"/>
      <c r="BB692" s="352"/>
      <c r="BD692" s="44"/>
      <c r="BE692" s="44"/>
      <c r="BF692" s="44"/>
      <c r="BK692" s="352"/>
      <c r="BM692" s="44"/>
      <c r="BN692" s="44"/>
      <c r="BO692" s="44"/>
      <c r="BT692" s="352"/>
      <c r="BV692" s="44"/>
      <c r="BW692" s="44"/>
      <c r="BX692" s="44"/>
      <c r="CC692" s="352"/>
      <c r="CE692" s="44"/>
      <c r="CF692" s="44"/>
      <c r="CG692" s="44"/>
      <c r="CL692" s="352"/>
      <c r="CN692" s="44"/>
      <c r="CO692" s="44"/>
      <c r="CP692" s="44"/>
      <c r="CU692" s="352"/>
      <c r="CW692" s="44"/>
      <c r="CX692" s="44"/>
      <c r="CY692" s="44"/>
      <c r="DD692" s="352"/>
      <c r="DF692" s="44"/>
      <c r="DG692" s="44"/>
      <c r="DH692" s="44"/>
      <c r="DM692" s="352"/>
      <c r="DO692" s="44"/>
      <c r="DP692" s="44"/>
      <c r="DQ692" s="44"/>
      <c r="DV692" s="352"/>
      <c r="DX692" s="44"/>
      <c r="DY692" s="44"/>
      <c r="DZ692" s="44"/>
      <c r="EE692" s="352"/>
      <c r="EG692" s="44"/>
      <c r="EH692" s="44"/>
      <c r="EI692" s="44"/>
      <c r="EN692" s="352"/>
      <c r="EP692" s="44"/>
      <c r="EQ692" s="44"/>
      <c r="ER692" s="44"/>
      <c r="EW692" s="352"/>
      <c r="EY692" s="44"/>
      <c r="EZ692" s="44"/>
      <c r="FA692" s="44"/>
      <c r="FF692" s="352"/>
      <c r="FH692" s="44"/>
      <c r="FI692" s="44"/>
      <c r="FJ692" s="44"/>
      <c r="FO692" s="352"/>
      <c r="FQ692" s="44"/>
      <c r="FR692" s="44"/>
      <c r="FS692" s="44"/>
      <c r="FX692" s="352"/>
      <c r="FZ692" s="44"/>
      <c r="GA692" s="44"/>
      <c r="GB692" s="44"/>
      <c r="GG692" s="352"/>
      <c r="GI692" s="44"/>
      <c r="GJ692" s="44"/>
      <c r="GK692" s="44"/>
      <c r="GP692" s="352"/>
      <c r="GR692" s="44"/>
      <c r="GS692" s="44"/>
      <c r="GT692" s="44"/>
      <c r="GY692" s="352"/>
      <c r="HA692" s="44"/>
      <c r="HB692" s="44"/>
      <c r="HC692" s="44"/>
      <c r="HH692" s="352"/>
      <c r="HJ692" s="44"/>
      <c r="HK692" s="44"/>
      <c r="HL692" s="44"/>
      <c r="HQ692" s="44"/>
      <c r="HR692" s="44"/>
      <c r="HS692" s="44"/>
      <c r="HT692" s="44"/>
      <c r="HU692" s="44"/>
      <c r="HV692" s="44"/>
      <c r="HW692" s="44"/>
      <c r="HX692" s="44"/>
      <c r="HY692" s="44"/>
      <c r="HZ692" s="44"/>
      <c r="IA692" s="44"/>
      <c r="IB692" s="44"/>
      <c r="IC692" s="44"/>
      <c r="ID692" s="44"/>
      <c r="IE692" s="44"/>
      <c r="IF692" s="44"/>
      <c r="IG692" s="44"/>
      <c r="IH692" s="44"/>
      <c r="II692" s="44"/>
      <c r="IJ692" s="44"/>
      <c r="IK692" s="44"/>
      <c r="IL692" s="44"/>
      <c r="IM692" s="44"/>
      <c r="IN692" s="44"/>
      <c r="IO692" s="44"/>
      <c r="IP692" s="44"/>
      <c r="IQ692" s="44"/>
      <c r="IR692" s="44"/>
      <c r="IS692" s="44"/>
      <c r="IT692" s="44"/>
      <c r="IU692" s="44"/>
      <c r="IV692" s="44"/>
      <c r="RS692" s="353"/>
    </row>
    <row r="693" spans="1:487" s="74" customFormat="1" ht="15">
      <c r="A693" s="325" t="s">
        <v>1751</v>
      </c>
      <c r="B693" s="351"/>
      <c r="C693" s="351"/>
      <c r="D693" s="458" t="s">
        <v>136</v>
      </c>
      <c r="E693" s="44"/>
      <c r="F693" s="437">
        <f t="shared" si="8"/>
        <v>4</v>
      </c>
      <c r="G693" s="478">
        <v>4</v>
      </c>
      <c r="H693" s="138"/>
      <c r="I693" s="138"/>
      <c r="J693" s="420"/>
      <c r="K693" s="138"/>
      <c r="L693" s="450"/>
      <c r="M693" s="44"/>
      <c r="N693" s="44"/>
      <c r="R693" s="352"/>
      <c r="T693" s="44"/>
      <c r="U693" s="44"/>
      <c r="V693" s="44"/>
      <c r="AA693" s="352"/>
      <c r="AC693" s="44"/>
      <c r="AD693" s="44"/>
      <c r="AE693" s="44"/>
      <c r="AJ693" s="352"/>
      <c r="AL693" s="44"/>
      <c r="AM693" s="44"/>
      <c r="AN693" s="44"/>
      <c r="AS693" s="352"/>
      <c r="AU693" s="44"/>
      <c r="AV693" s="44"/>
      <c r="AW693" s="44"/>
      <c r="BB693" s="352"/>
      <c r="BD693" s="44"/>
      <c r="BE693" s="44"/>
      <c r="BF693" s="44"/>
      <c r="BK693" s="352"/>
      <c r="BM693" s="44"/>
      <c r="BN693" s="44"/>
      <c r="BO693" s="44"/>
      <c r="BT693" s="352"/>
      <c r="BV693" s="44"/>
      <c r="BW693" s="44"/>
      <c r="BX693" s="44"/>
      <c r="CC693" s="352"/>
      <c r="CE693" s="44"/>
      <c r="CF693" s="44"/>
      <c r="CG693" s="44"/>
      <c r="CL693" s="352"/>
      <c r="CN693" s="44"/>
      <c r="CO693" s="44"/>
      <c r="CP693" s="44"/>
      <c r="CU693" s="352"/>
      <c r="CW693" s="44"/>
      <c r="CX693" s="44"/>
      <c r="CY693" s="44"/>
      <c r="DD693" s="352"/>
      <c r="DF693" s="44"/>
      <c r="DG693" s="44"/>
      <c r="DH693" s="44"/>
      <c r="DM693" s="352"/>
      <c r="DO693" s="44"/>
      <c r="DP693" s="44"/>
      <c r="DQ693" s="44"/>
      <c r="DV693" s="352"/>
      <c r="DX693" s="44"/>
      <c r="DY693" s="44"/>
      <c r="DZ693" s="44"/>
      <c r="EE693" s="352"/>
      <c r="EG693" s="44"/>
      <c r="EH693" s="44"/>
      <c r="EI693" s="44"/>
      <c r="EN693" s="352"/>
      <c r="EP693" s="44"/>
      <c r="EQ693" s="44"/>
      <c r="ER693" s="44"/>
      <c r="EW693" s="352"/>
      <c r="EY693" s="44"/>
      <c r="EZ693" s="44"/>
      <c r="FA693" s="44"/>
      <c r="FF693" s="352"/>
      <c r="FH693" s="44"/>
      <c r="FI693" s="44"/>
      <c r="FJ693" s="44"/>
      <c r="FO693" s="352"/>
      <c r="FQ693" s="44"/>
      <c r="FR693" s="44"/>
      <c r="FS693" s="44"/>
      <c r="FX693" s="352"/>
      <c r="FZ693" s="44"/>
      <c r="GA693" s="44"/>
      <c r="GB693" s="44"/>
      <c r="GG693" s="352"/>
      <c r="GI693" s="44"/>
      <c r="GJ693" s="44"/>
      <c r="GK693" s="44"/>
      <c r="GP693" s="352"/>
      <c r="GR693" s="44"/>
      <c r="GS693" s="44"/>
      <c r="GT693" s="44"/>
      <c r="GY693" s="352"/>
      <c r="HA693" s="44"/>
      <c r="HB693" s="44"/>
      <c r="HC693" s="44"/>
      <c r="HH693" s="352"/>
      <c r="HJ693" s="44"/>
      <c r="HK693" s="44"/>
      <c r="HL693" s="44"/>
      <c r="HQ693" s="44"/>
      <c r="HR693" s="44"/>
      <c r="HS693" s="44"/>
      <c r="HT693" s="44"/>
      <c r="HU693" s="44"/>
      <c r="HV693" s="44"/>
      <c r="HW693" s="44"/>
      <c r="HX693" s="44"/>
      <c r="HY693" s="44"/>
      <c r="HZ693" s="44"/>
      <c r="IA693" s="44"/>
      <c r="IB693" s="44"/>
      <c r="IC693" s="44"/>
      <c r="ID693" s="44"/>
      <c r="IE693" s="44"/>
      <c r="IF693" s="44"/>
      <c r="IG693" s="44"/>
      <c r="IH693" s="44"/>
      <c r="II693" s="44"/>
      <c r="IJ693" s="44"/>
      <c r="IK693" s="44"/>
      <c r="IL693" s="44"/>
      <c r="IM693" s="44"/>
      <c r="IN693" s="44"/>
      <c r="IO693" s="44"/>
      <c r="IP693" s="44"/>
      <c r="IQ693" s="44"/>
      <c r="IR693" s="44"/>
      <c r="IS693" s="44"/>
      <c r="IT693" s="44"/>
      <c r="IU693" s="44"/>
      <c r="IV693" s="44"/>
      <c r="RS693" s="353"/>
    </row>
    <row r="694" spans="1:487" s="74" customFormat="1" ht="15">
      <c r="A694" s="325" t="s">
        <v>943</v>
      </c>
      <c r="B694" s="351"/>
      <c r="C694" s="351"/>
      <c r="D694" s="531" t="s">
        <v>130</v>
      </c>
      <c r="E694" s="44"/>
      <c r="F694" s="437">
        <f t="shared" si="8"/>
        <v>24</v>
      </c>
      <c r="G694" s="541"/>
      <c r="H694" s="138"/>
      <c r="I694" s="138">
        <v>7</v>
      </c>
      <c r="J694" s="420">
        <v>17</v>
      </c>
      <c r="K694" s="138"/>
      <c r="L694" s="450"/>
      <c r="M694" s="458"/>
      <c r="N694" s="44"/>
      <c r="R694" s="352"/>
      <c r="T694" s="44"/>
      <c r="U694" s="44"/>
      <c r="V694" s="44"/>
      <c r="AA694" s="352"/>
      <c r="AC694" s="44"/>
      <c r="AD694" s="44"/>
      <c r="AE694" s="44"/>
      <c r="AJ694" s="352"/>
      <c r="AL694" s="44"/>
      <c r="AM694" s="44"/>
      <c r="AN694" s="44"/>
      <c r="AS694" s="352"/>
      <c r="AU694" s="44"/>
      <c r="AV694" s="44"/>
      <c r="AW694" s="44"/>
      <c r="BB694" s="352"/>
      <c r="BD694" s="44"/>
      <c r="BE694" s="44"/>
      <c r="BF694" s="44"/>
      <c r="BK694" s="352"/>
      <c r="BM694" s="44"/>
      <c r="BN694" s="44"/>
      <c r="BO694" s="44"/>
      <c r="BT694" s="352"/>
      <c r="BV694" s="44"/>
      <c r="BW694" s="44"/>
      <c r="BX694" s="44"/>
      <c r="CC694" s="352"/>
      <c r="CE694" s="44"/>
      <c r="CF694" s="44"/>
      <c r="CG694" s="44"/>
      <c r="CL694" s="352"/>
      <c r="CN694" s="44"/>
      <c r="CO694" s="44"/>
      <c r="CP694" s="44"/>
      <c r="CU694" s="352"/>
      <c r="CW694" s="44"/>
      <c r="CX694" s="44"/>
      <c r="CY694" s="44"/>
      <c r="DD694" s="352"/>
      <c r="DF694" s="44"/>
      <c r="DG694" s="44"/>
      <c r="DH694" s="44"/>
      <c r="DM694" s="352"/>
      <c r="DO694" s="44"/>
      <c r="DP694" s="44"/>
      <c r="DQ694" s="44"/>
      <c r="DV694" s="352"/>
      <c r="DX694" s="44"/>
      <c r="DY694" s="44"/>
      <c r="DZ694" s="44"/>
      <c r="EE694" s="352"/>
      <c r="EG694" s="44"/>
      <c r="EH694" s="44"/>
      <c r="EI694" s="44"/>
      <c r="EN694" s="352"/>
      <c r="EP694" s="44"/>
      <c r="EQ694" s="44"/>
      <c r="ER694" s="44"/>
      <c r="EW694" s="352"/>
      <c r="EY694" s="44"/>
      <c r="EZ694" s="44"/>
      <c r="FA694" s="44"/>
      <c r="FF694" s="352"/>
      <c r="FH694" s="44"/>
      <c r="FI694" s="44"/>
      <c r="FJ694" s="44"/>
      <c r="FO694" s="352"/>
      <c r="FQ694" s="44"/>
      <c r="FR694" s="44"/>
      <c r="FS694" s="44"/>
      <c r="FX694" s="352"/>
      <c r="FZ694" s="44"/>
      <c r="GA694" s="44"/>
      <c r="GB694" s="44"/>
      <c r="GG694" s="352"/>
      <c r="GI694" s="44"/>
      <c r="GJ694" s="44"/>
      <c r="GK694" s="44"/>
      <c r="GP694" s="352"/>
      <c r="GR694" s="44"/>
      <c r="GS694" s="44"/>
      <c r="GT694" s="44"/>
      <c r="GY694" s="352"/>
      <c r="HA694" s="44"/>
      <c r="HB694" s="44"/>
      <c r="HC694" s="44"/>
      <c r="HH694" s="352"/>
      <c r="HJ694" s="44"/>
      <c r="HK694" s="44"/>
      <c r="HL694" s="44"/>
      <c r="HQ694" s="44"/>
      <c r="HR694" s="44"/>
      <c r="HS694" s="44"/>
      <c r="HT694" s="44"/>
      <c r="HU694" s="44"/>
      <c r="HV694" s="44"/>
      <c r="HW694" s="44"/>
      <c r="HX694" s="44"/>
      <c r="HY694" s="44"/>
      <c r="HZ694" s="44"/>
      <c r="IA694" s="44"/>
      <c r="IB694" s="44"/>
      <c r="IC694" s="44"/>
      <c r="ID694" s="44"/>
      <c r="IE694" s="44"/>
      <c r="IF694" s="44"/>
      <c r="IG694" s="44"/>
      <c r="IH694" s="44"/>
      <c r="II694" s="44"/>
      <c r="IJ694" s="44"/>
      <c r="IK694" s="44"/>
      <c r="IL694" s="44"/>
      <c r="IM694" s="44"/>
      <c r="IN694" s="44"/>
      <c r="IO694" s="44"/>
      <c r="IP694" s="44"/>
      <c r="IQ694" s="44"/>
      <c r="IR694" s="44"/>
      <c r="IS694" s="44"/>
      <c r="IT694" s="44"/>
      <c r="IU694" s="44"/>
      <c r="IV694" s="44"/>
      <c r="RS694" s="353"/>
    </row>
    <row r="695" spans="1:487" s="74" customFormat="1" ht="15">
      <c r="A695" s="325" t="s">
        <v>1358</v>
      </c>
      <c r="B695" s="351"/>
      <c r="C695" s="351"/>
      <c r="D695" s="531" t="s">
        <v>130</v>
      </c>
      <c r="E695" s="44"/>
      <c r="F695" s="437">
        <f t="shared" si="8"/>
        <v>0</v>
      </c>
      <c r="G695" s="541"/>
      <c r="H695" s="541"/>
      <c r="I695" s="138"/>
      <c r="J695" s="420"/>
      <c r="K695" s="138"/>
      <c r="L695" s="450"/>
      <c r="M695" s="458"/>
      <c r="N695" s="44"/>
      <c r="R695" s="352"/>
      <c r="T695" s="44"/>
      <c r="U695" s="44"/>
      <c r="V695" s="44"/>
      <c r="AA695" s="352"/>
      <c r="AC695" s="44"/>
      <c r="AD695" s="44"/>
      <c r="AE695" s="44"/>
      <c r="AJ695" s="352"/>
      <c r="AL695" s="44"/>
      <c r="AM695" s="44"/>
      <c r="AN695" s="44"/>
      <c r="AS695" s="352"/>
      <c r="AU695" s="44"/>
      <c r="AV695" s="44"/>
      <c r="AW695" s="44"/>
      <c r="BB695" s="352"/>
      <c r="BD695" s="44"/>
      <c r="BE695" s="44"/>
      <c r="BF695" s="44"/>
      <c r="BK695" s="352"/>
      <c r="BM695" s="44"/>
      <c r="BN695" s="44"/>
      <c r="BO695" s="44"/>
      <c r="BT695" s="352"/>
      <c r="BV695" s="44"/>
      <c r="BW695" s="44"/>
      <c r="BX695" s="44"/>
      <c r="CC695" s="352"/>
      <c r="CE695" s="44"/>
      <c r="CF695" s="44"/>
      <c r="CG695" s="44"/>
      <c r="CL695" s="352"/>
      <c r="CN695" s="44"/>
      <c r="CO695" s="44"/>
      <c r="CP695" s="44"/>
      <c r="CU695" s="352"/>
      <c r="CW695" s="44"/>
      <c r="CX695" s="44"/>
      <c r="CY695" s="44"/>
      <c r="DD695" s="352"/>
      <c r="DF695" s="44"/>
      <c r="DG695" s="44"/>
      <c r="DH695" s="44"/>
      <c r="DM695" s="352"/>
      <c r="DO695" s="44"/>
      <c r="DP695" s="44"/>
      <c r="DQ695" s="44"/>
      <c r="DV695" s="352"/>
      <c r="DX695" s="44"/>
      <c r="DY695" s="44"/>
      <c r="DZ695" s="44"/>
      <c r="EE695" s="352"/>
      <c r="EG695" s="44"/>
      <c r="EH695" s="44"/>
      <c r="EI695" s="44"/>
      <c r="EN695" s="352"/>
      <c r="EP695" s="44"/>
      <c r="EQ695" s="44"/>
      <c r="ER695" s="44"/>
      <c r="EW695" s="352"/>
      <c r="EY695" s="44"/>
      <c r="EZ695" s="44"/>
      <c r="FA695" s="44"/>
      <c r="FF695" s="352"/>
      <c r="FH695" s="44"/>
      <c r="FI695" s="44"/>
      <c r="FJ695" s="44"/>
      <c r="FO695" s="352"/>
      <c r="FQ695" s="44"/>
      <c r="FR695" s="44"/>
      <c r="FS695" s="44"/>
      <c r="FX695" s="352"/>
      <c r="FZ695" s="44"/>
      <c r="GA695" s="44"/>
      <c r="GB695" s="44"/>
      <c r="GG695" s="352"/>
      <c r="GI695" s="44"/>
      <c r="GJ695" s="44"/>
      <c r="GK695" s="44"/>
      <c r="GP695" s="352"/>
      <c r="GR695" s="44"/>
      <c r="GS695" s="44"/>
      <c r="GT695" s="44"/>
      <c r="GY695" s="352"/>
      <c r="HA695" s="44"/>
      <c r="HB695" s="44"/>
      <c r="HC695" s="44"/>
      <c r="HH695" s="352"/>
      <c r="HJ695" s="44"/>
      <c r="HK695" s="44"/>
      <c r="HL695" s="44"/>
      <c r="HQ695" s="44"/>
      <c r="HR695" s="44"/>
      <c r="HS695" s="44"/>
      <c r="HT695" s="44"/>
      <c r="HU695" s="44"/>
      <c r="HV695" s="44"/>
      <c r="HW695" s="44"/>
      <c r="HX695" s="44"/>
      <c r="HY695" s="44"/>
      <c r="HZ695" s="44"/>
      <c r="IA695" s="44"/>
      <c r="IB695" s="44"/>
      <c r="IC695" s="44"/>
      <c r="ID695" s="44"/>
      <c r="IE695" s="44"/>
      <c r="IF695" s="44"/>
      <c r="IG695" s="44"/>
      <c r="IH695" s="44"/>
      <c r="II695" s="44"/>
      <c r="IJ695" s="44"/>
      <c r="IK695" s="44"/>
      <c r="IL695" s="44"/>
      <c r="IM695" s="44"/>
      <c r="IN695" s="44"/>
      <c r="IO695" s="44"/>
      <c r="IP695" s="44"/>
      <c r="IQ695" s="44"/>
      <c r="IR695" s="44"/>
      <c r="IS695" s="44"/>
      <c r="IT695" s="44"/>
      <c r="IU695" s="44"/>
      <c r="IV695" s="44"/>
      <c r="RS695" s="353"/>
    </row>
    <row r="696" spans="1:487" s="74" customFormat="1" ht="15">
      <c r="A696" s="325" t="s">
        <v>795</v>
      </c>
      <c r="B696" s="351"/>
      <c r="C696" s="351"/>
      <c r="D696" s="458" t="s">
        <v>133</v>
      </c>
      <c r="E696" s="44"/>
      <c r="F696" s="437">
        <f t="shared" si="8"/>
        <v>0</v>
      </c>
      <c r="G696" s="478"/>
      <c r="H696" s="138"/>
      <c r="I696" s="138"/>
      <c r="J696" s="420"/>
      <c r="K696" s="138"/>
      <c r="L696" s="44"/>
      <c r="M696" s="44"/>
      <c r="N696" s="44"/>
      <c r="R696" s="352"/>
      <c r="T696" s="44"/>
      <c r="U696" s="44"/>
      <c r="V696" s="44"/>
      <c r="AA696" s="352"/>
      <c r="AC696" s="44"/>
      <c r="AD696" s="44"/>
      <c r="AE696" s="44"/>
      <c r="AJ696" s="352"/>
      <c r="AL696" s="44"/>
      <c r="AM696" s="44"/>
      <c r="AN696" s="44"/>
      <c r="AS696" s="352"/>
      <c r="AU696" s="44"/>
      <c r="AV696" s="44"/>
      <c r="AW696" s="44"/>
      <c r="BB696" s="352"/>
      <c r="BD696" s="44"/>
      <c r="BE696" s="44"/>
      <c r="BF696" s="44"/>
      <c r="BK696" s="352"/>
      <c r="BM696" s="44"/>
      <c r="BN696" s="44"/>
      <c r="BO696" s="44"/>
      <c r="BT696" s="352"/>
      <c r="BV696" s="44"/>
      <c r="BW696" s="44"/>
      <c r="BX696" s="44"/>
      <c r="CC696" s="352"/>
      <c r="CE696" s="44"/>
      <c r="CF696" s="44"/>
      <c r="CG696" s="44"/>
      <c r="CL696" s="352"/>
      <c r="CN696" s="44"/>
      <c r="CO696" s="44"/>
      <c r="CP696" s="44"/>
      <c r="CU696" s="352"/>
      <c r="CW696" s="44"/>
      <c r="CX696" s="44"/>
      <c r="CY696" s="44"/>
      <c r="DD696" s="352"/>
      <c r="DF696" s="44"/>
      <c r="DG696" s="44"/>
      <c r="DH696" s="44"/>
      <c r="DM696" s="352"/>
      <c r="DO696" s="44"/>
      <c r="DP696" s="44"/>
      <c r="DQ696" s="44"/>
      <c r="DV696" s="352"/>
      <c r="DX696" s="44"/>
      <c r="DY696" s="44"/>
      <c r="DZ696" s="44"/>
      <c r="EE696" s="352"/>
      <c r="EG696" s="44"/>
      <c r="EH696" s="44"/>
      <c r="EI696" s="44"/>
      <c r="EN696" s="352"/>
      <c r="EP696" s="44"/>
      <c r="EQ696" s="44"/>
      <c r="ER696" s="44"/>
      <c r="EW696" s="352"/>
      <c r="EY696" s="44"/>
      <c r="EZ696" s="44"/>
      <c r="FA696" s="44"/>
      <c r="FF696" s="352"/>
      <c r="FH696" s="44"/>
      <c r="FI696" s="44"/>
      <c r="FJ696" s="44"/>
      <c r="FO696" s="352"/>
      <c r="FQ696" s="44"/>
      <c r="FR696" s="44"/>
      <c r="FS696" s="44"/>
      <c r="FX696" s="352"/>
      <c r="FZ696" s="44"/>
      <c r="GA696" s="44"/>
      <c r="GB696" s="44"/>
      <c r="GG696" s="352"/>
      <c r="GI696" s="44"/>
      <c r="GJ696" s="44"/>
      <c r="GK696" s="44"/>
      <c r="GP696" s="352"/>
      <c r="GR696" s="44"/>
      <c r="GS696" s="44"/>
      <c r="GT696" s="44"/>
      <c r="GY696" s="352"/>
      <c r="HA696" s="44"/>
      <c r="HB696" s="44"/>
      <c r="HC696" s="44"/>
      <c r="HH696" s="352"/>
      <c r="HJ696" s="44"/>
      <c r="HK696" s="44"/>
      <c r="HL696" s="44"/>
      <c r="HQ696" s="44"/>
      <c r="HR696" s="44"/>
      <c r="HS696" s="44"/>
      <c r="HT696" s="44"/>
      <c r="HU696" s="44"/>
      <c r="HV696" s="44"/>
      <c r="HW696" s="44"/>
      <c r="HX696" s="44"/>
      <c r="HY696" s="44"/>
      <c r="HZ696" s="44"/>
      <c r="IA696" s="44"/>
      <c r="IB696" s="44"/>
      <c r="IC696" s="44"/>
      <c r="ID696" s="44"/>
      <c r="IE696" s="44"/>
      <c r="IF696" s="44"/>
      <c r="IG696" s="44"/>
      <c r="IH696" s="44"/>
      <c r="II696" s="44"/>
      <c r="IJ696" s="44"/>
      <c r="IK696" s="44"/>
      <c r="IL696" s="44"/>
      <c r="IM696" s="44"/>
      <c r="IN696" s="44"/>
      <c r="IO696" s="44"/>
      <c r="IP696" s="44"/>
      <c r="IQ696" s="44"/>
      <c r="IR696" s="44"/>
      <c r="IS696" s="44"/>
      <c r="IT696" s="44"/>
      <c r="IU696" s="44"/>
      <c r="IV696" s="44"/>
      <c r="RS696" s="353"/>
    </row>
    <row r="697" spans="1:487" s="74" customFormat="1" ht="15">
      <c r="A697" s="325" t="s">
        <v>1152</v>
      </c>
      <c r="B697" s="351"/>
      <c r="C697" s="351"/>
      <c r="D697" s="531" t="s">
        <v>130</v>
      </c>
      <c r="E697" s="44"/>
      <c r="F697" s="437">
        <f t="shared" si="8"/>
        <v>45</v>
      </c>
      <c r="G697" s="541"/>
      <c r="H697" s="541">
        <v>41</v>
      </c>
      <c r="I697" s="138"/>
      <c r="J697" s="420">
        <v>4</v>
      </c>
      <c r="K697" s="138"/>
      <c r="L697" s="450"/>
      <c r="M697" s="458"/>
      <c r="N697" s="44"/>
      <c r="R697" s="352"/>
      <c r="T697" s="44"/>
      <c r="U697" s="44"/>
      <c r="V697" s="44"/>
      <c r="AA697" s="352"/>
      <c r="AC697" s="44"/>
      <c r="AD697" s="44"/>
      <c r="AE697" s="44"/>
      <c r="AJ697" s="352"/>
      <c r="AL697" s="44"/>
      <c r="AM697" s="44"/>
      <c r="AN697" s="44"/>
      <c r="AS697" s="352"/>
      <c r="AU697" s="44"/>
      <c r="AV697" s="44"/>
      <c r="AW697" s="44"/>
      <c r="BB697" s="352"/>
      <c r="BD697" s="44"/>
      <c r="BE697" s="44"/>
      <c r="BF697" s="44"/>
      <c r="BK697" s="352"/>
      <c r="BM697" s="44"/>
      <c r="BN697" s="44"/>
      <c r="BO697" s="44"/>
      <c r="BT697" s="352"/>
      <c r="BV697" s="44"/>
      <c r="BW697" s="44"/>
      <c r="BX697" s="44"/>
      <c r="CC697" s="352"/>
      <c r="CE697" s="44"/>
      <c r="CF697" s="44"/>
      <c r="CG697" s="44"/>
      <c r="CL697" s="352"/>
      <c r="CN697" s="44"/>
      <c r="CO697" s="44"/>
      <c r="CP697" s="44"/>
      <c r="CU697" s="352"/>
      <c r="CW697" s="44"/>
      <c r="CX697" s="44"/>
      <c r="CY697" s="44"/>
      <c r="DD697" s="352"/>
      <c r="DF697" s="44"/>
      <c r="DG697" s="44"/>
      <c r="DH697" s="44"/>
      <c r="DM697" s="352"/>
      <c r="DO697" s="44"/>
      <c r="DP697" s="44"/>
      <c r="DQ697" s="44"/>
      <c r="DV697" s="352"/>
      <c r="DX697" s="44"/>
      <c r="DY697" s="44"/>
      <c r="DZ697" s="44"/>
      <c r="EE697" s="352"/>
      <c r="EG697" s="44"/>
      <c r="EH697" s="44"/>
      <c r="EI697" s="44"/>
      <c r="EN697" s="352"/>
      <c r="EP697" s="44"/>
      <c r="EQ697" s="44"/>
      <c r="ER697" s="44"/>
      <c r="EW697" s="352"/>
      <c r="EY697" s="44"/>
      <c r="EZ697" s="44"/>
      <c r="FA697" s="44"/>
      <c r="FF697" s="352"/>
      <c r="FH697" s="44"/>
      <c r="FI697" s="44"/>
      <c r="FJ697" s="44"/>
      <c r="FO697" s="352"/>
      <c r="FQ697" s="44"/>
      <c r="FR697" s="44"/>
      <c r="FS697" s="44"/>
      <c r="FX697" s="352"/>
      <c r="FZ697" s="44"/>
      <c r="GA697" s="44"/>
      <c r="GB697" s="44"/>
      <c r="GG697" s="352"/>
      <c r="GI697" s="44"/>
      <c r="GJ697" s="44"/>
      <c r="GK697" s="44"/>
      <c r="GP697" s="352"/>
      <c r="GR697" s="44"/>
      <c r="GS697" s="44"/>
      <c r="GT697" s="44"/>
      <c r="GY697" s="352"/>
      <c r="HA697" s="44"/>
      <c r="HB697" s="44"/>
      <c r="HC697" s="44"/>
      <c r="HH697" s="352"/>
      <c r="HJ697" s="44"/>
      <c r="HK697" s="44"/>
      <c r="HL697" s="44"/>
      <c r="HQ697" s="44"/>
      <c r="HR697" s="44"/>
      <c r="HS697" s="44"/>
      <c r="HT697" s="44"/>
      <c r="HU697" s="44"/>
      <c r="HV697" s="44"/>
      <c r="HW697" s="44"/>
      <c r="HX697" s="44"/>
      <c r="HY697" s="44"/>
      <c r="HZ697" s="44"/>
      <c r="IA697" s="44"/>
      <c r="IB697" s="44"/>
      <c r="IC697" s="44"/>
      <c r="ID697" s="44"/>
      <c r="IE697" s="44"/>
      <c r="IF697" s="44"/>
      <c r="IG697" s="44"/>
      <c r="IH697" s="44"/>
      <c r="II697" s="44"/>
      <c r="IJ697" s="44"/>
      <c r="IK697" s="44"/>
      <c r="IL697" s="44"/>
      <c r="IM697" s="44"/>
      <c r="IN697" s="44"/>
      <c r="IO697" s="44"/>
      <c r="IP697" s="44"/>
      <c r="IQ697" s="44"/>
      <c r="IR697" s="44"/>
      <c r="IS697" s="44"/>
      <c r="IT697" s="44"/>
      <c r="IU697" s="44"/>
      <c r="IV697" s="44"/>
      <c r="RS697" s="353"/>
    </row>
    <row r="698" spans="1:487" s="74" customFormat="1" ht="15">
      <c r="A698" s="325" t="s">
        <v>817</v>
      </c>
      <c r="B698" s="351"/>
      <c r="C698" s="351"/>
      <c r="D698" s="531" t="s">
        <v>130</v>
      </c>
      <c r="E698" s="44"/>
      <c r="F698" s="437">
        <f t="shared" si="8"/>
        <v>14</v>
      </c>
      <c r="G698" s="541"/>
      <c r="H698" s="478"/>
      <c r="I698" s="138"/>
      <c r="J698" s="420">
        <v>14</v>
      </c>
      <c r="K698" s="138"/>
      <c r="L698" s="450"/>
      <c r="M698" s="458"/>
      <c r="N698" s="44"/>
      <c r="R698" s="352"/>
      <c r="T698" s="44"/>
      <c r="U698" s="44"/>
      <c r="V698" s="44"/>
      <c r="AA698" s="352"/>
      <c r="AC698" s="44"/>
      <c r="AD698" s="44"/>
      <c r="AE698" s="44"/>
      <c r="AJ698" s="352"/>
      <c r="AL698" s="44"/>
      <c r="AM698" s="44"/>
      <c r="AN698" s="44"/>
      <c r="AS698" s="352"/>
      <c r="AU698" s="44"/>
      <c r="AV698" s="44"/>
      <c r="AW698" s="44"/>
      <c r="BB698" s="352"/>
      <c r="BD698" s="44"/>
      <c r="BE698" s="44"/>
      <c r="BF698" s="44"/>
      <c r="BK698" s="352"/>
      <c r="BM698" s="44"/>
      <c r="BN698" s="44"/>
      <c r="BO698" s="44"/>
      <c r="BT698" s="352"/>
      <c r="BV698" s="44"/>
      <c r="BW698" s="44"/>
      <c r="BX698" s="44"/>
      <c r="CC698" s="352"/>
      <c r="CE698" s="44"/>
      <c r="CF698" s="44"/>
      <c r="CG698" s="44"/>
      <c r="CL698" s="352"/>
      <c r="CN698" s="44"/>
      <c r="CO698" s="44"/>
      <c r="CP698" s="44"/>
      <c r="CU698" s="352"/>
      <c r="CW698" s="44"/>
      <c r="CX698" s="44"/>
      <c r="CY698" s="44"/>
      <c r="DD698" s="352"/>
      <c r="DF698" s="44"/>
      <c r="DG698" s="44"/>
      <c r="DH698" s="44"/>
      <c r="DM698" s="352"/>
      <c r="DO698" s="44"/>
      <c r="DP698" s="44"/>
      <c r="DQ698" s="44"/>
      <c r="DV698" s="352"/>
      <c r="DX698" s="44"/>
      <c r="DY698" s="44"/>
      <c r="DZ698" s="44"/>
      <c r="EE698" s="352"/>
      <c r="EG698" s="44"/>
      <c r="EH698" s="44"/>
      <c r="EI698" s="44"/>
      <c r="EN698" s="352"/>
      <c r="EP698" s="44"/>
      <c r="EQ698" s="44"/>
      <c r="ER698" s="44"/>
      <c r="EW698" s="352"/>
      <c r="EY698" s="44"/>
      <c r="EZ698" s="44"/>
      <c r="FA698" s="44"/>
      <c r="FF698" s="352"/>
      <c r="FH698" s="44"/>
      <c r="FI698" s="44"/>
      <c r="FJ698" s="44"/>
      <c r="FO698" s="352"/>
      <c r="FQ698" s="44"/>
      <c r="FR698" s="44"/>
      <c r="FS698" s="44"/>
      <c r="FX698" s="352"/>
      <c r="FZ698" s="44"/>
      <c r="GA698" s="44"/>
      <c r="GB698" s="44"/>
      <c r="GG698" s="352"/>
      <c r="GI698" s="44"/>
      <c r="GJ698" s="44"/>
      <c r="GK698" s="44"/>
      <c r="GP698" s="352"/>
      <c r="GR698" s="44"/>
      <c r="GS698" s="44"/>
      <c r="GT698" s="44"/>
      <c r="GY698" s="352"/>
      <c r="HA698" s="44"/>
      <c r="HB698" s="44"/>
      <c r="HC698" s="44"/>
      <c r="HH698" s="352"/>
      <c r="HJ698" s="44"/>
      <c r="HK698" s="44"/>
      <c r="HL698" s="44"/>
      <c r="HQ698" s="44"/>
      <c r="HR698" s="44"/>
      <c r="HS698" s="44"/>
      <c r="HT698" s="44"/>
      <c r="HU698" s="44"/>
      <c r="HV698" s="44"/>
      <c r="HW698" s="44"/>
      <c r="HX698" s="44"/>
      <c r="HY698" s="44"/>
      <c r="HZ698" s="44"/>
      <c r="IA698" s="44"/>
      <c r="IB698" s="44"/>
      <c r="IC698" s="44"/>
      <c r="ID698" s="44"/>
      <c r="IE698" s="44"/>
      <c r="IF698" s="44"/>
      <c r="IG698" s="44"/>
      <c r="IH698" s="44"/>
      <c r="II698" s="44"/>
      <c r="IJ698" s="44"/>
      <c r="IK698" s="44"/>
      <c r="IL698" s="44"/>
      <c r="IM698" s="44"/>
      <c r="IN698" s="44"/>
      <c r="IO698" s="44"/>
      <c r="IP698" s="44"/>
      <c r="IQ698" s="44"/>
      <c r="IR698" s="44"/>
      <c r="IS698" s="44"/>
      <c r="IT698" s="44"/>
      <c r="IU698" s="44"/>
      <c r="IV698" s="44"/>
      <c r="RS698" s="353"/>
    </row>
    <row r="699" spans="1:487" s="74" customFormat="1" ht="15">
      <c r="A699" s="325" t="s">
        <v>568</v>
      </c>
      <c r="B699" s="351"/>
      <c r="C699" s="351"/>
      <c r="D699" s="458" t="s">
        <v>137</v>
      </c>
      <c r="E699" s="44"/>
      <c r="F699" s="437">
        <f t="shared" ref="F699:F762" si="9">SUM(G699:L699)</f>
        <v>426</v>
      </c>
      <c r="G699" s="541">
        <v>398</v>
      </c>
      <c r="H699" s="541"/>
      <c r="I699" s="138">
        <v>28</v>
      </c>
      <c r="J699" s="420"/>
      <c r="K699" s="138"/>
      <c r="L699" s="458"/>
      <c r="M699" s="458"/>
      <c r="N699" s="44"/>
      <c r="R699" s="352"/>
      <c r="T699" s="44"/>
      <c r="U699" s="44"/>
      <c r="V699" s="44"/>
      <c r="AA699" s="352"/>
      <c r="AC699" s="44"/>
      <c r="AD699" s="44"/>
      <c r="AE699" s="44"/>
      <c r="AJ699" s="352"/>
      <c r="AL699" s="44"/>
      <c r="AM699" s="44"/>
      <c r="AN699" s="44"/>
      <c r="AS699" s="352"/>
      <c r="AU699" s="44"/>
      <c r="AV699" s="44"/>
      <c r="AW699" s="44"/>
      <c r="BB699" s="352"/>
      <c r="BD699" s="44"/>
      <c r="BE699" s="44"/>
      <c r="BF699" s="44"/>
      <c r="BK699" s="352"/>
      <c r="BM699" s="44"/>
      <c r="BN699" s="44"/>
      <c r="BO699" s="44"/>
      <c r="BT699" s="352"/>
      <c r="BV699" s="44"/>
      <c r="BW699" s="44"/>
      <c r="BX699" s="44"/>
      <c r="CC699" s="352"/>
      <c r="CE699" s="44"/>
      <c r="CF699" s="44"/>
      <c r="CG699" s="44"/>
      <c r="CL699" s="352"/>
      <c r="CN699" s="44"/>
      <c r="CO699" s="44"/>
      <c r="CP699" s="44"/>
      <c r="CU699" s="352"/>
      <c r="CW699" s="44"/>
      <c r="CX699" s="44"/>
      <c r="CY699" s="44"/>
      <c r="DD699" s="352"/>
      <c r="DF699" s="44"/>
      <c r="DG699" s="44"/>
      <c r="DH699" s="44"/>
      <c r="DM699" s="352"/>
      <c r="DO699" s="44"/>
      <c r="DP699" s="44"/>
      <c r="DQ699" s="44"/>
      <c r="DV699" s="352"/>
      <c r="DX699" s="44"/>
      <c r="DY699" s="44"/>
      <c r="DZ699" s="44"/>
      <c r="EE699" s="352"/>
      <c r="EG699" s="44"/>
      <c r="EH699" s="44"/>
      <c r="EI699" s="44"/>
      <c r="EN699" s="352"/>
      <c r="EP699" s="44"/>
      <c r="EQ699" s="44"/>
      <c r="ER699" s="44"/>
      <c r="EW699" s="352"/>
      <c r="EY699" s="44"/>
      <c r="EZ699" s="44"/>
      <c r="FA699" s="44"/>
      <c r="FF699" s="352"/>
      <c r="FH699" s="44"/>
      <c r="FI699" s="44"/>
      <c r="FJ699" s="44"/>
      <c r="FO699" s="352"/>
      <c r="FQ699" s="44"/>
      <c r="FR699" s="44"/>
      <c r="FS699" s="44"/>
      <c r="FX699" s="352"/>
      <c r="FZ699" s="44"/>
      <c r="GA699" s="44"/>
      <c r="GB699" s="44"/>
      <c r="GG699" s="352"/>
      <c r="GI699" s="44"/>
      <c r="GJ699" s="44"/>
      <c r="GK699" s="44"/>
      <c r="GP699" s="352"/>
      <c r="GR699" s="44"/>
      <c r="GS699" s="44"/>
      <c r="GT699" s="44"/>
      <c r="GY699" s="352"/>
      <c r="HA699" s="44"/>
      <c r="HB699" s="44"/>
      <c r="HC699" s="44"/>
      <c r="HH699" s="352"/>
      <c r="HJ699" s="44"/>
      <c r="HK699" s="44"/>
      <c r="HL699" s="44"/>
      <c r="HQ699" s="44"/>
      <c r="HR699" s="44"/>
      <c r="HS699" s="44"/>
      <c r="HT699" s="44"/>
      <c r="HU699" s="44"/>
      <c r="HV699" s="44"/>
      <c r="HW699" s="44"/>
      <c r="HX699" s="44"/>
      <c r="HY699" s="44"/>
      <c r="HZ699" s="44"/>
      <c r="IA699" s="44"/>
      <c r="IB699" s="44"/>
      <c r="IC699" s="44"/>
      <c r="ID699" s="44"/>
      <c r="IE699" s="44"/>
      <c r="IF699" s="44"/>
      <c r="IG699" s="44"/>
      <c r="IH699" s="44"/>
      <c r="II699" s="44"/>
      <c r="IJ699" s="44"/>
      <c r="IK699" s="44"/>
      <c r="IL699" s="44"/>
      <c r="IM699" s="44"/>
      <c r="IN699" s="44"/>
      <c r="IO699" s="44"/>
      <c r="IP699" s="44"/>
      <c r="IQ699" s="44"/>
      <c r="IR699" s="44"/>
      <c r="IS699" s="44"/>
      <c r="IT699" s="44"/>
      <c r="IU699" s="44"/>
      <c r="IV699" s="44"/>
      <c r="RS699" s="353"/>
    </row>
    <row r="700" spans="1:487" s="74" customFormat="1" ht="15">
      <c r="A700" s="325" t="s">
        <v>525</v>
      </c>
      <c r="B700" s="529"/>
      <c r="C700" s="351"/>
      <c r="D700" s="74" t="s">
        <v>135</v>
      </c>
      <c r="E700" s="44"/>
      <c r="F700" s="437">
        <f t="shared" si="9"/>
        <v>184</v>
      </c>
      <c r="G700" s="541">
        <v>108</v>
      </c>
      <c r="H700" s="541">
        <v>1</v>
      </c>
      <c r="I700" s="138"/>
      <c r="J700" s="420">
        <v>20</v>
      </c>
      <c r="K700" s="138">
        <v>55</v>
      </c>
      <c r="L700" s="450"/>
      <c r="M700" s="458"/>
      <c r="N700" s="44"/>
      <c r="R700" s="352"/>
      <c r="T700" s="44"/>
      <c r="U700" s="44"/>
      <c r="V700" s="44"/>
      <c r="AA700" s="352"/>
      <c r="AC700" s="44"/>
      <c r="AD700" s="44"/>
      <c r="AE700" s="44"/>
      <c r="AJ700" s="352"/>
      <c r="AL700" s="44"/>
      <c r="AM700" s="44"/>
      <c r="AN700" s="44"/>
      <c r="AS700" s="352"/>
      <c r="AU700" s="44"/>
      <c r="AV700" s="44"/>
      <c r="AW700" s="44"/>
      <c r="BB700" s="352"/>
      <c r="BD700" s="44"/>
      <c r="BE700" s="44"/>
      <c r="BF700" s="44"/>
      <c r="BK700" s="352"/>
      <c r="BM700" s="44"/>
      <c r="BN700" s="44"/>
      <c r="BO700" s="44"/>
      <c r="BT700" s="352"/>
      <c r="BV700" s="44"/>
      <c r="BW700" s="44"/>
      <c r="BX700" s="44"/>
      <c r="CC700" s="352"/>
      <c r="CE700" s="44"/>
      <c r="CF700" s="44"/>
      <c r="CG700" s="44"/>
      <c r="CL700" s="352"/>
      <c r="CN700" s="44"/>
      <c r="CO700" s="44"/>
      <c r="CP700" s="44"/>
      <c r="CU700" s="352"/>
      <c r="CW700" s="44"/>
      <c r="CX700" s="44"/>
      <c r="CY700" s="44"/>
      <c r="DD700" s="352"/>
      <c r="DF700" s="44"/>
      <c r="DG700" s="44"/>
      <c r="DH700" s="44"/>
      <c r="DM700" s="352"/>
      <c r="DO700" s="44"/>
      <c r="DP700" s="44"/>
      <c r="DQ700" s="44"/>
      <c r="DV700" s="352"/>
      <c r="DX700" s="44"/>
      <c r="DY700" s="44"/>
      <c r="DZ700" s="44"/>
      <c r="EE700" s="352"/>
      <c r="EG700" s="44"/>
      <c r="EH700" s="44"/>
      <c r="EI700" s="44"/>
      <c r="EN700" s="352"/>
      <c r="EP700" s="44"/>
      <c r="EQ700" s="44"/>
      <c r="ER700" s="44"/>
      <c r="EW700" s="352"/>
      <c r="EY700" s="44"/>
      <c r="EZ700" s="44"/>
      <c r="FA700" s="44"/>
      <c r="FF700" s="352"/>
      <c r="FH700" s="44"/>
      <c r="FI700" s="44"/>
      <c r="FJ700" s="44"/>
      <c r="FO700" s="352"/>
      <c r="FQ700" s="44"/>
      <c r="FR700" s="44"/>
      <c r="FS700" s="44"/>
      <c r="FX700" s="352"/>
      <c r="FZ700" s="44"/>
      <c r="GA700" s="44"/>
      <c r="GB700" s="44"/>
      <c r="GG700" s="352"/>
      <c r="GI700" s="44"/>
      <c r="GJ700" s="44"/>
      <c r="GK700" s="44"/>
      <c r="GP700" s="352"/>
      <c r="GR700" s="44"/>
      <c r="GS700" s="44"/>
      <c r="GT700" s="44"/>
      <c r="GY700" s="352"/>
      <c r="HA700" s="44"/>
      <c r="HB700" s="44"/>
      <c r="HC700" s="44"/>
      <c r="HH700" s="352"/>
      <c r="HJ700" s="44"/>
      <c r="HK700" s="44"/>
      <c r="HL700" s="44"/>
      <c r="HQ700" s="44"/>
      <c r="HR700" s="44"/>
      <c r="HS700" s="44"/>
      <c r="HT700" s="44"/>
      <c r="HU700" s="44"/>
      <c r="HV700" s="44"/>
      <c r="HW700" s="44"/>
      <c r="HX700" s="44"/>
      <c r="HY700" s="44"/>
      <c r="HZ700" s="44"/>
      <c r="IA700" s="44"/>
      <c r="IB700" s="44"/>
      <c r="IC700" s="44"/>
      <c r="ID700" s="44"/>
      <c r="IE700" s="44"/>
      <c r="IF700" s="44"/>
      <c r="IG700" s="44"/>
      <c r="IH700" s="44"/>
      <c r="II700" s="44"/>
      <c r="IJ700" s="44"/>
      <c r="IK700" s="44"/>
      <c r="IL700" s="44"/>
      <c r="IM700" s="44"/>
      <c r="IN700" s="44"/>
      <c r="IO700" s="44"/>
      <c r="IP700" s="44"/>
      <c r="IQ700" s="44"/>
      <c r="IR700" s="44"/>
      <c r="IS700" s="44"/>
      <c r="IT700" s="44"/>
      <c r="IU700" s="44"/>
      <c r="IV700" s="44"/>
      <c r="RS700" s="353"/>
    </row>
    <row r="701" spans="1:487" s="74" customFormat="1" ht="15">
      <c r="A701" s="325" t="s">
        <v>1209</v>
      </c>
      <c r="B701" s="351"/>
      <c r="C701" s="351"/>
      <c r="D701" s="531" t="s">
        <v>130</v>
      </c>
      <c r="E701" s="44"/>
      <c r="F701" s="437">
        <f t="shared" si="9"/>
        <v>11</v>
      </c>
      <c r="G701" s="541"/>
      <c r="H701" s="541"/>
      <c r="I701" s="138"/>
      <c r="J701" s="420">
        <v>11</v>
      </c>
      <c r="K701" s="138"/>
      <c r="L701" s="450"/>
      <c r="N701" s="44"/>
      <c r="R701" s="352"/>
      <c r="T701" s="44"/>
      <c r="U701" s="44"/>
      <c r="V701" s="44"/>
      <c r="AA701" s="352"/>
      <c r="AC701" s="44"/>
      <c r="AD701" s="44"/>
      <c r="AE701" s="44"/>
      <c r="AJ701" s="352"/>
      <c r="AL701" s="44"/>
      <c r="AM701" s="44"/>
      <c r="AN701" s="44"/>
      <c r="AS701" s="352"/>
      <c r="AU701" s="44"/>
      <c r="AV701" s="44"/>
      <c r="AW701" s="44"/>
      <c r="BB701" s="352"/>
      <c r="BD701" s="44"/>
      <c r="BE701" s="44"/>
      <c r="BF701" s="44"/>
      <c r="BK701" s="352"/>
      <c r="BM701" s="44"/>
      <c r="BN701" s="44"/>
      <c r="BO701" s="44"/>
      <c r="BT701" s="352"/>
      <c r="BV701" s="44"/>
      <c r="BW701" s="44"/>
      <c r="BX701" s="44"/>
      <c r="CC701" s="352"/>
      <c r="CE701" s="44"/>
      <c r="CF701" s="44"/>
      <c r="CG701" s="44"/>
      <c r="CL701" s="352"/>
      <c r="CN701" s="44"/>
      <c r="CO701" s="44"/>
      <c r="CP701" s="44"/>
      <c r="CU701" s="352"/>
      <c r="CW701" s="44"/>
      <c r="CX701" s="44"/>
      <c r="CY701" s="44"/>
      <c r="DD701" s="352"/>
      <c r="DF701" s="44"/>
      <c r="DG701" s="44"/>
      <c r="DH701" s="44"/>
      <c r="DM701" s="352"/>
      <c r="DO701" s="44"/>
      <c r="DP701" s="44"/>
      <c r="DQ701" s="44"/>
      <c r="DV701" s="352"/>
      <c r="DX701" s="44"/>
      <c r="DY701" s="44"/>
      <c r="DZ701" s="44"/>
      <c r="EE701" s="352"/>
      <c r="EG701" s="44"/>
      <c r="EH701" s="44"/>
      <c r="EI701" s="44"/>
      <c r="EN701" s="352"/>
      <c r="EP701" s="44"/>
      <c r="EQ701" s="44"/>
      <c r="ER701" s="44"/>
      <c r="EW701" s="352"/>
      <c r="EY701" s="44"/>
      <c r="EZ701" s="44"/>
      <c r="FA701" s="44"/>
      <c r="FF701" s="352"/>
      <c r="FH701" s="44"/>
      <c r="FI701" s="44"/>
      <c r="FJ701" s="44"/>
      <c r="FO701" s="352"/>
      <c r="FQ701" s="44"/>
      <c r="FR701" s="44"/>
      <c r="FS701" s="44"/>
      <c r="FX701" s="352"/>
      <c r="FZ701" s="44"/>
      <c r="GA701" s="44"/>
      <c r="GB701" s="44"/>
      <c r="GG701" s="352"/>
      <c r="GI701" s="44"/>
      <c r="GJ701" s="44"/>
      <c r="GK701" s="44"/>
      <c r="GP701" s="352"/>
      <c r="GR701" s="44"/>
      <c r="GS701" s="44"/>
      <c r="GT701" s="44"/>
      <c r="GY701" s="352"/>
      <c r="HA701" s="44"/>
      <c r="HB701" s="44"/>
      <c r="HC701" s="44"/>
      <c r="HH701" s="352"/>
      <c r="HJ701" s="44"/>
      <c r="HK701" s="44"/>
      <c r="HL701" s="44"/>
      <c r="HQ701" s="44"/>
      <c r="HR701" s="44"/>
      <c r="HS701" s="44"/>
      <c r="HT701" s="44"/>
      <c r="HU701" s="44"/>
      <c r="HV701" s="44"/>
      <c r="HW701" s="44"/>
      <c r="HX701" s="44"/>
      <c r="HY701" s="44"/>
      <c r="HZ701" s="44"/>
      <c r="IA701" s="44"/>
      <c r="IB701" s="44"/>
      <c r="IC701" s="44"/>
      <c r="ID701" s="44"/>
      <c r="IE701" s="44"/>
      <c r="IF701" s="44"/>
      <c r="IG701" s="44"/>
      <c r="IH701" s="44"/>
      <c r="II701" s="44"/>
      <c r="IJ701" s="44"/>
      <c r="IK701" s="44"/>
      <c r="IL701" s="44"/>
      <c r="IM701" s="44"/>
      <c r="IN701" s="44"/>
      <c r="IO701" s="44"/>
      <c r="IP701" s="44"/>
      <c r="IQ701" s="44"/>
      <c r="IR701" s="44"/>
      <c r="IS701" s="44"/>
      <c r="IT701" s="44"/>
      <c r="IU701" s="44"/>
      <c r="IV701" s="44"/>
      <c r="RS701" s="353"/>
    </row>
    <row r="702" spans="1:487" s="74" customFormat="1" ht="15">
      <c r="A702" s="325" t="s">
        <v>1393</v>
      </c>
      <c r="B702" s="351"/>
      <c r="C702" s="351"/>
      <c r="D702" s="531" t="s">
        <v>130</v>
      </c>
      <c r="E702" s="44"/>
      <c r="F702" s="437">
        <f t="shared" si="9"/>
        <v>0</v>
      </c>
      <c r="G702" s="541"/>
      <c r="H702" s="541"/>
      <c r="I702" s="138"/>
      <c r="J702" s="420"/>
      <c r="K702" s="138"/>
      <c r="L702" s="450"/>
      <c r="M702" s="458"/>
      <c r="N702" s="44"/>
      <c r="R702" s="352"/>
      <c r="T702" s="44"/>
      <c r="U702" s="44"/>
      <c r="V702" s="44"/>
      <c r="AA702" s="352"/>
      <c r="AC702" s="44"/>
      <c r="AD702" s="44"/>
      <c r="AE702" s="44"/>
      <c r="AJ702" s="352"/>
      <c r="AL702" s="44"/>
      <c r="AM702" s="44"/>
      <c r="AN702" s="44"/>
      <c r="AS702" s="352"/>
      <c r="AU702" s="44"/>
      <c r="AV702" s="44"/>
      <c r="AW702" s="44"/>
      <c r="BB702" s="352"/>
      <c r="BD702" s="44"/>
      <c r="BE702" s="44"/>
      <c r="BF702" s="44"/>
      <c r="BK702" s="352"/>
      <c r="BM702" s="44"/>
      <c r="BN702" s="44"/>
      <c r="BO702" s="44"/>
      <c r="BT702" s="352"/>
      <c r="BV702" s="44"/>
      <c r="BW702" s="44"/>
      <c r="BX702" s="44"/>
      <c r="CC702" s="352"/>
      <c r="CE702" s="44"/>
      <c r="CF702" s="44"/>
      <c r="CG702" s="44"/>
      <c r="CL702" s="352"/>
      <c r="CN702" s="44"/>
      <c r="CO702" s="44"/>
      <c r="CP702" s="44"/>
      <c r="CU702" s="352"/>
      <c r="CW702" s="44"/>
      <c r="CX702" s="44"/>
      <c r="CY702" s="44"/>
      <c r="DD702" s="352"/>
      <c r="DF702" s="44"/>
      <c r="DG702" s="44"/>
      <c r="DH702" s="44"/>
      <c r="DM702" s="352"/>
      <c r="DO702" s="44"/>
      <c r="DP702" s="44"/>
      <c r="DQ702" s="44"/>
      <c r="DV702" s="352"/>
      <c r="DX702" s="44"/>
      <c r="DY702" s="44"/>
      <c r="DZ702" s="44"/>
      <c r="EE702" s="352"/>
      <c r="EG702" s="44"/>
      <c r="EH702" s="44"/>
      <c r="EI702" s="44"/>
      <c r="EN702" s="352"/>
      <c r="EP702" s="44"/>
      <c r="EQ702" s="44"/>
      <c r="ER702" s="44"/>
      <c r="EW702" s="352"/>
      <c r="EY702" s="44"/>
      <c r="EZ702" s="44"/>
      <c r="FA702" s="44"/>
      <c r="FF702" s="352"/>
      <c r="FH702" s="44"/>
      <c r="FI702" s="44"/>
      <c r="FJ702" s="44"/>
      <c r="FO702" s="352"/>
      <c r="FQ702" s="44"/>
      <c r="FR702" s="44"/>
      <c r="FS702" s="44"/>
      <c r="FX702" s="352"/>
      <c r="FZ702" s="44"/>
      <c r="GA702" s="44"/>
      <c r="GB702" s="44"/>
      <c r="GG702" s="352"/>
      <c r="GI702" s="44"/>
      <c r="GJ702" s="44"/>
      <c r="GK702" s="44"/>
      <c r="GP702" s="352"/>
      <c r="GR702" s="44"/>
      <c r="GS702" s="44"/>
      <c r="GT702" s="44"/>
      <c r="GY702" s="352"/>
      <c r="HA702" s="44"/>
      <c r="HB702" s="44"/>
      <c r="HC702" s="44"/>
      <c r="HH702" s="352"/>
      <c r="HJ702" s="44"/>
      <c r="HK702" s="44"/>
      <c r="HL702" s="44"/>
      <c r="HQ702" s="44"/>
      <c r="HR702" s="44"/>
      <c r="HS702" s="44"/>
      <c r="HT702" s="44"/>
      <c r="HU702" s="44"/>
      <c r="HV702" s="44"/>
      <c r="HW702" s="44"/>
      <c r="HX702" s="44"/>
      <c r="HY702" s="44"/>
      <c r="HZ702" s="44"/>
      <c r="IA702" s="44"/>
      <c r="IB702" s="44"/>
      <c r="IC702" s="44"/>
      <c r="ID702" s="44"/>
      <c r="IE702" s="44"/>
      <c r="IF702" s="44"/>
      <c r="IG702" s="44"/>
      <c r="IH702" s="44"/>
      <c r="II702" s="44"/>
      <c r="IJ702" s="44"/>
      <c r="IK702" s="44"/>
      <c r="IL702" s="44"/>
      <c r="IM702" s="44"/>
      <c r="IN702" s="44"/>
      <c r="IO702" s="44"/>
      <c r="IP702" s="44"/>
      <c r="IQ702" s="44"/>
      <c r="IR702" s="44"/>
      <c r="IS702" s="44"/>
      <c r="IT702" s="44"/>
      <c r="IU702" s="44"/>
      <c r="IV702" s="44"/>
      <c r="RS702" s="353"/>
    </row>
    <row r="703" spans="1:487" s="74" customFormat="1" ht="15">
      <c r="A703" s="325" t="s">
        <v>1120</v>
      </c>
      <c r="B703" s="351"/>
      <c r="C703" s="351"/>
      <c r="D703" s="531" t="s">
        <v>130</v>
      </c>
      <c r="E703" s="44"/>
      <c r="F703" s="437">
        <f t="shared" si="9"/>
        <v>0</v>
      </c>
      <c r="G703" s="541"/>
      <c r="H703" s="541"/>
      <c r="I703" s="138"/>
      <c r="J703" s="420"/>
      <c r="K703" s="138"/>
      <c r="L703" s="450"/>
      <c r="M703" s="458"/>
      <c r="N703" s="44"/>
      <c r="R703" s="352"/>
      <c r="T703" s="44"/>
      <c r="U703" s="44"/>
      <c r="V703" s="44"/>
      <c r="AA703" s="352"/>
      <c r="AC703" s="44"/>
      <c r="AD703" s="44"/>
      <c r="AE703" s="44"/>
      <c r="AJ703" s="352"/>
      <c r="AL703" s="44"/>
      <c r="AM703" s="44"/>
      <c r="AN703" s="44"/>
      <c r="AS703" s="352"/>
      <c r="AU703" s="44"/>
      <c r="AV703" s="44"/>
      <c r="AW703" s="44"/>
      <c r="BB703" s="352"/>
      <c r="BD703" s="44"/>
      <c r="BE703" s="44"/>
      <c r="BF703" s="44"/>
      <c r="BK703" s="352"/>
      <c r="BM703" s="44"/>
      <c r="BN703" s="44"/>
      <c r="BO703" s="44"/>
      <c r="BT703" s="352"/>
      <c r="BV703" s="44"/>
      <c r="BW703" s="44"/>
      <c r="BX703" s="44"/>
      <c r="CC703" s="352"/>
      <c r="CE703" s="44"/>
      <c r="CF703" s="44"/>
      <c r="CG703" s="44"/>
      <c r="CL703" s="352"/>
      <c r="CN703" s="44"/>
      <c r="CO703" s="44"/>
      <c r="CP703" s="44"/>
      <c r="CU703" s="352"/>
      <c r="CW703" s="44"/>
      <c r="CX703" s="44"/>
      <c r="CY703" s="44"/>
      <c r="DD703" s="352"/>
      <c r="DF703" s="44"/>
      <c r="DG703" s="44"/>
      <c r="DH703" s="44"/>
      <c r="DM703" s="352"/>
      <c r="DO703" s="44"/>
      <c r="DP703" s="44"/>
      <c r="DQ703" s="44"/>
      <c r="DV703" s="352"/>
      <c r="DX703" s="44"/>
      <c r="DY703" s="44"/>
      <c r="DZ703" s="44"/>
      <c r="EE703" s="352"/>
      <c r="EG703" s="44"/>
      <c r="EH703" s="44"/>
      <c r="EI703" s="44"/>
      <c r="EN703" s="352"/>
      <c r="EP703" s="44"/>
      <c r="EQ703" s="44"/>
      <c r="ER703" s="44"/>
      <c r="EW703" s="352"/>
      <c r="EY703" s="44"/>
      <c r="EZ703" s="44"/>
      <c r="FA703" s="44"/>
      <c r="FF703" s="352"/>
      <c r="FH703" s="44"/>
      <c r="FI703" s="44"/>
      <c r="FJ703" s="44"/>
      <c r="FO703" s="352"/>
      <c r="FQ703" s="44"/>
      <c r="FR703" s="44"/>
      <c r="FS703" s="44"/>
      <c r="FX703" s="352"/>
      <c r="FZ703" s="44"/>
      <c r="GA703" s="44"/>
      <c r="GB703" s="44"/>
      <c r="GG703" s="352"/>
      <c r="GI703" s="44"/>
      <c r="GJ703" s="44"/>
      <c r="GK703" s="44"/>
      <c r="GP703" s="352"/>
      <c r="GR703" s="44"/>
      <c r="GS703" s="44"/>
      <c r="GT703" s="44"/>
      <c r="GY703" s="352"/>
      <c r="HA703" s="44"/>
      <c r="HB703" s="44"/>
      <c r="HC703" s="44"/>
      <c r="HH703" s="352"/>
      <c r="HJ703" s="44"/>
      <c r="HK703" s="44"/>
      <c r="HL703" s="44"/>
      <c r="HQ703" s="44"/>
      <c r="HR703" s="44"/>
      <c r="HS703" s="44"/>
      <c r="HT703" s="44"/>
      <c r="HU703" s="44"/>
      <c r="HV703" s="44"/>
      <c r="HW703" s="44"/>
      <c r="HX703" s="44"/>
      <c r="HY703" s="44"/>
      <c r="HZ703" s="44"/>
      <c r="IA703" s="44"/>
      <c r="IB703" s="44"/>
      <c r="IC703" s="44"/>
      <c r="ID703" s="44"/>
      <c r="IE703" s="44"/>
      <c r="IF703" s="44"/>
      <c r="IG703" s="44"/>
      <c r="IH703" s="44"/>
      <c r="II703" s="44"/>
      <c r="IJ703" s="44"/>
      <c r="IK703" s="44"/>
      <c r="IL703" s="44"/>
      <c r="IM703" s="44"/>
      <c r="IN703" s="44"/>
      <c r="IO703" s="44"/>
      <c r="IP703" s="44"/>
      <c r="IQ703" s="44"/>
      <c r="IR703" s="44"/>
      <c r="IS703" s="44"/>
      <c r="IT703" s="44"/>
      <c r="IU703" s="44"/>
      <c r="IV703" s="44"/>
      <c r="RS703" s="353"/>
    </row>
    <row r="704" spans="1:487" s="74" customFormat="1" ht="15">
      <c r="A704" s="325" t="s">
        <v>1285</v>
      </c>
      <c r="B704" s="351"/>
      <c r="C704" s="351"/>
      <c r="D704" s="531" t="s">
        <v>130</v>
      </c>
      <c r="E704" s="44"/>
      <c r="F704" s="437">
        <f t="shared" si="9"/>
        <v>0</v>
      </c>
      <c r="G704" s="541"/>
      <c r="H704" s="541"/>
      <c r="I704" s="138"/>
      <c r="J704" s="420"/>
      <c r="K704" s="138"/>
      <c r="L704" s="450"/>
      <c r="M704" s="458"/>
      <c r="N704" s="44"/>
      <c r="R704" s="352"/>
      <c r="T704" s="44"/>
      <c r="U704" s="44"/>
      <c r="V704" s="44"/>
      <c r="AA704" s="352"/>
      <c r="AC704" s="44"/>
      <c r="AD704" s="44"/>
      <c r="AE704" s="44"/>
      <c r="AJ704" s="352"/>
      <c r="AL704" s="44"/>
      <c r="AM704" s="44"/>
      <c r="AN704" s="44"/>
      <c r="AS704" s="352"/>
      <c r="AU704" s="44"/>
      <c r="AV704" s="44"/>
      <c r="AW704" s="44"/>
      <c r="BB704" s="352"/>
      <c r="BD704" s="44"/>
      <c r="BE704" s="44"/>
      <c r="BF704" s="44"/>
      <c r="BK704" s="352"/>
      <c r="BM704" s="44"/>
      <c r="BN704" s="44"/>
      <c r="BO704" s="44"/>
      <c r="BT704" s="352"/>
      <c r="BV704" s="44"/>
      <c r="BW704" s="44"/>
      <c r="BX704" s="44"/>
      <c r="CC704" s="352"/>
      <c r="CE704" s="44"/>
      <c r="CF704" s="44"/>
      <c r="CG704" s="44"/>
      <c r="CL704" s="352"/>
      <c r="CN704" s="44"/>
      <c r="CO704" s="44"/>
      <c r="CP704" s="44"/>
      <c r="CU704" s="352"/>
      <c r="CW704" s="44"/>
      <c r="CX704" s="44"/>
      <c r="CY704" s="44"/>
      <c r="DD704" s="352"/>
      <c r="DF704" s="44"/>
      <c r="DG704" s="44"/>
      <c r="DH704" s="44"/>
      <c r="DM704" s="352"/>
      <c r="DO704" s="44"/>
      <c r="DP704" s="44"/>
      <c r="DQ704" s="44"/>
      <c r="DV704" s="352"/>
      <c r="DX704" s="44"/>
      <c r="DY704" s="44"/>
      <c r="DZ704" s="44"/>
      <c r="EE704" s="352"/>
      <c r="EG704" s="44"/>
      <c r="EH704" s="44"/>
      <c r="EI704" s="44"/>
      <c r="EN704" s="352"/>
      <c r="EP704" s="44"/>
      <c r="EQ704" s="44"/>
      <c r="ER704" s="44"/>
      <c r="EW704" s="352"/>
      <c r="EY704" s="44"/>
      <c r="EZ704" s="44"/>
      <c r="FA704" s="44"/>
      <c r="FF704" s="352"/>
      <c r="FH704" s="44"/>
      <c r="FI704" s="44"/>
      <c r="FJ704" s="44"/>
      <c r="FO704" s="352"/>
      <c r="FQ704" s="44"/>
      <c r="FR704" s="44"/>
      <c r="FS704" s="44"/>
      <c r="FX704" s="352"/>
      <c r="FZ704" s="44"/>
      <c r="GA704" s="44"/>
      <c r="GB704" s="44"/>
      <c r="GG704" s="352"/>
      <c r="GI704" s="44"/>
      <c r="GJ704" s="44"/>
      <c r="GK704" s="44"/>
      <c r="GP704" s="352"/>
      <c r="GR704" s="44"/>
      <c r="GS704" s="44"/>
      <c r="GT704" s="44"/>
      <c r="GY704" s="352"/>
      <c r="HA704" s="44"/>
      <c r="HB704" s="44"/>
      <c r="HC704" s="44"/>
      <c r="HH704" s="352"/>
      <c r="HJ704" s="44"/>
      <c r="HK704" s="44"/>
      <c r="HL704" s="44"/>
      <c r="HQ704" s="44"/>
      <c r="HR704" s="44"/>
      <c r="HS704" s="44"/>
      <c r="HT704" s="44"/>
      <c r="HU704" s="44"/>
      <c r="HV704" s="44"/>
      <c r="HW704" s="44"/>
      <c r="HX704" s="44"/>
      <c r="HY704" s="44"/>
      <c r="HZ704" s="44"/>
      <c r="IA704" s="44"/>
      <c r="IB704" s="44"/>
      <c r="IC704" s="44"/>
      <c r="ID704" s="44"/>
      <c r="IE704" s="44"/>
      <c r="IF704" s="44"/>
      <c r="IG704" s="44"/>
      <c r="IH704" s="44"/>
      <c r="II704" s="44"/>
      <c r="IJ704" s="44"/>
      <c r="IK704" s="44"/>
      <c r="IL704" s="44"/>
      <c r="IM704" s="44"/>
      <c r="IN704" s="44"/>
      <c r="IO704" s="44"/>
      <c r="IP704" s="44"/>
      <c r="IQ704" s="44"/>
      <c r="IR704" s="44"/>
      <c r="IS704" s="44"/>
      <c r="IT704" s="44"/>
      <c r="IU704" s="44"/>
      <c r="IV704" s="44"/>
      <c r="RS704" s="353"/>
    </row>
    <row r="705" spans="1:487" s="74" customFormat="1" ht="15">
      <c r="A705" s="325" t="s">
        <v>1479</v>
      </c>
      <c r="B705" s="351"/>
      <c r="C705" s="351"/>
      <c r="D705" s="531" t="s">
        <v>130</v>
      </c>
      <c r="E705" s="44"/>
      <c r="F705" s="437">
        <f t="shared" si="9"/>
        <v>15</v>
      </c>
      <c r="G705" s="541"/>
      <c r="H705" s="541"/>
      <c r="I705" s="138"/>
      <c r="J705" s="478">
        <v>5</v>
      </c>
      <c r="K705" s="138">
        <v>10</v>
      </c>
      <c r="L705" s="450"/>
      <c r="M705" s="458"/>
      <c r="N705" s="44"/>
      <c r="R705" s="44"/>
      <c r="T705" s="44"/>
      <c r="U705" s="44"/>
      <c r="V705" s="44"/>
      <c r="AA705" s="44"/>
      <c r="AC705" s="44"/>
      <c r="AD705" s="44"/>
      <c r="AE705" s="44"/>
      <c r="AJ705" s="44"/>
      <c r="AL705" s="44"/>
      <c r="AM705" s="44"/>
      <c r="AN705" s="44"/>
      <c r="AS705" s="44"/>
      <c r="AU705" s="44"/>
      <c r="AV705" s="44"/>
      <c r="AW705" s="44"/>
      <c r="BB705" s="44"/>
      <c r="BD705" s="44"/>
      <c r="BE705" s="44"/>
      <c r="BF705" s="44"/>
      <c r="BK705" s="44"/>
      <c r="BM705" s="44"/>
      <c r="BN705" s="44"/>
      <c r="BO705" s="44"/>
      <c r="BT705" s="44"/>
      <c r="BV705" s="44"/>
      <c r="BW705" s="44"/>
      <c r="BX705" s="44"/>
      <c r="CC705" s="44"/>
      <c r="CE705" s="44"/>
      <c r="CF705" s="44"/>
      <c r="CG705" s="44"/>
      <c r="CL705" s="44"/>
      <c r="CN705" s="44"/>
      <c r="CO705" s="44"/>
      <c r="CP705" s="44"/>
      <c r="CU705" s="44"/>
      <c r="CW705" s="44"/>
      <c r="CX705" s="44"/>
      <c r="CY705" s="44"/>
      <c r="DD705" s="44"/>
      <c r="DF705" s="44"/>
      <c r="DG705" s="44"/>
      <c r="DH705" s="44"/>
      <c r="DM705" s="44"/>
      <c r="DO705" s="44"/>
      <c r="DP705" s="44"/>
      <c r="DQ705" s="44"/>
      <c r="DV705" s="44"/>
      <c r="DX705" s="44"/>
      <c r="DY705" s="44"/>
      <c r="DZ705" s="44"/>
      <c r="EE705" s="44"/>
      <c r="EG705" s="44"/>
      <c r="EH705" s="44"/>
      <c r="EI705" s="44"/>
      <c r="EN705" s="44"/>
      <c r="EP705" s="44"/>
      <c r="EQ705" s="44"/>
      <c r="ER705" s="44"/>
      <c r="EW705" s="44"/>
      <c r="EY705" s="44"/>
      <c r="EZ705" s="44"/>
      <c r="FA705" s="44"/>
      <c r="FF705" s="44"/>
      <c r="FH705" s="44"/>
      <c r="FI705" s="44"/>
      <c r="FJ705" s="44"/>
      <c r="FO705" s="44"/>
      <c r="FQ705" s="44"/>
      <c r="FR705" s="44"/>
      <c r="FS705" s="44"/>
      <c r="FX705" s="44"/>
      <c r="FZ705" s="44"/>
      <c r="GA705" s="44"/>
      <c r="GB705" s="44"/>
      <c r="GG705" s="44"/>
      <c r="GI705" s="44"/>
      <c r="GJ705" s="44"/>
      <c r="GK705" s="44"/>
      <c r="GP705" s="44"/>
      <c r="GR705" s="44"/>
      <c r="GS705" s="44"/>
      <c r="GT705" s="44"/>
      <c r="GY705" s="44"/>
      <c r="HA705" s="44"/>
      <c r="HB705" s="44"/>
      <c r="HC705" s="44"/>
      <c r="HH705" s="44"/>
      <c r="HJ705" s="44"/>
      <c r="HK705" s="44"/>
      <c r="HL705" s="44"/>
      <c r="HQ705" s="44"/>
      <c r="HR705" s="44"/>
      <c r="HS705" s="44"/>
      <c r="HT705" s="44"/>
      <c r="HU705" s="44"/>
      <c r="HV705" s="44"/>
      <c r="HW705" s="44"/>
      <c r="HX705" s="44"/>
      <c r="HY705" s="44"/>
      <c r="HZ705" s="44"/>
      <c r="IA705" s="44"/>
      <c r="IB705" s="44"/>
      <c r="IC705" s="44"/>
      <c r="ID705" s="44"/>
      <c r="IE705" s="44"/>
      <c r="IF705" s="44"/>
      <c r="IG705" s="44"/>
      <c r="IH705" s="44"/>
      <c r="II705" s="44"/>
      <c r="IJ705" s="44"/>
      <c r="IK705" s="44"/>
      <c r="IL705" s="44"/>
      <c r="IM705" s="44"/>
      <c r="IN705" s="44"/>
      <c r="IO705" s="44"/>
      <c r="IP705" s="44"/>
      <c r="IQ705" s="44"/>
      <c r="IR705" s="44"/>
      <c r="IS705" s="44"/>
      <c r="IT705" s="44"/>
      <c r="IU705" s="44"/>
      <c r="IV705" s="44"/>
      <c r="RS705" s="353"/>
    </row>
    <row r="706" spans="1:487" s="74" customFormat="1" ht="15">
      <c r="A706" s="325" t="s">
        <v>513</v>
      </c>
      <c r="B706" s="351"/>
      <c r="C706" s="351"/>
      <c r="D706" s="74" t="s">
        <v>132</v>
      </c>
      <c r="E706" s="44"/>
      <c r="F706" s="437">
        <f t="shared" si="9"/>
        <v>91</v>
      </c>
      <c r="G706" s="478">
        <v>91</v>
      </c>
      <c r="H706" s="138"/>
      <c r="I706" s="138"/>
      <c r="J706" s="420"/>
      <c r="K706" s="138"/>
      <c r="L706" s="44"/>
      <c r="M706" s="44"/>
      <c r="N706" s="44"/>
      <c r="R706" s="352"/>
      <c r="T706" s="44"/>
      <c r="U706" s="44"/>
      <c r="V706" s="44"/>
      <c r="AA706" s="352"/>
      <c r="AC706" s="44"/>
      <c r="AD706" s="44"/>
      <c r="AE706" s="44"/>
      <c r="AJ706" s="352"/>
      <c r="AL706" s="44"/>
      <c r="AM706" s="44"/>
      <c r="AN706" s="44"/>
      <c r="AS706" s="352"/>
      <c r="AU706" s="44"/>
      <c r="AV706" s="44"/>
      <c r="AW706" s="44"/>
      <c r="BB706" s="352"/>
      <c r="BD706" s="44"/>
      <c r="BE706" s="44"/>
      <c r="BF706" s="44"/>
      <c r="BK706" s="352"/>
      <c r="BM706" s="44"/>
      <c r="BN706" s="44"/>
      <c r="BO706" s="44"/>
      <c r="BT706" s="352"/>
      <c r="BV706" s="44"/>
      <c r="BW706" s="44"/>
      <c r="BX706" s="44"/>
      <c r="CC706" s="352"/>
      <c r="CE706" s="44"/>
      <c r="CF706" s="44"/>
      <c r="CG706" s="44"/>
      <c r="CL706" s="352"/>
      <c r="CN706" s="44"/>
      <c r="CO706" s="44"/>
      <c r="CP706" s="44"/>
      <c r="CU706" s="352"/>
      <c r="CW706" s="44"/>
      <c r="CX706" s="44"/>
      <c r="CY706" s="44"/>
      <c r="DD706" s="352"/>
      <c r="DF706" s="44"/>
      <c r="DG706" s="44"/>
      <c r="DH706" s="44"/>
      <c r="DM706" s="352"/>
      <c r="DO706" s="44"/>
      <c r="DP706" s="44"/>
      <c r="DQ706" s="44"/>
      <c r="DV706" s="352"/>
      <c r="DX706" s="44"/>
      <c r="DY706" s="44"/>
      <c r="DZ706" s="44"/>
      <c r="EE706" s="352"/>
      <c r="EG706" s="44"/>
      <c r="EH706" s="44"/>
      <c r="EI706" s="44"/>
      <c r="EN706" s="352"/>
      <c r="EP706" s="44"/>
      <c r="EQ706" s="44"/>
      <c r="ER706" s="44"/>
      <c r="EW706" s="352"/>
      <c r="EY706" s="44"/>
      <c r="EZ706" s="44"/>
      <c r="FA706" s="44"/>
      <c r="FF706" s="352"/>
      <c r="FH706" s="44"/>
      <c r="FI706" s="44"/>
      <c r="FJ706" s="44"/>
      <c r="FO706" s="352"/>
      <c r="FQ706" s="44"/>
      <c r="FR706" s="44"/>
      <c r="FS706" s="44"/>
      <c r="FX706" s="352"/>
      <c r="FZ706" s="44"/>
      <c r="GA706" s="44"/>
      <c r="GB706" s="44"/>
      <c r="GG706" s="352"/>
      <c r="GI706" s="44"/>
      <c r="GJ706" s="44"/>
      <c r="GK706" s="44"/>
      <c r="GP706" s="352"/>
      <c r="GR706" s="44"/>
      <c r="GS706" s="44"/>
      <c r="GT706" s="44"/>
      <c r="GY706" s="352"/>
      <c r="HA706" s="44"/>
      <c r="HB706" s="44"/>
      <c r="HC706" s="44"/>
      <c r="HH706" s="352"/>
      <c r="HJ706" s="44"/>
      <c r="HK706" s="44"/>
      <c r="HL706" s="44"/>
      <c r="HQ706" s="44"/>
      <c r="HR706" s="44"/>
      <c r="HS706" s="44"/>
      <c r="HT706" s="44"/>
      <c r="HU706" s="44"/>
      <c r="HV706" s="44"/>
      <c r="HW706" s="44"/>
      <c r="HX706" s="44"/>
      <c r="HY706" s="44"/>
      <c r="HZ706" s="44"/>
      <c r="IA706" s="44"/>
      <c r="IB706" s="44"/>
      <c r="IC706" s="44"/>
      <c r="ID706" s="44"/>
      <c r="IE706" s="44"/>
      <c r="IF706" s="44"/>
      <c r="IG706" s="44"/>
      <c r="IH706" s="44"/>
      <c r="II706" s="44"/>
      <c r="IJ706" s="44"/>
      <c r="IK706" s="44"/>
      <c r="IL706" s="44"/>
      <c r="IM706" s="44"/>
      <c r="IN706" s="44"/>
      <c r="IO706" s="44"/>
      <c r="IP706" s="44"/>
      <c r="IQ706" s="44"/>
      <c r="IR706" s="44"/>
      <c r="IS706" s="44"/>
      <c r="IT706" s="44"/>
      <c r="IU706" s="44"/>
      <c r="IV706" s="44"/>
      <c r="RS706" s="353"/>
    </row>
    <row r="707" spans="1:487" s="74" customFormat="1" ht="15">
      <c r="A707" s="325" t="s">
        <v>1508</v>
      </c>
      <c r="B707" s="351"/>
      <c r="C707" s="351"/>
      <c r="D707" s="531" t="s">
        <v>130</v>
      </c>
      <c r="E707" s="44"/>
      <c r="F707" s="437">
        <f t="shared" si="9"/>
        <v>0</v>
      </c>
      <c r="G707" s="541"/>
      <c r="H707" s="541"/>
      <c r="I707" s="138"/>
      <c r="J707" s="478"/>
      <c r="K707" s="138"/>
      <c r="L707" s="450"/>
      <c r="M707" s="458"/>
      <c r="N707" s="44"/>
      <c r="R707" s="44"/>
      <c r="T707" s="44"/>
      <c r="U707" s="44"/>
      <c r="V707" s="44"/>
      <c r="AA707" s="44"/>
      <c r="AC707" s="44"/>
      <c r="AD707" s="44"/>
      <c r="AE707" s="44"/>
      <c r="AJ707" s="44"/>
      <c r="AL707" s="44"/>
      <c r="AM707" s="44"/>
      <c r="AN707" s="44"/>
      <c r="AS707" s="44"/>
      <c r="AU707" s="44"/>
      <c r="AV707" s="44"/>
      <c r="AW707" s="44"/>
      <c r="BB707" s="44"/>
      <c r="BD707" s="44"/>
      <c r="BE707" s="44"/>
      <c r="BF707" s="44"/>
      <c r="BK707" s="44"/>
      <c r="BM707" s="44"/>
      <c r="BN707" s="44"/>
      <c r="BO707" s="44"/>
      <c r="BT707" s="44"/>
      <c r="BV707" s="44"/>
      <c r="BW707" s="44"/>
      <c r="BX707" s="44"/>
      <c r="CC707" s="44"/>
      <c r="CE707" s="44"/>
      <c r="CF707" s="44"/>
      <c r="CG707" s="44"/>
      <c r="CL707" s="44"/>
      <c r="CN707" s="44"/>
      <c r="CO707" s="44"/>
      <c r="CP707" s="44"/>
      <c r="CU707" s="44"/>
      <c r="CW707" s="44"/>
      <c r="CX707" s="44"/>
      <c r="CY707" s="44"/>
      <c r="DD707" s="44"/>
      <c r="DF707" s="44"/>
      <c r="DG707" s="44"/>
      <c r="DH707" s="44"/>
      <c r="DM707" s="44"/>
      <c r="DO707" s="44"/>
      <c r="DP707" s="44"/>
      <c r="DQ707" s="44"/>
      <c r="DV707" s="44"/>
      <c r="DX707" s="44"/>
      <c r="DY707" s="44"/>
      <c r="DZ707" s="44"/>
      <c r="EE707" s="44"/>
      <c r="EG707" s="44"/>
      <c r="EH707" s="44"/>
      <c r="EI707" s="44"/>
      <c r="EN707" s="44"/>
      <c r="EP707" s="44"/>
      <c r="EQ707" s="44"/>
      <c r="ER707" s="44"/>
      <c r="EW707" s="44"/>
      <c r="EY707" s="44"/>
      <c r="EZ707" s="44"/>
      <c r="FA707" s="44"/>
      <c r="FF707" s="44"/>
      <c r="FH707" s="44"/>
      <c r="FI707" s="44"/>
      <c r="FJ707" s="44"/>
      <c r="FO707" s="44"/>
      <c r="FQ707" s="44"/>
      <c r="FR707" s="44"/>
      <c r="FS707" s="44"/>
      <c r="FX707" s="44"/>
      <c r="FZ707" s="44"/>
      <c r="GA707" s="44"/>
      <c r="GB707" s="44"/>
      <c r="GG707" s="44"/>
      <c r="GI707" s="44"/>
      <c r="GJ707" s="44"/>
      <c r="GK707" s="44"/>
      <c r="GP707" s="44"/>
      <c r="GR707" s="44"/>
      <c r="GS707" s="44"/>
      <c r="GT707" s="44"/>
      <c r="GY707" s="44"/>
      <c r="HA707" s="44"/>
      <c r="HB707" s="44"/>
      <c r="HC707" s="44"/>
      <c r="HH707" s="44"/>
      <c r="HJ707" s="44"/>
      <c r="HK707" s="44"/>
      <c r="HL707" s="44"/>
      <c r="HQ707" s="44"/>
      <c r="HR707" s="44"/>
      <c r="HS707" s="44"/>
      <c r="HT707" s="44"/>
      <c r="HU707" s="44"/>
      <c r="HV707" s="44"/>
      <c r="HW707" s="44"/>
      <c r="HX707" s="44"/>
      <c r="HY707" s="44"/>
      <c r="HZ707" s="44"/>
      <c r="IA707" s="44"/>
      <c r="IB707" s="44"/>
      <c r="IC707" s="44"/>
      <c r="ID707" s="44"/>
      <c r="IE707" s="44"/>
      <c r="IF707" s="44"/>
      <c r="IG707" s="44"/>
      <c r="IH707" s="44"/>
      <c r="II707" s="44"/>
      <c r="IJ707" s="44"/>
      <c r="IK707" s="44"/>
      <c r="IL707" s="44"/>
      <c r="IM707" s="44"/>
      <c r="IN707" s="44"/>
      <c r="IO707" s="44"/>
      <c r="IP707" s="44"/>
      <c r="IQ707" s="44"/>
      <c r="IR707" s="44"/>
      <c r="IS707" s="44"/>
      <c r="IT707" s="44"/>
      <c r="IU707" s="44"/>
      <c r="IV707" s="44"/>
      <c r="RS707" s="353"/>
    </row>
    <row r="708" spans="1:487" s="74" customFormat="1" ht="15">
      <c r="A708" s="325" t="s">
        <v>657</v>
      </c>
      <c r="B708" s="351"/>
      <c r="C708" s="351"/>
      <c r="D708" s="74" t="s">
        <v>133</v>
      </c>
      <c r="E708" s="44"/>
      <c r="F708" s="437">
        <f t="shared" si="9"/>
        <v>15</v>
      </c>
      <c r="G708" s="478"/>
      <c r="H708" s="138">
        <v>15</v>
      </c>
      <c r="I708" s="138"/>
      <c r="J708" s="420"/>
      <c r="K708" s="138"/>
      <c r="L708" s="450"/>
      <c r="M708" s="44"/>
      <c r="N708" s="44"/>
      <c r="R708" s="352"/>
      <c r="T708" s="44"/>
      <c r="U708" s="44"/>
      <c r="V708" s="44"/>
      <c r="AA708" s="352"/>
      <c r="AC708" s="44"/>
      <c r="AD708" s="44"/>
      <c r="AE708" s="44"/>
      <c r="AJ708" s="352"/>
      <c r="AL708" s="44"/>
      <c r="AM708" s="44"/>
      <c r="AN708" s="44"/>
      <c r="AS708" s="352"/>
      <c r="AU708" s="44"/>
      <c r="AV708" s="44"/>
      <c r="AW708" s="44"/>
      <c r="BB708" s="352"/>
      <c r="BD708" s="44"/>
      <c r="BE708" s="44"/>
      <c r="BF708" s="44"/>
      <c r="BK708" s="352"/>
      <c r="BM708" s="44"/>
      <c r="BN708" s="44"/>
      <c r="BO708" s="44"/>
      <c r="BT708" s="352"/>
      <c r="BV708" s="44"/>
      <c r="BW708" s="44"/>
      <c r="BX708" s="44"/>
      <c r="CC708" s="352"/>
      <c r="CE708" s="44"/>
      <c r="CF708" s="44"/>
      <c r="CG708" s="44"/>
      <c r="CL708" s="352"/>
      <c r="CN708" s="44"/>
      <c r="CO708" s="44"/>
      <c r="CP708" s="44"/>
      <c r="CU708" s="352"/>
      <c r="CW708" s="44"/>
      <c r="CX708" s="44"/>
      <c r="CY708" s="44"/>
      <c r="DD708" s="352"/>
      <c r="DF708" s="44"/>
      <c r="DG708" s="44"/>
      <c r="DH708" s="44"/>
      <c r="DM708" s="352"/>
      <c r="DO708" s="44"/>
      <c r="DP708" s="44"/>
      <c r="DQ708" s="44"/>
      <c r="DV708" s="352"/>
      <c r="DX708" s="44"/>
      <c r="DY708" s="44"/>
      <c r="DZ708" s="44"/>
      <c r="EE708" s="352"/>
      <c r="EG708" s="44"/>
      <c r="EH708" s="44"/>
      <c r="EI708" s="44"/>
      <c r="EN708" s="352"/>
      <c r="EP708" s="44"/>
      <c r="EQ708" s="44"/>
      <c r="ER708" s="44"/>
      <c r="EW708" s="352"/>
      <c r="EY708" s="44"/>
      <c r="EZ708" s="44"/>
      <c r="FA708" s="44"/>
      <c r="FF708" s="352"/>
      <c r="FH708" s="44"/>
      <c r="FI708" s="44"/>
      <c r="FJ708" s="44"/>
      <c r="FO708" s="352"/>
      <c r="FQ708" s="44"/>
      <c r="FR708" s="44"/>
      <c r="FS708" s="44"/>
      <c r="FX708" s="352"/>
      <c r="FZ708" s="44"/>
      <c r="GA708" s="44"/>
      <c r="GB708" s="44"/>
      <c r="GG708" s="352"/>
      <c r="GI708" s="44"/>
      <c r="GJ708" s="44"/>
      <c r="GK708" s="44"/>
      <c r="GP708" s="352"/>
      <c r="GR708" s="44"/>
      <c r="GS708" s="44"/>
      <c r="GT708" s="44"/>
      <c r="GY708" s="352"/>
      <c r="HA708" s="44"/>
      <c r="HB708" s="44"/>
      <c r="HC708" s="44"/>
      <c r="HH708" s="352"/>
      <c r="HJ708" s="44"/>
      <c r="HK708" s="44"/>
      <c r="HL708" s="44"/>
      <c r="HQ708" s="44"/>
      <c r="HR708" s="44"/>
      <c r="HS708" s="44"/>
      <c r="HT708" s="44"/>
      <c r="HU708" s="44"/>
      <c r="HV708" s="44"/>
      <c r="HW708" s="44"/>
      <c r="HX708" s="44"/>
      <c r="HY708" s="44"/>
      <c r="HZ708" s="44"/>
      <c r="IA708" s="44"/>
      <c r="IB708" s="44"/>
      <c r="IC708" s="44"/>
      <c r="ID708" s="44"/>
      <c r="IE708" s="44"/>
      <c r="IF708" s="44"/>
      <c r="IG708" s="44"/>
      <c r="IH708" s="44"/>
      <c r="II708" s="44"/>
      <c r="IJ708" s="44"/>
      <c r="IK708" s="44"/>
      <c r="IL708" s="44"/>
      <c r="IM708" s="44"/>
      <c r="IN708" s="44"/>
      <c r="IO708" s="44"/>
      <c r="IP708" s="44"/>
      <c r="IQ708" s="44"/>
      <c r="IR708" s="44"/>
      <c r="IS708" s="44"/>
      <c r="IT708" s="44"/>
      <c r="IU708" s="44"/>
      <c r="IV708" s="44"/>
      <c r="RS708" s="353"/>
    </row>
    <row r="709" spans="1:487" s="74" customFormat="1" ht="15">
      <c r="A709" s="325" t="s">
        <v>674</v>
      </c>
      <c r="B709" s="529"/>
      <c r="C709" s="351"/>
      <c r="D709" s="74" t="s">
        <v>135</v>
      </c>
      <c r="E709" s="44"/>
      <c r="F709" s="437">
        <f t="shared" si="9"/>
        <v>98</v>
      </c>
      <c r="G709" s="541">
        <v>74</v>
      </c>
      <c r="H709" s="541">
        <v>24</v>
      </c>
      <c r="I709" s="138"/>
      <c r="J709" s="420"/>
      <c r="K709" s="138"/>
      <c r="L709" s="450"/>
      <c r="M709" s="458"/>
      <c r="N709" s="44"/>
      <c r="R709" s="352"/>
      <c r="T709" s="44"/>
      <c r="U709" s="44"/>
      <c r="V709" s="44"/>
      <c r="AA709" s="352"/>
      <c r="AC709" s="44"/>
      <c r="AD709" s="44"/>
      <c r="AE709" s="44"/>
      <c r="AJ709" s="352"/>
      <c r="AL709" s="44"/>
      <c r="AM709" s="44"/>
      <c r="AN709" s="44"/>
      <c r="AS709" s="352"/>
      <c r="AU709" s="44"/>
      <c r="AV709" s="44"/>
      <c r="AW709" s="44"/>
      <c r="BB709" s="352"/>
      <c r="BD709" s="44"/>
      <c r="BE709" s="44"/>
      <c r="BF709" s="44"/>
      <c r="BK709" s="352"/>
      <c r="BM709" s="44"/>
      <c r="BN709" s="44"/>
      <c r="BO709" s="44"/>
      <c r="BT709" s="352"/>
      <c r="BV709" s="44"/>
      <c r="BW709" s="44"/>
      <c r="BX709" s="44"/>
      <c r="CC709" s="352"/>
      <c r="CE709" s="44"/>
      <c r="CF709" s="44"/>
      <c r="CG709" s="44"/>
      <c r="CL709" s="352"/>
      <c r="CN709" s="44"/>
      <c r="CO709" s="44"/>
      <c r="CP709" s="44"/>
      <c r="CU709" s="352"/>
      <c r="CW709" s="44"/>
      <c r="CX709" s="44"/>
      <c r="CY709" s="44"/>
      <c r="DD709" s="352"/>
      <c r="DF709" s="44"/>
      <c r="DG709" s="44"/>
      <c r="DH709" s="44"/>
      <c r="DM709" s="352"/>
      <c r="DO709" s="44"/>
      <c r="DP709" s="44"/>
      <c r="DQ709" s="44"/>
      <c r="DV709" s="352"/>
      <c r="DX709" s="44"/>
      <c r="DY709" s="44"/>
      <c r="DZ709" s="44"/>
      <c r="EE709" s="352"/>
      <c r="EG709" s="44"/>
      <c r="EH709" s="44"/>
      <c r="EI709" s="44"/>
      <c r="EN709" s="352"/>
      <c r="EP709" s="44"/>
      <c r="EQ709" s="44"/>
      <c r="ER709" s="44"/>
      <c r="EW709" s="352"/>
      <c r="EY709" s="44"/>
      <c r="EZ709" s="44"/>
      <c r="FA709" s="44"/>
      <c r="FF709" s="352"/>
      <c r="FH709" s="44"/>
      <c r="FI709" s="44"/>
      <c r="FJ709" s="44"/>
      <c r="FO709" s="352"/>
      <c r="FQ709" s="44"/>
      <c r="FR709" s="44"/>
      <c r="FS709" s="44"/>
      <c r="FX709" s="352"/>
      <c r="FZ709" s="44"/>
      <c r="GA709" s="44"/>
      <c r="GB709" s="44"/>
      <c r="GG709" s="352"/>
      <c r="GI709" s="44"/>
      <c r="GJ709" s="44"/>
      <c r="GK709" s="44"/>
      <c r="GP709" s="352"/>
      <c r="GR709" s="44"/>
      <c r="GS709" s="44"/>
      <c r="GT709" s="44"/>
      <c r="GY709" s="352"/>
      <c r="HA709" s="44"/>
      <c r="HB709" s="44"/>
      <c r="HC709" s="44"/>
      <c r="HH709" s="352"/>
      <c r="HJ709" s="44"/>
      <c r="HK709" s="44"/>
      <c r="HL709" s="44"/>
      <c r="HQ709" s="44"/>
      <c r="HR709" s="44"/>
      <c r="HS709" s="44"/>
      <c r="HT709" s="44"/>
      <c r="HU709" s="44"/>
      <c r="HV709" s="44"/>
      <c r="HW709" s="44"/>
      <c r="HX709" s="44"/>
      <c r="HY709" s="44"/>
      <c r="HZ709" s="44"/>
      <c r="IA709" s="44"/>
      <c r="IB709" s="44"/>
      <c r="IC709" s="44"/>
      <c r="ID709" s="44"/>
      <c r="IE709" s="44"/>
      <c r="IF709" s="44"/>
      <c r="IG709" s="44"/>
      <c r="IH709" s="44"/>
      <c r="II709" s="44"/>
      <c r="IJ709" s="44"/>
      <c r="IK709" s="44"/>
      <c r="IL709" s="44"/>
      <c r="IM709" s="44"/>
      <c r="IN709" s="44"/>
      <c r="IO709" s="44"/>
      <c r="IP709" s="44"/>
      <c r="IQ709" s="44"/>
      <c r="IR709" s="44"/>
      <c r="IS709" s="44"/>
      <c r="IT709" s="44"/>
      <c r="IU709" s="44"/>
      <c r="IV709" s="44"/>
      <c r="RS709" s="353"/>
    </row>
    <row r="710" spans="1:487" s="74" customFormat="1" ht="15">
      <c r="A710" s="325" t="s">
        <v>1121</v>
      </c>
      <c r="B710" s="351"/>
      <c r="C710" s="351"/>
      <c r="D710" s="531" t="s">
        <v>130</v>
      </c>
      <c r="E710" s="44"/>
      <c r="F710" s="437">
        <f t="shared" si="9"/>
        <v>0</v>
      </c>
      <c r="G710" s="541"/>
      <c r="H710" s="478"/>
      <c r="I710" s="138"/>
      <c r="J710" s="420"/>
      <c r="K710" s="138"/>
      <c r="L710" s="450"/>
      <c r="M710" s="458"/>
      <c r="N710" s="44"/>
      <c r="R710" s="352"/>
      <c r="T710" s="44"/>
      <c r="U710" s="44"/>
      <c r="V710" s="44"/>
      <c r="AA710" s="352"/>
      <c r="AC710" s="44"/>
      <c r="AD710" s="44"/>
      <c r="AE710" s="44"/>
      <c r="AJ710" s="352"/>
      <c r="AL710" s="44"/>
      <c r="AM710" s="44"/>
      <c r="AN710" s="44"/>
      <c r="AS710" s="352"/>
      <c r="AU710" s="44"/>
      <c r="AV710" s="44"/>
      <c r="AW710" s="44"/>
      <c r="BB710" s="352"/>
      <c r="BD710" s="44"/>
      <c r="BE710" s="44"/>
      <c r="BF710" s="44"/>
      <c r="BK710" s="352"/>
      <c r="BM710" s="44"/>
      <c r="BN710" s="44"/>
      <c r="BO710" s="44"/>
      <c r="BT710" s="352"/>
      <c r="BV710" s="44"/>
      <c r="BW710" s="44"/>
      <c r="BX710" s="44"/>
      <c r="CC710" s="352"/>
      <c r="CE710" s="44"/>
      <c r="CF710" s="44"/>
      <c r="CG710" s="44"/>
      <c r="CL710" s="352"/>
      <c r="CN710" s="44"/>
      <c r="CO710" s="44"/>
      <c r="CP710" s="44"/>
      <c r="CU710" s="352"/>
      <c r="CW710" s="44"/>
      <c r="CX710" s="44"/>
      <c r="CY710" s="44"/>
      <c r="DD710" s="352"/>
      <c r="DF710" s="44"/>
      <c r="DG710" s="44"/>
      <c r="DH710" s="44"/>
      <c r="DM710" s="352"/>
      <c r="DO710" s="44"/>
      <c r="DP710" s="44"/>
      <c r="DQ710" s="44"/>
      <c r="DV710" s="352"/>
      <c r="DX710" s="44"/>
      <c r="DY710" s="44"/>
      <c r="DZ710" s="44"/>
      <c r="EE710" s="352"/>
      <c r="EG710" s="44"/>
      <c r="EH710" s="44"/>
      <c r="EI710" s="44"/>
      <c r="EN710" s="352"/>
      <c r="EP710" s="44"/>
      <c r="EQ710" s="44"/>
      <c r="ER710" s="44"/>
      <c r="EW710" s="352"/>
      <c r="EY710" s="44"/>
      <c r="EZ710" s="44"/>
      <c r="FA710" s="44"/>
      <c r="FF710" s="352"/>
      <c r="FH710" s="44"/>
      <c r="FI710" s="44"/>
      <c r="FJ710" s="44"/>
      <c r="FO710" s="352"/>
      <c r="FQ710" s="44"/>
      <c r="FR710" s="44"/>
      <c r="FS710" s="44"/>
      <c r="FX710" s="352"/>
      <c r="FZ710" s="44"/>
      <c r="GA710" s="44"/>
      <c r="GB710" s="44"/>
      <c r="GG710" s="352"/>
      <c r="GI710" s="44"/>
      <c r="GJ710" s="44"/>
      <c r="GK710" s="44"/>
      <c r="GP710" s="352"/>
      <c r="GR710" s="44"/>
      <c r="GS710" s="44"/>
      <c r="GT710" s="44"/>
      <c r="GY710" s="352"/>
      <c r="HA710" s="44"/>
      <c r="HB710" s="44"/>
      <c r="HC710" s="44"/>
      <c r="HH710" s="352"/>
      <c r="HJ710" s="44"/>
      <c r="HK710" s="44"/>
      <c r="HL710" s="44"/>
      <c r="HQ710" s="44"/>
      <c r="HR710" s="44"/>
      <c r="HS710" s="44"/>
      <c r="HT710" s="44"/>
      <c r="HU710" s="44"/>
      <c r="HV710" s="44"/>
      <c r="HW710" s="44"/>
      <c r="HX710" s="44"/>
      <c r="HY710" s="44"/>
      <c r="HZ710" s="44"/>
      <c r="IA710" s="44"/>
      <c r="IB710" s="44"/>
      <c r="IC710" s="44"/>
      <c r="ID710" s="44"/>
      <c r="IE710" s="44"/>
      <c r="IF710" s="44"/>
      <c r="IG710" s="44"/>
      <c r="IH710" s="44"/>
      <c r="II710" s="44"/>
      <c r="IJ710" s="44"/>
      <c r="IK710" s="44"/>
      <c r="IL710" s="44"/>
      <c r="IM710" s="44"/>
      <c r="IN710" s="44"/>
      <c r="IO710" s="44"/>
      <c r="IP710" s="44"/>
      <c r="IQ710" s="44"/>
      <c r="IR710" s="44"/>
      <c r="IS710" s="44"/>
      <c r="IT710" s="44"/>
      <c r="IU710" s="44"/>
      <c r="IV710" s="44"/>
      <c r="RS710" s="353"/>
    </row>
    <row r="711" spans="1:487" s="74" customFormat="1" ht="15">
      <c r="A711" s="325" t="s">
        <v>612</v>
      </c>
      <c r="B711" s="351"/>
      <c r="C711" s="351"/>
      <c r="D711" s="458" t="s">
        <v>138</v>
      </c>
      <c r="E711" s="44"/>
      <c r="F711" s="437">
        <f t="shared" si="9"/>
        <v>219</v>
      </c>
      <c r="G711" s="478">
        <v>14</v>
      </c>
      <c r="H711" s="478"/>
      <c r="I711" s="138">
        <v>40</v>
      </c>
      <c r="J711" s="420"/>
      <c r="K711" s="138">
        <v>165</v>
      </c>
      <c r="L711" s="44"/>
      <c r="M711" s="450"/>
      <c r="N711" s="44"/>
      <c r="R711" s="352"/>
      <c r="T711" s="44"/>
      <c r="U711" s="44"/>
      <c r="V711" s="44"/>
      <c r="AA711" s="352"/>
      <c r="AC711" s="44"/>
      <c r="AD711" s="44"/>
      <c r="AE711" s="44"/>
      <c r="AJ711" s="352"/>
      <c r="AL711" s="44"/>
      <c r="AM711" s="44"/>
      <c r="AN711" s="44"/>
      <c r="AS711" s="352"/>
      <c r="AU711" s="44"/>
      <c r="AV711" s="44"/>
      <c r="AW711" s="44"/>
      <c r="BB711" s="352"/>
      <c r="BD711" s="44"/>
      <c r="BE711" s="44"/>
      <c r="BF711" s="44"/>
      <c r="BK711" s="352"/>
      <c r="BM711" s="44"/>
      <c r="BN711" s="44"/>
      <c r="BO711" s="44"/>
      <c r="BT711" s="352"/>
      <c r="BV711" s="44"/>
      <c r="BW711" s="44"/>
      <c r="BX711" s="44"/>
      <c r="CC711" s="352"/>
      <c r="CE711" s="44"/>
      <c r="CF711" s="44"/>
      <c r="CG711" s="44"/>
      <c r="CL711" s="352"/>
      <c r="CN711" s="44"/>
      <c r="CO711" s="44"/>
      <c r="CP711" s="44"/>
      <c r="CU711" s="352"/>
      <c r="CW711" s="44"/>
      <c r="CX711" s="44"/>
      <c r="CY711" s="44"/>
      <c r="DD711" s="352"/>
      <c r="DF711" s="44"/>
      <c r="DG711" s="44"/>
      <c r="DH711" s="44"/>
      <c r="DM711" s="352"/>
      <c r="DO711" s="44"/>
      <c r="DP711" s="44"/>
      <c r="DQ711" s="44"/>
      <c r="DV711" s="352"/>
      <c r="DX711" s="44"/>
      <c r="DY711" s="44"/>
      <c r="DZ711" s="44"/>
      <c r="EE711" s="352"/>
      <c r="EG711" s="44"/>
      <c r="EH711" s="44"/>
      <c r="EI711" s="44"/>
      <c r="EN711" s="352"/>
      <c r="EP711" s="44"/>
      <c r="EQ711" s="44"/>
      <c r="ER711" s="44"/>
      <c r="EW711" s="352"/>
      <c r="EY711" s="44"/>
      <c r="EZ711" s="44"/>
      <c r="FA711" s="44"/>
      <c r="FF711" s="352"/>
      <c r="FH711" s="44"/>
      <c r="FI711" s="44"/>
      <c r="FJ711" s="44"/>
      <c r="FO711" s="352"/>
      <c r="FQ711" s="44"/>
      <c r="FR711" s="44"/>
      <c r="FS711" s="44"/>
      <c r="FX711" s="352"/>
      <c r="FZ711" s="44"/>
      <c r="GA711" s="44"/>
      <c r="GB711" s="44"/>
      <c r="GG711" s="352"/>
      <c r="GI711" s="44"/>
      <c r="GJ711" s="44"/>
      <c r="GK711" s="44"/>
      <c r="GP711" s="352"/>
      <c r="GR711" s="44"/>
      <c r="GS711" s="44"/>
      <c r="GT711" s="44"/>
      <c r="GY711" s="352"/>
      <c r="HA711" s="44"/>
      <c r="HB711" s="44"/>
      <c r="HC711" s="44"/>
      <c r="HH711" s="352"/>
      <c r="HJ711" s="44"/>
      <c r="HK711" s="44"/>
      <c r="HL711" s="44"/>
      <c r="HQ711" s="44"/>
      <c r="HR711" s="44"/>
      <c r="HS711" s="44"/>
      <c r="HT711" s="44"/>
      <c r="HU711" s="44"/>
      <c r="HV711" s="44"/>
      <c r="HW711" s="44"/>
      <c r="HX711" s="44"/>
      <c r="HY711" s="44"/>
      <c r="HZ711" s="44"/>
      <c r="IA711" s="44"/>
      <c r="IB711" s="44"/>
      <c r="IC711" s="44"/>
      <c r="ID711" s="44"/>
      <c r="IE711" s="44"/>
      <c r="IF711" s="44"/>
      <c r="IG711" s="44"/>
      <c r="IH711" s="44"/>
      <c r="II711" s="44"/>
      <c r="IJ711" s="44"/>
      <c r="IK711" s="44"/>
      <c r="IL711" s="44"/>
      <c r="IM711" s="44"/>
      <c r="IN711" s="44"/>
      <c r="IO711" s="44"/>
      <c r="IP711" s="44"/>
      <c r="IQ711" s="44"/>
      <c r="IR711" s="44"/>
      <c r="IS711" s="44"/>
      <c r="IT711" s="44"/>
      <c r="IU711" s="44"/>
      <c r="IV711" s="44"/>
      <c r="RS711" s="353"/>
    </row>
    <row r="712" spans="1:487" s="74" customFormat="1" ht="15">
      <c r="A712" s="325" t="s">
        <v>1280</v>
      </c>
      <c r="B712" s="351"/>
      <c r="C712" s="351"/>
      <c r="D712" s="458" t="s">
        <v>131</v>
      </c>
      <c r="E712" s="44"/>
      <c r="F712" s="437">
        <f t="shared" si="9"/>
        <v>23</v>
      </c>
      <c r="G712" s="478"/>
      <c r="H712" s="138"/>
      <c r="I712" s="138"/>
      <c r="J712" s="420">
        <v>23</v>
      </c>
      <c r="K712" s="138"/>
      <c r="L712" s="450"/>
      <c r="M712" s="44"/>
      <c r="N712" s="44"/>
      <c r="R712" s="352"/>
      <c r="T712" s="44"/>
      <c r="U712" s="44"/>
      <c r="V712" s="44"/>
      <c r="AA712" s="352"/>
      <c r="AC712" s="44"/>
      <c r="AD712" s="44"/>
      <c r="AE712" s="44"/>
      <c r="AJ712" s="352"/>
      <c r="AL712" s="44"/>
      <c r="AM712" s="44"/>
      <c r="AN712" s="44"/>
      <c r="AS712" s="352"/>
      <c r="AU712" s="44"/>
      <c r="AV712" s="44"/>
      <c r="AW712" s="44"/>
      <c r="BB712" s="352"/>
      <c r="BD712" s="44"/>
      <c r="BE712" s="44"/>
      <c r="BF712" s="44"/>
      <c r="BK712" s="352"/>
      <c r="BM712" s="44"/>
      <c r="BN712" s="44"/>
      <c r="BO712" s="44"/>
      <c r="BT712" s="352"/>
      <c r="BV712" s="44"/>
      <c r="BW712" s="44"/>
      <c r="BX712" s="44"/>
      <c r="CC712" s="352"/>
      <c r="CE712" s="44"/>
      <c r="CF712" s="44"/>
      <c r="CG712" s="44"/>
      <c r="CL712" s="352"/>
      <c r="CN712" s="44"/>
      <c r="CO712" s="44"/>
      <c r="CP712" s="44"/>
      <c r="CU712" s="352"/>
      <c r="CW712" s="44"/>
      <c r="CX712" s="44"/>
      <c r="CY712" s="44"/>
      <c r="DD712" s="352"/>
      <c r="DF712" s="44"/>
      <c r="DG712" s="44"/>
      <c r="DH712" s="44"/>
      <c r="DM712" s="352"/>
      <c r="DO712" s="44"/>
      <c r="DP712" s="44"/>
      <c r="DQ712" s="44"/>
      <c r="DV712" s="352"/>
      <c r="DX712" s="44"/>
      <c r="DY712" s="44"/>
      <c r="DZ712" s="44"/>
      <c r="EE712" s="352"/>
      <c r="EG712" s="44"/>
      <c r="EH712" s="44"/>
      <c r="EI712" s="44"/>
      <c r="EN712" s="352"/>
      <c r="EP712" s="44"/>
      <c r="EQ712" s="44"/>
      <c r="ER712" s="44"/>
      <c r="EW712" s="352"/>
      <c r="EY712" s="44"/>
      <c r="EZ712" s="44"/>
      <c r="FA712" s="44"/>
      <c r="FF712" s="352"/>
      <c r="FH712" s="44"/>
      <c r="FI712" s="44"/>
      <c r="FJ712" s="44"/>
      <c r="FO712" s="352"/>
      <c r="FQ712" s="44"/>
      <c r="FR712" s="44"/>
      <c r="FS712" s="44"/>
      <c r="FX712" s="352"/>
      <c r="FZ712" s="44"/>
      <c r="GA712" s="44"/>
      <c r="GB712" s="44"/>
      <c r="GG712" s="352"/>
      <c r="GI712" s="44"/>
      <c r="GJ712" s="44"/>
      <c r="GK712" s="44"/>
      <c r="GP712" s="352"/>
      <c r="GR712" s="44"/>
      <c r="GS712" s="44"/>
      <c r="GT712" s="44"/>
      <c r="GY712" s="352"/>
      <c r="HA712" s="44"/>
      <c r="HB712" s="44"/>
      <c r="HC712" s="44"/>
      <c r="HH712" s="352"/>
      <c r="HJ712" s="44"/>
      <c r="HK712" s="44"/>
      <c r="HL712" s="44"/>
      <c r="HQ712" s="44"/>
      <c r="HR712" s="44"/>
      <c r="HS712" s="44"/>
      <c r="HT712" s="44"/>
      <c r="HU712" s="44"/>
      <c r="HV712" s="44"/>
      <c r="HW712" s="44"/>
      <c r="HX712" s="44"/>
      <c r="HY712" s="44"/>
      <c r="HZ712" s="44"/>
      <c r="IA712" s="44"/>
      <c r="IB712" s="44"/>
      <c r="IC712" s="44"/>
      <c r="ID712" s="44"/>
      <c r="IE712" s="44"/>
      <c r="IF712" s="44"/>
      <c r="IG712" s="44"/>
      <c r="IH712" s="44"/>
      <c r="II712" s="44"/>
      <c r="IJ712" s="44"/>
      <c r="IK712" s="44"/>
      <c r="IL712" s="44"/>
      <c r="IM712" s="44"/>
      <c r="IN712" s="44"/>
      <c r="IO712" s="44"/>
      <c r="IP712" s="44"/>
      <c r="IQ712" s="44"/>
      <c r="IR712" s="44"/>
      <c r="IS712" s="44"/>
      <c r="IT712" s="44"/>
      <c r="IU712" s="44"/>
      <c r="IV712" s="44"/>
      <c r="RS712" s="353"/>
    </row>
    <row r="713" spans="1:487" s="74" customFormat="1" ht="15">
      <c r="A713" s="526" t="s">
        <v>736</v>
      </c>
      <c r="B713" s="351"/>
      <c r="C713" s="351"/>
      <c r="D713" s="531" t="s">
        <v>130</v>
      </c>
      <c r="E713" s="450"/>
      <c r="F713" s="437">
        <f t="shared" si="9"/>
        <v>0</v>
      </c>
      <c r="G713" s="478"/>
      <c r="H713" s="478"/>
      <c r="I713" s="478"/>
      <c r="J713" s="548"/>
      <c r="K713" s="478"/>
      <c r="L713" s="450"/>
      <c r="M713" s="450"/>
      <c r="N713" s="44"/>
      <c r="R713" s="352"/>
      <c r="T713" s="44"/>
      <c r="U713" s="44"/>
      <c r="V713" s="44"/>
      <c r="AA713" s="352"/>
      <c r="AC713" s="44"/>
      <c r="AD713" s="44"/>
      <c r="AE713" s="44"/>
      <c r="AJ713" s="352"/>
      <c r="AL713" s="44"/>
      <c r="AM713" s="44"/>
      <c r="AN713" s="44"/>
      <c r="AS713" s="352"/>
      <c r="AU713" s="44"/>
      <c r="AV713" s="44"/>
      <c r="AW713" s="44"/>
      <c r="BB713" s="352"/>
      <c r="BD713" s="44"/>
      <c r="BE713" s="44"/>
      <c r="BF713" s="44"/>
      <c r="BK713" s="352"/>
      <c r="BM713" s="44"/>
      <c r="BN713" s="44"/>
      <c r="BO713" s="44"/>
      <c r="BT713" s="352"/>
      <c r="BV713" s="44"/>
      <c r="BW713" s="44"/>
      <c r="BX713" s="44"/>
      <c r="CC713" s="352"/>
      <c r="CE713" s="44"/>
      <c r="CF713" s="44"/>
      <c r="CG713" s="44"/>
      <c r="CL713" s="352"/>
      <c r="CN713" s="44"/>
      <c r="CO713" s="44"/>
      <c r="CP713" s="44"/>
      <c r="CU713" s="352"/>
      <c r="CW713" s="44"/>
      <c r="CX713" s="44"/>
      <c r="CY713" s="44"/>
      <c r="DD713" s="352"/>
      <c r="DF713" s="44"/>
      <c r="DG713" s="44"/>
      <c r="DH713" s="44"/>
      <c r="DM713" s="352"/>
      <c r="DO713" s="44"/>
      <c r="DP713" s="44"/>
      <c r="DQ713" s="44"/>
      <c r="DV713" s="352"/>
      <c r="DX713" s="44"/>
      <c r="DY713" s="44"/>
      <c r="DZ713" s="44"/>
      <c r="EE713" s="352"/>
      <c r="EG713" s="44"/>
      <c r="EH713" s="44"/>
      <c r="EI713" s="44"/>
      <c r="EN713" s="352"/>
      <c r="EP713" s="44"/>
      <c r="EQ713" s="44"/>
      <c r="ER713" s="44"/>
      <c r="EW713" s="352"/>
      <c r="EY713" s="44"/>
      <c r="EZ713" s="44"/>
      <c r="FA713" s="44"/>
      <c r="FF713" s="352"/>
      <c r="FH713" s="44"/>
      <c r="FI713" s="44"/>
      <c r="FJ713" s="44"/>
      <c r="FO713" s="352"/>
      <c r="FQ713" s="44"/>
      <c r="FR713" s="44"/>
      <c r="FS713" s="44"/>
      <c r="FX713" s="352"/>
      <c r="FZ713" s="44"/>
      <c r="GA713" s="44"/>
      <c r="GB713" s="44"/>
      <c r="GG713" s="352"/>
      <c r="GI713" s="44"/>
      <c r="GJ713" s="44"/>
      <c r="GK713" s="44"/>
      <c r="GP713" s="352"/>
      <c r="GR713" s="44"/>
      <c r="GS713" s="44"/>
      <c r="GT713" s="44"/>
      <c r="GY713" s="352"/>
      <c r="HA713" s="44"/>
      <c r="HB713" s="44"/>
      <c r="HC713" s="44"/>
      <c r="HH713" s="352"/>
      <c r="HJ713" s="44"/>
      <c r="HK713" s="44"/>
      <c r="HL713" s="44"/>
      <c r="HQ713" s="44"/>
      <c r="HR713" s="44"/>
      <c r="HS713" s="44"/>
      <c r="HT713" s="44"/>
      <c r="HU713" s="44"/>
      <c r="HV713" s="44"/>
      <c r="HW713" s="44"/>
      <c r="HX713" s="44"/>
      <c r="HY713" s="44"/>
      <c r="HZ713" s="44"/>
      <c r="IA713" s="44"/>
      <c r="IB713" s="44"/>
      <c r="IC713" s="44"/>
      <c r="ID713" s="44"/>
      <c r="IE713" s="44"/>
      <c r="IF713" s="44"/>
      <c r="IG713" s="44"/>
      <c r="IH713" s="44"/>
      <c r="II713" s="44"/>
      <c r="IJ713" s="44"/>
      <c r="IK713" s="44"/>
      <c r="IL713" s="44"/>
      <c r="IM713" s="44"/>
      <c r="IN713" s="44"/>
      <c r="IO713" s="44"/>
      <c r="IP713" s="44"/>
      <c r="IQ713" s="44"/>
      <c r="IR713" s="44"/>
      <c r="IS713" s="44"/>
      <c r="IT713" s="44"/>
      <c r="IU713" s="44"/>
      <c r="IV713" s="44"/>
      <c r="RS713" s="353"/>
    </row>
    <row r="714" spans="1:487" s="74" customFormat="1" ht="15">
      <c r="A714" s="325" t="s">
        <v>2018</v>
      </c>
      <c r="B714" s="351"/>
      <c r="C714" s="351"/>
      <c r="D714" s="531" t="s">
        <v>130</v>
      </c>
      <c r="E714" s="44"/>
      <c r="F714" s="437">
        <f t="shared" si="9"/>
        <v>46</v>
      </c>
      <c r="G714" s="478"/>
      <c r="H714" s="478"/>
      <c r="I714" s="138">
        <v>46</v>
      </c>
      <c r="J714" s="420"/>
      <c r="K714" s="138"/>
      <c r="L714" s="450"/>
      <c r="M714" s="44"/>
      <c r="N714" s="44"/>
      <c r="R714" s="352"/>
      <c r="T714" s="44"/>
      <c r="U714" s="44"/>
      <c r="V714" s="44"/>
      <c r="AA714" s="352"/>
      <c r="AC714" s="44"/>
      <c r="AD714" s="44"/>
      <c r="AE714" s="44"/>
      <c r="AJ714" s="352"/>
      <c r="AL714" s="44"/>
      <c r="AM714" s="44"/>
      <c r="AN714" s="44"/>
      <c r="AS714" s="352"/>
      <c r="AU714" s="44"/>
      <c r="AV714" s="44"/>
      <c r="AW714" s="44"/>
      <c r="BB714" s="352"/>
      <c r="BD714" s="44"/>
      <c r="BE714" s="44"/>
      <c r="BF714" s="44"/>
      <c r="BK714" s="352"/>
      <c r="BM714" s="44"/>
      <c r="BN714" s="44"/>
      <c r="BO714" s="44"/>
      <c r="BT714" s="352"/>
      <c r="BV714" s="44"/>
      <c r="BW714" s="44"/>
      <c r="BX714" s="44"/>
      <c r="CC714" s="352"/>
      <c r="CE714" s="44"/>
      <c r="CF714" s="44"/>
      <c r="CG714" s="44"/>
      <c r="CL714" s="352"/>
      <c r="CN714" s="44"/>
      <c r="CO714" s="44"/>
      <c r="CP714" s="44"/>
      <c r="CU714" s="352"/>
      <c r="CW714" s="44"/>
      <c r="CX714" s="44"/>
      <c r="CY714" s="44"/>
      <c r="DD714" s="352"/>
      <c r="DF714" s="44"/>
      <c r="DG714" s="44"/>
      <c r="DH714" s="44"/>
      <c r="DM714" s="352"/>
      <c r="DO714" s="44"/>
      <c r="DP714" s="44"/>
      <c r="DQ714" s="44"/>
      <c r="DV714" s="352"/>
      <c r="DX714" s="44"/>
      <c r="DY714" s="44"/>
      <c r="DZ714" s="44"/>
      <c r="EE714" s="352"/>
      <c r="EG714" s="44"/>
      <c r="EH714" s="44"/>
      <c r="EI714" s="44"/>
      <c r="EN714" s="352"/>
      <c r="EP714" s="44"/>
      <c r="EQ714" s="44"/>
      <c r="ER714" s="44"/>
      <c r="EW714" s="352"/>
      <c r="EY714" s="44"/>
      <c r="EZ714" s="44"/>
      <c r="FA714" s="44"/>
      <c r="FF714" s="352"/>
      <c r="FH714" s="44"/>
      <c r="FI714" s="44"/>
      <c r="FJ714" s="44"/>
      <c r="FO714" s="352"/>
      <c r="FQ714" s="44"/>
      <c r="FR714" s="44"/>
      <c r="FS714" s="44"/>
      <c r="FX714" s="352"/>
      <c r="FZ714" s="44"/>
      <c r="GA714" s="44"/>
      <c r="GB714" s="44"/>
      <c r="GG714" s="352"/>
      <c r="GI714" s="44"/>
      <c r="GJ714" s="44"/>
      <c r="GK714" s="44"/>
      <c r="GP714" s="352"/>
      <c r="GR714" s="44"/>
      <c r="GS714" s="44"/>
      <c r="GT714" s="44"/>
      <c r="GY714" s="352"/>
      <c r="HA714" s="44"/>
      <c r="HB714" s="44"/>
      <c r="HC714" s="44"/>
      <c r="HH714" s="352"/>
      <c r="HJ714" s="44"/>
      <c r="HK714" s="44"/>
      <c r="HL714" s="44"/>
      <c r="HQ714" s="44"/>
      <c r="HR714" s="44"/>
      <c r="HS714" s="44"/>
      <c r="HT714" s="44"/>
      <c r="HU714" s="44"/>
      <c r="HV714" s="44"/>
      <c r="HW714" s="44"/>
      <c r="HX714" s="44"/>
      <c r="HY714" s="44"/>
      <c r="HZ714" s="44"/>
      <c r="IA714" s="44"/>
      <c r="IB714" s="44"/>
      <c r="IC714" s="44"/>
      <c r="ID714" s="44"/>
      <c r="IE714" s="44"/>
      <c r="IF714" s="44"/>
      <c r="IG714" s="44"/>
      <c r="IH714" s="44"/>
      <c r="II714" s="44"/>
      <c r="IJ714" s="44"/>
      <c r="IK714" s="44"/>
      <c r="IL714" s="44"/>
      <c r="IM714" s="44"/>
      <c r="IN714" s="44"/>
      <c r="IO714" s="44"/>
      <c r="IP714" s="44"/>
      <c r="IQ714" s="44"/>
      <c r="IR714" s="44"/>
      <c r="IS714" s="44"/>
      <c r="IT714" s="44"/>
      <c r="IU714" s="44"/>
      <c r="IV714" s="44"/>
      <c r="RS714" s="353"/>
    </row>
    <row r="715" spans="1:487" s="74" customFormat="1" ht="15">
      <c r="A715" s="325" t="s">
        <v>2040</v>
      </c>
      <c r="B715" s="351"/>
      <c r="C715" s="351"/>
      <c r="D715" s="531" t="s">
        <v>130</v>
      </c>
      <c r="E715" s="44"/>
      <c r="F715" s="437">
        <f t="shared" si="9"/>
        <v>1</v>
      </c>
      <c r="G715" s="478"/>
      <c r="H715" s="478"/>
      <c r="I715" s="138"/>
      <c r="J715" s="420">
        <v>1</v>
      </c>
      <c r="K715" s="138"/>
      <c r="L715" s="458"/>
      <c r="M715" s="44"/>
      <c r="N715" s="44"/>
      <c r="R715" s="352"/>
      <c r="T715" s="44"/>
      <c r="U715" s="44"/>
      <c r="V715" s="44"/>
      <c r="AA715" s="352"/>
      <c r="AC715" s="44"/>
      <c r="AD715" s="44"/>
      <c r="AE715" s="44"/>
      <c r="AJ715" s="352"/>
      <c r="AL715" s="44"/>
      <c r="AM715" s="44"/>
      <c r="AN715" s="44"/>
      <c r="AS715" s="352"/>
      <c r="AU715" s="44"/>
      <c r="AV715" s="44"/>
      <c r="AW715" s="44"/>
      <c r="BB715" s="352"/>
      <c r="BD715" s="44"/>
      <c r="BE715" s="44"/>
      <c r="BF715" s="44"/>
      <c r="BK715" s="352"/>
      <c r="BM715" s="44"/>
      <c r="BN715" s="44"/>
      <c r="BO715" s="44"/>
      <c r="BT715" s="352"/>
      <c r="BV715" s="44"/>
      <c r="BW715" s="44"/>
      <c r="BX715" s="44"/>
      <c r="CC715" s="352"/>
      <c r="CE715" s="44"/>
      <c r="CF715" s="44"/>
      <c r="CG715" s="44"/>
      <c r="CL715" s="352"/>
      <c r="CN715" s="44"/>
      <c r="CO715" s="44"/>
      <c r="CP715" s="44"/>
      <c r="CU715" s="352"/>
      <c r="CW715" s="44"/>
      <c r="CX715" s="44"/>
      <c r="CY715" s="44"/>
      <c r="DD715" s="352"/>
      <c r="DF715" s="44"/>
      <c r="DG715" s="44"/>
      <c r="DH715" s="44"/>
      <c r="DM715" s="352"/>
      <c r="DO715" s="44"/>
      <c r="DP715" s="44"/>
      <c r="DQ715" s="44"/>
      <c r="DV715" s="352"/>
      <c r="DX715" s="44"/>
      <c r="DY715" s="44"/>
      <c r="DZ715" s="44"/>
      <c r="EE715" s="352"/>
      <c r="EG715" s="44"/>
      <c r="EH715" s="44"/>
      <c r="EI715" s="44"/>
      <c r="EN715" s="352"/>
      <c r="EP715" s="44"/>
      <c r="EQ715" s="44"/>
      <c r="ER715" s="44"/>
      <c r="EW715" s="352"/>
      <c r="EY715" s="44"/>
      <c r="EZ715" s="44"/>
      <c r="FA715" s="44"/>
      <c r="FF715" s="352"/>
      <c r="FH715" s="44"/>
      <c r="FI715" s="44"/>
      <c r="FJ715" s="44"/>
      <c r="FO715" s="352"/>
      <c r="FQ715" s="44"/>
      <c r="FR715" s="44"/>
      <c r="FS715" s="44"/>
      <c r="FX715" s="352"/>
      <c r="FZ715" s="44"/>
      <c r="GA715" s="44"/>
      <c r="GB715" s="44"/>
      <c r="GG715" s="352"/>
      <c r="GI715" s="44"/>
      <c r="GJ715" s="44"/>
      <c r="GK715" s="44"/>
      <c r="GP715" s="352"/>
      <c r="GR715" s="44"/>
      <c r="GS715" s="44"/>
      <c r="GT715" s="44"/>
      <c r="GY715" s="352"/>
      <c r="HA715" s="44"/>
      <c r="HB715" s="44"/>
      <c r="HC715" s="44"/>
      <c r="HH715" s="352"/>
      <c r="HJ715" s="44"/>
      <c r="HK715" s="44"/>
      <c r="HL715" s="44"/>
      <c r="HQ715" s="44"/>
      <c r="HR715" s="44"/>
      <c r="HS715" s="44"/>
      <c r="HT715" s="44"/>
      <c r="HU715" s="44"/>
      <c r="HV715" s="44"/>
      <c r="HW715" s="44"/>
      <c r="HX715" s="44"/>
      <c r="HY715" s="44"/>
      <c r="HZ715" s="44"/>
      <c r="IA715" s="44"/>
      <c r="IB715" s="44"/>
      <c r="IC715" s="44"/>
      <c r="ID715" s="44"/>
      <c r="IE715" s="44"/>
      <c r="IF715" s="44"/>
      <c r="IG715" s="44"/>
      <c r="IH715" s="44"/>
      <c r="II715" s="44"/>
      <c r="IJ715" s="44"/>
      <c r="IK715" s="44"/>
      <c r="IL715" s="44"/>
      <c r="IM715" s="44"/>
      <c r="IN715" s="44"/>
      <c r="IO715" s="44"/>
      <c r="IP715" s="44"/>
      <c r="IQ715" s="44"/>
      <c r="IR715" s="44"/>
      <c r="IS715" s="44"/>
      <c r="IT715" s="44"/>
      <c r="IU715" s="44"/>
      <c r="IV715" s="44"/>
      <c r="RS715" s="353"/>
    </row>
    <row r="716" spans="1:487" s="74" customFormat="1" ht="15">
      <c r="A716" s="325" t="s">
        <v>1693</v>
      </c>
      <c r="B716" s="351"/>
      <c r="C716" s="351"/>
      <c r="D716" s="74" t="s">
        <v>131</v>
      </c>
      <c r="E716" s="44"/>
      <c r="F716" s="437">
        <f t="shared" si="9"/>
        <v>14</v>
      </c>
      <c r="G716" s="478"/>
      <c r="H716" s="138"/>
      <c r="I716" s="138">
        <v>1</v>
      </c>
      <c r="J716" s="420">
        <v>13</v>
      </c>
      <c r="K716" s="138"/>
      <c r="L716" s="450"/>
      <c r="M716" s="44"/>
      <c r="N716" s="44"/>
      <c r="R716" s="352"/>
      <c r="T716" s="44"/>
      <c r="U716" s="44"/>
      <c r="V716" s="44"/>
      <c r="AA716" s="352"/>
      <c r="AC716" s="44"/>
      <c r="AD716" s="44"/>
      <c r="AE716" s="44"/>
      <c r="AJ716" s="352"/>
      <c r="AL716" s="44"/>
      <c r="AM716" s="44"/>
      <c r="AN716" s="44"/>
      <c r="AS716" s="352"/>
      <c r="AU716" s="44"/>
      <c r="AV716" s="44"/>
      <c r="AW716" s="44"/>
      <c r="BB716" s="352"/>
      <c r="BD716" s="44"/>
      <c r="BE716" s="44"/>
      <c r="BF716" s="44"/>
      <c r="BK716" s="352"/>
      <c r="BM716" s="44"/>
      <c r="BN716" s="44"/>
      <c r="BO716" s="44"/>
      <c r="BT716" s="352"/>
      <c r="BV716" s="44"/>
      <c r="BW716" s="44"/>
      <c r="BX716" s="44"/>
      <c r="CC716" s="352"/>
      <c r="CE716" s="44"/>
      <c r="CF716" s="44"/>
      <c r="CG716" s="44"/>
      <c r="CL716" s="352"/>
      <c r="CN716" s="44"/>
      <c r="CO716" s="44"/>
      <c r="CP716" s="44"/>
      <c r="CU716" s="352"/>
      <c r="CW716" s="44"/>
      <c r="CX716" s="44"/>
      <c r="CY716" s="44"/>
      <c r="DD716" s="352"/>
      <c r="DF716" s="44"/>
      <c r="DG716" s="44"/>
      <c r="DH716" s="44"/>
      <c r="DM716" s="352"/>
      <c r="DO716" s="44"/>
      <c r="DP716" s="44"/>
      <c r="DQ716" s="44"/>
      <c r="DV716" s="352"/>
      <c r="DX716" s="44"/>
      <c r="DY716" s="44"/>
      <c r="DZ716" s="44"/>
      <c r="EE716" s="352"/>
      <c r="EG716" s="44"/>
      <c r="EH716" s="44"/>
      <c r="EI716" s="44"/>
      <c r="EN716" s="352"/>
      <c r="EP716" s="44"/>
      <c r="EQ716" s="44"/>
      <c r="ER716" s="44"/>
      <c r="EW716" s="352"/>
      <c r="EY716" s="44"/>
      <c r="EZ716" s="44"/>
      <c r="FA716" s="44"/>
      <c r="FF716" s="352"/>
      <c r="FH716" s="44"/>
      <c r="FI716" s="44"/>
      <c r="FJ716" s="44"/>
      <c r="FO716" s="352"/>
      <c r="FQ716" s="44"/>
      <c r="FR716" s="44"/>
      <c r="FS716" s="44"/>
      <c r="FX716" s="352"/>
      <c r="FZ716" s="44"/>
      <c r="GA716" s="44"/>
      <c r="GB716" s="44"/>
      <c r="GG716" s="352"/>
      <c r="GI716" s="44"/>
      <c r="GJ716" s="44"/>
      <c r="GK716" s="44"/>
      <c r="GP716" s="352"/>
      <c r="GR716" s="44"/>
      <c r="GS716" s="44"/>
      <c r="GT716" s="44"/>
      <c r="GY716" s="352"/>
      <c r="HA716" s="44"/>
      <c r="HB716" s="44"/>
      <c r="HC716" s="44"/>
      <c r="HH716" s="352"/>
      <c r="HJ716" s="44"/>
      <c r="HK716" s="44"/>
      <c r="HL716" s="44"/>
      <c r="HQ716" s="44"/>
      <c r="HR716" s="44"/>
      <c r="HS716" s="44"/>
      <c r="HT716" s="44"/>
      <c r="HU716" s="44"/>
      <c r="HV716" s="44"/>
      <c r="HW716" s="44"/>
      <c r="HX716" s="44"/>
      <c r="HY716" s="44"/>
      <c r="HZ716" s="44"/>
      <c r="IA716" s="44"/>
      <c r="IB716" s="44"/>
      <c r="IC716" s="44"/>
      <c r="ID716" s="44"/>
      <c r="IE716" s="44"/>
      <c r="IF716" s="44"/>
      <c r="IG716" s="44"/>
      <c r="IH716" s="44"/>
      <c r="II716" s="44"/>
      <c r="IJ716" s="44"/>
      <c r="IK716" s="44"/>
      <c r="IL716" s="44"/>
      <c r="IM716" s="44"/>
      <c r="IN716" s="44"/>
      <c r="IO716" s="44"/>
      <c r="IP716" s="44"/>
      <c r="IQ716" s="44"/>
      <c r="IR716" s="44"/>
      <c r="IS716" s="44"/>
      <c r="IT716" s="44"/>
      <c r="IU716" s="44"/>
      <c r="IV716" s="44"/>
      <c r="RS716" s="353"/>
    </row>
    <row r="717" spans="1:487" s="74" customFormat="1" ht="15">
      <c r="A717" s="325" t="s">
        <v>718</v>
      </c>
      <c r="B717" s="351"/>
      <c r="C717" s="351"/>
      <c r="D717" s="74" t="s">
        <v>133</v>
      </c>
      <c r="E717" s="44"/>
      <c r="F717" s="437">
        <f t="shared" si="9"/>
        <v>142</v>
      </c>
      <c r="G717" s="478">
        <v>85</v>
      </c>
      <c r="H717" s="138"/>
      <c r="I717" s="138"/>
      <c r="J717" s="420">
        <v>36</v>
      </c>
      <c r="K717" s="138">
        <v>21</v>
      </c>
      <c r="L717" s="44"/>
      <c r="M717" s="44"/>
      <c r="N717" s="44"/>
      <c r="R717" s="352"/>
      <c r="T717" s="44"/>
      <c r="U717" s="44"/>
      <c r="V717" s="44"/>
      <c r="AA717" s="352"/>
      <c r="AC717" s="44"/>
      <c r="AD717" s="44"/>
      <c r="AE717" s="44"/>
      <c r="AJ717" s="352"/>
      <c r="AL717" s="44"/>
      <c r="AM717" s="44"/>
      <c r="AN717" s="44"/>
      <c r="AS717" s="352"/>
      <c r="AU717" s="44"/>
      <c r="AV717" s="44"/>
      <c r="AW717" s="44"/>
      <c r="BB717" s="352"/>
      <c r="BD717" s="44"/>
      <c r="BE717" s="44"/>
      <c r="BF717" s="44"/>
      <c r="BK717" s="352"/>
      <c r="BM717" s="44"/>
      <c r="BN717" s="44"/>
      <c r="BO717" s="44"/>
      <c r="BT717" s="352"/>
      <c r="BV717" s="44"/>
      <c r="BW717" s="44"/>
      <c r="BX717" s="44"/>
      <c r="CC717" s="352"/>
      <c r="CE717" s="44"/>
      <c r="CF717" s="44"/>
      <c r="CG717" s="44"/>
      <c r="CL717" s="352"/>
      <c r="CN717" s="44"/>
      <c r="CO717" s="44"/>
      <c r="CP717" s="44"/>
      <c r="CU717" s="352"/>
      <c r="CW717" s="44"/>
      <c r="CX717" s="44"/>
      <c r="CY717" s="44"/>
      <c r="DD717" s="352"/>
      <c r="DF717" s="44"/>
      <c r="DG717" s="44"/>
      <c r="DH717" s="44"/>
      <c r="DM717" s="352"/>
      <c r="DO717" s="44"/>
      <c r="DP717" s="44"/>
      <c r="DQ717" s="44"/>
      <c r="DV717" s="352"/>
      <c r="DX717" s="44"/>
      <c r="DY717" s="44"/>
      <c r="DZ717" s="44"/>
      <c r="EE717" s="352"/>
      <c r="EG717" s="44"/>
      <c r="EH717" s="44"/>
      <c r="EI717" s="44"/>
      <c r="EN717" s="352"/>
      <c r="EP717" s="44"/>
      <c r="EQ717" s="44"/>
      <c r="ER717" s="44"/>
      <c r="EW717" s="352"/>
      <c r="EY717" s="44"/>
      <c r="EZ717" s="44"/>
      <c r="FA717" s="44"/>
      <c r="FF717" s="352"/>
      <c r="FH717" s="44"/>
      <c r="FI717" s="44"/>
      <c r="FJ717" s="44"/>
      <c r="FO717" s="352"/>
      <c r="FQ717" s="44"/>
      <c r="FR717" s="44"/>
      <c r="FS717" s="44"/>
      <c r="FX717" s="352"/>
      <c r="FZ717" s="44"/>
      <c r="GA717" s="44"/>
      <c r="GB717" s="44"/>
      <c r="GG717" s="352"/>
      <c r="GI717" s="44"/>
      <c r="GJ717" s="44"/>
      <c r="GK717" s="44"/>
      <c r="GP717" s="352"/>
      <c r="GR717" s="44"/>
      <c r="GS717" s="44"/>
      <c r="GT717" s="44"/>
      <c r="GY717" s="352"/>
      <c r="HA717" s="44"/>
      <c r="HB717" s="44"/>
      <c r="HC717" s="44"/>
      <c r="HH717" s="352"/>
      <c r="HJ717" s="44"/>
      <c r="HK717" s="44"/>
      <c r="HL717" s="44"/>
      <c r="HQ717" s="44"/>
      <c r="HR717" s="44"/>
      <c r="HS717" s="44"/>
      <c r="HT717" s="44"/>
      <c r="HU717" s="44"/>
      <c r="HV717" s="44"/>
      <c r="HW717" s="44"/>
      <c r="HX717" s="44"/>
      <c r="HY717" s="44"/>
      <c r="HZ717" s="44"/>
      <c r="IA717" s="44"/>
      <c r="IB717" s="44"/>
      <c r="IC717" s="44"/>
      <c r="ID717" s="44"/>
      <c r="IE717" s="44"/>
      <c r="IF717" s="44"/>
      <c r="IG717" s="44"/>
      <c r="IH717" s="44"/>
      <c r="II717" s="44"/>
      <c r="IJ717" s="44"/>
      <c r="IK717" s="44"/>
      <c r="IL717" s="44"/>
      <c r="IM717" s="44"/>
      <c r="IN717" s="44"/>
      <c r="IO717" s="44"/>
      <c r="IP717" s="44"/>
      <c r="IQ717" s="44"/>
      <c r="IR717" s="44"/>
      <c r="IS717" s="44"/>
      <c r="IT717" s="44"/>
      <c r="IU717" s="44"/>
      <c r="IV717" s="44"/>
      <c r="RS717" s="353"/>
    </row>
    <row r="718" spans="1:487" s="74" customFormat="1" ht="15">
      <c r="A718" s="325" t="s">
        <v>1936</v>
      </c>
      <c r="B718" s="351"/>
      <c r="C718" s="351"/>
      <c r="D718" s="458" t="s">
        <v>131</v>
      </c>
      <c r="E718" s="44"/>
      <c r="F718" s="437">
        <f t="shared" si="9"/>
        <v>24</v>
      </c>
      <c r="G718" s="478"/>
      <c r="H718" s="138"/>
      <c r="I718" s="138"/>
      <c r="J718" s="420">
        <v>24</v>
      </c>
      <c r="K718" s="138"/>
      <c r="L718" s="44"/>
      <c r="M718" s="44"/>
      <c r="N718" s="44"/>
      <c r="R718" s="352"/>
      <c r="T718" s="44"/>
      <c r="U718" s="44"/>
      <c r="V718" s="44"/>
      <c r="AA718" s="352"/>
      <c r="AC718" s="44"/>
      <c r="AD718" s="44"/>
      <c r="AE718" s="44"/>
      <c r="AJ718" s="352"/>
      <c r="AL718" s="44"/>
      <c r="AM718" s="44"/>
      <c r="AN718" s="44"/>
      <c r="AS718" s="352"/>
      <c r="AU718" s="44"/>
      <c r="AV718" s="44"/>
      <c r="AW718" s="44"/>
      <c r="BB718" s="352"/>
      <c r="BD718" s="44"/>
      <c r="BE718" s="44"/>
      <c r="BF718" s="44"/>
      <c r="BK718" s="352"/>
      <c r="BM718" s="44"/>
      <c r="BN718" s="44"/>
      <c r="BO718" s="44"/>
      <c r="BT718" s="352"/>
      <c r="BV718" s="44"/>
      <c r="BW718" s="44"/>
      <c r="BX718" s="44"/>
      <c r="CC718" s="352"/>
      <c r="CE718" s="44"/>
      <c r="CF718" s="44"/>
      <c r="CG718" s="44"/>
      <c r="CL718" s="352"/>
      <c r="CN718" s="44"/>
      <c r="CO718" s="44"/>
      <c r="CP718" s="44"/>
      <c r="CU718" s="352"/>
      <c r="CW718" s="44"/>
      <c r="CX718" s="44"/>
      <c r="CY718" s="44"/>
      <c r="DD718" s="352"/>
      <c r="DF718" s="44"/>
      <c r="DG718" s="44"/>
      <c r="DH718" s="44"/>
      <c r="DM718" s="352"/>
      <c r="DO718" s="44"/>
      <c r="DP718" s="44"/>
      <c r="DQ718" s="44"/>
      <c r="DV718" s="352"/>
      <c r="DX718" s="44"/>
      <c r="DY718" s="44"/>
      <c r="DZ718" s="44"/>
      <c r="EE718" s="352"/>
      <c r="EG718" s="44"/>
      <c r="EH718" s="44"/>
      <c r="EI718" s="44"/>
      <c r="EN718" s="352"/>
      <c r="EP718" s="44"/>
      <c r="EQ718" s="44"/>
      <c r="ER718" s="44"/>
      <c r="EW718" s="352"/>
      <c r="EY718" s="44"/>
      <c r="EZ718" s="44"/>
      <c r="FA718" s="44"/>
      <c r="FF718" s="352"/>
      <c r="FH718" s="44"/>
      <c r="FI718" s="44"/>
      <c r="FJ718" s="44"/>
      <c r="FO718" s="352"/>
      <c r="FQ718" s="44"/>
      <c r="FR718" s="44"/>
      <c r="FS718" s="44"/>
      <c r="FX718" s="352"/>
      <c r="FZ718" s="44"/>
      <c r="GA718" s="44"/>
      <c r="GB718" s="44"/>
      <c r="GG718" s="352"/>
      <c r="GI718" s="44"/>
      <c r="GJ718" s="44"/>
      <c r="GK718" s="44"/>
      <c r="GP718" s="352"/>
      <c r="GR718" s="44"/>
      <c r="GS718" s="44"/>
      <c r="GT718" s="44"/>
      <c r="GY718" s="352"/>
      <c r="HA718" s="44"/>
      <c r="HB718" s="44"/>
      <c r="HC718" s="44"/>
      <c r="HH718" s="352"/>
      <c r="HJ718" s="44"/>
      <c r="HK718" s="44"/>
      <c r="HL718" s="44"/>
      <c r="HQ718" s="44"/>
      <c r="HR718" s="44"/>
      <c r="HS718" s="44"/>
      <c r="HT718" s="44"/>
      <c r="HU718" s="44"/>
      <c r="HV718" s="44"/>
      <c r="HW718" s="44"/>
      <c r="HX718" s="44"/>
      <c r="HY718" s="44"/>
      <c r="HZ718" s="44"/>
      <c r="IA718" s="44"/>
      <c r="IB718" s="44"/>
      <c r="IC718" s="44"/>
      <c r="ID718" s="44"/>
      <c r="IE718" s="44"/>
      <c r="IF718" s="44"/>
      <c r="IG718" s="44"/>
      <c r="IH718" s="44"/>
      <c r="II718" s="44"/>
      <c r="IJ718" s="44"/>
      <c r="IK718" s="44"/>
      <c r="IL718" s="44"/>
      <c r="IM718" s="44"/>
      <c r="IN718" s="44"/>
      <c r="IO718" s="44"/>
      <c r="IP718" s="44"/>
      <c r="IQ718" s="44"/>
      <c r="IR718" s="44"/>
      <c r="IS718" s="44"/>
      <c r="IT718" s="44"/>
      <c r="IU718" s="44"/>
      <c r="IV718" s="44"/>
      <c r="RS718" s="353"/>
    </row>
    <row r="719" spans="1:487" s="74" customFormat="1" ht="15">
      <c r="A719" s="325" t="s">
        <v>2095</v>
      </c>
      <c r="B719" s="351"/>
      <c r="C719" s="351"/>
      <c r="D719" s="531" t="s">
        <v>130</v>
      </c>
      <c r="E719" s="44"/>
      <c r="F719" s="437">
        <f t="shared" si="9"/>
        <v>0</v>
      </c>
      <c r="G719" s="478"/>
      <c r="H719" s="138"/>
      <c r="I719" s="138"/>
      <c r="J719" s="420"/>
      <c r="K719" s="138"/>
      <c r="L719" s="450"/>
      <c r="M719" s="44"/>
      <c r="N719" s="44"/>
      <c r="R719" s="352"/>
      <c r="T719" s="44"/>
      <c r="U719" s="44"/>
      <c r="V719" s="44"/>
      <c r="AA719" s="352"/>
      <c r="AC719" s="44"/>
      <c r="AD719" s="44"/>
      <c r="AE719" s="44"/>
      <c r="AJ719" s="352"/>
      <c r="AL719" s="44"/>
      <c r="AM719" s="44"/>
      <c r="AN719" s="44"/>
      <c r="AS719" s="352"/>
      <c r="AU719" s="44"/>
      <c r="AV719" s="44"/>
      <c r="AW719" s="44"/>
      <c r="BB719" s="352"/>
      <c r="BD719" s="44"/>
      <c r="BE719" s="44"/>
      <c r="BF719" s="44"/>
      <c r="BK719" s="352"/>
      <c r="BM719" s="44"/>
      <c r="BN719" s="44"/>
      <c r="BO719" s="44"/>
      <c r="BT719" s="352"/>
      <c r="BV719" s="44"/>
      <c r="BW719" s="44"/>
      <c r="BX719" s="44"/>
      <c r="CC719" s="352"/>
      <c r="CE719" s="44"/>
      <c r="CF719" s="44"/>
      <c r="CG719" s="44"/>
      <c r="CL719" s="352"/>
      <c r="CN719" s="44"/>
      <c r="CO719" s="44"/>
      <c r="CP719" s="44"/>
      <c r="CU719" s="352"/>
      <c r="CW719" s="44"/>
      <c r="CX719" s="44"/>
      <c r="CY719" s="44"/>
      <c r="DD719" s="352"/>
      <c r="DF719" s="44"/>
      <c r="DG719" s="44"/>
      <c r="DH719" s="44"/>
      <c r="DM719" s="352"/>
      <c r="DO719" s="44"/>
      <c r="DP719" s="44"/>
      <c r="DQ719" s="44"/>
      <c r="DV719" s="352"/>
      <c r="DX719" s="44"/>
      <c r="DY719" s="44"/>
      <c r="DZ719" s="44"/>
      <c r="EE719" s="352"/>
      <c r="EG719" s="44"/>
      <c r="EH719" s="44"/>
      <c r="EI719" s="44"/>
      <c r="EN719" s="352"/>
      <c r="EP719" s="44"/>
      <c r="EQ719" s="44"/>
      <c r="ER719" s="44"/>
      <c r="EW719" s="352"/>
      <c r="EY719" s="44"/>
      <c r="EZ719" s="44"/>
      <c r="FA719" s="44"/>
      <c r="FF719" s="352"/>
      <c r="FH719" s="44"/>
      <c r="FI719" s="44"/>
      <c r="FJ719" s="44"/>
      <c r="FO719" s="352"/>
      <c r="FQ719" s="44"/>
      <c r="FR719" s="44"/>
      <c r="FS719" s="44"/>
      <c r="FX719" s="352"/>
      <c r="FZ719" s="44"/>
      <c r="GA719" s="44"/>
      <c r="GB719" s="44"/>
      <c r="GG719" s="352"/>
      <c r="GI719" s="44"/>
      <c r="GJ719" s="44"/>
      <c r="GK719" s="44"/>
      <c r="GP719" s="352"/>
      <c r="GR719" s="44"/>
      <c r="GS719" s="44"/>
      <c r="GT719" s="44"/>
      <c r="GY719" s="352"/>
      <c r="HA719" s="44"/>
      <c r="HB719" s="44"/>
      <c r="HC719" s="44"/>
      <c r="HH719" s="352"/>
      <c r="HJ719" s="44"/>
      <c r="HK719" s="44"/>
      <c r="HL719" s="44"/>
      <c r="HQ719" s="44"/>
      <c r="HR719" s="44"/>
      <c r="HS719" s="44"/>
      <c r="HT719" s="44"/>
      <c r="HU719" s="44"/>
      <c r="HV719" s="44"/>
      <c r="HW719" s="44"/>
      <c r="HX719" s="44"/>
      <c r="HY719" s="44"/>
      <c r="HZ719" s="44"/>
      <c r="IA719" s="44"/>
      <c r="IB719" s="44"/>
      <c r="IC719" s="44"/>
      <c r="ID719" s="44"/>
      <c r="IE719" s="44"/>
      <c r="IF719" s="44"/>
      <c r="IG719" s="44"/>
      <c r="IH719" s="44"/>
      <c r="II719" s="44"/>
      <c r="IJ719" s="44"/>
      <c r="IK719" s="44"/>
      <c r="IL719" s="44"/>
      <c r="IM719" s="44"/>
      <c r="IN719" s="44"/>
      <c r="IO719" s="44"/>
      <c r="IP719" s="44"/>
      <c r="IQ719" s="44"/>
      <c r="IR719" s="44"/>
      <c r="IS719" s="44"/>
      <c r="IT719" s="44"/>
      <c r="IU719" s="44"/>
      <c r="IV719" s="44"/>
      <c r="RS719" s="353"/>
    </row>
    <row r="720" spans="1:487" s="74" customFormat="1" ht="15">
      <c r="A720" s="325" t="s">
        <v>1887</v>
      </c>
      <c r="B720" s="351"/>
      <c r="C720" s="351"/>
      <c r="D720" s="74" t="s">
        <v>132</v>
      </c>
      <c r="E720" s="44"/>
      <c r="F720" s="437">
        <f t="shared" si="9"/>
        <v>0</v>
      </c>
      <c r="G720" s="478"/>
      <c r="H720" s="138"/>
      <c r="I720" s="138"/>
      <c r="J720" s="420"/>
      <c r="K720" s="138"/>
      <c r="L720" s="44"/>
      <c r="M720" s="450"/>
      <c r="N720" s="44"/>
      <c r="R720" s="352"/>
      <c r="T720" s="44"/>
      <c r="U720" s="44"/>
      <c r="V720" s="44"/>
      <c r="AA720" s="352"/>
      <c r="AC720" s="44"/>
      <c r="AD720" s="44"/>
      <c r="AE720" s="44"/>
      <c r="AJ720" s="352"/>
      <c r="AL720" s="44"/>
      <c r="AM720" s="44"/>
      <c r="AN720" s="44"/>
      <c r="AS720" s="352"/>
      <c r="AU720" s="44"/>
      <c r="AV720" s="44"/>
      <c r="AW720" s="44"/>
      <c r="BB720" s="352"/>
      <c r="BD720" s="44"/>
      <c r="BE720" s="44"/>
      <c r="BF720" s="44"/>
      <c r="BK720" s="352"/>
      <c r="BM720" s="44"/>
      <c r="BN720" s="44"/>
      <c r="BO720" s="44"/>
      <c r="BT720" s="352"/>
      <c r="BV720" s="44"/>
      <c r="BW720" s="44"/>
      <c r="BX720" s="44"/>
      <c r="CC720" s="352"/>
      <c r="CE720" s="44"/>
      <c r="CF720" s="44"/>
      <c r="CG720" s="44"/>
      <c r="CL720" s="352"/>
      <c r="CN720" s="44"/>
      <c r="CO720" s="44"/>
      <c r="CP720" s="44"/>
      <c r="CU720" s="352"/>
      <c r="CW720" s="44"/>
      <c r="CX720" s="44"/>
      <c r="CY720" s="44"/>
      <c r="DD720" s="352"/>
      <c r="DF720" s="44"/>
      <c r="DG720" s="44"/>
      <c r="DH720" s="44"/>
      <c r="DM720" s="352"/>
      <c r="DO720" s="44"/>
      <c r="DP720" s="44"/>
      <c r="DQ720" s="44"/>
      <c r="DV720" s="352"/>
      <c r="DX720" s="44"/>
      <c r="DY720" s="44"/>
      <c r="DZ720" s="44"/>
      <c r="EE720" s="352"/>
      <c r="EG720" s="44"/>
      <c r="EH720" s="44"/>
      <c r="EI720" s="44"/>
      <c r="EN720" s="352"/>
      <c r="EP720" s="44"/>
      <c r="EQ720" s="44"/>
      <c r="ER720" s="44"/>
      <c r="EW720" s="352"/>
      <c r="EY720" s="44"/>
      <c r="EZ720" s="44"/>
      <c r="FA720" s="44"/>
      <c r="FF720" s="352"/>
      <c r="FH720" s="44"/>
      <c r="FI720" s="44"/>
      <c r="FJ720" s="44"/>
      <c r="FO720" s="352"/>
      <c r="FQ720" s="44"/>
      <c r="FR720" s="44"/>
      <c r="FS720" s="44"/>
      <c r="FX720" s="352"/>
      <c r="FZ720" s="44"/>
      <c r="GA720" s="44"/>
      <c r="GB720" s="44"/>
      <c r="GG720" s="352"/>
      <c r="GI720" s="44"/>
      <c r="GJ720" s="44"/>
      <c r="GK720" s="44"/>
      <c r="GP720" s="352"/>
      <c r="GR720" s="44"/>
      <c r="GS720" s="44"/>
      <c r="GT720" s="44"/>
      <c r="GY720" s="352"/>
      <c r="HA720" s="44"/>
      <c r="HB720" s="44"/>
      <c r="HC720" s="44"/>
      <c r="HH720" s="352"/>
      <c r="HJ720" s="44"/>
      <c r="HK720" s="44"/>
      <c r="HL720" s="44"/>
      <c r="HQ720" s="44"/>
      <c r="HR720" s="44"/>
      <c r="HS720" s="44"/>
      <c r="HT720" s="44"/>
      <c r="HU720" s="44"/>
      <c r="HV720" s="44"/>
      <c r="HW720" s="44"/>
      <c r="HX720" s="44"/>
      <c r="HY720" s="44"/>
      <c r="HZ720" s="44"/>
      <c r="IA720" s="44"/>
      <c r="IB720" s="44"/>
      <c r="IC720" s="44"/>
      <c r="ID720" s="44"/>
      <c r="IE720" s="44"/>
      <c r="IF720" s="44"/>
      <c r="IG720" s="44"/>
      <c r="IH720" s="44"/>
      <c r="II720" s="44"/>
      <c r="IJ720" s="44"/>
      <c r="IK720" s="44"/>
      <c r="IL720" s="44"/>
      <c r="IM720" s="44"/>
      <c r="IN720" s="44"/>
      <c r="IO720" s="44"/>
      <c r="IP720" s="44"/>
      <c r="IQ720" s="44"/>
      <c r="IR720" s="44"/>
      <c r="IS720" s="44"/>
      <c r="IT720" s="44"/>
      <c r="IU720" s="44"/>
      <c r="IV720" s="44"/>
      <c r="RS720" s="353"/>
    </row>
    <row r="721" spans="1:487" s="74" customFormat="1" ht="15">
      <c r="A721" s="325" t="s">
        <v>944</v>
      </c>
      <c r="B721" s="351"/>
      <c r="C721" s="351"/>
      <c r="D721" s="458" t="s">
        <v>131</v>
      </c>
      <c r="E721" s="44"/>
      <c r="F721" s="437">
        <f t="shared" si="9"/>
        <v>61</v>
      </c>
      <c r="G721" s="478">
        <v>39</v>
      </c>
      <c r="H721" s="478">
        <v>2</v>
      </c>
      <c r="I721" s="138">
        <v>20</v>
      </c>
      <c r="J721" s="420"/>
      <c r="K721" s="138"/>
      <c r="L721" s="458"/>
      <c r="M721" s="450"/>
      <c r="N721" s="44"/>
      <c r="R721" s="352"/>
      <c r="T721" s="44"/>
      <c r="U721" s="44"/>
      <c r="V721" s="44"/>
      <c r="AA721" s="352"/>
      <c r="AC721" s="44"/>
      <c r="AD721" s="44"/>
      <c r="AE721" s="44"/>
      <c r="AJ721" s="352"/>
      <c r="AL721" s="44"/>
      <c r="AM721" s="44"/>
      <c r="AN721" s="44"/>
      <c r="AS721" s="352"/>
      <c r="AU721" s="44"/>
      <c r="AV721" s="44"/>
      <c r="AW721" s="44"/>
      <c r="BB721" s="352"/>
      <c r="BD721" s="44"/>
      <c r="BE721" s="44"/>
      <c r="BF721" s="44"/>
      <c r="BK721" s="352"/>
      <c r="BM721" s="44"/>
      <c r="BN721" s="44"/>
      <c r="BO721" s="44"/>
      <c r="BT721" s="352"/>
      <c r="BV721" s="44"/>
      <c r="BW721" s="44"/>
      <c r="BX721" s="44"/>
      <c r="CC721" s="352"/>
      <c r="CE721" s="44"/>
      <c r="CF721" s="44"/>
      <c r="CG721" s="44"/>
      <c r="CL721" s="352"/>
      <c r="CN721" s="44"/>
      <c r="CO721" s="44"/>
      <c r="CP721" s="44"/>
      <c r="CU721" s="352"/>
      <c r="CW721" s="44"/>
      <c r="CX721" s="44"/>
      <c r="CY721" s="44"/>
      <c r="DD721" s="352"/>
      <c r="DF721" s="44"/>
      <c r="DG721" s="44"/>
      <c r="DH721" s="44"/>
      <c r="DM721" s="352"/>
      <c r="DO721" s="44"/>
      <c r="DP721" s="44"/>
      <c r="DQ721" s="44"/>
      <c r="DV721" s="352"/>
      <c r="DX721" s="44"/>
      <c r="DY721" s="44"/>
      <c r="DZ721" s="44"/>
      <c r="EE721" s="352"/>
      <c r="EG721" s="44"/>
      <c r="EH721" s="44"/>
      <c r="EI721" s="44"/>
      <c r="EN721" s="352"/>
      <c r="EP721" s="44"/>
      <c r="EQ721" s="44"/>
      <c r="ER721" s="44"/>
      <c r="EW721" s="352"/>
      <c r="EY721" s="44"/>
      <c r="EZ721" s="44"/>
      <c r="FA721" s="44"/>
      <c r="FF721" s="352"/>
      <c r="FH721" s="44"/>
      <c r="FI721" s="44"/>
      <c r="FJ721" s="44"/>
      <c r="FO721" s="352"/>
      <c r="FQ721" s="44"/>
      <c r="FR721" s="44"/>
      <c r="FS721" s="44"/>
      <c r="FX721" s="352"/>
      <c r="FZ721" s="44"/>
      <c r="GA721" s="44"/>
      <c r="GB721" s="44"/>
      <c r="GG721" s="352"/>
      <c r="GI721" s="44"/>
      <c r="GJ721" s="44"/>
      <c r="GK721" s="44"/>
      <c r="GP721" s="352"/>
      <c r="GR721" s="44"/>
      <c r="GS721" s="44"/>
      <c r="GT721" s="44"/>
      <c r="GY721" s="352"/>
      <c r="HA721" s="44"/>
      <c r="HB721" s="44"/>
      <c r="HC721" s="44"/>
      <c r="HH721" s="352"/>
      <c r="HJ721" s="44"/>
      <c r="HK721" s="44"/>
      <c r="HL721" s="44"/>
      <c r="HQ721" s="44"/>
      <c r="HR721" s="44"/>
      <c r="HS721" s="44"/>
      <c r="HT721" s="44"/>
      <c r="HU721" s="44"/>
      <c r="HV721" s="44"/>
      <c r="HW721" s="44"/>
      <c r="HX721" s="44"/>
      <c r="HY721" s="44"/>
      <c r="HZ721" s="44"/>
      <c r="IA721" s="44"/>
      <c r="IB721" s="44"/>
      <c r="IC721" s="44"/>
      <c r="ID721" s="44"/>
      <c r="IE721" s="44"/>
      <c r="IF721" s="44"/>
      <c r="IG721" s="44"/>
      <c r="IH721" s="44"/>
      <c r="II721" s="44"/>
      <c r="IJ721" s="44"/>
      <c r="IK721" s="44"/>
      <c r="IL721" s="44"/>
      <c r="IM721" s="44"/>
      <c r="IN721" s="44"/>
      <c r="IO721" s="44"/>
      <c r="IP721" s="44"/>
      <c r="IQ721" s="44"/>
      <c r="IR721" s="44"/>
      <c r="IS721" s="44"/>
      <c r="IT721" s="44"/>
      <c r="IU721" s="44"/>
      <c r="IV721" s="44"/>
      <c r="RS721" s="353"/>
    </row>
    <row r="722" spans="1:487" s="74" customFormat="1" ht="15">
      <c r="A722" s="325" t="s">
        <v>569</v>
      </c>
      <c r="B722" s="351"/>
      <c r="C722" s="351"/>
      <c r="D722" s="74" t="s">
        <v>136</v>
      </c>
      <c r="E722" s="44"/>
      <c r="F722" s="437">
        <f t="shared" si="9"/>
        <v>173</v>
      </c>
      <c r="G722" s="478">
        <v>116</v>
      </c>
      <c r="H722" s="478">
        <v>30</v>
      </c>
      <c r="I722" s="138">
        <v>23</v>
      </c>
      <c r="J722" s="420">
        <v>4</v>
      </c>
      <c r="K722" s="138"/>
      <c r="L722" s="44"/>
      <c r="M722" s="450"/>
      <c r="N722" s="44"/>
      <c r="R722" s="352"/>
      <c r="T722" s="44"/>
      <c r="U722" s="44"/>
      <c r="V722" s="44"/>
      <c r="AA722" s="352"/>
      <c r="AC722" s="44"/>
      <c r="AD722" s="44"/>
      <c r="AE722" s="44"/>
      <c r="AJ722" s="352"/>
      <c r="AL722" s="44"/>
      <c r="AM722" s="44"/>
      <c r="AN722" s="44"/>
      <c r="AS722" s="352"/>
      <c r="AU722" s="44"/>
      <c r="AV722" s="44"/>
      <c r="AW722" s="44"/>
      <c r="BB722" s="352"/>
      <c r="BD722" s="44"/>
      <c r="BE722" s="44"/>
      <c r="BF722" s="44"/>
      <c r="BK722" s="352"/>
      <c r="BM722" s="44"/>
      <c r="BN722" s="44"/>
      <c r="BO722" s="44"/>
      <c r="BT722" s="352"/>
      <c r="BV722" s="44"/>
      <c r="BW722" s="44"/>
      <c r="BX722" s="44"/>
      <c r="CC722" s="352"/>
      <c r="CE722" s="44"/>
      <c r="CF722" s="44"/>
      <c r="CG722" s="44"/>
      <c r="CL722" s="352"/>
      <c r="CN722" s="44"/>
      <c r="CO722" s="44"/>
      <c r="CP722" s="44"/>
      <c r="CU722" s="352"/>
      <c r="CW722" s="44"/>
      <c r="CX722" s="44"/>
      <c r="CY722" s="44"/>
      <c r="DD722" s="352"/>
      <c r="DF722" s="44"/>
      <c r="DG722" s="44"/>
      <c r="DH722" s="44"/>
      <c r="DM722" s="352"/>
      <c r="DO722" s="44"/>
      <c r="DP722" s="44"/>
      <c r="DQ722" s="44"/>
      <c r="DV722" s="352"/>
      <c r="DX722" s="44"/>
      <c r="DY722" s="44"/>
      <c r="DZ722" s="44"/>
      <c r="EE722" s="352"/>
      <c r="EG722" s="44"/>
      <c r="EH722" s="44"/>
      <c r="EI722" s="44"/>
      <c r="EN722" s="352"/>
      <c r="EP722" s="44"/>
      <c r="EQ722" s="44"/>
      <c r="ER722" s="44"/>
      <c r="EW722" s="352"/>
      <c r="EY722" s="44"/>
      <c r="EZ722" s="44"/>
      <c r="FA722" s="44"/>
      <c r="FF722" s="352"/>
      <c r="FH722" s="44"/>
      <c r="FI722" s="44"/>
      <c r="FJ722" s="44"/>
      <c r="FO722" s="352"/>
      <c r="FQ722" s="44"/>
      <c r="FR722" s="44"/>
      <c r="FS722" s="44"/>
      <c r="FX722" s="352"/>
      <c r="FZ722" s="44"/>
      <c r="GA722" s="44"/>
      <c r="GB722" s="44"/>
      <c r="GG722" s="352"/>
      <c r="GI722" s="44"/>
      <c r="GJ722" s="44"/>
      <c r="GK722" s="44"/>
      <c r="GP722" s="352"/>
      <c r="GR722" s="44"/>
      <c r="GS722" s="44"/>
      <c r="GT722" s="44"/>
      <c r="GY722" s="352"/>
      <c r="HA722" s="44"/>
      <c r="HB722" s="44"/>
      <c r="HC722" s="44"/>
      <c r="HH722" s="352"/>
      <c r="HJ722" s="44"/>
      <c r="HK722" s="44"/>
      <c r="HL722" s="44"/>
      <c r="HQ722" s="44"/>
      <c r="HR722" s="44"/>
      <c r="HS722" s="44"/>
      <c r="HT722" s="44"/>
      <c r="HU722" s="44"/>
      <c r="HV722" s="44"/>
      <c r="HW722" s="44"/>
      <c r="HX722" s="44"/>
      <c r="HY722" s="44"/>
      <c r="HZ722" s="44"/>
      <c r="IA722" s="44"/>
      <c r="IB722" s="44"/>
      <c r="IC722" s="44"/>
      <c r="ID722" s="44"/>
      <c r="IE722" s="44"/>
      <c r="IF722" s="44"/>
      <c r="IG722" s="44"/>
      <c r="IH722" s="44"/>
      <c r="II722" s="44"/>
      <c r="IJ722" s="44"/>
      <c r="IK722" s="44"/>
      <c r="IL722" s="44"/>
      <c r="IM722" s="44"/>
      <c r="IN722" s="44"/>
      <c r="IO722" s="44"/>
      <c r="IP722" s="44"/>
      <c r="IQ722" s="44"/>
      <c r="IR722" s="44"/>
      <c r="IS722" s="44"/>
      <c r="IT722" s="44"/>
      <c r="IU722" s="44"/>
      <c r="IV722" s="44"/>
      <c r="RS722" s="353"/>
    </row>
    <row r="723" spans="1:487" s="74" customFormat="1" ht="15">
      <c r="A723" s="325" t="s">
        <v>1366</v>
      </c>
      <c r="B723" s="351"/>
      <c r="C723" s="351"/>
      <c r="D723" s="531" t="s">
        <v>130</v>
      </c>
      <c r="E723" s="44"/>
      <c r="F723" s="437">
        <f t="shared" si="9"/>
        <v>0</v>
      </c>
      <c r="G723" s="478"/>
      <c r="H723" s="138"/>
      <c r="I723" s="138"/>
      <c r="J723" s="420"/>
      <c r="K723" s="138"/>
      <c r="L723" s="450"/>
      <c r="M723" s="44"/>
      <c r="N723" s="44"/>
      <c r="R723" s="352"/>
      <c r="T723" s="44"/>
      <c r="U723" s="44"/>
      <c r="V723" s="44"/>
      <c r="AA723" s="352"/>
      <c r="AC723" s="44"/>
      <c r="AD723" s="44"/>
      <c r="AE723" s="44"/>
      <c r="AJ723" s="352"/>
      <c r="AL723" s="44"/>
      <c r="AM723" s="44"/>
      <c r="AN723" s="44"/>
      <c r="AS723" s="352"/>
      <c r="AU723" s="44"/>
      <c r="AV723" s="44"/>
      <c r="AW723" s="44"/>
      <c r="BB723" s="352"/>
      <c r="BD723" s="44"/>
      <c r="BE723" s="44"/>
      <c r="BF723" s="44"/>
      <c r="BK723" s="352"/>
      <c r="BM723" s="44"/>
      <c r="BN723" s="44"/>
      <c r="BO723" s="44"/>
      <c r="BT723" s="352"/>
      <c r="BV723" s="44"/>
      <c r="BW723" s="44"/>
      <c r="BX723" s="44"/>
      <c r="CC723" s="352"/>
      <c r="CE723" s="44"/>
      <c r="CF723" s="44"/>
      <c r="CG723" s="44"/>
      <c r="CL723" s="352"/>
      <c r="CN723" s="44"/>
      <c r="CO723" s="44"/>
      <c r="CP723" s="44"/>
      <c r="CU723" s="352"/>
      <c r="CW723" s="44"/>
      <c r="CX723" s="44"/>
      <c r="CY723" s="44"/>
      <c r="DD723" s="352"/>
      <c r="DF723" s="44"/>
      <c r="DG723" s="44"/>
      <c r="DH723" s="44"/>
      <c r="DM723" s="352"/>
      <c r="DO723" s="44"/>
      <c r="DP723" s="44"/>
      <c r="DQ723" s="44"/>
      <c r="DV723" s="352"/>
      <c r="DX723" s="44"/>
      <c r="DY723" s="44"/>
      <c r="DZ723" s="44"/>
      <c r="EE723" s="352"/>
      <c r="EG723" s="44"/>
      <c r="EH723" s="44"/>
      <c r="EI723" s="44"/>
      <c r="EN723" s="352"/>
      <c r="EP723" s="44"/>
      <c r="EQ723" s="44"/>
      <c r="ER723" s="44"/>
      <c r="EW723" s="352"/>
      <c r="EY723" s="44"/>
      <c r="EZ723" s="44"/>
      <c r="FA723" s="44"/>
      <c r="FF723" s="352"/>
      <c r="FH723" s="44"/>
      <c r="FI723" s="44"/>
      <c r="FJ723" s="44"/>
      <c r="FO723" s="352"/>
      <c r="FQ723" s="44"/>
      <c r="FR723" s="44"/>
      <c r="FS723" s="44"/>
      <c r="FX723" s="352"/>
      <c r="FZ723" s="44"/>
      <c r="GA723" s="44"/>
      <c r="GB723" s="44"/>
      <c r="GG723" s="352"/>
      <c r="GI723" s="44"/>
      <c r="GJ723" s="44"/>
      <c r="GK723" s="44"/>
      <c r="GP723" s="352"/>
      <c r="GR723" s="44"/>
      <c r="GS723" s="44"/>
      <c r="GT723" s="44"/>
      <c r="GY723" s="352"/>
      <c r="HA723" s="44"/>
      <c r="HB723" s="44"/>
      <c r="HC723" s="44"/>
      <c r="HH723" s="352"/>
      <c r="HJ723" s="44"/>
      <c r="HK723" s="44"/>
      <c r="HL723" s="44"/>
      <c r="HQ723" s="44"/>
      <c r="HR723" s="44"/>
      <c r="HS723" s="44"/>
      <c r="HT723" s="44"/>
      <c r="HU723" s="44"/>
      <c r="HV723" s="44"/>
      <c r="HW723" s="44"/>
      <c r="HX723" s="44"/>
      <c r="HY723" s="44"/>
      <c r="HZ723" s="44"/>
      <c r="IA723" s="44"/>
      <c r="IB723" s="44"/>
      <c r="IC723" s="44"/>
      <c r="ID723" s="44"/>
      <c r="IE723" s="44"/>
      <c r="IF723" s="44"/>
      <c r="IG723" s="44"/>
      <c r="IH723" s="44"/>
      <c r="II723" s="44"/>
      <c r="IJ723" s="44"/>
      <c r="IK723" s="44"/>
      <c r="IL723" s="44"/>
      <c r="IM723" s="44"/>
      <c r="IN723" s="44"/>
      <c r="IO723" s="44"/>
      <c r="IP723" s="44"/>
      <c r="IQ723" s="44"/>
      <c r="IR723" s="44"/>
      <c r="IS723" s="44"/>
      <c r="IT723" s="44"/>
      <c r="IU723" s="44"/>
      <c r="IV723" s="44"/>
      <c r="RS723" s="353"/>
    </row>
    <row r="724" spans="1:487" s="74" customFormat="1" ht="15">
      <c r="A724" s="325" t="s">
        <v>773</v>
      </c>
      <c r="B724" s="351"/>
      <c r="C724" s="351"/>
      <c r="D724" s="531" t="s">
        <v>130</v>
      </c>
      <c r="E724" s="44"/>
      <c r="F724" s="437">
        <f t="shared" si="9"/>
        <v>27</v>
      </c>
      <c r="G724" s="478">
        <v>27</v>
      </c>
      <c r="H724" s="138"/>
      <c r="I724" s="138"/>
      <c r="J724" s="420"/>
      <c r="K724" s="138"/>
      <c r="L724" s="458"/>
      <c r="M724" s="44"/>
      <c r="N724" s="44"/>
      <c r="R724" s="352"/>
      <c r="T724" s="44"/>
      <c r="U724" s="44"/>
      <c r="V724" s="44"/>
      <c r="AA724" s="352"/>
      <c r="AC724" s="44"/>
      <c r="AD724" s="44"/>
      <c r="AE724" s="44"/>
      <c r="AJ724" s="352"/>
      <c r="AL724" s="44"/>
      <c r="AM724" s="44"/>
      <c r="AN724" s="44"/>
      <c r="AS724" s="352"/>
      <c r="AU724" s="44"/>
      <c r="AV724" s="44"/>
      <c r="AW724" s="44"/>
      <c r="BB724" s="352"/>
      <c r="BD724" s="44"/>
      <c r="BE724" s="44"/>
      <c r="BF724" s="44"/>
      <c r="BK724" s="352"/>
      <c r="BM724" s="44"/>
      <c r="BN724" s="44"/>
      <c r="BO724" s="44"/>
      <c r="BT724" s="352"/>
      <c r="BV724" s="44"/>
      <c r="BW724" s="44"/>
      <c r="BX724" s="44"/>
      <c r="CC724" s="352"/>
      <c r="CE724" s="44"/>
      <c r="CF724" s="44"/>
      <c r="CG724" s="44"/>
      <c r="CL724" s="352"/>
      <c r="CN724" s="44"/>
      <c r="CO724" s="44"/>
      <c r="CP724" s="44"/>
      <c r="CU724" s="352"/>
      <c r="CW724" s="44"/>
      <c r="CX724" s="44"/>
      <c r="CY724" s="44"/>
      <c r="DD724" s="352"/>
      <c r="DF724" s="44"/>
      <c r="DG724" s="44"/>
      <c r="DH724" s="44"/>
      <c r="DM724" s="352"/>
      <c r="DO724" s="44"/>
      <c r="DP724" s="44"/>
      <c r="DQ724" s="44"/>
      <c r="DV724" s="352"/>
      <c r="DX724" s="44"/>
      <c r="DY724" s="44"/>
      <c r="DZ724" s="44"/>
      <c r="EE724" s="352"/>
      <c r="EG724" s="44"/>
      <c r="EH724" s="44"/>
      <c r="EI724" s="44"/>
      <c r="EN724" s="352"/>
      <c r="EP724" s="44"/>
      <c r="EQ724" s="44"/>
      <c r="ER724" s="44"/>
      <c r="EW724" s="352"/>
      <c r="EY724" s="44"/>
      <c r="EZ724" s="44"/>
      <c r="FA724" s="44"/>
      <c r="FF724" s="352"/>
      <c r="FH724" s="44"/>
      <c r="FI724" s="44"/>
      <c r="FJ724" s="44"/>
      <c r="FO724" s="352"/>
      <c r="FQ724" s="44"/>
      <c r="FR724" s="44"/>
      <c r="FS724" s="44"/>
      <c r="FX724" s="352"/>
      <c r="FZ724" s="44"/>
      <c r="GA724" s="44"/>
      <c r="GB724" s="44"/>
      <c r="GG724" s="352"/>
      <c r="GI724" s="44"/>
      <c r="GJ724" s="44"/>
      <c r="GK724" s="44"/>
      <c r="GP724" s="352"/>
      <c r="GR724" s="44"/>
      <c r="GS724" s="44"/>
      <c r="GT724" s="44"/>
      <c r="GY724" s="352"/>
      <c r="HA724" s="44"/>
      <c r="HB724" s="44"/>
      <c r="HC724" s="44"/>
      <c r="HH724" s="352"/>
      <c r="HJ724" s="44"/>
      <c r="HK724" s="44"/>
      <c r="HL724" s="44"/>
      <c r="HQ724" s="44"/>
      <c r="HR724" s="44"/>
      <c r="HS724" s="44"/>
      <c r="HT724" s="44"/>
      <c r="HU724" s="44"/>
      <c r="HV724" s="44"/>
      <c r="HW724" s="44"/>
      <c r="HX724" s="44"/>
      <c r="HY724" s="44"/>
      <c r="HZ724" s="44"/>
      <c r="IA724" s="44"/>
      <c r="IB724" s="44"/>
      <c r="IC724" s="44"/>
      <c r="ID724" s="44"/>
      <c r="IE724" s="44"/>
      <c r="IF724" s="44"/>
      <c r="IG724" s="44"/>
      <c r="IH724" s="44"/>
      <c r="II724" s="44"/>
      <c r="IJ724" s="44"/>
      <c r="IK724" s="44"/>
      <c r="IL724" s="44"/>
      <c r="IM724" s="44"/>
      <c r="IN724" s="44"/>
      <c r="IO724" s="44"/>
      <c r="IP724" s="44"/>
      <c r="IQ724" s="44"/>
      <c r="IR724" s="44"/>
      <c r="IS724" s="44"/>
      <c r="IT724" s="44"/>
      <c r="IU724" s="44"/>
      <c r="IV724" s="44"/>
      <c r="RS724" s="353"/>
    </row>
    <row r="725" spans="1:487" s="74" customFormat="1" ht="15">
      <c r="A725" s="325" t="s">
        <v>1375</v>
      </c>
      <c r="B725" s="351"/>
      <c r="C725" s="351"/>
      <c r="D725" s="74" t="s">
        <v>132</v>
      </c>
      <c r="E725" s="44"/>
      <c r="F725" s="437">
        <f t="shared" si="9"/>
        <v>7</v>
      </c>
      <c r="G725" s="478"/>
      <c r="H725" s="138">
        <v>7</v>
      </c>
      <c r="I725" s="138"/>
      <c r="J725" s="420"/>
      <c r="K725" s="138"/>
      <c r="L725" s="458"/>
      <c r="M725" s="44"/>
      <c r="N725" s="44"/>
      <c r="R725" s="352"/>
      <c r="T725" s="44"/>
      <c r="U725" s="44"/>
      <c r="V725" s="44"/>
      <c r="AA725" s="352"/>
      <c r="AC725" s="44"/>
      <c r="AD725" s="44"/>
      <c r="AE725" s="44"/>
      <c r="AJ725" s="352"/>
      <c r="AL725" s="44"/>
      <c r="AM725" s="44"/>
      <c r="AN725" s="44"/>
      <c r="AS725" s="352"/>
      <c r="AU725" s="44"/>
      <c r="AV725" s="44"/>
      <c r="AW725" s="44"/>
      <c r="BB725" s="352"/>
      <c r="BD725" s="44"/>
      <c r="BE725" s="44"/>
      <c r="BF725" s="44"/>
      <c r="BK725" s="352"/>
      <c r="BM725" s="44"/>
      <c r="BN725" s="44"/>
      <c r="BO725" s="44"/>
      <c r="BT725" s="352"/>
      <c r="BV725" s="44"/>
      <c r="BW725" s="44"/>
      <c r="BX725" s="44"/>
      <c r="CC725" s="352"/>
      <c r="CE725" s="44"/>
      <c r="CF725" s="44"/>
      <c r="CG725" s="44"/>
      <c r="CL725" s="352"/>
      <c r="CN725" s="44"/>
      <c r="CO725" s="44"/>
      <c r="CP725" s="44"/>
      <c r="CU725" s="352"/>
      <c r="CW725" s="44"/>
      <c r="CX725" s="44"/>
      <c r="CY725" s="44"/>
      <c r="DD725" s="352"/>
      <c r="DF725" s="44"/>
      <c r="DG725" s="44"/>
      <c r="DH725" s="44"/>
      <c r="DM725" s="352"/>
      <c r="DO725" s="44"/>
      <c r="DP725" s="44"/>
      <c r="DQ725" s="44"/>
      <c r="DV725" s="352"/>
      <c r="DX725" s="44"/>
      <c r="DY725" s="44"/>
      <c r="DZ725" s="44"/>
      <c r="EE725" s="352"/>
      <c r="EG725" s="44"/>
      <c r="EH725" s="44"/>
      <c r="EI725" s="44"/>
      <c r="EN725" s="352"/>
      <c r="EP725" s="44"/>
      <c r="EQ725" s="44"/>
      <c r="ER725" s="44"/>
      <c r="EW725" s="352"/>
      <c r="EY725" s="44"/>
      <c r="EZ725" s="44"/>
      <c r="FA725" s="44"/>
      <c r="FF725" s="352"/>
      <c r="FH725" s="44"/>
      <c r="FI725" s="44"/>
      <c r="FJ725" s="44"/>
      <c r="FO725" s="352"/>
      <c r="FQ725" s="44"/>
      <c r="FR725" s="44"/>
      <c r="FS725" s="44"/>
      <c r="FX725" s="352"/>
      <c r="FZ725" s="44"/>
      <c r="GA725" s="44"/>
      <c r="GB725" s="44"/>
      <c r="GG725" s="352"/>
      <c r="GI725" s="44"/>
      <c r="GJ725" s="44"/>
      <c r="GK725" s="44"/>
      <c r="GP725" s="352"/>
      <c r="GR725" s="44"/>
      <c r="GS725" s="44"/>
      <c r="GT725" s="44"/>
      <c r="GY725" s="352"/>
      <c r="HA725" s="44"/>
      <c r="HB725" s="44"/>
      <c r="HC725" s="44"/>
      <c r="HH725" s="352"/>
      <c r="HJ725" s="44"/>
      <c r="HK725" s="44"/>
      <c r="HL725" s="44"/>
      <c r="HQ725" s="44"/>
      <c r="HR725" s="44"/>
      <c r="HS725" s="44"/>
      <c r="HT725" s="44"/>
      <c r="HU725" s="44"/>
      <c r="HV725" s="44"/>
      <c r="HW725" s="44"/>
      <c r="HX725" s="44"/>
      <c r="HY725" s="44"/>
      <c r="HZ725" s="44"/>
      <c r="IA725" s="44"/>
      <c r="IB725" s="44"/>
      <c r="IC725" s="44"/>
      <c r="ID725" s="44"/>
      <c r="IE725" s="44"/>
      <c r="IF725" s="44"/>
      <c r="IG725" s="44"/>
      <c r="IH725" s="44"/>
      <c r="II725" s="44"/>
      <c r="IJ725" s="44"/>
      <c r="IK725" s="44"/>
      <c r="IL725" s="44"/>
      <c r="IM725" s="44"/>
      <c r="IN725" s="44"/>
      <c r="IO725" s="44"/>
      <c r="IP725" s="44"/>
      <c r="IQ725" s="44"/>
      <c r="IR725" s="44"/>
      <c r="IS725" s="44"/>
      <c r="IT725" s="44"/>
      <c r="IU725" s="44"/>
      <c r="IV725" s="44"/>
      <c r="RS725" s="353"/>
    </row>
    <row r="726" spans="1:487" s="74" customFormat="1" ht="15">
      <c r="A726" s="325" t="s">
        <v>559</v>
      </c>
      <c r="B726" s="351"/>
      <c r="C726" s="351"/>
      <c r="D726" s="531" t="s">
        <v>130</v>
      </c>
      <c r="E726" s="44"/>
      <c r="F726" s="437">
        <f t="shared" si="9"/>
        <v>22</v>
      </c>
      <c r="G726" s="478"/>
      <c r="H726" s="478"/>
      <c r="I726" s="138"/>
      <c r="J726" s="420">
        <v>7</v>
      </c>
      <c r="K726" s="138">
        <v>15</v>
      </c>
      <c r="L726" s="450"/>
      <c r="M726" s="450"/>
      <c r="N726" s="44"/>
      <c r="R726" s="352"/>
      <c r="T726" s="44"/>
      <c r="U726" s="44"/>
      <c r="V726" s="44"/>
      <c r="AA726" s="352"/>
      <c r="AC726" s="44"/>
      <c r="AD726" s="44"/>
      <c r="AE726" s="44"/>
      <c r="AJ726" s="352"/>
      <c r="AL726" s="44"/>
      <c r="AM726" s="44"/>
      <c r="AN726" s="44"/>
      <c r="AS726" s="352"/>
      <c r="AU726" s="44"/>
      <c r="AV726" s="44"/>
      <c r="AW726" s="44"/>
      <c r="BB726" s="352"/>
      <c r="BD726" s="44"/>
      <c r="BE726" s="44"/>
      <c r="BF726" s="44"/>
      <c r="BK726" s="352"/>
      <c r="BM726" s="44"/>
      <c r="BN726" s="44"/>
      <c r="BO726" s="44"/>
      <c r="BT726" s="352"/>
      <c r="BV726" s="44"/>
      <c r="BW726" s="44"/>
      <c r="BX726" s="44"/>
      <c r="CC726" s="352"/>
      <c r="CE726" s="44"/>
      <c r="CF726" s="44"/>
      <c r="CG726" s="44"/>
      <c r="CL726" s="352"/>
      <c r="CN726" s="44"/>
      <c r="CO726" s="44"/>
      <c r="CP726" s="44"/>
      <c r="CU726" s="352"/>
      <c r="CW726" s="44"/>
      <c r="CX726" s="44"/>
      <c r="CY726" s="44"/>
      <c r="DD726" s="352"/>
      <c r="DF726" s="44"/>
      <c r="DG726" s="44"/>
      <c r="DH726" s="44"/>
      <c r="DM726" s="352"/>
      <c r="DO726" s="44"/>
      <c r="DP726" s="44"/>
      <c r="DQ726" s="44"/>
      <c r="DV726" s="352"/>
      <c r="DX726" s="44"/>
      <c r="DY726" s="44"/>
      <c r="DZ726" s="44"/>
      <c r="EE726" s="352"/>
      <c r="EG726" s="44"/>
      <c r="EH726" s="44"/>
      <c r="EI726" s="44"/>
      <c r="EN726" s="352"/>
      <c r="EP726" s="44"/>
      <c r="EQ726" s="44"/>
      <c r="ER726" s="44"/>
      <c r="EW726" s="352"/>
      <c r="EY726" s="44"/>
      <c r="EZ726" s="44"/>
      <c r="FA726" s="44"/>
      <c r="FF726" s="352"/>
      <c r="FH726" s="44"/>
      <c r="FI726" s="44"/>
      <c r="FJ726" s="44"/>
      <c r="FO726" s="352"/>
      <c r="FQ726" s="44"/>
      <c r="FR726" s="44"/>
      <c r="FS726" s="44"/>
      <c r="FX726" s="352"/>
      <c r="FZ726" s="44"/>
      <c r="GA726" s="44"/>
      <c r="GB726" s="44"/>
      <c r="GG726" s="352"/>
      <c r="GI726" s="44"/>
      <c r="GJ726" s="44"/>
      <c r="GK726" s="44"/>
      <c r="GP726" s="352"/>
      <c r="GR726" s="44"/>
      <c r="GS726" s="44"/>
      <c r="GT726" s="44"/>
      <c r="GY726" s="352"/>
      <c r="HA726" s="44"/>
      <c r="HB726" s="44"/>
      <c r="HC726" s="44"/>
      <c r="HH726" s="352"/>
      <c r="HJ726" s="44"/>
      <c r="HK726" s="44"/>
      <c r="HL726" s="44"/>
      <c r="HQ726" s="44"/>
      <c r="HR726" s="44"/>
      <c r="HS726" s="44"/>
      <c r="HT726" s="44"/>
      <c r="HU726" s="44"/>
      <c r="HV726" s="44"/>
      <c r="HW726" s="44"/>
      <c r="HX726" s="44"/>
      <c r="HY726" s="44"/>
      <c r="HZ726" s="44"/>
      <c r="IA726" s="44"/>
      <c r="IB726" s="44"/>
      <c r="IC726" s="44"/>
      <c r="ID726" s="44"/>
      <c r="IE726" s="44"/>
      <c r="IF726" s="44"/>
      <c r="IG726" s="44"/>
      <c r="IH726" s="44"/>
      <c r="II726" s="44"/>
      <c r="IJ726" s="44"/>
      <c r="IK726" s="44"/>
      <c r="IL726" s="44"/>
      <c r="IM726" s="44"/>
      <c r="IN726" s="44"/>
      <c r="IO726" s="44"/>
      <c r="IP726" s="44"/>
      <c r="IQ726" s="44"/>
      <c r="IR726" s="44"/>
      <c r="IS726" s="44"/>
      <c r="IT726" s="44"/>
      <c r="IU726" s="44"/>
      <c r="IV726" s="44"/>
      <c r="RS726" s="353"/>
    </row>
    <row r="727" spans="1:487" s="74" customFormat="1" ht="15">
      <c r="A727" s="325" t="s">
        <v>1822</v>
      </c>
      <c r="B727" s="351"/>
      <c r="C727" s="351"/>
      <c r="D727" s="531" t="s">
        <v>130</v>
      </c>
      <c r="E727" s="44"/>
      <c r="F727" s="437">
        <f t="shared" si="9"/>
        <v>0</v>
      </c>
      <c r="G727" s="478"/>
      <c r="H727" s="478"/>
      <c r="I727" s="138"/>
      <c r="J727" s="420"/>
      <c r="K727" s="138"/>
      <c r="L727" s="44"/>
      <c r="M727" s="44"/>
      <c r="N727" s="44"/>
      <c r="R727" s="352"/>
      <c r="T727" s="44"/>
      <c r="U727" s="44"/>
      <c r="V727" s="44"/>
      <c r="AA727" s="352"/>
      <c r="AC727" s="44"/>
      <c r="AD727" s="44"/>
      <c r="AE727" s="44"/>
      <c r="AJ727" s="352"/>
      <c r="AL727" s="44"/>
      <c r="AM727" s="44"/>
      <c r="AN727" s="44"/>
      <c r="AS727" s="352"/>
      <c r="AU727" s="44"/>
      <c r="AV727" s="44"/>
      <c r="AW727" s="44"/>
      <c r="BB727" s="352"/>
      <c r="BD727" s="44"/>
      <c r="BE727" s="44"/>
      <c r="BF727" s="44"/>
      <c r="BK727" s="352"/>
      <c r="BM727" s="44"/>
      <c r="BN727" s="44"/>
      <c r="BO727" s="44"/>
      <c r="BT727" s="352"/>
      <c r="BV727" s="44"/>
      <c r="BW727" s="44"/>
      <c r="BX727" s="44"/>
      <c r="CC727" s="352"/>
      <c r="CE727" s="44"/>
      <c r="CF727" s="44"/>
      <c r="CG727" s="44"/>
      <c r="CL727" s="352"/>
      <c r="CN727" s="44"/>
      <c r="CO727" s="44"/>
      <c r="CP727" s="44"/>
      <c r="CU727" s="352"/>
      <c r="CW727" s="44"/>
      <c r="CX727" s="44"/>
      <c r="CY727" s="44"/>
      <c r="DD727" s="352"/>
      <c r="DF727" s="44"/>
      <c r="DG727" s="44"/>
      <c r="DH727" s="44"/>
      <c r="DM727" s="352"/>
      <c r="DO727" s="44"/>
      <c r="DP727" s="44"/>
      <c r="DQ727" s="44"/>
      <c r="DV727" s="352"/>
      <c r="DX727" s="44"/>
      <c r="DY727" s="44"/>
      <c r="DZ727" s="44"/>
      <c r="EE727" s="352"/>
      <c r="EG727" s="44"/>
      <c r="EH727" s="44"/>
      <c r="EI727" s="44"/>
      <c r="EN727" s="352"/>
      <c r="EP727" s="44"/>
      <c r="EQ727" s="44"/>
      <c r="ER727" s="44"/>
      <c r="EW727" s="352"/>
      <c r="EY727" s="44"/>
      <c r="EZ727" s="44"/>
      <c r="FA727" s="44"/>
      <c r="FF727" s="352"/>
      <c r="FH727" s="44"/>
      <c r="FI727" s="44"/>
      <c r="FJ727" s="44"/>
      <c r="FO727" s="352"/>
      <c r="FQ727" s="44"/>
      <c r="FR727" s="44"/>
      <c r="FS727" s="44"/>
      <c r="FX727" s="352"/>
      <c r="FZ727" s="44"/>
      <c r="GA727" s="44"/>
      <c r="GB727" s="44"/>
      <c r="GG727" s="352"/>
      <c r="GI727" s="44"/>
      <c r="GJ727" s="44"/>
      <c r="GK727" s="44"/>
      <c r="GP727" s="352"/>
      <c r="GR727" s="44"/>
      <c r="GS727" s="44"/>
      <c r="GT727" s="44"/>
      <c r="GY727" s="352"/>
      <c r="HA727" s="44"/>
      <c r="HB727" s="44"/>
      <c r="HC727" s="44"/>
      <c r="HH727" s="352"/>
      <c r="HJ727" s="44"/>
      <c r="HK727" s="44"/>
      <c r="HL727" s="44"/>
      <c r="HQ727" s="44"/>
      <c r="HR727" s="44"/>
      <c r="HS727" s="44"/>
      <c r="HT727" s="44"/>
      <c r="HU727" s="44"/>
      <c r="HV727" s="44"/>
      <c r="HW727" s="44"/>
      <c r="HX727" s="44"/>
      <c r="HY727" s="44"/>
      <c r="HZ727" s="44"/>
      <c r="IA727" s="44"/>
      <c r="IB727" s="44"/>
      <c r="IC727" s="44"/>
      <c r="ID727" s="44"/>
      <c r="IE727" s="44"/>
      <c r="IF727" s="44"/>
      <c r="IG727" s="44"/>
      <c r="IH727" s="44"/>
      <c r="II727" s="44"/>
      <c r="IJ727" s="44"/>
      <c r="IK727" s="44"/>
      <c r="IL727" s="44"/>
      <c r="IM727" s="44"/>
      <c r="IN727" s="44"/>
      <c r="IO727" s="44"/>
      <c r="IP727" s="44"/>
      <c r="IQ727" s="44"/>
      <c r="IR727" s="44"/>
      <c r="IS727" s="44"/>
      <c r="IT727" s="44"/>
      <c r="IU727" s="44"/>
      <c r="IV727" s="44"/>
      <c r="RS727" s="353"/>
    </row>
    <row r="728" spans="1:487" s="74" customFormat="1" ht="15">
      <c r="A728" s="325" t="s">
        <v>1453</v>
      </c>
      <c r="B728" s="351"/>
      <c r="C728" s="351"/>
      <c r="D728" s="531" t="s">
        <v>130</v>
      </c>
      <c r="E728" s="44"/>
      <c r="F728" s="437">
        <f t="shared" si="9"/>
        <v>0</v>
      </c>
      <c r="G728" s="478"/>
      <c r="H728" s="478"/>
      <c r="I728" s="138"/>
      <c r="J728" s="420"/>
      <c r="K728" s="138"/>
      <c r="L728" s="450"/>
      <c r="M728" s="44"/>
      <c r="N728" s="44"/>
      <c r="R728" s="352"/>
      <c r="T728" s="44"/>
      <c r="U728" s="44"/>
      <c r="V728" s="44"/>
      <c r="AA728" s="352"/>
      <c r="AC728" s="44"/>
      <c r="AD728" s="44"/>
      <c r="AE728" s="44"/>
      <c r="AJ728" s="352"/>
      <c r="AL728" s="44"/>
      <c r="AM728" s="44"/>
      <c r="AN728" s="44"/>
      <c r="AS728" s="352"/>
      <c r="AU728" s="44"/>
      <c r="AV728" s="44"/>
      <c r="AW728" s="44"/>
      <c r="BB728" s="352"/>
      <c r="BD728" s="44"/>
      <c r="BE728" s="44"/>
      <c r="BF728" s="44"/>
      <c r="BK728" s="352"/>
      <c r="BM728" s="44"/>
      <c r="BN728" s="44"/>
      <c r="BO728" s="44"/>
      <c r="BT728" s="352"/>
      <c r="BV728" s="44"/>
      <c r="BW728" s="44"/>
      <c r="BX728" s="44"/>
      <c r="CC728" s="352"/>
      <c r="CE728" s="44"/>
      <c r="CF728" s="44"/>
      <c r="CG728" s="44"/>
      <c r="CL728" s="352"/>
      <c r="CN728" s="44"/>
      <c r="CO728" s="44"/>
      <c r="CP728" s="44"/>
      <c r="CU728" s="352"/>
      <c r="CW728" s="44"/>
      <c r="CX728" s="44"/>
      <c r="CY728" s="44"/>
      <c r="DD728" s="352"/>
      <c r="DF728" s="44"/>
      <c r="DG728" s="44"/>
      <c r="DH728" s="44"/>
      <c r="DM728" s="352"/>
      <c r="DO728" s="44"/>
      <c r="DP728" s="44"/>
      <c r="DQ728" s="44"/>
      <c r="DV728" s="352"/>
      <c r="DX728" s="44"/>
      <c r="DY728" s="44"/>
      <c r="DZ728" s="44"/>
      <c r="EE728" s="352"/>
      <c r="EG728" s="44"/>
      <c r="EH728" s="44"/>
      <c r="EI728" s="44"/>
      <c r="EN728" s="352"/>
      <c r="EP728" s="44"/>
      <c r="EQ728" s="44"/>
      <c r="ER728" s="44"/>
      <c r="EW728" s="352"/>
      <c r="EY728" s="44"/>
      <c r="EZ728" s="44"/>
      <c r="FA728" s="44"/>
      <c r="FF728" s="352"/>
      <c r="FH728" s="44"/>
      <c r="FI728" s="44"/>
      <c r="FJ728" s="44"/>
      <c r="FO728" s="352"/>
      <c r="FQ728" s="44"/>
      <c r="FR728" s="44"/>
      <c r="FS728" s="44"/>
      <c r="FX728" s="352"/>
      <c r="FZ728" s="44"/>
      <c r="GA728" s="44"/>
      <c r="GB728" s="44"/>
      <c r="GG728" s="352"/>
      <c r="GI728" s="44"/>
      <c r="GJ728" s="44"/>
      <c r="GK728" s="44"/>
      <c r="GP728" s="352"/>
      <c r="GR728" s="44"/>
      <c r="GS728" s="44"/>
      <c r="GT728" s="44"/>
      <c r="GY728" s="352"/>
      <c r="HA728" s="44"/>
      <c r="HB728" s="44"/>
      <c r="HC728" s="44"/>
      <c r="HH728" s="352"/>
      <c r="HJ728" s="44"/>
      <c r="HK728" s="44"/>
      <c r="HL728" s="44"/>
      <c r="HQ728" s="44"/>
      <c r="HR728" s="44"/>
      <c r="HS728" s="44"/>
      <c r="HT728" s="44"/>
      <c r="HU728" s="44"/>
      <c r="HV728" s="44"/>
      <c r="HW728" s="44"/>
      <c r="HX728" s="44"/>
      <c r="HY728" s="44"/>
      <c r="HZ728" s="44"/>
      <c r="IA728" s="44"/>
      <c r="IB728" s="44"/>
      <c r="IC728" s="44"/>
      <c r="ID728" s="44"/>
      <c r="IE728" s="44"/>
      <c r="IF728" s="44"/>
      <c r="IG728" s="44"/>
      <c r="IH728" s="44"/>
      <c r="II728" s="44"/>
      <c r="IJ728" s="44"/>
      <c r="IK728" s="44"/>
      <c r="IL728" s="44"/>
      <c r="IM728" s="44"/>
      <c r="IN728" s="44"/>
      <c r="IO728" s="44"/>
      <c r="IP728" s="44"/>
      <c r="IQ728" s="44"/>
      <c r="IR728" s="44"/>
      <c r="IS728" s="44"/>
      <c r="IT728" s="44"/>
      <c r="IU728" s="44"/>
      <c r="IV728" s="44"/>
      <c r="RS728" s="353"/>
    </row>
    <row r="729" spans="1:487" s="74" customFormat="1" ht="15">
      <c r="A729" s="325" t="s">
        <v>2068</v>
      </c>
      <c r="B729" s="351"/>
      <c r="C729" s="351"/>
      <c r="D729" s="531" t="s">
        <v>130</v>
      </c>
      <c r="E729" s="44"/>
      <c r="F729" s="437">
        <f t="shared" si="9"/>
        <v>0</v>
      </c>
      <c r="G729" s="478"/>
      <c r="H729" s="478"/>
      <c r="I729" s="138"/>
      <c r="J729" s="420"/>
      <c r="K729" s="138"/>
      <c r="L729" s="450"/>
      <c r="M729" s="44"/>
      <c r="N729" s="44"/>
      <c r="R729" s="352"/>
      <c r="T729" s="44"/>
      <c r="U729" s="44"/>
      <c r="V729" s="44"/>
      <c r="AA729" s="352"/>
      <c r="AC729" s="44"/>
      <c r="AD729" s="44"/>
      <c r="AE729" s="44"/>
      <c r="AJ729" s="352"/>
      <c r="AL729" s="44"/>
      <c r="AM729" s="44"/>
      <c r="AN729" s="44"/>
      <c r="AS729" s="352"/>
      <c r="AU729" s="44"/>
      <c r="AV729" s="44"/>
      <c r="AW729" s="44"/>
      <c r="BB729" s="352"/>
      <c r="BD729" s="44"/>
      <c r="BE729" s="44"/>
      <c r="BF729" s="44"/>
      <c r="BK729" s="352"/>
      <c r="BM729" s="44"/>
      <c r="BN729" s="44"/>
      <c r="BO729" s="44"/>
      <c r="BT729" s="352"/>
      <c r="BV729" s="44"/>
      <c r="BW729" s="44"/>
      <c r="BX729" s="44"/>
      <c r="CC729" s="352"/>
      <c r="CE729" s="44"/>
      <c r="CF729" s="44"/>
      <c r="CG729" s="44"/>
      <c r="CL729" s="352"/>
      <c r="CN729" s="44"/>
      <c r="CO729" s="44"/>
      <c r="CP729" s="44"/>
      <c r="CU729" s="352"/>
      <c r="CW729" s="44"/>
      <c r="CX729" s="44"/>
      <c r="CY729" s="44"/>
      <c r="DD729" s="352"/>
      <c r="DF729" s="44"/>
      <c r="DG729" s="44"/>
      <c r="DH729" s="44"/>
      <c r="DM729" s="352"/>
      <c r="DO729" s="44"/>
      <c r="DP729" s="44"/>
      <c r="DQ729" s="44"/>
      <c r="DV729" s="352"/>
      <c r="DX729" s="44"/>
      <c r="DY729" s="44"/>
      <c r="DZ729" s="44"/>
      <c r="EE729" s="352"/>
      <c r="EG729" s="44"/>
      <c r="EH729" s="44"/>
      <c r="EI729" s="44"/>
      <c r="EN729" s="352"/>
      <c r="EP729" s="44"/>
      <c r="EQ729" s="44"/>
      <c r="ER729" s="44"/>
      <c r="EW729" s="352"/>
      <c r="EY729" s="44"/>
      <c r="EZ729" s="44"/>
      <c r="FA729" s="44"/>
      <c r="FF729" s="352"/>
      <c r="FH729" s="44"/>
      <c r="FI729" s="44"/>
      <c r="FJ729" s="44"/>
      <c r="FO729" s="352"/>
      <c r="FQ729" s="44"/>
      <c r="FR729" s="44"/>
      <c r="FS729" s="44"/>
      <c r="FX729" s="352"/>
      <c r="FZ729" s="44"/>
      <c r="GA729" s="44"/>
      <c r="GB729" s="44"/>
      <c r="GG729" s="352"/>
      <c r="GI729" s="44"/>
      <c r="GJ729" s="44"/>
      <c r="GK729" s="44"/>
      <c r="GP729" s="352"/>
      <c r="GR729" s="44"/>
      <c r="GS729" s="44"/>
      <c r="GT729" s="44"/>
      <c r="GY729" s="352"/>
      <c r="HA729" s="44"/>
      <c r="HB729" s="44"/>
      <c r="HC729" s="44"/>
      <c r="HH729" s="352"/>
      <c r="HJ729" s="44"/>
      <c r="HK729" s="44"/>
      <c r="HL729" s="44"/>
      <c r="HQ729" s="44"/>
      <c r="HR729" s="44"/>
      <c r="HS729" s="44"/>
      <c r="HT729" s="44"/>
      <c r="HU729" s="44"/>
      <c r="HV729" s="44"/>
      <c r="HW729" s="44"/>
      <c r="HX729" s="44"/>
      <c r="HY729" s="44"/>
      <c r="HZ729" s="44"/>
      <c r="IA729" s="44"/>
      <c r="IB729" s="44"/>
      <c r="IC729" s="44"/>
      <c r="ID729" s="44"/>
      <c r="IE729" s="44"/>
      <c r="IF729" s="44"/>
      <c r="IG729" s="44"/>
      <c r="IH729" s="44"/>
      <c r="II729" s="44"/>
      <c r="IJ729" s="44"/>
      <c r="IK729" s="44"/>
      <c r="IL729" s="44"/>
      <c r="IM729" s="44"/>
      <c r="IN729" s="44"/>
      <c r="IO729" s="44"/>
      <c r="IP729" s="44"/>
      <c r="IQ729" s="44"/>
      <c r="IR729" s="44"/>
      <c r="IS729" s="44"/>
      <c r="IT729" s="44"/>
      <c r="IU729" s="44"/>
      <c r="IV729" s="44"/>
      <c r="RS729" s="353"/>
    </row>
    <row r="730" spans="1:487" s="74" customFormat="1" ht="15">
      <c r="A730" s="325" t="s">
        <v>912</v>
      </c>
      <c r="B730" s="351"/>
      <c r="C730" s="351"/>
      <c r="D730" s="531" t="s">
        <v>130</v>
      </c>
      <c r="E730" s="44"/>
      <c r="F730" s="437">
        <f t="shared" si="9"/>
        <v>0</v>
      </c>
      <c r="G730" s="478"/>
      <c r="H730" s="478"/>
      <c r="I730" s="138"/>
      <c r="J730" s="420"/>
      <c r="K730" s="138"/>
      <c r="L730" s="450"/>
      <c r="M730" s="450"/>
      <c r="N730" s="44"/>
      <c r="R730" s="352"/>
      <c r="T730" s="44"/>
      <c r="U730" s="44"/>
      <c r="V730" s="44"/>
      <c r="AA730" s="352"/>
      <c r="AC730" s="44"/>
      <c r="AD730" s="44"/>
      <c r="AE730" s="44"/>
      <c r="AJ730" s="352"/>
      <c r="AL730" s="44"/>
      <c r="AM730" s="44"/>
      <c r="AN730" s="44"/>
      <c r="AS730" s="352"/>
      <c r="AU730" s="44"/>
      <c r="AV730" s="44"/>
      <c r="AW730" s="44"/>
      <c r="BB730" s="352"/>
      <c r="BD730" s="44"/>
      <c r="BE730" s="44"/>
      <c r="BF730" s="44"/>
      <c r="BK730" s="352"/>
      <c r="BM730" s="44"/>
      <c r="BN730" s="44"/>
      <c r="BO730" s="44"/>
      <c r="BT730" s="352"/>
      <c r="BV730" s="44"/>
      <c r="BW730" s="44"/>
      <c r="BX730" s="44"/>
      <c r="CC730" s="352"/>
      <c r="CE730" s="44"/>
      <c r="CF730" s="44"/>
      <c r="CG730" s="44"/>
      <c r="CL730" s="352"/>
      <c r="CN730" s="44"/>
      <c r="CO730" s="44"/>
      <c r="CP730" s="44"/>
      <c r="CU730" s="352"/>
      <c r="CW730" s="44"/>
      <c r="CX730" s="44"/>
      <c r="CY730" s="44"/>
      <c r="DD730" s="352"/>
      <c r="DF730" s="44"/>
      <c r="DG730" s="44"/>
      <c r="DH730" s="44"/>
      <c r="DM730" s="352"/>
      <c r="DO730" s="44"/>
      <c r="DP730" s="44"/>
      <c r="DQ730" s="44"/>
      <c r="DV730" s="352"/>
      <c r="DX730" s="44"/>
      <c r="DY730" s="44"/>
      <c r="DZ730" s="44"/>
      <c r="EE730" s="352"/>
      <c r="EG730" s="44"/>
      <c r="EH730" s="44"/>
      <c r="EI730" s="44"/>
      <c r="EN730" s="352"/>
      <c r="EP730" s="44"/>
      <c r="EQ730" s="44"/>
      <c r="ER730" s="44"/>
      <c r="EW730" s="352"/>
      <c r="EY730" s="44"/>
      <c r="EZ730" s="44"/>
      <c r="FA730" s="44"/>
      <c r="FF730" s="352"/>
      <c r="FH730" s="44"/>
      <c r="FI730" s="44"/>
      <c r="FJ730" s="44"/>
      <c r="FO730" s="352"/>
      <c r="FQ730" s="44"/>
      <c r="FR730" s="44"/>
      <c r="FS730" s="44"/>
      <c r="FX730" s="352"/>
      <c r="FZ730" s="44"/>
      <c r="GA730" s="44"/>
      <c r="GB730" s="44"/>
      <c r="GG730" s="352"/>
      <c r="GI730" s="44"/>
      <c r="GJ730" s="44"/>
      <c r="GK730" s="44"/>
      <c r="GP730" s="352"/>
      <c r="GR730" s="44"/>
      <c r="GS730" s="44"/>
      <c r="GT730" s="44"/>
      <c r="GY730" s="352"/>
      <c r="HA730" s="44"/>
      <c r="HB730" s="44"/>
      <c r="HC730" s="44"/>
      <c r="HH730" s="352"/>
      <c r="HJ730" s="44"/>
      <c r="HK730" s="44"/>
      <c r="HL730" s="44"/>
      <c r="HQ730" s="44"/>
      <c r="HR730" s="44"/>
      <c r="HS730" s="44"/>
      <c r="HT730" s="44"/>
      <c r="HU730" s="44"/>
      <c r="HV730" s="44"/>
      <c r="HW730" s="44"/>
      <c r="HX730" s="44"/>
      <c r="HY730" s="44"/>
      <c r="HZ730" s="44"/>
      <c r="IA730" s="44"/>
      <c r="IB730" s="44"/>
      <c r="IC730" s="44"/>
      <c r="ID730" s="44"/>
      <c r="IE730" s="44"/>
      <c r="IF730" s="44"/>
      <c r="IG730" s="44"/>
      <c r="IH730" s="44"/>
      <c r="II730" s="44"/>
      <c r="IJ730" s="44"/>
      <c r="IK730" s="44"/>
      <c r="IL730" s="44"/>
      <c r="IM730" s="44"/>
      <c r="IN730" s="44"/>
      <c r="IO730" s="44"/>
      <c r="IP730" s="44"/>
      <c r="IQ730" s="44"/>
      <c r="IR730" s="44"/>
      <c r="IS730" s="44"/>
      <c r="IT730" s="44"/>
      <c r="IU730" s="44"/>
      <c r="IV730" s="44"/>
      <c r="RS730" s="353"/>
    </row>
    <row r="731" spans="1:487" s="74" customFormat="1" ht="15">
      <c r="A731" s="325" t="s">
        <v>1933</v>
      </c>
      <c r="B731" s="351"/>
      <c r="C731" s="351"/>
      <c r="D731" s="531" t="s">
        <v>130</v>
      </c>
      <c r="E731" s="44"/>
      <c r="F731" s="437">
        <f t="shared" si="9"/>
        <v>0</v>
      </c>
      <c r="G731" s="478"/>
      <c r="H731" s="478"/>
      <c r="I731" s="138"/>
      <c r="J731" s="420"/>
      <c r="K731" s="138"/>
      <c r="L731" s="44"/>
      <c r="M731" s="450"/>
      <c r="N731" s="44"/>
      <c r="R731" s="352"/>
      <c r="T731" s="44"/>
      <c r="U731" s="44"/>
      <c r="V731" s="44"/>
      <c r="AA731" s="352"/>
      <c r="AC731" s="44"/>
      <c r="AD731" s="44"/>
      <c r="AE731" s="44"/>
      <c r="AJ731" s="352"/>
      <c r="AL731" s="44"/>
      <c r="AM731" s="44"/>
      <c r="AN731" s="44"/>
      <c r="AS731" s="352"/>
      <c r="AU731" s="44"/>
      <c r="AV731" s="44"/>
      <c r="AW731" s="44"/>
      <c r="BB731" s="352"/>
      <c r="BD731" s="44"/>
      <c r="BE731" s="44"/>
      <c r="BF731" s="44"/>
      <c r="BK731" s="352"/>
      <c r="BM731" s="44"/>
      <c r="BN731" s="44"/>
      <c r="BO731" s="44"/>
      <c r="BT731" s="352"/>
      <c r="BV731" s="44"/>
      <c r="BW731" s="44"/>
      <c r="BX731" s="44"/>
      <c r="CC731" s="352"/>
      <c r="CE731" s="44"/>
      <c r="CF731" s="44"/>
      <c r="CG731" s="44"/>
      <c r="CL731" s="352"/>
      <c r="CN731" s="44"/>
      <c r="CO731" s="44"/>
      <c r="CP731" s="44"/>
      <c r="CU731" s="352"/>
      <c r="CW731" s="44"/>
      <c r="CX731" s="44"/>
      <c r="CY731" s="44"/>
      <c r="DD731" s="352"/>
      <c r="DF731" s="44"/>
      <c r="DG731" s="44"/>
      <c r="DH731" s="44"/>
      <c r="DM731" s="352"/>
      <c r="DO731" s="44"/>
      <c r="DP731" s="44"/>
      <c r="DQ731" s="44"/>
      <c r="DV731" s="352"/>
      <c r="DX731" s="44"/>
      <c r="DY731" s="44"/>
      <c r="DZ731" s="44"/>
      <c r="EE731" s="352"/>
      <c r="EG731" s="44"/>
      <c r="EH731" s="44"/>
      <c r="EI731" s="44"/>
      <c r="EN731" s="352"/>
      <c r="EP731" s="44"/>
      <c r="EQ731" s="44"/>
      <c r="ER731" s="44"/>
      <c r="EW731" s="352"/>
      <c r="EY731" s="44"/>
      <c r="EZ731" s="44"/>
      <c r="FA731" s="44"/>
      <c r="FF731" s="352"/>
      <c r="FH731" s="44"/>
      <c r="FI731" s="44"/>
      <c r="FJ731" s="44"/>
      <c r="FO731" s="352"/>
      <c r="FQ731" s="44"/>
      <c r="FR731" s="44"/>
      <c r="FS731" s="44"/>
      <c r="FX731" s="352"/>
      <c r="FZ731" s="44"/>
      <c r="GA731" s="44"/>
      <c r="GB731" s="44"/>
      <c r="GG731" s="352"/>
      <c r="GI731" s="44"/>
      <c r="GJ731" s="44"/>
      <c r="GK731" s="44"/>
      <c r="GP731" s="352"/>
      <c r="GR731" s="44"/>
      <c r="GS731" s="44"/>
      <c r="GT731" s="44"/>
      <c r="GY731" s="352"/>
      <c r="HA731" s="44"/>
      <c r="HB731" s="44"/>
      <c r="HC731" s="44"/>
      <c r="HH731" s="352"/>
      <c r="HJ731" s="44"/>
      <c r="HK731" s="44"/>
      <c r="HL731" s="44"/>
      <c r="HQ731" s="44"/>
      <c r="HR731" s="44"/>
      <c r="HS731" s="44"/>
      <c r="HT731" s="44"/>
      <c r="HU731" s="44"/>
      <c r="HV731" s="44"/>
      <c r="HW731" s="44"/>
      <c r="HX731" s="44"/>
      <c r="HY731" s="44"/>
      <c r="HZ731" s="44"/>
      <c r="IA731" s="44"/>
      <c r="IB731" s="44"/>
      <c r="IC731" s="44"/>
      <c r="ID731" s="44"/>
      <c r="IE731" s="44"/>
      <c r="IF731" s="44"/>
      <c r="IG731" s="44"/>
      <c r="IH731" s="44"/>
      <c r="II731" s="44"/>
      <c r="IJ731" s="44"/>
      <c r="IK731" s="44"/>
      <c r="IL731" s="44"/>
      <c r="IM731" s="44"/>
      <c r="IN731" s="44"/>
      <c r="IO731" s="44"/>
      <c r="IP731" s="44"/>
      <c r="IQ731" s="44"/>
      <c r="IR731" s="44"/>
      <c r="IS731" s="44"/>
      <c r="IT731" s="44"/>
      <c r="IU731" s="44"/>
      <c r="IV731" s="44"/>
      <c r="RS731" s="353"/>
    </row>
    <row r="732" spans="1:487" s="74" customFormat="1" ht="15">
      <c r="A732" s="325" t="s">
        <v>828</v>
      </c>
      <c r="B732" s="351"/>
      <c r="C732" s="351"/>
      <c r="D732" s="531" t="s">
        <v>130</v>
      </c>
      <c r="E732" s="44"/>
      <c r="F732" s="437">
        <f t="shared" si="9"/>
        <v>0</v>
      </c>
      <c r="G732" s="478"/>
      <c r="H732" s="138"/>
      <c r="I732" s="138"/>
      <c r="J732" s="420"/>
      <c r="K732" s="138"/>
      <c r="L732" s="450"/>
      <c r="M732" s="44"/>
      <c r="N732" s="44"/>
      <c r="R732" s="352"/>
      <c r="T732" s="44"/>
      <c r="U732" s="44"/>
      <c r="V732" s="44"/>
      <c r="AA732" s="352"/>
      <c r="AC732" s="44"/>
      <c r="AD732" s="44"/>
      <c r="AE732" s="44"/>
      <c r="AJ732" s="352"/>
      <c r="AL732" s="44"/>
      <c r="AM732" s="44"/>
      <c r="AN732" s="44"/>
      <c r="AS732" s="352"/>
      <c r="AU732" s="44"/>
      <c r="AV732" s="44"/>
      <c r="AW732" s="44"/>
      <c r="BB732" s="352"/>
      <c r="BD732" s="44"/>
      <c r="BE732" s="44"/>
      <c r="BF732" s="44"/>
      <c r="BK732" s="352"/>
      <c r="BM732" s="44"/>
      <c r="BN732" s="44"/>
      <c r="BO732" s="44"/>
      <c r="BT732" s="352"/>
      <c r="BV732" s="44"/>
      <c r="BW732" s="44"/>
      <c r="BX732" s="44"/>
      <c r="CC732" s="352"/>
      <c r="CE732" s="44"/>
      <c r="CF732" s="44"/>
      <c r="CG732" s="44"/>
      <c r="CL732" s="352"/>
      <c r="CN732" s="44"/>
      <c r="CO732" s="44"/>
      <c r="CP732" s="44"/>
      <c r="CU732" s="352"/>
      <c r="CW732" s="44"/>
      <c r="CX732" s="44"/>
      <c r="CY732" s="44"/>
      <c r="DD732" s="352"/>
      <c r="DF732" s="44"/>
      <c r="DG732" s="44"/>
      <c r="DH732" s="44"/>
      <c r="DM732" s="352"/>
      <c r="DO732" s="44"/>
      <c r="DP732" s="44"/>
      <c r="DQ732" s="44"/>
      <c r="DV732" s="352"/>
      <c r="DX732" s="44"/>
      <c r="DY732" s="44"/>
      <c r="DZ732" s="44"/>
      <c r="EE732" s="352"/>
      <c r="EG732" s="44"/>
      <c r="EH732" s="44"/>
      <c r="EI732" s="44"/>
      <c r="EN732" s="352"/>
      <c r="EP732" s="44"/>
      <c r="EQ732" s="44"/>
      <c r="ER732" s="44"/>
      <c r="EW732" s="352"/>
      <c r="EY732" s="44"/>
      <c r="EZ732" s="44"/>
      <c r="FA732" s="44"/>
      <c r="FF732" s="352"/>
      <c r="FH732" s="44"/>
      <c r="FI732" s="44"/>
      <c r="FJ732" s="44"/>
      <c r="FO732" s="352"/>
      <c r="FQ732" s="44"/>
      <c r="FR732" s="44"/>
      <c r="FS732" s="44"/>
      <c r="FX732" s="352"/>
      <c r="FZ732" s="44"/>
      <c r="GA732" s="44"/>
      <c r="GB732" s="44"/>
      <c r="GG732" s="352"/>
      <c r="GI732" s="44"/>
      <c r="GJ732" s="44"/>
      <c r="GK732" s="44"/>
      <c r="GP732" s="352"/>
      <c r="GR732" s="44"/>
      <c r="GS732" s="44"/>
      <c r="GT732" s="44"/>
      <c r="GY732" s="352"/>
      <c r="HA732" s="44"/>
      <c r="HB732" s="44"/>
      <c r="HC732" s="44"/>
      <c r="HH732" s="352"/>
      <c r="HJ732" s="44"/>
      <c r="HK732" s="44"/>
      <c r="HL732" s="44"/>
      <c r="HQ732" s="44"/>
      <c r="HR732" s="44"/>
      <c r="HS732" s="44"/>
      <c r="HT732" s="44"/>
      <c r="HU732" s="44"/>
      <c r="HV732" s="44"/>
      <c r="HW732" s="44"/>
      <c r="HX732" s="44"/>
      <c r="HY732" s="44"/>
      <c r="HZ732" s="44"/>
      <c r="IA732" s="44"/>
      <c r="IB732" s="44"/>
      <c r="IC732" s="44"/>
      <c r="ID732" s="44"/>
      <c r="IE732" s="44"/>
      <c r="IF732" s="44"/>
      <c r="IG732" s="44"/>
      <c r="IH732" s="44"/>
      <c r="II732" s="44"/>
      <c r="IJ732" s="44"/>
      <c r="IK732" s="44"/>
      <c r="IL732" s="44"/>
      <c r="IM732" s="44"/>
      <c r="IN732" s="44"/>
      <c r="IO732" s="44"/>
      <c r="IP732" s="44"/>
      <c r="IQ732" s="44"/>
      <c r="IR732" s="44"/>
      <c r="IS732" s="44"/>
      <c r="IT732" s="44"/>
      <c r="IU732" s="44"/>
      <c r="IV732" s="44"/>
      <c r="RS732" s="353"/>
    </row>
    <row r="733" spans="1:487" s="74" customFormat="1" ht="15">
      <c r="A733" s="325" t="s">
        <v>1190</v>
      </c>
      <c r="B733" s="351"/>
      <c r="C733" s="351"/>
      <c r="D733" s="531" t="s">
        <v>130</v>
      </c>
      <c r="E733" s="44"/>
      <c r="F733" s="437">
        <f t="shared" si="9"/>
        <v>0</v>
      </c>
      <c r="G733" s="478"/>
      <c r="H733" s="138"/>
      <c r="I733" s="138"/>
      <c r="J733" s="420"/>
      <c r="K733" s="138"/>
      <c r="L733" s="44"/>
      <c r="M733" s="44"/>
      <c r="N733" s="44"/>
      <c r="R733" s="352"/>
      <c r="T733" s="44"/>
      <c r="U733" s="44"/>
      <c r="V733" s="44"/>
      <c r="AA733" s="352"/>
      <c r="AC733" s="44"/>
      <c r="AD733" s="44"/>
      <c r="AE733" s="44"/>
      <c r="AJ733" s="352"/>
      <c r="AL733" s="44"/>
      <c r="AM733" s="44"/>
      <c r="AN733" s="44"/>
      <c r="AS733" s="352"/>
      <c r="AU733" s="44"/>
      <c r="AV733" s="44"/>
      <c r="AW733" s="44"/>
      <c r="BB733" s="352"/>
      <c r="BD733" s="44"/>
      <c r="BE733" s="44"/>
      <c r="BF733" s="44"/>
      <c r="BK733" s="352"/>
      <c r="BM733" s="44"/>
      <c r="BN733" s="44"/>
      <c r="BO733" s="44"/>
      <c r="BT733" s="352"/>
      <c r="BV733" s="44"/>
      <c r="BW733" s="44"/>
      <c r="BX733" s="44"/>
      <c r="CC733" s="352"/>
      <c r="CE733" s="44"/>
      <c r="CF733" s="44"/>
      <c r="CG733" s="44"/>
      <c r="CL733" s="352"/>
      <c r="CN733" s="44"/>
      <c r="CO733" s="44"/>
      <c r="CP733" s="44"/>
      <c r="CU733" s="352"/>
      <c r="CW733" s="44"/>
      <c r="CX733" s="44"/>
      <c r="CY733" s="44"/>
      <c r="DD733" s="352"/>
      <c r="DF733" s="44"/>
      <c r="DG733" s="44"/>
      <c r="DH733" s="44"/>
      <c r="DM733" s="352"/>
      <c r="DO733" s="44"/>
      <c r="DP733" s="44"/>
      <c r="DQ733" s="44"/>
      <c r="DV733" s="352"/>
      <c r="DX733" s="44"/>
      <c r="DY733" s="44"/>
      <c r="DZ733" s="44"/>
      <c r="EE733" s="352"/>
      <c r="EG733" s="44"/>
      <c r="EH733" s="44"/>
      <c r="EI733" s="44"/>
      <c r="EN733" s="352"/>
      <c r="EP733" s="44"/>
      <c r="EQ733" s="44"/>
      <c r="ER733" s="44"/>
      <c r="EW733" s="352"/>
      <c r="EY733" s="44"/>
      <c r="EZ733" s="44"/>
      <c r="FA733" s="44"/>
      <c r="FF733" s="352"/>
      <c r="FH733" s="44"/>
      <c r="FI733" s="44"/>
      <c r="FJ733" s="44"/>
      <c r="FO733" s="352"/>
      <c r="FQ733" s="44"/>
      <c r="FR733" s="44"/>
      <c r="FS733" s="44"/>
      <c r="FX733" s="352"/>
      <c r="FZ733" s="44"/>
      <c r="GA733" s="44"/>
      <c r="GB733" s="44"/>
      <c r="GG733" s="352"/>
      <c r="GI733" s="44"/>
      <c r="GJ733" s="44"/>
      <c r="GK733" s="44"/>
      <c r="GP733" s="352"/>
      <c r="GR733" s="44"/>
      <c r="GS733" s="44"/>
      <c r="GT733" s="44"/>
      <c r="GY733" s="352"/>
      <c r="HA733" s="44"/>
      <c r="HB733" s="44"/>
      <c r="HC733" s="44"/>
      <c r="HH733" s="352"/>
      <c r="HJ733" s="44"/>
      <c r="HK733" s="44"/>
      <c r="HL733" s="44"/>
      <c r="HQ733" s="44"/>
      <c r="HR733" s="44"/>
      <c r="HS733" s="44"/>
      <c r="HT733" s="44"/>
      <c r="HU733" s="44"/>
      <c r="HV733" s="44"/>
      <c r="HW733" s="44"/>
      <c r="HX733" s="44"/>
      <c r="HY733" s="44"/>
      <c r="HZ733" s="44"/>
      <c r="IA733" s="44"/>
      <c r="IB733" s="44"/>
      <c r="IC733" s="44"/>
      <c r="ID733" s="44"/>
      <c r="IE733" s="44"/>
      <c r="IF733" s="44"/>
      <c r="IG733" s="44"/>
      <c r="IH733" s="44"/>
      <c r="II733" s="44"/>
      <c r="IJ733" s="44"/>
      <c r="IK733" s="44"/>
      <c r="IL733" s="44"/>
      <c r="IM733" s="44"/>
      <c r="IN733" s="44"/>
      <c r="IO733" s="44"/>
      <c r="IP733" s="44"/>
      <c r="IQ733" s="44"/>
      <c r="IR733" s="44"/>
      <c r="IS733" s="44"/>
      <c r="IT733" s="44"/>
      <c r="IU733" s="44"/>
      <c r="IV733" s="44"/>
      <c r="RS733" s="353"/>
    </row>
    <row r="734" spans="1:487" s="74" customFormat="1" ht="15">
      <c r="A734" s="325" t="s">
        <v>2051</v>
      </c>
      <c r="B734" s="351"/>
      <c r="C734" s="351"/>
      <c r="D734" s="531" t="s">
        <v>130</v>
      </c>
      <c r="E734" s="44"/>
      <c r="F734" s="437">
        <f t="shared" si="9"/>
        <v>0</v>
      </c>
      <c r="G734" s="478"/>
      <c r="H734" s="478"/>
      <c r="I734" s="138"/>
      <c r="J734" s="420"/>
      <c r="K734" s="138"/>
      <c r="L734" s="450"/>
      <c r="M734" s="44"/>
      <c r="N734" s="44"/>
      <c r="R734" s="352"/>
      <c r="T734" s="44"/>
      <c r="U734" s="44"/>
      <c r="V734" s="44"/>
      <c r="AA734" s="352"/>
      <c r="AC734" s="44"/>
      <c r="AD734" s="44"/>
      <c r="AE734" s="44"/>
      <c r="AJ734" s="352"/>
      <c r="AL734" s="44"/>
      <c r="AM734" s="44"/>
      <c r="AN734" s="44"/>
      <c r="AS734" s="352"/>
      <c r="AU734" s="44"/>
      <c r="AV734" s="44"/>
      <c r="AW734" s="44"/>
      <c r="BB734" s="352"/>
      <c r="BD734" s="44"/>
      <c r="BE734" s="44"/>
      <c r="BF734" s="44"/>
      <c r="BK734" s="352"/>
      <c r="BM734" s="44"/>
      <c r="BN734" s="44"/>
      <c r="BO734" s="44"/>
      <c r="BT734" s="352"/>
      <c r="BV734" s="44"/>
      <c r="BW734" s="44"/>
      <c r="BX734" s="44"/>
      <c r="CC734" s="352"/>
      <c r="CE734" s="44"/>
      <c r="CF734" s="44"/>
      <c r="CG734" s="44"/>
      <c r="CL734" s="352"/>
      <c r="CN734" s="44"/>
      <c r="CO734" s="44"/>
      <c r="CP734" s="44"/>
      <c r="CU734" s="352"/>
      <c r="CW734" s="44"/>
      <c r="CX734" s="44"/>
      <c r="CY734" s="44"/>
      <c r="DD734" s="352"/>
      <c r="DF734" s="44"/>
      <c r="DG734" s="44"/>
      <c r="DH734" s="44"/>
      <c r="DM734" s="352"/>
      <c r="DO734" s="44"/>
      <c r="DP734" s="44"/>
      <c r="DQ734" s="44"/>
      <c r="DV734" s="352"/>
      <c r="DX734" s="44"/>
      <c r="DY734" s="44"/>
      <c r="DZ734" s="44"/>
      <c r="EE734" s="352"/>
      <c r="EG734" s="44"/>
      <c r="EH734" s="44"/>
      <c r="EI734" s="44"/>
      <c r="EN734" s="352"/>
      <c r="EP734" s="44"/>
      <c r="EQ734" s="44"/>
      <c r="ER734" s="44"/>
      <c r="EW734" s="352"/>
      <c r="EY734" s="44"/>
      <c r="EZ734" s="44"/>
      <c r="FA734" s="44"/>
      <c r="FF734" s="352"/>
      <c r="FH734" s="44"/>
      <c r="FI734" s="44"/>
      <c r="FJ734" s="44"/>
      <c r="FO734" s="352"/>
      <c r="FQ734" s="44"/>
      <c r="FR734" s="44"/>
      <c r="FS734" s="44"/>
      <c r="FX734" s="352"/>
      <c r="FZ734" s="44"/>
      <c r="GA734" s="44"/>
      <c r="GB734" s="44"/>
      <c r="GG734" s="352"/>
      <c r="GI734" s="44"/>
      <c r="GJ734" s="44"/>
      <c r="GK734" s="44"/>
      <c r="GP734" s="352"/>
      <c r="GR734" s="44"/>
      <c r="GS734" s="44"/>
      <c r="GT734" s="44"/>
      <c r="GY734" s="352"/>
      <c r="HA734" s="44"/>
      <c r="HB734" s="44"/>
      <c r="HC734" s="44"/>
      <c r="HH734" s="352"/>
      <c r="HJ734" s="44"/>
      <c r="HK734" s="44"/>
      <c r="HL734" s="44"/>
      <c r="HQ734" s="44"/>
      <c r="HR734" s="44"/>
      <c r="HS734" s="44"/>
      <c r="HT734" s="44"/>
      <c r="HU734" s="44"/>
      <c r="HV734" s="44"/>
      <c r="HW734" s="44"/>
      <c r="HX734" s="44"/>
      <c r="HY734" s="44"/>
      <c r="HZ734" s="44"/>
      <c r="IA734" s="44"/>
      <c r="IB734" s="44"/>
      <c r="IC734" s="44"/>
      <c r="ID734" s="44"/>
      <c r="IE734" s="44"/>
      <c r="IF734" s="44"/>
      <c r="IG734" s="44"/>
      <c r="IH734" s="44"/>
      <c r="II734" s="44"/>
      <c r="IJ734" s="44"/>
      <c r="IK734" s="44"/>
      <c r="IL734" s="44"/>
      <c r="IM734" s="44"/>
      <c r="IN734" s="44"/>
      <c r="IO734" s="44"/>
      <c r="IP734" s="44"/>
      <c r="IQ734" s="44"/>
      <c r="IR734" s="44"/>
      <c r="IS734" s="44"/>
      <c r="IT734" s="44"/>
      <c r="IU734" s="44"/>
      <c r="IV734" s="44"/>
      <c r="RS734" s="353"/>
    </row>
    <row r="735" spans="1:487" s="74" customFormat="1" ht="15">
      <c r="A735" s="325" t="s">
        <v>2061</v>
      </c>
      <c r="B735" s="351"/>
      <c r="C735" s="351"/>
      <c r="D735" s="531" t="s">
        <v>130</v>
      </c>
      <c r="E735" s="44"/>
      <c r="F735" s="437">
        <f t="shared" si="9"/>
        <v>0</v>
      </c>
      <c r="G735" s="478"/>
      <c r="H735" s="138"/>
      <c r="I735" s="138"/>
      <c r="J735" s="420"/>
      <c r="K735" s="138"/>
      <c r="L735" s="44"/>
      <c r="M735" s="44"/>
      <c r="N735" s="44"/>
      <c r="R735" s="352"/>
      <c r="T735" s="44"/>
      <c r="U735" s="44"/>
      <c r="V735" s="44"/>
      <c r="AA735" s="352"/>
      <c r="AC735" s="44"/>
      <c r="AD735" s="44"/>
      <c r="AE735" s="44"/>
      <c r="AJ735" s="352"/>
      <c r="AL735" s="44"/>
      <c r="AM735" s="44"/>
      <c r="AN735" s="44"/>
      <c r="AS735" s="352"/>
      <c r="AU735" s="44"/>
      <c r="AV735" s="44"/>
      <c r="AW735" s="44"/>
      <c r="BB735" s="352"/>
      <c r="BD735" s="44"/>
      <c r="BE735" s="44"/>
      <c r="BF735" s="44"/>
      <c r="BK735" s="352"/>
      <c r="BM735" s="44"/>
      <c r="BN735" s="44"/>
      <c r="BO735" s="44"/>
      <c r="BT735" s="352"/>
      <c r="BV735" s="44"/>
      <c r="BW735" s="44"/>
      <c r="BX735" s="44"/>
      <c r="CC735" s="352"/>
      <c r="CE735" s="44"/>
      <c r="CF735" s="44"/>
      <c r="CG735" s="44"/>
      <c r="CL735" s="352"/>
      <c r="CN735" s="44"/>
      <c r="CO735" s="44"/>
      <c r="CP735" s="44"/>
      <c r="CU735" s="352"/>
      <c r="CW735" s="44"/>
      <c r="CX735" s="44"/>
      <c r="CY735" s="44"/>
      <c r="DD735" s="352"/>
      <c r="DF735" s="44"/>
      <c r="DG735" s="44"/>
      <c r="DH735" s="44"/>
      <c r="DM735" s="352"/>
      <c r="DO735" s="44"/>
      <c r="DP735" s="44"/>
      <c r="DQ735" s="44"/>
      <c r="DV735" s="352"/>
      <c r="DX735" s="44"/>
      <c r="DY735" s="44"/>
      <c r="DZ735" s="44"/>
      <c r="EE735" s="352"/>
      <c r="EG735" s="44"/>
      <c r="EH735" s="44"/>
      <c r="EI735" s="44"/>
      <c r="EN735" s="352"/>
      <c r="EP735" s="44"/>
      <c r="EQ735" s="44"/>
      <c r="ER735" s="44"/>
      <c r="EW735" s="352"/>
      <c r="EY735" s="44"/>
      <c r="EZ735" s="44"/>
      <c r="FA735" s="44"/>
      <c r="FF735" s="352"/>
      <c r="FH735" s="44"/>
      <c r="FI735" s="44"/>
      <c r="FJ735" s="44"/>
      <c r="FO735" s="352"/>
      <c r="FQ735" s="44"/>
      <c r="FR735" s="44"/>
      <c r="FS735" s="44"/>
      <c r="FX735" s="352"/>
      <c r="FZ735" s="44"/>
      <c r="GA735" s="44"/>
      <c r="GB735" s="44"/>
      <c r="GG735" s="352"/>
      <c r="GI735" s="44"/>
      <c r="GJ735" s="44"/>
      <c r="GK735" s="44"/>
      <c r="GP735" s="352"/>
      <c r="GR735" s="44"/>
      <c r="GS735" s="44"/>
      <c r="GT735" s="44"/>
      <c r="GY735" s="352"/>
      <c r="HA735" s="44"/>
      <c r="HB735" s="44"/>
      <c r="HC735" s="44"/>
      <c r="HH735" s="352"/>
      <c r="HJ735" s="44"/>
      <c r="HK735" s="44"/>
      <c r="HL735" s="44"/>
      <c r="HQ735" s="44"/>
      <c r="HR735" s="44"/>
      <c r="HS735" s="44"/>
      <c r="HT735" s="44"/>
      <c r="HU735" s="44"/>
      <c r="HV735" s="44"/>
      <c r="HW735" s="44"/>
      <c r="HX735" s="44"/>
      <c r="HY735" s="44"/>
      <c r="HZ735" s="44"/>
      <c r="IA735" s="44"/>
      <c r="IB735" s="44"/>
      <c r="IC735" s="44"/>
      <c r="ID735" s="44"/>
      <c r="IE735" s="44"/>
      <c r="IF735" s="44"/>
      <c r="IG735" s="44"/>
      <c r="IH735" s="44"/>
      <c r="II735" s="44"/>
      <c r="IJ735" s="44"/>
      <c r="IK735" s="44"/>
      <c r="IL735" s="44"/>
      <c r="IM735" s="44"/>
      <c r="IN735" s="44"/>
      <c r="IO735" s="44"/>
      <c r="IP735" s="44"/>
      <c r="IQ735" s="44"/>
      <c r="IR735" s="44"/>
      <c r="IS735" s="44"/>
      <c r="IT735" s="44"/>
      <c r="IU735" s="44"/>
      <c r="IV735" s="44"/>
      <c r="RS735" s="353"/>
    </row>
    <row r="736" spans="1:487" s="74" customFormat="1" ht="15">
      <c r="A736" s="325" t="s">
        <v>561</v>
      </c>
      <c r="B736" s="351"/>
      <c r="C736" s="351"/>
      <c r="D736" s="458" t="s">
        <v>134</v>
      </c>
      <c r="E736" s="44"/>
      <c r="F736" s="437">
        <f t="shared" si="9"/>
        <v>136</v>
      </c>
      <c r="G736" s="541"/>
      <c r="H736" s="541">
        <v>74</v>
      </c>
      <c r="I736" s="138">
        <v>62</v>
      </c>
      <c r="J736" s="420"/>
      <c r="K736" s="138"/>
      <c r="L736" s="458"/>
      <c r="M736" s="458"/>
      <c r="N736" s="44"/>
      <c r="R736" s="352"/>
      <c r="T736" s="44"/>
      <c r="U736" s="44"/>
      <c r="V736" s="44"/>
      <c r="AA736" s="352"/>
      <c r="AC736" s="44"/>
      <c r="AD736" s="44"/>
      <c r="AE736" s="44"/>
      <c r="AJ736" s="352"/>
      <c r="AL736" s="44"/>
      <c r="AM736" s="44"/>
      <c r="AN736" s="44"/>
      <c r="AS736" s="352"/>
      <c r="AU736" s="44"/>
      <c r="AV736" s="44"/>
      <c r="AW736" s="44"/>
      <c r="BB736" s="352"/>
      <c r="BD736" s="44"/>
      <c r="BE736" s="44"/>
      <c r="BF736" s="44"/>
      <c r="BK736" s="352"/>
      <c r="BM736" s="44"/>
      <c r="BN736" s="44"/>
      <c r="BO736" s="44"/>
      <c r="BT736" s="352"/>
      <c r="BV736" s="44"/>
      <c r="BW736" s="44"/>
      <c r="BX736" s="44"/>
      <c r="CC736" s="352"/>
      <c r="CE736" s="44"/>
      <c r="CF736" s="44"/>
      <c r="CG736" s="44"/>
      <c r="CL736" s="352"/>
      <c r="CN736" s="44"/>
      <c r="CO736" s="44"/>
      <c r="CP736" s="44"/>
      <c r="CU736" s="352"/>
      <c r="CW736" s="44"/>
      <c r="CX736" s="44"/>
      <c r="CY736" s="44"/>
      <c r="DD736" s="352"/>
      <c r="DF736" s="44"/>
      <c r="DG736" s="44"/>
      <c r="DH736" s="44"/>
      <c r="DM736" s="352"/>
      <c r="DO736" s="44"/>
      <c r="DP736" s="44"/>
      <c r="DQ736" s="44"/>
      <c r="DV736" s="352"/>
      <c r="DX736" s="44"/>
      <c r="DY736" s="44"/>
      <c r="DZ736" s="44"/>
      <c r="EE736" s="352"/>
      <c r="EG736" s="44"/>
      <c r="EH736" s="44"/>
      <c r="EI736" s="44"/>
      <c r="EN736" s="352"/>
      <c r="EP736" s="44"/>
      <c r="EQ736" s="44"/>
      <c r="ER736" s="44"/>
      <c r="EW736" s="352"/>
      <c r="EY736" s="44"/>
      <c r="EZ736" s="44"/>
      <c r="FA736" s="44"/>
      <c r="FF736" s="352"/>
      <c r="FH736" s="44"/>
      <c r="FI736" s="44"/>
      <c r="FJ736" s="44"/>
      <c r="FO736" s="352"/>
      <c r="FQ736" s="44"/>
      <c r="FR736" s="44"/>
      <c r="FS736" s="44"/>
      <c r="FX736" s="352"/>
      <c r="FZ736" s="44"/>
      <c r="GA736" s="44"/>
      <c r="GB736" s="44"/>
      <c r="GG736" s="352"/>
      <c r="GI736" s="44"/>
      <c r="GJ736" s="44"/>
      <c r="GK736" s="44"/>
      <c r="GP736" s="352"/>
      <c r="GR736" s="44"/>
      <c r="GS736" s="44"/>
      <c r="GT736" s="44"/>
      <c r="GY736" s="352"/>
      <c r="HA736" s="44"/>
      <c r="HB736" s="44"/>
      <c r="HC736" s="44"/>
      <c r="HH736" s="352"/>
      <c r="HJ736" s="44"/>
      <c r="HK736" s="44"/>
      <c r="HL736" s="44"/>
      <c r="HQ736" s="44"/>
      <c r="HR736" s="44"/>
      <c r="HS736" s="44"/>
      <c r="HT736" s="44"/>
      <c r="HU736" s="44"/>
      <c r="HV736" s="44"/>
      <c r="HW736" s="44"/>
      <c r="HX736" s="44"/>
      <c r="HY736" s="44"/>
      <c r="HZ736" s="44"/>
      <c r="IA736" s="44"/>
      <c r="IB736" s="44"/>
      <c r="IC736" s="44"/>
      <c r="ID736" s="44"/>
      <c r="IE736" s="44"/>
      <c r="IF736" s="44"/>
      <c r="IG736" s="44"/>
      <c r="IH736" s="44"/>
      <c r="II736" s="44"/>
      <c r="IJ736" s="44"/>
      <c r="IK736" s="44"/>
      <c r="IL736" s="44"/>
      <c r="IM736" s="44"/>
      <c r="IN736" s="44"/>
      <c r="IO736" s="44"/>
      <c r="IP736" s="44"/>
      <c r="IQ736" s="44"/>
      <c r="IR736" s="44"/>
      <c r="IS736" s="44"/>
      <c r="IT736" s="44"/>
      <c r="IU736" s="44"/>
      <c r="IV736" s="44"/>
      <c r="RS736" s="353"/>
    </row>
    <row r="737" spans="1:487" s="74" customFormat="1" ht="15">
      <c r="A737" s="325" t="s">
        <v>921</v>
      </c>
      <c r="B737" s="351"/>
      <c r="C737" s="351"/>
      <c r="D737" s="531" t="s">
        <v>130</v>
      </c>
      <c r="E737" s="44"/>
      <c r="F737" s="437">
        <f t="shared" si="9"/>
        <v>0</v>
      </c>
      <c r="G737" s="478"/>
      <c r="H737" s="478"/>
      <c r="I737" s="138"/>
      <c r="J737" s="420"/>
      <c r="K737" s="138"/>
      <c r="L737" s="450"/>
      <c r="M737" s="44"/>
      <c r="N737" s="44"/>
      <c r="R737" s="352"/>
      <c r="T737" s="44"/>
      <c r="U737" s="44"/>
      <c r="V737" s="44"/>
      <c r="AA737" s="352"/>
      <c r="AC737" s="44"/>
      <c r="AD737" s="44"/>
      <c r="AE737" s="44"/>
      <c r="AJ737" s="352"/>
      <c r="AL737" s="44"/>
      <c r="AM737" s="44"/>
      <c r="AN737" s="44"/>
      <c r="AS737" s="352"/>
      <c r="AU737" s="44"/>
      <c r="AV737" s="44"/>
      <c r="AW737" s="44"/>
      <c r="BB737" s="352"/>
      <c r="BD737" s="44"/>
      <c r="BE737" s="44"/>
      <c r="BF737" s="44"/>
      <c r="BK737" s="352"/>
      <c r="BM737" s="44"/>
      <c r="BN737" s="44"/>
      <c r="BO737" s="44"/>
      <c r="BT737" s="352"/>
      <c r="BV737" s="44"/>
      <c r="BW737" s="44"/>
      <c r="BX737" s="44"/>
      <c r="CC737" s="352"/>
      <c r="CE737" s="44"/>
      <c r="CF737" s="44"/>
      <c r="CG737" s="44"/>
      <c r="CL737" s="352"/>
      <c r="CN737" s="44"/>
      <c r="CO737" s="44"/>
      <c r="CP737" s="44"/>
      <c r="CU737" s="352"/>
      <c r="CW737" s="44"/>
      <c r="CX737" s="44"/>
      <c r="CY737" s="44"/>
      <c r="DD737" s="352"/>
      <c r="DF737" s="44"/>
      <c r="DG737" s="44"/>
      <c r="DH737" s="44"/>
      <c r="DM737" s="352"/>
      <c r="DO737" s="44"/>
      <c r="DP737" s="44"/>
      <c r="DQ737" s="44"/>
      <c r="DV737" s="352"/>
      <c r="DX737" s="44"/>
      <c r="DY737" s="44"/>
      <c r="DZ737" s="44"/>
      <c r="EE737" s="352"/>
      <c r="EG737" s="44"/>
      <c r="EH737" s="44"/>
      <c r="EI737" s="44"/>
      <c r="EN737" s="352"/>
      <c r="EP737" s="44"/>
      <c r="EQ737" s="44"/>
      <c r="ER737" s="44"/>
      <c r="EW737" s="352"/>
      <c r="EY737" s="44"/>
      <c r="EZ737" s="44"/>
      <c r="FA737" s="44"/>
      <c r="FF737" s="352"/>
      <c r="FH737" s="44"/>
      <c r="FI737" s="44"/>
      <c r="FJ737" s="44"/>
      <c r="FO737" s="352"/>
      <c r="FQ737" s="44"/>
      <c r="FR737" s="44"/>
      <c r="FS737" s="44"/>
      <c r="FX737" s="352"/>
      <c r="FZ737" s="44"/>
      <c r="GA737" s="44"/>
      <c r="GB737" s="44"/>
      <c r="GG737" s="352"/>
      <c r="GI737" s="44"/>
      <c r="GJ737" s="44"/>
      <c r="GK737" s="44"/>
      <c r="GP737" s="352"/>
      <c r="GR737" s="44"/>
      <c r="GS737" s="44"/>
      <c r="GT737" s="44"/>
      <c r="GY737" s="352"/>
      <c r="HA737" s="44"/>
      <c r="HB737" s="44"/>
      <c r="HC737" s="44"/>
      <c r="HH737" s="352"/>
      <c r="HJ737" s="44"/>
      <c r="HK737" s="44"/>
      <c r="HL737" s="44"/>
      <c r="HQ737" s="44"/>
      <c r="HR737" s="44"/>
      <c r="HS737" s="44"/>
      <c r="HT737" s="44"/>
      <c r="HU737" s="44"/>
      <c r="HV737" s="44"/>
      <c r="HW737" s="44"/>
      <c r="HX737" s="44"/>
      <c r="HY737" s="44"/>
      <c r="HZ737" s="44"/>
      <c r="IA737" s="44"/>
      <c r="IB737" s="44"/>
      <c r="IC737" s="44"/>
      <c r="ID737" s="44"/>
      <c r="IE737" s="44"/>
      <c r="IF737" s="44"/>
      <c r="IG737" s="44"/>
      <c r="IH737" s="44"/>
      <c r="II737" s="44"/>
      <c r="IJ737" s="44"/>
      <c r="IK737" s="44"/>
      <c r="IL737" s="44"/>
      <c r="IM737" s="44"/>
      <c r="IN737" s="44"/>
      <c r="IO737" s="44"/>
      <c r="IP737" s="44"/>
      <c r="IQ737" s="44"/>
      <c r="IR737" s="44"/>
      <c r="IS737" s="44"/>
      <c r="IT737" s="44"/>
      <c r="IU737" s="44"/>
      <c r="IV737" s="44"/>
      <c r="RS737" s="353"/>
    </row>
    <row r="738" spans="1:487" s="74" customFormat="1" ht="15">
      <c r="A738" s="325" t="s">
        <v>1760</v>
      </c>
      <c r="B738" s="351"/>
      <c r="C738" s="351"/>
      <c r="D738" s="458" t="s">
        <v>132</v>
      </c>
      <c r="E738" s="44"/>
      <c r="F738" s="437">
        <f t="shared" si="9"/>
        <v>0</v>
      </c>
      <c r="G738" s="478"/>
      <c r="H738" s="478"/>
      <c r="I738" s="138"/>
      <c r="J738" s="420"/>
      <c r="K738" s="138"/>
      <c r="L738" s="450"/>
      <c r="M738" s="44"/>
      <c r="N738" s="44"/>
      <c r="R738" s="352"/>
      <c r="T738" s="44"/>
      <c r="U738" s="44"/>
      <c r="V738" s="44"/>
      <c r="AA738" s="352"/>
      <c r="AC738" s="44"/>
      <c r="AD738" s="44"/>
      <c r="AE738" s="44"/>
      <c r="AJ738" s="352"/>
      <c r="AL738" s="44"/>
      <c r="AM738" s="44"/>
      <c r="AN738" s="44"/>
      <c r="AS738" s="352"/>
      <c r="AU738" s="44"/>
      <c r="AV738" s="44"/>
      <c r="AW738" s="44"/>
      <c r="BB738" s="352"/>
      <c r="BD738" s="44"/>
      <c r="BE738" s="44"/>
      <c r="BF738" s="44"/>
      <c r="BK738" s="352"/>
      <c r="BM738" s="44"/>
      <c r="BN738" s="44"/>
      <c r="BO738" s="44"/>
      <c r="BT738" s="352"/>
      <c r="BV738" s="44"/>
      <c r="BW738" s="44"/>
      <c r="BX738" s="44"/>
      <c r="CC738" s="352"/>
      <c r="CE738" s="44"/>
      <c r="CF738" s="44"/>
      <c r="CG738" s="44"/>
      <c r="CL738" s="352"/>
      <c r="CN738" s="44"/>
      <c r="CO738" s="44"/>
      <c r="CP738" s="44"/>
      <c r="CU738" s="352"/>
      <c r="CW738" s="44"/>
      <c r="CX738" s="44"/>
      <c r="CY738" s="44"/>
      <c r="DD738" s="352"/>
      <c r="DF738" s="44"/>
      <c r="DG738" s="44"/>
      <c r="DH738" s="44"/>
      <c r="DM738" s="352"/>
      <c r="DO738" s="44"/>
      <c r="DP738" s="44"/>
      <c r="DQ738" s="44"/>
      <c r="DV738" s="352"/>
      <c r="DX738" s="44"/>
      <c r="DY738" s="44"/>
      <c r="DZ738" s="44"/>
      <c r="EE738" s="352"/>
      <c r="EG738" s="44"/>
      <c r="EH738" s="44"/>
      <c r="EI738" s="44"/>
      <c r="EN738" s="352"/>
      <c r="EP738" s="44"/>
      <c r="EQ738" s="44"/>
      <c r="ER738" s="44"/>
      <c r="EW738" s="352"/>
      <c r="EY738" s="44"/>
      <c r="EZ738" s="44"/>
      <c r="FA738" s="44"/>
      <c r="FF738" s="352"/>
      <c r="FH738" s="44"/>
      <c r="FI738" s="44"/>
      <c r="FJ738" s="44"/>
      <c r="FO738" s="352"/>
      <c r="FQ738" s="44"/>
      <c r="FR738" s="44"/>
      <c r="FS738" s="44"/>
      <c r="FX738" s="352"/>
      <c r="FZ738" s="44"/>
      <c r="GA738" s="44"/>
      <c r="GB738" s="44"/>
      <c r="GG738" s="352"/>
      <c r="GI738" s="44"/>
      <c r="GJ738" s="44"/>
      <c r="GK738" s="44"/>
      <c r="GP738" s="352"/>
      <c r="GR738" s="44"/>
      <c r="GS738" s="44"/>
      <c r="GT738" s="44"/>
      <c r="GY738" s="352"/>
      <c r="HA738" s="44"/>
      <c r="HB738" s="44"/>
      <c r="HC738" s="44"/>
      <c r="HH738" s="352"/>
      <c r="HJ738" s="44"/>
      <c r="HK738" s="44"/>
      <c r="HL738" s="44"/>
      <c r="HQ738" s="44"/>
      <c r="HR738" s="44"/>
      <c r="HS738" s="44"/>
      <c r="HT738" s="44"/>
      <c r="HU738" s="44"/>
      <c r="HV738" s="44"/>
      <c r="HW738" s="44"/>
      <c r="HX738" s="44"/>
      <c r="HY738" s="44"/>
      <c r="HZ738" s="44"/>
      <c r="IA738" s="44"/>
      <c r="IB738" s="44"/>
      <c r="IC738" s="44"/>
      <c r="ID738" s="44"/>
      <c r="IE738" s="44"/>
      <c r="IF738" s="44"/>
      <c r="IG738" s="44"/>
      <c r="IH738" s="44"/>
      <c r="II738" s="44"/>
      <c r="IJ738" s="44"/>
      <c r="IK738" s="44"/>
      <c r="IL738" s="44"/>
      <c r="IM738" s="44"/>
      <c r="IN738" s="44"/>
      <c r="IO738" s="44"/>
      <c r="IP738" s="44"/>
      <c r="IQ738" s="44"/>
      <c r="IR738" s="44"/>
      <c r="IS738" s="44"/>
      <c r="IT738" s="44"/>
      <c r="IU738" s="44"/>
      <c r="IV738" s="44"/>
      <c r="RS738" s="353"/>
    </row>
    <row r="739" spans="1:487" s="74" customFormat="1" ht="15">
      <c r="A739" s="325" t="s">
        <v>945</v>
      </c>
      <c r="B739" s="351"/>
      <c r="C739" s="351"/>
      <c r="D739" s="458" t="s">
        <v>132</v>
      </c>
      <c r="E739" s="44"/>
      <c r="F739" s="437">
        <f t="shared" si="9"/>
        <v>7</v>
      </c>
      <c r="G739" s="478"/>
      <c r="H739" s="478">
        <v>2</v>
      </c>
      <c r="I739" s="138"/>
      <c r="J739" s="420">
        <v>5</v>
      </c>
      <c r="K739" s="138"/>
      <c r="L739" s="458"/>
      <c r="M739" s="450"/>
      <c r="N739" s="44"/>
      <c r="R739" s="352"/>
      <c r="T739" s="44"/>
      <c r="U739" s="44"/>
      <c r="V739" s="44"/>
      <c r="AA739" s="352"/>
      <c r="AC739" s="44"/>
      <c r="AD739" s="44"/>
      <c r="AE739" s="44"/>
      <c r="AJ739" s="352"/>
      <c r="AL739" s="44"/>
      <c r="AM739" s="44"/>
      <c r="AN739" s="44"/>
      <c r="AS739" s="352"/>
      <c r="AU739" s="44"/>
      <c r="AV739" s="44"/>
      <c r="AW739" s="44"/>
      <c r="BB739" s="352"/>
      <c r="BD739" s="44"/>
      <c r="BE739" s="44"/>
      <c r="BF739" s="44"/>
      <c r="BK739" s="352"/>
      <c r="BM739" s="44"/>
      <c r="BN739" s="44"/>
      <c r="BO739" s="44"/>
      <c r="BT739" s="352"/>
      <c r="BV739" s="44"/>
      <c r="BW739" s="44"/>
      <c r="BX739" s="44"/>
      <c r="CC739" s="352"/>
      <c r="CE739" s="44"/>
      <c r="CF739" s="44"/>
      <c r="CG739" s="44"/>
      <c r="CL739" s="352"/>
      <c r="CN739" s="44"/>
      <c r="CO739" s="44"/>
      <c r="CP739" s="44"/>
      <c r="CU739" s="352"/>
      <c r="CW739" s="44"/>
      <c r="CX739" s="44"/>
      <c r="CY739" s="44"/>
      <c r="DD739" s="352"/>
      <c r="DF739" s="44"/>
      <c r="DG739" s="44"/>
      <c r="DH739" s="44"/>
      <c r="DM739" s="352"/>
      <c r="DO739" s="44"/>
      <c r="DP739" s="44"/>
      <c r="DQ739" s="44"/>
      <c r="DV739" s="352"/>
      <c r="DX739" s="44"/>
      <c r="DY739" s="44"/>
      <c r="DZ739" s="44"/>
      <c r="EE739" s="352"/>
      <c r="EG739" s="44"/>
      <c r="EH739" s="44"/>
      <c r="EI739" s="44"/>
      <c r="EN739" s="352"/>
      <c r="EP739" s="44"/>
      <c r="EQ739" s="44"/>
      <c r="ER739" s="44"/>
      <c r="EW739" s="352"/>
      <c r="EY739" s="44"/>
      <c r="EZ739" s="44"/>
      <c r="FA739" s="44"/>
      <c r="FF739" s="352"/>
      <c r="FH739" s="44"/>
      <c r="FI739" s="44"/>
      <c r="FJ739" s="44"/>
      <c r="FO739" s="352"/>
      <c r="FQ739" s="44"/>
      <c r="FR739" s="44"/>
      <c r="FS739" s="44"/>
      <c r="FX739" s="352"/>
      <c r="FZ739" s="44"/>
      <c r="GA739" s="44"/>
      <c r="GB739" s="44"/>
      <c r="GG739" s="352"/>
      <c r="GI739" s="44"/>
      <c r="GJ739" s="44"/>
      <c r="GK739" s="44"/>
      <c r="GP739" s="352"/>
      <c r="GR739" s="44"/>
      <c r="GS739" s="44"/>
      <c r="GT739" s="44"/>
      <c r="GY739" s="352"/>
      <c r="HA739" s="44"/>
      <c r="HB739" s="44"/>
      <c r="HC739" s="44"/>
      <c r="HH739" s="352"/>
      <c r="HJ739" s="44"/>
      <c r="HK739" s="44"/>
      <c r="HL739" s="44"/>
      <c r="HQ739" s="44"/>
      <c r="HR739" s="44"/>
      <c r="HS739" s="44"/>
      <c r="HT739" s="44"/>
      <c r="HU739" s="44"/>
      <c r="HV739" s="44"/>
      <c r="HW739" s="44"/>
      <c r="HX739" s="44"/>
      <c r="HY739" s="44"/>
      <c r="HZ739" s="44"/>
      <c r="IA739" s="44"/>
      <c r="IB739" s="44"/>
      <c r="IC739" s="44"/>
      <c r="ID739" s="44"/>
      <c r="IE739" s="44"/>
      <c r="IF739" s="44"/>
      <c r="IG739" s="44"/>
      <c r="IH739" s="44"/>
      <c r="II739" s="44"/>
      <c r="IJ739" s="44"/>
      <c r="IK739" s="44"/>
      <c r="IL739" s="44"/>
      <c r="IM739" s="44"/>
      <c r="IN739" s="44"/>
      <c r="IO739" s="44"/>
      <c r="IP739" s="44"/>
      <c r="IQ739" s="44"/>
      <c r="IR739" s="44"/>
      <c r="IS739" s="44"/>
      <c r="IT739" s="44"/>
      <c r="IU739" s="44"/>
      <c r="IV739" s="44"/>
      <c r="RS739" s="353"/>
    </row>
    <row r="740" spans="1:487" s="74" customFormat="1" ht="15">
      <c r="A740" s="325" t="s">
        <v>780</v>
      </c>
      <c r="B740" s="351"/>
      <c r="C740" s="351"/>
      <c r="D740" s="458" t="s">
        <v>137</v>
      </c>
      <c r="E740" s="44"/>
      <c r="F740" s="437">
        <f t="shared" si="9"/>
        <v>31</v>
      </c>
      <c r="G740" s="541">
        <v>16</v>
      </c>
      <c r="H740" s="541">
        <v>8</v>
      </c>
      <c r="I740" s="138">
        <v>6</v>
      </c>
      <c r="J740" s="420"/>
      <c r="K740" s="138">
        <v>1</v>
      </c>
      <c r="L740" s="450"/>
      <c r="M740" s="458"/>
      <c r="N740" s="44"/>
      <c r="R740" s="352"/>
      <c r="T740" s="44"/>
      <c r="U740" s="44"/>
      <c r="V740" s="44"/>
      <c r="AA740" s="352"/>
      <c r="AC740" s="44"/>
      <c r="AD740" s="44"/>
      <c r="AE740" s="44"/>
      <c r="AJ740" s="352"/>
      <c r="AL740" s="44"/>
      <c r="AM740" s="44"/>
      <c r="AN740" s="44"/>
      <c r="AS740" s="352"/>
      <c r="AU740" s="44"/>
      <c r="AV740" s="44"/>
      <c r="AW740" s="44"/>
      <c r="BB740" s="352"/>
      <c r="BD740" s="44"/>
      <c r="BE740" s="44"/>
      <c r="BF740" s="44"/>
      <c r="BK740" s="352"/>
      <c r="BM740" s="44"/>
      <c r="BN740" s="44"/>
      <c r="BO740" s="44"/>
      <c r="BT740" s="352"/>
      <c r="BV740" s="44"/>
      <c r="BW740" s="44"/>
      <c r="BX740" s="44"/>
      <c r="CC740" s="352"/>
      <c r="CE740" s="44"/>
      <c r="CF740" s="44"/>
      <c r="CG740" s="44"/>
      <c r="CL740" s="352"/>
      <c r="CN740" s="44"/>
      <c r="CO740" s="44"/>
      <c r="CP740" s="44"/>
      <c r="CU740" s="352"/>
      <c r="CW740" s="44"/>
      <c r="CX740" s="44"/>
      <c r="CY740" s="44"/>
      <c r="DD740" s="352"/>
      <c r="DF740" s="44"/>
      <c r="DG740" s="44"/>
      <c r="DH740" s="44"/>
      <c r="DM740" s="352"/>
      <c r="DO740" s="44"/>
      <c r="DP740" s="44"/>
      <c r="DQ740" s="44"/>
      <c r="DV740" s="352"/>
      <c r="DX740" s="44"/>
      <c r="DY740" s="44"/>
      <c r="DZ740" s="44"/>
      <c r="EE740" s="352"/>
      <c r="EG740" s="44"/>
      <c r="EH740" s="44"/>
      <c r="EI740" s="44"/>
      <c r="EN740" s="352"/>
      <c r="EP740" s="44"/>
      <c r="EQ740" s="44"/>
      <c r="ER740" s="44"/>
      <c r="EW740" s="352"/>
      <c r="EY740" s="44"/>
      <c r="EZ740" s="44"/>
      <c r="FA740" s="44"/>
      <c r="FF740" s="352"/>
      <c r="FH740" s="44"/>
      <c r="FI740" s="44"/>
      <c r="FJ740" s="44"/>
      <c r="FO740" s="352"/>
      <c r="FQ740" s="44"/>
      <c r="FR740" s="44"/>
      <c r="FS740" s="44"/>
      <c r="FX740" s="352"/>
      <c r="FZ740" s="44"/>
      <c r="GA740" s="44"/>
      <c r="GB740" s="44"/>
      <c r="GG740" s="352"/>
      <c r="GI740" s="44"/>
      <c r="GJ740" s="44"/>
      <c r="GK740" s="44"/>
      <c r="GP740" s="352"/>
      <c r="GR740" s="44"/>
      <c r="GS740" s="44"/>
      <c r="GT740" s="44"/>
      <c r="GY740" s="352"/>
      <c r="HA740" s="44"/>
      <c r="HB740" s="44"/>
      <c r="HC740" s="44"/>
      <c r="HH740" s="352"/>
      <c r="HJ740" s="44"/>
      <c r="HK740" s="44"/>
      <c r="HL740" s="44"/>
      <c r="HQ740" s="44"/>
      <c r="HR740" s="44"/>
      <c r="HS740" s="44"/>
      <c r="HT740" s="44"/>
      <c r="HU740" s="44"/>
      <c r="HV740" s="44"/>
      <c r="HW740" s="44"/>
      <c r="HX740" s="44"/>
      <c r="HY740" s="44"/>
      <c r="HZ740" s="44"/>
      <c r="IA740" s="44"/>
      <c r="IB740" s="44"/>
      <c r="IC740" s="44"/>
      <c r="ID740" s="44"/>
      <c r="IE740" s="44"/>
      <c r="IF740" s="44"/>
      <c r="IG740" s="44"/>
      <c r="IH740" s="44"/>
      <c r="II740" s="44"/>
      <c r="IJ740" s="44"/>
      <c r="IK740" s="44"/>
      <c r="IL740" s="44"/>
      <c r="IM740" s="44"/>
      <c r="IN740" s="44"/>
      <c r="IO740" s="44"/>
      <c r="IP740" s="44"/>
      <c r="IQ740" s="44"/>
      <c r="IR740" s="44"/>
      <c r="IS740" s="44"/>
      <c r="IT740" s="44"/>
      <c r="IU740" s="44"/>
      <c r="IV740" s="44"/>
      <c r="RS740" s="353"/>
    </row>
    <row r="741" spans="1:487" s="74" customFormat="1" ht="15">
      <c r="A741" s="325" t="s">
        <v>719</v>
      </c>
      <c r="B741" s="351"/>
      <c r="C741" s="351"/>
      <c r="D741" s="458" t="s">
        <v>131</v>
      </c>
      <c r="E741" s="44"/>
      <c r="F741" s="437">
        <f t="shared" si="9"/>
        <v>58</v>
      </c>
      <c r="G741" s="478"/>
      <c r="H741" s="478">
        <v>58</v>
      </c>
      <c r="I741" s="138"/>
      <c r="J741" s="420"/>
      <c r="K741" s="138"/>
      <c r="L741" s="458"/>
      <c r="M741" s="44"/>
      <c r="N741" s="44"/>
      <c r="R741" s="352"/>
      <c r="T741" s="44"/>
      <c r="U741" s="44"/>
      <c r="V741" s="44"/>
      <c r="AA741" s="352"/>
      <c r="AC741" s="44"/>
      <c r="AD741" s="44"/>
      <c r="AE741" s="44"/>
      <c r="AJ741" s="352"/>
      <c r="AL741" s="44"/>
      <c r="AM741" s="44"/>
      <c r="AN741" s="44"/>
      <c r="AS741" s="352"/>
      <c r="AU741" s="44"/>
      <c r="AV741" s="44"/>
      <c r="AW741" s="44"/>
      <c r="BB741" s="352"/>
      <c r="BD741" s="44"/>
      <c r="BE741" s="44"/>
      <c r="BF741" s="44"/>
      <c r="BK741" s="352"/>
      <c r="BM741" s="44"/>
      <c r="BN741" s="44"/>
      <c r="BO741" s="44"/>
      <c r="BT741" s="352"/>
      <c r="BV741" s="44"/>
      <c r="BW741" s="44"/>
      <c r="BX741" s="44"/>
      <c r="CC741" s="352"/>
      <c r="CE741" s="44"/>
      <c r="CF741" s="44"/>
      <c r="CG741" s="44"/>
      <c r="CL741" s="352"/>
      <c r="CN741" s="44"/>
      <c r="CO741" s="44"/>
      <c r="CP741" s="44"/>
      <c r="CU741" s="352"/>
      <c r="CW741" s="44"/>
      <c r="CX741" s="44"/>
      <c r="CY741" s="44"/>
      <c r="DD741" s="352"/>
      <c r="DF741" s="44"/>
      <c r="DG741" s="44"/>
      <c r="DH741" s="44"/>
      <c r="DM741" s="352"/>
      <c r="DO741" s="44"/>
      <c r="DP741" s="44"/>
      <c r="DQ741" s="44"/>
      <c r="DV741" s="352"/>
      <c r="DX741" s="44"/>
      <c r="DY741" s="44"/>
      <c r="DZ741" s="44"/>
      <c r="EE741" s="352"/>
      <c r="EG741" s="44"/>
      <c r="EH741" s="44"/>
      <c r="EI741" s="44"/>
      <c r="EN741" s="352"/>
      <c r="EP741" s="44"/>
      <c r="EQ741" s="44"/>
      <c r="ER741" s="44"/>
      <c r="EW741" s="352"/>
      <c r="EY741" s="44"/>
      <c r="EZ741" s="44"/>
      <c r="FA741" s="44"/>
      <c r="FF741" s="352"/>
      <c r="FH741" s="44"/>
      <c r="FI741" s="44"/>
      <c r="FJ741" s="44"/>
      <c r="FO741" s="352"/>
      <c r="FQ741" s="44"/>
      <c r="FR741" s="44"/>
      <c r="FS741" s="44"/>
      <c r="FX741" s="352"/>
      <c r="FZ741" s="44"/>
      <c r="GA741" s="44"/>
      <c r="GB741" s="44"/>
      <c r="GG741" s="352"/>
      <c r="GI741" s="44"/>
      <c r="GJ741" s="44"/>
      <c r="GK741" s="44"/>
      <c r="GP741" s="352"/>
      <c r="GR741" s="44"/>
      <c r="GS741" s="44"/>
      <c r="GT741" s="44"/>
      <c r="GY741" s="352"/>
      <c r="HA741" s="44"/>
      <c r="HB741" s="44"/>
      <c r="HC741" s="44"/>
      <c r="HH741" s="352"/>
      <c r="HJ741" s="44"/>
      <c r="HK741" s="44"/>
      <c r="HL741" s="44"/>
      <c r="HQ741" s="44"/>
      <c r="HR741" s="44"/>
      <c r="HS741" s="44"/>
      <c r="HT741" s="44"/>
      <c r="HU741" s="44"/>
      <c r="HV741" s="44"/>
      <c r="HW741" s="44"/>
      <c r="HX741" s="44"/>
      <c r="HY741" s="44"/>
      <c r="HZ741" s="44"/>
      <c r="IA741" s="44"/>
      <c r="IB741" s="44"/>
      <c r="IC741" s="44"/>
      <c r="ID741" s="44"/>
      <c r="IE741" s="44"/>
      <c r="IF741" s="44"/>
      <c r="IG741" s="44"/>
      <c r="IH741" s="44"/>
      <c r="II741" s="44"/>
      <c r="IJ741" s="44"/>
      <c r="IK741" s="44"/>
      <c r="IL741" s="44"/>
      <c r="IM741" s="44"/>
      <c r="IN741" s="44"/>
      <c r="IO741" s="44"/>
      <c r="IP741" s="44"/>
      <c r="IQ741" s="44"/>
      <c r="IR741" s="44"/>
      <c r="IS741" s="44"/>
      <c r="IT741" s="44"/>
      <c r="IU741" s="44"/>
      <c r="IV741" s="44"/>
      <c r="RS741" s="353"/>
    </row>
    <row r="742" spans="1:487" s="74" customFormat="1" ht="15">
      <c r="A742" s="325" t="s">
        <v>1214</v>
      </c>
      <c r="B742" s="351"/>
      <c r="C742" s="351"/>
      <c r="D742" s="531" t="s">
        <v>130</v>
      </c>
      <c r="E742" s="44"/>
      <c r="F742" s="437">
        <f t="shared" si="9"/>
        <v>0</v>
      </c>
      <c r="G742" s="478"/>
      <c r="H742" s="478"/>
      <c r="I742" s="138"/>
      <c r="J742" s="420"/>
      <c r="K742" s="138"/>
      <c r="L742" s="450"/>
      <c r="M742" s="44"/>
      <c r="N742" s="44"/>
      <c r="R742" s="352"/>
      <c r="T742" s="44"/>
      <c r="U742" s="44"/>
      <c r="V742" s="44"/>
      <c r="AA742" s="352"/>
      <c r="AC742" s="44"/>
      <c r="AD742" s="44"/>
      <c r="AE742" s="44"/>
      <c r="AJ742" s="352"/>
      <c r="AL742" s="44"/>
      <c r="AM742" s="44"/>
      <c r="AN742" s="44"/>
      <c r="AS742" s="352"/>
      <c r="AU742" s="44"/>
      <c r="AV742" s="44"/>
      <c r="AW742" s="44"/>
      <c r="BB742" s="352"/>
      <c r="BD742" s="44"/>
      <c r="BE742" s="44"/>
      <c r="BF742" s="44"/>
      <c r="BK742" s="352"/>
      <c r="BM742" s="44"/>
      <c r="BN742" s="44"/>
      <c r="BO742" s="44"/>
      <c r="BT742" s="352"/>
      <c r="BV742" s="44"/>
      <c r="BW742" s="44"/>
      <c r="BX742" s="44"/>
      <c r="CC742" s="352"/>
      <c r="CE742" s="44"/>
      <c r="CF742" s="44"/>
      <c r="CG742" s="44"/>
      <c r="CL742" s="352"/>
      <c r="CN742" s="44"/>
      <c r="CO742" s="44"/>
      <c r="CP742" s="44"/>
      <c r="CU742" s="352"/>
      <c r="CW742" s="44"/>
      <c r="CX742" s="44"/>
      <c r="CY742" s="44"/>
      <c r="DD742" s="352"/>
      <c r="DF742" s="44"/>
      <c r="DG742" s="44"/>
      <c r="DH742" s="44"/>
      <c r="DM742" s="352"/>
      <c r="DO742" s="44"/>
      <c r="DP742" s="44"/>
      <c r="DQ742" s="44"/>
      <c r="DV742" s="352"/>
      <c r="DX742" s="44"/>
      <c r="DY742" s="44"/>
      <c r="DZ742" s="44"/>
      <c r="EE742" s="352"/>
      <c r="EG742" s="44"/>
      <c r="EH742" s="44"/>
      <c r="EI742" s="44"/>
      <c r="EN742" s="352"/>
      <c r="EP742" s="44"/>
      <c r="EQ742" s="44"/>
      <c r="ER742" s="44"/>
      <c r="EW742" s="352"/>
      <c r="EY742" s="44"/>
      <c r="EZ742" s="44"/>
      <c r="FA742" s="44"/>
      <c r="FF742" s="352"/>
      <c r="FH742" s="44"/>
      <c r="FI742" s="44"/>
      <c r="FJ742" s="44"/>
      <c r="FO742" s="352"/>
      <c r="FQ742" s="44"/>
      <c r="FR742" s="44"/>
      <c r="FS742" s="44"/>
      <c r="FX742" s="352"/>
      <c r="FZ742" s="44"/>
      <c r="GA742" s="44"/>
      <c r="GB742" s="44"/>
      <c r="GG742" s="352"/>
      <c r="GI742" s="44"/>
      <c r="GJ742" s="44"/>
      <c r="GK742" s="44"/>
      <c r="GP742" s="352"/>
      <c r="GR742" s="44"/>
      <c r="GS742" s="44"/>
      <c r="GT742" s="44"/>
      <c r="GY742" s="352"/>
      <c r="HA742" s="44"/>
      <c r="HB742" s="44"/>
      <c r="HC742" s="44"/>
      <c r="HH742" s="352"/>
      <c r="HJ742" s="44"/>
      <c r="HK742" s="44"/>
      <c r="HL742" s="44"/>
      <c r="HQ742" s="44"/>
      <c r="HR742" s="44"/>
      <c r="HS742" s="44"/>
      <c r="HT742" s="44"/>
      <c r="HU742" s="44"/>
      <c r="HV742" s="44"/>
      <c r="HW742" s="44"/>
      <c r="HX742" s="44"/>
      <c r="HY742" s="44"/>
      <c r="HZ742" s="44"/>
      <c r="IA742" s="44"/>
      <c r="IB742" s="44"/>
      <c r="IC742" s="44"/>
      <c r="ID742" s="44"/>
      <c r="IE742" s="44"/>
      <c r="IF742" s="44"/>
      <c r="IG742" s="44"/>
      <c r="IH742" s="44"/>
      <c r="II742" s="44"/>
      <c r="IJ742" s="44"/>
      <c r="IK742" s="44"/>
      <c r="IL742" s="44"/>
      <c r="IM742" s="44"/>
      <c r="IN742" s="44"/>
      <c r="IO742" s="44"/>
      <c r="IP742" s="44"/>
      <c r="IQ742" s="44"/>
      <c r="IR742" s="44"/>
      <c r="IS742" s="44"/>
      <c r="IT742" s="44"/>
      <c r="IU742" s="44"/>
      <c r="IV742" s="44"/>
      <c r="RS742" s="353"/>
    </row>
    <row r="743" spans="1:487" s="74" customFormat="1" ht="15">
      <c r="A743" s="325" t="s">
        <v>743</v>
      </c>
      <c r="B743" s="351"/>
      <c r="C743" s="351"/>
      <c r="D743" s="458" t="s">
        <v>137</v>
      </c>
      <c r="E743" s="44"/>
      <c r="F743" s="437">
        <f t="shared" si="9"/>
        <v>92</v>
      </c>
      <c r="G743" s="541">
        <v>26</v>
      </c>
      <c r="H743" s="541">
        <v>21</v>
      </c>
      <c r="I743" s="138">
        <v>40</v>
      </c>
      <c r="J743" s="420">
        <v>5</v>
      </c>
      <c r="K743" s="138"/>
      <c r="L743" s="458"/>
      <c r="M743" s="458"/>
      <c r="N743" s="44"/>
      <c r="R743" s="352"/>
      <c r="T743" s="44"/>
      <c r="U743" s="44"/>
      <c r="V743" s="44"/>
      <c r="AA743" s="352"/>
      <c r="AC743" s="44"/>
      <c r="AD743" s="44"/>
      <c r="AE743" s="44"/>
      <c r="AJ743" s="352"/>
      <c r="AL743" s="44"/>
      <c r="AM743" s="44"/>
      <c r="AN743" s="44"/>
      <c r="AS743" s="352"/>
      <c r="AU743" s="44"/>
      <c r="AV743" s="44"/>
      <c r="AW743" s="44"/>
      <c r="BB743" s="352"/>
      <c r="BD743" s="44"/>
      <c r="BE743" s="44"/>
      <c r="BF743" s="44"/>
      <c r="BK743" s="352"/>
      <c r="BM743" s="44"/>
      <c r="BN743" s="44"/>
      <c r="BO743" s="44"/>
      <c r="BT743" s="352"/>
      <c r="BV743" s="44"/>
      <c r="BW743" s="44"/>
      <c r="BX743" s="44"/>
      <c r="CC743" s="352"/>
      <c r="CE743" s="44"/>
      <c r="CF743" s="44"/>
      <c r="CG743" s="44"/>
      <c r="CL743" s="352"/>
      <c r="CN743" s="44"/>
      <c r="CO743" s="44"/>
      <c r="CP743" s="44"/>
      <c r="CU743" s="352"/>
      <c r="CW743" s="44"/>
      <c r="CX743" s="44"/>
      <c r="CY743" s="44"/>
      <c r="DD743" s="352"/>
      <c r="DF743" s="44"/>
      <c r="DG743" s="44"/>
      <c r="DH743" s="44"/>
      <c r="DM743" s="352"/>
      <c r="DO743" s="44"/>
      <c r="DP743" s="44"/>
      <c r="DQ743" s="44"/>
      <c r="DV743" s="352"/>
      <c r="DX743" s="44"/>
      <c r="DY743" s="44"/>
      <c r="DZ743" s="44"/>
      <c r="EE743" s="352"/>
      <c r="EG743" s="44"/>
      <c r="EH743" s="44"/>
      <c r="EI743" s="44"/>
      <c r="EN743" s="352"/>
      <c r="EP743" s="44"/>
      <c r="EQ743" s="44"/>
      <c r="ER743" s="44"/>
      <c r="EW743" s="352"/>
      <c r="EY743" s="44"/>
      <c r="EZ743" s="44"/>
      <c r="FA743" s="44"/>
      <c r="FF743" s="352"/>
      <c r="FH743" s="44"/>
      <c r="FI743" s="44"/>
      <c r="FJ743" s="44"/>
      <c r="FO743" s="352"/>
      <c r="FQ743" s="44"/>
      <c r="FR743" s="44"/>
      <c r="FS743" s="44"/>
      <c r="FX743" s="352"/>
      <c r="FZ743" s="44"/>
      <c r="GA743" s="44"/>
      <c r="GB743" s="44"/>
      <c r="GG743" s="352"/>
      <c r="GI743" s="44"/>
      <c r="GJ743" s="44"/>
      <c r="GK743" s="44"/>
      <c r="GP743" s="352"/>
      <c r="GR743" s="44"/>
      <c r="GS743" s="44"/>
      <c r="GT743" s="44"/>
      <c r="GY743" s="352"/>
      <c r="HA743" s="44"/>
      <c r="HB743" s="44"/>
      <c r="HC743" s="44"/>
      <c r="HH743" s="352"/>
      <c r="HJ743" s="44"/>
      <c r="HK743" s="44"/>
      <c r="HL743" s="44"/>
      <c r="HQ743" s="44"/>
      <c r="HR743" s="44"/>
      <c r="HS743" s="44"/>
      <c r="HT743" s="44"/>
      <c r="HU743" s="44"/>
      <c r="HV743" s="44"/>
      <c r="HW743" s="44"/>
      <c r="HX743" s="44"/>
      <c r="HY743" s="44"/>
      <c r="HZ743" s="44"/>
      <c r="IA743" s="44"/>
      <c r="IB743" s="44"/>
      <c r="IC743" s="44"/>
      <c r="ID743" s="44"/>
      <c r="IE743" s="44"/>
      <c r="IF743" s="44"/>
      <c r="IG743" s="44"/>
      <c r="IH743" s="44"/>
      <c r="II743" s="44"/>
      <c r="IJ743" s="44"/>
      <c r="IK743" s="44"/>
      <c r="IL743" s="44"/>
      <c r="IM743" s="44"/>
      <c r="IN743" s="44"/>
      <c r="IO743" s="44"/>
      <c r="IP743" s="44"/>
      <c r="IQ743" s="44"/>
      <c r="IR743" s="44"/>
      <c r="IS743" s="44"/>
      <c r="IT743" s="44"/>
      <c r="IU743" s="44"/>
      <c r="IV743" s="44"/>
      <c r="RS743" s="353"/>
    </row>
    <row r="744" spans="1:487" s="74" customFormat="1" ht="15">
      <c r="A744" s="325" t="s">
        <v>2041</v>
      </c>
      <c r="B744" s="351"/>
      <c r="C744" s="351"/>
      <c r="D744" s="531" t="s">
        <v>130</v>
      </c>
      <c r="E744" s="44"/>
      <c r="F744" s="437">
        <f t="shared" si="9"/>
        <v>0</v>
      </c>
      <c r="G744" s="478"/>
      <c r="H744" s="478"/>
      <c r="I744" s="138"/>
      <c r="J744" s="420"/>
      <c r="K744" s="138"/>
      <c r="L744" s="450"/>
      <c r="M744" s="44"/>
      <c r="N744" s="44"/>
      <c r="R744" s="352"/>
      <c r="T744" s="44"/>
      <c r="U744" s="44"/>
      <c r="V744" s="44"/>
      <c r="AA744" s="352"/>
      <c r="AC744" s="44"/>
      <c r="AD744" s="44"/>
      <c r="AE744" s="44"/>
      <c r="AJ744" s="352"/>
      <c r="AL744" s="44"/>
      <c r="AM744" s="44"/>
      <c r="AN744" s="44"/>
      <c r="AS744" s="352"/>
      <c r="AU744" s="44"/>
      <c r="AV744" s="44"/>
      <c r="AW744" s="44"/>
      <c r="BB744" s="352"/>
      <c r="BD744" s="44"/>
      <c r="BE744" s="44"/>
      <c r="BF744" s="44"/>
      <c r="BK744" s="352"/>
      <c r="BM744" s="44"/>
      <c r="BN744" s="44"/>
      <c r="BO744" s="44"/>
      <c r="BT744" s="352"/>
      <c r="BV744" s="44"/>
      <c r="BW744" s="44"/>
      <c r="BX744" s="44"/>
      <c r="CC744" s="352"/>
      <c r="CE744" s="44"/>
      <c r="CF744" s="44"/>
      <c r="CG744" s="44"/>
      <c r="CL744" s="352"/>
      <c r="CN744" s="44"/>
      <c r="CO744" s="44"/>
      <c r="CP744" s="44"/>
      <c r="CU744" s="352"/>
      <c r="CW744" s="44"/>
      <c r="CX744" s="44"/>
      <c r="CY744" s="44"/>
      <c r="DD744" s="352"/>
      <c r="DF744" s="44"/>
      <c r="DG744" s="44"/>
      <c r="DH744" s="44"/>
      <c r="DM744" s="352"/>
      <c r="DO744" s="44"/>
      <c r="DP744" s="44"/>
      <c r="DQ744" s="44"/>
      <c r="DV744" s="352"/>
      <c r="DX744" s="44"/>
      <c r="DY744" s="44"/>
      <c r="DZ744" s="44"/>
      <c r="EE744" s="352"/>
      <c r="EG744" s="44"/>
      <c r="EH744" s="44"/>
      <c r="EI744" s="44"/>
      <c r="EN744" s="352"/>
      <c r="EP744" s="44"/>
      <c r="EQ744" s="44"/>
      <c r="ER744" s="44"/>
      <c r="EW744" s="352"/>
      <c r="EY744" s="44"/>
      <c r="EZ744" s="44"/>
      <c r="FA744" s="44"/>
      <c r="FF744" s="352"/>
      <c r="FH744" s="44"/>
      <c r="FI744" s="44"/>
      <c r="FJ744" s="44"/>
      <c r="FO744" s="352"/>
      <c r="FQ744" s="44"/>
      <c r="FR744" s="44"/>
      <c r="FS744" s="44"/>
      <c r="FX744" s="352"/>
      <c r="FZ744" s="44"/>
      <c r="GA744" s="44"/>
      <c r="GB744" s="44"/>
      <c r="GG744" s="352"/>
      <c r="GI744" s="44"/>
      <c r="GJ744" s="44"/>
      <c r="GK744" s="44"/>
      <c r="GP744" s="352"/>
      <c r="GR744" s="44"/>
      <c r="GS744" s="44"/>
      <c r="GT744" s="44"/>
      <c r="GY744" s="352"/>
      <c r="HA744" s="44"/>
      <c r="HB744" s="44"/>
      <c r="HC744" s="44"/>
      <c r="HH744" s="352"/>
      <c r="HJ744" s="44"/>
      <c r="HK744" s="44"/>
      <c r="HL744" s="44"/>
      <c r="HQ744" s="44"/>
      <c r="HR744" s="44"/>
      <c r="HS744" s="44"/>
      <c r="HT744" s="44"/>
      <c r="HU744" s="44"/>
      <c r="HV744" s="44"/>
      <c r="HW744" s="44"/>
      <c r="HX744" s="44"/>
      <c r="HY744" s="44"/>
      <c r="HZ744" s="44"/>
      <c r="IA744" s="44"/>
      <c r="IB744" s="44"/>
      <c r="IC744" s="44"/>
      <c r="ID744" s="44"/>
      <c r="IE744" s="44"/>
      <c r="IF744" s="44"/>
      <c r="IG744" s="44"/>
      <c r="IH744" s="44"/>
      <c r="II744" s="44"/>
      <c r="IJ744" s="44"/>
      <c r="IK744" s="44"/>
      <c r="IL744" s="44"/>
      <c r="IM744" s="44"/>
      <c r="IN744" s="44"/>
      <c r="IO744" s="44"/>
      <c r="IP744" s="44"/>
      <c r="IQ744" s="44"/>
      <c r="IR744" s="44"/>
      <c r="IS744" s="44"/>
      <c r="IT744" s="44"/>
      <c r="IU744" s="44"/>
      <c r="IV744" s="44"/>
      <c r="RS744" s="353"/>
    </row>
    <row r="745" spans="1:487" s="74" customFormat="1" ht="15">
      <c r="A745" s="325" t="s">
        <v>1196</v>
      </c>
      <c r="B745" s="351"/>
      <c r="C745" s="351"/>
      <c r="D745" s="531" t="s">
        <v>130</v>
      </c>
      <c r="E745" s="44"/>
      <c r="F745" s="437">
        <f t="shared" si="9"/>
        <v>0</v>
      </c>
      <c r="G745" s="478"/>
      <c r="H745" s="478"/>
      <c r="I745" s="138"/>
      <c r="J745" s="420"/>
      <c r="K745" s="138"/>
      <c r="L745" s="450"/>
      <c r="M745" s="44"/>
      <c r="N745" s="44"/>
      <c r="R745" s="352"/>
      <c r="T745" s="44"/>
      <c r="U745" s="44"/>
      <c r="V745" s="44"/>
      <c r="AA745" s="352"/>
      <c r="AC745" s="44"/>
      <c r="AD745" s="44"/>
      <c r="AE745" s="44"/>
      <c r="AJ745" s="352"/>
      <c r="AL745" s="44"/>
      <c r="AM745" s="44"/>
      <c r="AN745" s="44"/>
      <c r="AS745" s="352"/>
      <c r="AU745" s="44"/>
      <c r="AV745" s="44"/>
      <c r="AW745" s="44"/>
      <c r="BB745" s="352"/>
      <c r="BD745" s="44"/>
      <c r="BE745" s="44"/>
      <c r="BF745" s="44"/>
      <c r="BK745" s="352"/>
      <c r="BM745" s="44"/>
      <c r="BN745" s="44"/>
      <c r="BO745" s="44"/>
      <c r="BT745" s="352"/>
      <c r="BV745" s="44"/>
      <c r="BW745" s="44"/>
      <c r="BX745" s="44"/>
      <c r="CC745" s="352"/>
      <c r="CE745" s="44"/>
      <c r="CF745" s="44"/>
      <c r="CG745" s="44"/>
      <c r="CL745" s="352"/>
      <c r="CN745" s="44"/>
      <c r="CO745" s="44"/>
      <c r="CP745" s="44"/>
      <c r="CU745" s="352"/>
      <c r="CW745" s="44"/>
      <c r="CX745" s="44"/>
      <c r="CY745" s="44"/>
      <c r="DD745" s="352"/>
      <c r="DF745" s="44"/>
      <c r="DG745" s="44"/>
      <c r="DH745" s="44"/>
      <c r="DM745" s="352"/>
      <c r="DO745" s="44"/>
      <c r="DP745" s="44"/>
      <c r="DQ745" s="44"/>
      <c r="DV745" s="352"/>
      <c r="DX745" s="44"/>
      <c r="DY745" s="44"/>
      <c r="DZ745" s="44"/>
      <c r="EE745" s="352"/>
      <c r="EG745" s="44"/>
      <c r="EH745" s="44"/>
      <c r="EI745" s="44"/>
      <c r="EN745" s="352"/>
      <c r="EP745" s="44"/>
      <c r="EQ745" s="44"/>
      <c r="ER745" s="44"/>
      <c r="EW745" s="352"/>
      <c r="EY745" s="44"/>
      <c r="EZ745" s="44"/>
      <c r="FA745" s="44"/>
      <c r="FF745" s="352"/>
      <c r="FH745" s="44"/>
      <c r="FI745" s="44"/>
      <c r="FJ745" s="44"/>
      <c r="FO745" s="352"/>
      <c r="FQ745" s="44"/>
      <c r="FR745" s="44"/>
      <c r="FS745" s="44"/>
      <c r="FX745" s="352"/>
      <c r="FZ745" s="44"/>
      <c r="GA745" s="44"/>
      <c r="GB745" s="44"/>
      <c r="GG745" s="352"/>
      <c r="GI745" s="44"/>
      <c r="GJ745" s="44"/>
      <c r="GK745" s="44"/>
      <c r="GP745" s="352"/>
      <c r="GR745" s="44"/>
      <c r="GS745" s="44"/>
      <c r="GT745" s="44"/>
      <c r="GY745" s="352"/>
      <c r="HA745" s="44"/>
      <c r="HB745" s="44"/>
      <c r="HC745" s="44"/>
      <c r="HH745" s="352"/>
      <c r="HJ745" s="44"/>
      <c r="HK745" s="44"/>
      <c r="HL745" s="44"/>
      <c r="HQ745" s="44"/>
      <c r="HR745" s="44"/>
      <c r="HS745" s="44"/>
      <c r="HT745" s="44"/>
      <c r="HU745" s="44"/>
      <c r="HV745" s="44"/>
      <c r="HW745" s="44"/>
      <c r="HX745" s="44"/>
      <c r="HY745" s="44"/>
      <c r="HZ745" s="44"/>
      <c r="IA745" s="44"/>
      <c r="IB745" s="44"/>
      <c r="IC745" s="44"/>
      <c r="ID745" s="44"/>
      <c r="IE745" s="44"/>
      <c r="IF745" s="44"/>
      <c r="IG745" s="44"/>
      <c r="IH745" s="44"/>
      <c r="II745" s="44"/>
      <c r="IJ745" s="44"/>
      <c r="IK745" s="44"/>
      <c r="IL745" s="44"/>
      <c r="IM745" s="44"/>
      <c r="IN745" s="44"/>
      <c r="IO745" s="44"/>
      <c r="IP745" s="44"/>
      <c r="IQ745" s="44"/>
      <c r="IR745" s="44"/>
      <c r="IS745" s="44"/>
      <c r="IT745" s="44"/>
      <c r="IU745" s="44"/>
      <c r="IV745" s="44"/>
      <c r="RS745" s="353"/>
    </row>
    <row r="746" spans="1:487" s="74" customFormat="1" ht="15">
      <c r="A746" s="325" t="s">
        <v>462</v>
      </c>
      <c r="B746" s="351"/>
      <c r="C746" s="351"/>
      <c r="D746" s="458" t="s">
        <v>141</v>
      </c>
      <c r="E746" s="44"/>
      <c r="F746" s="437">
        <f t="shared" si="9"/>
        <v>126</v>
      </c>
      <c r="G746" s="541">
        <v>6</v>
      </c>
      <c r="H746" s="138">
        <v>61</v>
      </c>
      <c r="I746" s="138">
        <v>38</v>
      </c>
      <c r="J746" s="420">
        <v>6</v>
      </c>
      <c r="K746" s="138">
        <v>15</v>
      </c>
      <c r="L746" s="450"/>
      <c r="M746" s="458"/>
      <c r="N746" s="44"/>
      <c r="R746" s="352"/>
      <c r="T746" s="44"/>
      <c r="U746" s="44"/>
      <c r="V746" s="44"/>
      <c r="AA746" s="352"/>
      <c r="AC746" s="44"/>
      <c r="AD746" s="44"/>
      <c r="AE746" s="44"/>
      <c r="AJ746" s="352"/>
      <c r="AL746" s="44"/>
      <c r="AM746" s="44"/>
      <c r="AN746" s="44"/>
      <c r="AS746" s="352"/>
      <c r="AU746" s="44"/>
      <c r="AV746" s="44"/>
      <c r="AW746" s="44"/>
      <c r="BB746" s="352"/>
      <c r="BD746" s="44"/>
      <c r="BE746" s="44"/>
      <c r="BF746" s="44"/>
      <c r="BK746" s="352"/>
      <c r="BM746" s="44"/>
      <c r="BN746" s="44"/>
      <c r="BO746" s="44"/>
      <c r="BT746" s="352"/>
      <c r="BV746" s="44"/>
      <c r="BW746" s="44"/>
      <c r="BX746" s="44"/>
      <c r="CC746" s="352"/>
      <c r="CE746" s="44"/>
      <c r="CF746" s="44"/>
      <c r="CG746" s="44"/>
      <c r="CL746" s="352"/>
      <c r="CN746" s="44"/>
      <c r="CO746" s="44"/>
      <c r="CP746" s="44"/>
      <c r="CU746" s="352"/>
      <c r="CW746" s="44"/>
      <c r="CX746" s="44"/>
      <c r="CY746" s="44"/>
      <c r="DD746" s="352"/>
      <c r="DF746" s="44"/>
      <c r="DG746" s="44"/>
      <c r="DH746" s="44"/>
      <c r="DM746" s="352"/>
      <c r="DO746" s="44"/>
      <c r="DP746" s="44"/>
      <c r="DQ746" s="44"/>
      <c r="DV746" s="352"/>
      <c r="DX746" s="44"/>
      <c r="DY746" s="44"/>
      <c r="DZ746" s="44"/>
      <c r="EE746" s="352"/>
      <c r="EG746" s="44"/>
      <c r="EH746" s="44"/>
      <c r="EI746" s="44"/>
      <c r="EN746" s="352"/>
      <c r="EP746" s="44"/>
      <c r="EQ746" s="44"/>
      <c r="ER746" s="44"/>
      <c r="EW746" s="352"/>
      <c r="EY746" s="44"/>
      <c r="EZ746" s="44"/>
      <c r="FA746" s="44"/>
      <c r="FF746" s="352"/>
      <c r="FH746" s="44"/>
      <c r="FI746" s="44"/>
      <c r="FJ746" s="44"/>
      <c r="FO746" s="352"/>
      <c r="FQ746" s="44"/>
      <c r="FR746" s="44"/>
      <c r="FS746" s="44"/>
      <c r="FX746" s="352"/>
      <c r="FZ746" s="44"/>
      <c r="GA746" s="44"/>
      <c r="GB746" s="44"/>
      <c r="GG746" s="352"/>
      <c r="GI746" s="44"/>
      <c r="GJ746" s="44"/>
      <c r="GK746" s="44"/>
      <c r="GP746" s="352"/>
      <c r="GR746" s="44"/>
      <c r="GS746" s="44"/>
      <c r="GT746" s="44"/>
      <c r="GY746" s="352"/>
      <c r="HA746" s="44"/>
      <c r="HB746" s="44"/>
      <c r="HC746" s="44"/>
      <c r="HH746" s="352"/>
      <c r="HJ746" s="44"/>
      <c r="HK746" s="44"/>
      <c r="HL746" s="44"/>
      <c r="HQ746" s="44"/>
      <c r="HR746" s="44"/>
      <c r="HS746" s="44"/>
      <c r="HT746" s="44"/>
      <c r="HU746" s="44"/>
      <c r="HV746" s="44"/>
      <c r="HW746" s="44"/>
      <c r="HX746" s="44"/>
      <c r="HY746" s="44"/>
      <c r="HZ746" s="44"/>
      <c r="IA746" s="44"/>
      <c r="IB746" s="44"/>
      <c r="IC746" s="44"/>
      <c r="ID746" s="44"/>
      <c r="IE746" s="44"/>
      <c r="IF746" s="44"/>
      <c r="IG746" s="44"/>
      <c r="IH746" s="44"/>
      <c r="II746" s="44"/>
      <c r="IJ746" s="44"/>
      <c r="IK746" s="44"/>
      <c r="IL746" s="44"/>
      <c r="IM746" s="44"/>
      <c r="IN746" s="44"/>
      <c r="IO746" s="44"/>
      <c r="IP746" s="44"/>
      <c r="IQ746" s="44"/>
      <c r="IR746" s="44"/>
      <c r="IS746" s="44"/>
      <c r="IT746" s="44"/>
      <c r="IU746" s="44"/>
      <c r="IV746" s="44"/>
      <c r="RS746" s="353"/>
    </row>
    <row r="747" spans="1:487" s="74" customFormat="1" ht="15">
      <c r="A747" s="325" t="s">
        <v>2253</v>
      </c>
      <c r="B747" s="351"/>
      <c r="C747" s="351"/>
      <c r="D747" s="531" t="s">
        <v>130</v>
      </c>
      <c r="E747" s="44"/>
      <c r="F747" s="437">
        <f t="shared" si="9"/>
        <v>1</v>
      </c>
      <c r="G747" s="478"/>
      <c r="H747" s="138"/>
      <c r="I747" s="138">
        <v>1</v>
      </c>
      <c r="J747" s="420"/>
      <c r="K747" s="138"/>
      <c r="L747" s="458"/>
      <c r="M747" s="44"/>
      <c r="N747" s="44"/>
      <c r="R747" s="352"/>
      <c r="T747" s="44"/>
      <c r="U747" s="44"/>
      <c r="V747" s="44"/>
      <c r="AA747" s="352"/>
      <c r="AC747" s="44"/>
      <c r="AD747" s="44"/>
      <c r="AE747" s="44"/>
      <c r="AJ747" s="352"/>
      <c r="AL747" s="44"/>
      <c r="AM747" s="44"/>
      <c r="AN747" s="44"/>
      <c r="AS747" s="352"/>
      <c r="AU747" s="44"/>
      <c r="AV747" s="44"/>
      <c r="AW747" s="44"/>
      <c r="BB747" s="352"/>
      <c r="BD747" s="44"/>
      <c r="BE747" s="44"/>
      <c r="BF747" s="44"/>
      <c r="BK747" s="352"/>
      <c r="BM747" s="44"/>
      <c r="BN747" s="44"/>
      <c r="BO747" s="44"/>
      <c r="BT747" s="352"/>
      <c r="BV747" s="44"/>
      <c r="BW747" s="44"/>
      <c r="BX747" s="44"/>
      <c r="CC747" s="352"/>
      <c r="CE747" s="44"/>
      <c r="CF747" s="44"/>
      <c r="CG747" s="44"/>
      <c r="CL747" s="352"/>
      <c r="CN747" s="44"/>
      <c r="CO747" s="44"/>
      <c r="CP747" s="44"/>
      <c r="CU747" s="352"/>
      <c r="CW747" s="44"/>
      <c r="CX747" s="44"/>
      <c r="CY747" s="44"/>
      <c r="DD747" s="352"/>
      <c r="DF747" s="44"/>
      <c r="DG747" s="44"/>
      <c r="DH747" s="44"/>
      <c r="DM747" s="352"/>
      <c r="DO747" s="44"/>
      <c r="DP747" s="44"/>
      <c r="DQ747" s="44"/>
      <c r="DV747" s="352"/>
      <c r="DX747" s="44"/>
      <c r="DY747" s="44"/>
      <c r="DZ747" s="44"/>
      <c r="EE747" s="352"/>
      <c r="EG747" s="44"/>
      <c r="EH747" s="44"/>
      <c r="EI747" s="44"/>
      <c r="EN747" s="352"/>
      <c r="EP747" s="44"/>
      <c r="EQ747" s="44"/>
      <c r="ER747" s="44"/>
      <c r="EW747" s="352"/>
      <c r="EY747" s="44"/>
      <c r="EZ747" s="44"/>
      <c r="FA747" s="44"/>
      <c r="FF747" s="352"/>
      <c r="FH747" s="44"/>
      <c r="FI747" s="44"/>
      <c r="FJ747" s="44"/>
      <c r="FO747" s="352"/>
      <c r="FQ747" s="44"/>
      <c r="FR747" s="44"/>
      <c r="FS747" s="44"/>
      <c r="FX747" s="352"/>
      <c r="FZ747" s="44"/>
      <c r="GA747" s="44"/>
      <c r="GB747" s="44"/>
      <c r="GG747" s="352"/>
      <c r="GI747" s="44"/>
      <c r="GJ747" s="44"/>
      <c r="GK747" s="44"/>
      <c r="GP747" s="352"/>
      <c r="GR747" s="44"/>
      <c r="GS747" s="44"/>
      <c r="GT747" s="44"/>
      <c r="GY747" s="352"/>
      <c r="HA747" s="44"/>
      <c r="HB747" s="44"/>
      <c r="HC747" s="44"/>
      <c r="HH747" s="352"/>
      <c r="HJ747" s="44"/>
      <c r="HK747" s="44"/>
      <c r="HL747" s="44"/>
      <c r="HQ747" s="44"/>
      <c r="HR747" s="44"/>
      <c r="HS747" s="44"/>
      <c r="HT747" s="44"/>
      <c r="HU747" s="44"/>
      <c r="HV747" s="44"/>
      <c r="HW747" s="44"/>
      <c r="HX747" s="44"/>
      <c r="HY747" s="44"/>
      <c r="HZ747" s="44"/>
      <c r="IA747" s="44"/>
      <c r="IB747" s="44"/>
      <c r="IC747" s="44"/>
      <c r="ID747" s="44"/>
      <c r="IE747" s="44"/>
      <c r="IF747" s="44"/>
      <c r="IG747" s="44"/>
      <c r="IH747" s="44"/>
      <c r="II747" s="44"/>
      <c r="IJ747" s="44"/>
      <c r="IK747" s="44"/>
      <c r="IL747" s="44"/>
      <c r="IM747" s="44"/>
      <c r="IN747" s="44"/>
      <c r="IO747" s="44"/>
      <c r="IP747" s="44"/>
      <c r="IQ747" s="44"/>
      <c r="IR747" s="44"/>
      <c r="IS747" s="44"/>
      <c r="IT747" s="44"/>
      <c r="IU747" s="44"/>
      <c r="IV747" s="44"/>
      <c r="RS747" s="353"/>
    </row>
    <row r="748" spans="1:487" s="74" customFormat="1" ht="15">
      <c r="A748" s="325" t="s">
        <v>893</v>
      </c>
      <c r="B748" s="351"/>
      <c r="C748" s="351"/>
      <c r="D748" s="531" t="s">
        <v>130</v>
      </c>
      <c r="E748" s="44"/>
      <c r="F748" s="437">
        <f t="shared" si="9"/>
        <v>14</v>
      </c>
      <c r="G748" s="478"/>
      <c r="H748" s="478"/>
      <c r="I748" s="138">
        <v>7</v>
      </c>
      <c r="J748" s="420">
        <v>7</v>
      </c>
      <c r="K748" s="138"/>
      <c r="L748" s="450"/>
      <c r="M748" s="44"/>
      <c r="N748" s="44"/>
      <c r="R748" s="352"/>
      <c r="T748" s="44"/>
      <c r="U748" s="44"/>
      <c r="V748" s="44"/>
      <c r="AA748" s="352"/>
      <c r="AC748" s="44"/>
      <c r="AD748" s="44"/>
      <c r="AE748" s="44"/>
      <c r="AJ748" s="352"/>
      <c r="AL748" s="44"/>
      <c r="AM748" s="44"/>
      <c r="AN748" s="44"/>
      <c r="AS748" s="352"/>
      <c r="AU748" s="44"/>
      <c r="AV748" s="44"/>
      <c r="AW748" s="44"/>
      <c r="BB748" s="352"/>
      <c r="BD748" s="44"/>
      <c r="BE748" s="44"/>
      <c r="BF748" s="44"/>
      <c r="BK748" s="352"/>
      <c r="BM748" s="44"/>
      <c r="BN748" s="44"/>
      <c r="BO748" s="44"/>
      <c r="BT748" s="352"/>
      <c r="BV748" s="44"/>
      <c r="BW748" s="44"/>
      <c r="BX748" s="44"/>
      <c r="CC748" s="352"/>
      <c r="CE748" s="44"/>
      <c r="CF748" s="44"/>
      <c r="CG748" s="44"/>
      <c r="CL748" s="352"/>
      <c r="CN748" s="44"/>
      <c r="CO748" s="44"/>
      <c r="CP748" s="44"/>
      <c r="CU748" s="352"/>
      <c r="CW748" s="44"/>
      <c r="CX748" s="44"/>
      <c r="CY748" s="44"/>
      <c r="DD748" s="352"/>
      <c r="DF748" s="44"/>
      <c r="DG748" s="44"/>
      <c r="DH748" s="44"/>
      <c r="DM748" s="352"/>
      <c r="DO748" s="44"/>
      <c r="DP748" s="44"/>
      <c r="DQ748" s="44"/>
      <c r="DV748" s="352"/>
      <c r="DX748" s="44"/>
      <c r="DY748" s="44"/>
      <c r="DZ748" s="44"/>
      <c r="EE748" s="352"/>
      <c r="EG748" s="44"/>
      <c r="EH748" s="44"/>
      <c r="EI748" s="44"/>
      <c r="EN748" s="352"/>
      <c r="EP748" s="44"/>
      <c r="EQ748" s="44"/>
      <c r="ER748" s="44"/>
      <c r="EW748" s="352"/>
      <c r="EY748" s="44"/>
      <c r="EZ748" s="44"/>
      <c r="FA748" s="44"/>
      <c r="FF748" s="352"/>
      <c r="FH748" s="44"/>
      <c r="FI748" s="44"/>
      <c r="FJ748" s="44"/>
      <c r="FO748" s="352"/>
      <c r="FQ748" s="44"/>
      <c r="FR748" s="44"/>
      <c r="FS748" s="44"/>
      <c r="FX748" s="352"/>
      <c r="FZ748" s="44"/>
      <c r="GA748" s="44"/>
      <c r="GB748" s="44"/>
      <c r="GG748" s="352"/>
      <c r="GI748" s="44"/>
      <c r="GJ748" s="44"/>
      <c r="GK748" s="44"/>
      <c r="GP748" s="352"/>
      <c r="GR748" s="44"/>
      <c r="GS748" s="44"/>
      <c r="GT748" s="44"/>
      <c r="GY748" s="352"/>
      <c r="HA748" s="44"/>
      <c r="HB748" s="44"/>
      <c r="HC748" s="44"/>
      <c r="HH748" s="352"/>
      <c r="HJ748" s="44"/>
      <c r="HK748" s="44"/>
      <c r="HL748" s="44"/>
      <c r="HQ748" s="44"/>
      <c r="HR748" s="44"/>
      <c r="HS748" s="44"/>
      <c r="HT748" s="44"/>
      <c r="HU748" s="44"/>
      <c r="HV748" s="44"/>
      <c r="HW748" s="44"/>
      <c r="HX748" s="44"/>
      <c r="HY748" s="44"/>
      <c r="HZ748" s="44"/>
      <c r="IA748" s="44"/>
      <c r="IB748" s="44"/>
      <c r="IC748" s="44"/>
      <c r="ID748" s="44"/>
      <c r="IE748" s="44"/>
      <c r="IF748" s="44"/>
      <c r="IG748" s="44"/>
      <c r="IH748" s="44"/>
      <c r="II748" s="44"/>
      <c r="IJ748" s="44"/>
      <c r="IK748" s="44"/>
      <c r="IL748" s="44"/>
      <c r="IM748" s="44"/>
      <c r="IN748" s="44"/>
      <c r="IO748" s="44"/>
      <c r="IP748" s="44"/>
      <c r="IQ748" s="44"/>
      <c r="IR748" s="44"/>
      <c r="IS748" s="44"/>
      <c r="IT748" s="44"/>
      <c r="IU748" s="44"/>
      <c r="IV748" s="44"/>
      <c r="RS748" s="353"/>
    </row>
    <row r="749" spans="1:487" s="74" customFormat="1" ht="15">
      <c r="A749" s="325" t="s">
        <v>870</v>
      </c>
      <c r="B749" s="351"/>
      <c r="C749" s="351"/>
      <c r="D749" s="74" t="s">
        <v>131</v>
      </c>
      <c r="E749" s="44"/>
      <c r="F749" s="437">
        <f t="shared" si="9"/>
        <v>25</v>
      </c>
      <c r="G749" s="478">
        <v>1</v>
      </c>
      <c r="H749" s="478"/>
      <c r="I749" s="138">
        <v>16</v>
      </c>
      <c r="J749" s="420">
        <v>8</v>
      </c>
      <c r="K749" s="138"/>
      <c r="L749" s="450"/>
      <c r="M749" s="450"/>
      <c r="N749" s="44"/>
      <c r="R749" s="352"/>
      <c r="T749" s="44"/>
      <c r="U749" s="44"/>
      <c r="V749" s="44"/>
      <c r="AA749" s="352"/>
      <c r="AC749" s="44"/>
      <c r="AD749" s="44"/>
      <c r="AE749" s="44"/>
      <c r="AJ749" s="352"/>
      <c r="AL749" s="44"/>
      <c r="AM749" s="44"/>
      <c r="AN749" s="44"/>
      <c r="AS749" s="352"/>
      <c r="AU749" s="44"/>
      <c r="AV749" s="44"/>
      <c r="AW749" s="44"/>
      <c r="BB749" s="352"/>
      <c r="BD749" s="44"/>
      <c r="BE749" s="44"/>
      <c r="BF749" s="44"/>
      <c r="BK749" s="352"/>
      <c r="BM749" s="44"/>
      <c r="BN749" s="44"/>
      <c r="BO749" s="44"/>
      <c r="BT749" s="352"/>
      <c r="BV749" s="44"/>
      <c r="BW749" s="44"/>
      <c r="BX749" s="44"/>
      <c r="CC749" s="352"/>
      <c r="CE749" s="44"/>
      <c r="CF749" s="44"/>
      <c r="CG749" s="44"/>
      <c r="CL749" s="352"/>
      <c r="CN749" s="44"/>
      <c r="CO749" s="44"/>
      <c r="CP749" s="44"/>
      <c r="CU749" s="352"/>
      <c r="CW749" s="44"/>
      <c r="CX749" s="44"/>
      <c r="CY749" s="44"/>
      <c r="DD749" s="352"/>
      <c r="DF749" s="44"/>
      <c r="DG749" s="44"/>
      <c r="DH749" s="44"/>
      <c r="DM749" s="352"/>
      <c r="DO749" s="44"/>
      <c r="DP749" s="44"/>
      <c r="DQ749" s="44"/>
      <c r="DV749" s="352"/>
      <c r="DX749" s="44"/>
      <c r="DY749" s="44"/>
      <c r="DZ749" s="44"/>
      <c r="EE749" s="352"/>
      <c r="EG749" s="44"/>
      <c r="EH749" s="44"/>
      <c r="EI749" s="44"/>
      <c r="EN749" s="352"/>
      <c r="EP749" s="44"/>
      <c r="EQ749" s="44"/>
      <c r="ER749" s="44"/>
      <c r="EW749" s="352"/>
      <c r="EY749" s="44"/>
      <c r="EZ749" s="44"/>
      <c r="FA749" s="44"/>
      <c r="FF749" s="352"/>
      <c r="FH749" s="44"/>
      <c r="FI749" s="44"/>
      <c r="FJ749" s="44"/>
      <c r="FO749" s="352"/>
      <c r="FQ749" s="44"/>
      <c r="FR749" s="44"/>
      <c r="FS749" s="44"/>
      <c r="FX749" s="352"/>
      <c r="FZ749" s="44"/>
      <c r="GA749" s="44"/>
      <c r="GB749" s="44"/>
      <c r="GG749" s="352"/>
      <c r="GI749" s="44"/>
      <c r="GJ749" s="44"/>
      <c r="GK749" s="44"/>
      <c r="GP749" s="352"/>
      <c r="GR749" s="44"/>
      <c r="GS749" s="44"/>
      <c r="GT749" s="44"/>
      <c r="GY749" s="352"/>
      <c r="HA749" s="44"/>
      <c r="HB749" s="44"/>
      <c r="HC749" s="44"/>
      <c r="HH749" s="352"/>
      <c r="HJ749" s="44"/>
      <c r="HK749" s="44"/>
      <c r="HL749" s="44"/>
      <c r="HQ749" s="44"/>
      <c r="HR749" s="44"/>
      <c r="HS749" s="44"/>
      <c r="HT749" s="44"/>
      <c r="HU749" s="44"/>
      <c r="HV749" s="44"/>
      <c r="HW749" s="44"/>
      <c r="HX749" s="44"/>
      <c r="HY749" s="44"/>
      <c r="HZ749" s="44"/>
      <c r="IA749" s="44"/>
      <c r="IB749" s="44"/>
      <c r="IC749" s="44"/>
      <c r="ID749" s="44"/>
      <c r="IE749" s="44"/>
      <c r="IF749" s="44"/>
      <c r="IG749" s="44"/>
      <c r="IH749" s="44"/>
      <c r="II749" s="44"/>
      <c r="IJ749" s="44"/>
      <c r="IK749" s="44"/>
      <c r="IL749" s="44"/>
      <c r="IM749" s="44"/>
      <c r="IN749" s="44"/>
      <c r="IO749" s="44"/>
      <c r="IP749" s="44"/>
      <c r="IQ749" s="44"/>
      <c r="IR749" s="44"/>
      <c r="IS749" s="44"/>
      <c r="IT749" s="44"/>
      <c r="IU749" s="44"/>
      <c r="IV749" s="44"/>
      <c r="RS749" s="353"/>
    </row>
    <row r="750" spans="1:487" s="74" customFormat="1" ht="15">
      <c r="A750" s="325" t="s">
        <v>550</v>
      </c>
      <c r="B750" s="351"/>
      <c r="C750" s="351"/>
      <c r="D750" s="458" t="s">
        <v>138</v>
      </c>
      <c r="E750" s="44"/>
      <c r="F750" s="437">
        <f t="shared" si="9"/>
        <v>47</v>
      </c>
      <c r="G750" s="478">
        <v>26</v>
      </c>
      <c r="H750" s="478">
        <v>21</v>
      </c>
      <c r="I750" s="138"/>
      <c r="J750" s="420"/>
      <c r="K750" s="138"/>
      <c r="L750" s="458"/>
      <c r="M750" s="44"/>
      <c r="N750" s="44"/>
      <c r="R750" s="352"/>
      <c r="T750" s="44"/>
      <c r="U750" s="44"/>
      <c r="V750" s="44"/>
      <c r="AA750" s="352"/>
      <c r="AC750" s="44"/>
      <c r="AD750" s="44"/>
      <c r="AE750" s="44"/>
      <c r="AJ750" s="352"/>
      <c r="AL750" s="44"/>
      <c r="AM750" s="44"/>
      <c r="AN750" s="44"/>
      <c r="AS750" s="352"/>
      <c r="AU750" s="44"/>
      <c r="AV750" s="44"/>
      <c r="AW750" s="44"/>
      <c r="BB750" s="352"/>
      <c r="BD750" s="44"/>
      <c r="BE750" s="44"/>
      <c r="BF750" s="44"/>
      <c r="BK750" s="352"/>
      <c r="BM750" s="44"/>
      <c r="BN750" s="44"/>
      <c r="BO750" s="44"/>
      <c r="BT750" s="352"/>
      <c r="BV750" s="44"/>
      <c r="BW750" s="44"/>
      <c r="BX750" s="44"/>
      <c r="CC750" s="352"/>
      <c r="CE750" s="44"/>
      <c r="CF750" s="44"/>
      <c r="CG750" s="44"/>
      <c r="CL750" s="352"/>
      <c r="CN750" s="44"/>
      <c r="CO750" s="44"/>
      <c r="CP750" s="44"/>
      <c r="CU750" s="352"/>
      <c r="CW750" s="44"/>
      <c r="CX750" s="44"/>
      <c r="CY750" s="44"/>
      <c r="DD750" s="352"/>
      <c r="DF750" s="44"/>
      <c r="DG750" s="44"/>
      <c r="DH750" s="44"/>
      <c r="DM750" s="352"/>
      <c r="DO750" s="44"/>
      <c r="DP750" s="44"/>
      <c r="DQ750" s="44"/>
      <c r="DV750" s="352"/>
      <c r="DX750" s="44"/>
      <c r="DY750" s="44"/>
      <c r="DZ750" s="44"/>
      <c r="EE750" s="352"/>
      <c r="EG750" s="44"/>
      <c r="EH750" s="44"/>
      <c r="EI750" s="44"/>
      <c r="EN750" s="352"/>
      <c r="EP750" s="44"/>
      <c r="EQ750" s="44"/>
      <c r="ER750" s="44"/>
      <c r="EW750" s="352"/>
      <c r="EY750" s="44"/>
      <c r="EZ750" s="44"/>
      <c r="FA750" s="44"/>
      <c r="FF750" s="352"/>
      <c r="FH750" s="44"/>
      <c r="FI750" s="44"/>
      <c r="FJ750" s="44"/>
      <c r="FO750" s="352"/>
      <c r="FQ750" s="44"/>
      <c r="FR750" s="44"/>
      <c r="FS750" s="44"/>
      <c r="FX750" s="352"/>
      <c r="FZ750" s="44"/>
      <c r="GA750" s="44"/>
      <c r="GB750" s="44"/>
      <c r="GG750" s="352"/>
      <c r="GI750" s="44"/>
      <c r="GJ750" s="44"/>
      <c r="GK750" s="44"/>
      <c r="GP750" s="352"/>
      <c r="GR750" s="44"/>
      <c r="GS750" s="44"/>
      <c r="GT750" s="44"/>
      <c r="GY750" s="352"/>
      <c r="HA750" s="44"/>
      <c r="HB750" s="44"/>
      <c r="HC750" s="44"/>
      <c r="HH750" s="352"/>
      <c r="HJ750" s="44"/>
      <c r="HK750" s="44"/>
      <c r="HL750" s="44"/>
      <c r="HQ750" s="44"/>
      <c r="HR750" s="44"/>
      <c r="HS750" s="44"/>
      <c r="HT750" s="44"/>
      <c r="HU750" s="44"/>
      <c r="HV750" s="44"/>
      <c r="HW750" s="44"/>
      <c r="HX750" s="44"/>
      <c r="HY750" s="44"/>
      <c r="HZ750" s="44"/>
      <c r="IA750" s="44"/>
      <c r="IB750" s="44"/>
      <c r="IC750" s="44"/>
      <c r="ID750" s="44"/>
      <c r="IE750" s="44"/>
      <c r="IF750" s="44"/>
      <c r="IG750" s="44"/>
      <c r="IH750" s="44"/>
      <c r="II750" s="44"/>
      <c r="IJ750" s="44"/>
      <c r="IK750" s="44"/>
      <c r="IL750" s="44"/>
      <c r="IM750" s="44"/>
      <c r="IN750" s="44"/>
      <c r="IO750" s="44"/>
      <c r="IP750" s="44"/>
      <c r="IQ750" s="44"/>
      <c r="IR750" s="44"/>
      <c r="IS750" s="44"/>
      <c r="IT750" s="44"/>
      <c r="IU750" s="44"/>
      <c r="IV750" s="44"/>
      <c r="RS750" s="353"/>
    </row>
    <row r="751" spans="1:487" s="74" customFormat="1" ht="15">
      <c r="A751" s="325" t="s">
        <v>575</v>
      </c>
      <c r="B751" s="529"/>
      <c r="C751" s="351"/>
      <c r="D751" s="458" t="s">
        <v>135</v>
      </c>
      <c r="E751" s="44"/>
      <c r="F751" s="437">
        <f t="shared" si="9"/>
        <v>28</v>
      </c>
      <c r="G751" s="541">
        <v>2</v>
      </c>
      <c r="H751" s="541">
        <v>5</v>
      </c>
      <c r="I751" s="138"/>
      <c r="J751" s="420">
        <v>21</v>
      </c>
      <c r="K751" s="138"/>
      <c r="L751" s="458"/>
      <c r="M751" s="458"/>
      <c r="N751" s="44"/>
      <c r="R751" s="352"/>
      <c r="T751" s="44"/>
      <c r="U751" s="44"/>
      <c r="V751" s="44"/>
      <c r="AA751" s="352"/>
      <c r="AC751" s="44"/>
      <c r="AD751" s="44"/>
      <c r="AE751" s="44"/>
      <c r="AJ751" s="352"/>
      <c r="AL751" s="44"/>
      <c r="AM751" s="44"/>
      <c r="AN751" s="44"/>
      <c r="AS751" s="352"/>
      <c r="AU751" s="44"/>
      <c r="AV751" s="44"/>
      <c r="AW751" s="44"/>
      <c r="BB751" s="352"/>
      <c r="BD751" s="44"/>
      <c r="BE751" s="44"/>
      <c r="BF751" s="44"/>
      <c r="BK751" s="352"/>
      <c r="BM751" s="44"/>
      <c r="BN751" s="44"/>
      <c r="BO751" s="44"/>
      <c r="BT751" s="352"/>
      <c r="BV751" s="44"/>
      <c r="BW751" s="44"/>
      <c r="BX751" s="44"/>
      <c r="CC751" s="352"/>
      <c r="CE751" s="44"/>
      <c r="CF751" s="44"/>
      <c r="CG751" s="44"/>
      <c r="CL751" s="352"/>
      <c r="CN751" s="44"/>
      <c r="CO751" s="44"/>
      <c r="CP751" s="44"/>
      <c r="CU751" s="352"/>
      <c r="CW751" s="44"/>
      <c r="CX751" s="44"/>
      <c r="CY751" s="44"/>
      <c r="DD751" s="352"/>
      <c r="DF751" s="44"/>
      <c r="DG751" s="44"/>
      <c r="DH751" s="44"/>
      <c r="DM751" s="352"/>
      <c r="DO751" s="44"/>
      <c r="DP751" s="44"/>
      <c r="DQ751" s="44"/>
      <c r="DV751" s="352"/>
      <c r="DX751" s="44"/>
      <c r="DY751" s="44"/>
      <c r="DZ751" s="44"/>
      <c r="EE751" s="352"/>
      <c r="EG751" s="44"/>
      <c r="EH751" s="44"/>
      <c r="EI751" s="44"/>
      <c r="EN751" s="352"/>
      <c r="EP751" s="44"/>
      <c r="EQ751" s="44"/>
      <c r="ER751" s="44"/>
      <c r="EW751" s="352"/>
      <c r="EY751" s="44"/>
      <c r="EZ751" s="44"/>
      <c r="FA751" s="44"/>
      <c r="FF751" s="352"/>
      <c r="FH751" s="44"/>
      <c r="FI751" s="44"/>
      <c r="FJ751" s="44"/>
      <c r="FO751" s="352"/>
      <c r="FQ751" s="44"/>
      <c r="FR751" s="44"/>
      <c r="FS751" s="44"/>
      <c r="FX751" s="352"/>
      <c r="FZ751" s="44"/>
      <c r="GA751" s="44"/>
      <c r="GB751" s="44"/>
      <c r="GG751" s="352"/>
      <c r="GI751" s="44"/>
      <c r="GJ751" s="44"/>
      <c r="GK751" s="44"/>
      <c r="GP751" s="352"/>
      <c r="GR751" s="44"/>
      <c r="GS751" s="44"/>
      <c r="GT751" s="44"/>
      <c r="GY751" s="352"/>
      <c r="HA751" s="44"/>
      <c r="HB751" s="44"/>
      <c r="HC751" s="44"/>
      <c r="HH751" s="352"/>
      <c r="HJ751" s="44"/>
      <c r="HK751" s="44"/>
      <c r="HL751" s="44"/>
      <c r="HQ751" s="44"/>
      <c r="HR751" s="44"/>
      <c r="HS751" s="44"/>
      <c r="HT751" s="44"/>
      <c r="HU751" s="44"/>
      <c r="HV751" s="44"/>
      <c r="HW751" s="44"/>
      <c r="HX751" s="44"/>
      <c r="HY751" s="44"/>
      <c r="HZ751" s="44"/>
      <c r="IA751" s="44"/>
      <c r="IB751" s="44"/>
      <c r="IC751" s="44"/>
      <c r="ID751" s="44"/>
      <c r="IE751" s="44"/>
      <c r="IF751" s="44"/>
      <c r="IG751" s="44"/>
      <c r="IH751" s="44"/>
      <c r="II751" s="44"/>
      <c r="IJ751" s="44"/>
      <c r="IK751" s="44"/>
      <c r="IL751" s="44"/>
      <c r="IM751" s="44"/>
      <c r="IN751" s="44"/>
      <c r="IO751" s="44"/>
      <c r="IP751" s="44"/>
      <c r="IQ751" s="44"/>
      <c r="IR751" s="44"/>
      <c r="IS751" s="44"/>
      <c r="IT751" s="44"/>
      <c r="IU751" s="44"/>
      <c r="IV751" s="44"/>
      <c r="RS751" s="353"/>
    </row>
    <row r="752" spans="1:487" s="74" customFormat="1" ht="15">
      <c r="A752" s="325" t="s">
        <v>1139</v>
      </c>
      <c r="B752" s="351"/>
      <c r="C752" s="351"/>
      <c r="D752" s="531" t="s">
        <v>130</v>
      </c>
      <c r="E752" s="44"/>
      <c r="F752" s="437">
        <f t="shared" si="9"/>
        <v>0</v>
      </c>
      <c r="G752" s="478"/>
      <c r="H752" s="138"/>
      <c r="I752" s="138"/>
      <c r="J752" s="420"/>
      <c r="K752" s="138"/>
      <c r="L752" s="450"/>
      <c r="M752" s="44"/>
      <c r="N752" s="44"/>
      <c r="R752" s="352"/>
      <c r="T752" s="44"/>
      <c r="U752" s="44"/>
      <c r="V752" s="44"/>
      <c r="AA752" s="352"/>
      <c r="AC752" s="44"/>
      <c r="AD752" s="44"/>
      <c r="AE752" s="44"/>
      <c r="AJ752" s="352"/>
      <c r="AL752" s="44"/>
      <c r="AM752" s="44"/>
      <c r="AN752" s="44"/>
      <c r="AS752" s="352"/>
      <c r="AU752" s="44"/>
      <c r="AV752" s="44"/>
      <c r="AW752" s="44"/>
      <c r="BB752" s="352"/>
      <c r="BD752" s="44"/>
      <c r="BE752" s="44"/>
      <c r="BF752" s="44"/>
      <c r="BK752" s="352"/>
      <c r="BM752" s="44"/>
      <c r="BN752" s="44"/>
      <c r="BO752" s="44"/>
      <c r="BT752" s="352"/>
      <c r="BV752" s="44"/>
      <c r="BW752" s="44"/>
      <c r="BX752" s="44"/>
      <c r="CC752" s="352"/>
      <c r="CE752" s="44"/>
      <c r="CF752" s="44"/>
      <c r="CG752" s="44"/>
      <c r="CL752" s="352"/>
      <c r="CN752" s="44"/>
      <c r="CO752" s="44"/>
      <c r="CP752" s="44"/>
      <c r="CU752" s="352"/>
      <c r="CW752" s="44"/>
      <c r="CX752" s="44"/>
      <c r="CY752" s="44"/>
      <c r="DD752" s="352"/>
      <c r="DF752" s="44"/>
      <c r="DG752" s="44"/>
      <c r="DH752" s="44"/>
      <c r="DM752" s="352"/>
      <c r="DO752" s="44"/>
      <c r="DP752" s="44"/>
      <c r="DQ752" s="44"/>
      <c r="DV752" s="352"/>
      <c r="DX752" s="44"/>
      <c r="DY752" s="44"/>
      <c r="DZ752" s="44"/>
      <c r="EE752" s="352"/>
      <c r="EG752" s="44"/>
      <c r="EH752" s="44"/>
      <c r="EI752" s="44"/>
      <c r="EN752" s="352"/>
      <c r="EP752" s="44"/>
      <c r="EQ752" s="44"/>
      <c r="ER752" s="44"/>
      <c r="EW752" s="352"/>
      <c r="EY752" s="44"/>
      <c r="EZ752" s="44"/>
      <c r="FA752" s="44"/>
      <c r="FF752" s="352"/>
      <c r="FH752" s="44"/>
      <c r="FI752" s="44"/>
      <c r="FJ752" s="44"/>
      <c r="FO752" s="352"/>
      <c r="FQ752" s="44"/>
      <c r="FR752" s="44"/>
      <c r="FS752" s="44"/>
      <c r="FX752" s="352"/>
      <c r="FZ752" s="44"/>
      <c r="GA752" s="44"/>
      <c r="GB752" s="44"/>
      <c r="GG752" s="352"/>
      <c r="GI752" s="44"/>
      <c r="GJ752" s="44"/>
      <c r="GK752" s="44"/>
      <c r="GP752" s="352"/>
      <c r="GR752" s="44"/>
      <c r="GS752" s="44"/>
      <c r="GT752" s="44"/>
      <c r="GY752" s="352"/>
      <c r="HA752" s="44"/>
      <c r="HB752" s="44"/>
      <c r="HC752" s="44"/>
      <c r="HH752" s="352"/>
      <c r="HJ752" s="44"/>
      <c r="HK752" s="44"/>
      <c r="HL752" s="44"/>
      <c r="HQ752" s="44"/>
      <c r="HR752" s="44"/>
      <c r="HS752" s="44"/>
      <c r="HT752" s="44"/>
      <c r="HU752" s="44"/>
      <c r="HV752" s="44"/>
      <c r="HW752" s="44"/>
      <c r="HX752" s="44"/>
      <c r="HY752" s="44"/>
      <c r="HZ752" s="44"/>
      <c r="IA752" s="44"/>
      <c r="IB752" s="44"/>
      <c r="IC752" s="44"/>
      <c r="ID752" s="44"/>
      <c r="IE752" s="44"/>
      <c r="IF752" s="44"/>
      <c r="IG752" s="44"/>
      <c r="IH752" s="44"/>
      <c r="II752" s="44"/>
      <c r="IJ752" s="44"/>
      <c r="IK752" s="44"/>
      <c r="IL752" s="44"/>
      <c r="IM752" s="44"/>
      <c r="IN752" s="44"/>
      <c r="IO752" s="44"/>
      <c r="IP752" s="44"/>
      <c r="IQ752" s="44"/>
      <c r="IR752" s="44"/>
      <c r="IS752" s="44"/>
      <c r="IT752" s="44"/>
      <c r="IU752" s="44"/>
      <c r="IV752" s="44"/>
      <c r="RS752" s="353"/>
    </row>
    <row r="753" spans="1:487" s="74" customFormat="1" ht="15">
      <c r="A753" s="325" t="s">
        <v>2022</v>
      </c>
      <c r="B753" s="351"/>
      <c r="C753" s="351"/>
      <c r="D753" s="531" t="s">
        <v>130</v>
      </c>
      <c r="E753" s="44"/>
      <c r="F753" s="437">
        <f t="shared" si="9"/>
        <v>7</v>
      </c>
      <c r="G753" s="478"/>
      <c r="H753" s="138"/>
      <c r="I753" s="138">
        <v>2</v>
      </c>
      <c r="J753" s="420">
        <v>5</v>
      </c>
      <c r="K753" s="138"/>
      <c r="L753" s="450"/>
      <c r="M753" s="44"/>
      <c r="N753" s="44"/>
      <c r="R753" s="352"/>
      <c r="T753" s="44"/>
      <c r="U753" s="44"/>
      <c r="V753" s="44"/>
      <c r="AA753" s="352"/>
      <c r="AC753" s="44"/>
      <c r="AD753" s="44"/>
      <c r="AE753" s="44"/>
      <c r="AJ753" s="352"/>
      <c r="AL753" s="44"/>
      <c r="AM753" s="44"/>
      <c r="AN753" s="44"/>
      <c r="AS753" s="352"/>
      <c r="AU753" s="44"/>
      <c r="AV753" s="44"/>
      <c r="AW753" s="44"/>
      <c r="BB753" s="352"/>
      <c r="BD753" s="44"/>
      <c r="BE753" s="44"/>
      <c r="BF753" s="44"/>
      <c r="BK753" s="352"/>
      <c r="BM753" s="44"/>
      <c r="BN753" s="44"/>
      <c r="BO753" s="44"/>
      <c r="BT753" s="352"/>
      <c r="BV753" s="44"/>
      <c r="BW753" s="44"/>
      <c r="BX753" s="44"/>
      <c r="CC753" s="352"/>
      <c r="CE753" s="44"/>
      <c r="CF753" s="44"/>
      <c r="CG753" s="44"/>
      <c r="CL753" s="352"/>
      <c r="CN753" s="44"/>
      <c r="CO753" s="44"/>
      <c r="CP753" s="44"/>
      <c r="CU753" s="352"/>
      <c r="CW753" s="44"/>
      <c r="CX753" s="44"/>
      <c r="CY753" s="44"/>
      <c r="DD753" s="352"/>
      <c r="DF753" s="44"/>
      <c r="DG753" s="44"/>
      <c r="DH753" s="44"/>
      <c r="DM753" s="352"/>
      <c r="DO753" s="44"/>
      <c r="DP753" s="44"/>
      <c r="DQ753" s="44"/>
      <c r="DV753" s="352"/>
      <c r="DX753" s="44"/>
      <c r="DY753" s="44"/>
      <c r="DZ753" s="44"/>
      <c r="EE753" s="352"/>
      <c r="EG753" s="44"/>
      <c r="EH753" s="44"/>
      <c r="EI753" s="44"/>
      <c r="EN753" s="352"/>
      <c r="EP753" s="44"/>
      <c r="EQ753" s="44"/>
      <c r="ER753" s="44"/>
      <c r="EW753" s="352"/>
      <c r="EY753" s="44"/>
      <c r="EZ753" s="44"/>
      <c r="FA753" s="44"/>
      <c r="FF753" s="352"/>
      <c r="FH753" s="44"/>
      <c r="FI753" s="44"/>
      <c r="FJ753" s="44"/>
      <c r="FO753" s="352"/>
      <c r="FQ753" s="44"/>
      <c r="FR753" s="44"/>
      <c r="FS753" s="44"/>
      <c r="FX753" s="352"/>
      <c r="FZ753" s="44"/>
      <c r="GA753" s="44"/>
      <c r="GB753" s="44"/>
      <c r="GG753" s="352"/>
      <c r="GI753" s="44"/>
      <c r="GJ753" s="44"/>
      <c r="GK753" s="44"/>
      <c r="GP753" s="352"/>
      <c r="GR753" s="44"/>
      <c r="GS753" s="44"/>
      <c r="GT753" s="44"/>
      <c r="GY753" s="352"/>
      <c r="HA753" s="44"/>
      <c r="HB753" s="44"/>
      <c r="HC753" s="44"/>
      <c r="HH753" s="352"/>
      <c r="HJ753" s="44"/>
      <c r="HK753" s="44"/>
      <c r="HL753" s="44"/>
      <c r="HQ753" s="44"/>
      <c r="HR753" s="44"/>
      <c r="HS753" s="44"/>
      <c r="HT753" s="44"/>
      <c r="HU753" s="44"/>
      <c r="HV753" s="44"/>
      <c r="HW753" s="44"/>
      <c r="HX753" s="44"/>
      <c r="HY753" s="44"/>
      <c r="HZ753" s="44"/>
      <c r="IA753" s="44"/>
      <c r="IB753" s="44"/>
      <c r="IC753" s="44"/>
      <c r="ID753" s="44"/>
      <c r="IE753" s="44"/>
      <c r="IF753" s="44"/>
      <c r="IG753" s="44"/>
      <c r="IH753" s="44"/>
      <c r="II753" s="44"/>
      <c r="IJ753" s="44"/>
      <c r="IK753" s="44"/>
      <c r="IL753" s="44"/>
      <c r="IM753" s="44"/>
      <c r="IN753" s="44"/>
      <c r="IO753" s="44"/>
      <c r="IP753" s="44"/>
      <c r="IQ753" s="44"/>
      <c r="IR753" s="44"/>
      <c r="IS753" s="44"/>
      <c r="IT753" s="44"/>
      <c r="IU753" s="44"/>
      <c r="IV753" s="44"/>
      <c r="RS753" s="353"/>
    </row>
    <row r="754" spans="1:487" s="74" customFormat="1" ht="15">
      <c r="A754" s="325" t="s">
        <v>623</v>
      </c>
      <c r="B754" s="529"/>
      <c r="C754" s="351"/>
      <c r="D754" s="458" t="s">
        <v>135</v>
      </c>
      <c r="E754" s="44"/>
      <c r="F754" s="437">
        <f t="shared" si="9"/>
        <v>185</v>
      </c>
      <c r="G754" s="541">
        <v>119</v>
      </c>
      <c r="H754" s="541"/>
      <c r="I754" s="138">
        <v>31</v>
      </c>
      <c r="J754" s="478">
        <v>15</v>
      </c>
      <c r="K754" s="138">
        <v>20</v>
      </c>
      <c r="L754" s="458"/>
      <c r="M754" s="458"/>
      <c r="N754" s="44"/>
      <c r="R754" s="44"/>
      <c r="T754" s="44"/>
      <c r="U754" s="44"/>
      <c r="V754" s="44"/>
      <c r="AA754" s="44"/>
      <c r="AC754" s="44"/>
      <c r="AD754" s="44"/>
      <c r="AE754" s="44"/>
      <c r="AJ754" s="44"/>
      <c r="AL754" s="44"/>
      <c r="AM754" s="44"/>
      <c r="AN754" s="44"/>
      <c r="AS754" s="44"/>
      <c r="AU754" s="44"/>
      <c r="AV754" s="44"/>
      <c r="AW754" s="44"/>
      <c r="BB754" s="44"/>
      <c r="BD754" s="44"/>
      <c r="BE754" s="44"/>
      <c r="BF754" s="44"/>
      <c r="BK754" s="44"/>
      <c r="BM754" s="44"/>
      <c r="BN754" s="44"/>
      <c r="BO754" s="44"/>
      <c r="BT754" s="44"/>
      <c r="BV754" s="44"/>
      <c r="BW754" s="44"/>
      <c r="BX754" s="44"/>
      <c r="CC754" s="44"/>
      <c r="CE754" s="44"/>
      <c r="CF754" s="44"/>
      <c r="CG754" s="44"/>
      <c r="CL754" s="44"/>
      <c r="CN754" s="44"/>
      <c r="CO754" s="44"/>
      <c r="CP754" s="44"/>
      <c r="CU754" s="44"/>
      <c r="CW754" s="44"/>
      <c r="CX754" s="44"/>
      <c r="CY754" s="44"/>
      <c r="DD754" s="44"/>
      <c r="DF754" s="44"/>
      <c r="DG754" s="44"/>
      <c r="DH754" s="44"/>
      <c r="DM754" s="44"/>
      <c r="DO754" s="44"/>
      <c r="DP754" s="44"/>
      <c r="DQ754" s="44"/>
      <c r="DV754" s="44"/>
      <c r="DX754" s="44"/>
      <c r="DY754" s="44"/>
      <c r="DZ754" s="44"/>
      <c r="EE754" s="44"/>
      <c r="EG754" s="44"/>
      <c r="EH754" s="44"/>
      <c r="EI754" s="44"/>
      <c r="EN754" s="44"/>
      <c r="EP754" s="44"/>
      <c r="EQ754" s="44"/>
      <c r="ER754" s="44"/>
      <c r="EW754" s="44"/>
      <c r="EY754" s="44"/>
      <c r="EZ754" s="44"/>
      <c r="FA754" s="44"/>
      <c r="FF754" s="44"/>
      <c r="FH754" s="44"/>
      <c r="FI754" s="44"/>
      <c r="FJ754" s="44"/>
      <c r="FO754" s="44"/>
      <c r="FQ754" s="44"/>
      <c r="FR754" s="44"/>
      <c r="FS754" s="44"/>
      <c r="FX754" s="44"/>
      <c r="FZ754" s="44"/>
      <c r="GA754" s="44"/>
      <c r="GB754" s="44"/>
      <c r="GG754" s="44"/>
      <c r="GI754" s="44"/>
      <c r="GJ754" s="44"/>
      <c r="GK754" s="44"/>
      <c r="GP754" s="44"/>
      <c r="GR754" s="44"/>
      <c r="GS754" s="44"/>
      <c r="GT754" s="44"/>
      <c r="GY754" s="44"/>
      <c r="HA754" s="44"/>
      <c r="HB754" s="44"/>
      <c r="HC754" s="44"/>
      <c r="HH754" s="44"/>
      <c r="HJ754" s="44"/>
      <c r="HK754" s="44"/>
      <c r="HL754" s="44"/>
      <c r="HQ754" s="44"/>
      <c r="HR754" s="44"/>
      <c r="HS754" s="44"/>
      <c r="HT754" s="44"/>
      <c r="HU754" s="44"/>
      <c r="HV754" s="44"/>
      <c r="HW754" s="44"/>
      <c r="HX754" s="44"/>
      <c r="HY754" s="44"/>
      <c r="HZ754" s="44"/>
      <c r="IA754" s="44"/>
      <c r="IB754" s="44"/>
      <c r="IC754" s="44"/>
      <c r="ID754" s="44"/>
      <c r="IE754" s="44"/>
      <c r="IF754" s="44"/>
      <c r="IG754" s="44"/>
      <c r="IH754" s="44"/>
      <c r="II754" s="44"/>
      <c r="IJ754" s="44"/>
      <c r="IK754" s="44"/>
      <c r="IL754" s="44"/>
      <c r="IM754" s="44"/>
      <c r="IN754" s="44"/>
      <c r="IO754" s="44"/>
      <c r="IP754" s="44"/>
      <c r="IQ754" s="44"/>
      <c r="IR754" s="44"/>
      <c r="IS754" s="44"/>
      <c r="IT754" s="44"/>
      <c r="IU754" s="44"/>
      <c r="IV754" s="44"/>
      <c r="RS754" s="353"/>
    </row>
    <row r="755" spans="1:487" s="74" customFormat="1" ht="15">
      <c r="A755" s="325" t="s">
        <v>522</v>
      </c>
      <c r="B755" s="351"/>
      <c r="C755" s="351"/>
      <c r="D755" s="458" t="s">
        <v>136</v>
      </c>
      <c r="E755" s="44"/>
      <c r="F755" s="437">
        <f t="shared" si="9"/>
        <v>67</v>
      </c>
      <c r="G755" s="478">
        <v>33</v>
      </c>
      <c r="H755" s="478">
        <v>19</v>
      </c>
      <c r="I755" s="138">
        <v>2</v>
      </c>
      <c r="J755" s="420">
        <v>13</v>
      </c>
      <c r="K755" s="138"/>
      <c r="L755" s="44"/>
      <c r="M755" s="44"/>
      <c r="N755" s="44"/>
      <c r="R755" s="352"/>
      <c r="T755" s="44"/>
      <c r="U755" s="44"/>
      <c r="V755" s="44"/>
      <c r="AA755" s="352"/>
      <c r="AC755" s="44"/>
      <c r="AD755" s="44"/>
      <c r="AE755" s="44"/>
      <c r="AJ755" s="352"/>
      <c r="AL755" s="44"/>
      <c r="AM755" s="44"/>
      <c r="AN755" s="44"/>
      <c r="AS755" s="352"/>
      <c r="AU755" s="44"/>
      <c r="AV755" s="44"/>
      <c r="AW755" s="44"/>
      <c r="BB755" s="352"/>
      <c r="BD755" s="44"/>
      <c r="BE755" s="44"/>
      <c r="BF755" s="44"/>
      <c r="BK755" s="352"/>
      <c r="BM755" s="44"/>
      <c r="BN755" s="44"/>
      <c r="BO755" s="44"/>
      <c r="BT755" s="352"/>
      <c r="BV755" s="44"/>
      <c r="BW755" s="44"/>
      <c r="BX755" s="44"/>
      <c r="CC755" s="352"/>
      <c r="CE755" s="44"/>
      <c r="CF755" s="44"/>
      <c r="CG755" s="44"/>
      <c r="CL755" s="352"/>
      <c r="CN755" s="44"/>
      <c r="CO755" s="44"/>
      <c r="CP755" s="44"/>
      <c r="CU755" s="352"/>
      <c r="CW755" s="44"/>
      <c r="CX755" s="44"/>
      <c r="CY755" s="44"/>
      <c r="DD755" s="352"/>
      <c r="DF755" s="44"/>
      <c r="DG755" s="44"/>
      <c r="DH755" s="44"/>
      <c r="DM755" s="352"/>
      <c r="DO755" s="44"/>
      <c r="DP755" s="44"/>
      <c r="DQ755" s="44"/>
      <c r="DV755" s="352"/>
      <c r="DX755" s="44"/>
      <c r="DY755" s="44"/>
      <c r="DZ755" s="44"/>
      <c r="EE755" s="352"/>
      <c r="EG755" s="44"/>
      <c r="EH755" s="44"/>
      <c r="EI755" s="44"/>
      <c r="EN755" s="352"/>
      <c r="EP755" s="44"/>
      <c r="EQ755" s="44"/>
      <c r="ER755" s="44"/>
      <c r="EW755" s="352"/>
      <c r="EY755" s="44"/>
      <c r="EZ755" s="44"/>
      <c r="FA755" s="44"/>
      <c r="FF755" s="352"/>
      <c r="FH755" s="44"/>
      <c r="FI755" s="44"/>
      <c r="FJ755" s="44"/>
      <c r="FO755" s="352"/>
      <c r="FQ755" s="44"/>
      <c r="FR755" s="44"/>
      <c r="FS755" s="44"/>
      <c r="FX755" s="352"/>
      <c r="FZ755" s="44"/>
      <c r="GA755" s="44"/>
      <c r="GB755" s="44"/>
      <c r="GG755" s="352"/>
      <c r="GI755" s="44"/>
      <c r="GJ755" s="44"/>
      <c r="GK755" s="44"/>
      <c r="GP755" s="352"/>
      <c r="GR755" s="44"/>
      <c r="GS755" s="44"/>
      <c r="GT755" s="44"/>
      <c r="GY755" s="352"/>
      <c r="HA755" s="44"/>
      <c r="HB755" s="44"/>
      <c r="HC755" s="44"/>
      <c r="HH755" s="352"/>
      <c r="HJ755" s="44"/>
      <c r="HK755" s="44"/>
      <c r="HL755" s="44"/>
      <c r="HQ755" s="44"/>
      <c r="HR755" s="44"/>
      <c r="HS755" s="44"/>
      <c r="HT755" s="44"/>
      <c r="HU755" s="44"/>
      <c r="HV755" s="44"/>
      <c r="HW755" s="44"/>
      <c r="HX755" s="44"/>
      <c r="HY755" s="44"/>
      <c r="HZ755" s="44"/>
      <c r="IA755" s="44"/>
      <c r="IB755" s="44"/>
      <c r="IC755" s="44"/>
      <c r="ID755" s="44"/>
      <c r="IE755" s="44"/>
      <c r="IF755" s="44"/>
      <c r="IG755" s="44"/>
      <c r="IH755" s="44"/>
      <c r="II755" s="44"/>
      <c r="IJ755" s="44"/>
      <c r="IK755" s="44"/>
      <c r="IL755" s="44"/>
      <c r="IM755" s="44"/>
      <c r="IN755" s="44"/>
      <c r="IO755" s="44"/>
      <c r="IP755" s="44"/>
      <c r="IQ755" s="44"/>
      <c r="IR755" s="44"/>
      <c r="IS755" s="44"/>
      <c r="IT755" s="44"/>
      <c r="IU755" s="44"/>
      <c r="IV755" s="44"/>
      <c r="RS755" s="353"/>
    </row>
    <row r="756" spans="1:487" s="74" customFormat="1" ht="15">
      <c r="A756" s="325" t="s">
        <v>658</v>
      </c>
      <c r="B756" s="351"/>
      <c r="C756" s="351"/>
      <c r="D756" s="458" t="s">
        <v>137</v>
      </c>
      <c r="E756" s="44"/>
      <c r="F756" s="437">
        <f t="shared" si="9"/>
        <v>365</v>
      </c>
      <c r="G756" s="541">
        <v>99</v>
      </c>
      <c r="H756" s="541">
        <v>112</v>
      </c>
      <c r="I756" s="138">
        <v>85</v>
      </c>
      <c r="J756" s="420">
        <v>48</v>
      </c>
      <c r="K756" s="138">
        <v>21</v>
      </c>
      <c r="L756" s="458"/>
      <c r="M756" s="458"/>
      <c r="N756" s="44"/>
      <c r="R756" s="352"/>
      <c r="T756" s="44"/>
      <c r="U756" s="44"/>
      <c r="V756" s="44"/>
      <c r="AA756" s="352"/>
      <c r="AC756" s="44"/>
      <c r="AD756" s="44"/>
      <c r="AE756" s="44"/>
      <c r="AJ756" s="352"/>
      <c r="AL756" s="44"/>
      <c r="AM756" s="44"/>
      <c r="AN756" s="44"/>
      <c r="AS756" s="352"/>
      <c r="AU756" s="44"/>
      <c r="AV756" s="44"/>
      <c r="AW756" s="44"/>
      <c r="BB756" s="352"/>
      <c r="BD756" s="44"/>
      <c r="BE756" s="44"/>
      <c r="BF756" s="44"/>
      <c r="BK756" s="352"/>
      <c r="BM756" s="44"/>
      <c r="BN756" s="44"/>
      <c r="BO756" s="44"/>
      <c r="BT756" s="352"/>
      <c r="BV756" s="44"/>
      <c r="BW756" s="44"/>
      <c r="BX756" s="44"/>
      <c r="CC756" s="352"/>
      <c r="CE756" s="44"/>
      <c r="CF756" s="44"/>
      <c r="CG756" s="44"/>
      <c r="CL756" s="352"/>
      <c r="CN756" s="44"/>
      <c r="CO756" s="44"/>
      <c r="CP756" s="44"/>
      <c r="CU756" s="352"/>
      <c r="CW756" s="44"/>
      <c r="CX756" s="44"/>
      <c r="CY756" s="44"/>
      <c r="DD756" s="352"/>
      <c r="DF756" s="44"/>
      <c r="DG756" s="44"/>
      <c r="DH756" s="44"/>
      <c r="DM756" s="352"/>
      <c r="DO756" s="44"/>
      <c r="DP756" s="44"/>
      <c r="DQ756" s="44"/>
      <c r="DV756" s="352"/>
      <c r="DX756" s="44"/>
      <c r="DY756" s="44"/>
      <c r="DZ756" s="44"/>
      <c r="EE756" s="352"/>
      <c r="EG756" s="44"/>
      <c r="EH756" s="44"/>
      <c r="EI756" s="44"/>
      <c r="EN756" s="352"/>
      <c r="EP756" s="44"/>
      <c r="EQ756" s="44"/>
      <c r="ER756" s="44"/>
      <c r="EW756" s="352"/>
      <c r="EY756" s="44"/>
      <c r="EZ756" s="44"/>
      <c r="FA756" s="44"/>
      <c r="FF756" s="352"/>
      <c r="FH756" s="44"/>
      <c r="FI756" s="44"/>
      <c r="FJ756" s="44"/>
      <c r="FO756" s="352"/>
      <c r="FQ756" s="44"/>
      <c r="FR756" s="44"/>
      <c r="FS756" s="44"/>
      <c r="FX756" s="352"/>
      <c r="FZ756" s="44"/>
      <c r="GA756" s="44"/>
      <c r="GB756" s="44"/>
      <c r="GG756" s="352"/>
      <c r="GI756" s="44"/>
      <c r="GJ756" s="44"/>
      <c r="GK756" s="44"/>
      <c r="GP756" s="352"/>
      <c r="GR756" s="44"/>
      <c r="GS756" s="44"/>
      <c r="GT756" s="44"/>
      <c r="GY756" s="352"/>
      <c r="HA756" s="44"/>
      <c r="HB756" s="44"/>
      <c r="HC756" s="44"/>
      <c r="HH756" s="352"/>
      <c r="HJ756" s="44"/>
      <c r="HK756" s="44"/>
      <c r="HL756" s="44"/>
      <c r="HQ756" s="44"/>
      <c r="HR756" s="44"/>
      <c r="HS756" s="44"/>
      <c r="HT756" s="44"/>
      <c r="HU756" s="44"/>
      <c r="HV756" s="44"/>
      <c r="HW756" s="44"/>
      <c r="HX756" s="44"/>
      <c r="HY756" s="44"/>
      <c r="HZ756" s="44"/>
      <c r="IA756" s="44"/>
      <c r="IB756" s="44"/>
      <c r="IC756" s="44"/>
      <c r="ID756" s="44"/>
      <c r="IE756" s="44"/>
      <c r="IF756" s="44"/>
      <c r="IG756" s="44"/>
      <c r="IH756" s="44"/>
      <c r="II756" s="44"/>
      <c r="IJ756" s="44"/>
      <c r="IK756" s="44"/>
      <c r="IL756" s="44"/>
      <c r="IM756" s="44"/>
      <c r="IN756" s="44"/>
      <c r="IO756" s="44"/>
      <c r="IP756" s="44"/>
      <c r="IQ756" s="44"/>
      <c r="IR756" s="44"/>
      <c r="IS756" s="44"/>
      <c r="IT756" s="44"/>
      <c r="IU756" s="44"/>
      <c r="IV756" s="44"/>
      <c r="RS756" s="353"/>
    </row>
    <row r="757" spans="1:487" s="74" customFormat="1" ht="15">
      <c r="A757" s="325" t="s">
        <v>502</v>
      </c>
      <c r="B757" s="351"/>
      <c r="C757" s="351"/>
      <c r="D757" s="458" t="s">
        <v>141</v>
      </c>
      <c r="E757" s="44"/>
      <c r="F757" s="437">
        <f t="shared" si="9"/>
        <v>172</v>
      </c>
      <c r="G757" s="541">
        <v>38</v>
      </c>
      <c r="H757" s="478">
        <v>34</v>
      </c>
      <c r="I757" s="138">
        <v>25</v>
      </c>
      <c r="J757" s="420">
        <v>33</v>
      </c>
      <c r="K757" s="138">
        <v>42</v>
      </c>
      <c r="L757" s="458"/>
      <c r="N757" s="44"/>
      <c r="R757" s="352"/>
      <c r="T757" s="44"/>
      <c r="U757" s="44"/>
      <c r="V757" s="44"/>
      <c r="AA757" s="352"/>
      <c r="AC757" s="44"/>
      <c r="AD757" s="44"/>
      <c r="AE757" s="44"/>
      <c r="AJ757" s="352"/>
      <c r="AL757" s="44"/>
      <c r="AM757" s="44"/>
      <c r="AN757" s="44"/>
      <c r="AS757" s="352"/>
      <c r="AU757" s="44"/>
      <c r="AV757" s="44"/>
      <c r="AW757" s="44"/>
      <c r="BB757" s="352"/>
      <c r="BD757" s="44"/>
      <c r="BE757" s="44"/>
      <c r="BF757" s="44"/>
      <c r="BK757" s="352"/>
      <c r="BM757" s="44"/>
      <c r="BN757" s="44"/>
      <c r="BO757" s="44"/>
      <c r="BT757" s="352"/>
      <c r="BV757" s="44"/>
      <c r="BW757" s="44"/>
      <c r="BX757" s="44"/>
      <c r="CC757" s="352"/>
      <c r="CE757" s="44"/>
      <c r="CF757" s="44"/>
      <c r="CG757" s="44"/>
      <c r="CL757" s="352"/>
      <c r="CN757" s="44"/>
      <c r="CO757" s="44"/>
      <c r="CP757" s="44"/>
      <c r="CU757" s="352"/>
      <c r="CW757" s="44"/>
      <c r="CX757" s="44"/>
      <c r="CY757" s="44"/>
      <c r="DD757" s="352"/>
      <c r="DF757" s="44"/>
      <c r="DG757" s="44"/>
      <c r="DH757" s="44"/>
      <c r="DM757" s="352"/>
      <c r="DO757" s="44"/>
      <c r="DP757" s="44"/>
      <c r="DQ757" s="44"/>
      <c r="DV757" s="352"/>
      <c r="DX757" s="44"/>
      <c r="DY757" s="44"/>
      <c r="DZ757" s="44"/>
      <c r="EE757" s="352"/>
      <c r="EG757" s="44"/>
      <c r="EH757" s="44"/>
      <c r="EI757" s="44"/>
      <c r="EN757" s="352"/>
      <c r="EP757" s="44"/>
      <c r="EQ757" s="44"/>
      <c r="ER757" s="44"/>
      <c r="EW757" s="352"/>
      <c r="EY757" s="44"/>
      <c r="EZ757" s="44"/>
      <c r="FA757" s="44"/>
      <c r="FF757" s="352"/>
      <c r="FH757" s="44"/>
      <c r="FI757" s="44"/>
      <c r="FJ757" s="44"/>
      <c r="FO757" s="352"/>
      <c r="FQ757" s="44"/>
      <c r="FR757" s="44"/>
      <c r="FS757" s="44"/>
      <c r="FX757" s="352"/>
      <c r="FZ757" s="44"/>
      <c r="GA757" s="44"/>
      <c r="GB757" s="44"/>
      <c r="GG757" s="352"/>
      <c r="GI757" s="44"/>
      <c r="GJ757" s="44"/>
      <c r="GK757" s="44"/>
      <c r="GP757" s="352"/>
      <c r="GR757" s="44"/>
      <c r="GS757" s="44"/>
      <c r="GT757" s="44"/>
      <c r="GY757" s="352"/>
      <c r="HA757" s="44"/>
      <c r="HB757" s="44"/>
      <c r="HC757" s="44"/>
      <c r="HH757" s="352"/>
      <c r="HJ757" s="44"/>
      <c r="HK757" s="44"/>
      <c r="HL757" s="44"/>
      <c r="HQ757" s="44"/>
      <c r="HR757" s="44"/>
      <c r="HS757" s="44"/>
      <c r="HT757" s="44"/>
      <c r="HU757" s="44"/>
      <c r="HV757" s="44"/>
      <c r="HW757" s="44"/>
      <c r="HX757" s="44"/>
      <c r="HY757" s="44"/>
      <c r="HZ757" s="44"/>
      <c r="IA757" s="44"/>
      <c r="IB757" s="44"/>
      <c r="IC757" s="44"/>
      <c r="ID757" s="44"/>
      <c r="IE757" s="44"/>
      <c r="IF757" s="44"/>
      <c r="IG757" s="44"/>
      <c r="IH757" s="44"/>
      <c r="II757" s="44"/>
      <c r="IJ757" s="44"/>
      <c r="IK757" s="44"/>
      <c r="IL757" s="44"/>
      <c r="IM757" s="44"/>
      <c r="IN757" s="44"/>
      <c r="IO757" s="44"/>
      <c r="IP757" s="44"/>
      <c r="IQ757" s="44"/>
      <c r="IR757" s="44"/>
      <c r="IS757" s="44"/>
      <c r="IT757" s="44"/>
      <c r="IU757" s="44"/>
      <c r="IV757" s="44"/>
      <c r="RS757" s="353"/>
    </row>
    <row r="758" spans="1:487" s="74" customFormat="1" ht="15">
      <c r="A758" s="325" t="s">
        <v>1475</v>
      </c>
      <c r="B758" s="351"/>
      <c r="C758" s="351"/>
      <c r="D758" s="531" t="s">
        <v>130</v>
      </c>
      <c r="E758" s="44"/>
      <c r="F758" s="437">
        <f t="shared" si="9"/>
        <v>0</v>
      </c>
      <c r="G758" s="478"/>
      <c r="H758" s="478"/>
      <c r="I758" s="138"/>
      <c r="J758" s="420"/>
      <c r="K758" s="138"/>
      <c r="L758" s="450"/>
      <c r="M758" s="450"/>
      <c r="N758" s="44"/>
      <c r="R758" s="352"/>
      <c r="T758" s="44"/>
      <c r="U758" s="44"/>
      <c r="V758" s="44"/>
      <c r="AA758" s="352"/>
      <c r="AC758" s="44"/>
      <c r="AD758" s="44"/>
      <c r="AE758" s="44"/>
      <c r="AJ758" s="352"/>
      <c r="AL758" s="44"/>
      <c r="AM758" s="44"/>
      <c r="AN758" s="44"/>
      <c r="AS758" s="352"/>
      <c r="AU758" s="44"/>
      <c r="AV758" s="44"/>
      <c r="AW758" s="44"/>
      <c r="BB758" s="352"/>
      <c r="BD758" s="44"/>
      <c r="BE758" s="44"/>
      <c r="BF758" s="44"/>
      <c r="BK758" s="352"/>
      <c r="BM758" s="44"/>
      <c r="BN758" s="44"/>
      <c r="BO758" s="44"/>
      <c r="BT758" s="352"/>
      <c r="BV758" s="44"/>
      <c r="BW758" s="44"/>
      <c r="BX758" s="44"/>
      <c r="CC758" s="352"/>
      <c r="CE758" s="44"/>
      <c r="CF758" s="44"/>
      <c r="CG758" s="44"/>
      <c r="CL758" s="352"/>
      <c r="CN758" s="44"/>
      <c r="CO758" s="44"/>
      <c r="CP758" s="44"/>
      <c r="CU758" s="352"/>
      <c r="CW758" s="44"/>
      <c r="CX758" s="44"/>
      <c r="CY758" s="44"/>
      <c r="DD758" s="352"/>
      <c r="DF758" s="44"/>
      <c r="DG758" s="44"/>
      <c r="DH758" s="44"/>
      <c r="DM758" s="352"/>
      <c r="DO758" s="44"/>
      <c r="DP758" s="44"/>
      <c r="DQ758" s="44"/>
      <c r="DV758" s="352"/>
      <c r="DX758" s="44"/>
      <c r="DY758" s="44"/>
      <c r="DZ758" s="44"/>
      <c r="EE758" s="352"/>
      <c r="EG758" s="44"/>
      <c r="EH758" s="44"/>
      <c r="EI758" s="44"/>
      <c r="EN758" s="352"/>
      <c r="EP758" s="44"/>
      <c r="EQ758" s="44"/>
      <c r="ER758" s="44"/>
      <c r="EW758" s="352"/>
      <c r="EY758" s="44"/>
      <c r="EZ758" s="44"/>
      <c r="FA758" s="44"/>
      <c r="FF758" s="352"/>
      <c r="FH758" s="44"/>
      <c r="FI758" s="44"/>
      <c r="FJ758" s="44"/>
      <c r="FO758" s="352"/>
      <c r="FQ758" s="44"/>
      <c r="FR758" s="44"/>
      <c r="FS758" s="44"/>
      <c r="FX758" s="352"/>
      <c r="FZ758" s="44"/>
      <c r="GA758" s="44"/>
      <c r="GB758" s="44"/>
      <c r="GG758" s="352"/>
      <c r="GI758" s="44"/>
      <c r="GJ758" s="44"/>
      <c r="GK758" s="44"/>
      <c r="GP758" s="352"/>
      <c r="GR758" s="44"/>
      <c r="GS758" s="44"/>
      <c r="GT758" s="44"/>
      <c r="GY758" s="352"/>
      <c r="HA758" s="44"/>
      <c r="HB758" s="44"/>
      <c r="HC758" s="44"/>
      <c r="HH758" s="352"/>
      <c r="HJ758" s="44"/>
      <c r="HK758" s="44"/>
      <c r="HL758" s="44"/>
      <c r="HQ758" s="44"/>
      <c r="HR758" s="44"/>
      <c r="HS758" s="44"/>
      <c r="HT758" s="44"/>
      <c r="HU758" s="44"/>
      <c r="HV758" s="44"/>
      <c r="HW758" s="44"/>
      <c r="HX758" s="44"/>
      <c r="HY758" s="44"/>
      <c r="HZ758" s="44"/>
      <c r="IA758" s="44"/>
      <c r="IB758" s="44"/>
      <c r="IC758" s="44"/>
      <c r="ID758" s="44"/>
      <c r="IE758" s="44"/>
      <c r="IF758" s="44"/>
      <c r="IG758" s="44"/>
      <c r="IH758" s="44"/>
      <c r="II758" s="44"/>
      <c r="IJ758" s="44"/>
      <c r="IK758" s="44"/>
      <c r="IL758" s="44"/>
      <c r="IM758" s="44"/>
      <c r="IN758" s="44"/>
      <c r="IO758" s="44"/>
      <c r="IP758" s="44"/>
      <c r="IQ758" s="44"/>
      <c r="IR758" s="44"/>
      <c r="IS758" s="44"/>
      <c r="IT758" s="44"/>
      <c r="IU758" s="44"/>
      <c r="IV758" s="44"/>
      <c r="RS758" s="353"/>
    </row>
    <row r="759" spans="1:487" s="74" customFormat="1" ht="15">
      <c r="A759" s="325" t="s">
        <v>1401</v>
      </c>
      <c r="B759" s="351"/>
      <c r="C759" s="351"/>
      <c r="D759" s="531" t="s">
        <v>130</v>
      </c>
      <c r="E759" s="44"/>
      <c r="F759" s="437">
        <f t="shared" si="9"/>
        <v>0</v>
      </c>
      <c r="G759" s="478"/>
      <c r="H759" s="478"/>
      <c r="I759" s="138"/>
      <c r="J759" s="420"/>
      <c r="K759" s="138"/>
      <c r="L759" s="44"/>
      <c r="M759" s="44"/>
      <c r="N759" s="44"/>
      <c r="R759" s="352"/>
      <c r="T759" s="44"/>
      <c r="U759" s="44"/>
      <c r="V759" s="44"/>
      <c r="AA759" s="352"/>
      <c r="AC759" s="44"/>
      <c r="AD759" s="44"/>
      <c r="AE759" s="44"/>
      <c r="AJ759" s="352"/>
      <c r="AL759" s="44"/>
      <c r="AM759" s="44"/>
      <c r="AN759" s="44"/>
      <c r="AS759" s="352"/>
      <c r="AU759" s="44"/>
      <c r="AV759" s="44"/>
      <c r="AW759" s="44"/>
      <c r="BB759" s="352"/>
      <c r="BD759" s="44"/>
      <c r="BE759" s="44"/>
      <c r="BF759" s="44"/>
      <c r="BK759" s="352"/>
      <c r="BM759" s="44"/>
      <c r="BN759" s="44"/>
      <c r="BO759" s="44"/>
      <c r="BT759" s="352"/>
      <c r="BV759" s="44"/>
      <c r="BW759" s="44"/>
      <c r="BX759" s="44"/>
      <c r="CC759" s="352"/>
      <c r="CE759" s="44"/>
      <c r="CF759" s="44"/>
      <c r="CG759" s="44"/>
      <c r="CL759" s="352"/>
      <c r="CN759" s="44"/>
      <c r="CO759" s="44"/>
      <c r="CP759" s="44"/>
      <c r="CU759" s="352"/>
      <c r="CW759" s="44"/>
      <c r="CX759" s="44"/>
      <c r="CY759" s="44"/>
      <c r="DD759" s="352"/>
      <c r="DF759" s="44"/>
      <c r="DG759" s="44"/>
      <c r="DH759" s="44"/>
      <c r="DM759" s="352"/>
      <c r="DO759" s="44"/>
      <c r="DP759" s="44"/>
      <c r="DQ759" s="44"/>
      <c r="DV759" s="352"/>
      <c r="DX759" s="44"/>
      <c r="DY759" s="44"/>
      <c r="DZ759" s="44"/>
      <c r="EE759" s="352"/>
      <c r="EG759" s="44"/>
      <c r="EH759" s="44"/>
      <c r="EI759" s="44"/>
      <c r="EN759" s="352"/>
      <c r="EP759" s="44"/>
      <c r="EQ759" s="44"/>
      <c r="ER759" s="44"/>
      <c r="EW759" s="352"/>
      <c r="EY759" s="44"/>
      <c r="EZ759" s="44"/>
      <c r="FA759" s="44"/>
      <c r="FF759" s="352"/>
      <c r="FH759" s="44"/>
      <c r="FI759" s="44"/>
      <c r="FJ759" s="44"/>
      <c r="FO759" s="352"/>
      <c r="FQ759" s="44"/>
      <c r="FR759" s="44"/>
      <c r="FS759" s="44"/>
      <c r="FX759" s="352"/>
      <c r="FZ759" s="44"/>
      <c r="GA759" s="44"/>
      <c r="GB759" s="44"/>
      <c r="GG759" s="352"/>
      <c r="GI759" s="44"/>
      <c r="GJ759" s="44"/>
      <c r="GK759" s="44"/>
      <c r="GP759" s="352"/>
      <c r="GR759" s="44"/>
      <c r="GS759" s="44"/>
      <c r="GT759" s="44"/>
      <c r="GY759" s="352"/>
      <c r="HA759" s="44"/>
      <c r="HB759" s="44"/>
      <c r="HC759" s="44"/>
      <c r="HH759" s="352"/>
      <c r="HJ759" s="44"/>
      <c r="HK759" s="44"/>
      <c r="HL759" s="44"/>
      <c r="HQ759" s="44"/>
      <c r="HR759" s="44"/>
      <c r="HS759" s="44"/>
      <c r="HT759" s="44"/>
      <c r="HU759" s="44"/>
      <c r="HV759" s="44"/>
      <c r="HW759" s="44"/>
      <c r="HX759" s="44"/>
      <c r="HY759" s="44"/>
      <c r="HZ759" s="44"/>
      <c r="IA759" s="44"/>
      <c r="IB759" s="44"/>
      <c r="IC759" s="44"/>
      <c r="ID759" s="44"/>
      <c r="IE759" s="44"/>
      <c r="IF759" s="44"/>
      <c r="IG759" s="44"/>
      <c r="IH759" s="44"/>
      <c r="II759" s="44"/>
      <c r="IJ759" s="44"/>
      <c r="IK759" s="44"/>
      <c r="IL759" s="44"/>
      <c r="IM759" s="44"/>
      <c r="IN759" s="44"/>
      <c r="IO759" s="44"/>
      <c r="IP759" s="44"/>
      <c r="IQ759" s="44"/>
      <c r="IR759" s="44"/>
      <c r="IS759" s="44"/>
      <c r="IT759" s="44"/>
      <c r="IU759" s="44"/>
      <c r="IV759" s="44"/>
      <c r="RS759" s="353"/>
    </row>
    <row r="760" spans="1:487" s="74" customFormat="1" ht="15">
      <c r="A760" s="325" t="s">
        <v>2254</v>
      </c>
      <c r="B760" s="351"/>
      <c r="C760" s="351"/>
      <c r="D760" s="531" t="s">
        <v>130</v>
      </c>
      <c r="E760" s="44"/>
      <c r="F760" s="437">
        <f t="shared" si="9"/>
        <v>36</v>
      </c>
      <c r="G760" s="478"/>
      <c r="H760" s="138"/>
      <c r="I760" s="138">
        <v>21</v>
      </c>
      <c r="J760" s="420">
        <v>15</v>
      </c>
      <c r="K760" s="138"/>
      <c r="L760" s="44"/>
      <c r="M760" s="44"/>
      <c r="N760" s="44"/>
      <c r="R760" s="352"/>
      <c r="T760" s="44"/>
      <c r="U760" s="44"/>
      <c r="V760" s="44"/>
      <c r="AA760" s="352"/>
      <c r="AC760" s="44"/>
      <c r="AD760" s="44"/>
      <c r="AE760" s="44"/>
      <c r="AJ760" s="352"/>
      <c r="AL760" s="44"/>
      <c r="AM760" s="44"/>
      <c r="AN760" s="44"/>
      <c r="AS760" s="352"/>
      <c r="AU760" s="44"/>
      <c r="AV760" s="44"/>
      <c r="AW760" s="44"/>
      <c r="BB760" s="352"/>
      <c r="BD760" s="44"/>
      <c r="BE760" s="44"/>
      <c r="BF760" s="44"/>
      <c r="BK760" s="352"/>
      <c r="BM760" s="44"/>
      <c r="BN760" s="44"/>
      <c r="BO760" s="44"/>
      <c r="BT760" s="352"/>
      <c r="BV760" s="44"/>
      <c r="BW760" s="44"/>
      <c r="BX760" s="44"/>
      <c r="CC760" s="352"/>
      <c r="CE760" s="44"/>
      <c r="CF760" s="44"/>
      <c r="CG760" s="44"/>
      <c r="CL760" s="352"/>
      <c r="CN760" s="44"/>
      <c r="CO760" s="44"/>
      <c r="CP760" s="44"/>
      <c r="CU760" s="352"/>
      <c r="CW760" s="44"/>
      <c r="CX760" s="44"/>
      <c r="CY760" s="44"/>
      <c r="DD760" s="352"/>
      <c r="DF760" s="44"/>
      <c r="DG760" s="44"/>
      <c r="DH760" s="44"/>
      <c r="DM760" s="352"/>
      <c r="DO760" s="44"/>
      <c r="DP760" s="44"/>
      <c r="DQ760" s="44"/>
      <c r="DV760" s="352"/>
      <c r="DX760" s="44"/>
      <c r="DY760" s="44"/>
      <c r="DZ760" s="44"/>
      <c r="EE760" s="352"/>
      <c r="EG760" s="44"/>
      <c r="EH760" s="44"/>
      <c r="EI760" s="44"/>
      <c r="EN760" s="352"/>
      <c r="EP760" s="44"/>
      <c r="EQ760" s="44"/>
      <c r="ER760" s="44"/>
      <c r="EW760" s="352"/>
      <c r="EY760" s="44"/>
      <c r="EZ760" s="44"/>
      <c r="FA760" s="44"/>
      <c r="FF760" s="352"/>
      <c r="FH760" s="44"/>
      <c r="FI760" s="44"/>
      <c r="FJ760" s="44"/>
      <c r="FO760" s="352"/>
      <c r="FQ760" s="44"/>
      <c r="FR760" s="44"/>
      <c r="FS760" s="44"/>
      <c r="FX760" s="352"/>
      <c r="FZ760" s="44"/>
      <c r="GA760" s="44"/>
      <c r="GB760" s="44"/>
      <c r="GG760" s="352"/>
      <c r="GI760" s="44"/>
      <c r="GJ760" s="44"/>
      <c r="GK760" s="44"/>
      <c r="GP760" s="352"/>
      <c r="GR760" s="44"/>
      <c r="GS760" s="44"/>
      <c r="GT760" s="44"/>
      <c r="GY760" s="352"/>
      <c r="HA760" s="44"/>
      <c r="HB760" s="44"/>
      <c r="HC760" s="44"/>
      <c r="HH760" s="352"/>
      <c r="HJ760" s="44"/>
      <c r="HK760" s="44"/>
      <c r="HL760" s="44"/>
      <c r="HQ760" s="44"/>
      <c r="HR760" s="44"/>
      <c r="HS760" s="44"/>
      <c r="HT760" s="44"/>
      <c r="HU760" s="44"/>
      <c r="HV760" s="44"/>
      <c r="HW760" s="44"/>
      <c r="HX760" s="44"/>
      <c r="HY760" s="44"/>
      <c r="HZ760" s="44"/>
      <c r="IA760" s="44"/>
      <c r="IB760" s="44"/>
      <c r="IC760" s="44"/>
      <c r="ID760" s="44"/>
      <c r="IE760" s="44"/>
      <c r="IF760" s="44"/>
      <c r="IG760" s="44"/>
      <c r="IH760" s="44"/>
      <c r="II760" s="44"/>
      <c r="IJ760" s="44"/>
      <c r="IK760" s="44"/>
      <c r="IL760" s="44"/>
      <c r="IM760" s="44"/>
      <c r="IN760" s="44"/>
      <c r="IO760" s="44"/>
      <c r="IP760" s="44"/>
      <c r="IQ760" s="44"/>
      <c r="IR760" s="44"/>
      <c r="IS760" s="44"/>
      <c r="IT760" s="44"/>
      <c r="IU760" s="44"/>
      <c r="IV760" s="44"/>
      <c r="RS760" s="353"/>
    </row>
    <row r="761" spans="1:487" s="74" customFormat="1" ht="15">
      <c r="A761" s="325" t="s">
        <v>1444</v>
      </c>
      <c r="B761" s="351"/>
      <c r="C761" s="351"/>
      <c r="D761" s="531" t="s">
        <v>130</v>
      </c>
      <c r="E761" s="450"/>
      <c r="F761" s="437">
        <f t="shared" si="9"/>
        <v>0</v>
      </c>
      <c r="G761" s="478"/>
      <c r="H761" s="478"/>
      <c r="I761" s="478"/>
      <c r="J761" s="548"/>
      <c r="K761" s="478"/>
      <c r="L761" s="450"/>
      <c r="M761" s="44"/>
      <c r="N761" s="44"/>
      <c r="R761" s="352"/>
      <c r="T761" s="44"/>
      <c r="U761" s="44"/>
      <c r="V761" s="44"/>
      <c r="AA761" s="352"/>
      <c r="AC761" s="44"/>
      <c r="AD761" s="44"/>
      <c r="AE761" s="44"/>
      <c r="AJ761" s="352"/>
      <c r="AL761" s="44"/>
      <c r="AM761" s="44"/>
      <c r="AN761" s="44"/>
      <c r="AS761" s="352"/>
      <c r="AU761" s="44"/>
      <c r="AV761" s="44"/>
      <c r="AW761" s="44"/>
      <c r="BB761" s="352"/>
      <c r="BD761" s="44"/>
      <c r="BE761" s="44"/>
      <c r="BF761" s="44"/>
      <c r="BK761" s="352"/>
      <c r="BM761" s="44"/>
      <c r="BN761" s="44"/>
      <c r="BO761" s="44"/>
      <c r="BT761" s="352"/>
      <c r="BV761" s="44"/>
      <c r="BW761" s="44"/>
      <c r="BX761" s="44"/>
      <c r="CC761" s="352"/>
      <c r="CE761" s="44"/>
      <c r="CF761" s="44"/>
      <c r="CG761" s="44"/>
      <c r="CL761" s="352"/>
      <c r="CN761" s="44"/>
      <c r="CO761" s="44"/>
      <c r="CP761" s="44"/>
      <c r="CU761" s="352"/>
      <c r="CW761" s="44"/>
      <c r="CX761" s="44"/>
      <c r="CY761" s="44"/>
      <c r="DD761" s="352"/>
      <c r="DF761" s="44"/>
      <c r="DG761" s="44"/>
      <c r="DH761" s="44"/>
      <c r="DM761" s="352"/>
      <c r="DO761" s="44"/>
      <c r="DP761" s="44"/>
      <c r="DQ761" s="44"/>
      <c r="DV761" s="352"/>
      <c r="DX761" s="44"/>
      <c r="DY761" s="44"/>
      <c r="DZ761" s="44"/>
      <c r="EE761" s="352"/>
      <c r="EG761" s="44"/>
      <c r="EH761" s="44"/>
      <c r="EI761" s="44"/>
      <c r="EN761" s="352"/>
      <c r="EP761" s="44"/>
      <c r="EQ761" s="44"/>
      <c r="ER761" s="44"/>
      <c r="EW761" s="352"/>
      <c r="EY761" s="44"/>
      <c r="EZ761" s="44"/>
      <c r="FA761" s="44"/>
      <c r="FF761" s="352"/>
      <c r="FH761" s="44"/>
      <c r="FI761" s="44"/>
      <c r="FJ761" s="44"/>
      <c r="FO761" s="352"/>
      <c r="FQ761" s="44"/>
      <c r="FR761" s="44"/>
      <c r="FS761" s="44"/>
      <c r="FX761" s="352"/>
      <c r="FZ761" s="44"/>
      <c r="GA761" s="44"/>
      <c r="GB761" s="44"/>
      <c r="GG761" s="352"/>
      <c r="GI761" s="44"/>
      <c r="GJ761" s="44"/>
      <c r="GK761" s="44"/>
      <c r="GP761" s="352"/>
      <c r="GR761" s="44"/>
      <c r="GS761" s="44"/>
      <c r="GT761" s="44"/>
      <c r="GY761" s="352"/>
      <c r="HA761" s="44"/>
      <c r="HB761" s="44"/>
      <c r="HC761" s="44"/>
      <c r="HH761" s="352"/>
      <c r="HJ761" s="44"/>
      <c r="HK761" s="44"/>
      <c r="HL761" s="44"/>
      <c r="HQ761" s="44"/>
      <c r="HR761" s="44"/>
      <c r="HS761" s="44"/>
      <c r="HT761" s="44"/>
      <c r="HU761" s="44"/>
      <c r="HV761" s="44"/>
      <c r="HW761" s="44"/>
      <c r="HX761" s="44"/>
      <c r="HY761" s="44"/>
      <c r="HZ761" s="44"/>
      <c r="IA761" s="44"/>
      <c r="IB761" s="44"/>
      <c r="IC761" s="44"/>
      <c r="ID761" s="44"/>
      <c r="IE761" s="44"/>
      <c r="IF761" s="44"/>
      <c r="IG761" s="44"/>
      <c r="IH761" s="44"/>
      <c r="II761" s="44"/>
      <c r="IJ761" s="44"/>
      <c r="IK761" s="44"/>
      <c r="IL761" s="44"/>
      <c r="IM761" s="44"/>
      <c r="IN761" s="44"/>
      <c r="IO761" s="44"/>
      <c r="IP761" s="44"/>
      <c r="IQ761" s="44"/>
      <c r="IR761" s="44"/>
      <c r="IS761" s="44"/>
      <c r="IT761" s="44"/>
      <c r="IU761" s="44"/>
      <c r="IV761" s="44"/>
      <c r="RS761" s="353"/>
    </row>
    <row r="762" spans="1:487" s="74" customFormat="1" ht="15">
      <c r="A762" s="325" t="s">
        <v>688</v>
      </c>
      <c r="B762" s="351"/>
      <c r="C762" s="351"/>
      <c r="D762" s="458" t="s">
        <v>138</v>
      </c>
      <c r="E762" s="44"/>
      <c r="F762" s="437">
        <f t="shared" si="9"/>
        <v>7</v>
      </c>
      <c r="G762" s="478">
        <v>6</v>
      </c>
      <c r="H762" s="478"/>
      <c r="I762" s="138"/>
      <c r="J762" s="420"/>
      <c r="K762" s="138">
        <v>1</v>
      </c>
      <c r="L762" s="450"/>
      <c r="M762" s="450"/>
      <c r="N762" s="44"/>
      <c r="R762" s="352"/>
      <c r="T762" s="44"/>
      <c r="U762" s="44"/>
      <c r="V762" s="44"/>
      <c r="AA762" s="352"/>
      <c r="AC762" s="44"/>
      <c r="AD762" s="44"/>
      <c r="AE762" s="44"/>
      <c r="AJ762" s="352"/>
      <c r="AL762" s="44"/>
      <c r="AM762" s="44"/>
      <c r="AN762" s="44"/>
      <c r="AS762" s="352"/>
      <c r="AU762" s="44"/>
      <c r="AV762" s="44"/>
      <c r="AW762" s="44"/>
      <c r="BB762" s="352"/>
      <c r="BD762" s="44"/>
      <c r="BE762" s="44"/>
      <c r="BF762" s="44"/>
      <c r="BK762" s="352"/>
      <c r="BM762" s="44"/>
      <c r="BN762" s="44"/>
      <c r="BO762" s="44"/>
      <c r="BT762" s="352"/>
      <c r="BV762" s="44"/>
      <c r="BW762" s="44"/>
      <c r="BX762" s="44"/>
      <c r="CC762" s="352"/>
      <c r="CE762" s="44"/>
      <c r="CF762" s="44"/>
      <c r="CG762" s="44"/>
      <c r="CL762" s="352"/>
      <c r="CN762" s="44"/>
      <c r="CO762" s="44"/>
      <c r="CP762" s="44"/>
      <c r="CU762" s="352"/>
      <c r="CW762" s="44"/>
      <c r="CX762" s="44"/>
      <c r="CY762" s="44"/>
      <c r="DD762" s="352"/>
      <c r="DF762" s="44"/>
      <c r="DG762" s="44"/>
      <c r="DH762" s="44"/>
      <c r="DM762" s="352"/>
      <c r="DO762" s="44"/>
      <c r="DP762" s="44"/>
      <c r="DQ762" s="44"/>
      <c r="DV762" s="352"/>
      <c r="DX762" s="44"/>
      <c r="DY762" s="44"/>
      <c r="DZ762" s="44"/>
      <c r="EE762" s="352"/>
      <c r="EG762" s="44"/>
      <c r="EH762" s="44"/>
      <c r="EI762" s="44"/>
      <c r="EN762" s="352"/>
      <c r="EP762" s="44"/>
      <c r="EQ762" s="44"/>
      <c r="ER762" s="44"/>
      <c r="EW762" s="352"/>
      <c r="EY762" s="44"/>
      <c r="EZ762" s="44"/>
      <c r="FA762" s="44"/>
      <c r="FF762" s="352"/>
      <c r="FH762" s="44"/>
      <c r="FI762" s="44"/>
      <c r="FJ762" s="44"/>
      <c r="FO762" s="352"/>
      <c r="FQ762" s="44"/>
      <c r="FR762" s="44"/>
      <c r="FS762" s="44"/>
      <c r="FX762" s="352"/>
      <c r="FZ762" s="44"/>
      <c r="GA762" s="44"/>
      <c r="GB762" s="44"/>
      <c r="GG762" s="352"/>
      <c r="GI762" s="44"/>
      <c r="GJ762" s="44"/>
      <c r="GK762" s="44"/>
      <c r="GP762" s="352"/>
      <c r="GR762" s="44"/>
      <c r="GS762" s="44"/>
      <c r="GT762" s="44"/>
      <c r="GY762" s="352"/>
      <c r="HA762" s="44"/>
      <c r="HB762" s="44"/>
      <c r="HC762" s="44"/>
      <c r="HH762" s="352"/>
      <c r="HJ762" s="44"/>
      <c r="HK762" s="44"/>
      <c r="HL762" s="44"/>
      <c r="HQ762" s="44"/>
      <c r="HR762" s="44"/>
      <c r="HS762" s="44"/>
      <c r="HT762" s="44"/>
      <c r="HU762" s="44"/>
      <c r="HV762" s="44"/>
      <c r="HW762" s="44"/>
      <c r="HX762" s="44"/>
      <c r="HY762" s="44"/>
      <c r="HZ762" s="44"/>
      <c r="IA762" s="44"/>
      <c r="IB762" s="44"/>
      <c r="IC762" s="44"/>
      <c r="ID762" s="44"/>
      <c r="IE762" s="44"/>
      <c r="IF762" s="44"/>
      <c r="IG762" s="44"/>
      <c r="IH762" s="44"/>
      <c r="II762" s="44"/>
      <c r="IJ762" s="44"/>
      <c r="IK762" s="44"/>
      <c r="IL762" s="44"/>
      <c r="IM762" s="44"/>
      <c r="IN762" s="44"/>
      <c r="IO762" s="44"/>
      <c r="IP762" s="44"/>
      <c r="IQ762" s="44"/>
      <c r="IR762" s="44"/>
      <c r="IS762" s="44"/>
      <c r="IT762" s="44"/>
      <c r="IU762" s="44"/>
      <c r="IV762" s="44"/>
      <c r="RS762" s="353"/>
    </row>
    <row r="763" spans="1:487" s="74" customFormat="1" ht="15">
      <c r="A763" s="325" t="s">
        <v>894</v>
      </c>
      <c r="B763" s="351"/>
      <c r="C763" s="351"/>
      <c r="D763" s="458" t="s">
        <v>133</v>
      </c>
      <c r="E763" s="44"/>
      <c r="F763" s="437">
        <f t="shared" ref="F763:F826" si="10">SUM(G763:L763)</f>
        <v>0</v>
      </c>
      <c r="G763" s="478"/>
      <c r="H763" s="478"/>
      <c r="I763" s="138"/>
      <c r="J763" s="420"/>
      <c r="K763" s="138"/>
      <c r="L763" s="450"/>
      <c r="M763" s="44"/>
      <c r="N763" s="44"/>
      <c r="R763" s="352"/>
      <c r="T763" s="44"/>
      <c r="U763" s="44"/>
      <c r="V763" s="44"/>
      <c r="AA763" s="352"/>
      <c r="AC763" s="44"/>
      <c r="AD763" s="44"/>
      <c r="AE763" s="44"/>
      <c r="AJ763" s="352"/>
      <c r="AL763" s="44"/>
      <c r="AM763" s="44"/>
      <c r="AN763" s="44"/>
      <c r="AS763" s="352"/>
      <c r="AU763" s="44"/>
      <c r="AV763" s="44"/>
      <c r="AW763" s="44"/>
      <c r="BB763" s="352"/>
      <c r="BD763" s="44"/>
      <c r="BE763" s="44"/>
      <c r="BF763" s="44"/>
      <c r="BK763" s="352"/>
      <c r="BM763" s="44"/>
      <c r="BN763" s="44"/>
      <c r="BO763" s="44"/>
      <c r="BT763" s="352"/>
      <c r="BV763" s="44"/>
      <c r="BW763" s="44"/>
      <c r="BX763" s="44"/>
      <c r="CC763" s="352"/>
      <c r="CE763" s="44"/>
      <c r="CF763" s="44"/>
      <c r="CG763" s="44"/>
      <c r="CL763" s="352"/>
      <c r="CN763" s="44"/>
      <c r="CO763" s="44"/>
      <c r="CP763" s="44"/>
      <c r="CU763" s="352"/>
      <c r="CW763" s="44"/>
      <c r="CX763" s="44"/>
      <c r="CY763" s="44"/>
      <c r="DD763" s="352"/>
      <c r="DF763" s="44"/>
      <c r="DG763" s="44"/>
      <c r="DH763" s="44"/>
      <c r="DM763" s="352"/>
      <c r="DO763" s="44"/>
      <c r="DP763" s="44"/>
      <c r="DQ763" s="44"/>
      <c r="DV763" s="352"/>
      <c r="DX763" s="44"/>
      <c r="DY763" s="44"/>
      <c r="DZ763" s="44"/>
      <c r="EE763" s="352"/>
      <c r="EG763" s="44"/>
      <c r="EH763" s="44"/>
      <c r="EI763" s="44"/>
      <c r="EN763" s="352"/>
      <c r="EP763" s="44"/>
      <c r="EQ763" s="44"/>
      <c r="ER763" s="44"/>
      <c r="EW763" s="352"/>
      <c r="EY763" s="44"/>
      <c r="EZ763" s="44"/>
      <c r="FA763" s="44"/>
      <c r="FF763" s="352"/>
      <c r="FH763" s="44"/>
      <c r="FI763" s="44"/>
      <c r="FJ763" s="44"/>
      <c r="FO763" s="352"/>
      <c r="FQ763" s="44"/>
      <c r="FR763" s="44"/>
      <c r="FS763" s="44"/>
      <c r="FX763" s="352"/>
      <c r="FZ763" s="44"/>
      <c r="GA763" s="44"/>
      <c r="GB763" s="44"/>
      <c r="GG763" s="352"/>
      <c r="GI763" s="44"/>
      <c r="GJ763" s="44"/>
      <c r="GK763" s="44"/>
      <c r="GP763" s="352"/>
      <c r="GR763" s="44"/>
      <c r="GS763" s="44"/>
      <c r="GT763" s="44"/>
      <c r="GY763" s="352"/>
      <c r="HA763" s="44"/>
      <c r="HB763" s="44"/>
      <c r="HC763" s="44"/>
      <c r="HH763" s="352"/>
      <c r="HJ763" s="44"/>
      <c r="HK763" s="44"/>
      <c r="HL763" s="44"/>
      <c r="HQ763" s="44"/>
      <c r="HR763" s="44"/>
      <c r="HS763" s="44"/>
      <c r="HT763" s="44"/>
      <c r="HU763" s="44"/>
      <c r="HV763" s="44"/>
      <c r="HW763" s="44"/>
      <c r="HX763" s="44"/>
      <c r="HY763" s="44"/>
      <c r="HZ763" s="44"/>
      <c r="IA763" s="44"/>
      <c r="IB763" s="44"/>
      <c r="IC763" s="44"/>
      <c r="ID763" s="44"/>
      <c r="IE763" s="44"/>
      <c r="IF763" s="44"/>
      <c r="IG763" s="44"/>
      <c r="IH763" s="44"/>
      <c r="II763" s="44"/>
      <c r="IJ763" s="44"/>
      <c r="IK763" s="44"/>
      <c r="IL763" s="44"/>
      <c r="IM763" s="44"/>
      <c r="IN763" s="44"/>
      <c r="IO763" s="44"/>
      <c r="IP763" s="44"/>
      <c r="IQ763" s="44"/>
      <c r="IR763" s="44"/>
      <c r="IS763" s="44"/>
      <c r="IT763" s="44"/>
      <c r="IU763" s="44"/>
      <c r="IV763" s="44"/>
      <c r="RS763" s="353"/>
    </row>
    <row r="764" spans="1:487" s="74" customFormat="1" ht="15">
      <c r="A764" s="325" t="s">
        <v>1247</v>
      </c>
      <c r="B764" s="351"/>
      <c r="C764" s="351"/>
      <c r="D764" s="531" t="s">
        <v>130</v>
      </c>
      <c r="E764" s="44"/>
      <c r="F764" s="437">
        <f t="shared" si="10"/>
        <v>0</v>
      </c>
      <c r="G764" s="478"/>
      <c r="H764" s="478"/>
      <c r="I764" s="138"/>
      <c r="J764" s="420"/>
      <c r="K764" s="138"/>
      <c r="L764" s="44"/>
      <c r="M764" s="44"/>
      <c r="N764" s="44"/>
      <c r="R764" s="352"/>
      <c r="T764" s="44"/>
      <c r="U764" s="44"/>
      <c r="V764" s="44"/>
      <c r="AA764" s="352"/>
      <c r="AC764" s="44"/>
      <c r="AD764" s="44"/>
      <c r="AE764" s="44"/>
      <c r="AJ764" s="352"/>
      <c r="AL764" s="44"/>
      <c r="AM764" s="44"/>
      <c r="AN764" s="44"/>
      <c r="AS764" s="352"/>
      <c r="AU764" s="44"/>
      <c r="AV764" s="44"/>
      <c r="AW764" s="44"/>
      <c r="BB764" s="352"/>
      <c r="BD764" s="44"/>
      <c r="BE764" s="44"/>
      <c r="BF764" s="44"/>
      <c r="BK764" s="352"/>
      <c r="BM764" s="44"/>
      <c r="BN764" s="44"/>
      <c r="BO764" s="44"/>
      <c r="BT764" s="352"/>
      <c r="BV764" s="44"/>
      <c r="BW764" s="44"/>
      <c r="BX764" s="44"/>
      <c r="CC764" s="352"/>
      <c r="CE764" s="44"/>
      <c r="CF764" s="44"/>
      <c r="CG764" s="44"/>
      <c r="CL764" s="352"/>
      <c r="CN764" s="44"/>
      <c r="CO764" s="44"/>
      <c r="CP764" s="44"/>
      <c r="CU764" s="352"/>
      <c r="CW764" s="44"/>
      <c r="CX764" s="44"/>
      <c r="CY764" s="44"/>
      <c r="DD764" s="352"/>
      <c r="DF764" s="44"/>
      <c r="DG764" s="44"/>
      <c r="DH764" s="44"/>
      <c r="DM764" s="352"/>
      <c r="DO764" s="44"/>
      <c r="DP764" s="44"/>
      <c r="DQ764" s="44"/>
      <c r="DV764" s="352"/>
      <c r="DX764" s="44"/>
      <c r="DY764" s="44"/>
      <c r="DZ764" s="44"/>
      <c r="EE764" s="352"/>
      <c r="EG764" s="44"/>
      <c r="EH764" s="44"/>
      <c r="EI764" s="44"/>
      <c r="EN764" s="352"/>
      <c r="EP764" s="44"/>
      <c r="EQ764" s="44"/>
      <c r="ER764" s="44"/>
      <c r="EW764" s="352"/>
      <c r="EY764" s="44"/>
      <c r="EZ764" s="44"/>
      <c r="FA764" s="44"/>
      <c r="FF764" s="352"/>
      <c r="FH764" s="44"/>
      <c r="FI764" s="44"/>
      <c r="FJ764" s="44"/>
      <c r="FO764" s="352"/>
      <c r="FQ764" s="44"/>
      <c r="FR764" s="44"/>
      <c r="FS764" s="44"/>
      <c r="FX764" s="352"/>
      <c r="FZ764" s="44"/>
      <c r="GA764" s="44"/>
      <c r="GB764" s="44"/>
      <c r="GG764" s="352"/>
      <c r="GI764" s="44"/>
      <c r="GJ764" s="44"/>
      <c r="GK764" s="44"/>
      <c r="GP764" s="352"/>
      <c r="GR764" s="44"/>
      <c r="GS764" s="44"/>
      <c r="GT764" s="44"/>
      <c r="GY764" s="352"/>
      <c r="HA764" s="44"/>
      <c r="HB764" s="44"/>
      <c r="HC764" s="44"/>
      <c r="HH764" s="352"/>
      <c r="HJ764" s="44"/>
      <c r="HK764" s="44"/>
      <c r="HL764" s="44"/>
      <c r="HQ764" s="44"/>
      <c r="HR764" s="44"/>
      <c r="HS764" s="44"/>
      <c r="HT764" s="44"/>
      <c r="HU764" s="44"/>
      <c r="HV764" s="44"/>
      <c r="HW764" s="44"/>
      <c r="HX764" s="44"/>
      <c r="HY764" s="44"/>
      <c r="HZ764" s="44"/>
      <c r="IA764" s="44"/>
      <c r="IB764" s="44"/>
      <c r="IC764" s="44"/>
      <c r="ID764" s="44"/>
      <c r="IE764" s="44"/>
      <c r="IF764" s="44"/>
      <c r="IG764" s="44"/>
      <c r="IH764" s="44"/>
      <c r="II764" s="44"/>
      <c r="IJ764" s="44"/>
      <c r="IK764" s="44"/>
      <c r="IL764" s="44"/>
      <c r="IM764" s="44"/>
      <c r="IN764" s="44"/>
      <c r="IO764" s="44"/>
      <c r="IP764" s="44"/>
      <c r="IQ764" s="44"/>
      <c r="IR764" s="44"/>
      <c r="IS764" s="44"/>
      <c r="IT764" s="44"/>
      <c r="IU764" s="44"/>
      <c r="IV764" s="44"/>
      <c r="RS764" s="353"/>
    </row>
    <row r="765" spans="1:487" s="74" customFormat="1" ht="15">
      <c r="A765" s="325" t="s">
        <v>847</v>
      </c>
      <c r="B765" s="351"/>
      <c r="C765" s="351"/>
      <c r="D765" s="531" t="s">
        <v>130</v>
      </c>
      <c r="E765" s="44"/>
      <c r="F765" s="437">
        <f t="shared" si="10"/>
        <v>0</v>
      </c>
      <c r="G765" s="478"/>
      <c r="H765" s="138"/>
      <c r="I765" s="138"/>
      <c r="J765" s="420"/>
      <c r="K765" s="138"/>
      <c r="L765" s="450"/>
      <c r="M765" s="44"/>
      <c r="N765" s="44"/>
      <c r="R765" s="352"/>
      <c r="T765" s="44"/>
      <c r="U765" s="44"/>
      <c r="V765" s="44"/>
      <c r="AA765" s="352"/>
      <c r="AC765" s="44"/>
      <c r="AD765" s="44"/>
      <c r="AE765" s="44"/>
      <c r="AJ765" s="352"/>
      <c r="AL765" s="44"/>
      <c r="AM765" s="44"/>
      <c r="AN765" s="44"/>
      <c r="AS765" s="352"/>
      <c r="AU765" s="44"/>
      <c r="AV765" s="44"/>
      <c r="AW765" s="44"/>
      <c r="BB765" s="352"/>
      <c r="BD765" s="44"/>
      <c r="BE765" s="44"/>
      <c r="BF765" s="44"/>
      <c r="BK765" s="352"/>
      <c r="BM765" s="44"/>
      <c r="BN765" s="44"/>
      <c r="BO765" s="44"/>
      <c r="BT765" s="352"/>
      <c r="BV765" s="44"/>
      <c r="BW765" s="44"/>
      <c r="BX765" s="44"/>
      <c r="CC765" s="352"/>
      <c r="CE765" s="44"/>
      <c r="CF765" s="44"/>
      <c r="CG765" s="44"/>
      <c r="CL765" s="352"/>
      <c r="CN765" s="44"/>
      <c r="CO765" s="44"/>
      <c r="CP765" s="44"/>
      <c r="CU765" s="352"/>
      <c r="CW765" s="44"/>
      <c r="CX765" s="44"/>
      <c r="CY765" s="44"/>
      <c r="DD765" s="352"/>
      <c r="DF765" s="44"/>
      <c r="DG765" s="44"/>
      <c r="DH765" s="44"/>
      <c r="DM765" s="352"/>
      <c r="DO765" s="44"/>
      <c r="DP765" s="44"/>
      <c r="DQ765" s="44"/>
      <c r="DV765" s="352"/>
      <c r="DX765" s="44"/>
      <c r="DY765" s="44"/>
      <c r="DZ765" s="44"/>
      <c r="EE765" s="352"/>
      <c r="EG765" s="44"/>
      <c r="EH765" s="44"/>
      <c r="EI765" s="44"/>
      <c r="EN765" s="352"/>
      <c r="EP765" s="44"/>
      <c r="EQ765" s="44"/>
      <c r="ER765" s="44"/>
      <c r="EW765" s="352"/>
      <c r="EY765" s="44"/>
      <c r="EZ765" s="44"/>
      <c r="FA765" s="44"/>
      <c r="FF765" s="352"/>
      <c r="FH765" s="44"/>
      <c r="FI765" s="44"/>
      <c r="FJ765" s="44"/>
      <c r="FO765" s="352"/>
      <c r="FQ765" s="44"/>
      <c r="FR765" s="44"/>
      <c r="FS765" s="44"/>
      <c r="FX765" s="352"/>
      <c r="FZ765" s="44"/>
      <c r="GA765" s="44"/>
      <c r="GB765" s="44"/>
      <c r="GG765" s="352"/>
      <c r="GI765" s="44"/>
      <c r="GJ765" s="44"/>
      <c r="GK765" s="44"/>
      <c r="GP765" s="352"/>
      <c r="GR765" s="44"/>
      <c r="GS765" s="44"/>
      <c r="GT765" s="44"/>
      <c r="GY765" s="352"/>
      <c r="HA765" s="44"/>
      <c r="HB765" s="44"/>
      <c r="HC765" s="44"/>
      <c r="HH765" s="352"/>
      <c r="HJ765" s="44"/>
      <c r="HK765" s="44"/>
      <c r="HL765" s="44"/>
      <c r="HQ765" s="44"/>
      <c r="HR765" s="44"/>
      <c r="HS765" s="44"/>
      <c r="HT765" s="44"/>
      <c r="HU765" s="44"/>
      <c r="HV765" s="44"/>
      <c r="HW765" s="44"/>
      <c r="HX765" s="44"/>
      <c r="HY765" s="44"/>
      <c r="HZ765" s="44"/>
      <c r="IA765" s="44"/>
      <c r="IB765" s="44"/>
      <c r="IC765" s="44"/>
      <c r="ID765" s="44"/>
      <c r="IE765" s="44"/>
      <c r="IF765" s="44"/>
      <c r="IG765" s="44"/>
      <c r="IH765" s="44"/>
      <c r="II765" s="44"/>
      <c r="IJ765" s="44"/>
      <c r="IK765" s="44"/>
      <c r="IL765" s="44"/>
      <c r="IM765" s="44"/>
      <c r="IN765" s="44"/>
      <c r="IO765" s="44"/>
      <c r="IP765" s="44"/>
      <c r="IQ765" s="44"/>
      <c r="IR765" s="44"/>
      <c r="IS765" s="44"/>
      <c r="IT765" s="44"/>
      <c r="IU765" s="44"/>
      <c r="IV765" s="44"/>
      <c r="RS765" s="353"/>
    </row>
    <row r="766" spans="1:487" s="74" customFormat="1" ht="15">
      <c r="A766" s="325" t="s">
        <v>1487</v>
      </c>
      <c r="B766" s="351"/>
      <c r="C766" s="351"/>
      <c r="D766" s="531" t="s">
        <v>130</v>
      </c>
      <c r="E766" s="44"/>
      <c r="F766" s="437">
        <f t="shared" si="10"/>
        <v>6</v>
      </c>
      <c r="G766" s="478"/>
      <c r="H766" s="138"/>
      <c r="I766" s="138"/>
      <c r="J766" s="420">
        <v>6</v>
      </c>
      <c r="K766" s="138"/>
      <c r="L766" s="44"/>
      <c r="M766" s="44"/>
      <c r="N766" s="44"/>
      <c r="R766" s="352"/>
      <c r="T766" s="44"/>
      <c r="U766" s="44"/>
      <c r="V766" s="44"/>
      <c r="AA766" s="352"/>
      <c r="AC766" s="44"/>
      <c r="AD766" s="44"/>
      <c r="AE766" s="44"/>
      <c r="AJ766" s="352"/>
      <c r="AL766" s="44"/>
      <c r="AM766" s="44"/>
      <c r="AN766" s="44"/>
      <c r="AS766" s="352"/>
      <c r="AU766" s="44"/>
      <c r="AV766" s="44"/>
      <c r="AW766" s="44"/>
      <c r="BB766" s="352"/>
      <c r="BD766" s="44"/>
      <c r="BE766" s="44"/>
      <c r="BF766" s="44"/>
      <c r="BK766" s="352"/>
      <c r="BM766" s="44"/>
      <c r="BN766" s="44"/>
      <c r="BO766" s="44"/>
      <c r="BT766" s="352"/>
      <c r="BV766" s="44"/>
      <c r="BW766" s="44"/>
      <c r="BX766" s="44"/>
      <c r="CC766" s="352"/>
      <c r="CE766" s="44"/>
      <c r="CF766" s="44"/>
      <c r="CG766" s="44"/>
      <c r="CL766" s="352"/>
      <c r="CN766" s="44"/>
      <c r="CO766" s="44"/>
      <c r="CP766" s="44"/>
      <c r="CU766" s="352"/>
      <c r="CW766" s="44"/>
      <c r="CX766" s="44"/>
      <c r="CY766" s="44"/>
      <c r="DD766" s="352"/>
      <c r="DF766" s="44"/>
      <c r="DG766" s="44"/>
      <c r="DH766" s="44"/>
      <c r="DM766" s="352"/>
      <c r="DO766" s="44"/>
      <c r="DP766" s="44"/>
      <c r="DQ766" s="44"/>
      <c r="DV766" s="352"/>
      <c r="DX766" s="44"/>
      <c r="DY766" s="44"/>
      <c r="DZ766" s="44"/>
      <c r="EE766" s="352"/>
      <c r="EG766" s="44"/>
      <c r="EH766" s="44"/>
      <c r="EI766" s="44"/>
      <c r="EN766" s="352"/>
      <c r="EP766" s="44"/>
      <c r="EQ766" s="44"/>
      <c r="ER766" s="44"/>
      <c r="EW766" s="352"/>
      <c r="EY766" s="44"/>
      <c r="EZ766" s="44"/>
      <c r="FA766" s="44"/>
      <c r="FF766" s="352"/>
      <c r="FH766" s="44"/>
      <c r="FI766" s="44"/>
      <c r="FJ766" s="44"/>
      <c r="FO766" s="352"/>
      <c r="FQ766" s="44"/>
      <c r="FR766" s="44"/>
      <c r="FS766" s="44"/>
      <c r="FX766" s="352"/>
      <c r="FZ766" s="44"/>
      <c r="GA766" s="44"/>
      <c r="GB766" s="44"/>
      <c r="GG766" s="352"/>
      <c r="GI766" s="44"/>
      <c r="GJ766" s="44"/>
      <c r="GK766" s="44"/>
      <c r="GP766" s="352"/>
      <c r="GR766" s="44"/>
      <c r="GS766" s="44"/>
      <c r="GT766" s="44"/>
      <c r="GY766" s="352"/>
      <c r="HA766" s="44"/>
      <c r="HB766" s="44"/>
      <c r="HC766" s="44"/>
      <c r="HH766" s="352"/>
      <c r="HJ766" s="44"/>
      <c r="HK766" s="44"/>
      <c r="HL766" s="44"/>
      <c r="HQ766" s="44"/>
      <c r="HR766" s="44"/>
      <c r="HS766" s="44"/>
      <c r="HT766" s="44"/>
      <c r="HU766" s="44"/>
      <c r="HV766" s="44"/>
      <c r="HW766" s="44"/>
      <c r="HX766" s="44"/>
      <c r="HY766" s="44"/>
      <c r="HZ766" s="44"/>
      <c r="IA766" s="44"/>
      <c r="IB766" s="44"/>
      <c r="IC766" s="44"/>
      <c r="ID766" s="44"/>
      <c r="IE766" s="44"/>
      <c r="IF766" s="44"/>
      <c r="IG766" s="44"/>
      <c r="IH766" s="44"/>
      <c r="II766" s="44"/>
      <c r="IJ766" s="44"/>
      <c r="IK766" s="44"/>
      <c r="IL766" s="44"/>
      <c r="IM766" s="44"/>
      <c r="IN766" s="44"/>
      <c r="IO766" s="44"/>
      <c r="IP766" s="44"/>
      <c r="IQ766" s="44"/>
      <c r="IR766" s="44"/>
      <c r="IS766" s="44"/>
      <c r="IT766" s="44"/>
      <c r="IU766" s="44"/>
      <c r="IV766" s="44"/>
      <c r="RS766" s="353"/>
    </row>
    <row r="767" spans="1:487" s="74" customFormat="1" ht="15">
      <c r="A767" s="325" t="s">
        <v>1150</v>
      </c>
      <c r="B767" s="351"/>
      <c r="C767" s="351"/>
      <c r="D767" s="531" t="s">
        <v>130</v>
      </c>
      <c r="E767" s="44"/>
      <c r="F767" s="437">
        <f t="shared" si="10"/>
        <v>9</v>
      </c>
      <c r="G767" s="478"/>
      <c r="H767" s="478"/>
      <c r="I767" s="138">
        <v>9</v>
      </c>
      <c r="J767" s="420"/>
      <c r="K767" s="138"/>
      <c r="L767" s="450"/>
      <c r="M767" s="450"/>
      <c r="N767" s="44"/>
      <c r="R767" s="352"/>
      <c r="T767" s="44"/>
      <c r="U767" s="44"/>
      <c r="V767" s="44"/>
      <c r="AA767" s="352"/>
      <c r="AC767" s="44"/>
      <c r="AD767" s="44"/>
      <c r="AE767" s="44"/>
      <c r="AJ767" s="352"/>
      <c r="AL767" s="44"/>
      <c r="AM767" s="44"/>
      <c r="AN767" s="44"/>
      <c r="AS767" s="352"/>
      <c r="AU767" s="44"/>
      <c r="AV767" s="44"/>
      <c r="AW767" s="44"/>
      <c r="BB767" s="352"/>
      <c r="BD767" s="44"/>
      <c r="BE767" s="44"/>
      <c r="BF767" s="44"/>
      <c r="BK767" s="352"/>
      <c r="BM767" s="44"/>
      <c r="BN767" s="44"/>
      <c r="BO767" s="44"/>
      <c r="BT767" s="352"/>
      <c r="BV767" s="44"/>
      <c r="BW767" s="44"/>
      <c r="BX767" s="44"/>
      <c r="CC767" s="352"/>
      <c r="CE767" s="44"/>
      <c r="CF767" s="44"/>
      <c r="CG767" s="44"/>
      <c r="CL767" s="352"/>
      <c r="CN767" s="44"/>
      <c r="CO767" s="44"/>
      <c r="CP767" s="44"/>
      <c r="CU767" s="352"/>
      <c r="CW767" s="44"/>
      <c r="CX767" s="44"/>
      <c r="CY767" s="44"/>
      <c r="DD767" s="352"/>
      <c r="DF767" s="44"/>
      <c r="DG767" s="44"/>
      <c r="DH767" s="44"/>
      <c r="DM767" s="352"/>
      <c r="DO767" s="44"/>
      <c r="DP767" s="44"/>
      <c r="DQ767" s="44"/>
      <c r="DV767" s="352"/>
      <c r="DX767" s="44"/>
      <c r="DY767" s="44"/>
      <c r="DZ767" s="44"/>
      <c r="EE767" s="352"/>
      <c r="EG767" s="44"/>
      <c r="EH767" s="44"/>
      <c r="EI767" s="44"/>
      <c r="EN767" s="352"/>
      <c r="EP767" s="44"/>
      <c r="EQ767" s="44"/>
      <c r="ER767" s="44"/>
      <c r="EW767" s="352"/>
      <c r="EY767" s="44"/>
      <c r="EZ767" s="44"/>
      <c r="FA767" s="44"/>
      <c r="FF767" s="352"/>
      <c r="FH767" s="44"/>
      <c r="FI767" s="44"/>
      <c r="FJ767" s="44"/>
      <c r="FO767" s="352"/>
      <c r="FQ767" s="44"/>
      <c r="FR767" s="44"/>
      <c r="FS767" s="44"/>
      <c r="FX767" s="352"/>
      <c r="FZ767" s="44"/>
      <c r="GA767" s="44"/>
      <c r="GB767" s="44"/>
      <c r="GG767" s="352"/>
      <c r="GI767" s="44"/>
      <c r="GJ767" s="44"/>
      <c r="GK767" s="44"/>
      <c r="GP767" s="352"/>
      <c r="GR767" s="44"/>
      <c r="GS767" s="44"/>
      <c r="GT767" s="44"/>
      <c r="GY767" s="352"/>
      <c r="HA767" s="44"/>
      <c r="HB767" s="44"/>
      <c r="HC767" s="44"/>
      <c r="HH767" s="352"/>
      <c r="HJ767" s="44"/>
      <c r="HK767" s="44"/>
      <c r="HL767" s="44"/>
      <c r="HQ767" s="44"/>
      <c r="HR767" s="44"/>
      <c r="HS767" s="44"/>
      <c r="HT767" s="44"/>
      <c r="HU767" s="44"/>
      <c r="HV767" s="44"/>
      <c r="HW767" s="44"/>
      <c r="HX767" s="44"/>
      <c r="HY767" s="44"/>
      <c r="HZ767" s="44"/>
      <c r="IA767" s="44"/>
      <c r="IB767" s="44"/>
      <c r="IC767" s="44"/>
      <c r="ID767" s="44"/>
      <c r="IE767" s="44"/>
      <c r="IF767" s="44"/>
      <c r="IG767" s="44"/>
      <c r="IH767" s="44"/>
      <c r="II767" s="44"/>
      <c r="IJ767" s="44"/>
      <c r="IK767" s="44"/>
      <c r="IL767" s="44"/>
      <c r="IM767" s="44"/>
      <c r="IN767" s="44"/>
      <c r="IO767" s="44"/>
      <c r="IP767" s="44"/>
      <c r="IQ767" s="44"/>
      <c r="IR767" s="44"/>
      <c r="IS767" s="44"/>
      <c r="IT767" s="44"/>
      <c r="IU767" s="44"/>
      <c r="IV767" s="44"/>
      <c r="RS767" s="353"/>
    </row>
    <row r="768" spans="1:487" s="74" customFormat="1" ht="15">
      <c r="A768" s="325" t="s">
        <v>1225</v>
      </c>
      <c r="B768" s="351"/>
      <c r="C768" s="351"/>
      <c r="D768" s="458" t="s">
        <v>131</v>
      </c>
      <c r="E768" s="44"/>
      <c r="F768" s="437">
        <f t="shared" si="10"/>
        <v>21</v>
      </c>
      <c r="G768" s="478"/>
      <c r="H768" s="138"/>
      <c r="I768" s="138"/>
      <c r="J768" s="420">
        <v>16</v>
      </c>
      <c r="K768" s="138">
        <v>5</v>
      </c>
      <c r="L768" s="44"/>
      <c r="M768" s="44"/>
      <c r="N768" s="44"/>
      <c r="R768" s="352"/>
      <c r="T768" s="44"/>
      <c r="U768" s="44"/>
      <c r="V768" s="44"/>
      <c r="AA768" s="352"/>
      <c r="AC768" s="44"/>
      <c r="AD768" s="44"/>
      <c r="AE768" s="44"/>
      <c r="AJ768" s="352"/>
      <c r="AL768" s="44"/>
      <c r="AM768" s="44"/>
      <c r="AN768" s="44"/>
      <c r="AS768" s="352"/>
      <c r="AU768" s="44"/>
      <c r="AV768" s="44"/>
      <c r="AW768" s="44"/>
      <c r="BB768" s="352"/>
      <c r="BD768" s="44"/>
      <c r="BE768" s="44"/>
      <c r="BF768" s="44"/>
      <c r="BK768" s="352"/>
      <c r="BM768" s="44"/>
      <c r="BN768" s="44"/>
      <c r="BO768" s="44"/>
      <c r="BT768" s="352"/>
      <c r="BV768" s="44"/>
      <c r="BW768" s="44"/>
      <c r="BX768" s="44"/>
      <c r="CC768" s="352"/>
      <c r="CE768" s="44"/>
      <c r="CF768" s="44"/>
      <c r="CG768" s="44"/>
      <c r="CL768" s="352"/>
      <c r="CN768" s="44"/>
      <c r="CO768" s="44"/>
      <c r="CP768" s="44"/>
      <c r="CU768" s="352"/>
      <c r="CW768" s="44"/>
      <c r="CX768" s="44"/>
      <c r="CY768" s="44"/>
      <c r="DD768" s="352"/>
      <c r="DF768" s="44"/>
      <c r="DG768" s="44"/>
      <c r="DH768" s="44"/>
      <c r="DM768" s="352"/>
      <c r="DO768" s="44"/>
      <c r="DP768" s="44"/>
      <c r="DQ768" s="44"/>
      <c r="DV768" s="352"/>
      <c r="DX768" s="44"/>
      <c r="DY768" s="44"/>
      <c r="DZ768" s="44"/>
      <c r="EE768" s="352"/>
      <c r="EG768" s="44"/>
      <c r="EH768" s="44"/>
      <c r="EI768" s="44"/>
      <c r="EN768" s="352"/>
      <c r="EP768" s="44"/>
      <c r="EQ768" s="44"/>
      <c r="ER768" s="44"/>
      <c r="EW768" s="352"/>
      <c r="EY768" s="44"/>
      <c r="EZ768" s="44"/>
      <c r="FA768" s="44"/>
      <c r="FF768" s="352"/>
      <c r="FH768" s="44"/>
      <c r="FI768" s="44"/>
      <c r="FJ768" s="44"/>
      <c r="FO768" s="352"/>
      <c r="FQ768" s="44"/>
      <c r="FR768" s="44"/>
      <c r="FS768" s="44"/>
      <c r="FX768" s="352"/>
      <c r="FZ768" s="44"/>
      <c r="GA768" s="44"/>
      <c r="GB768" s="44"/>
      <c r="GG768" s="352"/>
      <c r="GI768" s="44"/>
      <c r="GJ768" s="44"/>
      <c r="GK768" s="44"/>
      <c r="GP768" s="352"/>
      <c r="GR768" s="44"/>
      <c r="GS768" s="44"/>
      <c r="GT768" s="44"/>
      <c r="GY768" s="352"/>
      <c r="HA768" s="44"/>
      <c r="HB768" s="44"/>
      <c r="HC768" s="44"/>
      <c r="HH768" s="352"/>
      <c r="HJ768" s="44"/>
      <c r="HK768" s="44"/>
      <c r="HL768" s="44"/>
      <c r="HQ768" s="44"/>
      <c r="HR768" s="44"/>
      <c r="HS768" s="44"/>
      <c r="HT768" s="44"/>
      <c r="HU768" s="44"/>
      <c r="HV768" s="44"/>
      <c r="HW768" s="44"/>
      <c r="HX768" s="44"/>
      <c r="HY768" s="44"/>
      <c r="HZ768" s="44"/>
      <c r="IA768" s="44"/>
      <c r="IB768" s="44"/>
      <c r="IC768" s="44"/>
      <c r="ID768" s="44"/>
      <c r="IE768" s="44"/>
      <c r="IF768" s="44"/>
      <c r="IG768" s="44"/>
      <c r="IH768" s="44"/>
      <c r="II768" s="44"/>
      <c r="IJ768" s="44"/>
      <c r="IK768" s="44"/>
      <c r="IL768" s="44"/>
      <c r="IM768" s="44"/>
      <c r="IN768" s="44"/>
      <c r="IO768" s="44"/>
      <c r="IP768" s="44"/>
      <c r="IQ768" s="44"/>
      <c r="IR768" s="44"/>
      <c r="IS768" s="44"/>
      <c r="IT768" s="44"/>
      <c r="IU768" s="44"/>
      <c r="IV768" s="44"/>
      <c r="RS768" s="353"/>
    </row>
    <row r="769" spans="1:487" s="74" customFormat="1" ht="15">
      <c r="A769" s="325" t="s">
        <v>1463</v>
      </c>
      <c r="B769" s="351"/>
      <c r="C769" s="351"/>
      <c r="D769" s="531" t="s">
        <v>130</v>
      </c>
      <c r="E769" s="44"/>
      <c r="F769" s="437">
        <f t="shared" si="10"/>
        <v>0</v>
      </c>
      <c r="G769" s="478"/>
      <c r="H769" s="138"/>
      <c r="I769" s="138"/>
      <c r="J769" s="420"/>
      <c r="K769" s="138"/>
      <c r="L769" s="44"/>
      <c r="M769" s="44"/>
      <c r="N769" s="44"/>
      <c r="R769" s="352"/>
      <c r="T769" s="44"/>
      <c r="U769" s="44"/>
      <c r="V769" s="44"/>
      <c r="AA769" s="352"/>
      <c r="AC769" s="44"/>
      <c r="AD769" s="44"/>
      <c r="AE769" s="44"/>
      <c r="AJ769" s="352"/>
      <c r="AL769" s="44"/>
      <c r="AM769" s="44"/>
      <c r="AN769" s="44"/>
      <c r="AS769" s="352"/>
      <c r="AU769" s="44"/>
      <c r="AV769" s="44"/>
      <c r="AW769" s="44"/>
      <c r="BB769" s="352"/>
      <c r="BD769" s="44"/>
      <c r="BE769" s="44"/>
      <c r="BF769" s="44"/>
      <c r="BK769" s="352"/>
      <c r="BM769" s="44"/>
      <c r="BN769" s="44"/>
      <c r="BO769" s="44"/>
      <c r="BT769" s="352"/>
      <c r="BV769" s="44"/>
      <c r="BW769" s="44"/>
      <c r="BX769" s="44"/>
      <c r="CC769" s="352"/>
      <c r="CE769" s="44"/>
      <c r="CF769" s="44"/>
      <c r="CG769" s="44"/>
      <c r="CL769" s="352"/>
      <c r="CN769" s="44"/>
      <c r="CO769" s="44"/>
      <c r="CP769" s="44"/>
      <c r="CU769" s="352"/>
      <c r="CW769" s="44"/>
      <c r="CX769" s="44"/>
      <c r="CY769" s="44"/>
      <c r="DD769" s="352"/>
      <c r="DF769" s="44"/>
      <c r="DG769" s="44"/>
      <c r="DH769" s="44"/>
      <c r="DM769" s="352"/>
      <c r="DO769" s="44"/>
      <c r="DP769" s="44"/>
      <c r="DQ769" s="44"/>
      <c r="DV769" s="352"/>
      <c r="DX769" s="44"/>
      <c r="DY769" s="44"/>
      <c r="DZ769" s="44"/>
      <c r="EE769" s="352"/>
      <c r="EG769" s="44"/>
      <c r="EH769" s="44"/>
      <c r="EI769" s="44"/>
      <c r="EN769" s="352"/>
      <c r="EP769" s="44"/>
      <c r="EQ769" s="44"/>
      <c r="ER769" s="44"/>
      <c r="EW769" s="352"/>
      <c r="EY769" s="44"/>
      <c r="EZ769" s="44"/>
      <c r="FA769" s="44"/>
      <c r="FF769" s="352"/>
      <c r="FH769" s="44"/>
      <c r="FI769" s="44"/>
      <c r="FJ769" s="44"/>
      <c r="FO769" s="352"/>
      <c r="FQ769" s="44"/>
      <c r="FR769" s="44"/>
      <c r="FS769" s="44"/>
      <c r="FX769" s="352"/>
      <c r="FZ769" s="44"/>
      <c r="GA769" s="44"/>
      <c r="GB769" s="44"/>
      <c r="GG769" s="352"/>
      <c r="GI769" s="44"/>
      <c r="GJ769" s="44"/>
      <c r="GK769" s="44"/>
      <c r="GP769" s="352"/>
      <c r="GR769" s="44"/>
      <c r="GS769" s="44"/>
      <c r="GT769" s="44"/>
      <c r="GY769" s="352"/>
      <c r="HA769" s="44"/>
      <c r="HB769" s="44"/>
      <c r="HC769" s="44"/>
      <c r="HH769" s="352"/>
      <c r="HJ769" s="44"/>
      <c r="HK769" s="44"/>
      <c r="HL769" s="44"/>
      <c r="HQ769" s="44"/>
      <c r="HR769" s="44"/>
      <c r="HS769" s="44"/>
      <c r="HT769" s="44"/>
      <c r="HU769" s="44"/>
      <c r="HV769" s="44"/>
      <c r="HW769" s="44"/>
      <c r="HX769" s="44"/>
      <c r="HY769" s="44"/>
      <c r="HZ769" s="44"/>
      <c r="IA769" s="44"/>
      <c r="IB769" s="44"/>
      <c r="IC769" s="44"/>
      <c r="ID769" s="44"/>
      <c r="IE769" s="44"/>
      <c r="IF769" s="44"/>
      <c r="IG769" s="44"/>
      <c r="IH769" s="44"/>
      <c r="II769" s="44"/>
      <c r="IJ769" s="44"/>
      <c r="IK769" s="44"/>
      <c r="IL769" s="44"/>
      <c r="IM769" s="44"/>
      <c r="IN769" s="44"/>
      <c r="IO769" s="44"/>
      <c r="IP769" s="44"/>
      <c r="IQ769" s="44"/>
      <c r="IR769" s="44"/>
      <c r="IS769" s="44"/>
      <c r="IT769" s="44"/>
      <c r="IU769" s="44"/>
      <c r="IV769" s="44"/>
      <c r="RS769" s="353"/>
    </row>
    <row r="770" spans="1:487" s="74" customFormat="1" ht="15">
      <c r="A770" s="325" t="s">
        <v>1832</v>
      </c>
      <c r="B770" s="351"/>
      <c r="C770" s="351"/>
      <c r="D770" s="531" t="s">
        <v>130</v>
      </c>
      <c r="E770" s="44"/>
      <c r="F770" s="437">
        <f t="shared" si="10"/>
        <v>27</v>
      </c>
      <c r="G770" s="478"/>
      <c r="H770" s="138"/>
      <c r="I770" s="138"/>
      <c r="J770" s="420"/>
      <c r="K770" s="138">
        <v>27</v>
      </c>
      <c r="L770" s="450"/>
      <c r="M770" s="44"/>
      <c r="N770" s="44"/>
      <c r="R770" s="352"/>
      <c r="T770" s="44"/>
      <c r="U770" s="44"/>
      <c r="V770" s="44"/>
      <c r="AA770" s="352"/>
      <c r="AC770" s="44"/>
      <c r="AD770" s="44"/>
      <c r="AE770" s="44"/>
      <c r="AJ770" s="352"/>
      <c r="AL770" s="44"/>
      <c r="AM770" s="44"/>
      <c r="AN770" s="44"/>
      <c r="AS770" s="352"/>
      <c r="AU770" s="44"/>
      <c r="AV770" s="44"/>
      <c r="AW770" s="44"/>
      <c r="BB770" s="352"/>
      <c r="BD770" s="44"/>
      <c r="BE770" s="44"/>
      <c r="BF770" s="44"/>
      <c r="BK770" s="352"/>
      <c r="BM770" s="44"/>
      <c r="BN770" s="44"/>
      <c r="BO770" s="44"/>
      <c r="BT770" s="352"/>
      <c r="BV770" s="44"/>
      <c r="BW770" s="44"/>
      <c r="BX770" s="44"/>
      <c r="CC770" s="352"/>
      <c r="CE770" s="44"/>
      <c r="CF770" s="44"/>
      <c r="CG770" s="44"/>
      <c r="CL770" s="352"/>
      <c r="CN770" s="44"/>
      <c r="CO770" s="44"/>
      <c r="CP770" s="44"/>
      <c r="CU770" s="352"/>
      <c r="CW770" s="44"/>
      <c r="CX770" s="44"/>
      <c r="CY770" s="44"/>
      <c r="DD770" s="352"/>
      <c r="DF770" s="44"/>
      <c r="DG770" s="44"/>
      <c r="DH770" s="44"/>
      <c r="DM770" s="352"/>
      <c r="DO770" s="44"/>
      <c r="DP770" s="44"/>
      <c r="DQ770" s="44"/>
      <c r="DV770" s="352"/>
      <c r="DX770" s="44"/>
      <c r="DY770" s="44"/>
      <c r="DZ770" s="44"/>
      <c r="EE770" s="352"/>
      <c r="EG770" s="44"/>
      <c r="EH770" s="44"/>
      <c r="EI770" s="44"/>
      <c r="EN770" s="352"/>
      <c r="EP770" s="44"/>
      <c r="EQ770" s="44"/>
      <c r="ER770" s="44"/>
      <c r="EW770" s="352"/>
      <c r="EY770" s="44"/>
      <c r="EZ770" s="44"/>
      <c r="FA770" s="44"/>
      <c r="FF770" s="352"/>
      <c r="FH770" s="44"/>
      <c r="FI770" s="44"/>
      <c r="FJ770" s="44"/>
      <c r="FO770" s="352"/>
      <c r="FQ770" s="44"/>
      <c r="FR770" s="44"/>
      <c r="FS770" s="44"/>
      <c r="FX770" s="352"/>
      <c r="FZ770" s="44"/>
      <c r="GA770" s="44"/>
      <c r="GB770" s="44"/>
      <c r="GG770" s="352"/>
      <c r="GI770" s="44"/>
      <c r="GJ770" s="44"/>
      <c r="GK770" s="44"/>
      <c r="GP770" s="352"/>
      <c r="GR770" s="44"/>
      <c r="GS770" s="44"/>
      <c r="GT770" s="44"/>
      <c r="GY770" s="352"/>
      <c r="HA770" s="44"/>
      <c r="HB770" s="44"/>
      <c r="HC770" s="44"/>
      <c r="HH770" s="352"/>
      <c r="HJ770" s="44"/>
      <c r="HK770" s="44"/>
      <c r="HL770" s="44"/>
      <c r="HQ770" s="44"/>
      <c r="HR770" s="44"/>
      <c r="HS770" s="44"/>
      <c r="HT770" s="44"/>
      <c r="HU770" s="44"/>
      <c r="HV770" s="44"/>
      <c r="HW770" s="44"/>
      <c r="HX770" s="44"/>
      <c r="HY770" s="44"/>
      <c r="HZ770" s="44"/>
      <c r="IA770" s="44"/>
      <c r="IB770" s="44"/>
      <c r="IC770" s="44"/>
      <c r="ID770" s="44"/>
      <c r="IE770" s="44"/>
      <c r="IF770" s="44"/>
      <c r="IG770" s="44"/>
      <c r="IH770" s="44"/>
      <c r="II770" s="44"/>
      <c r="IJ770" s="44"/>
      <c r="IK770" s="44"/>
      <c r="IL770" s="44"/>
      <c r="IM770" s="44"/>
      <c r="IN770" s="44"/>
      <c r="IO770" s="44"/>
      <c r="IP770" s="44"/>
      <c r="IQ770" s="44"/>
      <c r="IR770" s="44"/>
      <c r="IS770" s="44"/>
      <c r="IT770" s="44"/>
      <c r="IU770" s="44"/>
      <c r="IV770" s="44"/>
      <c r="RS770" s="353"/>
    </row>
    <row r="771" spans="1:487" s="74" customFormat="1" ht="15">
      <c r="A771" s="325" t="s">
        <v>798</v>
      </c>
      <c r="B771" s="351"/>
      <c r="C771" s="351"/>
      <c r="D771" s="531" t="s">
        <v>130</v>
      </c>
      <c r="E771" s="450"/>
      <c r="F771" s="437">
        <f t="shared" si="10"/>
        <v>0</v>
      </c>
      <c r="G771" s="478"/>
      <c r="H771" s="478"/>
      <c r="I771" s="478"/>
      <c r="J771" s="548"/>
      <c r="K771" s="478"/>
      <c r="L771" s="450"/>
      <c r="M771" s="450"/>
      <c r="N771" s="44"/>
      <c r="R771" s="352"/>
      <c r="T771" s="44"/>
      <c r="U771" s="44"/>
      <c r="V771" s="44"/>
      <c r="AA771" s="352"/>
      <c r="AC771" s="44"/>
      <c r="AD771" s="44"/>
      <c r="AE771" s="44"/>
      <c r="AJ771" s="352"/>
      <c r="AL771" s="44"/>
      <c r="AM771" s="44"/>
      <c r="AN771" s="44"/>
      <c r="AS771" s="352"/>
      <c r="AU771" s="44"/>
      <c r="AV771" s="44"/>
      <c r="AW771" s="44"/>
      <c r="BB771" s="352"/>
      <c r="BD771" s="44"/>
      <c r="BE771" s="44"/>
      <c r="BF771" s="44"/>
      <c r="BK771" s="352"/>
      <c r="BM771" s="44"/>
      <c r="BN771" s="44"/>
      <c r="BO771" s="44"/>
      <c r="BT771" s="352"/>
      <c r="BV771" s="44"/>
      <c r="BW771" s="44"/>
      <c r="BX771" s="44"/>
      <c r="CC771" s="352"/>
      <c r="CE771" s="44"/>
      <c r="CF771" s="44"/>
      <c r="CG771" s="44"/>
      <c r="CL771" s="352"/>
      <c r="CN771" s="44"/>
      <c r="CO771" s="44"/>
      <c r="CP771" s="44"/>
      <c r="CU771" s="352"/>
      <c r="CW771" s="44"/>
      <c r="CX771" s="44"/>
      <c r="CY771" s="44"/>
      <c r="DD771" s="352"/>
      <c r="DF771" s="44"/>
      <c r="DG771" s="44"/>
      <c r="DH771" s="44"/>
      <c r="DM771" s="352"/>
      <c r="DO771" s="44"/>
      <c r="DP771" s="44"/>
      <c r="DQ771" s="44"/>
      <c r="DV771" s="352"/>
      <c r="DX771" s="44"/>
      <c r="DY771" s="44"/>
      <c r="DZ771" s="44"/>
      <c r="EE771" s="352"/>
      <c r="EG771" s="44"/>
      <c r="EH771" s="44"/>
      <c r="EI771" s="44"/>
      <c r="EN771" s="352"/>
      <c r="EP771" s="44"/>
      <c r="EQ771" s="44"/>
      <c r="ER771" s="44"/>
      <c r="EW771" s="352"/>
      <c r="EY771" s="44"/>
      <c r="EZ771" s="44"/>
      <c r="FA771" s="44"/>
      <c r="FF771" s="352"/>
      <c r="FH771" s="44"/>
      <c r="FI771" s="44"/>
      <c r="FJ771" s="44"/>
      <c r="FO771" s="352"/>
      <c r="FQ771" s="44"/>
      <c r="FR771" s="44"/>
      <c r="FS771" s="44"/>
      <c r="FX771" s="352"/>
      <c r="FZ771" s="44"/>
      <c r="GA771" s="44"/>
      <c r="GB771" s="44"/>
      <c r="GG771" s="352"/>
      <c r="GI771" s="44"/>
      <c r="GJ771" s="44"/>
      <c r="GK771" s="44"/>
      <c r="GP771" s="352"/>
      <c r="GR771" s="44"/>
      <c r="GS771" s="44"/>
      <c r="GT771" s="44"/>
      <c r="GY771" s="352"/>
      <c r="HA771" s="44"/>
      <c r="HB771" s="44"/>
      <c r="HC771" s="44"/>
      <c r="HH771" s="352"/>
      <c r="HJ771" s="44"/>
      <c r="HK771" s="44"/>
      <c r="HL771" s="44"/>
      <c r="HQ771" s="44"/>
      <c r="HR771" s="44"/>
      <c r="HS771" s="44"/>
      <c r="HT771" s="44"/>
      <c r="HU771" s="44"/>
      <c r="HV771" s="44"/>
      <c r="HW771" s="44"/>
      <c r="HX771" s="44"/>
      <c r="HY771" s="44"/>
      <c r="HZ771" s="44"/>
      <c r="IA771" s="44"/>
      <c r="IB771" s="44"/>
      <c r="IC771" s="44"/>
      <c r="ID771" s="44"/>
      <c r="IE771" s="44"/>
      <c r="IF771" s="44"/>
      <c r="IG771" s="44"/>
      <c r="IH771" s="44"/>
      <c r="II771" s="44"/>
      <c r="IJ771" s="44"/>
      <c r="IK771" s="44"/>
      <c r="IL771" s="44"/>
      <c r="IM771" s="44"/>
      <c r="IN771" s="44"/>
      <c r="IO771" s="44"/>
      <c r="IP771" s="44"/>
      <c r="IQ771" s="44"/>
      <c r="IR771" s="44"/>
      <c r="IS771" s="44"/>
      <c r="IT771" s="44"/>
      <c r="IU771" s="44"/>
      <c r="IV771" s="44"/>
      <c r="RS771" s="353"/>
    </row>
    <row r="772" spans="1:487" s="74" customFormat="1" ht="15">
      <c r="A772" s="325" t="s">
        <v>1950</v>
      </c>
      <c r="B772" s="450"/>
      <c r="C772" s="450"/>
      <c r="D772" s="458" t="s">
        <v>131</v>
      </c>
      <c r="E772" s="44"/>
      <c r="F772" s="437">
        <f t="shared" si="10"/>
        <v>47</v>
      </c>
      <c r="G772" s="478"/>
      <c r="H772" s="138">
        <v>26</v>
      </c>
      <c r="I772" s="138"/>
      <c r="J772" s="420">
        <v>21</v>
      </c>
      <c r="K772" s="138"/>
      <c r="L772" s="450"/>
      <c r="M772" s="44"/>
      <c r="N772" s="44"/>
      <c r="R772" s="352"/>
      <c r="T772" s="44"/>
      <c r="U772" s="44"/>
      <c r="V772" s="44"/>
      <c r="AA772" s="352"/>
      <c r="AC772" s="44"/>
      <c r="AD772" s="44"/>
      <c r="AE772" s="44"/>
      <c r="AJ772" s="352"/>
      <c r="AL772" s="44"/>
      <c r="AM772" s="44"/>
      <c r="AN772" s="44"/>
      <c r="AS772" s="352"/>
      <c r="AU772" s="44"/>
      <c r="AV772" s="44"/>
      <c r="AW772" s="44"/>
      <c r="BB772" s="352"/>
      <c r="BD772" s="44"/>
      <c r="BE772" s="44"/>
      <c r="BF772" s="44"/>
      <c r="BK772" s="352"/>
      <c r="BM772" s="44"/>
      <c r="BN772" s="44"/>
      <c r="BO772" s="44"/>
      <c r="BT772" s="352"/>
      <c r="BV772" s="44"/>
      <c r="BW772" s="44"/>
      <c r="BX772" s="44"/>
      <c r="CC772" s="352"/>
      <c r="CE772" s="44"/>
      <c r="CF772" s="44"/>
      <c r="CG772" s="44"/>
      <c r="CL772" s="352"/>
      <c r="CN772" s="44"/>
      <c r="CO772" s="44"/>
      <c r="CP772" s="44"/>
      <c r="CU772" s="352"/>
      <c r="CW772" s="44"/>
      <c r="CX772" s="44"/>
      <c r="CY772" s="44"/>
      <c r="DD772" s="352"/>
      <c r="DF772" s="44"/>
      <c r="DG772" s="44"/>
      <c r="DH772" s="44"/>
      <c r="DM772" s="352"/>
      <c r="DO772" s="44"/>
      <c r="DP772" s="44"/>
      <c r="DQ772" s="44"/>
      <c r="DV772" s="352"/>
      <c r="DX772" s="44"/>
      <c r="DY772" s="44"/>
      <c r="DZ772" s="44"/>
      <c r="EE772" s="352"/>
      <c r="EG772" s="44"/>
      <c r="EH772" s="44"/>
      <c r="EI772" s="44"/>
      <c r="EN772" s="352"/>
      <c r="EP772" s="44"/>
      <c r="EQ772" s="44"/>
      <c r="ER772" s="44"/>
      <c r="EW772" s="352"/>
      <c r="EY772" s="44"/>
      <c r="EZ772" s="44"/>
      <c r="FA772" s="44"/>
      <c r="FF772" s="352"/>
      <c r="FH772" s="44"/>
      <c r="FI772" s="44"/>
      <c r="FJ772" s="44"/>
      <c r="FO772" s="352"/>
      <c r="FQ772" s="44"/>
      <c r="FR772" s="44"/>
      <c r="FS772" s="44"/>
      <c r="FX772" s="352"/>
      <c r="FZ772" s="44"/>
      <c r="GA772" s="44"/>
      <c r="GB772" s="44"/>
      <c r="GG772" s="352"/>
      <c r="GI772" s="44"/>
      <c r="GJ772" s="44"/>
      <c r="GK772" s="44"/>
      <c r="GP772" s="352"/>
      <c r="GR772" s="44"/>
      <c r="GS772" s="44"/>
      <c r="GT772" s="44"/>
      <c r="GY772" s="352"/>
      <c r="HA772" s="44"/>
      <c r="HB772" s="44"/>
      <c r="HC772" s="44"/>
      <c r="HH772" s="352"/>
      <c r="HJ772" s="44"/>
      <c r="HK772" s="44"/>
      <c r="HL772" s="44"/>
      <c r="HQ772" s="44"/>
      <c r="HR772" s="44"/>
      <c r="HS772" s="44"/>
      <c r="HT772" s="44"/>
      <c r="HU772" s="44"/>
      <c r="HV772" s="44"/>
      <c r="HW772" s="44"/>
      <c r="HX772" s="44"/>
      <c r="HY772" s="44"/>
      <c r="HZ772" s="44"/>
      <c r="IA772" s="44"/>
      <c r="IB772" s="44"/>
      <c r="IC772" s="44"/>
      <c r="ID772" s="44"/>
      <c r="IE772" s="44"/>
      <c r="IF772" s="44"/>
      <c r="IG772" s="44"/>
      <c r="IH772" s="44"/>
      <c r="II772" s="44"/>
      <c r="IJ772" s="44"/>
      <c r="IK772" s="44"/>
      <c r="IL772" s="44"/>
      <c r="IM772" s="44"/>
      <c r="IN772" s="44"/>
      <c r="IO772" s="44"/>
      <c r="IP772" s="44"/>
      <c r="IQ772" s="44"/>
      <c r="IR772" s="44"/>
      <c r="IS772" s="44"/>
      <c r="IT772" s="44"/>
      <c r="IU772" s="44"/>
      <c r="IV772" s="44"/>
      <c r="RS772" s="353"/>
    </row>
    <row r="773" spans="1:487" s="74" customFormat="1" ht="15">
      <c r="A773" s="325" t="s">
        <v>2243</v>
      </c>
      <c r="B773" s="351"/>
      <c r="C773" s="351"/>
      <c r="D773" s="531" t="s">
        <v>130</v>
      </c>
      <c r="E773" s="44"/>
      <c r="F773" s="437">
        <f t="shared" si="10"/>
        <v>0</v>
      </c>
      <c r="G773" s="478"/>
      <c r="H773" s="138"/>
      <c r="I773" s="138"/>
      <c r="J773" s="420"/>
      <c r="K773" s="138"/>
      <c r="L773" s="44"/>
      <c r="M773" s="44"/>
      <c r="N773" s="44"/>
      <c r="R773" s="352"/>
      <c r="T773" s="44"/>
      <c r="U773" s="44"/>
      <c r="V773" s="44"/>
      <c r="AA773" s="352"/>
      <c r="AC773" s="44"/>
      <c r="AD773" s="44"/>
      <c r="AE773" s="44"/>
      <c r="AJ773" s="352"/>
      <c r="AL773" s="44"/>
      <c r="AM773" s="44"/>
      <c r="AN773" s="44"/>
      <c r="AS773" s="352"/>
      <c r="AU773" s="44"/>
      <c r="AV773" s="44"/>
      <c r="AW773" s="44"/>
      <c r="BB773" s="352"/>
      <c r="BD773" s="44"/>
      <c r="BE773" s="44"/>
      <c r="BF773" s="44"/>
      <c r="BK773" s="352"/>
      <c r="BM773" s="44"/>
      <c r="BN773" s="44"/>
      <c r="BO773" s="44"/>
      <c r="BT773" s="352"/>
      <c r="BV773" s="44"/>
      <c r="BW773" s="44"/>
      <c r="BX773" s="44"/>
      <c r="CC773" s="352"/>
      <c r="CE773" s="44"/>
      <c r="CF773" s="44"/>
      <c r="CG773" s="44"/>
      <c r="CL773" s="352"/>
      <c r="CN773" s="44"/>
      <c r="CO773" s="44"/>
      <c r="CP773" s="44"/>
      <c r="CU773" s="352"/>
      <c r="CW773" s="44"/>
      <c r="CX773" s="44"/>
      <c r="CY773" s="44"/>
      <c r="DD773" s="352"/>
      <c r="DF773" s="44"/>
      <c r="DG773" s="44"/>
      <c r="DH773" s="44"/>
      <c r="DM773" s="352"/>
      <c r="DO773" s="44"/>
      <c r="DP773" s="44"/>
      <c r="DQ773" s="44"/>
      <c r="DV773" s="352"/>
      <c r="DX773" s="44"/>
      <c r="DY773" s="44"/>
      <c r="DZ773" s="44"/>
      <c r="EE773" s="352"/>
      <c r="EG773" s="44"/>
      <c r="EH773" s="44"/>
      <c r="EI773" s="44"/>
      <c r="EN773" s="352"/>
      <c r="EP773" s="44"/>
      <c r="EQ773" s="44"/>
      <c r="ER773" s="44"/>
      <c r="EW773" s="352"/>
      <c r="EY773" s="44"/>
      <c r="EZ773" s="44"/>
      <c r="FA773" s="44"/>
      <c r="FF773" s="352"/>
      <c r="FH773" s="44"/>
      <c r="FI773" s="44"/>
      <c r="FJ773" s="44"/>
      <c r="FO773" s="352"/>
      <c r="FQ773" s="44"/>
      <c r="FR773" s="44"/>
      <c r="FS773" s="44"/>
      <c r="FX773" s="352"/>
      <c r="FZ773" s="44"/>
      <c r="GA773" s="44"/>
      <c r="GB773" s="44"/>
      <c r="GG773" s="352"/>
      <c r="GI773" s="44"/>
      <c r="GJ773" s="44"/>
      <c r="GK773" s="44"/>
      <c r="GP773" s="352"/>
      <c r="GR773" s="44"/>
      <c r="GS773" s="44"/>
      <c r="GT773" s="44"/>
      <c r="GY773" s="352"/>
      <c r="HA773" s="44"/>
      <c r="HB773" s="44"/>
      <c r="HC773" s="44"/>
      <c r="HH773" s="352"/>
      <c r="HJ773" s="44"/>
      <c r="HK773" s="44"/>
      <c r="HL773" s="44"/>
      <c r="HQ773" s="44"/>
      <c r="HR773" s="44"/>
      <c r="HS773" s="44"/>
      <c r="HT773" s="44"/>
      <c r="HU773" s="44"/>
      <c r="HV773" s="44"/>
      <c r="HW773" s="44"/>
      <c r="HX773" s="44"/>
      <c r="HY773" s="44"/>
      <c r="HZ773" s="44"/>
      <c r="IA773" s="44"/>
      <c r="IB773" s="44"/>
      <c r="IC773" s="44"/>
      <c r="ID773" s="44"/>
      <c r="IE773" s="44"/>
      <c r="IF773" s="44"/>
      <c r="IG773" s="44"/>
      <c r="IH773" s="44"/>
      <c r="II773" s="44"/>
      <c r="IJ773" s="44"/>
      <c r="IK773" s="44"/>
      <c r="IL773" s="44"/>
      <c r="IM773" s="44"/>
      <c r="IN773" s="44"/>
      <c r="IO773" s="44"/>
      <c r="IP773" s="44"/>
      <c r="IQ773" s="44"/>
      <c r="IR773" s="44"/>
      <c r="IS773" s="44"/>
      <c r="IT773" s="44"/>
      <c r="IU773" s="44"/>
      <c r="IV773" s="44"/>
      <c r="RS773" s="353"/>
    </row>
    <row r="774" spans="1:487" s="74" customFormat="1" ht="15">
      <c r="A774" s="325" t="s">
        <v>781</v>
      </c>
      <c r="B774" s="351"/>
      <c r="C774" s="351"/>
      <c r="D774" s="531" t="s">
        <v>130</v>
      </c>
      <c r="E774" s="44"/>
      <c r="F774" s="437">
        <f t="shared" si="10"/>
        <v>0</v>
      </c>
      <c r="G774" s="478"/>
      <c r="H774" s="138"/>
      <c r="I774" s="138"/>
      <c r="J774" s="420"/>
      <c r="K774" s="138"/>
      <c r="L774" s="450"/>
      <c r="M774" s="44"/>
      <c r="N774" s="44"/>
      <c r="R774" s="352"/>
      <c r="T774" s="44"/>
      <c r="U774" s="44"/>
      <c r="V774" s="44"/>
      <c r="AA774" s="352"/>
      <c r="AC774" s="44"/>
      <c r="AD774" s="44"/>
      <c r="AE774" s="44"/>
      <c r="AJ774" s="352"/>
      <c r="AL774" s="44"/>
      <c r="AM774" s="44"/>
      <c r="AN774" s="44"/>
      <c r="AS774" s="352"/>
      <c r="AU774" s="44"/>
      <c r="AV774" s="44"/>
      <c r="AW774" s="44"/>
      <c r="BB774" s="352"/>
      <c r="BD774" s="44"/>
      <c r="BE774" s="44"/>
      <c r="BF774" s="44"/>
      <c r="BK774" s="352"/>
      <c r="BM774" s="44"/>
      <c r="BN774" s="44"/>
      <c r="BO774" s="44"/>
      <c r="BT774" s="352"/>
      <c r="BV774" s="44"/>
      <c r="BW774" s="44"/>
      <c r="BX774" s="44"/>
      <c r="CC774" s="352"/>
      <c r="CE774" s="44"/>
      <c r="CF774" s="44"/>
      <c r="CG774" s="44"/>
      <c r="CL774" s="352"/>
      <c r="CN774" s="44"/>
      <c r="CO774" s="44"/>
      <c r="CP774" s="44"/>
      <c r="CU774" s="352"/>
      <c r="CW774" s="44"/>
      <c r="CX774" s="44"/>
      <c r="CY774" s="44"/>
      <c r="DD774" s="352"/>
      <c r="DF774" s="44"/>
      <c r="DG774" s="44"/>
      <c r="DH774" s="44"/>
      <c r="DM774" s="352"/>
      <c r="DO774" s="44"/>
      <c r="DP774" s="44"/>
      <c r="DQ774" s="44"/>
      <c r="DV774" s="352"/>
      <c r="DX774" s="44"/>
      <c r="DY774" s="44"/>
      <c r="DZ774" s="44"/>
      <c r="EE774" s="352"/>
      <c r="EG774" s="44"/>
      <c r="EH774" s="44"/>
      <c r="EI774" s="44"/>
      <c r="EN774" s="352"/>
      <c r="EP774" s="44"/>
      <c r="EQ774" s="44"/>
      <c r="ER774" s="44"/>
      <c r="EW774" s="352"/>
      <c r="EY774" s="44"/>
      <c r="EZ774" s="44"/>
      <c r="FA774" s="44"/>
      <c r="FF774" s="352"/>
      <c r="FH774" s="44"/>
      <c r="FI774" s="44"/>
      <c r="FJ774" s="44"/>
      <c r="FO774" s="352"/>
      <c r="FQ774" s="44"/>
      <c r="FR774" s="44"/>
      <c r="FS774" s="44"/>
      <c r="FX774" s="352"/>
      <c r="FZ774" s="44"/>
      <c r="GA774" s="44"/>
      <c r="GB774" s="44"/>
      <c r="GG774" s="352"/>
      <c r="GI774" s="44"/>
      <c r="GJ774" s="44"/>
      <c r="GK774" s="44"/>
      <c r="GP774" s="352"/>
      <c r="GR774" s="44"/>
      <c r="GS774" s="44"/>
      <c r="GT774" s="44"/>
      <c r="GY774" s="352"/>
      <c r="HA774" s="44"/>
      <c r="HB774" s="44"/>
      <c r="HC774" s="44"/>
      <c r="HH774" s="352"/>
      <c r="HJ774" s="44"/>
      <c r="HK774" s="44"/>
      <c r="HL774" s="44"/>
      <c r="HQ774" s="44"/>
      <c r="HR774" s="44"/>
      <c r="HS774" s="44"/>
      <c r="HT774" s="44"/>
      <c r="HU774" s="44"/>
      <c r="HV774" s="44"/>
      <c r="HW774" s="44"/>
      <c r="HX774" s="44"/>
      <c r="HY774" s="44"/>
      <c r="HZ774" s="44"/>
      <c r="IA774" s="44"/>
      <c r="IB774" s="44"/>
      <c r="IC774" s="44"/>
      <c r="ID774" s="44"/>
      <c r="IE774" s="44"/>
      <c r="IF774" s="44"/>
      <c r="IG774" s="44"/>
      <c r="IH774" s="44"/>
      <c r="II774" s="44"/>
      <c r="IJ774" s="44"/>
      <c r="IK774" s="44"/>
      <c r="IL774" s="44"/>
      <c r="IM774" s="44"/>
      <c r="IN774" s="44"/>
      <c r="IO774" s="44"/>
      <c r="IP774" s="44"/>
      <c r="IQ774" s="44"/>
      <c r="IR774" s="44"/>
      <c r="IS774" s="44"/>
      <c r="IT774" s="44"/>
      <c r="IU774" s="44"/>
      <c r="IV774" s="44"/>
      <c r="RS774" s="353"/>
    </row>
    <row r="775" spans="1:487" s="74" customFormat="1" ht="15">
      <c r="A775" s="325" t="s">
        <v>1363</v>
      </c>
      <c r="B775" s="351"/>
      <c r="C775" s="351"/>
      <c r="D775" s="531" t="s">
        <v>130</v>
      </c>
      <c r="E775" s="450"/>
      <c r="F775" s="437">
        <f t="shared" si="10"/>
        <v>0</v>
      </c>
      <c r="G775" s="478"/>
      <c r="H775" s="478"/>
      <c r="I775" s="478"/>
      <c r="J775" s="548"/>
      <c r="K775" s="478"/>
      <c r="L775" s="450"/>
      <c r="M775" s="450"/>
      <c r="N775" s="44"/>
      <c r="R775" s="352"/>
      <c r="T775" s="44"/>
      <c r="U775" s="44"/>
      <c r="V775" s="44"/>
      <c r="AA775" s="352"/>
      <c r="AC775" s="44"/>
      <c r="AD775" s="44"/>
      <c r="AE775" s="44"/>
      <c r="AJ775" s="352"/>
      <c r="AL775" s="44"/>
      <c r="AM775" s="44"/>
      <c r="AN775" s="44"/>
      <c r="AS775" s="352"/>
      <c r="AU775" s="44"/>
      <c r="AV775" s="44"/>
      <c r="AW775" s="44"/>
      <c r="BB775" s="352"/>
      <c r="BD775" s="44"/>
      <c r="BE775" s="44"/>
      <c r="BF775" s="44"/>
      <c r="BK775" s="352"/>
      <c r="BM775" s="44"/>
      <c r="BN775" s="44"/>
      <c r="BO775" s="44"/>
      <c r="BT775" s="352"/>
      <c r="BV775" s="44"/>
      <c r="BW775" s="44"/>
      <c r="BX775" s="44"/>
      <c r="CC775" s="352"/>
      <c r="CE775" s="44"/>
      <c r="CF775" s="44"/>
      <c r="CG775" s="44"/>
      <c r="CL775" s="352"/>
      <c r="CN775" s="44"/>
      <c r="CO775" s="44"/>
      <c r="CP775" s="44"/>
      <c r="CU775" s="352"/>
      <c r="CW775" s="44"/>
      <c r="CX775" s="44"/>
      <c r="CY775" s="44"/>
      <c r="DD775" s="352"/>
      <c r="DF775" s="44"/>
      <c r="DG775" s="44"/>
      <c r="DH775" s="44"/>
      <c r="DM775" s="352"/>
      <c r="DO775" s="44"/>
      <c r="DP775" s="44"/>
      <c r="DQ775" s="44"/>
      <c r="DV775" s="352"/>
      <c r="DX775" s="44"/>
      <c r="DY775" s="44"/>
      <c r="DZ775" s="44"/>
      <c r="EE775" s="352"/>
      <c r="EG775" s="44"/>
      <c r="EH775" s="44"/>
      <c r="EI775" s="44"/>
      <c r="EN775" s="352"/>
      <c r="EP775" s="44"/>
      <c r="EQ775" s="44"/>
      <c r="ER775" s="44"/>
      <c r="EW775" s="352"/>
      <c r="EY775" s="44"/>
      <c r="EZ775" s="44"/>
      <c r="FA775" s="44"/>
      <c r="FF775" s="352"/>
      <c r="FH775" s="44"/>
      <c r="FI775" s="44"/>
      <c r="FJ775" s="44"/>
      <c r="FO775" s="352"/>
      <c r="FQ775" s="44"/>
      <c r="FR775" s="44"/>
      <c r="FS775" s="44"/>
      <c r="FX775" s="352"/>
      <c r="FZ775" s="44"/>
      <c r="GA775" s="44"/>
      <c r="GB775" s="44"/>
      <c r="GG775" s="352"/>
      <c r="GI775" s="44"/>
      <c r="GJ775" s="44"/>
      <c r="GK775" s="44"/>
      <c r="GP775" s="352"/>
      <c r="GR775" s="44"/>
      <c r="GS775" s="44"/>
      <c r="GT775" s="44"/>
      <c r="GY775" s="352"/>
      <c r="HA775" s="44"/>
      <c r="HB775" s="44"/>
      <c r="HC775" s="44"/>
      <c r="HH775" s="352"/>
      <c r="HJ775" s="44"/>
      <c r="HK775" s="44"/>
      <c r="HL775" s="44"/>
      <c r="HQ775" s="44"/>
      <c r="HR775" s="44"/>
      <c r="HS775" s="44"/>
      <c r="HT775" s="44"/>
      <c r="HU775" s="44"/>
      <c r="HV775" s="44"/>
      <c r="HW775" s="44"/>
      <c r="HX775" s="44"/>
      <c r="HY775" s="44"/>
      <c r="HZ775" s="44"/>
      <c r="IA775" s="44"/>
      <c r="IB775" s="44"/>
      <c r="IC775" s="44"/>
      <c r="ID775" s="44"/>
      <c r="IE775" s="44"/>
      <c r="IF775" s="44"/>
      <c r="IG775" s="44"/>
      <c r="IH775" s="44"/>
      <c r="II775" s="44"/>
      <c r="IJ775" s="44"/>
      <c r="IK775" s="44"/>
      <c r="IL775" s="44"/>
      <c r="IM775" s="44"/>
      <c r="IN775" s="44"/>
      <c r="IO775" s="44"/>
      <c r="IP775" s="44"/>
      <c r="IQ775" s="44"/>
      <c r="IR775" s="44"/>
      <c r="IS775" s="44"/>
      <c r="IT775" s="44"/>
      <c r="IU775" s="44"/>
      <c r="IV775" s="44"/>
      <c r="RS775" s="353"/>
    </row>
    <row r="776" spans="1:487" s="74" customFormat="1" ht="15">
      <c r="A776" s="325" t="s">
        <v>1871</v>
      </c>
      <c r="B776" s="351"/>
      <c r="C776" s="351"/>
      <c r="D776" s="531" t="s">
        <v>130</v>
      </c>
      <c r="E776" s="44"/>
      <c r="F776" s="437">
        <f t="shared" si="10"/>
        <v>0</v>
      </c>
      <c r="G776" s="478"/>
      <c r="H776" s="478"/>
      <c r="I776" s="138"/>
      <c r="J776" s="420"/>
      <c r="K776" s="138"/>
      <c r="L776" s="450"/>
      <c r="M776" s="44"/>
      <c r="N776" s="44"/>
      <c r="R776" s="352"/>
      <c r="T776" s="44"/>
      <c r="U776" s="44"/>
      <c r="V776" s="44"/>
      <c r="AA776" s="352"/>
      <c r="AC776" s="44"/>
      <c r="AD776" s="44"/>
      <c r="AE776" s="44"/>
      <c r="AJ776" s="352"/>
      <c r="AL776" s="44"/>
      <c r="AM776" s="44"/>
      <c r="AN776" s="44"/>
      <c r="AS776" s="352"/>
      <c r="AU776" s="44"/>
      <c r="AV776" s="44"/>
      <c r="AW776" s="44"/>
      <c r="BB776" s="352"/>
      <c r="BD776" s="44"/>
      <c r="BE776" s="44"/>
      <c r="BF776" s="44"/>
      <c r="BK776" s="352"/>
      <c r="BM776" s="44"/>
      <c r="BN776" s="44"/>
      <c r="BO776" s="44"/>
      <c r="BT776" s="352"/>
      <c r="BV776" s="44"/>
      <c r="BW776" s="44"/>
      <c r="BX776" s="44"/>
      <c r="CC776" s="352"/>
      <c r="CE776" s="44"/>
      <c r="CF776" s="44"/>
      <c r="CG776" s="44"/>
      <c r="CL776" s="352"/>
      <c r="CN776" s="44"/>
      <c r="CO776" s="44"/>
      <c r="CP776" s="44"/>
      <c r="CU776" s="352"/>
      <c r="CW776" s="44"/>
      <c r="CX776" s="44"/>
      <c r="CY776" s="44"/>
      <c r="DD776" s="352"/>
      <c r="DF776" s="44"/>
      <c r="DG776" s="44"/>
      <c r="DH776" s="44"/>
      <c r="DM776" s="352"/>
      <c r="DO776" s="44"/>
      <c r="DP776" s="44"/>
      <c r="DQ776" s="44"/>
      <c r="DV776" s="352"/>
      <c r="DX776" s="44"/>
      <c r="DY776" s="44"/>
      <c r="DZ776" s="44"/>
      <c r="EE776" s="352"/>
      <c r="EG776" s="44"/>
      <c r="EH776" s="44"/>
      <c r="EI776" s="44"/>
      <c r="EN776" s="352"/>
      <c r="EP776" s="44"/>
      <c r="EQ776" s="44"/>
      <c r="ER776" s="44"/>
      <c r="EW776" s="352"/>
      <c r="EY776" s="44"/>
      <c r="EZ776" s="44"/>
      <c r="FA776" s="44"/>
      <c r="FF776" s="352"/>
      <c r="FH776" s="44"/>
      <c r="FI776" s="44"/>
      <c r="FJ776" s="44"/>
      <c r="FO776" s="352"/>
      <c r="FQ776" s="44"/>
      <c r="FR776" s="44"/>
      <c r="FS776" s="44"/>
      <c r="FX776" s="352"/>
      <c r="FZ776" s="44"/>
      <c r="GA776" s="44"/>
      <c r="GB776" s="44"/>
      <c r="GG776" s="352"/>
      <c r="GI776" s="44"/>
      <c r="GJ776" s="44"/>
      <c r="GK776" s="44"/>
      <c r="GP776" s="352"/>
      <c r="GR776" s="44"/>
      <c r="GS776" s="44"/>
      <c r="GT776" s="44"/>
      <c r="GY776" s="352"/>
      <c r="HA776" s="44"/>
      <c r="HB776" s="44"/>
      <c r="HC776" s="44"/>
      <c r="HH776" s="352"/>
      <c r="HJ776" s="44"/>
      <c r="HK776" s="44"/>
      <c r="HL776" s="44"/>
      <c r="HQ776" s="44"/>
      <c r="HR776" s="44"/>
      <c r="HS776" s="44"/>
      <c r="HT776" s="44"/>
      <c r="HU776" s="44"/>
      <c r="HV776" s="44"/>
      <c r="HW776" s="44"/>
      <c r="HX776" s="44"/>
      <c r="HY776" s="44"/>
      <c r="HZ776" s="44"/>
      <c r="IA776" s="44"/>
      <c r="IB776" s="44"/>
      <c r="IC776" s="44"/>
      <c r="ID776" s="44"/>
      <c r="IE776" s="44"/>
      <c r="IF776" s="44"/>
      <c r="IG776" s="44"/>
      <c r="IH776" s="44"/>
      <c r="II776" s="44"/>
      <c r="IJ776" s="44"/>
      <c r="IK776" s="44"/>
      <c r="IL776" s="44"/>
      <c r="IM776" s="44"/>
      <c r="IN776" s="44"/>
      <c r="IO776" s="44"/>
      <c r="IP776" s="44"/>
      <c r="IQ776" s="44"/>
      <c r="IR776" s="44"/>
      <c r="IS776" s="44"/>
      <c r="IT776" s="44"/>
      <c r="IU776" s="44"/>
      <c r="IV776" s="44"/>
      <c r="RS776" s="353"/>
    </row>
    <row r="777" spans="1:487" s="74" customFormat="1" ht="15">
      <c r="A777" s="325" t="s">
        <v>1399</v>
      </c>
      <c r="B777" s="351"/>
      <c r="C777" s="351"/>
      <c r="D777" s="531" t="s">
        <v>130</v>
      </c>
      <c r="E777" s="44"/>
      <c r="F777" s="437">
        <f t="shared" si="10"/>
        <v>7</v>
      </c>
      <c r="G777" s="478"/>
      <c r="H777" s="138"/>
      <c r="I777" s="138">
        <v>7</v>
      </c>
      <c r="J777" s="420"/>
      <c r="K777" s="138"/>
      <c r="L777" s="44"/>
      <c r="M777" s="44"/>
      <c r="N777" s="44"/>
      <c r="R777" s="352"/>
      <c r="T777" s="44"/>
      <c r="U777" s="44"/>
      <c r="V777" s="44"/>
      <c r="AA777" s="352"/>
      <c r="AC777" s="44"/>
      <c r="AD777" s="44"/>
      <c r="AE777" s="44"/>
      <c r="AJ777" s="352"/>
      <c r="AL777" s="44"/>
      <c r="AM777" s="44"/>
      <c r="AN777" s="44"/>
      <c r="AS777" s="352"/>
      <c r="AU777" s="44"/>
      <c r="AV777" s="44"/>
      <c r="AW777" s="44"/>
      <c r="BB777" s="352"/>
      <c r="BD777" s="44"/>
      <c r="BE777" s="44"/>
      <c r="BF777" s="44"/>
      <c r="BK777" s="352"/>
      <c r="BM777" s="44"/>
      <c r="BN777" s="44"/>
      <c r="BO777" s="44"/>
      <c r="BT777" s="352"/>
      <c r="BV777" s="44"/>
      <c r="BW777" s="44"/>
      <c r="BX777" s="44"/>
      <c r="CC777" s="352"/>
      <c r="CE777" s="44"/>
      <c r="CF777" s="44"/>
      <c r="CG777" s="44"/>
      <c r="CL777" s="352"/>
      <c r="CN777" s="44"/>
      <c r="CO777" s="44"/>
      <c r="CP777" s="44"/>
      <c r="CU777" s="352"/>
      <c r="CW777" s="44"/>
      <c r="CX777" s="44"/>
      <c r="CY777" s="44"/>
      <c r="DD777" s="352"/>
      <c r="DF777" s="44"/>
      <c r="DG777" s="44"/>
      <c r="DH777" s="44"/>
      <c r="DM777" s="352"/>
      <c r="DO777" s="44"/>
      <c r="DP777" s="44"/>
      <c r="DQ777" s="44"/>
      <c r="DV777" s="352"/>
      <c r="DX777" s="44"/>
      <c r="DY777" s="44"/>
      <c r="DZ777" s="44"/>
      <c r="EE777" s="352"/>
      <c r="EG777" s="44"/>
      <c r="EH777" s="44"/>
      <c r="EI777" s="44"/>
      <c r="EN777" s="352"/>
      <c r="EP777" s="44"/>
      <c r="EQ777" s="44"/>
      <c r="ER777" s="44"/>
      <c r="EW777" s="352"/>
      <c r="EY777" s="44"/>
      <c r="EZ777" s="44"/>
      <c r="FA777" s="44"/>
      <c r="FF777" s="352"/>
      <c r="FH777" s="44"/>
      <c r="FI777" s="44"/>
      <c r="FJ777" s="44"/>
      <c r="FO777" s="352"/>
      <c r="FQ777" s="44"/>
      <c r="FR777" s="44"/>
      <c r="FS777" s="44"/>
      <c r="FX777" s="352"/>
      <c r="FZ777" s="44"/>
      <c r="GA777" s="44"/>
      <c r="GB777" s="44"/>
      <c r="GG777" s="352"/>
      <c r="GI777" s="44"/>
      <c r="GJ777" s="44"/>
      <c r="GK777" s="44"/>
      <c r="GP777" s="352"/>
      <c r="GR777" s="44"/>
      <c r="GS777" s="44"/>
      <c r="GT777" s="44"/>
      <c r="GY777" s="352"/>
      <c r="HA777" s="44"/>
      <c r="HB777" s="44"/>
      <c r="HC777" s="44"/>
      <c r="HH777" s="352"/>
      <c r="HJ777" s="44"/>
      <c r="HK777" s="44"/>
      <c r="HL777" s="44"/>
      <c r="HQ777" s="44"/>
      <c r="HR777" s="44"/>
      <c r="HS777" s="44"/>
      <c r="HT777" s="44"/>
      <c r="HU777" s="44"/>
      <c r="HV777" s="44"/>
      <c r="HW777" s="44"/>
      <c r="HX777" s="44"/>
      <c r="HY777" s="44"/>
      <c r="HZ777" s="44"/>
      <c r="IA777" s="44"/>
      <c r="IB777" s="44"/>
      <c r="IC777" s="44"/>
      <c r="ID777" s="44"/>
      <c r="IE777" s="44"/>
      <c r="IF777" s="44"/>
      <c r="IG777" s="44"/>
      <c r="IH777" s="44"/>
      <c r="II777" s="44"/>
      <c r="IJ777" s="44"/>
      <c r="IK777" s="44"/>
      <c r="IL777" s="44"/>
      <c r="IM777" s="44"/>
      <c r="IN777" s="44"/>
      <c r="IO777" s="44"/>
      <c r="IP777" s="44"/>
      <c r="IQ777" s="44"/>
      <c r="IR777" s="44"/>
      <c r="IS777" s="44"/>
      <c r="IT777" s="44"/>
      <c r="IU777" s="44"/>
      <c r="IV777" s="44"/>
      <c r="RS777" s="353"/>
    </row>
    <row r="778" spans="1:487" s="74" customFormat="1" ht="15">
      <c r="A778" s="325" t="s">
        <v>566</v>
      </c>
      <c r="B778" s="351"/>
      <c r="C778" s="351"/>
      <c r="D778" s="531" t="s">
        <v>130</v>
      </c>
      <c r="E778" s="44"/>
      <c r="F778" s="437">
        <f t="shared" si="10"/>
        <v>9</v>
      </c>
      <c r="G778" s="478"/>
      <c r="H778" s="138"/>
      <c r="I778" s="138"/>
      <c r="J778" s="420">
        <v>9</v>
      </c>
      <c r="K778" s="138"/>
      <c r="L778" s="458"/>
      <c r="M778" s="44"/>
      <c r="N778" s="44"/>
      <c r="R778" s="352"/>
      <c r="T778" s="44"/>
      <c r="U778" s="44"/>
      <c r="V778" s="44"/>
      <c r="AA778" s="352"/>
      <c r="AC778" s="44"/>
      <c r="AD778" s="44"/>
      <c r="AE778" s="44"/>
      <c r="AJ778" s="352"/>
      <c r="AL778" s="44"/>
      <c r="AM778" s="44"/>
      <c r="AN778" s="44"/>
      <c r="AS778" s="352"/>
      <c r="AU778" s="44"/>
      <c r="AV778" s="44"/>
      <c r="AW778" s="44"/>
      <c r="BB778" s="352"/>
      <c r="BD778" s="44"/>
      <c r="BE778" s="44"/>
      <c r="BF778" s="44"/>
      <c r="BK778" s="352"/>
      <c r="BM778" s="44"/>
      <c r="BN778" s="44"/>
      <c r="BO778" s="44"/>
      <c r="BT778" s="352"/>
      <c r="BV778" s="44"/>
      <c r="BW778" s="44"/>
      <c r="BX778" s="44"/>
      <c r="CC778" s="352"/>
      <c r="CE778" s="44"/>
      <c r="CF778" s="44"/>
      <c r="CG778" s="44"/>
      <c r="CL778" s="352"/>
      <c r="CN778" s="44"/>
      <c r="CO778" s="44"/>
      <c r="CP778" s="44"/>
      <c r="CU778" s="352"/>
      <c r="CW778" s="44"/>
      <c r="CX778" s="44"/>
      <c r="CY778" s="44"/>
      <c r="DD778" s="352"/>
      <c r="DF778" s="44"/>
      <c r="DG778" s="44"/>
      <c r="DH778" s="44"/>
      <c r="DM778" s="352"/>
      <c r="DO778" s="44"/>
      <c r="DP778" s="44"/>
      <c r="DQ778" s="44"/>
      <c r="DV778" s="352"/>
      <c r="DX778" s="44"/>
      <c r="DY778" s="44"/>
      <c r="DZ778" s="44"/>
      <c r="EE778" s="352"/>
      <c r="EG778" s="44"/>
      <c r="EH778" s="44"/>
      <c r="EI778" s="44"/>
      <c r="EN778" s="352"/>
      <c r="EP778" s="44"/>
      <c r="EQ778" s="44"/>
      <c r="ER778" s="44"/>
      <c r="EW778" s="352"/>
      <c r="EY778" s="44"/>
      <c r="EZ778" s="44"/>
      <c r="FA778" s="44"/>
      <c r="FF778" s="352"/>
      <c r="FH778" s="44"/>
      <c r="FI778" s="44"/>
      <c r="FJ778" s="44"/>
      <c r="FO778" s="352"/>
      <c r="FQ778" s="44"/>
      <c r="FR778" s="44"/>
      <c r="FS778" s="44"/>
      <c r="FX778" s="352"/>
      <c r="FZ778" s="44"/>
      <c r="GA778" s="44"/>
      <c r="GB778" s="44"/>
      <c r="GG778" s="352"/>
      <c r="GI778" s="44"/>
      <c r="GJ778" s="44"/>
      <c r="GK778" s="44"/>
      <c r="GP778" s="352"/>
      <c r="GR778" s="44"/>
      <c r="GS778" s="44"/>
      <c r="GT778" s="44"/>
      <c r="GY778" s="352"/>
      <c r="HA778" s="44"/>
      <c r="HB778" s="44"/>
      <c r="HC778" s="44"/>
      <c r="HH778" s="352"/>
      <c r="HJ778" s="44"/>
      <c r="HK778" s="44"/>
      <c r="HL778" s="44"/>
      <c r="HQ778" s="44"/>
      <c r="HR778" s="44"/>
      <c r="HS778" s="44"/>
      <c r="HT778" s="44"/>
      <c r="HU778" s="44"/>
      <c r="HV778" s="44"/>
      <c r="HW778" s="44"/>
      <c r="HX778" s="44"/>
      <c r="HY778" s="44"/>
      <c r="HZ778" s="44"/>
      <c r="IA778" s="44"/>
      <c r="IB778" s="44"/>
      <c r="IC778" s="44"/>
      <c r="ID778" s="44"/>
      <c r="IE778" s="44"/>
      <c r="IF778" s="44"/>
      <c r="IG778" s="44"/>
      <c r="IH778" s="44"/>
      <c r="II778" s="44"/>
      <c r="IJ778" s="44"/>
      <c r="IK778" s="44"/>
      <c r="IL778" s="44"/>
      <c r="IM778" s="44"/>
      <c r="IN778" s="44"/>
      <c r="IO778" s="44"/>
      <c r="IP778" s="44"/>
      <c r="IQ778" s="44"/>
      <c r="IR778" s="44"/>
      <c r="IS778" s="44"/>
      <c r="IT778" s="44"/>
      <c r="IU778" s="44"/>
      <c r="IV778" s="44"/>
      <c r="RS778" s="353"/>
    </row>
    <row r="779" spans="1:487" s="74" customFormat="1" ht="15">
      <c r="A779" s="325" t="s">
        <v>1195</v>
      </c>
      <c r="B779" s="351"/>
      <c r="C779" s="351"/>
      <c r="D779" s="458" t="s">
        <v>131</v>
      </c>
      <c r="E779" s="450"/>
      <c r="F779" s="437">
        <f t="shared" si="10"/>
        <v>5</v>
      </c>
      <c r="G779" s="478"/>
      <c r="H779" s="478"/>
      <c r="I779" s="478"/>
      <c r="J779" s="548"/>
      <c r="K779" s="478">
        <v>5</v>
      </c>
      <c r="L779" s="450"/>
      <c r="M779" s="44"/>
      <c r="N779" s="44"/>
      <c r="R779" s="352"/>
      <c r="T779" s="44"/>
      <c r="U779" s="44"/>
      <c r="V779" s="44"/>
      <c r="AA779" s="352"/>
      <c r="AC779" s="44"/>
      <c r="AD779" s="44"/>
      <c r="AE779" s="44"/>
      <c r="AJ779" s="352"/>
      <c r="AL779" s="44"/>
      <c r="AM779" s="44"/>
      <c r="AN779" s="44"/>
      <c r="AS779" s="352"/>
      <c r="AU779" s="44"/>
      <c r="AV779" s="44"/>
      <c r="AW779" s="44"/>
      <c r="BB779" s="352"/>
      <c r="BD779" s="44"/>
      <c r="BE779" s="44"/>
      <c r="BF779" s="44"/>
      <c r="BK779" s="352"/>
      <c r="BM779" s="44"/>
      <c r="BN779" s="44"/>
      <c r="BO779" s="44"/>
      <c r="BT779" s="352"/>
      <c r="BV779" s="44"/>
      <c r="BW779" s="44"/>
      <c r="BX779" s="44"/>
      <c r="CC779" s="352"/>
      <c r="CE779" s="44"/>
      <c r="CF779" s="44"/>
      <c r="CG779" s="44"/>
      <c r="CL779" s="352"/>
      <c r="CN779" s="44"/>
      <c r="CO779" s="44"/>
      <c r="CP779" s="44"/>
      <c r="CU779" s="352"/>
      <c r="CW779" s="44"/>
      <c r="CX779" s="44"/>
      <c r="CY779" s="44"/>
      <c r="DD779" s="352"/>
      <c r="DF779" s="44"/>
      <c r="DG779" s="44"/>
      <c r="DH779" s="44"/>
      <c r="DM779" s="352"/>
      <c r="DO779" s="44"/>
      <c r="DP779" s="44"/>
      <c r="DQ779" s="44"/>
      <c r="DV779" s="352"/>
      <c r="DX779" s="44"/>
      <c r="DY779" s="44"/>
      <c r="DZ779" s="44"/>
      <c r="EE779" s="352"/>
      <c r="EG779" s="44"/>
      <c r="EH779" s="44"/>
      <c r="EI779" s="44"/>
      <c r="EN779" s="352"/>
      <c r="EP779" s="44"/>
      <c r="EQ779" s="44"/>
      <c r="ER779" s="44"/>
      <c r="EW779" s="352"/>
      <c r="EY779" s="44"/>
      <c r="EZ779" s="44"/>
      <c r="FA779" s="44"/>
      <c r="FF779" s="352"/>
      <c r="FH779" s="44"/>
      <c r="FI779" s="44"/>
      <c r="FJ779" s="44"/>
      <c r="FO779" s="352"/>
      <c r="FQ779" s="44"/>
      <c r="FR779" s="44"/>
      <c r="FS779" s="44"/>
      <c r="FX779" s="352"/>
      <c r="FZ779" s="44"/>
      <c r="GA779" s="44"/>
      <c r="GB779" s="44"/>
      <c r="GG779" s="352"/>
      <c r="GI779" s="44"/>
      <c r="GJ779" s="44"/>
      <c r="GK779" s="44"/>
      <c r="GP779" s="352"/>
      <c r="GR779" s="44"/>
      <c r="GS779" s="44"/>
      <c r="GT779" s="44"/>
      <c r="GY779" s="352"/>
      <c r="HA779" s="44"/>
      <c r="HB779" s="44"/>
      <c r="HC779" s="44"/>
      <c r="HH779" s="352"/>
      <c r="HJ779" s="44"/>
      <c r="HK779" s="44"/>
      <c r="HL779" s="44"/>
      <c r="HQ779" s="44"/>
      <c r="HR779" s="44"/>
      <c r="HS779" s="44"/>
      <c r="HT779" s="44"/>
      <c r="HU779" s="44"/>
      <c r="HV779" s="44"/>
      <c r="HW779" s="44"/>
      <c r="HX779" s="44"/>
      <c r="HY779" s="44"/>
      <c r="HZ779" s="44"/>
      <c r="IA779" s="44"/>
      <c r="IB779" s="44"/>
      <c r="IC779" s="44"/>
      <c r="ID779" s="44"/>
      <c r="IE779" s="44"/>
      <c r="IF779" s="44"/>
      <c r="IG779" s="44"/>
      <c r="IH779" s="44"/>
      <c r="II779" s="44"/>
      <c r="IJ779" s="44"/>
      <c r="IK779" s="44"/>
      <c r="IL779" s="44"/>
      <c r="IM779" s="44"/>
      <c r="IN779" s="44"/>
      <c r="IO779" s="44"/>
      <c r="IP779" s="44"/>
      <c r="IQ779" s="44"/>
      <c r="IR779" s="44"/>
      <c r="IS779" s="44"/>
      <c r="IT779" s="44"/>
      <c r="IU779" s="44"/>
      <c r="IV779" s="44"/>
      <c r="RS779" s="353"/>
    </row>
    <row r="780" spans="1:487" s="74" customFormat="1" ht="15">
      <c r="A780" s="325" t="s">
        <v>710</v>
      </c>
      <c r="B780" s="351"/>
      <c r="C780" s="351"/>
      <c r="D780" s="458" t="s">
        <v>138</v>
      </c>
      <c r="E780" s="44"/>
      <c r="F780" s="437">
        <f t="shared" si="10"/>
        <v>65</v>
      </c>
      <c r="G780" s="478"/>
      <c r="H780" s="478">
        <v>1</v>
      </c>
      <c r="I780" s="138">
        <v>16</v>
      </c>
      <c r="J780" s="420">
        <v>18</v>
      </c>
      <c r="K780" s="138">
        <v>30</v>
      </c>
      <c r="L780" s="450"/>
      <c r="M780" s="450"/>
      <c r="N780" s="44"/>
      <c r="R780" s="352"/>
      <c r="T780" s="44"/>
      <c r="U780" s="44"/>
      <c r="V780" s="44"/>
      <c r="AA780" s="352"/>
      <c r="AC780" s="44"/>
      <c r="AD780" s="44"/>
      <c r="AE780" s="44"/>
      <c r="AJ780" s="352"/>
      <c r="AL780" s="44"/>
      <c r="AM780" s="44"/>
      <c r="AN780" s="44"/>
      <c r="AS780" s="352"/>
      <c r="AU780" s="44"/>
      <c r="AV780" s="44"/>
      <c r="AW780" s="44"/>
      <c r="BB780" s="352"/>
      <c r="BD780" s="44"/>
      <c r="BE780" s="44"/>
      <c r="BF780" s="44"/>
      <c r="BK780" s="352"/>
      <c r="BM780" s="44"/>
      <c r="BN780" s="44"/>
      <c r="BO780" s="44"/>
      <c r="BT780" s="352"/>
      <c r="BV780" s="44"/>
      <c r="BW780" s="44"/>
      <c r="BX780" s="44"/>
      <c r="CC780" s="352"/>
      <c r="CE780" s="44"/>
      <c r="CF780" s="44"/>
      <c r="CG780" s="44"/>
      <c r="CL780" s="352"/>
      <c r="CN780" s="44"/>
      <c r="CO780" s="44"/>
      <c r="CP780" s="44"/>
      <c r="CU780" s="352"/>
      <c r="CW780" s="44"/>
      <c r="CX780" s="44"/>
      <c r="CY780" s="44"/>
      <c r="DD780" s="352"/>
      <c r="DF780" s="44"/>
      <c r="DG780" s="44"/>
      <c r="DH780" s="44"/>
      <c r="DM780" s="352"/>
      <c r="DO780" s="44"/>
      <c r="DP780" s="44"/>
      <c r="DQ780" s="44"/>
      <c r="DV780" s="352"/>
      <c r="DX780" s="44"/>
      <c r="DY780" s="44"/>
      <c r="DZ780" s="44"/>
      <c r="EE780" s="352"/>
      <c r="EG780" s="44"/>
      <c r="EH780" s="44"/>
      <c r="EI780" s="44"/>
      <c r="EN780" s="352"/>
      <c r="EP780" s="44"/>
      <c r="EQ780" s="44"/>
      <c r="ER780" s="44"/>
      <c r="EW780" s="352"/>
      <c r="EY780" s="44"/>
      <c r="EZ780" s="44"/>
      <c r="FA780" s="44"/>
      <c r="FF780" s="352"/>
      <c r="FH780" s="44"/>
      <c r="FI780" s="44"/>
      <c r="FJ780" s="44"/>
      <c r="FO780" s="352"/>
      <c r="FQ780" s="44"/>
      <c r="FR780" s="44"/>
      <c r="FS780" s="44"/>
      <c r="FX780" s="352"/>
      <c r="FZ780" s="44"/>
      <c r="GA780" s="44"/>
      <c r="GB780" s="44"/>
      <c r="GG780" s="352"/>
      <c r="GI780" s="44"/>
      <c r="GJ780" s="44"/>
      <c r="GK780" s="44"/>
      <c r="GP780" s="352"/>
      <c r="GR780" s="44"/>
      <c r="GS780" s="44"/>
      <c r="GT780" s="44"/>
      <c r="GY780" s="352"/>
      <c r="HA780" s="44"/>
      <c r="HB780" s="44"/>
      <c r="HC780" s="44"/>
      <c r="HH780" s="352"/>
      <c r="HJ780" s="44"/>
      <c r="HK780" s="44"/>
      <c r="HL780" s="44"/>
      <c r="HQ780" s="44"/>
      <c r="HR780" s="44"/>
      <c r="HS780" s="44"/>
      <c r="HT780" s="44"/>
      <c r="HU780" s="44"/>
      <c r="HV780" s="44"/>
      <c r="HW780" s="44"/>
      <c r="HX780" s="44"/>
      <c r="HY780" s="44"/>
      <c r="HZ780" s="44"/>
      <c r="IA780" s="44"/>
      <c r="IB780" s="44"/>
      <c r="IC780" s="44"/>
      <c r="ID780" s="44"/>
      <c r="IE780" s="44"/>
      <c r="IF780" s="44"/>
      <c r="IG780" s="44"/>
      <c r="IH780" s="44"/>
      <c r="II780" s="44"/>
      <c r="IJ780" s="44"/>
      <c r="IK780" s="44"/>
      <c r="IL780" s="44"/>
      <c r="IM780" s="44"/>
      <c r="IN780" s="44"/>
      <c r="IO780" s="44"/>
      <c r="IP780" s="44"/>
      <c r="IQ780" s="44"/>
      <c r="IR780" s="44"/>
      <c r="IS780" s="44"/>
      <c r="IT780" s="44"/>
      <c r="IU780" s="44"/>
      <c r="IV780" s="44"/>
      <c r="RS780" s="353"/>
    </row>
    <row r="781" spans="1:487" s="74" customFormat="1" ht="15">
      <c r="A781" s="325" t="s">
        <v>703</v>
      </c>
      <c r="B781" s="529"/>
      <c r="C781" s="351"/>
      <c r="D781" s="458" t="s">
        <v>135</v>
      </c>
      <c r="E781" s="44"/>
      <c r="F781" s="437">
        <f t="shared" si="10"/>
        <v>25</v>
      </c>
      <c r="G781" s="541"/>
      <c r="H781" s="541">
        <v>11</v>
      </c>
      <c r="I781" s="138">
        <v>14</v>
      </c>
      <c r="J781" s="478"/>
      <c r="K781" s="138"/>
      <c r="L781" s="450"/>
      <c r="M781" s="458"/>
      <c r="N781" s="44"/>
      <c r="R781" s="44"/>
      <c r="T781" s="44"/>
      <c r="U781" s="44"/>
      <c r="V781" s="44"/>
      <c r="AA781" s="44"/>
      <c r="AC781" s="44"/>
      <c r="AD781" s="44"/>
      <c r="AE781" s="44"/>
      <c r="AJ781" s="44"/>
      <c r="AL781" s="44"/>
      <c r="AM781" s="44"/>
      <c r="AN781" s="44"/>
      <c r="AS781" s="44"/>
      <c r="AU781" s="44"/>
      <c r="AV781" s="44"/>
      <c r="AW781" s="44"/>
      <c r="BB781" s="44"/>
      <c r="BD781" s="44"/>
      <c r="BE781" s="44"/>
      <c r="BF781" s="44"/>
      <c r="BK781" s="44"/>
      <c r="BM781" s="44"/>
      <c r="BN781" s="44"/>
      <c r="BO781" s="44"/>
      <c r="BT781" s="44"/>
      <c r="BV781" s="44"/>
      <c r="BW781" s="44"/>
      <c r="BX781" s="44"/>
      <c r="CC781" s="44"/>
      <c r="CE781" s="44"/>
      <c r="CF781" s="44"/>
      <c r="CG781" s="44"/>
      <c r="CL781" s="44"/>
      <c r="CN781" s="44"/>
      <c r="CO781" s="44"/>
      <c r="CP781" s="44"/>
      <c r="CU781" s="44"/>
      <c r="CW781" s="44"/>
      <c r="CX781" s="44"/>
      <c r="CY781" s="44"/>
      <c r="DD781" s="44"/>
      <c r="DF781" s="44"/>
      <c r="DG781" s="44"/>
      <c r="DH781" s="44"/>
      <c r="DM781" s="44"/>
      <c r="DO781" s="44"/>
      <c r="DP781" s="44"/>
      <c r="DQ781" s="44"/>
      <c r="DV781" s="44"/>
      <c r="DX781" s="44"/>
      <c r="DY781" s="44"/>
      <c r="DZ781" s="44"/>
      <c r="EE781" s="44"/>
      <c r="EG781" s="44"/>
      <c r="EH781" s="44"/>
      <c r="EI781" s="44"/>
      <c r="EN781" s="44"/>
      <c r="EP781" s="44"/>
      <c r="EQ781" s="44"/>
      <c r="ER781" s="44"/>
      <c r="EW781" s="44"/>
      <c r="EY781" s="44"/>
      <c r="EZ781" s="44"/>
      <c r="FA781" s="44"/>
      <c r="FF781" s="44"/>
      <c r="FH781" s="44"/>
      <c r="FI781" s="44"/>
      <c r="FJ781" s="44"/>
      <c r="FO781" s="44"/>
      <c r="FQ781" s="44"/>
      <c r="FR781" s="44"/>
      <c r="FS781" s="44"/>
      <c r="FX781" s="44"/>
      <c r="FZ781" s="44"/>
      <c r="GA781" s="44"/>
      <c r="GB781" s="44"/>
      <c r="GG781" s="44"/>
      <c r="GI781" s="44"/>
      <c r="GJ781" s="44"/>
      <c r="GK781" s="44"/>
      <c r="GP781" s="44"/>
      <c r="GR781" s="44"/>
      <c r="GS781" s="44"/>
      <c r="GT781" s="44"/>
      <c r="GY781" s="44"/>
      <c r="HA781" s="44"/>
      <c r="HB781" s="44"/>
      <c r="HC781" s="44"/>
      <c r="HH781" s="44"/>
      <c r="HJ781" s="44"/>
      <c r="HK781" s="44"/>
      <c r="HL781" s="44"/>
      <c r="HQ781" s="44"/>
      <c r="HR781" s="44"/>
      <c r="HS781" s="44"/>
      <c r="HT781" s="44"/>
      <c r="HU781" s="44"/>
      <c r="HV781" s="44"/>
      <c r="HW781" s="44"/>
      <c r="HX781" s="44"/>
      <c r="HY781" s="44"/>
      <c r="HZ781" s="44"/>
      <c r="IA781" s="44"/>
      <c r="IB781" s="44"/>
      <c r="IC781" s="44"/>
      <c r="ID781" s="44"/>
      <c r="IE781" s="44"/>
      <c r="IF781" s="44"/>
      <c r="IG781" s="44"/>
      <c r="IH781" s="44"/>
      <c r="II781" s="44"/>
      <c r="IJ781" s="44"/>
      <c r="IK781" s="44"/>
      <c r="IL781" s="44"/>
      <c r="IM781" s="44"/>
      <c r="IN781" s="44"/>
      <c r="IO781" s="44"/>
      <c r="IP781" s="44"/>
      <c r="IQ781" s="44"/>
      <c r="IR781" s="44"/>
      <c r="IS781" s="44"/>
      <c r="IT781" s="44"/>
      <c r="IU781" s="44"/>
      <c r="IV781" s="44"/>
      <c r="RS781" s="353"/>
    </row>
    <row r="782" spans="1:487" s="74" customFormat="1" ht="15">
      <c r="A782" s="325" t="s">
        <v>1724</v>
      </c>
      <c r="B782" s="351"/>
      <c r="C782" s="351"/>
      <c r="D782" s="531" t="s">
        <v>130</v>
      </c>
      <c r="E782" s="44"/>
      <c r="F782" s="437">
        <f t="shared" si="10"/>
        <v>11</v>
      </c>
      <c r="G782" s="478"/>
      <c r="H782" s="138"/>
      <c r="I782" s="138"/>
      <c r="J782" s="420">
        <v>11</v>
      </c>
      <c r="K782" s="138"/>
      <c r="L782" s="458"/>
      <c r="M782" s="44"/>
      <c r="N782" s="44"/>
      <c r="R782" s="352"/>
      <c r="T782" s="44"/>
      <c r="U782" s="44"/>
      <c r="V782" s="44"/>
      <c r="AA782" s="352"/>
      <c r="AC782" s="44"/>
      <c r="AD782" s="44"/>
      <c r="AE782" s="44"/>
      <c r="AJ782" s="352"/>
      <c r="AL782" s="44"/>
      <c r="AM782" s="44"/>
      <c r="AN782" s="44"/>
      <c r="AS782" s="352"/>
      <c r="AU782" s="44"/>
      <c r="AV782" s="44"/>
      <c r="AW782" s="44"/>
      <c r="BB782" s="352"/>
      <c r="BD782" s="44"/>
      <c r="BE782" s="44"/>
      <c r="BF782" s="44"/>
      <c r="BK782" s="352"/>
      <c r="BM782" s="44"/>
      <c r="BN782" s="44"/>
      <c r="BO782" s="44"/>
      <c r="BT782" s="352"/>
      <c r="BV782" s="44"/>
      <c r="BW782" s="44"/>
      <c r="BX782" s="44"/>
      <c r="CC782" s="352"/>
      <c r="CE782" s="44"/>
      <c r="CF782" s="44"/>
      <c r="CG782" s="44"/>
      <c r="CL782" s="352"/>
      <c r="CN782" s="44"/>
      <c r="CO782" s="44"/>
      <c r="CP782" s="44"/>
      <c r="CU782" s="352"/>
      <c r="CW782" s="44"/>
      <c r="CX782" s="44"/>
      <c r="CY782" s="44"/>
      <c r="DD782" s="352"/>
      <c r="DF782" s="44"/>
      <c r="DG782" s="44"/>
      <c r="DH782" s="44"/>
      <c r="DM782" s="352"/>
      <c r="DO782" s="44"/>
      <c r="DP782" s="44"/>
      <c r="DQ782" s="44"/>
      <c r="DV782" s="352"/>
      <c r="DX782" s="44"/>
      <c r="DY782" s="44"/>
      <c r="DZ782" s="44"/>
      <c r="EE782" s="352"/>
      <c r="EG782" s="44"/>
      <c r="EH782" s="44"/>
      <c r="EI782" s="44"/>
      <c r="EN782" s="352"/>
      <c r="EP782" s="44"/>
      <c r="EQ782" s="44"/>
      <c r="ER782" s="44"/>
      <c r="EW782" s="352"/>
      <c r="EY782" s="44"/>
      <c r="EZ782" s="44"/>
      <c r="FA782" s="44"/>
      <c r="FF782" s="352"/>
      <c r="FH782" s="44"/>
      <c r="FI782" s="44"/>
      <c r="FJ782" s="44"/>
      <c r="FO782" s="352"/>
      <c r="FQ782" s="44"/>
      <c r="FR782" s="44"/>
      <c r="FS782" s="44"/>
      <c r="FX782" s="352"/>
      <c r="FZ782" s="44"/>
      <c r="GA782" s="44"/>
      <c r="GB782" s="44"/>
      <c r="GG782" s="352"/>
      <c r="GI782" s="44"/>
      <c r="GJ782" s="44"/>
      <c r="GK782" s="44"/>
      <c r="GP782" s="352"/>
      <c r="GR782" s="44"/>
      <c r="GS782" s="44"/>
      <c r="GT782" s="44"/>
      <c r="GY782" s="352"/>
      <c r="HA782" s="44"/>
      <c r="HB782" s="44"/>
      <c r="HC782" s="44"/>
      <c r="HH782" s="352"/>
      <c r="HJ782" s="44"/>
      <c r="HK782" s="44"/>
      <c r="HL782" s="44"/>
      <c r="HQ782" s="44"/>
      <c r="HR782" s="44"/>
      <c r="HS782" s="44"/>
      <c r="HT782" s="44"/>
      <c r="HU782" s="44"/>
      <c r="HV782" s="44"/>
      <c r="HW782" s="44"/>
      <c r="HX782" s="44"/>
      <c r="HY782" s="44"/>
      <c r="HZ782" s="44"/>
      <c r="IA782" s="44"/>
      <c r="IB782" s="44"/>
      <c r="IC782" s="44"/>
      <c r="ID782" s="44"/>
      <c r="IE782" s="44"/>
      <c r="IF782" s="44"/>
      <c r="IG782" s="44"/>
      <c r="IH782" s="44"/>
      <c r="II782" s="44"/>
      <c r="IJ782" s="44"/>
      <c r="IK782" s="44"/>
      <c r="IL782" s="44"/>
      <c r="IM782" s="44"/>
      <c r="IN782" s="44"/>
      <c r="IO782" s="44"/>
      <c r="IP782" s="44"/>
      <c r="IQ782" s="44"/>
      <c r="IR782" s="44"/>
      <c r="IS782" s="44"/>
      <c r="IT782" s="44"/>
      <c r="IU782" s="44"/>
      <c r="IV782" s="44"/>
      <c r="RS782" s="353"/>
    </row>
    <row r="783" spans="1:487" s="74" customFormat="1" ht="15">
      <c r="A783" s="325" t="s">
        <v>711</v>
      </c>
      <c r="B783" s="351"/>
      <c r="C783" s="351"/>
      <c r="D783" s="458" t="s">
        <v>136</v>
      </c>
      <c r="E783" s="44"/>
      <c r="F783" s="437">
        <f t="shared" si="10"/>
        <v>138</v>
      </c>
      <c r="G783" s="478"/>
      <c r="H783" s="138">
        <v>89</v>
      </c>
      <c r="I783" s="138">
        <v>31</v>
      </c>
      <c r="J783" s="420">
        <v>18</v>
      </c>
      <c r="K783" s="138"/>
      <c r="L783" s="458"/>
      <c r="M783" s="44"/>
      <c r="N783" s="44"/>
      <c r="R783" s="352"/>
      <c r="T783" s="44"/>
      <c r="U783" s="44"/>
      <c r="V783" s="44"/>
      <c r="AA783" s="352"/>
      <c r="AC783" s="44"/>
      <c r="AD783" s="44"/>
      <c r="AE783" s="44"/>
      <c r="AJ783" s="352"/>
      <c r="AL783" s="44"/>
      <c r="AM783" s="44"/>
      <c r="AN783" s="44"/>
      <c r="AS783" s="352"/>
      <c r="AU783" s="44"/>
      <c r="AV783" s="44"/>
      <c r="AW783" s="44"/>
      <c r="BB783" s="352"/>
      <c r="BD783" s="44"/>
      <c r="BE783" s="44"/>
      <c r="BF783" s="44"/>
      <c r="BK783" s="352"/>
      <c r="BM783" s="44"/>
      <c r="BN783" s="44"/>
      <c r="BO783" s="44"/>
      <c r="BT783" s="352"/>
      <c r="BV783" s="44"/>
      <c r="BW783" s="44"/>
      <c r="BX783" s="44"/>
      <c r="CC783" s="352"/>
      <c r="CE783" s="44"/>
      <c r="CF783" s="44"/>
      <c r="CG783" s="44"/>
      <c r="CL783" s="352"/>
      <c r="CN783" s="44"/>
      <c r="CO783" s="44"/>
      <c r="CP783" s="44"/>
      <c r="CU783" s="352"/>
      <c r="CW783" s="44"/>
      <c r="CX783" s="44"/>
      <c r="CY783" s="44"/>
      <c r="DD783" s="352"/>
      <c r="DF783" s="44"/>
      <c r="DG783" s="44"/>
      <c r="DH783" s="44"/>
      <c r="DM783" s="352"/>
      <c r="DO783" s="44"/>
      <c r="DP783" s="44"/>
      <c r="DQ783" s="44"/>
      <c r="DV783" s="352"/>
      <c r="DX783" s="44"/>
      <c r="DY783" s="44"/>
      <c r="DZ783" s="44"/>
      <c r="EE783" s="352"/>
      <c r="EG783" s="44"/>
      <c r="EH783" s="44"/>
      <c r="EI783" s="44"/>
      <c r="EN783" s="352"/>
      <c r="EP783" s="44"/>
      <c r="EQ783" s="44"/>
      <c r="ER783" s="44"/>
      <c r="EW783" s="352"/>
      <c r="EY783" s="44"/>
      <c r="EZ783" s="44"/>
      <c r="FA783" s="44"/>
      <c r="FF783" s="352"/>
      <c r="FH783" s="44"/>
      <c r="FI783" s="44"/>
      <c r="FJ783" s="44"/>
      <c r="FO783" s="352"/>
      <c r="FQ783" s="44"/>
      <c r="FR783" s="44"/>
      <c r="FS783" s="44"/>
      <c r="FX783" s="352"/>
      <c r="FZ783" s="44"/>
      <c r="GA783" s="44"/>
      <c r="GB783" s="44"/>
      <c r="GG783" s="352"/>
      <c r="GI783" s="44"/>
      <c r="GJ783" s="44"/>
      <c r="GK783" s="44"/>
      <c r="GP783" s="352"/>
      <c r="GR783" s="44"/>
      <c r="GS783" s="44"/>
      <c r="GT783" s="44"/>
      <c r="GY783" s="352"/>
      <c r="HA783" s="44"/>
      <c r="HB783" s="44"/>
      <c r="HC783" s="44"/>
      <c r="HH783" s="352"/>
      <c r="HJ783" s="44"/>
      <c r="HK783" s="44"/>
      <c r="HL783" s="44"/>
      <c r="HQ783" s="44"/>
      <c r="HR783" s="44"/>
      <c r="HS783" s="44"/>
      <c r="HT783" s="44"/>
      <c r="HU783" s="44"/>
      <c r="HV783" s="44"/>
      <c r="HW783" s="44"/>
      <c r="HX783" s="44"/>
      <c r="HY783" s="44"/>
      <c r="HZ783" s="44"/>
      <c r="IA783" s="44"/>
      <c r="IB783" s="44"/>
      <c r="IC783" s="44"/>
      <c r="ID783" s="44"/>
      <c r="IE783" s="44"/>
      <c r="IF783" s="44"/>
      <c r="IG783" s="44"/>
      <c r="IH783" s="44"/>
      <c r="II783" s="44"/>
      <c r="IJ783" s="44"/>
      <c r="IK783" s="44"/>
      <c r="IL783" s="44"/>
      <c r="IM783" s="44"/>
      <c r="IN783" s="44"/>
      <c r="IO783" s="44"/>
      <c r="IP783" s="44"/>
      <c r="IQ783" s="44"/>
      <c r="IR783" s="44"/>
      <c r="IS783" s="44"/>
      <c r="IT783" s="44"/>
      <c r="IU783" s="44"/>
      <c r="IV783" s="44"/>
      <c r="RS783" s="353"/>
    </row>
    <row r="784" spans="1:487" s="74" customFormat="1" ht="15">
      <c r="A784" s="325" t="s">
        <v>508</v>
      </c>
      <c r="B784" s="351"/>
      <c r="C784" s="351"/>
      <c r="D784" s="458" t="s">
        <v>137</v>
      </c>
      <c r="E784" s="44"/>
      <c r="F784" s="437">
        <f t="shared" si="10"/>
        <v>118</v>
      </c>
      <c r="G784" s="541">
        <v>84</v>
      </c>
      <c r="H784" s="541">
        <v>24</v>
      </c>
      <c r="I784" s="138"/>
      <c r="J784" s="420"/>
      <c r="K784" s="138">
        <v>10</v>
      </c>
      <c r="L784" s="450"/>
      <c r="M784" s="458"/>
      <c r="N784" s="44"/>
      <c r="R784" s="352"/>
      <c r="T784" s="44"/>
      <c r="U784" s="44"/>
      <c r="V784" s="44"/>
      <c r="AA784" s="352"/>
      <c r="AC784" s="44"/>
      <c r="AD784" s="44"/>
      <c r="AE784" s="44"/>
      <c r="AJ784" s="352"/>
      <c r="AL784" s="44"/>
      <c r="AM784" s="44"/>
      <c r="AN784" s="44"/>
      <c r="AS784" s="352"/>
      <c r="AU784" s="44"/>
      <c r="AV784" s="44"/>
      <c r="AW784" s="44"/>
      <c r="BB784" s="352"/>
      <c r="BD784" s="44"/>
      <c r="BE784" s="44"/>
      <c r="BF784" s="44"/>
      <c r="BK784" s="352"/>
      <c r="BM784" s="44"/>
      <c r="BN784" s="44"/>
      <c r="BO784" s="44"/>
      <c r="BT784" s="352"/>
      <c r="BV784" s="44"/>
      <c r="BW784" s="44"/>
      <c r="BX784" s="44"/>
      <c r="CC784" s="352"/>
      <c r="CE784" s="44"/>
      <c r="CF784" s="44"/>
      <c r="CG784" s="44"/>
      <c r="CL784" s="352"/>
      <c r="CN784" s="44"/>
      <c r="CO784" s="44"/>
      <c r="CP784" s="44"/>
      <c r="CU784" s="352"/>
      <c r="CW784" s="44"/>
      <c r="CX784" s="44"/>
      <c r="CY784" s="44"/>
      <c r="DD784" s="352"/>
      <c r="DF784" s="44"/>
      <c r="DG784" s="44"/>
      <c r="DH784" s="44"/>
      <c r="DM784" s="352"/>
      <c r="DO784" s="44"/>
      <c r="DP784" s="44"/>
      <c r="DQ784" s="44"/>
      <c r="DV784" s="352"/>
      <c r="DX784" s="44"/>
      <c r="DY784" s="44"/>
      <c r="DZ784" s="44"/>
      <c r="EE784" s="352"/>
      <c r="EG784" s="44"/>
      <c r="EH784" s="44"/>
      <c r="EI784" s="44"/>
      <c r="EN784" s="352"/>
      <c r="EP784" s="44"/>
      <c r="EQ784" s="44"/>
      <c r="ER784" s="44"/>
      <c r="EW784" s="352"/>
      <c r="EY784" s="44"/>
      <c r="EZ784" s="44"/>
      <c r="FA784" s="44"/>
      <c r="FF784" s="352"/>
      <c r="FH784" s="44"/>
      <c r="FI784" s="44"/>
      <c r="FJ784" s="44"/>
      <c r="FO784" s="352"/>
      <c r="FQ784" s="44"/>
      <c r="FR784" s="44"/>
      <c r="FS784" s="44"/>
      <c r="FX784" s="352"/>
      <c r="FZ784" s="44"/>
      <c r="GA784" s="44"/>
      <c r="GB784" s="44"/>
      <c r="GG784" s="352"/>
      <c r="GI784" s="44"/>
      <c r="GJ784" s="44"/>
      <c r="GK784" s="44"/>
      <c r="GP784" s="352"/>
      <c r="GR784" s="44"/>
      <c r="GS784" s="44"/>
      <c r="GT784" s="44"/>
      <c r="GY784" s="352"/>
      <c r="HA784" s="44"/>
      <c r="HB784" s="44"/>
      <c r="HC784" s="44"/>
      <c r="HH784" s="352"/>
      <c r="HJ784" s="44"/>
      <c r="HK784" s="44"/>
      <c r="HL784" s="44"/>
      <c r="HQ784" s="44"/>
      <c r="HR784" s="44"/>
      <c r="HS784" s="44"/>
      <c r="HT784" s="44"/>
      <c r="HU784" s="44"/>
      <c r="HV784" s="44"/>
      <c r="HW784" s="44"/>
      <c r="HX784" s="44"/>
      <c r="HY784" s="44"/>
      <c r="HZ784" s="44"/>
      <c r="IA784" s="44"/>
      <c r="IB784" s="44"/>
      <c r="IC784" s="44"/>
      <c r="ID784" s="44"/>
      <c r="IE784" s="44"/>
      <c r="IF784" s="44"/>
      <c r="IG784" s="44"/>
      <c r="IH784" s="44"/>
      <c r="II784" s="44"/>
      <c r="IJ784" s="44"/>
      <c r="IK784" s="44"/>
      <c r="IL784" s="44"/>
      <c r="IM784" s="44"/>
      <c r="IN784" s="44"/>
      <c r="IO784" s="44"/>
      <c r="IP784" s="44"/>
      <c r="IQ784" s="44"/>
      <c r="IR784" s="44"/>
      <c r="IS784" s="44"/>
      <c r="IT784" s="44"/>
      <c r="IU784" s="44"/>
      <c r="IV784" s="44"/>
      <c r="RS784" s="353"/>
    </row>
    <row r="785" spans="1:487" s="74" customFormat="1" ht="15">
      <c r="A785" s="325" t="s">
        <v>1995</v>
      </c>
      <c r="B785" s="351"/>
      <c r="C785" s="351"/>
      <c r="D785" s="74" t="s">
        <v>133</v>
      </c>
      <c r="E785" s="44"/>
      <c r="F785" s="437">
        <f t="shared" si="10"/>
        <v>29</v>
      </c>
      <c r="G785" s="478"/>
      <c r="H785" s="478"/>
      <c r="I785" s="138">
        <v>17</v>
      </c>
      <c r="J785" s="420">
        <v>12</v>
      </c>
      <c r="K785" s="138"/>
      <c r="L785" s="450"/>
      <c r="M785" s="44"/>
      <c r="N785" s="44"/>
      <c r="R785" s="352"/>
      <c r="T785" s="44"/>
      <c r="U785" s="44"/>
      <c r="V785" s="44"/>
      <c r="AA785" s="352"/>
      <c r="AC785" s="44"/>
      <c r="AD785" s="44"/>
      <c r="AE785" s="44"/>
      <c r="AJ785" s="352"/>
      <c r="AL785" s="44"/>
      <c r="AM785" s="44"/>
      <c r="AN785" s="44"/>
      <c r="AS785" s="352"/>
      <c r="AU785" s="44"/>
      <c r="AV785" s="44"/>
      <c r="AW785" s="44"/>
      <c r="BB785" s="352"/>
      <c r="BD785" s="44"/>
      <c r="BE785" s="44"/>
      <c r="BF785" s="44"/>
      <c r="BK785" s="352"/>
      <c r="BM785" s="44"/>
      <c r="BN785" s="44"/>
      <c r="BO785" s="44"/>
      <c r="BT785" s="352"/>
      <c r="BV785" s="44"/>
      <c r="BW785" s="44"/>
      <c r="BX785" s="44"/>
      <c r="CC785" s="352"/>
      <c r="CE785" s="44"/>
      <c r="CF785" s="44"/>
      <c r="CG785" s="44"/>
      <c r="CL785" s="352"/>
      <c r="CN785" s="44"/>
      <c r="CO785" s="44"/>
      <c r="CP785" s="44"/>
      <c r="CU785" s="352"/>
      <c r="CW785" s="44"/>
      <c r="CX785" s="44"/>
      <c r="CY785" s="44"/>
      <c r="DD785" s="352"/>
      <c r="DF785" s="44"/>
      <c r="DG785" s="44"/>
      <c r="DH785" s="44"/>
      <c r="DM785" s="352"/>
      <c r="DO785" s="44"/>
      <c r="DP785" s="44"/>
      <c r="DQ785" s="44"/>
      <c r="DV785" s="352"/>
      <c r="DX785" s="44"/>
      <c r="DY785" s="44"/>
      <c r="DZ785" s="44"/>
      <c r="EE785" s="352"/>
      <c r="EG785" s="44"/>
      <c r="EH785" s="44"/>
      <c r="EI785" s="44"/>
      <c r="EN785" s="352"/>
      <c r="EP785" s="44"/>
      <c r="EQ785" s="44"/>
      <c r="ER785" s="44"/>
      <c r="EW785" s="352"/>
      <c r="EY785" s="44"/>
      <c r="EZ785" s="44"/>
      <c r="FA785" s="44"/>
      <c r="FF785" s="352"/>
      <c r="FH785" s="44"/>
      <c r="FI785" s="44"/>
      <c r="FJ785" s="44"/>
      <c r="FO785" s="352"/>
      <c r="FQ785" s="44"/>
      <c r="FR785" s="44"/>
      <c r="FS785" s="44"/>
      <c r="FX785" s="352"/>
      <c r="FZ785" s="44"/>
      <c r="GA785" s="44"/>
      <c r="GB785" s="44"/>
      <c r="GG785" s="352"/>
      <c r="GI785" s="44"/>
      <c r="GJ785" s="44"/>
      <c r="GK785" s="44"/>
      <c r="GP785" s="352"/>
      <c r="GR785" s="44"/>
      <c r="GS785" s="44"/>
      <c r="GT785" s="44"/>
      <c r="GY785" s="352"/>
      <c r="HA785" s="44"/>
      <c r="HB785" s="44"/>
      <c r="HC785" s="44"/>
      <c r="HH785" s="352"/>
      <c r="HJ785" s="44"/>
      <c r="HK785" s="44"/>
      <c r="HL785" s="44"/>
      <c r="HQ785" s="44"/>
      <c r="HR785" s="44"/>
      <c r="HS785" s="44"/>
      <c r="HT785" s="44"/>
      <c r="HU785" s="44"/>
      <c r="HV785" s="44"/>
      <c r="HW785" s="44"/>
      <c r="HX785" s="44"/>
      <c r="HY785" s="44"/>
      <c r="HZ785" s="44"/>
      <c r="IA785" s="44"/>
      <c r="IB785" s="44"/>
      <c r="IC785" s="44"/>
      <c r="ID785" s="44"/>
      <c r="IE785" s="44"/>
      <c r="IF785" s="44"/>
      <c r="IG785" s="44"/>
      <c r="IH785" s="44"/>
      <c r="II785" s="44"/>
      <c r="IJ785" s="44"/>
      <c r="IK785" s="44"/>
      <c r="IL785" s="44"/>
      <c r="IM785" s="44"/>
      <c r="IN785" s="44"/>
      <c r="IO785" s="44"/>
      <c r="IP785" s="44"/>
      <c r="IQ785" s="44"/>
      <c r="IR785" s="44"/>
      <c r="IS785" s="44"/>
      <c r="IT785" s="44"/>
      <c r="IU785" s="44"/>
      <c r="IV785" s="44"/>
      <c r="RS785" s="353"/>
    </row>
    <row r="786" spans="1:487" s="74" customFormat="1" ht="15">
      <c r="A786" s="325" t="s">
        <v>848</v>
      </c>
      <c r="B786" s="351"/>
      <c r="C786" s="351"/>
      <c r="D786" s="531" t="s">
        <v>130</v>
      </c>
      <c r="E786" s="450"/>
      <c r="F786" s="437">
        <f t="shared" si="10"/>
        <v>0</v>
      </c>
      <c r="G786" s="478"/>
      <c r="H786" s="478"/>
      <c r="I786" s="478"/>
      <c r="J786" s="548"/>
      <c r="K786" s="478"/>
      <c r="L786" s="44"/>
      <c r="M786" s="44"/>
      <c r="N786" s="44"/>
      <c r="R786" s="352"/>
      <c r="T786" s="44"/>
      <c r="U786" s="44"/>
      <c r="V786" s="44"/>
      <c r="AA786" s="352"/>
      <c r="AC786" s="44"/>
      <c r="AD786" s="44"/>
      <c r="AE786" s="44"/>
      <c r="AJ786" s="352"/>
      <c r="AL786" s="44"/>
      <c r="AM786" s="44"/>
      <c r="AN786" s="44"/>
      <c r="AS786" s="352"/>
      <c r="AU786" s="44"/>
      <c r="AV786" s="44"/>
      <c r="AW786" s="44"/>
      <c r="BB786" s="352"/>
      <c r="BD786" s="44"/>
      <c r="BE786" s="44"/>
      <c r="BF786" s="44"/>
      <c r="BK786" s="352"/>
      <c r="BM786" s="44"/>
      <c r="BN786" s="44"/>
      <c r="BO786" s="44"/>
      <c r="BT786" s="352"/>
      <c r="BV786" s="44"/>
      <c r="BW786" s="44"/>
      <c r="BX786" s="44"/>
      <c r="CC786" s="352"/>
      <c r="CE786" s="44"/>
      <c r="CF786" s="44"/>
      <c r="CG786" s="44"/>
      <c r="CL786" s="352"/>
      <c r="CN786" s="44"/>
      <c r="CO786" s="44"/>
      <c r="CP786" s="44"/>
      <c r="CU786" s="352"/>
      <c r="CW786" s="44"/>
      <c r="CX786" s="44"/>
      <c r="CY786" s="44"/>
      <c r="DD786" s="352"/>
      <c r="DF786" s="44"/>
      <c r="DG786" s="44"/>
      <c r="DH786" s="44"/>
      <c r="DM786" s="352"/>
      <c r="DO786" s="44"/>
      <c r="DP786" s="44"/>
      <c r="DQ786" s="44"/>
      <c r="DV786" s="352"/>
      <c r="DX786" s="44"/>
      <c r="DY786" s="44"/>
      <c r="DZ786" s="44"/>
      <c r="EE786" s="352"/>
      <c r="EG786" s="44"/>
      <c r="EH786" s="44"/>
      <c r="EI786" s="44"/>
      <c r="EN786" s="352"/>
      <c r="EP786" s="44"/>
      <c r="EQ786" s="44"/>
      <c r="ER786" s="44"/>
      <c r="EW786" s="352"/>
      <c r="EY786" s="44"/>
      <c r="EZ786" s="44"/>
      <c r="FA786" s="44"/>
      <c r="FF786" s="352"/>
      <c r="FH786" s="44"/>
      <c r="FI786" s="44"/>
      <c r="FJ786" s="44"/>
      <c r="FO786" s="352"/>
      <c r="FQ786" s="44"/>
      <c r="FR786" s="44"/>
      <c r="FS786" s="44"/>
      <c r="FX786" s="352"/>
      <c r="FZ786" s="44"/>
      <c r="GA786" s="44"/>
      <c r="GB786" s="44"/>
      <c r="GG786" s="352"/>
      <c r="GI786" s="44"/>
      <c r="GJ786" s="44"/>
      <c r="GK786" s="44"/>
      <c r="GP786" s="352"/>
      <c r="GR786" s="44"/>
      <c r="GS786" s="44"/>
      <c r="GT786" s="44"/>
      <c r="GY786" s="352"/>
      <c r="HA786" s="44"/>
      <c r="HB786" s="44"/>
      <c r="HC786" s="44"/>
      <c r="HH786" s="352"/>
      <c r="HJ786" s="44"/>
      <c r="HK786" s="44"/>
      <c r="HL786" s="44"/>
      <c r="HQ786" s="44"/>
      <c r="HR786" s="44"/>
      <c r="HS786" s="44"/>
      <c r="HT786" s="44"/>
      <c r="HU786" s="44"/>
      <c r="HV786" s="44"/>
      <c r="HW786" s="44"/>
      <c r="HX786" s="44"/>
      <c r="HY786" s="44"/>
      <c r="HZ786" s="44"/>
      <c r="IA786" s="44"/>
      <c r="IB786" s="44"/>
      <c r="IC786" s="44"/>
      <c r="ID786" s="44"/>
      <c r="IE786" s="44"/>
      <c r="IF786" s="44"/>
      <c r="IG786" s="44"/>
      <c r="IH786" s="44"/>
      <c r="II786" s="44"/>
      <c r="IJ786" s="44"/>
      <c r="IK786" s="44"/>
      <c r="IL786" s="44"/>
      <c r="IM786" s="44"/>
      <c r="IN786" s="44"/>
      <c r="IO786" s="44"/>
      <c r="IP786" s="44"/>
      <c r="IQ786" s="44"/>
      <c r="IR786" s="44"/>
      <c r="IS786" s="44"/>
      <c r="IT786" s="44"/>
      <c r="IU786" s="44"/>
      <c r="IV786" s="44"/>
      <c r="RS786" s="353"/>
    </row>
    <row r="787" spans="1:487" s="74" customFormat="1" ht="15">
      <c r="A787" s="325" t="s">
        <v>529</v>
      </c>
      <c r="B787" s="351"/>
      <c r="C787" s="351"/>
      <c r="D787" s="458" t="s">
        <v>132</v>
      </c>
      <c r="E787" s="450"/>
      <c r="F787" s="437">
        <f t="shared" si="10"/>
        <v>192</v>
      </c>
      <c r="G787" s="478">
        <v>144</v>
      </c>
      <c r="H787" s="478">
        <v>37</v>
      </c>
      <c r="I787" s="478">
        <v>11</v>
      </c>
      <c r="J787" s="548"/>
      <c r="K787" s="478"/>
      <c r="L787" s="458"/>
      <c r="M787" s="44"/>
      <c r="N787" s="44"/>
      <c r="R787" s="352"/>
      <c r="T787" s="44"/>
      <c r="U787" s="44"/>
      <c r="V787" s="44"/>
      <c r="AA787" s="352"/>
      <c r="AC787" s="44"/>
      <c r="AD787" s="44"/>
      <c r="AE787" s="44"/>
      <c r="AJ787" s="352"/>
      <c r="AL787" s="44"/>
      <c r="AM787" s="44"/>
      <c r="AN787" s="44"/>
      <c r="AS787" s="352"/>
      <c r="AU787" s="44"/>
      <c r="AV787" s="44"/>
      <c r="AW787" s="44"/>
      <c r="BB787" s="352"/>
      <c r="BD787" s="44"/>
      <c r="BE787" s="44"/>
      <c r="BF787" s="44"/>
      <c r="BK787" s="352"/>
      <c r="BM787" s="44"/>
      <c r="BN787" s="44"/>
      <c r="BO787" s="44"/>
      <c r="BT787" s="352"/>
      <c r="BV787" s="44"/>
      <c r="BW787" s="44"/>
      <c r="BX787" s="44"/>
      <c r="CC787" s="352"/>
      <c r="CE787" s="44"/>
      <c r="CF787" s="44"/>
      <c r="CG787" s="44"/>
      <c r="CL787" s="352"/>
      <c r="CN787" s="44"/>
      <c r="CO787" s="44"/>
      <c r="CP787" s="44"/>
      <c r="CU787" s="352"/>
      <c r="CW787" s="44"/>
      <c r="CX787" s="44"/>
      <c r="CY787" s="44"/>
      <c r="DD787" s="352"/>
      <c r="DF787" s="44"/>
      <c r="DG787" s="44"/>
      <c r="DH787" s="44"/>
      <c r="DM787" s="352"/>
      <c r="DO787" s="44"/>
      <c r="DP787" s="44"/>
      <c r="DQ787" s="44"/>
      <c r="DV787" s="352"/>
      <c r="DX787" s="44"/>
      <c r="DY787" s="44"/>
      <c r="DZ787" s="44"/>
      <c r="EE787" s="352"/>
      <c r="EG787" s="44"/>
      <c r="EH787" s="44"/>
      <c r="EI787" s="44"/>
      <c r="EN787" s="352"/>
      <c r="EP787" s="44"/>
      <c r="EQ787" s="44"/>
      <c r="ER787" s="44"/>
      <c r="EW787" s="352"/>
      <c r="EY787" s="44"/>
      <c r="EZ787" s="44"/>
      <c r="FA787" s="44"/>
      <c r="FF787" s="352"/>
      <c r="FH787" s="44"/>
      <c r="FI787" s="44"/>
      <c r="FJ787" s="44"/>
      <c r="FO787" s="352"/>
      <c r="FQ787" s="44"/>
      <c r="FR787" s="44"/>
      <c r="FS787" s="44"/>
      <c r="FX787" s="352"/>
      <c r="FZ787" s="44"/>
      <c r="GA787" s="44"/>
      <c r="GB787" s="44"/>
      <c r="GG787" s="352"/>
      <c r="GI787" s="44"/>
      <c r="GJ787" s="44"/>
      <c r="GK787" s="44"/>
      <c r="GP787" s="352"/>
      <c r="GR787" s="44"/>
      <c r="GS787" s="44"/>
      <c r="GT787" s="44"/>
      <c r="GY787" s="352"/>
      <c r="HA787" s="44"/>
      <c r="HB787" s="44"/>
      <c r="HC787" s="44"/>
      <c r="HH787" s="352"/>
      <c r="HJ787" s="44"/>
      <c r="HK787" s="44"/>
      <c r="HL787" s="44"/>
      <c r="HQ787" s="44"/>
      <c r="HR787" s="44"/>
      <c r="HS787" s="44"/>
      <c r="HT787" s="44"/>
      <c r="HU787" s="44"/>
      <c r="HV787" s="44"/>
      <c r="HW787" s="44"/>
      <c r="HX787" s="44"/>
      <c r="HY787" s="44"/>
      <c r="HZ787" s="44"/>
      <c r="IA787" s="44"/>
      <c r="IB787" s="44"/>
      <c r="IC787" s="44"/>
      <c r="ID787" s="44"/>
      <c r="IE787" s="44"/>
      <c r="IF787" s="44"/>
      <c r="IG787" s="44"/>
      <c r="IH787" s="44"/>
      <c r="II787" s="44"/>
      <c r="IJ787" s="44"/>
      <c r="IK787" s="44"/>
      <c r="IL787" s="44"/>
      <c r="IM787" s="44"/>
      <c r="IN787" s="44"/>
      <c r="IO787" s="44"/>
      <c r="IP787" s="44"/>
      <c r="IQ787" s="44"/>
      <c r="IR787" s="44"/>
      <c r="IS787" s="44"/>
      <c r="IT787" s="44"/>
      <c r="IU787" s="44"/>
      <c r="IV787" s="44"/>
      <c r="RS787" s="353"/>
    </row>
    <row r="788" spans="1:487" s="74" customFormat="1" ht="15">
      <c r="A788" s="325" t="s">
        <v>1162</v>
      </c>
      <c r="B788" s="351"/>
      <c r="C788" s="351"/>
      <c r="D788" s="458" t="s">
        <v>136</v>
      </c>
      <c r="E788" s="450"/>
      <c r="F788" s="437">
        <f t="shared" si="10"/>
        <v>74</v>
      </c>
      <c r="G788" s="478">
        <v>8</v>
      </c>
      <c r="H788" s="478">
        <v>61</v>
      </c>
      <c r="I788" s="478">
        <v>5</v>
      </c>
      <c r="J788" s="548"/>
      <c r="K788" s="478"/>
      <c r="L788" s="458"/>
      <c r="M788" s="44"/>
      <c r="N788" s="44"/>
      <c r="R788" s="352"/>
      <c r="T788" s="44"/>
      <c r="U788" s="44"/>
      <c r="V788" s="44"/>
      <c r="AA788" s="352"/>
      <c r="AC788" s="44"/>
      <c r="AD788" s="44"/>
      <c r="AE788" s="44"/>
      <c r="AJ788" s="352"/>
      <c r="AL788" s="44"/>
      <c r="AM788" s="44"/>
      <c r="AN788" s="44"/>
      <c r="AS788" s="352"/>
      <c r="AU788" s="44"/>
      <c r="AV788" s="44"/>
      <c r="AW788" s="44"/>
      <c r="BB788" s="352"/>
      <c r="BD788" s="44"/>
      <c r="BE788" s="44"/>
      <c r="BF788" s="44"/>
      <c r="BK788" s="352"/>
      <c r="BM788" s="44"/>
      <c r="BN788" s="44"/>
      <c r="BO788" s="44"/>
      <c r="BT788" s="352"/>
      <c r="BV788" s="44"/>
      <c r="BW788" s="44"/>
      <c r="BX788" s="44"/>
      <c r="CC788" s="352"/>
      <c r="CE788" s="44"/>
      <c r="CF788" s="44"/>
      <c r="CG788" s="44"/>
      <c r="CL788" s="352"/>
      <c r="CN788" s="44"/>
      <c r="CO788" s="44"/>
      <c r="CP788" s="44"/>
      <c r="CU788" s="352"/>
      <c r="CW788" s="44"/>
      <c r="CX788" s="44"/>
      <c r="CY788" s="44"/>
      <c r="DD788" s="352"/>
      <c r="DF788" s="44"/>
      <c r="DG788" s="44"/>
      <c r="DH788" s="44"/>
      <c r="DM788" s="352"/>
      <c r="DO788" s="44"/>
      <c r="DP788" s="44"/>
      <c r="DQ788" s="44"/>
      <c r="DV788" s="352"/>
      <c r="DX788" s="44"/>
      <c r="DY788" s="44"/>
      <c r="DZ788" s="44"/>
      <c r="EE788" s="352"/>
      <c r="EG788" s="44"/>
      <c r="EH788" s="44"/>
      <c r="EI788" s="44"/>
      <c r="EN788" s="352"/>
      <c r="EP788" s="44"/>
      <c r="EQ788" s="44"/>
      <c r="ER788" s="44"/>
      <c r="EW788" s="352"/>
      <c r="EY788" s="44"/>
      <c r="EZ788" s="44"/>
      <c r="FA788" s="44"/>
      <c r="FF788" s="352"/>
      <c r="FH788" s="44"/>
      <c r="FI788" s="44"/>
      <c r="FJ788" s="44"/>
      <c r="FO788" s="352"/>
      <c r="FQ788" s="44"/>
      <c r="FR788" s="44"/>
      <c r="FS788" s="44"/>
      <c r="FX788" s="352"/>
      <c r="FZ788" s="44"/>
      <c r="GA788" s="44"/>
      <c r="GB788" s="44"/>
      <c r="GG788" s="352"/>
      <c r="GI788" s="44"/>
      <c r="GJ788" s="44"/>
      <c r="GK788" s="44"/>
      <c r="GP788" s="352"/>
      <c r="GR788" s="44"/>
      <c r="GS788" s="44"/>
      <c r="GT788" s="44"/>
      <c r="GY788" s="352"/>
      <c r="HA788" s="44"/>
      <c r="HB788" s="44"/>
      <c r="HC788" s="44"/>
      <c r="HH788" s="352"/>
      <c r="HJ788" s="44"/>
      <c r="HK788" s="44"/>
      <c r="HL788" s="44"/>
      <c r="HQ788" s="44"/>
      <c r="HR788" s="44"/>
      <c r="HS788" s="44"/>
      <c r="HT788" s="44"/>
      <c r="HU788" s="44"/>
      <c r="HV788" s="44"/>
      <c r="HW788" s="44"/>
      <c r="HX788" s="44"/>
      <c r="HY788" s="44"/>
      <c r="HZ788" s="44"/>
      <c r="IA788" s="44"/>
      <c r="IB788" s="44"/>
      <c r="IC788" s="44"/>
      <c r="ID788" s="44"/>
      <c r="IE788" s="44"/>
      <c r="IF788" s="44"/>
      <c r="IG788" s="44"/>
      <c r="IH788" s="44"/>
      <c r="II788" s="44"/>
      <c r="IJ788" s="44"/>
      <c r="IK788" s="44"/>
      <c r="IL788" s="44"/>
      <c r="IM788" s="44"/>
      <c r="IN788" s="44"/>
      <c r="IO788" s="44"/>
      <c r="IP788" s="44"/>
      <c r="IQ788" s="44"/>
      <c r="IR788" s="44"/>
      <c r="IS788" s="44"/>
      <c r="IT788" s="44"/>
      <c r="IU788" s="44"/>
      <c r="IV788" s="44"/>
      <c r="RS788" s="353"/>
    </row>
    <row r="789" spans="1:487" s="74" customFormat="1" ht="15">
      <c r="A789" s="325" t="s">
        <v>617</v>
      </c>
      <c r="B789" s="351"/>
      <c r="C789" s="351"/>
      <c r="D789" s="458" t="s">
        <v>138</v>
      </c>
      <c r="E789" s="44"/>
      <c r="F789" s="437">
        <f t="shared" si="10"/>
        <v>60</v>
      </c>
      <c r="G789" s="478"/>
      <c r="H789" s="478">
        <v>30</v>
      </c>
      <c r="I789" s="138">
        <v>10</v>
      </c>
      <c r="J789" s="420"/>
      <c r="K789" s="138">
        <v>20</v>
      </c>
      <c r="L789" s="450"/>
      <c r="M789" s="44"/>
      <c r="N789" s="44"/>
      <c r="R789" s="352"/>
      <c r="T789" s="44"/>
      <c r="U789" s="44"/>
      <c r="V789" s="44"/>
      <c r="AA789" s="352"/>
      <c r="AC789" s="44"/>
      <c r="AD789" s="44"/>
      <c r="AE789" s="44"/>
      <c r="AJ789" s="352"/>
      <c r="AL789" s="44"/>
      <c r="AM789" s="44"/>
      <c r="AN789" s="44"/>
      <c r="AS789" s="352"/>
      <c r="AU789" s="44"/>
      <c r="AV789" s="44"/>
      <c r="AW789" s="44"/>
      <c r="BB789" s="352"/>
      <c r="BD789" s="44"/>
      <c r="BE789" s="44"/>
      <c r="BF789" s="44"/>
      <c r="BK789" s="352"/>
      <c r="BM789" s="44"/>
      <c r="BN789" s="44"/>
      <c r="BO789" s="44"/>
      <c r="BT789" s="352"/>
      <c r="BV789" s="44"/>
      <c r="BW789" s="44"/>
      <c r="BX789" s="44"/>
      <c r="CC789" s="352"/>
      <c r="CE789" s="44"/>
      <c r="CF789" s="44"/>
      <c r="CG789" s="44"/>
      <c r="CL789" s="352"/>
      <c r="CN789" s="44"/>
      <c r="CO789" s="44"/>
      <c r="CP789" s="44"/>
      <c r="CU789" s="352"/>
      <c r="CW789" s="44"/>
      <c r="CX789" s="44"/>
      <c r="CY789" s="44"/>
      <c r="DD789" s="352"/>
      <c r="DF789" s="44"/>
      <c r="DG789" s="44"/>
      <c r="DH789" s="44"/>
      <c r="DM789" s="352"/>
      <c r="DO789" s="44"/>
      <c r="DP789" s="44"/>
      <c r="DQ789" s="44"/>
      <c r="DV789" s="352"/>
      <c r="DX789" s="44"/>
      <c r="DY789" s="44"/>
      <c r="DZ789" s="44"/>
      <c r="EE789" s="352"/>
      <c r="EG789" s="44"/>
      <c r="EH789" s="44"/>
      <c r="EI789" s="44"/>
      <c r="EN789" s="352"/>
      <c r="EP789" s="44"/>
      <c r="EQ789" s="44"/>
      <c r="ER789" s="44"/>
      <c r="EW789" s="352"/>
      <c r="EY789" s="44"/>
      <c r="EZ789" s="44"/>
      <c r="FA789" s="44"/>
      <c r="FF789" s="352"/>
      <c r="FH789" s="44"/>
      <c r="FI789" s="44"/>
      <c r="FJ789" s="44"/>
      <c r="FO789" s="352"/>
      <c r="FQ789" s="44"/>
      <c r="FR789" s="44"/>
      <c r="FS789" s="44"/>
      <c r="FX789" s="352"/>
      <c r="FZ789" s="44"/>
      <c r="GA789" s="44"/>
      <c r="GB789" s="44"/>
      <c r="GG789" s="352"/>
      <c r="GI789" s="44"/>
      <c r="GJ789" s="44"/>
      <c r="GK789" s="44"/>
      <c r="GP789" s="352"/>
      <c r="GR789" s="44"/>
      <c r="GS789" s="44"/>
      <c r="GT789" s="44"/>
      <c r="GY789" s="352"/>
      <c r="HA789" s="44"/>
      <c r="HB789" s="44"/>
      <c r="HC789" s="44"/>
      <c r="HH789" s="352"/>
      <c r="HJ789" s="44"/>
      <c r="HK789" s="44"/>
      <c r="HL789" s="44"/>
      <c r="HQ789" s="44"/>
      <c r="HR789" s="44"/>
      <c r="HS789" s="44"/>
      <c r="HT789" s="44"/>
      <c r="HU789" s="44"/>
      <c r="HV789" s="44"/>
      <c r="HW789" s="44"/>
      <c r="HX789" s="44"/>
      <c r="HY789" s="44"/>
      <c r="HZ789" s="44"/>
      <c r="IA789" s="44"/>
      <c r="IB789" s="44"/>
      <c r="IC789" s="44"/>
      <c r="ID789" s="44"/>
      <c r="IE789" s="44"/>
      <c r="IF789" s="44"/>
      <c r="IG789" s="44"/>
      <c r="IH789" s="44"/>
      <c r="II789" s="44"/>
      <c r="IJ789" s="44"/>
      <c r="IK789" s="44"/>
      <c r="IL789" s="44"/>
      <c r="IM789" s="44"/>
      <c r="IN789" s="44"/>
      <c r="IO789" s="44"/>
      <c r="IP789" s="44"/>
      <c r="IQ789" s="44"/>
      <c r="IR789" s="44"/>
      <c r="IS789" s="44"/>
      <c r="IT789" s="44"/>
      <c r="IU789" s="44"/>
      <c r="IV789" s="44"/>
      <c r="RS789" s="353"/>
    </row>
    <row r="790" spans="1:487" s="74" customFormat="1" ht="15">
      <c r="A790" s="325" t="s">
        <v>2249</v>
      </c>
      <c r="B790" s="351"/>
      <c r="C790" s="351"/>
      <c r="D790" s="531" t="s">
        <v>130</v>
      </c>
      <c r="E790" s="44"/>
      <c r="F790" s="437">
        <f t="shared" si="10"/>
        <v>12</v>
      </c>
      <c r="G790" s="478"/>
      <c r="H790" s="138"/>
      <c r="I790" s="138"/>
      <c r="J790" s="420"/>
      <c r="K790" s="138">
        <v>12</v>
      </c>
      <c r="L790" s="44"/>
      <c r="M790" s="44"/>
      <c r="N790" s="44"/>
      <c r="R790" s="352"/>
      <c r="T790" s="44"/>
      <c r="U790" s="44"/>
      <c r="V790" s="44"/>
      <c r="AA790" s="352"/>
      <c r="AC790" s="44"/>
      <c r="AD790" s="44"/>
      <c r="AE790" s="44"/>
      <c r="AJ790" s="352"/>
      <c r="AL790" s="44"/>
      <c r="AM790" s="44"/>
      <c r="AN790" s="44"/>
      <c r="AS790" s="352"/>
      <c r="AU790" s="44"/>
      <c r="AV790" s="44"/>
      <c r="AW790" s="44"/>
      <c r="BB790" s="352"/>
      <c r="BD790" s="44"/>
      <c r="BE790" s="44"/>
      <c r="BF790" s="44"/>
      <c r="BK790" s="352"/>
      <c r="BM790" s="44"/>
      <c r="BN790" s="44"/>
      <c r="BO790" s="44"/>
      <c r="BT790" s="352"/>
      <c r="BV790" s="44"/>
      <c r="BW790" s="44"/>
      <c r="BX790" s="44"/>
      <c r="CC790" s="352"/>
      <c r="CE790" s="44"/>
      <c r="CF790" s="44"/>
      <c r="CG790" s="44"/>
      <c r="CL790" s="352"/>
      <c r="CN790" s="44"/>
      <c r="CO790" s="44"/>
      <c r="CP790" s="44"/>
      <c r="CU790" s="352"/>
      <c r="CW790" s="44"/>
      <c r="CX790" s="44"/>
      <c r="CY790" s="44"/>
      <c r="DD790" s="352"/>
      <c r="DF790" s="44"/>
      <c r="DG790" s="44"/>
      <c r="DH790" s="44"/>
      <c r="DM790" s="352"/>
      <c r="DO790" s="44"/>
      <c r="DP790" s="44"/>
      <c r="DQ790" s="44"/>
      <c r="DV790" s="352"/>
      <c r="DX790" s="44"/>
      <c r="DY790" s="44"/>
      <c r="DZ790" s="44"/>
      <c r="EE790" s="352"/>
      <c r="EG790" s="44"/>
      <c r="EH790" s="44"/>
      <c r="EI790" s="44"/>
      <c r="EN790" s="352"/>
      <c r="EP790" s="44"/>
      <c r="EQ790" s="44"/>
      <c r="ER790" s="44"/>
      <c r="EW790" s="352"/>
      <c r="EY790" s="44"/>
      <c r="EZ790" s="44"/>
      <c r="FA790" s="44"/>
      <c r="FF790" s="352"/>
      <c r="FH790" s="44"/>
      <c r="FI790" s="44"/>
      <c r="FJ790" s="44"/>
      <c r="FO790" s="352"/>
      <c r="FQ790" s="44"/>
      <c r="FR790" s="44"/>
      <c r="FS790" s="44"/>
      <c r="FX790" s="352"/>
      <c r="FZ790" s="44"/>
      <c r="GA790" s="44"/>
      <c r="GB790" s="44"/>
      <c r="GG790" s="352"/>
      <c r="GI790" s="44"/>
      <c r="GJ790" s="44"/>
      <c r="GK790" s="44"/>
      <c r="GP790" s="352"/>
      <c r="GR790" s="44"/>
      <c r="GS790" s="44"/>
      <c r="GT790" s="44"/>
      <c r="GY790" s="352"/>
      <c r="HA790" s="44"/>
      <c r="HB790" s="44"/>
      <c r="HC790" s="44"/>
      <c r="HH790" s="352"/>
      <c r="HJ790" s="44"/>
      <c r="HK790" s="44"/>
      <c r="HL790" s="44"/>
      <c r="HQ790" s="44"/>
      <c r="HR790" s="44"/>
      <c r="HS790" s="44"/>
      <c r="HT790" s="44"/>
      <c r="HU790" s="44"/>
      <c r="HV790" s="44"/>
      <c r="HW790" s="44"/>
      <c r="HX790" s="44"/>
      <c r="HY790" s="44"/>
      <c r="HZ790" s="44"/>
      <c r="IA790" s="44"/>
      <c r="IB790" s="44"/>
      <c r="IC790" s="44"/>
      <c r="ID790" s="44"/>
      <c r="IE790" s="44"/>
      <c r="IF790" s="44"/>
      <c r="IG790" s="44"/>
      <c r="IH790" s="44"/>
      <c r="II790" s="44"/>
      <c r="IJ790" s="44"/>
      <c r="IK790" s="44"/>
      <c r="IL790" s="44"/>
      <c r="IM790" s="44"/>
      <c r="IN790" s="44"/>
      <c r="IO790" s="44"/>
      <c r="IP790" s="44"/>
      <c r="IQ790" s="44"/>
      <c r="IR790" s="44"/>
      <c r="IS790" s="44"/>
      <c r="IT790" s="44"/>
      <c r="IU790" s="44"/>
      <c r="IV790" s="44"/>
      <c r="RS790" s="353"/>
    </row>
    <row r="791" spans="1:487" s="74" customFormat="1" ht="15">
      <c r="A791" s="325" t="s">
        <v>603</v>
      </c>
      <c r="B791" s="351"/>
      <c r="C791" s="351"/>
      <c r="D791" s="74" t="s">
        <v>137</v>
      </c>
      <c r="E791" s="44"/>
      <c r="F791" s="437">
        <f t="shared" si="10"/>
        <v>0</v>
      </c>
      <c r="G791" s="541"/>
      <c r="H791" s="541"/>
      <c r="I791" s="138"/>
      <c r="J791" s="420"/>
      <c r="K791" s="138"/>
      <c r="L791" s="450"/>
      <c r="N791" s="44"/>
      <c r="R791" s="352"/>
      <c r="T791" s="44"/>
      <c r="U791" s="44"/>
      <c r="V791" s="44"/>
      <c r="AA791" s="352"/>
      <c r="AC791" s="44"/>
      <c r="AD791" s="44"/>
      <c r="AE791" s="44"/>
      <c r="AJ791" s="352"/>
      <c r="AL791" s="44"/>
      <c r="AM791" s="44"/>
      <c r="AN791" s="44"/>
      <c r="AS791" s="352"/>
      <c r="AU791" s="44"/>
      <c r="AV791" s="44"/>
      <c r="AW791" s="44"/>
      <c r="BB791" s="352"/>
      <c r="BD791" s="44"/>
      <c r="BE791" s="44"/>
      <c r="BF791" s="44"/>
      <c r="BK791" s="352"/>
      <c r="BM791" s="44"/>
      <c r="BN791" s="44"/>
      <c r="BO791" s="44"/>
      <c r="BT791" s="352"/>
      <c r="BV791" s="44"/>
      <c r="BW791" s="44"/>
      <c r="BX791" s="44"/>
      <c r="CC791" s="352"/>
      <c r="CE791" s="44"/>
      <c r="CF791" s="44"/>
      <c r="CG791" s="44"/>
      <c r="CL791" s="352"/>
      <c r="CN791" s="44"/>
      <c r="CO791" s="44"/>
      <c r="CP791" s="44"/>
      <c r="CU791" s="352"/>
      <c r="CW791" s="44"/>
      <c r="CX791" s="44"/>
      <c r="CY791" s="44"/>
      <c r="DD791" s="352"/>
      <c r="DF791" s="44"/>
      <c r="DG791" s="44"/>
      <c r="DH791" s="44"/>
      <c r="DM791" s="352"/>
      <c r="DO791" s="44"/>
      <c r="DP791" s="44"/>
      <c r="DQ791" s="44"/>
      <c r="DV791" s="352"/>
      <c r="DX791" s="44"/>
      <c r="DY791" s="44"/>
      <c r="DZ791" s="44"/>
      <c r="EE791" s="352"/>
      <c r="EG791" s="44"/>
      <c r="EH791" s="44"/>
      <c r="EI791" s="44"/>
      <c r="EN791" s="352"/>
      <c r="EP791" s="44"/>
      <c r="EQ791" s="44"/>
      <c r="ER791" s="44"/>
      <c r="EW791" s="352"/>
      <c r="EY791" s="44"/>
      <c r="EZ791" s="44"/>
      <c r="FA791" s="44"/>
      <c r="FF791" s="352"/>
      <c r="FH791" s="44"/>
      <c r="FI791" s="44"/>
      <c r="FJ791" s="44"/>
      <c r="FO791" s="352"/>
      <c r="FQ791" s="44"/>
      <c r="FR791" s="44"/>
      <c r="FS791" s="44"/>
      <c r="FX791" s="352"/>
      <c r="FZ791" s="44"/>
      <c r="GA791" s="44"/>
      <c r="GB791" s="44"/>
      <c r="GG791" s="352"/>
      <c r="GI791" s="44"/>
      <c r="GJ791" s="44"/>
      <c r="GK791" s="44"/>
      <c r="GP791" s="352"/>
      <c r="GR791" s="44"/>
      <c r="GS791" s="44"/>
      <c r="GT791" s="44"/>
      <c r="GY791" s="352"/>
      <c r="HA791" s="44"/>
      <c r="HB791" s="44"/>
      <c r="HC791" s="44"/>
      <c r="HH791" s="352"/>
      <c r="HJ791" s="44"/>
      <c r="HK791" s="44"/>
      <c r="HL791" s="44"/>
      <c r="HQ791" s="44"/>
      <c r="HR791" s="44"/>
      <c r="HS791" s="44"/>
      <c r="HT791" s="44"/>
      <c r="HU791" s="44"/>
      <c r="HV791" s="44"/>
      <c r="HW791" s="44"/>
      <c r="HX791" s="44"/>
      <c r="HY791" s="44"/>
      <c r="HZ791" s="44"/>
      <c r="IA791" s="44"/>
      <c r="IB791" s="44"/>
      <c r="IC791" s="44"/>
      <c r="ID791" s="44"/>
      <c r="IE791" s="44"/>
      <c r="IF791" s="44"/>
      <c r="IG791" s="44"/>
      <c r="IH791" s="44"/>
      <c r="II791" s="44"/>
      <c r="IJ791" s="44"/>
      <c r="IK791" s="44"/>
      <c r="IL791" s="44"/>
      <c r="IM791" s="44"/>
      <c r="IN791" s="44"/>
      <c r="IO791" s="44"/>
      <c r="IP791" s="44"/>
      <c r="IQ791" s="44"/>
      <c r="IR791" s="44"/>
      <c r="IS791" s="44"/>
      <c r="IT791" s="44"/>
      <c r="IU791" s="44"/>
      <c r="IV791" s="44"/>
      <c r="RS791" s="353"/>
    </row>
    <row r="792" spans="1:487" s="74" customFormat="1" ht="15">
      <c r="A792" s="325" t="s">
        <v>1408</v>
      </c>
      <c r="B792" s="351"/>
      <c r="C792" s="351"/>
      <c r="D792" s="531" t="s">
        <v>130</v>
      </c>
      <c r="E792" s="44"/>
      <c r="F792" s="437">
        <f t="shared" si="10"/>
        <v>11</v>
      </c>
      <c r="G792" s="478"/>
      <c r="H792" s="478"/>
      <c r="I792" s="138"/>
      <c r="J792" s="420">
        <v>11</v>
      </c>
      <c r="K792" s="138"/>
      <c r="L792" s="44"/>
      <c r="M792" s="450"/>
      <c r="N792" s="44"/>
      <c r="R792" s="352"/>
      <c r="T792" s="44"/>
      <c r="U792" s="44"/>
      <c r="V792" s="44"/>
      <c r="AA792" s="352"/>
      <c r="AC792" s="44"/>
      <c r="AD792" s="44"/>
      <c r="AE792" s="44"/>
      <c r="AJ792" s="352"/>
      <c r="AL792" s="44"/>
      <c r="AM792" s="44"/>
      <c r="AN792" s="44"/>
      <c r="AS792" s="352"/>
      <c r="AU792" s="44"/>
      <c r="AV792" s="44"/>
      <c r="AW792" s="44"/>
      <c r="BB792" s="352"/>
      <c r="BD792" s="44"/>
      <c r="BE792" s="44"/>
      <c r="BF792" s="44"/>
      <c r="BK792" s="352"/>
      <c r="BM792" s="44"/>
      <c r="BN792" s="44"/>
      <c r="BO792" s="44"/>
      <c r="BT792" s="352"/>
      <c r="BV792" s="44"/>
      <c r="BW792" s="44"/>
      <c r="BX792" s="44"/>
      <c r="CC792" s="352"/>
      <c r="CE792" s="44"/>
      <c r="CF792" s="44"/>
      <c r="CG792" s="44"/>
      <c r="CL792" s="352"/>
      <c r="CN792" s="44"/>
      <c r="CO792" s="44"/>
      <c r="CP792" s="44"/>
      <c r="CU792" s="352"/>
      <c r="CW792" s="44"/>
      <c r="CX792" s="44"/>
      <c r="CY792" s="44"/>
      <c r="DD792" s="352"/>
      <c r="DF792" s="44"/>
      <c r="DG792" s="44"/>
      <c r="DH792" s="44"/>
      <c r="DM792" s="352"/>
      <c r="DO792" s="44"/>
      <c r="DP792" s="44"/>
      <c r="DQ792" s="44"/>
      <c r="DV792" s="352"/>
      <c r="DX792" s="44"/>
      <c r="DY792" s="44"/>
      <c r="DZ792" s="44"/>
      <c r="EE792" s="352"/>
      <c r="EG792" s="44"/>
      <c r="EH792" s="44"/>
      <c r="EI792" s="44"/>
      <c r="EN792" s="352"/>
      <c r="EP792" s="44"/>
      <c r="EQ792" s="44"/>
      <c r="ER792" s="44"/>
      <c r="EW792" s="352"/>
      <c r="EY792" s="44"/>
      <c r="EZ792" s="44"/>
      <c r="FA792" s="44"/>
      <c r="FF792" s="352"/>
      <c r="FH792" s="44"/>
      <c r="FI792" s="44"/>
      <c r="FJ792" s="44"/>
      <c r="FO792" s="352"/>
      <c r="FQ792" s="44"/>
      <c r="FR792" s="44"/>
      <c r="FS792" s="44"/>
      <c r="FX792" s="352"/>
      <c r="FZ792" s="44"/>
      <c r="GA792" s="44"/>
      <c r="GB792" s="44"/>
      <c r="GG792" s="352"/>
      <c r="GI792" s="44"/>
      <c r="GJ792" s="44"/>
      <c r="GK792" s="44"/>
      <c r="GP792" s="352"/>
      <c r="GR792" s="44"/>
      <c r="GS792" s="44"/>
      <c r="GT792" s="44"/>
      <c r="GY792" s="352"/>
      <c r="HA792" s="44"/>
      <c r="HB792" s="44"/>
      <c r="HC792" s="44"/>
      <c r="HH792" s="352"/>
      <c r="HJ792" s="44"/>
      <c r="HK792" s="44"/>
      <c r="HL792" s="44"/>
      <c r="HQ792" s="44"/>
      <c r="HR792" s="44"/>
      <c r="HS792" s="44"/>
      <c r="HT792" s="44"/>
      <c r="HU792" s="44"/>
      <c r="HV792" s="44"/>
      <c r="HW792" s="44"/>
      <c r="HX792" s="44"/>
      <c r="HY792" s="44"/>
      <c r="HZ792" s="44"/>
      <c r="IA792" s="44"/>
      <c r="IB792" s="44"/>
      <c r="IC792" s="44"/>
      <c r="ID792" s="44"/>
      <c r="IE792" s="44"/>
      <c r="IF792" s="44"/>
      <c r="IG792" s="44"/>
      <c r="IH792" s="44"/>
      <c r="II792" s="44"/>
      <c r="IJ792" s="44"/>
      <c r="IK792" s="44"/>
      <c r="IL792" s="44"/>
      <c r="IM792" s="44"/>
      <c r="IN792" s="44"/>
      <c r="IO792" s="44"/>
      <c r="IP792" s="44"/>
      <c r="IQ792" s="44"/>
      <c r="IR792" s="44"/>
      <c r="IS792" s="44"/>
      <c r="IT792" s="44"/>
      <c r="IU792" s="44"/>
      <c r="IV792" s="44"/>
      <c r="RS792" s="353"/>
    </row>
    <row r="793" spans="1:487" s="74" customFormat="1" ht="15">
      <c r="A793" s="325" t="s">
        <v>746</v>
      </c>
      <c r="B793" s="351"/>
      <c r="C793" s="351"/>
      <c r="D793" s="531" t="s">
        <v>130</v>
      </c>
      <c r="E793" s="44"/>
      <c r="F793" s="437">
        <f t="shared" si="10"/>
        <v>14</v>
      </c>
      <c r="G793" s="478"/>
      <c r="H793" s="478"/>
      <c r="I793" s="138">
        <v>14</v>
      </c>
      <c r="J793" s="420"/>
      <c r="K793" s="138"/>
      <c r="L793" s="44"/>
      <c r="M793" s="44"/>
      <c r="N793" s="44"/>
      <c r="R793" s="352"/>
      <c r="T793" s="44"/>
      <c r="U793" s="44"/>
      <c r="V793" s="44"/>
      <c r="AA793" s="352"/>
      <c r="AC793" s="44"/>
      <c r="AD793" s="44"/>
      <c r="AE793" s="44"/>
      <c r="AJ793" s="352"/>
      <c r="AL793" s="44"/>
      <c r="AM793" s="44"/>
      <c r="AN793" s="44"/>
      <c r="AS793" s="352"/>
      <c r="AU793" s="44"/>
      <c r="AV793" s="44"/>
      <c r="AW793" s="44"/>
      <c r="BB793" s="352"/>
      <c r="BD793" s="44"/>
      <c r="BE793" s="44"/>
      <c r="BF793" s="44"/>
      <c r="BK793" s="352"/>
      <c r="BM793" s="44"/>
      <c r="BN793" s="44"/>
      <c r="BO793" s="44"/>
      <c r="BT793" s="352"/>
      <c r="BV793" s="44"/>
      <c r="BW793" s="44"/>
      <c r="BX793" s="44"/>
      <c r="CC793" s="352"/>
      <c r="CE793" s="44"/>
      <c r="CF793" s="44"/>
      <c r="CG793" s="44"/>
      <c r="CL793" s="352"/>
      <c r="CN793" s="44"/>
      <c r="CO793" s="44"/>
      <c r="CP793" s="44"/>
      <c r="CU793" s="352"/>
      <c r="CW793" s="44"/>
      <c r="CX793" s="44"/>
      <c r="CY793" s="44"/>
      <c r="DD793" s="352"/>
      <c r="DF793" s="44"/>
      <c r="DG793" s="44"/>
      <c r="DH793" s="44"/>
      <c r="DM793" s="352"/>
      <c r="DO793" s="44"/>
      <c r="DP793" s="44"/>
      <c r="DQ793" s="44"/>
      <c r="DV793" s="352"/>
      <c r="DX793" s="44"/>
      <c r="DY793" s="44"/>
      <c r="DZ793" s="44"/>
      <c r="EE793" s="352"/>
      <c r="EG793" s="44"/>
      <c r="EH793" s="44"/>
      <c r="EI793" s="44"/>
      <c r="EN793" s="352"/>
      <c r="EP793" s="44"/>
      <c r="EQ793" s="44"/>
      <c r="ER793" s="44"/>
      <c r="EW793" s="352"/>
      <c r="EY793" s="44"/>
      <c r="EZ793" s="44"/>
      <c r="FA793" s="44"/>
      <c r="FF793" s="352"/>
      <c r="FH793" s="44"/>
      <c r="FI793" s="44"/>
      <c r="FJ793" s="44"/>
      <c r="FO793" s="352"/>
      <c r="FQ793" s="44"/>
      <c r="FR793" s="44"/>
      <c r="FS793" s="44"/>
      <c r="FX793" s="352"/>
      <c r="FZ793" s="44"/>
      <c r="GA793" s="44"/>
      <c r="GB793" s="44"/>
      <c r="GG793" s="352"/>
      <c r="GI793" s="44"/>
      <c r="GJ793" s="44"/>
      <c r="GK793" s="44"/>
      <c r="GP793" s="352"/>
      <c r="GR793" s="44"/>
      <c r="GS793" s="44"/>
      <c r="GT793" s="44"/>
      <c r="GY793" s="352"/>
      <c r="HA793" s="44"/>
      <c r="HB793" s="44"/>
      <c r="HC793" s="44"/>
      <c r="HH793" s="352"/>
      <c r="HJ793" s="44"/>
      <c r="HK793" s="44"/>
      <c r="HL793" s="44"/>
      <c r="HQ793" s="44"/>
      <c r="HR793" s="44"/>
      <c r="HS793" s="44"/>
      <c r="HT793" s="44"/>
      <c r="HU793" s="44"/>
      <c r="HV793" s="44"/>
      <c r="HW793" s="44"/>
      <c r="HX793" s="44"/>
      <c r="HY793" s="44"/>
      <c r="HZ793" s="44"/>
      <c r="IA793" s="44"/>
      <c r="IB793" s="44"/>
      <c r="IC793" s="44"/>
      <c r="ID793" s="44"/>
      <c r="IE793" s="44"/>
      <c r="IF793" s="44"/>
      <c r="IG793" s="44"/>
      <c r="IH793" s="44"/>
      <c r="II793" s="44"/>
      <c r="IJ793" s="44"/>
      <c r="IK793" s="44"/>
      <c r="IL793" s="44"/>
      <c r="IM793" s="44"/>
      <c r="IN793" s="44"/>
      <c r="IO793" s="44"/>
      <c r="IP793" s="44"/>
      <c r="IQ793" s="44"/>
      <c r="IR793" s="44"/>
      <c r="IS793" s="44"/>
      <c r="IT793" s="44"/>
      <c r="IU793" s="44"/>
      <c r="IV793" s="44"/>
      <c r="RS793" s="353"/>
    </row>
    <row r="794" spans="1:487" s="74" customFormat="1" ht="15">
      <c r="A794" s="325" t="s">
        <v>1237</v>
      </c>
      <c r="B794" s="351"/>
      <c r="C794" s="351"/>
      <c r="D794" s="531" t="s">
        <v>130</v>
      </c>
      <c r="E794" s="450"/>
      <c r="F794" s="437">
        <f t="shared" si="10"/>
        <v>4</v>
      </c>
      <c r="G794" s="478"/>
      <c r="H794" s="478"/>
      <c r="I794" s="478"/>
      <c r="J794" s="548">
        <v>4</v>
      </c>
      <c r="K794" s="478"/>
      <c r="L794" s="450"/>
      <c r="M794" s="450"/>
      <c r="N794" s="44"/>
      <c r="R794" s="352"/>
      <c r="T794" s="44"/>
      <c r="U794" s="44"/>
      <c r="V794" s="44"/>
      <c r="AA794" s="352"/>
      <c r="AC794" s="44"/>
      <c r="AD794" s="44"/>
      <c r="AE794" s="44"/>
      <c r="AJ794" s="352"/>
      <c r="AL794" s="44"/>
      <c r="AM794" s="44"/>
      <c r="AN794" s="44"/>
      <c r="AS794" s="352"/>
      <c r="AU794" s="44"/>
      <c r="AV794" s="44"/>
      <c r="AW794" s="44"/>
      <c r="BB794" s="352"/>
      <c r="BD794" s="44"/>
      <c r="BE794" s="44"/>
      <c r="BF794" s="44"/>
      <c r="BK794" s="352"/>
      <c r="BM794" s="44"/>
      <c r="BN794" s="44"/>
      <c r="BO794" s="44"/>
      <c r="BT794" s="352"/>
      <c r="BV794" s="44"/>
      <c r="BW794" s="44"/>
      <c r="BX794" s="44"/>
      <c r="CC794" s="352"/>
      <c r="CE794" s="44"/>
      <c r="CF794" s="44"/>
      <c r="CG794" s="44"/>
      <c r="CL794" s="352"/>
      <c r="CN794" s="44"/>
      <c r="CO794" s="44"/>
      <c r="CP794" s="44"/>
      <c r="CU794" s="352"/>
      <c r="CW794" s="44"/>
      <c r="CX794" s="44"/>
      <c r="CY794" s="44"/>
      <c r="DD794" s="352"/>
      <c r="DF794" s="44"/>
      <c r="DG794" s="44"/>
      <c r="DH794" s="44"/>
      <c r="DM794" s="352"/>
      <c r="DO794" s="44"/>
      <c r="DP794" s="44"/>
      <c r="DQ794" s="44"/>
      <c r="DV794" s="352"/>
      <c r="DX794" s="44"/>
      <c r="DY794" s="44"/>
      <c r="DZ794" s="44"/>
      <c r="EE794" s="352"/>
      <c r="EG794" s="44"/>
      <c r="EH794" s="44"/>
      <c r="EI794" s="44"/>
      <c r="EN794" s="352"/>
      <c r="EP794" s="44"/>
      <c r="EQ794" s="44"/>
      <c r="ER794" s="44"/>
      <c r="EW794" s="352"/>
      <c r="EY794" s="44"/>
      <c r="EZ794" s="44"/>
      <c r="FA794" s="44"/>
      <c r="FF794" s="352"/>
      <c r="FH794" s="44"/>
      <c r="FI794" s="44"/>
      <c r="FJ794" s="44"/>
      <c r="FO794" s="352"/>
      <c r="FQ794" s="44"/>
      <c r="FR794" s="44"/>
      <c r="FS794" s="44"/>
      <c r="FX794" s="352"/>
      <c r="FZ794" s="44"/>
      <c r="GA794" s="44"/>
      <c r="GB794" s="44"/>
      <c r="GG794" s="352"/>
      <c r="GI794" s="44"/>
      <c r="GJ794" s="44"/>
      <c r="GK794" s="44"/>
      <c r="GP794" s="352"/>
      <c r="GR794" s="44"/>
      <c r="GS794" s="44"/>
      <c r="GT794" s="44"/>
      <c r="GY794" s="352"/>
      <c r="HA794" s="44"/>
      <c r="HB794" s="44"/>
      <c r="HC794" s="44"/>
      <c r="HH794" s="352"/>
      <c r="HJ794" s="44"/>
      <c r="HK794" s="44"/>
      <c r="HL794" s="44"/>
      <c r="HQ794" s="44"/>
      <c r="HR794" s="44"/>
      <c r="HS794" s="44"/>
      <c r="HT794" s="44"/>
      <c r="HU794" s="44"/>
      <c r="HV794" s="44"/>
      <c r="HW794" s="44"/>
      <c r="HX794" s="44"/>
      <c r="HY794" s="44"/>
      <c r="HZ794" s="44"/>
      <c r="IA794" s="44"/>
      <c r="IB794" s="44"/>
      <c r="IC794" s="44"/>
      <c r="ID794" s="44"/>
      <c r="IE794" s="44"/>
      <c r="IF794" s="44"/>
      <c r="IG794" s="44"/>
      <c r="IH794" s="44"/>
      <c r="II794" s="44"/>
      <c r="IJ794" s="44"/>
      <c r="IK794" s="44"/>
      <c r="IL794" s="44"/>
      <c r="IM794" s="44"/>
      <c r="IN794" s="44"/>
      <c r="IO794" s="44"/>
      <c r="IP794" s="44"/>
      <c r="IQ794" s="44"/>
      <c r="IR794" s="44"/>
      <c r="IS794" s="44"/>
      <c r="IT794" s="44"/>
      <c r="IU794" s="44"/>
      <c r="IV794" s="44"/>
      <c r="RS794" s="353"/>
    </row>
    <row r="795" spans="1:487" s="74" customFormat="1" ht="15">
      <c r="A795" s="325" t="s">
        <v>1167</v>
      </c>
      <c r="B795" s="351"/>
      <c r="C795" s="351"/>
      <c r="D795" s="531" t="s">
        <v>130</v>
      </c>
      <c r="E795" s="44"/>
      <c r="F795" s="437">
        <f t="shared" si="10"/>
        <v>5</v>
      </c>
      <c r="G795" s="478"/>
      <c r="H795" s="478">
        <v>5</v>
      </c>
      <c r="I795" s="138"/>
      <c r="J795" s="420"/>
      <c r="K795" s="138"/>
      <c r="L795" s="450"/>
      <c r="M795" s="44"/>
      <c r="N795" s="44"/>
      <c r="R795" s="352"/>
      <c r="T795" s="44"/>
      <c r="U795" s="44"/>
      <c r="V795" s="44"/>
      <c r="AA795" s="352"/>
      <c r="AC795" s="44"/>
      <c r="AD795" s="44"/>
      <c r="AE795" s="44"/>
      <c r="AJ795" s="352"/>
      <c r="AL795" s="44"/>
      <c r="AM795" s="44"/>
      <c r="AN795" s="44"/>
      <c r="AS795" s="352"/>
      <c r="AU795" s="44"/>
      <c r="AV795" s="44"/>
      <c r="AW795" s="44"/>
      <c r="BB795" s="352"/>
      <c r="BD795" s="44"/>
      <c r="BE795" s="44"/>
      <c r="BF795" s="44"/>
      <c r="BK795" s="352"/>
      <c r="BM795" s="44"/>
      <c r="BN795" s="44"/>
      <c r="BO795" s="44"/>
      <c r="BT795" s="352"/>
      <c r="BV795" s="44"/>
      <c r="BW795" s="44"/>
      <c r="BX795" s="44"/>
      <c r="CC795" s="352"/>
      <c r="CE795" s="44"/>
      <c r="CF795" s="44"/>
      <c r="CG795" s="44"/>
      <c r="CL795" s="352"/>
      <c r="CN795" s="44"/>
      <c r="CO795" s="44"/>
      <c r="CP795" s="44"/>
      <c r="CU795" s="352"/>
      <c r="CW795" s="44"/>
      <c r="CX795" s="44"/>
      <c r="CY795" s="44"/>
      <c r="DD795" s="352"/>
      <c r="DF795" s="44"/>
      <c r="DG795" s="44"/>
      <c r="DH795" s="44"/>
      <c r="DM795" s="352"/>
      <c r="DO795" s="44"/>
      <c r="DP795" s="44"/>
      <c r="DQ795" s="44"/>
      <c r="DV795" s="352"/>
      <c r="DX795" s="44"/>
      <c r="DY795" s="44"/>
      <c r="DZ795" s="44"/>
      <c r="EE795" s="352"/>
      <c r="EG795" s="44"/>
      <c r="EH795" s="44"/>
      <c r="EI795" s="44"/>
      <c r="EN795" s="352"/>
      <c r="EP795" s="44"/>
      <c r="EQ795" s="44"/>
      <c r="ER795" s="44"/>
      <c r="EW795" s="352"/>
      <c r="EY795" s="44"/>
      <c r="EZ795" s="44"/>
      <c r="FA795" s="44"/>
      <c r="FF795" s="352"/>
      <c r="FH795" s="44"/>
      <c r="FI795" s="44"/>
      <c r="FJ795" s="44"/>
      <c r="FO795" s="352"/>
      <c r="FQ795" s="44"/>
      <c r="FR795" s="44"/>
      <c r="FS795" s="44"/>
      <c r="FX795" s="352"/>
      <c r="FZ795" s="44"/>
      <c r="GA795" s="44"/>
      <c r="GB795" s="44"/>
      <c r="GG795" s="352"/>
      <c r="GI795" s="44"/>
      <c r="GJ795" s="44"/>
      <c r="GK795" s="44"/>
      <c r="GP795" s="352"/>
      <c r="GR795" s="44"/>
      <c r="GS795" s="44"/>
      <c r="GT795" s="44"/>
      <c r="GY795" s="352"/>
      <c r="HA795" s="44"/>
      <c r="HB795" s="44"/>
      <c r="HC795" s="44"/>
      <c r="HH795" s="352"/>
      <c r="HJ795" s="44"/>
      <c r="HK795" s="44"/>
      <c r="HL795" s="44"/>
      <c r="HQ795" s="44"/>
      <c r="HR795" s="44"/>
      <c r="HS795" s="44"/>
      <c r="HT795" s="44"/>
      <c r="HU795" s="44"/>
      <c r="HV795" s="44"/>
      <c r="HW795" s="44"/>
      <c r="HX795" s="44"/>
      <c r="HY795" s="44"/>
      <c r="HZ795" s="44"/>
      <c r="IA795" s="44"/>
      <c r="IB795" s="44"/>
      <c r="IC795" s="44"/>
      <c r="ID795" s="44"/>
      <c r="IE795" s="44"/>
      <c r="IF795" s="44"/>
      <c r="IG795" s="44"/>
      <c r="IH795" s="44"/>
      <c r="II795" s="44"/>
      <c r="IJ795" s="44"/>
      <c r="IK795" s="44"/>
      <c r="IL795" s="44"/>
      <c r="IM795" s="44"/>
      <c r="IN795" s="44"/>
      <c r="IO795" s="44"/>
      <c r="IP795" s="44"/>
      <c r="IQ795" s="44"/>
      <c r="IR795" s="44"/>
      <c r="IS795" s="44"/>
      <c r="IT795" s="44"/>
      <c r="IU795" s="44"/>
      <c r="IV795" s="44"/>
      <c r="RS795" s="353"/>
    </row>
    <row r="796" spans="1:487" s="74" customFormat="1" ht="15">
      <c r="A796" s="325" t="s">
        <v>1405</v>
      </c>
      <c r="B796" s="351"/>
      <c r="C796" s="351"/>
      <c r="D796" s="531" t="s">
        <v>130</v>
      </c>
      <c r="E796" s="44"/>
      <c r="F796" s="437">
        <f t="shared" si="10"/>
        <v>0</v>
      </c>
      <c r="G796" s="478"/>
      <c r="H796" s="478"/>
      <c r="I796" s="138"/>
      <c r="J796" s="420"/>
      <c r="K796" s="138"/>
      <c r="L796" s="44"/>
      <c r="M796" s="44"/>
      <c r="N796" s="44"/>
      <c r="R796" s="352"/>
      <c r="T796" s="44"/>
      <c r="U796" s="44"/>
      <c r="V796" s="44"/>
      <c r="AA796" s="352"/>
      <c r="AC796" s="44"/>
      <c r="AD796" s="44"/>
      <c r="AE796" s="44"/>
      <c r="AJ796" s="352"/>
      <c r="AL796" s="44"/>
      <c r="AM796" s="44"/>
      <c r="AN796" s="44"/>
      <c r="AS796" s="352"/>
      <c r="AU796" s="44"/>
      <c r="AV796" s="44"/>
      <c r="AW796" s="44"/>
      <c r="BB796" s="352"/>
      <c r="BD796" s="44"/>
      <c r="BE796" s="44"/>
      <c r="BF796" s="44"/>
      <c r="BK796" s="352"/>
      <c r="BM796" s="44"/>
      <c r="BN796" s="44"/>
      <c r="BO796" s="44"/>
      <c r="BT796" s="352"/>
      <c r="BV796" s="44"/>
      <c r="BW796" s="44"/>
      <c r="BX796" s="44"/>
      <c r="CC796" s="352"/>
      <c r="CE796" s="44"/>
      <c r="CF796" s="44"/>
      <c r="CG796" s="44"/>
      <c r="CL796" s="352"/>
      <c r="CN796" s="44"/>
      <c r="CO796" s="44"/>
      <c r="CP796" s="44"/>
      <c r="CU796" s="352"/>
      <c r="CW796" s="44"/>
      <c r="CX796" s="44"/>
      <c r="CY796" s="44"/>
      <c r="DD796" s="352"/>
      <c r="DF796" s="44"/>
      <c r="DG796" s="44"/>
      <c r="DH796" s="44"/>
      <c r="DM796" s="352"/>
      <c r="DO796" s="44"/>
      <c r="DP796" s="44"/>
      <c r="DQ796" s="44"/>
      <c r="DV796" s="352"/>
      <c r="DX796" s="44"/>
      <c r="DY796" s="44"/>
      <c r="DZ796" s="44"/>
      <c r="EE796" s="352"/>
      <c r="EG796" s="44"/>
      <c r="EH796" s="44"/>
      <c r="EI796" s="44"/>
      <c r="EN796" s="352"/>
      <c r="EP796" s="44"/>
      <c r="EQ796" s="44"/>
      <c r="ER796" s="44"/>
      <c r="EW796" s="352"/>
      <c r="EY796" s="44"/>
      <c r="EZ796" s="44"/>
      <c r="FA796" s="44"/>
      <c r="FF796" s="352"/>
      <c r="FH796" s="44"/>
      <c r="FI796" s="44"/>
      <c r="FJ796" s="44"/>
      <c r="FO796" s="352"/>
      <c r="FQ796" s="44"/>
      <c r="FR796" s="44"/>
      <c r="FS796" s="44"/>
      <c r="FX796" s="352"/>
      <c r="FZ796" s="44"/>
      <c r="GA796" s="44"/>
      <c r="GB796" s="44"/>
      <c r="GG796" s="352"/>
      <c r="GI796" s="44"/>
      <c r="GJ796" s="44"/>
      <c r="GK796" s="44"/>
      <c r="GP796" s="352"/>
      <c r="GR796" s="44"/>
      <c r="GS796" s="44"/>
      <c r="GT796" s="44"/>
      <c r="GY796" s="352"/>
      <c r="HA796" s="44"/>
      <c r="HB796" s="44"/>
      <c r="HC796" s="44"/>
      <c r="HH796" s="352"/>
      <c r="HJ796" s="44"/>
      <c r="HK796" s="44"/>
      <c r="HL796" s="44"/>
      <c r="HQ796" s="44"/>
      <c r="HR796" s="44"/>
      <c r="HS796" s="44"/>
      <c r="HT796" s="44"/>
      <c r="HU796" s="44"/>
      <c r="HV796" s="44"/>
      <c r="HW796" s="44"/>
      <c r="HX796" s="44"/>
      <c r="HY796" s="44"/>
      <c r="HZ796" s="44"/>
      <c r="IA796" s="44"/>
      <c r="IB796" s="44"/>
      <c r="IC796" s="44"/>
      <c r="ID796" s="44"/>
      <c r="IE796" s="44"/>
      <c r="IF796" s="44"/>
      <c r="IG796" s="44"/>
      <c r="IH796" s="44"/>
      <c r="II796" s="44"/>
      <c r="IJ796" s="44"/>
      <c r="IK796" s="44"/>
      <c r="IL796" s="44"/>
      <c r="IM796" s="44"/>
      <c r="IN796" s="44"/>
      <c r="IO796" s="44"/>
      <c r="IP796" s="44"/>
      <c r="IQ796" s="44"/>
      <c r="IR796" s="44"/>
      <c r="IS796" s="44"/>
      <c r="IT796" s="44"/>
      <c r="IU796" s="44"/>
      <c r="IV796" s="44"/>
      <c r="RS796" s="353"/>
    </row>
    <row r="797" spans="1:487" s="74" customFormat="1" ht="15">
      <c r="A797" s="325" t="s">
        <v>961</v>
      </c>
      <c r="B797" s="351"/>
      <c r="C797" s="351"/>
      <c r="D797" s="531" t="s">
        <v>130</v>
      </c>
      <c r="E797" s="44"/>
      <c r="F797" s="437">
        <f t="shared" si="10"/>
        <v>0</v>
      </c>
      <c r="G797" s="478"/>
      <c r="H797" s="138"/>
      <c r="I797" s="138"/>
      <c r="J797" s="420"/>
      <c r="K797" s="138"/>
      <c r="L797" s="44"/>
      <c r="M797" s="44"/>
      <c r="N797" s="44"/>
      <c r="R797" s="352"/>
      <c r="T797" s="44"/>
      <c r="U797" s="44"/>
      <c r="V797" s="44"/>
      <c r="AA797" s="352"/>
      <c r="AC797" s="44"/>
      <c r="AD797" s="44"/>
      <c r="AE797" s="44"/>
      <c r="AJ797" s="352"/>
      <c r="AL797" s="44"/>
      <c r="AM797" s="44"/>
      <c r="AN797" s="44"/>
      <c r="AS797" s="352"/>
      <c r="AU797" s="44"/>
      <c r="AV797" s="44"/>
      <c r="AW797" s="44"/>
      <c r="BB797" s="352"/>
      <c r="BD797" s="44"/>
      <c r="BE797" s="44"/>
      <c r="BF797" s="44"/>
      <c r="BK797" s="352"/>
      <c r="BM797" s="44"/>
      <c r="BN797" s="44"/>
      <c r="BO797" s="44"/>
      <c r="BT797" s="352"/>
      <c r="BV797" s="44"/>
      <c r="BW797" s="44"/>
      <c r="BX797" s="44"/>
      <c r="CC797" s="352"/>
      <c r="CE797" s="44"/>
      <c r="CF797" s="44"/>
      <c r="CG797" s="44"/>
      <c r="CL797" s="352"/>
      <c r="CN797" s="44"/>
      <c r="CO797" s="44"/>
      <c r="CP797" s="44"/>
      <c r="CU797" s="352"/>
      <c r="CW797" s="44"/>
      <c r="CX797" s="44"/>
      <c r="CY797" s="44"/>
      <c r="DD797" s="352"/>
      <c r="DF797" s="44"/>
      <c r="DG797" s="44"/>
      <c r="DH797" s="44"/>
      <c r="DM797" s="352"/>
      <c r="DO797" s="44"/>
      <c r="DP797" s="44"/>
      <c r="DQ797" s="44"/>
      <c r="DV797" s="352"/>
      <c r="DX797" s="44"/>
      <c r="DY797" s="44"/>
      <c r="DZ797" s="44"/>
      <c r="EE797" s="352"/>
      <c r="EG797" s="44"/>
      <c r="EH797" s="44"/>
      <c r="EI797" s="44"/>
      <c r="EN797" s="352"/>
      <c r="EP797" s="44"/>
      <c r="EQ797" s="44"/>
      <c r="ER797" s="44"/>
      <c r="EW797" s="352"/>
      <c r="EY797" s="44"/>
      <c r="EZ797" s="44"/>
      <c r="FA797" s="44"/>
      <c r="FF797" s="352"/>
      <c r="FH797" s="44"/>
      <c r="FI797" s="44"/>
      <c r="FJ797" s="44"/>
      <c r="FO797" s="352"/>
      <c r="FQ797" s="44"/>
      <c r="FR797" s="44"/>
      <c r="FS797" s="44"/>
      <c r="FX797" s="352"/>
      <c r="FZ797" s="44"/>
      <c r="GA797" s="44"/>
      <c r="GB797" s="44"/>
      <c r="GG797" s="352"/>
      <c r="GI797" s="44"/>
      <c r="GJ797" s="44"/>
      <c r="GK797" s="44"/>
      <c r="GP797" s="352"/>
      <c r="GR797" s="44"/>
      <c r="GS797" s="44"/>
      <c r="GT797" s="44"/>
      <c r="GY797" s="352"/>
      <c r="HA797" s="44"/>
      <c r="HB797" s="44"/>
      <c r="HC797" s="44"/>
      <c r="HH797" s="352"/>
      <c r="HJ797" s="44"/>
      <c r="HK797" s="44"/>
      <c r="HL797" s="44"/>
      <c r="HQ797" s="44"/>
      <c r="HR797" s="44"/>
      <c r="HS797" s="44"/>
      <c r="HT797" s="44"/>
      <c r="HU797" s="44"/>
      <c r="HV797" s="44"/>
      <c r="HW797" s="44"/>
      <c r="HX797" s="44"/>
      <c r="HY797" s="44"/>
      <c r="HZ797" s="44"/>
      <c r="IA797" s="44"/>
      <c r="IB797" s="44"/>
      <c r="IC797" s="44"/>
      <c r="ID797" s="44"/>
      <c r="IE797" s="44"/>
      <c r="IF797" s="44"/>
      <c r="IG797" s="44"/>
      <c r="IH797" s="44"/>
      <c r="II797" s="44"/>
      <c r="IJ797" s="44"/>
      <c r="IK797" s="44"/>
      <c r="IL797" s="44"/>
      <c r="IM797" s="44"/>
      <c r="IN797" s="44"/>
      <c r="IO797" s="44"/>
      <c r="IP797" s="44"/>
      <c r="IQ797" s="44"/>
      <c r="IR797" s="44"/>
      <c r="IS797" s="44"/>
      <c r="IT797" s="44"/>
      <c r="IU797" s="44"/>
      <c r="IV797" s="44"/>
      <c r="RS797" s="353"/>
    </row>
    <row r="798" spans="1:487" s="74" customFormat="1" ht="15">
      <c r="A798" s="325" t="s">
        <v>1170</v>
      </c>
      <c r="B798" s="351"/>
      <c r="C798" s="351"/>
      <c r="D798" s="531" t="s">
        <v>130</v>
      </c>
      <c r="E798" s="44"/>
      <c r="F798" s="437">
        <f t="shared" si="10"/>
        <v>0</v>
      </c>
      <c r="G798" s="478"/>
      <c r="H798" s="478"/>
      <c r="I798" s="138"/>
      <c r="J798" s="420"/>
      <c r="K798" s="138"/>
      <c r="L798" s="450"/>
      <c r="M798" s="44"/>
      <c r="N798" s="44"/>
      <c r="R798" s="352"/>
      <c r="T798" s="44"/>
      <c r="U798" s="44"/>
      <c r="V798" s="44"/>
      <c r="AA798" s="352"/>
      <c r="AC798" s="44"/>
      <c r="AD798" s="44"/>
      <c r="AE798" s="44"/>
      <c r="AJ798" s="352"/>
      <c r="AL798" s="44"/>
      <c r="AM798" s="44"/>
      <c r="AN798" s="44"/>
      <c r="AS798" s="352"/>
      <c r="AU798" s="44"/>
      <c r="AV798" s="44"/>
      <c r="AW798" s="44"/>
      <c r="BB798" s="352"/>
      <c r="BD798" s="44"/>
      <c r="BE798" s="44"/>
      <c r="BF798" s="44"/>
      <c r="BK798" s="352"/>
      <c r="BM798" s="44"/>
      <c r="BN798" s="44"/>
      <c r="BO798" s="44"/>
      <c r="BT798" s="352"/>
      <c r="BV798" s="44"/>
      <c r="BW798" s="44"/>
      <c r="BX798" s="44"/>
      <c r="CC798" s="352"/>
      <c r="CE798" s="44"/>
      <c r="CF798" s="44"/>
      <c r="CG798" s="44"/>
      <c r="CL798" s="352"/>
      <c r="CN798" s="44"/>
      <c r="CO798" s="44"/>
      <c r="CP798" s="44"/>
      <c r="CU798" s="352"/>
      <c r="CW798" s="44"/>
      <c r="CX798" s="44"/>
      <c r="CY798" s="44"/>
      <c r="DD798" s="352"/>
      <c r="DF798" s="44"/>
      <c r="DG798" s="44"/>
      <c r="DH798" s="44"/>
      <c r="DM798" s="352"/>
      <c r="DO798" s="44"/>
      <c r="DP798" s="44"/>
      <c r="DQ798" s="44"/>
      <c r="DV798" s="352"/>
      <c r="DX798" s="44"/>
      <c r="DY798" s="44"/>
      <c r="DZ798" s="44"/>
      <c r="EE798" s="352"/>
      <c r="EG798" s="44"/>
      <c r="EH798" s="44"/>
      <c r="EI798" s="44"/>
      <c r="EN798" s="352"/>
      <c r="EP798" s="44"/>
      <c r="EQ798" s="44"/>
      <c r="ER798" s="44"/>
      <c r="EW798" s="352"/>
      <c r="EY798" s="44"/>
      <c r="EZ798" s="44"/>
      <c r="FA798" s="44"/>
      <c r="FF798" s="352"/>
      <c r="FH798" s="44"/>
      <c r="FI798" s="44"/>
      <c r="FJ798" s="44"/>
      <c r="FO798" s="352"/>
      <c r="FQ798" s="44"/>
      <c r="FR798" s="44"/>
      <c r="FS798" s="44"/>
      <c r="FX798" s="352"/>
      <c r="FZ798" s="44"/>
      <c r="GA798" s="44"/>
      <c r="GB798" s="44"/>
      <c r="GG798" s="352"/>
      <c r="GI798" s="44"/>
      <c r="GJ798" s="44"/>
      <c r="GK798" s="44"/>
      <c r="GP798" s="352"/>
      <c r="GR798" s="44"/>
      <c r="GS798" s="44"/>
      <c r="GT798" s="44"/>
      <c r="GY798" s="352"/>
      <c r="HA798" s="44"/>
      <c r="HB798" s="44"/>
      <c r="HC798" s="44"/>
      <c r="HH798" s="352"/>
      <c r="HJ798" s="44"/>
      <c r="HK798" s="44"/>
      <c r="HL798" s="44"/>
      <c r="HQ798" s="44"/>
      <c r="HR798" s="44"/>
      <c r="HS798" s="44"/>
      <c r="HT798" s="44"/>
      <c r="HU798" s="44"/>
      <c r="HV798" s="44"/>
      <c r="HW798" s="44"/>
      <c r="HX798" s="44"/>
      <c r="HY798" s="44"/>
      <c r="HZ798" s="44"/>
      <c r="IA798" s="44"/>
      <c r="IB798" s="44"/>
      <c r="IC798" s="44"/>
      <c r="ID798" s="44"/>
      <c r="IE798" s="44"/>
      <c r="IF798" s="44"/>
      <c r="IG798" s="44"/>
      <c r="IH798" s="44"/>
      <c r="II798" s="44"/>
      <c r="IJ798" s="44"/>
      <c r="IK798" s="44"/>
      <c r="IL798" s="44"/>
      <c r="IM798" s="44"/>
      <c r="IN798" s="44"/>
      <c r="IO798" s="44"/>
      <c r="IP798" s="44"/>
      <c r="IQ798" s="44"/>
      <c r="IR798" s="44"/>
      <c r="IS798" s="44"/>
      <c r="IT798" s="44"/>
      <c r="IU798" s="44"/>
      <c r="IV798" s="44"/>
      <c r="RS798" s="353"/>
    </row>
    <row r="799" spans="1:487" s="74" customFormat="1" ht="15">
      <c r="A799" s="325" t="s">
        <v>555</v>
      </c>
      <c r="B799" s="351"/>
      <c r="C799" s="351"/>
      <c r="D799" s="458" t="s">
        <v>138</v>
      </c>
      <c r="E799" s="44"/>
      <c r="F799" s="437">
        <f t="shared" si="10"/>
        <v>0</v>
      </c>
      <c r="G799" s="478"/>
      <c r="H799" s="138"/>
      <c r="I799" s="138"/>
      <c r="J799" s="420"/>
      <c r="K799" s="138"/>
      <c r="L799" s="44"/>
      <c r="M799" s="44"/>
      <c r="N799" s="44"/>
      <c r="R799" s="352"/>
      <c r="T799" s="44"/>
      <c r="U799" s="44"/>
      <c r="V799" s="44"/>
      <c r="AA799" s="352"/>
      <c r="AC799" s="44"/>
      <c r="AD799" s="44"/>
      <c r="AE799" s="44"/>
      <c r="AJ799" s="352"/>
      <c r="AL799" s="44"/>
      <c r="AM799" s="44"/>
      <c r="AN799" s="44"/>
      <c r="AS799" s="352"/>
      <c r="AU799" s="44"/>
      <c r="AV799" s="44"/>
      <c r="AW799" s="44"/>
      <c r="BB799" s="352"/>
      <c r="BD799" s="44"/>
      <c r="BE799" s="44"/>
      <c r="BF799" s="44"/>
      <c r="BK799" s="352"/>
      <c r="BM799" s="44"/>
      <c r="BN799" s="44"/>
      <c r="BO799" s="44"/>
      <c r="BT799" s="352"/>
      <c r="BV799" s="44"/>
      <c r="BW799" s="44"/>
      <c r="BX799" s="44"/>
      <c r="CC799" s="352"/>
      <c r="CE799" s="44"/>
      <c r="CF799" s="44"/>
      <c r="CG799" s="44"/>
      <c r="CL799" s="352"/>
      <c r="CN799" s="44"/>
      <c r="CO799" s="44"/>
      <c r="CP799" s="44"/>
      <c r="CU799" s="352"/>
      <c r="CW799" s="44"/>
      <c r="CX799" s="44"/>
      <c r="CY799" s="44"/>
      <c r="DD799" s="352"/>
      <c r="DF799" s="44"/>
      <c r="DG799" s="44"/>
      <c r="DH799" s="44"/>
      <c r="DM799" s="352"/>
      <c r="DO799" s="44"/>
      <c r="DP799" s="44"/>
      <c r="DQ799" s="44"/>
      <c r="DV799" s="352"/>
      <c r="DX799" s="44"/>
      <c r="DY799" s="44"/>
      <c r="DZ799" s="44"/>
      <c r="EE799" s="352"/>
      <c r="EG799" s="44"/>
      <c r="EH799" s="44"/>
      <c r="EI799" s="44"/>
      <c r="EN799" s="352"/>
      <c r="EP799" s="44"/>
      <c r="EQ799" s="44"/>
      <c r="ER799" s="44"/>
      <c r="EW799" s="352"/>
      <c r="EY799" s="44"/>
      <c r="EZ799" s="44"/>
      <c r="FA799" s="44"/>
      <c r="FF799" s="352"/>
      <c r="FH799" s="44"/>
      <c r="FI799" s="44"/>
      <c r="FJ799" s="44"/>
      <c r="FO799" s="352"/>
      <c r="FQ799" s="44"/>
      <c r="FR799" s="44"/>
      <c r="FS799" s="44"/>
      <c r="FX799" s="352"/>
      <c r="FZ799" s="44"/>
      <c r="GA799" s="44"/>
      <c r="GB799" s="44"/>
      <c r="GG799" s="352"/>
      <c r="GI799" s="44"/>
      <c r="GJ799" s="44"/>
      <c r="GK799" s="44"/>
      <c r="GP799" s="352"/>
      <c r="GR799" s="44"/>
      <c r="GS799" s="44"/>
      <c r="GT799" s="44"/>
      <c r="GY799" s="352"/>
      <c r="HA799" s="44"/>
      <c r="HB799" s="44"/>
      <c r="HC799" s="44"/>
      <c r="HH799" s="352"/>
      <c r="HJ799" s="44"/>
      <c r="HK799" s="44"/>
      <c r="HL799" s="44"/>
      <c r="HQ799" s="44"/>
      <c r="HR799" s="44"/>
      <c r="HS799" s="44"/>
      <c r="HT799" s="44"/>
      <c r="HU799" s="44"/>
      <c r="HV799" s="44"/>
      <c r="HW799" s="44"/>
      <c r="HX799" s="44"/>
      <c r="HY799" s="44"/>
      <c r="HZ799" s="44"/>
      <c r="IA799" s="44"/>
      <c r="IB799" s="44"/>
      <c r="IC799" s="44"/>
      <c r="ID799" s="44"/>
      <c r="IE799" s="44"/>
      <c r="IF799" s="44"/>
      <c r="IG799" s="44"/>
      <c r="IH799" s="44"/>
      <c r="II799" s="44"/>
      <c r="IJ799" s="44"/>
      <c r="IK799" s="44"/>
      <c r="IL799" s="44"/>
      <c r="IM799" s="44"/>
      <c r="IN799" s="44"/>
      <c r="IO799" s="44"/>
      <c r="IP799" s="44"/>
      <c r="IQ799" s="44"/>
      <c r="IR799" s="44"/>
      <c r="IS799" s="44"/>
      <c r="IT799" s="44"/>
      <c r="IU799" s="44"/>
      <c r="IV799" s="44"/>
      <c r="RS799" s="353"/>
    </row>
    <row r="800" spans="1:487" s="74" customFormat="1" ht="15">
      <c r="A800" s="526" t="s">
        <v>788</v>
      </c>
      <c r="B800" s="351"/>
      <c r="C800" s="351"/>
      <c r="D800" s="458" t="s">
        <v>131</v>
      </c>
      <c r="E800" s="450"/>
      <c r="F800" s="437">
        <f t="shared" si="10"/>
        <v>20</v>
      </c>
      <c r="G800" s="478"/>
      <c r="H800" s="478"/>
      <c r="I800" s="478">
        <v>15</v>
      </c>
      <c r="J800" s="548">
        <v>5</v>
      </c>
      <c r="K800" s="478"/>
      <c r="L800" s="44"/>
      <c r="M800" s="450"/>
      <c r="N800" s="44"/>
      <c r="R800" s="352"/>
      <c r="T800" s="44"/>
      <c r="U800" s="44"/>
      <c r="V800" s="44"/>
      <c r="AA800" s="352"/>
      <c r="AC800" s="44"/>
      <c r="AD800" s="44"/>
      <c r="AE800" s="44"/>
      <c r="AJ800" s="352"/>
      <c r="AL800" s="44"/>
      <c r="AM800" s="44"/>
      <c r="AN800" s="44"/>
      <c r="AS800" s="352"/>
      <c r="AU800" s="44"/>
      <c r="AV800" s="44"/>
      <c r="AW800" s="44"/>
      <c r="BB800" s="352"/>
      <c r="BD800" s="44"/>
      <c r="BE800" s="44"/>
      <c r="BF800" s="44"/>
      <c r="BK800" s="352"/>
      <c r="BM800" s="44"/>
      <c r="BN800" s="44"/>
      <c r="BO800" s="44"/>
      <c r="BT800" s="352"/>
      <c r="BV800" s="44"/>
      <c r="BW800" s="44"/>
      <c r="BX800" s="44"/>
      <c r="CC800" s="352"/>
      <c r="CE800" s="44"/>
      <c r="CF800" s="44"/>
      <c r="CG800" s="44"/>
      <c r="CL800" s="352"/>
      <c r="CN800" s="44"/>
      <c r="CO800" s="44"/>
      <c r="CP800" s="44"/>
      <c r="CU800" s="352"/>
      <c r="CW800" s="44"/>
      <c r="CX800" s="44"/>
      <c r="CY800" s="44"/>
      <c r="DD800" s="352"/>
      <c r="DF800" s="44"/>
      <c r="DG800" s="44"/>
      <c r="DH800" s="44"/>
      <c r="DM800" s="352"/>
      <c r="DO800" s="44"/>
      <c r="DP800" s="44"/>
      <c r="DQ800" s="44"/>
      <c r="DV800" s="352"/>
      <c r="DX800" s="44"/>
      <c r="DY800" s="44"/>
      <c r="DZ800" s="44"/>
      <c r="EE800" s="352"/>
      <c r="EG800" s="44"/>
      <c r="EH800" s="44"/>
      <c r="EI800" s="44"/>
      <c r="EN800" s="352"/>
      <c r="EP800" s="44"/>
      <c r="EQ800" s="44"/>
      <c r="ER800" s="44"/>
      <c r="EW800" s="352"/>
      <c r="EY800" s="44"/>
      <c r="EZ800" s="44"/>
      <c r="FA800" s="44"/>
      <c r="FF800" s="352"/>
      <c r="FH800" s="44"/>
      <c r="FI800" s="44"/>
      <c r="FJ800" s="44"/>
      <c r="FO800" s="352"/>
      <c r="FQ800" s="44"/>
      <c r="FR800" s="44"/>
      <c r="FS800" s="44"/>
      <c r="FX800" s="352"/>
      <c r="FZ800" s="44"/>
      <c r="GA800" s="44"/>
      <c r="GB800" s="44"/>
      <c r="GG800" s="352"/>
      <c r="GI800" s="44"/>
      <c r="GJ800" s="44"/>
      <c r="GK800" s="44"/>
      <c r="GP800" s="352"/>
      <c r="GR800" s="44"/>
      <c r="GS800" s="44"/>
      <c r="GT800" s="44"/>
      <c r="GY800" s="352"/>
      <c r="HA800" s="44"/>
      <c r="HB800" s="44"/>
      <c r="HC800" s="44"/>
      <c r="HH800" s="352"/>
      <c r="HJ800" s="44"/>
      <c r="HK800" s="44"/>
      <c r="HL800" s="44"/>
      <c r="HQ800" s="44"/>
      <c r="HR800" s="44"/>
      <c r="HS800" s="44"/>
      <c r="HT800" s="44"/>
      <c r="HU800" s="44"/>
      <c r="HV800" s="44"/>
      <c r="HW800" s="44"/>
      <c r="HX800" s="44"/>
      <c r="HY800" s="44"/>
      <c r="HZ800" s="44"/>
      <c r="IA800" s="44"/>
      <c r="IB800" s="44"/>
      <c r="IC800" s="44"/>
      <c r="ID800" s="44"/>
      <c r="IE800" s="44"/>
      <c r="IF800" s="44"/>
      <c r="IG800" s="44"/>
      <c r="IH800" s="44"/>
      <c r="II800" s="44"/>
      <c r="IJ800" s="44"/>
      <c r="IK800" s="44"/>
      <c r="IL800" s="44"/>
      <c r="IM800" s="44"/>
      <c r="IN800" s="44"/>
      <c r="IO800" s="44"/>
      <c r="IP800" s="44"/>
      <c r="IQ800" s="44"/>
      <c r="IR800" s="44"/>
      <c r="IS800" s="44"/>
      <c r="IT800" s="44"/>
      <c r="IU800" s="44"/>
      <c r="IV800" s="44"/>
      <c r="RS800" s="353"/>
    </row>
    <row r="801" spans="1:487" s="74" customFormat="1" ht="15">
      <c r="A801" s="325" t="s">
        <v>1158</v>
      </c>
      <c r="B801" s="351"/>
      <c r="C801" s="351"/>
      <c r="D801" s="531" t="s">
        <v>130</v>
      </c>
      <c r="E801" s="450"/>
      <c r="F801" s="437">
        <f t="shared" si="10"/>
        <v>167</v>
      </c>
      <c r="G801" s="478"/>
      <c r="H801" s="478">
        <v>165</v>
      </c>
      <c r="I801" s="478"/>
      <c r="J801" s="548">
        <v>2</v>
      </c>
      <c r="K801" s="478"/>
      <c r="L801" s="450"/>
      <c r="M801" s="44"/>
      <c r="N801" s="44"/>
      <c r="R801" s="352"/>
      <c r="T801" s="44"/>
      <c r="U801" s="44"/>
      <c r="V801" s="44"/>
      <c r="AA801" s="352"/>
      <c r="AC801" s="44"/>
      <c r="AD801" s="44"/>
      <c r="AE801" s="44"/>
      <c r="AJ801" s="352"/>
      <c r="AL801" s="44"/>
      <c r="AM801" s="44"/>
      <c r="AN801" s="44"/>
      <c r="AS801" s="352"/>
      <c r="AU801" s="44"/>
      <c r="AV801" s="44"/>
      <c r="AW801" s="44"/>
      <c r="BB801" s="352"/>
      <c r="BD801" s="44"/>
      <c r="BE801" s="44"/>
      <c r="BF801" s="44"/>
      <c r="BK801" s="352"/>
      <c r="BM801" s="44"/>
      <c r="BN801" s="44"/>
      <c r="BO801" s="44"/>
      <c r="BT801" s="352"/>
      <c r="BV801" s="44"/>
      <c r="BW801" s="44"/>
      <c r="BX801" s="44"/>
      <c r="CC801" s="352"/>
      <c r="CE801" s="44"/>
      <c r="CF801" s="44"/>
      <c r="CG801" s="44"/>
      <c r="CL801" s="352"/>
      <c r="CN801" s="44"/>
      <c r="CO801" s="44"/>
      <c r="CP801" s="44"/>
      <c r="CU801" s="352"/>
      <c r="CW801" s="44"/>
      <c r="CX801" s="44"/>
      <c r="CY801" s="44"/>
      <c r="DD801" s="352"/>
      <c r="DF801" s="44"/>
      <c r="DG801" s="44"/>
      <c r="DH801" s="44"/>
      <c r="DM801" s="352"/>
      <c r="DO801" s="44"/>
      <c r="DP801" s="44"/>
      <c r="DQ801" s="44"/>
      <c r="DV801" s="352"/>
      <c r="DX801" s="44"/>
      <c r="DY801" s="44"/>
      <c r="DZ801" s="44"/>
      <c r="EE801" s="352"/>
      <c r="EG801" s="44"/>
      <c r="EH801" s="44"/>
      <c r="EI801" s="44"/>
      <c r="EN801" s="352"/>
      <c r="EP801" s="44"/>
      <c r="EQ801" s="44"/>
      <c r="ER801" s="44"/>
      <c r="EW801" s="352"/>
      <c r="EY801" s="44"/>
      <c r="EZ801" s="44"/>
      <c r="FA801" s="44"/>
      <c r="FF801" s="352"/>
      <c r="FH801" s="44"/>
      <c r="FI801" s="44"/>
      <c r="FJ801" s="44"/>
      <c r="FO801" s="352"/>
      <c r="FQ801" s="44"/>
      <c r="FR801" s="44"/>
      <c r="FS801" s="44"/>
      <c r="FX801" s="352"/>
      <c r="FZ801" s="44"/>
      <c r="GA801" s="44"/>
      <c r="GB801" s="44"/>
      <c r="GG801" s="352"/>
      <c r="GI801" s="44"/>
      <c r="GJ801" s="44"/>
      <c r="GK801" s="44"/>
      <c r="GP801" s="352"/>
      <c r="GR801" s="44"/>
      <c r="GS801" s="44"/>
      <c r="GT801" s="44"/>
      <c r="GY801" s="352"/>
      <c r="HA801" s="44"/>
      <c r="HB801" s="44"/>
      <c r="HC801" s="44"/>
      <c r="HH801" s="352"/>
      <c r="HJ801" s="44"/>
      <c r="HK801" s="44"/>
      <c r="HL801" s="44"/>
      <c r="HQ801" s="44"/>
      <c r="HR801" s="44"/>
      <c r="HS801" s="44"/>
      <c r="HT801" s="44"/>
      <c r="HU801" s="44"/>
      <c r="HV801" s="44"/>
      <c r="HW801" s="44"/>
      <c r="HX801" s="44"/>
      <c r="HY801" s="44"/>
      <c r="HZ801" s="44"/>
      <c r="IA801" s="44"/>
      <c r="IB801" s="44"/>
      <c r="IC801" s="44"/>
      <c r="ID801" s="44"/>
      <c r="IE801" s="44"/>
      <c r="IF801" s="44"/>
      <c r="IG801" s="44"/>
      <c r="IH801" s="44"/>
      <c r="II801" s="44"/>
      <c r="IJ801" s="44"/>
      <c r="IK801" s="44"/>
      <c r="IL801" s="44"/>
      <c r="IM801" s="44"/>
      <c r="IN801" s="44"/>
      <c r="IO801" s="44"/>
      <c r="IP801" s="44"/>
      <c r="IQ801" s="44"/>
      <c r="IR801" s="44"/>
      <c r="IS801" s="44"/>
      <c r="IT801" s="44"/>
      <c r="IU801" s="44"/>
      <c r="IV801" s="44"/>
      <c r="RS801" s="353"/>
    </row>
    <row r="802" spans="1:487" s="74" customFormat="1" ht="15">
      <c r="A802" s="325" t="s">
        <v>479</v>
      </c>
      <c r="B802" s="351"/>
      <c r="C802" s="351"/>
      <c r="D802" s="458" t="s">
        <v>137</v>
      </c>
      <c r="E802" s="450"/>
      <c r="F802" s="437">
        <f t="shared" si="10"/>
        <v>231</v>
      </c>
      <c r="G802" s="541"/>
      <c r="H802" s="541">
        <v>219</v>
      </c>
      <c r="I802" s="478">
        <v>12</v>
      </c>
      <c r="J802" s="548"/>
      <c r="K802" s="478"/>
      <c r="L802" s="450"/>
      <c r="N802" s="44"/>
      <c r="R802" s="352"/>
      <c r="T802" s="44"/>
      <c r="U802" s="44"/>
      <c r="V802" s="44"/>
      <c r="AA802" s="352"/>
      <c r="AC802" s="44"/>
      <c r="AD802" s="44"/>
      <c r="AE802" s="44"/>
      <c r="AJ802" s="352"/>
      <c r="AL802" s="44"/>
      <c r="AM802" s="44"/>
      <c r="AN802" s="44"/>
      <c r="AS802" s="352"/>
      <c r="AU802" s="44"/>
      <c r="AV802" s="44"/>
      <c r="AW802" s="44"/>
      <c r="BB802" s="352"/>
      <c r="BD802" s="44"/>
      <c r="BE802" s="44"/>
      <c r="BF802" s="44"/>
      <c r="BK802" s="352"/>
      <c r="BM802" s="44"/>
      <c r="BN802" s="44"/>
      <c r="BO802" s="44"/>
      <c r="BT802" s="352"/>
      <c r="BV802" s="44"/>
      <c r="BW802" s="44"/>
      <c r="BX802" s="44"/>
      <c r="CC802" s="352"/>
      <c r="CE802" s="44"/>
      <c r="CF802" s="44"/>
      <c r="CG802" s="44"/>
      <c r="CL802" s="352"/>
      <c r="CN802" s="44"/>
      <c r="CO802" s="44"/>
      <c r="CP802" s="44"/>
      <c r="CU802" s="352"/>
      <c r="CW802" s="44"/>
      <c r="CX802" s="44"/>
      <c r="CY802" s="44"/>
      <c r="DD802" s="352"/>
      <c r="DF802" s="44"/>
      <c r="DG802" s="44"/>
      <c r="DH802" s="44"/>
      <c r="DM802" s="352"/>
      <c r="DO802" s="44"/>
      <c r="DP802" s="44"/>
      <c r="DQ802" s="44"/>
      <c r="DV802" s="352"/>
      <c r="DX802" s="44"/>
      <c r="DY802" s="44"/>
      <c r="DZ802" s="44"/>
      <c r="EE802" s="352"/>
      <c r="EG802" s="44"/>
      <c r="EH802" s="44"/>
      <c r="EI802" s="44"/>
      <c r="EN802" s="352"/>
      <c r="EP802" s="44"/>
      <c r="EQ802" s="44"/>
      <c r="ER802" s="44"/>
      <c r="EW802" s="352"/>
      <c r="EY802" s="44"/>
      <c r="EZ802" s="44"/>
      <c r="FA802" s="44"/>
      <c r="FF802" s="352"/>
      <c r="FH802" s="44"/>
      <c r="FI802" s="44"/>
      <c r="FJ802" s="44"/>
      <c r="FO802" s="352"/>
      <c r="FQ802" s="44"/>
      <c r="FR802" s="44"/>
      <c r="FS802" s="44"/>
      <c r="FX802" s="352"/>
      <c r="FZ802" s="44"/>
      <c r="GA802" s="44"/>
      <c r="GB802" s="44"/>
      <c r="GG802" s="352"/>
      <c r="GI802" s="44"/>
      <c r="GJ802" s="44"/>
      <c r="GK802" s="44"/>
      <c r="GP802" s="352"/>
      <c r="GR802" s="44"/>
      <c r="GS802" s="44"/>
      <c r="GT802" s="44"/>
      <c r="GY802" s="352"/>
      <c r="HA802" s="44"/>
      <c r="HB802" s="44"/>
      <c r="HC802" s="44"/>
      <c r="HH802" s="352"/>
      <c r="HJ802" s="44"/>
      <c r="HK802" s="44"/>
      <c r="HL802" s="44"/>
      <c r="HQ802" s="44"/>
      <c r="HR802" s="44"/>
      <c r="HS802" s="44"/>
      <c r="HT802" s="44"/>
      <c r="HU802" s="44"/>
      <c r="HV802" s="44"/>
      <c r="HW802" s="44"/>
      <c r="HX802" s="44"/>
      <c r="HY802" s="44"/>
      <c r="HZ802" s="44"/>
      <c r="IA802" s="44"/>
      <c r="IB802" s="44"/>
      <c r="IC802" s="44"/>
      <c r="ID802" s="44"/>
      <c r="IE802" s="44"/>
      <c r="IF802" s="44"/>
      <c r="IG802" s="44"/>
      <c r="IH802" s="44"/>
      <c r="II802" s="44"/>
      <c r="IJ802" s="44"/>
      <c r="IK802" s="44"/>
      <c r="IL802" s="44"/>
      <c r="IM802" s="44"/>
      <c r="IN802" s="44"/>
      <c r="IO802" s="44"/>
      <c r="IP802" s="44"/>
      <c r="IQ802" s="44"/>
      <c r="IR802" s="44"/>
      <c r="IS802" s="44"/>
      <c r="IT802" s="44"/>
      <c r="IU802" s="44"/>
      <c r="IV802" s="44"/>
      <c r="RS802" s="353"/>
    </row>
    <row r="803" spans="1:487" s="74" customFormat="1" ht="15">
      <c r="A803" s="325" t="s">
        <v>1875</v>
      </c>
      <c r="B803" s="351"/>
      <c r="C803" s="351"/>
      <c r="D803" s="531" t="s">
        <v>130</v>
      </c>
      <c r="E803" s="44"/>
      <c r="F803" s="437">
        <f t="shared" si="10"/>
        <v>0</v>
      </c>
      <c r="G803" s="478"/>
      <c r="H803" s="478"/>
      <c r="I803" s="138"/>
      <c r="J803" s="420"/>
      <c r="K803" s="138"/>
      <c r="L803" s="450"/>
      <c r="M803" s="44"/>
      <c r="N803" s="44"/>
      <c r="R803" s="352"/>
      <c r="T803" s="44"/>
      <c r="U803" s="44"/>
      <c r="V803" s="44"/>
      <c r="AA803" s="352"/>
      <c r="AC803" s="44"/>
      <c r="AD803" s="44"/>
      <c r="AE803" s="44"/>
      <c r="AJ803" s="352"/>
      <c r="AL803" s="44"/>
      <c r="AM803" s="44"/>
      <c r="AN803" s="44"/>
      <c r="AS803" s="352"/>
      <c r="AU803" s="44"/>
      <c r="AV803" s="44"/>
      <c r="AW803" s="44"/>
      <c r="BB803" s="352"/>
      <c r="BD803" s="44"/>
      <c r="BE803" s="44"/>
      <c r="BF803" s="44"/>
      <c r="BK803" s="352"/>
      <c r="BM803" s="44"/>
      <c r="BN803" s="44"/>
      <c r="BO803" s="44"/>
      <c r="BT803" s="352"/>
      <c r="BV803" s="44"/>
      <c r="BW803" s="44"/>
      <c r="BX803" s="44"/>
      <c r="CC803" s="352"/>
      <c r="CE803" s="44"/>
      <c r="CF803" s="44"/>
      <c r="CG803" s="44"/>
      <c r="CL803" s="352"/>
      <c r="CN803" s="44"/>
      <c r="CO803" s="44"/>
      <c r="CP803" s="44"/>
      <c r="CU803" s="352"/>
      <c r="CW803" s="44"/>
      <c r="CX803" s="44"/>
      <c r="CY803" s="44"/>
      <c r="DD803" s="352"/>
      <c r="DF803" s="44"/>
      <c r="DG803" s="44"/>
      <c r="DH803" s="44"/>
      <c r="DM803" s="352"/>
      <c r="DO803" s="44"/>
      <c r="DP803" s="44"/>
      <c r="DQ803" s="44"/>
      <c r="DV803" s="352"/>
      <c r="DX803" s="44"/>
      <c r="DY803" s="44"/>
      <c r="DZ803" s="44"/>
      <c r="EE803" s="352"/>
      <c r="EG803" s="44"/>
      <c r="EH803" s="44"/>
      <c r="EI803" s="44"/>
      <c r="EN803" s="352"/>
      <c r="EP803" s="44"/>
      <c r="EQ803" s="44"/>
      <c r="ER803" s="44"/>
      <c r="EW803" s="352"/>
      <c r="EY803" s="44"/>
      <c r="EZ803" s="44"/>
      <c r="FA803" s="44"/>
      <c r="FF803" s="352"/>
      <c r="FH803" s="44"/>
      <c r="FI803" s="44"/>
      <c r="FJ803" s="44"/>
      <c r="FO803" s="352"/>
      <c r="FQ803" s="44"/>
      <c r="FR803" s="44"/>
      <c r="FS803" s="44"/>
      <c r="FX803" s="352"/>
      <c r="FZ803" s="44"/>
      <c r="GA803" s="44"/>
      <c r="GB803" s="44"/>
      <c r="GG803" s="352"/>
      <c r="GI803" s="44"/>
      <c r="GJ803" s="44"/>
      <c r="GK803" s="44"/>
      <c r="GP803" s="352"/>
      <c r="GR803" s="44"/>
      <c r="GS803" s="44"/>
      <c r="GT803" s="44"/>
      <c r="GY803" s="352"/>
      <c r="HA803" s="44"/>
      <c r="HB803" s="44"/>
      <c r="HC803" s="44"/>
      <c r="HH803" s="352"/>
      <c r="HJ803" s="44"/>
      <c r="HK803" s="44"/>
      <c r="HL803" s="44"/>
      <c r="HQ803" s="44"/>
      <c r="HR803" s="44"/>
      <c r="HS803" s="44"/>
      <c r="HT803" s="44"/>
      <c r="HU803" s="44"/>
      <c r="HV803" s="44"/>
      <c r="HW803" s="44"/>
      <c r="HX803" s="44"/>
      <c r="HY803" s="44"/>
      <c r="HZ803" s="44"/>
      <c r="IA803" s="44"/>
      <c r="IB803" s="44"/>
      <c r="IC803" s="44"/>
      <c r="ID803" s="44"/>
      <c r="IE803" s="44"/>
      <c r="IF803" s="44"/>
      <c r="IG803" s="44"/>
      <c r="IH803" s="44"/>
      <c r="II803" s="44"/>
      <c r="IJ803" s="44"/>
      <c r="IK803" s="44"/>
      <c r="IL803" s="44"/>
      <c r="IM803" s="44"/>
      <c r="IN803" s="44"/>
      <c r="IO803" s="44"/>
      <c r="IP803" s="44"/>
      <c r="IQ803" s="44"/>
      <c r="IR803" s="44"/>
      <c r="IS803" s="44"/>
      <c r="IT803" s="44"/>
      <c r="IU803" s="44"/>
      <c r="IV803" s="44"/>
      <c r="RS803" s="353"/>
    </row>
    <row r="804" spans="1:487" s="74" customFormat="1" ht="15">
      <c r="A804" s="325" t="s">
        <v>1437</v>
      </c>
      <c r="B804" s="351"/>
      <c r="C804" s="351"/>
      <c r="D804" s="531" t="s">
        <v>130</v>
      </c>
      <c r="E804" s="44"/>
      <c r="F804" s="437">
        <f t="shared" si="10"/>
        <v>0</v>
      </c>
      <c r="G804" s="478"/>
      <c r="H804" s="138"/>
      <c r="I804" s="138"/>
      <c r="J804" s="420"/>
      <c r="K804" s="138"/>
      <c r="L804" s="44"/>
      <c r="M804" s="44"/>
      <c r="N804" s="44"/>
      <c r="R804" s="352"/>
      <c r="T804" s="44"/>
      <c r="U804" s="44"/>
      <c r="V804" s="44"/>
      <c r="AA804" s="352"/>
      <c r="AC804" s="44"/>
      <c r="AD804" s="44"/>
      <c r="AE804" s="44"/>
      <c r="AJ804" s="352"/>
      <c r="AL804" s="44"/>
      <c r="AM804" s="44"/>
      <c r="AN804" s="44"/>
      <c r="AS804" s="352"/>
      <c r="AU804" s="44"/>
      <c r="AV804" s="44"/>
      <c r="AW804" s="44"/>
      <c r="BB804" s="352"/>
      <c r="BD804" s="44"/>
      <c r="BE804" s="44"/>
      <c r="BF804" s="44"/>
      <c r="BK804" s="352"/>
      <c r="BM804" s="44"/>
      <c r="BN804" s="44"/>
      <c r="BO804" s="44"/>
      <c r="BT804" s="352"/>
      <c r="BV804" s="44"/>
      <c r="BW804" s="44"/>
      <c r="BX804" s="44"/>
      <c r="CC804" s="352"/>
      <c r="CE804" s="44"/>
      <c r="CF804" s="44"/>
      <c r="CG804" s="44"/>
      <c r="CL804" s="352"/>
      <c r="CN804" s="44"/>
      <c r="CO804" s="44"/>
      <c r="CP804" s="44"/>
      <c r="CU804" s="352"/>
      <c r="CW804" s="44"/>
      <c r="CX804" s="44"/>
      <c r="CY804" s="44"/>
      <c r="DD804" s="352"/>
      <c r="DF804" s="44"/>
      <c r="DG804" s="44"/>
      <c r="DH804" s="44"/>
      <c r="DM804" s="352"/>
      <c r="DO804" s="44"/>
      <c r="DP804" s="44"/>
      <c r="DQ804" s="44"/>
      <c r="DV804" s="352"/>
      <c r="DX804" s="44"/>
      <c r="DY804" s="44"/>
      <c r="DZ804" s="44"/>
      <c r="EE804" s="352"/>
      <c r="EG804" s="44"/>
      <c r="EH804" s="44"/>
      <c r="EI804" s="44"/>
      <c r="EN804" s="352"/>
      <c r="EP804" s="44"/>
      <c r="EQ804" s="44"/>
      <c r="ER804" s="44"/>
      <c r="EW804" s="352"/>
      <c r="EY804" s="44"/>
      <c r="EZ804" s="44"/>
      <c r="FA804" s="44"/>
      <c r="FF804" s="352"/>
      <c r="FH804" s="44"/>
      <c r="FI804" s="44"/>
      <c r="FJ804" s="44"/>
      <c r="FO804" s="352"/>
      <c r="FQ804" s="44"/>
      <c r="FR804" s="44"/>
      <c r="FS804" s="44"/>
      <c r="FX804" s="352"/>
      <c r="FZ804" s="44"/>
      <c r="GA804" s="44"/>
      <c r="GB804" s="44"/>
      <c r="GG804" s="352"/>
      <c r="GI804" s="44"/>
      <c r="GJ804" s="44"/>
      <c r="GK804" s="44"/>
      <c r="GP804" s="352"/>
      <c r="GR804" s="44"/>
      <c r="GS804" s="44"/>
      <c r="GT804" s="44"/>
      <c r="GY804" s="352"/>
      <c r="HA804" s="44"/>
      <c r="HB804" s="44"/>
      <c r="HC804" s="44"/>
      <c r="HH804" s="352"/>
      <c r="HJ804" s="44"/>
      <c r="HK804" s="44"/>
      <c r="HL804" s="44"/>
      <c r="HQ804" s="44"/>
      <c r="HR804" s="44"/>
      <c r="HS804" s="44"/>
      <c r="HT804" s="44"/>
      <c r="HU804" s="44"/>
      <c r="HV804" s="44"/>
      <c r="HW804" s="44"/>
      <c r="HX804" s="44"/>
      <c r="HY804" s="44"/>
      <c r="HZ804" s="44"/>
      <c r="IA804" s="44"/>
      <c r="IB804" s="44"/>
      <c r="IC804" s="44"/>
      <c r="ID804" s="44"/>
      <c r="IE804" s="44"/>
      <c r="IF804" s="44"/>
      <c r="IG804" s="44"/>
      <c r="IH804" s="44"/>
      <c r="II804" s="44"/>
      <c r="IJ804" s="44"/>
      <c r="IK804" s="44"/>
      <c r="IL804" s="44"/>
      <c r="IM804" s="44"/>
      <c r="IN804" s="44"/>
      <c r="IO804" s="44"/>
      <c r="IP804" s="44"/>
      <c r="IQ804" s="44"/>
      <c r="IR804" s="44"/>
      <c r="IS804" s="44"/>
      <c r="IT804" s="44"/>
      <c r="IU804" s="44"/>
      <c r="IV804" s="44"/>
      <c r="RS804" s="353"/>
    </row>
    <row r="805" spans="1:487" s="74" customFormat="1" ht="15">
      <c r="A805" s="325" t="s">
        <v>1438</v>
      </c>
      <c r="B805" s="351"/>
      <c r="C805" s="351"/>
      <c r="D805" s="458" t="s">
        <v>131</v>
      </c>
      <c r="E805" s="44"/>
      <c r="F805" s="437">
        <f t="shared" si="10"/>
        <v>9</v>
      </c>
      <c r="G805" s="478"/>
      <c r="H805" s="478"/>
      <c r="I805" s="138"/>
      <c r="J805" s="420">
        <v>9</v>
      </c>
      <c r="K805" s="138"/>
      <c r="L805" s="450"/>
      <c r="M805" s="44"/>
      <c r="N805" s="44"/>
      <c r="R805" s="352"/>
      <c r="T805" s="44"/>
      <c r="U805" s="44"/>
      <c r="V805" s="44"/>
      <c r="AA805" s="352"/>
      <c r="AC805" s="44"/>
      <c r="AD805" s="44"/>
      <c r="AE805" s="44"/>
      <c r="AJ805" s="352"/>
      <c r="AL805" s="44"/>
      <c r="AM805" s="44"/>
      <c r="AN805" s="44"/>
      <c r="AS805" s="352"/>
      <c r="AU805" s="44"/>
      <c r="AV805" s="44"/>
      <c r="AW805" s="44"/>
      <c r="BB805" s="352"/>
      <c r="BD805" s="44"/>
      <c r="BE805" s="44"/>
      <c r="BF805" s="44"/>
      <c r="BK805" s="352"/>
      <c r="BM805" s="44"/>
      <c r="BN805" s="44"/>
      <c r="BO805" s="44"/>
      <c r="BT805" s="352"/>
      <c r="BV805" s="44"/>
      <c r="BW805" s="44"/>
      <c r="BX805" s="44"/>
      <c r="CC805" s="352"/>
      <c r="CE805" s="44"/>
      <c r="CF805" s="44"/>
      <c r="CG805" s="44"/>
      <c r="CL805" s="352"/>
      <c r="CN805" s="44"/>
      <c r="CO805" s="44"/>
      <c r="CP805" s="44"/>
      <c r="CU805" s="352"/>
      <c r="CW805" s="44"/>
      <c r="CX805" s="44"/>
      <c r="CY805" s="44"/>
      <c r="DD805" s="352"/>
      <c r="DF805" s="44"/>
      <c r="DG805" s="44"/>
      <c r="DH805" s="44"/>
      <c r="DM805" s="352"/>
      <c r="DO805" s="44"/>
      <c r="DP805" s="44"/>
      <c r="DQ805" s="44"/>
      <c r="DV805" s="352"/>
      <c r="DX805" s="44"/>
      <c r="DY805" s="44"/>
      <c r="DZ805" s="44"/>
      <c r="EE805" s="352"/>
      <c r="EG805" s="44"/>
      <c r="EH805" s="44"/>
      <c r="EI805" s="44"/>
      <c r="EN805" s="352"/>
      <c r="EP805" s="44"/>
      <c r="EQ805" s="44"/>
      <c r="ER805" s="44"/>
      <c r="EW805" s="352"/>
      <c r="EY805" s="44"/>
      <c r="EZ805" s="44"/>
      <c r="FA805" s="44"/>
      <c r="FF805" s="352"/>
      <c r="FH805" s="44"/>
      <c r="FI805" s="44"/>
      <c r="FJ805" s="44"/>
      <c r="FO805" s="352"/>
      <c r="FQ805" s="44"/>
      <c r="FR805" s="44"/>
      <c r="FS805" s="44"/>
      <c r="FX805" s="352"/>
      <c r="FZ805" s="44"/>
      <c r="GA805" s="44"/>
      <c r="GB805" s="44"/>
      <c r="GG805" s="352"/>
      <c r="GI805" s="44"/>
      <c r="GJ805" s="44"/>
      <c r="GK805" s="44"/>
      <c r="GP805" s="352"/>
      <c r="GR805" s="44"/>
      <c r="GS805" s="44"/>
      <c r="GT805" s="44"/>
      <c r="GY805" s="352"/>
      <c r="HA805" s="44"/>
      <c r="HB805" s="44"/>
      <c r="HC805" s="44"/>
      <c r="HH805" s="352"/>
      <c r="HJ805" s="44"/>
      <c r="HK805" s="44"/>
      <c r="HL805" s="44"/>
      <c r="HQ805" s="44"/>
      <c r="HR805" s="44"/>
      <c r="HS805" s="44"/>
      <c r="HT805" s="44"/>
      <c r="HU805" s="44"/>
      <c r="HV805" s="44"/>
      <c r="HW805" s="44"/>
      <c r="HX805" s="44"/>
      <c r="HY805" s="44"/>
      <c r="HZ805" s="44"/>
      <c r="IA805" s="44"/>
      <c r="IB805" s="44"/>
      <c r="IC805" s="44"/>
      <c r="ID805" s="44"/>
      <c r="IE805" s="44"/>
      <c r="IF805" s="44"/>
      <c r="IG805" s="44"/>
      <c r="IH805" s="44"/>
      <c r="II805" s="44"/>
      <c r="IJ805" s="44"/>
      <c r="IK805" s="44"/>
      <c r="IL805" s="44"/>
      <c r="IM805" s="44"/>
      <c r="IN805" s="44"/>
      <c r="IO805" s="44"/>
      <c r="IP805" s="44"/>
      <c r="IQ805" s="44"/>
      <c r="IR805" s="44"/>
      <c r="IS805" s="44"/>
      <c r="IT805" s="44"/>
      <c r="IU805" s="44"/>
      <c r="IV805" s="44"/>
      <c r="RS805" s="353"/>
    </row>
    <row r="806" spans="1:487" s="74" customFormat="1" ht="15">
      <c r="A806" s="325" t="s">
        <v>1959</v>
      </c>
      <c r="B806" s="351"/>
      <c r="C806" s="351"/>
      <c r="D806" s="531" t="s">
        <v>130</v>
      </c>
      <c r="E806" s="44"/>
      <c r="F806" s="437">
        <f t="shared" si="10"/>
        <v>0</v>
      </c>
      <c r="G806" s="478"/>
      <c r="H806" s="138"/>
      <c r="I806" s="138"/>
      <c r="J806" s="420"/>
      <c r="K806" s="138"/>
      <c r="L806" s="450"/>
      <c r="M806" s="44"/>
      <c r="N806" s="44"/>
      <c r="R806" s="352"/>
      <c r="T806" s="44"/>
      <c r="U806" s="44"/>
      <c r="V806" s="44"/>
      <c r="AA806" s="352"/>
      <c r="AC806" s="44"/>
      <c r="AD806" s="44"/>
      <c r="AE806" s="44"/>
      <c r="AJ806" s="352"/>
      <c r="AL806" s="44"/>
      <c r="AM806" s="44"/>
      <c r="AN806" s="44"/>
      <c r="AS806" s="352"/>
      <c r="AU806" s="44"/>
      <c r="AV806" s="44"/>
      <c r="AW806" s="44"/>
      <c r="BB806" s="352"/>
      <c r="BD806" s="44"/>
      <c r="BE806" s="44"/>
      <c r="BF806" s="44"/>
      <c r="BK806" s="352"/>
      <c r="BM806" s="44"/>
      <c r="BN806" s="44"/>
      <c r="BO806" s="44"/>
      <c r="BT806" s="352"/>
      <c r="BV806" s="44"/>
      <c r="BW806" s="44"/>
      <c r="BX806" s="44"/>
      <c r="CC806" s="352"/>
      <c r="CE806" s="44"/>
      <c r="CF806" s="44"/>
      <c r="CG806" s="44"/>
      <c r="CL806" s="352"/>
      <c r="CN806" s="44"/>
      <c r="CO806" s="44"/>
      <c r="CP806" s="44"/>
      <c r="CU806" s="352"/>
      <c r="CW806" s="44"/>
      <c r="CX806" s="44"/>
      <c r="CY806" s="44"/>
      <c r="DD806" s="352"/>
      <c r="DF806" s="44"/>
      <c r="DG806" s="44"/>
      <c r="DH806" s="44"/>
      <c r="DM806" s="352"/>
      <c r="DO806" s="44"/>
      <c r="DP806" s="44"/>
      <c r="DQ806" s="44"/>
      <c r="DV806" s="352"/>
      <c r="DX806" s="44"/>
      <c r="DY806" s="44"/>
      <c r="DZ806" s="44"/>
      <c r="EE806" s="352"/>
      <c r="EG806" s="44"/>
      <c r="EH806" s="44"/>
      <c r="EI806" s="44"/>
      <c r="EN806" s="352"/>
      <c r="EP806" s="44"/>
      <c r="EQ806" s="44"/>
      <c r="ER806" s="44"/>
      <c r="EW806" s="352"/>
      <c r="EY806" s="44"/>
      <c r="EZ806" s="44"/>
      <c r="FA806" s="44"/>
      <c r="FF806" s="352"/>
      <c r="FH806" s="44"/>
      <c r="FI806" s="44"/>
      <c r="FJ806" s="44"/>
      <c r="FO806" s="352"/>
      <c r="FQ806" s="44"/>
      <c r="FR806" s="44"/>
      <c r="FS806" s="44"/>
      <c r="FX806" s="352"/>
      <c r="FZ806" s="44"/>
      <c r="GA806" s="44"/>
      <c r="GB806" s="44"/>
      <c r="GG806" s="352"/>
      <c r="GI806" s="44"/>
      <c r="GJ806" s="44"/>
      <c r="GK806" s="44"/>
      <c r="GP806" s="352"/>
      <c r="GR806" s="44"/>
      <c r="GS806" s="44"/>
      <c r="GT806" s="44"/>
      <c r="GY806" s="352"/>
      <c r="HA806" s="44"/>
      <c r="HB806" s="44"/>
      <c r="HC806" s="44"/>
      <c r="HH806" s="352"/>
      <c r="HJ806" s="44"/>
      <c r="HK806" s="44"/>
      <c r="HL806" s="44"/>
      <c r="HQ806" s="44"/>
      <c r="HR806" s="44"/>
      <c r="HS806" s="44"/>
      <c r="HT806" s="44"/>
      <c r="HU806" s="44"/>
      <c r="HV806" s="44"/>
      <c r="HW806" s="44"/>
      <c r="HX806" s="44"/>
      <c r="HY806" s="44"/>
      <c r="HZ806" s="44"/>
      <c r="IA806" s="44"/>
      <c r="IB806" s="44"/>
      <c r="IC806" s="44"/>
      <c r="ID806" s="44"/>
      <c r="IE806" s="44"/>
      <c r="IF806" s="44"/>
      <c r="IG806" s="44"/>
      <c r="IH806" s="44"/>
      <c r="II806" s="44"/>
      <c r="IJ806" s="44"/>
      <c r="IK806" s="44"/>
      <c r="IL806" s="44"/>
      <c r="IM806" s="44"/>
      <c r="IN806" s="44"/>
      <c r="IO806" s="44"/>
      <c r="IP806" s="44"/>
      <c r="IQ806" s="44"/>
      <c r="IR806" s="44"/>
      <c r="IS806" s="44"/>
      <c r="IT806" s="44"/>
      <c r="IU806" s="44"/>
      <c r="IV806" s="44"/>
      <c r="RS806" s="353"/>
    </row>
    <row r="807" spans="1:487" s="74" customFormat="1" ht="15">
      <c r="A807" s="325" t="s">
        <v>799</v>
      </c>
      <c r="B807" s="351"/>
      <c r="C807" s="351"/>
      <c r="D807" s="531" t="s">
        <v>130</v>
      </c>
      <c r="E807" s="44"/>
      <c r="F807" s="437">
        <f t="shared" si="10"/>
        <v>0</v>
      </c>
      <c r="G807" s="478"/>
      <c r="H807" s="478"/>
      <c r="I807" s="138"/>
      <c r="J807" s="548"/>
      <c r="K807" s="138"/>
      <c r="L807" s="44"/>
      <c r="M807" s="450"/>
      <c r="N807" s="44"/>
      <c r="R807" s="352"/>
      <c r="T807" s="44"/>
      <c r="U807" s="44"/>
      <c r="V807" s="44"/>
      <c r="AA807" s="352"/>
      <c r="AC807" s="44"/>
      <c r="AD807" s="44"/>
      <c r="AE807" s="44"/>
      <c r="AJ807" s="352"/>
      <c r="AL807" s="44"/>
      <c r="AM807" s="44"/>
      <c r="AN807" s="44"/>
      <c r="AS807" s="352"/>
      <c r="AU807" s="44"/>
      <c r="AV807" s="44"/>
      <c r="AW807" s="44"/>
      <c r="BB807" s="352"/>
      <c r="BD807" s="44"/>
      <c r="BE807" s="44"/>
      <c r="BF807" s="44"/>
      <c r="BK807" s="352"/>
      <c r="BM807" s="44"/>
      <c r="BN807" s="44"/>
      <c r="BO807" s="44"/>
      <c r="BT807" s="352"/>
      <c r="BV807" s="44"/>
      <c r="BW807" s="44"/>
      <c r="BX807" s="44"/>
      <c r="CC807" s="352"/>
      <c r="CE807" s="44"/>
      <c r="CF807" s="44"/>
      <c r="CG807" s="44"/>
      <c r="CL807" s="352"/>
      <c r="CN807" s="44"/>
      <c r="CO807" s="44"/>
      <c r="CP807" s="44"/>
      <c r="CU807" s="352"/>
      <c r="CW807" s="44"/>
      <c r="CX807" s="44"/>
      <c r="CY807" s="44"/>
      <c r="DD807" s="352"/>
      <c r="DF807" s="44"/>
      <c r="DG807" s="44"/>
      <c r="DH807" s="44"/>
      <c r="DM807" s="352"/>
      <c r="DO807" s="44"/>
      <c r="DP807" s="44"/>
      <c r="DQ807" s="44"/>
      <c r="DV807" s="352"/>
      <c r="DX807" s="44"/>
      <c r="DY807" s="44"/>
      <c r="DZ807" s="44"/>
      <c r="EE807" s="352"/>
      <c r="EG807" s="44"/>
      <c r="EH807" s="44"/>
      <c r="EI807" s="44"/>
      <c r="EN807" s="352"/>
      <c r="EP807" s="44"/>
      <c r="EQ807" s="44"/>
      <c r="ER807" s="44"/>
      <c r="EW807" s="352"/>
      <c r="EY807" s="44"/>
      <c r="EZ807" s="44"/>
      <c r="FA807" s="44"/>
      <c r="FF807" s="352"/>
      <c r="FH807" s="44"/>
      <c r="FI807" s="44"/>
      <c r="FJ807" s="44"/>
      <c r="FO807" s="352"/>
      <c r="FQ807" s="44"/>
      <c r="FR807" s="44"/>
      <c r="FS807" s="44"/>
      <c r="FX807" s="352"/>
      <c r="FZ807" s="44"/>
      <c r="GA807" s="44"/>
      <c r="GB807" s="44"/>
      <c r="GG807" s="352"/>
      <c r="GI807" s="44"/>
      <c r="GJ807" s="44"/>
      <c r="GK807" s="44"/>
      <c r="GP807" s="352"/>
      <c r="GR807" s="44"/>
      <c r="GS807" s="44"/>
      <c r="GT807" s="44"/>
      <c r="GY807" s="352"/>
      <c r="HA807" s="44"/>
      <c r="HB807" s="44"/>
      <c r="HC807" s="44"/>
      <c r="HH807" s="352"/>
      <c r="HJ807" s="44"/>
      <c r="HK807" s="44"/>
      <c r="HL807" s="44"/>
      <c r="HQ807" s="44"/>
      <c r="HR807" s="44"/>
      <c r="HS807" s="44"/>
      <c r="HT807" s="44"/>
      <c r="HU807" s="44"/>
      <c r="HV807" s="44"/>
      <c r="HW807" s="44"/>
      <c r="HX807" s="44"/>
      <c r="HY807" s="44"/>
      <c r="HZ807" s="44"/>
      <c r="IA807" s="44"/>
      <c r="IB807" s="44"/>
      <c r="IC807" s="44"/>
      <c r="ID807" s="44"/>
      <c r="IE807" s="44"/>
      <c r="IF807" s="44"/>
      <c r="IG807" s="44"/>
      <c r="IH807" s="44"/>
      <c r="II807" s="44"/>
      <c r="IJ807" s="44"/>
      <c r="IK807" s="44"/>
      <c r="IL807" s="44"/>
      <c r="IM807" s="44"/>
      <c r="IN807" s="44"/>
      <c r="IO807" s="44"/>
      <c r="IP807" s="44"/>
      <c r="IQ807" s="44"/>
      <c r="IR807" s="44"/>
      <c r="IS807" s="44"/>
      <c r="IT807" s="44"/>
      <c r="IU807" s="44"/>
      <c r="IV807" s="44"/>
      <c r="RS807" s="353"/>
    </row>
    <row r="808" spans="1:487" s="74" customFormat="1" ht="15">
      <c r="A808" s="325" t="s">
        <v>445</v>
      </c>
      <c r="B808" s="351"/>
      <c r="C808" s="351"/>
      <c r="D808" s="458" t="s">
        <v>141</v>
      </c>
      <c r="E808" s="44"/>
      <c r="F808" s="437">
        <f t="shared" si="10"/>
        <v>482</v>
      </c>
      <c r="G808" s="541">
        <v>213</v>
      </c>
      <c r="H808" s="138">
        <v>11</v>
      </c>
      <c r="I808" s="138">
        <v>116</v>
      </c>
      <c r="J808" s="420">
        <v>47</v>
      </c>
      <c r="K808" s="138">
        <v>95</v>
      </c>
      <c r="L808" s="458"/>
      <c r="M808" s="458"/>
      <c r="N808" s="44"/>
      <c r="R808" s="352"/>
      <c r="T808" s="44"/>
      <c r="U808" s="44"/>
      <c r="V808" s="44"/>
      <c r="AA808" s="352"/>
      <c r="AC808" s="44"/>
      <c r="AD808" s="44"/>
      <c r="AE808" s="44"/>
      <c r="AJ808" s="352"/>
      <c r="AL808" s="44"/>
      <c r="AM808" s="44"/>
      <c r="AN808" s="44"/>
      <c r="AS808" s="352"/>
      <c r="AU808" s="44"/>
      <c r="AV808" s="44"/>
      <c r="AW808" s="44"/>
      <c r="BB808" s="352"/>
      <c r="BD808" s="44"/>
      <c r="BE808" s="44"/>
      <c r="BF808" s="44"/>
      <c r="BK808" s="352"/>
      <c r="BM808" s="44"/>
      <c r="BN808" s="44"/>
      <c r="BO808" s="44"/>
      <c r="BT808" s="352"/>
      <c r="BV808" s="44"/>
      <c r="BW808" s="44"/>
      <c r="BX808" s="44"/>
      <c r="CC808" s="352"/>
      <c r="CE808" s="44"/>
      <c r="CF808" s="44"/>
      <c r="CG808" s="44"/>
      <c r="CL808" s="352"/>
      <c r="CN808" s="44"/>
      <c r="CO808" s="44"/>
      <c r="CP808" s="44"/>
      <c r="CU808" s="352"/>
      <c r="CW808" s="44"/>
      <c r="CX808" s="44"/>
      <c r="CY808" s="44"/>
      <c r="DD808" s="352"/>
      <c r="DF808" s="44"/>
      <c r="DG808" s="44"/>
      <c r="DH808" s="44"/>
      <c r="DM808" s="352"/>
      <c r="DO808" s="44"/>
      <c r="DP808" s="44"/>
      <c r="DQ808" s="44"/>
      <c r="DV808" s="352"/>
      <c r="DX808" s="44"/>
      <c r="DY808" s="44"/>
      <c r="DZ808" s="44"/>
      <c r="EE808" s="352"/>
      <c r="EG808" s="44"/>
      <c r="EH808" s="44"/>
      <c r="EI808" s="44"/>
      <c r="EN808" s="352"/>
      <c r="EP808" s="44"/>
      <c r="EQ808" s="44"/>
      <c r="ER808" s="44"/>
      <c r="EW808" s="352"/>
      <c r="EY808" s="44"/>
      <c r="EZ808" s="44"/>
      <c r="FA808" s="44"/>
      <c r="FF808" s="352"/>
      <c r="FH808" s="44"/>
      <c r="FI808" s="44"/>
      <c r="FJ808" s="44"/>
      <c r="FO808" s="352"/>
      <c r="FQ808" s="44"/>
      <c r="FR808" s="44"/>
      <c r="FS808" s="44"/>
      <c r="FX808" s="352"/>
      <c r="FZ808" s="44"/>
      <c r="GA808" s="44"/>
      <c r="GB808" s="44"/>
      <c r="GG808" s="352"/>
      <c r="GI808" s="44"/>
      <c r="GJ808" s="44"/>
      <c r="GK808" s="44"/>
      <c r="GP808" s="352"/>
      <c r="GR808" s="44"/>
      <c r="GS808" s="44"/>
      <c r="GT808" s="44"/>
      <c r="GY808" s="352"/>
      <c r="HA808" s="44"/>
      <c r="HB808" s="44"/>
      <c r="HC808" s="44"/>
      <c r="HH808" s="352"/>
      <c r="HJ808" s="44"/>
      <c r="HK808" s="44"/>
      <c r="HL808" s="44"/>
      <c r="HQ808" s="44"/>
      <c r="HR808" s="44"/>
      <c r="HS808" s="44"/>
      <c r="HT808" s="44"/>
      <c r="HU808" s="44"/>
      <c r="HV808" s="44"/>
      <c r="HW808" s="44"/>
      <c r="HX808" s="44"/>
      <c r="HY808" s="44"/>
      <c r="HZ808" s="44"/>
      <c r="IA808" s="44"/>
      <c r="IB808" s="44"/>
      <c r="IC808" s="44"/>
      <c r="ID808" s="44"/>
      <c r="IE808" s="44"/>
      <c r="IF808" s="44"/>
      <c r="IG808" s="44"/>
      <c r="IH808" s="44"/>
      <c r="II808" s="44"/>
      <c r="IJ808" s="44"/>
      <c r="IK808" s="44"/>
      <c r="IL808" s="44"/>
      <c r="IM808" s="44"/>
      <c r="IN808" s="44"/>
      <c r="IO808" s="44"/>
      <c r="IP808" s="44"/>
      <c r="IQ808" s="44"/>
      <c r="IR808" s="44"/>
      <c r="IS808" s="44"/>
      <c r="IT808" s="44"/>
      <c r="IU808" s="44"/>
      <c r="IV808" s="44"/>
      <c r="RS808" s="353"/>
    </row>
    <row r="809" spans="1:487" s="74" customFormat="1" ht="15">
      <c r="A809" s="325" t="s">
        <v>457</v>
      </c>
      <c r="B809" s="351"/>
      <c r="C809" s="351"/>
      <c r="D809" s="458" t="s">
        <v>141</v>
      </c>
      <c r="E809" s="44"/>
      <c r="F809" s="437">
        <f t="shared" si="10"/>
        <v>260</v>
      </c>
      <c r="G809" s="541">
        <v>93</v>
      </c>
      <c r="H809" s="138">
        <v>73</v>
      </c>
      <c r="I809" s="138">
        <v>4</v>
      </c>
      <c r="J809" s="420"/>
      <c r="K809" s="138">
        <v>90</v>
      </c>
      <c r="L809" s="450"/>
      <c r="M809" s="458"/>
      <c r="N809" s="44"/>
      <c r="R809" s="352"/>
      <c r="T809" s="44"/>
      <c r="U809" s="44"/>
      <c r="V809" s="44"/>
      <c r="AA809" s="352"/>
      <c r="AC809" s="44"/>
      <c r="AD809" s="44"/>
      <c r="AE809" s="44"/>
      <c r="AJ809" s="352"/>
      <c r="AL809" s="44"/>
      <c r="AM809" s="44"/>
      <c r="AN809" s="44"/>
      <c r="AS809" s="352"/>
      <c r="AU809" s="44"/>
      <c r="AV809" s="44"/>
      <c r="AW809" s="44"/>
      <c r="BB809" s="352"/>
      <c r="BD809" s="44"/>
      <c r="BE809" s="44"/>
      <c r="BF809" s="44"/>
      <c r="BK809" s="352"/>
      <c r="BM809" s="44"/>
      <c r="BN809" s="44"/>
      <c r="BO809" s="44"/>
      <c r="BT809" s="352"/>
      <c r="BV809" s="44"/>
      <c r="BW809" s="44"/>
      <c r="BX809" s="44"/>
      <c r="CC809" s="352"/>
      <c r="CE809" s="44"/>
      <c r="CF809" s="44"/>
      <c r="CG809" s="44"/>
      <c r="CL809" s="352"/>
      <c r="CN809" s="44"/>
      <c r="CO809" s="44"/>
      <c r="CP809" s="44"/>
      <c r="CU809" s="352"/>
      <c r="CW809" s="44"/>
      <c r="CX809" s="44"/>
      <c r="CY809" s="44"/>
      <c r="DD809" s="352"/>
      <c r="DF809" s="44"/>
      <c r="DG809" s="44"/>
      <c r="DH809" s="44"/>
      <c r="DM809" s="352"/>
      <c r="DO809" s="44"/>
      <c r="DP809" s="44"/>
      <c r="DQ809" s="44"/>
      <c r="DV809" s="352"/>
      <c r="DX809" s="44"/>
      <c r="DY809" s="44"/>
      <c r="DZ809" s="44"/>
      <c r="EE809" s="352"/>
      <c r="EG809" s="44"/>
      <c r="EH809" s="44"/>
      <c r="EI809" s="44"/>
      <c r="EN809" s="352"/>
      <c r="EP809" s="44"/>
      <c r="EQ809" s="44"/>
      <c r="ER809" s="44"/>
      <c r="EW809" s="352"/>
      <c r="EY809" s="44"/>
      <c r="EZ809" s="44"/>
      <c r="FA809" s="44"/>
      <c r="FF809" s="352"/>
      <c r="FH809" s="44"/>
      <c r="FI809" s="44"/>
      <c r="FJ809" s="44"/>
      <c r="FO809" s="352"/>
      <c r="FQ809" s="44"/>
      <c r="FR809" s="44"/>
      <c r="FS809" s="44"/>
      <c r="FX809" s="352"/>
      <c r="FZ809" s="44"/>
      <c r="GA809" s="44"/>
      <c r="GB809" s="44"/>
      <c r="GG809" s="352"/>
      <c r="GI809" s="44"/>
      <c r="GJ809" s="44"/>
      <c r="GK809" s="44"/>
      <c r="GP809" s="352"/>
      <c r="GR809" s="44"/>
      <c r="GS809" s="44"/>
      <c r="GT809" s="44"/>
      <c r="GY809" s="352"/>
      <c r="HA809" s="44"/>
      <c r="HB809" s="44"/>
      <c r="HC809" s="44"/>
      <c r="HH809" s="352"/>
      <c r="HJ809" s="44"/>
      <c r="HK809" s="44"/>
      <c r="HL809" s="44"/>
      <c r="HQ809" s="44"/>
      <c r="HR809" s="44"/>
      <c r="HS809" s="44"/>
      <c r="HT809" s="44"/>
      <c r="HU809" s="44"/>
      <c r="HV809" s="44"/>
      <c r="HW809" s="44"/>
      <c r="HX809" s="44"/>
      <c r="HY809" s="44"/>
      <c r="HZ809" s="44"/>
      <c r="IA809" s="44"/>
      <c r="IB809" s="44"/>
      <c r="IC809" s="44"/>
      <c r="ID809" s="44"/>
      <c r="IE809" s="44"/>
      <c r="IF809" s="44"/>
      <c r="IG809" s="44"/>
      <c r="IH809" s="44"/>
      <c r="II809" s="44"/>
      <c r="IJ809" s="44"/>
      <c r="IK809" s="44"/>
      <c r="IL809" s="44"/>
      <c r="IM809" s="44"/>
      <c r="IN809" s="44"/>
      <c r="IO809" s="44"/>
      <c r="IP809" s="44"/>
      <c r="IQ809" s="44"/>
      <c r="IR809" s="44"/>
      <c r="IS809" s="44"/>
      <c r="IT809" s="44"/>
      <c r="IU809" s="44"/>
      <c r="IV809" s="44"/>
      <c r="RS809" s="353"/>
    </row>
    <row r="810" spans="1:487" s="74" customFormat="1" ht="15">
      <c r="A810" s="325" t="s">
        <v>669</v>
      </c>
      <c r="B810" s="351"/>
      <c r="C810" s="351"/>
      <c r="D810" s="531" t="s">
        <v>130</v>
      </c>
      <c r="E810" s="44"/>
      <c r="F810" s="437">
        <f t="shared" si="10"/>
        <v>33</v>
      </c>
      <c r="G810" s="478">
        <v>8</v>
      </c>
      <c r="H810" s="478"/>
      <c r="I810" s="138"/>
      <c r="J810" s="420">
        <v>25</v>
      </c>
      <c r="K810" s="138"/>
      <c r="L810" s="44"/>
      <c r="M810" s="44"/>
      <c r="N810" s="44"/>
      <c r="R810" s="352"/>
      <c r="T810" s="44"/>
      <c r="U810" s="44"/>
      <c r="V810" s="44"/>
      <c r="AA810" s="352"/>
      <c r="AC810" s="44"/>
      <c r="AD810" s="44"/>
      <c r="AE810" s="44"/>
      <c r="AJ810" s="352"/>
      <c r="AL810" s="44"/>
      <c r="AM810" s="44"/>
      <c r="AN810" s="44"/>
      <c r="AS810" s="352"/>
      <c r="AU810" s="44"/>
      <c r="AV810" s="44"/>
      <c r="AW810" s="44"/>
      <c r="BB810" s="352"/>
      <c r="BD810" s="44"/>
      <c r="BE810" s="44"/>
      <c r="BF810" s="44"/>
      <c r="BK810" s="352"/>
      <c r="BM810" s="44"/>
      <c r="BN810" s="44"/>
      <c r="BO810" s="44"/>
      <c r="BT810" s="352"/>
      <c r="BV810" s="44"/>
      <c r="BW810" s="44"/>
      <c r="BX810" s="44"/>
      <c r="CC810" s="352"/>
      <c r="CE810" s="44"/>
      <c r="CF810" s="44"/>
      <c r="CG810" s="44"/>
      <c r="CL810" s="352"/>
      <c r="CN810" s="44"/>
      <c r="CO810" s="44"/>
      <c r="CP810" s="44"/>
      <c r="CU810" s="352"/>
      <c r="CW810" s="44"/>
      <c r="CX810" s="44"/>
      <c r="CY810" s="44"/>
      <c r="DD810" s="352"/>
      <c r="DF810" s="44"/>
      <c r="DG810" s="44"/>
      <c r="DH810" s="44"/>
      <c r="DM810" s="352"/>
      <c r="DO810" s="44"/>
      <c r="DP810" s="44"/>
      <c r="DQ810" s="44"/>
      <c r="DV810" s="352"/>
      <c r="DX810" s="44"/>
      <c r="DY810" s="44"/>
      <c r="DZ810" s="44"/>
      <c r="EE810" s="352"/>
      <c r="EG810" s="44"/>
      <c r="EH810" s="44"/>
      <c r="EI810" s="44"/>
      <c r="EN810" s="352"/>
      <c r="EP810" s="44"/>
      <c r="EQ810" s="44"/>
      <c r="ER810" s="44"/>
      <c r="EW810" s="352"/>
      <c r="EY810" s="44"/>
      <c r="EZ810" s="44"/>
      <c r="FA810" s="44"/>
      <c r="FF810" s="352"/>
      <c r="FH810" s="44"/>
      <c r="FI810" s="44"/>
      <c r="FJ810" s="44"/>
      <c r="FO810" s="352"/>
      <c r="FQ810" s="44"/>
      <c r="FR810" s="44"/>
      <c r="FS810" s="44"/>
      <c r="FX810" s="352"/>
      <c r="FZ810" s="44"/>
      <c r="GA810" s="44"/>
      <c r="GB810" s="44"/>
      <c r="GG810" s="352"/>
      <c r="GI810" s="44"/>
      <c r="GJ810" s="44"/>
      <c r="GK810" s="44"/>
      <c r="GP810" s="352"/>
      <c r="GR810" s="44"/>
      <c r="GS810" s="44"/>
      <c r="GT810" s="44"/>
      <c r="GY810" s="352"/>
      <c r="HA810" s="44"/>
      <c r="HB810" s="44"/>
      <c r="HC810" s="44"/>
      <c r="HH810" s="352"/>
      <c r="HJ810" s="44"/>
      <c r="HK810" s="44"/>
      <c r="HL810" s="44"/>
      <c r="HQ810" s="44"/>
      <c r="HR810" s="44"/>
      <c r="HS810" s="44"/>
      <c r="HT810" s="44"/>
      <c r="HU810" s="44"/>
      <c r="HV810" s="44"/>
      <c r="HW810" s="44"/>
      <c r="HX810" s="44"/>
      <c r="HY810" s="44"/>
      <c r="HZ810" s="44"/>
      <c r="IA810" s="44"/>
      <c r="IB810" s="44"/>
      <c r="IC810" s="44"/>
      <c r="ID810" s="44"/>
      <c r="IE810" s="44"/>
      <c r="IF810" s="44"/>
      <c r="IG810" s="44"/>
      <c r="IH810" s="44"/>
      <c r="II810" s="44"/>
      <c r="IJ810" s="44"/>
      <c r="IK810" s="44"/>
      <c r="IL810" s="44"/>
      <c r="IM810" s="44"/>
      <c r="IN810" s="44"/>
      <c r="IO810" s="44"/>
      <c r="IP810" s="44"/>
      <c r="IQ810" s="44"/>
      <c r="IR810" s="44"/>
      <c r="IS810" s="44"/>
      <c r="IT810" s="44"/>
      <c r="IU810" s="44"/>
      <c r="IV810" s="44"/>
      <c r="RS810" s="353"/>
    </row>
    <row r="811" spans="1:487" s="74" customFormat="1" ht="15">
      <c r="A811" s="325" t="s">
        <v>1740</v>
      </c>
      <c r="B811" s="351"/>
      <c r="C811" s="351"/>
      <c r="D811" s="531" t="s">
        <v>130</v>
      </c>
      <c r="E811" s="44"/>
      <c r="F811" s="437">
        <f t="shared" si="10"/>
        <v>0</v>
      </c>
      <c r="G811" s="478"/>
      <c r="H811" s="138"/>
      <c r="I811" s="138"/>
      <c r="J811" s="420"/>
      <c r="K811" s="138"/>
      <c r="L811" s="450"/>
      <c r="M811" s="44"/>
      <c r="N811" s="44"/>
      <c r="R811" s="352"/>
      <c r="T811" s="44"/>
      <c r="U811" s="44"/>
      <c r="V811" s="44"/>
      <c r="AA811" s="352"/>
      <c r="AC811" s="44"/>
      <c r="AD811" s="44"/>
      <c r="AE811" s="44"/>
      <c r="AJ811" s="352"/>
      <c r="AL811" s="44"/>
      <c r="AM811" s="44"/>
      <c r="AN811" s="44"/>
      <c r="AS811" s="352"/>
      <c r="AU811" s="44"/>
      <c r="AV811" s="44"/>
      <c r="AW811" s="44"/>
      <c r="BB811" s="352"/>
      <c r="BD811" s="44"/>
      <c r="BE811" s="44"/>
      <c r="BF811" s="44"/>
      <c r="BK811" s="352"/>
      <c r="BM811" s="44"/>
      <c r="BN811" s="44"/>
      <c r="BO811" s="44"/>
      <c r="BT811" s="352"/>
      <c r="BV811" s="44"/>
      <c r="BW811" s="44"/>
      <c r="BX811" s="44"/>
      <c r="CC811" s="352"/>
      <c r="CE811" s="44"/>
      <c r="CF811" s="44"/>
      <c r="CG811" s="44"/>
      <c r="CL811" s="352"/>
      <c r="CN811" s="44"/>
      <c r="CO811" s="44"/>
      <c r="CP811" s="44"/>
      <c r="CU811" s="352"/>
      <c r="CW811" s="44"/>
      <c r="CX811" s="44"/>
      <c r="CY811" s="44"/>
      <c r="DD811" s="352"/>
      <c r="DF811" s="44"/>
      <c r="DG811" s="44"/>
      <c r="DH811" s="44"/>
      <c r="DM811" s="352"/>
      <c r="DO811" s="44"/>
      <c r="DP811" s="44"/>
      <c r="DQ811" s="44"/>
      <c r="DV811" s="352"/>
      <c r="DX811" s="44"/>
      <c r="DY811" s="44"/>
      <c r="DZ811" s="44"/>
      <c r="EE811" s="352"/>
      <c r="EG811" s="44"/>
      <c r="EH811" s="44"/>
      <c r="EI811" s="44"/>
      <c r="EN811" s="352"/>
      <c r="EP811" s="44"/>
      <c r="EQ811" s="44"/>
      <c r="ER811" s="44"/>
      <c r="EW811" s="352"/>
      <c r="EY811" s="44"/>
      <c r="EZ811" s="44"/>
      <c r="FA811" s="44"/>
      <c r="FF811" s="352"/>
      <c r="FH811" s="44"/>
      <c r="FI811" s="44"/>
      <c r="FJ811" s="44"/>
      <c r="FO811" s="352"/>
      <c r="FQ811" s="44"/>
      <c r="FR811" s="44"/>
      <c r="FS811" s="44"/>
      <c r="FX811" s="352"/>
      <c r="FZ811" s="44"/>
      <c r="GA811" s="44"/>
      <c r="GB811" s="44"/>
      <c r="GG811" s="352"/>
      <c r="GI811" s="44"/>
      <c r="GJ811" s="44"/>
      <c r="GK811" s="44"/>
      <c r="GP811" s="352"/>
      <c r="GR811" s="44"/>
      <c r="GS811" s="44"/>
      <c r="GT811" s="44"/>
      <c r="GY811" s="352"/>
      <c r="HA811" s="44"/>
      <c r="HB811" s="44"/>
      <c r="HC811" s="44"/>
      <c r="HH811" s="352"/>
      <c r="HJ811" s="44"/>
      <c r="HK811" s="44"/>
      <c r="HL811" s="44"/>
      <c r="HQ811" s="44"/>
      <c r="HR811" s="44"/>
      <c r="HS811" s="44"/>
      <c r="HT811" s="44"/>
      <c r="HU811" s="44"/>
      <c r="HV811" s="44"/>
      <c r="HW811" s="44"/>
      <c r="HX811" s="44"/>
      <c r="HY811" s="44"/>
      <c r="HZ811" s="44"/>
      <c r="IA811" s="44"/>
      <c r="IB811" s="44"/>
      <c r="IC811" s="44"/>
      <c r="ID811" s="44"/>
      <c r="IE811" s="44"/>
      <c r="IF811" s="44"/>
      <c r="IG811" s="44"/>
      <c r="IH811" s="44"/>
      <c r="II811" s="44"/>
      <c r="IJ811" s="44"/>
      <c r="IK811" s="44"/>
      <c r="IL811" s="44"/>
      <c r="IM811" s="44"/>
      <c r="IN811" s="44"/>
      <c r="IO811" s="44"/>
      <c r="IP811" s="44"/>
      <c r="IQ811" s="44"/>
      <c r="IR811" s="44"/>
      <c r="IS811" s="44"/>
      <c r="IT811" s="44"/>
      <c r="IU811" s="44"/>
      <c r="IV811" s="44"/>
      <c r="RS811" s="353"/>
    </row>
    <row r="812" spans="1:487" s="74" customFormat="1" ht="15">
      <c r="A812" s="325" t="s">
        <v>549</v>
      </c>
      <c r="B812" s="351"/>
      <c r="C812" s="351"/>
      <c r="D812" s="458" t="s">
        <v>133</v>
      </c>
      <c r="E812" s="44"/>
      <c r="F812" s="437">
        <f t="shared" si="10"/>
        <v>168</v>
      </c>
      <c r="G812" s="478">
        <v>1</v>
      </c>
      <c r="H812" s="478">
        <v>147</v>
      </c>
      <c r="I812" s="138">
        <v>20</v>
      </c>
      <c r="J812" s="420"/>
      <c r="K812" s="138"/>
      <c r="L812" s="44"/>
      <c r="M812" s="44"/>
      <c r="N812" s="44"/>
      <c r="R812" s="352"/>
      <c r="T812" s="44"/>
      <c r="U812" s="44"/>
      <c r="V812" s="44"/>
      <c r="AA812" s="352"/>
      <c r="AC812" s="44"/>
      <c r="AD812" s="44"/>
      <c r="AE812" s="44"/>
      <c r="AJ812" s="352"/>
      <c r="AL812" s="44"/>
      <c r="AM812" s="44"/>
      <c r="AN812" s="44"/>
      <c r="AS812" s="352"/>
      <c r="AU812" s="44"/>
      <c r="AV812" s="44"/>
      <c r="AW812" s="44"/>
      <c r="BB812" s="352"/>
      <c r="BD812" s="44"/>
      <c r="BE812" s="44"/>
      <c r="BF812" s="44"/>
      <c r="BK812" s="352"/>
      <c r="BM812" s="44"/>
      <c r="BN812" s="44"/>
      <c r="BO812" s="44"/>
      <c r="BT812" s="352"/>
      <c r="BV812" s="44"/>
      <c r="BW812" s="44"/>
      <c r="BX812" s="44"/>
      <c r="CC812" s="352"/>
      <c r="CE812" s="44"/>
      <c r="CF812" s="44"/>
      <c r="CG812" s="44"/>
      <c r="CL812" s="352"/>
      <c r="CN812" s="44"/>
      <c r="CO812" s="44"/>
      <c r="CP812" s="44"/>
      <c r="CU812" s="352"/>
      <c r="CW812" s="44"/>
      <c r="CX812" s="44"/>
      <c r="CY812" s="44"/>
      <c r="DD812" s="352"/>
      <c r="DF812" s="44"/>
      <c r="DG812" s="44"/>
      <c r="DH812" s="44"/>
      <c r="DM812" s="352"/>
      <c r="DO812" s="44"/>
      <c r="DP812" s="44"/>
      <c r="DQ812" s="44"/>
      <c r="DV812" s="352"/>
      <c r="DX812" s="44"/>
      <c r="DY812" s="44"/>
      <c r="DZ812" s="44"/>
      <c r="EE812" s="352"/>
      <c r="EG812" s="44"/>
      <c r="EH812" s="44"/>
      <c r="EI812" s="44"/>
      <c r="EN812" s="352"/>
      <c r="EP812" s="44"/>
      <c r="EQ812" s="44"/>
      <c r="ER812" s="44"/>
      <c r="EW812" s="352"/>
      <c r="EY812" s="44"/>
      <c r="EZ812" s="44"/>
      <c r="FA812" s="44"/>
      <c r="FF812" s="352"/>
      <c r="FH812" s="44"/>
      <c r="FI812" s="44"/>
      <c r="FJ812" s="44"/>
      <c r="FO812" s="352"/>
      <c r="FQ812" s="44"/>
      <c r="FR812" s="44"/>
      <c r="FS812" s="44"/>
      <c r="FX812" s="352"/>
      <c r="FZ812" s="44"/>
      <c r="GA812" s="44"/>
      <c r="GB812" s="44"/>
      <c r="GG812" s="352"/>
      <c r="GI812" s="44"/>
      <c r="GJ812" s="44"/>
      <c r="GK812" s="44"/>
      <c r="GP812" s="352"/>
      <c r="GR812" s="44"/>
      <c r="GS812" s="44"/>
      <c r="GT812" s="44"/>
      <c r="GY812" s="352"/>
      <c r="HA812" s="44"/>
      <c r="HB812" s="44"/>
      <c r="HC812" s="44"/>
      <c r="HH812" s="352"/>
      <c r="HJ812" s="44"/>
      <c r="HK812" s="44"/>
      <c r="HL812" s="44"/>
      <c r="HQ812" s="44"/>
      <c r="HR812" s="44"/>
      <c r="HS812" s="44"/>
      <c r="HT812" s="44"/>
      <c r="HU812" s="44"/>
      <c r="HV812" s="44"/>
      <c r="HW812" s="44"/>
      <c r="HX812" s="44"/>
      <c r="HY812" s="44"/>
      <c r="HZ812" s="44"/>
      <c r="IA812" s="44"/>
      <c r="IB812" s="44"/>
      <c r="IC812" s="44"/>
      <c r="ID812" s="44"/>
      <c r="IE812" s="44"/>
      <c r="IF812" s="44"/>
      <c r="IG812" s="44"/>
      <c r="IH812" s="44"/>
      <c r="II812" s="44"/>
      <c r="IJ812" s="44"/>
      <c r="IK812" s="44"/>
      <c r="IL812" s="44"/>
      <c r="IM812" s="44"/>
      <c r="IN812" s="44"/>
      <c r="IO812" s="44"/>
      <c r="IP812" s="44"/>
      <c r="IQ812" s="44"/>
      <c r="IR812" s="44"/>
      <c r="IS812" s="44"/>
      <c r="IT812" s="44"/>
      <c r="IU812" s="44"/>
      <c r="IV812" s="44"/>
      <c r="RS812" s="353"/>
    </row>
    <row r="813" spans="1:487" s="74" customFormat="1" ht="15">
      <c r="A813" s="325" t="s">
        <v>1499</v>
      </c>
      <c r="B813" s="351"/>
      <c r="C813" s="351"/>
      <c r="D813" s="531" t="s">
        <v>130</v>
      </c>
      <c r="E813" s="44"/>
      <c r="F813" s="437">
        <f t="shared" si="10"/>
        <v>12</v>
      </c>
      <c r="G813" s="478"/>
      <c r="H813" s="138"/>
      <c r="I813" s="138"/>
      <c r="J813" s="420">
        <v>12</v>
      </c>
      <c r="K813" s="138"/>
      <c r="L813" s="44"/>
      <c r="M813" s="44"/>
      <c r="N813" s="44"/>
      <c r="R813" s="352"/>
      <c r="T813" s="44"/>
      <c r="U813" s="44"/>
      <c r="V813" s="44"/>
      <c r="AA813" s="352"/>
      <c r="AC813" s="44"/>
      <c r="AD813" s="44"/>
      <c r="AE813" s="44"/>
      <c r="AJ813" s="352"/>
      <c r="AL813" s="44"/>
      <c r="AM813" s="44"/>
      <c r="AN813" s="44"/>
      <c r="AS813" s="352"/>
      <c r="AU813" s="44"/>
      <c r="AV813" s="44"/>
      <c r="AW813" s="44"/>
      <c r="BB813" s="352"/>
      <c r="BD813" s="44"/>
      <c r="BE813" s="44"/>
      <c r="BF813" s="44"/>
      <c r="BK813" s="352"/>
      <c r="BM813" s="44"/>
      <c r="BN813" s="44"/>
      <c r="BO813" s="44"/>
      <c r="BT813" s="352"/>
      <c r="BV813" s="44"/>
      <c r="BW813" s="44"/>
      <c r="BX813" s="44"/>
      <c r="CC813" s="352"/>
      <c r="CE813" s="44"/>
      <c r="CF813" s="44"/>
      <c r="CG813" s="44"/>
      <c r="CL813" s="352"/>
      <c r="CN813" s="44"/>
      <c r="CO813" s="44"/>
      <c r="CP813" s="44"/>
      <c r="CU813" s="352"/>
      <c r="CW813" s="44"/>
      <c r="CX813" s="44"/>
      <c r="CY813" s="44"/>
      <c r="DD813" s="352"/>
      <c r="DF813" s="44"/>
      <c r="DG813" s="44"/>
      <c r="DH813" s="44"/>
      <c r="DM813" s="352"/>
      <c r="DO813" s="44"/>
      <c r="DP813" s="44"/>
      <c r="DQ813" s="44"/>
      <c r="DV813" s="352"/>
      <c r="DX813" s="44"/>
      <c r="DY813" s="44"/>
      <c r="DZ813" s="44"/>
      <c r="EE813" s="352"/>
      <c r="EG813" s="44"/>
      <c r="EH813" s="44"/>
      <c r="EI813" s="44"/>
      <c r="EN813" s="352"/>
      <c r="EP813" s="44"/>
      <c r="EQ813" s="44"/>
      <c r="ER813" s="44"/>
      <c r="EW813" s="352"/>
      <c r="EY813" s="44"/>
      <c r="EZ813" s="44"/>
      <c r="FA813" s="44"/>
      <c r="FF813" s="352"/>
      <c r="FH813" s="44"/>
      <c r="FI813" s="44"/>
      <c r="FJ813" s="44"/>
      <c r="FO813" s="352"/>
      <c r="FQ813" s="44"/>
      <c r="FR813" s="44"/>
      <c r="FS813" s="44"/>
      <c r="FX813" s="352"/>
      <c r="FZ813" s="44"/>
      <c r="GA813" s="44"/>
      <c r="GB813" s="44"/>
      <c r="GG813" s="352"/>
      <c r="GI813" s="44"/>
      <c r="GJ813" s="44"/>
      <c r="GK813" s="44"/>
      <c r="GP813" s="352"/>
      <c r="GR813" s="44"/>
      <c r="GS813" s="44"/>
      <c r="GT813" s="44"/>
      <c r="GY813" s="352"/>
      <c r="HA813" s="44"/>
      <c r="HB813" s="44"/>
      <c r="HC813" s="44"/>
      <c r="HH813" s="352"/>
      <c r="HJ813" s="44"/>
      <c r="HK813" s="44"/>
      <c r="HL813" s="44"/>
      <c r="HQ813" s="44"/>
      <c r="HR813" s="44"/>
      <c r="HS813" s="44"/>
      <c r="HT813" s="44"/>
      <c r="HU813" s="44"/>
      <c r="HV813" s="44"/>
      <c r="HW813" s="44"/>
      <c r="HX813" s="44"/>
      <c r="HY813" s="44"/>
      <c r="HZ813" s="44"/>
      <c r="IA813" s="44"/>
      <c r="IB813" s="44"/>
      <c r="IC813" s="44"/>
      <c r="ID813" s="44"/>
      <c r="IE813" s="44"/>
      <c r="IF813" s="44"/>
      <c r="IG813" s="44"/>
      <c r="IH813" s="44"/>
      <c r="II813" s="44"/>
      <c r="IJ813" s="44"/>
      <c r="IK813" s="44"/>
      <c r="IL813" s="44"/>
      <c r="IM813" s="44"/>
      <c r="IN813" s="44"/>
      <c r="IO813" s="44"/>
      <c r="IP813" s="44"/>
      <c r="IQ813" s="44"/>
      <c r="IR813" s="44"/>
      <c r="IS813" s="44"/>
      <c r="IT813" s="44"/>
      <c r="IU813" s="44"/>
      <c r="IV813" s="44"/>
      <c r="RS813" s="353"/>
    </row>
    <row r="814" spans="1:487" s="74" customFormat="1" ht="15">
      <c r="A814" s="526" t="s">
        <v>1208</v>
      </c>
      <c r="B814" s="351"/>
      <c r="C814" s="351"/>
      <c r="D814" s="531" t="s">
        <v>130</v>
      </c>
      <c r="E814" s="450"/>
      <c r="F814" s="437">
        <f t="shared" si="10"/>
        <v>29</v>
      </c>
      <c r="G814" s="478">
        <v>4</v>
      </c>
      <c r="H814" s="478"/>
      <c r="I814" s="478">
        <v>10</v>
      </c>
      <c r="J814" s="548">
        <v>15</v>
      </c>
      <c r="K814" s="478"/>
      <c r="L814" s="450"/>
      <c r="M814" s="44"/>
      <c r="N814" s="44"/>
      <c r="R814" s="352"/>
      <c r="T814" s="44"/>
      <c r="U814" s="44"/>
      <c r="V814" s="44"/>
      <c r="AA814" s="352"/>
      <c r="AC814" s="44"/>
      <c r="AD814" s="44"/>
      <c r="AE814" s="44"/>
      <c r="AJ814" s="352"/>
      <c r="AL814" s="44"/>
      <c r="AM814" s="44"/>
      <c r="AN814" s="44"/>
      <c r="AS814" s="352"/>
      <c r="AU814" s="44"/>
      <c r="AV814" s="44"/>
      <c r="AW814" s="44"/>
      <c r="BB814" s="352"/>
      <c r="BD814" s="44"/>
      <c r="BE814" s="44"/>
      <c r="BF814" s="44"/>
      <c r="BK814" s="352"/>
      <c r="BM814" s="44"/>
      <c r="BN814" s="44"/>
      <c r="BO814" s="44"/>
      <c r="BT814" s="352"/>
      <c r="BV814" s="44"/>
      <c r="BW814" s="44"/>
      <c r="BX814" s="44"/>
      <c r="CC814" s="352"/>
      <c r="CE814" s="44"/>
      <c r="CF814" s="44"/>
      <c r="CG814" s="44"/>
      <c r="CL814" s="352"/>
      <c r="CN814" s="44"/>
      <c r="CO814" s="44"/>
      <c r="CP814" s="44"/>
      <c r="CU814" s="352"/>
      <c r="CW814" s="44"/>
      <c r="CX814" s="44"/>
      <c r="CY814" s="44"/>
      <c r="DD814" s="352"/>
      <c r="DF814" s="44"/>
      <c r="DG814" s="44"/>
      <c r="DH814" s="44"/>
      <c r="DM814" s="352"/>
      <c r="DO814" s="44"/>
      <c r="DP814" s="44"/>
      <c r="DQ814" s="44"/>
      <c r="DV814" s="352"/>
      <c r="DX814" s="44"/>
      <c r="DY814" s="44"/>
      <c r="DZ814" s="44"/>
      <c r="EE814" s="352"/>
      <c r="EG814" s="44"/>
      <c r="EH814" s="44"/>
      <c r="EI814" s="44"/>
      <c r="EN814" s="352"/>
      <c r="EP814" s="44"/>
      <c r="EQ814" s="44"/>
      <c r="ER814" s="44"/>
      <c r="EW814" s="352"/>
      <c r="EY814" s="44"/>
      <c r="EZ814" s="44"/>
      <c r="FA814" s="44"/>
      <c r="FF814" s="352"/>
      <c r="FH814" s="44"/>
      <c r="FI814" s="44"/>
      <c r="FJ814" s="44"/>
      <c r="FO814" s="352"/>
      <c r="FQ814" s="44"/>
      <c r="FR814" s="44"/>
      <c r="FS814" s="44"/>
      <c r="FX814" s="352"/>
      <c r="FZ814" s="44"/>
      <c r="GA814" s="44"/>
      <c r="GB814" s="44"/>
      <c r="GG814" s="352"/>
      <c r="GI814" s="44"/>
      <c r="GJ814" s="44"/>
      <c r="GK814" s="44"/>
      <c r="GP814" s="352"/>
      <c r="GR814" s="44"/>
      <c r="GS814" s="44"/>
      <c r="GT814" s="44"/>
      <c r="GY814" s="352"/>
      <c r="HA814" s="44"/>
      <c r="HB814" s="44"/>
      <c r="HC814" s="44"/>
      <c r="HH814" s="352"/>
      <c r="HJ814" s="44"/>
      <c r="HK814" s="44"/>
      <c r="HL814" s="44"/>
      <c r="HQ814" s="44"/>
      <c r="HR814" s="44"/>
      <c r="HS814" s="44"/>
      <c r="HT814" s="44"/>
      <c r="HU814" s="44"/>
      <c r="HV814" s="44"/>
      <c r="HW814" s="44"/>
      <c r="HX814" s="44"/>
      <c r="HY814" s="44"/>
      <c r="HZ814" s="44"/>
      <c r="IA814" s="44"/>
      <c r="IB814" s="44"/>
      <c r="IC814" s="44"/>
      <c r="ID814" s="44"/>
      <c r="IE814" s="44"/>
      <c r="IF814" s="44"/>
      <c r="IG814" s="44"/>
      <c r="IH814" s="44"/>
      <c r="II814" s="44"/>
      <c r="IJ814" s="44"/>
      <c r="IK814" s="44"/>
      <c r="IL814" s="44"/>
      <c r="IM814" s="44"/>
      <c r="IN814" s="44"/>
      <c r="IO814" s="44"/>
      <c r="IP814" s="44"/>
      <c r="IQ814" s="44"/>
      <c r="IR814" s="44"/>
      <c r="IS814" s="44"/>
      <c r="IT814" s="44"/>
      <c r="IU814" s="44"/>
      <c r="IV814" s="44"/>
      <c r="RS814" s="353"/>
    </row>
    <row r="815" spans="1:487" s="74" customFormat="1" ht="15">
      <c r="A815" s="325" t="s">
        <v>2250</v>
      </c>
      <c r="B815" s="351"/>
      <c r="C815" s="351"/>
      <c r="D815" s="531" t="s">
        <v>130</v>
      </c>
      <c r="E815" s="44"/>
      <c r="F815" s="437">
        <f t="shared" si="10"/>
        <v>0</v>
      </c>
      <c r="G815" s="478"/>
      <c r="H815" s="138"/>
      <c r="I815" s="138"/>
      <c r="J815" s="420"/>
      <c r="K815" s="138"/>
      <c r="L815" s="44"/>
      <c r="M815" s="450"/>
      <c r="N815" s="44"/>
      <c r="R815" s="352"/>
      <c r="T815" s="44"/>
      <c r="U815" s="44"/>
      <c r="V815" s="44"/>
      <c r="AA815" s="352"/>
      <c r="AC815" s="44"/>
      <c r="AD815" s="44"/>
      <c r="AE815" s="44"/>
      <c r="AJ815" s="352"/>
      <c r="AL815" s="44"/>
      <c r="AM815" s="44"/>
      <c r="AN815" s="44"/>
      <c r="AS815" s="352"/>
      <c r="AU815" s="44"/>
      <c r="AV815" s="44"/>
      <c r="AW815" s="44"/>
      <c r="BB815" s="352"/>
      <c r="BD815" s="44"/>
      <c r="BE815" s="44"/>
      <c r="BF815" s="44"/>
      <c r="BK815" s="352"/>
      <c r="BM815" s="44"/>
      <c r="BN815" s="44"/>
      <c r="BO815" s="44"/>
      <c r="BT815" s="352"/>
      <c r="BV815" s="44"/>
      <c r="BW815" s="44"/>
      <c r="BX815" s="44"/>
      <c r="CC815" s="352"/>
      <c r="CE815" s="44"/>
      <c r="CF815" s="44"/>
      <c r="CG815" s="44"/>
      <c r="CL815" s="352"/>
      <c r="CN815" s="44"/>
      <c r="CO815" s="44"/>
      <c r="CP815" s="44"/>
      <c r="CU815" s="352"/>
      <c r="CW815" s="44"/>
      <c r="CX815" s="44"/>
      <c r="CY815" s="44"/>
      <c r="DD815" s="352"/>
      <c r="DF815" s="44"/>
      <c r="DG815" s="44"/>
      <c r="DH815" s="44"/>
      <c r="DM815" s="352"/>
      <c r="DO815" s="44"/>
      <c r="DP815" s="44"/>
      <c r="DQ815" s="44"/>
      <c r="DV815" s="352"/>
      <c r="DX815" s="44"/>
      <c r="DY815" s="44"/>
      <c r="DZ815" s="44"/>
      <c r="EE815" s="352"/>
      <c r="EG815" s="44"/>
      <c r="EH815" s="44"/>
      <c r="EI815" s="44"/>
      <c r="EN815" s="352"/>
      <c r="EP815" s="44"/>
      <c r="EQ815" s="44"/>
      <c r="ER815" s="44"/>
      <c r="EW815" s="352"/>
      <c r="EY815" s="44"/>
      <c r="EZ815" s="44"/>
      <c r="FA815" s="44"/>
      <c r="FF815" s="352"/>
      <c r="FH815" s="44"/>
      <c r="FI815" s="44"/>
      <c r="FJ815" s="44"/>
      <c r="FO815" s="352"/>
      <c r="FQ815" s="44"/>
      <c r="FR815" s="44"/>
      <c r="FS815" s="44"/>
      <c r="FX815" s="352"/>
      <c r="FZ815" s="44"/>
      <c r="GA815" s="44"/>
      <c r="GB815" s="44"/>
      <c r="GG815" s="352"/>
      <c r="GI815" s="44"/>
      <c r="GJ815" s="44"/>
      <c r="GK815" s="44"/>
      <c r="GP815" s="352"/>
      <c r="GR815" s="44"/>
      <c r="GS815" s="44"/>
      <c r="GT815" s="44"/>
      <c r="GY815" s="352"/>
      <c r="HA815" s="44"/>
      <c r="HB815" s="44"/>
      <c r="HC815" s="44"/>
      <c r="HH815" s="352"/>
      <c r="HJ815" s="44"/>
      <c r="HK815" s="44"/>
      <c r="HL815" s="44"/>
      <c r="HQ815" s="44"/>
      <c r="HR815" s="44"/>
      <c r="HS815" s="44"/>
      <c r="HT815" s="44"/>
      <c r="HU815" s="44"/>
      <c r="HV815" s="44"/>
      <c r="HW815" s="44"/>
      <c r="HX815" s="44"/>
      <c r="HY815" s="44"/>
      <c r="HZ815" s="44"/>
      <c r="IA815" s="44"/>
      <c r="IB815" s="44"/>
      <c r="IC815" s="44"/>
      <c r="ID815" s="44"/>
      <c r="IE815" s="44"/>
      <c r="IF815" s="44"/>
      <c r="IG815" s="44"/>
      <c r="IH815" s="44"/>
      <c r="II815" s="44"/>
      <c r="IJ815" s="44"/>
      <c r="IK815" s="44"/>
      <c r="IL815" s="44"/>
      <c r="IM815" s="44"/>
      <c r="IN815" s="44"/>
      <c r="IO815" s="44"/>
      <c r="IP815" s="44"/>
      <c r="IQ815" s="44"/>
      <c r="IR815" s="44"/>
      <c r="IS815" s="44"/>
      <c r="IT815" s="44"/>
      <c r="IU815" s="44"/>
      <c r="IV815" s="44"/>
      <c r="RS815" s="353"/>
    </row>
    <row r="816" spans="1:487" s="74" customFormat="1" ht="15">
      <c r="A816" s="325" t="s">
        <v>1436</v>
      </c>
      <c r="B816" s="351"/>
      <c r="C816" s="351"/>
      <c r="D816" s="531" t="s">
        <v>130</v>
      </c>
      <c r="E816" s="44"/>
      <c r="F816" s="437">
        <f t="shared" si="10"/>
        <v>0</v>
      </c>
      <c r="G816" s="478"/>
      <c r="H816" s="478"/>
      <c r="I816" s="138"/>
      <c r="J816" s="420"/>
      <c r="K816" s="138"/>
      <c r="L816" s="450"/>
      <c r="M816" s="450"/>
      <c r="N816" s="44"/>
      <c r="R816" s="352"/>
      <c r="T816" s="44"/>
      <c r="U816" s="44"/>
      <c r="V816" s="44"/>
      <c r="AA816" s="352"/>
      <c r="AC816" s="44"/>
      <c r="AD816" s="44"/>
      <c r="AE816" s="44"/>
      <c r="AJ816" s="352"/>
      <c r="AL816" s="44"/>
      <c r="AM816" s="44"/>
      <c r="AN816" s="44"/>
      <c r="AS816" s="352"/>
      <c r="AU816" s="44"/>
      <c r="AV816" s="44"/>
      <c r="AW816" s="44"/>
      <c r="BB816" s="352"/>
      <c r="BD816" s="44"/>
      <c r="BE816" s="44"/>
      <c r="BF816" s="44"/>
      <c r="BK816" s="352"/>
      <c r="BM816" s="44"/>
      <c r="BN816" s="44"/>
      <c r="BO816" s="44"/>
      <c r="BT816" s="352"/>
      <c r="BV816" s="44"/>
      <c r="BW816" s="44"/>
      <c r="BX816" s="44"/>
      <c r="CC816" s="352"/>
      <c r="CE816" s="44"/>
      <c r="CF816" s="44"/>
      <c r="CG816" s="44"/>
      <c r="CL816" s="352"/>
      <c r="CN816" s="44"/>
      <c r="CO816" s="44"/>
      <c r="CP816" s="44"/>
      <c r="CU816" s="352"/>
      <c r="CW816" s="44"/>
      <c r="CX816" s="44"/>
      <c r="CY816" s="44"/>
      <c r="DD816" s="352"/>
      <c r="DF816" s="44"/>
      <c r="DG816" s="44"/>
      <c r="DH816" s="44"/>
      <c r="DM816" s="352"/>
      <c r="DO816" s="44"/>
      <c r="DP816" s="44"/>
      <c r="DQ816" s="44"/>
      <c r="DV816" s="352"/>
      <c r="DX816" s="44"/>
      <c r="DY816" s="44"/>
      <c r="DZ816" s="44"/>
      <c r="EE816" s="352"/>
      <c r="EG816" s="44"/>
      <c r="EH816" s="44"/>
      <c r="EI816" s="44"/>
      <c r="EN816" s="352"/>
      <c r="EP816" s="44"/>
      <c r="EQ816" s="44"/>
      <c r="ER816" s="44"/>
      <c r="EW816" s="352"/>
      <c r="EY816" s="44"/>
      <c r="EZ816" s="44"/>
      <c r="FA816" s="44"/>
      <c r="FF816" s="352"/>
      <c r="FH816" s="44"/>
      <c r="FI816" s="44"/>
      <c r="FJ816" s="44"/>
      <c r="FO816" s="352"/>
      <c r="FQ816" s="44"/>
      <c r="FR816" s="44"/>
      <c r="FS816" s="44"/>
      <c r="FX816" s="352"/>
      <c r="FZ816" s="44"/>
      <c r="GA816" s="44"/>
      <c r="GB816" s="44"/>
      <c r="GG816" s="352"/>
      <c r="GI816" s="44"/>
      <c r="GJ816" s="44"/>
      <c r="GK816" s="44"/>
      <c r="GP816" s="352"/>
      <c r="GR816" s="44"/>
      <c r="GS816" s="44"/>
      <c r="GT816" s="44"/>
      <c r="GY816" s="352"/>
      <c r="HA816" s="44"/>
      <c r="HB816" s="44"/>
      <c r="HC816" s="44"/>
      <c r="HH816" s="352"/>
      <c r="HJ816" s="44"/>
      <c r="HK816" s="44"/>
      <c r="HL816" s="44"/>
      <c r="HQ816" s="44"/>
      <c r="HR816" s="44"/>
      <c r="HS816" s="44"/>
      <c r="HT816" s="44"/>
      <c r="HU816" s="44"/>
      <c r="HV816" s="44"/>
      <c r="HW816" s="44"/>
      <c r="HX816" s="44"/>
      <c r="HY816" s="44"/>
      <c r="HZ816" s="44"/>
      <c r="IA816" s="44"/>
      <c r="IB816" s="44"/>
      <c r="IC816" s="44"/>
      <c r="ID816" s="44"/>
      <c r="IE816" s="44"/>
      <c r="IF816" s="44"/>
      <c r="IG816" s="44"/>
      <c r="IH816" s="44"/>
      <c r="II816" s="44"/>
      <c r="IJ816" s="44"/>
      <c r="IK816" s="44"/>
      <c r="IL816" s="44"/>
      <c r="IM816" s="44"/>
      <c r="IN816" s="44"/>
      <c r="IO816" s="44"/>
      <c r="IP816" s="44"/>
      <c r="IQ816" s="44"/>
      <c r="IR816" s="44"/>
      <c r="IS816" s="44"/>
      <c r="IT816" s="44"/>
      <c r="IU816" s="44"/>
      <c r="IV816" s="44"/>
      <c r="RS816" s="353"/>
    </row>
    <row r="817" spans="1:487" s="74" customFormat="1" ht="15">
      <c r="A817" s="325" t="s">
        <v>1117</v>
      </c>
      <c r="B817" s="351"/>
      <c r="C817" s="351"/>
      <c r="D817" s="531" t="s">
        <v>130</v>
      </c>
      <c r="E817" s="44"/>
      <c r="F817" s="437">
        <f t="shared" si="10"/>
        <v>0</v>
      </c>
      <c r="G817" s="478"/>
      <c r="H817" s="478"/>
      <c r="I817" s="138"/>
      <c r="J817" s="420"/>
      <c r="K817" s="138"/>
      <c r="L817" s="44"/>
      <c r="M817" s="44"/>
      <c r="N817" s="44"/>
      <c r="R817" s="352"/>
      <c r="T817" s="44"/>
      <c r="U817" s="44"/>
      <c r="V817" s="44"/>
      <c r="AA817" s="352"/>
      <c r="AC817" s="44"/>
      <c r="AD817" s="44"/>
      <c r="AE817" s="44"/>
      <c r="AJ817" s="352"/>
      <c r="AL817" s="44"/>
      <c r="AM817" s="44"/>
      <c r="AN817" s="44"/>
      <c r="AS817" s="352"/>
      <c r="AU817" s="44"/>
      <c r="AV817" s="44"/>
      <c r="AW817" s="44"/>
      <c r="BB817" s="352"/>
      <c r="BD817" s="44"/>
      <c r="BE817" s="44"/>
      <c r="BF817" s="44"/>
      <c r="BK817" s="352"/>
      <c r="BM817" s="44"/>
      <c r="BN817" s="44"/>
      <c r="BO817" s="44"/>
      <c r="BT817" s="352"/>
      <c r="BV817" s="44"/>
      <c r="BW817" s="44"/>
      <c r="BX817" s="44"/>
      <c r="CC817" s="352"/>
      <c r="CE817" s="44"/>
      <c r="CF817" s="44"/>
      <c r="CG817" s="44"/>
      <c r="CL817" s="352"/>
      <c r="CN817" s="44"/>
      <c r="CO817" s="44"/>
      <c r="CP817" s="44"/>
      <c r="CU817" s="352"/>
      <c r="CW817" s="44"/>
      <c r="CX817" s="44"/>
      <c r="CY817" s="44"/>
      <c r="DD817" s="352"/>
      <c r="DF817" s="44"/>
      <c r="DG817" s="44"/>
      <c r="DH817" s="44"/>
      <c r="DM817" s="352"/>
      <c r="DO817" s="44"/>
      <c r="DP817" s="44"/>
      <c r="DQ817" s="44"/>
      <c r="DV817" s="352"/>
      <c r="DX817" s="44"/>
      <c r="DY817" s="44"/>
      <c r="DZ817" s="44"/>
      <c r="EE817" s="352"/>
      <c r="EG817" s="44"/>
      <c r="EH817" s="44"/>
      <c r="EI817" s="44"/>
      <c r="EN817" s="352"/>
      <c r="EP817" s="44"/>
      <c r="EQ817" s="44"/>
      <c r="ER817" s="44"/>
      <c r="EW817" s="352"/>
      <c r="EY817" s="44"/>
      <c r="EZ817" s="44"/>
      <c r="FA817" s="44"/>
      <c r="FF817" s="352"/>
      <c r="FH817" s="44"/>
      <c r="FI817" s="44"/>
      <c r="FJ817" s="44"/>
      <c r="FO817" s="352"/>
      <c r="FQ817" s="44"/>
      <c r="FR817" s="44"/>
      <c r="FS817" s="44"/>
      <c r="FX817" s="352"/>
      <c r="FZ817" s="44"/>
      <c r="GA817" s="44"/>
      <c r="GB817" s="44"/>
      <c r="GG817" s="352"/>
      <c r="GI817" s="44"/>
      <c r="GJ817" s="44"/>
      <c r="GK817" s="44"/>
      <c r="GP817" s="352"/>
      <c r="GR817" s="44"/>
      <c r="GS817" s="44"/>
      <c r="GT817" s="44"/>
      <c r="GY817" s="352"/>
      <c r="HA817" s="44"/>
      <c r="HB817" s="44"/>
      <c r="HC817" s="44"/>
      <c r="HH817" s="352"/>
      <c r="HJ817" s="44"/>
      <c r="HK817" s="44"/>
      <c r="HL817" s="44"/>
      <c r="HQ817" s="44"/>
      <c r="HR817" s="44"/>
      <c r="HS817" s="44"/>
      <c r="HT817" s="44"/>
      <c r="HU817" s="44"/>
      <c r="HV817" s="44"/>
      <c r="HW817" s="44"/>
      <c r="HX817" s="44"/>
      <c r="HY817" s="44"/>
      <c r="HZ817" s="44"/>
      <c r="IA817" s="44"/>
      <c r="IB817" s="44"/>
      <c r="IC817" s="44"/>
      <c r="ID817" s="44"/>
      <c r="IE817" s="44"/>
      <c r="IF817" s="44"/>
      <c r="IG817" s="44"/>
      <c r="IH817" s="44"/>
      <c r="II817" s="44"/>
      <c r="IJ817" s="44"/>
      <c r="IK817" s="44"/>
      <c r="IL817" s="44"/>
      <c r="IM817" s="44"/>
      <c r="IN817" s="44"/>
      <c r="IO817" s="44"/>
      <c r="IP817" s="44"/>
      <c r="IQ817" s="44"/>
      <c r="IR817" s="44"/>
      <c r="IS817" s="44"/>
      <c r="IT817" s="44"/>
      <c r="IU817" s="44"/>
      <c r="IV817" s="44"/>
      <c r="RS817" s="353"/>
    </row>
    <row r="818" spans="1:487" s="74" customFormat="1" ht="15">
      <c r="A818" s="325" t="s">
        <v>1954</v>
      </c>
      <c r="B818" s="351"/>
      <c r="C818" s="351"/>
      <c r="D818" s="531" t="s">
        <v>130</v>
      </c>
      <c r="E818" s="44"/>
      <c r="F818" s="437">
        <f t="shared" si="10"/>
        <v>23</v>
      </c>
      <c r="G818" s="478"/>
      <c r="H818" s="138">
        <v>20</v>
      </c>
      <c r="I818" s="138"/>
      <c r="J818" s="420">
        <v>3</v>
      </c>
      <c r="K818" s="138"/>
      <c r="L818" s="450"/>
      <c r="M818" s="44"/>
      <c r="N818" s="44"/>
      <c r="R818" s="352"/>
      <c r="T818" s="44"/>
      <c r="U818" s="44"/>
      <c r="V818" s="44"/>
      <c r="AA818" s="352"/>
      <c r="AC818" s="44"/>
      <c r="AD818" s="44"/>
      <c r="AE818" s="44"/>
      <c r="AJ818" s="352"/>
      <c r="AL818" s="44"/>
      <c r="AM818" s="44"/>
      <c r="AN818" s="44"/>
      <c r="AS818" s="352"/>
      <c r="AU818" s="44"/>
      <c r="AV818" s="44"/>
      <c r="AW818" s="44"/>
      <c r="BB818" s="352"/>
      <c r="BD818" s="44"/>
      <c r="BE818" s="44"/>
      <c r="BF818" s="44"/>
      <c r="BK818" s="352"/>
      <c r="BM818" s="44"/>
      <c r="BN818" s="44"/>
      <c r="BO818" s="44"/>
      <c r="BT818" s="352"/>
      <c r="BV818" s="44"/>
      <c r="BW818" s="44"/>
      <c r="BX818" s="44"/>
      <c r="CC818" s="352"/>
      <c r="CE818" s="44"/>
      <c r="CF818" s="44"/>
      <c r="CG818" s="44"/>
      <c r="CL818" s="352"/>
      <c r="CN818" s="44"/>
      <c r="CO818" s="44"/>
      <c r="CP818" s="44"/>
      <c r="CU818" s="352"/>
      <c r="CW818" s="44"/>
      <c r="CX818" s="44"/>
      <c r="CY818" s="44"/>
      <c r="DD818" s="352"/>
      <c r="DF818" s="44"/>
      <c r="DG818" s="44"/>
      <c r="DH818" s="44"/>
      <c r="DM818" s="352"/>
      <c r="DO818" s="44"/>
      <c r="DP818" s="44"/>
      <c r="DQ818" s="44"/>
      <c r="DV818" s="352"/>
      <c r="DX818" s="44"/>
      <c r="DY818" s="44"/>
      <c r="DZ818" s="44"/>
      <c r="EE818" s="352"/>
      <c r="EG818" s="44"/>
      <c r="EH818" s="44"/>
      <c r="EI818" s="44"/>
      <c r="EN818" s="352"/>
      <c r="EP818" s="44"/>
      <c r="EQ818" s="44"/>
      <c r="ER818" s="44"/>
      <c r="EW818" s="352"/>
      <c r="EY818" s="44"/>
      <c r="EZ818" s="44"/>
      <c r="FA818" s="44"/>
      <c r="FF818" s="352"/>
      <c r="FH818" s="44"/>
      <c r="FI818" s="44"/>
      <c r="FJ818" s="44"/>
      <c r="FO818" s="352"/>
      <c r="FQ818" s="44"/>
      <c r="FR818" s="44"/>
      <c r="FS818" s="44"/>
      <c r="FX818" s="352"/>
      <c r="FZ818" s="44"/>
      <c r="GA818" s="44"/>
      <c r="GB818" s="44"/>
      <c r="GG818" s="352"/>
      <c r="GI818" s="44"/>
      <c r="GJ818" s="44"/>
      <c r="GK818" s="44"/>
      <c r="GP818" s="352"/>
      <c r="GR818" s="44"/>
      <c r="GS818" s="44"/>
      <c r="GT818" s="44"/>
      <c r="GY818" s="352"/>
      <c r="HA818" s="44"/>
      <c r="HB818" s="44"/>
      <c r="HC818" s="44"/>
      <c r="HH818" s="352"/>
      <c r="HJ818" s="44"/>
      <c r="HK818" s="44"/>
      <c r="HL818" s="44"/>
      <c r="HQ818" s="44"/>
      <c r="HR818" s="44"/>
      <c r="HS818" s="44"/>
      <c r="HT818" s="44"/>
      <c r="HU818" s="44"/>
      <c r="HV818" s="44"/>
      <c r="HW818" s="44"/>
      <c r="HX818" s="44"/>
      <c r="HY818" s="44"/>
      <c r="HZ818" s="44"/>
      <c r="IA818" s="44"/>
      <c r="IB818" s="44"/>
      <c r="IC818" s="44"/>
      <c r="ID818" s="44"/>
      <c r="IE818" s="44"/>
      <c r="IF818" s="44"/>
      <c r="IG818" s="44"/>
      <c r="IH818" s="44"/>
      <c r="II818" s="44"/>
      <c r="IJ818" s="44"/>
      <c r="IK818" s="44"/>
      <c r="IL818" s="44"/>
      <c r="IM818" s="44"/>
      <c r="IN818" s="44"/>
      <c r="IO818" s="44"/>
      <c r="IP818" s="44"/>
      <c r="IQ818" s="44"/>
      <c r="IR818" s="44"/>
      <c r="IS818" s="44"/>
      <c r="IT818" s="44"/>
      <c r="IU818" s="44"/>
      <c r="IV818" s="44"/>
      <c r="RS818" s="353"/>
    </row>
    <row r="819" spans="1:487" s="74" customFormat="1" ht="15">
      <c r="A819" s="325" t="s">
        <v>535</v>
      </c>
      <c r="B819" s="351"/>
      <c r="C819" s="351"/>
      <c r="D819" s="458" t="s">
        <v>133</v>
      </c>
      <c r="E819" s="44"/>
      <c r="F819" s="437">
        <f t="shared" si="10"/>
        <v>23</v>
      </c>
      <c r="G819" s="478"/>
      <c r="H819" s="138">
        <v>17</v>
      </c>
      <c r="I819" s="138"/>
      <c r="J819" s="420">
        <v>1</v>
      </c>
      <c r="K819" s="138">
        <v>5</v>
      </c>
      <c r="L819" s="44"/>
      <c r="M819" s="44"/>
      <c r="N819" s="44"/>
      <c r="R819" s="352"/>
      <c r="T819" s="44"/>
      <c r="U819" s="44"/>
      <c r="V819" s="44"/>
      <c r="AA819" s="352"/>
      <c r="AC819" s="44"/>
      <c r="AD819" s="44"/>
      <c r="AE819" s="44"/>
      <c r="AJ819" s="352"/>
      <c r="AL819" s="44"/>
      <c r="AM819" s="44"/>
      <c r="AN819" s="44"/>
      <c r="AS819" s="352"/>
      <c r="AU819" s="44"/>
      <c r="AV819" s="44"/>
      <c r="AW819" s="44"/>
      <c r="BB819" s="352"/>
      <c r="BD819" s="44"/>
      <c r="BE819" s="44"/>
      <c r="BF819" s="44"/>
      <c r="BK819" s="352"/>
      <c r="BM819" s="44"/>
      <c r="BN819" s="44"/>
      <c r="BO819" s="44"/>
      <c r="BT819" s="352"/>
      <c r="BV819" s="44"/>
      <c r="BW819" s="44"/>
      <c r="BX819" s="44"/>
      <c r="CC819" s="352"/>
      <c r="CE819" s="44"/>
      <c r="CF819" s="44"/>
      <c r="CG819" s="44"/>
      <c r="CL819" s="352"/>
      <c r="CN819" s="44"/>
      <c r="CO819" s="44"/>
      <c r="CP819" s="44"/>
      <c r="CU819" s="352"/>
      <c r="CW819" s="44"/>
      <c r="CX819" s="44"/>
      <c r="CY819" s="44"/>
      <c r="DD819" s="352"/>
      <c r="DF819" s="44"/>
      <c r="DG819" s="44"/>
      <c r="DH819" s="44"/>
      <c r="DM819" s="352"/>
      <c r="DO819" s="44"/>
      <c r="DP819" s="44"/>
      <c r="DQ819" s="44"/>
      <c r="DV819" s="352"/>
      <c r="DX819" s="44"/>
      <c r="DY819" s="44"/>
      <c r="DZ819" s="44"/>
      <c r="EE819" s="352"/>
      <c r="EG819" s="44"/>
      <c r="EH819" s="44"/>
      <c r="EI819" s="44"/>
      <c r="EN819" s="352"/>
      <c r="EP819" s="44"/>
      <c r="EQ819" s="44"/>
      <c r="ER819" s="44"/>
      <c r="EW819" s="352"/>
      <c r="EY819" s="44"/>
      <c r="EZ819" s="44"/>
      <c r="FA819" s="44"/>
      <c r="FF819" s="352"/>
      <c r="FH819" s="44"/>
      <c r="FI819" s="44"/>
      <c r="FJ819" s="44"/>
      <c r="FO819" s="352"/>
      <c r="FQ819" s="44"/>
      <c r="FR819" s="44"/>
      <c r="FS819" s="44"/>
      <c r="FX819" s="352"/>
      <c r="FZ819" s="44"/>
      <c r="GA819" s="44"/>
      <c r="GB819" s="44"/>
      <c r="GG819" s="352"/>
      <c r="GI819" s="44"/>
      <c r="GJ819" s="44"/>
      <c r="GK819" s="44"/>
      <c r="GP819" s="352"/>
      <c r="GR819" s="44"/>
      <c r="GS819" s="44"/>
      <c r="GT819" s="44"/>
      <c r="GY819" s="352"/>
      <c r="HA819" s="44"/>
      <c r="HB819" s="44"/>
      <c r="HC819" s="44"/>
      <c r="HH819" s="352"/>
      <c r="HJ819" s="44"/>
      <c r="HK819" s="44"/>
      <c r="HL819" s="44"/>
      <c r="HQ819" s="44"/>
      <c r="HR819" s="44"/>
      <c r="HS819" s="44"/>
      <c r="HT819" s="44"/>
      <c r="HU819" s="44"/>
      <c r="HV819" s="44"/>
      <c r="HW819" s="44"/>
      <c r="HX819" s="44"/>
      <c r="HY819" s="44"/>
      <c r="HZ819" s="44"/>
      <c r="IA819" s="44"/>
      <c r="IB819" s="44"/>
      <c r="IC819" s="44"/>
      <c r="ID819" s="44"/>
      <c r="IE819" s="44"/>
      <c r="IF819" s="44"/>
      <c r="IG819" s="44"/>
      <c r="IH819" s="44"/>
      <c r="II819" s="44"/>
      <c r="IJ819" s="44"/>
      <c r="IK819" s="44"/>
      <c r="IL819" s="44"/>
      <c r="IM819" s="44"/>
      <c r="IN819" s="44"/>
      <c r="IO819" s="44"/>
      <c r="IP819" s="44"/>
      <c r="IQ819" s="44"/>
      <c r="IR819" s="44"/>
      <c r="IS819" s="44"/>
      <c r="IT819" s="44"/>
      <c r="IU819" s="44"/>
      <c r="IV819" s="44"/>
      <c r="RS819" s="353"/>
    </row>
    <row r="820" spans="1:487" s="74" customFormat="1" ht="15">
      <c r="A820" s="325" t="s">
        <v>1441</v>
      </c>
      <c r="B820" s="351"/>
      <c r="C820" s="351"/>
      <c r="D820" s="531" t="s">
        <v>130</v>
      </c>
      <c r="E820" s="450"/>
      <c r="F820" s="437">
        <f t="shared" si="10"/>
        <v>6</v>
      </c>
      <c r="G820" s="478"/>
      <c r="H820" s="478"/>
      <c r="I820" s="478"/>
      <c r="J820" s="548"/>
      <c r="K820" s="478">
        <v>6</v>
      </c>
      <c r="L820" s="44"/>
      <c r="M820" s="44"/>
      <c r="N820" s="44"/>
      <c r="R820" s="352"/>
      <c r="T820" s="44"/>
      <c r="U820" s="44"/>
      <c r="V820" s="44"/>
      <c r="AA820" s="352"/>
      <c r="AC820" s="44"/>
      <c r="AD820" s="44"/>
      <c r="AE820" s="44"/>
      <c r="AJ820" s="352"/>
      <c r="AL820" s="44"/>
      <c r="AM820" s="44"/>
      <c r="AN820" s="44"/>
      <c r="AS820" s="352"/>
      <c r="AU820" s="44"/>
      <c r="AV820" s="44"/>
      <c r="AW820" s="44"/>
      <c r="BB820" s="352"/>
      <c r="BD820" s="44"/>
      <c r="BE820" s="44"/>
      <c r="BF820" s="44"/>
      <c r="BK820" s="352"/>
      <c r="BM820" s="44"/>
      <c r="BN820" s="44"/>
      <c r="BO820" s="44"/>
      <c r="BT820" s="352"/>
      <c r="BV820" s="44"/>
      <c r="BW820" s="44"/>
      <c r="BX820" s="44"/>
      <c r="CC820" s="352"/>
      <c r="CE820" s="44"/>
      <c r="CF820" s="44"/>
      <c r="CG820" s="44"/>
      <c r="CL820" s="352"/>
      <c r="CN820" s="44"/>
      <c r="CO820" s="44"/>
      <c r="CP820" s="44"/>
      <c r="CU820" s="352"/>
      <c r="CW820" s="44"/>
      <c r="CX820" s="44"/>
      <c r="CY820" s="44"/>
      <c r="DD820" s="352"/>
      <c r="DF820" s="44"/>
      <c r="DG820" s="44"/>
      <c r="DH820" s="44"/>
      <c r="DM820" s="352"/>
      <c r="DO820" s="44"/>
      <c r="DP820" s="44"/>
      <c r="DQ820" s="44"/>
      <c r="DV820" s="352"/>
      <c r="DX820" s="44"/>
      <c r="DY820" s="44"/>
      <c r="DZ820" s="44"/>
      <c r="EE820" s="352"/>
      <c r="EG820" s="44"/>
      <c r="EH820" s="44"/>
      <c r="EI820" s="44"/>
      <c r="EN820" s="352"/>
      <c r="EP820" s="44"/>
      <c r="EQ820" s="44"/>
      <c r="ER820" s="44"/>
      <c r="EW820" s="352"/>
      <c r="EY820" s="44"/>
      <c r="EZ820" s="44"/>
      <c r="FA820" s="44"/>
      <c r="FF820" s="352"/>
      <c r="FH820" s="44"/>
      <c r="FI820" s="44"/>
      <c r="FJ820" s="44"/>
      <c r="FO820" s="352"/>
      <c r="FQ820" s="44"/>
      <c r="FR820" s="44"/>
      <c r="FS820" s="44"/>
      <c r="FX820" s="352"/>
      <c r="FZ820" s="44"/>
      <c r="GA820" s="44"/>
      <c r="GB820" s="44"/>
      <c r="GG820" s="352"/>
      <c r="GI820" s="44"/>
      <c r="GJ820" s="44"/>
      <c r="GK820" s="44"/>
      <c r="GP820" s="352"/>
      <c r="GR820" s="44"/>
      <c r="GS820" s="44"/>
      <c r="GT820" s="44"/>
      <c r="GY820" s="352"/>
      <c r="HA820" s="44"/>
      <c r="HB820" s="44"/>
      <c r="HC820" s="44"/>
      <c r="HH820" s="352"/>
      <c r="HJ820" s="44"/>
      <c r="HK820" s="44"/>
      <c r="HL820" s="44"/>
      <c r="HQ820" s="44"/>
      <c r="HR820" s="44"/>
      <c r="HS820" s="44"/>
      <c r="HT820" s="44"/>
      <c r="HU820" s="44"/>
      <c r="HV820" s="44"/>
      <c r="HW820" s="44"/>
      <c r="HX820" s="44"/>
      <c r="HY820" s="44"/>
      <c r="HZ820" s="44"/>
      <c r="IA820" s="44"/>
      <c r="IB820" s="44"/>
      <c r="IC820" s="44"/>
      <c r="ID820" s="44"/>
      <c r="IE820" s="44"/>
      <c r="IF820" s="44"/>
      <c r="IG820" s="44"/>
      <c r="IH820" s="44"/>
      <c r="II820" s="44"/>
      <c r="IJ820" s="44"/>
      <c r="IK820" s="44"/>
      <c r="IL820" s="44"/>
      <c r="IM820" s="44"/>
      <c r="IN820" s="44"/>
      <c r="IO820" s="44"/>
      <c r="IP820" s="44"/>
      <c r="IQ820" s="44"/>
      <c r="IR820" s="44"/>
      <c r="IS820" s="44"/>
      <c r="IT820" s="44"/>
      <c r="IU820" s="44"/>
      <c r="IV820" s="44"/>
      <c r="RS820" s="353"/>
    </row>
    <row r="821" spans="1:487" s="74" customFormat="1" ht="15">
      <c r="A821" s="325" t="s">
        <v>1800</v>
      </c>
      <c r="B821" s="351"/>
      <c r="C821" s="351"/>
      <c r="D821" s="531" t="s">
        <v>130</v>
      </c>
      <c r="E821" s="44"/>
      <c r="F821" s="437">
        <f t="shared" si="10"/>
        <v>2</v>
      </c>
      <c r="G821" s="478"/>
      <c r="H821" s="478"/>
      <c r="I821" s="138"/>
      <c r="J821" s="420">
        <v>2</v>
      </c>
      <c r="K821" s="138"/>
      <c r="L821" s="450"/>
      <c r="M821" s="44"/>
      <c r="N821" s="44"/>
      <c r="R821" s="352"/>
      <c r="T821" s="44"/>
      <c r="U821" s="44"/>
      <c r="V821" s="44"/>
      <c r="AA821" s="352"/>
      <c r="AC821" s="44"/>
      <c r="AD821" s="44"/>
      <c r="AE821" s="44"/>
      <c r="AJ821" s="352"/>
      <c r="AL821" s="44"/>
      <c r="AM821" s="44"/>
      <c r="AN821" s="44"/>
      <c r="AS821" s="352"/>
      <c r="AU821" s="44"/>
      <c r="AV821" s="44"/>
      <c r="AW821" s="44"/>
      <c r="BB821" s="352"/>
      <c r="BD821" s="44"/>
      <c r="BE821" s="44"/>
      <c r="BF821" s="44"/>
      <c r="BK821" s="352"/>
      <c r="BM821" s="44"/>
      <c r="BN821" s="44"/>
      <c r="BO821" s="44"/>
      <c r="BT821" s="352"/>
      <c r="BV821" s="44"/>
      <c r="BW821" s="44"/>
      <c r="BX821" s="44"/>
      <c r="CC821" s="352"/>
      <c r="CE821" s="44"/>
      <c r="CF821" s="44"/>
      <c r="CG821" s="44"/>
      <c r="CL821" s="352"/>
      <c r="CN821" s="44"/>
      <c r="CO821" s="44"/>
      <c r="CP821" s="44"/>
      <c r="CU821" s="352"/>
      <c r="CW821" s="44"/>
      <c r="CX821" s="44"/>
      <c r="CY821" s="44"/>
      <c r="DD821" s="352"/>
      <c r="DF821" s="44"/>
      <c r="DG821" s="44"/>
      <c r="DH821" s="44"/>
      <c r="DM821" s="352"/>
      <c r="DO821" s="44"/>
      <c r="DP821" s="44"/>
      <c r="DQ821" s="44"/>
      <c r="DV821" s="352"/>
      <c r="DX821" s="44"/>
      <c r="DY821" s="44"/>
      <c r="DZ821" s="44"/>
      <c r="EE821" s="352"/>
      <c r="EG821" s="44"/>
      <c r="EH821" s="44"/>
      <c r="EI821" s="44"/>
      <c r="EN821" s="352"/>
      <c r="EP821" s="44"/>
      <c r="EQ821" s="44"/>
      <c r="ER821" s="44"/>
      <c r="EW821" s="352"/>
      <c r="EY821" s="44"/>
      <c r="EZ821" s="44"/>
      <c r="FA821" s="44"/>
      <c r="FF821" s="352"/>
      <c r="FH821" s="44"/>
      <c r="FI821" s="44"/>
      <c r="FJ821" s="44"/>
      <c r="FO821" s="352"/>
      <c r="FQ821" s="44"/>
      <c r="FR821" s="44"/>
      <c r="FS821" s="44"/>
      <c r="FX821" s="352"/>
      <c r="FZ821" s="44"/>
      <c r="GA821" s="44"/>
      <c r="GB821" s="44"/>
      <c r="GG821" s="352"/>
      <c r="GI821" s="44"/>
      <c r="GJ821" s="44"/>
      <c r="GK821" s="44"/>
      <c r="GP821" s="352"/>
      <c r="GR821" s="44"/>
      <c r="GS821" s="44"/>
      <c r="GT821" s="44"/>
      <c r="GY821" s="352"/>
      <c r="HA821" s="44"/>
      <c r="HB821" s="44"/>
      <c r="HC821" s="44"/>
      <c r="HH821" s="352"/>
      <c r="HJ821" s="44"/>
      <c r="HK821" s="44"/>
      <c r="HL821" s="44"/>
      <c r="HQ821" s="44"/>
      <c r="HR821" s="44"/>
      <c r="HS821" s="44"/>
      <c r="HT821" s="44"/>
      <c r="HU821" s="44"/>
      <c r="HV821" s="44"/>
      <c r="HW821" s="44"/>
      <c r="HX821" s="44"/>
      <c r="HY821" s="44"/>
      <c r="HZ821" s="44"/>
      <c r="IA821" s="44"/>
      <c r="IB821" s="44"/>
      <c r="IC821" s="44"/>
      <c r="ID821" s="44"/>
      <c r="IE821" s="44"/>
      <c r="IF821" s="44"/>
      <c r="IG821" s="44"/>
      <c r="IH821" s="44"/>
      <c r="II821" s="44"/>
      <c r="IJ821" s="44"/>
      <c r="IK821" s="44"/>
      <c r="IL821" s="44"/>
      <c r="IM821" s="44"/>
      <c r="IN821" s="44"/>
      <c r="IO821" s="44"/>
      <c r="IP821" s="44"/>
      <c r="IQ821" s="44"/>
      <c r="IR821" s="44"/>
      <c r="IS821" s="44"/>
      <c r="IT821" s="44"/>
      <c r="IU821" s="44"/>
      <c r="IV821" s="44"/>
      <c r="RS821" s="353"/>
    </row>
    <row r="822" spans="1:487" s="74" customFormat="1" ht="15">
      <c r="A822" s="325" t="s">
        <v>715</v>
      </c>
      <c r="B822" s="351"/>
      <c r="C822" s="351"/>
      <c r="D822" s="531" t="s">
        <v>130</v>
      </c>
      <c r="E822" s="44"/>
      <c r="F822" s="437">
        <f t="shared" si="10"/>
        <v>0</v>
      </c>
      <c r="G822" s="478"/>
      <c r="H822" s="478"/>
      <c r="I822" s="138"/>
      <c r="J822" s="420"/>
      <c r="K822" s="138"/>
      <c r="L822" s="450"/>
      <c r="M822" s="44"/>
      <c r="N822" s="44"/>
      <c r="R822" s="352"/>
      <c r="T822" s="44"/>
      <c r="U822" s="44"/>
      <c r="V822" s="44"/>
      <c r="AA822" s="352"/>
      <c r="AC822" s="44"/>
      <c r="AD822" s="44"/>
      <c r="AE822" s="44"/>
      <c r="AJ822" s="352"/>
      <c r="AL822" s="44"/>
      <c r="AM822" s="44"/>
      <c r="AN822" s="44"/>
      <c r="AS822" s="352"/>
      <c r="AU822" s="44"/>
      <c r="AV822" s="44"/>
      <c r="AW822" s="44"/>
      <c r="BB822" s="352"/>
      <c r="BD822" s="44"/>
      <c r="BE822" s="44"/>
      <c r="BF822" s="44"/>
      <c r="BK822" s="352"/>
      <c r="BM822" s="44"/>
      <c r="BN822" s="44"/>
      <c r="BO822" s="44"/>
      <c r="BT822" s="352"/>
      <c r="BV822" s="44"/>
      <c r="BW822" s="44"/>
      <c r="BX822" s="44"/>
      <c r="CC822" s="352"/>
      <c r="CE822" s="44"/>
      <c r="CF822" s="44"/>
      <c r="CG822" s="44"/>
      <c r="CL822" s="352"/>
      <c r="CN822" s="44"/>
      <c r="CO822" s="44"/>
      <c r="CP822" s="44"/>
      <c r="CU822" s="352"/>
      <c r="CW822" s="44"/>
      <c r="CX822" s="44"/>
      <c r="CY822" s="44"/>
      <c r="DD822" s="352"/>
      <c r="DF822" s="44"/>
      <c r="DG822" s="44"/>
      <c r="DH822" s="44"/>
      <c r="DM822" s="352"/>
      <c r="DO822" s="44"/>
      <c r="DP822" s="44"/>
      <c r="DQ822" s="44"/>
      <c r="DV822" s="352"/>
      <c r="DX822" s="44"/>
      <c r="DY822" s="44"/>
      <c r="DZ822" s="44"/>
      <c r="EE822" s="352"/>
      <c r="EG822" s="44"/>
      <c r="EH822" s="44"/>
      <c r="EI822" s="44"/>
      <c r="EN822" s="352"/>
      <c r="EP822" s="44"/>
      <c r="EQ822" s="44"/>
      <c r="ER822" s="44"/>
      <c r="EW822" s="352"/>
      <c r="EY822" s="44"/>
      <c r="EZ822" s="44"/>
      <c r="FA822" s="44"/>
      <c r="FF822" s="352"/>
      <c r="FH822" s="44"/>
      <c r="FI822" s="44"/>
      <c r="FJ822" s="44"/>
      <c r="FO822" s="352"/>
      <c r="FQ822" s="44"/>
      <c r="FR822" s="44"/>
      <c r="FS822" s="44"/>
      <c r="FX822" s="352"/>
      <c r="FZ822" s="44"/>
      <c r="GA822" s="44"/>
      <c r="GB822" s="44"/>
      <c r="GG822" s="352"/>
      <c r="GI822" s="44"/>
      <c r="GJ822" s="44"/>
      <c r="GK822" s="44"/>
      <c r="GP822" s="352"/>
      <c r="GR822" s="44"/>
      <c r="GS822" s="44"/>
      <c r="GT822" s="44"/>
      <c r="GY822" s="352"/>
      <c r="HA822" s="44"/>
      <c r="HB822" s="44"/>
      <c r="HC822" s="44"/>
      <c r="HH822" s="352"/>
      <c r="HJ822" s="44"/>
      <c r="HK822" s="44"/>
      <c r="HL822" s="44"/>
      <c r="HQ822" s="44"/>
      <c r="HR822" s="44"/>
      <c r="HS822" s="44"/>
      <c r="HT822" s="44"/>
      <c r="HU822" s="44"/>
      <c r="HV822" s="44"/>
      <c r="HW822" s="44"/>
      <c r="HX822" s="44"/>
      <c r="HY822" s="44"/>
      <c r="HZ822" s="44"/>
      <c r="IA822" s="44"/>
      <c r="IB822" s="44"/>
      <c r="IC822" s="44"/>
      <c r="ID822" s="44"/>
      <c r="IE822" s="44"/>
      <c r="IF822" s="44"/>
      <c r="IG822" s="44"/>
      <c r="IH822" s="44"/>
      <c r="II822" s="44"/>
      <c r="IJ822" s="44"/>
      <c r="IK822" s="44"/>
      <c r="IL822" s="44"/>
      <c r="IM822" s="44"/>
      <c r="IN822" s="44"/>
      <c r="IO822" s="44"/>
      <c r="IP822" s="44"/>
      <c r="IQ822" s="44"/>
      <c r="IR822" s="44"/>
      <c r="IS822" s="44"/>
      <c r="IT822" s="44"/>
      <c r="IU822" s="44"/>
      <c r="IV822" s="44"/>
      <c r="RS822" s="353"/>
    </row>
    <row r="823" spans="1:487" s="74" customFormat="1" ht="15">
      <c r="A823" s="325" t="s">
        <v>1736</v>
      </c>
      <c r="B823" s="351"/>
      <c r="C823" s="351"/>
      <c r="D823" s="531" t="s">
        <v>130</v>
      </c>
      <c r="E823" s="44"/>
      <c r="F823" s="437">
        <f t="shared" si="10"/>
        <v>0</v>
      </c>
      <c r="G823" s="478"/>
      <c r="H823" s="478"/>
      <c r="I823" s="138"/>
      <c r="J823" s="420"/>
      <c r="K823" s="138"/>
      <c r="L823" s="44"/>
      <c r="M823" s="44"/>
      <c r="N823" s="44"/>
      <c r="R823" s="352"/>
      <c r="T823" s="44"/>
      <c r="U823" s="44"/>
      <c r="V823" s="44"/>
      <c r="AA823" s="352"/>
      <c r="AC823" s="44"/>
      <c r="AD823" s="44"/>
      <c r="AE823" s="44"/>
      <c r="AJ823" s="352"/>
      <c r="AL823" s="44"/>
      <c r="AM823" s="44"/>
      <c r="AN823" s="44"/>
      <c r="AS823" s="352"/>
      <c r="AU823" s="44"/>
      <c r="AV823" s="44"/>
      <c r="AW823" s="44"/>
      <c r="BB823" s="352"/>
      <c r="BD823" s="44"/>
      <c r="BE823" s="44"/>
      <c r="BF823" s="44"/>
      <c r="BK823" s="352"/>
      <c r="BM823" s="44"/>
      <c r="BN823" s="44"/>
      <c r="BO823" s="44"/>
      <c r="BT823" s="352"/>
      <c r="BV823" s="44"/>
      <c r="BW823" s="44"/>
      <c r="BX823" s="44"/>
      <c r="CC823" s="352"/>
      <c r="CE823" s="44"/>
      <c r="CF823" s="44"/>
      <c r="CG823" s="44"/>
      <c r="CL823" s="352"/>
      <c r="CN823" s="44"/>
      <c r="CO823" s="44"/>
      <c r="CP823" s="44"/>
      <c r="CU823" s="352"/>
      <c r="CW823" s="44"/>
      <c r="CX823" s="44"/>
      <c r="CY823" s="44"/>
      <c r="DD823" s="352"/>
      <c r="DF823" s="44"/>
      <c r="DG823" s="44"/>
      <c r="DH823" s="44"/>
      <c r="DM823" s="352"/>
      <c r="DO823" s="44"/>
      <c r="DP823" s="44"/>
      <c r="DQ823" s="44"/>
      <c r="DV823" s="352"/>
      <c r="DX823" s="44"/>
      <c r="DY823" s="44"/>
      <c r="DZ823" s="44"/>
      <c r="EE823" s="352"/>
      <c r="EG823" s="44"/>
      <c r="EH823" s="44"/>
      <c r="EI823" s="44"/>
      <c r="EN823" s="352"/>
      <c r="EP823" s="44"/>
      <c r="EQ823" s="44"/>
      <c r="ER823" s="44"/>
      <c r="EW823" s="352"/>
      <c r="EY823" s="44"/>
      <c r="EZ823" s="44"/>
      <c r="FA823" s="44"/>
      <c r="FF823" s="352"/>
      <c r="FH823" s="44"/>
      <c r="FI823" s="44"/>
      <c r="FJ823" s="44"/>
      <c r="FO823" s="352"/>
      <c r="FQ823" s="44"/>
      <c r="FR823" s="44"/>
      <c r="FS823" s="44"/>
      <c r="FX823" s="352"/>
      <c r="FZ823" s="44"/>
      <c r="GA823" s="44"/>
      <c r="GB823" s="44"/>
      <c r="GG823" s="352"/>
      <c r="GI823" s="44"/>
      <c r="GJ823" s="44"/>
      <c r="GK823" s="44"/>
      <c r="GP823" s="352"/>
      <c r="GR823" s="44"/>
      <c r="GS823" s="44"/>
      <c r="GT823" s="44"/>
      <c r="GY823" s="352"/>
      <c r="HA823" s="44"/>
      <c r="HB823" s="44"/>
      <c r="HC823" s="44"/>
      <c r="HH823" s="352"/>
      <c r="HJ823" s="44"/>
      <c r="HK823" s="44"/>
      <c r="HL823" s="44"/>
      <c r="HQ823" s="44"/>
      <c r="HR823" s="44"/>
      <c r="HS823" s="44"/>
      <c r="HT823" s="44"/>
      <c r="HU823" s="44"/>
      <c r="HV823" s="44"/>
      <c r="HW823" s="44"/>
      <c r="HX823" s="44"/>
      <c r="HY823" s="44"/>
      <c r="HZ823" s="44"/>
      <c r="IA823" s="44"/>
      <c r="IB823" s="44"/>
      <c r="IC823" s="44"/>
      <c r="ID823" s="44"/>
      <c r="IE823" s="44"/>
      <c r="IF823" s="44"/>
      <c r="IG823" s="44"/>
      <c r="IH823" s="44"/>
      <c r="II823" s="44"/>
      <c r="IJ823" s="44"/>
      <c r="IK823" s="44"/>
      <c r="IL823" s="44"/>
      <c r="IM823" s="44"/>
      <c r="IN823" s="44"/>
      <c r="IO823" s="44"/>
      <c r="IP823" s="44"/>
      <c r="IQ823" s="44"/>
      <c r="IR823" s="44"/>
      <c r="IS823" s="44"/>
      <c r="IT823" s="44"/>
      <c r="IU823" s="44"/>
      <c r="IV823" s="44"/>
      <c r="RS823" s="353"/>
    </row>
    <row r="824" spans="1:487" s="74" customFormat="1" ht="15">
      <c r="A824" s="325" t="s">
        <v>784</v>
      </c>
      <c r="B824" s="351"/>
      <c r="C824" s="351"/>
      <c r="D824" s="458" t="s">
        <v>138</v>
      </c>
      <c r="E824" s="44"/>
      <c r="F824" s="437">
        <f t="shared" si="10"/>
        <v>0</v>
      </c>
      <c r="G824" s="478"/>
      <c r="H824" s="138"/>
      <c r="I824" s="138"/>
      <c r="J824" s="420"/>
      <c r="K824" s="138"/>
      <c r="L824" s="450"/>
      <c r="M824" s="44"/>
      <c r="N824" s="44"/>
      <c r="R824" s="352"/>
      <c r="T824" s="44"/>
      <c r="U824" s="44"/>
      <c r="V824" s="44"/>
      <c r="AA824" s="352"/>
      <c r="AC824" s="44"/>
      <c r="AD824" s="44"/>
      <c r="AE824" s="44"/>
      <c r="AJ824" s="352"/>
      <c r="AL824" s="44"/>
      <c r="AM824" s="44"/>
      <c r="AN824" s="44"/>
      <c r="AS824" s="352"/>
      <c r="AU824" s="44"/>
      <c r="AV824" s="44"/>
      <c r="AW824" s="44"/>
      <c r="BB824" s="352"/>
      <c r="BD824" s="44"/>
      <c r="BE824" s="44"/>
      <c r="BF824" s="44"/>
      <c r="BK824" s="352"/>
      <c r="BM824" s="44"/>
      <c r="BN824" s="44"/>
      <c r="BO824" s="44"/>
      <c r="BT824" s="352"/>
      <c r="BV824" s="44"/>
      <c r="BW824" s="44"/>
      <c r="BX824" s="44"/>
      <c r="CC824" s="352"/>
      <c r="CE824" s="44"/>
      <c r="CF824" s="44"/>
      <c r="CG824" s="44"/>
      <c r="CL824" s="352"/>
      <c r="CN824" s="44"/>
      <c r="CO824" s="44"/>
      <c r="CP824" s="44"/>
      <c r="CU824" s="352"/>
      <c r="CW824" s="44"/>
      <c r="CX824" s="44"/>
      <c r="CY824" s="44"/>
      <c r="DD824" s="352"/>
      <c r="DF824" s="44"/>
      <c r="DG824" s="44"/>
      <c r="DH824" s="44"/>
      <c r="DM824" s="352"/>
      <c r="DO824" s="44"/>
      <c r="DP824" s="44"/>
      <c r="DQ824" s="44"/>
      <c r="DV824" s="352"/>
      <c r="DX824" s="44"/>
      <c r="DY824" s="44"/>
      <c r="DZ824" s="44"/>
      <c r="EE824" s="352"/>
      <c r="EG824" s="44"/>
      <c r="EH824" s="44"/>
      <c r="EI824" s="44"/>
      <c r="EN824" s="352"/>
      <c r="EP824" s="44"/>
      <c r="EQ824" s="44"/>
      <c r="ER824" s="44"/>
      <c r="EW824" s="352"/>
      <c r="EY824" s="44"/>
      <c r="EZ824" s="44"/>
      <c r="FA824" s="44"/>
      <c r="FF824" s="352"/>
      <c r="FH824" s="44"/>
      <c r="FI824" s="44"/>
      <c r="FJ824" s="44"/>
      <c r="FO824" s="352"/>
      <c r="FQ824" s="44"/>
      <c r="FR824" s="44"/>
      <c r="FS824" s="44"/>
      <c r="FX824" s="352"/>
      <c r="FZ824" s="44"/>
      <c r="GA824" s="44"/>
      <c r="GB824" s="44"/>
      <c r="GG824" s="352"/>
      <c r="GI824" s="44"/>
      <c r="GJ824" s="44"/>
      <c r="GK824" s="44"/>
      <c r="GP824" s="352"/>
      <c r="GR824" s="44"/>
      <c r="GS824" s="44"/>
      <c r="GT824" s="44"/>
      <c r="GY824" s="352"/>
      <c r="HA824" s="44"/>
      <c r="HB824" s="44"/>
      <c r="HC824" s="44"/>
      <c r="HH824" s="352"/>
      <c r="HJ824" s="44"/>
      <c r="HK824" s="44"/>
      <c r="HL824" s="44"/>
      <c r="HQ824" s="44"/>
      <c r="HR824" s="44"/>
      <c r="HS824" s="44"/>
      <c r="HT824" s="44"/>
      <c r="HU824" s="44"/>
      <c r="HV824" s="44"/>
      <c r="HW824" s="44"/>
      <c r="HX824" s="44"/>
      <c r="HY824" s="44"/>
      <c r="HZ824" s="44"/>
      <c r="IA824" s="44"/>
      <c r="IB824" s="44"/>
      <c r="IC824" s="44"/>
      <c r="ID824" s="44"/>
      <c r="IE824" s="44"/>
      <c r="IF824" s="44"/>
      <c r="IG824" s="44"/>
      <c r="IH824" s="44"/>
      <c r="II824" s="44"/>
      <c r="IJ824" s="44"/>
      <c r="IK824" s="44"/>
      <c r="IL824" s="44"/>
      <c r="IM824" s="44"/>
      <c r="IN824" s="44"/>
      <c r="IO824" s="44"/>
      <c r="IP824" s="44"/>
      <c r="IQ824" s="44"/>
      <c r="IR824" s="44"/>
      <c r="IS824" s="44"/>
      <c r="IT824" s="44"/>
      <c r="IU824" s="44"/>
      <c r="IV824" s="44"/>
      <c r="RS824" s="353"/>
    </row>
    <row r="825" spans="1:487" s="74" customFormat="1" ht="15">
      <c r="A825" s="325" t="s">
        <v>1144</v>
      </c>
      <c r="B825" s="351"/>
      <c r="C825" s="351"/>
      <c r="D825" s="531" t="s">
        <v>130</v>
      </c>
      <c r="E825" s="44"/>
      <c r="F825" s="437">
        <f t="shared" si="10"/>
        <v>30</v>
      </c>
      <c r="G825" s="478"/>
      <c r="H825" s="478">
        <v>30</v>
      </c>
      <c r="I825" s="138"/>
      <c r="J825" s="420"/>
      <c r="K825" s="138"/>
      <c r="L825" s="458"/>
      <c r="M825" s="44"/>
      <c r="N825" s="44"/>
      <c r="R825" s="352"/>
      <c r="T825" s="44"/>
      <c r="U825" s="44"/>
      <c r="V825" s="44"/>
      <c r="AA825" s="352"/>
      <c r="AC825" s="44"/>
      <c r="AD825" s="44"/>
      <c r="AE825" s="44"/>
      <c r="AJ825" s="352"/>
      <c r="AL825" s="44"/>
      <c r="AM825" s="44"/>
      <c r="AN825" s="44"/>
      <c r="AS825" s="352"/>
      <c r="AU825" s="44"/>
      <c r="AV825" s="44"/>
      <c r="AW825" s="44"/>
      <c r="BB825" s="352"/>
      <c r="BD825" s="44"/>
      <c r="BE825" s="44"/>
      <c r="BF825" s="44"/>
      <c r="BK825" s="352"/>
      <c r="BM825" s="44"/>
      <c r="BN825" s="44"/>
      <c r="BO825" s="44"/>
      <c r="BT825" s="352"/>
      <c r="BV825" s="44"/>
      <c r="BW825" s="44"/>
      <c r="BX825" s="44"/>
      <c r="CC825" s="352"/>
      <c r="CE825" s="44"/>
      <c r="CF825" s="44"/>
      <c r="CG825" s="44"/>
      <c r="CL825" s="352"/>
      <c r="CN825" s="44"/>
      <c r="CO825" s="44"/>
      <c r="CP825" s="44"/>
      <c r="CU825" s="352"/>
      <c r="CW825" s="44"/>
      <c r="CX825" s="44"/>
      <c r="CY825" s="44"/>
      <c r="DD825" s="352"/>
      <c r="DF825" s="44"/>
      <c r="DG825" s="44"/>
      <c r="DH825" s="44"/>
      <c r="DM825" s="352"/>
      <c r="DO825" s="44"/>
      <c r="DP825" s="44"/>
      <c r="DQ825" s="44"/>
      <c r="DV825" s="352"/>
      <c r="DX825" s="44"/>
      <c r="DY825" s="44"/>
      <c r="DZ825" s="44"/>
      <c r="EE825" s="352"/>
      <c r="EG825" s="44"/>
      <c r="EH825" s="44"/>
      <c r="EI825" s="44"/>
      <c r="EN825" s="352"/>
      <c r="EP825" s="44"/>
      <c r="EQ825" s="44"/>
      <c r="ER825" s="44"/>
      <c r="EW825" s="352"/>
      <c r="EY825" s="44"/>
      <c r="EZ825" s="44"/>
      <c r="FA825" s="44"/>
      <c r="FF825" s="352"/>
      <c r="FH825" s="44"/>
      <c r="FI825" s="44"/>
      <c r="FJ825" s="44"/>
      <c r="FO825" s="352"/>
      <c r="FQ825" s="44"/>
      <c r="FR825" s="44"/>
      <c r="FS825" s="44"/>
      <c r="FX825" s="352"/>
      <c r="FZ825" s="44"/>
      <c r="GA825" s="44"/>
      <c r="GB825" s="44"/>
      <c r="GG825" s="352"/>
      <c r="GI825" s="44"/>
      <c r="GJ825" s="44"/>
      <c r="GK825" s="44"/>
      <c r="GP825" s="352"/>
      <c r="GR825" s="44"/>
      <c r="GS825" s="44"/>
      <c r="GT825" s="44"/>
      <c r="GY825" s="352"/>
      <c r="HA825" s="44"/>
      <c r="HB825" s="44"/>
      <c r="HC825" s="44"/>
      <c r="HH825" s="352"/>
      <c r="HJ825" s="44"/>
      <c r="HK825" s="44"/>
      <c r="HL825" s="44"/>
      <c r="HQ825" s="44"/>
      <c r="HR825" s="44"/>
      <c r="HS825" s="44"/>
      <c r="HT825" s="44"/>
      <c r="HU825" s="44"/>
      <c r="HV825" s="44"/>
      <c r="HW825" s="44"/>
      <c r="HX825" s="44"/>
      <c r="HY825" s="44"/>
      <c r="HZ825" s="44"/>
      <c r="IA825" s="44"/>
      <c r="IB825" s="44"/>
      <c r="IC825" s="44"/>
      <c r="ID825" s="44"/>
      <c r="IE825" s="44"/>
      <c r="IF825" s="44"/>
      <c r="IG825" s="44"/>
      <c r="IH825" s="44"/>
      <c r="II825" s="44"/>
      <c r="IJ825" s="44"/>
      <c r="IK825" s="44"/>
      <c r="IL825" s="44"/>
      <c r="IM825" s="44"/>
      <c r="IN825" s="44"/>
      <c r="IO825" s="44"/>
      <c r="IP825" s="44"/>
      <c r="IQ825" s="44"/>
      <c r="IR825" s="44"/>
      <c r="IS825" s="44"/>
      <c r="IT825" s="44"/>
      <c r="IU825" s="44"/>
      <c r="IV825" s="44"/>
      <c r="RS825" s="353"/>
    </row>
    <row r="826" spans="1:487" s="74" customFormat="1" ht="15">
      <c r="A826" s="325" t="s">
        <v>720</v>
      </c>
      <c r="B826" s="351"/>
      <c r="C826" s="351"/>
      <c r="D826" s="458" t="s">
        <v>136</v>
      </c>
      <c r="E826" s="44"/>
      <c r="F826" s="437">
        <f t="shared" si="10"/>
        <v>29</v>
      </c>
      <c r="G826" s="478"/>
      <c r="H826" s="138">
        <v>23</v>
      </c>
      <c r="I826" s="138">
        <v>6</v>
      </c>
      <c r="J826" s="420"/>
      <c r="K826" s="138"/>
      <c r="L826" s="44"/>
      <c r="M826" s="44"/>
      <c r="N826" s="44"/>
      <c r="R826" s="352"/>
      <c r="T826" s="44"/>
      <c r="U826" s="44"/>
      <c r="V826" s="44"/>
      <c r="AA826" s="352"/>
      <c r="AC826" s="44"/>
      <c r="AD826" s="44"/>
      <c r="AE826" s="44"/>
      <c r="AJ826" s="352"/>
      <c r="AL826" s="44"/>
      <c r="AM826" s="44"/>
      <c r="AN826" s="44"/>
      <c r="AS826" s="352"/>
      <c r="AU826" s="44"/>
      <c r="AV826" s="44"/>
      <c r="AW826" s="44"/>
      <c r="BB826" s="352"/>
      <c r="BD826" s="44"/>
      <c r="BE826" s="44"/>
      <c r="BF826" s="44"/>
      <c r="BK826" s="352"/>
      <c r="BM826" s="44"/>
      <c r="BN826" s="44"/>
      <c r="BO826" s="44"/>
      <c r="BT826" s="352"/>
      <c r="BV826" s="44"/>
      <c r="BW826" s="44"/>
      <c r="BX826" s="44"/>
      <c r="CC826" s="352"/>
      <c r="CE826" s="44"/>
      <c r="CF826" s="44"/>
      <c r="CG826" s="44"/>
      <c r="CL826" s="352"/>
      <c r="CN826" s="44"/>
      <c r="CO826" s="44"/>
      <c r="CP826" s="44"/>
      <c r="CU826" s="352"/>
      <c r="CW826" s="44"/>
      <c r="CX826" s="44"/>
      <c r="CY826" s="44"/>
      <c r="DD826" s="352"/>
      <c r="DF826" s="44"/>
      <c r="DG826" s="44"/>
      <c r="DH826" s="44"/>
      <c r="DM826" s="352"/>
      <c r="DO826" s="44"/>
      <c r="DP826" s="44"/>
      <c r="DQ826" s="44"/>
      <c r="DV826" s="352"/>
      <c r="DX826" s="44"/>
      <c r="DY826" s="44"/>
      <c r="DZ826" s="44"/>
      <c r="EE826" s="352"/>
      <c r="EG826" s="44"/>
      <c r="EH826" s="44"/>
      <c r="EI826" s="44"/>
      <c r="EN826" s="352"/>
      <c r="EP826" s="44"/>
      <c r="EQ826" s="44"/>
      <c r="ER826" s="44"/>
      <c r="EW826" s="352"/>
      <c r="EY826" s="44"/>
      <c r="EZ826" s="44"/>
      <c r="FA826" s="44"/>
      <c r="FF826" s="352"/>
      <c r="FH826" s="44"/>
      <c r="FI826" s="44"/>
      <c r="FJ826" s="44"/>
      <c r="FO826" s="352"/>
      <c r="FQ826" s="44"/>
      <c r="FR826" s="44"/>
      <c r="FS826" s="44"/>
      <c r="FX826" s="352"/>
      <c r="FZ826" s="44"/>
      <c r="GA826" s="44"/>
      <c r="GB826" s="44"/>
      <c r="GG826" s="352"/>
      <c r="GI826" s="44"/>
      <c r="GJ826" s="44"/>
      <c r="GK826" s="44"/>
      <c r="GP826" s="352"/>
      <c r="GR826" s="44"/>
      <c r="GS826" s="44"/>
      <c r="GT826" s="44"/>
      <c r="GY826" s="352"/>
      <c r="HA826" s="44"/>
      <c r="HB826" s="44"/>
      <c r="HC826" s="44"/>
      <c r="HH826" s="352"/>
      <c r="HJ826" s="44"/>
      <c r="HK826" s="44"/>
      <c r="HL826" s="44"/>
      <c r="HQ826" s="44"/>
      <c r="HR826" s="44"/>
      <c r="HS826" s="44"/>
      <c r="HT826" s="44"/>
      <c r="HU826" s="44"/>
      <c r="HV826" s="44"/>
      <c r="HW826" s="44"/>
      <c r="HX826" s="44"/>
      <c r="HY826" s="44"/>
      <c r="HZ826" s="44"/>
      <c r="IA826" s="44"/>
      <c r="IB826" s="44"/>
      <c r="IC826" s="44"/>
      <c r="ID826" s="44"/>
      <c r="IE826" s="44"/>
      <c r="IF826" s="44"/>
      <c r="IG826" s="44"/>
      <c r="IH826" s="44"/>
      <c r="II826" s="44"/>
      <c r="IJ826" s="44"/>
      <c r="IK826" s="44"/>
      <c r="IL826" s="44"/>
      <c r="IM826" s="44"/>
      <c r="IN826" s="44"/>
      <c r="IO826" s="44"/>
      <c r="IP826" s="44"/>
      <c r="IQ826" s="44"/>
      <c r="IR826" s="44"/>
      <c r="IS826" s="44"/>
      <c r="IT826" s="44"/>
      <c r="IU826" s="44"/>
      <c r="IV826" s="44"/>
      <c r="RS826" s="353"/>
    </row>
    <row r="827" spans="1:487" s="74" customFormat="1" ht="15">
      <c r="A827" s="325" t="s">
        <v>651</v>
      </c>
      <c r="B827" s="351"/>
      <c r="C827" s="351"/>
      <c r="D827" s="458" t="s">
        <v>138</v>
      </c>
      <c r="E827" s="44"/>
      <c r="F827" s="437">
        <f t="shared" ref="F827:F890" si="11">SUM(G827:L827)</f>
        <v>111</v>
      </c>
      <c r="G827" s="478">
        <v>3</v>
      </c>
      <c r="H827" s="478"/>
      <c r="I827" s="138"/>
      <c r="J827" s="420"/>
      <c r="K827" s="138">
        <v>108</v>
      </c>
      <c r="L827" s="450"/>
      <c r="M827" s="450"/>
      <c r="N827" s="44"/>
      <c r="R827" s="352"/>
      <c r="T827" s="44"/>
      <c r="U827" s="44"/>
      <c r="V827" s="44"/>
      <c r="AA827" s="352"/>
      <c r="AC827" s="44"/>
      <c r="AD827" s="44"/>
      <c r="AE827" s="44"/>
      <c r="AJ827" s="352"/>
      <c r="AL827" s="44"/>
      <c r="AM827" s="44"/>
      <c r="AN827" s="44"/>
      <c r="AS827" s="352"/>
      <c r="AU827" s="44"/>
      <c r="AV827" s="44"/>
      <c r="AW827" s="44"/>
      <c r="BB827" s="352"/>
      <c r="BD827" s="44"/>
      <c r="BE827" s="44"/>
      <c r="BF827" s="44"/>
      <c r="BK827" s="352"/>
      <c r="BM827" s="44"/>
      <c r="BN827" s="44"/>
      <c r="BO827" s="44"/>
      <c r="BT827" s="352"/>
      <c r="BV827" s="44"/>
      <c r="BW827" s="44"/>
      <c r="BX827" s="44"/>
      <c r="CC827" s="352"/>
      <c r="CE827" s="44"/>
      <c r="CF827" s="44"/>
      <c r="CG827" s="44"/>
      <c r="CL827" s="352"/>
      <c r="CN827" s="44"/>
      <c r="CO827" s="44"/>
      <c r="CP827" s="44"/>
      <c r="CU827" s="352"/>
      <c r="CW827" s="44"/>
      <c r="CX827" s="44"/>
      <c r="CY827" s="44"/>
      <c r="DD827" s="352"/>
      <c r="DF827" s="44"/>
      <c r="DG827" s="44"/>
      <c r="DH827" s="44"/>
      <c r="DM827" s="352"/>
      <c r="DO827" s="44"/>
      <c r="DP827" s="44"/>
      <c r="DQ827" s="44"/>
      <c r="DV827" s="352"/>
      <c r="DX827" s="44"/>
      <c r="DY827" s="44"/>
      <c r="DZ827" s="44"/>
      <c r="EE827" s="352"/>
      <c r="EG827" s="44"/>
      <c r="EH827" s="44"/>
      <c r="EI827" s="44"/>
      <c r="EN827" s="352"/>
      <c r="EP827" s="44"/>
      <c r="EQ827" s="44"/>
      <c r="ER827" s="44"/>
      <c r="EW827" s="352"/>
      <c r="EY827" s="44"/>
      <c r="EZ827" s="44"/>
      <c r="FA827" s="44"/>
      <c r="FF827" s="352"/>
      <c r="FH827" s="44"/>
      <c r="FI827" s="44"/>
      <c r="FJ827" s="44"/>
      <c r="FO827" s="352"/>
      <c r="FQ827" s="44"/>
      <c r="FR827" s="44"/>
      <c r="FS827" s="44"/>
      <c r="FX827" s="352"/>
      <c r="FZ827" s="44"/>
      <c r="GA827" s="44"/>
      <c r="GB827" s="44"/>
      <c r="GG827" s="352"/>
      <c r="GI827" s="44"/>
      <c r="GJ827" s="44"/>
      <c r="GK827" s="44"/>
      <c r="GP827" s="352"/>
      <c r="GR827" s="44"/>
      <c r="GS827" s="44"/>
      <c r="GT827" s="44"/>
      <c r="GY827" s="352"/>
      <c r="HA827" s="44"/>
      <c r="HB827" s="44"/>
      <c r="HC827" s="44"/>
      <c r="HH827" s="352"/>
      <c r="HJ827" s="44"/>
      <c r="HK827" s="44"/>
      <c r="HL827" s="44"/>
      <c r="HQ827" s="44"/>
      <c r="HR827" s="44"/>
      <c r="HS827" s="44"/>
      <c r="HT827" s="44"/>
      <c r="HU827" s="44"/>
      <c r="HV827" s="44"/>
      <c r="HW827" s="44"/>
      <c r="HX827" s="44"/>
      <c r="HY827" s="44"/>
      <c r="HZ827" s="44"/>
      <c r="IA827" s="44"/>
      <c r="IB827" s="44"/>
      <c r="IC827" s="44"/>
      <c r="ID827" s="44"/>
      <c r="IE827" s="44"/>
      <c r="IF827" s="44"/>
      <c r="IG827" s="44"/>
      <c r="IH827" s="44"/>
      <c r="II827" s="44"/>
      <c r="IJ827" s="44"/>
      <c r="IK827" s="44"/>
      <c r="IL827" s="44"/>
      <c r="IM827" s="44"/>
      <c r="IN827" s="44"/>
      <c r="IO827" s="44"/>
      <c r="IP827" s="44"/>
      <c r="IQ827" s="44"/>
      <c r="IR827" s="44"/>
      <c r="IS827" s="44"/>
      <c r="IT827" s="44"/>
      <c r="IU827" s="44"/>
      <c r="IV827" s="44"/>
      <c r="RS827" s="353"/>
    </row>
    <row r="828" spans="1:487" s="74" customFormat="1" ht="15">
      <c r="A828" s="325" t="s">
        <v>533</v>
      </c>
      <c r="B828" s="351"/>
      <c r="C828" s="351"/>
      <c r="D828" s="458" t="s">
        <v>132</v>
      </c>
      <c r="E828" s="44"/>
      <c r="F828" s="437">
        <f t="shared" si="11"/>
        <v>145</v>
      </c>
      <c r="G828" s="478"/>
      <c r="H828" s="478">
        <v>140</v>
      </c>
      <c r="I828" s="138"/>
      <c r="J828" s="420">
        <v>5</v>
      </c>
      <c r="K828" s="138"/>
      <c r="L828" s="450"/>
      <c r="M828" s="44"/>
      <c r="N828" s="44"/>
      <c r="R828" s="352"/>
      <c r="T828" s="44"/>
      <c r="U828" s="44"/>
      <c r="V828" s="44"/>
      <c r="AA828" s="352"/>
      <c r="AC828" s="44"/>
      <c r="AD828" s="44"/>
      <c r="AE828" s="44"/>
      <c r="AJ828" s="352"/>
      <c r="AL828" s="44"/>
      <c r="AM828" s="44"/>
      <c r="AN828" s="44"/>
      <c r="AS828" s="352"/>
      <c r="AU828" s="44"/>
      <c r="AV828" s="44"/>
      <c r="AW828" s="44"/>
      <c r="BB828" s="352"/>
      <c r="BD828" s="44"/>
      <c r="BE828" s="44"/>
      <c r="BF828" s="44"/>
      <c r="BK828" s="352"/>
      <c r="BM828" s="44"/>
      <c r="BN828" s="44"/>
      <c r="BO828" s="44"/>
      <c r="BT828" s="352"/>
      <c r="BV828" s="44"/>
      <c r="BW828" s="44"/>
      <c r="BX828" s="44"/>
      <c r="CC828" s="352"/>
      <c r="CE828" s="44"/>
      <c r="CF828" s="44"/>
      <c r="CG828" s="44"/>
      <c r="CL828" s="352"/>
      <c r="CN828" s="44"/>
      <c r="CO828" s="44"/>
      <c r="CP828" s="44"/>
      <c r="CU828" s="352"/>
      <c r="CW828" s="44"/>
      <c r="CX828" s="44"/>
      <c r="CY828" s="44"/>
      <c r="DD828" s="352"/>
      <c r="DF828" s="44"/>
      <c r="DG828" s="44"/>
      <c r="DH828" s="44"/>
      <c r="DM828" s="352"/>
      <c r="DO828" s="44"/>
      <c r="DP828" s="44"/>
      <c r="DQ828" s="44"/>
      <c r="DV828" s="352"/>
      <c r="DX828" s="44"/>
      <c r="DY828" s="44"/>
      <c r="DZ828" s="44"/>
      <c r="EE828" s="352"/>
      <c r="EG828" s="44"/>
      <c r="EH828" s="44"/>
      <c r="EI828" s="44"/>
      <c r="EN828" s="352"/>
      <c r="EP828" s="44"/>
      <c r="EQ828" s="44"/>
      <c r="ER828" s="44"/>
      <c r="EW828" s="352"/>
      <c r="EY828" s="44"/>
      <c r="EZ828" s="44"/>
      <c r="FA828" s="44"/>
      <c r="FF828" s="352"/>
      <c r="FH828" s="44"/>
      <c r="FI828" s="44"/>
      <c r="FJ828" s="44"/>
      <c r="FO828" s="352"/>
      <c r="FQ828" s="44"/>
      <c r="FR828" s="44"/>
      <c r="FS828" s="44"/>
      <c r="FX828" s="352"/>
      <c r="FZ828" s="44"/>
      <c r="GA828" s="44"/>
      <c r="GB828" s="44"/>
      <c r="GG828" s="352"/>
      <c r="GI828" s="44"/>
      <c r="GJ828" s="44"/>
      <c r="GK828" s="44"/>
      <c r="GP828" s="352"/>
      <c r="GR828" s="44"/>
      <c r="GS828" s="44"/>
      <c r="GT828" s="44"/>
      <c r="GY828" s="352"/>
      <c r="HA828" s="44"/>
      <c r="HB828" s="44"/>
      <c r="HC828" s="44"/>
      <c r="HH828" s="352"/>
      <c r="HJ828" s="44"/>
      <c r="HK828" s="44"/>
      <c r="HL828" s="44"/>
      <c r="HQ828" s="44"/>
      <c r="HR828" s="44"/>
      <c r="HS828" s="44"/>
      <c r="HT828" s="44"/>
      <c r="HU828" s="44"/>
      <c r="HV828" s="44"/>
      <c r="HW828" s="44"/>
      <c r="HX828" s="44"/>
      <c r="HY828" s="44"/>
      <c r="HZ828" s="44"/>
      <c r="IA828" s="44"/>
      <c r="IB828" s="44"/>
      <c r="IC828" s="44"/>
      <c r="ID828" s="44"/>
      <c r="IE828" s="44"/>
      <c r="IF828" s="44"/>
      <c r="IG828" s="44"/>
      <c r="IH828" s="44"/>
      <c r="II828" s="44"/>
      <c r="IJ828" s="44"/>
      <c r="IK828" s="44"/>
      <c r="IL828" s="44"/>
      <c r="IM828" s="44"/>
      <c r="IN828" s="44"/>
      <c r="IO828" s="44"/>
      <c r="IP828" s="44"/>
      <c r="IQ828" s="44"/>
      <c r="IR828" s="44"/>
      <c r="IS828" s="44"/>
      <c r="IT828" s="44"/>
      <c r="IU828" s="44"/>
      <c r="IV828" s="44"/>
      <c r="RS828" s="353"/>
    </row>
    <row r="829" spans="1:487" s="74" customFormat="1" ht="15">
      <c r="A829" s="325" t="s">
        <v>1172</v>
      </c>
      <c r="B829" s="351"/>
      <c r="C829" s="351"/>
      <c r="D829" s="531" t="s">
        <v>130</v>
      </c>
      <c r="E829" s="44"/>
      <c r="F829" s="437">
        <f t="shared" si="11"/>
        <v>0</v>
      </c>
      <c r="G829" s="478"/>
      <c r="H829" s="138"/>
      <c r="I829" s="138"/>
      <c r="J829" s="420"/>
      <c r="K829" s="138"/>
      <c r="L829" s="450"/>
      <c r="M829" s="44"/>
      <c r="N829" s="44"/>
      <c r="R829" s="352"/>
      <c r="T829" s="44"/>
      <c r="U829" s="44"/>
      <c r="V829" s="44"/>
      <c r="AA829" s="352"/>
      <c r="AC829" s="44"/>
      <c r="AD829" s="44"/>
      <c r="AE829" s="44"/>
      <c r="AJ829" s="352"/>
      <c r="AL829" s="44"/>
      <c r="AM829" s="44"/>
      <c r="AN829" s="44"/>
      <c r="AS829" s="352"/>
      <c r="AU829" s="44"/>
      <c r="AV829" s="44"/>
      <c r="AW829" s="44"/>
      <c r="BB829" s="352"/>
      <c r="BD829" s="44"/>
      <c r="BE829" s="44"/>
      <c r="BF829" s="44"/>
      <c r="BK829" s="352"/>
      <c r="BM829" s="44"/>
      <c r="BN829" s="44"/>
      <c r="BO829" s="44"/>
      <c r="BT829" s="352"/>
      <c r="BV829" s="44"/>
      <c r="BW829" s="44"/>
      <c r="BX829" s="44"/>
      <c r="CC829" s="352"/>
      <c r="CE829" s="44"/>
      <c r="CF829" s="44"/>
      <c r="CG829" s="44"/>
      <c r="CL829" s="352"/>
      <c r="CN829" s="44"/>
      <c r="CO829" s="44"/>
      <c r="CP829" s="44"/>
      <c r="CU829" s="352"/>
      <c r="CW829" s="44"/>
      <c r="CX829" s="44"/>
      <c r="CY829" s="44"/>
      <c r="DD829" s="352"/>
      <c r="DF829" s="44"/>
      <c r="DG829" s="44"/>
      <c r="DH829" s="44"/>
      <c r="DM829" s="352"/>
      <c r="DO829" s="44"/>
      <c r="DP829" s="44"/>
      <c r="DQ829" s="44"/>
      <c r="DV829" s="352"/>
      <c r="DX829" s="44"/>
      <c r="DY829" s="44"/>
      <c r="DZ829" s="44"/>
      <c r="EE829" s="352"/>
      <c r="EG829" s="44"/>
      <c r="EH829" s="44"/>
      <c r="EI829" s="44"/>
      <c r="EN829" s="352"/>
      <c r="EP829" s="44"/>
      <c r="EQ829" s="44"/>
      <c r="ER829" s="44"/>
      <c r="EW829" s="352"/>
      <c r="EY829" s="44"/>
      <c r="EZ829" s="44"/>
      <c r="FA829" s="44"/>
      <c r="FF829" s="352"/>
      <c r="FH829" s="44"/>
      <c r="FI829" s="44"/>
      <c r="FJ829" s="44"/>
      <c r="FO829" s="352"/>
      <c r="FQ829" s="44"/>
      <c r="FR829" s="44"/>
      <c r="FS829" s="44"/>
      <c r="FX829" s="352"/>
      <c r="FZ829" s="44"/>
      <c r="GA829" s="44"/>
      <c r="GB829" s="44"/>
      <c r="GG829" s="352"/>
      <c r="GI829" s="44"/>
      <c r="GJ829" s="44"/>
      <c r="GK829" s="44"/>
      <c r="GP829" s="352"/>
      <c r="GR829" s="44"/>
      <c r="GS829" s="44"/>
      <c r="GT829" s="44"/>
      <c r="GY829" s="352"/>
      <c r="HA829" s="44"/>
      <c r="HB829" s="44"/>
      <c r="HC829" s="44"/>
      <c r="HH829" s="352"/>
      <c r="HJ829" s="44"/>
      <c r="HK829" s="44"/>
      <c r="HL829" s="44"/>
      <c r="HQ829" s="44"/>
      <c r="HR829" s="44"/>
      <c r="HS829" s="44"/>
      <c r="HT829" s="44"/>
      <c r="HU829" s="44"/>
      <c r="HV829" s="44"/>
      <c r="HW829" s="44"/>
      <c r="HX829" s="44"/>
      <c r="HY829" s="44"/>
      <c r="HZ829" s="44"/>
      <c r="IA829" s="44"/>
      <c r="IB829" s="44"/>
      <c r="IC829" s="44"/>
      <c r="ID829" s="44"/>
      <c r="IE829" s="44"/>
      <c r="IF829" s="44"/>
      <c r="IG829" s="44"/>
      <c r="IH829" s="44"/>
      <c r="II829" s="44"/>
      <c r="IJ829" s="44"/>
      <c r="IK829" s="44"/>
      <c r="IL829" s="44"/>
      <c r="IM829" s="44"/>
      <c r="IN829" s="44"/>
      <c r="IO829" s="44"/>
      <c r="IP829" s="44"/>
      <c r="IQ829" s="44"/>
      <c r="IR829" s="44"/>
      <c r="IS829" s="44"/>
      <c r="IT829" s="44"/>
      <c r="IU829" s="44"/>
      <c r="IV829" s="44"/>
      <c r="RS829" s="353"/>
    </row>
    <row r="830" spans="1:487" s="74" customFormat="1" ht="15">
      <c r="A830" s="325" t="s">
        <v>962</v>
      </c>
      <c r="B830" s="351"/>
      <c r="C830" s="351"/>
      <c r="D830" s="531" t="s">
        <v>130</v>
      </c>
      <c r="E830" s="450"/>
      <c r="F830" s="437">
        <f t="shared" si="11"/>
        <v>0</v>
      </c>
      <c r="G830" s="478"/>
      <c r="H830" s="478"/>
      <c r="I830" s="478"/>
      <c r="J830" s="548"/>
      <c r="K830" s="478"/>
      <c r="L830" s="450"/>
      <c r="M830" s="450"/>
      <c r="N830" s="44"/>
      <c r="R830" s="352"/>
      <c r="T830" s="44"/>
      <c r="U830" s="44"/>
      <c r="V830" s="44"/>
      <c r="AA830" s="352"/>
      <c r="AC830" s="44"/>
      <c r="AD830" s="44"/>
      <c r="AE830" s="44"/>
      <c r="AJ830" s="352"/>
      <c r="AL830" s="44"/>
      <c r="AM830" s="44"/>
      <c r="AN830" s="44"/>
      <c r="AS830" s="352"/>
      <c r="AU830" s="44"/>
      <c r="AV830" s="44"/>
      <c r="AW830" s="44"/>
      <c r="BB830" s="352"/>
      <c r="BD830" s="44"/>
      <c r="BE830" s="44"/>
      <c r="BF830" s="44"/>
      <c r="BK830" s="352"/>
      <c r="BM830" s="44"/>
      <c r="BN830" s="44"/>
      <c r="BO830" s="44"/>
      <c r="BT830" s="352"/>
      <c r="BV830" s="44"/>
      <c r="BW830" s="44"/>
      <c r="BX830" s="44"/>
      <c r="CC830" s="352"/>
      <c r="CE830" s="44"/>
      <c r="CF830" s="44"/>
      <c r="CG830" s="44"/>
      <c r="CL830" s="352"/>
      <c r="CN830" s="44"/>
      <c r="CO830" s="44"/>
      <c r="CP830" s="44"/>
      <c r="CU830" s="352"/>
      <c r="CW830" s="44"/>
      <c r="CX830" s="44"/>
      <c r="CY830" s="44"/>
      <c r="DD830" s="352"/>
      <c r="DF830" s="44"/>
      <c r="DG830" s="44"/>
      <c r="DH830" s="44"/>
      <c r="DM830" s="352"/>
      <c r="DO830" s="44"/>
      <c r="DP830" s="44"/>
      <c r="DQ830" s="44"/>
      <c r="DV830" s="352"/>
      <c r="DX830" s="44"/>
      <c r="DY830" s="44"/>
      <c r="DZ830" s="44"/>
      <c r="EE830" s="352"/>
      <c r="EG830" s="44"/>
      <c r="EH830" s="44"/>
      <c r="EI830" s="44"/>
      <c r="EN830" s="352"/>
      <c r="EP830" s="44"/>
      <c r="EQ830" s="44"/>
      <c r="ER830" s="44"/>
      <c r="EW830" s="352"/>
      <c r="EY830" s="44"/>
      <c r="EZ830" s="44"/>
      <c r="FA830" s="44"/>
      <c r="FF830" s="352"/>
      <c r="FH830" s="44"/>
      <c r="FI830" s="44"/>
      <c r="FJ830" s="44"/>
      <c r="FO830" s="352"/>
      <c r="FQ830" s="44"/>
      <c r="FR830" s="44"/>
      <c r="FS830" s="44"/>
      <c r="FX830" s="352"/>
      <c r="FZ830" s="44"/>
      <c r="GA830" s="44"/>
      <c r="GB830" s="44"/>
      <c r="GG830" s="352"/>
      <c r="GI830" s="44"/>
      <c r="GJ830" s="44"/>
      <c r="GK830" s="44"/>
      <c r="GP830" s="352"/>
      <c r="GR830" s="44"/>
      <c r="GS830" s="44"/>
      <c r="GT830" s="44"/>
      <c r="GY830" s="352"/>
      <c r="HA830" s="44"/>
      <c r="HB830" s="44"/>
      <c r="HC830" s="44"/>
      <c r="HH830" s="352"/>
      <c r="HJ830" s="44"/>
      <c r="HK830" s="44"/>
      <c r="HL830" s="44"/>
      <c r="HQ830" s="44"/>
      <c r="HR830" s="44"/>
      <c r="HS830" s="44"/>
      <c r="HT830" s="44"/>
      <c r="HU830" s="44"/>
      <c r="HV830" s="44"/>
      <c r="HW830" s="44"/>
      <c r="HX830" s="44"/>
      <c r="HY830" s="44"/>
      <c r="HZ830" s="44"/>
      <c r="IA830" s="44"/>
      <c r="IB830" s="44"/>
      <c r="IC830" s="44"/>
      <c r="ID830" s="44"/>
      <c r="IE830" s="44"/>
      <c r="IF830" s="44"/>
      <c r="IG830" s="44"/>
      <c r="IH830" s="44"/>
      <c r="II830" s="44"/>
      <c r="IJ830" s="44"/>
      <c r="IK830" s="44"/>
      <c r="IL830" s="44"/>
      <c r="IM830" s="44"/>
      <c r="IN830" s="44"/>
      <c r="IO830" s="44"/>
      <c r="IP830" s="44"/>
      <c r="IQ830" s="44"/>
      <c r="IR830" s="44"/>
      <c r="IS830" s="44"/>
      <c r="IT830" s="44"/>
      <c r="IU830" s="44"/>
      <c r="IV830" s="44"/>
      <c r="RS830" s="353"/>
    </row>
    <row r="831" spans="1:487" s="74" customFormat="1" ht="15">
      <c r="A831" s="325" t="s">
        <v>1940</v>
      </c>
      <c r="B831" s="351"/>
      <c r="C831" s="351"/>
      <c r="D831" s="531" t="s">
        <v>130</v>
      </c>
      <c r="E831" s="44"/>
      <c r="F831" s="437">
        <f t="shared" si="11"/>
        <v>0</v>
      </c>
      <c r="G831" s="478"/>
      <c r="H831" s="138"/>
      <c r="I831" s="138"/>
      <c r="J831" s="420"/>
      <c r="K831" s="138"/>
      <c r="L831" s="450"/>
      <c r="M831" s="44"/>
      <c r="N831" s="44"/>
      <c r="R831" s="352"/>
      <c r="T831" s="44"/>
      <c r="U831" s="44"/>
      <c r="V831" s="44"/>
      <c r="AA831" s="352"/>
      <c r="AC831" s="44"/>
      <c r="AD831" s="44"/>
      <c r="AE831" s="44"/>
      <c r="AJ831" s="352"/>
      <c r="AL831" s="44"/>
      <c r="AM831" s="44"/>
      <c r="AN831" s="44"/>
      <c r="AS831" s="352"/>
      <c r="AU831" s="44"/>
      <c r="AV831" s="44"/>
      <c r="AW831" s="44"/>
      <c r="BB831" s="352"/>
      <c r="BD831" s="44"/>
      <c r="BE831" s="44"/>
      <c r="BF831" s="44"/>
      <c r="BK831" s="352"/>
      <c r="BM831" s="44"/>
      <c r="BN831" s="44"/>
      <c r="BO831" s="44"/>
      <c r="BT831" s="352"/>
      <c r="BV831" s="44"/>
      <c r="BW831" s="44"/>
      <c r="BX831" s="44"/>
      <c r="CC831" s="352"/>
      <c r="CE831" s="44"/>
      <c r="CF831" s="44"/>
      <c r="CG831" s="44"/>
      <c r="CL831" s="352"/>
      <c r="CN831" s="44"/>
      <c r="CO831" s="44"/>
      <c r="CP831" s="44"/>
      <c r="CU831" s="352"/>
      <c r="CW831" s="44"/>
      <c r="CX831" s="44"/>
      <c r="CY831" s="44"/>
      <c r="DD831" s="352"/>
      <c r="DF831" s="44"/>
      <c r="DG831" s="44"/>
      <c r="DH831" s="44"/>
      <c r="DM831" s="352"/>
      <c r="DO831" s="44"/>
      <c r="DP831" s="44"/>
      <c r="DQ831" s="44"/>
      <c r="DV831" s="352"/>
      <c r="DX831" s="44"/>
      <c r="DY831" s="44"/>
      <c r="DZ831" s="44"/>
      <c r="EE831" s="352"/>
      <c r="EG831" s="44"/>
      <c r="EH831" s="44"/>
      <c r="EI831" s="44"/>
      <c r="EN831" s="352"/>
      <c r="EP831" s="44"/>
      <c r="EQ831" s="44"/>
      <c r="ER831" s="44"/>
      <c r="EW831" s="352"/>
      <c r="EY831" s="44"/>
      <c r="EZ831" s="44"/>
      <c r="FA831" s="44"/>
      <c r="FF831" s="352"/>
      <c r="FH831" s="44"/>
      <c r="FI831" s="44"/>
      <c r="FJ831" s="44"/>
      <c r="FO831" s="352"/>
      <c r="FQ831" s="44"/>
      <c r="FR831" s="44"/>
      <c r="FS831" s="44"/>
      <c r="FX831" s="352"/>
      <c r="FZ831" s="44"/>
      <c r="GA831" s="44"/>
      <c r="GB831" s="44"/>
      <c r="GG831" s="352"/>
      <c r="GI831" s="44"/>
      <c r="GJ831" s="44"/>
      <c r="GK831" s="44"/>
      <c r="GP831" s="352"/>
      <c r="GR831" s="44"/>
      <c r="GS831" s="44"/>
      <c r="GT831" s="44"/>
      <c r="GY831" s="352"/>
      <c r="HA831" s="44"/>
      <c r="HB831" s="44"/>
      <c r="HC831" s="44"/>
      <c r="HH831" s="352"/>
      <c r="HJ831" s="44"/>
      <c r="HK831" s="44"/>
      <c r="HL831" s="44"/>
      <c r="HQ831" s="44"/>
      <c r="HR831" s="44"/>
      <c r="HS831" s="44"/>
      <c r="HT831" s="44"/>
      <c r="HU831" s="44"/>
      <c r="HV831" s="44"/>
      <c r="HW831" s="44"/>
      <c r="HX831" s="44"/>
      <c r="HY831" s="44"/>
      <c r="HZ831" s="44"/>
      <c r="IA831" s="44"/>
      <c r="IB831" s="44"/>
      <c r="IC831" s="44"/>
      <c r="ID831" s="44"/>
      <c r="IE831" s="44"/>
      <c r="IF831" s="44"/>
      <c r="IG831" s="44"/>
      <c r="IH831" s="44"/>
      <c r="II831" s="44"/>
      <c r="IJ831" s="44"/>
      <c r="IK831" s="44"/>
      <c r="IL831" s="44"/>
      <c r="IM831" s="44"/>
      <c r="IN831" s="44"/>
      <c r="IO831" s="44"/>
      <c r="IP831" s="44"/>
      <c r="IQ831" s="44"/>
      <c r="IR831" s="44"/>
      <c r="IS831" s="44"/>
      <c r="IT831" s="44"/>
      <c r="IU831" s="44"/>
      <c r="IV831" s="44"/>
      <c r="RS831" s="353"/>
    </row>
    <row r="832" spans="1:487" s="74" customFormat="1" ht="15">
      <c r="A832" s="325" t="s">
        <v>900</v>
      </c>
      <c r="B832" s="351"/>
      <c r="C832" s="351"/>
      <c r="D832" s="531" t="s">
        <v>130</v>
      </c>
      <c r="E832" s="450"/>
      <c r="F832" s="437">
        <f t="shared" si="11"/>
        <v>0</v>
      </c>
      <c r="G832" s="478"/>
      <c r="H832" s="478"/>
      <c r="I832" s="478"/>
      <c r="J832" s="548"/>
      <c r="K832" s="478"/>
      <c r="L832" s="450"/>
      <c r="M832" s="44"/>
      <c r="N832" s="44"/>
      <c r="R832" s="352"/>
      <c r="T832" s="44"/>
      <c r="U832" s="44"/>
      <c r="V832" s="44"/>
      <c r="AA832" s="352"/>
      <c r="AC832" s="44"/>
      <c r="AD832" s="44"/>
      <c r="AE832" s="44"/>
      <c r="AJ832" s="352"/>
      <c r="AL832" s="44"/>
      <c r="AM832" s="44"/>
      <c r="AN832" s="44"/>
      <c r="AS832" s="352"/>
      <c r="AU832" s="44"/>
      <c r="AV832" s="44"/>
      <c r="AW832" s="44"/>
      <c r="BB832" s="352"/>
      <c r="BD832" s="44"/>
      <c r="BE832" s="44"/>
      <c r="BF832" s="44"/>
      <c r="BK832" s="352"/>
      <c r="BM832" s="44"/>
      <c r="BN832" s="44"/>
      <c r="BO832" s="44"/>
      <c r="BT832" s="352"/>
      <c r="BV832" s="44"/>
      <c r="BW832" s="44"/>
      <c r="BX832" s="44"/>
      <c r="CC832" s="352"/>
      <c r="CE832" s="44"/>
      <c r="CF832" s="44"/>
      <c r="CG832" s="44"/>
      <c r="CL832" s="352"/>
      <c r="CN832" s="44"/>
      <c r="CO832" s="44"/>
      <c r="CP832" s="44"/>
      <c r="CU832" s="352"/>
      <c r="CW832" s="44"/>
      <c r="CX832" s="44"/>
      <c r="CY832" s="44"/>
      <c r="DD832" s="352"/>
      <c r="DF832" s="44"/>
      <c r="DG832" s="44"/>
      <c r="DH832" s="44"/>
      <c r="DM832" s="352"/>
      <c r="DO832" s="44"/>
      <c r="DP832" s="44"/>
      <c r="DQ832" s="44"/>
      <c r="DV832" s="352"/>
      <c r="DX832" s="44"/>
      <c r="DY832" s="44"/>
      <c r="DZ832" s="44"/>
      <c r="EE832" s="352"/>
      <c r="EG832" s="44"/>
      <c r="EH832" s="44"/>
      <c r="EI832" s="44"/>
      <c r="EN832" s="352"/>
      <c r="EP832" s="44"/>
      <c r="EQ832" s="44"/>
      <c r="ER832" s="44"/>
      <c r="EW832" s="352"/>
      <c r="EY832" s="44"/>
      <c r="EZ832" s="44"/>
      <c r="FA832" s="44"/>
      <c r="FF832" s="352"/>
      <c r="FH832" s="44"/>
      <c r="FI832" s="44"/>
      <c r="FJ832" s="44"/>
      <c r="FO832" s="352"/>
      <c r="FQ832" s="44"/>
      <c r="FR832" s="44"/>
      <c r="FS832" s="44"/>
      <c r="FX832" s="352"/>
      <c r="FZ832" s="44"/>
      <c r="GA832" s="44"/>
      <c r="GB832" s="44"/>
      <c r="GG832" s="352"/>
      <c r="GI832" s="44"/>
      <c r="GJ832" s="44"/>
      <c r="GK832" s="44"/>
      <c r="GP832" s="352"/>
      <c r="GR832" s="44"/>
      <c r="GS832" s="44"/>
      <c r="GT832" s="44"/>
      <c r="GY832" s="352"/>
      <c r="HA832" s="44"/>
      <c r="HB832" s="44"/>
      <c r="HC832" s="44"/>
      <c r="HH832" s="352"/>
      <c r="HJ832" s="44"/>
      <c r="HK832" s="44"/>
      <c r="HL832" s="44"/>
      <c r="HQ832" s="44"/>
      <c r="HR832" s="44"/>
      <c r="HS832" s="44"/>
      <c r="HT832" s="44"/>
      <c r="HU832" s="44"/>
      <c r="HV832" s="44"/>
      <c r="HW832" s="44"/>
      <c r="HX832" s="44"/>
      <c r="HY832" s="44"/>
      <c r="HZ832" s="44"/>
      <c r="IA832" s="44"/>
      <c r="IB832" s="44"/>
      <c r="IC832" s="44"/>
      <c r="ID832" s="44"/>
      <c r="IE832" s="44"/>
      <c r="IF832" s="44"/>
      <c r="IG832" s="44"/>
      <c r="IH832" s="44"/>
      <c r="II832" s="44"/>
      <c r="IJ832" s="44"/>
      <c r="IK832" s="44"/>
      <c r="IL832" s="44"/>
      <c r="IM832" s="44"/>
      <c r="IN832" s="44"/>
      <c r="IO832" s="44"/>
      <c r="IP832" s="44"/>
      <c r="IQ832" s="44"/>
      <c r="IR832" s="44"/>
      <c r="IS832" s="44"/>
      <c r="IT832" s="44"/>
      <c r="IU832" s="44"/>
      <c r="IV832" s="44"/>
      <c r="RS832" s="353"/>
    </row>
    <row r="833" spans="1:487" s="74" customFormat="1" ht="15">
      <c r="A833" s="325" t="s">
        <v>431</v>
      </c>
      <c r="B833" s="529"/>
      <c r="C833" s="351"/>
      <c r="D833" s="458" t="s">
        <v>135</v>
      </c>
      <c r="E833" s="44"/>
      <c r="F833" s="437">
        <f t="shared" si="11"/>
        <v>330</v>
      </c>
      <c r="G833" s="541">
        <v>160</v>
      </c>
      <c r="H833" s="138">
        <v>77</v>
      </c>
      <c r="I833" s="138"/>
      <c r="J833" s="420"/>
      <c r="K833" s="138">
        <v>93</v>
      </c>
      <c r="L833" s="458"/>
      <c r="M833" s="458"/>
      <c r="N833" s="44"/>
      <c r="R833" s="352"/>
      <c r="T833" s="44"/>
      <c r="U833" s="44"/>
      <c r="V833" s="44"/>
      <c r="AA833" s="352"/>
      <c r="AC833" s="44"/>
      <c r="AD833" s="44"/>
      <c r="AE833" s="44"/>
      <c r="AJ833" s="352"/>
      <c r="AL833" s="44"/>
      <c r="AM833" s="44"/>
      <c r="AN833" s="44"/>
      <c r="AS833" s="352"/>
      <c r="AU833" s="44"/>
      <c r="AV833" s="44"/>
      <c r="AW833" s="44"/>
      <c r="BB833" s="352"/>
      <c r="BD833" s="44"/>
      <c r="BE833" s="44"/>
      <c r="BF833" s="44"/>
      <c r="BK833" s="352"/>
      <c r="BM833" s="44"/>
      <c r="BN833" s="44"/>
      <c r="BO833" s="44"/>
      <c r="BT833" s="352"/>
      <c r="BV833" s="44"/>
      <c r="BW833" s="44"/>
      <c r="BX833" s="44"/>
      <c r="CC833" s="352"/>
      <c r="CE833" s="44"/>
      <c r="CF833" s="44"/>
      <c r="CG833" s="44"/>
      <c r="CL833" s="352"/>
      <c r="CN833" s="44"/>
      <c r="CO833" s="44"/>
      <c r="CP833" s="44"/>
      <c r="CU833" s="352"/>
      <c r="CW833" s="44"/>
      <c r="CX833" s="44"/>
      <c r="CY833" s="44"/>
      <c r="DD833" s="352"/>
      <c r="DF833" s="44"/>
      <c r="DG833" s="44"/>
      <c r="DH833" s="44"/>
      <c r="DM833" s="352"/>
      <c r="DO833" s="44"/>
      <c r="DP833" s="44"/>
      <c r="DQ833" s="44"/>
      <c r="DV833" s="352"/>
      <c r="DX833" s="44"/>
      <c r="DY833" s="44"/>
      <c r="DZ833" s="44"/>
      <c r="EE833" s="352"/>
      <c r="EG833" s="44"/>
      <c r="EH833" s="44"/>
      <c r="EI833" s="44"/>
      <c r="EN833" s="352"/>
      <c r="EP833" s="44"/>
      <c r="EQ833" s="44"/>
      <c r="ER833" s="44"/>
      <c r="EW833" s="352"/>
      <c r="EY833" s="44"/>
      <c r="EZ833" s="44"/>
      <c r="FA833" s="44"/>
      <c r="FF833" s="352"/>
      <c r="FH833" s="44"/>
      <c r="FI833" s="44"/>
      <c r="FJ833" s="44"/>
      <c r="FO833" s="352"/>
      <c r="FQ833" s="44"/>
      <c r="FR833" s="44"/>
      <c r="FS833" s="44"/>
      <c r="FX833" s="352"/>
      <c r="FZ833" s="44"/>
      <c r="GA833" s="44"/>
      <c r="GB833" s="44"/>
      <c r="GG833" s="352"/>
      <c r="GI833" s="44"/>
      <c r="GJ833" s="44"/>
      <c r="GK833" s="44"/>
      <c r="GP833" s="352"/>
      <c r="GR833" s="44"/>
      <c r="GS833" s="44"/>
      <c r="GT833" s="44"/>
      <c r="GY833" s="352"/>
      <c r="HA833" s="44"/>
      <c r="HB833" s="44"/>
      <c r="HC833" s="44"/>
      <c r="HH833" s="352"/>
      <c r="HJ833" s="44"/>
      <c r="HK833" s="44"/>
      <c r="HL833" s="44"/>
      <c r="HQ833" s="44"/>
      <c r="HR833" s="44"/>
      <c r="HS833" s="44"/>
      <c r="HT833" s="44"/>
      <c r="HU833" s="44"/>
      <c r="HV833" s="44"/>
      <c r="HW833" s="44"/>
      <c r="HX833" s="44"/>
      <c r="HY833" s="44"/>
      <c r="HZ833" s="44"/>
      <c r="IA833" s="44"/>
      <c r="IB833" s="44"/>
      <c r="IC833" s="44"/>
      <c r="ID833" s="44"/>
      <c r="IE833" s="44"/>
      <c r="IF833" s="44"/>
      <c r="IG833" s="44"/>
      <c r="IH833" s="44"/>
      <c r="II833" s="44"/>
      <c r="IJ833" s="44"/>
      <c r="IK833" s="44"/>
      <c r="IL833" s="44"/>
      <c r="IM833" s="44"/>
      <c r="IN833" s="44"/>
      <c r="IO833" s="44"/>
      <c r="IP833" s="44"/>
      <c r="IQ833" s="44"/>
      <c r="IR833" s="44"/>
      <c r="IS833" s="44"/>
      <c r="IT833" s="44"/>
      <c r="IU833" s="44"/>
      <c r="IV833" s="44"/>
      <c r="RS833" s="353"/>
    </row>
    <row r="834" spans="1:487" s="74" customFormat="1" ht="15">
      <c r="A834" s="325" t="s">
        <v>638</v>
      </c>
      <c r="B834" s="529"/>
      <c r="C834" s="351"/>
      <c r="D834" s="458" t="s">
        <v>135</v>
      </c>
      <c r="E834" s="44"/>
      <c r="F834" s="437">
        <f t="shared" si="11"/>
        <v>101</v>
      </c>
      <c r="G834" s="478"/>
      <c r="H834" s="478">
        <v>50</v>
      </c>
      <c r="I834" s="138">
        <v>51</v>
      </c>
      <c r="J834" s="420"/>
      <c r="K834" s="138"/>
      <c r="L834" s="44"/>
      <c r="M834" s="44"/>
      <c r="N834" s="44"/>
      <c r="R834" s="352"/>
      <c r="T834" s="44"/>
      <c r="U834" s="44"/>
      <c r="V834" s="44"/>
      <c r="AA834" s="352"/>
      <c r="AC834" s="44"/>
      <c r="AD834" s="44"/>
      <c r="AE834" s="44"/>
      <c r="AJ834" s="352"/>
      <c r="AL834" s="44"/>
      <c r="AM834" s="44"/>
      <c r="AN834" s="44"/>
      <c r="AS834" s="352"/>
      <c r="AU834" s="44"/>
      <c r="AV834" s="44"/>
      <c r="AW834" s="44"/>
      <c r="BB834" s="352"/>
      <c r="BD834" s="44"/>
      <c r="BE834" s="44"/>
      <c r="BF834" s="44"/>
      <c r="BK834" s="352"/>
      <c r="BM834" s="44"/>
      <c r="BN834" s="44"/>
      <c r="BO834" s="44"/>
      <c r="BT834" s="352"/>
      <c r="BV834" s="44"/>
      <c r="BW834" s="44"/>
      <c r="BX834" s="44"/>
      <c r="CC834" s="352"/>
      <c r="CE834" s="44"/>
      <c r="CF834" s="44"/>
      <c r="CG834" s="44"/>
      <c r="CL834" s="352"/>
      <c r="CN834" s="44"/>
      <c r="CO834" s="44"/>
      <c r="CP834" s="44"/>
      <c r="CU834" s="352"/>
      <c r="CW834" s="44"/>
      <c r="CX834" s="44"/>
      <c r="CY834" s="44"/>
      <c r="DD834" s="352"/>
      <c r="DF834" s="44"/>
      <c r="DG834" s="44"/>
      <c r="DH834" s="44"/>
      <c r="DM834" s="352"/>
      <c r="DO834" s="44"/>
      <c r="DP834" s="44"/>
      <c r="DQ834" s="44"/>
      <c r="DV834" s="352"/>
      <c r="DX834" s="44"/>
      <c r="DY834" s="44"/>
      <c r="DZ834" s="44"/>
      <c r="EE834" s="352"/>
      <c r="EG834" s="44"/>
      <c r="EH834" s="44"/>
      <c r="EI834" s="44"/>
      <c r="EN834" s="352"/>
      <c r="EP834" s="44"/>
      <c r="EQ834" s="44"/>
      <c r="ER834" s="44"/>
      <c r="EW834" s="352"/>
      <c r="EY834" s="44"/>
      <c r="EZ834" s="44"/>
      <c r="FA834" s="44"/>
      <c r="FF834" s="352"/>
      <c r="FH834" s="44"/>
      <c r="FI834" s="44"/>
      <c r="FJ834" s="44"/>
      <c r="FO834" s="352"/>
      <c r="FQ834" s="44"/>
      <c r="FR834" s="44"/>
      <c r="FS834" s="44"/>
      <c r="FX834" s="352"/>
      <c r="FZ834" s="44"/>
      <c r="GA834" s="44"/>
      <c r="GB834" s="44"/>
      <c r="GG834" s="352"/>
      <c r="GI834" s="44"/>
      <c r="GJ834" s="44"/>
      <c r="GK834" s="44"/>
      <c r="GP834" s="352"/>
      <c r="GR834" s="44"/>
      <c r="GS834" s="44"/>
      <c r="GT834" s="44"/>
      <c r="GY834" s="352"/>
      <c r="HA834" s="44"/>
      <c r="HB834" s="44"/>
      <c r="HC834" s="44"/>
      <c r="HH834" s="352"/>
      <c r="HJ834" s="44"/>
      <c r="HK834" s="44"/>
      <c r="HL834" s="44"/>
      <c r="HQ834" s="44"/>
      <c r="HR834" s="44"/>
      <c r="HS834" s="44"/>
      <c r="HT834" s="44"/>
      <c r="HU834" s="44"/>
      <c r="HV834" s="44"/>
      <c r="HW834" s="44"/>
      <c r="HX834" s="44"/>
      <c r="HY834" s="44"/>
      <c r="HZ834" s="44"/>
      <c r="IA834" s="44"/>
      <c r="IB834" s="44"/>
      <c r="IC834" s="44"/>
      <c r="ID834" s="44"/>
      <c r="IE834" s="44"/>
      <c r="IF834" s="44"/>
      <c r="IG834" s="44"/>
      <c r="IH834" s="44"/>
      <c r="II834" s="44"/>
      <c r="IJ834" s="44"/>
      <c r="IK834" s="44"/>
      <c r="IL834" s="44"/>
      <c r="IM834" s="44"/>
      <c r="IN834" s="44"/>
      <c r="IO834" s="44"/>
      <c r="IP834" s="44"/>
      <c r="IQ834" s="44"/>
      <c r="IR834" s="44"/>
      <c r="IS834" s="44"/>
      <c r="IT834" s="44"/>
      <c r="IU834" s="44"/>
      <c r="IV834" s="44"/>
      <c r="RS834" s="353"/>
    </row>
    <row r="835" spans="1:487" s="74" customFormat="1" ht="15">
      <c r="A835" s="325" t="s">
        <v>835</v>
      </c>
      <c r="B835" s="351"/>
      <c r="C835" s="351"/>
      <c r="D835" s="531" t="s">
        <v>130</v>
      </c>
      <c r="E835" s="44"/>
      <c r="F835" s="437">
        <f t="shared" si="11"/>
        <v>0</v>
      </c>
      <c r="G835" s="478"/>
      <c r="H835" s="138"/>
      <c r="I835" s="138"/>
      <c r="J835" s="420"/>
      <c r="K835" s="138"/>
      <c r="L835" s="44"/>
      <c r="M835" s="44"/>
      <c r="N835" s="44"/>
      <c r="R835" s="352"/>
      <c r="T835" s="44"/>
      <c r="U835" s="44"/>
      <c r="V835" s="44"/>
      <c r="AA835" s="352"/>
      <c r="AC835" s="44"/>
      <c r="AD835" s="44"/>
      <c r="AE835" s="44"/>
      <c r="AJ835" s="352"/>
      <c r="AL835" s="44"/>
      <c r="AM835" s="44"/>
      <c r="AN835" s="44"/>
      <c r="AS835" s="352"/>
      <c r="AU835" s="44"/>
      <c r="AV835" s="44"/>
      <c r="AW835" s="44"/>
      <c r="BB835" s="352"/>
      <c r="BD835" s="44"/>
      <c r="BE835" s="44"/>
      <c r="BF835" s="44"/>
      <c r="BK835" s="352"/>
      <c r="BM835" s="44"/>
      <c r="BN835" s="44"/>
      <c r="BO835" s="44"/>
      <c r="BT835" s="352"/>
      <c r="BV835" s="44"/>
      <c r="BW835" s="44"/>
      <c r="BX835" s="44"/>
      <c r="CC835" s="352"/>
      <c r="CE835" s="44"/>
      <c r="CF835" s="44"/>
      <c r="CG835" s="44"/>
      <c r="CL835" s="352"/>
      <c r="CN835" s="44"/>
      <c r="CO835" s="44"/>
      <c r="CP835" s="44"/>
      <c r="CU835" s="352"/>
      <c r="CW835" s="44"/>
      <c r="CX835" s="44"/>
      <c r="CY835" s="44"/>
      <c r="DD835" s="352"/>
      <c r="DF835" s="44"/>
      <c r="DG835" s="44"/>
      <c r="DH835" s="44"/>
      <c r="DM835" s="352"/>
      <c r="DO835" s="44"/>
      <c r="DP835" s="44"/>
      <c r="DQ835" s="44"/>
      <c r="DV835" s="352"/>
      <c r="DX835" s="44"/>
      <c r="DY835" s="44"/>
      <c r="DZ835" s="44"/>
      <c r="EE835" s="352"/>
      <c r="EG835" s="44"/>
      <c r="EH835" s="44"/>
      <c r="EI835" s="44"/>
      <c r="EN835" s="352"/>
      <c r="EP835" s="44"/>
      <c r="EQ835" s="44"/>
      <c r="ER835" s="44"/>
      <c r="EW835" s="352"/>
      <c r="EY835" s="44"/>
      <c r="EZ835" s="44"/>
      <c r="FA835" s="44"/>
      <c r="FF835" s="352"/>
      <c r="FH835" s="44"/>
      <c r="FI835" s="44"/>
      <c r="FJ835" s="44"/>
      <c r="FO835" s="352"/>
      <c r="FQ835" s="44"/>
      <c r="FR835" s="44"/>
      <c r="FS835" s="44"/>
      <c r="FX835" s="352"/>
      <c r="FZ835" s="44"/>
      <c r="GA835" s="44"/>
      <c r="GB835" s="44"/>
      <c r="GG835" s="352"/>
      <c r="GI835" s="44"/>
      <c r="GJ835" s="44"/>
      <c r="GK835" s="44"/>
      <c r="GP835" s="352"/>
      <c r="GR835" s="44"/>
      <c r="GS835" s="44"/>
      <c r="GT835" s="44"/>
      <c r="GY835" s="352"/>
      <c r="HA835" s="44"/>
      <c r="HB835" s="44"/>
      <c r="HC835" s="44"/>
      <c r="HH835" s="352"/>
      <c r="HJ835" s="44"/>
      <c r="HK835" s="44"/>
      <c r="HL835" s="44"/>
      <c r="HQ835" s="44"/>
      <c r="HR835" s="44"/>
      <c r="HS835" s="44"/>
      <c r="HT835" s="44"/>
      <c r="HU835" s="44"/>
      <c r="HV835" s="44"/>
      <c r="HW835" s="44"/>
      <c r="HX835" s="44"/>
      <c r="HY835" s="44"/>
      <c r="HZ835" s="44"/>
      <c r="IA835" s="44"/>
      <c r="IB835" s="44"/>
      <c r="IC835" s="44"/>
      <c r="ID835" s="44"/>
      <c r="IE835" s="44"/>
      <c r="IF835" s="44"/>
      <c r="IG835" s="44"/>
      <c r="IH835" s="44"/>
      <c r="II835" s="44"/>
      <c r="IJ835" s="44"/>
      <c r="IK835" s="44"/>
      <c r="IL835" s="44"/>
      <c r="IM835" s="44"/>
      <c r="IN835" s="44"/>
      <c r="IO835" s="44"/>
      <c r="IP835" s="44"/>
      <c r="IQ835" s="44"/>
      <c r="IR835" s="44"/>
      <c r="IS835" s="44"/>
      <c r="IT835" s="44"/>
      <c r="IU835" s="44"/>
      <c r="IV835" s="44"/>
      <c r="RS835" s="353"/>
    </row>
    <row r="836" spans="1:487" s="74" customFormat="1" ht="15">
      <c r="A836" s="325" t="s">
        <v>528</v>
      </c>
      <c r="B836" s="529"/>
      <c r="C836" s="351"/>
      <c r="D836" s="458" t="s">
        <v>135</v>
      </c>
      <c r="E836" s="44"/>
      <c r="F836" s="437">
        <f t="shared" si="11"/>
        <v>29</v>
      </c>
      <c r="G836" s="478"/>
      <c r="H836" s="138"/>
      <c r="I836" s="138"/>
      <c r="J836" s="420">
        <v>29</v>
      </c>
      <c r="K836" s="138"/>
      <c r="L836" s="458"/>
      <c r="M836" s="44"/>
      <c r="N836" s="44"/>
      <c r="R836" s="352"/>
      <c r="T836" s="44"/>
      <c r="U836" s="44"/>
      <c r="V836" s="44"/>
      <c r="AA836" s="352"/>
      <c r="AC836" s="44"/>
      <c r="AD836" s="44"/>
      <c r="AE836" s="44"/>
      <c r="AJ836" s="352"/>
      <c r="AL836" s="44"/>
      <c r="AM836" s="44"/>
      <c r="AN836" s="44"/>
      <c r="AS836" s="352"/>
      <c r="AU836" s="44"/>
      <c r="AV836" s="44"/>
      <c r="AW836" s="44"/>
      <c r="BB836" s="352"/>
      <c r="BD836" s="44"/>
      <c r="BE836" s="44"/>
      <c r="BF836" s="44"/>
      <c r="BK836" s="352"/>
      <c r="BM836" s="44"/>
      <c r="BN836" s="44"/>
      <c r="BO836" s="44"/>
      <c r="BT836" s="352"/>
      <c r="BV836" s="44"/>
      <c r="BW836" s="44"/>
      <c r="BX836" s="44"/>
      <c r="CC836" s="352"/>
      <c r="CE836" s="44"/>
      <c r="CF836" s="44"/>
      <c r="CG836" s="44"/>
      <c r="CL836" s="352"/>
      <c r="CN836" s="44"/>
      <c r="CO836" s="44"/>
      <c r="CP836" s="44"/>
      <c r="CU836" s="352"/>
      <c r="CW836" s="44"/>
      <c r="CX836" s="44"/>
      <c r="CY836" s="44"/>
      <c r="DD836" s="352"/>
      <c r="DF836" s="44"/>
      <c r="DG836" s="44"/>
      <c r="DH836" s="44"/>
      <c r="DM836" s="352"/>
      <c r="DO836" s="44"/>
      <c r="DP836" s="44"/>
      <c r="DQ836" s="44"/>
      <c r="DV836" s="352"/>
      <c r="DX836" s="44"/>
      <c r="DY836" s="44"/>
      <c r="DZ836" s="44"/>
      <c r="EE836" s="352"/>
      <c r="EG836" s="44"/>
      <c r="EH836" s="44"/>
      <c r="EI836" s="44"/>
      <c r="EN836" s="352"/>
      <c r="EP836" s="44"/>
      <c r="EQ836" s="44"/>
      <c r="ER836" s="44"/>
      <c r="EW836" s="352"/>
      <c r="EY836" s="44"/>
      <c r="EZ836" s="44"/>
      <c r="FA836" s="44"/>
      <c r="FF836" s="352"/>
      <c r="FH836" s="44"/>
      <c r="FI836" s="44"/>
      <c r="FJ836" s="44"/>
      <c r="FO836" s="352"/>
      <c r="FQ836" s="44"/>
      <c r="FR836" s="44"/>
      <c r="FS836" s="44"/>
      <c r="FX836" s="352"/>
      <c r="FZ836" s="44"/>
      <c r="GA836" s="44"/>
      <c r="GB836" s="44"/>
      <c r="GG836" s="352"/>
      <c r="GI836" s="44"/>
      <c r="GJ836" s="44"/>
      <c r="GK836" s="44"/>
      <c r="GP836" s="352"/>
      <c r="GR836" s="44"/>
      <c r="GS836" s="44"/>
      <c r="GT836" s="44"/>
      <c r="GY836" s="352"/>
      <c r="HA836" s="44"/>
      <c r="HB836" s="44"/>
      <c r="HC836" s="44"/>
      <c r="HH836" s="352"/>
      <c r="HJ836" s="44"/>
      <c r="HK836" s="44"/>
      <c r="HL836" s="44"/>
      <c r="HQ836" s="44"/>
      <c r="HR836" s="44"/>
      <c r="HS836" s="44"/>
      <c r="HT836" s="44"/>
      <c r="HU836" s="44"/>
      <c r="HV836" s="44"/>
      <c r="HW836" s="44"/>
      <c r="HX836" s="44"/>
      <c r="HY836" s="44"/>
      <c r="HZ836" s="44"/>
      <c r="IA836" s="44"/>
      <c r="IB836" s="44"/>
      <c r="IC836" s="44"/>
      <c r="ID836" s="44"/>
      <c r="IE836" s="44"/>
      <c r="IF836" s="44"/>
      <c r="IG836" s="44"/>
      <c r="IH836" s="44"/>
      <c r="II836" s="44"/>
      <c r="IJ836" s="44"/>
      <c r="IK836" s="44"/>
      <c r="IL836" s="44"/>
      <c r="IM836" s="44"/>
      <c r="IN836" s="44"/>
      <c r="IO836" s="44"/>
      <c r="IP836" s="44"/>
      <c r="IQ836" s="44"/>
      <c r="IR836" s="44"/>
      <c r="IS836" s="44"/>
      <c r="IT836" s="44"/>
      <c r="IU836" s="44"/>
      <c r="IV836" s="44"/>
      <c r="RS836" s="353"/>
    </row>
    <row r="837" spans="1:487" s="74" customFormat="1" ht="15">
      <c r="A837" s="325" t="s">
        <v>722</v>
      </c>
      <c r="B837" s="351"/>
      <c r="C837" s="351"/>
      <c r="D837" s="531" t="s">
        <v>130</v>
      </c>
      <c r="E837" s="44"/>
      <c r="F837" s="437">
        <f t="shared" si="11"/>
        <v>0</v>
      </c>
      <c r="G837" s="478"/>
      <c r="H837" s="478"/>
      <c r="I837" s="138"/>
      <c r="J837" s="420"/>
      <c r="K837" s="138"/>
      <c r="L837" s="450"/>
      <c r="M837" s="44"/>
      <c r="N837" s="44"/>
      <c r="R837" s="352"/>
      <c r="T837" s="44"/>
      <c r="U837" s="44"/>
      <c r="V837" s="44"/>
      <c r="AA837" s="352"/>
      <c r="AC837" s="44"/>
      <c r="AD837" s="44"/>
      <c r="AE837" s="44"/>
      <c r="AJ837" s="352"/>
      <c r="AL837" s="44"/>
      <c r="AM837" s="44"/>
      <c r="AN837" s="44"/>
      <c r="AS837" s="352"/>
      <c r="AU837" s="44"/>
      <c r="AV837" s="44"/>
      <c r="AW837" s="44"/>
      <c r="BB837" s="352"/>
      <c r="BD837" s="44"/>
      <c r="BE837" s="44"/>
      <c r="BF837" s="44"/>
      <c r="BK837" s="352"/>
      <c r="BM837" s="44"/>
      <c r="BN837" s="44"/>
      <c r="BO837" s="44"/>
      <c r="BT837" s="352"/>
      <c r="BV837" s="44"/>
      <c r="BW837" s="44"/>
      <c r="BX837" s="44"/>
      <c r="CC837" s="352"/>
      <c r="CE837" s="44"/>
      <c r="CF837" s="44"/>
      <c r="CG837" s="44"/>
      <c r="CL837" s="352"/>
      <c r="CN837" s="44"/>
      <c r="CO837" s="44"/>
      <c r="CP837" s="44"/>
      <c r="CU837" s="352"/>
      <c r="CW837" s="44"/>
      <c r="CX837" s="44"/>
      <c r="CY837" s="44"/>
      <c r="DD837" s="352"/>
      <c r="DF837" s="44"/>
      <c r="DG837" s="44"/>
      <c r="DH837" s="44"/>
      <c r="DM837" s="352"/>
      <c r="DO837" s="44"/>
      <c r="DP837" s="44"/>
      <c r="DQ837" s="44"/>
      <c r="DV837" s="352"/>
      <c r="DX837" s="44"/>
      <c r="DY837" s="44"/>
      <c r="DZ837" s="44"/>
      <c r="EE837" s="352"/>
      <c r="EG837" s="44"/>
      <c r="EH837" s="44"/>
      <c r="EI837" s="44"/>
      <c r="EN837" s="352"/>
      <c r="EP837" s="44"/>
      <c r="EQ837" s="44"/>
      <c r="ER837" s="44"/>
      <c r="EW837" s="352"/>
      <c r="EY837" s="44"/>
      <c r="EZ837" s="44"/>
      <c r="FA837" s="44"/>
      <c r="FF837" s="352"/>
      <c r="FH837" s="44"/>
      <c r="FI837" s="44"/>
      <c r="FJ837" s="44"/>
      <c r="FO837" s="352"/>
      <c r="FQ837" s="44"/>
      <c r="FR837" s="44"/>
      <c r="FS837" s="44"/>
      <c r="FX837" s="352"/>
      <c r="FZ837" s="44"/>
      <c r="GA837" s="44"/>
      <c r="GB837" s="44"/>
      <c r="GG837" s="352"/>
      <c r="GI837" s="44"/>
      <c r="GJ837" s="44"/>
      <c r="GK837" s="44"/>
      <c r="GP837" s="352"/>
      <c r="GR837" s="44"/>
      <c r="GS837" s="44"/>
      <c r="GT837" s="44"/>
      <c r="GY837" s="352"/>
      <c r="HA837" s="44"/>
      <c r="HB837" s="44"/>
      <c r="HC837" s="44"/>
      <c r="HH837" s="352"/>
      <c r="HJ837" s="44"/>
      <c r="HK837" s="44"/>
      <c r="HL837" s="44"/>
      <c r="HQ837" s="44"/>
      <c r="HR837" s="44"/>
      <c r="HS837" s="44"/>
      <c r="HT837" s="44"/>
      <c r="HU837" s="44"/>
      <c r="HV837" s="44"/>
      <c r="HW837" s="44"/>
      <c r="HX837" s="44"/>
      <c r="HY837" s="44"/>
      <c r="HZ837" s="44"/>
      <c r="IA837" s="44"/>
      <c r="IB837" s="44"/>
      <c r="IC837" s="44"/>
      <c r="ID837" s="44"/>
      <c r="IE837" s="44"/>
      <c r="IF837" s="44"/>
      <c r="IG837" s="44"/>
      <c r="IH837" s="44"/>
      <c r="II837" s="44"/>
      <c r="IJ837" s="44"/>
      <c r="IK837" s="44"/>
      <c r="IL837" s="44"/>
      <c r="IM837" s="44"/>
      <c r="IN837" s="44"/>
      <c r="IO837" s="44"/>
      <c r="IP837" s="44"/>
      <c r="IQ837" s="44"/>
      <c r="IR837" s="44"/>
      <c r="IS837" s="44"/>
      <c r="IT837" s="44"/>
      <c r="IU837" s="44"/>
      <c r="IV837" s="44"/>
      <c r="RS837" s="353"/>
    </row>
    <row r="838" spans="1:487" s="74" customFormat="1" ht="15">
      <c r="A838" s="325" t="s">
        <v>1168</v>
      </c>
      <c r="B838" s="351"/>
      <c r="C838" s="351"/>
      <c r="D838" s="458" t="s">
        <v>136</v>
      </c>
      <c r="E838" s="44"/>
      <c r="F838" s="437">
        <f t="shared" si="11"/>
        <v>58</v>
      </c>
      <c r="G838" s="478"/>
      <c r="H838" s="138"/>
      <c r="I838" s="138"/>
      <c r="J838" s="420">
        <v>4</v>
      </c>
      <c r="K838" s="138">
        <v>54</v>
      </c>
      <c r="L838" s="458"/>
      <c r="M838" s="44"/>
      <c r="N838" s="44"/>
      <c r="R838" s="352"/>
      <c r="T838" s="44"/>
      <c r="U838" s="44"/>
      <c r="V838" s="44"/>
      <c r="AA838" s="352"/>
      <c r="AC838" s="44"/>
      <c r="AD838" s="44"/>
      <c r="AE838" s="44"/>
      <c r="AJ838" s="352"/>
      <c r="AL838" s="44"/>
      <c r="AM838" s="44"/>
      <c r="AN838" s="44"/>
      <c r="AS838" s="352"/>
      <c r="AU838" s="44"/>
      <c r="AV838" s="44"/>
      <c r="AW838" s="44"/>
      <c r="BB838" s="352"/>
      <c r="BD838" s="44"/>
      <c r="BE838" s="44"/>
      <c r="BF838" s="44"/>
      <c r="BK838" s="352"/>
      <c r="BM838" s="44"/>
      <c r="BN838" s="44"/>
      <c r="BO838" s="44"/>
      <c r="BT838" s="352"/>
      <c r="BV838" s="44"/>
      <c r="BW838" s="44"/>
      <c r="BX838" s="44"/>
      <c r="CC838" s="352"/>
      <c r="CE838" s="44"/>
      <c r="CF838" s="44"/>
      <c r="CG838" s="44"/>
      <c r="CL838" s="352"/>
      <c r="CN838" s="44"/>
      <c r="CO838" s="44"/>
      <c r="CP838" s="44"/>
      <c r="CU838" s="352"/>
      <c r="CW838" s="44"/>
      <c r="CX838" s="44"/>
      <c r="CY838" s="44"/>
      <c r="DD838" s="352"/>
      <c r="DF838" s="44"/>
      <c r="DG838" s="44"/>
      <c r="DH838" s="44"/>
      <c r="DM838" s="352"/>
      <c r="DO838" s="44"/>
      <c r="DP838" s="44"/>
      <c r="DQ838" s="44"/>
      <c r="DV838" s="352"/>
      <c r="DX838" s="44"/>
      <c r="DY838" s="44"/>
      <c r="DZ838" s="44"/>
      <c r="EE838" s="352"/>
      <c r="EG838" s="44"/>
      <c r="EH838" s="44"/>
      <c r="EI838" s="44"/>
      <c r="EN838" s="352"/>
      <c r="EP838" s="44"/>
      <c r="EQ838" s="44"/>
      <c r="ER838" s="44"/>
      <c r="EW838" s="352"/>
      <c r="EY838" s="44"/>
      <c r="EZ838" s="44"/>
      <c r="FA838" s="44"/>
      <c r="FF838" s="352"/>
      <c r="FH838" s="44"/>
      <c r="FI838" s="44"/>
      <c r="FJ838" s="44"/>
      <c r="FO838" s="352"/>
      <c r="FQ838" s="44"/>
      <c r="FR838" s="44"/>
      <c r="FS838" s="44"/>
      <c r="FX838" s="352"/>
      <c r="FZ838" s="44"/>
      <c r="GA838" s="44"/>
      <c r="GB838" s="44"/>
      <c r="GG838" s="352"/>
      <c r="GI838" s="44"/>
      <c r="GJ838" s="44"/>
      <c r="GK838" s="44"/>
      <c r="GP838" s="352"/>
      <c r="GR838" s="44"/>
      <c r="GS838" s="44"/>
      <c r="GT838" s="44"/>
      <c r="GY838" s="352"/>
      <c r="HA838" s="44"/>
      <c r="HB838" s="44"/>
      <c r="HC838" s="44"/>
      <c r="HH838" s="352"/>
      <c r="HJ838" s="44"/>
      <c r="HK838" s="44"/>
      <c r="HL838" s="44"/>
      <c r="HQ838" s="44"/>
      <c r="HR838" s="44"/>
      <c r="HS838" s="44"/>
      <c r="HT838" s="44"/>
      <c r="HU838" s="44"/>
      <c r="HV838" s="44"/>
      <c r="HW838" s="44"/>
      <c r="HX838" s="44"/>
      <c r="HY838" s="44"/>
      <c r="HZ838" s="44"/>
      <c r="IA838" s="44"/>
      <c r="IB838" s="44"/>
      <c r="IC838" s="44"/>
      <c r="ID838" s="44"/>
      <c r="IE838" s="44"/>
      <c r="IF838" s="44"/>
      <c r="IG838" s="44"/>
      <c r="IH838" s="44"/>
      <c r="II838" s="44"/>
      <c r="IJ838" s="44"/>
      <c r="IK838" s="44"/>
      <c r="IL838" s="44"/>
      <c r="IM838" s="44"/>
      <c r="IN838" s="44"/>
      <c r="IO838" s="44"/>
      <c r="IP838" s="44"/>
      <c r="IQ838" s="44"/>
      <c r="IR838" s="44"/>
      <c r="IS838" s="44"/>
      <c r="IT838" s="44"/>
      <c r="IU838" s="44"/>
      <c r="IV838" s="44"/>
      <c r="RS838" s="353"/>
    </row>
    <row r="839" spans="1:487" s="74" customFormat="1" ht="15">
      <c r="A839" s="325" t="s">
        <v>855</v>
      </c>
      <c r="B839" s="351"/>
      <c r="C839" s="351"/>
      <c r="D839" s="458" t="s">
        <v>132</v>
      </c>
      <c r="E839" s="44"/>
      <c r="F839" s="437">
        <f t="shared" si="11"/>
        <v>0</v>
      </c>
      <c r="G839" s="478"/>
      <c r="H839" s="138"/>
      <c r="I839" s="138"/>
      <c r="J839" s="420"/>
      <c r="K839" s="138"/>
      <c r="L839" s="450"/>
      <c r="M839" s="44"/>
      <c r="N839" s="44"/>
      <c r="R839" s="352"/>
      <c r="T839" s="44"/>
      <c r="U839" s="44"/>
      <c r="V839" s="44"/>
      <c r="AA839" s="352"/>
      <c r="AC839" s="44"/>
      <c r="AD839" s="44"/>
      <c r="AE839" s="44"/>
      <c r="AJ839" s="352"/>
      <c r="AL839" s="44"/>
      <c r="AM839" s="44"/>
      <c r="AN839" s="44"/>
      <c r="AS839" s="352"/>
      <c r="AU839" s="44"/>
      <c r="AV839" s="44"/>
      <c r="AW839" s="44"/>
      <c r="BB839" s="352"/>
      <c r="BD839" s="44"/>
      <c r="BE839" s="44"/>
      <c r="BF839" s="44"/>
      <c r="BK839" s="352"/>
      <c r="BM839" s="44"/>
      <c r="BN839" s="44"/>
      <c r="BO839" s="44"/>
      <c r="BT839" s="352"/>
      <c r="BV839" s="44"/>
      <c r="BW839" s="44"/>
      <c r="BX839" s="44"/>
      <c r="CC839" s="352"/>
      <c r="CE839" s="44"/>
      <c r="CF839" s="44"/>
      <c r="CG839" s="44"/>
      <c r="CL839" s="352"/>
      <c r="CN839" s="44"/>
      <c r="CO839" s="44"/>
      <c r="CP839" s="44"/>
      <c r="CU839" s="352"/>
      <c r="CW839" s="44"/>
      <c r="CX839" s="44"/>
      <c r="CY839" s="44"/>
      <c r="DD839" s="352"/>
      <c r="DF839" s="44"/>
      <c r="DG839" s="44"/>
      <c r="DH839" s="44"/>
      <c r="DM839" s="352"/>
      <c r="DO839" s="44"/>
      <c r="DP839" s="44"/>
      <c r="DQ839" s="44"/>
      <c r="DV839" s="352"/>
      <c r="DX839" s="44"/>
      <c r="DY839" s="44"/>
      <c r="DZ839" s="44"/>
      <c r="EE839" s="352"/>
      <c r="EG839" s="44"/>
      <c r="EH839" s="44"/>
      <c r="EI839" s="44"/>
      <c r="EN839" s="352"/>
      <c r="EP839" s="44"/>
      <c r="EQ839" s="44"/>
      <c r="ER839" s="44"/>
      <c r="EW839" s="352"/>
      <c r="EY839" s="44"/>
      <c r="EZ839" s="44"/>
      <c r="FA839" s="44"/>
      <c r="FF839" s="352"/>
      <c r="FH839" s="44"/>
      <c r="FI839" s="44"/>
      <c r="FJ839" s="44"/>
      <c r="FO839" s="352"/>
      <c r="FQ839" s="44"/>
      <c r="FR839" s="44"/>
      <c r="FS839" s="44"/>
      <c r="FX839" s="352"/>
      <c r="FZ839" s="44"/>
      <c r="GA839" s="44"/>
      <c r="GB839" s="44"/>
      <c r="GG839" s="352"/>
      <c r="GI839" s="44"/>
      <c r="GJ839" s="44"/>
      <c r="GK839" s="44"/>
      <c r="GP839" s="352"/>
      <c r="GR839" s="44"/>
      <c r="GS839" s="44"/>
      <c r="GT839" s="44"/>
      <c r="GY839" s="352"/>
      <c r="HA839" s="44"/>
      <c r="HB839" s="44"/>
      <c r="HC839" s="44"/>
      <c r="HH839" s="352"/>
      <c r="HJ839" s="44"/>
      <c r="HK839" s="44"/>
      <c r="HL839" s="44"/>
      <c r="HQ839" s="44"/>
      <c r="HR839" s="44"/>
      <c r="HS839" s="44"/>
      <c r="HT839" s="44"/>
      <c r="HU839" s="44"/>
      <c r="HV839" s="44"/>
      <c r="HW839" s="44"/>
      <c r="HX839" s="44"/>
      <c r="HY839" s="44"/>
      <c r="HZ839" s="44"/>
      <c r="IA839" s="44"/>
      <c r="IB839" s="44"/>
      <c r="IC839" s="44"/>
      <c r="ID839" s="44"/>
      <c r="IE839" s="44"/>
      <c r="IF839" s="44"/>
      <c r="IG839" s="44"/>
      <c r="IH839" s="44"/>
      <c r="II839" s="44"/>
      <c r="IJ839" s="44"/>
      <c r="IK839" s="44"/>
      <c r="IL839" s="44"/>
      <c r="IM839" s="44"/>
      <c r="IN839" s="44"/>
      <c r="IO839" s="44"/>
      <c r="IP839" s="44"/>
      <c r="IQ839" s="44"/>
      <c r="IR839" s="44"/>
      <c r="IS839" s="44"/>
      <c r="IT839" s="44"/>
      <c r="IU839" s="44"/>
      <c r="IV839" s="44"/>
      <c r="RS839" s="353"/>
    </row>
    <row r="840" spans="1:487" s="74" customFormat="1" ht="15">
      <c r="A840" s="325" t="s">
        <v>1857</v>
      </c>
      <c r="B840" s="351"/>
      <c r="C840" s="351"/>
      <c r="D840" s="531" t="s">
        <v>130</v>
      </c>
      <c r="E840" s="450"/>
      <c r="F840" s="437">
        <f t="shared" si="11"/>
        <v>0</v>
      </c>
      <c r="G840" s="478"/>
      <c r="H840" s="478"/>
      <c r="I840" s="478"/>
      <c r="J840" s="548"/>
      <c r="K840" s="478"/>
      <c r="L840" s="450"/>
      <c r="M840" s="450"/>
      <c r="N840" s="44"/>
      <c r="R840" s="352"/>
      <c r="T840" s="44"/>
      <c r="U840" s="44"/>
      <c r="V840" s="44"/>
      <c r="AA840" s="352"/>
      <c r="AC840" s="44"/>
      <c r="AD840" s="44"/>
      <c r="AE840" s="44"/>
      <c r="AJ840" s="352"/>
      <c r="AL840" s="44"/>
      <c r="AM840" s="44"/>
      <c r="AN840" s="44"/>
      <c r="AS840" s="352"/>
      <c r="AU840" s="44"/>
      <c r="AV840" s="44"/>
      <c r="AW840" s="44"/>
      <c r="BB840" s="352"/>
      <c r="BD840" s="44"/>
      <c r="BE840" s="44"/>
      <c r="BF840" s="44"/>
      <c r="BK840" s="352"/>
      <c r="BM840" s="44"/>
      <c r="BN840" s="44"/>
      <c r="BO840" s="44"/>
      <c r="BT840" s="352"/>
      <c r="BV840" s="44"/>
      <c r="BW840" s="44"/>
      <c r="BX840" s="44"/>
      <c r="CC840" s="352"/>
      <c r="CE840" s="44"/>
      <c r="CF840" s="44"/>
      <c r="CG840" s="44"/>
      <c r="CL840" s="352"/>
      <c r="CN840" s="44"/>
      <c r="CO840" s="44"/>
      <c r="CP840" s="44"/>
      <c r="CU840" s="352"/>
      <c r="CW840" s="44"/>
      <c r="CX840" s="44"/>
      <c r="CY840" s="44"/>
      <c r="DD840" s="352"/>
      <c r="DF840" s="44"/>
      <c r="DG840" s="44"/>
      <c r="DH840" s="44"/>
      <c r="DM840" s="352"/>
      <c r="DO840" s="44"/>
      <c r="DP840" s="44"/>
      <c r="DQ840" s="44"/>
      <c r="DV840" s="352"/>
      <c r="DX840" s="44"/>
      <c r="DY840" s="44"/>
      <c r="DZ840" s="44"/>
      <c r="EE840" s="352"/>
      <c r="EG840" s="44"/>
      <c r="EH840" s="44"/>
      <c r="EI840" s="44"/>
      <c r="EN840" s="352"/>
      <c r="EP840" s="44"/>
      <c r="EQ840" s="44"/>
      <c r="ER840" s="44"/>
      <c r="EW840" s="352"/>
      <c r="EY840" s="44"/>
      <c r="EZ840" s="44"/>
      <c r="FA840" s="44"/>
      <c r="FF840" s="352"/>
      <c r="FH840" s="44"/>
      <c r="FI840" s="44"/>
      <c r="FJ840" s="44"/>
      <c r="FO840" s="352"/>
      <c r="FQ840" s="44"/>
      <c r="FR840" s="44"/>
      <c r="FS840" s="44"/>
      <c r="FX840" s="352"/>
      <c r="FZ840" s="44"/>
      <c r="GA840" s="44"/>
      <c r="GB840" s="44"/>
      <c r="GG840" s="352"/>
      <c r="GI840" s="44"/>
      <c r="GJ840" s="44"/>
      <c r="GK840" s="44"/>
      <c r="GP840" s="352"/>
      <c r="GR840" s="44"/>
      <c r="GS840" s="44"/>
      <c r="GT840" s="44"/>
      <c r="GY840" s="352"/>
      <c r="HA840" s="44"/>
      <c r="HB840" s="44"/>
      <c r="HC840" s="44"/>
      <c r="HH840" s="352"/>
      <c r="HJ840" s="44"/>
      <c r="HK840" s="44"/>
      <c r="HL840" s="44"/>
      <c r="HQ840" s="44"/>
      <c r="HR840" s="44"/>
      <c r="HS840" s="44"/>
      <c r="HT840" s="44"/>
      <c r="HU840" s="44"/>
      <c r="HV840" s="44"/>
      <c r="HW840" s="44"/>
      <c r="HX840" s="44"/>
      <c r="HY840" s="44"/>
      <c r="HZ840" s="44"/>
      <c r="IA840" s="44"/>
      <c r="IB840" s="44"/>
      <c r="IC840" s="44"/>
      <c r="ID840" s="44"/>
      <c r="IE840" s="44"/>
      <c r="IF840" s="44"/>
      <c r="IG840" s="44"/>
      <c r="IH840" s="44"/>
      <c r="II840" s="44"/>
      <c r="IJ840" s="44"/>
      <c r="IK840" s="44"/>
      <c r="IL840" s="44"/>
      <c r="IM840" s="44"/>
      <c r="IN840" s="44"/>
      <c r="IO840" s="44"/>
      <c r="IP840" s="44"/>
      <c r="IQ840" s="44"/>
      <c r="IR840" s="44"/>
      <c r="IS840" s="44"/>
      <c r="IT840" s="44"/>
      <c r="IU840" s="44"/>
      <c r="IV840" s="44"/>
      <c r="RS840" s="353"/>
    </row>
    <row r="841" spans="1:487" s="74" customFormat="1" ht="15">
      <c r="A841" s="325" t="s">
        <v>621</v>
      </c>
      <c r="B841" s="351"/>
      <c r="C841" s="351"/>
      <c r="D841" s="458" t="s">
        <v>138</v>
      </c>
      <c r="E841" s="44"/>
      <c r="F841" s="437">
        <f t="shared" si="11"/>
        <v>0</v>
      </c>
      <c r="G841" s="478"/>
      <c r="H841" s="138"/>
      <c r="I841" s="138"/>
      <c r="J841" s="420"/>
      <c r="K841" s="138"/>
      <c r="L841" s="450"/>
      <c r="M841" s="44"/>
      <c r="N841" s="44"/>
      <c r="R841" s="352"/>
      <c r="T841" s="44"/>
      <c r="U841" s="44"/>
      <c r="V841" s="44"/>
      <c r="AA841" s="352"/>
      <c r="AC841" s="44"/>
      <c r="AD841" s="44"/>
      <c r="AE841" s="44"/>
      <c r="AJ841" s="352"/>
      <c r="AL841" s="44"/>
      <c r="AM841" s="44"/>
      <c r="AN841" s="44"/>
      <c r="AS841" s="352"/>
      <c r="AU841" s="44"/>
      <c r="AV841" s="44"/>
      <c r="AW841" s="44"/>
      <c r="BB841" s="352"/>
      <c r="BD841" s="44"/>
      <c r="BE841" s="44"/>
      <c r="BF841" s="44"/>
      <c r="BK841" s="352"/>
      <c r="BM841" s="44"/>
      <c r="BN841" s="44"/>
      <c r="BO841" s="44"/>
      <c r="BT841" s="352"/>
      <c r="BV841" s="44"/>
      <c r="BW841" s="44"/>
      <c r="BX841" s="44"/>
      <c r="CC841" s="352"/>
      <c r="CE841" s="44"/>
      <c r="CF841" s="44"/>
      <c r="CG841" s="44"/>
      <c r="CL841" s="352"/>
      <c r="CN841" s="44"/>
      <c r="CO841" s="44"/>
      <c r="CP841" s="44"/>
      <c r="CU841" s="352"/>
      <c r="CW841" s="44"/>
      <c r="CX841" s="44"/>
      <c r="CY841" s="44"/>
      <c r="DD841" s="352"/>
      <c r="DF841" s="44"/>
      <c r="DG841" s="44"/>
      <c r="DH841" s="44"/>
      <c r="DM841" s="352"/>
      <c r="DO841" s="44"/>
      <c r="DP841" s="44"/>
      <c r="DQ841" s="44"/>
      <c r="DV841" s="352"/>
      <c r="DX841" s="44"/>
      <c r="DY841" s="44"/>
      <c r="DZ841" s="44"/>
      <c r="EE841" s="352"/>
      <c r="EG841" s="44"/>
      <c r="EH841" s="44"/>
      <c r="EI841" s="44"/>
      <c r="EN841" s="352"/>
      <c r="EP841" s="44"/>
      <c r="EQ841" s="44"/>
      <c r="ER841" s="44"/>
      <c r="EW841" s="352"/>
      <c r="EY841" s="44"/>
      <c r="EZ841" s="44"/>
      <c r="FA841" s="44"/>
      <c r="FF841" s="352"/>
      <c r="FH841" s="44"/>
      <c r="FI841" s="44"/>
      <c r="FJ841" s="44"/>
      <c r="FO841" s="352"/>
      <c r="FQ841" s="44"/>
      <c r="FR841" s="44"/>
      <c r="FS841" s="44"/>
      <c r="FX841" s="352"/>
      <c r="FZ841" s="44"/>
      <c r="GA841" s="44"/>
      <c r="GB841" s="44"/>
      <c r="GG841" s="352"/>
      <c r="GI841" s="44"/>
      <c r="GJ841" s="44"/>
      <c r="GK841" s="44"/>
      <c r="GP841" s="352"/>
      <c r="GR841" s="44"/>
      <c r="GS841" s="44"/>
      <c r="GT841" s="44"/>
      <c r="GY841" s="352"/>
      <c r="HA841" s="44"/>
      <c r="HB841" s="44"/>
      <c r="HC841" s="44"/>
      <c r="HH841" s="352"/>
      <c r="HJ841" s="44"/>
      <c r="HK841" s="44"/>
      <c r="HL841" s="44"/>
      <c r="HQ841" s="44"/>
      <c r="HR841" s="44"/>
      <c r="HS841" s="44"/>
      <c r="HT841" s="44"/>
      <c r="HU841" s="44"/>
      <c r="HV841" s="44"/>
      <c r="HW841" s="44"/>
      <c r="HX841" s="44"/>
      <c r="HY841" s="44"/>
      <c r="HZ841" s="44"/>
      <c r="IA841" s="44"/>
      <c r="IB841" s="44"/>
      <c r="IC841" s="44"/>
      <c r="ID841" s="44"/>
      <c r="IE841" s="44"/>
      <c r="IF841" s="44"/>
      <c r="IG841" s="44"/>
      <c r="IH841" s="44"/>
      <c r="II841" s="44"/>
      <c r="IJ841" s="44"/>
      <c r="IK841" s="44"/>
      <c r="IL841" s="44"/>
      <c r="IM841" s="44"/>
      <c r="IN841" s="44"/>
      <c r="IO841" s="44"/>
      <c r="IP841" s="44"/>
      <c r="IQ841" s="44"/>
      <c r="IR841" s="44"/>
      <c r="IS841" s="44"/>
      <c r="IT841" s="44"/>
      <c r="IU841" s="44"/>
      <c r="IV841" s="44"/>
      <c r="RS841" s="353"/>
    </row>
    <row r="842" spans="1:487" s="74" customFormat="1" ht="15">
      <c r="A842" s="325" t="s">
        <v>913</v>
      </c>
      <c r="B842" s="351"/>
      <c r="C842" s="351"/>
      <c r="D842" s="531" t="s">
        <v>130</v>
      </c>
      <c r="E842" s="44"/>
      <c r="F842" s="437">
        <f t="shared" si="11"/>
        <v>0</v>
      </c>
      <c r="G842" s="478"/>
      <c r="H842" s="478"/>
      <c r="I842" s="138"/>
      <c r="J842" s="548"/>
      <c r="K842" s="138"/>
      <c r="L842" s="450"/>
      <c r="M842" s="44"/>
      <c r="N842" s="44"/>
      <c r="R842" s="352"/>
      <c r="T842" s="44"/>
      <c r="U842" s="44"/>
      <c r="V842" s="44"/>
      <c r="AA842" s="352"/>
      <c r="AC842" s="44"/>
      <c r="AD842" s="44"/>
      <c r="AE842" s="44"/>
      <c r="AJ842" s="352"/>
      <c r="AL842" s="44"/>
      <c r="AM842" s="44"/>
      <c r="AN842" s="44"/>
      <c r="AS842" s="352"/>
      <c r="AU842" s="44"/>
      <c r="AV842" s="44"/>
      <c r="AW842" s="44"/>
      <c r="BB842" s="352"/>
      <c r="BD842" s="44"/>
      <c r="BE842" s="44"/>
      <c r="BF842" s="44"/>
      <c r="BK842" s="352"/>
      <c r="BM842" s="44"/>
      <c r="BN842" s="44"/>
      <c r="BO842" s="44"/>
      <c r="BT842" s="352"/>
      <c r="BV842" s="44"/>
      <c r="BW842" s="44"/>
      <c r="BX842" s="44"/>
      <c r="CC842" s="352"/>
      <c r="CE842" s="44"/>
      <c r="CF842" s="44"/>
      <c r="CG842" s="44"/>
      <c r="CL842" s="352"/>
      <c r="CN842" s="44"/>
      <c r="CO842" s="44"/>
      <c r="CP842" s="44"/>
      <c r="CU842" s="352"/>
      <c r="CW842" s="44"/>
      <c r="CX842" s="44"/>
      <c r="CY842" s="44"/>
      <c r="DD842" s="352"/>
      <c r="DF842" s="44"/>
      <c r="DG842" s="44"/>
      <c r="DH842" s="44"/>
      <c r="DM842" s="352"/>
      <c r="DO842" s="44"/>
      <c r="DP842" s="44"/>
      <c r="DQ842" s="44"/>
      <c r="DV842" s="352"/>
      <c r="DX842" s="44"/>
      <c r="DY842" s="44"/>
      <c r="DZ842" s="44"/>
      <c r="EE842" s="352"/>
      <c r="EG842" s="44"/>
      <c r="EH842" s="44"/>
      <c r="EI842" s="44"/>
      <c r="EN842" s="352"/>
      <c r="EP842" s="44"/>
      <c r="EQ842" s="44"/>
      <c r="ER842" s="44"/>
      <c r="EW842" s="352"/>
      <c r="EY842" s="44"/>
      <c r="EZ842" s="44"/>
      <c r="FA842" s="44"/>
      <c r="FF842" s="352"/>
      <c r="FH842" s="44"/>
      <c r="FI842" s="44"/>
      <c r="FJ842" s="44"/>
      <c r="FO842" s="352"/>
      <c r="FQ842" s="44"/>
      <c r="FR842" s="44"/>
      <c r="FS842" s="44"/>
      <c r="FX842" s="352"/>
      <c r="FZ842" s="44"/>
      <c r="GA842" s="44"/>
      <c r="GB842" s="44"/>
      <c r="GG842" s="352"/>
      <c r="GI842" s="44"/>
      <c r="GJ842" s="44"/>
      <c r="GK842" s="44"/>
      <c r="GP842" s="352"/>
      <c r="GR842" s="44"/>
      <c r="GS842" s="44"/>
      <c r="GT842" s="44"/>
      <c r="GY842" s="352"/>
      <c r="HA842" s="44"/>
      <c r="HB842" s="44"/>
      <c r="HC842" s="44"/>
      <c r="HH842" s="352"/>
      <c r="HJ842" s="44"/>
      <c r="HK842" s="44"/>
      <c r="HL842" s="44"/>
      <c r="HQ842" s="44"/>
      <c r="HR842" s="44"/>
      <c r="HS842" s="44"/>
      <c r="HT842" s="44"/>
      <c r="HU842" s="44"/>
      <c r="HV842" s="44"/>
      <c r="HW842" s="44"/>
      <c r="HX842" s="44"/>
      <c r="HY842" s="44"/>
      <c r="HZ842" s="44"/>
      <c r="IA842" s="44"/>
      <c r="IB842" s="44"/>
      <c r="IC842" s="44"/>
      <c r="ID842" s="44"/>
      <c r="IE842" s="44"/>
      <c r="IF842" s="44"/>
      <c r="IG842" s="44"/>
      <c r="IH842" s="44"/>
      <c r="II842" s="44"/>
      <c r="IJ842" s="44"/>
      <c r="IK842" s="44"/>
      <c r="IL842" s="44"/>
      <c r="IM842" s="44"/>
      <c r="IN842" s="44"/>
      <c r="IO842" s="44"/>
      <c r="IP842" s="44"/>
      <c r="IQ842" s="44"/>
      <c r="IR842" s="44"/>
      <c r="IS842" s="44"/>
      <c r="IT842" s="44"/>
      <c r="IU842" s="44"/>
      <c r="IV842" s="44"/>
      <c r="RS842" s="353"/>
    </row>
    <row r="843" spans="1:487" s="74" customFormat="1" ht="15">
      <c r="A843" s="325" t="s">
        <v>1961</v>
      </c>
      <c r="B843" s="351"/>
      <c r="C843" s="351"/>
      <c r="D843" s="531" t="s">
        <v>130</v>
      </c>
      <c r="E843" s="450"/>
      <c r="F843" s="437">
        <f t="shared" si="11"/>
        <v>0</v>
      </c>
      <c r="G843" s="478"/>
      <c r="H843" s="478"/>
      <c r="I843" s="478"/>
      <c r="J843" s="548"/>
      <c r="K843" s="478"/>
      <c r="L843" s="450"/>
      <c r="M843" s="450"/>
      <c r="N843" s="44"/>
      <c r="R843" s="352"/>
      <c r="T843" s="44"/>
      <c r="U843" s="44"/>
      <c r="V843" s="44"/>
      <c r="AA843" s="352"/>
      <c r="AC843" s="44"/>
      <c r="AD843" s="44"/>
      <c r="AE843" s="44"/>
      <c r="AJ843" s="352"/>
      <c r="AL843" s="44"/>
      <c r="AM843" s="44"/>
      <c r="AN843" s="44"/>
      <c r="AS843" s="352"/>
      <c r="AU843" s="44"/>
      <c r="AV843" s="44"/>
      <c r="AW843" s="44"/>
      <c r="BB843" s="352"/>
      <c r="BD843" s="44"/>
      <c r="BE843" s="44"/>
      <c r="BF843" s="44"/>
      <c r="BK843" s="352"/>
      <c r="BM843" s="44"/>
      <c r="BN843" s="44"/>
      <c r="BO843" s="44"/>
      <c r="BT843" s="352"/>
      <c r="BV843" s="44"/>
      <c r="BW843" s="44"/>
      <c r="BX843" s="44"/>
      <c r="CC843" s="352"/>
      <c r="CE843" s="44"/>
      <c r="CF843" s="44"/>
      <c r="CG843" s="44"/>
      <c r="CL843" s="352"/>
      <c r="CN843" s="44"/>
      <c r="CO843" s="44"/>
      <c r="CP843" s="44"/>
      <c r="CU843" s="352"/>
      <c r="CW843" s="44"/>
      <c r="CX843" s="44"/>
      <c r="CY843" s="44"/>
      <c r="DD843" s="352"/>
      <c r="DF843" s="44"/>
      <c r="DG843" s="44"/>
      <c r="DH843" s="44"/>
      <c r="DM843" s="352"/>
      <c r="DO843" s="44"/>
      <c r="DP843" s="44"/>
      <c r="DQ843" s="44"/>
      <c r="DV843" s="352"/>
      <c r="DX843" s="44"/>
      <c r="DY843" s="44"/>
      <c r="DZ843" s="44"/>
      <c r="EE843" s="352"/>
      <c r="EG843" s="44"/>
      <c r="EH843" s="44"/>
      <c r="EI843" s="44"/>
      <c r="EN843" s="352"/>
      <c r="EP843" s="44"/>
      <c r="EQ843" s="44"/>
      <c r="ER843" s="44"/>
      <c r="EW843" s="352"/>
      <c r="EY843" s="44"/>
      <c r="EZ843" s="44"/>
      <c r="FA843" s="44"/>
      <c r="FF843" s="352"/>
      <c r="FH843" s="44"/>
      <c r="FI843" s="44"/>
      <c r="FJ843" s="44"/>
      <c r="FO843" s="352"/>
      <c r="FQ843" s="44"/>
      <c r="FR843" s="44"/>
      <c r="FS843" s="44"/>
      <c r="FX843" s="352"/>
      <c r="FZ843" s="44"/>
      <c r="GA843" s="44"/>
      <c r="GB843" s="44"/>
      <c r="GG843" s="352"/>
      <c r="GI843" s="44"/>
      <c r="GJ843" s="44"/>
      <c r="GK843" s="44"/>
      <c r="GP843" s="352"/>
      <c r="GR843" s="44"/>
      <c r="GS843" s="44"/>
      <c r="GT843" s="44"/>
      <c r="GY843" s="352"/>
      <c r="HA843" s="44"/>
      <c r="HB843" s="44"/>
      <c r="HC843" s="44"/>
      <c r="HH843" s="352"/>
      <c r="HJ843" s="44"/>
      <c r="HK843" s="44"/>
      <c r="HL843" s="44"/>
      <c r="HQ843" s="44"/>
      <c r="HR843" s="44"/>
      <c r="HS843" s="44"/>
      <c r="HT843" s="44"/>
      <c r="HU843" s="44"/>
      <c r="HV843" s="44"/>
      <c r="HW843" s="44"/>
      <c r="HX843" s="44"/>
      <c r="HY843" s="44"/>
      <c r="HZ843" s="44"/>
      <c r="IA843" s="44"/>
      <c r="IB843" s="44"/>
      <c r="IC843" s="44"/>
      <c r="ID843" s="44"/>
      <c r="IE843" s="44"/>
      <c r="IF843" s="44"/>
      <c r="IG843" s="44"/>
      <c r="IH843" s="44"/>
      <c r="II843" s="44"/>
      <c r="IJ843" s="44"/>
      <c r="IK843" s="44"/>
      <c r="IL843" s="44"/>
      <c r="IM843" s="44"/>
      <c r="IN843" s="44"/>
      <c r="IO843" s="44"/>
      <c r="IP843" s="44"/>
      <c r="IQ843" s="44"/>
      <c r="IR843" s="44"/>
      <c r="IS843" s="44"/>
      <c r="IT843" s="44"/>
      <c r="IU843" s="44"/>
      <c r="IV843" s="44"/>
      <c r="RS843" s="353"/>
    </row>
    <row r="844" spans="1:487" s="74" customFormat="1" ht="15">
      <c r="A844" s="325" t="s">
        <v>2091</v>
      </c>
      <c r="B844" s="351"/>
      <c r="C844" s="351"/>
      <c r="D844" s="531" t="s">
        <v>130</v>
      </c>
      <c r="E844" s="44"/>
      <c r="F844" s="437">
        <f t="shared" si="11"/>
        <v>2</v>
      </c>
      <c r="G844" s="478"/>
      <c r="H844" s="478"/>
      <c r="I844" s="138">
        <v>2</v>
      </c>
      <c r="J844" s="420"/>
      <c r="K844" s="138"/>
      <c r="L844" s="450"/>
      <c r="M844" s="450"/>
      <c r="N844" s="44"/>
      <c r="R844" s="352"/>
      <c r="T844" s="44"/>
      <c r="U844" s="44"/>
      <c r="V844" s="44"/>
      <c r="AA844" s="352"/>
      <c r="AC844" s="44"/>
      <c r="AD844" s="44"/>
      <c r="AE844" s="44"/>
      <c r="AJ844" s="352"/>
      <c r="AL844" s="44"/>
      <c r="AM844" s="44"/>
      <c r="AN844" s="44"/>
      <c r="AS844" s="352"/>
      <c r="AU844" s="44"/>
      <c r="AV844" s="44"/>
      <c r="AW844" s="44"/>
      <c r="BB844" s="352"/>
      <c r="BD844" s="44"/>
      <c r="BE844" s="44"/>
      <c r="BF844" s="44"/>
      <c r="BK844" s="352"/>
      <c r="BM844" s="44"/>
      <c r="BN844" s="44"/>
      <c r="BO844" s="44"/>
      <c r="BT844" s="352"/>
      <c r="BV844" s="44"/>
      <c r="BW844" s="44"/>
      <c r="BX844" s="44"/>
      <c r="CC844" s="352"/>
      <c r="CE844" s="44"/>
      <c r="CF844" s="44"/>
      <c r="CG844" s="44"/>
      <c r="CL844" s="352"/>
      <c r="CN844" s="44"/>
      <c r="CO844" s="44"/>
      <c r="CP844" s="44"/>
      <c r="CU844" s="352"/>
      <c r="CW844" s="44"/>
      <c r="CX844" s="44"/>
      <c r="CY844" s="44"/>
      <c r="DD844" s="352"/>
      <c r="DF844" s="44"/>
      <c r="DG844" s="44"/>
      <c r="DH844" s="44"/>
      <c r="DM844" s="352"/>
      <c r="DO844" s="44"/>
      <c r="DP844" s="44"/>
      <c r="DQ844" s="44"/>
      <c r="DV844" s="352"/>
      <c r="DX844" s="44"/>
      <c r="DY844" s="44"/>
      <c r="DZ844" s="44"/>
      <c r="EE844" s="352"/>
      <c r="EG844" s="44"/>
      <c r="EH844" s="44"/>
      <c r="EI844" s="44"/>
      <c r="EN844" s="352"/>
      <c r="EP844" s="44"/>
      <c r="EQ844" s="44"/>
      <c r="ER844" s="44"/>
      <c r="EW844" s="352"/>
      <c r="EY844" s="44"/>
      <c r="EZ844" s="44"/>
      <c r="FA844" s="44"/>
      <c r="FF844" s="352"/>
      <c r="FH844" s="44"/>
      <c r="FI844" s="44"/>
      <c r="FJ844" s="44"/>
      <c r="FO844" s="352"/>
      <c r="FQ844" s="44"/>
      <c r="FR844" s="44"/>
      <c r="FS844" s="44"/>
      <c r="FX844" s="352"/>
      <c r="FZ844" s="44"/>
      <c r="GA844" s="44"/>
      <c r="GB844" s="44"/>
      <c r="GG844" s="352"/>
      <c r="GI844" s="44"/>
      <c r="GJ844" s="44"/>
      <c r="GK844" s="44"/>
      <c r="GP844" s="352"/>
      <c r="GR844" s="44"/>
      <c r="GS844" s="44"/>
      <c r="GT844" s="44"/>
      <c r="GY844" s="352"/>
      <c r="HA844" s="44"/>
      <c r="HB844" s="44"/>
      <c r="HC844" s="44"/>
      <c r="HH844" s="352"/>
      <c r="HJ844" s="44"/>
      <c r="HK844" s="44"/>
      <c r="HL844" s="44"/>
      <c r="HQ844" s="44"/>
      <c r="HR844" s="44"/>
      <c r="HS844" s="44"/>
      <c r="HT844" s="44"/>
      <c r="HU844" s="44"/>
      <c r="HV844" s="44"/>
      <c r="HW844" s="44"/>
      <c r="HX844" s="44"/>
      <c r="HY844" s="44"/>
      <c r="HZ844" s="44"/>
      <c r="IA844" s="44"/>
      <c r="IB844" s="44"/>
      <c r="IC844" s="44"/>
      <c r="ID844" s="44"/>
      <c r="IE844" s="44"/>
      <c r="IF844" s="44"/>
      <c r="IG844" s="44"/>
      <c r="IH844" s="44"/>
      <c r="II844" s="44"/>
      <c r="IJ844" s="44"/>
      <c r="IK844" s="44"/>
      <c r="IL844" s="44"/>
      <c r="IM844" s="44"/>
      <c r="IN844" s="44"/>
      <c r="IO844" s="44"/>
      <c r="IP844" s="44"/>
      <c r="IQ844" s="44"/>
      <c r="IR844" s="44"/>
      <c r="IS844" s="44"/>
      <c r="IT844" s="44"/>
      <c r="IU844" s="44"/>
      <c r="IV844" s="44"/>
      <c r="RS844" s="353"/>
    </row>
    <row r="845" spans="1:487" s="74" customFormat="1" ht="15">
      <c r="A845" s="325" t="s">
        <v>647</v>
      </c>
      <c r="B845" s="351"/>
      <c r="C845" s="351"/>
      <c r="D845" s="458" t="s">
        <v>138</v>
      </c>
      <c r="E845" s="44"/>
      <c r="F845" s="437">
        <f t="shared" si="11"/>
        <v>66</v>
      </c>
      <c r="G845" s="478">
        <v>9</v>
      </c>
      <c r="H845" s="478">
        <v>28</v>
      </c>
      <c r="I845" s="138">
        <v>22</v>
      </c>
      <c r="J845" s="548">
        <v>7</v>
      </c>
      <c r="K845" s="138"/>
      <c r="L845" s="450"/>
      <c r="M845" s="44"/>
      <c r="N845" s="44"/>
      <c r="R845" s="352"/>
      <c r="T845" s="44"/>
      <c r="U845" s="44"/>
      <c r="V845" s="44"/>
      <c r="AA845" s="352"/>
      <c r="AC845" s="44"/>
      <c r="AD845" s="44"/>
      <c r="AE845" s="44"/>
      <c r="AJ845" s="352"/>
      <c r="AL845" s="44"/>
      <c r="AM845" s="44"/>
      <c r="AN845" s="44"/>
      <c r="AS845" s="352"/>
      <c r="AU845" s="44"/>
      <c r="AV845" s="44"/>
      <c r="AW845" s="44"/>
      <c r="BB845" s="352"/>
      <c r="BD845" s="44"/>
      <c r="BE845" s="44"/>
      <c r="BF845" s="44"/>
      <c r="BK845" s="352"/>
      <c r="BM845" s="44"/>
      <c r="BN845" s="44"/>
      <c r="BO845" s="44"/>
      <c r="BT845" s="352"/>
      <c r="BV845" s="44"/>
      <c r="BW845" s="44"/>
      <c r="BX845" s="44"/>
      <c r="CC845" s="352"/>
      <c r="CE845" s="44"/>
      <c r="CF845" s="44"/>
      <c r="CG845" s="44"/>
      <c r="CL845" s="352"/>
      <c r="CN845" s="44"/>
      <c r="CO845" s="44"/>
      <c r="CP845" s="44"/>
      <c r="CU845" s="352"/>
      <c r="CW845" s="44"/>
      <c r="CX845" s="44"/>
      <c r="CY845" s="44"/>
      <c r="DD845" s="352"/>
      <c r="DF845" s="44"/>
      <c r="DG845" s="44"/>
      <c r="DH845" s="44"/>
      <c r="DM845" s="352"/>
      <c r="DO845" s="44"/>
      <c r="DP845" s="44"/>
      <c r="DQ845" s="44"/>
      <c r="DV845" s="352"/>
      <c r="DX845" s="44"/>
      <c r="DY845" s="44"/>
      <c r="DZ845" s="44"/>
      <c r="EE845" s="352"/>
      <c r="EG845" s="44"/>
      <c r="EH845" s="44"/>
      <c r="EI845" s="44"/>
      <c r="EN845" s="352"/>
      <c r="EP845" s="44"/>
      <c r="EQ845" s="44"/>
      <c r="ER845" s="44"/>
      <c r="EW845" s="352"/>
      <c r="EY845" s="44"/>
      <c r="EZ845" s="44"/>
      <c r="FA845" s="44"/>
      <c r="FF845" s="352"/>
      <c r="FH845" s="44"/>
      <c r="FI845" s="44"/>
      <c r="FJ845" s="44"/>
      <c r="FO845" s="352"/>
      <c r="FQ845" s="44"/>
      <c r="FR845" s="44"/>
      <c r="FS845" s="44"/>
      <c r="FX845" s="352"/>
      <c r="FZ845" s="44"/>
      <c r="GA845" s="44"/>
      <c r="GB845" s="44"/>
      <c r="GG845" s="352"/>
      <c r="GI845" s="44"/>
      <c r="GJ845" s="44"/>
      <c r="GK845" s="44"/>
      <c r="GP845" s="352"/>
      <c r="GR845" s="44"/>
      <c r="GS845" s="44"/>
      <c r="GT845" s="44"/>
      <c r="GY845" s="352"/>
      <c r="HA845" s="44"/>
      <c r="HB845" s="44"/>
      <c r="HC845" s="44"/>
      <c r="HH845" s="352"/>
      <c r="HJ845" s="44"/>
      <c r="HK845" s="44"/>
      <c r="HL845" s="44"/>
      <c r="HQ845" s="44"/>
      <c r="HR845" s="44"/>
      <c r="HS845" s="44"/>
      <c r="HT845" s="44"/>
      <c r="HU845" s="44"/>
      <c r="HV845" s="44"/>
      <c r="HW845" s="44"/>
      <c r="HX845" s="44"/>
      <c r="HY845" s="44"/>
      <c r="HZ845" s="44"/>
      <c r="IA845" s="44"/>
      <c r="IB845" s="44"/>
      <c r="IC845" s="44"/>
      <c r="ID845" s="44"/>
      <c r="IE845" s="44"/>
      <c r="IF845" s="44"/>
      <c r="IG845" s="44"/>
      <c r="IH845" s="44"/>
      <c r="II845" s="44"/>
      <c r="IJ845" s="44"/>
      <c r="IK845" s="44"/>
      <c r="IL845" s="44"/>
      <c r="IM845" s="44"/>
      <c r="IN845" s="44"/>
      <c r="IO845" s="44"/>
      <c r="IP845" s="44"/>
      <c r="IQ845" s="44"/>
      <c r="IR845" s="44"/>
      <c r="IS845" s="44"/>
      <c r="IT845" s="44"/>
      <c r="IU845" s="44"/>
      <c r="IV845" s="44"/>
      <c r="RS845" s="353"/>
    </row>
    <row r="846" spans="1:487" s="74" customFormat="1" ht="15">
      <c r="A846" s="325" t="s">
        <v>901</v>
      </c>
      <c r="B846" s="351"/>
      <c r="C846" s="351"/>
      <c r="D846" s="531" t="s">
        <v>130</v>
      </c>
      <c r="E846" s="44"/>
      <c r="F846" s="437">
        <f t="shared" si="11"/>
        <v>3</v>
      </c>
      <c r="G846" s="478"/>
      <c r="H846" s="138"/>
      <c r="I846" s="138">
        <v>3</v>
      </c>
      <c r="J846" s="420"/>
      <c r="K846" s="138"/>
      <c r="L846" s="458"/>
      <c r="M846" s="44"/>
      <c r="N846" s="44"/>
      <c r="R846" s="352"/>
      <c r="T846" s="44"/>
      <c r="U846" s="44"/>
      <c r="V846" s="44"/>
      <c r="AA846" s="352"/>
      <c r="AC846" s="44"/>
      <c r="AD846" s="44"/>
      <c r="AE846" s="44"/>
      <c r="AJ846" s="352"/>
      <c r="AL846" s="44"/>
      <c r="AM846" s="44"/>
      <c r="AN846" s="44"/>
      <c r="AS846" s="352"/>
      <c r="AU846" s="44"/>
      <c r="AV846" s="44"/>
      <c r="AW846" s="44"/>
      <c r="BB846" s="352"/>
      <c r="BD846" s="44"/>
      <c r="BE846" s="44"/>
      <c r="BF846" s="44"/>
      <c r="BK846" s="352"/>
      <c r="BM846" s="44"/>
      <c r="BN846" s="44"/>
      <c r="BO846" s="44"/>
      <c r="BT846" s="352"/>
      <c r="BV846" s="44"/>
      <c r="BW846" s="44"/>
      <c r="BX846" s="44"/>
      <c r="CC846" s="352"/>
      <c r="CE846" s="44"/>
      <c r="CF846" s="44"/>
      <c r="CG846" s="44"/>
      <c r="CL846" s="352"/>
      <c r="CN846" s="44"/>
      <c r="CO846" s="44"/>
      <c r="CP846" s="44"/>
      <c r="CU846" s="352"/>
      <c r="CW846" s="44"/>
      <c r="CX846" s="44"/>
      <c r="CY846" s="44"/>
      <c r="DD846" s="352"/>
      <c r="DF846" s="44"/>
      <c r="DG846" s="44"/>
      <c r="DH846" s="44"/>
      <c r="DM846" s="352"/>
      <c r="DO846" s="44"/>
      <c r="DP846" s="44"/>
      <c r="DQ846" s="44"/>
      <c r="DV846" s="352"/>
      <c r="DX846" s="44"/>
      <c r="DY846" s="44"/>
      <c r="DZ846" s="44"/>
      <c r="EE846" s="352"/>
      <c r="EG846" s="44"/>
      <c r="EH846" s="44"/>
      <c r="EI846" s="44"/>
      <c r="EN846" s="352"/>
      <c r="EP846" s="44"/>
      <c r="EQ846" s="44"/>
      <c r="ER846" s="44"/>
      <c r="EW846" s="352"/>
      <c r="EY846" s="44"/>
      <c r="EZ846" s="44"/>
      <c r="FA846" s="44"/>
      <c r="FF846" s="352"/>
      <c r="FH846" s="44"/>
      <c r="FI846" s="44"/>
      <c r="FJ846" s="44"/>
      <c r="FO846" s="352"/>
      <c r="FQ846" s="44"/>
      <c r="FR846" s="44"/>
      <c r="FS846" s="44"/>
      <c r="FX846" s="352"/>
      <c r="FZ846" s="44"/>
      <c r="GA846" s="44"/>
      <c r="GB846" s="44"/>
      <c r="GG846" s="352"/>
      <c r="GI846" s="44"/>
      <c r="GJ846" s="44"/>
      <c r="GK846" s="44"/>
      <c r="GP846" s="352"/>
      <c r="GR846" s="44"/>
      <c r="GS846" s="44"/>
      <c r="GT846" s="44"/>
      <c r="GY846" s="352"/>
      <c r="HA846" s="44"/>
      <c r="HB846" s="44"/>
      <c r="HC846" s="44"/>
      <c r="HH846" s="352"/>
      <c r="HJ846" s="44"/>
      <c r="HK846" s="44"/>
      <c r="HL846" s="44"/>
      <c r="HQ846" s="44"/>
      <c r="HR846" s="44"/>
      <c r="HS846" s="44"/>
      <c r="HT846" s="44"/>
      <c r="HU846" s="44"/>
      <c r="HV846" s="44"/>
      <c r="HW846" s="44"/>
      <c r="HX846" s="44"/>
      <c r="HY846" s="44"/>
      <c r="HZ846" s="44"/>
      <c r="IA846" s="44"/>
      <c r="IB846" s="44"/>
      <c r="IC846" s="44"/>
      <c r="ID846" s="44"/>
      <c r="IE846" s="44"/>
      <c r="IF846" s="44"/>
      <c r="IG846" s="44"/>
      <c r="IH846" s="44"/>
      <c r="II846" s="44"/>
      <c r="IJ846" s="44"/>
      <c r="IK846" s="44"/>
      <c r="IL846" s="44"/>
      <c r="IM846" s="44"/>
      <c r="IN846" s="44"/>
      <c r="IO846" s="44"/>
      <c r="IP846" s="44"/>
      <c r="IQ846" s="44"/>
      <c r="IR846" s="44"/>
      <c r="IS846" s="44"/>
      <c r="IT846" s="44"/>
      <c r="IU846" s="44"/>
      <c r="IV846" s="44"/>
      <c r="RS846" s="353"/>
    </row>
    <row r="847" spans="1:487" s="74" customFormat="1" ht="15">
      <c r="A847" s="325" t="s">
        <v>1894</v>
      </c>
      <c r="B847" s="351"/>
      <c r="C847" s="351"/>
      <c r="D847" s="458" t="s">
        <v>131</v>
      </c>
      <c r="E847" s="44"/>
      <c r="F847" s="437">
        <f t="shared" si="11"/>
        <v>0</v>
      </c>
      <c r="G847" s="478"/>
      <c r="H847" s="478"/>
      <c r="I847" s="138"/>
      <c r="J847" s="420"/>
      <c r="K847" s="138"/>
      <c r="L847" s="450"/>
      <c r="M847" s="44"/>
      <c r="N847" s="44"/>
      <c r="R847" s="352"/>
      <c r="T847" s="44"/>
      <c r="U847" s="44"/>
      <c r="V847" s="44"/>
      <c r="AA847" s="352"/>
      <c r="AC847" s="44"/>
      <c r="AD847" s="44"/>
      <c r="AE847" s="44"/>
      <c r="AJ847" s="352"/>
      <c r="AL847" s="44"/>
      <c r="AM847" s="44"/>
      <c r="AN847" s="44"/>
      <c r="AS847" s="352"/>
      <c r="AU847" s="44"/>
      <c r="AV847" s="44"/>
      <c r="AW847" s="44"/>
      <c r="BB847" s="352"/>
      <c r="BD847" s="44"/>
      <c r="BE847" s="44"/>
      <c r="BF847" s="44"/>
      <c r="BK847" s="352"/>
      <c r="BM847" s="44"/>
      <c r="BN847" s="44"/>
      <c r="BO847" s="44"/>
      <c r="BT847" s="352"/>
      <c r="BV847" s="44"/>
      <c r="BW847" s="44"/>
      <c r="BX847" s="44"/>
      <c r="CC847" s="352"/>
      <c r="CE847" s="44"/>
      <c r="CF847" s="44"/>
      <c r="CG847" s="44"/>
      <c r="CL847" s="352"/>
      <c r="CN847" s="44"/>
      <c r="CO847" s="44"/>
      <c r="CP847" s="44"/>
      <c r="CU847" s="352"/>
      <c r="CW847" s="44"/>
      <c r="CX847" s="44"/>
      <c r="CY847" s="44"/>
      <c r="DD847" s="352"/>
      <c r="DF847" s="44"/>
      <c r="DG847" s="44"/>
      <c r="DH847" s="44"/>
      <c r="DM847" s="352"/>
      <c r="DO847" s="44"/>
      <c r="DP847" s="44"/>
      <c r="DQ847" s="44"/>
      <c r="DV847" s="352"/>
      <c r="DX847" s="44"/>
      <c r="DY847" s="44"/>
      <c r="DZ847" s="44"/>
      <c r="EE847" s="352"/>
      <c r="EG847" s="44"/>
      <c r="EH847" s="44"/>
      <c r="EI847" s="44"/>
      <c r="EN847" s="352"/>
      <c r="EP847" s="44"/>
      <c r="EQ847" s="44"/>
      <c r="ER847" s="44"/>
      <c r="EW847" s="352"/>
      <c r="EY847" s="44"/>
      <c r="EZ847" s="44"/>
      <c r="FA847" s="44"/>
      <c r="FF847" s="352"/>
      <c r="FH847" s="44"/>
      <c r="FI847" s="44"/>
      <c r="FJ847" s="44"/>
      <c r="FO847" s="352"/>
      <c r="FQ847" s="44"/>
      <c r="FR847" s="44"/>
      <c r="FS847" s="44"/>
      <c r="FX847" s="352"/>
      <c r="FZ847" s="44"/>
      <c r="GA847" s="44"/>
      <c r="GB847" s="44"/>
      <c r="GG847" s="352"/>
      <c r="GI847" s="44"/>
      <c r="GJ847" s="44"/>
      <c r="GK847" s="44"/>
      <c r="GP847" s="352"/>
      <c r="GR847" s="44"/>
      <c r="GS847" s="44"/>
      <c r="GT847" s="44"/>
      <c r="GY847" s="352"/>
      <c r="HA847" s="44"/>
      <c r="HB847" s="44"/>
      <c r="HC847" s="44"/>
      <c r="HH847" s="352"/>
      <c r="HJ847" s="44"/>
      <c r="HK847" s="44"/>
      <c r="HL847" s="44"/>
      <c r="HQ847" s="44"/>
      <c r="HR847" s="44"/>
      <c r="HS847" s="44"/>
      <c r="HT847" s="44"/>
      <c r="HU847" s="44"/>
      <c r="HV847" s="44"/>
      <c r="HW847" s="44"/>
      <c r="HX847" s="44"/>
      <c r="HY847" s="44"/>
      <c r="HZ847" s="44"/>
      <c r="IA847" s="44"/>
      <c r="IB847" s="44"/>
      <c r="IC847" s="44"/>
      <c r="ID847" s="44"/>
      <c r="IE847" s="44"/>
      <c r="IF847" s="44"/>
      <c r="IG847" s="44"/>
      <c r="IH847" s="44"/>
      <c r="II847" s="44"/>
      <c r="IJ847" s="44"/>
      <c r="IK847" s="44"/>
      <c r="IL847" s="44"/>
      <c r="IM847" s="44"/>
      <c r="IN847" s="44"/>
      <c r="IO847" s="44"/>
      <c r="IP847" s="44"/>
      <c r="IQ847" s="44"/>
      <c r="IR847" s="44"/>
      <c r="IS847" s="44"/>
      <c r="IT847" s="44"/>
      <c r="IU847" s="44"/>
      <c r="IV847" s="44"/>
      <c r="RS847" s="353"/>
    </row>
    <row r="848" spans="1:487" s="74" customFormat="1" ht="15">
      <c r="A848" s="325" t="s">
        <v>2069</v>
      </c>
      <c r="B848" s="351"/>
      <c r="C848" s="351"/>
      <c r="D848" s="531" t="s">
        <v>130</v>
      </c>
      <c r="E848" s="44"/>
      <c r="F848" s="437">
        <f t="shared" si="11"/>
        <v>107</v>
      </c>
      <c r="G848" s="478"/>
      <c r="H848" s="138">
        <v>52</v>
      </c>
      <c r="I848" s="138">
        <v>35</v>
      </c>
      <c r="J848" s="420"/>
      <c r="K848" s="138">
        <v>20</v>
      </c>
      <c r="L848" s="458"/>
      <c r="M848" s="44"/>
      <c r="N848" s="44"/>
      <c r="R848" s="352"/>
      <c r="T848" s="44"/>
      <c r="U848" s="44"/>
      <c r="V848" s="44"/>
      <c r="AA848" s="352"/>
      <c r="AC848" s="44"/>
      <c r="AD848" s="44"/>
      <c r="AE848" s="44"/>
      <c r="AJ848" s="352"/>
      <c r="AL848" s="44"/>
      <c r="AM848" s="44"/>
      <c r="AN848" s="44"/>
      <c r="AS848" s="352"/>
      <c r="AU848" s="44"/>
      <c r="AV848" s="44"/>
      <c r="AW848" s="44"/>
      <c r="BB848" s="352"/>
      <c r="BD848" s="44"/>
      <c r="BE848" s="44"/>
      <c r="BF848" s="44"/>
      <c r="BK848" s="352"/>
      <c r="BM848" s="44"/>
      <c r="BN848" s="44"/>
      <c r="BO848" s="44"/>
      <c r="BT848" s="352"/>
      <c r="BV848" s="44"/>
      <c r="BW848" s="44"/>
      <c r="BX848" s="44"/>
      <c r="CC848" s="352"/>
      <c r="CE848" s="44"/>
      <c r="CF848" s="44"/>
      <c r="CG848" s="44"/>
      <c r="CL848" s="352"/>
      <c r="CN848" s="44"/>
      <c r="CO848" s="44"/>
      <c r="CP848" s="44"/>
      <c r="CU848" s="352"/>
      <c r="CW848" s="44"/>
      <c r="CX848" s="44"/>
      <c r="CY848" s="44"/>
      <c r="DD848" s="352"/>
      <c r="DF848" s="44"/>
      <c r="DG848" s="44"/>
      <c r="DH848" s="44"/>
      <c r="DM848" s="352"/>
      <c r="DO848" s="44"/>
      <c r="DP848" s="44"/>
      <c r="DQ848" s="44"/>
      <c r="DV848" s="352"/>
      <c r="DX848" s="44"/>
      <c r="DY848" s="44"/>
      <c r="DZ848" s="44"/>
      <c r="EE848" s="352"/>
      <c r="EG848" s="44"/>
      <c r="EH848" s="44"/>
      <c r="EI848" s="44"/>
      <c r="EN848" s="352"/>
      <c r="EP848" s="44"/>
      <c r="EQ848" s="44"/>
      <c r="ER848" s="44"/>
      <c r="EW848" s="352"/>
      <c r="EY848" s="44"/>
      <c r="EZ848" s="44"/>
      <c r="FA848" s="44"/>
      <c r="FF848" s="352"/>
      <c r="FH848" s="44"/>
      <c r="FI848" s="44"/>
      <c r="FJ848" s="44"/>
      <c r="FO848" s="352"/>
      <c r="FQ848" s="44"/>
      <c r="FR848" s="44"/>
      <c r="FS848" s="44"/>
      <c r="FX848" s="352"/>
      <c r="FZ848" s="44"/>
      <c r="GA848" s="44"/>
      <c r="GB848" s="44"/>
      <c r="GG848" s="352"/>
      <c r="GI848" s="44"/>
      <c r="GJ848" s="44"/>
      <c r="GK848" s="44"/>
      <c r="GP848" s="352"/>
      <c r="GR848" s="44"/>
      <c r="GS848" s="44"/>
      <c r="GT848" s="44"/>
      <c r="GY848" s="352"/>
      <c r="HA848" s="44"/>
      <c r="HB848" s="44"/>
      <c r="HC848" s="44"/>
      <c r="HH848" s="352"/>
      <c r="HJ848" s="44"/>
      <c r="HK848" s="44"/>
      <c r="HL848" s="44"/>
      <c r="HQ848" s="44"/>
      <c r="HR848" s="44"/>
      <c r="HS848" s="44"/>
      <c r="HT848" s="44"/>
      <c r="HU848" s="44"/>
      <c r="HV848" s="44"/>
      <c r="HW848" s="44"/>
      <c r="HX848" s="44"/>
      <c r="HY848" s="44"/>
      <c r="HZ848" s="44"/>
      <c r="IA848" s="44"/>
      <c r="IB848" s="44"/>
      <c r="IC848" s="44"/>
      <c r="ID848" s="44"/>
      <c r="IE848" s="44"/>
      <c r="IF848" s="44"/>
      <c r="IG848" s="44"/>
      <c r="IH848" s="44"/>
      <c r="II848" s="44"/>
      <c r="IJ848" s="44"/>
      <c r="IK848" s="44"/>
      <c r="IL848" s="44"/>
      <c r="IM848" s="44"/>
      <c r="IN848" s="44"/>
      <c r="IO848" s="44"/>
      <c r="IP848" s="44"/>
      <c r="IQ848" s="44"/>
      <c r="IR848" s="44"/>
      <c r="IS848" s="44"/>
      <c r="IT848" s="44"/>
      <c r="IU848" s="44"/>
      <c r="IV848" s="44"/>
      <c r="RS848" s="353"/>
    </row>
    <row r="849" spans="1:487" s="74" customFormat="1" ht="15">
      <c r="A849" s="325" t="s">
        <v>723</v>
      </c>
      <c r="B849" s="351"/>
      <c r="C849" s="351"/>
      <c r="D849" s="458" t="s">
        <v>131</v>
      </c>
      <c r="E849" s="44"/>
      <c r="F849" s="437">
        <f t="shared" si="11"/>
        <v>28</v>
      </c>
      <c r="G849" s="478"/>
      <c r="H849" s="138">
        <v>1</v>
      </c>
      <c r="I849" s="138"/>
      <c r="J849" s="420">
        <v>17</v>
      </c>
      <c r="K849" s="138">
        <v>10</v>
      </c>
      <c r="L849" s="450"/>
      <c r="M849" s="44"/>
      <c r="N849" s="44"/>
      <c r="R849" s="352"/>
      <c r="T849" s="44"/>
      <c r="U849" s="44"/>
      <c r="V849" s="44"/>
      <c r="AA849" s="352"/>
      <c r="AC849" s="44"/>
      <c r="AD849" s="44"/>
      <c r="AE849" s="44"/>
      <c r="AJ849" s="352"/>
      <c r="AL849" s="44"/>
      <c r="AM849" s="44"/>
      <c r="AN849" s="44"/>
      <c r="AS849" s="352"/>
      <c r="AU849" s="44"/>
      <c r="AV849" s="44"/>
      <c r="AW849" s="44"/>
      <c r="BB849" s="352"/>
      <c r="BD849" s="44"/>
      <c r="BE849" s="44"/>
      <c r="BF849" s="44"/>
      <c r="BK849" s="352"/>
      <c r="BM849" s="44"/>
      <c r="BN849" s="44"/>
      <c r="BO849" s="44"/>
      <c r="BT849" s="352"/>
      <c r="BV849" s="44"/>
      <c r="BW849" s="44"/>
      <c r="BX849" s="44"/>
      <c r="CC849" s="352"/>
      <c r="CE849" s="44"/>
      <c r="CF849" s="44"/>
      <c r="CG849" s="44"/>
      <c r="CL849" s="352"/>
      <c r="CN849" s="44"/>
      <c r="CO849" s="44"/>
      <c r="CP849" s="44"/>
      <c r="CU849" s="352"/>
      <c r="CW849" s="44"/>
      <c r="CX849" s="44"/>
      <c r="CY849" s="44"/>
      <c r="DD849" s="352"/>
      <c r="DF849" s="44"/>
      <c r="DG849" s="44"/>
      <c r="DH849" s="44"/>
      <c r="DM849" s="352"/>
      <c r="DO849" s="44"/>
      <c r="DP849" s="44"/>
      <c r="DQ849" s="44"/>
      <c r="DV849" s="352"/>
      <c r="DX849" s="44"/>
      <c r="DY849" s="44"/>
      <c r="DZ849" s="44"/>
      <c r="EE849" s="352"/>
      <c r="EG849" s="44"/>
      <c r="EH849" s="44"/>
      <c r="EI849" s="44"/>
      <c r="EN849" s="352"/>
      <c r="EP849" s="44"/>
      <c r="EQ849" s="44"/>
      <c r="ER849" s="44"/>
      <c r="EW849" s="352"/>
      <c r="EY849" s="44"/>
      <c r="EZ849" s="44"/>
      <c r="FA849" s="44"/>
      <c r="FF849" s="352"/>
      <c r="FH849" s="44"/>
      <c r="FI849" s="44"/>
      <c r="FJ849" s="44"/>
      <c r="FO849" s="352"/>
      <c r="FQ849" s="44"/>
      <c r="FR849" s="44"/>
      <c r="FS849" s="44"/>
      <c r="FX849" s="352"/>
      <c r="FZ849" s="44"/>
      <c r="GA849" s="44"/>
      <c r="GB849" s="44"/>
      <c r="GG849" s="352"/>
      <c r="GI849" s="44"/>
      <c r="GJ849" s="44"/>
      <c r="GK849" s="44"/>
      <c r="GP849" s="352"/>
      <c r="GR849" s="44"/>
      <c r="GS849" s="44"/>
      <c r="GT849" s="44"/>
      <c r="GY849" s="352"/>
      <c r="HA849" s="44"/>
      <c r="HB849" s="44"/>
      <c r="HC849" s="44"/>
      <c r="HH849" s="352"/>
      <c r="HJ849" s="44"/>
      <c r="HK849" s="44"/>
      <c r="HL849" s="44"/>
      <c r="HQ849" s="44"/>
      <c r="HR849" s="44"/>
      <c r="HS849" s="44"/>
      <c r="HT849" s="44"/>
      <c r="HU849" s="44"/>
      <c r="HV849" s="44"/>
      <c r="HW849" s="44"/>
      <c r="HX849" s="44"/>
      <c r="HY849" s="44"/>
      <c r="HZ849" s="44"/>
      <c r="IA849" s="44"/>
      <c r="IB849" s="44"/>
      <c r="IC849" s="44"/>
      <c r="ID849" s="44"/>
      <c r="IE849" s="44"/>
      <c r="IF849" s="44"/>
      <c r="IG849" s="44"/>
      <c r="IH849" s="44"/>
      <c r="II849" s="44"/>
      <c r="IJ849" s="44"/>
      <c r="IK849" s="44"/>
      <c r="IL849" s="44"/>
      <c r="IM849" s="44"/>
      <c r="IN849" s="44"/>
      <c r="IO849" s="44"/>
      <c r="IP849" s="44"/>
      <c r="IQ849" s="44"/>
      <c r="IR849" s="44"/>
      <c r="IS849" s="44"/>
      <c r="IT849" s="44"/>
      <c r="IU849" s="44"/>
      <c r="IV849" s="44"/>
      <c r="RS849" s="353"/>
    </row>
    <row r="850" spans="1:487" s="74" customFormat="1" ht="15">
      <c r="A850" s="325" t="s">
        <v>839</v>
      </c>
      <c r="B850" s="351"/>
      <c r="C850" s="351"/>
      <c r="D850" s="458" t="s">
        <v>132</v>
      </c>
      <c r="E850" s="44"/>
      <c r="F850" s="437">
        <f t="shared" si="11"/>
        <v>65</v>
      </c>
      <c r="G850" s="478">
        <v>25</v>
      </c>
      <c r="H850" s="138">
        <v>36</v>
      </c>
      <c r="I850" s="138">
        <v>4</v>
      </c>
      <c r="J850" s="420"/>
      <c r="K850" s="138"/>
      <c r="L850" s="458"/>
      <c r="M850" s="44"/>
      <c r="N850" s="44"/>
      <c r="R850" s="352"/>
      <c r="T850" s="44"/>
      <c r="U850" s="44"/>
      <c r="V850" s="44"/>
      <c r="AA850" s="352"/>
      <c r="AC850" s="44"/>
      <c r="AD850" s="44"/>
      <c r="AE850" s="44"/>
      <c r="AJ850" s="352"/>
      <c r="AL850" s="44"/>
      <c r="AM850" s="44"/>
      <c r="AN850" s="44"/>
      <c r="AS850" s="352"/>
      <c r="AU850" s="44"/>
      <c r="AV850" s="44"/>
      <c r="AW850" s="44"/>
      <c r="BB850" s="352"/>
      <c r="BD850" s="44"/>
      <c r="BE850" s="44"/>
      <c r="BF850" s="44"/>
      <c r="BK850" s="352"/>
      <c r="BM850" s="44"/>
      <c r="BN850" s="44"/>
      <c r="BO850" s="44"/>
      <c r="BT850" s="352"/>
      <c r="BV850" s="44"/>
      <c r="BW850" s="44"/>
      <c r="BX850" s="44"/>
      <c r="CC850" s="352"/>
      <c r="CE850" s="44"/>
      <c r="CF850" s="44"/>
      <c r="CG850" s="44"/>
      <c r="CL850" s="352"/>
      <c r="CN850" s="44"/>
      <c r="CO850" s="44"/>
      <c r="CP850" s="44"/>
      <c r="CU850" s="352"/>
      <c r="CW850" s="44"/>
      <c r="CX850" s="44"/>
      <c r="CY850" s="44"/>
      <c r="DD850" s="352"/>
      <c r="DF850" s="44"/>
      <c r="DG850" s="44"/>
      <c r="DH850" s="44"/>
      <c r="DM850" s="352"/>
      <c r="DO850" s="44"/>
      <c r="DP850" s="44"/>
      <c r="DQ850" s="44"/>
      <c r="DV850" s="352"/>
      <c r="DX850" s="44"/>
      <c r="DY850" s="44"/>
      <c r="DZ850" s="44"/>
      <c r="EE850" s="352"/>
      <c r="EG850" s="44"/>
      <c r="EH850" s="44"/>
      <c r="EI850" s="44"/>
      <c r="EN850" s="352"/>
      <c r="EP850" s="44"/>
      <c r="EQ850" s="44"/>
      <c r="ER850" s="44"/>
      <c r="EW850" s="352"/>
      <c r="EY850" s="44"/>
      <c r="EZ850" s="44"/>
      <c r="FA850" s="44"/>
      <c r="FF850" s="352"/>
      <c r="FH850" s="44"/>
      <c r="FI850" s="44"/>
      <c r="FJ850" s="44"/>
      <c r="FO850" s="352"/>
      <c r="FQ850" s="44"/>
      <c r="FR850" s="44"/>
      <c r="FS850" s="44"/>
      <c r="FX850" s="352"/>
      <c r="FZ850" s="44"/>
      <c r="GA850" s="44"/>
      <c r="GB850" s="44"/>
      <c r="GG850" s="352"/>
      <c r="GI850" s="44"/>
      <c r="GJ850" s="44"/>
      <c r="GK850" s="44"/>
      <c r="GP850" s="352"/>
      <c r="GR850" s="44"/>
      <c r="GS850" s="44"/>
      <c r="GT850" s="44"/>
      <c r="GY850" s="352"/>
      <c r="HA850" s="44"/>
      <c r="HB850" s="44"/>
      <c r="HC850" s="44"/>
      <c r="HH850" s="352"/>
      <c r="HJ850" s="44"/>
      <c r="HK850" s="44"/>
      <c r="HL850" s="44"/>
      <c r="HQ850" s="44"/>
      <c r="HR850" s="44"/>
      <c r="HS850" s="44"/>
      <c r="HT850" s="44"/>
      <c r="HU850" s="44"/>
      <c r="HV850" s="44"/>
      <c r="HW850" s="44"/>
      <c r="HX850" s="44"/>
      <c r="HY850" s="44"/>
      <c r="HZ850" s="44"/>
      <c r="IA850" s="44"/>
      <c r="IB850" s="44"/>
      <c r="IC850" s="44"/>
      <c r="ID850" s="44"/>
      <c r="IE850" s="44"/>
      <c r="IF850" s="44"/>
      <c r="IG850" s="44"/>
      <c r="IH850" s="44"/>
      <c r="II850" s="44"/>
      <c r="IJ850" s="44"/>
      <c r="IK850" s="44"/>
      <c r="IL850" s="44"/>
      <c r="IM850" s="44"/>
      <c r="IN850" s="44"/>
      <c r="IO850" s="44"/>
      <c r="IP850" s="44"/>
      <c r="IQ850" s="44"/>
      <c r="IR850" s="44"/>
      <c r="IS850" s="44"/>
      <c r="IT850" s="44"/>
      <c r="IU850" s="44"/>
      <c r="IV850" s="44"/>
      <c r="RS850" s="353"/>
    </row>
    <row r="851" spans="1:487" s="74" customFormat="1" ht="15">
      <c r="A851" s="325" t="s">
        <v>749</v>
      </c>
      <c r="B851" s="351"/>
      <c r="C851" s="351"/>
      <c r="D851" s="458" t="s">
        <v>138</v>
      </c>
      <c r="E851" s="450"/>
      <c r="F851" s="437">
        <f t="shared" si="11"/>
        <v>0</v>
      </c>
      <c r="G851" s="478"/>
      <c r="H851" s="478"/>
      <c r="I851" s="478"/>
      <c r="J851" s="548"/>
      <c r="K851" s="478"/>
      <c r="L851" s="450"/>
      <c r="M851" s="44"/>
      <c r="N851" s="44"/>
      <c r="R851" s="352"/>
      <c r="T851" s="44"/>
      <c r="U851" s="44"/>
      <c r="V851" s="44"/>
      <c r="AA851" s="352"/>
      <c r="AC851" s="44"/>
      <c r="AD851" s="44"/>
      <c r="AE851" s="44"/>
      <c r="AJ851" s="352"/>
      <c r="AL851" s="44"/>
      <c r="AM851" s="44"/>
      <c r="AN851" s="44"/>
      <c r="AS851" s="352"/>
      <c r="AU851" s="44"/>
      <c r="AV851" s="44"/>
      <c r="AW851" s="44"/>
      <c r="BB851" s="352"/>
      <c r="BD851" s="44"/>
      <c r="BE851" s="44"/>
      <c r="BF851" s="44"/>
      <c r="BK851" s="352"/>
      <c r="BM851" s="44"/>
      <c r="BN851" s="44"/>
      <c r="BO851" s="44"/>
      <c r="BT851" s="352"/>
      <c r="BV851" s="44"/>
      <c r="BW851" s="44"/>
      <c r="BX851" s="44"/>
      <c r="CC851" s="352"/>
      <c r="CE851" s="44"/>
      <c r="CF851" s="44"/>
      <c r="CG851" s="44"/>
      <c r="CL851" s="352"/>
      <c r="CN851" s="44"/>
      <c r="CO851" s="44"/>
      <c r="CP851" s="44"/>
      <c r="CU851" s="352"/>
      <c r="CW851" s="44"/>
      <c r="CX851" s="44"/>
      <c r="CY851" s="44"/>
      <c r="DD851" s="352"/>
      <c r="DF851" s="44"/>
      <c r="DG851" s="44"/>
      <c r="DH851" s="44"/>
      <c r="DM851" s="352"/>
      <c r="DO851" s="44"/>
      <c r="DP851" s="44"/>
      <c r="DQ851" s="44"/>
      <c r="DV851" s="352"/>
      <c r="DX851" s="44"/>
      <c r="DY851" s="44"/>
      <c r="DZ851" s="44"/>
      <c r="EE851" s="352"/>
      <c r="EG851" s="44"/>
      <c r="EH851" s="44"/>
      <c r="EI851" s="44"/>
      <c r="EN851" s="352"/>
      <c r="EP851" s="44"/>
      <c r="EQ851" s="44"/>
      <c r="ER851" s="44"/>
      <c r="EW851" s="352"/>
      <c r="EY851" s="44"/>
      <c r="EZ851" s="44"/>
      <c r="FA851" s="44"/>
      <c r="FF851" s="352"/>
      <c r="FH851" s="44"/>
      <c r="FI851" s="44"/>
      <c r="FJ851" s="44"/>
      <c r="FO851" s="352"/>
      <c r="FQ851" s="44"/>
      <c r="FR851" s="44"/>
      <c r="FS851" s="44"/>
      <c r="FX851" s="352"/>
      <c r="FZ851" s="44"/>
      <c r="GA851" s="44"/>
      <c r="GB851" s="44"/>
      <c r="GG851" s="352"/>
      <c r="GI851" s="44"/>
      <c r="GJ851" s="44"/>
      <c r="GK851" s="44"/>
      <c r="GP851" s="352"/>
      <c r="GR851" s="44"/>
      <c r="GS851" s="44"/>
      <c r="GT851" s="44"/>
      <c r="GY851" s="352"/>
      <c r="HA851" s="44"/>
      <c r="HB851" s="44"/>
      <c r="HC851" s="44"/>
      <c r="HH851" s="352"/>
      <c r="HJ851" s="44"/>
      <c r="HK851" s="44"/>
      <c r="HL851" s="44"/>
      <c r="HQ851" s="44"/>
      <c r="HR851" s="44"/>
      <c r="HS851" s="44"/>
      <c r="HT851" s="44"/>
      <c r="HU851" s="44"/>
      <c r="HV851" s="44"/>
      <c r="HW851" s="44"/>
      <c r="HX851" s="44"/>
      <c r="HY851" s="44"/>
      <c r="HZ851" s="44"/>
      <c r="IA851" s="44"/>
      <c r="IB851" s="44"/>
      <c r="IC851" s="44"/>
      <c r="ID851" s="44"/>
      <c r="IE851" s="44"/>
      <c r="IF851" s="44"/>
      <c r="IG851" s="44"/>
      <c r="IH851" s="44"/>
      <c r="II851" s="44"/>
      <c r="IJ851" s="44"/>
      <c r="IK851" s="44"/>
      <c r="IL851" s="44"/>
      <c r="IM851" s="44"/>
      <c r="IN851" s="44"/>
      <c r="IO851" s="44"/>
      <c r="IP851" s="44"/>
      <c r="IQ851" s="44"/>
      <c r="IR851" s="44"/>
      <c r="IS851" s="44"/>
      <c r="IT851" s="44"/>
      <c r="IU851" s="44"/>
      <c r="IV851" s="44"/>
      <c r="RS851" s="353"/>
    </row>
    <row r="852" spans="1:487" s="74" customFormat="1" ht="15">
      <c r="A852" s="325" t="s">
        <v>836</v>
      </c>
      <c r="B852" s="351"/>
      <c r="C852" s="351"/>
      <c r="D852" s="458" t="s">
        <v>133</v>
      </c>
      <c r="E852" s="44"/>
      <c r="F852" s="437">
        <f t="shared" si="11"/>
        <v>3</v>
      </c>
      <c r="G852" s="478"/>
      <c r="H852" s="478"/>
      <c r="I852" s="138"/>
      <c r="J852" s="420">
        <v>3</v>
      </c>
      <c r="K852" s="138"/>
      <c r="L852" s="458"/>
      <c r="M852" s="44"/>
      <c r="N852" s="44"/>
      <c r="R852" s="352"/>
      <c r="T852" s="44"/>
      <c r="U852" s="44"/>
      <c r="V852" s="44"/>
      <c r="AA852" s="352"/>
      <c r="AC852" s="44"/>
      <c r="AD852" s="44"/>
      <c r="AE852" s="44"/>
      <c r="AJ852" s="352"/>
      <c r="AL852" s="44"/>
      <c r="AM852" s="44"/>
      <c r="AN852" s="44"/>
      <c r="AS852" s="352"/>
      <c r="AU852" s="44"/>
      <c r="AV852" s="44"/>
      <c r="AW852" s="44"/>
      <c r="BB852" s="352"/>
      <c r="BD852" s="44"/>
      <c r="BE852" s="44"/>
      <c r="BF852" s="44"/>
      <c r="BK852" s="352"/>
      <c r="BM852" s="44"/>
      <c r="BN852" s="44"/>
      <c r="BO852" s="44"/>
      <c r="BT852" s="352"/>
      <c r="BV852" s="44"/>
      <c r="BW852" s="44"/>
      <c r="BX852" s="44"/>
      <c r="CC852" s="352"/>
      <c r="CE852" s="44"/>
      <c r="CF852" s="44"/>
      <c r="CG852" s="44"/>
      <c r="CL852" s="352"/>
      <c r="CN852" s="44"/>
      <c r="CO852" s="44"/>
      <c r="CP852" s="44"/>
      <c r="CU852" s="352"/>
      <c r="CW852" s="44"/>
      <c r="CX852" s="44"/>
      <c r="CY852" s="44"/>
      <c r="DD852" s="352"/>
      <c r="DF852" s="44"/>
      <c r="DG852" s="44"/>
      <c r="DH852" s="44"/>
      <c r="DM852" s="352"/>
      <c r="DO852" s="44"/>
      <c r="DP852" s="44"/>
      <c r="DQ852" s="44"/>
      <c r="DV852" s="352"/>
      <c r="DX852" s="44"/>
      <c r="DY852" s="44"/>
      <c r="DZ852" s="44"/>
      <c r="EE852" s="352"/>
      <c r="EG852" s="44"/>
      <c r="EH852" s="44"/>
      <c r="EI852" s="44"/>
      <c r="EN852" s="352"/>
      <c r="EP852" s="44"/>
      <c r="EQ852" s="44"/>
      <c r="ER852" s="44"/>
      <c r="EW852" s="352"/>
      <c r="EY852" s="44"/>
      <c r="EZ852" s="44"/>
      <c r="FA852" s="44"/>
      <c r="FF852" s="352"/>
      <c r="FH852" s="44"/>
      <c r="FI852" s="44"/>
      <c r="FJ852" s="44"/>
      <c r="FO852" s="352"/>
      <c r="FQ852" s="44"/>
      <c r="FR852" s="44"/>
      <c r="FS852" s="44"/>
      <c r="FX852" s="352"/>
      <c r="FZ852" s="44"/>
      <c r="GA852" s="44"/>
      <c r="GB852" s="44"/>
      <c r="GG852" s="352"/>
      <c r="GI852" s="44"/>
      <c r="GJ852" s="44"/>
      <c r="GK852" s="44"/>
      <c r="GP852" s="352"/>
      <c r="GR852" s="44"/>
      <c r="GS852" s="44"/>
      <c r="GT852" s="44"/>
      <c r="GY852" s="352"/>
      <c r="HA852" s="44"/>
      <c r="HB852" s="44"/>
      <c r="HC852" s="44"/>
      <c r="HH852" s="352"/>
      <c r="HJ852" s="44"/>
      <c r="HK852" s="44"/>
      <c r="HL852" s="44"/>
      <c r="HQ852" s="44"/>
      <c r="HR852" s="44"/>
      <c r="HS852" s="44"/>
      <c r="HT852" s="44"/>
      <c r="HU852" s="44"/>
      <c r="HV852" s="44"/>
      <c r="HW852" s="44"/>
      <c r="HX852" s="44"/>
      <c r="HY852" s="44"/>
      <c r="HZ852" s="44"/>
      <c r="IA852" s="44"/>
      <c r="IB852" s="44"/>
      <c r="IC852" s="44"/>
      <c r="ID852" s="44"/>
      <c r="IE852" s="44"/>
      <c r="IF852" s="44"/>
      <c r="IG852" s="44"/>
      <c r="IH852" s="44"/>
      <c r="II852" s="44"/>
      <c r="IJ852" s="44"/>
      <c r="IK852" s="44"/>
      <c r="IL852" s="44"/>
      <c r="IM852" s="44"/>
      <c r="IN852" s="44"/>
      <c r="IO852" s="44"/>
      <c r="IP852" s="44"/>
      <c r="IQ852" s="44"/>
      <c r="IR852" s="44"/>
      <c r="IS852" s="44"/>
      <c r="IT852" s="44"/>
      <c r="IU852" s="44"/>
      <c r="IV852" s="44"/>
      <c r="RS852" s="353"/>
    </row>
    <row r="853" spans="1:487" s="74" customFormat="1" ht="15">
      <c r="A853" s="325" t="s">
        <v>1873</v>
      </c>
      <c r="B853" s="351"/>
      <c r="C853" s="351"/>
      <c r="D853" s="531" t="s">
        <v>130</v>
      </c>
      <c r="E853" s="44"/>
      <c r="F853" s="437">
        <f t="shared" si="11"/>
        <v>0</v>
      </c>
      <c r="G853" s="478"/>
      <c r="H853" s="138"/>
      <c r="I853" s="138"/>
      <c r="J853" s="420"/>
      <c r="K853" s="138"/>
      <c r="L853" s="44"/>
      <c r="M853" s="44"/>
      <c r="N853" s="44"/>
      <c r="R853" s="352"/>
      <c r="T853" s="44"/>
      <c r="U853" s="44"/>
      <c r="V853" s="44"/>
      <c r="AA853" s="352"/>
      <c r="AC853" s="44"/>
      <c r="AD853" s="44"/>
      <c r="AE853" s="44"/>
      <c r="AJ853" s="352"/>
      <c r="AL853" s="44"/>
      <c r="AM853" s="44"/>
      <c r="AN853" s="44"/>
      <c r="AS853" s="352"/>
      <c r="AU853" s="44"/>
      <c r="AV853" s="44"/>
      <c r="AW853" s="44"/>
      <c r="BB853" s="352"/>
      <c r="BD853" s="44"/>
      <c r="BE853" s="44"/>
      <c r="BF853" s="44"/>
      <c r="BK853" s="352"/>
      <c r="BM853" s="44"/>
      <c r="BN853" s="44"/>
      <c r="BO853" s="44"/>
      <c r="BT853" s="352"/>
      <c r="BV853" s="44"/>
      <c r="BW853" s="44"/>
      <c r="BX853" s="44"/>
      <c r="CC853" s="352"/>
      <c r="CE853" s="44"/>
      <c r="CF853" s="44"/>
      <c r="CG853" s="44"/>
      <c r="CL853" s="352"/>
      <c r="CN853" s="44"/>
      <c r="CO853" s="44"/>
      <c r="CP853" s="44"/>
      <c r="CU853" s="352"/>
      <c r="CW853" s="44"/>
      <c r="CX853" s="44"/>
      <c r="CY853" s="44"/>
      <c r="DD853" s="352"/>
      <c r="DF853" s="44"/>
      <c r="DG853" s="44"/>
      <c r="DH853" s="44"/>
      <c r="DM853" s="352"/>
      <c r="DO853" s="44"/>
      <c r="DP853" s="44"/>
      <c r="DQ853" s="44"/>
      <c r="DV853" s="352"/>
      <c r="DX853" s="44"/>
      <c r="DY853" s="44"/>
      <c r="DZ853" s="44"/>
      <c r="EE853" s="352"/>
      <c r="EG853" s="44"/>
      <c r="EH853" s="44"/>
      <c r="EI853" s="44"/>
      <c r="EN853" s="352"/>
      <c r="EP853" s="44"/>
      <c r="EQ853" s="44"/>
      <c r="ER853" s="44"/>
      <c r="EW853" s="352"/>
      <c r="EY853" s="44"/>
      <c r="EZ853" s="44"/>
      <c r="FA853" s="44"/>
      <c r="FF853" s="352"/>
      <c r="FH853" s="44"/>
      <c r="FI853" s="44"/>
      <c r="FJ853" s="44"/>
      <c r="FO853" s="352"/>
      <c r="FQ853" s="44"/>
      <c r="FR853" s="44"/>
      <c r="FS853" s="44"/>
      <c r="FX853" s="352"/>
      <c r="FZ853" s="44"/>
      <c r="GA853" s="44"/>
      <c r="GB853" s="44"/>
      <c r="GG853" s="352"/>
      <c r="GI853" s="44"/>
      <c r="GJ853" s="44"/>
      <c r="GK853" s="44"/>
      <c r="GP853" s="352"/>
      <c r="GR853" s="44"/>
      <c r="GS853" s="44"/>
      <c r="GT853" s="44"/>
      <c r="GY853" s="352"/>
      <c r="HA853" s="44"/>
      <c r="HB853" s="44"/>
      <c r="HC853" s="44"/>
      <c r="HH853" s="352"/>
      <c r="HJ853" s="44"/>
      <c r="HK853" s="44"/>
      <c r="HL853" s="44"/>
      <c r="HQ853" s="44"/>
      <c r="HR853" s="44"/>
      <c r="HS853" s="44"/>
      <c r="HT853" s="44"/>
      <c r="HU853" s="44"/>
      <c r="HV853" s="44"/>
      <c r="HW853" s="44"/>
      <c r="HX853" s="44"/>
      <c r="HY853" s="44"/>
      <c r="HZ853" s="44"/>
      <c r="IA853" s="44"/>
      <c r="IB853" s="44"/>
      <c r="IC853" s="44"/>
      <c r="ID853" s="44"/>
      <c r="IE853" s="44"/>
      <c r="IF853" s="44"/>
      <c r="IG853" s="44"/>
      <c r="IH853" s="44"/>
      <c r="II853" s="44"/>
      <c r="IJ853" s="44"/>
      <c r="IK853" s="44"/>
      <c r="IL853" s="44"/>
      <c r="IM853" s="44"/>
      <c r="IN853" s="44"/>
      <c r="IO853" s="44"/>
      <c r="IP853" s="44"/>
      <c r="IQ853" s="44"/>
      <c r="IR853" s="44"/>
      <c r="IS853" s="44"/>
      <c r="IT853" s="44"/>
      <c r="IU853" s="44"/>
      <c r="IV853" s="44"/>
      <c r="RS853" s="353"/>
    </row>
    <row r="854" spans="1:487" s="74" customFormat="1" ht="15">
      <c r="A854" s="325" t="s">
        <v>1073</v>
      </c>
      <c r="B854" s="351"/>
      <c r="C854" s="351"/>
      <c r="D854" s="458" t="s">
        <v>131</v>
      </c>
      <c r="E854" s="450"/>
      <c r="F854" s="437">
        <f t="shared" si="11"/>
        <v>62</v>
      </c>
      <c r="G854" s="478">
        <v>39</v>
      </c>
      <c r="H854" s="478">
        <v>19</v>
      </c>
      <c r="I854" s="478"/>
      <c r="J854" s="548">
        <v>4</v>
      </c>
      <c r="K854" s="478"/>
      <c r="L854" s="450"/>
      <c r="M854" s="44"/>
      <c r="N854" s="44"/>
      <c r="R854" s="352"/>
      <c r="T854" s="44"/>
      <c r="U854" s="44"/>
      <c r="V854" s="44"/>
      <c r="AA854" s="352"/>
      <c r="AC854" s="44"/>
      <c r="AD854" s="44"/>
      <c r="AE854" s="44"/>
      <c r="AJ854" s="352"/>
      <c r="AL854" s="44"/>
      <c r="AM854" s="44"/>
      <c r="AN854" s="44"/>
      <c r="AS854" s="352"/>
      <c r="AU854" s="44"/>
      <c r="AV854" s="44"/>
      <c r="AW854" s="44"/>
      <c r="BB854" s="352"/>
      <c r="BD854" s="44"/>
      <c r="BE854" s="44"/>
      <c r="BF854" s="44"/>
      <c r="BK854" s="352"/>
      <c r="BM854" s="44"/>
      <c r="BN854" s="44"/>
      <c r="BO854" s="44"/>
      <c r="BT854" s="352"/>
      <c r="BV854" s="44"/>
      <c r="BW854" s="44"/>
      <c r="BX854" s="44"/>
      <c r="CC854" s="352"/>
      <c r="CE854" s="44"/>
      <c r="CF854" s="44"/>
      <c r="CG854" s="44"/>
      <c r="CL854" s="352"/>
      <c r="CN854" s="44"/>
      <c r="CO854" s="44"/>
      <c r="CP854" s="44"/>
      <c r="CU854" s="352"/>
      <c r="CW854" s="44"/>
      <c r="CX854" s="44"/>
      <c r="CY854" s="44"/>
      <c r="DD854" s="352"/>
      <c r="DF854" s="44"/>
      <c r="DG854" s="44"/>
      <c r="DH854" s="44"/>
      <c r="DM854" s="352"/>
      <c r="DO854" s="44"/>
      <c r="DP854" s="44"/>
      <c r="DQ854" s="44"/>
      <c r="DV854" s="352"/>
      <c r="DX854" s="44"/>
      <c r="DY854" s="44"/>
      <c r="DZ854" s="44"/>
      <c r="EE854" s="352"/>
      <c r="EG854" s="44"/>
      <c r="EH854" s="44"/>
      <c r="EI854" s="44"/>
      <c r="EN854" s="352"/>
      <c r="EP854" s="44"/>
      <c r="EQ854" s="44"/>
      <c r="ER854" s="44"/>
      <c r="EW854" s="352"/>
      <c r="EY854" s="44"/>
      <c r="EZ854" s="44"/>
      <c r="FA854" s="44"/>
      <c r="FF854" s="352"/>
      <c r="FH854" s="44"/>
      <c r="FI854" s="44"/>
      <c r="FJ854" s="44"/>
      <c r="FO854" s="352"/>
      <c r="FQ854" s="44"/>
      <c r="FR854" s="44"/>
      <c r="FS854" s="44"/>
      <c r="FX854" s="352"/>
      <c r="FZ854" s="44"/>
      <c r="GA854" s="44"/>
      <c r="GB854" s="44"/>
      <c r="GG854" s="352"/>
      <c r="GI854" s="44"/>
      <c r="GJ854" s="44"/>
      <c r="GK854" s="44"/>
      <c r="GP854" s="352"/>
      <c r="GR854" s="44"/>
      <c r="GS854" s="44"/>
      <c r="GT854" s="44"/>
      <c r="GY854" s="352"/>
      <c r="HA854" s="44"/>
      <c r="HB854" s="44"/>
      <c r="HC854" s="44"/>
      <c r="HH854" s="352"/>
      <c r="HJ854" s="44"/>
      <c r="HK854" s="44"/>
      <c r="HL854" s="44"/>
      <c r="HQ854" s="44"/>
      <c r="HR854" s="44"/>
      <c r="HS854" s="44"/>
      <c r="HT854" s="44"/>
      <c r="HU854" s="44"/>
      <c r="HV854" s="44"/>
      <c r="HW854" s="44"/>
      <c r="HX854" s="44"/>
      <c r="HY854" s="44"/>
      <c r="HZ854" s="44"/>
      <c r="IA854" s="44"/>
      <c r="IB854" s="44"/>
      <c r="IC854" s="44"/>
      <c r="ID854" s="44"/>
      <c r="IE854" s="44"/>
      <c r="IF854" s="44"/>
      <c r="IG854" s="44"/>
      <c r="IH854" s="44"/>
      <c r="II854" s="44"/>
      <c r="IJ854" s="44"/>
      <c r="IK854" s="44"/>
      <c r="IL854" s="44"/>
      <c r="IM854" s="44"/>
      <c r="IN854" s="44"/>
      <c r="IO854" s="44"/>
      <c r="IP854" s="44"/>
      <c r="IQ854" s="44"/>
      <c r="IR854" s="44"/>
      <c r="IS854" s="44"/>
      <c r="IT854" s="44"/>
      <c r="IU854" s="44"/>
      <c r="IV854" s="44"/>
      <c r="RS854" s="353"/>
    </row>
    <row r="855" spans="1:487" s="74" customFormat="1" ht="15">
      <c r="A855" s="325" t="s">
        <v>1856</v>
      </c>
      <c r="B855" s="351"/>
      <c r="C855" s="351"/>
      <c r="D855" s="531" t="s">
        <v>130</v>
      </c>
      <c r="E855" s="44"/>
      <c r="F855" s="437">
        <f t="shared" si="11"/>
        <v>0</v>
      </c>
      <c r="G855" s="478"/>
      <c r="H855" s="138"/>
      <c r="I855" s="138"/>
      <c r="J855" s="420"/>
      <c r="K855" s="138"/>
      <c r="L855" s="44"/>
      <c r="M855" s="44"/>
      <c r="N855" s="44"/>
      <c r="R855" s="352"/>
      <c r="T855" s="44"/>
      <c r="U855" s="44"/>
      <c r="V855" s="44"/>
      <c r="AA855" s="352"/>
      <c r="AC855" s="44"/>
      <c r="AD855" s="44"/>
      <c r="AE855" s="44"/>
      <c r="AJ855" s="352"/>
      <c r="AL855" s="44"/>
      <c r="AM855" s="44"/>
      <c r="AN855" s="44"/>
      <c r="AS855" s="352"/>
      <c r="AU855" s="44"/>
      <c r="AV855" s="44"/>
      <c r="AW855" s="44"/>
      <c r="BB855" s="352"/>
      <c r="BD855" s="44"/>
      <c r="BE855" s="44"/>
      <c r="BF855" s="44"/>
      <c r="BK855" s="352"/>
      <c r="BM855" s="44"/>
      <c r="BN855" s="44"/>
      <c r="BO855" s="44"/>
      <c r="BT855" s="352"/>
      <c r="BV855" s="44"/>
      <c r="BW855" s="44"/>
      <c r="BX855" s="44"/>
      <c r="CC855" s="352"/>
      <c r="CE855" s="44"/>
      <c r="CF855" s="44"/>
      <c r="CG855" s="44"/>
      <c r="CL855" s="352"/>
      <c r="CN855" s="44"/>
      <c r="CO855" s="44"/>
      <c r="CP855" s="44"/>
      <c r="CU855" s="352"/>
      <c r="CW855" s="44"/>
      <c r="CX855" s="44"/>
      <c r="CY855" s="44"/>
      <c r="DD855" s="352"/>
      <c r="DF855" s="44"/>
      <c r="DG855" s="44"/>
      <c r="DH855" s="44"/>
      <c r="DM855" s="352"/>
      <c r="DO855" s="44"/>
      <c r="DP855" s="44"/>
      <c r="DQ855" s="44"/>
      <c r="DV855" s="352"/>
      <c r="DX855" s="44"/>
      <c r="DY855" s="44"/>
      <c r="DZ855" s="44"/>
      <c r="EE855" s="352"/>
      <c r="EG855" s="44"/>
      <c r="EH855" s="44"/>
      <c r="EI855" s="44"/>
      <c r="EN855" s="352"/>
      <c r="EP855" s="44"/>
      <c r="EQ855" s="44"/>
      <c r="ER855" s="44"/>
      <c r="EW855" s="352"/>
      <c r="EY855" s="44"/>
      <c r="EZ855" s="44"/>
      <c r="FA855" s="44"/>
      <c r="FF855" s="352"/>
      <c r="FH855" s="44"/>
      <c r="FI855" s="44"/>
      <c r="FJ855" s="44"/>
      <c r="FO855" s="352"/>
      <c r="FQ855" s="44"/>
      <c r="FR855" s="44"/>
      <c r="FS855" s="44"/>
      <c r="FX855" s="352"/>
      <c r="FZ855" s="44"/>
      <c r="GA855" s="44"/>
      <c r="GB855" s="44"/>
      <c r="GG855" s="352"/>
      <c r="GI855" s="44"/>
      <c r="GJ855" s="44"/>
      <c r="GK855" s="44"/>
      <c r="GP855" s="352"/>
      <c r="GR855" s="44"/>
      <c r="GS855" s="44"/>
      <c r="GT855" s="44"/>
      <c r="GY855" s="352"/>
      <c r="HA855" s="44"/>
      <c r="HB855" s="44"/>
      <c r="HC855" s="44"/>
      <c r="HH855" s="352"/>
      <c r="HJ855" s="44"/>
      <c r="HK855" s="44"/>
      <c r="HL855" s="44"/>
      <c r="HQ855" s="44"/>
      <c r="HR855" s="44"/>
      <c r="HS855" s="44"/>
      <c r="HT855" s="44"/>
      <c r="HU855" s="44"/>
      <c r="HV855" s="44"/>
      <c r="HW855" s="44"/>
      <c r="HX855" s="44"/>
      <c r="HY855" s="44"/>
      <c r="HZ855" s="44"/>
      <c r="IA855" s="44"/>
      <c r="IB855" s="44"/>
      <c r="IC855" s="44"/>
      <c r="ID855" s="44"/>
      <c r="IE855" s="44"/>
      <c r="IF855" s="44"/>
      <c r="IG855" s="44"/>
      <c r="IH855" s="44"/>
      <c r="II855" s="44"/>
      <c r="IJ855" s="44"/>
      <c r="IK855" s="44"/>
      <c r="IL855" s="44"/>
      <c r="IM855" s="44"/>
      <c r="IN855" s="44"/>
      <c r="IO855" s="44"/>
      <c r="IP855" s="44"/>
      <c r="IQ855" s="44"/>
      <c r="IR855" s="44"/>
      <c r="IS855" s="44"/>
      <c r="IT855" s="44"/>
      <c r="IU855" s="44"/>
      <c r="IV855" s="44"/>
      <c r="RS855" s="353"/>
    </row>
    <row r="856" spans="1:487" s="74" customFormat="1" ht="15">
      <c r="A856" s="325" t="s">
        <v>1989</v>
      </c>
      <c r="B856" s="351"/>
      <c r="C856" s="351"/>
      <c r="D856" s="531" t="s">
        <v>130</v>
      </c>
      <c r="E856" s="44"/>
      <c r="F856" s="437">
        <f t="shared" si="11"/>
        <v>3</v>
      </c>
      <c r="G856" s="478"/>
      <c r="H856" s="478"/>
      <c r="I856" s="138">
        <v>3</v>
      </c>
      <c r="J856" s="548"/>
      <c r="K856" s="138"/>
      <c r="L856" s="458"/>
      <c r="M856" s="44"/>
      <c r="N856" s="44"/>
      <c r="R856" s="352"/>
      <c r="T856" s="44"/>
      <c r="U856" s="44"/>
      <c r="V856" s="44"/>
      <c r="AA856" s="352"/>
      <c r="AC856" s="44"/>
      <c r="AD856" s="44"/>
      <c r="AE856" s="44"/>
      <c r="AJ856" s="352"/>
      <c r="AL856" s="44"/>
      <c r="AM856" s="44"/>
      <c r="AN856" s="44"/>
      <c r="AS856" s="352"/>
      <c r="AU856" s="44"/>
      <c r="AV856" s="44"/>
      <c r="AW856" s="44"/>
      <c r="BB856" s="352"/>
      <c r="BD856" s="44"/>
      <c r="BE856" s="44"/>
      <c r="BF856" s="44"/>
      <c r="BK856" s="352"/>
      <c r="BM856" s="44"/>
      <c r="BN856" s="44"/>
      <c r="BO856" s="44"/>
      <c r="BT856" s="352"/>
      <c r="BV856" s="44"/>
      <c r="BW856" s="44"/>
      <c r="BX856" s="44"/>
      <c r="CC856" s="352"/>
      <c r="CE856" s="44"/>
      <c r="CF856" s="44"/>
      <c r="CG856" s="44"/>
      <c r="CL856" s="352"/>
      <c r="CN856" s="44"/>
      <c r="CO856" s="44"/>
      <c r="CP856" s="44"/>
      <c r="CU856" s="352"/>
      <c r="CW856" s="44"/>
      <c r="CX856" s="44"/>
      <c r="CY856" s="44"/>
      <c r="DD856" s="352"/>
      <c r="DF856" s="44"/>
      <c r="DG856" s="44"/>
      <c r="DH856" s="44"/>
      <c r="DM856" s="352"/>
      <c r="DO856" s="44"/>
      <c r="DP856" s="44"/>
      <c r="DQ856" s="44"/>
      <c r="DV856" s="352"/>
      <c r="DX856" s="44"/>
      <c r="DY856" s="44"/>
      <c r="DZ856" s="44"/>
      <c r="EE856" s="352"/>
      <c r="EG856" s="44"/>
      <c r="EH856" s="44"/>
      <c r="EI856" s="44"/>
      <c r="EN856" s="352"/>
      <c r="EP856" s="44"/>
      <c r="EQ856" s="44"/>
      <c r="ER856" s="44"/>
      <c r="EW856" s="352"/>
      <c r="EY856" s="44"/>
      <c r="EZ856" s="44"/>
      <c r="FA856" s="44"/>
      <c r="FF856" s="352"/>
      <c r="FH856" s="44"/>
      <c r="FI856" s="44"/>
      <c r="FJ856" s="44"/>
      <c r="FO856" s="352"/>
      <c r="FQ856" s="44"/>
      <c r="FR856" s="44"/>
      <c r="FS856" s="44"/>
      <c r="FX856" s="352"/>
      <c r="FZ856" s="44"/>
      <c r="GA856" s="44"/>
      <c r="GB856" s="44"/>
      <c r="GG856" s="352"/>
      <c r="GI856" s="44"/>
      <c r="GJ856" s="44"/>
      <c r="GK856" s="44"/>
      <c r="GP856" s="352"/>
      <c r="GR856" s="44"/>
      <c r="GS856" s="44"/>
      <c r="GT856" s="44"/>
      <c r="GY856" s="352"/>
      <c r="HA856" s="44"/>
      <c r="HB856" s="44"/>
      <c r="HC856" s="44"/>
      <c r="HH856" s="352"/>
      <c r="HJ856" s="44"/>
      <c r="HK856" s="44"/>
      <c r="HL856" s="44"/>
      <c r="HQ856" s="44"/>
      <c r="HR856" s="44"/>
      <c r="HS856" s="44"/>
      <c r="HT856" s="44"/>
      <c r="HU856" s="44"/>
      <c r="HV856" s="44"/>
      <c r="HW856" s="44"/>
      <c r="HX856" s="44"/>
      <c r="HY856" s="44"/>
      <c r="HZ856" s="44"/>
      <c r="IA856" s="44"/>
      <c r="IB856" s="44"/>
      <c r="IC856" s="44"/>
      <c r="ID856" s="44"/>
      <c r="IE856" s="44"/>
      <c r="IF856" s="44"/>
      <c r="IG856" s="44"/>
      <c r="IH856" s="44"/>
      <c r="II856" s="44"/>
      <c r="IJ856" s="44"/>
      <c r="IK856" s="44"/>
      <c r="IL856" s="44"/>
      <c r="IM856" s="44"/>
      <c r="IN856" s="44"/>
      <c r="IO856" s="44"/>
      <c r="IP856" s="44"/>
      <c r="IQ856" s="44"/>
      <c r="IR856" s="44"/>
      <c r="IS856" s="44"/>
      <c r="IT856" s="44"/>
      <c r="IU856" s="44"/>
      <c r="IV856" s="44"/>
      <c r="RS856" s="353"/>
    </row>
    <row r="857" spans="1:487" s="74" customFormat="1" ht="15">
      <c r="A857" s="325" t="s">
        <v>689</v>
      </c>
      <c r="B857" s="351"/>
      <c r="C857" s="351"/>
      <c r="D857" s="531" t="s">
        <v>130</v>
      </c>
      <c r="E857" s="44"/>
      <c r="F857" s="437">
        <f t="shared" si="11"/>
        <v>0</v>
      </c>
      <c r="G857" s="478"/>
      <c r="H857" s="138"/>
      <c r="I857" s="138"/>
      <c r="J857" s="420"/>
      <c r="K857" s="138"/>
      <c r="L857" s="44"/>
      <c r="M857" s="44"/>
      <c r="N857" s="44"/>
      <c r="R857" s="352"/>
      <c r="T857" s="44"/>
      <c r="U857" s="44"/>
      <c r="V857" s="44"/>
      <c r="AA857" s="352"/>
      <c r="AC857" s="44"/>
      <c r="AD857" s="44"/>
      <c r="AE857" s="44"/>
      <c r="AJ857" s="352"/>
      <c r="AL857" s="44"/>
      <c r="AM857" s="44"/>
      <c r="AN857" s="44"/>
      <c r="AS857" s="352"/>
      <c r="AU857" s="44"/>
      <c r="AV857" s="44"/>
      <c r="AW857" s="44"/>
      <c r="BB857" s="352"/>
      <c r="BD857" s="44"/>
      <c r="BE857" s="44"/>
      <c r="BF857" s="44"/>
      <c r="BK857" s="352"/>
      <c r="BM857" s="44"/>
      <c r="BN857" s="44"/>
      <c r="BO857" s="44"/>
      <c r="BT857" s="352"/>
      <c r="BV857" s="44"/>
      <c r="BW857" s="44"/>
      <c r="BX857" s="44"/>
      <c r="CC857" s="352"/>
      <c r="CE857" s="44"/>
      <c r="CF857" s="44"/>
      <c r="CG857" s="44"/>
      <c r="CL857" s="352"/>
      <c r="CN857" s="44"/>
      <c r="CO857" s="44"/>
      <c r="CP857" s="44"/>
      <c r="CU857" s="352"/>
      <c r="CW857" s="44"/>
      <c r="CX857" s="44"/>
      <c r="CY857" s="44"/>
      <c r="DD857" s="352"/>
      <c r="DF857" s="44"/>
      <c r="DG857" s="44"/>
      <c r="DH857" s="44"/>
      <c r="DM857" s="352"/>
      <c r="DO857" s="44"/>
      <c r="DP857" s="44"/>
      <c r="DQ857" s="44"/>
      <c r="DV857" s="352"/>
      <c r="DX857" s="44"/>
      <c r="DY857" s="44"/>
      <c r="DZ857" s="44"/>
      <c r="EE857" s="352"/>
      <c r="EG857" s="44"/>
      <c r="EH857" s="44"/>
      <c r="EI857" s="44"/>
      <c r="EN857" s="352"/>
      <c r="EP857" s="44"/>
      <c r="EQ857" s="44"/>
      <c r="ER857" s="44"/>
      <c r="EW857" s="352"/>
      <c r="EY857" s="44"/>
      <c r="EZ857" s="44"/>
      <c r="FA857" s="44"/>
      <c r="FF857" s="352"/>
      <c r="FH857" s="44"/>
      <c r="FI857" s="44"/>
      <c r="FJ857" s="44"/>
      <c r="FO857" s="352"/>
      <c r="FQ857" s="44"/>
      <c r="FR857" s="44"/>
      <c r="FS857" s="44"/>
      <c r="FX857" s="352"/>
      <c r="FZ857" s="44"/>
      <c r="GA857" s="44"/>
      <c r="GB857" s="44"/>
      <c r="GG857" s="352"/>
      <c r="GI857" s="44"/>
      <c r="GJ857" s="44"/>
      <c r="GK857" s="44"/>
      <c r="GP857" s="352"/>
      <c r="GR857" s="44"/>
      <c r="GS857" s="44"/>
      <c r="GT857" s="44"/>
      <c r="GY857" s="352"/>
      <c r="HA857" s="44"/>
      <c r="HB857" s="44"/>
      <c r="HC857" s="44"/>
      <c r="HH857" s="352"/>
      <c r="HJ857" s="44"/>
      <c r="HK857" s="44"/>
      <c r="HL857" s="44"/>
      <c r="HQ857" s="44"/>
      <c r="HR857" s="44"/>
      <c r="HS857" s="44"/>
      <c r="HT857" s="44"/>
      <c r="HU857" s="44"/>
      <c r="HV857" s="44"/>
      <c r="HW857" s="44"/>
      <c r="HX857" s="44"/>
      <c r="HY857" s="44"/>
      <c r="HZ857" s="44"/>
      <c r="IA857" s="44"/>
      <c r="IB857" s="44"/>
      <c r="IC857" s="44"/>
      <c r="ID857" s="44"/>
      <c r="IE857" s="44"/>
      <c r="IF857" s="44"/>
      <c r="IG857" s="44"/>
      <c r="IH857" s="44"/>
      <c r="II857" s="44"/>
      <c r="IJ857" s="44"/>
      <c r="IK857" s="44"/>
      <c r="IL857" s="44"/>
      <c r="IM857" s="44"/>
      <c r="IN857" s="44"/>
      <c r="IO857" s="44"/>
      <c r="IP857" s="44"/>
      <c r="IQ857" s="44"/>
      <c r="IR857" s="44"/>
      <c r="IS857" s="44"/>
      <c r="IT857" s="44"/>
      <c r="IU857" s="44"/>
      <c r="IV857" s="44"/>
      <c r="RS857" s="353"/>
    </row>
    <row r="858" spans="1:487" s="74" customFormat="1" ht="15">
      <c r="A858" s="325" t="s">
        <v>1744</v>
      </c>
      <c r="B858" s="351"/>
      <c r="C858" s="351"/>
      <c r="D858" s="531" t="s">
        <v>130</v>
      </c>
      <c r="E858" s="450"/>
      <c r="F858" s="437">
        <f t="shared" si="11"/>
        <v>0</v>
      </c>
      <c r="G858" s="478"/>
      <c r="H858" s="478"/>
      <c r="I858" s="478"/>
      <c r="J858" s="548"/>
      <c r="K858" s="478"/>
      <c r="L858" s="44"/>
      <c r="M858" s="44"/>
      <c r="N858" s="44"/>
      <c r="R858" s="352"/>
      <c r="T858" s="44"/>
      <c r="U858" s="44"/>
      <c r="V858" s="44"/>
      <c r="AA858" s="352"/>
      <c r="AC858" s="44"/>
      <c r="AD858" s="44"/>
      <c r="AE858" s="44"/>
      <c r="AJ858" s="352"/>
      <c r="AL858" s="44"/>
      <c r="AM858" s="44"/>
      <c r="AN858" s="44"/>
      <c r="AS858" s="352"/>
      <c r="AU858" s="44"/>
      <c r="AV858" s="44"/>
      <c r="AW858" s="44"/>
      <c r="BB858" s="352"/>
      <c r="BD858" s="44"/>
      <c r="BE858" s="44"/>
      <c r="BF858" s="44"/>
      <c r="BK858" s="352"/>
      <c r="BM858" s="44"/>
      <c r="BN858" s="44"/>
      <c r="BO858" s="44"/>
      <c r="BT858" s="352"/>
      <c r="BV858" s="44"/>
      <c r="BW858" s="44"/>
      <c r="BX858" s="44"/>
      <c r="CC858" s="352"/>
      <c r="CE858" s="44"/>
      <c r="CF858" s="44"/>
      <c r="CG858" s="44"/>
      <c r="CL858" s="352"/>
      <c r="CN858" s="44"/>
      <c r="CO858" s="44"/>
      <c r="CP858" s="44"/>
      <c r="CU858" s="352"/>
      <c r="CW858" s="44"/>
      <c r="CX858" s="44"/>
      <c r="CY858" s="44"/>
      <c r="DD858" s="352"/>
      <c r="DF858" s="44"/>
      <c r="DG858" s="44"/>
      <c r="DH858" s="44"/>
      <c r="DM858" s="352"/>
      <c r="DO858" s="44"/>
      <c r="DP858" s="44"/>
      <c r="DQ858" s="44"/>
      <c r="DV858" s="352"/>
      <c r="DX858" s="44"/>
      <c r="DY858" s="44"/>
      <c r="DZ858" s="44"/>
      <c r="EE858" s="352"/>
      <c r="EG858" s="44"/>
      <c r="EH858" s="44"/>
      <c r="EI858" s="44"/>
      <c r="EN858" s="352"/>
      <c r="EP858" s="44"/>
      <c r="EQ858" s="44"/>
      <c r="ER858" s="44"/>
      <c r="EW858" s="352"/>
      <c r="EY858" s="44"/>
      <c r="EZ858" s="44"/>
      <c r="FA858" s="44"/>
      <c r="FF858" s="352"/>
      <c r="FH858" s="44"/>
      <c r="FI858" s="44"/>
      <c r="FJ858" s="44"/>
      <c r="FO858" s="352"/>
      <c r="FQ858" s="44"/>
      <c r="FR858" s="44"/>
      <c r="FS858" s="44"/>
      <c r="FX858" s="352"/>
      <c r="FZ858" s="44"/>
      <c r="GA858" s="44"/>
      <c r="GB858" s="44"/>
      <c r="GG858" s="352"/>
      <c r="GI858" s="44"/>
      <c r="GJ858" s="44"/>
      <c r="GK858" s="44"/>
      <c r="GP858" s="352"/>
      <c r="GR858" s="44"/>
      <c r="GS858" s="44"/>
      <c r="GT858" s="44"/>
      <c r="GY858" s="352"/>
      <c r="HA858" s="44"/>
      <c r="HB858" s="44"/>
      <c r="HC858" s="44"/>
      <c r="HH858" s="352"/>
      <c r="HJ858" s="44"/>
      <c r="HK858" s="44"/>
      <c r="HL858" s="44"/>
      <c r="HQ858" s="44"/>
      <c r="HR858" s="44"/>
      <c r="HS858" s="44"/>
      <c r="HT858" s="44"/>
      <c r="HU858" s="44"/>
      <c r="HV858" s="44"/>
      <c r="HW858" s="44"/>
      <c r="HX858" s="44"/>
      <c r="HY858" s="44"/>
      <c r="HZ858" s="44"/>
      <c r="IA858" s="44"/>
      <c r="IB858" s="44"/>
      <c r="IC858" s="44"/>
      <c r="ID858" s="44"/>
      <c r="IE858" s="44"/>
      <c r="IF858" s="44"/>
      <c r="IG858" s="44"/>
      <c r="IH858" s="44"/>
      <c r="II858" s="44"/>
      <c r="IJ858" s="44"/>
      <c r="IK858" s="44"/>
      <c r="IL858" s="44"/>
      <c r="IM858" s="44"/>
      <c r="IN858" s="44"/>
      <c r="IO858" s="44"/>
      <c r="IP858" s="44"/>
      <c r="IQ858" s="44"/>
      <c r="IR858" s="44"/>
      <c r="IS858" s="44"/>
      <c r="IT858" s="44"/>
      <c r="IU858" s="44"/>
      <c r="IV858" s="44"/>
      <c r="RS858" s="353"/>
    </row>
    <row r="859" spans="1:487" s="74" customFormat="1" ht="15">
      <c r="A859" s="325" t="s">
        <v>1145</v>
      </c>
      <c r="B859" s="351"/>
      <c r="C859" s="351"/>
      <c r="D859" s="531" t="s">
        <v>130</v>
      </c>
      <c r="E859" s="450"/>
      <c r="F859" s="437">
        <f t="shared" si="11"/>
        <v>0</v>
      </c>
      <c r="G859" s="478"/>
      <c r="H859" s="478"/>
      <c r="I859" s="478"/>
      <c r="J859" s="548"/>
      <c r="K859" s="478"/>
      <c r="L859" s="44"/>
      <c r="M859" s="44"/>
      <c r="N859" s="44"/>
      <c r="R859" s="352"/>
      <c r="T859" s="44"/>
      <c r="U859" s="44"/>
      <c r="V859" s="44"/>
      <c r="AA859" s="352"/>
      <c r="AC859" s="44"/>
      <c r="AD859" s="44"/>
      <c r="AE859" s="44"/>
      <c r="AJ859" s="352"/>
      <c r="AL859" s="44"/>
      <c r="AM859" s="44"/>
      <c r="AN859" s="44"/>
      <c r="AS859" s="352"/>
      <c r="AU859" s="44"/>
      <c r="AV859" s="44"/>
      <c r="AW859" s="44"/>
      <c r="BB859" s="352"/>
      <c r="BD859" s="44"/>
      <c r="BE859" s="44"/>
      <c r="BF859" s="44"/>
      <c r="BK859" s="352"/>
      <c r="BM859" s="44"/>
      <c r="BN859" s="44"/>
      <c r="BO859" s="44"/>
      <c r="BT859" s="352"/>
      <c r="BV859" s="44"/>
      <c r="BW859" s="44"/>
      <c r="BX859" s="44"/>
      <c r="CC859" s="352"/>
      <c r="CE859" s="44"/>
      <c r="CF859" s="44"/>
      <c r="CG859" s="44"/>
      <c r="CL859" s="352"/>
      <c r="CN859" s="44"/>
      <c r="CO859" s="44"/>
      <c r="CP859" s="44"/>
      <c r="CU859" s="352"/>
      <c r="CW859" s="44"/>
      <c r="CX859" s="44"/>
      <c r="CY859" s="44"/>
      <c r="DD859" s="352"/>
      <c r="DF859" s="44"/>
      <c r="DG859" s="44"/>
      <c r="DH859" s="44"/>
      <c r="DM859" s="352"/>
      <c r="DO859" s="44"/>
      <c r="DP859" s="44"/>
      <c r="DQ859" s="44"/>
      <c r="DV859" s="352"/>
      <c r="DX859" s="44"/>
      <c r="DY859" s="44"/>
      <c r="DZ859" s="44"/>
      <c r="EE859" s="352"/>
      <c r="EG859" s="44"/>
      <c r="EH859" s="44"/>
      <c r="EI859" s="44"/>
      <c r="EN859" s="352"/>
      <c r="EP859" s="44"/>
      <c r="EQ859" s="44"/>
      <c r="ER859" s="44"/>
      <c r="EW859" s="352"/>
      <c r="EY859" s="44"/>
      <c r="EZ859" s="44"/>
      <c r="FA859" s="44"/>
      <c r="FF859" s="352"/>
      <c r="FH859" s="44"/>
      <c r="FI859" s="44"/>
      <c r="FJ859" s="44"/>
      <c r="FO859" s="352"/>
      <c r="FQ859" s="44"/>
      <c r="FR859" s="44"/>
      <c r="FS859" s="44"/>
      <c r="FX859" s="352"/>
      <c r="FZ859" s="44"/>
      <c r="GA859" s="44"/>
      <c r="GB859" s="44"/>
      <c r="GG859" s="352"/>
      <c r="GI859" s="44"/>
      <c r="GJ859" s="44"/>
      <c r="GK859" s="44"/>
      <c r="GP859" s="352"/>
      <c r="GR859" s="44"/>
      <c r="GS859" s="44"/>
      <c r="GT859" s="44"/>
      <c r="GY859" s="352"/>
      <c r="HA859" s="44"/>
      <c r="HB859" s="44"/>
      <c r="HC859" s="44"/>
      <c r="HH859" s="352"/>
      <c r="HJ859" s="44"/>
      <c r="HK859" s="44"/>
      <c r="HL859" s="44"/>
      <c r="HQ859" s="44"/>
      <c r="HR859" s="44"/>
      <c r="HS859" s="44"/>
      <c r="HT859" s="44"/>
      <c r="HU859" s="44"/>
      <c r="HV859" s="44"/>
      <c r="HW859" s="44"/>
      <c r="HX859" s="44"/>
      <c r="HY859" s="44"/>
      <c r="HZ859" s="44"/>
      <c r="IA859" s="44"/>
      <c r="IB859" s="44"/>
      <c r="IC859" s="44"/>
      <c r="ID859" s="44"/>
      <c r="IE859" s="44"/>
      <c r="IF859" s="44"/>
      <c r="IG859" s="44"/>
      <c r="IH859" s="44"/>
      <c r="II859" s="44"/>
      <c r="IJ859" s="44"/>
      <c r="IK859" s="44"/>
      <c r="IL859" s="44"/>
      <c r="IM859" s="44"/>
      <c r="IN859" s="44"/>
      <c r="IO859" s="44"/>
      <c r="IP859" s="44"/>
      <c r="IQ859" s="44"/>
      <c r="IR859" s="44"/>
      <c r="IS859" s="44"/>
      <c r="IT859" s="44"/>
      <c r="IU859" s="44"/>
      <c r="IV859" s="44"/>
      <c r="RS859" s="353"/>
    </row>
    <row r="860" spans="1:487" s="74" customFormat="1" ht="15">
      <c r="A860" s="325" t="s">
        <v>1920</v>
      </c>
      <c r="B860" s="351"/>
      <c r="C860" s="351"/>
      <c r="D860" s="531" t="s">
        <v>130</v>
      </c>
      <c r="E860" s="44"/>
      <c r="F860" s="437">
        <f t="shared" si="11"/>
        <v>0</v>
      </c>
      <c r="G860" s="478"/>
      <c r="H860" s="138"/>
      <c r="I860" s="138"/>
      <c r="J860" s="420"/>
      <c r="K860" s="138"/>
      <c r="L860" s="44"/>
      <c r="M860" s="44"/>
      <c r="N860" s="44"/>
      <c r="R860" s="352"/>
      <c r="T860" s="44"/>
      <c r="U860" s="44"/>
      <c r="V860" s="44"/>
      <c r="AA860" s="352"/>
      <c r="AC860" s="44"/>
      <c r="AD860" s="44"/>
      <c r="AE860" s="44"/>
      <c r="AJ860" s="352"/>
      <c r="AL860" s="44"/>
      <c r="AM860" s="44"/>
      <c r="AN860" s="44"/>
      <c r="AS860" s="352"/>
      <c r="AU860" s="44"/>
      <c r="AV860" s="44"/>
      <c r="AW860" s="44"/>
      <c r="BB860" s="352"/>
      <c r="BD860" s="44"/>
      <c r="BE860" s="44"/>
      <c r="BF860" s="44"/>
      <c r="BK860" s="352"/>
      <c r="BM860" s="44"/>
      <c r="BN860" s="44"/>
      <c r="BO860" s="44"/>
      <c r="BT860" s="352"/>
      <c r="BV860" s="44"/>
      <c r="BW860" s="44"/>
      <c r="BX860" s="44"/>
      <c r="CC860" s="352"/>
      <c r="CE860" s="44"/>
      <c r="CF860" s="44"/>
      <c r="CG860" s="44"/>
      <c r="CL860" s="352"/>
      <c r="CN860" s="44"/>
      <c r="CO860" s="44"/>
      <c r="CP860" s="44"/>
      <c r="CU860" s="352"/>
      <c r="CW860" s="44"/>
      <c r="CX860" s="44"/>
      <c r="CY860" s="44"/>
      <c r="DD860" s="352"/>
      <c r="DF860" s="44"/>
      <c r="DG860" s="44"/>
      <c r="DH860" s="44"/>
      <c r="DM860" s="352"/>
      <c r="DO860" s="44"/>
      <c r="DP860" s="44"/>
      <c r="DQ860" s="44"/>
      <c r="DV860" s="352"/>
      <c r="DX860" s="44"/>
      <c r="DY860" s="44"/>
      <c r="DZ860" s="44"/>
      <c r="EE860" s="352"/>
      <c r="EG860" s="44"/>
      <c r="EH860" s="44"/>
      <c r="EI860" s="44"/>
      <c r="EN860" s="352"/>
      <c r="EP860" s="44"/>
      <c r="EQ860" s="44"/>
      <c r="ER860" s="44"/>
      <c r="EW860" s="352"/>
      <c r="EY860" s="44"/>
      <c r="EZ860" s="44"/>
      <c r="FA860" s="44"/>
      <c r="FF860" s="352"/>
      <c r="FH860" s="44"/>
      <c r="FI860" s="44"/>
      <c r="FJ860" s="44"/>
      <c r="FO860" s="352"/>
      <c r="FQ860" s="44"/>
      <c r="FR860" s="44"/>
      <c r="FS860" s="44"/>
      <c r="FX860" s="352"/>
      <c r="FZ860" s="44"/>
      <c r="GA860" s="44"/>
      <c r="GB860" s="44"/>
      <c r="GG860" s="352"/>
      <c r="GI860" s="44"/>
      <c r="GJ860" s="44"/>
      <c r="GK860" s="44"/>
      <c r="GP860" s="352"/>
      <c r="GR860" s="44"/>
      <c r="GS860" s="44"/>
      <c r="GT860" s="44"/>
      <c r="GY860" s="352"/>
      <c r="HA860" s="44"/>
      <c r="HB860" s="44"/>
      <c r="HC860" s="44"/>
      <c r="HH860" s="352"/>
      <c r="HJ860" s="44"/>
      <c r="HK860" s="44"/>
      <c r="HL860" s="44"/>
      <c r="HQ860" s="44"/>
      <c r="HR860" s="44"/>
      <c r="HS860" s="44"/>
      <c r="HT860" s="44"/>
      <c r="HU860" s="44"/>
      <c r="HV860" s="44"/>
      <c r="HW860" s="44"/>
      <c r="HX860" s="44"/>
      <c r="HY860" s="44"/>
      <c r="HZ860" s="44"/>
      <c r="IA860" s="44"/>
      <c r="IB860" s="44"/>
      <c r="IC860" s="44"/>
      <c r="ID860" s="44"/>
      <c r="IE860" s="44"/>
      <c r="IF860" s="44"/>
      <c r="IG860" s="44"/>
      <c r="IH860" s="44"/>
      <c r="II860" s="44"/>
      <c r="IJ860" s="44"/>
      <c r="IK860" s="44"/>
      <c r="IL860" s="44"/>
      <c r="IM860" s="44"/>
      <c r="IN860" s="44"/>
      <c r="IO860" s="44"/>
      <c r="IP860" s="44"/>
      <c r="IQ860" s="44"/>
      <c r="IR860" s="44"/>
      <c r="IS860" s="44"/>
      <c r="IT860" s="44"/>
      <c r="IU860" s="44"/>
      <c r="IV860" s="44"/>
      <c r="RS860" s="353"/>
    </row>
    <row r="861" spans="1:487" s="74" customFormat="1" ht="15">
      <c r="A861" s="325" t="s">
        <v>864</v>
      </c>
      <c r="B861" s="351"/>
      <c r="C861" s="351"/>
      <c r="D861" s="531" t="s">
        <v>130</v>
      </c>
      <c r="E861" s="450"/>
      <c r="F861" s="437">
        <f t="shared" si="11"/>
        <v>0</v>
      </c>
      <c r="G861" s="478"/>
      <c r="H861" s="478"/>
      <c r="I861" s="478"/>
      <c r="J861" s="548"/>
      <c r="K861" s="478"/>
      <c r="L861" s="450"/>
      <c r="M861" s="44"/>
      <c r="N861" s="44"/>
      <c r="R861" s="352"/>
      <c r="T861" s="44"/>
      <c r="U861" s="44"/>
      <c r="V861" s="44"/>
      <c r="AA861" s="352"/>
      <c r="AC861" s="44"/>
      <c r="AD861" s="44"/>
      <c r="AE861" s="44"/>
      <c r="AJ861" s="352"/>
      <c r="AL861" s="44"/>
      <c r="AM861" s="44"/>
      <c r="AN861" s="44"/>
      <c r="AS861" s="352"/>
      <c r="AU861" s="44"/>
      <c r="AV861" s="44"/>
      <c r="AW861" s="44"/>
      <c r="BB861" s="352"/>
      <c r="BD861" s="44"/>
      <c r="BE861" s="44"/>
      <c r="BF861" s="44"/>
      <c r="BK861" s="352"/>
      <c r="BM861" s="44"/>
      <c r="BN861" s="44"/>
      <c r="BO861" s="44"/>
      <c r="BT861" s="352"/>
      <c r="BV861" s="44"/>
      <c r="BW861" s="44"/>
      <c r="BX861" s="44"/>
      <c r="CC861" s="352"/>
      <c r="CE861" s="44"/>
      <c r="CF861" s="44"/>
      <c r="CG861" s="44"/>
      <c r="CL861" s="352"/>
      <c r="CN861" s="44"/>
      <c r="CO861" s="44"/>
      <c r="CP861" s="44"/>
      <c r="CU861" s="352"/>
      <c r="CW861" s="44"/>
      <c r="CX861" s="44"/>
      <c r="CY861" s="44"/>
      <c r="DD861" s="352"/>
      <c r="DF861" s="44"/>
      <c r="DG861" s="44"/>
      <c r="DH861" s="44"/>
      <c r="DM861" s="352"/>
      <c r="DO861" s="44"/>
      <c r="DP861" s="44"/>
      <c r="DQ861" s="44"/>
      <c r="DV861" s="352"/>
      <c r="DX861" s="44"/>
      <c r="DY861" s="44"/>
      <c r="DZ861" s="44"/>
      <c r="EE861" s="352"/>
      <c r="EG861" s="44"/>
      <c r="EH861" s="44"/>
      <c r="EI861" s="44"/>
      <c r="EN861" s="352"/>
      <c r="EP861" s="44"/>
      <c r="EQ861" s="44"/>
      <c r="ER861" s="44"/>
      <c r="EW861" s="352"/>
      <c r="EY861" s="44"/>
      <c r="EZ861" s="44"/>
      <c r="FA861" s="44"/>
      <c r="FF861" s="352"/>
      <c r="FH861" s="44"/>
      <c r="FI861" s="44"/>
      <c r="FJ861" s="44"/>
      <c r="FO861" s="352"/>
      <c r="FQ861" s="44"/>
      <c r="FR861" s="44"/>
      <c r="FS861" s="44"/>
      <c r="FX861" s="352"/>
      <c r="FZ861" s="44"/>
      <c r="GA861" s="44"/>
      <c r="GB861" s="44"/>
      <c r="GG861" s="352"/>
      <c r="GI861" s="44"/>
      <c r="GJ861" s="44"/>
      <c r="GK861" s="44"/>
      <c r="GP861" s="352"/>
      <c r="GR861" s="44"/>
      <c r="GS861" s="44"/>
      <c r="GT861" s="44"/>
      <c r="GY861" s="352"/>
      <c r="HA861" s="44"/>
      <c r="HB861" s="44"/>
      <c r="HC861" s="44"/>
      <c r="HH861" s="352"/>
      <c r="HJ861" s="44"/>
      <c r="HK861" s="44"/>
      <c r="HL861" s="44"/>
      <c r="HQ861" s="44"/>
      <c r="HR861" s="44"/>
      <c r="HS861" s="44"/>
      <c r="HT861" s="44"/>
      <c r="HU861" s="44"/>
      <c r="HV861" s="44"/>
      <c r="HW861" s="44"/>
      <c r="HX861" s="44"/>
      <c r="HY861" s="44"/>
      <c r="HZ861" s="44"/>
      <c r="IA861" s="44"/>
      <c r="IB861" s="44"/>
      <c r="IC861" s="44"/>
      <c r="ID861" s="44"/>
      <c r="IE861" s="44"/>
      <c r="IF861" s="44"/>
      <c r="IG861" s="44"/>
      <c r="IH861" s="44"/>
      <c r="II861" s="44"/>
      <c r="IJ861" s="44"/>
      <c r="IK861" s="44"/>
      <c r="IL861" s="44"/>
      <c r="IM861" s="44"/>
      <c r="IN861" s="44"/>
      <c r="IO861" s="44"/>
      <c r="IP861" s="44"/>
      <c r="IQ861" s="44"/>
      <c r="IR861" s="44"/>
      <c r="IS861" s="44"/>
      <c r="IT861" s="44"/>
      <c r="IU861" s="44"/>
      <c r="IV861" s="44"/>
      <c r="RS861" s="353"/>
    </row>
    <row r="862" spans="1:487" s="74" customFormat="1" ht="15">
      <c r="A862" s="325" t="s">
        <v>1987</v>
      </c>
      <c r="B862" s="351"/>
      <c r="C862" s="351"/>
      <c r="D862" s="531" t="s">
        <v>130</v>
      </c>
      <c r="E862" s="44"/>
      <c r="F862" s="437">
        <f t="shared" si="11"/>
        <v>0</v>
      </c>
      <c r="G862" s="478"/>
      <c r="H862" s="478"/>
      <c r="I862" s="138"/>
      <c r="J862" s="420"/>
      <c r="K862" s="138"/>
      <c r="L862" s="450"/>
      <c r="M862" s="44"/>
      <c r="N862" s="44"/>
      <c r="R862" s="352"/>
      <c r="T862" s="44"/>
      <c r="U862" s="44"/>
      <c r="V862" s="44"/>
      <c r="AA862" s="352"/>
      <c r="AC862" s="44"/>
      <c r="AD862" s="44"/>
      <c r="AE862" s="44"/>
      <c r="AJ862" s="352"/>
      <c r="AL862" s="44"/>
      <c r="AM862" s="44"/>
      <c r="AN862" s="44"/>
      <c r="AS862" s="352"/>
      <c r="AU862" s="44"/>
      <c r="AV862" s="44"/>
      <c r="AW862" s="44"/>
      <c r="BB862" s="352"/>
      <c r="BD862" s="44"/>
      <c r="BE862" s="44"/>
      <c r="BF862" s="44"/>
      <c r="BK862" s="352"/>
      <c r="BM862" s="44"/>
      <c r="BN862" s="44"/>
      <c r="BO862" s="44"/>
      <c r="BT862" s="352"/>
      <c r="BV862" s="44"/>
      <c r="BW862" s="44"/>
      <c r="BX862" s="44"/>
      <c r="CC862" s="352"/>
      <c r="CE862" s="44"/>
      <c r="CF862" s="44"/>
      <c r="CG862" s="44"/>
      <c r="CL862" s="352"/>
      <c r="CN862" s="44"/>
      <c r="CO862" s="44"/>
      <c r="CP862" s="44"/>
      <c r="CU862" s="352"/>
      <c r="CW862" s="44"/>
      <c r="CX862" s="44"/>
      <c r="CY862" s="44"/>
      <c r="DD862" s="352"/>
      <c r="DF862" s="44"/>
      <c r="DG862" s="44"/>
      <c r="DH862" s="44"/>
      <c r="DM862" s="352"/>
      <c r="DO862" s="44"/>
      <c r="DP862" s="44"/>
      <c r="DQ862" s="44"/>
      <c r="DV862" s="352"/>
      <c r="DX862" s="44"/>
      <c r="DY862" s="44"/>
      <c r="DZ862" s="44"/>
      <c r="EE862" s="352"/>
      <c r="EG862" s="44"/>
      <c r="EH862" s="44"/>
      <c r="EI862" s="44"/>
      <c r="EN862" s="352"/>
      <c r="EP862" s="44"/>
      <c r="EQ862" s="44"/>
      <c r="ER862" s="44"/>
      <c r="EW862" s="352"/>
      <c r="EY862" s="44"/>
      <c r="EZ862" s="44"/>
      <c r="FA862" s="44"/>
      <c r="FF862" s="352"/>
      <c r="FH862" s="44"/>
      <c r="FI862" s="44"/>
      <c r="FJ862" s="44"/>
      <c r="FO862" s="352"/>
      <c r="FQ862" s="44"/>
      <c r="FR862" s="44"/>
      <c r="FS862" s="44"/>
      <c r="FX862" s="352"/>
      <c r="FZ862" s="44"/>
      <c r="GA862" s="44"/>
      <c r="GB862" s="44"/>
      <c r="GG862" s="352"/>
      <c r="GI862" s="44"/>
      <c r="GJ862" s="44"/>
      <c r="GK862" s="44"/>
      <c r="GP862" s="352"/>
      <c r="GR862" s="44"/>
      <c r="GS862" s="44"/>
      <c r="GT862" s="44"/>
      <c r="GY862" s="352"/>
      <c r="HA862" s="44"/>
      <c r="HB862" s="44"/>
      <c r="HC862" s="44"/>
      <c r="HH862" s="352"/>
      <c r="HJ862" s="44"/>
      <c r="HK862" s="44"/>
      <c r="HL862" s="44"/>
      <c r="HQ862" s="44"/>
      <c r="HR862" s="44"/>
      <c r="HS862" s="44"/>
      <c r="HT862" s="44"/>
      <c r="HU862" s="44"/>
      <c r="HV862" s="44"/>
      <c r="HW862" s="44"/>
      <c r="HX862" s="44"/>
      <c r="HY862" s="44"/>
      <c r="HZ862" s="44"/>
      <c r="IA862" s="44"/>
      <c r="IB862" s="44"/>
      <c r="IC862" s="44"/>
      <c r="ID862" s="44"/>
      <c r="IE862" s="44"/>
      <c r="IF862" s="44"/>
      <c r="IG862" s="44"/>
      <c r="IH862" s="44"/>
      <c r="II862" s="44"/>
      <c r="IJ862" s="44"/>
      <c r="IK862" s="44"/>
      <c r="IL862" s="44"/>
      <c r="IM862" s="44"/>
      <c r="IN862" s="44"/>
      <c r="IO862" s="44"/>
      <c r="IP862" s="44"/>
      <c r="IQ862" s="44"/>
      <c r="IR862" s="44"/>
      <c r="IS862" s="44"/>
      <c r="IT862" s="44"/>
      <c r="IU862" s="44"/>
      <c r="IV862" s="44"/>
      <c r="RS862" s="353"/>
    </row>
    <row r="863" spans="1:487" s="74" customFormat="1" ht="15">
      <c r="A863" s="325" t="s">
        <v>1111</v>
      </c>
      <c r="B863" s="351"/>
      <c r="C863" s="351"/>
      <c r="D863" s="458" t="s">
        <v>134</v>
      </c>
      <c r="E863" s="44"/>
      <c r="F863" s="437">
        <f t="shared" si="11"/>
        <v>342</v>
      </c>
      <c r="G863" s="541"/>
      <c r="H863" s="541">
        <v>120</v>
      </c>
      <c r="I863" s="138">
        <v>222</v>
      </c>
      <c r="J863" s="420"/>
      <c r="K863" s="138"/>
      <c r="L863" s="458"/>
      <c r="M863" s="458"/>
      <c r="N863" s="44"/>
      <c r="R863" s="352"/>
      <c r="T863" s="44"/>
      <c r="U863" s="44"/>
      <c r="V863" s="44"/>
      <c r="AA863" s="352"/>
      <c r="AC863" s="44"/>
      <c r="AD863" s="44"/>
      <c r="AE863" s="44"/>
      <c r="AJ863" s="352"/>
      <c r="AL863" s="44"/>
      <c r="AM863" s="44"/>
      <c r="AN863" s="44"/>
      <c r="AS863" s="352"/>
      <c r="AU863" s="44"/>
      <c r="AV863" s="44"/>
      <c r="AW863" s="44"/>
      <c r="BB863" s="352"/>
      <c r="BD863" s="44"/>
      <c r="BE863" s="44"/>
      <c r="BF863" s="44"/>
      <c r="BK863" s="352"/>
      <c r="BM863" s="44"/>
      <c r="BN863" s="44"/>
      <c r="BO863" s="44"/>
      <c r="BT863" s="352"/>
      <c r="BV863" s="44"/>
      <c r="BW863" s="44"/>
      <c r="BX863" s="44"/>
      <c r="CC863" s="352"/>
      <c r="CE863" s="44"/>
      <c r="CF863" s="44"/>
      <c r="CG863" s="44"/>
      <c r="CL863" s="352"/>
      <c r="CN863" s="44"/>
      <c r="CO863" s="44"/>
      <c r="CP863" s="44"/>
      <c r="CU863" s="352"/>
      <c r="CW863" s="44"/>
      <c r="CX863" s="44"/>
      <c r="CY863" s="44"/>
      <c r="DD863" s="352"/>
      <c r="DF863" s="44"/>
      <c r="DG863" s="44"/>
      <c r="DH863" s="44"/>
      <c r="DM863" s="352"/>
      <c r="DO863" s="44"/>
      <c r="DP863" s="44"/>
      <c r="DQ863" s="44"/>
      <c r="DV863" s="352"/>
      <c r="DX863" s="44"/>
      <c r="DY863" s="44"/>
      <c r="DZ863" s="44"/>
      <c r="EE863" s="352"/>
      <c r="EG863" s="44"/>
      <c r="EH863" s="44"/>
      <c r="EI863" s="44"/>
      <c r="EN863" s="352"/>
      <c r="EP863" s="44"/>
      <c r="EQ863" s="44"/>
      <c r="ER863" s="44"/>
      <c r="EW863" s="352"/>
      <c r="EY863" s="44"/>
      <c r="EZ863" s="44"/>
      <c r="FA863" s="44"/>
      <c r="FF863" s="352"/>
      <c r="FH863" s="44"/>
      <c r="FI863" s="44"/>
      <c r="FJ863" s="44"/>
      <c r="FO863" s="352"/>
      <c r="FQ863" s="44"/>
      <c r="FR863" s="44"/>
      <c r="FS863" s="44"/>
      <c r="FX863" s="352"/>
      <c r="FZ863" s="44"/>
      <c r="GA863" s="44"/>
      <c r="GB863" s="44"/>
      <c r="GG863" s="352"/>
      <c r="GI863" s="44"/>
      <c r="GJ863" s="44"/>
      <c r="GK863" s="44"/>
      <c r="GP863" s="352"/>
      <c r="GR863" s="44"/>
      <c r="GS863" s="44"/>
      <c r="GT863" s="44"/>
      <c r="GY863" s="352"/>
      <c r="HA863" s="44"/>
      <c r="HB863" s="44"/>
      <c r="HC863" s="44"/>
      <c r="HH863" s="352"/>
      <c r="HJ863" s="44"/>
      <c r="HK863" s="44"/>
      <c r="HL863" s="44"/>
      <c r="HQ863" s="44"/>
      <c r="HR863" s="44"/>
      <c r="HS863" s="44"/>
      <c r="HT863" s="44"/>
      <c r="HU863" s="44"/>
      <c r="HV863" s="44"/>
      <c r="HW863" s="44"/>
      <c r="HX863" s="44"/>
      <c r="HY863" s="44"/>
      <c r="HZ863" s="44"/>
      <c r="IA863" s="44"/>
      <c r="IB863" s="44"/>
      <c r="IC863" s="44"/>
      <c r="ID863" s="44"/>
      <c r="IE863" s="44"/>
      <c r="IF863" s="44"/>
      <c r="IG863" s="44"/>
      <c r="IH863" s="44"/>
      <c r="II863" s="44"/>
      <c r="IJ863" s="44"/>
      <c r="IK863" s="44"/>
      <c r="IL863" s="44"/>
      <c r="IM863" s="44"/>
      <c r="IN863" s="44"/>
      <c r="IO863" s="44"/>
      <c r="IP863" s="44"/>
      <c r="IQ863" s="44"/>
      <c r="IR863" s="44"/>
      <c r="IS863" s="44"/>
      <c r="IT863" s="44"/>
      <c r="IU863" s="44"/>
      <c r="IV863" s="44"/>
      <c r="RS863" s="353"/>
    </row>
    <row r="864" spans="1:487" s="74" customFormat="1" ht="15">
      <c r="A864" s="325" t="s">
        <v>1746</v>
      </c>
      <c r="B864" s="351"/>
      <c r="C864" s="351"/>
      <c r="D864" s="531" t="s">
        <v>130</v>
      </c>
      <c r="E864" s="44"/>
      <c r="F864" s="437">
        <f t="shared" si="11"/>
        <v>0</v>
      </c>
      <c r="G864" s="478"/>
      <c r="H864" s="138"/>
      <c r="I864" s="138"/>
      <c r="J864" s="420"/>
      <c r="K864" s="138"/>
      <c r="L864" s="44"/>
      <c r="M864" s="44"/>
      <c r="N864" s="44"/>
      <c r="R864" s="352"/>
      <c r="T864" s="44"/>
      <c r="U864" s="44"/>
      <c r="V864" s="44"/>
      <c r="AA864" s="352"/>
      <c r="AC864" s="44"/>
      <c r="AD864" s="44"/>
      <c r="AE864" s="44"/>
      <c r="AJ864" s="352"/>
      <c r="AL864" s="44"/>
      <c r="AM864" s="44"/>
      <c r="AN864" s="44"/>
      <c r="AS864" s="352"/>
      <c r="AU864" s="44"/>
      <c r="AV864" s="44"/>
      <c r="AW864" s="44"/>
      <c r="BB864" s="352"/>
      <c r="BD864" s="44"/>
      <c r="BE864" s="44"/>
      <c r="BF864" s="44"/>
      <c r="BK864" s="352"/>
      <c r="BM864" s="44"/>
      <c r="BN864" s="44"/>
      <c r="BO864" s="44"/>
      <c r="BT864" s="352"/>
      <c r="BV864" s="44"/>
      <c r="BW864" s="44"/>
      <c r="BX864" s="44"/>
      <c r="CC864" s="352"/>
      <c r="CE864" s="44"/>
      <c r="CF864" s="44"/>
      <c r="CG864" s="44"/>
      <c r="CL864" s="352"/>
      <c r="CN864" s="44"/>
      <c r="CO864" s="44"/>
      <c r="CP864" s="44"/>
      <c r="CU864" s="352"/>
      <c r="CW864" s="44"/>
      <c r="CX864" s="44"/>
      <c r="CY864" s="44"/>
      <c r="DD864" s="352"/>
      <c r="DF864" s="44"/>
      <c r="DG864" s="44"/>
      <c r="DH864" s="44"/>
      <c r="DM864" s="352"/>
      <c r="DO864" s="44"/>
      <c r="DP864" s="44"/>
      <c r="DQ864" s="44"/>
      <c r="DV864" s="352"/>
      <c r="DX864" s="44"/>
      <c r="DY864" s="44"/>
      <c r="DZ864" s="44"/>
      <c r="EE864" s="352"/>
      <c r="EG864" s="44"/>
      <c r="EH864" s="44"/>
      <c r="EI864" s="44"/>
      <c r="EN864" s="352"/>
      <c r="EP864" s="44"/>
      <c r="EQ864" s="44"/>
      <c r="ER864" s="44"/>
      <c r="EW864" s="352"/>
      <c r="EY864" s="44"/>
      <c r="EZ864" s="44"/>
      <c r="FA864" s="44"/>
      <c r="FF864" s="352"/>
      <c r="FH864" s="44"/>
      <c r="FI864" s="44"/>
      <c r="FJ864" s="44"/>
      <c r="FO864" s="352"/>
      <c r="FQ864" s="44"/>
      <c r="FR864" s="44"/>
      <c r="FS864" s="44"/>
      <c r="FX864" s="352"/>
      <c r="FZ864" s="44"/>
      <c r="GA864" s="44"/>
      <c r="GB864" s="44"/>
      <c r="GG864" s="352"/>
      <c r="GI864" s="44"/>
      <c r="GJ864" s="44"/>
      <c r="GK864" s="44"/>
      <c r="GP864" s="352"/>
      <c r="GR864" s="44"/>
      <c r="GS864" s="44"/>
      <c r="GT864" s="44"/>
      <c r="GY864" s="352"/>
      <c r="HA864" s="44"/>
      <c r="HB864" s="44"/>
      <c r="HC864" s="44"/>
      <c r="HH864" s="352"/>
      <c r="HJ864" s="44"/>
      <c r="HK864" s="44"/>
      <c r="HL864" s="44"/>
      <c r="HQ864" s="44"/>
      <c r="HR864" s="44"/>
      <c r="HS864" s="44"/>
      <c r="HT864" s="44"/>
      <c r="HU864" s="44"/>
      <c r="HV864" s="44"/>
      <c r="HW864" s="44"/>
      <c r="HX864" s="44"/>
      <c r="HY864" s="44"/>
      <c r="HZ864" s="44"/>
      <c r="IA864" s="44"/>
      <c r="IB864" s="44"/>
      <c r="IC864" s="44"/>
      <c r="ID864" s="44"/>
      <c r="IE864" s="44"/>
      <c r="IF864" s="44"/>
      <c r="IG864" s="44"/>
      <c r="IH864" s="44"/>
      <c r="II864" s="44"/>
      <c r="IJ864" s="44"/>
      <c r="IK864" s="44"/>
      <c r="IL864" s="44"/>
      <c r="IM864" s="44"/>
      <c r="IN864" s="44"/>
      <c r="IO864" s="44"/>
      <c r="IP864" s="44"/>
      <c r="IQ864" s="44"/>
      <c r="IR864" s="44"/>
      <c r="IS864" s="44"/>
      <c r="IT864" s="44"/>
      <c r="IU864" s="44"/>
      <c r="IV864" s="44"/>
      <c r="RS864" s="353"/>
    </row>
    <row r="865" spans="1:487" s="74" customFormat="1" ht="15">
      <c r="A865" s="325" t="s">
        <v>484</v>
      </c>
      <c r="B865" s="351"/>
      <c r="C865" s="351"/>
      <c r="D865" s="458" t="s">
        <v>140</v>
      </c>
      <c r="E865" s="44"/>
      <c r="F865" s="437">
        <f t="shared" si="11"/>
        <v>383</v>
      </c>
      <c r="G865" s="541">
        <v>112</v>
      </c>
      <c r="H865" s="541">
        <v>169</v>
      </c>
      <c r="I865" s="138">
        <v>102</v>
      </c>
      <c r="J865" s="420"/>
      <c r="K865" s="138"/>
      <c r="L865" s="450"/>
      <c r="M865" s="458"/>
      <c r="N865" s="44"/>
      <c r="R865" s="352"/>
      <c r="T865" s="44"/>
      <c r="U865" s="44"/>
      <c r="V865" s="44"/>
      <c r="AA865" s="352"/>
      <c r="AC865" s="44"/>
      <c r="AD865" s="44"/>
      <c r="AE865" s="44"/>
      <c r="AJ865" s="352"/>
      <c r="AL865" s="44"/>
      <c r="AM865" s="44"/>
      <c r="AN865" s="44"/>
      <c r="AS865" s="352"/>
      <c r="AU865" s="44"/>
      <c r="AV865" s="44"/>
      <c r="AW865" s="44"/>
      <c r="BB865" s="352"/>
      <c r="BD865" s="44"/>
      <c r="BE865" s="44"/>
      <c r="BF865" s="44"/>
      <c r="BK865" s="352"/>
      <c r="BM865" s="44"/>
      <c r="BN865" s="44"/>
      <c r="BO865" s="44"/>
      <c r="BT865" s="352"/>
      <c r="BV865" s="44"/>
      <c r="BW865" s="44"/>
      <c r="BX865" s="44"/>
      <c r="CC865" s="352"/>
      <c r="CE865" s="44"/>
      <c r="CF865" s="44"/>
      <c r="CG865" s="44"/>
      <c r="CL865" s="352"/>
      <c r="CN865" s="44"/>
      <c r="CO865" s="44"/>
      <c r="CP865" s="44"/>
      <c r="CU865" s="352"/>
      <c r="CW865" s="44"/>
      <c r="CX865" s="44"/>
      <c r="CY865" s="44"/>
      <c r="DD865" s="352"/>
      <c r="DF865" s="44"/>
      <c r="DG865" s="44"/>
      <c r="DH865" s="44"/>
      <c r="DM865" s="352"/>
      <c r="DO865" s="44"/>
      <c r="DP865" s="44"/>
      <c r="DQ865" s="44"/>
      <c r="DV865" s="352"/>
      <c r="DX865" s="44"/>
      <c r="DY865" s="44"/>
      <c r="DZ865" s="44"/>
      <c r="EE865" s="352"/>
      <c r="EG865" s="44"/>
      <c r="EH865" s="44"/>
      <c r="EI865" s="44"/>
      <c r="EN865" s="352"/>
      <c r="EP865" s="44"/>
      <c r="EQ865" s="44"/>
      <c r="ER865" s="44"/>
      <c r="EW865" s="352"/>
      <c r="EY865" s="44"/>
      <c r="EZ865" s="44"/>
      <c r="FA865" s="44"/>
      <c r="FF865" s="352"/>
      <c r="FH865" s="44"/>
      <c r="FI865" s="44"/>
      <c r="FJ865" s="44"/>
      <c r="FO865" s="352"/>
      <c r="FQ865" s="44"/>
      <c r="FR865" s="44"/>
      <c r="FS865" s="44"/>
      <c r="FX865" s="352"/>
      <c r="FZ865" s="44"/>
      <c r="GA865" s="44"/>
      <c r="GB865" s="44"/>
      <c r="GG865" s="352"/>
      <c r="GI865" s="44"/>
      <c r="GJ865" s="44"/>
      <c r="GK865" s="44"/>
      <c r="GP865" s="352"/>
      <c r="GR865" s="44"/>
      <c r="GS865" s="44"/>
      <c r="GT865" s="44"/>
      <c r="GY865" s="352"/>
      <c r="HA865" s="44"/>
      <c r="HB865" s="44"/>
      <c r="HC865" s="44"/>
      <c r="HH865" s="352"/>
      <c r="HJ865" s="44"/>
      <c r="HK865" s="44"/>
      <c r="HL865" s="44"/>
      <c r="HQ865" s="44"/>
      <c r="HR865" s="44"/>
      <c r="HS865" s="44"/>
      <c r="HT865" s="44"/>
      <c r="HU865" s="44"/>
      <c r="HV865" s="44"/>
      <c r="HW865" s="44"/>
      <c r="HX865" s="44"/>
      <c r="HY865" s="44"/>
      <c r="HZ865" s="44"/>
      <c r="IA865" s="44"/>
      <c r="IB865" s="44"/>
      <c r="IC865" s="44"/>
      <c r="ID865" s="44"/>
      <c r="IE865" s="44"/>
      <c r="IF865" s="44"/>
      <c r="IG865" s="44"/>
      <c r="IH865" s="44"/>
      <c r="II865" s="44"/>
      <c r="IJ865" s="44"/>
      <c r="IK865" s="44"/>
      <c r="IL865" s="44"/>
      <c r="IM865" s="44"/>
      <c r="IN865" s="44"/>
      <c r="IO865" s="44"/>
      <c r="IP865" s="44"/>
      <c r="IQ865" s="44"/>
      <c r="IR865" s="44"/>
      <c r="IS865" s="44"/>
      <c r="IT865" s="44"/>
      <c r="IU865" s="44"/>
      <c r="IV865" s="44"/>
      <c r="RS865" s="353"/>
    </row>
    <row r="866" spans="1:487" s="74" customFormat="1" ht="15">
      <c r="A866" s="325" t="s">
        <v>1380</v>
      </c>
      <c r="B866" s="351"/>
      <c r="C866" s="351"/>
      <c r="D866" s="531" t="s">
        <v>130</v>
      </c>
      <c r="E866" s="44"/>
      <c r="F866" s="437">
        <f t="shared" si="11"/>
        <v>20</v>
      </c>
      <c r="G866" s="478"/>
      <c r="H866" s="138"/>
      <c r="I866" s="138"/>
      <c r="J866" s="420">
        <v>20</v>
      </c>
      <c r="K866" s="138"/>
      <c r="L866" s="44"/>
      <c r="M866" s="44"/>
      <c r="N866" s="44"/>
      <c r="R866" s="352"/>
      <c r="T866" s="44"/>
      <c r="U866" s="44"/>
      <c r="V866" s="44"/>
      <c r="AA866" s="352"/>
      <c r="AC866" s="44"/>
      <c r="AD866" s="44"/>
      <c r="AE866" s="44"/>
      <c r="AJ866" s="352"/>
      <c r="AL866" s="44"/>
      <c r="AM866" s="44"/>
      <c r="AN866" s="44"/>
      <c r="AS866" s="352"/>
      <c r="AU866" s="44"/>
      <c r="AV866" s="44"/>
      <c r="AW866" s="44"/>
      <c r="BB866" s="352"/>
      <c r="BD866" s="44"/>
      <c r="BE866" s="44"/>
      <c r="BF866" s="44"/>
      <c r="BK866" s="352"/>
      <c r="BM866" s="44"/>
      <c r="BN866" s="44"/>
      <c r="BO866" s="44"/>
      <c r="BT866" s="352"/>
      <c r="BV866" s="44"/>
      <c r="BW866" s="44"/>
      <c r="BX866" s="44"/>
      <c r="CC866" s="352"/>
      <c r="CE866" s="44"/>
      <c r="CF866" s="44"/>
      <c r="CG866" s="44"/>
      <c r="CL866" s="352"/>
      <c r="CN866" s="44"/>
      <c r="CO866" s="44"/>
      <c r="CP866" s="44"/>
      <c r="CU866" s="352"/>
      <c r="CW866" s="44"/>
      <c r="CX866" s="44"/>
      <c r="CY866" s="44"/>
      <c r="DD866" s="352"/>
      <c r="DF866" s="44"/>
      <c r="DG866" s="44"/>
      <c r="DH866" s="44"/>
      <c r="DM866" s="352"/>
      <c r="DO866" s="44"/>
      <c r="DP866" s="44"/>
      <c r="DQ866" s="44"/>
      <c r="DV866" s="352"/>
      <c r="DX866" s="44"/>
      <c r="DY866" s="44"/>
      <c r="DZ866" s="44"/>
      <c r="EE866" s="352"/>
      <c r="EG866" s="44"/>
      <c r="EH866" s="44"/>
      <c r="EI866" s="44"/>
      <c r="EN866" s="352"/>
      <c r="EP866" s="44"/>
      <c r="EQ866" s="44"/>
      <c r="ER866" s="44"/>
      <c r="EW866" s="352"/>
      <c r="EY866" s="44"/>
      <c r="EZ866" s="44"/>
      <c r="FA866" s="44"/>
      <c r="FF866" s="352"/>
      <c r="FH866" s="44"/>
      <c r="FI866" s="44"/>
      <c r="FJ866" s="44"/>
      <c r="FO866" s="352"/>
      <c r="FQ866" s="44"/>
      <c r="FR866" s="44"/>
      <c r="FS866" s="44"/>
      <c r="FX866" s="352"/>
      <c r="FZ866" s="44"/>
      <c r="GA866" s="44"/>
      <c r="GB866" s="44"/>
      <c r="GG866" s="352"/>
      <c r="GI866" s="44"/>
      <c r="GJ866" s="44"/>
      <c r="GK866" s="44"/>
      <c r="GP866" s="352"/>
      <c r="GR866" s="44"/>
      <c r="GS866" s="44"/>
      <c r="GT866" s="44"/>
      <c r="GY866" s="352"/>
      <c r="HA866" s="44"/>
      <c r="HB866" s="44"/>
      <c r="HC866" s="44"/>
      <c r="HH866" s="352"/>
      <c r="HJ866" s="44"/>
      <c r="HK866" s="44"/>
      <c r="HL866" s="44"/>
      <c r="HQ866" s="44"/>
      <c r="HR866" s="44"/>
      <c r="HS866" s="44"/>
      <c r="HT866" s="44"/>
      <c r="HU866" s="44"/>
      <c r="HV866" s="44"/>
      <c r="HW866" s="44"/>
      <c r="HX866" s="44"/>
      <c r="HY866" s="44"/>
      <c r="HZ866" s="44"/>
      <c r="IA866" s="44"/>
      <c r="IB866" s="44"/>
      <c r="IC866" s="44"/>
      <c r="ID866" s="44"/>
      <c r="IE866" s="44"/>
      <c r="IF866" s="44"/>
      <c r="IG866" s="44"/>
      <c r="IH866" s="44"/>
      <c r="II866" s="44"/>
      <c r="IJ866" s="44"/>
      <c r="IK866" s="44"/>
      <c r="IL866" s="44"/>
      <c r="IM866" s="44"/>
      <c r="IN866" s="44"/>
      <c r="IO866" s="44"/>
      <c r="IP866" s="44"/>
      <c r="IQ866" s="44"/>
      <c r="IR866" s="44"/>
      <c r="IS866" s="44"/>
      <c r="IT866" s="44"/>
      <c r="IU866" s="44"/>
      <c r="IV866" s="44"/>
      <c r="RS866" s="353"/>
    </row>
    <row r="867" spans="1:487" s="74" customFormat="1" ht="15">
      <c r="A867" s="325" t="s">
        <v>1093</v>
      </c>
      <c r="B867" s="351"/>
      <c r="C867" s="351"/>
      <c r="D867" s="531" t="s">
        <v>130</v>
      </c>
      <c r="E867" s="44"/>
      <c r="F867" s="437">
        <f t="shared" si="11"/>
        <v>0</v>
      </c>
      <c r="G867" s="478"/>
      <c r="H867" s="138"/>
      <c r="I867" s="138"/>
      <c r="J867" s="420"/>
      <c r="K867" s="138"/>
      <c r="L867" s="450"/>
      <c r="M867" s="44"/>
      <c r="N867" s="44"/>
      <c r="R867" s="352"/>
      <c r="T867" s="44"/>
      <c r="U867" s="44"/>
      <c r="V867" s="44"/>
      <c r="AA867" s="352"/>
      <c r="AC867" s="44"/>
      <c r="AD867" s="44"/>
      <c r="AE867" s="44"/>
      <c r="AJ867" s="352"/>
      <c r="AL867" s="44"/>
      <c r="AM867" s="44"/>
      <c r="AN867" s="44"/>
      <c r="AS867" s="352"/>
      <c r="AU867" s="44"/>
      <c r="AV867" s="44"/>
      <c r="AW867" s="44"/>
      <c r="BB867" s="352"/>
      <c r="BD867" s="44"/>
      <c r="BE867" s="44"/>
      <c r="BF867" s="44"/>
      <c r="BK867" s="352"/>
      <c r="BM867" s="44"/>
      <c r="BN867" s="44"/>
      <c r="BO867" s="44"/>
      <c r="BT867" s="352"/>
      <c r="BV867" s="44"/>
      <c r="BW867" s="44"/>
      <c r="BX867" s="44"/>
      <c r="CC867" s="352"/>
      <c r="CE867" s="44"/>
      <c r="CF867" s="44"/>
      <c r="CG867" s="44"/>
      <c r="CL867" s="352"/>
      <c r="CN867" s="44"/>
      <c r="CO867" s="44"/>
      <c r="CP867" s="44"/>
      <c r="CU867" s="352"/>
      <c r="CW867" s="44"/>
      <c r="CX867" s="44"/>
      <c r="CY867" s="44"/>
      <c r="DD867" s="352"/>
      <c r="DF867" s="44"/>
      <c r="DG867" s="44"/>
      <c r="DH867" s="44"/>
      <c r="DM867" s="352"/>
      <c r="DO867" s="44"/>
      <c r="DP867" s="44"/>
      <c r="DQ867" s="44"/>
      <c r="DV867" s="352"/>
      <c r="DX867" s="44"/>
      <c r="DY867" s="44"/>
      <c r="DZ867" s="44"/>
      <c r="EE867" s="352"/>
      <c r="EG867" s="44"/>
      <c r="EH867" s="44"/>
      <c r="EI867" s="44"/>
      <c r="EN867" s="352"/>
      <c r="EP867" s="44"/>
      <c r="EQ867" s="44"/>
      <c r="ER867" s="44"/>
      <c r="EW867" s="352"/>
      <c r="EY867" s="44"/>
      <c r="EZ867" s="44"/>
      <c r="FA867" s="44"/>
      <c r="FF867" s="352"/>
      <c r="FH867" s="44"/>
      <c r="FI867" s="44"/>
      <c r="FJ867" s="44"/>
      <c r="FO867" s="352"/>
      <c r="FQ867" s="44"/>
      <c r="FR867" s="44"/>
      <c r="FS867" s="44"/>
      <c r="FX867" s="352"/>
      <c r="FZ867" s="44"/>
      <c r="GA867" s="44"/>
      <c r="GB867" s="44"/>
      <c r="GG867" s="352"/>
      <c r="GI867" s="44"/>
      <c r="GJ867" s="44"/>
      <c r="GK867" s="44"/>
      <c r="GP867" s="352"/>
      <c r="GR867" s="44"/>
      <c r="GS867" s="44"/>
      <c r="GT867" s="44"/>
      <c r="GY867" s="352"/>
      <c r="HA867" s="44"/>
      <c r="HB867" s="44"/>
      <c r="HC867" s="44"/>
      <c r="HH867" s="352"/>
      <c r="HJ867" s="44"/>
      <c r="HK867" s="44"/>
      <c r="HL867" s="44"/>
      <c r="HQ867" s="44"/>
      <c r="HR867" s="44"/>
      <c r="HS867" s="44"/>
      <c r="HT867" s="44"/>
      <c r="HU867" s="44"/>
      <c r="HV867" s="44"/>
      <c r="HW867" s="44"/>
      <c r="HX867" s="44"/>
      <c r="HY867" s="44"/>
      <c r="HZ867" s="44"/>
      <c r="IA867" s="44"/>
      <c r="IB867" s="44"/>
      <c r="IC867" s="44"/>
      <c r="ID867" s="44"/>
      <c r="IE867" s="44"/>
      <c r="IF867" s="44"/>
      <c r="IG867" s="44"/>
      <c r="IH867" s="44"/>
      <c r="II867" s="44"/>
      <c r="IJ867" s="44"/>
      <c r="IK867" s="44"/>
      <c r="IL867" s="44"/>
      <c r="IM867" s="44"/>
      <c r="IN867" s="44"/>
      <c r="IO867" s="44"/>
      <c r="IP867" s="44"/>
      <c r="IQ867" s="44"/>
      <c r="IR867" s="44"/>
      <c r="IS867" s="44"/>
      <c r="IT867" s="44"/>
      <c r="IU867" s="44"/>
      <c r="IV867" s="44"/>
      <c r="RS867" s="353"/>
    </row>
    <row r="868" spans="1:487" s="74" customFormat="1" ht="15">
      <c r="A868" s="325" t="s">
        <v>1494</v>
      </c>
      <c r="B868" s="351"/>
      <c r="C868" s="351"/>
      <c r="D868" s="531" t="s">
        <v>130</v>
      </c>
      <c r="E868" s="450"/>
      <c r="F868" s="437">
        <f t="shared" si="11"/>
        <v>1</v>
      </c>
      <c r="G868" s="478">
        <v>1</v>
      </c>
      <c r="H868" s="478"/>
      <c r="I868" s="478"/>
      <c r="J868" s="548"/>
      <c r="K868" s="478"/>
      <c r="L868" s="458"/>
      <c r="M868" s="44"/>
      <c r="N868" s="44"/>
      <c r="R868" s="352"/>
      <c r="T868" s="44"/>
      <c r="U868" s="44"/>
      <c r="V868" s="44"/>
      <c r="AA868" s="352"/>
      <c r="AC868" s="44"/>
      <c r="AD868" s="44"/>
      <c r="AE868" s="44"/>
      <c r="AJ868" s="352"/>
      <c r="AL868" s="44"/>
      <c r="AM868" s="44"/>
      <c r="AN868" s="44"/>
      <c r="AS868" s="352"/>
      <c r="AU868" s="44"/>
      <c r="AV868" s="44"/>
      <c r="AW868" s="44"/>
      <c r="BB868" s="352"/>
      <c r="BD868" s="44"/>
      <c r="BE868" s="44"/>
      <c r="BF868" s="44"/>
      <c r="BK868" s="352"/>
      <c r="BM868" s="44"/>
      <c r="BN868" s="44"/>
      <c r="BO868" s="44"/>
      <c r="BT868" s="352"/>
      <c r="BV868" s="44"/>
      <c r="BW868" s="44"/>
      <c r="BX868" s="44"/>
      <c r="CC868" s="352"/>
      <c r="CE868" s="44"/>
      <c r="CF868" s="44"/>
      <c r="CG868" s="44"/>
      <c r="CL868" s="352"/>
      <c r="CN868" s="44"/>
      <c r="CO868" s="44"/>
      <c r="CP868" s="44"/>
      <c r="CU868" s="352"/>
      <c r="CW868" s="44"/>
      <c r="CX868" s="44"/>
      <c r="CY868" s="44"/>
      <c r="DD868" s="352"/>
      <c r="DF868" s="44"/>
      <c r="DG868" s="44"/>
      <c r="DH868" s="44"/>
      <c r="DM868" s="352"/>
      <c r="DO868" s="44"/>
      <c r="DP868" s="44"/>
      <c r="DQ868" s="44"/>
      <c r="DV868" s="352"/>
      <c r="DX868" s="44"/>
      <c r="DY868" s="44"/>
      <c r="DZ868" s="44"/>
      <c r="EE868" s="352"/>
      <c r="EG868" s="44"/>
      <c r="EH868" s="44"/>
      <c r="EI868" s="44"/>
      <c r="EN868" s="352"/>
      <c r="EP868" s="44"/>
      <c r="EQ868" s="44"/>
      <c r="ER868" s="44"/>
      <c r="EW868" s="352"/>
      <c r="EY868" s="44"/>
      <c r="EZ868" s="44"/>
      <c r="FA868" s="44"/>
      <c r="FF868" s="352"/>
      <c r="FH868" s="44"/>
      <c r="FI868" s="44"/>
      <c r="FJ868" s="44"/>
      <c r="FO868" s="352"/>
      <c r="FQ868" s="44"/>
      <c r="FR868" s="44"/>
      <c r="FS868" s="44"/>
      <c r="FX868" s="352"/>
      <c r="FZ868" s="44"/>
      <c r="GA868" s="44"/>
      <c r="GB868" s="44"/>
      <c r="GG868" s="352"/>
      <c r="GI868" s="44"/>
      <c r="GJ868" s="44"/>
      <c r="GK868" s="44"/>
      <c r="GP868" s="352"/>
      <c r="GR868" s="44"/>
      <c r="GS868" s="44"/>
      <c r="GT868" s="44"/>
      <c r="GY868" s="352"/>
      <c r="HA868" s="44"/>
      <c r="HB868" s="44"/>
      <c r="HC868" s="44"/>
      <c r="HH868" s="352"/>
      <c r="HJ868" s="44"/>
      <c r="HK868" s="44"/>
      <c r="HL868" s="44"/>
      <c r="HQ868" s="44"/>
      <c r="HR868" s="44"/>
      <c r="HS868" s="44"/>
      <c r="HT868" s="44"/>
      <c r="HU868" s="44"/>
      <c r="HV868" s="44"/>
      <c r="HW868" s="44"/>
      <c r="HX868" s="44"/>
      <c r="HY868" s="44"/>
      <c r="HZ868" s="44"/>
      <c r="IA868" s="44"/>
      <c r="IB868" s="44"/>
      <c r="IC868" s="44"/>
      <c r="ID868" s="44"/>
      <c r="IE868" s="44"/>
      <c r="IF868" s="44"/>
      <c r="IG868" s="44"/>
      <c r="IH868" s="44"/>
      <c r="II868" s="44"/>
      <c r="IJ868" s="44"/>
      <c r="IK868" s="44"/>
      <c r="IL868" s="44"/>
      <c r="IM868" s="44"/>
      <c r="IN868" s="44"/>
      <c r="IO868" s="44"/>
      <c r="IP868" s="44"/>
      <c r="IQ868" s="44"/>
      <c r="IR868" s="44"/>
      <c r="IS868" s="44"/>
      <c r="IT868" s="44"/>
      <c r="IU868" s="44"/>
      <c r="IV868" s="44"/>
      <c r="RS868" s="353"/>
    </row>
    <row r="869" spans="1:487" s="74" customFormat="1" ht="15">
      <c r="A869" s="325" t="s">
        <v>771</v>
      </c>
      <c r="B869" s="351"/>
      <c r="C869" s="351"/>
      <c r="D869" s="458" t="s">
        <v>133</v>
      </c>
      <c r="E869" s="450"/>
      <c r="F869" s="437">
        <f t="shared" si="11"/>
        <v>73</v>
      </c>
      <c r="G869" s="478">
        <v>54</v>
      </c>
      <c r="H869" s="478">
        <v>13</v>
      </c>
      <c r="I869" s="478">
        <v>6</v>
      </c>
      <c r="J869" s="548"/>
      <c r="K869" s="478"/>
      <c r="L869" s="458"/>
      <c r="M869" s="44"/>
      <c r="N869" s="44"/>
      <c r="R869" s="352"/>
      <c r="T869" s="44"/>
      <c r="U869" s="44"/>
      <c r="V869" s="44"/>
      <c r="AA869" s="352"/>
      <c r="AC869" s="44"/>
      <c r="AD869" s="44"/>
      <c r="AE869" s="44"/>
      <c r="AJ869" s="352"/>
      <c r="AL869" s="44"/>
      <c r="AM869" s="44"/>
      <c r="AN869" s="44"/>
      <c r="AS869" s="352"/>
      <c r="AU869" s="44"/>
      <c r="AV869" s="44"/>
      <c r="AW869" s="44"/>
      <c r="BB869" s="352"/>
      <c r="BD869" s="44"/>
      <c r="BE869" s="44"/>
      <c r="BF869" s="44"/>
      <c r="BK869" s="352"/>
      <c r="BM869" s="44"/>
      <c r="BN869" s="44"/>
      <c r="BO869" s="44"/>
      <c r="BT869" s="352"/>
      <c r="BV869" s="44"/>
      <c r="BW869" s="44"/>
      <c r="BX869" s="44"/>
      <c r="CC869" s="352"/>
      <c r="CE869" s="44"/>
      <c r="CF869" s="44"/>
      <c r="CG869" s="44"/>
      <c r="CL869" s="352"/>
      <c r="CN869" s="44"/>
      <c r="CO869" s="44"/>
      <c r="CP869" s="44"/>
      <c r="CU869" s="352"/>
      <c r="CW869" s="44"/>
      <c r="CX869" s="44"/>
      <c r="CY869" s="44"/>
      <c r="DD869" s="352"/>
      <c r="DF869" s="44"/>
      <c r="DG869" s="44"/>
      <c r="DH869" s="44"/>
      <c r="DM869" s="352"/>
      <c r="DO869" s="44"/>
      <c r="DP869" s="44"/>
      <c r="DQ869" s="44"/>
      <c r="DV869" s="352"/>
      <c r="DX869" s="44"/>
      <c r="DY869" s="44"/>
      <c r="DZ869" s="44"/>
      <c r="EE869" s="352"/>
      <c r="EG869" s="44"/>
      <c r="EH869" s="44"/>
      <c r="EI869" s="44"/>
      <c r="EN869" s="352"/>
      <c r="EP869" s="44"/>
      <c r="EQ869" s="44"/>
      <c r="ER869" s="44"/>
      <c r="EW869" s="352"/>
      <c r="EY869" s="44"/>
      <c r="EZ869" s="44"/>
      <c r="FA869" s="44"/>
      <c r="FF869" s="352"/>
      <c r="FH869" s="44"/>
      <c r="FI869" s="44"/>
      <c r="FJ869" s="44"/>
      <c r="FO869" s="352"/>
      <c r="FQ869" s="44"/>
      <c r="FR869" s="44"/>
      <c r="FS869" s="44"/>
      <c r="FX869" s="352"/>
      <c r="FZ869" s="44"/>
      <c r="GA869" s="44"/>
      <c r="GB869" s="44"/>
      <c r="GG869" s="352"/>
      <c r="GI869" s="44"/>
      <c r="GJ869" s="44"/>
      <c r="GK869" s="44"/>
      <c r="GP869" s="352"/>
      <c r="GR869" s="44"/>
      <c r="GS869" s="44"/>
      <c r="GT869" s="44"/>
      <c r="GY869" s="352"/>
      <c r="HA869" s="44"/>
      <c r="HB869" s="44"/>
      <c r="HC869" s="44"/>
      <c r="HH869" s="352"/>
      <c r="HJ869" s="44"/>
      <c r="HK869" s="44"/>
      <c r="HL869" s="44"/>
      <c r="HQ869" s="44"/>
      <c r="HR869" s="44"/>
      <c r="HS869" s="44"/>
      <c r="HT869" s="44"/>
      <c r="HU869" s="44"/>
      <c r="HV869" s="44"/>
      <c r="HW869" s="44"/>
      <c r="HX869" s="44"/>
      <c r="HY869" s="44"/>
      <c r="HZ869" s="44"/>
      <c r="IA869" s="44"/>
      <c r="IB869" s="44"/>
      <c r="IC869" s="44"/>
      <c r="ID869" s="44"/>
      <c r="IE869" s="44"/>
      <c r="IF869" s="44"/>
      <c r="IG869" s="44"/>
      <c r="IH869" s="44"/>
      <c r="II869" s="44"/>
      <c r="IJ869" s="44"/>
      <c r="IK869" s="44"/>
      <c r="IL869" s="44"/>
      <c r="IM869" s="44"/>
      <c r="IN869" s="44"/>
      <c r="IO869" s="44"/>
      <c r="IP869" s="44"/>
      <c r="IQ869" s="44"/>
      <c r="IR869" s="44"/>
      <c r="IS869" s="44"/>
      <c r="IT869" s="44"/>
      <c r="IU869" s="44"/>
      <c r="IV869" s="44"/>
      <c r="RS869" s="353"/>
    </row>
    <row r="870" spans="1:487" s="74" customFormat="1" ht="15">
      <c r="A870" s="325" t="s">
        <v>1169</v>
      </c>
      <c r="B870" s="351"/>
      <c r="C870" s="351"/>
      <c r="D870" s="531" t="s">
        <v>130</v>
      </c>
      <c r="E870" s="44"/>
      <c r="F870" s="437">
        <f t="shared" si="11"/>
        <v>71</v>
      </c>
      <c r="G870" s="478"/>
      <c r="H870" s="478">
        <v>65</v>
      </c>
      <c r="I870" s="138"/>
      <c r="J870" s="420">
        <v>6</v>
      </c>
      <c r="K870" s="138"/>
      <c r="L870" s="450"/>
      <c r="M870" s="44"/>
      <c r="N870" s="44"/>
      <c r="R870" s="352"/>
      <c r="T870" s="44"/>
      <c r="U870" s="44"/>
      <c r="V870" s="44"/>
      <c r="AA870" s="352"/>
      <c r="AC870" s="44"/>
      <c r="AD870" s="44"/>
      <c r="AE870" s="44"/>
      <c r="AJ870" s="352"/>
      <c r="AL870" s="44"/>
      <c r="AM870" s="44"/>
      <c r="AN870" s="44"/>
      <c r="AS870" s="352"/>
      <c r="AU870" s="44"/>
      <c r="AV870" s="44"/>
      <c r="AW870" s="44"/>
      <c r="BB870" s="352"/>
      <c r="BD870" s="44"/>
      <c r="BE870" s="44"/>
      <c r="BF870" s="44"/>
      <c r="BK870" s="352"/>
      <c r="BM870" s="44"/>
      <c r="BN870" s="44"/>
      <c r="BO870" s="44"/>
      <c r="BT870" s="352"/>
      <c r="BV870" s="44"/>
      <c r="BW870" s="44"/>
      <c r="BX870" s="44"/>
      <c r="CC870" s="352"/>
      <c r="CE870" s="44"/>
      <c r="CF870" s="44"/>
      <c r="CG870" s="44"/>
      <c r="CL870" s="352"/>
      <c r="CN870" s="44"/>
      <c r="CO870" s="44"/>
      <c r="CP870" s="44"/>
      <c r="CU870" s="352"/>
      <c r="CW870" s="44"/>
      <c r="CX870" s="44"/>
      <c r="CY870" s="44"/>
      <c r="DD870" s="352"/>
      <c r="DF870" s="44"/>
      <c r="DG870" s="44"/>
      <c r="DH870" s="44"/>
      <c r="DM870" s="352"/>
      <c r="DO870" s="44"/>
      <c r="DP870" s="44"/>
      <c r="DQ870" s="44"/>
      <c r="DV870" s="352"/>
      <c r="DX870" s="44"/>
      <c r="DY870" s="44"/>
      <c r="DZ870" s="44"/>
      <c r="EE870" s="352"/>
      <c r="EG870" s="44"/>
      <c r="EH870" s="44"/>
      <c r="EI870" s="44"/>
      <c r="EN870" s="352"/>
      <c r="EP870" s="44"/>
      <c r="EQ870" s="44"/>
      <c r="ER870" s="44"/>
      <c r="EW870" s="352"/>
      <c r="EY870" s="44"/>
      <c r="EZ870" s="44"/>
      <c r="FA870" s="44"/>
      <c r="FF870" s="352"/>
      <c r="FH870" s="44"/>
      <c r="FI870" s="44"/>
      <c r="FJ870" s="44"/>
      <c r="FO870" s="352"/>
      <c r="FQ870" s="44"/>
      <c r="FR870" s="44"/>
      <c r="FS870" s="44"/>
      <c r="FX870" s="352"/>
      <c r="FZ870" s="44"/>
      <c r="GA870" s="44"/>
      <c r="GB870" s="44"/>
      <c r="GG870" s="352"/>
      <c r="GI870" s="44"/>
      <c r="GJ870" s="44"/>
      <c r="GK870" s="44"/>
      <c r="GP870" s="352"/>
      <c r="GR870" s="44"/>
      <c r="GS870" s="44"/>
      <c r="GT870" s="44"/>
      <c r="GY870" s="352"/>
      <c r="HA870" s="44"/>
      <c r="HB870" s="44"/>
      <c r="HC870" s="44"/>
      <c r="HH870" s="352"/>
      <c r="HJ870" s="44"/>
      <c r="HK870" s="44"/>
      <c r="HL870" s="44"/>
      <c r="HQ870" s="44"/>
      <c r="HR870" s="44"/>
      <c r="HS870" s="44"/>
      <c r="HT870" s="44"/>
      <c r="HU870" s="44"/>
      <c r="HV870" s="44"/>
      <c r="HW870" s="44"/>
      <c r="HX870" s="44"/>
      <c r="HY870" s="44"/>
      <c r="HZ870" s="44"/>
      <c r="IA870" s="44"/>
      <c r="IB870" s="44"/>
      <c r="IC870" s="44"/>
      <c r="ID870" s="44"/>
      <c r="IE870" s="44"/>
      <c r="IF870" s="44"/>
      <c r="IG870" s="44"/>
      <c r="IH870" s="44"/>
      <c r="II870" s="44"/>
      <c r="IJ870" s="44"/>
      <c r="IK870" s="44"/>
      <c r="IL870" s="44"/>
      <c r="IM870" s="44"/>
      <c r="IN870" s="44"/>
      <c r="IO870" s="44"/>
      <c r="IP870" s="44"/>
      <c r="IQ870" s="44"/>
      <c r="IR870" s="44"/>
      <c r="IS870" s="44"/>
      <c r="IT870" s="44"/>
      <c r="IU870" s="44"/>
      <c r="IV870" s="44"/>
      <c r="RS870" s="353"/>
    </row>
    <row r="871" spans="1:487" s="74" customFormat="1" ht="15">
      <c r="A871" s="325" t="s">
        <v>2021</v>
      </c>
      <c r="B871" s="351"/>
      <c r="C871" s="351"/>
      <c r="D871" s="531" t="s">
        <v>130</v>
      </c>
      <c r="E871" s="44"/>
      <c r="F871" s="437">
        <f t="shared" si="11"/>
        <v>65</v>
      </c>
      <c r="G871" s="478"/>
      <c r="H871" s="478"/>
      <c r="I871" s="138">
        <v>54</v>
      </c>
      <c r="J871" s="420">
        <v>11</v>
      </c>
      <c r="K871" s="138"/>
      <c r="L871" s="450"/>
      <c r="M871" s="44"/>
      <c r="N871" s="44"/>
      <c r="R871" s="352"/>
      <c r="T871" s="44"/>
      <c r="U871" s="44"/>
      <c r="V871" s="44"/>
      <c r="AA871" s="352"/>
      <c r="AC871" s="44"/>
      <c r="AD871" s="44"/>
      <c r="AE871" s="44"/>
      <c r="AJ871" s="352"/>
      <c r="AL871" s="44"/>
      <c r="AM871" s="44"/>
      <c r="AN871" s="44"/>
      <c r="AS871" s="352"/>
      <c r="AU871" s="44"/>
      <c r="AV871" s="44"/>
      <c r="AW871" s="44"/>
      <c r="BB871" s="352"/>
      <c r="BD871" s="44"/>
      <c r="BE871" s="44"/>
      <c r="BF871" s="44"/>
      <c r="BK871" s="352"/>
      <c r="BM871" s="44"/>
      <c r="BN871" s="44"/>
      <c r="BO871" s="44"/>
      <c r="BT871" s="352"/>
      <c r="BV871" s="44"/>
      <c r="BW871" s="44"/>
      <c r="BX871" s="44"/>
      <c r="CC871" s="352"/>
      <c r="CE871" s="44"/>
      <c r="CF871" s="44"/>
      <c r="CG871" s="44"/>
      <c r="CL871" s="352"/>
      <c r="CN871" s="44"/>
      <c r="CO871" s="44"/>
      <c r="CP871" s="44"/>
      <c r="CU871" s="352"/>
      <c r="CW871" s="44"/>
      <c r="CX871" s="44"/>
      <c r="CY871" s="44"/>
      <c r="DD871" s="352"/>
      <c r="DF871" s="44"/>
      <c r="DG871" s="44"/>
      <c r="DH871" s="44"/>
      <c r="DM871" s="352"/>
      <c r="DO871" s="44"/>
      <c r="DP871" s="44"/>
      <c r="DQ871" s="44"/>
      <c r="DV871" s="352"/>
      <c r="DX871" s="44"/>
      <c r="DY871" s="44"/>
      <c r="DZ871" s="44"/>
      <c r="EE871" s="352"/>
      <c r="EG871" s="44"/>
      <c r="EH871" s="44"/>
      <c r="EI871" s="44"/>
      <c r="EN871" s="352"/>
      <c r="EP871" s="44"/>
      <c r="EQ871" s="44"/>
      <c r="ER871" s="44"/>
      <c r="EW871" s="352"/>
      <c r="EY871" s="44"/>
      <c r="EZ871" s="44"/>
      <c r="FA871" s="44"/>
      <c r="FF871" s="352"/>
      <c r="FH871" s="44"/>
      <c r="FI871" s="44"/>
      <c r="FJ871" s="44"/>
      <c r="FO871" s="352"/>
      <c r="FQ871" s="44"/>
      <c r="FR871" s="44"/>
      <c r="FS871" s="44"/>
      <c r="FX871" s="352"/>
      <c r="FZ871" s="44"/>
      <c r="GA871" s="44"/>
      <c r="GB871" s="44"/>
      <c r="GG871" s="352"/>
      <c r="GI871" s="44"/>
      <c r="GJ871" s="44"/>
      <c r="GK871" s="44"/>
      <c r="GP871" s="352"/>
      <c r="GR871" s="44"/>
      <c r="GS871" s="44"/>
      <c r="GT871" s="44"/>
      <c r="GY871" s="352"/>
      <c r="HA871" s="44"/>
      <c r="HB871" s="44"/>
      <c r="HC871" s="44"/>
      <c r="HH871" s="352"/>
      <c r="HJ871" s="44"/>
      <c r="HK871" s="44"/>
      <c r="HL871" s="44"/>
      <c r="HQ871" s="44"/>
      <c r="HR871" s="44"/>
      <c r="HS871" s="44"/>
      <c r="HT871" s="44"/>
      <c r="HU871" s="44"/>
      <c r="HV871" s="44"/>
      <c r="HW871" s="44"/>
      <c r="HX871" s="44"/>
      <c r="HY871" s="44"/>
      <c r="HZ871" s="44"/>
      <c r="IA871" s="44"/>
      <c r="IB871" s="44"/>
      <c r="IC871" s="44"/>
      <c r="ID871" s="44"/>
      <c r="IE871" s="44"/>
      <c r="IF871" s="44"/>
      <c r="IG871" s="44"/>
      <c r="IH871" s="44"/>
      <c r="II871" s="44"/>
      <c r="IJ871" s="44"/>
      <c r="IK871" s="44"/>
      <c r="IL871" s="44"/>
      <c r="IM871" s="44"/>
      <c r="IN871" s="44"/>
      <c r="IO871" s="44"/>
      <c r="IP871" s="44"/>
      <c r="IQ871" s="44"/>
      <c r="IR871" s="44"/>
      <c r="IS871" s="44"/>
      <c r="IT871" s="44"/>
      <c r="IU871" s="44"/>
      <c r="IV871" s="44"/>
      <c r="RS871" s="353"/>
    </row>
    <row r="872" spans="1:487" s="74" customFormat="1" ht="15">
      <c r="A872" s="325" t="s">
        <v>1289</v>
      </c>
      <c r="B872" s="351"/>
      <c r="C872" s="351"/>
      <c r="D872" s="531" t="s">
        <v>130</v>
      </c>
      <c r="E872" s="44"/>
      <c r="F872" s="437">
        <f t="shared" si="11"/>
        <v>0</v>
      </c>
      <c r="G872" s="478"/>
      <c r="H872" s="138"/>
      <c r="I872" s="138"/>
      <c r="J872" s="420"/>
      <c r="K872" s="138"/>
      <c r="L872" s="44"/>
      <c r="M872" s="44"/>
      <c r="N872" s="44"/>
      <c r="R872" s="352"/>
      <c r="T872" s="44"/>
      <c r="U872" s="44"/>
      <c r="V872" s="44"/>
      <c r="AA872" s="352"/>
      <c r="AC872" s="44"/>
      <c r="AD872" s="44"/>
      <c r="AE872" s="44"/>
      <c r="AJ872" s="352"/>
      <c r="AL872" s="44"/>
      <c r="AM872" s="44"/>
      <c r="AN872" s="44"/>
      <c r="AS872" s="352"/>
      <c r="AU872" s="44"/>
      <c r="AV872" s="44"/>
      <c r="AW872" s="44"/>
      <c r="BB872" s="352"/>
      <c r="BD872" s="44"/>
      <c r="BE872" s="44"/>
      <c r="BF872" s="44"/>
      <c r="BK872" s="352"/>
      <c r="BM872" s="44"/>
      <c r="BN872" s="44"/>
      <c r="BO872" s="44"/>
      <c r="BT872" s="352"/>
      <c r="BV872" s="44"/>
      <c r="BW872" s="44"/>
      <c r="BX872" s="44"/>
      <c r="CC872" s="352"/>
      <c r="CE872" s="44"/>
      <c r="CF872" s="44"/>
      <c r="CG872" s="44"/>
      <c r="CL872" s="352"/>
      <c r="CN872" s="44"/>
      <c r="CO872" s="44"/>
      <c r="CP872" s="44"/>
      <c r="CU872" s="352"/>
      <c r="CW872" s="44"/>
      <c r="CX872" s="44"/>
      <c r="CY872" s="44"/>
      <c r="DD872" s="352"/>
      <c r="DF872" s="44"/>
      <c r="DG872" s="44"/>
      <c r="DH872" s="44"/>
      <c r="DM872" s="352"/>
      <c r="DO872" s="44"/>
      <c r="DP872" s="44"/>
      <c r="DQ872" s="44"/>
      <c r="DV872" s="352"/>
      <c r="DX872" s="44"/>
      <c r="DY872" s="44"/>
      <c r="DZ872" s="44"/>
      <c r="EE872" s="352"/>
      <c r="EG872" s="44"/>
      <c r="EH872" s="44"/>
      <c r="EI872" s="44"/>
      <c r="EN872" s="352"/>
      <c r="EP872" s="44"/>
      <c r="EQ872" s="44"/>
      <c r="ER872" s="44"/>
      <c r="EW872" s="352"/>
      <c r="EY872" s="44"/>
      <c r="EZ872" s="44"/>
      <c r="FA872" s="44"/>
      <c r="FF872" s="352"/>
      <c r="FH872" s="44"/>
      <c r="FI872" s="44"/>
      <c r="FJ872" s="44"/>
      <c r="FO872" s="352"/>
      <c r="FQ872" s="44"/>
      <c r="FR872" s="44"/>
      <c r="FS872" s="44"/>
      <c r="FX872" s="352"/>
      <c r="FZ872" s="44"/>
      <c r="GA872" s="44"/>
      <c r="GB872" s="44"/>
      <c r="GG872" s="352"/>
      <c r="GI872" s="44"/>
      <c r="GJ872" s="44"/>
      <c r="GK872" s="44"/>
      <c r="GP872" s="352"/>
      <c r="GR872" s="44"/>
      <c r="GS872" s="44"/>
      <c r="GT872" s="44"/>
      <c r="GY872" s="352"/>
      <c r="HA872" s="44"/>
      <c r="HB872" s="44"/>
      <c r="HC872" s="44"/>
      <c r="HH872" s="352"/>
      <c r="HJ872" s="44"/>
      <c r="HK872" s="44"/>
      <c r="HL872" s="44"/>
      <c r="HQ872" s="44"/>
      <c r="HR872" s="44"/>
      <c r="HS872" s="44"/>
      <c r="HT872" s="44"/>
      <c r="HU872" s="44"/>
      <c r="HV872" s="44"/>
      <c r="HW872" s="44"/>
      <c r="HX872" s="44"/>
      <c r="HY872" s="44"/>
      <c r="HZ872" s="44"/>
      <c r="IA872" s="44"/>
      <c r="IB872" s="44"/>
      <c r="IC872" s="44"/>
      <c r="ID872" s="44"/>
      <c r="IE872" s="44"/>
      <c r="IF872" s="44"/>
      <c r="IG872" s="44"/>
      <c r="IH872" s="44"/>
      <c r="II872" s="44"/>
      <c r="IJ872" s="44"/>
      <c r="IK872" s="44"/>
      <c r="IL872" s="44"/>
      <c r="IM872" s="44"/>
      <c r="IN872" s="44"/>
      <c r="IO872" s="44"/>
      <c r="IP872" s="44"/>
      <c r="IQ872" s="44"/>
      <c r="IR872" s="44"/>
      <c r="IS872" s="44"/>
      <c r="IT872" s="44"/>
      <c r="IU872" s="44"/>
      <c r="IV872" s="44"/>
      <c r="RS872" s="353"/>
    </row>
    <row r="873" spans="1:487" s="74" customFormat="1" ht="15">
      <c r="A873" s="325" t="s">
        <v>652</v>
      </c>
      <c r="B873" s="351"/>
      <c r="C873" s="351"/>
      <c r="D873" s="458" t="s">
        <v>132</v>
      </c>
      <c r="E873" s="44"/>
      <c r="F873" s="437">
        <f t="shared" si="11"/>
        <v>73</v>
      </c>
      <c r="G873" s="478">
        <v>44</v>
      </c>
      <c r="H873" s="478">
        <v>9</v>
      </c>
      <c r="I873" s="138"/>
      <c r="J873" s="420">
        <v>20</v>
      </c>
      <c r="K873" s="138"/>
      <c r="L873" s="44"/>
      <c r="M873" s="44"/>
      <c r="N873" s="44"/>
      <c r="R873" s="352"/>
      <c r="T873" s="44"/>
      <c r="U873" s="44"/>
      <c r="V873" s="44"/>
      <c r="AA873" s="352"/>
      <c r="AC873" s="44"/>
      <c r="AD873" s="44"/>
      <c r="AE873" s="44"/>
      <c r="AJ873" s="352"/>
      <c r="AL873" s="44"/>
      <c r="AM873" s="44"/>
      <c r="AN873" s="44"/>
      <c r="AS873" s="352"/>
      <c r="AU873" s="44"/>
      <c r="AV873" s="44"/>
      <c r="AW873" s="44"/>
      <c r="BB873" s="352"/>
      <c r="BD873" s="44"/>
      <c r="BE873" s="44"/>
      <c r="BF873" s="44"/>
      <c r="BK873" s="352"/>
      <c r="BM873" s="44"/>
      <c r="BN873" s="44"/>
      <c r="BO873" s="44"/>
      <c r="BT873" s="352"/>
      <c r="BV873" s="44"/>
      <c r="BW873" s="44"/>
      <c r="BX873" s="44"/>
      <c r="CC873" s="352"/>
      <c r="CE873" s="44"/>
      <c r="CF873" s="44"/>
      <c r="CG873" s="44"/>
      <c r="CL873" s="352"/>
      <c r="CN873" s="44"/>
      <c r="CO873" s="44"/>
      <c r="CP873" s="44"/>
      <c r="CU873" s="352"/>
      <c r="CW873" s="44"/>
      <c r="CX873" s="44"/>
      <c r="CY873" s="44"/>
      <c r="DD873" s="352"/>
      <c r="DF873" s="44"/>
      <c r="DG873" s="44"/>
      <c r="DH873" s="44"/>
      <c r="DM873" s="352"/>
      <c r="DO873" s="44"/>
      <c r="DP873" s="44"/>
      <c r="DQ873" s="44"/>
      <c r="DV873" s="352"/>
      <c r="DX873" s="44"/>
      <c r="DY873" s="44"/>
      <c r="DZ873" s="44"/>
      <c r="EE873" s="352"/>
      <c r="EG873" s="44"/>
      <c r="EH873" s="44"/>
      <c r="EI873" s="44"/>
      <c r="EN873" s="352"/>
      <c r="EP873" s="44"/>
      <c r="EQ873" s="44"/>
      <c r="ER873" s="44"/>
      <c r="EW873" s="352"/>
      <c r="EY873" s="44"/>
      <c r="EZ873" s="44"/>
      <c r="FA873" s="44"/>
      <c r="FF873" s="352"/>
      <c r="FH873" s="44"/>
      <c r="FI873" s="44"/>
      <c r="FJ873" s="44"/>
      <c r="FO873" s="352"/>
      <c r="FQ873" s="44"/>
      <c r="FR873" s="44"/>
      <c r="FS873" s="44"/>
      <c r="FX873" s="352"/>
      <c r="FZ873" s="44"/>
      <c r="GA873" s="44"/>
      <c r="GB873" s="44"/>
      <c r="GG873" s="352"/>
      <c r="GI873" s="44"/>
      <c r="GJ873" s="44"/>
      <c r="GK873" s="44"/>
      <c r="GP873" s="352"/>
      <c r="GR873" s="44"/>
      <c r="GS873" s="44"/>
      <c r="GT873" s="44"/>
      <c r="GY873" s="352"/>
      <c r="HA873" s="44"/>
      <c r="HB873" s="44"/>
      <c r="HC873" s="44"/>
      <c r="HH873" s="352"/>
      <c r="HJ873" s="44"/>
      <c r="HK873" s="44"/>
      <c r="HL873" s="44"/>
      <c r="HQ873" s="44"/>
      <c r="HR873" s="44"/>
      <c r="HS873" s="44"/>
      <c r="HT873" s="44"/>
      <c r="HU873" s="44"/>
      <c r="HV873" s="44"/>
      <c r="HW873" s="44"/>
      <c r="HX873" s="44"/>
      <c r="HY873" s="44"/>
      <c r="HZ873" s="44"/>
      <c r="IA873" s="44"/>
      <c r="IB873" s="44"/>
      <c r="IC873" s="44"/>
      <c r="ID873" s="44"/>
      <c r="IE873" s="44"/>
      <c r="IF873" s="44"/>
      <c r="IG873" s="44"/>
      <c r="IH873" s="44"/>
      <c r="II873" s="44"/>
      <c r="IJ873" s="44"/>
      <c r="IK873" s="44"/>
      <c r="IL873" s="44"/>
      <c r="IM873" s="44"/>
      <c r="IN873" s="44"/>
      <c r="IO873" s="44"/>
      <c r="IP873" s="44"/>
      <c r="IQ873" s="44"/>
      <c r="IR873" s="44"/>
      <c r="IS873" s="44"/>
      <c r="IT873" s="44"/>
      <c r="IU873" s="44"/>
      <c r="IV873" s="44"/>
      <c r="RS873" s="353"/>
    </row>
    <row r="874" spans="1:487" s="74" customFormat="1" ht="15">
      <c r="A874" s="325" t="s">
        <v>1223</v>
      </c>
      <c r="B874" s="351"/>
      <c r="C874" s="351"/>
      <c r="D874" s="531" t="s">
        <v>130</v>
      </c>
      <c r="E874" s="44"/>
      <c r="F874" s="437">
        <f t="shared" si="11"/>
        <v>13</v>
      </c>
      <c r="G874" s="478"/>
      <c r="H874" s="478"/>
      <c r="I874" s="138"/>
      <c r="J874" s="420">
        <v>13</v>
      </c>
      <c r="K874" s="138"/>
      <c r="L874" s="44"/>
      <c r="M874" s="450"/>
      <c r="N874" s="44"/>
      <c r="R874" s="352"/>
      <c r="T874" s="44"/>
      <c r="U874" s="44"/>
      <c r="V874" s="44"/>
      <c r="AA874" s="352"/>
      <c r="AC874" s="44"/>
      <c r="AD874" s="44"/>
      <c r="AE874" s="44"/>
      <c r="AJ874" s="352"/>
      <c r="AL874" s="44"/>
      <c r="AM874" s="44"/>
      <c r="AN874" s="44"/>
      <c r="AS874" s="352"/>
      <c r="AU874" s="44"/>
      <c r="AV874" s="44"/>
      <c r="AW874" s="44"/>
      <c r="BB874" s="352"/>
      <c r="BD874" s="44"/>
      <c r="BE874" s="44"/>
      <c r="BF874" s="44"/>
      <c r="BK874" s="352"/>
      <c r="BM874" s="44"/>
      <c r="BN874" s="44"/>
      <c r="BO874" s="44"/>
      <c r="BT874" s="352"/>
      <c r="BV874" s="44"/>
      <c r="BW874" s="44"/>
      <c r="BX874" s="44"/>
      <c r="CC874" s="352"/>
      <c r="CE874" s="44"/>
      <c r="CF874" s="44"/>
      <c r="CG874" s="44"/>
      <c r="CL874" s="352"/>
      <c r="CN874" s="44"/>
      <c r="CO874" s="44"/>
      <c r="CP874" s="44"/>
      <c r="CU874" s="352"/>
      <c r="CW874" s="44"/>
      <c r="CX874" s="44"/>
      <c r="CY874" s="44"/>
      <c r="DD874" s="352"/>
      <c r="DF874" s="44"/>
      <c r="DG874" s="44"/>
      <c r="DH874" s="44"/>
      <c r="DM874" s="352"/>
      <c r="DO874" s="44"/>
      <c r="DP874" s="44"/>
      <c r="DQ874" s="44"/>
      <c r="DV874" s="352"/>
      <c r="DX874" s="44"/>
      <c r="DY874" s="44"/>
      <c r="DZ874" s="44"/>
      <c r="EE874" s="352"/>
      <c r="EG874" s="44"/>
      <c r="EH874" s="44"/>
      <c r="EI874" s="44"/>
      <c r="EN874" s="352"/>
      <c r="EP874" s="44"/>
      <c r="EQ874" s="44"/>
      <c r="ER874" s="44"/>
      <c r="EW874" s="352"/>
      <c r="EY874" s="44"/>
      <c r="EZ874" s="44"/>
      <c r="FA874" s="44"/>
      <c r="FF874" s="352"/>
      <c r="FH874" s="44"/>
      <c r="FI874" s="44"/>
      <c r="FJ874" s="44"/>
      <c r="FO874" s="352"/>
      <c r="FQ874" s="44"/>
      <c r="FR874" s="44"/>
      <c r="FS874" s="44"/>
      <c r="FX874" s="352"/>
      <c r="FZ874" s="44"/>
      <c r="GA874" s="44"/>
      <c r="GB874" s="44"/>
      <c r="GG874" s="352"/>
      <c r="GI874" s="44"/>
      <c r="GJ874" s="44"/>
      <c r="GK874" s="44"/>
      <c r="GP874" s="352"/>
      <c r="GR874" s="44"/>
      <c r="GS874" s="44"/>
      <c r="GT874" s="44"/>
      <c r="GY874" s="352"/>
      <c r="HA874" s="44"/>
      <c r="HB874" s="44"/>
      <c r="HC874" s="44"/>
      <c r="HH874" s="352"/>
      <c r="HJ874" s="44"/>
      <c r="HK874" s="44"/>
      <c r="HL874" s="44"/>
      <c r="HQ874" s="44"/>
      <c r="HR874" s="44"/>
      <c r="HS874" s="44"/>
      <c r="HT874" s="44"/>
      <c r="HU874" s="44"/>
      <c r="HV874" s="44"/>
      <c r="HW874" s="44"/>
      <c r="HX874" s="44"/>
      <c r="HY874" s="44"/>
      <c r="HZ874" s="44"/>
      <c r="IA874" s="44"/>
      <c r="IB874" s="44"/>
      <c r="IC874" s="44"/>
      <c r="ID874" s="44"/>
      <c r="IE874" s="44"/>
      <c r="IF874" s="44"/>
      <c r="IG874" s="44"/>
      <c r="IH874" s="44"/>
      <c r="II874" s="44"/>
      <c r="IJ874" s="44"/>
      <c r="IK874" s="44"/>
      <c r="IL874" s="44"/>
      <c r="IM874" s="44"/>
      <c r="IN874" s="44"/>
      <c r="IO874" s="44"/>
      <c r="IP874" s="44"/>
      <c r="IQ874" s="44"/>
      <c r="IR874" s="44"/>
      <c r="IS874" s="44"/>
      <c r="IT874" s="44"/>
      <c r="IU874" s="44"/>
      <c r="IV874" s="44"/>
      <c r="RS874" s="353"/>
    </row>
    <row r="875" spans="1:487" s="74" customFormat="1" ht="15">
      <c r="A875" s="325" t="s">
        <v>1239</v>
      </c>
      <c r="B875" s="351"/>
      <c r="C875" s="351"/>
      <c r="D875" s="531" t="s">
        <v>130</v>
      </c>
      <c r="E875" s="44"/>
      <c r="F875" s="437">
        <f t="shared" si="11"/>
        <v>0</v>
      </c>
      <c r="G875" s="478"/>
      <c r="H875" s="138"/>
      <c r="I875" s="138"/>
      <c r="J875" s="420"/>
      <c r="K875" s="138"/>
      <c r="L875" s="44"/>
      <c r="M875" s="44"/>
      <c r="N875" s="44"/>
      <c r="R875" s="352"/>
      <c r="T875" s="44"/>
      <c r="U875" s="44"/>
      <c r="V875" s="44"/>
      <c r="AA875" s="352"/>
      <c r="AC875" s="44"/>
      <c r="AD875" s="44"/>
      <c r="AE875" s="44"/>
      <c r="AJ875" s="352"/>
      <c r="AL875" s="44"/>
      <c r="AM875" s="44"/>
      <c r="AN875" s="44"/>
      <c r="AS875" s="352"/>
      <c r="AU875" s="44"/>
      <c r="AV875" s="44"/>
      <c r="AW875" s="44"/>
      <c r="BB875" s="352"/>
      <c r="BD875" s="44"/>
      <c r="BE875" s="44"/>
      <c r="BF875" s="44"/>
      <c r="BK875" s="352"/>
      <c r="BM875" s="44"/>
      <c r="BN875" s="44"/>
      <c r="BO875" s="44"/>
      <c r="BT875" s="352"/>
      <c r="BV875" s="44"/>
      <c r="BW875" s="44"/>
      <c r="BX875" s="44"/>
      <c r="CC875" s="352"/>
      <c r="CE875" s="44"/>
      <c r="CF875" s="44"/>
      <c r="CG875" s="44"/>
      <c r="CL875" s="352"/>
      <c r="CN875" s="44"/>
      <c r="CO875" s="44"/>
      <c r="CP875" s="44"/>
      <c r="CU875" s="352"/>
      <c r="CW875" s="44"/>
      <c r="CX875" s="44"/>
      <c r="CY875" s="44"/>
      <c r="DD875" s="352"/>
      <c r="DF875" s="44"/>
      <c r="DG875" s="44"/>
      <c r="DH875" s="44"/>
      <c r="DM875" s="352"/>
      <c r="DO875" s="44"/>
      <c r="DP875" s="44"/>
      <c r="DQ875" s="44"/>
      <c r="DV875" s="352"/>
      <c r="DX875" s="44"/>
      <c r="DY875" s="44"/>
      <c r="DZ875" s="44"/>
      <c r="EE875" s="352"/>
      <c r="EG875" s="44"/>
      <c r="EH875" s="44"/>
      <c r="EI875" s="44"/>
      <c r="EN875" s="352"/>
      <c r="EP875" s="44"/>
      <c r="EQ875" s="44"/>
      <c r="ER875" s="44"/>
      <c r="EW875" s="352"/>
      <c r="EY875" s="44"/>
      <c r="EZ875" s="44"/>
      <c r="FA875" s="44"/>
      <c r="FF875" s="352"/>
      <c r="FH875" s="44"/>
      <c r="FI875" s="44"/>
      <c r="FJ875" s="44"/>
      <c r="FO875" s="352"/>
      <c r="FQ875" s="44"/>
      <c r="FR875" s="44"/>
      <c r="FS875" s="44"/>
      <c r="FX875" s="352"/>
      <c r="FZ875" s="44"/>
      <c r="GA875" s="44"/>
      <c r="GB875" s="44"/>
      <c r="GG875" s="352"/>
      <c r="GI875" s="44"/>
      <c r="GJ875" s="44"/>
      <c r="GK875" s="44"/>
      <c r="GP875" s="352"/>
      <c r="GR875" s="44"/>
      <c r="GS875" s="44"/>
      <c r="GT875" s="44"/>
      <c r="GY875" s="352"/>
      <c r="HA875" s="44"/>
      <c r="HB875" s="44"/>
      <c r="HC875" s="44"/>
      <c r="HH875" s="352"/>
      <c r="HJ875" s="44"/>
      <c r="HK875" s="44"/>
      <c r="HL875" s="44"/>
      <c r="HQ875" s="44"/>
      <c r="HR875" s="44"/>
      <c r="HS875" s="44"/>
      <c r="HT875" s="44"/>
      <c r="HU875" s="44"/>
      <c r="HV875" s="44"/>
      <c r="HW875" s="44"/>
      <c r="HX875" s="44"/>
      <c r="HY875" s="44"/>
      <c r="HZ875" s="44"/>
      <c r="IA875" s="44"/>
      <c r="IB875" s="44"/>
      <c r="IC875" s="44"/>
      <c r="ID875" s="44"/>
      <c r="IE875" s="44"/>
      <c r="IF875" s="44"/>
      <c r="IG875" s="44"/>
      <c r="IH875" s="44"/>
      <c r="II875" s="44"/>
      <c r="IJ875" s="44"/>
      <c r="IK875" s="44"/>
      <c r="IL875" s="44"/>
      <c r="IM875" s="44"/>
      <c r="IN875" s="44"/>
      <c r="IO875" s="44"/>
      <c r="IP875" s="44"/>
      <c r="IQ875" s="44"/>
      <c r="IR875" s="44"/>
      <c r="IS875" s="44"/>
      <c r="IT875" s="44"/>
      <c r="IU875" s="44"/>
      <c r="IV875" s="44"/>
      <c r="RS875" s="353"/>
    </row>
    <row r="876" spans="1:487" s="74" customFormat="1" ht="15">
      <c r="A876" s="325" t="s">
        <v>2053</v>
      </c>
      <c r="B876" s="351"/>
      <c r="C876" s="351"/>
      <c r="D876" s="531" t="s">
        <v>130</v>
      </c>
      <c r="E876" s="44"/>
      <c r="F876" s="437">
        <f t="shared" si="11"/>
        <v>0</v>
      </c>
      <c r="G876" s="478"/>
      <c r="H876" s="138"/>
      <c r="I876" s="138"/>
      <c r="J876" s="420"/>
      <c r="K876" s="138"/>
      <c r="L876" s="44"/>
      <c r="M876" s="44"/>
      <c r="N876" s="44"/>
      <c r="R876" s="352"/>
      <c r="T876" s="44"/>
      <c r="U876" s="44"/>
      <c r="V876" s="44"/>
      <c r="AA876" s="352"/>
      <c r="AC876" s="44"/>
      <c r="AD876" s="44"/>
      <c r="AE876" s="44"/>
      <c r="AJ876" s="352"/>
      <c r="AL876" s="44"/>
      <c r="AM876" s="44"/>
      <c r="AN876" s="44"/>
      <c r="AS876" s="352"/>
      <c r="AU876" s="44"/>
      <c r="AV876" s="44"/>
      <c r="AW876" s="44"/>
      <c r="BB876" s="352"/>
      <c r="BD876" s="44"/>
      <c r="BE876" s="44"/>
      <c r="BF876" s="44"/>
      <c r="BK876" s="352"/>
      <c r="BM876" s="44"/>
      <c r="BN876" s="44"/>
      <c r="BO876" s="44"/>
      <c r="BT876" s="352"/>
      <c r="BV876" s="44"/>
      <c r="BW876" s="44"/>
      <c r="BX876" s="44"/>
      <c r="CC876" s="352"/>
      <c r="CE876" s="44"/>
      <c r="CF876" s="44"/>
      <c r="CG876" s="44"/>
      <c r="CL876" s="352"/>
      <c r="CN876" s="44"/>
      <c r="CO876" s="44"/>
      <c r="CP876" s="44"/>
      <c r="CU876" s="352"/>
      <c r="CW876" s="44"/>
      <c r="CX876" s="44"/>
      <c r="CY876" s="44"/>
      <c r="DD876" s="352"/>
      <c r="DF876" s="44"/>
      <c r="DG876" s="44"/>
      <c r="DH876" s="44"/>
      <c r="DM876" s="352"/>
      <c r="DO876" s="44"/>
      <c r="DP876" s="44"/>
      <c r="DQ876" s="44"/>
      <c r="DV876" s="352"/>
      <c r="DX876" s="44"/>
      <c r="DY876" s="44"/>
      <c r="DZ876" s="44"/>
      <c r="EE876" s="352"/>
      <c r="EG876" s="44"/>
      <c r="EH876" s="44"/>
      <c r="EI876" s="44"/>
      <c r="EN876" s="352"/>
      <c r="EP876" s="44"/>
      <c r="EQ876" s="44"/>
      <c r="ER876" s="44"/>
      <c r="EW876" s="352"/>
      <c r="EY876" s="44"/>
      <c r="EZ876" s="44"/>
      <c r="FA876" s="44"/>
      <c r="FF876" s="352"/>
      <c r="FH876" s="44"/>
      <c r="FI876" s="44"/>
      <c r="FJ876" s="44"/>
      <c r="FO876" s="352"/>
      <c r="FQ876" s="44"/>
      <c r="FR876" s="44"/>
      <c r="FS876" s="44"/>
      <c r="FX876" s="352"/>
      <c r="FZ876" s="44"/>
      <c r="GA876" s="44"/>
      <c r="GB876" s="44"/>
      <c r="GG876" s="352"/>
      <c r="GI876" s="44"/>
      <c r="GJ876" s="44"/>
      <c r="GK876" s="44"/>
      <c r="GP876" s="352"/>
      <c r="GR876" s="44"/>
      <c r="GS876" s="44"/>
      <c r="GT876" s="44"/>
      <c r="GY876" s="352"/>
      <c r="HA876" s="44"/>
      <c r="HB876" s="44"/>
      <c r="HC876" s="44"/>
      <c r="HH876" s="352"/>
      <c r="HJ876" s="44"/>
      <c r="HK876" s="44"/>
      <c r="HL876" s="44"/>
      <c r="HQ876" s="44"/>
      <c r="HR876" s="44"/>
      <c r="HS876" s="44"/>
      <c r="HT876" s="44"/>
      <c r="HU876" s="44"/>
      <c r="HV876" s="44"/>
      <c r="HW876" s="44"/>
      <c r="HX876" s="44"/>
      <c r="HY876" s="44"/>
      <c r="HZ876" s="44"/>
      <c r="IA876" s="44"/>
      <c r="IB876" s="44"/>
      <c r="IC876" s="44"/>
      <c r="ID876" s="44"/>
      <c r="IE876" s="44"/>
      <c r="IF876" s="44"/>
      <c r="IG876" s="44"/>
      <c r="IH876" s="44"/>
      <c r="II876" s="44"/>
      <c r="IJ876" s="44"/>
      <c r="IK876" s="44"/>
      <c r="IL876" s="44"/>
      <c r="IM876" s="44"/>
      <c r="IN876" s="44"/>
      <c r="IO876" s="44"/>
      <c r="IP876" s="44"/>
      <c r="IQ876" s="44"/>
      <c r="IR876" s="44"/>
      <c r="IS876" s="44"/>
      <c r="IT876" s="44"/>
      <c r="IU876" s="44"/>
      <c r="IV876" s="44"/>
      <c r="RS876" s="353"/>
    </row>
    <row r="877" spans="1:487" s="74" customFormat="1" ht="15">
      <c r="A877" s="526" t="s">
        <v>750</v>
      </c>
      <c r="B877" s="351"/>
      <c r="C877" s="351"/>
      <c r="D877" s="458" t="s">
        <v>131</v>
      </c>
      <c r="E877" s="450"/>
      <c r="F877" s="437">
        <f t="shared" si="11"/>
        <v>6</v>
      </c>
      <c r="G877" s="478"/>
      <c r="H877" s="478"/>
      <c r="I877" s="478"/>
      <c r="J877" s="548">
        <v>6</v>
      </c>
      <c r="K877" s="478"/>
      <c r="L877" s="450"/>
      <c r="M877" s="450"/>
      <c r="N877" s="44"/>
      <c r="R877" s="352"/>
      <c r="T877" s="44"/>
      <c r="U877" s="44"/>
      <c r="V877" s="44"/>
      <c r="AA877" s="352"/>
      <c r="AC877" s="44"/>
      <c r="AD877" s="44"/>
      <c r="AE877" s="44"/>
      <c r="AJ877" s="352"/>
      <c r="AL877" s="44"/>
      <c r="AM877" s="44"/>
      <c r="AN877" s="44"/>
      <c r="AS877" s="352"/>
      <c r="AU877" s="44"/>
      <c r="AV877" s="44"/>
      <c r="AW877" s="44"/>
      <c r="BB877" s="352"/>
      <c r="BD877" s="44"/>
      <c r="BE877" s="44"/>
      <c r="BF877" s="44"/>
      <c r="BK877" s="352"/>
      <c r="BM877" s="44"/>
      <c r="BN877" s="44"/>
      <c r="BO877" s="44"/>
      <c r="BT877" s="352"/>
      <c r="BV877" s="44"/>
      <c r="BW877" s="44"/>
      <c r="BX877" s="44"/>
      <c r="CC877" s="352"/>
      <c r="CE877" s="44"/>
      <c r="CF877" s="44"/>
      <c r="CG877" s="44"/>
      <c r="CL877" s="352"/>
      <c r="CN877" s="44"/>
      <c r="CO877" s="44"/>
      <c r="CP877" s="44"/>
      <c r="CU877" s="352"/>
      <c r="CW877" s="44"/>
      <c r="CX877" s="44"/>
      <c r="CY877" s="44"/>
      <c r="DD877" s="352"/>
      <c r="DF877" s="44"/>
      <c r="DG877" s="44"/>
      <c r="DH877" s="44"/>
      <c r="DM877" s="352"/>
      <c r="DO877" s="44"/>
      <c r="DP877" s="44"/>
      <c r="DQ877" s="44"/>
      <c r="DV877" s="352"/>
      <c r="DX877" s="44"/>
      <c r="DY877" s="44"/>
      <c r="DZ877" s="44"/>
      <c r="EE877" s="352"/>
      <c r="EG877" s="44"/>
      <c r="EH877" s="44"/>
      <c r="EI877" s="44"/>
      <c r="EN877" s="352"/>
      <c r="EP877" s="44"/>
      <c r="EQ877" s="44"/>
      <c r="ER877" s="44"/>
      <c r="EW877" s="352"/>
      <c r="EY877" s="44"/>
      <c r="EZ877" s="44"/>
      <c r="FA877" s="44"/>
      <c r="FF877" s="352"/>
      <c r="FH877" s="44"/>
      <c r="FI877" s="44"/>
      <c r="FJ877" s="44"/>
      <c r="FO877" s="352"/>
      <c r="FQ877" s="44"/>
      <c r="FR877" s="44"/>
      <c r="FS877" s="44"/>
      <c r="FX877" s="352"/>
      <c r="FZ877" s="44"/>
      <c r="GA877" s="44"/>
      <c r="GB877" s="44"/>
      <c r="GG877" s="352"/>
      <c r="GI877" s="44"/>
      <c r="GJ877" s="44"/>
      <c r="GK877" s="44"/>
      <c r="GP877" s="352"/>
      <c r="GR877" s="44"/>
      <c r="GS877" s="44"/>
      <c r="GT877" s="44"/>
      <c r="GY877" s="352"/>
      <c r="HA877" s="44"/>
      <c r="HB877" s="44"/>
      <c r="HC877" s="44"/>
      <c r="HH877" s="352"/>
      <c r="HJ877" s="44"/>
      <c r="HK877" s="44"/>
      <c r="HL877" s="44"/>
      <c r="HQ877" s="44"/>
      <c r="HR877" s="44"/>
      <c r="HS877" s="44"/>
      <c r="HT877" s="44"/>
      <c r="HU877" s="44"/>
      <c r="HV877" s="44"/>
      <c r="HW877" s="44"/>
      <c r="HX877" s="44"/>
      <c r="HY877" s="44"/>
      <c r="HZ877" s="44"/>
      <c r="IA877" s="44"/>
      <c r="IB877" s="44"/>
      <c r="IC877" s="44"/>
      <c r="ID877" s="44"/>
      <c r="IE877" s="44"/>
      <c r="IF877" s="44"/>
      <c r="IG877" s="44"/>
      <c r="IH877" s="44"/>
      <c r="II877" s="44"/>
      <c r="IJ877" s="44"/>
      <c r="IK877" s="44"/>
      <c r="IL877" s="44"/>
      <c r="IM877" s="44"/>
      <c r="IN877" s="44"/>
      <c r="IO877" s="44"/>
      <c r="IP877" s="44"/>
      <c r="IQ877" s="44"/>
      <c r="IR877" s="44"/>
      <c r="IS877" s="44"/>
      <c r="IT877" s="44"/>
      <c r="IU877" s="44"/>
      <c r="IV877" s="44"/>
      <c r="RS877" s="353"/>
    </row>
    <row r="878" spans="1:487" s="74" customFormat="1" ht="15">
      <c r="A878" s="325" t="s">
        <v>747</v>
      </c>
      <c r="B878" s="351"/>
      <c r="C878" s="351"/>
      <c r="D878" s="531" t="s">
        <v>130</v>
      </c>
      <c r="E878" s="44"/>
      <c r="F878" s="437">
        <f t="shared" si="11"/>
        <v>32</v>
      </c>
      <c r="G878" s="478"/>
      <c r="H878" s="478"/>
      <c r="I878" s="138">
        <v>20</v>
      </c>
      <c r="J878" s="420">
        <v>7</v>
      </c>
      <c r="K878" s="138">
        <v>5</v>
      </c>
      <c r="L878" s="450"/>
      <c r="M878" s="450"/>
      <c r="N878" s="44"/>
      <c r="R878" s="352"/>
      <c r="T878" s="44"/>
      <c r="U878" s="44"/>
      <c r="V878" s="44"/>
      <c r="AA878" s="352"/>
      <c r="AC878" s="44"/>
      <c r="AD878" s="44"/>
      <c r="AE878" s="44"/>
      <c r="AJ878" s="352"/>
      <c r="AL878" s="44"/>
      <c r="AM878" s="44"/>
      <c r="AN878" s="44"/>
      <c r="AS878" s="352"/>
      <c r="AU878" s="44"/>
      <c r="AV878" s="44"/>
      <c r="AW878" s="44"/>
      <c r="BB878" s="352"/>
      <c r="BD878" s="44"/>
      <c r="BE878" s="44"/>
      <c r="BF878" s="44"/>
      <c r="BK878" s="352"/>
      <c r="BM878" s="44"/>
      <c r="BN878" s="44"/>
      <c r="BO878" s="44"/>
      <c r="BT878" s="352"/>
      <c r="BV878" s="44"/>
      <c r="BW878" s="44"/>
      <c r="BX878" s="44"/>
      <c r="CC878" s="352"/>
      <c r="CE878" s="44"/>
      <c r="CF878" s="44"/>
      <c r="CG878" s="44"/>
      <c r="CL878" s="352"/>
      <c r="CN878" s="44"/>
      <c r="CO878" s="44"/>
      <c r="CP878" s="44"/>
      <c r="CU878" s="352"/>
      <c r="CW878" s="44"/>
      <c r="CX878" s="44"/>
      <c r="CY878" s="44"/>
      <c r="DD878" s="352"/>
      <c r="DF878" s="44"/>
      <c r="DG878" s="44"/>
      <c r="DH878" s="44"/>
      <c r="DM878" s="352"/>
      <c r="DO878" s="44"/>
      <c r="DP878" s="44"/>
      <c r="DQ878" s="44"/>
      <c r="DV878" s="352"/>
      <c r="DX878" s="44"/>
      <c r="DY878" s="44"/>
      <c r="DZ878" s="44"/>
      <c r="EE878" s="352"/>
      <c r="EG878" s="44"/>
      <c r="EH878" s="44"/>
      <c r="EI878" s="44"/>
      <c r="EN878" s="352"/>
      <c r="EP878" s="44"/>
      <c r="EQ878" s="44"/>
      <c r="ER878" s="44"/>
      <c r="EW878" s="352"/>
      <c r="EY878" s="44"/>
      <c r="EZ878" s="44"/>
      <c r="FA878" s="44"/>
      <c r="FF878" s="352"/>
      <c r="FH878" s="44"/>
      <c r="FI878" s="44"/>
      <c r="FJ878" s="44"/>
      <c r="FO878" s="352"/>
      <c r="FQ878" s="44"/>
      <c r="FR878" s="44"/>
      <c r="FS878" s="44"/>
      <c r="FX878" s="352"/>
      <c r="FZ878" s="44"/>
      <c r="GA878" s="44"/>
      <c r="GB878" s="44"/>
      <c r="GG878" s="352"/>
      <c r="GI878" s="44"/>
      <c r="GJ878" s="44"/>
      <c r="GK878" s="44"/>
      <c r="GP878" s="352"/>
      <c r="GR878" s="44"/>
      <c r="GS878" s="44"/>
      <c r="GT878" s="44"/>
      <c r="GY878" s="352"/>
      <c r="HA878" s="44"/>
      <c r="HB878" s="44"/>
      <c r="HC878" s="44"/>
      <c r="HH878" s="352"/>
      <c r="HJ878" s="44"/>
      <c r="HK878" s="44"/>
      <c r="HL878" s="44"/>
      <c r="HQ878" s="44"/>
      <c r="HR878" s="44"/>
      <c r="HS878" s="44"/>
      <c r="HT878" s="44"/>
      <c r="HU878" s="44"/>
      <c r="HV878" s="44"/>
      <c r="HW878" s="44"/>
      <c r="HX878" s="44"/>
      <c r="HY878" s="44"/>
      <c r="HZ878" s="44"/>
      <c r="IA878" s="44"/>
      <c r="IB878" s="44"/>
      <c r="IC878" s="44"/>
      <c r="ID878" s="44"/>
      <c r="IE878" s="44"/>
      <c r="IF878" s="44"/>
      <c r="IG878" s="44"/>
      <c r="IH878" s="44"/>
      <c r="II878" s="44"/>
      <c r="IJ878" s="44"/>
      <c r="IK878" s="44"/>
      <c r="IL878" s="44"/>
      <c r="IM878" s="44"/>
      <c r="IN878" s="44"/>
      <c r="IO878" s="44"/>
      <c r="IP878" s="44"/>
      <c r="IQ878" s="44"/>
      <c r="IR878" s="44"/>
      <c r="IS878" s="44"/>
      <c r="IT878" s="44"/>
      <c r="IU878" s="44"/>
      <c r="IV878" s="44"/>
      <c r="RS878" s="353"/>
    </row>
    <row r="879" spans="1:487" s="74" customFormat="1" ht="15">
      <c r="A879" s="325" t="s">
        <v>1958</v>
      </c>
      <c r="B879" s="351"/>
      <c r="C879" s="351"/>
      <c r="D879" s="531" t="s">
        <v>130</v>
      </c>
      <c r="E879" s="450"/>
      <c r="F879" s="437">
        <f t="shared" si="11"/>
        <v>0</v>
      </c>
      <c r="G879" s="478"/>
      <c r="H879" s="478"/>
      <c r="I879" s="478"/>
      <c r="J879" s="548"/>
      <c r="K879" s="478"/>
      <c r="L879" s="450"/>
      <c r="M879" s="44"/>
      <c r="N879" s="44"/>
      <c r="R879" s="352"/>
      <c r="T879" s="44"/>
      <c r="U879" s="44"/>
      <c r="V879" s="44"/>
      <c r="AA879" s="352"/>
      <c r="AC879" s="44"/>
      <c r="AD879" s="44"/>
      <c r="AE879" s="44"/>
      <c r="AJ879" s="352"/>
      <c r="AL879" s="44"/>
      <c r="AM879" s="44"/>
      <c r="AN879" s="44"/>
      <c r="AS879" s="352"/>
      <c r="AU879" s="44"/>
      <c r="AV879" s="44"/>
      <c r="AW879" s="44"/>
      <c r="BB879" s="352"/>
      <c r="BD879" s="44"/>
      <c r="BE879" s="44"/>
      <c r="BF879" s="44"/>
      <c r="BK879" s="352"/>
      <c r="BM879" s="44"/>
      <c r="BN879" s="44"/>
      <c r="BO879" s="44"/>
      <c r="BT879" s="352"/>
      <c r="BV879" s="44"/>
      <c r="BW879" s="44"/>
      <c r="BX879" s="44"/>
      <c r="CC879" s="352"/>
      <c r="CE879" s="44"/>
      <c r="CF879" s="44"/>
      <c r="CG879" s="44"/>
      <c r="CL879" s="352"/>
      <c r="CN879" s="44"/>
      <c r="CO879" s="44"/>
      <c r="CP879" s="44"/>
      <c r="CU879" s="352"/>
      <c r="CW879" s="44"/>
      <c r="CX879" s="44"/>
      <c r="CY879" s="44"/>
      <c r="DD879" s="352"/>
      <c r="DF879" s="44"/>
      <c r="DG879" s="44"/>
      <c r="DH879" s="44"/>
      <c r="DM879" s="352"/>
      <c r="DO879" s="44"/>
      <c r="DP879" s="44"/>
      <c r="DQ879" s="44"/>
      <c r="DV879" s="352"/>
      <c r="DX879" s="44"/>
      <c r="DY879" s="44"/>
      <c r="DZ879" s="44"/>
      <c r="EE879" s="352"/>
      <c r="EG879" s="44"/>
      <c r="EH879" s="44"/>
      <c r="EI879" s="44"/>
      <c r="EN879" s="352"/>
      <c r="EP879" s="44"/>
      <c r="EQ879" s="44"/>
      <c r="ER879" s="44"/>
      <c r="EW879" s="352"/>
      <c r="EY879" s="44"/>
      <c r="EZ879" s="44"/>
      <c r="FA879" s="44"/>
      <c r="FF879" s="352"/>
      <c r="FH879" s="44"/>
      <c r="FI879" s="44"/>
      <c r="FJ879" s="44"/>
      <c r="FO879" s="352"/>
      <c r="FQ879" s="44"/>
      <c r="FR879" s="44"/>
      <c r="FS879" s="44"/>
      <c r="FX879" s="352"/>
      <c r="FZ879" s="44"/>
      <c r="GA879" s="44"/>
      <c r="GB879" s="44"/>
      <c r="GG879" s="352"/>
      <c r="GI879" s="44"/>
      <c r="GJ879" s="44"/>
      <c r="GK879" s="44"/>
      <c r="GP879" s="352"/>
      <c r="GR879" s="44"/>
      <c r="GS879" s="44"/>
      <c r="GT879" s="44"/>
      <c r="GY879" s="352"/>
      <c r="HA879" s="44"/>
      <c r="HB879" s="44"/>
      <c r="HC879" s="44"/>
      <c r="HH879" s="352"/>
      <c r="HJ879" s="44"/>
      <c r="HK879" s="44"/>
      <c r="HL879" s="44"/>
      <c r="HQ879" s="44"/>
      <c r="HR879" s="44"/>
      <c r="HS879" s="44"/>
      <c r="HT879" s="44"/>
      <c r="HU879" s="44"/>
      <c r="HV879" s="44"/>
      <c r="HW879" s="44"/>
      <c r="HX879" s="44"/>
      <c r="HY879" s="44"/>
      <c r="HZ879" s="44"/>
      <c r="IA879" s="44"/>
      <c r="IB879" s="44"/>
      <c r="IC879" s="44"/>
      <c r="ID879" s="44"/>
      <c r="IE879" s="44"/>
      <c r="IF879" s="44"/>
      <c r="IG879" s="44"/>
      <c r="IH879" s="44"/>
      <c r="II879" s="44"/>
      <c r="IJ879" s="44"/>
      <c r="IK879" s="44"/>
      <c r="IL879" s="44"/>
      <c r="IM879" s="44"/>
      <c r="IN879" s="44"/>
      <c r="IO879" s="44"/>
      <c r="IP879" s="44"/>
      <c r="IQ879" s="44"/>
      <c r="IR879" s="44"/>
      <c r="IS879" s="44"/>
      <c r="IT879" s="44"/>
      <c r="IU879" s="44"/>
      <c r="IV879" s="44"/>
      <c r="RS879" s="353"/>
    </row>
    <row r="880" spans="1:487" s="74" customFormat="1" ht="15">
      <c r="A880" s="325" t="s">
        <v>880</v>
      </c>
      <c r="B880" s="351"/>
      <c r="C880" s="351"/>
      <c r="D880" s="531" t="s">
        <v>130</v>
      </c>
      <c r="E880" s="450"/>
      <c r="F880" s="437">
        <f t="shared" si="11"/>
        <v>23</v>
      </c>
      <c r="G880" s="478"/>
      <c r="H880" s="478"/>
      <c r="I880" s="478">
        <v>23</v>
      </c>
      <c r="J880" s="548"/>
      <c r="K880" s="478"/>
      <c r="L880" s="458"/>
      <c r="M880" s="44"/>
      <c r="N880" s="44"/>
      <c r="R880" s="352"/>
      <c r="T880" s="44"/>
      <c r="U880" s="44"/>
      <c r="V880" s="44"/>
      <c r="AA880" s="352"/>
      <c r="AC880" s="44"/>
      <c r="AD880" s="44"/>
      <c r="AE880" s="44"/>
      <c r="AJ880" s="352"/>
      <c r="AL880" s="44"/>
      <c r="AM880" s="44"/>
      <c r="AN880" s="44"/>
      <c r="AS880" s="352"/>
      <c r="AU880" s="44"/>
      <c r="AV880" s="44"/>
      <c r="AW880" s="44"/>
      <c r="BB880" s="352"/>
      <c r="BD880" s="44"/>
      <c r="BE880" s="44"/>
      <c r="BF880" s="44"/>
      <c r="BK880" s="352"/>
      <c r="BM880" s="44"/>
      <c r="BN880" s="44"/>
      <c r="BO880" s="44"/>
      <c r="BT880" s="352"/>
      <c r="BV880" s="44"/>
      <c r="BW880" s="44"/>
      <c r="BX880" s="44"/>
      <c r="CC880" s="352"/>
      <c r="CE880" s="44"/>
      <c r="CF880" s="44"/>
      <c r="CG880" s="44"/>
      <c r="CL880" s="352"/>
      <c r="CN880" s="44"/>
      <c r="CO880" s="44"/>
      <c r="CP880" s="44"/>
      <c r="CU880" s="352"/>
      <c r="CW880" s="44"/>
      <c r="CX880" s="44"/>
      <c r="CY880" s="44"/>
      <c r="DD880" s="352"/>
      <c r="DF880" s="44"/>
      <c r="DG880" s="44"/>
      <c r="DH880" s="44"/>
      <c r="DM880" s="352"/>
      <c r="DO880" s="44"/>
      <c r="DP880" s="44"/>
      <c r="DQ880" s="44"/>
      <c r="DV880" s="352"/>
      <c r="DX880" s="44"/>
      <c r="DY880" s="44"/>
      <c r="DZ880" s="44"/>
      <c r="EE880" s="352"/>
      <c r="EG880" s="44"/>
      <c r="EH880" s="44"/>
      <c r="EI880" s="44"/>
      <c r="EN880" s="352"/>
      <c r="EP880" s="44"/>
      <c r="EQ880" s="44"/>
      <c r="ER880" s="44"/>
      <c r="EW880" s="352"/>
      <c r="EY880" s="44"/>
      <c r="EZ880" s="44"/>
      <c r="FA880" s="44"/>
      <c r="FF880" s="352"/>
      <c r="FH880" s="44"/>
      <c r="FI880" s="44"/>
      <c r="FJ880" s="44"/>
      <c r="FO880" s="352"/>
      <c r="FQ880" s="44"/>
      <c r="FR880" s="44"/>
      <c r="FS880" s="44"/>
      <c r="FX880" s="352"/>
      <c r="FZ880" s="44"/>
      <c r="GA880" s="44"/>
      <c r="GB880" s="44"/>
      <c r="GG880" s="352"/>
      <c r="GI880" s="44"/>
      <c r="GJ880" s="44"/>
      <c r="GK880" s="44"/>
      <c r="GP880" s="352"/>
      <c r="GR880" s="44"/>
      <c r="GS880" s="44"/>
      <c r="GT880" s="44"/>
      <c r="GY880" s="352"/>
      <c r="HA880" s="44"/>
      <c r="HB880" s="44"/>
      <c r="HC880" s="44"/>
      <c r="HH880" s="352"/>
      <c r="HJ880" s="44"/>
      <c r="HK880" s="44"/>
      <c r="HL880" s="44"/>
      <c r="HQ880" s="44"/>
      <c r="HR880" s="44"/>
      <c r="HS880" s="44"/>
      <c r="HT880" s="44"/>
      <c r="HU880" s="44"/>
      <c r="HV880" s="44"/>
      <c r="HW880" s="44"/>
      <c r="HX880" s="44"/>
      <c r="HY880" s="44"/>
      <c r="HZ880" s="44"/>
      <c r="IA880" s="44"/>
      <c r="IB880" s="44"/>
      <c r="IC880" s="44"/>
      <c r="ID880" s="44"/>
      <c r="IE880" s="44"/>
      <c r="IF880" s="44"/>
      <c r="IG880" s="44"/>
      <c r="IH880" s="44"/>
      <c r="II880" s="44"/>
      <c r="IJ880" s="44"/>
      <c r="IK880" s="44"/>
      <c r="IL880" s="44"/>
      <c r="IM880" s="44"/>
      <c r="IN880" s="44"/>
      <c r="IO880" s="44"/>
      <c r="IP880" s="44"/>
      <c r="IQ880" s="44"/>
      <c r="IR880" s="44"/>
      <c r="IS880" s="44"/>
      <c r="IT880" s="44"/>
      <c r="IU880" s="44"/>
      <c r="IV880" s="44"/>
      <c r="RS880" s="353"/>
    </row>
    <row r="881" spans="1:487" s="74" customFormat="1" ht="15">
      <c r="A881" s="325" t="s">
        <v>1394</v>
      </c>
      <c r="B881" s="351"/>
      <c r="C881" s="351"/>
      <c r="D881" s="531" t="s">
        <v>130</v>
      </c>
      <c r="E881" s="44"/>
      <c r="F881" s="437">
        <f t="shared" si="11"/>
        <v>22</v>
      </c>
      <c r="G881" s="478"/>
      <c r="H881" s="138"/>
      <c r="I881" s="138"/>
      <c r="J881" s="420">
        <v>22</v>
      </c>
      <c r="K881" s="138"/>
      <c r="L881" s="450"/>
      <c r="M881" s="44"/>
      <c r="N881" s="44"/>
      <c r="R881" s="352"/>
      <c r="T881" s="44"/>
      <c r="U881" s="44"/>
      <c r="V881" s="44"/>
      <c r="AA881" s="352"/>
      <c r="AC881" s="44"/>
      <c r="AD881" s="44"/>
      <c r="AE881" s="44"/>
      <c r="AJ881" s="352"/>
      <c r="AL881" s="44"/>
      <c r="AM881" s="44"/>
      <c r="AN881" s="44"/>
      <c r="AS881" s="352"/>
      <c r="AU881" s="44"/>
      <c r="AV881" s="44"/>
      <c r="AW881" s="44"/>
      <c r="BB881" s="352"/>
      <c r="BD881" s="44"/>
      <c r="BE881" s="44"/>
      <c r="BF881" s="44"/>
      <c r="BK881" s="352"/>
      <c r="BM881" s="44"/>
      <c r="BN881" s="44"/>
      <c r="BO881" s="44"/>
      <c r="BT881" s="352"/>
      <c r="BV881" s="44"/>
      <c r="BW881" s="44"/>
      <c r="BX881" s="44"/>
      <c r="CC881" s="352"/>
      <c r="CE881" s="44"/>
      <c r="CF881" s="44"/>
      <c r="CG881" s="44"/>
      <c r="CL881" s="352"/>
      <c r="CN881" s="44"/>
      <c r="CO881" s="44"/>
      <c r="CP881" s="44"/>
      <c r="CU881" s="352"/>
      <c r="CW881" s="44"/>
      <c r="CX881" s="44"/>
      <c r="CY881" s="44"/>
      <c r="DD881" s="352"/>
      <c r="DF881" s="44"/>
      <c r="DG881" s="44"/>
      <c r="DH881" s="44"/>
      <c r="DM881" s="352"/>
      <c r="DO881" s="44"/>
      <c r="DP881" s="44"/>
      <c r="DQ881" s="44"/>
      <c r="DV881" s="352"/>
      <c r="DX881" s="44"/>
      <c r="DY881" s="44"/>
      <c r="DZ881" s="44"/>
      <c r="EE881" s="352"/>
      <c r="EG881" s="44"/>
      <c r="EH881" s="44"/>
      <c r="EI881" s="44"/>
      <c r="EN881" s="352"/>
      <c r="EP881" s="44"/>
      <c r="EQ881" s="44"/>
      <c r="ER881" s="44"/>
      <c r="EW881" s="352"/>
      <c r="EY881" s="44"/>
      <c r="EZ881" s="44"/>
      <c r="FA881" s="44"/>
      <c r="FF881" s="352"/>
      <c r="FH881" s="44"/>
      <c r="FI881" s="44"/>
      <c r="FJ881" s="44"/>
      <c r="FO881" s="352"/>
      <c r="FQ881" s="44"/>
      <c r="FR881" s="44"/>
      <c r="FS881" s="44"/>
      <c r="FX881" s="352"/>
      <c r="FZ881" s="44"/>
      <c r="GA881" s="44"/>
      <c r="GB881" s="44"/>
      <c r="GG881" s="352"/>
      <c r="GI881" s="44"/>
      <c r="GJ881" s="44"/>
      <c r="GK881" s="44"/>
      <c r="GP881" s="352"/>
      <c r="GR881" s="44"/>
      <c r="GS881" s="44"/>
      <c r="GT881" s="44"/>
      <c r="GY881" s="352"/>
      <c r="HA881" s="44"/>
      <c r="HB881" s="44"/>
      <c r="HC881" s="44"/>
      <c r="HH881" s="352"/>
      <c r="HJ881" s="44"/>
      <c r="HK881" s="44"/>
      <c r="HL881" s="44"/>
      <c r="HQ881" s="44"/>
      <c r="HR881" s="44"/>
      <c r="HS881" s="44"/>
      <c r="HT881" s="44"/>
      <c r="HU881" s="44"/>
      <c r="HV881" s="44"/>
      <c r="HW881" s="44"/>
      <c r="HX881" s="44"/>
      <c r="HY881" s="44"/>
      <c r="HZ881" s="44"/>
      <c r="IA881" s="44"/>
      <c r="IB881" s="44"/>
      <c r="IC881" s="44"/>
      <c r="ID881" s="44"/>
      <c r="IE881" s="44"/>
      <c r="IF881" s="44"/>
      <c r="IG881" s="44"/>
      <c r="IH881" s="44"/>
      <c r="II881" s="44"/>
      <c r="IJ881" s="44"/>
      <c r="IK881" s="44"/>
      <c r="IL881" s="44"/>
      <c r="IM881" s="44"/>
      <c r="IN881" s="44"/>
      <c r="IO881" s="44"/>
      <c r="IP881" s="44"/>
      <c r="IQ881" s="44"/>
      <c r="IR881" s="44"/>
      <c r="IS881" s="44"/>
      <c r="IT881" s="44"/>
      <c r="IU881" s="44"/>
      <c r="IV881" s="44"/>
      <c r="RS881" s="353"/>
    </row>
    <row r="882" spans="1:487" s="74" customFormat="1" ht="15">
      <c r="A882" s="325" t="s">
        <v>1141</v>
      </c>
      <c r="B882" s="351"/>
      <c r="C882" s="351"/>
      <c r="D882" s="531" t="s">
        <v>130</v>
      </c>
      <c r="E882" s="44"/>
      <c r="F882" s="437">
        <f t="shared" si="11"/>
        <v>0</v>
      </c>
      <c r="G882" s="478"/>
      <c r="H882" s="478"/>
      <c r="I882" s="138"/>
      <c r="J882" s="420"/>
      <c r="K882" s="138"/>
      <c r="L882" s="450"/>
      <c r="M882" s="44"/>
      <c r="N882" s="44"/>
      <c r="R882" s="352"/>
      <c r="T882" s="44"/>
      <c r="U882" s="44"/>
      <c r="V882" s="44"/>
      <c r="AA882" s="352"/>
      <c r="AC882" s="44"/>
      <c r="AD882" s="44"/>
      <c r="AE882" s="44"/>
      <c r="AJ882" s="352"/>
      <c r="AL882" s="44"/>
      <c r="AM882" s="44"/>
      <c r="AN882" s="44"/>
      <c r="AS882" s="352"/>
      <c r="AU882" s="44"/>
      <c r="AV882" s="44"/>
      <c r="AW882" s="44"/>
      <c r="BB882" s="352"/>
      <c r="BD882" s="44"/>
      <c r="BE882" s="44"/>
      <c r="BF882" s="44"/>
      <c r="BK882" s="352"/>
      <c r="BM882" s="44"/>
      <c r="BN882" s="44"/>
      <c r="BO882" s="44"/>
      <c r="BT882" s="352"/>
      <c r="BV882" s="44"/>
      <c r="BW882" s="44"/>
      <c r="BX882" s="44"/>
      <c r="CC882" s="352"/>
      <c r="CE882" s="44"/>
      <c r="CF882" s="44"/>
      <c r="CG882" s="44"/>
      <c r="CL882" s="352"/>
      <c r="CN882" s="44"/>
      <c r="CO882" s="44"/>
      <c r="CP882" s="44"/>
      <c r="CU882" s="352"/>
      <c r="CW882" s="44"/>
      <c r="CX882" s="44"/>
      <c r="CY882" s="44"/>
      <c r="DD882" s="352"/>
      <c r="DF882" s="44"/>
      <c r="DG882" s="44"/>
      <c r="DH882" s="44"/>
      <c r="DM882" s="352"/>
      <c r="DO882" s="44"/>
      <c r="DP882" s="44"/>
      <c r="DQ882" s="44"/>
      <c r="DV882" s="352"/>
      <c r="DX882" s="44"/>
      <c r="DY882" s="44"/>
      <c r="DZ882" s="44"/>
      <c r="EE882" s="352"/>
      <c r="EG882" s="44"/>
      <c r="EH882" s="44"/>
      <c r="EI882" s="44"/>
      <c r="EN882" s="352"/>
      <c r="EP882" s="44"/>
      <c r="EQ882" s="44"/>
      <c r="ER882" s="44"/>
      <c r="EW882" s="352"/>
      <c r="EY882" s="44"/>
      <c r="EZ882" s="44"/>
      <c r="FA882" s="44"/>
      <c r="FF882" s="352"/>
      <c r="FH882" s="44"/>
      <c r="FI882" s="44"/>
      <c r="FJ882" s="44"/>
      <c r="FO882" s="352"/>
      <c r="FQ882" s="44"/>
      <c r="FR882" s="44"/>
      <c r="FS882" s="44"/>
      <c r="FX882" s="352"/>
      <c r="FZ882" s="44"/>
      <c r="GA882" s="44"/>
      <c r="GB882" s="44"/>
      <c r="GG882" s="352"/>
      <c r="GI882" s="44"/>
      <c r="GJ882" s="44"/>
      <c r="GK882" s="44"/>
      <c r="GP882" s="352"/>
      <c r="GR882" s="44"/>
      <c r="GS882" s="44"/>
      <c r="GT882" s="44"/>
      <c r="GY882" s="352"/>
      <c r="HA882" s="44"/>
      <c r="HB882" s="44"/>
      <c r="HC882" s="44"/>
      <c r="HH882" s="352"/>
      <c r="HJ882" s="44"/>
      <c r="HK882" s="44"/>
      <c r="HL882" s="44"/>
      <c r="HQ882" s="44"/>
      <c r="HR882" s="44"/>
      <c r="HS882" s="44"/>
      <c r="HT882" s="44"/>
      <c r="HU882" s="44"/>
      <c r="HV882" s="44"/>
      <c r="HW882" s="44"/>
      <c r="HX882" s="44"/>
      <c r="HY882" s="44"/>
      <c r="HZ882" s="44"/>
      <c r="IA882" s="44"/>
      <c r="IB882" s="44"/>
      <c r="IC882" s="44"/>
      <c r="ID882" s="44"/>
      <c r="IE882" s="44"/>
      <c r="IF882" s="44"/>
      <c r="IG882" s="44"/>
      <c r="IH882" s="44"/>
      <c r="II882" s="44"/>
      <c r="IJ882" s="44"/>
      <c r="IK882" s="44"/>
      <c r="IL882" s="44"/>
      <c r="IM882" s="44"/>
      <c r="IN882" s="44"/>
      <c r="IO882" s="44"/>
      <c r="IP882" s="44"/>
      <c r="IQ882" s="44"/>
      <c r="IR882" s="44"/>
      <c r="IS882" s="44"/>
      <c r="IT882" s="44"/>
      <c r="IU882" s="44"/>
      <c r="IV882" s="44"/>
      <c r="RS882" s="353"/>
    </row>
    <row r="883" spans="1:487" s="74" customFormat="1" ht="15">
      <c r="A883" s="325" t="s">
        <v>635</v>
      </c>
      <c r="B883" s="351"/>
      <c r="C883" s="351"/>
      <c r="D883" s="458" t="s">
        <v>133</v>
      </c>
      <c r="E883" s="44"/>
      <c r="F883" s="437">
        <f t="shared" si="11"/>
        <v>9</v>
      </c>
      <c r="G883" s="478"/>
      <c r="H883" s="138"/>
      <c r="I883" s="138"/>
      <c r="J883" s="420">
        <v>9</v>
      </c>
      <c r="K883" s="138"/>
      <c r="L883" s="44"/>
      <c r="M883" s="44"/>
      <c r="N883" s="44"/>
      <c r="R883" s="352"/>
      <c r="T883" s="44"/>
      <c r="U883" s="44"/>
      <c r="V883" s="44"/>
      <c r="AA883" s="352"/>
      <c r="AC883" s="44"/>
      <c r="AD883" s="44"/>
      <c r="AE883" s="44"/>
      <c r="AJ883" s="352"/>
      <c r="AL883" s="44"/>
      <c r="AM883" s="44"/>
      <c r="AN883" s="44"/>
      <c r="AS883" s="352"/>
      <c r="AU883" s="44"/>
      <c r="AV883" s="44"/>
      <c r="AW883" s="44"/>
      <c r="BB883" s="352"/>
      <c r="BD883" s="44"/>
      <c r="BE883" s="44"/>
      <c r="BF883" s="44"/>
      <c r="BK883" s="352"/>
      <c r="BM883" s="44"/>
      <c r="BN883" s="44"/>
      <c r="BO883" s="44"/>
      <c r="BT883" s="352"/>
      <c r="BV883" s="44"/>
      <c r="BW883" s="44"/>
      <c r="BX883" s="44"/>
      <c r="CC883" s="352"/>
      <c r="CE883" s="44"/>
      <c r="CF883" s="44"/>
      <c r="CG883" s="44"/>
      <c r="CL883" s="352"/>
      <c r="CN883" s="44"/>
      <c r="CO883" s="44"/>
      <c r="CP883" s="44"/>
      <c r="CU883" s="352"/>
      <c r="CW883" s="44"/>
      <c r="CX883" s="44"/>
      <c r="CY883" s="44"/>
      <c r="DD883" s="352"/>
      <c r="DF883" s="44"/>
      <c r="DG883" s="44"/>
      <c r="DH883" s="44"/>
      <c r="DM883" s="352"/>
      <c r="DO883" s="44"/>
      <c r="DP883" s="44"/>
      <c r="DQ883" s="44"/>
      <c r="DV883" s="352"/>
      <c r="DX883" s="44"/>
      <c r="DY883" s="44"/>
      <c r="DZ883" s="44"/>
      <c r="EE883" s="352"/>
      <c r="EG883" s="44"/>
      <c r="EH883" s="44"/>
      <c r="EI883" s="44"/>
      <c r="EN883" s="352"/>
      <c r="EP883" s="44"/>
      <c r="EQ883" s="44"/>
      <c r="ER883" s="44"/>
      <c r="EW883" s="352"/>
      <c r="EY883" s="44"/>
      <c r="EZ883" s="44"/>
      <c r="FA883" s="44"/>
      <c r="FF883" s="352"/>
      <c r="FH883" s="44"/>
      <c r="FI883" s="44"/>
      <c r="FJ883" s="44"/>
      <c r="FO883" s="352"/>
      <c r="FQ883" s="44"/>
      <c r="FR883" s="44"/>
      <c r="FS883" s="44"/>
      <c r="FX883" s="352"/>
      <c r="FZ883" s="44"/>
      <c r="GA883" s="44"/>
      <c r="GB883" s="44"/>
      <c r="GG883" s="352"/>
      <c r="GI883" s="44"/>
      <c r="GJ883" s="44"/>
      <c r="GK883" s="44"/>
      <c r="GP883" s="352"/>
      <c r="GR883" s="44"/>
      <c r="GS883" s="44"/>
      <c r="GT883" s="44"/>
      <c r="GY883" s="352"/>
      <c r="HA883" s="44"/>
      <c r="HB883" s="44"/>
      <c r="HC883" s="44"/>
      <c r="HH883" s="352"/>
      <c r="HJ883" s="44"/>
      <c r="HK883" s="44"/>
      <c r="HL883" s="44"/>
      <c r="HQ883" s="44"/>
      <c r="HR883" s="44"/>
      <c r="HS883" s="44"/>
      <c r="HT883" s="44"/>
      <c r="HU883" s="44"/>
      <c r="HV883" s="44"/>
      <c r="HW883" s="44"/>
      <c r="HX883" s="44"/>
      <c r="HY883" s="44"/>
      <c r="HZ883" s="44"/>
      <c r="IA883" s="44"/>
      <c r="IB883" s="44"/>
      <c r="IC883" s="44"/>
      <c r="ID883" s="44"/>
      <c r="IE883" s="44"/>
      <c r="IF883" s="44"/>
      <c r="IG883" s="44"/>
      <c r="IH883" s="44"/>
      <c r="II883" s="44"/>
      <c r="IJ883" s="44"/>
      <c r="IK883" s="44"/>
      <c r="IL883" s="44"/>
      <c r="IM883" s="44"/>
      <c r="IN883" s="44"/>
      <c r="IO883" s="44"/>
      <c r="IP883" s="44"/>
      <c r="IQ883" s="44"/>
      <c r="IR883" s="44"/>
      <c r="IS883" s="44"/>
      <c r="IT883" s="44"/>
      <c r="IU883" s="44"/>
      <c r="IV883" s="44"/>
      <c r="RS883" s="353"/>
    </row>
    <row r="884" spans="1:487" s="74" customFormat="1" ht="15">
      <c r="A884" s="325" t="s">
        <v>1249</v>
      </c>
      <c r="B884" s="351"/>
      <c r="C884" s="351"/>
      <c r="D884" s="531" t="s">
        <v>130</v>
      </c>
      <c r="E884" s="44"/>
      <c r="F884" s="437">
        <f t="shared" si="11"/>
        <v>31</v>
      </c>
      <c r="G884" s="478"/>
      <c r="H884" s="478"/>
      <c r="I884" s="138">
        <v>23</v>
      </c>
      <c r="J884" s="420">
        <v>8</v>
      </c>
      <c r="K884" s="138"/>
      <c r="L884" s="450"/>
      <c r="M884" s="44"/>
      <c r="N884" s="44"/>
      <c r="R884" s="352"/>
      <c r="T884" s="44"/>
      <c r="U884" s="44"/>
      <c r="V884" s="44"/>
      <c r="AA884" s="352"/>
      <c r="AC884" s="44"/>
      <c r="AD884" s="44"/>
      <c r="AE884" s="44"/>
      <c r="AJ884" s="352"/>
      <c r="AL884" s="44"/>
      <c r="AM884" s="44"/>
      <c r="AN884" s="44"/>
      <c r="AS884" s="352"/>
      <c r="AU884" s="44"/>
      <c r="AV884" s="44"/>
      <c r="AW884" s="44"/>
      <c r="BB884" s="352"/>
      <c r="BD884" s="44"/>
      <c r="BE884" s="44"/>
      <c r="BF884" s="44"/>
      <c r="BK884" s="352"/>
      <c r="BM884" s="44"/>
      <c r="BN884" s="44"/>
      <c r="BO884" s="44"/>
      <c r="BT884" s="352"/>
      <c r="BV884" s="44"/>
      <c r="BW884" s="44"/>
      <c r="BX884" s="44"/>
      <c r="CC884" s="352"/>
      <c r="CE884" s="44"/>
      <c r="CF884" s="44"/>
      <c r="CG884" s="44"/>
      <c r="CL884" s="352"/>
      <c r="CN884" s="44"/>
      <c r="CO884" s="44"/>
      <c r="CP884" s="44"/>
      <c r="CU884" s="352"/>
      <c r="CW884" s="44"/>
      <c r="CX884" s="44"/>
      <c r="CY884" s="44"/>
      <c r="DD884" s="352"/>
      <c r="DF884" s="44"/>
      <c r="DG884" s="44"/>
      <c r="DH884" s="44"/>
      <c r="DM884" s="352"/>
      <c r="DO884" s="44"/>
      <c r="DP884" s="44"/>
      <c r="DQ884" s="44"/>
      <c r="DV884" s="352"/>
      <c r="DX884" s="44"/>
      <c r="DY884" s="44"/>
      <c r="DZ884" s="44"/>
      <c r="EE884" s="352"/>
      <c r="EG884" s="44"/>
      <c r="EH884" s="44"/>
      <c r="EI884" s="44"/>
      <c r="EN884" s="352"/>
      <c r="EP884" s="44"/>
      <c r="EQ884" s="44"/>
      <c r="ER884" s="44"/>
      <c r="EW884" s="352"/>
      <c r="EY884" s="44"/>
      <c r="EZ884" s="44"/>
      <c r="FA884" s="44"/>
      <c r="FF884" s="352"/>
      <c r="FH884" s="44"/>
      <c r="FI884" s="44"/>
      <c r="FJ884" s="44"/>
      <c r="FO884" s="352"/>
      <c r="FQ884" s="44"/>
      <c r="FR884" s="44"/>
      <c r="FS884" s="44"/>
      <c r="FX884" s="352"/>
      <c r="FZ884" s="44"/>
      <c r="GA884" s="44"/>
      <c r="GB884" s="44"/>
      <c r="GG884" s="352"/>
      <c r="GI884" s="44"/>
      <c r="GJ884" s="44"/>
      <c r="GK884" s="44"/>
      <c r="GP884" s="352"/>
      <c r="GR884" s="44"/>
      <c r="GS884" s="44"/>
      <c r="GT884" s="44"/>
      <c r="GY884" s="352"/>
      <c r="HA884" s="44"/>
      <c r="HB884" s="44"/>
      <c r="HC884" s="44"/>
      <c r="HH884" s="352"/>
      <c r="HJ884" s="44"/>
      <c r="HK884" s="44"/>
      <c r="HL884" s="44"/>
      <c r="HQ884" s="44"/>
      <c r="HR884" s="44"/>
      <c r="HS884" s="44"/>
      <c r="HT884" s="44"/>
      <c r="HU884" s="44"/>
      <c r="HV884" s="44"/>
      <c r="HW884" s="44"/>
      <c r="HX884" s="44"/>
      <c r="HY884" s="44"/>
      <c r="HZ884" s="44"/>
      <c r="IA884" s="44"/>
      <c r="IB884" s="44"/>
      <c r="IC884" s="44"/>
      <c r="ID884" s="44"/>
      <c r="IE884" s="44"/>
      <c r="IF884" s="44"/>
      <c r="IG884" s="44"/>
      <c r="IH884" s="44"/>
      <c r="II884" s="44"/>
      <c r="IJ884" s="44"/>
      <c r="IK884" s="44"/>
      <c r="IL884" s="44"/>
      <c r="IM884" s="44"/>
      <c r="IN884" s="44"/>
      <c r="IO884" s="44"/>
      <c r="IP884" s="44"/>
      <c r="IQ884" s="44"/>
      <c r="IR884" s="44"/>
      <c r="IS884" s="44"/>
      <c r="IT884" s="44"/>
      <c r="IU884" s="44"/>
      <c r="IV884" s="44"/>
      <c r="RS884" s="353"/>
    </row>
    <row r="885" spans="1:487" s="74" customFormat="1" ht="15">
      <c r="A885" s="325" t="s">
        <v>1412</v>
      </c>
      <c r="B885" s="351"/>
      <c r="C885" s="351"/>
      <c r="D885" s="531" t="s">
        <v>130</v>
      </c>
      <c r="E885" s="44"/>
      <c r="F885" s="437">
        <f t="shared" si="11"/>
        <v>0</v>
      </c>
      <c r="G885" s="478"/>
      <c r="H885" s="138"/>
      <c r="I885" s="138"/>
      <c r="J885" s="420"/>
      <c r="K885" s="138"/>
      <c r="L885" s="44"/>
      <c r="M885" s="44"/>
      <c r="N885" s="44"/>
      <c r="R885" s="352"/>
      <c r="T885" s="44"/>
      <c r="U885" s="44"/>
      <c r="V885" s="44"/>
      <c r="AA885" s="352"/>
      <c r="AC885" s="44"/>
      <c r="AD885" s="44"/>
      <c r="AE885" s="44"/>
      <c r="AJ885" s="352"/>
      <c r="AL885" s="44"/>
      <c r="AM885" s="44"/>
      <c r="AN885" s="44"/>
      <c r="AS885" s="352"/>
      <c r="AU885" s="44"/>
      <c r="AV885" s="44"/>
      <c r="AW885" s="44"/>
      <c r="BB885" s="352"/>
      <c r="BD885" s="44"/>
      <c r="BE885" s="44"/>
      <c r="BF885" s="44"/>
      <c r="BK885" s="352"/>
      <c r="BM885" s="44"/>
      <c r="BN885" s="44"/>
      <c r="BO885" s="44"/>
      <c r="BT885" s="352"/>
      <c r="BV885" s="44"/>
      <c r="BW885" s="44"/>
      <c r="BX885" s="44"/>
      <c r="CC885" s="352"/>
      <c r="CE885" s="44"/>
      <c r="CF885" s="44"/>
      <c r="CG885" s="44"/>
      <c r="CL885" s="352"/>
      <c r="CN885" s="44"/>
      <c r="CO885" s="44"/>
      <c r="CP885" s="44"/>
      <c r="CU885" s="352"/>
      <c r="CW885" s="44"/>
      <c r="CX885" s="44"/>
      <c r="CY885" s="44"/>
      <c r="DD885" s="352"/>
      <c r="DF885" s="44"/>
      <c r="DG885" s="44"/>
      <c r="DH885" s="44"/>
      <c r="DM885" s="352"/>
      <c r="DO885" s="44"/>
      <c r="DP885" s="44"/>
      <c r="DQ885" s="44"/>
      <c r="DV885" s="352"/>
      <c r="DX885" s="44"/>
      <c r="DY885" s="44"/>
      <c r="DZ885" s="44"/>
      <c r="EE885" s="352"/>
      <c r="EG885" s="44"/>
      <c r="EH885" s="44"/>
      <c r="EI885" s="44"/>
      <c r="EN885" s="352"/>
      <c r="EP885" s="44"/>
      <c r="EQ885" s="44"/>
      <c r="ER885" s="44"/>
      <c r="EW885" s="352"/>
      <c r="EY885" s="44"/>
      <c r="EZ885" s="44"/>
      <c r="FA885" s="44"/>
      <c r="FF885" s="352"/>
      <c r="FH885" s="44"/>
      <c r="FI885" s="44"/>
      <c r="FJ885" s="44"/>
      <c r="FO885" s="352"/>
      <c r="FQ885" s="44"/>
      <c r="FR885" s="44"/>
      <c r="FS885" s="44"/>
      <c r="FX885" s="352"/>
      <c r="FZ885" s="44"/>
      <c r="GA885" s="44"/>
      <c r="GB885" s="44"/>
      <c r="GG885" s="352"/>
      <c r="GI885" s="44"/>
      <c r="GJ885" s="44"/>
      <c r="GK885" s="44"/>
      <c r="GP885" s="352"/>
      <c r="GR885" s="44"/>
      <c r="GS885" s="44"/>
      <c r="GT885" s="44"/>
      <c r="GY885" s="352"/>
      <c r="HA885" s="44"/>
      <c r="HB885" s="44"/>
      <c r="HC885" s="44"/>
      <c r="HH885" s="352"/>
      <c r="HJ885" s="44"/>
      <c r="HK885" s="44"/>
      <c r="HL885" s="44"/>
      <c r="HQ885" s="44"/>
      <c r="HR885" s="44"/>
      <c r="HS885" s="44"/>
      <c r="HT885" s="44"/>
      <c r="HU885" s="44"/>
      <c r="HV885" s="44"/>
      <c r="HW885" s="44"/>
      <c r="HX885" s="44"/>
      <c r="HY885" s="44"/>
      <c r="HZ885" s="44"/>
      <c r="IA885" s="44"/>
      <c r="IB885" s="44"/>
      <c r="IC885" s="44"/>
      <c r="ID885" s="44"/>
      <c r="IE885" s="44"/>
      <c r="IF885" s="44"/>
      <c r="IG885" s="44"/>
      <c r="IH885" s="44"/>
      <c r="II885" s="44"/>
      <c r="IJ885" s="44"/>
      <c r="IK885" s="44"/>
      <c r="IL885" s="44"/>
      <c r="IM885" s="44"/>
      <c r="IN885" s="44"/>
      <c r="IO885" s="44"/>
      <c r="IP885" s="44"/>
      <c r="IQ885" s="44"/>
      <c r="IR885" s="44"/>
      <c r="IS885" s="44"/>
      <c r="IT885" s="44"/>
      <c r="IU885" s="44"/>
      <c r="IV885" s="44"/>
      <c r="RS885" s="353"/>
    </row>
    <row r="886" spans="1:487" s="74" customFormat="1" ht="15">
      <c r="A886" s="325" t="s">
        <v>914</v>
      </c>
      <c r="B886" s="351"/>
      <c r="C886" s="351"/>
      <c r="D886" s="531" t="s">
        <v>130</v>
      </c>
      <c r="E886" s="44"/>
      <c r="F886" s="437">
        <f t="shared" si="11"/>
        <v>0</v>
      </c>
      <c r="G886" s="478"/>
      <c r="H886" s="138"/>
      <c r="I886" s="138"/>
      <c r="J886" s="420"/>
      <c r="K886" s="138"/>
      <c r="L886" s="44"/>
      <c r="M886" s="44"/>
      <c r="N886" s="44"/>
      <c r="R886" s="352"/>
      <c r="T886" s="44"/>
      <c r="U886" s="44"/>
      <c r="V886" s="44"/>
      <c r="AA886" s="352"/>
      <c r="AC886" s="44"/>
      <c r="AD886" s="44"/>
      <c r="AE886" s="44"/>
      <c r="AJ886" s="352"/>
      <c r="AL886" s="44"/>
      <c r="AM886" s="44"/>
      <c r="AN886" s="44"/>
      <c r="AS886" s="352"/>
      <c r="AU886" s="44"/>
      <c r="AV886" s="44"/>
      <c r="AW886" s="44"/>
      <c r="BB886" s="352"/>
      <c r="BD886" s="44"/>
      <c r="BE886" s="44"/>
      <c r="BF886" s="44"/>
      <c r="BK886" s="352"/>
      <c r="BM886" s="44"/>
      <c r="BN886" s="44"/>
      <c r="BO886" s="44"/>
      <c r="BT886" s="352"/>
      <c r="BV886" s="44"/>
      <c r="BW886" s="44"/>
      <c r="BX886" s="44"/>
      <c r="CC886" s="352"/>
      <c r="CE886" s="44"/>
      <c r="CF886" s="44"/>
      <c r="CG886" s="44"/>
      <c r="CL886" s="352"/>
      <c r="CN886" s="44"/>
      <c r="CO886" s="44"/>
      <c r="CP886" s="44"/>
      <c r="CU886" s="352"/>
      <c r="CW886" s="44"/>
      <c r="CX886" s="44"/>
      <c r="CY886" s="44"/>
      <c r="DD886" s="352"/>
      <c r="DF886" s="44"/>
      <c r="DG886" s="44"/>
      <c r="DH886" s="44"/>
      <c r="DM886" s="352"/>
      <c r="DO886" s="44"/>
      <c r="DP886" s="44"/>
      <c r="DQ886" s="44"/>
      <c r="DV886" s="352"/>
      <c r="DX886" s="44"/>
      <c r="DY886" s="44"/>
      <c r="DZ886" s="44"/>
      <c r="EE886" s="352"/>
      <c r="EG886" s="44"/>
      <c r="EH886" s="44"/>
      <c r="EI886" s="44"/>
      <c r="EN886" s="352"/>
      <c r="EP886" s="44"/>
      <c r="EQ886" s="44"/>
      <c r="ER886" s="44"/>
      <c r="EW886" s="352"/>
      <c r="EY886" s="44"/>
      <c r="EZ886" s="44"/>
      <c r="FA886" s="44"/>
      <c r="FF886" s="352"/>
      <c r="FH886" s="44"/>
      <c r="FI886" s="44"/>
      <c r="FJ886" s="44"/>
      <c r="FO886" s="352"/>
      <c r="FQ886" s="44"/>
      <c r="FR886" s="44"/>
      <c r="FS886" s="44"/>
      <c r="FX886" s="352"/>
      <c r="FZ886" s="44"/>
      <c r="GA886" s="44"/>
      <c r="GB886" s="44"/>
      <c r="GG886" s="352"/>
      <c r="GI886" s="44"/>
      <c r="GJ886" s="44"/>
      <c r="GK886" s="44"/>
      <c r="GP886" s="352"/>
      <c r="GR886" s="44"/>
      <c r="GS886" s="44"/>
      <c r="GT886" s="44"/>
      <c r="GY886" s="352"/>
      <c r="HA886" s="44"/>
      <c r="HB886" s="44"/>
      <c r="HC886" s="44"/>
      <c r="HH886" s="352"/>
      <c r="HJ886" s="44"/>
      <c r="HK886" s="44"/>
      <c r="HL886" s="44"/>
      <c r="HQ886" s="44"/>
      <c r="HR886" s="44"/>
      <c r="HS886" s="44"/>
      <c r="HT886" s="44"/>
      <c r="HU886" s="44"/>
      <c r="HV886" s="44"/>
      <c r="HW886" s="44"/>
      <c r="HX886" s="44"/>
      <c r="HY886" s="44"/>
      <c r="HZ886" s="44"/>
      <c r="IA886" s="44"/>
      <c r="IB886" s="44"/>
      <c r="IC886" s="44"/>
      <c r="ID886" s="44"/>
      <c r="IE886" s="44"/>
      <c r="IF886" s="44"/>
      <c r="IG886" s="44"/>
      <c r="IH886" s="44"/>
      <c r="II886" s="44"/>
      <c r="IJ886" s="44"/>
      <c r="IK886" s="44"/>
      <c r="IL886" s="44"/>
      <c r="IM886" s="44"/>
      <c r="IN886" s="44"/>
      <c r="IO886" s="44"/>
      <c r="IP886" s="44"/>
      <c r="IQ886" s="44"/>
      <c r="IR886" s="44"/>
      <c r="IS886" s="44"/>
      <c r="IT886" s="44"/>
      <c r="IU886" s="44"/>
      <c r="IV886" s="44"/>
      <c r="RS886" s="353"/>
    </row>
    <row r="887" spans="1:487" s="74" customFormat="1" ht="15">
      <c r="A887" s="325" t="s">
        <v>1268</v>
      </c>
      <c r="B887" s="351"/>
      <c r="C887" s="351"/>
      <c r="D887" s="531" t="s">
        <v>130</v>
      </c>
      <c r="E887" s="44"/>
      <c r="F887" s="437">
        <f t="shared" si="11"/>
        <v>0</v>
      </c>
      <c r="G887" s="478"/>
      <c r="H887" s="478"/>
      <c r="I887" s="138"/>
      <c r="J887" s="420"/>
      <c r="K887" s="138"/>
      <c r="L887" s="44"/>
      <c r="M887" s="450"/>
      <c r="N887" s="44"/>
      <c r="R887" s="352"/>
      <c r="T887" s="44"/>
      <c r="U887" s="44"/>
      <c r="V887" s="44"/>
      <c r="AA887" s="352"/>
      <c r="AC887" s="44"/>
      <c r="AD887" s="44"/>
      <c r="AE887" s="44"/>
      <c r="AJ887" s="352"/>
      <c r="AL887" s="44"/>
      <c r="AM887" s="44"/>
      <c r="AN887" s="44"/>
      <c r="AS887" s="352"/>
      <c r="AU887" s="44"/>
      <c r="AV887" s="44"/>
      <c r="AW887" s="44"/>
      <c r="BB887" s="352"/>
      <c r="BD887" s="44"/>
      <c r="BE887" s="44"/>
      <c r="BF887" s="44"/>
      <c r="BK887" s="352"/>
      <c r="BM887" s="44"/>
      <c r="BN887" s="44"/>
      <c r="BO887" s="44"/>
      <c r="BT887" s="352"/>
      <c r="BV887" s="44"/>
      <c r="BW887" s="44"/>
      <c r="BX887" s="44"/>
      <c r="CC887" s="352"/>
      <c r="CE887" s="44"/>
      <c r="CF887" s="44"/>
      <c r="CG887" s="44"/>
      <c r="CL887" s="352"/>
      <c r="CN887" s="44"/>
      <c r="CO887" s="44"/>
      <c r="CP887" s="44"/>
      <c r="CU887" s="352"/>
      <c r="CW887" s="44"/>
      <c r="CX887" s="44"/>
      <c r="CY887" s="44"/>
      <c r="DD887" s="352"/>
      <c r="DF887" s="44"/>
      <c r="DG887" s="44"/>
      <c r="DH887" s="44"/>
      <c r="DM887" s="352"/>
      <c r="DO887" s="44"/>
      <c r="DP887" s="44"/>
      <c r="DQ887" s="44"/>
      <c r="DV887" s="352"/>
      <c r="DX887" s="44"/>
      <c r="DY887" s="44"/>
      <c r="DZ887" s="44"/>
      <c r="EE887" s="352"/>
      <c r="EG887" s="44"/>
      <c r="EH887" s="44"/>
      <c r="EI887" s="44"/>
      <c r="EN887" s="352"/>
      <c r="EP887" s="44"/>
      <c r="EQ887" s="44"/>
      <c r="ER887" s="44"/>
      <c r="EW887" s="352"/>
      <c r="EY887" s="44"/>
      <c r="EZ887" s="44"/>
      <c r="FA887" s="44"/>
      <c r="FF887" s="352"/>
      <c r="FH887" s="44"/>
      <c r="FI887" s="44"/>
      <c r="FJ887" s="44"/>
      <c r="FO887" s="352"/>
      <c r="FQ887" s="44"/>
      <c r="FR887" s="44"/>
      <c r="FS887" s="44"/>
      <c r="FX887" s="352"/>
      <c r="FZ887" s="44"/>
      <c r="GA887" s="44"/>
      <c r="GB887" s="44"/>
      <c r="GG887" s="352"/>
      <c r="GI887" s="44"/>
      <c r="GJ887" s="44"/>
      <c r="GK887" s="44"/>
      <c r="GP887" s="352"/>
      <c r="GR887" s="44"/>
      <c r="GS887" s="44"/>
      <c r="GT887" s="44"/>
      <c r="GY887" s="352"/>
      <c r="HA887" s="44"/>
      <c r="HB887" s="44"/>
      <c r="HC887" s="44"/>
      <c r="HH887" s="352"/>
      <c r="HJ887" s="44"/>
      <c r="HK887" s="44"/>
      <c r="HL887" s="44"/>
      <c r="HQ887" s="44"/>
      <c r="HR887" s="44"/>
      <c r="HS887" s="44"/>
      <c r="HT887" s="44"/>
      <c r="HU887" s="44"/>
      <c r="HV887" s="44"/>
      <c r="HW887" s="44"/>
      <c r="HX887" s="44"/>
      <c r="HY887" s="44"/>
      <c r="HZ887" s="44"/>
      <c r="IA887" s="44"/>
      <c r="IB887" s="44"/>
      <c r="IC887" s="44"/>
      <c r="ID887" s="44"/>
      <c r="IE887" s="44"/>
      <c r="IF887" s="44"/>
      <c r="IG887" s="44"/>
      <c r="IH887" s="44"/>
      <c r="II887" s="44"/>
      <c r="IJ887" s="44"/>
      <c r="IK887" s="44"/>
      <c r="IL887" s="44"/>
      <c r="IM887" s="44"/>
      <c r="IN887" s="44"/>
      <c r="IO887" s="44"/>
      <c r="IP887" s="44"/>
      <c r="IQ887" s="44"/>
      <c r="IR887" s="44"/>
      <c r="IS887" s="44"/>
      <c r="IT887" s="44"/>
      <c r="IU887" s="44"/>
      <c r="IV887" s="44"/>
      <c r="RS887" s="353"/>
    </row>
    <row r="888" spans="1:487" s="74" customFormat="1" ht="15">
      <c r="A888" s="325" t="s">
        <v>480</v>
      </c>
      <c r="B888" s="351"/>
      <c r="C888" s="351"/>
      <c r="D888" s="458" t="s">
        <v>141</v>
      </c>
      <c r="E888" s="44"/>
      <c r="F888" s="437">
        <f t="shared" si="11"/>
        <v>195</v>
      </c>
      <c r="G888" s="541">
        <v>9</v>
      </c>
      <c r="H888" s="541">
        <v>186</v>
      </c>
      <c r="I888" s="138"/>
      <c r="J888" s="420"/>
      <c r="K888" s="138"/>
      <c r="L888" s="450"/>
      <c r="N888" s="44"/>
      <c r="R888" s="352"/>
      <c r="T888" s="44"/>
      <c r="U888" s="44"/>
      <c r="V888" s="44"/>
      <c r="AA888" s="352"/>
      <c r="AC888" s="44"/>
      <c r="AD888" s="44"/>
      <c r="AE888" s="44"/>
      <c r="AJ888" s="352"/>
      <c r="AL888" s="44"/>
      <c r="AM888" s="44"/>
      <c r="AN888" s="44"/>
      <c r="AS888" s="352"/>
      <c r="AU888" s="44"/>
      <c r="AV888" s="44"/>
      <c r="AW888" s="44"/>
      <c r="BB888" s="352"/>
      <c r="BD888" s="44"/>
      <c r="BE888" s="44"/>
      <c r="BF888" s="44"/>
      <c r="BK888" s="352"/>
      <c r="BM888" s="44"/>
      <c r="BN888" s="44"/>
      <c r="BO888" s="44"/>
      <c r="BT888" s="352"/>
      <c r="BV888" s="44"/>
      <c r="BW888" s="44"/>
      <c r="BX888" s="44"/>
      <c r="CC888" s="352"/>
      <c r="CE888" s="44"/>
      <c r="CF888" s="44"/>
      <c r="CG888" s="44"/>
      <c r="CL888" s="352"/>
      <c r="CN888" s="44"/>
      <c r="CO888" s="44"/>
      <c r="CP888" s="44"/>
      <c r="CU888" s="352"/>
      <c r="CW888" s="44"/>
      <c r="CX888" s="44"/>
      <c r="CY888" s="44"/>
      <c r="DD888" s="352"/>
      <c r="DF888" s="44"/>
      <c r="DG888" s="44"/>
      <c r="DH888" s="44"/>
      <c r="DM888" s="352"/>
      <c r="DO888" s="44"/>
      <c r="DP888" s="44"/>
      <c r="DQ888" s="44"/>
      <c r="DV888" s="352"/>
      <c r="DX888" s="44"/>
      <c r="DY888" s="44"/>
      <c r="DZ888" s="44"/>
      <c r="EE888" s="352"/>
      <c r="EG888" s="44"/>
      <c r="EH888" s="44"/>
      <c r="EI888" s="44"/>
      <c r="EN888" s="352"/>
      <c r="EP888" s="44"/>
      <c r="EQ888" s="44"/>
      <c r="ER888" s="44"/>
      <c r="EW888" s="352"/>
      <c r="EY888" s="44"/>
      <c r="EZ888" s="44"/>
      <c r="FA888" s="44"/>
      <c r="FF888" s="352"/>
      <c r="FH888" s="44"/>
      <c r="FI888" s="44"/>
      <c r="FJ888" s="44"/>
      <c r="FO888" s="352"/>
      <c r="FQ888" s="44"/>
      <c r="FR888" s="44"/>
      <c r="FS888" s="44"/>
      <c r="FX888" s="352"/>
      <c r="FZ888" s="44"/>
      <c r="GA888" s="44"/>
      <c r="GB888" s="44"/>
      <c r="GG888" s="352"/>
      <c r="GI888" s="44"/>
      <c r="GJ888" s="44"/>
      <c r="GK888" s="44"/>
      <c r="GP888" s="352"/>
      <c r="GR888" s="44"/>
      <c r="GS888" s="44"/>
      <c r="GT888" s="44"/>
      <c r="GY888" s="352"/>
      <c r="HA888" s="44"/>
      <c r="HB888" s="44"/>
      <c r="HC888" s="44"/>
      <c r="HH888" s="352"/>
      <c r="HJ888" s="44"/>
      <c r="HK888" s="44"/>
      <c r="HL888" s="44"/>
      <c r="HQ888" s="44"/>
      <c r="HR888" s="44"/>
      <c r="HS888" s="44"/>
      <c r="HT888" s="44"/>
      <c r="HU888" s="44"/>
      <c r="HV888" s="44"/>
      <c r="HW888" s="44"/>
      <c r="HX888" s="44"/>
      <c r="HY888" s="44"/>
      <c r="HZ888" s="44"/>
      <c r="IA888" s="44"/>
      <c r="IB888" s="44"/>
      <c r="IC888" s="44"/>
      <c r="ID888" s="44"/>
      <c r="IE888" s="44"/>
      <c r="IF888" s="44"/>
      <c r="IG888" s="44"/>
      <c r="IH888" s="44"/>
      <c r="II888" s="44"/>
      <c r="IJ888" s="44"/>
      <c r="IK888" s="44"/>
      <c r="IL888" s="44"/>
      <c r="IM888" s="44"/>
      <c r="IN888" s="44"/>
      <c r="IO888" s="44"/>
      <c r="IP888" s="44"/>
      <c r="IQ888" s="44"/>
      <c r="IR888" s="44"/>
      <c r="IS888" s="44"/>
      <c r="IT888" s="44"/>
      <c r="IU888" s="44"/>
      <c r="IV888" s="44"/>
      <c r="RS888" s="353"/>
    </row>
    <row r="889" spans="1:487" s="74" customFormat="1" ht="15">
      <c r="A889" s="325" t="s">
        <v>1713</v>
      </c>
      <c r="B889" s="351"/>
      <c r="C889" s="351"/>
      <c r="D889" s="531" t="s">
        <v>130</v>
      </c>
      <c r="E889" s="450"/>
      <c r="F889" s="437">
        <f t="shared" si="11"/>
        <v>0</v>
      </c>
      <c r="G889" s="478"/>
      <c r="H889" s="478"/>
      <c r="I889" s="478"/>
      <c r="J889" s="548"/>
      <c r="K889" s="478"/>
      <c r="L889" s="450"/>
      <c r="M889" s="44"/>
      <c r="N889" s="44"/>
      <c r="R889" s="352"/>
      <c r="T889" s="44"/>
      <c r="U889" s="44"/>
      <c r="V889" s="44"/>
      <c r="AA889" s="352"/>
      <c r="AC889" s="44"/>
      <c r="AD889" s="44"/>
      <c r="AE889" s="44"/>
      <c r="AJ889" s="352"/>
      <c r="AL889" s="44"/>
      <c r="AM889" s="44"/>
      <c r="AN889" s="44"/>
      <c r="AS889" s="352"/>
      <c r="AU889" s="44"/>
      <c r="AV889" s="44"/>
      <c r="AW889" s="44"/>
      <c r="BB889" s="352"/>
      <c r="BD889" s="44"/>
      <c r="BE889" s="44"/>
      <c r="BF889" s="44"/>
      <c r="BK889" s="352"/>
      <c r="BM889" s="44"/>
      <c r="BN889" s="44"/>
      <c r="BO889" s="44"/>
      <c r="BT889" s="352"/>
      <c r="BV889" s="44"/>
      <c r="BW889" s="44"/>
      <c r="BX889" s="44"/>
      <c r="CC889" s="352"/>
      <c r="CE889" s="44"/>
      <c r="CF889" s="44"/>
      <c r="CG889" s="44"/>
      <c r="CL889" s="352"/>
      <c r="CN889" s="44"/>
      <c r="CO889" s="44"/>
      <c r="CP889" s="44"/>
      <c r="CU889" s="352"/>
      <c r="CW889" s="44"/>
      <c r="CX889" s="44"/>
      <c r="CY889" s="44"/>
      <c r="DD889" s="352"/>
      <c r="DF889" s="44"/>
      <c r="DG889" s="44"/>
      <c r="DH889" s="44"/>
      <c r="DM889" s="352"/>
      <c r="DO889" s="44"/>
      <c r="DP889" s="44"/>
      <c r="DQ889" s="44"/>
      <c r="DV889" s="352"/>
      <c r="DX889" s="44"/>
      <c r="DY889" s="44"/>
      <c r="DZ889" s="44"/>
      <c r="EE889" s="352"/>
      <c r="EG889" s="44"/>
      <c r="EH889" s="44"/>
      <c r="EI889" s="44"/>
      <c r="EN889" s="352"/>
      <c r="EP889" s="44"/>
      <c r="EQ889" s="44"/>
      <c r="ER889" s="44"/>
      <c r="EW889" s="352"/>
      <c r="EY889" s="44"/>
      <c r="EZ889" s="44"/>
      <c r="FA889" s="44"/>
      <c r="FF889" s="352"/>
      <c r="FH889" s="44"/>
      <c r="FI889" s="44"/>
      <c r="FJ889" s="44"/>
      <c r="FO889" s="352"/>
      <c r="FQ889" s="44"/>
      <c r="FR889" s="44"/>
      <c r="FS889" s="44"/>
      <c r="FX889" s="352"/>
      <c r="FZ889" s="44"/>
      <c r="GA889" s="44"/>
      <c r="GB889" s="44"/>
      <c r="GG889" s="352"/>
      <c r="GI889" s="44"/>
      <c r="GJ889" s="44"/>
      <c r="GK889" s="44"/>
      <c r="GP889" s="352"/>
      <c r="GR889" s="44"/>
      <c r="GS889" s="44"/>
      <c r="GT889" s="44"/>
      <c r="GY889" s="352"/>
      <c r="HA889" s="44"/>
      <c r="HB889" s="44"/>
      <c r="HC889" s="44"/>
      <c r="HH889" s="352"/>
      <c r="HJ889" s="44"/>
      <c r="HK889" s="44"/>
      <c r="HL889" s="44"/>
      <c r="HQ889" s="44"/>
      <c r="HR889" s="44"/>
      <c r="HS889" s="44"/>
      <c r="HT889" s="44"/>
      <c r="HU889" s="44"/>
      <c r="HV889" s="44"/>
      <c r="HW889" s="44"/>
      <c r="HX889" s="44"/>
      <c r="HY889" s="44"/>
      <c r="HZ889" s="44"/>
      <c r="IA889" s="44"/>
      <c r="IB889" s="44"/>
      <c r="IC889" s="44"/>
      <c r="ID889" s="44"/>
      <c r="IE889" s="44"/>
      <c r="IF889" s="44"/>
      <c r="IG889" s="44"/>
      <c r="IH889" s="44"/>
      <c r="II889" s="44"/>
      <c r="IJ889" s="44"/>
      <c r="IK889" s="44"/>
      <c r="IL889" s="44"/>
      <c r="IM889" s="44"/>
      <c r="IN889" s="44"/>
      <c r="IO889" s="44"/>
      <c r="IP889" s="44"/>
      <c r="IQ889" s="44"/>
      <c r="IR889" s="44"/>
      <c r="IS889" s="44"/>
      <c r="IT889" s="44"/>
      <c r="IU889" s="44"/>
      <c r="IV889" s="44"/>
      <c r="RS889" s="353"/>
    </row>
    <row r="890" spans="1:487" s="74" customFormat="1" ht="15">
      <c r="A890" s="325" t="s">
        <v>1462</v>
      </c>
      <c r="B890" s="351"/>
      <c r="C890" s="351"/>
      <c r="D890" s="531" t="s">
        <v>130</v>
      </c>
      <c r="E890" s="450"/>
      <c r="F890" s="437">
        <f t="shared" si="11"/>
        <v>2</v>
      </c>
      <c r="G890" s="478"/>
      <c r="H890" s="478"/>
      <c r="I890" s="478"/>
      <c r="J890" s="548">
        <v>2</v>
      </c>
      <c r="K890" s="478"/>
      <c r="L890" s="450"/>
      <c r="M890" s="44"/>
      <c r="N890" s="44"/>
      <c r="R890" s="352"/>
      <c r="T890" s="44"/>
      <c r="U890" s="44"/>
      <c r="V890" s="44"/>
      <c r="AA890" s="352"/>
      <c r="AC890" s="44"/>
      <c r="AD890" s="44"/>
      <c r="AE890" s="44"/>
      <c r="AJ890" s="352"/>
      <c r="AL890" s="44"/>
      <c r="AM890" s="44"/>
      <c r="AN890" s="44"/>
      <c r="AS890" s="352"/>
      <c r="AU890" s="44"/>
      <c r="AV890" s="44"/>
      <c r="AW890" s="44"/>
      <c r="BB890" s="352"/>
      <c r="BD890" s="44"/>
      <c r="BE890" s="44"/>
      <c r="BF890" s="44"/>
      <c r="BK890" s="352"/>
      <c r="BM890" s="44"/>
      <c r="BN890" s="44"/>
      <c r="BO890" s="44"/>
      <c r="BT890" s="352"/>
      <c r="BV890" s="44"/>
      <c r="BW890" s="44"/>
      <c r="BX890" s="44"/>
      <c r="CC890" s="352"/>
      <c r="CE890" s="44"/>
      <c r="CF890" s="44"/>
      <c r="CG890" s="44"/>
      <c r="CL890" s="352"/>
      <c r="CN890" s="44"/>
      <c r="CO890" s="44"/>
      <c r="CP890" s="44"/>
      <c r="CU890" s="352"/>
      <c r="CW890" s="44"/>
      <c r="CX890" s="44"/>
      <c r="CY890" s="44"/>
      <c r="DD890" s="352"/>
      <c r="DF890" s="44"/>
      <c r="DG890" s="44"/>
      <c r="DH890" s="44"/>
      <c r="DM890" s="352"/>
      <c r="DO890" s="44"/>
      <c r="DP890" s="44"/>
      <c r="DQ890" s="44"/>
      <c r="DV890" s="352"/>
      <c r="DX890" s="44"/>
      <c r="DY890" s="44"/>
      <c r="DZ890" s="44"/>
      <c r="EE890" s="352"/>
      <c r="EG890" s="44"/>
      <c r="EH890" s="44"/>
      <c r="EI890" s="44"/>
      <c r="EN890" s="352"/>
      <c r="EP890" s="44"/>
      <c r="EQ890" s="44"/>
      <c r="ER890" s="44"/>
      <c r="EW890" s="352"/>
      <c r="EY890" s="44"/>
      <c r="EZ890" s="44"/>
      <c r="FA890" s="44"/>
      <c r="FF890" s="352"/>
      <c r="FH890" s="44"/>
      <c r="FI890" s="44"/>
      <c r="FJ890" s="44"/>
      <c r="FO890" s="352"/>
      <c r="FQ890" s="44"/>
      <c r="FR890" s="44"/>
      <c r="FS890" s="44"/>
      <c r="FX890" s="352"/>
      <c r="FZ890" s="44"/>
      <c r="GA890" s="44"/>
      <c r="GB890" s="44"/>
      <c r="GG890" s="352"/>
      <c r="GI890" s="44"/>
      <c r="GJ890" s="44"/>
      <c r="GK890" s="44"/>
      <c r="GP890" s="352"/>
      <c r="GR890" s="44"/>
      <c r="GS890" s="44"/>
      <c r="GT890" s="44"/>
      <c r="GY890" s="352"/>
      <c r="HA890" s="44"/>
      <c r="HB890" s="44"/>
      <c r="HC890" s="44"/>
      <c r="HH890" s="352"/>
      <c r="HJ890" s="44"/>
      <c r="HK890" s="44"/>
      <c r="HL890" s="44"/>
      <c r="HQ890" s="44"/>
      <c r="HR890" s="44"/>
      <c r="HS890" s="44"/>
      <c r="HT890" s="44"/>
      <c r="HU890" s="44"/>
      <c r="HV890" s="44"/>
      <c r="HW890" s="44"/>
      <c r="HX890" s="44"/>
      <c r="HY890" s="44"/>
      <c r="HZ890" s="44"/>
      <c r="IA890" s="44"/>
      <c r="IB890" s="44"/>
      <c r="IC890" s="44"/>
      <c r="ID890" s="44"/>
      <c r="IE890" s="44"/>
      <c r="IF890" s="44"/>
      <c r="IG890" s="44"/>
      <c r="IH890" s="44"/>
      <c r="II890" s="44"/>
      <c r="IJ890" s="44"/>
      <c r="IK890" s="44"/>
      <c r="IL890" s="44"/>
      <c r="IM890" s="44"/>
      <c r="IN890" s="44"/>
      <c r="IO890" s="44"/>
      <c r="IP890" s="44"/>
      <c r="IQ890" s="44"/>
      <c r="IR890" s="44"/>
      <c r="IS890" s="44"/>
      <c r="IT890" s="44"/>
      <c r="IU890" s="44"/>
      <c r="IV890" s="44"/>
      <c r="RS890" s="353"/>
    </row>
    <row r="891" spans="1:487" s="74" customFormat="1" ht="15">
      <c r="A891" s="325" t="s">
        <v>1403</v>
      </c>
      <c r="B891" s="351"/>
      <c r="C891" s="351"/>
      <c r="D891" s="531" t="s">
        <v>130</v>
      </c>
      <c r="E891" s="44"/>
      <c r="F891" s="437">
        <f t="shared" ref="F891:F954" si="12">SUM(G891:L891)</f>
        <v>12</v>
      </c>
      <c r="G891" s="478"/>
      <c r="H891" s="138">
        <v>1</v>
      </c>
      <c r="I891" s="138">
        <v>11</v>
      </c>
      <c r="J891" s="420"/>
      <c r="K891" s="138"/>
      <c r="L891" s="450"/>
      <c r="M891" s="44"/>
      <c r="N891" s="44"/>
      <c r="R891" s="352"/>
      <c r="T891" s="44"/>
      <c r="U891" s="44"/>
      <c r="V891" s="44"/>
      <c r="AA891" s="352"/>
      <c r="AC891" s="44"/>
      <c r="AD891" s="44"/>
      <c r="AE891" s="44"/>
      <c r="AJ891" s="352"/>
      <c r="AL891" s="44"/>
      <c r="AM891" s="44"/>
      <c r="AN891" s="44"/>
      <c r="AS891" s="352"/>
      <c r="AU891" s="44"/>
      <c r="AV891" s="44"/>
      <c r="AW891" s="44"/>
      <c r="BB891" s="352"/>
      <c r="BD891" s="44"/>
      <c r="BE891" s="44"/>
      <c r="BF891" s="44"/>
      <c r="BK891" s="352"/>
      <c r="BM891" s="44"/>
      <c r="BN891" s="44"/>
      <c r="BO891" s="44"/>
      <c r="BT891" s="352"/>
      <c r="BV891" s="44"/>
      <c r="BW891" s="44"/>
      <c r="BX891" s="44"/>
      <c r="CC891" s="352"/>
      <c r="CE891" s="44"/>
      <c r="CF891" s="44"/>
      <c r="CG891" s="44"/>
      <c r="CL891" s="352"/>
      <c r="CN891" s="44"/>
      <c r="CO891" s="44"/>
      <c r="CP891" s="44"/>
      <c r="CU891" s="352"/>
      <c r="CW891" s="44"/>
      <c r="CX891" s="44"/>
      <c r="CY891" s="44"/>
      <c r="DD891" s="352"/>
      <c r="DF891" s="44"/>
      <c r="DG891" s="44"/>
      <c r="DH891" s="44"/>
      <c r="DM891" s="352"/>
      <c r="DO891" s="44"/>
      <c r="DP891" s="44"/>
      <c r="DQ891" s="44"/>
      <c r="DV891" s="352"/>
      <c r="DX891" s="44"/>
      <c r="DY891" s="44"/>
      <c r="DZ891" s="44"/>
      <c r="EE891" s="352"/>
      <c r="EG891" s="44"/>
      <c r="EH891" s="44"/>
      <c r="EI891" s="44"/>
      <c r="EN891" s="352"/>
      <c r="EP891" s="44"/>
      <c r="EQ891" s="44"/>
      <c r="ER891" s="44"/>
      <c r="EW891" s="352"/>
      <c r="EY891" s="44"/>
      <c r="EZ891" s="44"/>
      <c r="FA891" s="44"/>
      <c r="FF891" s="352"/>
      <c r="FH891" s="44"/>
      <c r="FI891" s="44"/>
      <c r="FJ891" s="44"/>
      <c r="FO891" s="352"/>
      <c r="FQ891" s="44"/>
      <c r="FR891" s="44"/>
      <c r="FS891" s="44"/>
      <c r="FX891" s="352"/>
      <c r="FZ891" s="44"/>
      <c r="GA891" s="44"/>
      <c r="GB891" s="44"/>
      <c r="GG891" s="352"/>
      <c r="GI891" s="44"/>
      <c r="GJ891" s="44"/>
      <c r="GK891" s="44"/>
      <c r="GP891" s="352"/>
      <c r="GR891" s="44"/>
      <c r="GS891" s="44"/>
      <c r="GT891" s="44"/>
      <c r="GY891" s="352"/>
      <c r="HA891" s="44"/>
      <c r="HB891" s="44"/>
      <c r="HC891" s="44"/>
      <c r="HH891" s="352"/>
      <c r="HJ891" s="44"/>
      <c r="HK891" s="44"/>
      <c r="HL891" s="44"/>
      <c r="HQ891" s="44"/>
      <c r="HR891" s="44"/>
      <c r="HS891" s="44"/>
      <c r="HT891" s="44"/>
      <c r="HU891" s="44"/>
      <c r="HV891" s="44"/>
      <c r="HW891" s="44"/>
      <c r="HX891" s="44"/>
      <c r="HY891" s="44"/>
      <c r="HZ891" s="44"/>
      <c r="IA891" s="44"/>
      <c r="IB891" s="44"/>
      <c r="IC891" s="44"/>
      <c r="ID891" s="44"/>
      <c r="IE891" s="44"/>
      <c r="IF891" s="44"/>
      <c r="IG891" s="44"/>
      <c r="IH891" s="44"/>
      <c r="II891" s="44"/>
      <c r="IJ891" s="44"/>
      <c r="IK891" s="44"/>
      <c r="IL891" s="44"/>
      <c r="IM891" s="44"/>
      <c r="IN891" s="44"/>
      <c r="IO891" s="44"/>
      <c r="IP891" s="44"/>
      <c r="IQ891" s="44"/>
      <c r="IR891" s="44"/>
      <c r="IS891" s="44"/>
      <c r="IT891" s="44"/>
      <c r="IU891" s="44"/>
      <c r="IV891" s="44"/>
      <c r="RS891" s="353"/>
    </row>
    <row r="892" spans="1:487" s="74" customFormat="1" ht="15">
      <c r="A892" s="325" t="s">
        <v>922</v>
      </c>
      <c r="B892" s="351"/>
      <c r="C892" s="351"/>
      <c r="D892" s="74" t="s">
        <v>132</v>
      </c>
      <c r="E892" s="44"/>
      <c r="F892" s="437">
        <f t="shared" si="12"/>
        <v>51</v>
      </c>
      <c r="G892" s="478">
        <v>25</v>
      </c>
      <c r="H892" s="138">
        <v>9</v>
      </c>
      <c r="I892" s="138"/>
      <c r="J892" s="420">
        <v>7</v>
      </c>
      <c r="K892" s="138">
        <v>10</v>
      </c>
      <c r="L892" s="450"/>
      <c r="M892" s="44"/>
      <c r="N892" s="44"/>
      <c r="R892" s="352"/>
      <c r="T892" s="44"/>
      <c r="U892" s="44"/>
      <c r="V892" s="44"/>
      <c r="AA892" s="352"/>
      <c r="AC892" s="44"/>
      <c r="AD892" s="44"/>
      <c r="AE892" s="44"/>
      <c r="AJ892" s="352"/>
      <c r="AL892" s="44"/>
      <c r="AM892" s="44"/>
      <c r="AN892" s="44"/>
      <c r="AS892" s="352"/>
      <c r="AU892" s="44"/>
      <c r="AV892" s="44"/>
      <c r="AW892" s="44"/>
      <c r="BB892" s="352"/>
      <c r="BD892" s="44"/>
      <c r="BE892" s="44"/>
      <c r="BF892" s="44"/>
      <c r="BK892" s="352"/>
      <c r="BM892" s="44"/>
      <c r="BN892" s="44"/>
      <c r="BO892" s="44"/>
      <c r="BT892" s="352"/>
      <c r="BV892" s="44"/>
      <c r="BW892" s="44"/>
      <c r="BX892" s="44"/>
      <c r="CC892" s="352"/>
      <c r="CE892" s="44"/>
      <c r="CF892" s="44"/>
      <c r="CG892" s="44"/>
      <c r="CL892" s="352"/>
      <c r="CN892" s="44"/>
      <c r="CO892" s="44"/>
      <c r="CP892" s="44"/>
      <c r="CU892" s="352"/>
      <c r="CW892" s="44"/>
      <c r="CX892" s="44"/>
      <c r="CY892" s="44"/>
      <c r="DD892" s="352"/>
      <c r="DF892" s="44"/>
      <c r="DG892" s="44"/>
      <c r="DH892" s="44"/>
      <c r="DM892" s="352"/>
      <c r="DO892" s="44"/>
      <c r="DP892" s="44"/>
      <c r="DQ892" s="44"/>
      <c r="DV892" s="352"/>
      <c r="DX892" s="44"/>
      <c r="DY892" s="44"/>
      <c r="DZ892" s="44"/>
      <c r="EE892" s="352"/>
      <c r="EG892" s="44"/>
      <c r="EH892" s="44"/>
      <c r="EI892" s="44"/>
      <c r="EN892" s="352"/>
      <c r="EP892" s="44"/>
      <c r="EQ892" s="44"/>
      <c r="ER892" s="44"/>
      <c r="EW892" s="352"/>
      <c r="EY892" s="44"/>
      <c r="EZ892" s="44"/>
      <c r="FA892" s="44"/>
      <c r="FF892" s="352"/>
      <c r="FH892" s="44"/>
      <c r="FI892" s="44"/>
      <c r="FJ892" s="44"/>
      <c r="FO892" s="352"/>
      <c r="FQ892" s="44"/>
      <c r="FR892" s="44"/>
      <c r="FS892" s="44"/>
      <c r="FX892" s="352"/>
      <c r="FZ892" s="44"/>
      <c r="GA892" s="44"/>
      <c r="GB892" s="44"/>
      <c r="GG892" s="352"/>
      <c r="GI892" s="44"/>
      <c r="GJ892" s="44"/>
      <c r="GK892" s="44"/>
      <c r="GP892" s="352"/>
      <c r="GR892" s="44"/>
      <c r="GS892" s="44"/>
      <c r="GT892" s="44"/>
      <c r="GY892" s="352"/>
      <c r="HA892" s="44"/>
      <c r="HB892" s="44"/>
      <c r="HC892" s="44"/>
      <c r="HH892" s="352"/>
      <c r="HJ892" s="44"/>
      <c r="HK892" s="44"/>
      <c r="HL892" s="44"/>
      <c r="HQ892" s="44"/>
      <c r="HR892" s="44"/>
      <c r="HS892" s="44"/>
      <c r="HT892" s="44"/>
      <c r="HU892" s="44"/>
      <c r="HV892" s="44"/>
      <c r="HW892" s="44"/>
      <c r="HX892" s="44"/>
      <c r="HY892" s="44"/>
      <c r="HZ892" s="44"/>
      <c r="IA892" s="44"/>
      <c r="IB892" s="44"/>
      <c r="IC892" s="44"/>
      <c r="ID892" s="44"/>
      <c r="IE892" s="44"/>
      <c r="IF892" s="44"/>
      <c r="IG892" s="44"/>
      <c r="IH892" s="44"/>
      <c r="II892" s="44"/>
      <c r="IJ892" s="44"/>
      <c r="IK892" s="44"/>
      <c r="IL892" s="44"/>
      <c r="IM892" s="44"/>
      <c r="IN892" s="44"/>
      <c r="IO892" s="44"/>
      <c r="IP892" s="44"/>
      <c r="IQ892" s="44"/>
      <c r="IR892" s="44"/>
      <c r="IS892" s="44"/>
      <c r="IT892" s="44"/>
      <c r="IU892" s="44"/>
      <c r="IV892" s="44"/>
      <c r="RS892" s="353"/>
    </row>
    <row r="893" spans="1:487" s="74" customFormat="1" ht="15">
      <c r="A893" s="325" t="s">
        <v>1466</v>
      </c>
      <c r="B893" s="351"/>
      <c r="C893" s="351"/>
      <c r="D893" s="531" t="s">
        <v>130</v>
      </c>
      <c r="E893" s="44"/>
      <c r="F893" s="437">
        <f t="shared" si="12"/>
        <v>5</v>
      </c>
      <c r="G893" s="478"/>
      <c r="H893" s="478"/>
      <c r="I893" s="138">
        <v>5</v>
      </c>
      <c r="J893" s="420"/>
      <c r="K893" s="138"/>
      <c r="L893" s="450"/>
      <c r="M893" s="44"/>
      <c r="N893" s="44"/>
      <c r="R893" s="352"/>
      <c r="T893" s="44"/>
      <c r="U893" s="44"/>
      <c r="V893" s="44"/>
      <c r="AA893" s="352"/>
      <c r="AC893" s="44"/>
      <c r="AD893" s="44"/>
      <c r="AE893" s="44"/>
      <c r="AJ893" s="352"/>
      <c r="AL893" s="44"/>
      <c r="AM893" s="44"/>
      <c r="AN893" s="44"/>
      <c r="AS893" s="352"/>
      <c r="AU893" s="44"/>
      <c r="AV893" s="44"/>
      <c r="AW893" s="44"/>
      <c r="BB893" s="352"/>
      <c r="BD893" s="44"/>
      <c r="BE893" s="44"/>
      <c r="BF893" s="44"/>
      <c r="BK893" s="352"/>
      <c r="BM893" s="44"/>
      <c r="BN893" s="44"/>
      <c r="BO893" s="44"/>
      <c r="BT893" s="352"/>
      <c r="BV893" s="44"/>
      <c r="BW893" s="44"/>
      <c r="BX893" s="44"/>
      <c r="CC893" s="352"/>
      <c r="CE893" s="44"/>
      <c r="CF893" s="44"/>
      <c r="CG893" s="44"/>
      <c r="CL893" s="352"/>
      <c r="CN893" s="44"/>
      <c r="CO893" s="44"/>
      <c r="CP893" s="44"/>
      <c r="CU893" s="352"/>
      <c r="CW893" s="44"/>
      <c r="CX893" s="44"/>
      <c r="CY893" s="44"/>
      <c r="DD893" s="352"/>
      <c r="DF893" s="44"/>
      <c r="DG893" s="44"/>
      <c r="DH893" s="44"/>
      <c r="DM893" s="352"/>
      <c r="DO893" s="44"/>
      <c r="DP893" s="44"/>
      <c r="DQ893" s="44"/>
      <c r="DV893" s="352"/>
      <c r="DX893" s="44"/>
      <c r="DY893" s="44"/>
      <c r="DZ893" s="44"/>
      <c r="EE893" s="352"/>
      <c r="EG893" s="44"/>
      <c r="EH893" s="44"/>
      <c r="EI893" s="44"/>
      <c r="EN893" s="352"/>
      <c r="EP893" s="44"/>
      <c r="EQ893" s="44"/>
      <c r="ER893" s="44"/>
      <c r="EW893" s="352"/>
      <c r="EY893" s="44"/>
      <c r="EZ893" s="44"/>
      <c r="FA893" s="44"/>
      <c r="FF893" s="352"/>
      <c r="FH893" s="44"/>
      <c r="FI893" s="44"/>
      <c r="FJ893" s="44"/>
      <c r="FO893" s="352"/>
      <c r="FQ893" s="44"/>
      <c r="FR893" s="44"/>
      <c r="FS893" s="44"/>
      <c r="FX893" s="352"/>
      <c r="FZ893" s="44"/>
      <c r="GA893" s="44"/>
      <c r="GB893" s="44"/>
      <c r="GG893" s="352"/>
      <c r="GI893" s="44"/>
      <c r="GJ893" s="44"/>
      <c r="GK893" s="44"/>
      <c r="GP893" s="352"/>
      <c r="GR893" s="44"/>
      <c r="GS893" s="44"/>
      <c r="GT893" s="44"/>
      <c r="GY893" s="352"/>
      <c r="HA893" s="44"/>
      <c r="HB893" s="44"/>
      <c r="HC893" s="44"/>
      <c r="HH893" s="352"/>
      <c r="HJ893" s="44"/>
      <c r="HK893" s="44"/>
      <c r="HL893" s="44"/>
      <c r="HQ893" s="44"/>
      <c r="HR893" s="44"/>
      <c r="HS893" s="44"/>
      <c r="HT893" s="44"/>
      <c r="HU893" s="44"/>
      <c r="HV893" s="44"/>
      <c r="HW893" s="44"/>
      <c r="HX893" s="44"/>
      <c r="HY893" s="44"/>
      <c r="HZ893" s="44"/>
      <c r="IA893" s="44"/>
      <c r="IB893" s="44"/>
      <c r="IC893" s="44"/>
      <c r="ID893" s="44"/>
      <c r="IE893" s="44"/>
      <c r="IF893" s="44"/>
      <c r="IG893" s="44"/>
      <c r="IH893" s="44"/>
      <c r="II893" s="44"/>
      <c r="IJ893" s="44"/>
      <c r="IK893" s="44"/>
      <c r="IL893" s="44"/>
      <c r="IM893" s="44"/>
      <c r="IN893" s="44"/>
      <c r="IO893" s="44"/>
      <c r="IP893" s="44"/>
      <c r="IQ893" s="44"/>
      <c r="IR893" s="44"/>
      <c r="IS893" s="44"/>
      <c r="IT893" s="44"/>
      <c r="IU893" s="44"/>
      <c r="IV893" s="44"/>
      <c r="RS893" s="353"/>
    </row>
    <row r="894" spans="1:487" s="74" customFormat="1" ht="15">
      <c r="A894" s="325" t="s">
        <v>2038</v>
      </c>
      <c r="B894" s="351"/>
      <c r="C894" s="351"/>
      <c r="D894" s="531" t="s">
        <v>130</v>
      </c>
      <c r="E894" s="44"/>
      <c r="F894" s="437">
        <f t="shared" si="12"/>
        <v>0</v>
      </c>
      <c r="G894" s="478"/>
      <c r="H894" s="138"/>
      <c r="I894" s="138"/>
      <c r="J894" s="420"/>
      <c r="K894" s="138"/>
      <c r="L894" s="44"/>
      <c r="M894" s="44"/>
      <c r="N894" s="44"/>
      <c r="R894" s="352"/>
      <c r="T894" s="44"/>
      <c r="U894" s="44"/>
      <c r="V894" s="44"/>
      <c r="AA894" s="352"/>
      <c r="AC894" s="44"/>
      <c r="AD894" s="44"/>
      <c r="AE894" s="44"/>
      <c r="AJ894" s="352"/>
      <c r="AL894" s="44"/>
      <c r="AM894" s="44"/>
      <c r="AN894" s="44"/>
      <c r="AS894" s="352"/>
      <c r="AU894" s="44"/>
      <c r="AV894" s="44"/>
      <c r="AW894" s="44"/>
      <c r="BB894" s="352"/>
      <c r="BD894" s="44"/>
      <c r="BE894" s="44"/>
      <c r="BF894" s="44"/>
      <c r="BK894" s="352"/>
      <c r="BM894" s="44"/>
      <c r="BN894" s="44"/>
      <c r="BO894" s="44"/>
      <c r="BT894" s="352"/>
      <c r="BV894" s="44"/>
      <c r="BW894" s="44"/>
      <c r="BX894" s="44"/>
      <c r="CC894" s="352"/>
      <c r="CE894" s="44"/>
      <c r="CF894" s="44"/>
      <c r="CG894" s="44"/>
      <c r="CL894" s="352"/>
      <c r="CN894" s="44"/>
      <c r="CO894" s="44"/>
      <c r="CP894" s="44"/>
      <c r="CU894" s="352"/>
      <c r="CW894" s="44"/>
      <c r="CX894" s="44"/>
      <c r="CY894" s="44"/>
      <c r="DD894" s="352"/>
      <c r="DF894" s="44"/>
      <c r="DG894" s="44"/>
      <c r="DH894" s="44"/>
      <c r="DM894" s="352"/>
      <c r="DO894" s="44"/>
      <c r="DP894" s="44"/>
      <c r="DQ894" s="44"/>
      <c r="DV894" s="352"/>
      <c r="DX894" s="44"/>
      <c r="DY894" s="44"/>
      <c r="DZ894" s="44"/>
      <c r="EE894" s="352"/>
      <c r="EG894" s="44"/>
      <c r="EH894" s="44"/>
      <c r="EI894" s="44"/>
      <c r="EN894" s="352"/>
      <c r="EP894" s="44"/>
      <c r="EQ894" s="44"/>
      <c r="ER894" s="44"/>
      <c r="EW894" s="352"/>
      <c r="EY894" s="44"/>
      <c r="EZ894" s="44"/>
      <c r="FA894" s="44"/>
      <c r="FF894" s="352"/>
      <c r="FH894" s="44"/>
      <c r="FI894" s="44"/>
      <c r="FJ894" s="44"/>
      <c r="FO894" s="352"/>
      <c r="FQ894" s="44"/>
      <c r="FR894" s="44"/>
      <c r="FS894" s="44"/>
      <c r="FX894" s="352"/>
      <c r="FZ894" s="44"/>
      <c r="GA894" s="44"/>
      <c r="GB894" s="44"/>
      <c r="GG894" s="352"/>
      <c r="GI894" s="44"/>
      <c r="GJ894" s="44"/>
      <c r="GK894" s="44"/>
      <c r="GP894" s="352"/>
      <c r="GR894" s="44"/>
      <c r="GS894" s="44"/>
      <c r="GT894" s="44"/>
      <c r="GY894" s="352"/>
      <c r="HA894" s="44"/>
      <c r="HB894" s="44"/>
      <c r="HC894" s="44"/>
      <c r="HH894" s="352"/>
      <c r="HJ894" s="44"/>
      <c r="HK894" s="44"/>
      <c r="HL894" s="44"/>
      <c r="HQ894" s="44"/>
      <c r="HR894" s="44"/>
      <c r="HS894" s="44"/>
      <c r="HT894" s="44"/>
      <c r="HU894" s="44"/>
      <c r="HV894" s="44"/>
      <c r="HW894" s="44"/>
      <c r="HX894" s="44"/>
      <c r="HY894" s="44"/>
      <c r="HZ894" s="44"/>
      <c r="IA894" s="44"/>
      <c r="IB894" s="44"/>
      <c r="IC894" s="44"/>
      <c r="ID894" s="44"/>
      <c r="IE894" s="44"/>
      <c r="IF894" s="44"/>
      <c r="IG894" s="44"/>
      <c r="IH894" s="44"/>
      <c r="II894" s="44"/>
      <c r="IJ894" s="44"/>
      <c r="IK894" s="44"/>
      <c r="IL894" s="44"/>
      <c r="IM894" s="44"/>
      <c r="IN894" s="44"/>
      <c r="IO894" s="44"/>
      <c r="IP894" s="44"/>
      <c r="IQ894" s="44"/>
      <c r="IR894" s="44"/>
      <c r="IS894" s="44"/>
      <c r="IT894" s="44"/>
      <c r="IU894" s="44"/>
      <c r="IV894" s="44"/>
      <c r="RS894" s="353"/>
    </row>
    <row r="895" spans="1:487" s="74" customFormat="1" ht="15">
      <c r="A895" s="325" t="s">
        <v>624</v>
      </c>
      <c r="B895" s="351"/>
      <c r="C895" s="351"/>
      <c r="D895" s="531" t="s">
        <v>130</v>
      </c>
      <c r="E895" s="450"/>
      <c r="F895" s="437">
        <f t="shared" si="12"/>
        <v>46</v>
      </c>
      <c r="G895" s="478">
        <v>17</v>
      </c>
      <c r="H895" s="478">
        <v>22</v>
      </c>
      <c r="I895" s="478"/>
      <c r="J895" s="548">
        <v>7</v>
      </c>
      <c r="K895" s="478"/>
      <c r="L895" s="44"/>
      <c r="M895" s="44"/>
      <c r="N895" s="44"/>
      <c r="R895" s="352"/>
      <c r="T895" s="44"/>
      <c r="U895" s="44"/>
      <c r="V895" s="44"/>
      <c r="AA895" s="352"/>
      <c r="AC895" s="44"/>
      <c r="AD895" s="44"/>
      <c r="AE895" s="44"/>
      <c r="AJ895" s="352"/>
      <c r="AL895" s="44"/>
      <c r="AM895" s="44"/>
      <c r="AN895" s="44"/>
      <c r="AS895" s="352"/>
      <c r="AU895" s="44"/>
      <c r="AV895" s="44"/>
      <c r="AW895" s="44"/>
      <c r="BB895" s="352"/>
      <c r="BD895" s="44"/>
      <c r="BE895" s="44"/>
      <c r="BF895" s="44"/>
      <c r="BK895" s="352"/>
      <c r="BM895" s="44"/>
      <c r="BN895" s="44"/>
      <c r="BO895" s="44"/>
      <c r="BT895" s="352"/>
      <c r="BV895" s="44"/>
      <c r="BW895" s="44"/>
      <c r="BX895" s="44"/>
      <c r="CC895" s="352"/>
      <c r="CE895" s="44"/>
      <c r="CF895" s="44"/>
      <c r="CG895" s="44"/>
      <c r="CL895" s="352"/>
      <c r="CN895" s="44"/>
      <c r="CO895" s="44"/>
      <c r="CP895" s="44"/>
      <c r="CU895" s="352"/>
      <c r="CW895" s="44"/>
      <c r="CX895" s="44"/>
      <c r="CY895" s="44"/>
      <c r="DD895" s="352"/>
      <c r="DF895" s="44"/>
      <c r="DG895" s="44"/>
      <c r="DH895" s="44"/>
      <c r="DM895" s="352"/>
      <c r="DO895" s="44"/>
      <c r="DP895" s="44"/>
      <c r="DQ895" s="44"/>
      <c r="DV895" s="352"/>
      <c r="DX895" s="44"/>
      <c r="DY895" s="44"/>
      <c r="DZ895" s="44"/>
      <c r="EE895" s="352"/>
      <c r="EG895" s="44"/>
      <c r="EH895" s="44"/>
      <c r="EI895" s="44"/>
      <c r="EN895" s="352"/>
      <c r="EP895" s="44"/>
      <c r="EQ895" s="44"/>
      <c r="ER895" s="44"/>
      <c r="EW895" s="352"/>
      <c r="EY895" s="44"/>
      <c r="EZ895" s="44"/>
      <c r="FA895" s="44"/>
      <c r="FF895" s="352"/>
      <c r="FH895" s="44"/>
      <c r="FI895" s="44"/>
      <c r="FJ895" s="44"/>
      <c r="FO895" s="352"/>
      <c r="FQ895" s="44"/>
      <c r="FR895" s="44"/>
      <c r="FS895" s="44"/>
      <c r="FX895" s="352"/>
      <c r="FZ895" s="44"/>
      <c r="GA895" s="44"/>
      <c r="GB895" s="44"/>
      <c r="GG895" s="352"/>
      <c r="GI895" s="44"/>
      <c r="GJ895" s="44"/>
      <c r="GK895" s="44"/>
      <c r="GP895" s="352"/>
      <c r="GR895" s="44"/>
      <c r="GS895" s="44"/>
      <c r="GT895" s="44"/>
      <c r="GY895" s="352"/>
      <c r="HA895" s="44"/>
      <c r="HB895" s="44"/>
      <c r="HC895" s="44"/>
      <c r="HH895" s="352"/>
      <c r="HJ895" s="44"/>
      <c r="HK895" s="44"/>
      <c r="HL895" s="44"/>
      <c r="HQ895" s="44"/>
      <c r="HR895" s="44"/>
      <c r="HS895" s="44"/>
      <c r="HT895" s="44"/>
      <c r="HU895" s="44"/>
      <c r="HV895" s="44"/>
      <c r="HW895" s="44"/>
      <c r="HX895" s="44"/>
      <c r="HY895" s="44"/>
      <c r="HZ895" s="44"/>
      <c r="IA895" s="44"/>
      <c r="IB895" s="44"/>
      <c r="IC895" s="44"/>
      <c r="ID895" s="44"/>
      <c r="IE895" s="44"/>
      <c r="IF895" s="44"/>
      <c r="IG895" s="44"/>
      <c r="IH895" s="44"/>
      <c r="II895" s="44"/>
      <c r="IJ895" s="44"/>
      <c r="IK895" s="44"/>
      <c r="IL895" s="44"/>
      <c r="IM895" s="44"/>
      <c r="IN895" s="44"/>
      <c r="IO895" s="44"/>
      <c r="IP895" s="44"/>
      <c r="IQ895" s="44"/>
      <c r="IR895" s="44"/>
      <c r="IS895" s="44"/>
      <c r="IT895" s="44"/>
      <c r="IU895" s="44"/>
      <c r="IV895" s="44"/>
      <c r="RS895" s="353"/>
    </row>
    <row r="896" spans="1:487" s="74" customFormat="1" ht="15">
      <c r="A896" s="526" t="s">
        <v>1426</v>
      </c>
      <c r="B896" s="351"/>
      <c r="C896" s="351"/>
      <c r="D896" s="531" t="s">
        <v>130</v>
      </c>
      <c r="E896" s="450"/>
      <c r="F896" s="437">
        <f t="shared" si="12"/>
        <v>5</v>
      </c>
      <c r="G896" s="478"/>
      <c r="H896" s="478"/>
      <c r="I896" s="478"/>
      <c r="J896" s="548"/>
      <c r="K896" s="478">
        <v>5</v>
      </c>
      <c r="L896" s="458"/>
      <c r="M896" s="450"/>
      <c r="N896" s="44"/>
      <c r="R896" s="352"/>
      <c r="T896" s="44"/>
      <c r="U896" s="44"/>
      <c r="V896" s="44"/>
      <c r="AA896" s="352"/>
      <c r="AC896" s="44"/>
      <c r="AD896" s="44"/>
      <c r="AE896" s="44"/>
      <c r="AJ896" s="352"/>
      <c r="AL896" s="44"/>
      <c r="AM896" s="44"/>
      <c r="AN896" s="44"/>
      <c r="AS896" s="352"/>
      <c r="AU896" s="44"/>
      <c r="AV896" s="44"/>
      <c r="AW896" s="44"/>
      <c r="BB896" s="352"/>
      <c r="BD896" s="44"/>
      <c r="BE896" s="44"/>
      <c r="BF896" s="44"/>
      <c r="BK896" s="352"/>
      <c r="BM896" s="44"/>
      <c r="BN896" s="44"/>
      <c r="BO896" s="44"/>
      <c r="BT896" s="352"/>
      <c r="BV896" s="44"/>
      <c r="BW896" s="44"/>
      <c r="BX896" s="44"/>
      <c r="CC896" s="352"/>
      <c r="CE896" s="44"/>
      <c r="CF896" s="44"/>
      <c r="CG896" s="44"/>
      <c r="CL896" s="352"/>
      <c r="CN896" s="44"/>
      <c r="CO896" s="44"/>
      <c r="CP896" s="44"/>
      <c r="CU896" s="352"/>
      <c r="CW896" s="44"/>
      <c r="CX896" s="44"/>
      <c r="CY896" s="44"/>
      <c r="DD896" s="352"/>
      <c r="DF896" s="44"/>
      <c r="DG896" s="44"/>
      <c r="DH896" s="44"/>
      <c r="DM896" s="352"/>
      <c r="DO896" s="44"/>
      <c r="DP896" s="44"/>
      <c r="DQ896" s="44"/>
      <c r="DV896" s="352"/>
      <c r="DX896" s="44"/>
      <c r="DY896" s="44"/>
      <c r="DZ896" s="44"/>
      <c r="EE896" s="352"/>
      <c r="EG896" s="44"/>
      <c r="EH896" s="44"/>
      <c r="EI896" s="44"/>
      <c r="EN896" s="352"/>
      <c r="EP896" s="44"/>
      <c r="EQ896" s="44"/>
      <c r="ER896" s="44"/>
      <c r="EW896" s="352"/>
      <c r="EY896" s="44"/>
      <c r="EZ896" s="44"/>
      <c r="FA896" s="44"/>
      <c r="FF896" s="352"/>
      <c r="FH896" s="44"/>
      <c r="FI896" s="44"/>
      <c r="FJ896" s="44"/>
      <c r="FO896" s="352"/>
      <c r="FQ896" s="44"/>
      <c r="FR896" s="44"/>
      <c r="FS896" s="44"/>
      <c r="FX896" s="352"/>
      <c r="FZ896" s="44"/>
      <c r="GA896" s="44"/>
      <c r="GB896" s="44"/>
      <c r="GG896" s="352"/>
      <c r="GI896" s="44"/>
      <c r="GJ896" s="44"/>
      <c r="GK896" s="44"/>
      <c r="GP896" s="352"/>
      <c r="GR896" s="44"/>
      <c r="GS896" s="44"/>
      <c r="GT896" s="44"/>
      <c r="GY896" s="352"/>
      <c r="HA896" s="44"/>
      <c r="HB896" s="44"/>
      <c r="HC896" s="44"/>
      <c r="HH896" s="352"/>
      <c r="HJ896" s="44"/>
      <c r="HK896" s="44"/>
      <c r="HL896" s="44"/>
      <c r="HQ896" s="44"/>
      <c r="HR896" s="44"/>
      <c r="HS896" s="44"/>
      <c r="HT896" s="44"/>
      <c r="HU896" s="44"/>
      <c r="HV896" s="44"/>
      <c r="HW896" s="44"/>
      <c r="HX896" s="44"/>
      <c r="HY896" s="44"/>
      <c r="HZ896" s="44"/>
      <c r="IA896" s="44"/>
      <c r="IB896" s="44"/>
      <c r="IC896" s="44"/>
      <c r="ID896" s="44"/>
      <c r="IE896" s="44"/>
      <c r="IF896" s="44"/>
      <c r="IG896" s="44"/>
      <c r="IH896" s="44"/>
      <c r="II896" s="44"/>
      <c r="IJ896" s="44"/>
      <c r="IK896" s="44"/>
      <c r="IL896" s="44"/>
      <c r="IM896" s="44"/>
      <c r="IN896" s="44"/>
      <c r="IO896" s="44"/>
      <c r="IP896" s="44"/>
      <c r="IQ896" s="44"/>
      <c r="IR896" s="44"/>
      <c r="IS896" s="44"/>
      <c r="IT896" s="44"/>
      <c r="IU896" s="44"/>
      <c r="IV896" s="44"/>
      <c r="RS896" s="353"/>
    </row>
    <row r="897" spans="1:487" s="74" customFormat="1" ht="15">
      <c r="A897" s="325" t="s">
        <v>574</v>
      </c>
      <c r="B897" s="351"/>
      <c r="C897" s="351"/>
      <c r="D897" s="458" t="s">
        <v>136</v>
      </c>
      <c r="E897" s="44"/>
      <c r="F897" s="437">
        <f t="shared" si="12"/>
        <v>9</v>
      </c>
      <c r="G897" s="478"/>
      <c r="H897" s="478">
        <v>9</v>
      </c>
      <c r="I897" s="138"/>
      <c r="J897" s="420"/>
      <c r="K897" s="138"/>
      <c r="L897" s="450"/>
      <c r="M897" s="450"/>
      <c r="N897" s="44"/>
      <c r="R897" s="352"/>
      <c r="T897" s="44"/>
      <c r="U897" s="44"/>
      <c r="V897" s="44"/>
      <c r="AA897" s="352"/>
      <c r="AC897" s="44"/>
      <c r="AD897" s="44"/>
      <c r="AE897" s="44"/>
      <c r="AJ897" s="352"/>
      <c r="AL897" s="44"/>
      <c r="AM897" s="44"/>
      <c r="AN897" s="44"/>
      <c r="AS897" s="352"/>
      <c r="AU897" s="44"/>
      <c r="AV897" s="44"/>
      <c r="AW897" s="44"/>
      <c r="BB897" s="352"/>
      <c r="BD897" s="44"/>
      <c r="BE897" s="44"/>
      <c r="BF897" s="44"/>
      <c r="BK897" s="352"/>
      <c r="BM897" s="44"/>
      <c r="BN897" s="44"/>
      <c r="BO897" s="44"/>
      <c r="BT897" s="352"/>
      <c r="BV897" s="44"/>
      <c r="BW897" s="44"/>
      <c r="BX897" s="44"/>
      <c r="CC897" s="352"/>
      <c r="CE897" s="44"/>
      <c r="CF897" s="44"/>
      <c r="CG897" s="44"/>
      <c r="CL897" s="352"/>
      <c r="CN897" s="44"/>
      <c r="CO897" s="44"/>
      <c r="CP897" s="44"/>
      <c r="CU897" s="352"/>
      <c r="CW897" s="44"/>
      <c r="CX897" s="44"/>
      <c r="CY897" s="44"/>
      <c r="DD897" s="352"/>
      <c r="DF897" s="44"/>
      <c r="DG897" s="44"/>
      <c r="DH897" s="44"/>
      <c r="DM897" s="352"/>
      <c r="DO897" s="44"/>
      <c r="DP897" s="44"/>
      <c r="DQ897" s="44"/>
      <c r="DV897" s="352"/>
      <c r="DX897" s="44"/>
      <c r="DY897" s="44"/>
      <c r="DZ897" s="44"/>
      <c r="EE897" s="352"/>
      <c r="EG897" s="44"/>
      <c r="EH897" s="44"/>
      <c r="EI897" s="44"/>
      <c r="EN897" s="352"/>
      <c r="EP897" s="44"/>
      <c r="EQ897" s="44"/>
      <c r="ER897" s="44"/>
      <c r="EW897" s="352"/>
      <c r="EY897" s="44"/>
      <c r="EZ897" s="44"/>
      <c r="FA897" s="44"/>
      <c r="FF897" s="352"/>
      <c r="FH897" s="44"/>
      <c r="FI897" s="44"/>
      <c r="FJ897" s="44"/>
      <c r="FO897" s="352"/>
      <c r="FQ897" s="44"/>
      <c r="FR897" s="44"/>
      <c r="FS897" s="44"/>
      <c r="FX897" s="352"/>
      <c r="FZ897" s="44"/>
      <c r="GA897" s="44"/>
      <c r="GB897" s="44"/>
      <c r="GG897" s="352"/>
      <c r="GI897" s="44"/>
      <c r="GJ897" s="44"/>
      <c r="GK897" s="44"/>
      <c r="GP897" s="352"/>
      <c r="GR897" s="44"/>
      <c r="GS897" s="44"/>
      <c r="GT897" s="44"/>
      <c r="GY897" s="352"/>
      <c r="HA897" s="44"/>
      <c r="HB897" s="44"/>
      <c r="HC897" s="44"/>
      <c r="HH897" s="352"/>
      <c r="HJ897" s="44"/>
      <c r="HK897" s="44"/>
      <c r="HL897" s="44"/>
      <c r="HQ897" s="44"/>
      <c r="HR897" s="44"/>
      <c r="HS897" s="44"/>
      <c r="HT897" s="44"/>
      <c r="HU897" s="44"/>
      <c r="HV897" s="44"/>
      <c r="HW897" s="44"/>
      <c r="HX897" s="44"/>
      <c r="HY897" s="44"/>
      <c r="HZ897" s="44"/>
      <c r="IA897" s="44"/>
      <c r="IB897" s="44"/>
      <c r="IC897" s="44"/>
      <c r="ID897" s="44"/>
      <c r="IE897" s="44"/>
      <c r="IF897" s="44"/>
      <c r="IG897" s="44"/>
      <c r="IH897" s="44"/>
      <c r="II897" s="44"/>
      <c r="IJ897" s="44"/>
      <c r="IK897" s="44"/>
      <c r="IL897" s="44"/>
      <c r="IM897" s="44"/>
      <c r="IN897" s="44"/>
      <c r="IO897" s="44"/>
      <c r="IP897" s="44"/>
      <c r="IQ897" s="44"/>
      <c r="IR897" s="44"/>
      <c r="IS897" s="44"/>
      <c r="IT897" s="44"/>
      <c r="IU897" s="44"/>
      <c r="IV897" s="44"/>
      <c r="RS897" s="353"/>
    </row>
    <row r="898" spans="1:487" s="74" customFormat="1" ht="15">
      <c r="A898" s="325" t="s">
        <v>774</v>
      </c>
      <c r="B898" s="351"/>
      <c r="C898" s="351"/>
      <c r="D898" s="458" t="s">
        <v>136</v>
      </c>
      <c r="E898" s="44"/>
      <c r="F898" s="437">
        <f t="shared" si="12"/>
        <v>29</v>
      </c>
      <c r="G898" s="478">
        <v>22</v>
      </c>
      <c r="H898" s="138">
        <v>7</v>
      </c>
      <c r="I898" s="138"/>
      <c r="J898" s="420"/>
      <c r="K898" s="138"/>
      <c r="L898" s="450"/>
      <c r="M898" s="44"/>
      <c r="N898" s="44"/>
      <c r="R898" s="352"/>
      <c r="T898" s="44"/>
      <c r="U898" s="44"/>
      <c r="V898" s="44"/>
      <c r="AA898" s="352"/>
      <c r="AC898" s="44"/>
      <c r="AD898" s="44"/>
      <c r="AE898" s="44"/>
      <c r="AJ898" s="352"/>
      <c r="AL898" s="44"/>
      <c r="AM898" s="44"/>
      <c r="AN898" s="44"/>
      <c r="AS898" s="352"/>
      <c r="AU898" s="44"/>
      <c r="AV898" s="44"/>
      <c r="AW898" s="44"/>
      <c r="BB898" s="352"/>
      <c r="BD898" s="44"/>
      <c r="BE898" s="44"/>
      <c r="BF898" s="44"/>
      <c r="BK898" s="352"/>
      <c r="BM898" s="44"/>
      <c r="BN898" s="44"/>
      <c r="BO898" s="44"/>
      <c r="BT898" s="352"/>
      <c r="BV898" s="44"/>
      <c r="BW898" s="44"/>
      <c r="BX898" s="44"/>
      <c r="CC898" s="352"/>
      <c r="CE898" s="44"/>
      <c r="CF898" s="44"/>
      <c r="CG898" s="44"/>
      <c r="CL898" s="352"/>
      <c r="CN898" s="44"/>
      <c r="CO898" s="44"/>
      <c r="CP898" s="44"/>
      <c r="CU898" s="352"/>
      <c r="CW898" s="44"/>
      <c r="CX898" s="44"/>
      <c r="CY898" s="44"/>
      <c r="DD898" s="352"/>
      <c r="DF898" s="44"/>
      <c r="DG898" s="44"/>
      <c r="DH898" s="44"/>
      <c r="DM898" s="352"/>
      <c r="DO898" s="44"/>
      <c r="DP898" s="44"/>
      <c r="DQ898" s="44"/>
      <c r="DV898" s="352"/>
      <c r="DX898" s="44"/>
      <c r="DY898" s="44"/>
      <c r="DZ898" s="44"/>
      <c r="EE898" s="352"/>
      <c r="EG898" s="44"/>
      <c r="EH898" s="44"/>
      <c r="EI898" s="44"/>
      <c r="EN898" s="352"/>
      <c r="EP898" s="44"/>
      <c r="EQ898" s="44"/>
      <c r="ER898" s="44"/>
      <c r="EW898" s="352"/>
      <c r="EY898" s="44"/>
      <c r="EZ898" s="44"/>
      <c r="FA898" s="44"/>
      <c r="FF898" s="352"/>
      <c r="FH898" s="44"/>
      <c r="FI898" s="44"/>
      <c r="FJ898" s="44"/>
      <c r="FO898" s="352"/>
      <c r="FQ898" s="44"/>
      <c r="FR898" s="44"/>
      <c r="FS898" s="44"/>
      <c r="FX898" s="352"/>
      <c r="FZ898" s="44"/>
      <c r="GA898" s="44"/>
      <c r="GB898" s="44"/>
      <c r="GG898" s="352"/>
      <c r="GI898" s="44"/>
      <c r="GJ898" s="44"/>
      <c r="GK898" s="44"/>
      <c r="GP898" s="352"/>
      <c r="GR898" s="44"/>
      <c r="GS898" s="44"/>
      <c r="GT898" s="44"/>
      <c r="GY898" s="352"/>
      <c r="HA898" s="44"/>
      <c r="HB898" s="44"/>
      <c r="HC898" s="44"/>
      <c r="HH898" s="352"/>
      <c r="HJ898" s="44"/>
      <c r="HK898" s="44"/>
      <c r="HL898" s="44"/>
      <c r="HQ898" s="44"/>
      <c r="HR898" s="44"/>
      <c r="HS898" s="44"/>
      <c r="HT898" s="44"/>
      <c r="HU898" s="44"/>
      <c r="HV898" s="44"/>
      <c r="HW898" s="44"/>
      <c r="HX898" s="44"/>
      <c r="HY898" s="44"/>
      <c r="HZ898" s="44"/>
      <c r="IA898" s="44"/>
      <c r="IB898" s="44"/>
      <c r="IC898" s="44"/>
      <c r="ID898" s="44"/>
      <c r="IE898" s="44"/>
      <c r="IF898" s="44"/>
      <c r="IG898" s="44"/>
      <c r="IH898" s="44"/>
      <c r="II898" s="44"/>
      <c r="IJ898" s="44"/>
      <c r="IK898" s="44"/>
      <c r="IL898" s="44"/>
      <c r="IM898" s="44"/>
      <c r="IN898" s="44"/>
      <c r="IO898" s="44"/>
      <c r="IP898" s="44"/>
      <c r="IQ898" s="44"/>
      <c r="IR898" s="44"/>
      <c r="IS898" s="44"/>
      <c r="IT898" s="44"/>
      <c r="IU898" s="44"/>
      <c r="IV898" s="44"/>
      <c r="RS898" s="353"/>
    </row>
    <row r="899" spans="1:487" s="74" customFormat="1" ht="15">
      <c r="A899" s="325" t="s">
        <v>760</v>
      </c>
      <c r="B899" s="351"/>
      <c r="C899" s="351"/>
      <c r="D899" s="531" t="s">
        <v>130</v>
      </c>
      <c r="E899" s="44"/>
      <c r="F899" s="437">
        <f t="shared" si="12"/>
        <v>0</v>
      </c>
      <c r="G899" s="478"/>
      <c r="H899" s="478"/>
      <c r="I899" s="138"/>
      <c r="J899" s="420"/>
      <c r="K899" s="138"/>
      <c r="L899" s="44"/>
      <c r="M899" s="44"/>
      <c r="N899" s="44"/>
      <c r="R899" s="352"/>
      <c r="T899" s="44"/>
      <c r="U899" s="44"/>
      <c r="V899" s="44"/>
      <c r="AA899" s="352"/>
      <c r="AC899" s="44"/>
      <c r="AD899" s="44"/>
      <c r="AE899" s="44"/>
      <c r="AJ899" s="352"/>
      <c r="AL899" s="44"/>
      <c r="AM899" s="44"/>
      <c r="AN899" s="44"/>
      <c r="AS899" s="352"/>
      <c r="AU899" s="44"/>
      <c r="AV899" s="44"/>
      <c r="AW899" s="44"/>
      <c r="BB899" s="352"/>
      <c r="BD899" s="44"/>
      <c r="BE899" s="44"/>
      <c r="BF899" s="44"/>
      <c r="BK899" s="352"/>
      <c r="BM899" s="44"/>
      <c r="BN899" s="44"/>
      <c r="BO899" s="44"/>
      <c r="BT899" s="352"/>
      <c r="BV899" s="44"/>
      <c r="BW899" s="44"/>
      <c r="BX899" s="44"/>
      <c r="CC899" s="352"/>
      <c r="CE899" s="44"/>
      <c r="CF899" s="44"/>
      <c r="CG899" s="44"/>
      <c r="CL899" s="352"/>
      <c r="CN899" s="44"/>
      <c r="CO899" s="44"/>
      <c r="CP899" s="44"/>
      <c r="CU899" s="352"/>
      <c r="CW899" s="44"/>
      <c r="CX899" s="44"/>
      <c r="CY899" s="44"/>
      <c r="DD899" s="352"/>
      <c r="DF899" s="44"/>
      <c r="DG899" s="44"/>
      <c r="DH899" s="44"/>
      <c r="DM899" s="352"/>
      <c r="DO899" s="44"/>
      <c r="DP899" s="44"/>
      <c r="DQ899" s="44"/>
      <c r="DV899" s="352"/>
      <c r="DX899" s="44"/>
      <c r="DY899" s="44"/>
      <c r="DZ899" s="44"/>
      <c r="EE899" s="352"/>
      <c r="EG899" s="44"/>
      <c r="EH899" s="44"/>
      <c r="EI899" s="44"/>
      <c r="EN899" s="352"/>
      <c r="EP899" s="44"/>
      <c r="EQ899" s="44"/>
      <c r="ER899" s="44"/>
      <c r="EW899" s="352"/>
      <c r="EY899" s="44"/>
      <c r="EZ899" s="44"/>
      <c r="FA899" s="44"/>
      <c r="FF899" s="352"/>
      <c r="FH899" s="44"/>
      <c r="FI899" s="44"/>
      <c r="FJ899" s="44"/>
      <c r="FO899" s="352"/>
      <c r="FQ899" s="44"/>
      <c r="FR899" s="44"/>
      <c r="FS899" s="44"/>
      <c r="FX899" s="352"/>
      <c r="FZ899" s="44"/>
      <c r="GA899" s="44"/>
      <c r="GB899" s="44"/>
      <c r="GG899" s="352"/>
      <c r="GI899" s="44"/>
      <c r="GJ899" s="44"/>
      <c r="GK899" s="44"/>
      <c r="GP899" s="352"/>
      <c r="GR899" s="44"/>
      <c r="GS899" s="44"/>
      <c r="GT899" s="44"/>
      <c r="GY899" s="352"/>
      <c r="HA899" s="44"/>
      <c r="HB899" s="44"/>
      <c r="HC899" s="44"/>
      <c r="HH899" s="352"/>
      <c r="HJ899" s="44"/>
      <c r="HK899" s="44"/>
      <c r="HL899" s="44"/>
      <c r="HQ899" s="44"/>
      <c r="HR899" s="44"/>
      <c r="HS899" s="44"/>
      <c r="HT899" s="44"/>
      <c r="HU899" s="44"/>
      <c r="HV899" s="44"/>
      <c r="HW899" s="44"/>
      <c r="HX899" s="44"/>
      <c r="HY899" s="44"/>
      <c r="HZ899" s="44"/>
      <c r="IA899" s="44"/>
      <c r="IB899" s="44"/>
      <c r="IC899" s="44"/>
      <c r="ID899" s="44"/>
      <c r="IE899" s="44"/>
      <c r="IF899" s="44"/>
      <c r="IG899" s="44"/>
      <c r="IH899" s="44"/>
      <c r="II899" s="44"/>
      <c r="IJ899" s="44"/>
      <c r="IK899" s="44"/>
      <c r="IL899" s="44"/>
      <c r="IM899" s="44"/>
      <c r="IN899" s="44"/>
      <c r="IO899" s="44"/>
      <c r="IP899" s="44"/>
      <c r="IQ899" s="44"/>
      <c r="IR899" s="44"/>
      <c r="IS899" s="44"/>
      <c r="IT899" s="44"/>
      <c r="IU899" s="44"/>
      <c r="IV899" s="44"/>
      <c r="RS899" s="353"/>
    </row>
    <row r="900" spans="1:487" s="74" customFormat="1" ht="15">
      <c r="A900" s="325" t="s">
        <v>1229</v>
      </c>
      <c r="B900" s="351"/>
      <c r="C900" s="351"/>
      <c r="D900" s="531" t="s">
        <v>130</v>
      </c>
      <c r="E900" s="44"/>
      <c r="F900" s="437">
        <f t="shared" si="12"/>
        <v>0</v>
      </c>
      <c r="G900" s="478"/>
      <c r="H900" s="478"/>
      <c r="I900" s="138"/>
      <c r="J900" s="420"/>
      <c r="K900" s="138"/>
      <c r="L900" s="450"/>
      <c r="M900" s="44"/>
      <c r="N900" s="44"/>
      <c r="R900" s="352"/>
      <c r="T900" s="44"/>
      <c r="U900" s="44"/>
      <c r="V900" s="44"/>
      <c r="AA900" s="352"/>
      <c r="AC900" s="44"/>
      <c r="AD900" s="44"/>
      <c r="AE900" s="44"/>
      <c r="AJ900" s="352"/>
      <c r="AL900" s="44"/>
      <c r="AM900" s="44"/>
      <c r="AN900" s="44"/>
      <c r="AS900" s="352"/>
      <c r="AU900" s="44"/>
      <c r="AV900" s="44"/>
      <c r="AW900" s="44"/>
      <c r="BB900" s="352"/>
      <c r="BD900" s="44"/>
      <c r="BE900" s="44"/>
      <c r="BF900" s="44"/>
      <c r="BK900" s="352"/>
      <c r="BM900" s="44"/>
      <c r="BN900" s="44"/>
      <c r="BO900" s="44"/>
      <c r="BT900" s="352"/>
      <c r="BV900" s="44"/>
      <c r="BW900" s="44"/>
      <c r="BX900" s="44"/>
      <c r="CC900" s="352"/>
      <c r="CE900" s="44"/>
      <c r="CF900" s="44"/>
      <c r="CG900" s="44"/>
      <c r="CL900" s="352"/>
      <c r="CN900" s="44"/>
      <c r="CO900" s="44"/>
      <c r="CP900" s="44"/>
      <c r="CU900" s="352"/>
      <c r="CW900" s="44"/>
      <c r="CX900" s="44"/>
      <c r="CY900" s="44"/>
      <c r="DD900" s="352"/>
      <c r="DF900" s="44"/>
      <c r="DG900" s="44"/>
      <c r="DH900" s="44"/>
      <c r="DM900" s="352"/>
      <c r="DO900" s="44"/>
      <c r="DP900" s="44"/>
      <c r="DQ900" s="44"/>
      <c r="DV900" s="352"/>
      <c r="DX900" s="44"/>
      <c r="DY900" s="44"/>
      <c r="DZ900" s="44"/>
      <c r="EE900" s="352"/>
      <c r="EG900" s="44"/>
      <c r="EH900" s="44"/>
      <c r="EI900" s="44"/>
      <c r="EN900" s="352"/>
      <c r="EP900" s="44"/>
      <c r="EQ900" s="44"/>
      <c r="ER900" s="44"/>
      <c r="EW900" s="352"/>
      <c r="EY900" s="44"/>
      <c r="EZ900" s="44"/>
      <c r="FA900" s="44"/>
      <c r="FF900" s="352"/>
      <c r="FH900" s="44"/>
      <c r="FI900" s="44"/>
      <c r="FJ900" s="44"/>
      <c r="FO900" s="352"/>
      <c r="FQ900" s="44"/>
      <c r="FR900" s="44"/>
      <c r="FS900" s="44"/>
      <c r="FX900" s="352"/>
      <c r="FZ900" s="44"/>
      <c r="GA900" s="44"/>
      <c r="GB900" s="44"/>
      <c r="GG900" s="352"/>
      <c r="GI900" s="44"/>
      <c r="GJ900" s="44"/>
      <c r="GK900" s="44"/>
      <c r="GP900" s="352"/>
      <c r="GR900" s="44"/>
      <c r="GS900" s="44"/>
      <c r="GT900" s="44"/>
      <c r="GY900" s="352"/>
      <c r="HA900" s="44"/>
      <c r="HB900" s="44"/>
      <c r="HC900" s="44"/>
      <c r="HH900" s="352"/>
      <c r="HJ900" s="44"/>
      <c r="HK900" s="44"/>
      <c r="HL900" s="44"/>
      <c r="HQ900" s="44"/>
      <c r="HR900" s="44"/>
      <c r="HS900" s="44"/>
      <c r="HT900" s="44"/>
      <c r="HU900" s="44"/>
      <c r="HV900" s="44"/>
      <c r="HW900" s="44"/>
      <c r="HX900" s="44"/>
      <c r="HY900" s="44"/>
      <c r="HZ900" s="44"/>
      <c r="IA900" s="44"/>
      <c r="IB900" s="44"/>
      <c r="IC900" s="44"/>
      <c r="ID900" s="44"/>
      <c r="IE900" s="44"/>
      <c r="IF900" s="44"/>
      <c r="IG900" s="44"/>
      <c r="IH900" s="44"/>
      <c r="II900" s="44"/>
      <c r="IJ900" s="44"/>
      <c r="IK900" s="44"/>
      <c r="IL900" s="44"/>
      <c r="IM900" s="44"/>
      <c r="IN900" s="44"/>
      <c r="IO900" s="44"/>
      <c r="IP900" s="44"/>
      <c r="IQ900" s="44"/>
      <c r="IR900" s="44"/>
      <c r="IS900" s="44"/>
      <c r="IT900" s="44"/>
      <c r="IU900" s="44"/>
      <c r="IV900" s="44"/>
      <c r="RS900" s="353"/>
    </row>
    <row r="901" spans="1:487" s="74" customFormat="1" ht="15">
      <c r="A901" s="325" t="s">
        <v>1191</v>
      </c>
      <c r="B901" s="351"/>
      <c r="C901" s="351"/>
      <c r="D901" s="458" t="s">
        <v>131</v>
      </c>
      <c r="E901" s="44"/>
      <c r="F901" s="437">
        <f t="shared" si="12"/>
        <v>0</v>
      </c>
      <c r="G901" s="478"/>
      <c r="H901" s="138"/>
      <c r="I901" s="138"/>
      <c r="J901" s="420"/>
      <c r="K901" s="138"/>
      <c r="L901" s="450"/>
      <c r="M901" s="44"/>
      <c r="N901" s="44"/>
      <c r="R901" s="352"/>
      <c r="T901" s="44"/>
      <c r="U901" s="44"/>
      <c r="V901" s="44"/>
      <c r="AA901" s="352"/>
      <c r="AC901" s="44"/>
      <c r="AD901" s="44"/>
      <c r="AE901" s="44"/>
      <c r="AJ901" s="352"/>
      <c r="AL901" s="44"/>
      <c r="AM901" s="44"/>
      <c r="AN901" s="44"/>
      <c r="AS901" s="352"/>
      <c r="AU901" s="44"/>
      <c r="AV901" s="44"/>
      <c r="AW901" s="44"/>
      <c r="BB901" s="352"/>
      <c r="BD901" s="44"/>
      <c r="BE901" s="44"/>
      <c r="BF901" s="44"/>
      <c r="BK901" s="352"/>
      <c r="BM901" s="44"/>
      <c r="BN901" s="44"/>
      <c r="BO901" s="44"/>
      <c r="BT901" s="352"/>
      <c r="BV901" s="44"/>
      <c r="BW901" s="44"/>
      <c r="BX901" s="44"/>
      <c r="CC901" s="352"/>
      <c r="CE901" s="44"/>
      <c r="CF901" s="44"/>
      <c r="CG901" s="44"/>
      <c r="CL901" s="352"/>
      <c r="CN901" s="44"/>
      <c r="CO901" s="44"/>
      <c r="CP901" s="44"/>
      <c r="CU901" s="352"/>
      <c r="CW901" s="44"/>
      <c r="CX901" s="44"/>
      <c r="CY901" s="44"/>
      <c r="DD901" s="352"/>
      <c r="DF901" s="44"/>
      <c r="DG901" s="44"/>
      <c r="DH901" s="44"/>
      <c r="DM901" s="352"/>
      <c r="DO901" s="44"/>
      <c r="DP901" s="44"/>
      <c r="DQ901" s="44"/>
      <c r="DV901" s="352"/>
      <c r="DX901" s="44"/>
      <c r="DY901" s="44"/>
      <c r="DZ901" s="44"/>
      <c r="EE901" s="352"/>
      <c r="EG901" s="44"/>
      <c r="EH901" s="44"/>
      <c r="EI901" s="44"/>
      <c r="EN901" s="352"/>
      <c r="EP901" s="44"/>
      <c r="EQ901" s="44"/>
      <c r="ER901" s="44"/>
      <c r="EW901" s="352"/>
      <c r="EY901" s="44"/>
      <c r="EZ901" s="44"/>
      <c r="FA901" s="44"/>
      <c r="FF901" s="352"/>
      <c r="FH901" s="44"/>
      <c r="FI901" s="44"/>
      <c r="FJ901" s="44"/>
      <c r="FO901" s="352"/>
      <c r="FQ901" s="44"/>
      <c r="FR901" s="44"/>
      <c r="FS901" s="44"/>
      <c r="FX901" s="352"/>
      <c r="FZ901" s="44"/>
      <c r="GA901" s="44"/>
      <c r="GB901" s="44"/>
      <c r="GG901" s="352"/>
      <c r="GI901" s="44"/>
      <c r="GJ901" s="44"/>
      <c r="GK901" s="44"/>
      <c r="GP901" s="352"/>
      <c r="GR901" s="44"/>
      <c r="GS901" s="44"/>
      <c r="GT901" s="44"/>
      <c r="GY901" s="352"/>
      <c r="HA901" s="44"/>
      <c r="HB901" s="44"/>
      <c r="HC901" s="44"/>
      <c r="HH901" s="352"/>
      <c r="HJ901" s="44"/>
      <c r="HK901" s="44"/>
      <c r="HL901" s="44"/>
      <c r="HQ901" s="44"/>
      <c r="HR901" s="44"/>
      <c r="HS901" s="44"/>
      <c r="HT901" s="44"/>
      <c r="HU901" s="44"/>
      <c r="HV901" s="44"/>
      <c r="HW901" s="44"/>
      <c r="HX901" s="44"/>
      <c r="HY901" s="44"/>
      <c r="HZ901" s="44"/>
      <c r="IA901" s="44"/>
      <c r="IB901" s="44"/>
      <c r="IC901" s="44"/>
      <c r="ID901" s="44"/>
      <c r="IE901" s="44"/>
      <c r="IF901" s="44"/>
      <c r="IG901" s="44"/>
      <c r="IH901" s="44"/>
      <c r="II901" s="44"/>
      <c r="IJ901" s="44"/>
      <c r="IK901" s="44"/>
      <c r="IL901" s="44"/>
      <c r="IM901" s="44"/>
      <c r="IN901" s="44"/>
      <c r="IO901" s="44"/>
      <c r="IP901" s="44"/>
      <c r="IQ901" s="44"/>
      <c r="IR901" s="44"/>
      <c r="IS901" s="44"/>
      <c r="IT901" s="44"/>
      <c r="IU901" s="44"/>
      <c r="IV901" s="44"/>
      <c r="RS901" s="353"/>
    </row>
    <row r="902" spans="1:487" s="74" customFormat="1" ht="15">
      <c r="A902" s="325" t="s">
        <v>1772</v>
      </c>
      <c r="B902" s="351"/>
      <c r="C902" s="351"/>
      <c r="D902" s="531" t="s">
        <v>130</v>
      </c>
      <c r="E902" s="44"/>
      <c r="F902" s="437">
        <f t="shared" si="12"/>
        <v>0</v>
      </c>
      <c r="G902" s="478"/>
      <c r="H902" s="138"/>
      <c r="I902" s="138"/>
      <c r="J902" s="420"/>
      <c r="K902" s="138"/>
      <c r="L902" s="44"/>
      <c r="M902" s="44"/>
      <c r="N902" s="44"/>
      <c r="R902" s="352"/>
      <c r="T902" s="44"/>
      <c r="U902" s="44"/>
      <c r="V902" s="44"/>
      <c r="AA902" s="352"/>
      <c r="AC902" s="44"/>
      <c r="AD902" s="44"/>
      <c r="AE902" s="44"/>
      <c r="AJ902" s="352"/>
      <c r="AL902" s="44"/>
      <c r="AM902" s="44"/>
      <c r="AN902" s="44"/>
      <c r="AS902" s="352"/>
      <c r="AU902" s="44"/>
      <c r="AV902" s="44"/>
      <c r="AW902" s="44"/>
      <c r="BB902" s="352"/>
      <c r="BD902" s="44"/>
      <c r="BE902" s="44"/>
      <c r="BF902" s="44"/>
      <c r="BK902" s="352"/>
      <c r="BM902" s="44"/>
      <c r="BN902" s="44"/>
      <c r="BO902" s="44"/>
      <c r="BT902" s="352"/>
      <c r="BV902" s="44"/>
      <c r="BW902" s="44"/>
      <c r="BX902" s="44"/>
      <c r="CC902" s="352"/>
      <c r="CE902" s="44"/>
      <c r="CF902" s="44"/>
      <c r="CG902" s="44"/>
      <c r="CL902" s="352"/>
      <c r="CN902" s="44"/>
      <c r="CO902" s="44"/>
      <c r="CP902" s="44"/>
      <c r="CU902" s="352"/>
      <c r="CW902" s="44"/>
      <c r="CX902" s="44"/>
      <c r="CY902" s="44"/>
      <c r="DD902" s="352"/>
      <c r="DF902" s="44"/>
      <c r="DG902" s="44"/>
      <c r="DH902" s="44"/>
      <c r="DM902" s="352"/>
      <c r="DO902" s="44"/>
      <c r="DP902" s="44"/>
      <c r="DQ902" s="44"/>
      <c r="DV902" s="352"/>
      <c r="DX902" s="44"/>
      <c r="DY902" s="44"/>
      <c r="DZ902" s="44"/>
      <c r="EE902" s="352"/>
      <c r="EG902" s="44"/>
      <c r="EH902" s="44"/>
      <c r="EI902" s="44"/>
      <c r="EN902" s="352"/>
      <c r="EP902" s="44"/>
      <c r="EQ902" s="44"/>
      <c r="ER902" s="44"/>
      <c r="EW902" s="352"/>
      <c r="EY902" s="44"/>
      <c r="EZ902" s="44"/>
      <c r="FA902" s="44"/>
      <c r="FF902" s="352"/>
      <c r="FH902" s="44"/>
      <c r="FI902" s="44"/>
      <c r="FJ902" s="44"/>
      <c r="FO902" s="352"/>
      <c r="FQ902" s="44"/>
      <c r="FR902" s="44"/>
      <c r="FS902" s="44"/>
      <c r="FX902" s="352"/>
      <c r="FZ902" s="44"/>
      <c r="GA902" s="44"/>
      <c r="GB902" s="44"/>
      <c r="GG902" s="352"/>
      <c r="GI902" s="44"/>
      <c r="GJ902" s="44"/>
      <c r="GK902" s="44"/>
      <c r="GP902" s="352"/>
      <c r="GR902" s="44"/>
      <c r="GS902" s="44"/>
      <c r="GT902" s="44"/>
      <c r="GY902" s="352"/>
      <c r="HA902" s="44"/>
      <c r="HB902" s="44"/>
      <c r="HC902" s="44"/>
      <c r="HH902" s="352"/>
      <c r="HJ902" s="44"/>
      <c r="HK902" s="44"/>
      <c r="HL902" s="44"/>
      <c r="HQ902" s="44"/>
      <c r="HR902" s="44"/>
      <c r="HS902" s="44"/>
      <c r="HT902" s="44"/>
      <c r="HU902" s="44"/>
      <c r="HV902" s="44"/>
      <c r="HW902" s="44"/>
      <c r="HX902" s="44"/>
      <c r="HY902" s="44"/>
      <c r="HZ902" s="44"/>
      <c r="IA902" s="44"/>
      <c r="IB902" s="44"/>
      <c r="IC902" s="44"/>
      <c r="ID902" s="44"/>
      <c r="IE902" s="44"/>
      <c r="IF902" s="44"/>
      <c r="IG902" s="44"/>
      <c r="IH902" s="44"/>
      <c r="II902" s="44"/>
      <c r="IJ902" s="44"/>
      <c r="IK902" s="44"/>
      <c r="IL902" s="44"/>
      <c r="IM902" s="44"/>
      <c r="IN902" s="44"/>
      <c r="IO902" s="44"/>
      <c r="IP902" s="44"/>
      <c r="IQ902" s="44"/>
      <c r="IR902" s="44"/>
      <c r="IS902" s="44"/>
      <c r="IT902" s="44"/>
      <c r="IU902" s="44"/>
      <c r="IV902" s="44"/>
      <c r="RS902" s="353"/>
    </row>
    <row r="903" spans="1:487" s="74" customFormat="1" ht="15">
      <c r="A903" s="325" t="s">
        <v>1935</v>
      </c>
      <c r="B903" s="351"/>
      <c r="C903" s="351"/>
      <c r="D903" s="531" t="s">
        <v>130</v>
      </c>
      <c r="E903" s="44"/>
      <c r="F903" s="437">
        <f t="shared" si="12"/>
        <v>0</v>
      </c>
      <c r="G903" s="478"/>
      <c r="H903" s="138"/>
      <c r="I903" s="138"/>
      <c r="J903" s="420"/>
      <c r="K903" s="138"/>
      <c r="L903" s="44"/>
      <c r="M903" s="44"/>
      <c r="N903" s="44"/>
      <c r="R903" s="352"/>
      <c r="T903" s="44"/>
      <c r="U903" s="44"/>
      <c r="V903" s="44"/>
      <c r="AA903" s="352"/>
      <c r="AC903" s="44"/>
      <c r="AD903" s="44"/>
      <c r="AE903" s="44"/>
      <c r="AJ903" s="352"/>
      <c r="AL903" s="44"/>
      <c r="AM903" s="44"/>
      <c r="AN903" s="44"/>
      <c r="AS903" s="352"/>
      <c r="AU903" s="44"/>
      <c r="AV903" s="44"/>
      <c r="AW903" s="44"/>
      <c r="BB903" s="352"/>
      <c r="BD903" s="44"/>
      <c r="BE903" s="44"/>
      <c r="BF903" s="44"/>
      <c r="BK903" s="352"/>
      <c r="BM903" s="44"/>
      <c r="BN903" s="44"/>
      <c r="BO903" s="44"/>
      <c r="BT903" s="352"/>
      <c r="BV903" s="44"/>
      <c r="BW903" s="44"/>
      <c r="BX903" s="44"/>
      <c r="CC903" s="352"/>
      <c r="CE903" s="44"/>
      <c r="CF903" s="44"/>
      <c r="CG903" s="44"/>
      <c r="CL903" s="352"/>
      <c r="CN903" s="44"/>
      <c r="CO903" s="44"/>
      <c r="CP903" s="44"/>
      <c r="CU903" s="352"/>
      <c r="CW903" s="44"/>
      <c r="CX903" s="44"/>
      <c r="CY903" s="44"/>
      <c r="DD903" s="352"/>
      <c r="DF903" s="44"/>
      <c r="DG903" s="44"/>
      <c r="DH903" s="44"/>
      <c r="DM903" s="352"/>
      <c r="DO903" s="44"/>
      <c r="DP903" s="44"/>
      <c r="DQ903" s="44"/>
      <c r="DV903" s="352"/>
      <c r="DX903" s="44"/>
      <c r="DY903" s="44"/>
      <c r="DZ903" s="44"/>
      <c r="EE903" s="352"/>
      <c r="EG903" s="44"/>
      <c r="EH903" s="44"/>
      <c r="EI903" s="44"/>
      <c r="EN903" s="352"/>
      <c r="EP903" s="44"/>
      <c r="EQ903" s="44"/>
      <c r="ER903" s="44"/>
      <c r="EW903" s="352"/>
      <c r="EY903" s="44"/>
      <c r="EZ903" s="44"/>
      <c r="FA903" s="44"/>
      <c r="FF903" s="352"/>
      <c r="FH903" s="44"/>
      <c r="FI903" s="44"/>
      <c r="FJ903" s="44"/>
      <c r="FO903" s="352"/>
      <c r="FQ903" s="44"/>
      <c r="FR903" s="44"/>
      <c r="FS903" s="44"/>
      <c r="FX903" s="352"/>
      <c r="FZ903" s="44"/>
      <c r="GA903" s="44"/>
      <c r="GB903" s="44"/>
      <c r="GG903" s="352"/>
      <c r="GI903" s="44"/>
      <c r="GJ903" s="44"/>
      <c r="GK903" s="44"/>
      <c r="GP903" s="352"/>
      <c r="GR903" s="44"/>
      <c r="GS903" s="44"/>
      <c r="GT903" s="44"/>
      <c r="GY903" s="352"/>
      <c r="HA903" s="44"/>
      <c r="HB903" s="44"/>
      <c r="HC903" s="44"/>
      <c r="HH903" s="352"/>
      <c r="HJ903" s="44"/>
      <c r="HK903" s="44"/>
      <c r="HL903" s="44"/>
      <c r="HQ903" s="44"/>
      <c r="HR903" s="44"/>
      <c r="HS903" s="44"/>
      <c r="HT903" s="44"/>
      <c r="HU903" s="44"/>
      <c r="HV903" s="44"/>
      <c r="HW903" s="44"/>
      <c r="HX903" s="44"/>
      <c r="HY903" s="44"/>
      <c r="HZ903" s="44"/>
      <c r="IA903" s="44"/>
      <c r="IB903" s="44"/>
      <c r="IC903" s="44"/>
      <c r="ID903" s="44"/>
      <c r="IE903" s="44"/>
      <c r="IF903" s="44"/>
      <c r="IG903" s="44"/>
      <c r="IH903" s="44"/>
      <c r="II903" s="44"/>
      <c r="IJ903" s="44"/>
      <c r="IK903" s="44"/>
      <c r="IL903" s="44"/>
      <c r="IM903" s="44"/>
      <c r="IN903" s="44"/>
      <c r="IO903" s="44"/>
      <c r="IP903" s="44"/>
      <c r="IQ903" s="44"/>
      <c r="IR903" s="44"/>
      <c r="IS903" s="44"/>
      <c r="IT903" s="44"/>
      <c r="IU903" s="44"/>
      <c r="IV903" s="44"/>
      <c r="RS903" s="353"/>
    </row>
    <row r="904" spans="1:487" s="74" customFormat="1" ht="15">
      <c r="A904" s="325" t="s">
        <v>782</v>
      </c>
      <c r="B904" s="351"/>
      <c r="C904" s="351"/>
      <c r="D904" s="531" t="s">
        <v>130</v>
      </c>
      <c r="E904" s="44"/>
      <c r="F904" s="437">
        <f t="shared" si="12"/>
        <v>33</v>
      </c>
      <c r="G904" s="478"/>
      <c r="H904" s="138">
        <v>18</v>
      </c>
      <c r="I904" s="138"/>
      <c r="J904" s="420"/>
      <c r="K904" s="138">
        <v>15</v>
      </c>
      <c r="L904" s="44"/>
      <c r="M904" s="44"/>
      <c r="N904" s="44"/>
      <c r="R904" s="352"/>
      <c r="T904" s="44"/>
      <c r="U904" s="44"/>
      <c r="V904" s="44"/>
      <c r="AA904" s="352"/>
      <c r="AC904" s="44"/>
      <c r="AD904" s="44"/>
      <c r="AE904" s="44"/>
      <c r="AJ904" s="352"/>
      <c r="AL904" s="44"/>
      <c r="AM904" s="44"/>
      <c r="AN904" s="44"/>
      <c r="AS904" s="352"/>
      <c r="AU904" s="44"/>
      <c r="AV904" s="44"/>
      <c r="AW904" s="44"/>
      <c r="BB904" s="352"/>
      <c r="BD904" s="44"/>
      <c r="BE904" s="44"/>
      <c r="BF904" s="44"/>
      <c r="BK904" s="352"/>
      <c r="BM904" s="44"/>
      <c r="BN904" s="44"/>
      <c r="BO904" s="44"/>
      <c r="BT904" s="352"/>
      <c r="BV904" s="44"/>
      <c r="BW904" s="44"/>
      <c r="BX904" s="44"/>
      <c r="CC904" s="352"/>
      <c r="CE904" s="44"/>
      <c r="CF904" s="44"/>
      <c r="CG904" s="44"/>
      <c r="CL904" s="352"/>
      <c r="CN904" s="44"/>
      <c r="CO904" s="44"/>
      <c r="CP904" s="44"/>
      <c r="CU904" s="352"/>
      <c r="CW904" s="44"/>
      <c r="CX904" s="44"/>
      <c r="CY904" s="44"/>
      <c r="DD904" s="352"/>
      <c r="DF904" s="44"/>
      <c r="DG904" s="44"/>
      <c r="DH904" s="44"/>
      <c r="DM904" s="352"/>
      <c r="DO904" s="44"/>
      <c r="DP904" s="44"/>
      <c r="DQ904" s="44"/>
      <c r="DV904" s="352"/>
      <c r="DX904" s="44"/>
      <c r="DY904" s="44"/>
      <c r="DZ904" s="44"/>
      <c r="EE904" s="352"/>
      <c r="EG904" s="44"/>
      <c r="EH904" s="44"/>
      <c r="EI904" s="44"/>
      <c r="EN904" s="352"/>
      <c r="EP904" s="44"/>
      <c r="EQ904" s="44"/>
      <c r="ER904" s="44"/>
      <c r="EW904" s="352"/>
      <c r="EY904" s="44"/>
      <c r="EZ904" s="44"/>
      <c r="FA904" s="44"/>
      <c r="FF904" s="352"/>
      <c r="FH904" s="44"/>
      <c r="FI904" s="44"/>
      <c r="FJ904" s="44"/>
      <c r="FO904" s="352"/>
      <c r="FQ904" s="44"/>
      <c r="FR904" s="44"/>
      <c r="FS904" s="44"/>
      <c r="FX904" s="352"/>
      <c r="FZ904" s="44"/>
      <c r="GA904" s="44"/>
      <c r="GB904" s="44"/>
      <c r="GG904" s="352"/>
      <c r="GI904" s="44"/>
      <c r="GJ904" s="44"/>
      <c r="GK904" s="44"/>
      <c r="GP904" s="352"/>
      <c r="GR904" s="44"/>
      <c r="GS904" s="44"/>
      <c r="GT904" s="44"/>
      <c r="GY904" s="352"/>
      <c r="HA904" s="44"/>
      <c r="HB904" s="44"/>
      <c r="HC904" s="44"/>
      <c r="HH904" s="352"/>
      <c r="HJ904" s="44"/>
      <c r="HK904" s="44"/>
      <c r="HL904" s="44"/>
      <c r="HQ904" s="44"/>
      <c r="HR904" s="44"/>
      <c r="HS904" s="44"/>
      <c r="HT904" s="44"/>
      <c r="HU904" s="44"/>
      <c r="HV904" s="44"/>
      <c r="HW904" s="44"/>
      <c r="HX904" s="44"/>
      <c r="HY904" s="44"/>
      <c r="HZ904" s="44"/>
      <c r="IA904" s="44"/>
      <c r="IB904" s="44"/>
      <c r="IC904" s="44"/>
      <c r="ID904" s="44"/>
      <c r="IE904" s="44"/>
      <c r="IF904" s="44"/>
      <c r="IG904" s="44"/>
      <c r="IH904" s="44"/>
      <c r="II904" s="44"/>
      <c r="IJ904" s="44"/>
      <c r="IK904" s="44"/>
      <c r="IL904" s="44"/>
      <c r="IM904" s="44"/>
      <c r="IN904" s="44"/>
      <c r="IO904" s="44"/>
      <c r="IP904" s="44"/>
      <c r="IQ904" s="44"/>
      <c r="IR904" s="44"/>
      <c r="IS904" s="44"/>
      <c r="IT904" s="44"/>
      <c r="IU904" s="44"/>
      <c r="IV904" s="44"/>
      <c r="RS904" s="353"/>
    </row>
    <row r="905" spans="1:487" s="74" customFormat="1" ht="15">
      <c r="A905" s="325" t="s">
        <v>1860</v>
      </c>
      <c r="B905" s="351"/>
      <c r="C905" s="351"/>
      <c r="D905" s="531" t="s">
        <v>130</v>
      </c>
      <c r="E905" s="44"/>
      <c r="F905" s="437">
        <f t="shared" si="12"/>
        <v>5</v>
      </c>
      <c r="G905" s="478"/>
      <c r="H905" s="478"/>
      <c r="I905" s="138"/>
      <c r="J905" s="420"/>
      <c r="K905" s="138">
        <v>5</v>
      </c>
      <c r="L905" s="450"/>
      <c r="M905" s="450"/>
      <c r="N905" s="44"/>
      <c r="R905" s="352"/>
      <c r="T905" s="44"/>
      <c r="U905" s="44"/>
      <c r="V905" s="44"/>
      <c r="AA905" s="352"/>
      <c r="AC905" s="44"/>
      <c r="AD905" s="44"/>
      <c r="AE905" s="44"/>
      <c r="AJ905" s="352"/>
      <c r="AL905" s="44"/>
      <c r="AM905" s="44"/>
      <c r="AN905" s="44"/>
      <c r="AS905" s="352"/>
      <c r="AU905" s="44"/>
      <c r="AV905" s="44"/>
      <c r="AW905" s="44"/>
      <c r="BB905" s="352"/>
      <c r="BD905" s="44"/>
      <c r="BE905" s="44"/>
      <c r="BF905" s="44"/>
      <c r="BK905" s="352"/>
      <c r="BM905" s="44"/>
      <c r="BN905" s="44"/>
      <c r="BO905" s="44"/>
      <c r="BT905" s="352"/>
      <c r="BV905" s="44"/>
      <c r="BW905" s="44"/>
      <c r="BX905" s="44"/>
      <c r="CC905" s="352"/>
      <c r="CE905" s="44"/>
      <c r="CF905" s="44"/>
      <c r="CG905" s="44"/>
      <c r="CL905" s="352"/>
      <c r="CN905" s="44"/>
      <c r="CO905" s="44"/>
      <c r="CP905" s="44"/>
      <c r="CU905" s="352"/>
      <c r="CW905" s="44"/>
      <c r="CX905" s="44"/>
      <c r="CY905" s="44"/>
      <c r="DD905" s="352"/>
      <c r="DF905" s="44"/>
      <c r="DG905" s="44"/>
      <c r="DH905" s="44"/>
      <c r="DM905" s="352"/>
      <c r="DO905" s="44"/>
      <c r="DP905" s="44"/>
      <c r="DQ905" s="44"/>
      <c r="DV905" s="352"/>
      <c r="DX905" s="44"/>
      <c r="DY905" s="44"/>
      <c r="DZ905" s="44"/>
      <c r="EE905" s="352"/>
      <c r="EG905" s="44"/>
      <c r="EH905" s="44"/>
      <c r="EI905" s="44"/>
      <c r="EN905" s="352"/>
      <c r="EP905" s="44"/>
      <c r="EQ905" s="44"/>
      <c r="ER905" s="44"/>
      <c r="EW905" s="352"/>
      <c r="EY905" s="44"/>
      <c r="EZ905" s="44"/>
      <c r="FA905" s="44"/>
      <c r="FF905" s="352"/>
      <c r="FH905" s="44"/>
      <c r="FI905" s="44"/>
      <c r="FJ905" s="44"/>
      <c r="FO905" s="352"/>
      <c r="FQ905" s="44"/>
      <c r="FR905" s="44"/>
      <c r="FS905" s="44"/>
      <c r="FX905" s="352"/>
      <c r="FZ905" s="44"/>
      <c r="GA905" s="44"/>
      <c r="GB905" s="44"/>
      <c r="GG905" s="352"/>
      <c r="GI905" s="44"/>
      <c r="GJ905" s="44"/>
      <c r="GK905" s="44"/>
      <c r="GP905" s="352"/>
      <c r="GR905" s="44"/>
      <c r="GS905" s="44"/>
      <c r="GT905" s="44"/>
      <c r="GY905" s="352"/>
      <c r="HA905" s="44"/>
      <c r="HB905" s="44"/>
      <c r="HC905" s="44"/>
      <c r="HH905" s="352"/>
      <c r="HJ905" s="44"/>
      <c r="HK905" s="44"/>
      <c r="HL905" s="44"/>
      <c r="HQ905" s="44"/>
      <c r="HR905" s="44"/>
      <c r="HS905" s="44"/>
      <c r="HT905" s="44"/>
      <c r="HU905" s="44"/>
      <c r="HV905" s="44"/>
      <c r="HW905" s="44"/>
      <c r="HX905" s="44"/>
      <c r="HY905" s="44"/>
      <c r="HZ905" s="44"/>
      <c r="IA905" s="44"/>
      <c r="IB905" s="44"/>
      <c r="IC905" s="44"/>
      <c r="ID905" s="44"/>
      <c r="IE905" s="44"/>
      <c r="IF905" s="44"/>
      <c r="IG905" s="44"/>
      <c r="IH905" s="44"/>
      <c r="II905" s="44"/>
      <c r="IJ905" s="44"/>
      <c r="IK905" s="44"/>
      <c r="IL905" s="44"/>
      <c r="IM905" s="44"/>
      <c r="IN905" s="44"/>
      <c r="IO905" s="44"/>
      <c r="IP905" s="44"/>
      <c r="IQ905" s="44"/>
      <c r="IR905" s="44"/>
      <c r="IS905" s="44"/>
      <c r="IT905" s="44"/>
      <c r="IU905" s="44"/>
      <c r="IV905" s="44"/>
      <c r="RS905" s="353"/>
    </row>
    <row r="906" spans="1:487" s="74" customFormat="1" ht="15">
      <c r="A906" s="325" t="s">
        <v>444</v>
      </c>
      <c r="B906" s="351"/>
      <c r="C906" s="351"/>
      <c r="D906" s="531" t="s">
        <v>130</v>
      </c>
      <c r="E906" s="450"/>
      <c r="F906" s="437">
        <f t="shared" si="12"/>
        <v>0</v>
      </c>
      <c r="G906" s="478"/>
      <c r="H906" s="478"/>
      <c r="I906" s="478"/>
      <c r="J906" s="548"/>
      <c r="K906" s="478"/>
      <c r="L906" s="450"/>
      <c r="M906" s="44"/>
      <c r="N906" s="44"/>
      <c r="R906" s="352"/>
      <c r="T906" s="44"/>
      <c r="U906" s="44"/>
      <c r="V906" s="44"/>
      <c r="AA906" s="352"/>
      <c r="AC906" s="44"/>
      <c r="AD906" s="44"/>
      <c r="AE906" s="44"/>
      <c r="AJ906" s="352"/>
      <c r="AL906" s="44"/>
      <c r="AM906" s="44"/>
      <c r="AN906" s="44"/>
      <c r="AS906" s="352"/>
      <c r="AU906" s="44"/>
      <c r="AV906" s="44"/>
      <c r="AW906" s="44"/>
      <c r="BB906" s="352"/>
      <c r="BD906" s="44"/>
      <c r="BE906" s="44"/>
      <c r="BF906" s="44"/>
      <c r="BK906" s="352"/>
      <c r="BM906" s="44"/>
      <c r="BN906" s="44"/>
      <c r="BO906" s="44"/>
      <c r="BT906" s="352"/>
      <c r="BV906" s="44"/>
      <c r="BW906" s="44"/>
      <c r="BX906" s="44"/>
      <c r="CC906" s="352"/>
      <c r="CE906" s="44"/>
      <c r="CF906" s="44"/>
      <c r="CG906" s="44"/>
      <c r="CL906" s="352"/>
      <c r="CN906" s="44"/>
      <c r="CO906" s="44"/>
      <c r="CP906" s="44"/>
      <c r="CU906" s="352"/>
      <c r="CW906" s="44"/>
      <c r="CX906" s="44"/>
      <c r="CY906" s="44"/>
      <c r="DD906" s="352"/>
      <c r="DF906" s="44"/>
      <c r="DG906" s="44"/>
      <c r="DH906" s="44"/>
      <c r="DM906" s="352"/>
      <c r="DO906" s="44"/>
      <c r="DP906" s="44"/>
      <c r="DQ906" s="44"/>
      <c r="DV906" s="352"/>
      <c r="DX906" s="44"/>
      <c r="DY906" s="44"/>
      <c r="DZ906" s="44"/>
      <c r="EE906" s="352"/>
      <c r="EG906" s="44"/>
      <c r="EH906" s="44"/>
      <c r="EI906" s="44"/>
      <c r="EN906" s="352"/>
      <c r="EP906" s="44"/>
      <c r="EQ906" s="44"/>
      <c r="ER906" s="44"/>
      <c r="EW906" s="352"/>
      <c r="EY906" s="44"/>
      <c r="EZ906" s="44"/>
      <c r="FA906" s="44"/>
      <c r="FF906" s="352"/>
      <c r="FH906" s="44"/>
      <c r="FI906" s="44"/>
      <c r="FJ906" s="44"/>
      <c r="FO906" s="352"/>
      <c r="FQ906" s="44"/>
      <c r="FR906" s="44"/>
      <c r="FS906" s="44"/>
      <c r="FX906" s="352"/>
      <c r="FZ906" s="44"/>
      <c r="GA906" s="44"/>
      <c r="GB906" s="44"/>
      <c r="GG906" s="352"/>
      <c r="GI906" s="44"/>
      <c r="GJ906" s="44"/>
      <c r="GK906" s="44"/>
      <c r="GP906" s="352"/>
      <c r="GR906" s="44"/>
      <c r="GS906" s="44"/>
      <c r="GT906" s="44"/>
      <c r="GY906" s="352"/>
      <c r="HA906" s="44"/>
      <c r="HB906" s="44"/>
      <c r="HC906" s="44"/>
      <c r="HH906" s="352"/>
      <c r="HJ906" s="44"/>
      <c r="HK906" s="44"/>
      <c r="HL906" s="44"/>
      <c r="HQ906" s="44"/>
      <c r="HR906" s="44"/>
      <c r="HS906" s="44"/>
      <c r="HT906" s="44"/>
      <c r="HU906" s="44"/>
      <c r="HV906" s="44"/>
      <c r="HW906" s="44"/>
      <c r="HX906" s="44"/>
      <c r="HY906" s="44"/>
      <c r="HZ906" s="44"/>
      <c r="IA906" s="44"/>
      <c r="IB906" s="44"/>
      <c r="IC906" s="44"/>
      <c r="ID906" s="44"/>
      <c r="IE906" s="44"/>
      <c r="IF906" s="44"/>
      <c r="IG906" s="44"/>
      <c r="IH906" s="44"/>
      <c r="II906" s="44"/>
      <c r="IJ906" s="44"/>
      <c r="IK906" s="44"/>
      <c r="IL906" s="44"/>
      <c r="IM906" s="44"/>
      <c r="IN906" s="44"/>
      <c r="IO906" s="44"/>
      <c r="IP906" s="44"/>
      <c r="IQ906" s="44"/>
      <c r="IR906" s="44"/>
      <c r="IS906" s="44"/>
      <c r="IT906" s="44"/>
      <c r="IU906" s="44"/>
      <c r="IV906" s="44"/>
      <c r="RS906" s="353"/>
    </row>
    <row r="907" spans="1:487" s="74" customFormat="1" ht="15">
      <c r="A907" s="526" t="s">
        <v>471</v>
      </c>
      <c r="B907" s="351"/>
      <c r="C907" s="351"/>
      <c r="D907" s="458" t="s">
        <v>139</v>
      </c>
      <c r="E907" s="450"/>
      <c r="F907" s="437">
        <f t="shared" si="12"/>
        <v>680</v>
      </c>
      <c r="G907" s="541">
        <v>193</v>
      </c>
      <c r="H907" s="541">
        <v>305</v>
      </c>
      <c r="I907" s="478">
        <v>102</v>
      </c>
      <c r="J907" s="548"/>
      <c r="K907" s="478">
        <v>80</v>
      </c>
      <c r="L907" s="450"/>
      <c r="M907" s="458"/>
      <c r="N907" s="44"/>
      <c r="R907" s="352"/>
      <c r="T907" s="44"/>
      <c r="U907" s="44"/>
      <c r="V907" s="44"/>
      <c r="AA907" s="352"/>
      <c r="AC907" s="44"/>
      <c r="AD907" s="44"/>
      <c r="AE907" s="44"/>
      <c r="AJ907" s="352"/>
      <c r="AL907" s="44"/>
      <c r="AM907" s="44"/>
      <c r="AN907" s="44"/>
      <c r="AS907" s="352"/>
      <c r="AU907" s="44"/>
      <c r="AV907" s="44"/>
      <c r="AW907" s="44"/>
      <c r="BB907" s="352"/>
      <c r="BD907" s="44"/>
      <c r="BE907" s="44"/>
      <c r="BF907" s="44"/>
      <c r="BK907" s="352"/>
      <c r="BM907" s="44"/>
      <c r="BN907" s="44"/>
      <c r="BO907" s="44"/>
      <c r="BT907" s="352"/>
      <c r="BV907" s="44"/>
      <c r="BW907" s="44"/>
      <c r="BX907" s="44"/>
      <c r="CC907" s="352"/>
      <c r="CE907" s="44"/>
      <c r="CF907" s="44"/>
      <c r="CG907" s="44"/>
      <c r="CL907" s="352"/>
      <c r="CN907" s="44"/>
      <c r="CO907" s="44"/>
      <c r="CP907" s="44"/>
      <c r="CU907" s="352"/>
      <c r="CW907" s="44"/>
      <c r="CX907" s="44"/>
      <c r="CY907" s="44"/>
      <c r="DD907" s="352"/>
      <c r="DF907" s="44"/>
      <c r="DG907" s="44"/>
      <c r="DH907" s="44"/>
      <c r="DM907" s="352"/>
      <c r="DO907" s="44"/>
      <c r="DP907" s="44"/>
      <c r="DQ907" s="44"/>
      <c r="DV907" s="352"/>
      <c r="DX907" s="44"/>
      <c r="DY907" s="44"/>
      <c r="DZ907" s="44"/>
      <c r="EE907" s="352"/>
      <c r="EG907" s="44"/>
      <c r="EH907" s="44"/>
      <c r="EI907" s="44"/>
      <c r="EN907" s="352"/>
      <c r="EP907" s="44"/>
      <c r="EQ907" s="44"/>
      <c r="ER907" s="44"/>
      <c r="EW907" s="352"/>
      <c r="EY907" s="44"/>
      <c r="EZ907" s="44"/>
      <c r="FA907" s="44"/>
      <c r="FF907" s="352"/>
      <c r="FH907" s="44"/>
      <c r="FI907" s="44"/>
      <c r="FJ907" s="44"/>
      <c r="FO907" s="352"/>
      <c r="FQ907" s="44"/>
      <c r="FR907" s="44"/>
      <c r="FS907" s="44"/>
      <c r="FX907" s="352"/>
      <c r="FZ907" s="44"/>
      <c r="GA907" s="44"/>
      <c r="GB907" s="44"/>
      <c r="GG907" s="352"/>
      <c r="GI907" s="44"/>
      <c r="GJ907" s="44"/>
      <c r="GK907" s="44"/>
      <c r="GP907" s="352"/>
      <c r="GR907" s="44"/>
      <c r="GS907" s="44"/>
      <c r="GT907" s="44"/>
      <c r="GY907" s="352"/>
      <c r="HA907" s="44"/>
      <c r="HB907" s="44"/>
      <c r="HC907" s="44"/>
      <c r="HH907" s="352"/>
      <c r="HJ907" s="44"/>
      <c r="HK907" s="44"/>
      <c r="HL907" s="44"/>
      <c r="HQ907" s="44"/>
      <c r="HR907" s="44"/>
      <c r="HS907" s="44"/>
      <c r="HT907" s="44"/>
      <c r="HU907" s="44"/>
      <c r="HV907" s="44"/>
      <c r="HW907" s="44"/>
      <c r="HX907" s="44"/>
      <c r="HY907" s="44"/>
      <c r="HZ907" s="44"/>
      <c r="IA907" s="44"/>
      <c r="IB907" s="44"/>
      <c r="IC907" s="44"/>
      <c r="ID907" s="44"/>
      <c r="IE907" s="44"/>
      <c r="IF907" s="44"/>
      <c r="IG907" s="44"/>
      <c r="IH907" s="44"/>
      <c r="II907" s="44"/>
      <c r="IJ907" s="44"/>
      <c r="IK907" s="44"/>
      <c r="IL907" s="44"/>
      <c r="IM907" s="44"/>
      <c r="IN907" s="44"/>
      <c r="IO907" s="44"/>
      <c r="IP907" s="44"/>
      <c r="IQ907" s="44"/>
      <c r="IR907" s="44"/>
      <c r="IS907" s="44"/>
      <c r="IT907" s="44"/>
      <c r="IU907" s="44"/>
      <c r="IV907" s="44"/>
      <c r="RS907" s="353"/>
    </row>
    <row r="908" spans="1:487" s="74" customFormat="1" ht="15">
      <c r="A908" s="526" t="s">
        <v>2054</v>
      </c>
      <c r="B908" s="351"/>
      <c r="C908" s="351"/>
      <c r="D908" s="531" t="s">
        <v>130</v>
      </c>
      <c r="E908" s="450"/>
      <c r="F908" s="437">
        <f t="shared" si="12"/>
        <v>3</v>
      </c>
      <c r="G908" s="478"/>
      <c r="H908" s="478"/>
      <c r="I908" s="478">
        <v>3</v>
      </c>
      <c r="J908" s="548"/>
      <c r="K908" s="478"/>
      <c r="L908" s="44"/>
      <c r="M908" s="44"/>
      <c r="N908" s="44"/>
      <c r="R908" s="352"/>
      <c r="T908" s="44"/>
      <c r="U908" s="44"/>
      <c r="V908" s="44"/>
      <c r="AA908" s="352"/>
      <c r="AC908" s="44"/>
      <c r="AD908" s="44"/>
      <c r="AE908" s="44"/>
      <c r="AJ908" s="352"/>
      <c r="AL908" s="44"/>
      <c r="AM908" s="44"/>
      <c r="AN908" s="44"/>
      <c r="AS908" s="352"/>
      <c r="AU908" s="44"/>
      <c r="AV908" s="44"/>
      <c r="AW908" s="44"/>
      <c r="BB908" s="352"/>
      <c r="BD908" s="44"/>
      <c r="BE908" s="44"/>
      <c r="BF908" s="44"/>
      <c r="BK908" s="352"/>
      <c r="BM908" s="44"/>
      <c r="BN908" s="44"/>
      <c r="BO908" s="44"/>
      <c r="BT908" s="352"/>
      <c r="BV908" s="44"/>
      <c r="BW908" s="44"/>
      <c r="BX908" s="44"/>
      <c r="CC908" s="352"/>
      <c r="CE908" s="44"/>
      <c r="CF908" s="44"/>
      <c r="CG908" s="44"/>
      <c r="CL908" s="352"/>
      <c r="CN908" s="44"/>
      <c r="CO908" s="44"/>
      <c r="CP908" s="44"/>
      <c r="CU908" s="352"/>
      <c r="CW908" s="44"/>
      <c r="CX908" s="44"/>
      <c r="CY908" s="44"/>
      <c r="DD908" s="352"/>
      <c r="DF908" s="44"/>
      <c r="DG908" s="44"/>
      <c r="DH908" s="44"/>
      <c r="DM908" s="352"/>
      <c r="DO908" s="44"/>
      <c r="DP908" s="44"/>
      <c r="DQ908" s="44"/>
      <c r="DV908" s="352"/>
      <c r="DX908" s="44"/>
      <c r="DY908" s="44"/>
      <c r="DZ908" s="44"/>
      <c r="EE908" s="352"/>
      <c r="EG908" s="44"/>
      <c r="EH908" s="44"/>
      <c r="EI908" s="44"/>
      <c r="EN908" s="352"/>
      <c r="EP908" s="44"/>
      <c r="EQ908" s="44"/>
      <c r="ER908" s="44"/>
      <c r="EW908" s="352"/>
      <c r="EY908" s="44"/>
      <c r="EZ908" s="44"/>
      <c r="FA908" s="44"/>
      <c r="FF908" s="352"/>
      <c r="FH908" s="44"/>
      <c r="FI908" s="44"/>
      <c r="FJ908" s="44"/>
      <c r="FO908" s="352"/>
      <c r="FQ908" s="44"/>
      <c r="FR908" s="44"/>
      <c r="FS908" s="44"/>
      <c r="FX908" s="352"/>
      <c r="FZ908" s="44"/>
      <c r="GA908" s="44"/>
      <c r="GB908" s="44"/>
      <c r="GG908" s="352"/>
      <c r="GI908" s="44"/>
      <c r="GJ908" s="44"/>
      <c r="GK908" s="44"/>
      <c r="GP908" s="352"/>
      <c r="GR908" s="44"/>
      <c r="GS908" s="44"/>
      <c r="GT908" s="44"/>
      <c r="GY908" s="352"/>
      <c r="HA908" s="44"/>
      <c r="HB908" s="44"/>
      <c r="HC908" s="44"/>
      <c r="HH908" s="352"/>
      <c r="HJ908" s="44"/>
      <c r="HK908" s="44"/>
      <c r="HL908" s="44"/>
      <c r="HQ908" s="44"/>
      <c r="HR908" s="44"/>
      <c r="HS908" s="44"/>
      <c r="HT908" s="44"/>
      <c r="HU908" s="44"/>
      <c r="HV908" s="44"/>
      <c r="HW908" s="44"/>
      <c r="HX908" s="44"/>
      <c r="HY908" s="44"/>
      <c r="HZ908" s="44"/>
      <c r="IA908" s="44"/>
      <c r="IB908" s="44"/>
      <c r="IC908" s="44"/>
      <c r="ID908" s="44"/>
      <c r="IE908" s="44"/>
      <c r="IF908" s="44"/>
      <c r="IG908" s="44"/>
      <c r="IH908" s="44"/>
      <c r="II908" s="44"/>
      <c r="IJ908" s="44"/>
      <c r="IK908" s="44"/>
      <c r="IL908" s="44"/>
      <c r="IM908" s="44"/>
      <c r="IN908" s="44"/>
      <c r="IO908" s="44"/>
      <c r="IP908" s="44"/>
      <c r="IQ908" s="44"/>
      <c r="IR908" s="44"/>
      <c r="IS908" s="44"/>
      <c r="IT908" s="44"/>
      <c r="IU908" s="44"/>
      <c r="IV908" s="44"/>
      <c r="RS908" s="353"/>
    </row>
    <row r="909" spans="1:487" s="74" customFormat="1" ht="15">
      <c r="A909" s="325" t="s">
        <v>1202</v>
      </c>
      <c r="B909" s="351"/>
      <c r="C909" s="351"/>
      <c r="D909" s="458" t="s">
        <v>132</v>
      </c>
      <c r="E909" s="44"/>
      <c r="F909" s="437">
        <f t="shared" si="12"/>
        <v>14</v>
      </c>
      <c r="G909" s="478"/>
      <c r="H909" s="138"/>
      <c r="I909" s="138">
        <v>14</v>
      </c>
      <c r="J909" s="420"/>
      <c r="K909" s="138"/>
      <c r="L909" s="44"/>
      <c r="M909" s="450"/>
      <c r="N909" s="44"/>
      <c r="R909" s="352"/>
      <c r="T909" s="44"/>
      <c r="U909" s="44"/>
      <c r="V909" s="44"/>
      <c r="AA909" s="352"/>
      <c r="AC909" s="44"/>
      <c r="AD909" s="44"/>
      <c r="AE909" s="44"/>
      <c r="AJ909" s="352"/>
      <c r="AL909" s="44"/>
      <c r="AM909" s="44"/>
      <c r="AN909" s="44"/>
      <c r="AS909" s="352"/>
      <c r="AU909" s="44"/>
      <c r="AV909" s="44"/>
      <c r="AW909" s="44"/>
      <c r="BB909" s="352"/>
      <c r="BD909" s="44"/>
      <c r="BE909" s="44"/>
      <c r="BF909" s="44"/>
      <c r="BK909" s="352"/>
      <c r="BM909" s="44"/>
      <c r="BN909" s="44"/>
      <c r="BO909" s="44"/>
      <c r="BT909" s="352"/>
      <c r="BV909" s="44"/>
      <c r="BW909" s="44"/>
      <c r="BX909" s="44"/>
      <c r="CC909" s="352"/>
      <c r="CE909" s="44"/>
      <c r="CF909" s="44"/>
      <c r="CG909" s="44"/>
      <c r="CL909" s="352"/>
      <c r="CN909" s="44"/>
      <c r="CO909" s="44"/>
      <c r="CP909" s="44"/>
      <c r="CU909" s="352"/>
      <c r="CW909" s="44"/>
      <c r="CX909" s="44"/>
      <c r="CY909" s="44"/>
      <c r="DD909" s="352"/>
      <c r="DF909" s="44"/>
      <c r="DG909" s="44"/>
      <c r="DH909" s="44"/>
      <c r="DM909" s="352"/>
      <c r="DO909" s="44"/>
      <c r="DP909" s="44"/>
      <c r="DQ909" s="44"/>
      <c r="DV909" s="352"/>
      <c r="DX909" s="44"/>
      <c r="DY909" s="44"/>
      <c r="DZ909" s="44"/>
      <c r="EE909" s="352"/>
      <c r="EG909" s="44"/>
      <c r="EH909" s="44"/>
      <c r="EI909" s="44"/>
      <c r="EN909" s="352"/>
      <c r="EP909" s="44"/>
      <c r="EQ909" s="44"/>
      <c r="ER909" s="44"/>
      <c r="EW909" s="352"/>
      <c r="EY909" s="44"/>
      <c r="EZ909" s="44"/>
      <c r="FA909" s="44"/>
      <c r="FF909" s="352"/>
      <c r="FH909" s="44"/>
      <c r="FI909" s="44"/>
      <c r="FJ909" s="44"/>
      <c r="FO909" s="352"/>
      <c r="FQ909" s="44"/>
      <c r="FR909" s="44"/>
      <c r="FS909" s="44"/>
      <c r="FX909" s="352"/>
      <c r="FZ909" s="44"/>
      <c r="GA909" s="44"/>
      <c r="GB909" s="44"/>
      <c r="GG909" s="352"/>
      <c r="GI909" s="44"/>
      <c r="GJ909" s="44"/>
      <c r="GK909" s="44"/>
      <c r="GP909" s="352"/>
      <c r="GR909" s="44"/>
      <c r="GS909" s="44"/>
      <c r="GT909" s="44"/>
      <c r="GY909" s="352"/>
      <c r="HA909" s="44"/>
      <c r="HB909" s="44"/>
      <c r="HC909" s="44"/>
      <c r="HH909" s="352"/>
      <c r="HJ909" s="44"/>
      <c r="HK909" s="44"/>
      <c r="HL909" s="44"/>
      <c r="HQ909" s="44"/>
      <c r="HR909" s="44"/>
      <c r="HS909" s="44"/>
      <c r="HT909" s="44"/>
      <c r="HU909" s="44"/>
      <c r="HV909" s="44"/>
      <c r="HW909" s="44"/>
      <c r="HX909" s="44"/>
      <c r="HY909" s="44"/>
      <c r="HZ909" s="44"/>
      <c r="IA909" s="44"/>
      <c r="IB909" s="44"/>
      <c r="IC909" s="44"/>
      <c r="ID909" s="44"/>
      <c r="IE909" s="44"/>
      <c r="IF909" s="44"/>
      <c r="IG909" s="44"/>
      <c r="IH909" s="44"/>
      <c r="II909" s="44"/>
      <c r="IJ909" s="44"/>
      <c r="IK909" s="44"/>
      <c r="IL909" s="44"/>
      <c r="IM909" s="44"/>
      <c r="IN909" s="44"/>
      <c r="IO909" s="44"/>
      <c r="IP909" s="44"/>
      <c r="IQ909" s="44"/>
      <c r="IR909" s="44"/>
      <c r="IS909" s="44"/>
      <c r="IT909" s="44"/>
      <c r="IU909" s="44"/>
      <c r="IV909" s="44"/>
      <c r="RS909" s="353"/>
    </row>
    <row r="910" spans="1:487" s="74" customFormat="1" ht="15">
      <c r="A910" s="325" t="s">
        <v>1723</v>
      </c>
      <c r="B910" s="351"/>
      <c r="C910" s="351"/>
      <c r="D910" s="531" t="s">
        <v>130</v>
      </c>
      <c r="E910" s="44"/>
      <c r="F910" s="437">
        <f t="shared" si="12"/>
        <v>0</v>
      </c>
      <c r="G910" s="478"/>
      <c r="H910" s="478"/>
      <c r="I910" s="138"/>
      <c r="J910" s="420"/>
      <c r="K910" s="138"/>
      <c r="L910" s="44"/>
      <c r="M910" s="44"/>
      <c r="N910" s="44"/>
      <c r="R910" s="352"/>
      <c r="T910" s="44"/>
      <c r="U910" s="44"/>
      <c r="V910" s="44"/>
      <c r="AA910" s="352"/>
      <c r="AC910" s="44"/>
      <c r="AD910" s="44"/>
      <c r="AE910" s="44"/>
      <c r="AJ910" s="352"/>
      <c r="AL910" s="44"/>
      <c r="AM910" s="44"/>
      <c r="AN910" s="44"/>
      <c r="AS910" s="352"/>
      <c r="AU910" s="44"/>
      <c r="AV910" s="44"/>
      <c r="AW910" s="44"/>
      <c r="BB910" s="352"/>
      <c r="BD910" s="44"/>
      <c r="BE910" s="44"/>
      <c r="BF910" s="44"/>
      <c r="BK910" s="352"/>
      <c r="BM910" s="44"/>
      <c r="BN910" s="44"/>
      <c r="BO910" s="44"/>
      <c r="BT910" s="352"/>
      <c r="BV910" s="44"/>
      <c r="BW910" s="44"/>
      <c r="BX910" s="44"/>
      <c r="CC910" s="352"/>
      <c r="CE910" s="44"/>
      <c r="CF910" s="44"/>
      <c r="CG910" s="44"/>
      <c r="CL910" s="352"/>
      <c r="CN910" s="44"/>
      <c r="CO910" s="44"/>
      <c r="CP910" s="44"/>
      <c r="CU910" s="352"/>
      <c r="CW910" s="44"/>
      <c r="CX910" s="44"/>
      <c r="CY910" s="44"/>
      <c r="DD910" s="352"/>
      <c r="DF910" s="44"/>
      <c r="DG910" s="44"/>
      <c r="DH910" s="44"/>
      <c r="DM910" s="352"/>
      <c r="DO910" s="44"/>
      <c r="DP910" s="44"/>
      <c r="DQ910" s="44"/>
      <c r="DV910" s="352"/>
      <c r="DX910" s="44"/>
      <c r="DY910" s="44"/>
      <c r="DZ910" s="44"/>
      <c r="EE910" s="352"/>
      <c r="EG910" s="44"/>
      <c r="EH910" s="44"/>
      <c r="EI910" s="44"/>
      <c r="EN910" s="352"/>
      <c r="EP910" s="44"/>
      <c r="EQ910" s="44"/>
      <c r="ER910" s="44"/>
      <c r="EW910" s="352"/>
      <c r="EY910" s="44"/>
      <c r="EZ910" s="44"/>
      <c r="FA910" s="44"/>
      <c r="FF910" s="352"/>
      <c r="FH910" s="44"/>
      <c r="FI910" s="44"/>
      <c r="FJ910" s="44"/>
      <c r="FO910" s="352"/>
      <c r="FQ910" s="44"/>
      <c r="FR910" s="44"/>
      <c r="FS910" s="44"/>
      <c r="FX910" s="352"/>
      <c r="FZ910" s="44"/>
      <c r="GA910" s="44"/>
      <c r="GB910" s="44"/>
      <c r="GG910" s="352"/>
      <c r="GI910" s="44"/>
      <c r="GJ910" s="44"/>
      <c r="GK910" s="44"/>
      <c r="GP910" s="352"/>
      <c r="GR910" s="44"/>
      <c r="GS910" s="44"/>
      <c r="GT910" s="44"/>
      <c r="GY910" s="352"/>
      <c r="HA910" s="44"/>
      <c r="HB910" s="44"/>
      <c r="HC910" s="44"/>
      <c r="HH910" s="352"/>
      <c r="HJ910" s="44"/>
      <c r="HK910" s="44"/>
      <c r="HL910" s="44"/>
      <c r="HQ910" s="44"/>
      <c r="HR910" s="44"/>
      <c r="HS910" s="44"/>
      <c r="HT910" s="44"/>
      <c r="HU910" s="44"/>
      <c r="HV910" s="44"/>
      <c r="HW910" s="44"/>
      <c r="HX910" s="44"/>
      <c r="HY910" s="44"/>
      <c r="HZ910" s="44"/>
      <c r="IA910" s="44"/>
      <c r="IB910" s="44"/>
      <c r="IC910" s="44"/>
      <c r="ID910" s="44"/>
      <c r="IE910" s="44"/>
      <c r="IF910" s="44"/>
      <c r="IG910" s="44"/>
      <c r="IH910" s="44"/>
      <c r="II910" s="44"/>
      <c r="IJ910" s="44"/>
      <c r="IK910" s="44"/>
      <c r="IL910" s="44"/>
      <c r="IM910" s="44"/>
      <c r="IN910" s="44"/>
      <c r="IO910" s="44"/>
      <c r="IP910" s="44"/>
      <c r="IQ910" s="44"/>
      <c r="IR910" s="44"/>
      <c r="IS910" s="44"/>
      <c r="IT910" s="44"/>
      <c r="IU910" s="44"/>
      <c r="IV910" s="44"/>
      <c r="RS910" s="353"/>
    </row>
    <row r="911" spans="1:487" s="74" customFormat="1" ht="15">
      <c r="A911" s="325" t="s">
        <v>538</v>
      </c>
      <c r="B911" s="351"/>
      <c r="C911" s="351"/>
      <c r="D911" s="458" t="s">
        <v>132</v>
      </c>
      <c r="E911" s="44"/>
      <c r="F911" s="437">
        <f t="shared" si="12"/>
        <v>0</v>
      </c>
      <c r="G911" s="478"/>
      <c r="H911" s="138"/>
      <c r="I911" s="138"/>
      <c r="J911" s="420"/>
      <c r="K911" s="138"/>
      <c r="L911" s="44"/>
      <c r="M911" s="44"/>
      <c r="N911" s="44"/>
      <c r="R911" s="352"/>
      <c r="T911" s="44"/>
      <c r="U911" s="44"/>
      <c r="V911" s="44"/>
      <c r="AA911" s="352"/>
      <c r="AC911" s="44"/>
      <c r="AD911" s="44"/>
      <c r="AE911" s="44"/>
      <c r="AJ911" s="352"/>
      <c r="AL911" s="44"/>
      <c r="AM911" s="44"/>
      <c r="AN911" s="44"/>
      <c r="AS911" s="352"/>
      <c r="AU911" s="44"/>
      <c r="AV911" s="44"/>
      <c r="AW911" s="44"/>
      <c r="BB911" s="352"/>
      <c r="BD911" s="44"/>
      <c r="BE911" s="44"/>
      <c r="BF911" s="44"/>
      <c r="BK911" s="352"/>
      <c r="BM911" s="44"/>
      <c r="BN911" s="44"/>
      <c r="BO911" s="44"/>
      <c r="BT911" s="352"/>
      <c r="BV911" s="44"/>
      <c r="BW911" s="44"/>
      <c r="BX911" s="44"/>
      <c r="CC911" s="352"/>
      <c r="CE911" s="44"/>
      <c r="CF911" s="44"/>
      <c r="CG911" s="44"/>
      <c r="CL911" s="352"/>
      <c r="CN911" s="44"/>
      <c r="CO911" s="44"/>
      <c r="CP911" s="44"/>
      <c r="CU911" s="352"/>
      <c r="CW911" s="44"/>
      <c r="CX911" s="44"/>
      <c r="CY911" s="44"/>
      <c r="DD911" s="352"/>
      <c r="DF911" s="44"/>
      <c r="DG911" s="44"/>
      <c r="DH911" s="44"/>
      <c r="DM911" s="352"/>
      <c r="DO911" s="44"/>
      <c r="DP911" s="44"/>
      <c r="DQ911" s="44"/>
      <c r="DV911" s="352"/>
      <c r="DX911" s="44"/>
      <c r="DY911" s="44"/>
      <c r="DZ911" s="44"/>
      <c r="EE911" s="352"/>
      <c r="EG911" s="44"/>
      <c r="EH911" s="44"/>
      <c r="EI911" s="44"/>
      <c r="EN911" s="352"/>
      <c r="EP911" s="44"/>
      <c r="EQ911" s="44"/>
      <c r="ER911" s="44"/>
      <c r="EW911" s="352"/>
      <c r="EY911" s="44"/>
      <c r="EZ911" s="44"/>
      <c r="FA911" s="44"/>
      <c r="FF911" s="352"/>
      <c r="FH911" s="44"/>
      <c r="FI911" s="44"/>
      <c r="FJ911" s="44"/>
      <c r="FO911" s="352"/>
      <c r="FQ911" s="44"/>
      <c r="FR911" s="44"/>
      <c r="FS911" s="44"/>
      <c r="FX911" s="352"/>
      <c r="FZ911" s="44"/>
      <c r="GA911" s="44"/>
      <c r="GB911" s="44"/>
      <c r="GG911" s="352"/>
      <c r="GI911" s="44"/>
      <c r="GJ911" s="44"/>
      <c r="GK911" s="44"/>
      <c r="GP911" s="352"/>
      <c r="GR911" s="44"/>
      <c r="GS911" s="44"/>
      <c r="GT911" s="44"/>
      <c r="GY911" s="352"/>
      <c r="HA911" s="44"/>
      <c r="HB911" s="44"/>
      <c r="HC911" s="44"/>
      <c r="HH911" s="352"/>
      <c r="HJ911" s="44"/>
      <c r="HK911" s="44"/>
      <c r="HL911" s="44"/>
      <c r="HQ911" s="44"/>
      <c r="HR911" s="44"/>
      <c r="HS911" s="44"/>
      <c r="HT911" s="44"/>
      <c r="HU911" s="44"/>
      <c r="HV911" s="44"/>
      <c r="HW911" s="44"/>
      <c r="HX911" s="44"/>
      <c r="HY911" s="44"/>
      <c r="HZ911" s="44"/>
      <c r="IA911" s="44"/>
      <c r="IB911" s="44"/>
      <c r="IC911" s="44"/>
      <c r="ID911" s="44"/>
      <c r="IE911" s="44"/>
      <c r="IF911" s="44"/>
      <c r="IG911" s="44"/>
      <c r="IH911" s="44"/>
      <c r="II911" s="44"/>
      <c r="IJ911" s="44"/>
      <c r="IK911" s="44"/>
      <c r="IL911" s="44"/>
      <c r="IM911" s="44"/>
      <c r="IN911" s="44"/>
      <c r="IO911" s="44"/>
      <c r="IP911" s="44"/>
      <c r="IQ911" s="44"/>
      <c r="IR911" s="44"/>
      <c r="IS911" s="44"/>
      <c r="IT911" s="44"/>
      <c r="IU911" s="44"/>
      <c r="IV911" s="44"/>
      <c r="RS911" s="353"/>
    </row>
    <row r="912" spans="1:487" s="74" customFormat="1" ht="15">
      <c r="A912" s="325" t="s">
        <v>1870</v>
      </c>
      <c r="B912" s="351"/>
      <c r="C912" s="351"/>
      <c r="D912" s="531" t="s">
        <v>130</v>
      </c>
      <c r="E912" s="44"/>
      <c r="F912" s="437">
        <f t="shared" si="12"/>
        <v>5</v>
      </c>
      <c r="G912" s="478"/>
      <c r="H912" s="478"/>
      <c r="I912" s="138"/>
      <c r="J912" s="548"/>
      <c r="K912" s="138">
        <v>5</v>
      </c>
      <c r="L912" s="44"/>
      <c r="M912" s="44"/>
      <c r="N912" s="44"/>
      <c r="R912" s="352"/>
      <c r="T912" s="44"/>
      <c r="U912" s="44"/>
      <c r="V912" s="44"/>
      <c r="AA912" s="352"/>
      <c r="AC912" s="44"/>
      <c r="AD912" s="44"/>
      <c r="AE912" s="44"/>
      <c r="AJ912" s="352"/>
      <c r="AL912" s="44"/>
      <c r="AM912" s="44"/>
      <c r="AN912" s="44"/>
      <c r="AS912" s="352"/>
      <c r="AU912" s="44"/>
      <c r="AV912" s="44"/>
      <c r="AW912" s="44"/>
      <c r="BB912" s="352"/>
      <c r="BD912" s="44"/>
      <c r="BE912" s="44"/>
      <c r="BF912" s="44"/>
      <c r="BK912" s="352"/>
      <c r="BM912" s="44"/>
      <c r="BN912" s="44"/>
      <c r="BO912" s="44"/>
      <c r="BT912" s="352"/>
      <c r="BV912" s="44"/>
      <c r="BW912" s="44"/>
      <c r="BX912" s="44"/>
      <c r="CC912" s="352"/>
      <c r="CE912" s="44"/>
      <c r="CF912" s="44"/>
      <c r="CG912" s="44"/>
      <c r="CL912" s="352"/>
      <c r="CN912" s="44"/>
      <c r="CO912" s="44"/>
      <c r="CP912" s="44"/>
      <c r="CU912" s="352"/>
      <c r="CW912" s="44"/>
      <c r="CX912" s="44"/>
      <c r="CY912" s="44"/>
      <c r="DD912" s="352"/>
      <c r="DF912" s="44"/>
      <c r="DG912" s="44"/>
      <c r="DH912" s="44"/>
      <c r="DM912" s="352"/>
      <c r="DO912" s="44"/>
      <c r="DP912" s="44"/>
      <c r="DQ912" s="44"/>
      <c r="DV912" s="352"/>
      <c r="DX912" s="44"/>
      <c r="DY912" s="44"/>
      <c r="DZ912" s="44"/>
      <c r="EE912" s="352"/>
      <c r="EG912" s="44"/>
      <c r="EH912" s="44"/>
      <c r="EI912" s="44"/>
      <c r="EN912" s="352"/>
      <c r="EP912" s="44"/>
      <c r="EQ912" s="44"/>
      <c r="ER912" s="44"/>
      <c r="EW912" s="352"/>
      <c r="EY912" s="44"/>
      <c r="EZ912" s="44"/>
      <c r="FA912" s="44"/>
      <c r="FF912" s="352"/>
      <c r="FH912" s="44"/>
      <c r="FI912" s="44"/>
      <c r="FJ912" s="44"/>
      <c r="FO912" s="352"/>
      <c r="FQ912" s="44"/>
      <c r="FR912" s="44"/>
      <c r="FS912" s="44"/>
      <c r="FX912" s="352"/>
      <c r="FZ912" s="44"/>
      <c r="GA912" s="44"/>
      <c r="GB912" s="44"/>
      <c r="GG912" s="352"/>
      <c r="GI912" s="44"/>
      <c r="GJ912" s="44"/>
      <c r="GK912" s="44"/>
      <c r="GP912" s="352"/>
      <c r="GR912" s="44"/>
      <c r="GS912" s="44"/>
      <c r="GT912" s="44"/>
      <c r="GY912" s="352"/>
      <c r="HA912" s="44"/>
      <c r="HB912" s="44"/>
      <c r="HC912" s="44"/>
      <c r="HH912" s="352"/>
      <c r="HJ912" s="44"/>
      <c r="HK912" s="44"/>
      <c r="HL912" s="44"/>
      <c r="HQ912" s="44"/>
      <c r="HR912" s="44"/>
      <c r="HS912" s="44"/>
      <c r="HT912" s="44"/>
      <c r="HU912" s="44"/>
      <c r="HV912" s="44"/>
      <c r="HW912" s="44"/>
      <c r="HX912" s="44"/>
      <c r="HY912" s="44"/>
      <c r="HZ912" s="44"/>
      <c r="IA912" s="44"/>
      <c r="IB912" s="44"/>
      <c r="IC912" s="44"/>
      <c r="ID912" s="44"/>
      <c r="IE912" s="44"/>
      <c r="IF912" s="44"/>
      <c r="IG912" s="44"/>
      <c r="IH912" s="44"/>
      <c r="II912" s="44"/>
      <c r="IJ912" s="44"/>
      <c r="IK912" s="44"/>
      <c r="IL912" s="44"/>
      <c r="IM912" s="44"/>
      <c r="IN912" s="44"/>
      <c r="IO912" s="44"/>
      <c r="IP912" s="44"/>
      <c r="IQ912" s="44"/>
      <c r="IR912" s="44"/>
      <c r="IS912" s="44"/>
      <c r="IT912" s="44"/>
      <c r="IU912" s="44"/>
      <c r="IV912" s="44"/>
      <c r="RS912" s="353"/>
    </row>
    <row r="913" spans="1:487" s="74" customFormat="1" ht="15">
      <c r="A913" s="325" t="s">
        <v>2059</v>
      </c>
      <c r="B913" s="351"/>
      <c r="C913" s="351"/>
      <c r="D913" s="531" t="s">
        <v>130</v>
      </c>
      <c r="E913" s="44"/>
      <c r="F913" s="437">
        <f t="shared" si="12"/>
        <v>0</v>
      </c>
      <c r="G913" s="478"/>
      <c r="H913" s="138"/>
      <c r="I913" s="138"/>
      <c r="J913" s="420"/>
      <c r="K913" s="138"/>
      <c r="L913" s="450"/>
      <c r="M913" s="44"/>
      <c r="N913" s="44"/>
      <c r="R913" s="352"/>
      <c r="T913" s="44"/>
      <c r="U913" s="44"/>
      <c r="V913" s="44"/>
      <c r="AA913" s="352"/>
      <c r="AC913" s="44"/>
      <c r="AD913" s="44"/>
      <c r="AE913" s="44"/>
      <c r="AJ913" s="352"/>
      <c r="AL913" s="44"/>
      <c r="AM913" s="44"/>
      <c r="AN913" s="44"/>
      <c r="AS913" s="352"/>
      <c r="AU913" s="44"/>
      <c r="AV913" s="44"/>
      <c r="AW913" s="44"/>
      <c r="BB913" s="352"/>
      <c r="BD913" s="44"/>
      <c r="BE913" s="44"/>
      <c r="BF913" s="44"/>
      <c r="BK913" s="352"/>
      <c r="BM913" s="44"/>
      <c r="BN913" s="44"/>
      <c r="BO913" s="44"/>
      <c r="BT913" s="352"/>
      <c r="BV913" s="44"/>
      <c r="BW913" s="44"/>
      <c r="BX913" s="44"/>
      <c r="CC913" s="352"/>
      <c r="CE913" s="44"/>
      <c r="CF913" s="44"/>
      <c r="CG913" s="44"/>
      <c r="CL913" s="352"/>
      <c r="CN913" s="44"/>
      <c r="CO913" s="44"/>
      <c r="CP913" s="44"/>
      <c r="CU913" s="352"/>
      <c r="CW913" s="44"/>
      <c r="CX913" s="44"/>
      <c r="CY913" s="44"/>
      <c r="DD913" s="352"/>
      <c r="DF913" s="44"/>
      <c r="DG913" s="44"/>
      <c r="DH913" s="44"/>
      <c r="DM913" s="352"/>
      <c r="DO913" s="44"/>
      <c r="DP913" s="44"/>
      <c r="DQ913" s="44"/>
      <c r="DV913" s="352"/>
      <c r="DX913" s="44"/>
      <c r="DY913" s="44"/>
      <c r="DZ913" s="44"/>
      <c r="EE913" s="352"/>
      <c r="EG913" s="44"/>
      <c r="EH913" s="44"/>
      <c r="EI913" s="44"/>
      <c r="EN913" s="352"/>
      <c r="EP913" s="44"/>
      <c r="EQ913" s="44"/>
      <c r="ER913" s="44"/>
      <c r="EW913" s="352"/>
      <c r="EY913" s="44"/>
      <c r="EZ913" s="44"/>
      <c r="FA913" s="44"/>
      <c r="FF913" s="352"/>
      <c r="FH913" s="44"/>
      <c r="FI913" s="44"/>
      <c r="FJ913" s="44"/>
      <c r="FO913" s="352"/>
      <c r="FQ913" s="44"/>
      <c r="FR913" s="44"/>
      <c r="FS913" s="44"/>
      <c r="FX913" s="352"/>
      <c r="FZ913" s="44"/>
      <c r="GA913" s="44"/>
      <c r="GB913" s="44"/>
      <c r="GG913" s="352"/>
      <c r="GI913" s="44"/>
      <c r="GJ913" s="44"/>
      <c r="GK913" s="44"/>
      <c r="GP913" s="352"/>
      <c r="GR913" s="44"/>
      <c r="GS913" s="44"/>
      <c r="GT913" s="44"/>
      <c r="GY913" s="352"/>
      <c r="HA913" s="44"/>
      <c r="HB913" s="44"/>
      <c r="HC913" s="44"/>
      <c r="HH913" s="352"/>
      <c r="HJ913" s="44"/>
      <c r="HK913" s="44"/>
      <c r="HL913" s="44"/>
      <c r="HQ913" s="44"/>
      <c r="HR913" s="44"/>
      <c r="HS913" s="44"/>
      <c r="HT913" s="44"/>
      <c r="HU913" s="44"/>
      <c r="HV913" s="44"/>
      <c r="HW913" s="44"/>
      <c r="HX913" s="44"/>
      <c r="HY913" s="44"/>
      <c r="HZ913" s="44"/>
      <c r="IA913" s="44"/>
      <c r="IB913" s="44"/>
      <c r="IC913" s="44"/>
      <c r="ID913" s="44"/>
      <c r="IE913" s="44"/>
      <c r="IF913" s="44"/>
      <c r="IG913" s="44"/>
      <c r="IH913" s="44"/>
      <c r="II913" s="44"/>
      <c r="IJ913" s="44"/>
      <c r="IK913" s="44"/>
      <c r="IL913" s="44"/>
      <c r="IM913" s="44"/>
      <c r="IN913" s="44"/>
      <c r="IO913" s="44"/>
      <c r="IP913" s="44"/>
      <c r="IQ913" s="44"/>
      <c r="IR913" s="44"/>
      <c r="IS913" s="44"/>
      <c r="IT913" s="44"/>
      <c r="IU913" s="44"/>
      <c r="IV913" s="44"/>
      <c r="RS913" s="353"/>
    </row>
    <row r="914" spans="1:487" s="74" customFormat="1" ht="15">
      <c r="A914" s="325" t="s">
        <v>694</v>
      </c>
      <c r="B914" s="529"/>
      <c r="C914" s="351"/>
      <c r="D914" s="458" t="s">
        <v>135</v>
      </c>
      <c r="E914" s="44"/>
      <c r="F914" s="437">
        <f t="shared" si="12"/>
        <v>469</v>
      </c>
      <c r="G914" s="478">
        <v>240</v>
      </c>
      <c r="H914" s="138">
        <v>10</v>
      </c>
      <c r="I914" s="138">
        <v>39</v>
      </c>
      <c r="J914" s="420"/>
      <c r="K914" s="138">
        <v>180</v>
      </c>
      <c r="L914" s="458"/>
      <c r="M914" s="44"/>
      <c r="N914" s="44"/>
      <c r="R914" s="352"/>
      <c r="T914" s="44"/>
      <c r="U914" s="44"/>
      <c r="V914" s="44"/>
      <c r="AA914" s="352"/>
      <c r="AC914" s="44"/>
      <c r="AD914" s="44"/>
      <c r="AE914" s="44"/>
      <c r="AJ914" s="352"/>
      <c r="AL914" s="44"/>
      <c r="AM914" s="44"/>
      <c r="AN914" s="44"/>
      <c r="AS914" s="352"/>
      <c r="AU914" s="44"/>
      <c r="AV914" s="44"/>
      <c r="AW914" s="44"/>
      <c r="BB914" s="352"/>
      <c r="BD914" s="44"/>
      <c r="BE914" s="44"/>
      <c r="BF914" s="44"/>
      <c r="BK914" s="352"/>
      <c r="BM914" s="44"/>
      <c r="BN914" s="44"/>
      <c r="BO914" s="44"/>
      <c r="BT914" s="352"/>
      <c r="BV914" s="44"/>
      <c r="BW914" s="44"/>
      <c r="BX914" s="44"/>
      <c r="CC914" s="352"/>
      <c r="CE914" s="44"/>
      <c r="CF914" s="44"/>
      <c r="CG914" s="44"/>
      <c r="CL914" s="352"/>
      <c r="CN914" s="44"/>
      <c r="CO914" s="44"/>
      <c r="CP914" s="44"/>
      <c r="CU914" s="352"/>
      <c r="CW914" s="44"/>
      <c r="CX914" s="44"/>
      <c r="CY914" s="44"/>
      <c r="DD914" s="352"/>
      <c r="DF914" s="44"/>
      <c r="DG914" s="44"/>
      <c r="DH914" s="44"/>
      <c r="DM914" s="352"/>
      <c r="DO914" s="44"/>
      <c r="DP914" s="44"/>
      <c r="DQ914" s="44"/>
      <c r="DV914" s="352"/>
      <c r="DX914" s="44"/>
      <c r="DY914" s="44"/>
      <c r="DZ914" s="44"/>
      <c r="EE914" s="352"/>
      <c r="EG914" s="44"/>
      <c r="EH914" s="44"/>
      <c r="EI914" s="44"/>
      <c r="EN914" s="352"/>
      <c r="EP914" s="44"/>
      <c r="EQ914" s="44"/>
      <c r="ER914" s="44"/>
      <c r="EW914" s="352"/>
      <c r="EY914" s="44"/>
      <c r="EZ914" s="44"/>
      <c r="FA914" s="44"/>
      <c r="FF914" s="352"/>
      <c r="FH914" s="44"/>
      <c r="FI914" s="44"/>
      <c r="FJ914" s="44"/>
      <c r="FO914" s="352"/>
      <c r="FQ914" s="44"/>
      <c r="FR914" s="44"/>
      <c r="FS914" s="44"/>
      <c r="FX914" s="352"/>
      <c r="FZ914" s="44"/>
      <c r="GA914" s="44"/>
      <c r="GB914" s="44"/>
      <c r="GG914" s="352"/>
      <c r="GI914" s="44"/>
      <c r="GJ914" s="44"/>
      <c r="GK914" s="44"/>
      <c r="GP914" s="352"/>
      <c r="GR914" s="44"/>
      <c r="GS914" s="44"/>
      <c r="GT914" s="44"/>
      <c r="GY914" s="352"/>
      <c r="HA914" s="44"/>
      <c r="HB914" s="44"/>
      <c r="HC914" s="44"/>
      <c r="HH914" s="352"/>
      <c r="HJ914" s="44"/>
      <c r="HK914" s="44"/>
      <c r="HL914" s="44"/>
      <c r="HQ914" s="44"/>
      <c r="HR914" s="44"/>
      <c r="HS914" s="44"/>
      <c r="HT914" s="44"/>
      <c r="HU914" s="44"/>
      <c r="HV914" s="44"/>
      <c r="HW914" s="44"/>
      <c r="HX914" s="44"/>
      <c r="HY914" s="44"/>
      <c r="HZ914" s="44"/>
      <c r="IA914" s="44"/>
      <c r="IB914" s="44"/>
      <c r="IC914" s="44"/>
      <c r="ID914" s="44"/>
      <c r="IE914" s="44"/>
      <c r="IF914" s="44"/>
      <c r="IG914" s="44"/>
      <c r="IH914" s="44"/>
      <c r="II914" s="44"/>
      <c r="IJ914" s="44"/>
      <c r="IK914" s="44"/>
      <c r="IL914" s="44"/>
      <c r="IM914" s="44"/>
      <c r="IN914" s="44"/>
      <c r="IO914" s="44"/>
      <c r="IP914" s="44"/>
      <c r="IQ914" s="44"/>
      <c r="IR914" s="44"/>
      <c r="IS914" s="44"/>
      <c r="IT914" s="44"/>
      <c r="IU914" s="44"/>
      <c r="IV914" s="44"/>
      <c r="RS914" s="353"/>
    </row>
    <row r="915" spans="1:487" s="74" customFormat="1" ht="15">
      <c r="A915" s="325" t="s">
        <v>805</v>
      </c>
      <c r="B915" s="351"/>
      <c r="C915" s="351"/>
      <c r="D915" s="458" t="s">
        <v>131</v>
      </c>
      <c r="E915" s="44"/>
      <c r="F915" s="437">
        <f t="shared" si="12"/>
        <v>15</v>
      </c>
      <c r="G915" s="478"/>
      <c r="H915" s="138"/>
      <c r="I915" s="138"/>
      <c r="J915" s="420"/>
      <c r="K915" s="138">
        <v>15</v>
      </c>
      <c r="L915" s="450"/>
      <c r="M915" s="44"/>
      <c r="N915" s="44"/>
      <c r="R915" s="352"/>
      <c r="T915" s="44"/>
      <c r="U915" s="44"/>
      <c r="V915" s="44"/>
      <c r="AA915" s="352"/>
      <c r="AC915" s="44"/>
      <c r="AD915" s="44"/>
      <c r="AE915" s="44"/>
      <c r="AJ915" s="352"/>
      <c r="AL915" s="44"/>
      <c r="AM915" s="44"/>
      <c r="AN915" s="44"/>
      <c r="AS915" s="352"/>
      <c r="AU915" s="44"/>
      <c r="AV915" s="44"/>
      <c r="AW915" s="44"/>
      <c r="BB915" s="352"/>
      <c r="BD915" s="44"/>
      <c r="BE915" s="44"/>
      <c r="BF915" s="44"/>
      <c r="BK915" s="352"/>
      <c r="BM915" s="44"/>
      <c r="BN915" s="44"/>
      <c r="BO915" s="44"/>
      <c r="BT915" s="352"/>
      <c r="BV915" s="44"/>
      <c r="BW915" s="44"/>
      <c r="BX915" s="44"/>
      <c r="CC915" s="352"/>
      <c r="CE915" s="44"/>
      <c r="CF915" s="44"/>
      <c r="CG915" s="44"/>
      <c r="CL915" s="352"/>
      <c r="CN915" s="44"/>
      <c r="CO915" s="44"/>
      <c r="CP915" s="44"/>
      <c r="CU915" s="352"/>
      <c r="CW915" s="44"/>
      <c r="CX915" s="44"/>
      <c r="CY915" s="44"/>
      <c r="DD915" s="352"/>
      <c r="DF915" s="44"/>
      <c r="DG915" s="44"/>
      <c r="DH915" s="44"/>
      <c r="DM915" s="352"/>
      <c r="DO915" s="44"/>
      <c r="DP915" s="44"/>
      <c r="DQ915" s="44"/>
      <c r="DV915" s="352"/>
      <c r="DX915" s="44"/>
      <c r="DY915" s="44"/>
      <c r="DZ915" s="44"/>
      <c r="EE915" s="352"/>
      <c r="EG915" s="44"/>
      <c r="EH915" s="44"/>
      <c r="EI915" s="44"/>
      <c r="EN915" s="352"/>
      <c r="EP915" s="44"/>
      <c r="EQ915" s="44"/>
      <c r="ER915" s="44"/>
      <c r="EW915" s="352"/>
      <c r="EY915" s="44"/>
      <c r="EZ915" s="44"/>
      <c r="FA915" s="44"/>
      <c r="FF915" s="352"/>
      <c r="FH915" s="44"/>
      <c r="FI915" s="44"/>
      <c r="FJ915" s="44"/>
      <c r="FO915" s="352"/>
      <c r="FQ915" s="44"/>
      <c r="FR915" s="44"/>
      <c r="FS915" s="44"/>
      <c r="FX915" s="352"/>
      <c r="FZ915" s="44"/>
      <c r="GA915" s="44"/>
      <c r="GB915" s="44"/>
      <c r="GG915" s="352"/>
      <c r="GI915" s="44"/>
      <c r="GJ915" s="44"/>
      <c r="GK915" s="44"/>
      <c r="GP915" s="352"/>
      <c r="GR915" s="44"/>
      <c r="GS915" s="44"/>
      <c r="GT915" s="44"/>
      <c r="GY915" s="352"/>
      <c r="HA915" s="44"/>
      <c r="HB915" s="44"/>
      <c r="HC915" s="44"/>
      <c r="HH915" s="352"/>
      <c r="HJ915" s="44"/>
      <c r="HK915" s="44"/>
      <c r="HL915" s="44"/>
      <c r="HQ915" s="44"/>
      <c r="HR915" s="44"/>
      <c r="HS915" s="44"/>
      <c r="HT915" s="44"/>
      <c r="HU915" s="44"/>
      <c r="HV915" s="44"/>
      <c r="HW915" s="44"/>
      <c r="HX915" s="44"/>
      <c r="HY915" s="44"/>
      <c r="HZ915" s="44"/>
      <c r="IA915" s="44"/>
      <c r="IB915" s="44"/>
      <c r="IC915" s="44"/>
      <c r="ID915" s="44"/>
      <c r="IE915" s="44"/>
      <c r="IF915" s="44"/>
      <c r="IG915" s="44"/>
      <c r="IH915" s="44"/>
      <c r="II915" s="44"/>
      <c r="IJ915" s="44"/>
      <c r="IK915" s="44"/>
      <c r="IL915" s="44"/>
      <c r="IM915" s="44"/>
      <c r="IN915" s="44"/>
      <c r="IO915" s="44"/>
      <c r="IP915" s="44"/>
      <c r="IQ915" s="44"/>
      <c r="IR915" s="44"/>
      <c r="IS915" s="44"/>
      <c r="IT915" s="44"/>
      <c r="IU915" s="44"/>
      <c r="IV915" s="44"/>
      <c r="RS915" s="353"/>
    </row>
    <row r="916" spans="1:487" s="74" customFormat="1" ht="15">
      <c r="A916" s="325" t="s">
        <v>609</v>
      </c>
      <c r="B916" s="529"/>
      <c r="C916" s="351"/>
      <c r="D916" s="458" t="s">
        <v>135</v>
      </c>
      <c r="E916" s="44"/>
      <c r="F916" s="437">
        <f t="shared" si="12"/>
        <v>102</v>
      </c>
      <c r="G916" s="478"/>
      <c r="H916" s="478">
        <v>59</v>
      </c>
      <c r="I916" s="138">
        <v>2</v>
      </c>
      <c r="J916" s="420">
        <v>5</v>
      </c>
      <c r="K916" s="138">
        <v>36</v>
      </c>
      <c r="L916" s="450"/>
      <c r="M916" s="44"/>
      <c r="N916" s="44"/>
      <c r="R916" s="352"/>
      <c r="T916" s="44"/>
      <c r="U916" s="44"/>
      <c r="V916" s="44"/>
      <c r="AA916" s="352"/>
      <c r="AC916" s="44"/>
      <c r="AD916" s="44"/>
      <c r="AE916" s="44"/>
      <c r="AJ916" s="352"/>
      <c r="AL916" s="44"/>
      <c r="AM916" s="44"/>
      <c r="AN916" s="44"/>
      <c r="AS916" s="352"/>
      <c r="AU916" s="44"/>
      <c r="AV916" s="44"/>
      <c r="AW916" s="44"/>
      <c r="BB916" s="352"/>
      <c r="BD916" s="44"/>
      <c r="BE916" s="44"/>
      <c r="BF916" s="44"/>
      <c r="BK916" s="352"/>
      <c r="BM916" s="44"/>
      <c r="BN916" s="44"/>
      <c r="BO916" s="44"/>
      <c r="BT916" s="352"/>
      <c r="BV916" s="44"/>
      <c r="BW916" s="44"/>
      <c r="BX916" s="44"/>
      <c r="CC916" s="352"/>
      <c r="CE916" s="44"/>
      <c r="CF916" s="44"/>
      <c r="CG916" s="44"/>
      <c r="CL916" s="352"/>
      <c r="CN916" s="44"/>
      <c r="CO916" s="44"/>
      <c r="CP916" s="44"/>
      <c r="CU916" s="352"/>
      <c r="CW916" s="44"/>
      <c r="CX916" s="44"/>
      <c r="CY916" s="44"/>
      <c r="DD916" s="352"/>
      <c r="DF916" s="44"/>
      <c r="DG916" s="44"/>
      <c r="DH916" s="44"/>
      <c r="DM916" s="352"/>
      <c r="DO916" s="44"/>
      <c r="DP916" s="44"/>
      <c r="DQ916" s="44"/>
      <c r="DV916" s="352"/>
      <c r="DX916" s="44"/>
      <c r="DY916" s="44"/>
      <c r="DZ916" s="44"/>
      <c r="EE916" s="352"/>
      <c r="EG916" s="44"/>
      <c r="EH916" s="44"/>
      <c r="EI916" s="44"/>
      <c r="EN916" s="352"/>
      <c r="EP916" s="44"/>
      <c r="EQ916" s="44"/>
      <c r="ER916" s="44"/>
      <c r="EW916" s="352"/>
      <c r="EY916" s="44"/>
      <c r="EZ916" s="44"/>
      <c r="FA916" s="44"/>
      <c r="FF916" s="352"/>
      <c r="FH916" s="44"/>
      <c r="FI916" s="44"/>
      <c r="FJ916" s="44"/>
      <c r="FO916" s="352"/>
      <c r="FQ916" s="44"/>
      <c r="FR916" s="44"/>
      <c r="FS916" s="44"/>
      <c r="FX916" s="352"/>
      <c r="FZ916" s="44"/>
      <c r="GA916" s="44"/>
      <c r="GB916" s="44"/>
      <c r="GG916" s="352"/>
      <c r="GI916" s="44"/>
      <c r="GJ916" s="44"/>
      <c r="GK916" s="44"/>
      <c r="GP916" s="352"/>
      <c r="GR916" s="44"/>
      <c r="GS916" s="44"/>
      <c r="GT916" s="44"/>
      <c r="GY916" s="352"/>
      <c r="HA916" s="44"/>
      <c r="HB916" s="44"/>
      <c r="HC916" s="44"/>
      <c r="HH916" s="352"/>
      <c r="HJ916" s="44"/>
      <c r="HK916" s="44"/>
      <c r="HL916" s="44"/>
      <c r="HQ916" s="44"/>
      <c r="HR916" s="44"/>
      <c r="HS916" s="44"/>
      <c r="HT916" s="44"/>
      <c r="HU916" s="44"/>
      <c r="HV916" s="44"/>
      <c r="HW916" s="44"/>
      <c r="HX916" s="44"/>
      <c r="HY916" s="44"/>
      <c r="HZ916" s="44"/>
      <c r="IA916" s="44"/>
      <c r="IB916" s="44"/>
      <c r="IC916" s="44"/>
      <c r="ID916" s="44"/>
      <c r="IE916" s="44"/>
      <c r="IF916" s="44"/>
      <c r="IG916" s="44"/>
      <c r="IH916" s="44"/>
      <c r="II916" s="44"/>
      <c r="IJ916" s="44"/>
      <c r="IK916" s="44"/>
      <c r="IL916" s="44"/>
      <c r="IM916" s="44"/>
      <c r="IN916" s="44"/>
      <c r="IO916" s="44"/>
      <c r="IP916" s="44"/>
      <c r="IQ916" s="44"/>
      <c r="IR916" s="44"/>
      <c r="IS916" s="44"/>
      <c r="IT916" s="44"/>
      <c r="IU916" s="44"/>
      <c r="IV916" s="44"/>
      <c r="RS916" s="353"/>
    </row>
    <row r="917" spans="1:487" s="74" customFormat="1" ht="15">
      <c r="A917" s="325" t="s">
        <v>1461</v>
      </c>
      <c r="B917" s="351"/>
      <c r="C917" s="351"/>
      <c r="D917" s="531" t="s">
        <v>130</v>
      </c>
      <c r="E917" s="450"/>
      <c r="F917" s="437">
        <f t="shared" si="12"/>
        <v>0</v>
      </c>
      <c r="G917" s="478"/>
      <c r="H917" s="478"/>
      <c r="I917" s="478"/>
      <c r="J917" s="548"/>
      <c r="K917" s="478"/>
      <c r="L917" s="450"/>
      <c r="M917" s="44"/>
      <c r="N917" s="44"/>
      <c r="R917" s="352"/>
      <c r="T917" s="44"/>
      <c r="U917" s="44"/>
      <c r="V917" s="44"/>
      <c r="AA917" s="352"/>
      <c r="AC917" s="44"/>
      <c r="AD917" s="44"/>
      <c r="AE917" s="44"/>
      <c r="AJ917" s="352"/>
      <c r="AL917" s="44"/>
      <c r="AM917" s="44"/>
      <c r="AN917" s="44"/>
      <c r="AS917" s="352"/>
      <c r="AU917" s="44"/>
      <c r="AV917" s="44"/>
      <c r="AW917" s="44"/>
      <c r="BB917" s="352"/>
      <c r="BD917" s="44"/>
      <c r="BE917" s="44"/>
      <c r="BF917" s="44"/>
      <c r="BK917" s="352"/>
      <c r="BM917" s="44"/>
      <c r="BN917" s="44"/>
      <c r="BO917" s="44"/>
      <c r="BT917" s="352"/>
      <c r="BV917" s="44"/>
      <c r="BW917" s="44"/>
      <c r="BX917" s="44"/>
      <c r="CC917" s="352"/>
      <c r="CE917" s="44"/>
      <c r="CF917" s="44"/>
      <c r="CG917" s="44"/>
      <c r="CL917" s="352"/>
      <c r="CN917" s="44"/>
      <c r="CO917" s="44"/>
      <c r="CP917" s="44"/>
      <c r="CU917" s="352"/>
      <c r="CW917" s="44"/>
      <c r="CX917" s="44"/>
      <c r="CY917" s="44"/>
      <c r="DD917" s="352"/>
      <c r="DF917" s="44"/>
      <c r="DG917" s="44"/>
      <c r="DH917" s="44"/>
      <c r="DM917" s="352"/>
      <c r="DO917" s="44"/>
      <c r="DP917" s="44"/>
      <c r="DQ917" s="44"/>
      <c r="DV917" s="352"/>
      <c r="DX917" s="44"/>
      <c r="DY917" s="44"/>
      <c r="DZ917" s="44"/>
      <c r="EE917" s="352"/>
      <c r="EG917" s="44"/>
      <c r="EH917" s="44"/>
      <c r="EI917" s="44"/>
      <c r="EN917" s="352"/>
      <c r="EP917" s="44"/>
      <c r="EQ917" s="44"/>
      <c r="ER917" s="44"/>
      <c r="EW917" s="352"/>
      <c r="EY917" s="44"/>
      <c r="EZ917" s="44"/>
      <c r="FA917" s="44"/>
      <c r="FF917" s="352"/>
      <c r="FH917" s="44"/>
      <c r="FI917" s="44"/>
      <c r="FJ917" s="44"/>
      <c r="FO917" s="352"/>
      <c r="FQ917" s="44"/>
      <c r="FR917" s="44"/>
      <c r="FS917" s="44"/>
      <c r="FX917" s="352"/>
      <c r="FZ917" s="44"/>
      <c r="GA917" s="44"/>
      <c r="GB917" s="44"/>
      <c r="GG917" s="352"/>
      <c r="GI917" s="44"/>
      <c r="GJ917" s="44"/>
      <c r="GK917" s="44"/>
      <c r="GP917" s="352"/>
      <c r="GR917" s="44"/>
      <c r="GS917" s="44"/>
      <c r="GT917" s="44"/>
      <c r="GY917" s="352"/>
      <c r="HA917" s="44"/>
      <c r="HB917" s="44"/>
      <c r="HC917" s="44"/>
      <c r="HH917" s="352"/>
      <c r="HJ917" s="44"/>
      <c r="HK917" s="44"/>
      <c r="HL917" s="44"/>
      <c r="HQ917" s="44"/>
      <c r="HR917" s="44"/>
      <c r="HS917" s="44"/>
      <c r="HT917" s="44"/>
      <c r="HU917" s="44"/>
      <c r="HV917" s="44"/>
      <c r="HW917" s="44"/>
      <c r="HX917" s="44"/>
      <c r="HY917" s="44"/>
      <c r="HZ917" s="44"/>
      <c r="IA917" s="44"/>
      <c r="IB917" s="44"/>
      <c r="IC917" s="44"/>
      <c r="ID917" s="44"/>
      <c r="IE917" s="44"/>
      <c r="IF917" s="44"/>
      <c r="IG917" s="44"/>
      <c r="IH917" s="44"/>
      <c r="II917" s="44"/>
      <c r="IJ917" s="44"/>
      <c r="IK917" s="44"/>
      <c r="IL917" s="44"/>
      <c r="IM917" s="44"/>
      <c r="IN917" s="44"/>
      <c r="IO917" s="44"/>
      <c r="IP917" s="44"/>
      <c r="IQ917" s="44"/>
      <c r="IR917" s="44"/>
      <c r="IS917" s="44"/>
      <c r="IT917" s="44"/>
      <c r="IU917" s="44"/>
      <c r="IV917" s="44"/>
      <c r="RS917" s="353"/>
    </row>
    <row r="918" spans="1:487" s="74" customFormat="1" ht="15">
      <c r="A918" s="526" t="s">
        <v>946</v>
      </c>
      <c r="B918" s="351"/>
      <c r="C918" s="351"/>
      <c r="D918" s="458" t="s">
        <v>133</v>
      </c>
      <c r="E918" s="450"/>
      <c r="F918" s="437">
        <f t="shared" si="12"/>
        <v>0</v>
      </c>
      <c r="G918" s="478"/>
      <c r="H918" s="478"/>
      <c r="I918" s="478"/>
      <c r="J918" s="548"/>
      <c r="K918" s="478"/>
      <c r="L918" s="450"/>
      <c r="M918" s="44"/>
      <c r="N918" s="44"/>
      <c r="R918" s="352"/>
      <c r="T918" s="44"/>
      <c r="U918" s="44"/>
      <c r="V918" s="44"/>
      <c r="AA918" s="352"/>
      <c r="AC918" s="44"/>
      <c r="AD918" s="44"/>
      <c r="AE918" s="44"/>
      <c r="AJ918" s="352"/>
      <c r="AL918" s="44"/>
      <c r="AM918" s="44"/>
      <c r="AN918" s="44"/>
      <c r="AS918" s="352"/>
      <c r="AU918" s="44"/>
      <c r="AV918" s="44"/>
      <c r="AW918" s="44"/>
      <c r="BB918" s="352"/>
      <c r="BD918" s="44"/>
      <c r="BE918" s="44"/>
      <c r="BF918" s="44"/>
      <c r="BK918" s="352"/>
      <c r="BM918" s="44"/>
      <c r="BN918" s="44"/>
      <c r="BO918" s="44"/>
      <c r="BT918" s="352"/>
      <c r="BV918" s="44"/>
      <c r="BW918" s="44"/>
      <c r="BX918" s="44"/>
      <c r="CC918" s="352"/>
      <c r="CE918" s="44"/>
      <c r="CF918" s="44"/>
      <c r="CG918" s="44"/>
      <c r="CL918" s="352"/>
      <c r="CN918" s="44"/>
      <c r="CO918" s="44"/>
      <c r="CP918" s="44"/>
      <c r="CU918" s="352"/>
      <c r="CW918" s="44"/>
      <c r="CX918" s="44"/>
      <c r="CY918" s="44"/>
      <c r="DD918" s="352"/>
      <c r="DF918" s="44"/>
      <c r="DG918" s="44"/>
      <c r="DH918" s="44"/>
      <c r="DM918" s="352"/>
      <c r="DO918" s="44"/>
      <c r="DP918" s="44"/>
      <c r="DQ918" s="44"/>
      <c r="DV918" s="352"/>
      <c r="DX918" s="44"/>
      <c r="DY918" s="44"/>
      <c r="DZ918" s="44"/>
      <c r="EE918" s="352"/>
      <c r="EG918" s="44"/>
      <c r="EH918" s="44"/>
      <c r="EI918" s="44"/>
      <c r="EN918" s="352"/>
      <c r="EP918" s="44"/>
      <c r="EQ918" s="44"/>
      <c r="ER918" s="44"/>
      <c r="EW918" s="352"/>
      <c r="EY918" s="44"/>
      <c r="EZ918" s="44"/>
      <c r="FA918" s="44"/>
      <c r="FF918" s="352"/>
      <c r="FH918" s="44"/>
      <c r="FI918" s="44"/>
      <c r="FJ918" s="44"/>
      <c r="FO918" s="352"/>
      <c r="FQ918" s="44"/>
      <c r="FR918" s="44"/>
      <c r="FS918" s="44"/>
      <c r="FX918" s="352"/>
      <c r="FZ918" s="44"/>
      <c r="GA918" s="44"/>
      <c r="GB918" s="44"/>
      <c r="GG918" s="352"/>
      <c r="GI918" s="44"/>
      <c r="GJ918" s="44"/>
      <c r="GK918" s="44"/>
      <c r="GP918" s="352"/>
      <c r="GR918" s="44"/>
      <c r="GS918" s="44"/>
      <c r="GT918" s="44"/>
      <c r="GY918" s="352"/>
      <c r="HA918" s="44"/>
      <c r="HB918" s="44"/>
      <c r="HC918" s="44"/>
      <c r="HH918" s="352"/>
      <c r="HJ918" s="44"/>
      <c r="HK918" s="44"/>
      <c r="HL918" s="44"/>
      <c r="HQ918" s="44"/>
      <c r="HR918" s="44"/>
      <c r="HS918" s="44"/>
      <c r="HT918" s="44"/>
      <c r="HU918" s="44"/>
      <c r="HV918" s="44"/>
      <c r="HW918" s="44"/>
      <c r="HX918" s="44"/>
      <c r="HY918" s="44"/>
      <c r="HZ918" s="44"/>
      <c r="IA918" s="44"/>
      <c r="IB918" s="44"/>
      <c r="IC918" s="44"/>
      <c r="ID918" s="44"/>
      <c r="IE918" s="44"/>
      <c r="IF918" s="44"/>
      <c r="IG918" s="44"/>
      <c r="IH918" s="44"/>
      <c r="II918" s="44"/>
      <c r="IJ918" s="44"/>
      <c r="IK918" s="44"/>
      <c r="IL918" s="44"/>
      <c r="IM918" s="44"/>
      <c r="IN918" s="44"/>
      <c r="IO918" s="44"/>
      <c r="IP918" s="44"/>
      <c r="IQ918" s="44"/>
      <c r="IR918" s="44"/>
      <c r="IS918" s="44"/>
      <c r="IT918" s="44"/>
      <c r="IU918" s="44"/>
      <c r="IV918" s="44"/>
      <c r="RS918" s="353"/>
    </row>
    <row r="919" spans="1:487" s="74" customFormat="1" ht="15">
      <c r="A919" s="526" t="s">
        <v>1960</v>
      </c>
      <c r="B919" s="351"/>
      <c r="C919" s="351"/>
      <c r="D919" s="531" t="s">
        <v>130</v>
      </c>
      <c r="E919" s="450"/>
      <c r="F919" s="437">
        <f t="shared" si="12"/>
        <v>0</v>
      </c>
      <c r="G919" s="478"/>
      <c r="H919" s="478"/>
      <c r="I919" s="478"/>
      <c r="J919" s="548"/>
      <c r="K919" s="478"/>
      <c r="L919" s="450"/>
      <c r="M919" s="44"/>
      <c r="N919" s="44"/>
      <c r="R919" s="352"/>
      <c r="T919" s="44"/>
      <c r="U919" s="44"/>
      <c r="V919" s="44"/>
      <c r="AA919" s="352"/>
      <c r="AC919" s="44"/>
      <c r="AD919" s="44"/>
      <c r="AE919" s="44"/>
      <c r="AJ919" s="352"/>
      <c r="AL919" s="44"/>
      <c r="AM919" s="44"/>
      <c r="AN919" s="44"/>
      <c r="AS919" s="352"/>
      <c r="AU919" s="44"/>
      <c r="AV919" s="44"/>
      <c r="AW919" s="44"/>
      <c r="BB919" s="352"/>
      <c r="BD919" s="44"/>
      <c r="BE919" s="44"/>
      <c r="BF919" s="44"/>
      <c r="BK919" s="352"/>
      <c r="BM919" s="44"/>
      <c r="BN919" s="44"/>
      <c r="BO919" s="44"/>
      <c r="BT919" s="352"/>
      <c r="BV919" s="44"/>
      <c r="BW919" s="44"/>
      <c r="BX919" s="44"/>
      <c r="CC919" s="352"/>
      <c r="CE919" s="44"/>
      <c r="CF919" s="44"/>
      <c r="CG919" s="44"/>
      <c r="CL919" s="352"/>
      <c r="CN919" s="44"/>
      <c r="CO919" s="44"/>
      <c r="CP919" s="44"/>
      <c r="CU919" s="352"/>
      <c r="CW919" s="44"/>
      <c r="CX919" s="44"/>
      <c r="CY919" s="44"/>
      <c r="DD919" s="352"/>
      <c r="DF919" s="44"/>
      <c r="DG919" s="44"/>
      <c r="DH919" s="44"/>
      <c r="DM919" s="352"/>
      <c r="DO919" s="44"/>
      <c r="DP919" s="44"/>
      <c r="DQ919" s="44"/>
      <c r="DV919" s="352"/>
      <c r="DX919" s="44"/>
      <c r="DY919" s="44"/>
      <c r="DZ919" s="44"/>
      <c r="EE919" s="352"/>
      <c r="EG919" s="44"/>
      <c r="EH919" s="44"/>
      <c r="EI919" s="44"/>
      <c r="EN919" s="352"/>
      <c r="EP919" s="44"/>
      <c r="EQ919" s="44"/>
      <c r="ER919" s="44"/>
      <c r="EW919" s="352"/>
      <c r="EY919" s="44"/>
      <c r="EZ919" s="44"/>
      <c r="FA919" s="44"/>
      <c r="FF919" s="352"/>
      <c r="FH919" s="44"/>
      <c r="FI919" s="44"/>
      <c r="FJ919" s="44"/>
      <c r="FO919" s="352"/>
      <c r="FQ919" s="44"/>
      <c r="FR919" s="44"/>
      <c r="FS919" s="44"/>
      <c r="FX919" s="352"/>
      <c r="FZ919" s="44"/>
      <c r="GA919" s="44"/>
      <c r="GB919" s="44"/>
      <c r="GG919" s="352"/>
      <c r="GI919" s="44"/>
      <c r="GJ919" s="44"/>
      <c r="GK919" s="44"/>
      <c r="GP919" s="352"/>
      <c r="GR919" s="44"/>
      <c r="GS919" s="44"/>
      <c r="GT919" s="44"/>
      <c r="GY919" s="352"/>
      <c r="HA919" s="44"/>
      <c r="HB919" s="44"/>
      <c r="HC919" s="44"/>
      <c r="HH919" s="352"/>
      <c r="HJ919" s="44"/>
      <c r="HK919" s="44"/>
      <c r="HL919" s="44"/>
      <c r="HQ919" s="44"/>
      <c r="HR919" s="44"/>
      <c r="HS919" s="44"/>
      <c r="HT919" s="44"/>
      <c r="HU919" s="44"/>
      <c r="HV919" s="44"/>
      <c r="HW919" s="44"/>
      <c r="HX919" s="44"/>
      <c r="HY919" s="44"/>
      <c r="HZ919" s="44"/>
      <c r="IA919" s="44"/>
      <c r="IB919" s="44"/>
      <c r="IC919" s="44"/>
      <c r="ID919" s="44"/>
      <c r="IE919" s="44"/>
      <c r="IF919" s="44"/>
      <c r="IG919" s="44"/>
      <c r="IH919" s="44"/>
      <c r="II919" s="44"/>
      <c r="IJ919" s="44"/>
      <c r="IK919" s="44"/>
      <c r="IL919" s="44"/>
      <c r="IM919" s="44"/>
      <c r="IN919" s="44"/>
      <c r="IO919" s="44"/>
      <c r="IP919" s="44"/>
      <c r="IQ919" s="44"/>
      <c r="IR919" s="44"/>
      <c r="IS919" s="44"/>
      <c r="IT919" s="44"/>
      <c r="IU919" s="44"/>
      <c r="IV919" s="44"/>
      <c r="RS919" s="353"/>
    </row>
    <row r="920" spans="1:487" s="74" customFormat="1" ht="15">
      <c r="A920" s="325" t="s">
        <v>2031</v>
      </c>
      <c r="B920" s="351"/>
      <c r="C920" s="351"/>
      <c r="D920" s="531" t="s">
        <v>130</v>
      </c>
      <c r="E920" s="44"/>
      <c r="F920" s="437">
        <f t="shared" si="12"/>
        <v>3</v>
      </c>
      <c r="G920" s="478"/>
      <c r="H920" s="478"/>
      <c r="I920" s="138">
        <v>3</v>
      </c>
      <c r="J920" s="420"/>
      <c r="K920" s="138"/>
      <c r="L920" s="450"/>
      <c r="M920" s="450"/>
      <c r="N920" s="44"/>
      <c r="R920" s="352"/>
      <c r="T920" s="44"/>
      <c r="U920" s="44"/>
      <c r="V920" s="44"/>
      <c r="AA920" s="352"/>
      <c r="AC920" s="44"/>
      <c r="AD920" s="44"/>
      <c r="AE920" s="44"/>
      <c r="AJ920" s="352"/>
      <c r="AL920" s="44"/>
      <c r="AM920" s="44"/>
      <c r="AN920" s="44"/>
      <c r="AS920" s="352"/>
      <c r="AU920" s="44"/>
      <c r="AV920" s="44"/>
      <c r="AW920" s="44"/>
      <c r="BB920" s="352"/>
      <c r="BD920" s="44"/>
      <c r="BE920" s="44"/>
      <c r="BF920" s="44"/>
      <c r="BK920" s="352"/>
      <c r="BM920" s="44"/>
      <c r="BN920" s="44"/>
      <c r="BO920" s="44"/>
      <c r="BT920" s="352"/>
      <c r="BV920" s="44"/>
      <c r="BW920" s="44"/>
      <c r="BX920" s="44"/>
      <c r="CC920" s="352"/>
      <c r="CE920" s="44"/>
      <c r="CF920" s="44"/>
      <c r="CG920" s="44"/>
      <c r="CL920" s="352"/>
      <c r="CN920" s="44"/>
      <c r="CO920" s="44"/>
      <c r="CP920" s="44"/>
      <c r="CU920" s="352"/>
      <c r="CW920" s="44"/>
      <c r="CX920" s="44"/>
      <c r="CY920" s="44"/>
      <c r="DD920" s="352"/>
      <c r="DF920" s="44"/>
      <c r="DG920" s="44"/>
      <c r="DH920" s="44"/>
      <c r="DM920" s="352"/>
      <c r="DO920" s="44"/>
      <c r="DP920" s="44"/>
      <c r="DQ920" s="44"/>
      <c r="DV920" s="352"/>
      <c r="DX920" s="44"/>
      <c r="DY920" s="44"/>
      <c r="DZ920" s="44"/>
      <c r="EE920" s="352"/>
      <c r="EG920" s="44"/>
      <c r="EH920" s="44"/>
      <c r="EI920" s="44"/>
      <c r="EN920" s="352"/>
      <c r="EP920" s="44"/>
      <c r="EQ920" s="44"/>
      <c r="ER920" s="44"/>
      <c r="EW920" s="352"/>
      <c r="EY920" s="44"/>
      <c r="EZ920" s="44"/>
      <c r="FA920" s="44"/>
      <c r="FF920" s="352"/>
      <c r="FH920" s="44"/>
      <c r="FI920" s="44"/>
      <c r="FJ920" s="44"/>
      <c r="FO920" s="352"/>
      <c r="FQ920" s="44"/>
      <c r="FR920" s="44"/>
      <c r="FS920" s="44"/>
      <c r="FX920" s="352"/>
      <c r="FZ920" s="44"/>
      <c r="GA920" s="44"/>
      <c r="GB920" s="44"/>
      <c r="GG920" s="352"/>
      <c r="GI920" s="44"/>
      <c r="GJ920" s="44"/>
      <c r="GK920" s="44"/>
      <c r="GP920" s="352"/>
      <c r="GR920" s="44"/>
      <c r="GS920" s="44"/>
      <c r="GT920" s="44"/>
      <c r="GY920" s="352"/>
      <c r="HA920" s="44"/>
      <c r="HB920" s="44"/>
      <c r="HC920" s="44"/>
      <c r="HH920" s="352"/>
      <c r="HJ920" s="44"/>
      <c r="HK920" s="44"/>
      <c r="HL920" s="44"/>
      <c r="HQ920" s="44"/>
      <c r="HR920" s="44"/>
      <c r="HS920" s="44"/>
      <c r="HT920" s="44"/>
      <c r="HU920" s="44"/>
      <c r="HV920" s="44"/>
      <c r="HW920" s="44"/>
      <c r="HX920" s="44"/>
      <c r="HY920" s="44"/>
      <c r="HZ920" s="44"/>
      <c r="IA920" s="44"/>
      <c r="IB920" s="44"/>
      <c r="IC920" s="44"/>
      <c r="ID920" s="44"/>
      <c r="IE920" s="44"/>
      <c r="IF920" s="44"/>
      <c r="IG920" s="44"/>
      <c r="IH920" s="44"/>
      <c r="II920" s="44"/>
      <c r="IJ920" s="44"/>
      <c r="IK920" s="44"/>
      <c r="IL920" s="44"/>
      <c r="IM920" s="44"/>
      <c r="IN920" s="44"/>
      <c r="IO920" s="44"/>
      <c r="IP920" s="44"/>
      <c r="IQ920" s="44"/>
      <c r="IR920" s="44"/>
      <c r="IS920" s="44"/>
      <c r="IT920" s="44"/>
      <c r="IU920" s="44"/>
      <c r="IV920" s="44"/>
      <c r="RS920" s="353"/>
    </row>
    <row r="921" spans="1:487" s="74" customFormat="1" ht="15">
      <c r="A921" s="325" t="s">
        <v>1830</v>
      </c>
      <c r="B921" s="351"/>
      <c r="C921" s="351"/>
      <c r="D921" s="531" t="s">
        <v>130</v>
      </c>
      <c r="E921" s="44"/>
      <c r="F921" s="437">
        <f t="shared" si="12"/>
        <v>3</v>
      </c>
      <c r="G921" s="478"/>
      <c r="H921" s="138"/>
      <c r="I921" s="138">
        <v>3</v>
      </c>
      <c r="J921" s="420"/>
      <c r="K921" s="138"/>
      <c r="L921" s="44"/>
      <c r="M921" s="44"/>
      <c r="N921" s="44"/>
      <c r="R921" s="352"/>
      <c r="T921" s="44"/>
      <c r="U921" s="44"/>
      <c r="V921" s="44"/>
      <c r="AA921" s="352"/>
      <c r="AC921" s="44"/>
      <c r="AD921" s="44"/>
      <c r="AE921" s="44"/>
      <c r="AJ921" s="352"/>
      <c r="AL921" s="44"/>
      <c r="AM921" s="44"/>
      <c r="AN921" s="44"/>
      <c r="AS921" s="352"/>
      <c r="AU921" s="44"/>
      <c r="AV921" s="44"/>
      <c r="AW921" s="44"/>
      <c r="BB921" s="352"/>
      <c r="BD921" s="44"/>
      <c r="BE921" s="44"/>
      <c r="BF921" s="44"/>
      <c r="BK921" s="352"/>
      <c r="BM921" s="44"/>
      <c r="BN921" s="44"/>
      <c r="BO921" s="44"/>
      <c r="BT921" s="352"/>
      <c r="BV921" s="44"/>
      <c r="BW921" s="44"/>
      <c r="BX921" s="44"/>
      <c r="CC921" s="352"/>
      <c r="CE921" s="44"/>
      <c r="CF921" s="44"/>
      <c r="CG921" s="44"/>
      <c r="CL921" s="352"/>
      <c r="CN921" s="44"/>
      <c r="CO921" s="44"/>
      <c r="CP921" s="44"/>
      <c r="CU921" s="352"/>
      <c r="CW921" s="44"/>
      <c r="CX921" s="44"/>
      <c r="CY921" s="44"/>
      <c r="DD921" s="352"/>
      <c r="DF921" s="44"/>
      <c r="DG921" s="44"/>
      <c r="DH921" s="44"/>
      <c r="DM921" s="352"/>
      <c r="DO921" s="44"/>
      <c r="DP921" s="44"/>
      <c r="DQ921" s="44"/>
      <c r="DV921" s="352"/>
      <c r="DX921" s="44"/>
      <c r="DY921" s="44"/>
      <c r="DZ921" s="44"/>
      <c r="EE921" s="352"/>
      <c r="EG921" s="44"/>
      <c r="EH921" s="44"/>
      <c r="EI921" s="44"/>
      <c r="EN921" s="352"/>
      <c r="EP921" s="44"/>
      <c r="EQ921" s="44"/>
      <c r="ER921" s="44"/>
      <c r="EW921" s="352"/>
      <c r="EY921" s="44"/>
      <c r="EZ921" s="44"/>
      <c r="FA921" s="44"/>
      <c r="FF921" s="352"/>
      <c r="FH921" s="44"/>
      <c r="FI921" s="44"/>
      <c r="FJ921" s="44"/>
      <c r="FO921" s="352"/>
      <c r="FQ921" s="44"/>
      <c r="FR921" s="44"/>
      <c r="FS921" s="44"/>
      <c r="FX921" s="352"/>
      <c r="FZ921" s="44"/>
      <c r="GA921" s="44"/>
      <c r="GB921" s="44"/>
      <c r="GG921" s="352"/>
      <c r="GI921" s="44"/>
      <c r="GJ921" s="44"/>
      <c r="GK921" s="44"/>
      <c r="GP921" s="352"/>
      <c r="GR921" s="44"/>
      <c r="GS921" s="44"/>
      <c r="GT921" s="44"/>
      <c r="GY921" s="352"/>
      <c r="HA921" s="44"/>
      <c r="HB921" s="44"/>
      <c r="HC921" s="44"/>
      <c r="HH921" s="352"/>
      <c r="HJ921" s="44"/>
      <c r="HK921" s="44"/>
      <c r="HL921" s="44"/>
      <c r="HQ921" s="44"/>
      <c r="HR921" s="44"/>
      <c r="HS921" s="44"/>
      <c r="HT921" s="44"/>
      <c r="HU921" s="44"/>
      <c r="HV921" s="44"/>
      <c r="HW921" s="44"/>
      <c r="HX921" s="44"/>
      <c r="HY921" s="44"/>
      <c r="HZ921" s="44"/>
      <c r="IA921" s="44"/>
      <c r="IB921" s="44"/>
      <c r="IC921" s="44"/>
      <c r="ID921" s="44"/>
      <c r="IE921" s="44"/>
      <c r="IF921" s="44"/>
      <c r="IG921" s="44"/>
      <c r="IH921" s="44"/>
      <c r="II921" s="44"/>
      <c r="IJ921" s="44"/>
      <c r="IK921" s="44"/>
      <c r="IL921" s="44"/>
      <c r="IM921" s="44"/>
      <c r="IN921" s="44"/>
      <c r="IO921" s="44"/>
      <c r="IP921" s="44"/>
      <c r="IQ921" s="44"/>
      <c r="IR921" s="44"/>
      <c r="IS921" s="44"/>
      <c r="IT921" s="44"/>
      <c r="IU921" s="44"/>
      <c r="IV921" s="44"/>
      <c r="RS921" s="353"/>
    </row>
    <row r="922" spans="1:487" s="74" customFormat="1" ht="15">
      <c r="A922" s="325" t="s">
        <v>545</v>
      </c>
      <c r="B922" s="351"/>
      <c r="C922" s="351"/>
      <c r="D922" s="74" t="s">
        <v>132</v>
      </c>
      <c r="E922" s="44"/>
      <c r="F922" s="437">
        <f t="shared" si="12"/>
        <v>0</v>
      </c>
      <c r="G922" s="478"/>
      <c r="H922" s="138"/>
      <c r="I922" s="138"/>
      <c r="J922" s="420"/>
      <c r="K922" s="138"/>
      <c r="L922" s="44"/>
      <c r="M922" s="44"/>
      <c r="N922" s="44"/>
      <c r="R922" s="352"/>
      <c r="T922" s="44"/>
      <c r="U922" s="44"/>
      <c r="V922" s="44"/>
      <c r="AA922" s="352"/>
      <c r="AC922" s="44"/>
      <c r="AD922" s="44"/>
      <c r="AE922" s="44"/>
      <c r="AJ922" s="352"/>
      <c r="AL922" s="44"/>
      <c r="AM922" s="44"/>
      <c r="AN922" s="44"/>
      <c r="AS922" s="352"/>
      <c r="AU922" s="44"/>
      <c r="AV922" s="44"/>
      <c r="AW922" s="44"/>
      <c r="BB922" s="352"/>
      <c r="BD922" s="44"/>
      <c r="BE922" s="44"/>
      <c r="BF922" s="44"/>
      <c r="BK922" s="352"/>
      <c r="BM922" s="44"/>
      <c r="BN922" s="44"/>
      <c r="BO922" s="44"/>
      <c r="BT922" s="352"/>
      <c r="BV922" s="44"/>
      <c r="BW922" s="44"/>
      <c r="BX922" s="44"/>
      <c r="CC922" s="352"/>
      <c r="CE922" s="44"/>
      <c r="CF922" s="44"/>
      <c r="CG922" s="44"/>
      <c r="CL922" s="352"/>
      <c r="CN922" s="44"/>
      <c r="CO922" s="44"/>
      <c r="CP922" s="44"/>
      <c r="CU922" s="352"/>
      <c r="CW922" s="44"/>
      <c r="CX922" s="44"/>
      <c r="CY922" s="44"/>
      <c r="DD922" s="352"/>
      <c r="DF922" s="44"/>
      <c r="DG922" s="44"/>
      <c r="DH922" s="44"/>
      <c r="DM922" s="352"/>
      <c r="DO922" s="44"/>
      <c r="DP922" s="44"/>
      <c r="DQ922" s="44"/>
      <c r="DV922" s="352"/>
      <c r="DX922" s="44"/>
      <c r="DY922" s="44"/>
      <c r="DZ922" s="44"/>
      <c r="EE922" s="352"/>
      <c r="EG922" s="44"/>
      <c r="EH922" s="44"/>
      <c r="EI922" s="44"/>
      <c r="EN922" s="352"/>
      <c r="EP922" s="44"/>
      <c r="EQ922" s="44"/>
      <c r="ER922" s="44"/>
      <c r="EW922" s="352"/>
      <c r="EY922" s="44"/>
      <c r="EZ922" s="44"/>
      <c r="FA922" s="44"/>
      <c r="FF922" s="352"/>
      <c r="FH922" s="44"/>
      <c r="FI922" s="44"/>
      <c r="FJ922" s="44"/>
      <c r="FO922" s="352"/>
      <c r="FQ922" s="44"/>
      <c r="FR922" s="44"/>
      <c r="FS922" s="44"/>
      <c r="FX922" s="352"/>
      <c r="FZ922" s="44"/>
      <c r="GA922" s="44"/>
      <c r="GB922" s="44"/>
      <c r="GG922" s="352"/>
      <c r="GI922" s="44"/>
      <c r="GJ922" s="44"/>
      <c r="GK922" s="44"/>
      <c r="GP922" s="352"/>
      <c r="GR922" s="44"/>
      <c r="GS922" s="44"/>
      <c r="GT922" s="44"/>
      <c r="GY922" s="352"/>
      <c r="HA922" s="44"/>
      <c r="HB922" s="44"/>
      <c r="HC922" s="44"/>
      <c r="HH922" s="352"/>
      <c r="HJ922" s="44"/>
      <c r="HK922" s="44"/>
      <c r="HL922" s="44"/>
      <c r="HQ922" s="44"/>
      <c r="HR922" s="44"/>
      <c r="HS922" s="44"/>
      <c r="HT922" s="44"/>
      <c r="HU922" s="44"/>
      <c r="HV922" s="44"/>
      <c r="HW922" s="44"/>
      <c r="HX922" s="44"/>
      <c r="HY922" s="44"/>
      <c r="HZ922" s="44"/>
      <c r="IA922" s="44"/>
      <c r="IB922" s="44"/>
      <c r="IC922" s="44"/>
      <c r="ID922" s="44"/>
      <c r="IE922" s="44"/>
      <c r="IF922" s="44"/>
      <c r="IG922" s="44"/>
      <c r="IH922" s="44"/>
      <c r="II922" s="44"/>
      <c r="IJ922" s="44"/>
      <c r="IK922" s="44"/>
      <c r="IL922" s="44"/>
      <c r="IM922" s="44"/>
      <c r="IN922" s="44"/>
      <c r="IO922" s="44"/>
      <c r="IP922" s="44"/>
      <c r="IQ922" s="44"/>
      <c r="IR922" s="44"/>
      <c r="IS922" s="44"/>
      <c r="IT922" s="44"/>
      <c r="IU922" s="44"/>
      <c r="IV922" s="44"/>
      <c r="RS922" s="353"/>
    </row>
    <row r="923" spans="1:487" s="74" customFormat="1" ht="15">
      <c r="A923" s="325" t="s">
        <v>902</v>
      </c>
      <c r="B923" s="351"/>
      <c r="C923" s="351"/>
      <c r="D923" s="531" t="s">
        <v>130</v>
      </c>
      <c r="E923" s="44"/>
      <c r="F923" s="437">
        <f t="shared" si="12"/>
        <v>0</v>
      </c>
      <c r="G923" s="478"/>
      <c r="H923" s="478"/>
      <c r="I923" s="138"/>
      <c r="J923" s="420"/>
      <c r="K923" s="138"/>
      <c r="L923" s="44"/>
      <c r="M923" s="44"/>
      <c r="N923" s="44"/>
      <c r="R923" s="352"/>
      <c r="T923" s="44"/>
      <c r="U923" s="44"/>
      <c r="V923" s="44"/>
      <c r="AA923" s="352"/>
      <c r="AC923" s="44"/>
      <c r="AD923" s="44"/>
      <c r="AE923" s="44"/>
      <c r="AJ923" s="352"/>
      <c r="AL923" s="44"/>
      <c r="AM923" s="44"/>
      <c r="AN923" s="44"/>
      <c r="AS923" s="352"/>
      <c r="AU923" s="44"/>
      <c r="AV923" s="44"/>
      <c r="AW923" s="44"/>
      <c r="BB923" s="352"/>
      <c r="BD923" s="44"/>
      <c r="BE923" s="44"/>
      <c r="BF923" s="44"/>
      <c r="BK923" s="352"/>
      <c r="BM923" s="44"/>
      <c r="BN923" s="44"/>
      <c r="BO923" s="44"/>
      <c r="BT923" s="352"/>
      <c r="BV923" s="44"/>
      <c r="BW923" s="44"/>
      <c r="BX923" s="44"/>
      <c r="CC923" s="352"/>
      <c r="CE923" s="44"/>
      <c r="CF923" s="44"/>
      <c r="CG923" s="44"/>
      <c r="CL923" s="352"/>
      <c r="CN923" s="44"/>
      <c r="CO923" s="44"/>
      <c r="CP923" s="44"/>
      <c r="CU923" s="352"/>
      <c r="CW923" s="44"/>
      <c r="CX923" s="44"/>
      <c r="CY923" s="44"/>
      <c r="DD923" s="352"/>
      <c r="DF923" s="44"/>
      <c r="DG923" s="44"/>
      <c r="DH923" s="44"/>
      <c r="DM923" s="352"/>
      <c r="DO923" s="44"/>
      <c r="DP923" s="44"/>
      <c r="DQ923" s="44"/>
      <c r="DV923" s="352"/>
      <c r="DX923" s="44"/>
      <c r="DY923" s="44"/>
      <c r="DZ923" s="44"/>
      <c r="EE923" s="352"/>
      <c r="EG923" s="44"/>
      <c r="EH923" s="44"/>
      <c r="EI923" s="44"/>
      <c r="EN923" s="352"/>
      <c r="EP923" s="44"/>
      <c r="EQ923" s="44"/>
      <c r="ER923" s="44"/>
      <c r="EW923" s="352"/>
      <c r="EY923" s="44"/>
      <c r="EZ923" s="44"/>
      <c r="FA923" s="44"/>
      <c r="FF923" s="352"/>
      <c r="FH923" s="44"/>
      <c r="FI923" s="44"/>
      <c r="FJ923" s="44"/>
      <c r="FO923" s="352"/>
      <c r="FQ923" s="44"/>
      <c r="FR923" s="44"/>
      <c r="FS923" s="44"/>
      <c r="FX923" s="352"/>
      <c r="FZ923" s="44"/>
      <c r="GA923" s="44"/>
      <c r="GB923" s="44"/>
      <c r="GG923" s="352"/>
      <c r="GI923" s="44"/>
      <c r="GJ923" s="44"/>
      <c r="GK923" s="44"/>
      <c r="GP923" s="352"/>
      <c r="GR923" s="44"/>
      <c r="GS923" s="44"/>
      <c r="GT923" s="44"/>
      <c r="GY923" s="352"/>
      <c r="HA923" s="44"/>
      <c r="HB923" s="44"/>
      <c r="HC923" s="44"/>
      <c r="HH923" s="352"/>
      <c r="HJ923" s="44"/>
      <c r="HK923" s="44"/>
      <c r="HL923" s="44"/>
      <c r="HQ923" s="44"/>
      <c r="HR923" s="44"/>
      <c r="HS923" s="44"/>
      <c r="HT923" s="44"/>
      <c r="HU923" s="44"/>
      <c r="HV923" s="44"/>
      <c r="HW923" s="44"/>
      <c r="HX923" s="44"/>
      <c r="HY923" s="44"/>
      <c r="HZ923" s="44"/>
      <c r="IA923" s="44"/>
      <c r="IB923" s="44"/>
      <c r="IC923" s="44"/>
      <c r="ID923" s="44"/>
      <c r="IE923" s="44"/>
      <c r="IF923" s="44"/>
      <c r="IG923" s="44"/>
      <c r="IH923" s="44"/>
      <c r="II923" s="44"/>
      <c r="IJ923" s="44"/>
      <c r="IK923" s="44"/>
      <c r="IL923" s="44"/>
      <c r="IM923" s="44"/>
      <c r="IN923" s="44"/>
      <c r="IO923" s="44"/>
      <c r="IP923" s="44"/>
      <c r="IQ923" s="44"/>
      <c r="IR923" s="44"/>
      <c r="IS923" s="44"/>
      <c r="IT923" s="44"/>
      <c r="IU923" s="44"/>
      <c r="IV923" s="44"/>
      <c r="RS923" s="353"/>
    </row>
    <row r="924" spans="1:487" s="74" customFormat="1" ht="15">
      <c r="A924" s="325" t="s">
        <v>1421</v>
      </c>
      <c r="B924" s="351"/>
      <c r="C924" s="351"/>
      <c r="D924" s="531" t="s">
        <v>130</v>
      </c>
      <c r="E924" s="44"/>
      <c r="F924" s="437">
        <f t="shared" si="12"/>
        <v>0</v>
      </c>
      <c r="G924" s="478"/>
      <c r="H924" s="138"/>
      <c r="I924" s="138"/>
      <c r="J924" s="420"/>
      <c r="K924" s="138"/>
      <c r="L924" s="44"/>
      <c r="M924" s="44"/>
      <c r="N924" s="44"/>
      <c r="R924" s="352"/>
      <c r="T924" s="44"/>
      <c r="U924" s="44"/>
      <c r="V924" s="44"/>
      <c r="AA924" s="352"/>
      <c r="AC924" s="44"/>
      <c r="AD924" s="44"/>
      <c r="AE924" s="44"/>
      <c r="AJ924" s="352"/>
      <c r="AL924" s="44"/>
      <c r="AM924" s="44"/>
      <c r="AN924" s="44"/>
      <c r="AS924" s="352"/>
      <c r="AU924" s="44"/>
      <c r="AV924" s="44"/>
      <c r="AW924" s="44"/>
      <c r="BB924" s="352"/>
      <c r="BD924" s="44"/>
      <c r="BE924" s="44"/>
      <c r="BF924" s="44"/>
      <c r="BK924" s="352"/>
      <c r="BM924" s="44"/>
      <c r="BN924" s="44"/>
      <c r="BO924" s="44"/>
      <c r="BT924" s="352"/>
      <c r="BV924" s="44"/>
      <c r="BW924" s="44"/>
      <c r="BX924" s="44"/>
      <c r="CC924" s="352"/>
      <c r="CE924" s="44"/>
      <c r="CF924" s="44"/>
      <c r="CG924" s="44"/>
      <c r="CL924" s="352"/>
      <c r="CN924" s="44"/>
      <c r="CO924" s="44"/>
      <c r="CP924" s="44"/>
      <c r="CU924" s="352"/>
      <c r="CW924" s="44"/>
      <c r="CX924" s="44"/>
      <c r="CY924" s="44"/>
      <c r="DD924" s="352"/>
      <c r="DF924" s="44"/>
      <c r="DG924" s="44"/>
      <c r="DH924" s="44"/>
      <c r="DM924" s="352"/>
      <c r="DO924" s="44"/>
      <c r="DP924" s="44"/>
      <c r="DQ924" s="44"/>
      <c r="DV924" s="352"/>
      <c r="DX924" s="44"/>
      <c r="DY924" s="44"/>
      <c r="DZ924" s="44"/>
      <c r="EE924" s="352"/>
      <c r="EG924" s="44"/>
      <c r="EH924" s="44"/>
      <c r="EI924" s="44"/>
      <c r="EN924" s="352"/>
      <c r="EP924" s="44"/>
      <c r="EQ924" s="44"/>
      <c r="ER924" s="44"/>
      <c r="EW924" s="352"/>
      <c r="EY924" s="44"/>
      <c r="EZ924" s="44"/>
      <c r="FA924" s="44"/>
      <c r="FF924" s="352"/>
      <c r="FH924" s="44"/>
      <c r="FI924" s="44"/>
      <c r="FJ924" s="44"/>
      <c r="FO924" s="352"/>
      <c r="FQ924" s="44"/>
      <c r="FR924" s="44"/>
      <c r="FS924" s="44"/>
      <c r="FX924" s="352"/>
      <c r="FZ924" s="44"/>
      <c r="GA924" s="44"/>
      <c r="GB924" s="44"/>
      <c r="GG924" s="352"/>
      <c r="GI924" s="44"/>
      <c r="GJ924" s="44"/>
      <c r="GK924" s="44"/>
      <c r="GP924" s="352"/>
      <c r="GR924" s="44"/>
      <c r="GS924" s="44"/>
      <c r="GT924" s="44"/>
      <c r="GY924" s="352"/>
      <c r="HA924" s="44"/>
      <c r="HB924" s="44"/>
      <c r="HC924" s="44"/>
      <c r="HH924" s="352"/>
      <c r="HJ924" s="44"/>
      <c r="HK924" s="44"/>
      <c r="HL924" s="44"/>
      <c r="HQ924" s="44"/>
      <c r="HR924" s="44"/>
      <c r="HS924" s="44"/>
      <c r="HT924" s="44"/>
      <c r="HU924" s="44"/>
      <c r="HV924" s="44"/>
      <c r="HW924" s="44"/>
      <c r="HX924" s="44"/>
      <c r="HY924" s="44"/>
      <c r="HZ924" s="44"/>
      <c r="IA924" s="44"/>
      <c r="IB924" s="44"/>
      <c r="IC924" s="44"/>
      <c r="ID924" s="44"/>
      <c r="IE924" s="44"/>
      <c r="IF924" s="44"/>
      <c r="IG924" s="44"/>
      <c r="IH924" s="44"/>
      <c r="II924" s="44"/>
      <c r="IJ924" s="44"/>
      <c r="IK924" s="44"/>
      <c r="IL924" s="44"/>
      <c r="IM924" s="44"/>
      <c r="IN924" s="44"/>
      <c r="IO924" s="44"/>
      <c r="IP924" s="44"/>
      <c r="IQ924" s="44"/>
      <c r="IR924" s="44"/>
      <c r="IS924" s="44"/>
      <c r="IT924" s="44"/>
      <c r="IU924" s="44"/>
      <c r="IV924" s="44"/>
      <c r="RS924" s="353"/>
    </row>
    <row r="925" spans="1:487" s="74" customFormat="1" ht="15">
      <c r="A925" s="325" t="s">
        <v>1699</v>
      </c>
      <c r="B925" s="351"/>
      <c r="C925" s="351"/>
      <c r="D925" s="531" t="s">
        <v>130</v>
      </c>
      <c r="E925" s="44"/>
      <c r="F925" s="437">
        <f t="shared" si="12"/>
        <v>2</v>
      </c>
      <c r="G925" s="478"/>
      <c r="H925" s="478"/>
      <c r="I925" s="138"/>
      <c r="J925" s="420">
        <v>2</v>
      </c>
      <c r="K925" s="138"/>
      <c r="L925" s="44"/>
      <c r="M925" s="44"/>
      <c r="N925" s="44"/>
      <c r="R925" s="352"/>
      <c r="T925" s="44"/>
      <c r="U925" s="44"/>
      <c r="V925" s="44"/>
      <c r="AA925" s="352"/>
      <c r="AC925" s="44"/>
      <c r="AD925" s="44"/>
      <c r="AE925" s="44"/>
      <c r="AJ925" s="352"/>
      <c r="AL925" s="44"/>
      <c r="AM925" s="44"/>
      <c r="AN925" s="44"/>
      <c r="AS925" s="352"/>
      <c r="AU925" s="44"/>
      <c r="AV925" s="44"/>
      <c r="AW925" s="44"/>
      <c r="BB925" s="352"/>
      <c r="BD925" s="44"/>
      <c r="BE925" s="44"/>
      <c r="BF925" s="44"/>
      <c r="BK925" s="352"/>
      <c r="BM925" s="44"/>
      <c r="BN925" s="44"/>
      <c r="BO925" s="44"/>
      <c r="BT925" s="352"/>
      <c r="BV925" s="44"/>
      <c r="BW925" s="44"/>
      <c r="BX925" s="44"/>
      <c r="CC925" s="352"/>
      <c r="CE925" s="44"/>
      <c r="CF925" s="44"/>
      <c r="CG925" s="44"/>
      <c r="CL925" s="352"/>
      <c r="CN925" s="44"/>
      <c r="CO925" s="44"/>
      <c r="CP925" s="44"/>
      <c r="CU925" s="352"/>
      <c r="CW925" s="44"/>
      <c r="CX925" s="44"/>
      <c r="CY925" s="44"/>
      <c r="DD925" s="352"/>
      <c r="DF925" s="44"/>
      <c r="DG925" s="44"/>
      <c r="DH925" s="44"/>
      <c r="DM925" s="352"/>
      <c r="DO925" s="44"/>
      <c r="DP925" s="44"/>
      <c r="DQ925" s="44"/>
      <c r="DV925" s="352"/>
      <c r="DX925" s="44"/>
      <c r="DY925" s="44"/>
      <c r="DZ925" s="44"/>
      <c r="EE925" s="352"/>
      <c r="EG925" s="44"/>
      <c r="EH925" s="44"/>
      <c r="EI925" s="44"/>
      <c r="EN925" s="352"/>
      <c r="EP925" s="44"/>
      <c r="EQ925" s="44"/>
      <c r="ER925" s="44"/>
      <c r="EW925" s="352"/>
      <c r="EY925" s="44"/>
      <c r="EZ925" s="44"/>
      <c r="FA925" s="44"/>
      <c r="FF925" s="352"/>
      <c r="FH925" s="44"/>
      <c r="FI925" s="44"/>
      <c r="FJ925" s="44"/>
      <c r="FO925" s="352"/>
      <c r="FQ925" s="44"/>
      <c r="FR925" s="44"/>
      <c r="FS925" s="44"/>
      <c r="FX925" s="352"/>
      <c r="FZ925" s="44"/>
      <c r="GA925" s="44"/>
      <c r="GB925" s="44"/>
      <c r="GG925" s="352"/>
      <c r="GI925" s="44"/>
      <c r="GJ925" s="44"/>
      <c r="GK925" s="44"/>
      <c r="GP925" s="352"/>
      <c r="GR925" s="44"/>
      <c r="GS925" s="44"/>
      <c r="GT925" s="44"/>
      <c r="GY925" s="352"/>
      <c r="HA925" s="44"/>
      <c r="HB925" s="44"/>
      <c r="HC925" s="44"/>
      <c r="HH925" s="352"/>
      <c r="HJ925" s="44"/>
      <c r="HK925" s="44"/>
      <c r="HL925" s="44"/>
      <c r="HQ925" s="44"/>
      <c r="HR925" s="44"/>
      <c r="HS925" s="44"/>
      <c r="HT925" s="44"/>
      <c r="HU925" s="44"/>
      <c r="HV925" s="44"/>
      <c r="HW925" s="44"/>
      <c r="HX925" s="44"/>
      <c r="HY925" s="44"/>
      <c r="HZ925" s="44"/>
      <c r="IA925" s="44"/>
      <c r="IB925" s="44"/>
      <c r="IC925" s="44"/>
      <c r="ID925" s="44"/>
      <c r="IE925" s="44"/>
      <c r="IF925" s="44"/>
      <c r="IG925" s="44"/>
      <c r="IH925" s="44"/>
      <c r="II925" s="44"/>
      <c r="IJ925" s="44"/>
      <c r="IK925" s="44"/>
      <c r="IL925" s="44"/>
      <c r="IM925" s="44"/>
      <c r="IN925" s="44"/>
      <c r="IO925" s="44"/>
      <c r="IP925" s="44"/>
      <c r="IQ925" s="44"/>
      <c r="IR925" s="44"/>
      <c r="IS925" s="44"/>
      <c r="IT925" s="44"/>
      <c r="IU925" s="44"/>
      <c r="IV925" s="44"/>
      <c r="RS925" s="353"/>
    </row>
    <row r="926" spans="1:487" s="74" customFormat="1" ht="15">
      <c r="A926" s="325" t="s">
        <v>755</v>
      </c>
      <c r="B926" s="351"/>
      <c r="C926" s="351"/>
      <c r="D926" s="531" t="s">
        <v>130</v>
      </c>
      <c r="E926" s="44"/>
      <c r="F926" s="437">
        <f t="shared" si="12"/>
        <v>3</v>
      </c>
      <c r="G926" s="478"/>
      <c r="H926" s="138"/>
      <c r="I926" s="138"/>
      <c r="J926" s="420">
        <v>3</v>
      </c>
      <c r="K926" s="138"/>
      <c r="L926" s="44"/>
      <c r="M926" s="44"/>
      <c r="N926" s="44"/>
      <c r="R926" s="352"/>
      <c r="T926" s="44"/>
      <c r="U926" s="44"/>
      <c r="V926" s="44"/>
      <c r="AA926" s="352"/>
      <c r="AC926" s="44"/>
      <c r="AD926" s="44"/>
      <c r="AE926" s="44"/>
      <c r="AJ926" s="352"/>
      <c r="AL926" s="44"/>
      <c r="AM926" s="44"/>
      <c r="AN926" s="44"/>
      <c r="AS926" s="352"/>
      <c r="AU926" s="44"/>
      <c r="AV926" s="44"/>
      <c r="AW926" s="44"/>
      <c r="BB926" s="352"/>
      <c r="BD926" s="44"/>
      <c r="BE926" s="44"/>
      <c r="BF926" s="44"/>
      <c r="BK926" s="352"/>
      <c r="BM926" s="44"/>
      <c r="BN926" s="44"/>
      <c r="BO926" s="44"/>
      <c r="BT926" s="352"/>
      <c r="BV926" s="44"/>
      <c r="BW926" s="44"/>
      <c r="BX926" s="44"/>
      <c r="CC926" s="352"/>
      <c r="CE926" s="44"/>
      <c r="CF926" s="44"/>
      <c r="CG926" s="44"/>
      <c r="CL926" s="352"/>
      <c r="CN926" s="44"/>
      <c r="CO926" s="44"/>
      <c r="CP926" s="44"/>
      <c r="CU926" s="352"/>
      <c r="CW926" s="44"/>
      <c r="CX926" s="44"/>
      <c r="CY926" s="44"/>
      <c r="DD926" s="352"/>
      <c r="DF926" s="44"/>
      <c r="DG926" s="44"/>
      <c r="DH926" s="44"/>
      <c r="DM926" s="352"/>
      <c r="DO926" s="44"/>
      <c r="DP926" s="44"/>
      <c r="DQ926" s="44"/>
      <c r="DV926" s="352"/>
      <c r="DX926" s="44"/>
      <c r="DY926" s="44"/>
      <c r="DZ926" s="44"/>
      <c r="EE926" s="352"/>
      <c r="EG926" s="44"/>
      <c r="EH926" s="44"/>
      <c r="EI926" s="44"/>
      <c r="EN926" s="352"/>
      <c r="EP926" s="44"/>
      <c r="EQ926" s="44"/>
      <c r="ER926" s="44"/>
      <c r="EW926" s="352"/>
      <c r="EY926" s="44"/>
      <c r="EZ926" s="44"/>
      <c r="FA926" s="44"/>
      <c r="FF926" s="352"/>
      <c r="FH926" s="44"/>
      <c r="FI926" s="44"/>
      <c r="FJ926" s="44"/>
      <c r="FO926" s="352"/>
      <c r="FQ926" s="44"/>
      <c r="FR926" s="44"/>
      <c r="FS926" s="44"/>
      <c r="FX926" s="352"/>
      <c r="FZ926" s="44"/>
      <c r="GA926" s="44"/>
      <c r="GB926" s="44"/>
      <c r="GG926" s="352"/>
      <c r="GI926" s="44"/>
      <c r="GJ926" s="44"/>
      <c r="GK926" s="44"/>
      <c r="GP926" s="352"/>
      <c r="GR926" s="44"/>
      <c r="GS926" s="44"/>
      <c r="GT926" s="44"/>
      <c r="GY926" s="352"/>
      <c r="HA926" s="44"/>
      <c r="HB926" s="44"/>
      <c r="HC926" s="44"/>
      <c r="HH926" s="352"/>
      <c r="HJ926" s="44"/>
      <c r="HK926" s="44"/>
      <c r="HL926" s="44"/>
      <c r="HQ926" s="44"/>
      <c r="HR926" s="44"/>
      <c r="HS926" s="44"/>
      <c r="HT926" s="44"/>
      <c r="HU926" s="44"/>
      <c r="HV926" s="44"/>
      <c r="HW926" s="44"/>
      <c r="HX926" s="44"/>
      <c r="HY926" s="44"/>
      <c r="HZ926" s="44"/>
      <c r="IA926" s="44"/>
      <c r="IB926" s="44"/>
      <c r="IC926" s="44"/>
      <c r="ID926" s="44"/>
      <c r="IE926" s="44"/>
      <c r="IF926" s="44"/>
      <c r="IG926" s="44"/>
      <c r="IH926" s="44"/>
      <c r="II926" s="44"/>
      <c r="IJ926" s="44"/>
      <c r="IK926" s="44"/>
      <c r="IL926" s="44"/>
      <c r="IM926" s="44"/>
      <c r="IN926" s="44"/>
      <c r="IO926" s="44"/>
      <c r="IP926" s="44"/>
      <c r="IQ926" s="44"/>
      <c r="IR926" s="44"/>
      <c r="IS926" s="44"/>
      <c r="IT926" s="44"/>
      <c r="IU926" s="44"/>
      <c r="IV926" s="44"/>
      <c r="RS926" s="353"/>
    </row>
    <row r="927" spans="1:487" s="74" customFormat="1" ht="15">
      <c r="A927" s="325" t="s">
        <v>563</v>
      </c>
      <c r="B927" s="351"/>
      <c r="C927" s="351"/>
      <c r="D927" s="458" t="s">
        <v>140</v>
      </c>
      <c r="E927" s="450"/>
      <c r="F927" s="437">
        <f t="shared" si="12"/>
        <v>408</v>
      </c>
      <c r="G927" s="541">
        <v>294</v>
      </c>
      <c r="H927" s="541">
        <v>102</v>
      </c>
      <c r="I927" s="478">
        <v>12</v>
      </c>
      <c r="J927" s="548"/>
      <c r="K927" s="478"/>
      <c r="L927" s="458"/>
      <c r="N927" s="44"/>
      <c r="R927" s="352"/>
      <c r="T927" s="44"/>
      <c r="U927" s="44"/>
      <c r="V927" s="44"/>
      <c r="AA927" s="352"/>
      <c r="AC927" s="44"/>
      <c r="AD927" s="44"/>
      <c r="AE927" s="44"/>
      <c r="AJ927" s="352"/>
      <c r="AL927" s="44"/>
      <c r="AM927" s="44"/>
      <c r="AN927" s="44"/>
      <c r="AS927" s="352"/>
      <c r="AU927" s="44"/>
      <c r="AV927" s="44"/>
      <c r="AW927" s="44"/>
      <c r="BB927" s="352"/>
      <c r="BD927" s="44"/>
      <c r="BE927" s="44"/>
      <c r="BF927" s="44"/>
      <c r="BK927" s="352"/>
      <c r="BM927" s="44"/>
      <c r="BN927" s="44"/>
      <c r="BO927" s="44"/>
      <c r="BT927" s="352"/>
      <c r="BV927" s="44"/>
      <c r="BW927" s="44"/>
      <c r="BX927" s="44"/>
      <c r="CC927" s="352"/>
      <c r="CE927" s="44"/>
      <c r="CF927" s="44"/>
      <c r="CG927" s="44"/>
      <c r="CL927" s="352"/>
      <c r="CN927" s="44"/>
      <c r="CO927" s="44"/>
      <c r="CP927" s="44"/>
      <c r="CU927" s="352"/>
      <c r="CW927" s="44"/>
      <c r="CX927" s="44"/>
      <c r="CY927" s="44"/>
      <c r="DD927" s="352"/>
      <c r="DF927" s="44"/>
      <c r="DG927" s="44"/>
      <c r="DH927" s="44"/>
      <c r="DM927" s="352"/>
      <c r="DO927" s="44"/>
      <c r="DP927" s="44"/>
      <c r="DQ927" s="44"/>
      <c r="DV927" s="352"/>
      <c r="DX927" s="44"/>
      <c r="DY927" s="44"/>
      <c r="DZ927" s="44"/>
      <c r="EE927" s="352"/>
      <c r="EG927" s="44"/>
      <c r="EH927" s="44"/>
      <c r="EI927" s="44"/>
      <c r="EN927" s="352"/>
      <c r="EP927" s="44"/>
      <c r="EQ927" s="44"/>
      <c r="ER927" s="44"/>
      <c r="EW927" s="352"/>
      <c r="EY927" s="44"/>
      <c r="EZ927" s="44"/>
      <c r="FA927" s="44"/>
      <c r="FF927" s="352"/>
      <c r="FH927" s="44"/>
      <c r="FI927" s="44"/>
      <c r="FJ927" s="44"/>
      <c r="FO927" s="352"/>
      <c r="FQ927" s="44"/>
      <c r="FR927" s="44"/>
      <c r="FS927" s="44"/>
      <c r="FX927" s="352"/>
      <c r="FZ927" s="44"/>
      <c r="GA927" s="44"/>
      <c r="GB927" s="44"/>
      <c r="GG927" s="352"/>
      <c r="GI927" s="44"/>
      <c r="GJ927" s="44"/>
      <c r="GK927" s="44"/>
      <c r="GP927" s="352"/>
      <c r="GR927" s="44"/>
      <c r="GS927" s="44"/>
      <c r="GT927" s="44"/>
      <c r="GY927" s="352"/>
      <c r="HA927" s="44"/>
      <c r="HB927" s="44"/>
      <c r="HC927" s="44"/>
      <c r="HH927" s="352"/>
      <c r="HJ927" s="44"/>
      <c r="HK927" s="44"/>
      <c r="HL927" s="44"/>
      <c r="HQ927" s="44"/>
      <c r="HR927" s="44"/>
      <c r="HS927" s="44"/>
      <c r="HT927" s="44"/>
      <c r="HU927" s="44"/>
      <c r="HV927" s="44"/>
      <c r="HW927" s="44"/>
      <c r="HX927" s="44"/>
      <c r="HY927" s="44"/>
      <c r="HZ927" s="44"/>
      <c r="IA927" s="44"/>
      <c r="IB927" s="44"/>
      <c r="IC927" s="44"/>
      <c r="ID927" s="44"/>
      <c r="IE927" s="44"/>
      <c r="IF927" s="44"/>
      <c r="IG927" s="44"/>
      <c r="IH927" s="44"/>
      <c r="II927" s="44"/>
      <c r="IJ927" s="44"/>
      <c r="IK927" s="44"/>
      <c r="IL927" s="44"/>
      <c r="IM927" s="44"/>
      <c r="IN927" s="44"/>
      <c r="IO927" s="44"/>
      <c r="IP927" s="44"/>
      <c r="IQ927" s="44"/>
      <c r="IR927" s="44"/>
      <c r="IS927" s="44"/>
      <c r="IT927" s="44"/>
      <c r="IU927" s="44"/>
      <c r="IV927" s="44"/>
      <c r="RS927" s="353"/>
    </row>
    <row r="928" spans="1:487" s="74" customFormat="1" ht="15">
      <c r="A928" s="325" t="s">
        <v>1148</v>
      </c>
      <c r="B928" s="351"/>
      <c r="C928" s="351"/>
      <c r="D928" s="531" t="s">
        <v>130</v>
      </c>
      <c r="E928" s="450"/>
      <c r="F928" s="437">
        <f t="shared" si="12"/>
        <v>5</v>
      </c>
      <c r="G928" s="478">
        <v>3</v>
      </c>
      <c r="H928" s="478"/>
      <c r="I928" s="478"/>
      <c r="J928" s="548">
        <v>2</v>
      </c>
      <c r="K928" s="478"/>
      <c r="L928" s="458"/>
      <c r="M928" s="44"/>
      <c r="N928" s="44"/>
      <c r="R928" s="352"/>
      <c r="T928" s="44"/>
      <c r="U928" s="44"/>
      <c r="V928" s="44"/>
      <c r="AA928" s="352"/>
      <c r="AC928" s="44"/>
      <c r="AD928" s="44"/>
      <c r="AE928" s="44"/>
      <c r="AJ928" s="352"/>
      <c r="AL928" s="44"/>
      <c r="AM928" s="44"/>
      <c r="AN928" s="44"/>
      <c r="AS928" s="352"/>
      <c r="AU928" s="44"/>
      <c r="AV928" s="44"/>
      <c r="AW928" s="44"/>
      <c r="BB928" s="352"/>
      <c r="BD928" s="44"/>
      <c r="BE928" s="44"/>
      <c r="BF928" s="44"/>
      <c r="BK928" s="352"/>
      <c r="BM928" s="44"/>
      <c r="BN928" s="44"/>
      <c r="BO928" s="44"/>
      <c r="BT928" s="352"/>
      <c r="BV928" s="44"/>
      <c r="BW928" s="44"/>
      <c r="BX928" s="44"/>
      <c r="CC928" s="352"/>
      <c r="CE928" s="44"/>
      <c r="CF928" s="44"/>
      <c r="CG928" s="44"/>
      <c r="CL928" s="352"/>
      <c r="CN928" s="44"/>
      <c r="CO928" s="44"/>
      <c r="CP928" s="44"/>
      <c r="CU928" s="352"/>
      <c r="CW928" s="44"/>
      <c r="CX928" s="44"/>
      <c r="CY928" s="44"/>
      <c r="DD928" s="352"/>
      <c r="DF928" s="44"/>
      <c r="DG928" s="44"/>
      <c r="DH928" s="44"/>
      <c r="DM928" s="352"/>
      <c r="DO928" s="44"/>
      <c r="DP928" s="44"/>
      <c r="DQ928" s="44"/>
      <c r="DV928" s="352"/>
      <c r="DX928" s="44"/>
      <c r="DY928" s="44"/>
      <c r="DZ928" s="44"/>
      <c r="EE928" s="352"/>
      <c r="EG928" s="44"/>
      <c r="EH928" s="44"/>
      <c r="EI928" s="44"/>
      <c r="EN928" s="352"/>
      <c r="EP928" s="44"/>
      <c r="EQ928" s="44"/>
      <c r="ER928" s="44"/>
      <c r="EW928" s="352"/>
      <c r="EY928" s="44"/>
      <c r="EZ928" s="44"/>
      <c r="FA928" s="44"/>
      <c r="FF928" s="352"/>
      <c r="FH928" s="44"/>
      <c r="FI928" s="44"/>
      <c r="FJ928" s="44"/>
      <c r="FO928" s="352"/>
      <c r="FQ928" s="44"/>
      <c r="FR928" s="44"/>
      <c r="FS928" s="44"/>
      <c r="FX928" s="352"/>
      <c r="FZ928" s="44"/>
      <c r="GA928" s="44"/>
      <c r="GB928" s="44"/>
      <c r="GG928" s="352"/>
      <c r="GI928" s="44"/>
      <c r="GJ928" s="44"/>
      <c r="GK928" s="44"/>
      <c r="GP928" s="352"/>
      <c r="GR928" s="44"/>
      <c r="GS928" s="44"/>
      <c r="GT928" s="44"/>
      <c r="GY928" s="352"/>
      <c r="HA928" s="44"/>
      <c r="HB928" s="44"/>
      <c r="HC928" s="44"/>
      <c r="HH928" s="352"/>
      <c r="HJ928" s="44"/>
      <c r="HK928" s="44"/>
      <c r="HL928" s="44"/>
      <c r="HQ928" s="44"/>
      <c r="HR928" s="44"/>
      <c r="HS928" s="44"/>
      <c r="HT928" s="44"/>
      <c r="HU928" s="44"/>
      <c r="HV928" s="44"/>
      <c r="HW928" s="44"/>
      <c r="HX928" s="44"/>
      <c r="HY928" s="44"/>
      <c r="HZ928" s="44"/>
      <c r="IA928" s="44"/>
      <c r="IB928" s="44"/>
      <c r="IC928" s="44"/>
      <c r="ID928" s="44"/>
      <c r="IE928" s="44"/>
      <c r="IF928" s="44"/>
      <c r="IG928" s="44"/>
      <c r="IH928" s="44"/>
      <c r="II928" s="44"/>
      <c r="IJ928" s="44"/>
      <c r="IK928" s="44"/>
      <c r="IL928" s="44"/>
      <c r="IM928" s="44"/>
      <c r="IN928" s="44"/>
      <c r="IO928" s="44"/>
      <c r="IP928" s="44"/>
      <c r="IQ928" s="44"/>
      <c r="IR928" s="44"/>
      <c r="IS928" s="44"/>
      <c r="IT928" s="44"/>
      <c r="IU928" s="44"/>
      <c r="IV928" s="44"/>
      <c r="RS928" s="353"/>
    </row>
    <row r="929" spans="1:487" s="74" customFormat="1" ht="15">
      <c r="A929" s="325" t="s">
        <v>602</v>
      </c>
      <c r="B929" s="351"/>
      <c r="C929" s="351"/>
      <c r="D929" s="458" t="s">
        <v>133</v>
      </c>
      <c r="E929" s="450"/>
      <c r="F929" s="437">
        <f t="shared" si="12"/>
        <v>4</v>
      </c>
      <c r="G929" s="478"/>
      <c r="H929" s="478"/>
      <c r="I929" s="478">
        <v>4</v>
      </c>
      <c r="J929" s="548"/>
      <c r="K929" s="478"/>
      <c r="L929" s="458"/>
      <c r="M929" s="44"/>
      <c r="N929" s="44"/>
      <c r="R929" s="352"/>
      <c r="T929" s="44"/>
      <c r="U929" s="44"/>
      <c r="V929" s="44"/>
      <c r="AA929" s="352"/>
      <c r="AC929" s="44"/>
      <c r="AD929" s="44"/>
      <c r="AE929" s="44"/>
      <c r="AJ929" s="352"/>
      <c r="AL929" s="44"/>
      <c r="AM929" s="44"/>
      <c r="AN929" s="44"/>
      <c r="AS929" s="352"/>
      <c r="AU929" s="44"/>
      <c r="AV929" s="44"/>
      <c r="AW929" s="44"/>
      <c r="BB929" s="352"/>
      <c r="BD929" s="44"/>
      <c r="BE929" s="44"/>
      <c r="BF929" s="44"/>
      <c r="BK929" s="352"/>
      <c r="BM929" s="44"/>
      <c r="BN929" s="44"/>
      <c r="BO929" s="44"/>
      <c r="BT929" s="352"/>
      <c r="BV929" s="44"/>
      <c r="BW929" s="44"/>
      <c r="BX929" s="44"/>
      <c r="CC929" s="352"/>
      <c r="CE929" s="44"/>
      <c r="CF929" s="44"/>
      <c r="CG929" s="44"/>
      <c r="CL929" s="352"/>
      <c r="CN929" s="44"/>
      <c r="CO929" s="44"/>
      <c r="CP929" s="44"/>
      <c r="CU929" s="352"/>
      <c r="CW929" s="44"/>
      <c r="CX929" s="44"/>
      <c r="CY929" s="44"/>
      <c r="DD929" s="352"/>
      <c r="DF929" s="44"/>
      <c r="DG929" s="44"/>
      <c r="DH929" s="44"/>
      <c r="DM929" s="352"/>
      <c r="DO929" s="44"/>
      <c r="DP929" s="44"/>
      <c r="DQ929" s="44"/>
      <c r="DV929" s="352"/>
      <c r="DX929" s="44"/>
      <c r="DY929" s="44"/>
      <c r="DZ929" s="44"/>
      <c r="EE929" s="352"/>
      <c r="EG929" s="44"/>
      <c r="EH929" s="44"/>
      <c r="EI929" s="44"/>
      <c r="EN929" s="352"/>
      <c r="EP929" s="44"/>
      <c r="EQ929" s="44"/>
      <c r="ER929" s="44"/>
      <c r="EW929" s="352"/>
      <c r="EY929" s="44"/>
      <c r="EZ929" s="44"/>
      <c r="FA929" s="44"/>
      <c r="FF929" s="352"/>
      <c r="FH929" s="44"/>
      <c r="FI929" s="44"/>
      <c r="FJ929" s="44"/>
      <c r="FO929" s="352"/>
      <c r="FQ929" s="44"/>
      <c r="FR929" s="44"/>
      <c r="FS929" s="44"/>
      <c r="FX929" s="352"/>
      <c r="FZ929" s="44"/>
      <c r="GA929" s="44"/>
      <c r="GB929" s="44"/>
      <c r="GG929" s="352"/>
      <c r="GI929" s="44"/>
      <c r="GJ929" s="44"/>
      <c r="GK929" s="44"/>
      <c r="GP929" s="352"/>
      <c r="GR929" s="44"/>
      <c r="GS929" s="44"/>
      <c r="GT929" s="44"/>
      <c r="GY929" s="352"/>
      <c r="HA929" s="44"/>
      <c r="HB929" s="44"/>
      <c r="HC929" s="44"/>
      <c r="HH929" s="352"/>
      <c r="HJ929" s="44"/>
      <c r="HK929" s="44"/>
      <c r="HL929" s="44"/>
      <c r="HQ929" s="44"/>
      <c r="HR929" s="44"/>
      <c r="HS929" s="44"/>
      <c r="HT929" s="44"/>
      <c r="HU929" s="44"/>
      <c r="HV929" s="44"/>
      <c r="HW929" s="44"/>
      <c r="HX929" s="44"/>
      <c r="HY929" s="44"/>
      <c r="HZ929" s="44"/>
      <c r="IA929" s="44"/>
      <c r="IB929" s="44"/>
      <c r="IC929" s="44"/>
      <c r="ID929" s="44"/>
      <c r="IE929" s="44"/>
      <c r="IF929" s="44"/>
      <c r="IG929" s="44"/>
      <c r="IH929" s="44"/>
      <c r="II929" s="44"/>
      <c r="IJ929" s="44"/>
      <c r="IK929" s="44"/>
      <c r="IL929" s="44"/>
      <c r="IM929" s="44"/>
      <c r="IN929" s="44"/>
      <c r="IO929" s="44"/>
      <c r="IP929" s="44"/>
      <c r="IQ929" s="44"/>
      <c r="IR929" s="44"/>
      <c r="IS929" s="44"/>
      <c r="IT929" s="44"/>
      <c r="IU929" s="44"/>
      <c r="IV929" s="44"/>
      <c r="RS929" s="353"/>
    </row>
    <row r="930" spans="1:487" s="74" customFormat="1" ht="15">
      <c r="A930" s="526" t="s">
        <v>510</v>
      </c>
      <c r="B930" s="351"/>
      <c r="C930" s="351"/>
      <c r="D930" s="458" t="s">
        <v>141</v>
      </c>
      <c r="E930" s="450"/>
      <c r="F930" s="437">
        <f t="shared" si="12"/>
        <v>139</v>
      </c>
      <c r="G930" s="541">
        <v>13</v>
      </c>
      <c r="H930" s="541">
        <v>66</v>
      </c>
      <c r="I930" s="478">
        <v>37</v>
      </c>
      <c r="J930" s="548">
        <v>23</v>
      </c>
      <c r="K930" s="478"/>
      <c r="L930" s="450"/>
      <c r="M930" s="458"/>
      <c r="N930" s="44"/>
      <c r="R930" s="352"/>
      <c r="T930" s="44"/>
      <c r="U930" s="44"/>
      <c r="V930" s="44"/>
      <c r="AA930" s="352"/>
      <c r="AC930" s="44"/>
      <c r="AD930" s="44"/>
      <c r="AE930" s="44"/>
      <c r="AJ930" s="352"/>
      <c r="AL930" s="44"/>
      <c r="AM930" s="44"/>
      <c r="AN930" s="44"/>
      <c r="AS930" s="352"/>
      <c r="AU930" s="44"/>
      <c r="AV930" s="44"/>
      <c r="AW930" s="44"/>
      <c r="BB930" s="352"/>
      <c r="BD930" s="44"/>
      <c r="BE930" s="44"/>
      <c r="BF930" s="44"/>
      <c r="BK930" s="352"/>
      <c r="BM930" s="44"/>
      <c r="BN930" s="44"/>
      <c r="BO930" s="44"/>
      <c r="BT930" s="352"/>
      <c r="BV930" s="44"/>
      <c r="BW930" s="44"/>
      <c r="BX930" s="44"/>
      <c r="CC930" s="352"/>
      <c r="CE930" s="44"/>
      <c r="CF930" s="44"/>
      <c r="CG930" s="44"/>
      <c r="CL930" s="352"/>
      <c r="CN930" s="44"/>
      <c r="CO930" s="44"/>
      <c r="CP930" s="44"/>
      <c r="CU930" s="352"/>
      <c r="CW930" s="44"/>
      <c r="CX930" s="44"/>
      <c r="CY930" s="44"/>
      <c r="DD930" s="352"/>
      <c r="DF930" s="44"/>
      <c r="DG930" s="44"/>
      <c r="DH930" s="44"/>
      <c r="DM930" s="352"/>
      <c r="DO930" s="44"/>
      <c r="DP930" s="44"/>
      <c r="DQ930" s="44"/>
      <c r="DV930" s="352"/>
      <c r="DX930" s="44"/>
      <c r="DY930" s="44"/>
      <c r="DZ930" s="44"/>
      <c r="EE930" s="352"/>
      <c r="EG930" s="44"/>
      <c r="EH930" s="44"/>
      <c r="EI930" s="44"/>
      <c r="EN930" s="352"/>
      <c r="EP930" s="44"/>
      <c r="EQ930" s="44"/>
      <c r="ER930" s="44"/>
      <c r="EW930" s="352"/>
      <c r="EY930" s="44"/>
      <c r="EZ930" s="44"/>
      <c r="FA930" s="44"/>
      <c r="FF930" s="352"/>
      <c r="FH930" s="44"/>
      <c r="FI930" s="44"/>
      <c r="FJ930" s="44"/>
      <c r="FO930" s="352"/>
      <c r="FQ930" s="44"/>
      <c r="FR930" s="44"/>
      <c r="FS930" s="44"/>
      <c r="FX930" s="352"/>
      <c r="FZ930" s="44"/>
      <c r="GA930" s="44"/>
      <c r="GB930" s="44"/>
      <c r="GG930" s="352"/>
      <c r="GI930" s="44"/>
      <c r="GJ930" s="44"/>
      <c r="GK930" s="44"/>
      <c r="GP930" s="352"/>
      <c r="GR930" s="44"/>
      <c r="GS930" s="44"/>
      <c r="GT930" s="44"/>
      <c r="GY930" s="352"/>
      <c r="HA930" s="44"/>
      <c r="HB930" s="44"/>
      <c r="HC930" s="44"/>
      <c r="HH930" s="352"/>
      <c r="HJ930" s="44"/>
      <c r="HK930" s="44"/>
      <c r="HL930" s="44"/>
      <c r="HQ930" s="44"/>
      <c r="HR930" s="44"/>
      <c r="HS930" s="44"/>
      <c r="HT930" s="44"/>
      <c r="HU930" s="44"/>
      <c r="HV930" s="44"/>
      <c r="HW930" s="44"/>
      <c r="HX930" s="44"/>
      <c r="HY930" s="44"/>
      <c r="HZ930" s="44"/>
      <c r="IA930" s="44"/>
      <c r="IB930" s="44"/>
      <c r="IC930" s="44"/>
      <c r="ID930" s="44"/>
      <c r="IE930" s="44"/>
      <c r="IF930" s="44"/>
      <c r="IG930" s="44"/>
      <c r="IH930" s="44"/>
      <c r="II930" s="44"/>
      <c r="IJ930" s="44"/>
      <c r="IK930" s="44"/>
      <c r="IL930" s="44"/>
      <c r="IM930" s="44"/>
      <c r="IN930" s="44"/>
      <c r="IO930" s="44"/>
      <c r="IP930" s="44"/>
      <c r="IQ930" s="44"/>
      <c r="IR930" s="44"/>
      <c r="IS930" s="44"/>
      <c r="IT930" s="44"/>
      <c r="IU930" s="44"/>
      <c r="IV930" s="44"/>
      <c r="RS930" s="353"/>
    </row>
    <row r="931" spans="1:487" s="74" customFormat="1" ht="15">
      <c r="A931" s="325" t="s">
        <v>1485</v>
      </c>
      <c r="B931" s="351"/>
      <c r="C931" s="351"/>
      <c r="D931" s="531" t="s">
        <v>130</v>
      </c>
      <c r="E931" s="44"/>
      <c r="F931" s="437">
        <f t="shared" si="12"/>
        <v>0</v>
      </c>
      <c r="G931" s="478"/>
      <c r="H931" s="138"/>
      <c r="I931" s="138"/>
      <c r="J931" s="420"/>
      <c r="K931" s="138"/>
      <c r="L931" s="450"/>
      <c r="M931" s="44"/>
      <c r="N931" s="44"/>
      <c r="R931" s="352"/>
      <c r="T931" s="44"/>
      <c r="U931" s="44"/>
      <c r="V931" s="44"/>
      <c r="AA931" s="352"/>
      <c r="AC931" s="44"/>
      <c r="AD931" s="44"/>
      <c r="AE931" s="44"/>
      <c r="AJ931" s="352"/>
      <c r="AL931" s="44"/>
      <c r="AM931" s="44"/>
      <c r="AN931" s="44"/>
      <c r="AS931" s="352"/>
      <c r="AU931" s="44"/>
      <c r="AV931" s="44"/>
      <c r="AW931" s="44"/>
      <c r="BB931" s="352"/>
      <c r="BD931" s="44"/>
      <c r="BE931" s="44"/>
      <c r="BF931" s="44"/>
      <c r="BK931" s="352"/>
      <c r="BM931" s="44"/>
      <c r="BN931" s="44"/>
      <c r="BO931" s="44"/>
      <c r="BT931" s="352"/>
      <c r="BV931" s="44"/>
      <c r="BW931" s="44"/>
      <c r="BX931" s="44"/>
      <c r="CC931" s="352"/>
      <c r="CE931" s="44"/>
      <c r="CF931" s="44"/>
      <c r="CG931" s="44"/>
      <c r="CL931" s="352"/>
      <c r="CN931" s="44"/>
      <c r="CO931" s="44"/>
      <c r="CP931" s="44"/>
      <c r="CU931" s="352"/>
      <c r="CW931" s="44"/>
      <c r="CX931" s="44"/>
      <c r="CY931" s="44"/>
      <c r="DD931" s="352"/>
      <c r="DF931" s="44"/>
      <c r="DG931" s="44"/>
      <c r="DH931" s="44"/>
      <c r="DM931" s="352"/>
      <c r="DO931" s="44"/>
      <c r="DP931" s="44"/>
      <c r="DQ931" s="44"/>
      <c r="DV931" s="352"/>
      <c r="DX931" s="44"/>
      <c r="DY931" s="44"/>
      <c r="DZ931" s="44"/>
      <c r="EE931" s="352"/>
      <c r="EG931" s="44"/>
      <c r="EH931" s="44"/>
      <c r="EI931" s="44"/>
      <c r="EN931" s="352"/>
      <c r="EP931" s="44"/>
      <c r="EQ931" s="44"/>
      <c r="ER931" s="44"/>
      <c r="EW931" s="352"/>
      <c r="EY931" s="44"/>
      <c r="EZ931" s="44"/>
      <c r="FA931" s="44"/>
      <c r="FF931" s="352"/>
      <c r="FH931" s="44"/>
      <c r="FI931" s="44"/>
      <c r="FJ931" s="44"/>
      <c r="FO931" s="352"/>
      <c r="FQ931" s="44"/>
      <c r="FR931" s="44"/>
      <c r="FS931" s="44"/>
      <c r="FX931" s="352"/>
      <c r="FZ931" s="44"/>
      <c r="GA931" s="44"/>
      <c r="GB931" s="44"/>
      <c r="GG931" s="352"/>
      <c r="GI931" s="44"/>
      <c r="GJ931" s="44"/>
      <c r="GK931" s="44"/>
      <c r="GP931" s="352"/>
      <c r="GR931" s="44"/>
      <c r="GS931" s="44"/>
      <c r="GT931" s="44"/>
      <c r="GY931" s="352"/>
      <c r="HA931" s="44"/>
      <c r="HB931" s="44"/>
      <c r="HC931" s="44"/>
      <c r="HH931" s="352"/>
      <c r="HJ931" s="44"/>
      <c r="HK931" s="44"/>
      <c r="HL931" s="44"/>
      <c r="HQ931" s="44"/>
      <c r="HR931" s="44"/>
      <c r="HS931" s="44"/>
      <c r="HT931" s="44"/>
      <c r="HU931" s="44"/>
      <c r="HV931" s="44"/>
      <c r="HW931" s="44"/>
      <c r="HX931" s="44"/>
      <c r="HY931" s="44"/>
      <c r="HZ931" s="44"/>
      <c r="IA931" s="44"/>
      <c r="IB931" s="44"/>
      <c r="IC931" s="44"/>
      <c r="ID931" s="44"/>
      <c r="IE931" s="44"/>
      <c r="IF931" s="44"/>
      <c r="IG931" s="44"/>
      <c r="IH931" s="44"/>
      <c r="II931" s="44"/>
      <c r="IJ931" s="44"/>
      <c r="IK931" s="44"/>
      <c r="IL931" s="44"/>
      <c r="IM931" s="44"/>
      <c r="IN931" s="44"/>
      <c r="IO931" s="44"/>
      <c r="IP931" s="44"/>
      <c r="IQ931" s="44"/>
      <c r="IR931" s="44"/>
      <c r="IS931" s="44"/>
      <c r="IT931" s="44"/>
      <c r="IU931" s="44"/>
      <c r="IV931" s="44"/>
      <c r="RS931" s="353"/>
    </row>
    <row r="932" spans="1:487" s="74" customFormat="1" ht="15">
      <c r="A932" s="325" t="s">
        <v>1400</v>
      </c>
      <c r="B932" s="351"/>
      <c r="C932" s="351"/>
      <c r="D932" s="531" t="s">
        <v>130</v>
      </c>
      <c r="E932" s="44"/>
      <c r="F932" s="437">
        <f t="shared" si="12"/>
        <v>26</v>
      </c>
      <c r="G932" s="478"/>
      <c r="H932" s="138"/>
      <c r="I932" s="138">
        <v>4</v>
      </c>
      <c r="J932" s="420">
        <v>12</v>
      </c>
      <c r="K932" s="138">
        <v>10</v>
      </c>
      <c r="L932" s="458"/>
      <c r="M932" s="44"/>
      <c r="N932" s="44"/>
      <c r="R932" s="352"/>
      <c r="T932" s="44"/>
      <c r="U932" s="44"/>
      <c r="V932" s="44"/>
      <c r="AA932" s="352"/>
      <c r="AC932" s="44"/>
      <c r="AD932" s="44"/>
      <c r="AE932" s="44"/>
      <c r="AJ932" s="352"/>
      <c r="AL932" s="44"/>
      <c r="AM932" s="44"/>
      <c r="AN932" s="44"/>
      <c r="AS932" s="352"/>
      <c r="AU932" s="44"/>
      <c r="AV932" s="44"/>
      <c r="AW932" s="44"/>
      <c r="BB932" s="352"/>
      <c r="BD932" s="44"/>
      <c r="BE932" s="44"/>
      <c r="BF932" s="44"/>
      <c r="BK932" s="352"/>
      <c r="BM932" s="44"/>
      <c r="BN932" s="44"/>
      <c r="BO932" s="44"/>
      <c r="BT932" s="352"/>
      <c r="BV932" s="44"/>
      <c r="BW932" s="44"/>
      <c r="BX932" s="44"/>
      <c r="CC932" s="352"/>
      <c r="CE932" s="44"/>
      <c r="CF932" s="44"/>
      <c r="CG932" s="44"/>
      <c r="CL932" s="352"/>
      <c r="CN932" s="44"/>
      <c r="CO932" s="44"/>
      <c r="CP932" s="44"/>
      <c r="CU932" s="352"/>
      <c r="CW932" s="44"/>
      <c r="CX932" s="44"/>
      <c r="CY932" s="44"/>
      <c r="DD932" s="352"/>
      <c r="DF932" s="44"/>
      <c r="DG932" s="44"/>
      <c r="DH932" s="44"/>
      <c r="DM932" s="352"/>
      <c r="DO932" s="44"/>
      <c r="DP932" s="44"/>
      <c r="DQ932" s="44"/>
      <c r="DV932" s="352"/>
      <c r="DX932" s="44"/>
      <c r="DY932" s="44"/>
      <c r="DZ932" s="44"/>
      <c r="EE932" s="352"/>
      <c r="EG932" s="44"/>
      <c r="EH932" s="44"/>
      <c r="EI932" s="44"/>
      <c r="EN932" s="352"/>
      <c r="EP932" s="44"/>
      <c r="EQ932" s="44"/>
      <c r="ER932" s="44"/>
      <c r="EW932" s="352"/>
      <c r="EY932" s="44"/>
      <c r="EZ932" s="44"/>
      <c r="FA932" s="44"/>
      <c r="FF932" s="352"/>
      <c r="FH932" s="44"/>
      <c r="FI932" s="44"/>
      <c r="FJ932" s="44"/>
      <c r="FO932" s="352"/>
      <c r="FQ932" s="44"/>
      <c r="FR932" s="44"/>
      <c r="FS932" s="44"/>
      <c r="FX932" s="352"/>
      <c r="FZ932" s="44"/>
      <c r="GA932" s="44"/>
      <c r="GB932" s="44"/>
      <c r="GG932" s="352"/>
      <c r="GI932" s="44"/>
      <c r="GJ932" s="44"/>
      <c r="GK932" s="44"/>
      <c r="GP932" s="352"/>
      <c r="GR932" s="44"/>
      <c r="GS932" s="44"/>
      <c r="GT932" s="44"/>
      <c r="GY932" s="352"/>
      <c r="HA932" s="44"/>
      <c r="HB932" s="44"/>
      <c r="HC932" s="44"/>
      <c r="HH932" s="352"/>
      <c r="HJ932" s="44"/>
      <c r="HK932" s="44"/>
      <c r="HL932" s="44"/>
      <c r="HQ932" s="44"/>
      <c r="HR932" s="44"/>
      <c r="HS932" s="44"/>
      <c r="HT932" s="44"/>
      <c r="HU932" s="44"/>
      <c r="HV932" s="44"/>
      <c r="HW932" s="44"/>
      <c r="HX932" s="44"/>
      <c r="HY932" s="44"/>
      <c r="HZ932" s="44"/>
      <c r="IA932" s="44"/>
      <c r="IB932" s="44"/>
      <c r="IC932" s="44"/>
      <c r="ID932" s="44"/>
      <c r="IE932" s="44"/>
      <c r="IF932" s="44"/>
      <c r="IG932" s="44"/>
      <c r="IH932" s="44"/>
      <c r="II932" s="44"/>
      <c r="IJ932" s="44"/>
      <c r="IK932" s="44"/>
      <c r="IL932" s="44"/>
      <c r="IM932" s="44"/>
      <c r="IN932" s="44"/>
      <c r="IO932" s="44"/>
      <c r="IP932" s="44"/>
      <c r="IQ932" s="44"/>
      <c r="IR932" s="44"/>
      <c r="IS932" s="44"/>
      <c r="IT932" s="44"/>
      <c r="IU932" s="44"/>
      <c r="IV932" s="44"/>
      <c r="RS932" s="353"/>
    </row>
    <row r="933" spans="1:487" s="74" customFormat="1" ht="15">
      <c r="A933" s="325" t="s">
        <v>564</v>
      </c>
      <c r="B933" s="351"/>
      <c r="C933" s="351"/>
      <c r="D933" s="531" t="s">
        <v>130</v>
      </c>
      <c r="E933" s="44"/>
      <c r="F933" s="437">
        <f t="shared" si="12"/>
        <v>0</v>
      </c>
      <c r="G933" s="478"/>
      <c r="H933" s="138"/>
      <c r="I933" s="138"/>
      <c r="J933" s="420"/>
      <c r="K933" s="138"/>
      <c r="L933" s="44"/>
      <c r="M933" s="44"/>
      <c r="N933" s="44"/>
      <c r="R933" s="352"/>
      <c r="T933" s="44"/>
      <c r="U933" s="44"/>
      <c r="V933" s="44"/>
      <c r="AA933" s="352"/>
      <c r="AC933" s="44"/>
      <c r="AD933" s="44"/>
      <c r="AE933" s="44"/>
      <c r="AJ933" s="352"/>
      <c r="AL933" s="44"/>
      <c r="AM933" s="44"/>
      <c r="AN933" s="44"/>
      <c r="AS933" s="352"/>
      <c r="AU933" s="44"/>
      <c r="AV933" s="44"/>
      <c r="AW933" s="44"/>
      <c r="BB933" s="352"/>
      <c r="BD933" s="44"/>
      <c r="BE933" s="44"/>
      <c r="BF933" s="44"/>
      <c r="BK933" s="352"/>
      <c r="BM933" s="44"/>
      <c r="BN933" s="44"/>
      <c r="BO933" s="44"/>
      <c r="BT933" s="352"/>
      <c r="BV933" s="44"/>
      <c r="BW933" s="44"/>
      <c r="BX933" s="44"/>
      <c r="CC933" s="352"/>
      <c r="CE933" s="44"/>
      <c r="CF933" s="44"/>
      <c r="CG933" s="44"/>
      <c r="CL933" s="352"/>
      <c r="CN933" s="44"/>
      <c r="CO933" s="44"/>
      <c r="CP933" s="44"/>
      <c r="CU933" s="352"/>
      <c r="CW933" s="44"/>
      <c r="CX933" s="44"/>
      <c r="CY933" s="44"/>
      <c r="DD933" s="352"/>
      <c r="DF933" s="44"/>
      <c r="DG933" s="44"/>
      <c r="DH933" s="44"/>
      <c r="DM933" s="352"/>
      <c r="DO933" s="44"/>
      <c r="DP933" s="44"/>
      <c r="DQ933" s="44"/>
      <c r="DV933" s="352"/>
      <c r="DX933" s="44"/>
      <c r="DY933" s="44"/>
      <c r="DZ933" s="44"/>
      <c r="EE933" s="352"/>
      <c r="EG933" s="44"/>
      <c r="EH933" s="44"/>
      <c r="EI933" s="44"/>
      <c r="EN933" s="352"/>
      <c r="EP933" s="44"/>
      <c r="EQ933" s="44"/>
      <c r="ER933" s="44"/>
      <c r="EW933" s="352"/>
      <c r="EY933" s="44"/>
      <c r="EZ933" s="44"/>
      <c r="FA933" s="44"/>
      <c r="FF933" s="352"/>
      <c r="FH933" s="44"/>
      <c r="FI933" s="44"/>
      <c r="FJ933" s="44"/>
      <c r="FO933" s="352"/>
      <c r="FQ933" s="44"/>
      <c r="FR933" s="44"/>
      <c r="FS933" s="44"/>
      <c r="FX933" s="352"/>
      <c r="FZ933" s="44"/>
      <c r="GA933" s="44"/>
      <c r="GB933" s="44"/>
      <c r="GG933" s="352"/>
      <c r="GI933" s="44"/>
      <c r="GJ933" s="44"/>
      <c r="GK933" s="44"/>
      <c r="GP933" s="352"/>
      <c r="GR933" s="44"/>
      <c r="GS933" s="44"/>
      <c r="GT933" s="44"/>
      <c r="GY933" s="352"/>
      <c r="HA933" s="44"/>
      <c r="HB933" s="44"/>
      <c r="HC933" s="44"/>
      <c r="HH933" s="352"/>
      <c r="HJ933" s="44"/>
      <c r="HK933" s="44"/>
      <c r="HL933" s="44"/>
      <c r="HQ933" s="44"/>
      <c r="HR933" s="44"/>
      <c r="HS933" s="44"/>
      <c r="HT933" s="44"/>
      <c r="HU933" s="44"/>
      <c r="HV933" s="44"/>
      <c r="HW933" s="44"/>
      <c r="HX933" s="44"/>
      <c r="HY933" s="44"/>
      <c r="HZ933" s="44"/>
      <c r="IA933" s="44"/>
      <c r="IB933" s="44"/>
      <c r="IC933" s="44"/>
      <c r="ID933" s="44"/>
      <c r="IE933" s="44"/>
      <c r="IF933" s="44"/>
      <c r="IG933" s="44"/>
      <c r="IH933" s="44"/>
      <c r="II933" s="44"/>
      <c r="IJ933" s="44"/>
      <c r="IK933" s="44"/>
      <c r="IL933" s="44"/>
      <c r="IM933" s="44"/>
      <c r="IN933" s="44"/>
      <c r="IO933" s="44"/>
      <c r="IP933" s="44"/>
      <c r="IQ933" s="44"/>
      <c r="IR933" s="44"/>
      <c r="IS933" s="44"/>
      <c r="IT933" s="44"/>
      <c r="IU933" s="44"/>
      <c r="IV933" s="44"/>
      <c r="RS933" s="353"/>
    </row>
    <row r="934" spans="1:487" s="74" customFormat="1" ht="15">
      <c r="A934" s="325" t="s">
        <v>573</v>
      </c>
      <c r="B934" s="351"/>
      <c r="C934" s="351"/>
      <c r="D934" s="458" t="s">
        <v>137</v>
      </c>
      <c r="E934" s="44"/>
      <c r="F934" s="437">
        <f t="shared" si="12"/>
        <v>519</v>
      </c>
      <c r="G934" s="541">
        <v>476</v>
      </c>
      <c r="H934" s="541">
        <v>5</v>
      </c>
      <c r="I934" s="138">
        <v>38</v>
      </c>
      <c r="J934" s="420"/>
      <c r="K934" s="138"/>
      <c r="L934" s="458"/>
      <c r="M934" s="458"/>
      <c r="N934" s="44"/>
      <c r="R934" s="352"/>
      <c r="T934" s="44"/>
      <c r="U934" s="44"/>
      <c r="V934" s="44"/>
      <c r="AA934" s="352"/>
      <c r="AC934" s="44"/>
      <c r="AD934" s="44"/>
      <c r="AE934" s="44"/>
      <c r="AJ934" s="352"/>
      <c r="AL934" s="44"/>
      <c r="AM934" s="44"/>
      <c r="AN934" s="44"/>
      <c r="AS934" s="352"/>
      <c r="AU934" s="44"/>
      <c r="AV934" s="44"/>
      <c r="AW934" s="44"/>
      <c r="BB934" s="352"/>
      <c r="BD934" s="44"/>
      <c r="BE934" s="44"/>
      <c r="BF934" s="44"/>
      <c r="BK934" s="352"/>
      <c r="BM934" s="44"/>
      <c r="BN934" s="44"/>
      <c r="BO934" s="44"/>
      <c r="BT934" s="352"/>
      <c r="BV934" s="44"/>
      <c r="BW934" s="44"/>
      <c r="BX934" s="44"/>
      <c r="CC934" s="352"/>
      <c r="CE934" s="44"/>
      <c r="CF934" s="44"/>
      <c r="CG934" s="44"/>
      <c r="CL934" s="352"/>
      <c r="CN934" s="44"/>
      <c r="CO934" s="44"/>
      <c r="CP934" s="44"/>
      <c r="CU934" s="352"/>
      <c r="CW934" s="44"/>
      <c r="CX934" s="44"/>
      <c r="CY934" s="44"/>
      <c r="DD934" s="352"/>
      <c r="DF934" s="44"/>
      <c r="DG934" s="44"/>
      <c r="DH934" s="44"/>
      <c r="DM934" s="352"/>
      <c r="DO934" s="44"/>
      <c r="DP934" s="44"/>
      <c r="DQ934" s="44"/>
      <c r="DV934" s="352"/>
      <c r="DX934" s="44"/>
      <c r="DY934" s="44"/>
      <c r="DZ934" s="44"/>
      <c r="EE934" s="352"/>
      <c r="EG934" s="44"/>
      <c r="EH934" s="44"/>
      <c r="EI934" s="44"/>
      <c r="EN934" s="352"/>
      <c r="EP934" s="44"/>
      <c r="EQ934" s="44"/>
      <c r="ER934" s="44"/>
      <c r="EW934" s="352"/>
      <c r="EY934" s="44"/>
      <c r="EZ934" s="44"/>
      <c r="FA934" s="44"/>
      <c r="FF934" s="352"/>
      <c r="FH934" s="44"/>
      <c r="FI934" s="44"/>
      <c r="FJ934" s="44"/>
      <c r="FO934" s="352"/>
      <c r="FQ934" s="44"/>
      <c r="FR934" s="44"/>
      <c r="FS934" s="44"/>
      <c r="FX934" s="352"/>
      <c r="FZ934" s="44"/>
      <c r="GA934" s="44"/>
      <c r="GB934" s="44"/>
      <c r="GG934" s="352"/>
      <c r="GI934" s="44"/>
      <c r="GJ934" s="44"/>
      <c r="GK934" s="44"/>
      <c r="GP934" s="352"/>
      <c r="GR934" s="44"/>
      <c r="GS934" s="44"/>
      <c r="GT934" s="44"/>
      <c r="GY934" s="352"/>
      <c r="HA934" s="44"/>
      <c r="HB934" s="44"/>
      <c r="HC934" s="44"/>
      <c r="HH934" s="352"/>
      <c r="HJ934" s="44"/>
      <c r="HK934" s="44"/>
      <c r="HL934" s="44"/>
      <c r="HQ934" s="44"/>
      <c r="HR934" s="44"/>
      <c r="HS934" s="44"/>
      <c r="HT934" s="44"/>
      <c r="HU934" s="44"/>
      <c r="HV934" s="44"/>
      <c r="HW934" s="44"/>
      <c r="HX934" s="44"/>
      <c r="HY934" s="44"/>
      <c r="HZ934" s="44"/>
      <c r="IA934" s="44"/>
      <c r="IB934" s="44"/>
      <c r="IC934" s="44"/>
      <c r="ID934" s="44"/>
      <c r="IE934" s="44"/>
      <c r="IF934" s="44"/>
      <c r="IG934" s="44"/>
      <c r="IH934" s="44"/>
      <c r="II934" s="44"/>
      <c r="IJ934" s="44"/>
      <c r="IK934" s="44"/>
      <c r="IL934" s="44"/>
      <c r="IM934" s="44"/>
      <c r="IN934" s="44"/>
      <c r="IO934" s="44"/>
      <c r="IP934" s="44"/>
      <c r="IQ934" s="44"/>
      <c r="IR934" s="44"/>
      <c r="IS934" s="44"/>
      <c r="IT934" s="44"/>
      <c r="IU934" s="44"/>
      <c r="IV934" s="44"/>
      <c r="RS934" s="353"/>
    </row>
    <row r="935" spans="1:487" s="74" customFormat="1" ht="15">
      <c r="A935" s="325" t="s">
        <v>806</v>
      </c>
      <c r="B935" s="351"/>
      <c r="C935" s="351"/>
      <c r="D935" s="531" t="s">
        <v>130</v>
      </c>
      <c r="E935" s="44"/>
      <c r="F935" s="437">
        <f t="shared" si="12"/>
        <v>0</v>
      </c>
      <c r="G935" s="478"/>
      <c r="H935" s="138"/>
      <c r="I935" s="138"/>
      <c r="J935" s="420"/>
      <c r="K935" s="138"/>
      <c r="L935" s="450"/>
      <c r="M935" s="44"/>
      <c r="N935" s="44"/>
      <c r="R935" s="352"/>
      <c r="T935" s="44"/>
      <c r="U935" s="44"/>
      <c r="V935" s="44"/>
      <c r="AA935" s="352"/>
      <c r="AC935" s="44"/>
      <c r="AD935" s="44"/>
      <c r="AE935" s="44"/>
      <c r="AJ935" s="352"/>
      <c r="AL935" s="44"/>
      <c r="AM935" s="44"/>
      <c r="AN935" s="44"/>
      <c r="AS935" s="352"/>
      <c r="AU935" s="44"/>
      <c r="AV935" s="44"/>
      <c r="AW935" s="44"/>
      <c r="BB935" s="352"/>
      <c r="BD935" s="44"/>
      <c r="BE935" s="44"/>
      <c r="BF935" s="44"/>
      <c r="BK935" s="352"/>
      <c r="BM935" s="44"/>
      <c r="BN935" s="44"/>
      <c r="BO935" s="44"/>
      <c r="BT935" s="352"/>
      <c r="BV935" s="44"/>
      <c r="BW935" s="44"/>
      <c r="BX935" s="44"/>
      <c r="CC935" s="352"/>
      <c r="CE935" s="44"/>
      <c r="CF935" s="44"/>
      <c r="CG935" s="44"/>
      <c r="CL935" s="352"/>
      <c r="CN935" s="44"/>
      <c r="CO935" s="44"/>
      <c r="CP935" s="44"/>
      <c r="CU935" s="352"/>
      <c r="CW935" s="44"/>
      <c r="CX935" s="44"/>
      <c r="CY935" s="44"/>
      <c r="DD935" s="352"/>
      <c r="DF935" s="44"/>
      <c r="DG935" s="44"/>
      <c r="DH935" s="44"/>
      <c r="DM935" s="352"/>
      <c r="DO935" s="44"/>
      <c r="DP935" s="44"/>
      <c r="DQ935" s="44"/>
      <c r="DV935" s="352"/>
      <c r="DX935" s="44"/>
      <c r="DY935" s="44"/>
      <c r="DZ935" s="44"/>
      <c r="EE935" s="352"/>
      <c r="EG935" s="44"/>
      <c r="EH935" s="44"/>
      <c r="EI935" s="44"/>
      <c r="EN935" s="352"/>
      <c r="EP935" s="44"/>
      <c r="EQ935" s="44"/>
      <c r="ER935" s="44"/>
      <c r="EW935" s="352"/>
      <c r="EY935" s="44"/>
      <c r="EZ935" s="44"/>
      <c r="FA935" s="44"/>
      <c r="FF935" s="352"/>
      <c r="FH935" s="44"/>
      <c r="FI935" s="44"/>
      <c r="FJ935" s="44"/>
      <c r="FO935" s="352"/>
      <c r="FQ935" s="44"/>
      <c r="FR935" s="44"/>
      <c r="FS935" s="44"/>
      <c r="FX935" s="352"/>
      <c r="FZ935" s="44"/>
      <c r="GA935" s="44"/>
      <c r="GB935" s="44"/>
      <c r="GG935" s="352"/>
      <c r="GI935" s="44"/>
      <c r="GJ935" s="44"/>
      <c r="GK935" s="44"/>
      <c r="GP935" s="352"/>
      <c r="GR935" s="44"/>
      <c r="GS935" s="44"/>
      <c r="GT935" s="44"/>
      <c r="GY935" s="352"/>
      <c r="HA935" s="44"/>
      <c r="HB935" s="44"/>
      <c r="HC935" s="44"/>
      <c r="HH935" s="352"/>
      <c r="HJ935" s="44"/>
      <c r="HK935" s="44"/>
      <c r="HL935" s="44"/>
      <c r="HQ935" s="44"/>
      <c r="HR935" s="44"/>
      <c r="HS935" s="44"/>
      <c r="HT935" s="44"/>
      <c r="HU935" s="44"/>
      <c r="HV935" s="44"/>
      <c r="HW935" s="44"/>
      <c r="HX935" s="44"/>
      <c r="HY935" s="44"/>
      <c r="HZ935" s="44"/>
      <c r="IA935" s="44"/>
      <c r="IB935" s="44"/>
      <c r="IC935" s="44"/>
      <c r="ID935" s="44"/>
      <c r="IE935" s="44"/>
      <c r="IF935" s="44"/>
      <c r="IG935" s="44"/>
      <c r="IH935" s="44"/>
      <c r="II935" s="44"/>
      <c r="IJ935" s="44"/>
      <c r="IK935" s="44"/>
      <c r="IL935" s="44"/>
      <c r="IM935" s="44"/>
      <c r="IN935" s="44"/>
      <c r="IO935" s="44"/>
      <c r="IP935" s="44"/>
      <c r="IQ935" s="44"/>
      <c r="IR935" s="44"/>
      <c r="IS935" s="44"/>
      <c r="IT935" s="44"/>
      <c r="IU935" s="44"/>
      <c r="IV935" s="44"/>
      <c r="RS935" s="353"/>
    </row>
    <row r="936" spans="1:487" s="74" customFormat="1" ht="15">
      <c r="A936" s="325" t="s">
        <v>1142</v>
      </c>
      <c r="B936" s="351"/>
      <c r="C936" s="351"/>
      <c r="D936" s="458" t="s">
        <v>136</v>
      </c>
      <c r="E936" s="44"/>
      <c r="F936" s="437">
        <f t="shared" si="12"/>
        <v>0</v>
      </c>
      <c r="G936" s="478"/>
      <c r="H936" s="478"/>
      <c r="I936" s="138"/>
      <c r="J936" s="420"/>
      <c r="K936" s="138"/>
      <c r="L936" s="44"/>
      <c r="M936" s="44"/>
      <c r="N936" s="44"/>
      <c r="R936" s="352"/>
      <c r="T936" s="44"/>
      <c r="U936" s="44"/>
      <c r="V936" s="44"/>
      <c r="AA936" s="352"/>
      <c r="AC936" s="44"/>
      <c r="AD936" s="44"/>
      <c r="AE936" s="44"/>
      <c r="AJ936" s="352"/>
      <c r="AL936" s="44"/>
      <c r="AM936" s="44"/>
      <c r="AN936" s="44"/>
      <c r="AS936" s="352"/>
      <c r="AU936" s="44"/>
      <c r="AV936" s="44"/>
      <c r="AW936" s="44"/>
      <c r="BB936" s="352"/>
      <c r="BD936" s="44"/>
      <c r="BE936" s="44"/>
      <c r="BF936" s="44"/>
      <c r="BK936" s="352"/>
      <c r="BM936" s="44"/>
      <c r="BN936" s="44"/>
      <c r="BO936" s="44"/>
      <c r="BT936" s="352"/>
      <c r="BV936" s="44"/>
      <c r="BW936" s="44"/>
      <c r="BX936" s="44"/>
      <c r="CC936" s="352"/>
      <c r="CE936" s="44"/>
      <c r="CF936" s="44"/>
      <c r="CG936" s="44"/>
      <c r="CL936" s="352"/>
      <c r="CN936" s="44"/>
      <c r="CO936" s="44"/>
      <c r="CP936" s="44"/>
      <c r="CU936" s="352"/>
      <c r="CW936" s="44"/>
      <c r="CX936" s="44"/>
      <c r="CY936" s="44"/>
      <c r="DD936" s="352"/>
      <c r="DF936" s="44"/>
      <c r="DG936" s="44"/>
      <c r="DH936" s="44"/>
      <c r="DM936" s="352"/>
      <c r="DO936" s="44"/>
      <c r="DP936" s="44"/>
      <c r="DQ936" s="44"/>
      <c r="DV936" s="352"/>
      <c r="DX936" s="44"/>
      <c r="DY936" s="44"/>
      <c r="DZ936" s="44"/>
      <c r="EE936" s="352"/>
      <c r="EG936" s="44"/>
      <c r="EH936" s="44"/>
      <c r="EI936" s="44"/>
      <c r="EN936" s="352"/>
      <c r="EP936" s="44"/>
      <c r="EQ936" s="44"/>
      <c r="ER936" s="44"/>
      <c r="EW936" s="352"/>
      <c r="EY936" s="44"/>
      <c r="EZ936" s="44"/>
      <c r="FA936" s="44"/>
      <c r="FF936" s="352"/>
      <c r="FH936" s="44"/>
      <c r="FI936" s="44"/>
      <c r="FJ936" s="44"/>
      <c r="FO936" s="352"/>
      <c r="FQ936" s="44"/>
      <c r="FR936" s="44"/>
      <c r="FS936" s="44"/>
      <c r="FX936" s="352"/>
      <c r="FZ936" s="44"/>
      <c r="GA936" s="44"/>
      <c r="GB936" s="44"/>
      <c r="GG936" s="352"/>
      <c r="GI936" s="44"/>
      <c r="GJ936" s="44"/>
      <c r="GK936" s="44"/>
      <c r="GP936" s="352"/>
      <c r="GR936" s="44"/>
      <c r="GS936" s="44"/>
      <c r="GT936" s="44"/>
      <c r="GY936" s="352"/>
      <c r="HA936" s="44"/>
      <c r="HB936" s="44"/>
      <c r="HC936" s="44"/>
      <c r="HH936" s="352"/>
      <c r="HJ936" s="44"/>
      <c r="HK936" s="44"/>
      <c r="HL936" s="44"/>
      <c r="HQ936" s="44"/>
      <c r="HR936" s="44"/>
      <c r="HS936" s="44"/>
      <c r="HT936" s="44"/>
      <c r="HU936" s="44"/>
      <c r="HV936" s="44"/>
      <c r="HW936" s="44"/>
      <c r="HX936" s="44"/>
      <c r="HY936" s="44"/>
      <c r="HZ936" s="44"/>
      <c r="IA936" s="44"/>
      <c r="IB936" s="44"/>
      <c r="IC936" s="44"/>
      <c r="ID936" s="44"/>
      <c r="IE936" s="44"/>
      <c r="IF936" s="44"/>
      <c r="IG936" s="44"/>
      <c r="IH936" s="44"/>
      <c r="II936" s="44"/>
      <c r="IJ936" s="44"/>
      <c r="IK936" s="44"/>
      <c r="IL936" s="44"/>
      <c r="IM936" s="44"/>
      <c r="IN936" s="44"/>
      <c r="IO936" s="44"/>
      <c r="IP936" s="44"/>
      <c r="IQ936" s="44"/>
      <c r="IR936" s="44"/>
      <c r="IS936" s="44"/>
      <c r="IT936" s="44"/>
      <c r="IU936" s="44"/>
      <c r="IV936" s="44"/>
      <c r="RS936" s="353"/>
    </row>
    <row r="937" spans="1:487" s="74" customFormat="1" ht="15">
      <c r="A937" s="325" t="s">
        <v>739</v>
      </c>
      <c r="B937" s="351"/>
      <c r="C937" s="351"/>
      <c r="D937" s="458" t="s">
        <v>133</v>
      </c>
      <c r="E937" s="44"/>
      <c r="F937" s="437">
        <f t="shared" si="12"/>
        <v>191</v>
      </c>
      <c r="G937" s="478">
        <v>16</v>
      </c>
      <c r="H937" s="138">
        <v>113</v>
      </c>
      <c r="I937" s="138">
        <v>35</v>
      </c>
      <c r="J937" s="420"/>
      <c r="K937" s="138">
        <v>27</v>
      </c>
      <c r="L937" s="44"/>
      <c r="M937" s="44"/>
      <c r="N937" s="44"/>
      <c r="R937" s="352"/>
      <c r="T937" s="44"/>
      <c r="U937" s="44"/>
      <c r="V937" s="44"/>
      <c r="AA937" s="352"/>
      <c r="AC937" s="44"/>
      <c r="AD937" s="44"/>
      <c r="AE937" s="44"/>
      <c r="AJ937" s="352"/>
      <c r="AL937" s="44"/>
      <c r="AM937" s="44"/>
      <c r="AN937" s="44"/>
      <c r="AS937" s="352"/>
      <c r="AU937" s="44"/>
      <c r="AV937" s="44"/>
      <c r="AW937" s="44"/>
      <c r="BB937" s="352"/>
      <c r="BD937" s="44"/>
      <c r="BE937" s="44"/>
      <c r="BF937" s="44"/>
      <c r="BK937" s="352"/>
      <c r="BM937" s="44"/>
      <c r="BN937" s="44"/>
      <c r="BO937" s="44"/>
      <c r="BT937" s="352"/>
      <c r="BV937" s="44"/>
      <c r="BW937" s="44"/>
      <c r="BX937" s="44"/>
      <c r="CC937" s="352"/>
      <c r="CE937" s="44"/>
      <c r="CF937" s="44"/>
      <c r="CG937" s="44"/>
      <c r="CL937" s="352"/>
      <c r="CN937" s="44"/>
      <c r="CO937" s="44"/>
      <c r="CP937" s="44"/>
      <c r="CU937" s="352"/>
      <c r="CW937" s="44"/>
      <c r="CX937" s="44"/>
      <c r="CY937" s="44"/>
      <c r="DD937" s="352"/>
      <c r="DF937" s="44"/>
      <c r="DG937" s="44"/>
      <c r="DH937" s="44"/>
      <c r="DM937" s="352"/>
      <c r="DO937" s="44"/>
      <c r="DP937" s="44"/>
      <c r="DQ937" s="44"/>
      <c r="DV937" s="352"/>
      <c r="DX937" s="44"/>
      <c r="DY937" s="44"/>
      <c r="DZ937" s="44"/>
      <c r="EE937" s="352"/>
      <c r="EG937" s="44"/>
      <c r="EH937" s="44"/>
      <c r="EI937" s="44"/>
      <c r="EN937" s="352"/>
      <c r="EP937" s="44"/>
      <c r="EQ937" s="44"/>
      <c r="ER937" s="44"/>
      <c r="EW937" s="352"/>
      <c r="EY937" s="44"/>
      <c r="EZ937" s="44"/>
      <c r="FA937" s="44"/>
      <c r="FF937" s="352"/>
      <c r="FH937" s="44"/>
      <c r="FI937" s="44"/>
      <c r="FJ937" s="44"/>
      <c r="FO937" s="352"/>
      <c r="FQ937" s="44"/>
      <c r="FR937" s="44"/>
      <c r="FS937" s="44"/>
      <c r="FX937" s="352"/>
      <c r="FZ937" s="44"/>
      <c r="GA937" s="44"/>
      <c r="GB937" s="44"/>
      <c r="GG937" s="352"/>
      <c r="GI937" s="44"/>
      <c r="GJ937" s="44"/>
      <c r="GK937" s="44"/>
      <c r="GP937" s="352"/>
      <c r="GR937" s="44"/>
      <c r="GS937" s="44"/>
      <c r="GT937" s="44"/>
      <c r="GY937" s="352"/>
      <c r="HA937" s="44"/>
      <c r="HB937" s="44"/>
      <c r="HC937" s="44"/>
      <c r="HH937" s="352"/>
      <c r="HJ937" s="44"/>
      <c r="HK937" s="44"/>
      <c r="HL937" s="44"/>
      <c r="HQ937" s="44"/>
      <c r="HR937" s="44"/>
      <c r="HS937" s="44"/>
      <c r="HT937" s="44"/>
      <c r="HU937" s="44"/>
      <c r="HV937" s="44"/>
      <c r="HW937" s="44"/>
      <c r="HX937" s="44"/>
      <c r="HY937" s="44"/>
      <c r="HZ937" s="44"/>
      <c r="IA937" s="44"/>
      <c r="IB937" s="44"/>
      <c r="IC937" s="44"/>
      <c r="ID937" s="44"/>
      <c r="IE937" s="44"/>
      <c r="IF937" s="44"/>
      <c r="IG937" s="44"/>
      <c r="IH937" s="44"/>
      <c r="II937" s="44"/>
      <c r="IJ937" s="44"/>
      <c r="IK937" s="44"/>
      <c r="IL937" s="44"/>
      <c r="IM937" s="44"/>
      <c r="IN937" s="44"/>
      <c r="IO937" s="44"/>
      <c r="IP937" s="44"/>
      <c r="IQ937" s="44"/>
      <c r="IR937" s="44"/>
      <c r="IS937" s="44"/>
      <c r="IT937" s="44"/>
      <c r="IU937" s="44"/>
      <c r="IV937" s="44"/>
      <c r="RS937" s="353"/>
    </row>
    <row r="938" spans="1:487" s="74" customFormat="1" ht="15">
      <c r="A938" s="325" t="s">
        <v>537</v>
      </c>
      <c r="B938" s="351"/>
      <c r="C938" s="351"/>
      <c r="D938" s="458" t="s">
        <v>136</v>
      </c>
      <c r="E938" s="450"/>
      <c r="F938" s="437">
        <f t="shared" si="12"/>
        <v>8</v>
      </c>
      <c r="G938" s="478">
        <v>7</v>
      </c>
      <c r="H938" s="478"/>
      <c r="I938" s="478">
        <v>1</v>
      </c>
      <c r="J938" s="548"/>
      <c r="K938" s="478"/>
      <c r="L938" s="450"/>
      <c r="M938" s="450"/>
      <c r="N938" s="44"/>
      <c r="R938" s="352"/>
      <c r="T938" s="44"/>
      <c r="U938" s="44"/>
      <c r="V938" s="44"/>
      <c r="AA938" s="352"/>
      <c r="AC938" s="44"/>
      <c r="AD938" s="44"/>
      <c r="AE938" s="44"/>
      <c r="AJ938" s="352"/>
      <c r="AL938" s="44"/>
      <c r="AM938" s="44"/>
      <c r="AN938" s="44"/>
      <c r="AS938" s="352"/>
      <c r="AU938" s="44"/>
      <c r="AV938" s="44"/>
      <c r="AW938" s="44"/>
      <c r="BB938" s="352"/>
      <c r="BD938" s="44"/>
      <c r="BE938" s="44"/>
      <c r="BF938" s="44"/>
      <c r="BK938" s="352"/>
      <c r="BM938" s="44"/>
      <c r="BN938" s="44"/>
      <c r="BO938" s="44"/>
      <c r="BT938" s="352"/>
      <c r="BV938" s="44"/>
      <c r="BW938" s="44"/>
      <c r="BX938" s="44"/>
      <c r="CC938" s="352"/>
      <c r="CE938" s="44"/>
      <c r="CF938" s="44"/>
      <c r="CG938" s="44"/>
      <c r="CL938" s="352"/>
      <c r="CN938" s="44"/>
      <c r="CO938" s="44"/>
      <c r="CP938" s="44"/>
      <c r="CU938" s="352"/>
      <c r="CW938" s="44"/>
      <c r="CX938" s="44"/>
      <c r="CY938" s="44"/>
      <c r="DD938" s="352"/>
      <c r="DF938" s="44"/>
      <c r="DG938" s="44"/>
      <c r="DH938" s="44"/>
      <c r="DM938" s="352"/>
      <c r="DO938" s="44"/>
      <c r="DP938" s="44"/>
      <c r="DQ938" s="44"/>
      <c r="DV938" s="352"/>
      <c r="DX938" s="44"/>
      <c r="DY938" s="44"/>
      <c r="DZ938" s="44"/>
      <c r="EE938" s="352"/>
      <c r="EG938" s="44"/>
      <c r="EH938" s="44"/>
      <c r="EI938" s="44"/>
      <c r="EN938" s="352"/>
      <c r="EP938" s="44"/>
      <c r="EQ938" s="44"/>
      <c r="ER938" s="44"/>
      <c r="EW938" s="352"/>
      <c r="EY938" s="44"/>
      <c r="EZ938" s="44"/>
      <c r="FA938" s="44"/>
      <c r="FF938" s="352"/>
      <c r="FH938" s="44"/>
      <c r="FI938" s="44"/>
      <c r="FJ938" s="44"/>
      <c r="FO938" s="352"/>
      <c r="FQ938" s="44"/>
      <c r="FR938" s="44"/>
      <c r="FS938" s="44"/>
      <c r="FX938" s="352"/>
      <c r="FZ938" s="44"/>
      <c r="GA938" s="44"/>
      <c r="GB938" s="44"/>
      <c r="GG938" s="352"/>
      <c r="GI938" s="44"/>
      <c r="GJ938" s="44"/>
      <c r="GK938" s="44"/>
      <c r="GP938" s="352"/>
      <c r="GR938" s="44"/>
      <c r="GS938" s="44"/>
      <c r="GT938" s="44"/>
      <c r="GY938" s="352"/>
      <c r="HA938" s="44"/>
      <c r="HB938" s="44"/>
      <c r="HC938" s="44"/>
      <c r="HH938" s="352"/>
      <c r="HJ938" s="44"/>
      <c r="HK938" s="44"/>
      <c r="HL938" s="44"/>
      <c r="HQ938" s="44"/>
      <c r="HR938" s="44"/>
      <c r="HS938" s="44"/>
      <c r="HT938" s="44"/>
      <c r="HU938" s="44"/>
      <c r="HV938" s="44"/>
      <c r="HW938" s="44"/>
      <c r="HX938" s="44"/>
      <c r="HY938" s="44"/>
      <c r="HZ938" s="44"/>
      <c r="IA938" s="44"/>
      <c r="IB938" s="44"/>
      <c r="IC938" s="44"/>
      <c r="ID938" s="44"/>
      <c r="IE938" s="44"/>
      <c r="IF938" s="44"/>
      <c r="IG938" s="44"/>
      <c r="IH938" s="44"/>
      <c r="II938" s="44"/>
      <c r="IJ938" s="44"/>
      <c r="IK938" s="44"/>
      <c r="IL938" s="44"/>
      <c r="IM938" s="44"/>
      <c r="IN938" s="44"/>
      <c r="IO938" s="44"/>
      <c r="IP938" s="44"/>
      <c r="IQ938" s="44"/>
      <c r="IR938" s="44"/>
      <c r="IS938" s="44"/>
      <c r="IT938" s="44"/>
      <c r="IU938" s="44"/>
      <c r="IV938" s="44"/>
      <c r="RS938" s="353"/>
    </row>
    <row r="939" spans="1:487" s="74" customFormat="1" ht="15">
      <c r="A939" s="325" t="s">
        <v>679</v>
      </c>
      <c r="B939" s="351"/>
      <c r="C939" s="351"/>
      <c r="D939" s="458" t="s">
        <v>132</v>
      </c>
      <c r="E939" s="450"/>
      <c r="F939" s="437">
        <f t="shared" si="12"/>
        <v>8</v>
      </c>
      <c r="G939" s="478">
        <v>4</v>
      </c>
      <c r="H939" s="478"/>
      <c r="I939" s="478">
        <v>4</v>
      </c>
      <c r="J939" s="548"/>
      <c r="K939" s="478"/>
      <c r="L939" s="450"/>
      <c r="M939" s="44"/>
      <c r="N939" s="44"/>
      <c r="R939" s="352"/>
      <c r="T939" s="44"/>
      <c r="U939" s="44"/>
      <c r="V939" s="44"/>
      <c r="AA939" s="352"/>
      <c r="AC939" s="44"/>
      <c r="AD939" s="44"/>
      <c r="AE939" s="44"/>
      <c r="AJ939" s="352"/>
      <c r="AL939" s="44"/>
      <c r="AM939" s="44"/>
      <c r="AN939" s="44"/>
      <c r="AS939" s="352"/>
      <c r="AU939" s="44"/>
      <c r="AV939" s="44"/>
      <c r="AW939" s="44"/>
      <c r="BB939" s="352"/>
      <c r="BD939" s="44"/>
      <c r="BE939" s="44"/>
      <c r="BF939" s="44"/>
      <c r="BK939" s="352"/>
      <c r="BM939" s="44"/>
      <c r="BN939" s="44"/>
      <c r="BO939" s="44"/>
      <c r="BT939" s="352"/>
      <c r="BV939" s="44"/>
      <c r="BW939" s="44"/>
      <c r="BX939" s="44"/>
      <c r="CC939" s="352"/>
      <c r="CE939" s="44"/>
      <c r="CF939" s="44"/>
      <c r="CG939" s="44"/>
      <c r="CL939" s="352"/>
      <c r="CN939" s="44"/>
      <c r="CO939" s="44"/>
      <c r="CP939" s="44"/>
      <c r="CU939" s="352"/>
      <c r="CW939" s="44"/>
      <c r="CX939" s="44"/>
      <c r="CY939" s="44"/>
      <c r="DD939" s="352"/>
      <c r="DF939" s="44"/>
      <c r="DG939" s="44"/>
      <c r="DH939" s="44"/>
      <c r="DM939" s="352"/>
      <c r="DO939" s="44"/>
      <c r="DP939" s="44"/>
      <c r="DQ939" s="44"/>
      <c r="DV939" s="352"/>
      <c r="DX939" s="44"/>
      <c r="DY939" s="44"/>
      <c r="DZ939" s="44"/>
      <c r="EE939" s="352"/>
      <c r="EG939" s="44"/>
      <c r="EH939" s="44"/>
      <c r="EI939" s="44"/>
      <c r="EN939" s="352"/>
      <c r="EP939" s="44"/>
      <c r="EQ939" s="44"/>
      <c r="ER939" s="44"/>
      <c r="EW939" s="352"/>
      <c r="EY939" s="44"/>
      <c r="EZ939" s="44"/>
      <c r="FA939" s="44"/>
      <c r="FF939" s="352"/>
      <c r="FH939" s="44"/>
      <c r="FI939" s="44"/>
      <c r="FJ939" s="44"/>
      <c r="FO939" s="352"/>
      <c r="FQ939" s="44"/>
      <c r="FR939" s="44"/>
      <c r="FS939" s="44"/>
      <c r="FX939" s="352"/>
      <c r="FZ939" s="44"/>
      <c r="GA939" s="44"/>
      <c r="GB939" s="44"/>
      <c r="GG939" s="352"/>
      <c r="GI939" s="44"/>
      <c r="GJ939" s="44"/>
      <c r="GK939" s="44"/>
      <c r="GP939" s="352"/>
      <c r="GR939" s="44"/>
      <c r="GS939" s="44"/>
      <c r="GT939" s="44"/>
      <c r="GY939" s="352"/>
      <c r="HA939" s="44"/>
      <c r="HB939" s="44"/>
      <c r="HC939" s="44"/>
      <c r="HH939" s="352"/>
      <c r="HJ939" s="44"/>
      <c r="HK939" s="44"/>
      <c r="HL939" s="44"/>
      <c r="HQ939" s="44"/>
      <c r="HR939" s="44"/>
      <c r="HS939" s="44"/>
      <c r="HT939" s="44"/>
      <c r="HU939" s="44"/>
      <c r="HV939" s="44"/>
      <c r="HW939" s="44"/>
      <c r="HX939" s="44"/>
      <c r="HY939" s="44"/>
      <c r="HZ939" s="44"/>
      <c r="IA939" s="44"/>
      <c r="IB939" s="44"/>
      <c r="IC939" s="44"/>
      <c r="ID939" s="44"/>
      <c r="IE939" s="44"/>
      <c r="IF939" s="44"/>
      <c r="IG939" s="44"/>
      <c r="IH939" s="44"/>
      <c r="II939" s="44"/>
      <c r="IJ939" s="44"/>
      <c r="IK939" s="44"/>
      <c r="IL939" s="44"/>
      <c r="IM939" s="44"/>
      <c r="IN939" s="44"/>
      <c r="IO939" s="44"/>
      <c r="IP939" s="44"/>
      <c r="IQ939" s="44"/>
      <c r="IR939" s="44"/>
      <c r="IS939" s="44"/>
      <c r="IT939" s="44"/>
      <c r="IU939" s="44"/>
      <c r="IV939" s="44"/>
      <c r="RS939" s="353"/>
    </row>
    <row r="940" spans="1:487" s="74" customFormat="1" ht="15">
      <c r="A940" s="325" t="s">
        <v>1091</v>
      </c>
      <c r="B940" s="351"/>
      <c r="C940" s="351"/>
      <c r="D940" s="531" t="s">
        <v>130</v>
      </c>
      <c r="E940" s="44"/>
      <c r="F940" s="437">
        <f t="shared" si="12"/>
        <v>82</v>
      </c>
      <c r="G940" s="478"/>
      <c r="H940" s="478"/>
      <c r="I940" s="138">
        <v>35</v>
      </c>
      <c r="J940" s="548">
        <v>47</v>
      </c>
      <c r="K940" s="138"/>
      <c r="L940" s="458"/>
      <c r="M940" s="450"/>
      <c r="N940" s="44"/>
      <c r="R940" s="352"/>
      <c r="T940" s="44"/>
      <c r="U940" s="44"/>
      <c r="V940" s="44"/>
      <c r="AA940" s="352"/>
      <c r="AC940" s="44"/>
      <c r="AD940" s="44"/>
      <c r="AE940" s="44"/>
      <c r="AJ940" s="352"/>
      <c r="AL940" s="44"/>
      <c r="AM940" s="44"/>
      <c r="AN940" s="44"/>
      <c r="AS940" s="352"/>
      <c r="AU940" s="44"/>
      <c r="AV940" s="44"/>
      <c r="AW940" s="44"/>
      <c r="BB940" s="352"/>
      <c r="BD940" s="44"/>
      <c r="BE940" s="44"/>
      <c r="BF940" s="44"/>
      <c r="BK940" s="352"/>
      <c r="BM940" s="44"/>
      <c r="BN940" s="44"/>
      <c r="BO940" s="44"/>
      <c r="BT940" s="352"/>
      <c r="BV940" s="44"/>
      <c r="BW940" s="44"/>
      <c r="BX940" s="44"/>
      <c r="CC940" s="352"/>
      <c r="CE940" s="44"/>
      <c r="CF940" s="44"/>
      <c r="CG940" s="44"/>
      <c r="CL940" s="352"/>
      <c r="CN940" s="44"/>
      <c r="CO940" s="44"/>
      <c r="CP940" s="44"/>
      <c r="CU940" s="352"/>
      <c r="CW940" s="44"/>
      <c r="CX940" s="44"/>
      <c r="CY940" s="44"/>
      <c r="DD940" s="352"/>
      <c r="DF940" s="44"/>
      <c r="DG940" s="44"/>
      <c r="DH940" s="44"/>
      <c r="DM940" s="352"/>
      <c r="DO940" s="44"/>
      <c r="DP940" s="44"/>
      <c r="DQ940" s="44"/>
      <c r="DV940" s="352"/>
      <c r="DX940" s="44"/>
      <c r="DY940" s="44"/>
      <c r="DZ940" s="44"/>
      <c r="EE940" s="352"/>
      <c r="EG940" s="44"/>
      <c r="EH940" s="44"/>
      <c r="EI940" s="44"/>
      <c r="EN940" s="352"/>
      <c r="EP940" s="44"/>
      <c r="EQ940" s="44"/>
      <c r="ER940" s="44"/>
      <c r="EW940" s="352"/>
      <c r="EY940" s="44"/>
      <c r="EZ940" s="44"/>
      <c r="FA940" s="44"/>
      <c r="FF940" s="352"/>
      <c r="FH940" s="44"/>
      <c r="FI940" s="44"/>
      <c r="FJ940" s="44"/>
      <c r="FO940" s="352"/>
      <c r="FQ940" s="44"/>
      <c r="FR940" s="44"/>
      <c r="FS940" s="44"/>
      <c r="FX940" s="352"/>
      <c r="FZ940" s="44"/>
      <c r="GA940" s="44"/>
      <c r="GB940" s="44"/>
      <c r="GG940" s="352"/>
      <c r="GI940" s="44"/>
      <c r="GJ940" s="44"/>
      <c r="GK940" s="44"/>
      <c r="GP940" s="352"/>
      <c r="GR940" s="44"/>
      <c r="GS940" s="44"/>
      <c r="GT940" s="44"/>
      <c r="GY940" s="352"/>
      <c r="HA940" s="44"/>
      <c r="HB940" s="44"/>
      <c r="HC940" s="44"/>
      <c r="HH940" s="352"/>
      <c r="HJ940" s="44"/>
      <c r="HK940" s="44"/>
      <c r="HL940" s="44"/>
      <c r="HQ940" s="44"/>
      <c r="HR940" s="44"/>
      <c r="HS940" s="44"/>
      <c r="HT940" s="44"/>
      <c r="HU940" s="44"/>
      <c r="HV940" s="44"/>
      <c r="HW940" s="44"/>
      <c r="HX940" s="44"/>
      <c r="HY940" s="44"/>
      <c r="HZ940" s="44"/>
      <c r="IA940" s="44"/>
      <c r="IB940" s="44"/>
      <c r="IC940" s="44"/>
      <c r="ID940" s="44"/>
      <c r="IE940" s="44"/>
      <c r="IF940" s="44"/>
      <c r="IG940" s="44"/>
      <c r="IH940" s="44"/>
      <c r="II940" s="44"/>
      <c r="IJ940" s="44"/>
      <c r="IK940" s="44"/>
      <c r="IL940" s="44"/>
      <c r="IM940" s="44"/>
      <c r="IN940" s="44"/>
      <c r="IO940" s="44"/>
      <c r="IP940" s="44"/>
      <c r="IQ940" s="44"/>
      <c r="IR940" s="44"/>
      <c r="IS940" s="44"/>
      <c r="IT940" s="44"/>
      <c r="IU940" s="44"/>
      <c r="IV940" s="44"/>
      <c r="RS940" s="353"/>
    </row>
    <row r="941" spans="1:487" s="74" customFormat="1" ht="15">
      <c r="A941" s="325" t="s">
        <v>881</v>
      </c>
      <c r="B941" s="351"/>
      <c r="C941" s="351"/>
      <c r="D941" s="531" t="s">
        <v>130</v>
      </c>
      <c r="E941" s="44"/>
      <c r="F941" s="437">
        <f t="shared" si="12"/>
        <v>0</v>
      </c>
      <c r="G941" s="478"/>
      <c r="H941" s="138"/>
      <c r="I941" s="138"/>
      <c r="J941" s="420"/>
      <c r="K941" s="138"/>
      <c r="L941" s="44"/>
      <c r="M941" s="44"/>
      <c r="N941" s="44"/>
      <c r="R941" s="352"/>
      <c r="T941" s="44"/>
      <c r="U941" s="44"/>
      <c r="V941" s="44"/>
      <c r="AA941" s="352"/>
      <c r="AC941" s="44"/>
      <c r="AD941" s="44"/>
      <c r="AE941" s="44"/>
      <c r="AJ941" s="352"/>
      <c r="AL941" s="44"/>
      <c r="AM941" s="44"/>
      <c r="AN941" s="44"/>
      <c r="AS941" s="352"/>
      <c r="AU941" s="44"/>
      <c r="AV941" s="44"/>
      <c r="AW941" s="44"/>
      <c r="BB941" s="352"/>
      <c r="BD941" s="44"/>
      <c r="BE941" s="44"/>
      <c r="BF941" s="44"/>
      <c r="BK941" s="352"/>
      <c r="BM941" s="44"/>
      <c r="BN941" s="44"/>
      <c r="BO941" s="44"/>
      <c r="BT941" s="352"/>
      <c r="BV941" s="44"/>
      <c r="BW941" s="44"/>
      <c r="BX941" s="44"/>
      <c r="CC941" s="352"/>
      <c r="CE941" s="44"/>
      <c r="CF941" s="44"/>
      <c r="CG941" s="44"/>
      <c r="CL941" s="352"/>
      <c r="CN941" s="44"/>
      <c r="CO941" s="44"/>
      <c r="CP941" s="44"/>
      <c r="CU941" s="352"/>
      <c r="CW941" s="44"/>
      <c r="CX941" s="44"/>
      <c r="CY941" s="44"/>
      <c r="DD941" s="352"/>
      <c r="DF941" s="44"/>
      <c r="DG941" s="44"/>
      <c r="DH941" s="44"/>
      <c r="DM941" s="352"/>
      <c r="DO941" s="44"/>
      <c r="DP941" s="44"/>
      <c r="DQ941" s="44"/>
      <c r="DV941" s="352"/>
      <c r="DX941" s="44"/>
      <c r="DY941" s="44"/>
      <c r="DZ941" s="44"/>
      <c r="EE941" s="352"/>
      <c r="EG941" s="44"/>
      <c r="EH941" s="44"/>
      <c r="EI941" s="44"/>
      <c r="EN941" s="352"/>
      <c r="EP941" s="44"/>
      <c r="EQ941" s="44"/>
      <c r="ER941" s="44"/>
      <c r="EW941" s="352"/>
      <c r="EY941" s="44"/>
      <c r="EZ941" s="44"/>
      <c r="FA941" s="44"/>
      <c r="FF941" s="352"/>
      <c r="FH941" s="44"/>
      <c r="FI941" s="44"/>
      <c r="FJ941" s="44"/>
      <c r="FO941" s="352"/>
      <c r="FQ941" s="44"/>
      <c r="FR941" s="44"/>
      <c r="FS941" s="44"/>
      <c r="FX941" s="352"/>
      <c r="FZ941" s="44"/>
      <c r="GA941" s="44"/>
      <c r="GB941" s="44"/>
      <c r="GG941" s="352"/>
      <c r="GI941" s="44"/>
      <c r="GJ941" s="44"/>
      <c r="GK941" s="44"/>
      <c r="GP941" s="352"/>
      <c r="GR941" s="44"/>
      <c r="GS941" s="44"/>
      <c r="GT941" s="44"/>
      <c r="GY941" s="352"/>
      <c r="HA941" s="44"/>
      <c r="HB941" s="44"/>
      <c r="HC941" s="44"/>
      <c r="HH941" s="352"/>
      <c r="HJ941" s="44"/>
      <c r="HK941" s="44"/>
      <c r="HL941" s="44"/>
      <c r="HQ941" s="44"/>
      <c r="HR941" s="44"/>
      <c r="HS941" s="44"/>
      <c r="HT941" s="44"/>
      <c r="HU941" s="44"/>
      <c r="HV941" s="44"/>
      <c r="HW941" s="44"/>
      <c r="HX941" s="44"/>
      <c r="HY941" s="44"/>
      <c r="HZ941" s="44"/>
      <c r="IA941" s="44"/>
      <c r="IB941" s="44"/>
      <c r="IC941" s="44"/>
      <c r="ID941" s="44"/>
      <c r="IE941" s="44"/>
      <c r="IF941" s="44"/>
      <c r="IG941" s="44"/>
      <c r="IH941" s="44"/>
      <c r="II941" s="44"/>
      <c r="IJ941" s="44"/>
      <c r="IK941" s="44"/>
      <c r="IL941" s="44"/>
      <c r="IM941" s="44"/>
      <c r="IN941" s="44"/>
      <c r="IO941" s="44"/>
      <c r="IP941" s="44"/>
      <c r="IQ941" s="44"/>
      <c r="IR941" s="44"/>
      <c r="IS941" s="44"/>
      <c r="IT941" s="44"/>
      <c r="IU941" s="44"/>
      <c r="IV941" s="44"/>
      <c r="RS941" s="353"/>
    </row>
    <row r="942" spans="1:487" s="74" customFormat="1" ht="15">
      <c r="A942" s="325" t="s">
        <v>796</v>
      </c>
      <c r="B942" s="529"/>
      <c r="C942" s="351"/>
      <c r="D942" s="458" t="s">
        <v>135</v>
      </c>
      <c r="E942" s="44"/>
      <c r="F942" s="437">
        <f t="shared" si="12"/>
        <v>41</v>
      </c>
      <c r="G942" s="478">
        <v>3</v>
      </c>
      <c r="H942" s="138">
        <v>28</v>
      </c>
      <c r="I942" s="138"/>
      <c r="J942" s="420"/>
      <c r="K942" s="138">
        <v>10</v>
      </c>
      <c r="L942" s="458"/>
      <c r="M942" s="44"/>
      <c r="N942" s="44"/>
      <c r="R942" s="352"/>
      <c r="T942" s="44"/>
      <c r="U942" s="44"/>
      <c r="V942" s="44"/>
      <c r="AA942" s="352"/>
      <c r="AC942" s="44"/>
      <c r="AD942" s="44"/>
      <c r="AE942" s="44"/>
      <c r="AJ942" s="352"/>
      <c r="AL942" s="44"/>
      <c r="AM942" s="44"/>
      <c r="AN942" s="44"/>
      <c r="AS942" s="352"/>
      <c r="AU942" s="44"/>
      <c r="AV942" s="44"/>
      <c r="AW942" s="44"/>
      <c r="BB942" s="352"/>
      <c r="BD942" s="44"/>
      <c r="BE942" s="44"/>
      <c r="BF942" s="44"/>
      <c r="BK942" s="352"/>
      <c r="BM942" s="44"/>
      <c r="BN942" s="44"/>
      <c r="BO942" s="44"/>
      <c r="BT942" s="352"/>
      <c r="BV942" s="44"/>
      <c r="BW942" s="44"/>
      <c r="BX942" s="44"/>
      <c r="CC942" s="352"/>
      <c r="CE942" s="44"/>
      <c r="CF942" s="44"/>
      <c r="CG942" s="44"/>
      <c r="CL942" s="352"/>
      <c r="CN942" s="44"/>
      <c r="CO942" s="44"/>
      <c r="CP942" s="44"/>
      <c r="CU942" s="352"/>
      <c r="CW942" s="44"/>
      <c r="CX942" s="44"/>
      <c r="CY942" s="44"/>
      <c r="DD942" s="352"/>
      <c r="DF942" s="44"/>
      <c r="DG942" s="44"/>
      <c r="DH942" s="44"/>
      <c r="DM942" s="352"/>
      <c r="DO942" s="44"/>
      <c r="DP942" s="44"/>
      <c r="DQ942" s="44"/>
      <c r="DV942" s="352"/>
      <c r="DX942" s="44"/>
      <c r="DY942" s="44"/>
      <c r="DZ942" s="44"/>
      <c r="EE942" s="352"/>
      <c r="EG942" s="44"/>
      <c r="EH942" s="44"/>
      <c r="EI942" s="44"/>
      <c r="EN942" s="352"/>
      <c r="EP942" s="44"/>
      <c r="EQ942" s="44"/>
      <c r="ER942" s="44"/>
      <c r="EW942" s="352"/>
      <c r="EY942" s="44"/>
      <c r="EZ942" s="44"/>
      <c r="FA942" s="44"/>
      <c r="FF942" s="352"/>
      <c r="FH942" s="44"/>
      <c r="FI942" s="44"/>
      <c r="FJ942" s="44"/>
      <c r="FO942" s="352"/>
      <c r="FQ942" s="44"/>
      <c r="FR942" s="44"/>
      <c r="FS942" s="44"/>
      <c r="FX942" s="352"/>
      <c r="FZ942" s="44"/>
      <c r="GA942" s="44"/>
      <c r="GB942" s="44"/>
      <c r="GG942" s="352"/>
      <c r="GI942" s="44"/>
      <c r="GJ942" s="44"/>
      <c r="GK942" s="44"/>
      <c r="GP942" s="352"/>
      <c r="GR942" s="44"/>
      <c r="GS942" s="44"/>
      <c r="GT942" s="44"/>
      <c r="GY942" s="352"/>
      <c r="HA942" s="44"/>
      <c r="HB942" s="44"/>
      <c r="HC942" s="44"/>
      <c r="HH942" s="352"/>
      <c r="HJ942" s="44"/>
      <c r="HK942" s="44"/>
      <c r="HL942" s="44"/>
      <c r="HQ942" s="44"/>
      <c r="HR942" s="44"/>
      <c r="HS942" s="44"/>
      <c r="HT942" s="44"/>
      <c r="HU942" s="44"/>
      <c r="HV942" s="44"/>
      <c r="HW942" s="44"/>
      <c r="HX942" s="44"/>
      <c r="HY942" s="44"/>
      <c r="HZ942" s="44"/>
      <c r="IA942" s="44"/>
      <c r="IB942" s="44"/>
      <c r="IC942" s="44"/>
      <c r="ID942" s="44"/>
      <c r="IE942" s="44"/>
      <c r="IF942" s="44"/>
      <c r="IG942" s="44"/>
      <c r="IH942" s="44"/>
      <c r="II942" s="44"/>
      <c r="IJ942" s="44"/>
      <c r="IK942" s="44"/>
      <c r="IL942" s="44"/>
      <c r="IM942" s="44"/>
      <c r="IN942" s="44"/>
      <c r="IO942" s="44"/>
      <c r="IP942" s="44"/>
      <c r="IQ942" s="44"/>
      <c r="IR942" s="44"/>
      <c r="IS942" s="44"/>
      <c r="IT942" s="44"/>
      <c r="IU942" s="44"/>
      <c r="IV942" s="44"/>
      <c r="RS942" s="353"/>
    </row>
    <row r="943" spans="1:487" s="74" customFormat="1" ht="15">
      <c r="A943" s="325" t="s">
        <v>1409</v>
      </c>
      <c r="B943" s="351"/>
      <c r="C943" s="351"/>
      <c r="D943" s="531" t="s">
        <v>130</v>
      </c>
      <c r="E943" s="44"/>
      <c r="F943" s="437">
        <f t="shared" si="12"/>
        <v>0</v>
      </c>
      <c r="G943" s="478"/>
      <c r="H943" s="478"/>
      <c r="I943" s="138"/>
      <c r="J943" s="420"/>
      <c r="K943" s="138"/>
      <c r="L943" s="450"/>
      <c r="M943" s="44"/>
      <c r="N943" s="44"/>
      <c r="R943" s="352"/>
      <c r="T943" s="44"/>
      <c r="U943" s="44"/>
      <c r="V943" s="44"/>
      <c r="AA943" s="352"/>
      <c r="AC943" s="44"/>
      <c r="AD943" s="44"/>
      <c r="AE943" s="44"/>
      <c r="AJ943" s="352"/>
      <c r="AL943" s="44"/>
      <c r="AM943" s="44"/>
      <c r="AN943" s="44"/>
      <c r="AS943" s="352"/>
      <c r="AU943" s="44"/>
      <c r="AV943" s="44"/>
      <c r="AW943" s="44"/>
      <c r="BB943" s="352"/>
      <c r="BD943" s="44"/>
      <c r="BE943" s="44"/>
      <c r="BF943" s="44"/>
      <c r="BK943" s="352"/>
      <c r="BM943" s="44"/>
      <c r="BN943" s="44"/>
      <c r="BO943" s="44"/>
      <c r="BT943" s="352"/>
      <c r="BV943" s="44"/>
      <c r="BW943" s="44"/>
      <c r="BX943" s="44"/>
      <c r="CC943" s="352"/>
      <c r="CE943" s="44"/>
      <c r="CF943" s="44"/>
      <c r="CG943" s="44"/>
      <c r="CL943" s="352"/>
      <c r="CN943" s="44"/>
      <c r="CO943" s="44"/>
      <c r="CP943" s="44"/>
      <c r="CU943" s="352"/>
      <c r="CW943" s="44"/>
      <c r="CX943" s="44"/>
      <c r="CY943" s="44"/>
      <c r="DD943" s="352"/>
      <c r="DF943" s="44"/>
      <c r="DG943" s="44"/>
      <c r="DH943" s="44"/>
      <c r="DM943" s="352"/>
      <c r="DO943" s="44"/>
      <c r="DP943" s="44"/>
      <c r="DQ943" s="44"/>
      <c r="DV943" s="352"/>
      <c r="DX943" s="44"/>
      <c r="DY943" s="44"/>
      <c r="DZ943" s="44"/>
      <c r="EE943" s="352"/>
      <c r="EG943" s="44"/>
      <c r="EH943" s="44"/>
      <c r="EI943" s="44"/>
      <c r="EN943" s="352"/>
      <c r="EP943" s="44"/>
      <c r="EQ943" s="44"/>
      <c r="ER943" s="44"/>
      <c r="EW943" s="352"/>
      <c r="EY943" s="44"/>
      <c r="EZ943" s="44"/>
      <c r="FA943" s="44"/>
      <c r="FF943" s="352"/>
      <c r="FH943" s="44"/>
      <c r="FI943" s="44"/>
      <c r="FJ943" s="44"/>
      <c r="FO943" s="352"/>
      <c r="FQ943" s="44"/>
      <c r="FR943" s="44"/>
      <c r="FS943" s="44"/>
      <c r="FX943" s="352"/>
      <c r="FZ943" s="44"/>
      <c r="GA943" s="44"/>
      <c r="GB943" s="44"/>
      <c r="GG943" s="352"/>
      <c r="GI943" s="44"/>
      <c r="GJ943" s="44"/>
      <c r="GK943" s="44"/>
      <c r="GP943" s="352"/>
      <c r="GR943" s="44"/>
      <c r="GS943" s="44"/>
      <c r="GT943" s="44"/>
      <c r="GY943" s="352"/>
      <c r="HA943" s="44"/>
      <c r="HB943" s="44"/>
      <c r="HC943" s="44"/>
      <c r="HH943" s="352"/>
      <c r="HJ943" s="44"/>
      <c r="HK943" s="44"/>
      <c r="HL943" s="44"/>
      <c r="HQ943" s="44"/>
      <c r="HR943" s="44"/>
      <c r="HS943" s="44"/>
      <c r="HT943" s="44"/>
      <c r="HU943" s="44"/>
      <c r="HV943" s="44"/>
      <c r="HW943" s="44"/>
      <c r="HX943" s="44"/>
      <c r="HY943" s="44"/>
      <c r="HZ943" s="44"/>
      <c r="IA943" s="44"/>
      <c r="IB943" s="44"/>
      <c r="IC943" s="44"/>
      <c r="ID943" s="44"/>
      <c r="IE943" s="44"/>
      <c r="IF943" s="44"/>
      <c r="IG943" s="44"/>
      <c r="IH943" s="44"/>
      <c r="II943" s="44"/>
      <c r="IJ943" s="44"/>
      <c r="IK943" s="44"/>
      <c r="IL943" s="44"/>
      <c r="IM943" s="44"/>
      <c r="IN943" s="44"/>
      <c r="IO943" s="44"/>
      <c r="IP943" s="44"/>
      <c r="IQ943" s="44"/>
      <c r="IR943" s="44"/>
      <c r="IS943" s="44"/>
      <c r="IT943" s="44"/>
      <c r="IU943" s="44"/>
      <c r="IV943" s="44"/>
      <c r="RS943" s="353"/>
    </row>
    <row r="944" spans="1:487" s="74" customFormat="1" ht="15">
      <c r="A944" s="325" t="s">
        <v>680</v>
      </c>
      <c r="B944" s="351"/>
      <c r="C944" s="351"/>
      <c r="D944" s="458" t="s">
        <v>131</v>
      </c>
      <c r="E944" s="44"/>
      <c r="F944" s="437">
        <f t="shared" si="12"/>
        <v>2</v>
      </c>
      <c r="G944" s="478"/>
      <c r="H944" s="478"/>
      <c r="I944" s="138">
        <v>1</v>
      </c>
      <c r="J944" s="420">
        <v>1</v>
      </c>
      <c r="K944" s="138"/>
      <c r="L944" s="458"/>
      <c r="M944" s="450"/>
      <c r="N944" s="44"/>
      <c r="R944" s="352"/>
      <c r="T944" s="44"/>
      <c r="U944" s="44"/>
      <c r="V944" s="44"/>
      <c r="AA944" s="352"/>
      <c r="AC944" s="44"/>
      <c r="AD944" s="44"/>
      <c r="AE944" s="44"/>
      <c r="AJ944" s="352"/>
      <c r="AL944" s="44"/>
      <c r="AM944" s="44"/>
      <c r="AN944" s="44"/>
      <c r="AS944" s="352"/>
      <c r="AU944" s="44"/>
      <c r="AV944" s="44"/>
      <c r="AW944" s="44"/>
      <c r="BB944" s="352"/>
      <c r="BD944" s="44"/>
      <c r="BE944" s="44"/>
      <c r="BF944" s="44"/>
      <c r="BK944" s="352"/>
      <c r="BM944" s="44"/>
      <c r="BN944" s="44"/>
      <c r="BO944" s="44"/>
      <c r="BT944" s="352"/>
      <c r="BV944" s="44"/>
      <c r="BW944" s="44"/>
      <c r="BX944" s="44"/>
      <c r="CC944" s="352"/>
      <c r="CE944" s="44"/>
      <c r="CF944" s="44"/>
      <c r="CG944" s="44"/>
      <c r="CL944" s="352"/>
      <c r="CN944" s="44"/>
      <c r="CO944" s="44"/>
      <c r="CP944" s="44"/>
      <c r="CU944" s="352"/>
      <c r="CW944" s="44"/>
      <c r="CX944" s="44"/>
      <c r="CY944" s="44"/>
      <c r="DD944" s="352"/>
      <c r="DF944" s="44"/>
      <c r="DG944" s="44"/>
      <c r="DH944" s="44"/>
      <c r="DM944" s="352"/>
      <c r="DO944" s="44"/>
      <c r="DP944" s="44"/>
      <c r="DQ944" s="44"/>
      <c r="DV944" s="352"/>
      <c r="DX944" s="44"/>
      <c r="DY944" s="44"/>
      <c r="DZ944" s="44"/>
      <c r="EE944" s="352"/>
      <c r="EG944" s="44"/>
      <c r="EH944" s="44"/>
      <c r="EI944" s="44"/>
      <c r="EN944" s="352"/>
      <c r="EP944" s="44"/>
      <c r="EQ944" s="44"/>
      <c r="ER944" s="44"/>
      <c r="EW944" s="352"/>
      <c r="EY944" s="44"/>
      <c r="EZ944" s="44"/>
      <c r="FA944" s="44"/>
      <c r="FF944" s="352"/>
      <c r="FH944" s="44"/>
      <c r="FI944" s="44"/>
      <c r="FJ944" s="44"/>
      <c r="FO944" s="352"/>
      <c r="FQ944" s="44"/>
      <c r="FR944" s="44"/>
      <c r="FS944" s="44"/>
      <c r="FX944" s="352"/>
      <c r="FZ944" s="44"/>
      <c r="GA944" s="44"/>
      <c r="GB944" s="44"/>
      <c r="GG944" s="352"/>
      <c r="GI944" s="44"/>
      <c r="GJ944" s="44"/>
      <c r="GK944" s="44"/>
      <c r="GP944" s="352"/>
      <c r="GR944" s="44"/>
      <c r="GS944" s="44"/>
      <c r="GT944" s="44"/>
      <c r="GY944" s="352"/>
      <c r="HA944" s="44"/>
      <c r="HB944" s="44"/>
      <c r="HC944" s="44"/>
      <c r="HH944" s="352"/>
      <c r="HJ944" s="44"/>
      <c r="HK944" s="44"/>
      <c r="HL944" s="44"/>
      <c r="HQ944" s="44"/>
      <c r="HR944" s="44"/>
      <c r="HS944" s="44"/>
      <c r="HT944" s="44"/>
      <c r="HU944" s="44"/>
      <c r="HV944" s="44"/>
      <c r="HW944" s="44"/>
      <c r="HX944" s="44"/>
      <c r="HY944" s="44"/>
      <c r="HZ944" s="44"/>
      <c r="IA944" s="44"/>
      <c r="IB944" s="44"/>
      <c r="IC944" s="44"/>
      <c r="ID944" s="44"/>
      <c r="IE944" s="44"/>
      <c r="IF944" s="44"/>
      <c r="IG944" s="44"/>
      <c r="IH944" s="44"/>
      <c r="II944" s="44"/>
      <c r="IJ944" s="44"/>
      <c r="IK944" s="44"/>
      <c r="IL944" s="44"/>
      <c r="IM944" s="44"/>
      <c r="IN944" s="44"/>
      <c r="IO944" s="44"/>
      <c r="IP944" s="44"/>
      <c r="IQ944" s="44"/>
      <c r="IR944" s="44"/>
      <c r="IS944" s="44"/>
      <c r="IT944" s="44"/>
      <c r="IU944" s="44"/>
      <c r="IV944" s="44"/>
      <c r="RS944" s="353"/>
    </row>
    <row r="945" spans="1:487" s="74" customFormat="1" ht="15">
      <c r="A945" s="325" t="s">
        <v>467</v>
      </c>
      <c r="B945" s="351"/>
      <c r="C945" s="351"/>
      <c r="D945" s="458" t="s">
        <v>141</v>
      </c>
      <c r="E945" s="44"/>
      <c r="F945" s="437">
        <f t="shared" si="12"/>
        <v>111</v>
      </c>
      <c r="G945" s="541"/>
      <c r="H945" s="541">
        <v>107</v>
      </c>
      <c r="I945" s="138">
        <v>4</v>
      </c>
      <c r="J945" s="420"/>
      <c r="K945" s="138"/>
      <c r="L945" s="450"/>
      <c r="N945" s="44"/>
      <c r="R945" s="352"/>
      <c r="T945" s="44"/>
      <c r="U945" s="44"/>
      <c r="V945" s="44"/>
      <c r="AA945" s="352"/>
      <c r="AC945" s="44"/>
      <c r="AD945" s="44"/>
      <c r="AE945" s="44"/>
      <c r="AJ945" s="352"/>
      <c r="AL945" s="44"/>
      <c r="AM945" s="44"/>
      <c r="AN945" s="44"/>
      <c r="AS945" s="352"/>
      <c r="AU945" s="44"/>
      <c r="AV945" s="44"/>
      <c r="AW945" s="44"/>
      <c r="BB945" s="352"/>
      <c r="BD945" s="44"/>
      <c r="BE945" s="44"/>
      <c r="BF945" s="44"/>
      <c r="BK945" s="352"/>
      <c r="BM945" s="44"/>
      <c r="BN945" s="44"/>
      <c r="BO945" s="44"/>
      <c r="BT945" s="352"/>
      <c r="BV945" s="44"/>
      <c r="BW945" s="44"/>
      <c r="BX945" s="44"/>
      <c r="CC945" s="352"/>
      <c r="CE945" s="44"/>
      <c r="CF945" s="44"/>
      <c r="CG945" s="44"/>
      <c r="CL945" s="352"/>
      <c r="CN945" s="44"/>
      <c r="CO945" s="44"/>
      <c r="CP945" s="44"/>
      <c r="CU945" s="352"/>
      <c r="CW945" s="44"/>
      <c r="CX945" s="44"/>
      <c r="CY945" s="44"/>
      <c r="DD945" s="352"/>
      <c r="DF945" s="44"/>
      <c r="DG945" s="44"/>
      <c r="DH945" s="44"/>
      <c r="DM945" s="352"/>
      <c r="DO945" s="44"/>
      <c r="DP945" s="44"/>
      <c r="DQ945" s="44"/>
      <c r="DV945" s="352"/>
      <c r="DX945" s="44"/>
      <c r="DY945" s="44"/>
      <c r="DZ945" s="44"/>
      <c r="EE945" s="352"/>
      <c r="EG945" s="44"/>
      <c r="EH945" s="44"/>
      <c r="EI945" s="44"/>
      <c r="EN945" s="352"/>
      <c r="EP945" s="44"/>
      <c r="EQ945" s="44"/>
      <c r="ER945" s="44"/>
      <c r="EW945" s="352"/>
      <c r="EY945" s="44"/>
      <c r="EZ945" s="44"/>
      <c r="FA945" s="44"/>
      <c r="FF945" s="352"/>
      <c r="FH945" s="44"/>
      <c r="FI945" s="44"/>
      <c r="FJ945" s="44"/>
      <c r="FO945" s="352"/>
      <c r="FQ945" s="44"/>
      <c r="FR945" s="44"/>
      <c r="FS945" s="44"/>
      <c r="FX945" s="352"/>
      <c r="FZ945" s="44"/>
      <c r="GA945" s="44"/>
      <c r="GB945" s="44"/>
      <c r="GG945" s="352"/>
      <c r="GI945" s="44"/>
      <c r="GJ945" s="44"/>
      <c r="GK945" s="44"/>
      <c r="GP945" s="352"/>
      <c r="GR945" s="44"/>
      <c r="GS945" s="44"/>
      <c r="GT945" s="44"/>
      <c r="GY945" s="352"/>
      <c r="HA945" s="44"/>
      <c r="HB945" s="44"/>
      <c r="HC945" s="44"/>
      <c r="HH945" s="352"/>
      <c r="HJ945" s="44"/>
      <c r="HK945" s="44"/>
      <c r="HL945" s="44"/>
      <c r="HQ945" s="44"/>
      <c r="HR945" s="44"/>
      <c r="HS945" s="44"/>
      <c r="HT945" s="44"/>
      <c r="HU945" s="44"/>
      <c r="HV945" s="44"/>
      <c r="HW945" s="44"/>
      <c r="HX945" s="44"/>
      <c r="HY945" s="44"/>
      <c r="HZ945" s="44"/>
      <c r="IA945" s="44"/>
      <c r="IB945" s="44"/>
      <c r="IC945" s="44"/>
      <c r="ID945" s="44"/>
      <c r="IE945" s="44"/>
      <c r="IF945" s="44"/>
      <c r="IG945" s="44"/>
      <c r="IH945" s="44"/>
      <c r="II945" s="44"/>
      <c r="IJ945" s="44"/>
      <c r="IK945" s="44"/>
      <c r="IL945" s="44"/>
      <c r="IM945" s="44"/>
      <c r="IN945" s="44"/>
      <c r="IO945" s="44"/>
      <c r="IP945" s="44"/>
      <c r="IQ945" s="44"/>
      <c r="IR945" s="44"/>
      <c r="IS945" s="44"/>
      <c r="IT945" s="44"/>
      <c r="IU945" s="44"/>
      <c r="IV945" s="44"/>
      <c r="RS945" s="353"/>
    </row>
    <row r="946" spans="1:487" s="74" customFormat="1" ht="15">
      <c r="A946" s="325" t="s">
        <v>1402</v>
      </c>
      <c r="B946" s="351"/>
      <c r="C946" s="351"/>
      <c r="D946" s="458" t="s">
        <v>131</v>
      </c>
      <c r="E946" s="44"/>
      <c r="F946" s="437">
        <f t="shared" si="12"/>
        <v>50</v>
      </c>
      <c r="G946" s="478">
        <v>30</v>
      </c>
      <c r="H946" s="478"/>
      <c r="I946" s="138"/>
      <c r="J946" s="420">
        <v>20</v>
      </c>
      <c r="K946" s="138"/>
      <c r="L946" s="458"/>
      <c r="M946" s="44"/>
      <c r="N946" s="44"/>
      <c r="R946" s="352"/>
      <c r="T946" s="44"/>
      <c r="U946" s="44"/>
      <c r="V946" s="44"/>
      <c r="AA946" s="352"/>
      <c r="AC946" s="44"/>
      <c r="AD946" s="44"/>
      <c r="AE946" s="44"/>
      <c r="AJ946" s="352"/>
      <c r="AL946" s="44"/>
      <c r="AM946" s="44"/>
      <c r="AN946" s="44"/>
      <c r="AS946" s="352"/>
      <c r="AU946" s="44"/>
      <c r="AV946" s="44"/>
      <c r="AW946" s="44"/>
      <c r="BB946" s="352"/>
      <c r="BD946" s="44"/>
      <c r="BE946" s="44"/>
      <c r="BF946" s="44"/>
      <c r="BK946" s="352"/>
      <c r="BM946" s="44"/>
      <c r="BN946" s="44"/>
      <c r="BO946" s="44"/>
      <c r="BT946" s="352"/>
      <c r="BV946" s="44"/>
      <c r="BW946" s="44"/>
      <c r="BX946" s="44"/>
      <c r="CC946" s="352"/>
      <c r="CE946" s="44"/>
      <c r="CF946" s="44"/>
      <c r="CG946" s="44"/>
      <c r="CL946" s="352"/>
      <c r="CN946" s="44"/>
      <c r="CO946" s="44"/>
      <c r="CP946" s="44"/>
      <c r="CU946" s="352"/>
      <c r="CW946" s="44"/>
      <c r="CX946" s="44"/>
      <c r="CY946" s="44"/>
      <c r="DD946" s="352"/>
      <c r="DF946" s="44"/>
      <c r="DG946" s="44"/>
      <c r="DH946" s="44"/>
      <c r="DM946" s="352"/>
      <c r="DO946" s="44"/>
      <c r="DP946" s="44"/>
      <c r="DQ946" s="44"/>
      <c r="DV946" s="352"/>
      <c r="DX946" s="44"/>
      <c r="DY946" s="44"/>
      <c r="DZ946" s="44"/>
      <c r="EE946" s="352"/>
      <c r="EG946" s="44"/>
      <c r="EH946" s="44"/>
      <c r="EI946" s="44"/>
      <c r="EN946" s="352"/>
      <c r="EP946" s="44"/>
      <c r="EQ946" s="44"/>
      <c r="ER946" s="44"/>
      <c r="EW946" s="352"/>
      <c r="EY946" s="44"/>
      <c r="EZ946" s="44"/>
      <c r="FA946" s="44"/>
      <c r="FF946" s="352"/>
      <c r="FH946" s="44"/>
      <c r="FI946" s="44"/>
      <c r="FJ946" s="44"/>
      <c r="FO946" s="352"/>
      <c r="FQ946" s="44"/>
      <c r="FR946" s="44"/>
      <c r="FS946" s="44"/>
      <c r="FX946" s="352"/>
      <c r="FZ946" s="44"/>
      <c r="GA946" s="44"/>
      <c r="GB946" s="44"/>
      <c r="GG946" s="352"/>
      <c r="GI946" s="44"/>
      <c r="GJ946" s="44"/>
      <c r="GK946" s="44"/>
      <c r="GP946" s="352"/>
      <c r="GR946" s="44"/>
      <c r="GS946" s="44"/>
      <c r="GT946" s="44"/>
      <c r="GY946" s="352"/>
      <c r="HA946" s="44"/>
      <c r="HB946" s="44"/>
      <c r="HC946" s="44"/>
      <c r="HH946" s="352"/>
      <c r="HJ946" s="44"/>
      <c r="HK946" s="44"/>
      <c r="HL946" s="44"/>
      <c r="HQ946" s="44"/>
      <c r="HR946" s="44"/>
      <c r="HS946" s="44"/>
      <c r="HT946" s="44"/>
      <c r="HU946" s="44"/>
      <c r="HV946" s="44"/>
      <c r="HW946" s="44"/>
      <c r="HX946" s="44"/>
      <c r="HY946" s="44"/>
      <c r="HZ946" s="44"/>
      <c r="IA946" s="44"/>
      <c r="IB946" s="44"/>
      <c r="IC946" s="44"/>
      <c r="ID946" s="44"/>
      <c r="IE946" s="44"/>
      <c r="IF946" s="44"/>
      <c r="IG946" s="44"/>
      <c r="IH946" s="44"/>
      <c r="II946" s="44"/>
      <c r="IJ946" s="44"/>
      <c r="IK946" s="44"/>
      <c r="IL946" s="44"/>
      <c r="IM946" s="44"/>
      <c r="IN946" s="44"/>
      <c r="IO946" s="44"/>
      <c r="IP946" s="44"/>
      <c r="IQ946" s="44"/>
      <c r="IR946" s="44"/>
      <c r="IS946" s="44"/>
      <c r="IT946" s="44"/>
      <c r="IU946" s="44"/>
      <c r="IV946" s="44"/>
      <c r="RS946" s="353"/>
    </row>
    <row r="947" spans="1:487" s="74" customFormat="1" ht="15">
      <c r="A947" s="325" t="s">
        <v>764</v>
      </c>
      <c r="B947" s="351"/>
      <c r="C947" s="351"/>
      <c r="D947" s="531" t="s">
        <v>130</v>
      </c>
      <c r="E947" s="44"/>
      <c r="F947" s="437">
        <f t="shared" si="12"/>
        <v>63</v>
      </c>
      <c r="G947" s="478">
        <v>23</v>
      </c>
      <c r="H947" s="478">
        <v>40</v>
      </c>
      <c r="I947" s="138"/>
      <c r="J947" s="420"/>
      <c r="K947" s="138"/>
      <c r="L947" s="450"/>
      <c r="M947" s="44"/>
      <c r="N947" s="44"/>
      <c r="R947" s="352"/>
      <c r="T947" s="44"/>
      <c r="U947" s="44"/>
      <c r="V947" s="44"/>
      <c r="AA947" s="352"/>
      <c r="AC947" s="44"/>
      <c r="AD947" s="44"/>
      <c r="AE947" s="44"/>
      <c r="AJ947" s="352"/>
      <c r="AL947" s="44"/>
      <c r="AM947" s="44"/>
      <c r="AN947" s="44"/>
      <c r="AS947" s="352"/>
      <c r="AU947" s="44"/>
      <c r="AV947" s="44"/>
      <c r="AW947" s="44"/>
      <c r="BB947" s="352"/>
      <c r="BD947" s="44"/>
      <c r="BE947" s="44"/>
      <c r="BF947" s="44"/>
      <c r="BK947" s="352"/>
      <c r="BM947" s="44"/>
      <c r="BN947" s="44"/>
      <c r="BO947" s="44"/>
      <c r="BT947" s="352"/>
      <c r="BV947" s="44"/>
      <c r="BW947" s="44"/>
      <c r="BX947" s="44"/>
      <c r="CC947" s="352"/>
      <c r="CE947" s="44"/>
      <c r="CF947" s="44"/>
      <c r="CG947" s="44"/>
      <c r="CL947" s="352"/>
      <c r="CN947" s="44"/>
      <c r="CO947" s="44"/>
      <c r="CP947" s="44"/>
      <c r="CU947" s="352"/>
      <c r="CW947" s="44"/>
      <c r="CX947" s="44"/>
      <c r="CY947" s="44"/>
      <c r="DD947" s="352"/>
      <c r="DF947" s="44"/>
      <c r="DG947" s="44"/>
      <c r="DH947" s="44"/>
      <c r="DM947" s="352"/>
      <c r="DO947" s="44"/>
      <c r="DP947" s="44"/>
      <c r="DQ947" s="44"/>
      <c r="DV947" s="352"/>
      <c r="DX947" s="44"/>
      <c r="DY947" s="44"/>
      <c r="DZ947" s="44"/>
      <c r="EE947" s="352"/>
      <c r="EG947" s="44"/>
      <c r="EH947" s="44"/>
      <c r="EI947" s="44"/>
      <c r="EN947" s="352"/>
      <c r="EP947" s="44"/>
      <c r="EQ947" s="44"/>
      <c r="ER947" s="44"/>
      <c r="EW947" s="352"/>
      <c r="EY947" s="44"/>
      <c r="EZ947" s="44"/>
      <c r="FA947" s="44"/>
      <c r="FF947" s="352"/>
      <c r="FH947" s="44"/>
      <c r="FI947" s="44"/>
      <c r="FJ947" s="44"/>
      <c r="FO947" s="352"/>
      <c r="FQ947" s="44"/>
      <c r="FR947" s="44"/>
      <c r="FS947" s="44"/>
      <c r="FX947" s="352"/>
      <c r="FZ947" s="44"/>
      <c r="GA947" s="44"/>
      <c r="GB947" s="44"/>
      <c r="GG947" s="352"/>
      <c r="GI947" s="44"/>
      <c r="GJ947" s="44"/>
      <c r="GK947" s="44"/>
      <c r="GP947" s="352"/>
      <c r="GR947" s="44"/>
      <c r="GS947" s="44"/>
      <c r="GT947" s="44"/>
      <c r="GY947" s="352"/>
      <c r="HA947" s="44"/>
      <c r="HB947" s="44"/>
      <c r="HC947" s="44"/>
      <c r="HH947" s="352"/>
      <c r="HJ947" s="44"/>
      <c r="HK947" s="44"/>
      <c r="HL947" s="44"/>
      <c r="HQ947" s="44"/>
      <c r="HR947" s="44"/>
      <c r="HS947" s="44"/>
      <c r="HT947" s="44"/>
      <c r="HU947" s="44"/>
      <c r="HV947" s="44"/>
      <c r="HW947" s="44"/>
      <c r="HX947" s="44"/>
      <c r="HY947" s="44"/>
      <c r="HZ947" s="44"/>
      <c r="IA947" s="44"/>
      <c r="IB947" s="44"/>
      <c r="IC947" s="44"/>
      <c r="ID947" s="44"/>
      <c r="IE947" s="44"/>
      <c r="IF947" s="44"/>
      <c r="IG947" s="44"/>
      <c r="IH947" s="44"/>
      <c r="II947" s="44"/>
      <c r="IJ947" s="44"/>
      <c r="IK947" s="44"/>
      <c r="IL947" s="44"/>
      <c r="IM947" s="44"/>
      <c r="IN947" s="44"/>
      <c r="IO947" s="44"/>
      <c r="IP947" s="44"/>
      <c r="IQ947" s="44"/>
      <c r="IR947" s="44"/>
      <c r="IS947" s="44"/>
      <c r="IT947" s="44"/>
      <c r="IU947" s="44"/>
      <c r="IV947" s="44"/>
      <c r="RS947" s="353"/>
    </row>
    <row r="948" spans="1:487" s="74" customFormat="1" ht="15">
      <c r="A948" s="325" t="s">
        <v>2003</v>
      </c>
      <c r="B948" s="351"/>
      <c r="C948" s="351"/>
      <c r="D948" s="531" t="s">
        <v>130</v>
      </c>
      <c r="E948" s="450"/>
      <c r="F948" s="437">
        <f t="shared" si="12"/>
        <v>0</v>
      </c>
      <c r="G948" s="478"/>
      <c r="H948" s="478"/>
      <c r="I948" s="478"/>
      <c r="J948" s="548"/>
      <c r="K948" s="478"/>
      <c r="L948" s="44"/>
      <c r="M948" s="44"/>
      <c r="N948" s="44"/>
      <c r="R948" s="352"/>
      <c r="T948" s="44"/>
      <c r="U948" s="44"/>
      <c r="V948" s="44"/>
      <c r="AA948" s="352"/>
      <c r="AC948" s="44"/>
      <c r="AD948" s="44"/>
      <c r="AE948" s="44"/>
      <c r="AJ948" s="352"/>
      <c r="AL948" s="44"/>
      <c r="AM948" s="44"/>
      <c r="AN948" s="44"/>
      <c r="AS948" s="352"/>
      <c r="AU948" s="44"/>
      <c r="AV948" s="44"/>
      <c r="AW948" s="44"/>
      <c r="BB948" s="352"/>
      <c r="BD948" s="44"/>
      <c r="BE948" s="44"/>
      <c r="BF948" s="44"/>
      <c r="BK948" s="352"/>
      <c r="BM948" s="44"/>
      <c r="BN948" s="44"/>
      <c r="BO948" s="44"/>
      <c r="BT948" s="352"/>
      <c r="BV948" s="44"/>
      <c r="BW948" s="44"/>
      <c r="BX948" s="44"/>
      <c r="CC948" s="352"/>
      <c r="CE948" s="44"/>
      <c r="CF948" s="44"/>
      <c r="CG948" s="44"/>
      <c r="CL948" s="352"/>
      <c r="CN948" s="44"/>
      <c r="CO948" s="44"/>
      <c r="CP948" s="44"/>
      <c r="CU948" s="352"/>
      <c r="CW948" s="44"/>
      <c r="CX948" s="44"/>
      <c r="CY948" s="44"/>
      <c r="DD948" s="352"/>
      <c r="DF948" s="44"/>
      <c r="DG948" s="44"/>
      <c r="DH948" s="44"/>
      <c r="DM948" s="352"/>
      <c r="DO948" s="44"/>
      <c r="DP948" s="44"/>
      <c r="DQ948" s="44"/>
      <c r="DV948" s="352"/>
      <c r="DX948" s="44"/>
      <c r="DY948" s="44"/>
      <c r="DZ948" s="44"/>
      <c r="EE948" s="352"/>
      <c r="EG948" s="44"/>
      <c r="EH948" s="44"/>
      <c r="EI948" s="44"/>
      <c r="EN948" s="352"/>
      <c r="EP948" s="44"/>
      <c r="EQ948" s="44"/>
      <c r="ER948" s="44"/>
      <c r="EW948" s="352"/>
      <c r="EY948" s="44"/>
      <c r="EZ948" s="44"/>
      <c r="FA948" s="44"/>
      <c r="FF948" s="352"/>
      <c r="FH948" s="44"/>
      <c r="FI948" s="44"/>
      <c r="FJ948" s="44"/>
      <c r="FO948" s="352"/>
      <c r="FQ948" s="44"/>
      <c r="FR948" s="44"/>
      <c r="FS948" s="44"/>
      <c r="FX948" s="352"/>
      <c r="FZ948" s="44"/>
      <c r="GA948" s="44"/>
      <c r="GB948" s="44"/>
      <c r="GG948" s="352"/>
      <c r="GI948" s="44"/>
      <c r="GJ948" s="44"/>
      <c r="GK948" s="44"/>
      <c r="GP948" s="352"/>
      <c r="GR948" s="44"/>
      <c r="GS948" s="44"/>
      <c r="GT948" s="44"/>
      <c r="GY948" s="352"/>
      <c r="HA948" s="44"/>
      <c r="HB948" s="44"/>
      <c r="HC948" s="44"/>
      <c r="HH948" s="352"/>
      <c r="HJ948" s="44"/>
      <c r="HK948" s="44"/>
      <c r="HL948" s="44"/>
      <c r="HQ948" s="44"/>
      <c r="HR948" s="44"/>
      <c r="HS948" s="44"/>
      <c r="HT948" s="44"/>
      <c r="HU948" s="44"/>
      <c r="HV948" s="44"/>
      <c r="HW948" s="44"/>
      <c r="HX948" s="44"/>
      <c r="HY948" s="44"/>
      <c r="HZ948" s="44"/>
      <c r="IA948" s="44"/>
      <c r="IB948" s="44"/>
      <c r="IC948" s="44"/>
      <c r="ID948" s="44"/>
      <c r="IE948" s="44"/>
      <c r="IF948" s="44"/>
      <c r="IG948" s="44"/>
      <c r="IH948" s="44"/>
      <c r="II948" s="44"/>
      <c r="IJ948" s="44"/>
      <c r="IK948" s="44"/>
      <c r="IL948" s="44"/>
      <c r="IM948" s="44"/>
      <c r="IN948" s="44"/>
      <c r="IO948" s="44"/>
      <c r="IP948" s="44"/>
      <c r="IQ948" s="44"/>
      <c r="IR948" s="44"/>
      <c r="IS948" s="44"/>
      <c r="IT948" s="44"/>
      <c r="IU948" s="44"/>
      <c r="IV948" s="44"/>
      <c r="RS948" s="353"/>
    </row>
    <row r="949" spans="1:487" s="74" customFormat="1" ht="15">
      <c r="A949" s="325" t="s">
        <v>1938</v>
      </c>
      <c r="B949" s="351"/>
      <c r="C949" s="351"/>
      <c r="D949" s="531" t="s">
        <v>130</v>
      </c>
      <c r="E949" s="44"/>
      <c r="F949" s="437">
        <f t="shared" si="12"/>
        <v>0</v>
      </c>
      <c r="G949" s="478"/>
      <c r="H949" s="138"/>
      <c r="I949" s="138"/>
      <c r="J949" s="420"/>
      <c r="K949" s="138"/>
      <c r="L949" s="450"/>
      <c r="M949" s="44"/>
      <c r="N949" s="44"/>
      <c r="R949" s="352"/>
      <c r="T949" s="44"/>
      <c r="U949" s="44"/>
      <c r="V949" s="44"/>
      <c r="AA949" s="352"/>
      <c r="AC949" s="44"/>
      <c r="AD949" s="44"/>
      <c r="AE949" s="44"/>
      <c r="AJ949" s="352"/>
      <c r="AL949" s="44"/>
      <c r="AM949" s="44"/>
      <c r="AN949" s="44"/>
      <c r="AS949" s="352"/>
      <c r="AU949" s="44"/>
      <c r="AV949" s="44"/>
      <c r="AW949" s="44"/>
      <c r="BB949" s="352"/>
      <c r="BD949" s="44"/>
      <c r="BE949" s="44"/>
      <c r="BF949" s="44"/>
      <c r="BK949" s="352"/>
      <c r="BM949" s="44"/>
      <c r="BN949" s="44"/>
      <c r="BO949" s="44"/>
      <c r="BT949" s="352"/>
      <c r="BV949" s="44"/>
      <c r="BW949" s="44"/>
      <c r="BX949" s="44"/>
      <c r="CC949" s="352"/>
      <c r="CE949" s="44"/>
      <c r="CF949" s="44"/>
      <c r="CG949" s="44"/>
      <c r="CL949" s="352"/>
      <c r="CN949" s="44"/>
      <c r="CO949" s="44"/>
      <c r="CP949" s="44"/>
      <c r="CU949" s="352"/>
      <c r="CW949" s="44"/>
      <c r="CX949" s="44"/>
      <c r="CY949" s="44"/>
      <c r="DD949" s="352"/>
      <c r="DF949" s="44"/>
      <c r="DG949" s="44"/>
      <c r="DH949" s="44"/>
      <c r="DM949" s="352"/>
      <c r="DO949" s="44"/>
      <c r="DP949" s="44"/>
      <c r="DQ949" s="44"/>
      <c r="DV949" s="352"/>
      <c r="DX949" s="44"/>
      <c r="DY949" s="44"/>
      <c r="DZ949" s="44"/>
      <c r="EE949" s="352"/>
      <c r="EG949" s="44"/>
      <c r="EH949" s="44"/>
      <c r="EI949" s="44"/>
      <c r="EN949" s="352"/>
      <c r="EP949" s="44"/>
      <c r="EQ949" s="44"/>
      <c r="ER949" s="44"/>
      <c r="EW949" s="352"/>
      <c r="EY949" s="44"/>
      <c r="EZ949" s="44"/>
      <c r="FA949" s="44"/>
      <c r="FF949" s="352"/>
      <c r="FH949" s="44"/>
      <c r="FI949" s="44"/>
      <c r="FJ949" s="44"/>
      <c r="FO949" s="352"/>
      <c r="FQ949" s="44"/>
      <c r="FR949" s="44"/>
      <c r="FS949" s="44"/>
      <c r="FX949" s="352"/>
      <c r="FZ949" s="44"/>
      <c r="GA949" s="44"/>
      <c r="GB949" s="44"/>
      <c r="GG949" s="352"/>
      <c r="GI949" s="44"/>
      <c r="GJ949" s="44"/>
      <c r="GK949" s="44"/>
      <c r="GP949" s="352"/>
      <c r="GR949" s="44"/>
      <c r="GS949" s="44"/>
      <c r="GT949" s="44"/>
      <c r="GY949" s="352"/>
      <c r="HA949" s="44"/>
      <c r="HB949" s="44"/>
      <c r="HC949" s="44"/>
      <c r="HH949" s="352"/>
      <c r="HJ949" s="44"/>
      <c r="HK949" s="44"/>
      <c r="HL949" s="44"/>
      <c r="HQ949" s="44"/>
      <c r="HR949" s="44"/>
      <c r="HS949" s="44"/>
      <c r="HT949" s="44"/>
      <c r="HU949" s="44"/>
      <c r="HV949" s="44"/>
      <c r="HW949" s="44"/>
      <c r="HX949" s="44"/>
      <c r="HY949" s="44"/>
      <c r="HZ949" s="44"/>
      <c r="IA949" s="44"/>
      <c r="IB949" s="44"/>
      <c r="IC949" s="44"/>
      <c r="ID949" s="44"/>
      <c r="IE949" s="44"/>
      <c r="IF949" s="44"/>
      <c r="IG949" s="44"/>
      <c r="IH949" s="44"/>
      <c r="II949" s="44"/>
      <c r="IJ949" s="44"/>
      <c r="IK949" s="44"/>
      <c r="IL949" s="44"/>
      <c r="IM949" s="44"/>
      <c r="IN949" s="44"/>
      <c r="IO949" s="44"/>
      <c r="IP949" s="44"/>
      <c r="IQ949" s="44"/>
      <c r="IR949" s="44"/>
      <c r="IS949" s="44"/>
      <c r="IT949" s="44"/>
      <c r="IU949" s="44"/>
      <c r="IV949" s="44"/>
      <c r="RS949" s="353"/>
    </row>
    <row r="950" spans="1:487" s="74" customFormat="1" ht="15">
      <c r="A950" s="325" t="s">
        <v>923</v>
      </c>
      <c r="B950" s="351"/>
      <c r="C950" s="351"/>
      <c r="D950" s="531" t="s">
        <v>130</v>
      </c>
      <c r="E950" s="44"/>
      <c r="F950" s="437">
        <f t="shared" si="12"/>
        <v>12</v>
      </c>
      <c r="G950" s="478"/>
      <c r="H950" s="138"/>
      <c r="I950" s="138">
        <v>12</v>
      </c>
      <c r="J950" s="420"/>
      <c r="K950" s="138"/>
      <c r="L950" s="450"/>
      <c r="M950" s="44"/>
      <c r="N950" s="44"/>
      <c r="R950" s="352"/>
      <c r="T950" s="44"/>
      <c r="U950" s="44"/>
      <c r="V950" s="44"/>
      <c r="AA950" s="352"/>
      <c r="AC950" s="44"/>
      <c r="AD950" s="44"/>
      <c r="AE950" s="44"/>
      <c r="AJ950" s="352"/>
      <c r="AL950" s="44"/>
      <c r="AM950" s="44"/>
      <c r="AN950" s="44"/>
      <c r="AS950" s="352"/>
      <c r="AU950" s="44"/>
      <c r="AV950" s="44"/>
      <c r="AW950" s="44"/>
      <c r="BB950" s="352"/>
      <c r="BD950" s="44"/>
      <c r="BE950" s="44"/>
      <c r="BF950" s="44"/>
      <c r="BK950" s="352"/>
      <c r="BM950" s="44"/>
      <c r="BN950" s="44"/>
      <c r="BO950" s="44"/>
      <c r="BT950" s="352"/>
      <c r="BV950" s="44"/>
      <c r="BW950" s="44"/>
      <c r="BX950" s="44"/>
      <c r="CC950" s="352"/>
      <c r="CE950" s="44"/>
      <c r="CF950" s="44"/>
      <c r="CG950" s="44"/>
      <c r="CL950" s="352"/>
      <c r="CN950" s="44"/>
      <c r="CO950" s="44"/>
      <c r="CP950" s="44"/>
      <c r="CU950" s="352"/>
      <c r="CW950" s="44"/>
      <c r="CX950" s="44"/>
      <c r="CY950" s="44"/>
      <c r="DD950" s="352"/>
      <c r="DF950" s="44"/>
      <c r="DG950" s="44"/>
      <c r="DH950" s="44"/>
      <c r="DM950" s="352"/>
      <c r="DO950" s="44"/>
      <c r="DP950" s="44"/>
      <c r="DQ950" s="44"/>
      <c r="DV950" s="352"/>
      <c r="DX950" s="44"/>
      <c r="DY950" s="44"/>
      <c r="DZ950" s="44"/>
      <c r="EE950" s="352"/>
      <c r="EG950" s="44"/>
      <c r="EH950" s="44"/>
      <c r="EI950" s="44"/>
      <c r="EN950" s="352"/>
      <c r="EP950" s="44"/>
      <c r="EQ950" s="44"/>
      <c r="ER950" s="44"/>
      <c r="EW950" s="352"/>
      <c r="EY950" s="44"/>
      <c r="EZ950" s="44"/>
      <c r="FA950" s="44"/>
      <c r="FF950" s="352"/>
      <c r="FH950" s="44"/>
      <c r="FI950" s="44"/>
      <c r="FJ950" s="44"/>
      <c r="FO950" s="352"/>
      <c r="FQ950" s="44"/>
      <c r="FR950" s="44"/>
      <c r="FS950" s="44"/>
      <c r="FX950" s="352"/>
      <c r="FZ950" s="44"/>
      <c r="GA950" s="44"/>
      <c r="GB950" s="44"/>
      <c r="GG950" s="352"/>
      <c r="GI950" s="44"/>
      <c r="GJ950" s="44"/>
      <c r="GK950" s="44"/>
      <c r="GP950" s="352"/>
      <c r="GR950" s="44"/>
      <c r="GS950" s="44"/>
      <c r="GT950" s="44"/>
      <c r="GY950" s="352"/>
      <c r="HA950" s="44"/>
      <c r="HB950" s="44"/>
      <c r="HC950" s="44"/>
      <c r="HH950" s="352"/>
      <c r="HJ950" s="44"/>
      <c r="HK950" s="44"/>
      <c r="HL950" s="44"/>
      <c r="HQ950" s="44"/>
      <c r="HR950" s="44"/>
      <c r="HS950" s="44"/>
      <c r="HT950" s="44"/>
      <c r="HU950" s="44"/>
      <c r="HV950" s="44"/>
      <c r="HW950" s="44"/>
      <c r="HX950" s="44"/>
      <c r="HY950" s="44"/>
      <c r="HZ950" s="44"/>
      <c r="IA950" s="44"/>
      <c r="IB950" s="44"/>
      <c r="IC950" s="44"/>
      <c r="ID950" s="44"/>
      <c r="IE950" s="44"/>
      <c r="IF950" s="44"/>
      <c r="IG950" s="44"/>
      <c r="IH950" s="44"/>
      <c r="II950" s="44"/>
      <c r="IJ950" s="44"/>
      <c r="IK950" s="44"/>
      <c r="IL950" s="44"/>
      <c r="IM950" s="44"/>
      <c r="IN950" s="44"/>
      <c r="IO950" s="44"/>
      <c r="IP950" s="44"/>
      <c r="IQ950" s="44"/>
      <c r="IR950" s="44"/>
      <c r="IS950" s="44"/>
      <c r="IT950" s="44"/>
      <c r="IU950" s="44"/>
      <c r="IV950" s="44"/>
      <c r="RS950" s="353"/>
    </row>
    <row r="951" spans="1:487" s="74" customFormat="1" ht="15">
      <c r="A951" s="325" t="s">
        <v>1355</v>
      </c>
      <c r="B951" s="351"/>
      <c r="C951" s="351"/>
      <c r="D951" s="531" t="s">
        <v>130</v>
      </c>
      <c r="E951" s="44"/>
      <c r="F951" s="437">
        <f t="shared" si="12"/>
        <v>0</v>
      </c>
      <c r="G951" s="478"/>
      <c r="H951" s="138"/>
      <c r="I951" s="138"/>
      <c r="J951" s="420"/>
      <c r="K951" s="138"/>
      <c r="L951" s="450"/>
      <c r="M951" s="44"/>
      <c r="N951" s="44"/>
      <c r="R951" s="352"/>
      <c r="T951" s="44"/>
      <c r="U951" s="44"/>
      <c r="V951" s="44"/>
      <c r="AA951" s="352"/>
      <c r="AC951" s="44"/>
      <c r="AD951" s="44"/>
      <c r="AE951" s="44"/>
      <c r="AJ951" s="352"/>
      <c r="AL951" s="44"/>
      <c r="AM951" s="44"/>
      <c r="AN951" s="44"/>
      <c r="AS951" s="352"/>
      <c r="AU951" s="44"/>
      <c r="AV951" s="44"/>
      <c r="AW951" s="44"/>
      <c r="BB951" s="352"/>
      <c r="BD951" s="44"/>
      <c r="BE951" s="44"/>
      <c r="BF951" s="44"/>
      <c r="BK951" s="352"/>
      <c r="BM951" s="44"/>
      <c r="BN951" s="44"/>
      <c r="BO951" s="44"/>
      <c r="BT951" s="352"/>
      <c r="BV951" s="44"/>
      <c r="BW951" s="44"/>
      <c r="BX951" s="44"/>
      <c r="CC951" s="352"/>
      <c r="CE951" s="44"/>
      <c r="CF951" s="44"/>
      <c r="CG951" s="44"/>
      <c r="CL951" s="352"/>
      <c r="CN951" s="44"/>
      <c r="CO951" s="44"/>
      <c r="CP951" s="44"/>
      <c r="CU951" s="352"/>
      <c r="CW951" s="44"/>
      <c r="CX951" s="44"/>
      <c r="CY951" s="44"/>
      <c r="DD951" s="352"/>
      <c r="DF951" s="44"/>
      <c r="DG951" s="44"/>
      <c r="DH951" s="44"/>
      <c r="DM951" s="352"/>
      <c r="DO951" s="44"/>
      <c r="DP951" s="44"/>
      <c r="DQ951" s="44"/>
      <c r="DV951" s="352"/>
      <c r="DX951" s="44"/>
      <c r="DY951" s="44"/>
      <c r="DZ951" s="44"/>
      <c r="EE951" s="352"/>
      <c r="EG951" s="44"/>
      <c r="EH951" s="44"/>
      <c r="EI951" s="44"/>
      <c r="EN951" s="352"/>
      <c r="EP951" s="44"/>
      <c r="EQ951" s="44"/>
      <c r="ER951" s="44"/>
      <c r="EW951" s="352"/>
      <c r="EY951" s="44"/>
      <c r="EZ951" s="44"/>
      <c r="FA951" s="44"/>
      <c r="FF951" s="352"/>
      <c r="FH951" s="44"/>
      <c r="FI951" s="44"/>
      <c r="FJ951" s="44"/>
      <c r="FO951" s="352"/>
      <c r="FQ951" s="44"/>
      <c r="FR951" s="44"/>
      <c r="FS951" s="44"/>
      <c r="FX951" s="352"/>
      <c r="FZ951" s="44"/>
      <c r="GA951" s="44"/>
      <c r="GB951" s="44"/>
      <c r="GG951" s="352"/>
      <c r="GI951" s="44"/>
      <c r="GJ951" s="44"/>
      <c r="GK951" s="44"/>
      <c r="GP951" s="352"/>
      <c r="GR951" s="44"/>
      <c r="GS951" s="44"/>
      <c r="GT951" s="44"/>
      <c r="GY951" s="352"/>
      <c r="HA951" s="44"/>
      <c r="HB951" s="44"/>
      <c r="HC951" s="44"/>
      <c r="HH951" s="352"/>
      <c r="HJ951" s="44"/>
      <c r="HK951" s="44"/>
      <c r="HL951" s="44"/>
      <c r="HQ951" s="44"/>
      <c r="HR951" s="44"/>
      <c r="HS951" s="44"/>
      <c r="HT951" s="44"/>
      <c r="HU951" s="44"/>
      <c r="HV951" s="44"/>
      <c r="HW951" s="44"/>
      <c r="HX951" s="44"/>
      <c r="HY951" s="44"/>
      <c r="HZ951" s="44"/>
      <c r="IA951" s="44"/>
      <c r="IB951" s="44"/>
      <c r="IC951" s="44"/>
      <c r="ID951" s="44"/>
      <c r="IE951" s="44"/>
      <c r="IF951" s="44"/>
      <c r="IG951" s="44"/>
      <c r="IH951" s="44"/>
      <c r="II951" s="44"/>
      <c r="IJ951" s="44"/>
      <c r="IK951" s="44"/>
      <c r="IL951" s="44"/>
      <c r="IM951" s="44"/>
      <c r="IN951" s="44"/>
      <c r="IO951" s="44"/>
      <c r="IP951" s="44"/>
      <c r="IQ951" s="44"/>
      <c r="IR951" s="44"/>
      <c r="IS951" s="44"/>
      <c r="IT951" s="44"/>
      <c r="IU951" s="44"/>
      <c r="IV951" s="44"/>
      <c r="RS951" s="353"/>
    </row>
    <row r="952" spans="1:487" s="74" customFormat="1" ht="15">
      <c r="A952" s="325" t="s">
        <v>1921</v>
      </c>
      <c r="B952" s="351"/>
      <c r="C952" s="351"/>
      <c r="D952" s="531" t="s">
        <v>130</v>
      </c>
      <c r="E952" s="44"/>
      <c r="F952" s="437">
        <f t="shared" si="12"/>
        <v>8</v>
      </c>
      <c r="G952" s="478"/>
      <c r="H952" s="478"/>
      <c r="I952" s="138"/>
      <c r="J952" s="420"/>
      <c r="K952" s="138">
        <v>8</v>
      </c>
      <c r="L952" s="458"/>
      <c r="M952" s="44"/>
      <c r="N952" s="44"/>
      <c r="R952" s="352"/>
      <c r="T952" s="44"/>
      <c r="U952" s="44"/>
      <c r="V952" s="44"/>
      <c r="AA952" s="352"/>
      <c r="AC952" s="44"/>
      <c r="AD952" s="44"/>
      <c r="AE952" s="44"/>
      <c r="AJ952" s="352"/>
      <c r="AL952" s="44"/>
      <c r="AM952" s="44"/>
      <c r="AN952" s="44"/>
      <c r="AS952" s="352"/>
      <c r="AU952" s="44"/>
      <c r="AV952" s="44"/>
      <c r="AW952" s="44"/>
      <c r="BB952" s="352"/>
      <c r="BD952" s="44"/>
      <c r="BE952" s="44"/>
      <c r="BF952" s="44"/>
      <c r="BK952" s="352"/>
      <c r="BM952" s="44"/>
      <c r="BN952" s="44"/>
      <c r="BO952" s="44"/>
      <c r="BT952" s="352"/>
      <c r="BV952" s="44"/>
      <c r="BW952" s="44"/>
      <c r="BX952" s="44"/>
      <c r="CC952" s="352"/>
      <c r="CE952" s="44"/>
      <c r="CF952" s="44"/>
      <c r="CG952" s="44"/>
      <c r="CL952" s="352"/>
      <c r="CN952" s="44"/>
      <c r="CO952" s="44"/>
      <c r="CP952" s="44"/>
      <c r="CU952" s="352"/>
      <c r="CW952" s="44"/>
      <c r="CX952" s="44"/>
      <c r="CY952" s="44"/>
      <c r="DD952" s="352"/>
      <c r="DF952" s="44"/>
      <c r="DG952" s="44"/>
      <c r="DH952" s="44"/>
      <c r="DM952" s="352"/>
      <c r="DO952" s="44"/>
      <c r="DP952" s="44"/>
      <c r="DQ952" s="44"/>
      <c r="DV952" s="352"/>
      <c r="DX952" s="44"/>
      <c r="DY952" s="44"/>
      <c r="DZ952" s="44"/>
      <c r="EE952" s="352"/>
      <c r="EG952" s="44"/>
      <c r="EH952" s="44"/>
      <c r="EI952" s="44"/>
      <c r="EN952" s="352"/>
      <c r="EP952" s="44"/>
      <c r="EQ952" s="44"/>
      <c r="ER952" s="44"/>
      <c r="EW952" s="352"/>
      <c r="EY952" s="44"/>
      <c r="EZ952" s="44"/>
      <c r="FA952" s="44"/>
      <c r="FF952" s="352"/>
      <c r="FH952" s="44"/>
      <c r="FI952" s="44"/>
      <c r="FJ952" s="44"/>
      <c r="FO952" s="352"/>
      <c r="FQ952" s="44"/>
      <c r="FR952" s="44"/>
      <c r="FS952" s="44"/>
      <c r="FX952" s="352"/>
      <c r="FZ952" s="44"/>
      <c r="GA952" s="44"/>
      <c r="GB952" s="44"/>
      <c r="GG952" s="352"/>
      <c r="GI952" s="44"/>
      <c r="GJ952" s="44"/>
      <c r="GK952" s="44"/>
      <c r="GP952" s="352"/>
      <c r="GR952" s="44"/>
      <c r="GS952" s="44"/>
      <c r="GT952" s="44"/>
      <c r="GY952" s="352"/>
      <c r="HA952" s="44"/>
      <c r="HB952" s="44"/>
      <c r="HC952" s="44"/>
      <c r="HH952" s="352"/>
      <c r="HJ952" s="44"/>
      <c r="HK952" s="44"/>
      <c r="HL952" s="44"/>
      <c r="HQ952" s="44"/>
      <c r="HR952" s="44"/>
      <c r="HS952" s="44"/>
      <c r="HT952" s="44"/>
      <c r="HU952" s="44"/>
      <c r="HV952" s="44"/>
      <c r="HW952" s="44"/>
      <c r="HX952" s="44"/>
      <c r="HY952" s="44"/>
      <c r="HZ952" s="44"/>
      <c r="IA952" s="44"/>
      <c r="IB952" s="44"/>
      <c r="IC952" s="44"/>
      <c r="ID952" s="44"/>
      <c r="IE952" s="44"/>
      <c r="IF952" s="44"/>
      <c r="IG952" s="44"/>
      <c r="IH952" s="44"/>
      <c r="II952" s="44"/>
      <c r="IJ952" s="44"/>
      <c r="IK952" s="44"/>
      <c r="IL952" s="44"/>
      <c r="IM952" s="44"/>
      <c r="IN952" s="44"/>
      <c r="IO952" s="44"/>
      <c r="IP952" s="44"/>
      <c r="IQ952" s="44"/>
      <c r="IR952" s="44"/>
      <c r="IS952" s="44"/>
      <c r="IT952" s="44"/>
      <c r="IU952" s="44"/>
      <c r="IV952" s="44"/>
      <c r="RS952" s="353"/>
    </row>
    <row r="953" spans="1:487" s="74" customFormat="1" ht="15">
      <c r="A953" s="325" t="s">
        <v>1941</v>
      </c>
      <c r="B953" s="351"/>
      <c r="C953" s="351"/>
      <c r="D953" s="531" t="s">
        <v>130</v>
      </c>
      <c r="E953" s="44"/>
      <c r="F953" s="437">
        <f t="shared" si="12"/>
        <v>14</v>
      </c>
      <c r="G953" s="478"/>
      <c r="H953" s="478"/>
      <c r="I953" s="138"/>
      <c r="J953" s="420">
        <v>14</v>
      </c>
      <c r="K953" s="138"/>
      <c r="L953" s="450"/>
      <c r="M953" s="44"/>
      <c r="N953" s="44"/>
      <c r="R953" s="352"/>
      <c r="T953" s="44"/>
      <c r="U953" s="44"/>
      <c r="V953" s="44"/>
      <c r="AA953" s="352"/>
      <c r="AC953" s="44"/>
      <c r="AD953" s="44"/>
      <c r="AE953" s="44"/>
      <c r="AJ953" s="352"/>
      <c r="AL953" s="44"/>
      <c r="AM953" s="44"/>
      <c r="AN953" s="44"/>
      <c r="AS953" s="352"/>
      <c r="AU953" s="44"/>
      <c r="AV953" s="44"/>
      <c r="AW953" s="44"/>
      <c r="BB953" s="352"/>
      <c r="BD953" s="44"/>
      <c r="BE953" s="44"/>
      <c r="BF953" s="44"/>
      <c r="BK953" s="352"/>
      <c r="BM953" s="44"/>
      <c r="BN953" s="44"/>
      <c r="BO953" s="44"/>
      <c r="BT953" s="352"/>
      <c r="BV953" s="44"/>
      <c r="BW953" s="44"/>
      <c r="BX953" s="44"/>
      <c r="CC953" s="352"/>
      <c r="CE953" s="44"/>
      <c r="CF953" s="44"/>
      <c r="CG953" s="44"/>
      <c r="CL953" s="352"/>
      <c r="CN953" s="44"/>
      <c r="CO953" s="44"/>
      <c r="CP953" s="44"/>
      <c r="CU953" s="352"/>
      <c r="CW953" s="44"/>
      <c r="CX953" s="44"/>
      <c r="CY953" s="44"/>
      <c r="DD953" s="352"/>
      <c r="DF953" s="44"/>
      <c r="DG953" s="44"/>
      <c r="DH953" s="44"/>
      <c r="DM953" s="352"/>
      <c r="DO953" s="44"/>
      <c r="DP953" s="44"/>
      <c r="DQ953" s="44"/>
      <c r="DV953" s="352"/>
      <c r="DX953" s="44"/>
      <c r="DY953" s="44"/>
      <c r="DZ953" s="44"/>
      <c r="EE953" s="352"/>
      <c r="EG953" s="44"/>
      <c r="EH953" s="44"/>
      <c r="EI953" s="44"/>
      <c r="EN953" s="352"/>
      <c r="EP953" s="44"/>
      <c r="EQ953" s="44"/>
      <c r="ER953" s="44"/>
      <c r="EW953" s="352"/>
      <c r="EY953" s="44"/>
      <c r="EZ953" s="44"/>
      <c r="FA953" s="44"/>
      <c r="FF953" s="352"/>
      <c r="FH953" s="44"/>
      <c r="FI953" s="44"/>
      <c r="FJ953" s="44"/>
      <c r="FO953" s="352"/>
      <c r="FQ953" s="44"/>
      <c r="FR953" s="44"/>
      <c r="FS953" s="44"/>
      <c r="FX953" s="352"/>
      <c r="FZ953" s="44"/>
      <c r="GA953" s="44"/>
      <c r="GB953" s="44"/>
      <c r="GG953" s="352"/>
      <c r="GI953" s="44"/>
      <c r="GJ953" s="44"/>
      <c r="GK953" s="44"/>
      <c r="GP953" s="352"/>
      <c r="GR953" s="44"/>
      <c r="GS953" s="44"/>
      <c r="GT953" s="44"/>
      <c r="GY953" s="352"/>
      <c r="HA953" s="44"/>
      <c r="HB953" s="44"/>
      <c r="HC953" s="44"/>
      <c r="HH953" s="352"/>
      <c r="HJ953" s="44"/>
      <c r="HK953" s="44"/>
      <c r="HL953" s="44"/>
      <c r="HQ953" s="44"/>
      <c r="HR953" s="44"/>
      <c r="HS953" s="44"/>
      <c r="HT953" s="44"/>
      <c r="HU953" s="44"/>
      <c r="HV953" s="44"/>
      <c r="HW953" s="44"/>
      <c r="HX953" s="44"/>
      <c r="HY953" s="44"/>
      <c r="HZ953" s="44"/>
      <c r="IA953" s="44"/>
      <c r="IB953" s="44"/>
      <c r="IC953" s="44"/>
      <c r="ID953" s="44"/>
      <c r="IE953" s="44"/>
      <c r="IF953" s="44"/>
      <c r="IG953" s="44"/>
      <c r="IH953" s="44"/>
      <c r="II953" s="44"/>
      <c r="IJ953" s="44"/>
      <c r="IK953" s="44"/>
      <c r="IL953" s="44"/>
      <c r="IM953" s="44"/>
      <c r="IN953" s="44"/>
      <c r="IO953" s="44"/>
      <c r="IP953" s="44"/>
      <c r="IQ953" s="44"/>
      <c r="IR953" s="44"/>
      <c r="IS953" s="44"/>
      <c r="IT953" s="44"/>
      <c r="IU953" s="44"/>
      <c r="IV953" s="44"/>
      <c r="RS953" s="353"/>
    </row>
    <row r="954" spans="1:487" s="74" customFormat="1" ht="15">
      <c r="A954" s="325" t="s">
        <v>1210</v>
      </c>
      <c r="B954" s="351"/>
      <c r="C954" s="351"/>
      <c r="D954" s="531" t="s">
        <v>130</v>
      </c>
      <c r="E954" s="44"/>
      <c r="F954" s="437">
        <f t="shared" si="12"/>
        <v>0</v>
      </c>
      <c r="G954" s="478"/>
      <c r="H954" s="138"/>
      <c r="I954" s="138"/>
      <c r="J954" s="420"/>
      <c r="K954" s="138"/>
      <c r="L954" s="450"/>
      <c r="M954" s="44"/>
      <c r="N954" s="44"/>
      <c r="R954" s="352"/>
      <c r="T954" s="44"/>
      <c r="U954" s="44"/>
      <c r="V954" s="44"/>
      <c r="AA954" s="352"/>
      <c r="AC954" s="44"/>
      <c r="AD954" s="44"/>
      <c r="AE954" s="44"/>
      <c r="AJ954" s="352"/>
      <c r="AL954" s="44"/>
      <c r="AM954" s="44"/>
      <c r="AN954" s="44"/>
      <c r="AS954" s="352"/>
      <c r="AU954" s="44"/>
      <c r="AV954" s="44"/>
      <c r="AW954" s="44"/>
      <c r="BB954" s="352"/>
      <c r="BD954" s="44"/>
      <c r="BE954" s="44"/>
      <c r="BF954" s="44"/>
      <c r="BK954" s="352"/>
      <c r="BM954" s="44"/>
      <c r="BN954" s="44"/>
      <c r="BO954" s="44"/>
      <c r="BT954" s="352"/>
      <c r="BV954" s="44"/>
      <c r="BW954" s="44"/>
      <c r="BX954" s="44"/>
      <c r="CC954" s="352"/>
      <c r="CE954" s="44"/>
      <c r="CF954" s="44"/>
      <c r="CG954" s="44"/>
      <c r="CL954" s="352"/>
      <c r="CN954" s="44"/>
      <c r="CO954" s="44"/>
      <c r="CP954" s="44"/>
      <c r="CU954" s="352"/>
      <c r="CW954" s="44"/>
      <c r="CX954" s="44"/>
      <c r="CY954" s="44"/>
      <c r="DD954" s="352"/>
      <c r="DF954" s="44"/>
      <c r="DG954" s="44"/>
      <c r="DH954" s="44"/>
      <c r="DM954" s="352"/>
      <c r="DO954" s="44"/>
      <c r="DP954" s="44"/>
      <c r="DQ954" s="44"/>
      <c r="DV954" s="352"/>
      <c r="DX954" s="44"/>
      <c r="DY954" s="44"/>
      <c r="DZ954" s="44"/>
      <c r="EE954" s="352"/>
      <c r="EG954" s="44"/>
      <c r="EH954" s="44"/>
      <c r="EI954" s="44"/>
      <c r="EN954" s="352"/>
      <c r="EP954" s="44"/>
      <c r="EQ954" s="44"/>
      <c r="ER954" s="44"/>
      <c r="EW954" s="352"/>
      <c r="EY954" s="44"/>
      <c r="EZ954" s="44"/>
      <c r="FA954" s="44"/>
      <c r="FF954" s="352"/>
      <c r="FH954" s="44"/>
      <c r="FI954" s="44"/>
      <c r="FJ954" s="44"/>
      <c r="FO954" s="352"/>
      <c r="FQ954" s="44"/>
      <c r="FR954" s="44"/>
      <c r="FS954" s="44"/>
      <c r="FX954" s="352"/>
      <c r="FZ954" s="44"/>
      <c r="GA954" s="44"/>
      <c r="GB954" s="44"/>
      <c r="GG954" s="352"/>
      <c r="GI954" s="44"/>
      <c r="GJ954" s="44"/>
      <c r="GK954" s="44"/>
      <c r="GP954" s="352"/>
      <c r="GR954" s="44"/>
      <c r="GS954" s="44"/>
      <c r="GT954" s="44"/>
      <c r="GY954" s="352"/>
      <c r="HA954" s="44"/>
      <c r="HB954" s="44"/>
      <c r="HC954" s="44"/>
      <c r="HH954" s="352"/>
      <c r="HJ954" s="44"/>
      <c r="HK954" s="44"/>
      <c r="HL954" s="44"/>
      <c r="HQ954" s="44"/>
      <c r="HR954" s="44"/>
      <c r="HS954" s="44"/>
      <c r="HT954" s="44"/>
      <c r="HU954" s="44"/>
      <c r="HV954" s="44"/>
      <c r="HW954" s="44"/>
      <c r="HX954" s="44"/>
      <c r="HY954" s="44"/>
      <c r="HZ954" s="44"/>
      <c r="IA954" s="44"/>
      <c r="IB954" s="44"/>
      <c r="IC954" s="44"/>
      <c r="ID954" s="44"/>
      <c r="IE954" s="44"/>
      <c r="IF954" s="44"/>
      <c r="IG954" s="44"/>
      <c r="IH954" s="44"/>
      <c r="II954" s="44"/>
      <c r="IJ954" s="44"/>
      <c r="IK954" s="44"/>
      <c r="IL954" s="44"/>
      <c r="IM954" s="44"/>
      <c r="IN954" s="44"/>
      <c r="IO954" s="44"/>
      <c r="IP954" s="44"/>
      <c r="IQ954" s="44"/>
      <c r="IR954" s="44"/>
      <c r="IS954" s="44"/>
      <c r="IT954" s="44"/>
      <c r="IU954" s="44"/>
      <c r="IV954" s="44"/>
      <c r="RS954" s="353"/>
    </row>
    <row r="955" spans="1:487" s="74" customFormat="1" ht="15">
      <c r="A955" s="325" t="s">
        <v>1837</v>
      </c>
      <c r="B955" s="351"/>
      <c r="C955" s="351"/>
      <c r="D955" s="531" t="s">
        <v>130</v>
      </c>
      <c r="E955" s="44"/>
      <c r="F955" s="437">
        <f t="shared" ref="F955:F1018" si="13">SUM(G955:L955)</f>
        <v>0</v>
      </c>
      <c r="G955" s="478"/>
      <c r="H955" s="478"/>
      <c r="I955" s="138"/>
      <c r="J955" s="420"/>
      <c r="K955" s="138"/>
      <c r="L955" s="450"/>
      <c r="M955" s="450"/>
      <c r="N955" s="44"/>
      <c r="R955" s="352"/>
      <c r="T955" s="44"/>
      <c r="U955" s="44"/>
      <c r="V955" s="44"/>
      <c r="AA955" s="352"/>
      <c r="AC955" s="44"/>
      <c r="AD955" s="44"/>
      <c r="AE955" s="44"/>
      <c r="AJ955" s="352"/>
      <c r="AL955" s="44"/>
      <c r="AM955" s="44"/>
      <c r="AN955" s="44"/>
      <c r="AS955" s="352"/>
      <c r="AU955" s="44"/>
      <c r="AV955" s="44"/>
      <c r="AW955" s="44"/>
      <c r="BB955" s="352"/>
      <c r="BD955" s="44"/>
      <c r="BE955" s="44"/>
      <c r="BF955" s="44"/>
      <c r="BK955" s="352"/>
      <c r="BM955" s="44"/>
      <c r="BN955" s="44"/>
      <c r="BO955" s="44"/>
      <c r="BT955" s="352"/>
      <c r="BV955" s="44"/>
      <c r="BW955" s="44"/>
      <c r="BX955" s="44"/>
      <c r="CC955" s="352"/>
      <c r="CE955" s="44"/>
      <c r="CF955" s="44"/>
      <c r="CG955" s="44"/>
      <c r="CL955" s="352"/>
      <c r="CN955" s="44"/>
      <c r="CO955" s="44"/>
      <c r="CP955" s="44"/>
      <c r="CU955" s="352"/>
      <c r="CW955" s="44"/>
      <c r="CX955" s="44"/>
      <c r="CY955" s="44"/>
      <c r="DD955" s="352"/>
      <c r="DF955" s="44"/>
      <c r="DG955" s="44"/>
      <c r="DH955" s="44"/>
      <c r="DM955" s="352"/>
      <c r="DO955" s="44"/>
      <c r="DP955" s="44"/>
      <c r="DQ955" s="44"/>
      <c r="DV955" s="352"/>
      <c r="DX955" s="44"/>
      <c r="DY955" s="44"/>
      <c r="DZ955" s="44"/>
      <c r="EE955" s="352"/>
      <c r="EG955" s="44"/>
      <c r="EH955" s="44"/>
      <c r="EI955" s="44"/>
      <c r="EN955" s="352"/>
      <c r="EP955" s="44"/>
      <c r="EQ955" s="44"/>
      <c r="ER955" s="44"/>
      <c r="EW955" s="352"/>
      <c r="EY955" s="44"/>
      <c r="EZ955" s="44"/>
      <c r="FA955" s="44"/>
      <c r="FF955" s="352"/>
      <c r="FH955" s="44"/>
      <c r="FI955" s="44"/>
      <c r="FJ955" s="44"/>
      <c r="FO955" s="352"/>
      <c r="FQ955" s="44"/>
      <c r="FR955" s="44"/>
      <c r="FS955" s="44"/>
      <c r="FX955" s="352"/>
      <c r="FZ955" s="44"/>
      <c r="GA955" s="44"/>
      <c r="GB955" s="44"/>
      <c r="GG955" s="352"/>
      <c r="GI955" s="44"/>
      <c r="GJ955" s="44"/>
      <c r="GK955" s="44"/>
      <c r="GP955" s="352"/>
      <c r="GR955" s="44"/>
      <c r="GS955" s="44"/>
      <c r="GT955" s="44"/>
      <c r="GY955" s="352"/>
      <c r="HA955" s="44"/>
      <c r="HB955" s="44"/>
      <c r="HC955" s="44"/>
      <c r="HH955" s="352"/>
      <c r="HJ955" s="44"/>
      <c r="HK955" s="44"/>
      <c r="HL955" s="44"/>
      <c r="HQ955" s="44"/>
      <c r="HR955" s="44"/>
      <c r="HS955" s="44"/>
      <c r="HT955" s="44"/>
      <c r="HU955" s="44"/>
      <c r="HV955" s="44"/>
      <c r="HW955" s="44"/>
      <c r="HX955" s="44"/>
      <c r="HY955" s="44"/>
      <c r="HZ955" s="44"/>
      <c r="IA955" s="44"/>
      <c r="IB955" s="44"/>
      <c r="IC955" s="44"/>
      <c r="ID955" s="44"/>
      <c r="IE955" s="44"/>
      <c r="IF955" s="44"/>
      <c r="IG955" s="44"/>
      <c r="IH955" s="44"/>
      <c r="II955" s="44"/>
      <c r="IJ955" s="44"/>
      <c r="IK955" s="44"/>
      <c r="IL955" s="44"/>
      <c r="IM955" s="44"/>
      <c r="IN955" s="44"/>
      <c r="IO955" s="44"/>
      <c r="IP955" s="44"/>
      <c r="IQ955" s="44"/>
      <c r="IR955" s="44"/>
      <c r="IS955" s="44"/>
      <c r="IT955" s="44"/>
      <c r="IU955" s="44"/>
      <c r="IV955" s="44"/>
      <c r="RS955" s="353"/>
    </row>
    <row r="956" spans="1:487" s="74" customFormat="1" ht="15">
      <c r="A956" s="325" t="s">
        <v>572</v>
      </c>
      <c r="B956" s="351"/>
      <c r="C956" s="351"/>
      <c r="D956" s="531" t="s">
        <v>130</v>
      </c>
      <c r="E956" s="450"/>
      <c r="F956" s="437">
        <f t="shared" si="13"/>
        <v>0</v>
      </c>
      <c r="G956" s="478"/>
      <c r="H956" s="478"/>
      <c r="I956" s="478"/>
      <c r="J956" s="548"/>
      <c r="K956" s="478"/>
      <c r="L956" s="450"/>
      <c r="M956" s="450"/>
      <c r="N956" s="44"/>
      <c r="R956" s="352"/>
      <c r="T956" s="44"/>
      <c r="U956" s="44"/>
      <c r="V956" s="44"/>
      <c r="AA956" s="352"/>
      <c r="AC956" s="44"/>
      <c r="AD956" s="44"/>
      <c r="AE956" s="44"/>
      <c r="AJ956" s="352"/>
      <c r="AL956" s="44"/>
      <c r="AM956" s="44"/>
      <c r="AN956" s="44"/>
      <c r="AS956" s="352"/>
      <c r="AU956" s="44"/>
      <c r="AV956" s="44"/>
      <c r="AW956" s="44"/>
      <c r="BB956" s="352"/>
      <c r="BD956" s="44"/>
      <c r="BE956" s="44"/>
      <c r="BF956" s="44"/>
      <c r="BK956" s="352"/>
      <c r="BM956" s="44"/>
      <c r="BN956" s="44"/>
      <c r="BO956" s="44"/>
      <c r="BT956" s="352"/>
      <c r="BV956" s="44"/>
      <c r="BW956" s="44"/>
      <c r="BX956" s="44"/>
      <c r="CC956" s="352"/>
      <c r="CE956" s="44"/>
      <c r="CF956" s="44"/>
      <c r="CG956" s="44"/>
      <c r="CL956" s="352"/>
      <c r="CN956" s="44"/>
      <c r="CO956" s="44"/>
      <c r="CP956" s="44"/>
      <c r="CU956" s="352"/>
      <c r="CW956" s="44"/>
      <c r="CX956" s="44"/>
      <c r="CY956" s="44"/>
      <c r="DD956" s="352"/>
      <c r="DF956" s="44"/>
      <c r="DG956" s="44"/>
      <c r="DH956" s="44"/>
      <c r="DM956" s="352"/>
      <c r="DO956" s="44"/>
      <c r="DP956" s="44"/>
      <c r="DQ956" s="44"/>
      <c r="DV956" s="352"/>
      <c r="DX956" s="44"/>
      <c r="DY956" s="44"/>
      <c r="DZ956" s="44"/>
      <c r="EE956" s="352"/>
      <c r="EG956" s="44"/>
      <c r="EH956" s="44"/>
      <c r="EI956" s="44"/>
      <c r="EN956" s="352"/>
      <c r="EP956" s="44"/>
      <c r="EQ956" s="44"/>
      <c r="ER956" s="44"/>
      <c r="EW956" s="352"/>
      <c r="EY956" s="44"/>
      <c r="EZ956" s="44"/>
      <c r="FA956" s="44"/>
      <c r="FF956" s="352"/>
      <c r="FH956" s="44"/>
      <c r="FI956" s="44"/>
      <c r="FJ956" s="44"/>
      <c r="FO956" s="352"/>
      <c r="FQ956" s="44"/>
      <c r="FR956" s="44"/>
      <c r="FS956" s="44"/>
      <c r="FX956" s="352"/>
      <c r="FZ956" s="44"/>
      <c r="GA956" s="44"/>
      <c r="GB956" s="44"/>
      <c r="GG956" s="352"/>
      <c r="GI956" s="44"/>
      <c r="GJ956" s="44"/>
      <c r="GK956" s="44"/>
      <c r="GP956" s="352"/>
      <c r="GR956" s="44"/>
      <c r="GS956" s="44"/>
      <c r="GT956" s="44"/>
      <c r="GY956" s="352"/>
      <c r="HA956" s="44"/>
      <c r="HB956" s="44"/>
      <c r="HC956" s="44"/>
      <c r="HH956" s="352"/>
      <c r="HJ956" s="44"/>
      <c r="HK956" s="44"/>
      <c r="HL956" s="44"/>
      <c r="HQ956" s="44"/>
      <c r="HR956" s="44"/>
      <c r="HS956" s="44"/>
      <c r="HT956" s="44"/>
      <c r="HU956" s="44"/>
      <c r="HV956" s="44"/>
      <c r="HW956" s="44"/>
      <c r="HX956" s="44"/>
      <c r="HY956" s="44"/>
      <c r="HZ956" s="44"/>
      <c r="IA956" s="44"/>
      <c r="IB956" s="44"/>
      <c r="IC956" s="44"/>
      <c r="ID956" s="44"/>
      <c r="IE956" s="44"/>
      <c r="IF956" s="44"/>
      <c r="IG956" s="44"/>
      <c r="IH956" s="44"/>
      <c r="II956" s="44"/>
      <c r="IJ956" s="44"/>
      <c r="IK956" s="44"/>
      <c r="IL956" s="44"/>
      <c r="IM956" s="44"/>
      <c r="IN956" s="44"/>
      <c r="IO956" s="44"/>
      <c r="IP956" s="44"/>
      <c r="IQ956" s="44"/>
      <c r="IR956" s="44"/>
      <c r="IS956" s="44"/>
      <c r="IT956" s="44"/>
      <c r="IU956" s="44"/>
      <c r="IV956" s="44"/>
      <c r="RS956" s="353"/>
    </row>
    <row r="957" spans="1:487" s="74" customFormat="1" ht="15">
      <c r="A957" s="325" t="s">
        <v>1286</v>
      </c>
      <c r="B957" s="351"/>
      <c r="C957" s="351"/>
      <c r="D957" s="531" t="s">
        <v>130</v>
      </c>
      <c r="E957" s="44"/>
      <c r="F957" s="437">
        <f t="shared" si="13"/>
        <v>0</v>
      </c>
      <c r="G957" s="478"/>
      <c r="H957" s="138"/>
      <c r="I957" s="138"/>
      <c r="J957" s="420"/>
      <c r="K957" s="138"/>
      <c r="L957" s="44"/>
      <c r="M957" s="44"/>
      <c r="N957" s="44"/>
      <c r="R957" s="352"/>
      <c r="T957" s="44"/>
      <c r="U957" s="44"/>
      <c r="V957" s="44"/>
      <c r="AA957" s="352"/>
      <c r="AC957" s="44"/>
      <c r="AD957" s="44"/>
      <c r="AE957" s="44"/>
      <c r="AJ957" s="352"/>
      <c r="AL957" s="44"/>
      <c r="AM957" s="44"/>
      <c r="AN957" s="44"/>
      <c r="AS957" s="352"/>
      <c r="AU957" s="44"/>
      <c r="AV957" s="44"/>
      <c r="AW957" s="44"/>
      <c r="BB957" s="352"/>
      <c r="BD957" s="44"/>
      <c r="BE957" s="44"/>
      <c r="BF957" s="44"/>
      <c r="BK957" s="352"/>
      <c r="BM957" s="44"/>
      <c r="BN957" s="44"/>
      <c r="BO957" s="44"/>
      <c r="BT957" s="352"/>
      <c r="BV957" s="44"/>
      <c r="BW957" s="44"/>
      <c r="BX957" s="44"/>
      <c r="CC957" s="352"/>
      <c r="CE957" s="44"/>
      <c r="CF957" s="44"/>
      <c r="CG957" s="44"/>
      <c r="CL957" s="352"/>
      <c r="CN957" s="44"/>
      <c r="CO957" s="44"/>
      <c r="CP957" s="44"/>
      <c r="CU957" s="352"/>
      <c r="CW957" s="44"/>
      <c r="CX957" s="44"/>
      <c r="CY957" s="44"/>
      <c r="DD957" s="352"/>
      <c r="DF957" s="44"/>
      <c r="DG957" s="44"/>
      <c r="DH957" s="44"/>
      <c r="DM957" s="352"/>
      <c r="DO957" s="44"/>
      <c r="DP957" s="44"/>
      <c r="DQ957" s="44"/>
      <c r="DV957" s="352"/>
      <c r="DX957" s="44"/>
      <c r="DY957" s="44"/>
      <c r="DZ957" s="44"/>
      <c r="EE957" s="352"/>
      <c r="EG957" s="44"/>
      <c r="EH957" s="44"/>
      <c r="EI957" s="44"/>
      <c r="EN957" s="352"/>
      <c r="EP957" s="44"/>
      <c r="EQ957" s="44"/>
      <c r="ER957" s="44"/>
      <c r="EW957" s="352"/>
      <c r="EY957" s="44"/>
      <c r="EZ957" s="44"/>
      <c r="FA957" s="44"/>
      <c r="FF957" s="352"/>
      <c r="FH957" s="44"/>
      <c r="FI957" s="44"/>
      <c r="FJ957" s="44"/>
      <c r="FO957" s="352"/>
      <c r="FQ957" s="44"/>
      <c r="FR957" s="44"/>
      <c r="FS957" s="44"/>
      <c r="FX957" s="352"/>
      <c r="FZ957" s="44"/>
      <c r="GA957" s="44"/>
      <c r="GB957" s="44"/>
      <c r="GG957" s="352"/>
      <c r="GI957" s="44"/>
      <c r="GJ957" s="44"/>
      <c r="GK957" s="44"/>
      <c r="GP957" s="352"/>
      <c r="GR957" s="44"/>
      <c r="GS957" s="44"/>
      <c r="GT957" s="44"/>
      <c r="GY957" s="352"/>
      <c r="HA957" s="44"/>
      <c r="HB957" s="44"/>
      <c r="HC957" s="44"/>
      <c r="HH957" s="352"/>
      <c r="HJ957" s="44"/>
      <c r="HK957" s="44"/>
      <c r="HL957" s="44"/>
      <c r="HQ957" s="44"/>
      <c r="HR957" s="44"/>
      <c r="HS957" s="44"/>
      <c r="HT957" s="44"/>
      <c r="HU957" s="44"/>
      <c r="HV957" s="44"/>
      <c r="HW957" s="44"/>
      <c r="HX957" s="44"/>
      <c r="HY957" s="44"/>
      <c r="HZ957" s="44"/>
      <c r="IA957" s="44"/>
      <c r="IB957" s="44"/>
      <c r="IC957" s="44"/>
      <c r="ID957" s="44"/>
      <c r="IE957" s="44"/>
      <c r="IF957" s="44"/>
      <c r="IG957" s="44"/>
      <c r="IH957" s="44"/>
      <c r="II957" s="44"/>
      <c r="IJ957" s="44"/>
      <c r="IK957" s="44"/>
      <c r="IL957" s="44"/>
      <c r="IM957" s="44"/>
      <c r="IN957" s="44"/>
      <c r="IO957" s="44"/>
      <c r="IP957" s="44"/>
      <c r="IQ957" s="44"/>
      <c r="IR957" s="44"/>
      <c r="IS957" s="44"/>
      <c r="IT957" s="44"/>
      <c r="IU957" s="44"/>
      <c r="IV957" s="44"/>
      <c r="RS957" s="353"/>
    </row>
    <row r="958" spans="1:487" s="74" customFormat="1" ht="15">
      <c r="A958" s="325" t="s">
        <v>1389</v>
      </c>
      <c r="B958" s="351"/>
      <c r="C958" s="351"/>
      <c r="D958" s="531" t="s">
        <v>130</v>
      </c>
      <c r="E958" s="44"/>
      <c r="F958" s="437">
        <f t="shared" si="13"/>
        <v>0</v>
      </c>
      <c r="G958" s="478"/>
      <c r="H958" s="478"/>
      <c r="I958" s="138"/>
      <c r="J958" s="420"/>
      <c r="K958" s="138"/>
      <c r="L958" s="44"/>
      <c r="M958" s="44"/>
      <c r="N958" s="44"/>
      <c r="R958" s="352"/>
      <c r="T958" s="44"/>
      <c r="U958" s="44"/>
      <c r="V958" s="44"/>
      <c r="AA958" s="352"/>
      <c r="AC958" s="44"/>
      <c r="AD958" s="44"/>
      <c r="AE958" s="44"/>
      <c r="AJ958" s="352"/>
      <c r="AL958" s="44"/>
      <c r="AM958" s="44"/>
      <c r="AN958" s="44"/>
      <c r="AS958" s="352"/>
      <c r="AU958" s="44"/>
      <c r="AV958" s="44"/>
      <c r="AW958" s="44"/>
      <c r="BB958" s="352"/>
      <c r="BD958" s="44"/>
      <c r="BE958" s="44"/>
      <c r="BF958" s="44"/>
      <c r="BK958" s="352"/>
      <c r="BM958" s="44"/>
      <c r="BN958" s="44"/>
      <c r="BO958" s="44"/>
      <c r="BT958" s="352"/>
      <c r="BV958" s="44"/>
      <c r="BW958" s="44"/>
      <c r="BX958" s="44"/>
      <c r="CC958" s="352"/>
      <c r="CE958" s="44"/>
      <c r="CF958" s="44"/>
      <c r="CG958" s="44"/>
      <c r="CL958" s="352"/>
      <c r="CN958" s="44"/>
      <c r="CO958" s="44"/>
      <c r="CP958" s="44"/>
      <c r="CU958" s="352"/>
      <c r="CW958" s="44"/>
      <c r="CX958" s="44"/>
      <c r="CY958" s="44"/>
      <c r="DD958" s="352"/>
      <c r="DF958" s="44"/>
      <c r="DG958" s="44"/>
      <c r="DH958" s="44"/>
      <c r="DM958" s="352"/>
      <c r="DO958" s="44"/>
      <c r="DP958" s="44"/>
      <c r="DQ958" s="44"/>
      <c r="DV958" s="352"/>
      <c r="DX958" s="44"/>
      <c r="DY958" s="44"/>
      <c r="DZ958" s="44"/>
      <c r="EE958" s="352"/>
      <c r="EG958" s="44"/>
      <c r="EH958" s="44"/>
      <c r="EI958" s="44"/>
      <c r="EN958" s="352"/>
      <c r="EP958" s="44"/>
      <c r="EQ958" s="44"/>
      <c r="ER958" s="44"/>
      <c r="EW958" s="352"/>
      <c r="EY958" s="44"/>
      <c r="EZ958" s="44"/>
      <c r="FA958" s="44"/>
      <c r="FF958" s="352"/>
      <c r="FH958" s="44"/>
      <c r="FI958" s="44"/>
      <c r="FJ958" s="44"/>
      <c r="FO958" s="352"/>
      <c r="FQ958" s="44"/>
      <c r="FR958" s="44"/>
      <c r="FS958" s="44"/>
      <c r="FX958" s="352"/>
      <c r="FZ958" s="44"/>
      <c r="GA958" s="44"/>
      <c r="GB958" s="44"/>
      <c r="GG958" s="352"/>
      <c r="GI958" s="44"/>
      <c r="GJ958" s="44"/>
      <c r="GK958" s="44"/>
      <c r="GP958" s="352"/>
      <c r="GR958" s="44"/>
      <c r="GS958" s="44"/>
      <c r="GT958" s="44"/>
      <c r="GY958" s="352"/>
      <c r="HA958" s="44"/>
      <c r="HB958" s="44"/>
      <c r="HC958" s="44"/>
      <c r="HH958" s="352"/>
      <c r="HJ958" s="44"/>
      <c r="HK958" s="44"/>
      <c r="HL958" s="44"/>
      <c r="HQ958" s="44"/>
      <c r="HR958" s="44"/>
      <c r="HS958" s="44"/>
      <c r="HT958" s="44"/>
      <c r="HU958" s="44"/>
      <c r="HV958" s="44"/>
      <c r="HW958" s="44"/>
      <c r="HX958" s="44"/>
      <c r="HY958" s="44"/>
      <c r="HZ958" s="44"/>
      <c r="IA958" s="44"/>
      <c r="IB958" s="44"/>
      <c r="IC958" s="44"/>
      <c r="ID958" s="44"/>
      <c r="IE958" s="44"/>
      <c r="IF958" s="44"/>
      <c r="IG958" s="44"/>
      <c r="IH958" s="44"/>
      <c r="II958" s="44"/>
      <c r="IJ958" s="44"/>
      <c r="IK958" s="44"/>
      <c r="IL958" s="44"/>
      <c r="IM958" s="44"/>
      <c r="IN958" s="44"/>
      <c r="IO958" s="44"/>
      <c r="IP958" s="44"/>
      <c r="IQ958" s="44"/>
      <c r="IR958" s="44"/>
      <c r="IS958" s="44"/>
      <c r="IT958" s="44"/>
      <c r="IU958" s="44"/>
      <c r="IV958" s="44"/>
      <c r="RS958" s="353"/>
    </row>
    <row r="959" spans="1:487" s="74" customFormat="1" ht="15">
      <c r="A959" s="325" t="s">
        <v>776</v>
      </c>
      <c r="B959" s="351"/>
      <c r="C959" s="351"/>
      <c r="D959" s="458" t="s">
        <v>133</v>
      </c>
      <c r="E959" s="44"/>
      <c r="F959" s="437">
        <f t="shared" si="13"/>
        <v>9</v>
      </c>
      <c r="G959" s="478"/>
      <c r="H959" s="138"/>
      <c r="I959" s="138"/>
      <c r="J959" s="420">
        <v>9</v>
      </c>
      <c r="K959" s="138"/>
      <c r="L959" s="450"/>
      <c r="M959" s="44"/>
      <c r="N959" s="44"/>
      <c r="R959" s="352"/>
      <c r="T959" s="44"/>
      <c r="U959" s="44"/>
      <c r="V959" s="44"/>
      <c r="AA959" s="352"/>
      <c r="AC959" s="44"/>
      <c r="AD959" s="44"/>
      <c r="AE959" s="44"/>
      <c r="AJ959" s="352"/>
      <c r="AL959" s="44"/>
      <c r="AM959" s="44"/>
      <c r="AN959" s="44"/>
      <c r="AS959" s="352"/>
      <c r="AU959" s="44"/>
      <c r="AV959" s="44"/>
      <c r="AW959" s="44"/>
      <c r="BB959" s="352"/>
      <c r="BD959" s="44"/>
      <c r="BE959" s="44"/>
      <c r="BF959" s="44"/>
      <c r="BK959" s="352"/>
      <c r="BM959" s="44"/>
      <c r="BN959" s="44"/>
      <c r="BO959" s="44"/>
      <c r="BT959" s="352"/>
      <c r="BV959" s="44"/>
      <c r="BW959" s="44"/>
      <c r="BX959" s="44"/>
      <c r="CC959" s="352"/>
      <c r="CE959" s="44"/>
      <c r="CF959" s="44"/>
      <c r="CG959" s="44"/>
      <c r="CL959" s="352"/>
      <c r="CN959" s="44"/>
      <c r="CO959" s="44"/>
      <c r="CP959" s="44"/>
      <c r="CU959" s="352"/>
      <c r="CW959" s="44"/>
      <c r="CX959" s="44"/>
      <c r="CY959" s="44"/>
      <c r="DD959" s="352"/>
      <c r="DF959" s="44"/>
      <c r="DG959" s="44"/>
      <c r="DH959" s="44"/>
      <c r="DM959" s="352"/>
      <c r="DO959" s="44"/>
      <c r="DP959" s="44"/>
      <c r="DQ959" s="44"/>
      <c r="DV959" s="352"/>
      <c r="DX959" s="44"/>
      <c r="DY959" s="44"/>
      <c r="DZ959" s="44"/>
      <c r="EE959" s="352"/>
      <c r="EG959" s="44"/>
      <c r="EH959" s="44"/>
      <c r="EI959" s="44"/>
      <c r="EN959" s="352"/>
      <c r="EP959" s="44"/>
      <c r="EQ959" s="44"/>
      <c r="ER959" s="44"/>
      <c r="EW959" s="352"/>
      <c r="EY959" s="44"/>
      <c r="EZ959" s="44"/>
      <c r="FA959" s="44"/>
      <c r="FF959" s="352"/>
      <c r="FH959" s="44"/>
      <c r="FI959" s="44"/>
      <c r="FJ959" s="44"/>
      <c r="FO959" s="352"/>
      <c r="FQ959" s="44"/>
      <c r="FR959" s="44"/>
      <c r="FS959" s="44"/>
      <c r="FX959" s="352"/>
      <c r="FZ959" s="44"/>
      <c r="GA959" s="44"/>
      <c r="GB959" s="44"/>
      <c r="GG959" s="352"/>
      <c r="GI959" s="44"/>
      <c r="GJ959" s="44"/>
      <c r="GK959" s="44"/>
      <c r="GP959" s="352"/>
      <c r="GR959" s="44"/>
      <c r="GS959" s="44"/>
      <c r="GT959" s="44"/>
      <c r="GY959" s="352"/>
      <c r="HA959" s="44"/>
      <c r="HB959" s="44"/>
      <c r="HC959" s="44"/>
      <c r="HH959" s="352"/>
      <c r="HJ959" s="44"/>
      <c r="HK959" s="44"/>
      <c r="HL959" s="44"/>
      <c r="HQ959" s="44"/>
      <c r="HR959" s="44"/>
      <c r="HS959" s="44"/>
      <c r="HT959" s="44"/>
      <c r="HU959" s="44"/>
      <c r="HV959" s="44"/>
      <c r="HW959" s="44"/>
      <c r="HX959" s="44"/>
      <c r="HY959" s="44"/>
      <c r="HZ959" s="44"/>
      <c r="IA959" s="44"/>
      <c r="IB959" s="44"/>
      <c r="IC959" s="44"/>
      <c r="ID959" s="44"/>
      <c r="IE959" s="44"/>
      <c r="IF959" s="44"/>
      <c r="IG959" s="44"/>
      <c r="IH959" s="44"/>
      <c r="II959" s="44"/>
      <c r="IJ959" s="44"/>
      <c r="IK959" s="44"/>
      <c r="IL959" s="44"/>
      <c r="IM959" s="44"/>
      <c r="IN959" s="44"/>
      <c r="IO959" s="44"/>
      <c r="IP959" s="44"/>
      <c r="IQ959" s="44"/>
      <c r="IR959" s="44"/>
      <c r="IS959" s="44"/>
      <c r="IT959" s="44"/>
      <c r="IU959" s="44"/>
      <c r="IV959" s="44"/>
      <c r="RS959" s="353"/>
    </row>
    <row r="960" spans="1:487" s="74" customFormat="1" ht="15">
      <c r="A960" s="325" t="s">
        <v>1741</v>
      </c>
      <c r="B960" s="351"/>
      <c r="C960" s="351"/>
      <c r="D960" s="531" t="s">
        <v>130</v>
      </c>
      <c r="E960" s="44"/>
      <c r="F960" s="437">
        <f t="shared" si="13"/>
        <v>0</v>
      </c>
      <c r="G960" s="478"/>
      <c r="H960" s="478"/>
      <c r="I960" s="138"/>
      <c r="J960" s="420"/>
      <c r="K960" s="138"/>
      <c r="L960" s="450"/>
      <c r="M960" s="44"/>
      <c r="N960" s="44"/>
      <c r="R960" s="352"/>
      <c r="T960" s="44"/>
      <c r="U960" s="44"/>
      <c r="V960" s="44"/>
      <c r="AA960" s="352"/>
      <c r="AC960" s="44"/>
      <c r="AD960" s="44"/>
      <c r="AE960" s="44"/>
      <c r="AJ960" s="352"/>
      <c r="AL960" s="44"/>
      <c r="AM960" s="44"/>
      <c r="AN960" s="44"/>
      <c r="AS960" s="352"/>
      <c r="AU960" s="44"/>
      <c r="AV960" s="44"/>
      <c r="AW960" s="44"/>
      <c r="BB960" s="352"/>
      <c r="BD960" s="44"/>
      <c r="BE960" s="44"/>
      <c r="BF960" s="44"/>
      <c r="BK960" s="352"/>
      <c r="BM960" s="44"/>
      <c r="BN960" s="44"/>
      <c r="BO960" s="44"/>
      <c r="BT960" s="352"/>
      <c r="BV960" s="44"/>
      <c r="BW960" s="44"/>
      <c r="BX960" s="44"/>
      <c r="CC960" s="352"/>
      <c r="CE960" s="44"/>
      <c r="CF960" s="44"/>
      <c r="CG960" s="44"/>
      <c r="CL960" s="352"/>
      <c r="CN960" s="44"/>
      <c r="CO960" s="44"/>
      <c r="CP960" s="44"/>
      <c r="CU960" s="352"/>
      <c r="CW960" s="44"/>
      <c r="CX960" s="44"/>
      <c r="CY960" s="44"/>
      <c r="DD960" s="352"/>
      <c r="DF960" s="44"/>
      <c r="DG960" s="44"/>
      <c r="DH960" s="44"/>
      <c r="DM960" s="352"/>
      <c r="DO960" s="44"/>
      <c r="DP960" s="44"/>
      <c r="DQ960" s="44"/>
      <c r="DV960" s="352"/>
      <c r="DX960" s="44"/>
      <c r="DY960" s="44"/>
      <c r="DZ960" s="44"/>
      <c r="EE960" s="352"/>
      <c r="EG960" s="44"/>
      <c r="EH960" s="44"/>
      <c r="EI960" s="44"/>
      <c r="EN960" s="352"/>
      <c r="EP960" s="44"/>
      <c r="EQ960" s="44"/>
      <c r="ER960" s="44"/>
      <c r="EW960" s="352"/>
      <c r="EY960" s="44"/>
      <c r="EZ960" s="44"/>
      <c r="FA960" s="44"/>
      <c r="FF960" s="352"/>
      <c r="FH960" s="44"/>
      <c r="FI960" s="44"/>
      <c r="FJ960" s="44"/>
      <c r="FO960" s="352"/>
      <c r="FQ960" s="44"/>
      <c r="FR960" s="44"/>
      <c r="FS960" s="44"/>
      <c r="FX960" s="352"/>
      <c r="FZ960" s="44"/>
      <c r="GA960" s="44"/>
      <c r="GB960" s="44"/>
      <c r="GG960" s="352"/>
      <c r="GI960" s="44"/>
      <c r="GJ960" s="44"/>
      <c r="GK960" s="44"/>
      <c r="GP960" s="352"/>
      <c r="GR960" s="44"/>
      <c r="GS960" s="44"/>
      <c r="GT960" s="44"/>
      <c r="GY960" s="352"/>
      <c r="HA960" s="44"/>
      <c r="HB960" s="44"/>
      <c r="HC960" s="44"/>
      <c r="HH960" s="352"/>
      <c r="HJ960" s="44"/>
      <c r="HK960" s="44"/>
      <c r="HL960" s="44"/>
      <c r="HQ960" s="44"/>
      <c r="HR960" s="44"/>
      <c r="HS960" s="44"/>
      <c r="HT960" s="44"/>
      <c r="HU960" s="44"/>
      <c r="HV960" s="44"/>
      <c r="HW960" s="44"/>
      <c r="HX960" s="44"/>
      <c r="HY960" s="44"/>
      <c r="HZ960" s="44"/>
      <c r="IA960" s="44"/>
      <c r="IB960" s="44"/>
      <c r="IC960" s="44"/>
      <c r="ID960" s="44"/>
      <c r="IE960" s="44"/>
      <c r="IF960" s="44"/>
      <c r="IG960" s="44"/>
      <c r="IH960" s="44"/>
      <c r="II960" s="44"/>
      <c r="IJ960" s="44"/>
      <c r="IK960" s="44"/>
      <c r="IL960" s="44"/>
      <c r="IM960" s="44"/>
      <c r="IN960" s="44"/>
      <c r="IO960" s="44"/>
      <c r="IP960" s="44"/>
      <c r="IQ960" s="44"/>
      <c r="IR960" s="44"/>
      <c r="IS960" s="44"/>
      <c r="IT960" s="44"/>
      <c r="IU960" s="44"/>
      <c r="IV960" s="44"/>
      <c r="RS960" s="353"/>
    </row>
    <row r="961" spans="1:487" s="74" customFormat="1" ht="15">
      <c r="A961" s="325" t="s">
        <v>963</v>
      </c>
      <c r="B961" s="351"/>
      <c r="C961" s="351"/>
      <c r="D961" s="458" t="s">
        <v>131</v>
      </c>
      <c r="E961" s="44"/>
      <c r="F961" s="437">
        <f t="shared" si="13"/>
        <v>68</v>
      </c>
      <c r="G961" s="478">
        <v>4</v>
      </c>
      <c r="H961" s="138">
        <v>26</v>
      </c>
      <c r="I961" s="138"/>
      <c r="J961" s="420"/>
      <c r="K961" s="138">
        <v>38</v>
      </c>
      <c r="L961" s="44"/>
      <c r="M961" s="44"/>
      <c r="N961" s="44"/>
      <c r="R961" s="352"/>
      <c r="T961" s="44"/>
      <c r="U961" s="44"/>
      <c r="V961" s="44"/>
      <c r="AA961" s="352"/>
      <c r="AC961" s="44"/>
      <c r="AD961" s="44"/>
      <c r="AE961" s="44"/>
      <c r="AJ961" s="352"/>
      <c r="AL961" s="44"/>
      <c r="AM961" s="44"/>
      <c r="AN961" s="44"/>
      <c r="AS961" s="352"/>
      <c r="AU961" s="44"/>
      <c r="AV961" s="44"/>
      <c r="AW961" s="44"/>
      <c r="BB961" s="352"/>
      <c r="BD961" s="44"/>
      <c r="BE961" s="44"/>
      <c r="BF961" s="44"/>
      <c r="BK961" s="352"/>
      <c r="BM961" s="44"/>
      <c r="BN961" s="44"/>
      <c r="BO961" s="44"/>
      <c r="BT961" s="352"/>
      <c r="BV961" s="44"/>
      <c r="BW961" s="44"/>
      <c r="BX961" s="44"/>
      <c r="CC961" s="352"/>
      <c r="CE961" s="44"/>
      <c r="CF961" s="44"/>
      <c r="CG961" s="44"/>
      <c r="CL961" s="352"/>
      <c r="CN961" s="44"/>
      <c r="CO961" s="44"/>
      <c r="CP961" s="44"/>
      <c r="CU961" s="352"/>
      <c r="CW961" s="44"/>
      <c r="CX961" s="44"/>
      <c r="CY961" s="44"/>
      <c r="DD961" s="352"/>
      <c r="DF961" s="44"/>
      <c r="DG961" s="44"/>
      <c r="DH961" s="44"/>
      <c r="DM961" s="352"/>
      <c r="DO961" s="44"/>
      <c r="DP961" s="44"/>
      <c r="DQ961" s="44"/>
      <c r="DV961" s="352"/>
      <c r="DX961" s="44"/>
      <c r="DY961" s="44"/>
      <c r="DZ961" s="44"/>
      <c r="EE961" s="352"/>
      <c r="EG961" s="44"/>
      <c r="EH961" s="44"/>
      <c r="EI961" s="44"/>
      <c r="EN961" s="352"/>
      <c r="EP961" s="44"/>
      <c r="EQ961" s="44"/>
      <c r="ER961" s="44"/>
      <c r="EW961" s="352"/>
      <c r="EY961" s="44"/>
      <c r="EZ961" s="44"/>
      <c r="FA961" s="44"/>
      <c r="FF961" s="352"/>
      <c r="FH961" s="44"/>
      <c r="FI961" s="44"/>
      <c r="FJ961" s="44"/>
      <c r="FO961" s="352"/>
      <c r="FQ961" s="44"/>
      <c r="FR961" s="44"/>
      <c r="FS961" s="44"/>
      <c r="FX961" s="352"/>
      <c r="FZ961" s="44"/>
      <c r="GA961" s="44"/>
      <c r="GB961" s="44"/>
      <c r="GG961" s="352"/>
      <c r="GI961" s="44"/>
      <c r="GJ961" s="44"/>
      <c r="GK961" s="44"/>
      <c r="GP961" s="352"/>
      <c r="GR961" s="44"/>
      <c r="GS961" s="44"/>
      <c r="GT961" s="44"/>
      <c r="GY961" s="352"/>
      <c r="HA961" s="44"/>
      <c r="HB961" s="44"/>
      <c r="HC961" s="44"/>
      <c r="HH961" s="352"/>
      <c r="HJ961" s="44"/>
      <c r="HK961" s="44"/>
      <c r="HL961" s="44"/>
      <c r="HQ961" s="44"/>
      <c r="HR961" s="44"/>
      <c r="HS961" s="44"/>
      <c r="HT961" s="44"/>
      <c r="HU961" s="44"/>
      <c r="HV961" s="44"/>
      <c r="HW961" s="44"/>
      <c r="HX961" s="44"/>
      <c r="HY961" s="44"/>
      <c r="HZ961" s="44"/>
      <c r="IA961" s="44"/>
      <c r="IB961" s="44"/>
      <c r="IC961" s="44"/>
      <c r="ID961" s="44"/>
      <c r="IE961" s="44"/>
      <c r="IF961" s="44"/>
      <c r="IG961" s="44"/>
      <c r="IH961" s="44"/>
      <c r="II961" s="44"/>
      <c r="IJ961" s="44"/>
      <c r="IK961" s="44"/>
      <c r="IL961" s="44"/>
      <c r="IM961" s="44"/>
      <c r="IN961" s="44"/>
      <c r="IO961" s="44"/>
      <c r="IP961" s="44"/>
      <c r="IQ961" s="44"/>
      <c r="IR961" s="44"/>
      <c r="IS961" s="44"/>
      <c r="IT961" s="44"/>
      <c r="IU961" s="44"/>
      <c r="IV961" s="44"/>
      <c r="RS961" s="353"/>
    </row>
    <row r="962" spans="1:487" s="74" customFormat="1" ht="15">
      <c r="A962" s="325" t="s">
        <v>1480</v>
      </c>
      <c r="B962" s="351"/>
      <c r="C962" s="351"/>
      <c r="D962" s="531" t="s">
        <v>130</v>
      </c>
      <c r="E962" s="44"/>
      <c r="F962" s="437">
        <f t="shared" si="13"/>
        <v>0</v>
      </c>
      <c r="G962" s="478"/>
      <c r="H962" s="478"/>
      <c r="I962" s="138"/>
      <c r="J962" s="420"/>
      <c r="K962" s="138"/>
      <c r="L962" s="450"/>
      <c r="M962" s="44"/>
      <c r="N962" s="44"/>
      <c r="R962" s="352"/>
      <c r="T962" s="44"/>
      <c r="U962" s="44"/>
      <c r="V962" s="44"/>
      <c r="AA962" s="352"/>
      <c r="AC962" s="44"/>
      <c r="AD962" s="44"/>
      <c r="AE962" s="44"/>
      <c r="AJ962" s="352"/>
      <c r="AL962" s="44"/>
      <c r="AM962" s="44"/>
      <c r="AN962" s="44"/>
      <c r="AS962" s="352"/>
      <c r="AU962" s="44"/>
      <c r="AV962" s="44"/>
      <c r="AW962" s="44"/>
      <c r="BB962" s="352"/>
      <c r="BD962" s="44"/>
      <c r="BE962" s="44"/>
      <c r="BF962" s="44"/>
      <c r="BK962" s="352"/>
      <c r="BM962" s="44"/>
      <c r="BN962" s="44"/>
      <c r="BO962" s="44"/>
      <c r="BT962" s="352"/>
      <c r="BV962" s="44"/>
      <c r="BW962" s="44"/>
      <c r="BX962" s="44"/>
      <c r="CC962" s="352"/>
      <c r="CE962" s="44"/>
      <c r="CF962" s="44"/>
      <c r="CG962" s="44"/>
      <c r="CL962" s="352"/>
      <c r="CN962" s="44"/>
      <c r="CO962" s="44"/>
      <c r="CP962" s="44"/>
      <c r="CU962" s="352"/>
      <c r="CW962" s="44"/>
      <c r="CX962" s="44"/>
      <c r="CY962" s="44"/>
      <c r="DD962" s="352"/>
      <c r="DF962" s="44"/>
      <c r="DG962" s="44"/>
      <c r="DH962" s="44"/>
      <c r="DM962" s="352"/>
      <c r="DO962" s="44"/>
      <c r="DP962" s="44"/>
      <c r="DQ962" s="44"/>
      <c r="DV962" s="352"/>
      <c r="DX962" s="44"/>
      <c r="DY962" s="44"/>
      <c r="DZ962" s="44"/>
      <c r="EE962" s="352"/>
      <c r="EG962" s="44"/>
      <c r="EH962" s="44"/>
      <c r="EI962" s="44"/>
      <c r="EN962" s="352"/>
      <c r="EP962" s="44"/>
      <c r="EQ962" s="44"/>
      <c r="ER962" s="44"/>
      <c r="EW962" s="352"/>
      <c r="EY962" s="44"/>
      <c r="EZ962" s="44"/>
      <c r="FA962" s="44"/>
      <c r="FF962" s="352"/>
      <c r="FH962" s="44"/>
      <c r="FI962" s="44"/>
      <c r="FJ962" s="44"/>
      <c r="FO962" s="352"/>
      <c r="FQ962" s="44"/>
      <c r="FR962" s="44"/>
      <c r="FS962" s="44"/>
      <c r="FX962" s="352"/>
      <c r="FZ962" s="44"/>
      <c r="GA962" s="44"/>
      <c r="GB962" s="44"/>
      <c r="GG962" s="352"/>
      <c r="GI962" s="44"/>
      <c r="GJ962" s="44"/>
      <c r="GK962" s="44"/>
      <c r="GP962" s="352"/>
      <c r="GR962" s="44"/>
      <c r="GS962" s="44"/>
      <c r="GT962" s="44"/>
      <c r="GY962" s="352"/>
      <c r="HA962" s="44"/>
      <c r="HB962" s="44"/>
      <c r="HC962" s="44"/>
      <c r="HH962" s="352"/>
      <c r="HJ962" s="44"/>
      <c r="HK962" s="44"/>
      <c r="HL962" s="44"/>
      <c r="HQ962" s="44"/>
      <c r="HR962" s="44"/>
      <c r="HS962" s="44"/>
      <c r="HT962" s="44"/>
      <c r="HU962" s="44"/>
      <c r="HV962" s="44"/>
      <c r="HW962" s="44"/>
      <c r="HX962" s="44"/>
      <c r="HY962" s="44"/>
      <c r="HZ962" s="44"/>
      <c r="IA962" s="44"/>
      <c r="IB962" s="44"/>
      <c r="IC962" s="44"/>
      <c r="ID962" s="44"/>
      <c r="IE962" s="44"/>
      <c r="IF962" s="44"/>
      <c r="IG962" s="44"/>
      <c r="IH962" s="44"/>
      <c r="II962" s="44"/>
      <c r="IJ962" s="44"/>
      <c r="IK962" s="44"/>
      <c r="IL962" s="44"/>
      <c r="IM962" s="44"/>
      <c r="IN962" s="44"/>
      <c r="IO962" s="44"/>
      <c r="IP962" s="44"/>
      <c r="IQ962" s="44"/>
      <c r="IR962" s="44"/>
      <c r="IS962" s="44"/>
      <c r="IT962" s="44"/>
      <c r="IU962" s="44"/>
      <c r="IV962" s="44"/>
      <c r="RS962" s="353"/>
    </row>
    <row r="963" spans="1:487" s="74" customFormat="1" ht="15">
      <c r="A963" s="325" t="s">
        <v>507</v>
      </c>
      <c r="B963" s="351"/>
      <c r="C963" s="351"/>
      <c r="D963" s="458" t="s">
        <v>136</v>
      </c>
      <c r="E963" s="44"/>
      <c r="F963" s="437">
        <f t="shared" si="13"/>
        <v>32</v>
      </c>
      <c r="G963" s="478">
        <v>8</v>
      </c>
      <c r="H963" s="138">
        <v>24</v>
      </c>
      <c r="I963" s="138"/>
      <c r="J963" s="420"/>
      <c r="K963" s="138"/>
      <c r="L963" s="44"/>
      <c r="M963" s="44"/>
      <c r="N963" s="44"/>
      <c r="R963" s="352"/>
      <c r="T963" s="44"/>
      <c r="U963" s="44"/>
      <c r="V963" s="44"/>
      <c r="AA963" s="352"/>
      <c r="AC963" s="44"/>
      <c r="AD963" s="44"/>
      <c r="AE963" s="44"/>
      <c r="AJ963" s="352"/>
      <c r="AL963" s="44"/>
      <c r="AM963" s="44"/>
      <c r="AN963" s="44"/>
      <c r="AS963" s="352"/>
      <c r="AU963" s="44"/>
      <c r="AV963" s="44"/>
      <c r="AW963" s="44"/>
      <c r="BB963" s="352"/>
      <c r="BD963" s="44"/>
      <c r="BE963" s="44"/>
      <c r="BF963" s="44"/>
      <c r="BK963" s="352"/>
      <c r="BM963" s="44"/>
      <c r="BN963" s="44"/>
      <c r="BO963" s="44"/>
      <c r="BT963" s="352"/>
      <c r="BV963" s="44"/>
      <c r="BW963" s="44"/>
      <c r="BX963" s="44"/>
      <c r="CC963" s="352"/>
      <c r="CE963" s="44"/>
      <c r="CF963" s="44"/>
      <c r="CG963" s="44"/>
      <c r="CL963" s="352"/>
      <c r="CN963" s="44"/>
      <c r="CO963" s="44"/>
      <c r="CP963" s="44"/>
      <c r="CU963" s="352"/>
      <c r="CW963" s="44"/>
      <c r="CX963" s="44"/>
      <c r="CY963" s="44"/>
      <c r="DD963" s="352"/>
      <c r="DF963" s="44"/>
      <c r="DG963" s="44"/>
      <c r="DH963" s="44"/>
      <c r="DM963" s="352"/>
      <c r="DO963" s="44"/>
      <c r="DP963" s="44"/>
      <c r="DQ963" s="44"/>
      <c r="DV963" s="352"/>
      <c r="DX963" s="44"/>
      <c r="DY963" s="44"/>
      <c r="DZ963" s="44"/>
      <c r="EE963" s="352"/>
      <c r="EG963" s="44"/>
      <c r="EH963" s="44"/>
      <c r="EI963" s="44"/>
      <c r="EN963" s="352"/>
      <c r="EP963" s="44"/>
      <c r="EQ963" s="44"/>
      <c r="ER963" s="44"/>
      <c r="EW963" s="352"/>
      <c r="EY963" s="44"/>
      <c r="EZ963" s="44"/>
      <c r="FA963" s="44"/>
      <c r="FF963" s="352"/>
      <c r="FH963" s="44"/>
      <c r="FI963" s="44"/>
      <c r="FJ963" s="44"/>
      <c r="FO963" s="352"/>
      <c r="FQ963" s="44"/>
      <c r="FR963" s="44"/>
      <c r="FS963" s="44"/>
      <c r="FX963" s="352"/>
      <c r="FZ963" s="44"/>
      <c r="GA963" s="44"/>
      <c r="GB963" s="44"/>
      <c r="GG963" s="352"/>
      <c r="GI963" s="44"/>
      <c r="GJ963" s="44"/>
      <c r="GK963" s="44"/>
      <c r="GP963" s="352"/>
      <c r="GR963" s="44"/>
      <c r="GS963" s="44"/>
      <c r="GT963" s="44"/>
      <c r="GY963" s="352"/>
      <c r="HA963" s="44"/>
      <c r="HB963" s="44"/>
      <c r="HC963" s="44"/>
      <c r="HH963" s="352"/>
      <c r="HJ963" s="44"/>
      <c r="HK963" s="44"/>
      <c r="HL963" s="44"/>
      <c r="HQ963" s="44"/>
      <c r="HR963" s="44"/>
      <c r="HS963" s="44"/>
      <c r="HT963" s="44"/>
      <c r="HU963" s="44"/>
      <c r="HV963" s="44"/>
      <c r="HW963" s="44"/>
      <c r="HX963" s="44"/>
      <c r="HY963" s="44"/>
      <c r="HZ963" s="44"/>
      <c r="IA963" s="44"/>
      <c r="IB963" s="44"/>
      <c r="IC963" s="44"/>
      <c r="ID963" s="44"/>
      <c r="IE963" s="44"/>
      <c r="IF963" s="44"/>
      <c r="IG963" s="44"/>
      <c r="IH963" s="44"/>
      <c r="II963" s="44"/>
      <c r="IJ963" s="44"/>
      <c r="IK963" s="44"/>
      <c r="IL963" s="44"/>
      <c r="IM963" s="44"/>
      <c r="IN963" s="44"/>
      <c r="IO963" s="44"/>
      <c r="IP963" s="44"/>
      <c r="IQ963" s="44"/>
      <c r="IR963" s="44"/>
      <c r="IS963" s="44"/>
      <c r="IT963" s="44"/>
      <c r="IU963" s="44"/>
      <c r="IV963" s="44"/>
      <c r="RS963" s="353"/>
    </row>
    <row r="964" spans="1:487" s="74" customFormat="1" ht="15">
      <c r="A964" s="325" t="s">
        <v>1143</v>
      </c>
      <c r="B964" s="351"/>
      <c r="C964" s="351"/>
      <c r="D964" s="531" t="s">
        <v>130</v>
      </c>
      <c r="E964" s="450"/>
      <c r="F964" s="437">
        <f t="shared" si="13"/>
        <v>5</v>
      </c>
      <c r="G964" s="478">
        <v>5</v>
      </c>
      <c r="H964" s="478"/>
      <c r="I964" s="478"/>
      <c r="J964" s="548"/>
      <c r="K964" s="478"/>
      <c r="L964" s="458"/>
      <c r="M964" s="450"/>
      <c r="N964" s="44"/>
      <c r="R964" s="352"/>
      <c r="T964" s="44"/>
      <c r="U964" s="44"/>
      <c r="V964" s="44"/>
      <c r="AA964" s="352"/>
      <c r="AC964" s="44"/>
      <c r="AD964" s="44"/>
      <c r="AE964" s="44"/>
      <c r="AJ964" s="352"/>
      <c r="AL964" s="44"/>
      <c r="AM964" s="44"/>
      <c r="AN964" s="44"/>
      <c r="AS964" s="352"/>
      <c r="AU964" s="44"/>
      <c r="AV964" s="44"/>
      <c r="AW964" s="44"/>
      <c r="BB964" s="352"/>
      <c r="BD964" s="44"/>
      <c r="BE964" s="44"/>
      <c r="BF964" s="44"/>
      <c r="BK964" s="352"/>
      <c r="BM964" s="44"/>
      <c r="BN964" s="44"/>
      <c r="BO964" s="44"/>
      <c r="BT964" s="352"/>
      <c r="BV964" s="44"/>
      <c r="BW964" s="44"/>
      <c r="BX964" s="44"/>
      <c r="CC964" s="352"/>
      <c r="CE964" s="44"/>
      <c r="CF964" s="44"/>
      <c r="CG964" s="44"/>
      <c r="CL964" s="352"/>
      <c r="CN964" s="44"/>
      <c r="CO964" s="44"/>
      <c r="CP964" s="44"/>
      <c r="CU964" s="352"/>
      <c r="CW964" s="44"/>
      <c r="CX964" s="44"/>
      <c r="CY964" s="44"/>
      <c r="DD964" s="352"/>
      <c r="DF964" s="44"/>
      <c r="DG964" s="44"/>
      <c r="DH964" s="44"/>
      <c r="DM964" s="352"/>
      <c r="DO964" s="44"/>
      <c r="DP964" s="44"/>
      <c r="DQ964" s="44"/>
      <c r="DV964" s="352"/>
      <c r="DX964" s="44"/>
      <c r="DY964" s="44"/>
      <c r="DZ964" s="44"/>
      <c r="EE964" s="352"/>
      <c r="EG964" s="44"/>
      <c r="EH964" s="44"/>
      <c r="EI964" s="44"/>
      <c r="EN964" s="352"/>
      <c r="EP964" s="44"/>
      <c r="EQ964" s="44"/>
      <c r="ER964" s="44"/>
      <c r="EW964" s="352"/>
      <c r="EY964" s="44"/>
      <c r="EZ964" s="44"/>
      <c r="FA964" s="44"/>
      <c r="FF964" s="352"/>
      <c r="FH964" s="44"/>
      <c r="FI964" s="44"/>
      <c r="FJ964" s="44"/>
      <c r="FO964" s="352"/>
      <c r="FQ964" s="44"/>
      <c r="FR964" s="44"/>
      <c r="FS964" s="44"/>
      <c r="FX964" s="352"/>
      <c r="FZ964" s="44"/>
      <c r="GA964" s="44"/>
      <c r="GB964" s="44"/>
      <c r="GG964" s="352"/>
      <c r="GI964" s="44"/>
      <c r="GJ964" s="44"/>
      <c r="GK964" s="44"/>
      <c r="GP964" s="352"/>
      <c r="GR964" s="44"/>
      <c r="GS964" s="44"/>
      <c r="GT964" s="44"/>
      <c r="GY964" s="352"/>
      <c r="HA964" s="44"/>
      <c r="HB964" s="44"/>
      <c r="HC964" s="44"/>
      <c r="HH964" s="352"/>
      <c r="HJ964" s="44"/>
      <c r="HK964" s="44"/>
      <c r="HL964" s="44"/>
      <c r="HQ964" s="44"/>
      <c r="HR964" s="44"/>
      <c r="HS964" s="44"/>
      <c r="HT964" s="44"/>
      <c r="HU964" s="44"/>
      <c r="HV964" s="44"/>
      <c r="HW964" s="44"/>
      <c r="HX964" s="44"/>
      <c r="HY964" s="44"/>
      <c r="HZ964" s="44"/>
      <c r="IA964" s="44"/>
      <c r="IB964" s="44"/>
      <c r="IC964" s="44"/>
      <c r="ID964" s="44"/>
      <c r="IE964" s="44"/>
      <c r="IF964" s="44"/>
      <c r="IG964" s="44"/>
      <c r="IH964" s="44"/>
      <c r="II964" s="44"/>
      <c r="IJ964" s="44"/>
      <c r="IK964" s="44"/>
      <c r="IL964" s="44"/>
      <c r="IM964" s="44"/>
      <c r="IN964" s="44"/>
      <c r="IO964" s="44"/>
      <c r="IP964" s="44"/>
      <c r="IQ964" s="44"/>
      <c r="IR964" s="44"/>
      <c r="IS964" s="44"/>
      <c r="IT964" s="44"/>
      <c r="IU964" s="44"/>
      <c r="IV964" s="44"/>
      <c r="RS964" s="353"/>
    </row>
    <row r="965" spans="1:487" s="74" customFormat="1" ht="15">
      <c r="A965" s="325" t="s">
        <v>1192</v>
      </c>
      <c r="B965" s="351"/>
      <c r="C965" s="351"/>
      <c r="D965" s="531" t="s">
        <v>130</v>
      </c>
      <c r="E965" s="450"/>
      <c r="F965" s="437">
        <f t="shared" si="13"/>
        <v>0</v>
      </c>
      <c r="G965" s="478"/>
      <c r="H965" s="478"/>
      <c r="I965" s="478"/>
      <c r="J965" s="548"/>
      <c r="K965" s="478"/>
      <c r="L965" s="450"/>
      <c r="M965" s="44"/>
      <c r="N965" s="44"/>
      <c r="R965" s="352"/>
      <c r="T965" s="44"/>
      <c r="U965" s="44"/>
      <c r="V965" s="44"/>
      <c r="AA965" s="352"/>
      <c r="AC965" s="44"/>
      <c r="AD965" s="44"/>
      <c r="AE965" s="44"/>
      <c r="AJ965" s="352"/>
      <c r="AL965" s="44"/>
      <c r="AM965" s="44"/>
      <c r="AN965" s="44"/>
      <c r="AS965" s="352"/>
      <c r="AU965" s="44"/>
      <c r="AV965" s="44"/>
      <c r="AW965" s="44"/>
      <c r="BB965" s="352"/>
      <c r="BD965" s="44"/>
      <c r="BE965" s="44"/>
      <c r="BF965" s="44"/>
      <c r="BK965" s="352"/>
      <c r="BM965" s="44"/>
      <c r="BN965" s="44"/>
      <c r="BO965" s="44"/>
      <c r="BT965" s="352"/>
      <c r="BV965" s="44"/>
      <c r="BW965" s="44"/>
      <c r="BX965" s="44"/>
      <c r="CC965" s="352"/>
      <c r="CE965" s="44"/>
      <c r="CF965" s="44"/>
      <c r="CG965" s="44"/>
      <c r="CL965" s="352"/>
      <c r="CN965" s="44"/>
      <c r="CO965" s="44"/>
      <c r="CP965" s="44"/>
      <c r="CU965" s="352"/>
      <c r="CW965" s="44"/>
      <c r="CX965" s="44"/>
      <c r="CY965" s="44"/>
      <c r="DD965" s="352"/>
      <c r="DF965" s="44"/>
      <c r="DG965" s="44"/>
      <c r="DH965" s="44"/>
      <c r="DM965" s="352"/>
      <c r="DO965" s="44"/>
      <c r="DP965" s="44"/>
      <c r="DQ965" s="44"/>
      <c r="DV965" s="352"/>
      <c r="DX965" s="44"/>
      <c r="DY965" s="44"/>
      <c r="DZ965" s="44"/>
      <c r="EE965" s="352"/>
      <c r="EG965" s="44"/>
      <c r="EH965" s="44"/>
      <c r="EI965" s="44"/>
      <c r="EN965" s="352"/>
      <c r="EP965" s="44"/>
      <c r="EQ965" s="44"/>
      <c r="ER965" s="44"/>
      <c r="EW965" s="352"/>
      <c r="EY965" s="44"/>
      <c r="EZ965" s="44"/>
      <c r="FA965" s="44"/>
      <c r="FF965" s="352"/>
      <c r="FH965" s="44"/>
      <c r="FI965" s="44"/>
      <c r="FJ965" s="44"/>
      <c r="FO965" s="352"/>
      <c r="FQ965" s="44"/>
      <c r="FR965" s="44"/>
      <c r="FS965" s="44"/>
      <c r="FX965" s="352"/>
      <c r="FZ965" s="44"/>
      <c r="GA965" s="44"/>
      <c r="GB965" s="44"/>
      <c r="GG965" s="352"/>
      <c r="GI965" s="44"/>
      <c r="GJ965" s="44"/>
      <c r="GK965" s="44"/>
      <c r="GP965" s="352"/>
      <c r="GR965" s="44"/>
      <c r="GS965" s="44"/>
      <c r="GT965" s="44"/>
      <c r="GY965" s="352"/>
      <c r="HA965" s="44"/>
      <c r="HB965" s="44"/>
      <c r="HC965" s="44"/>
      <c r="HH965" s="352"/>
      <c r="HJ965" s="44"/>
      <c r="HK965" s="44"/>
      <c r="HL965" s="44"/>
      <c r="HQ965" s="44"/>
      <c r="HR965" s="44"/>
      <c r="HS965" s="44"/>
      <c r="HT965" s="44"/>
      <c r="HU965" s="44"/>
      <c r="HV965" s="44"/>
      <c r="HW965" s="44"/>
      <c r="HX965" s="44"/>
      <c r="HY965" s="44"/>
      <c r="HZ965" s="44"/>
      <c r="IA965" s="44"/>
      <c r="IB965" s="44"/>
      <c r="IC965" s="44"/>
      <c r="ID965" s="44"/>
      <c r="IE965" s="44"/>
      <c r="IF965" s="44"/>
      <c r="IG965" s="44"/>
      <c r="IH965" s="44"/>
      <c r="II965" s="44"/>
      <c r="IJ965" s="44"/>
      <c r="IK965" s="44"/>
      <c r="IL965" s="44"/>
      <c r="IM965" s="44"/>
      <c r="IN965" s="44"/>
      <c r="IO965" s="44"/>
      <c r="IP965" s="44"/>
      <c r="IQ965" s="44"/>
      <c r="IR965" s="44"/>
      <c r="IS965" s="44"/>
      <c r="IT965" s="44"/>
      <c r="IU965" s="44"/>
      <c r="IV965" s="44"/>
      <c r="RS965" s="353"/>
    </row>
    <row r="966" spans="1:487" s="74" customFormat="1" ht="15">
      <c r="A966" s="325" t="s">
        <v>1489</v>
      </c>
      <c r="B966" s="351"/>
      <c r="C966" s="351"/>
      <c r="D966" s="531" t="s">
        <v>130</v>
      </c>
      <c r="E966" s="450"/>
      <c r="F966" s="437">
        <f t="shared" si="13"/>
        <v>0</v>
      </c>
      <c r="G966" s="478"/>
      <c r="H966" s="478"/>
      <c r="I966" s="478"/>
      <c r="J966" s="548"/>
      <c r="K966" s="478"/>
      <c r="L966" s="450"/>
      <c r="M966" s="44"/>
      <c r="N966" s="44"/>
      <c r="R966" s="352"/>
      <c r="T966" s="44"/>
      <c r="U966" s="44"/>
      <c r="V966" s="44"/>
      <c r="AA966" s="352"/>
      <c r="AC966" s="44"/>
      <c r="AD966" s="44"/>
      <c r="AE966" s="44"/>
      <c r="AJ966" s="352"/>
      <c r="AL966" s="44"/>
      <c r="AM966" s="44"/>
      <c r="AN966" s="44"/>
      <c r="AS966" s="352"/>
      <c r="AU966" s="44"/>
      <c r="AV966" s="44"/>
      <c r="AW966" s="44"/>
      <c r="BB966" s="352"/>
      <c r="BD966" s="44"/>
      <c r="BE966" s="44"/>
      <c r="BF966" s="44"/>
      <c r="BK966" s="352"/>
      <c r="BM966" s="44"/>
      <c r="BN966" s="44"/>
      <c r="BO966" s="44"/>
      <c r="BT966" s="352"/>
      <c r="BV966" s="44"/>
      <c r="BW966" s="44"/>
      <c r="BX966" s="44"/>
      <c r="CC966" s="352"/>
      <c r="CE966" s="44"/>
      <c r="CF966" s="44"/>
      <c r="CG966" s="44"/>
      <c r="CL966" s="352"/>
      <c r="CN966" s="44"/>
      <c r="CO966" s="44"/>
      <c r="CP966" s="44"/>
      <c r="CU966" s="352"/>
      <c r="CW966" s="44"/>
      <c r="CX966" s="44"/>
      <c r="CY966" s="44"/>
      <c r="DD966" s="352"/>
      <c r="DF966" s="44"/>
      <c r="DG966" s="44"/>
      <c r="DH966" s="44"/>
      <c r="DM966" s="352"/>
      <c r="DO966" s="44"/>
      <c r="DP966" s="44"/>
      <c r="DQ966" s="44"/>
      <c r="DV966" s="352"/>
      <c r="DX966" s="44"/>
      <c r="DY966" s="44"/>
      <c r="DZ966" s="44"/>
      <c r="EE966" s="352"/>
      <c r="EG966" s="44"/>
      <c r="EH966" s="44"/>
      <c r="EI966" s="44"/>
      <c r="EN966" s="352"/>
      <c r="EP966" s="44"/>
      <c r="EQ966" s="44"/>
      <c r="ER966" s="44"/>
      <c r="EW966" s="352"/>
      <c r="EY966" s="44"/>
      <c r="EZ966" s="44"/>
      <c r="FA966" s="44"/>
      <c r="FF966" s="352"/>
      <c r="FH966" s="44"/>
      <c r="FI966" s="44"/>
      <c r="FJ966" s="44"/>
      <c r="FO966" s="352"/>
      <c r="FQ966" s="44"/>
      <c r="FR966" s="44"/>
      <c r="FS966" s="44"/>
      <c r="FX966" s="352"/>
      <c r="FZ966" s="44"/>
      <c r="GA966" s="44"/>
      <c r="GB966" s="44"/>
      <c r="GG966" s="352"/>
      <c r="GI966" s="44"/>
      <c r="GJ966" s="44"/>
      <c r="GK966" s="44"/>
      <c r="GP966" s="352"/>
      <c r="GR966" s="44"/>
      <c r="GS966" s="44"/>
      <c r="GT966" s="44"/>
      <c r="GY966" s="352"/>
      <c r="HA966" s="44"/>
      <c r="HB966" s="44"/>
      <c r="HC966" s="44"/>
      <c r="HH966" s="352"/>
      <c r="HJ966" s="44"/>
      <c r="HK966" s="44"/>
      <c r="HL966" s="44"/>
      <c r="HQ966" s="44"/>
      <c r="HR966" s="44"/>
      <c r="HS966" s="44"/>
      <c r="HT966" s="44"/>
      <c r="HU966" s="44"/>
      <c r="HV966" s="44"/>
      <c r="HW966" s="44"/>
      <c r="HX966" s="44"/>
      <c r="HY966" s="44"/>
      <c r="HZ966" s="44"/>
      <c r="IA966" s="44"/>
      <c r="IB966" s="44"/>
      <c r="IC966" s="44"/>
      <c r="ID966" s="44"/>
      <c r="IE966" s="44"/>
      <c r="IF966" s="44"/>
      <c r="IG966" s="44"/>
      <c r="IH966" s="44"/>
      <c r="II966" s="44"/>
      <c r="IJ966" s="44"/>
      <c r="IK966" s="44"/>
      <c r="IL966" s="44"/>
      <c r="IM966" s="44"/>
      <c r="IN966" s="44"/>
      <c r="IO966" s="44"/>
      <c r="IP966" s="44"/>
      <c r="IQ966" s="44"/>
      <c r="IR966" s="44"/>
      <c r="IS966" s="44"/>
      <c r="IT966" s="44"/>
      <c r="IU966" s="44"/>
      <c r="IV966" s="44"/>
      <c r="RS966" s="353"/>
    </row>
    <row r="967" spans="1:487" s="74" customFormat="1" ht="15">
      <c r="A967" s="325" t="s">
        <v>659</v>
      </c>
      <c r="B967" s="351"/>
      <c r="C967" s="351"/>
      <c r="D967" s="531" t="s">
        <v>130</v>
      </c>
      <c r="E967" s="44"/>
      <c r="F967" s="437">
        <f t="shared" si="13"/>
        <v>0</v>
      </c>
      <c r="G967" s="478"/>
      <c r="H967" s="138"/>
      <c r="I967" s="138"/>
      <c r="J967" s="420"/>
      <c r="K967" s="138"/>
      <c r="L967" s="450"/>
      <c r="M967" s="44"/>
      <c r="N967" s="44"/>
      <c r="R967" s="352"/>
      <c r="T967" s="44"/>
      <c r="U967" s="44"/>
      <c r="V967" s="44"/>
      <c r="AA967" s="352"/>
      <c r="AC967" s="44"/>
      <c r="AD967" s="44"/>
      <c r="AE967" s="44"/>
      <c r="AJ967" s="352"/>
      <c r="AL967" s="44"/>
      <c r="AM967" s="44"/>
      <c r="AN967" s="44"/>
      <c r="AS967" s="352"/>
      <c r="AU967" s="44"/>
      <c r="AV967" s="44"/>
      <c r="AW967" s="44"/>
      <c r="BB967" s="352"/>
      <c r="BD967" s="44"/>
      <c r="BE967" s="44"/>
      <c r="BF967" s="44"/>
      <c r="BK967" s="352"/>
      <c r="BM967" s="44"/>
      <c r="BN967" s="44"/>
      <c r="BO967" s="44"/>
      <c r="BT967" s="352"/>
      <c r="BV967" s="44"/>
      <c r="BW967" s="44"/>
      <c r="BX967" s="44"/>
      <c r="CC967" s="352"/>
      <c r="CE967" s="44"/>
      <c r="CF967" s="44"/>
      <c r="CG967" s="44"/>
      <c r="CL967" s="352"/>
      <c r="CN967" s="44"/>
      <c r="CO967" s="44"/>
      <c r="CP967" s="44"/>
      <c r="CU967" s="352"/>
      <c r="CW967" s="44"/>
      <c r="CX967" s="44"/>
      <c r="CY967" s="44"/>
      <c r="DD967" s="352"/>
      <c r="DF967" s="44"/>
      <c r="DG967" s="44"/>
      <c r="DH967" s="44"/>
      <c r="DM967" s="352"/>
      <c r="DO967" s="44"/>
      <c r="DP967" s="44"/>
      <c r="DQ967" s="44"/>
      <c r="DV967" s="352"/>
      <c r="DX967" s="44"/>
      <c r="DY967" s="44"/>
      <c r="DZ967" s="44"/>
      <c r="EE967" s="352"/>
      <c r="EG967" s="44"/>
      <c r="EH967" s="44"/>
      <c r="EI967" s="44"/>
      <c r="EN967" s="352"/>
      <c r="EP967" s="44"/>
      <c r="EQ967" s="44"/>
      <c r="ER967" s="44"/>
      <c r="EW967" s="352"/>
      <c r="EY967" s="44"/>
      <c r="EZ967" s="44"/>
      <c r="FA967" s="44"/>
      <c r="FF967" s="352"/>
      <c r="FH967" s="44"/>
      <c r="FI967" s="44"/>
      <c r="FJ967" s="44"/>
      <c r="FO967" s="352"/>
      <c r="FQ967" s="44"/>
      <c r="FR967" s="44"/>
      <c r="FS967" s="44"/>
      <c r="FX967" s="352"/>
      <c r="FZ967" s="44"/>
      <c r="GA967" s="44"/>
      <c r="GB967" s="44"/>
      <c r="GG967" s="352"/>
      <c r="GI967" s="44"/>
      <c r="GJ967" s="44"/>
      <c r="GK967" s="44"/>
      <c r="GP967" s="352"/>
      <c r="GR967" s="44"/>
      <c r="GS967" s="44"/>
      <c r="GT967" s="44"/>
      <c r="GY967" s="352"/>
      <c r="HA967" s="44"/>
      <c r="HB967" s="44"/>
      <c r="HC967" s="44"/>
      <c r="HH967" s="352"/>
      <c r="HJ967" s="44"/>
      <c r="HK967" s="44"/>
      <c r="HL967" s="44"/>
      <c r="HQ967" s="44"/>
      <c r="HR967" s="44"/>
      <c r="HS967" s="44"/>
      <c r="HT967" s="44"/>
      <c r="HU967" s="44"/>
      <c r="HV967" s="44"/>
      <c r="HW967" s="44"/>
      <c r="HX967" s="44"/>
      <c r="HY967" s="44"/>
      <c r="HZ967" s="44"/>
      <c r="IA967" s="44"/>
      <c r="IB967" s="44"/>
      <c r="IC967" s="44"/>
      <c r="ID967" s="44"/>
      <c r="IE967" s="44"/>
      <c r="IF967" s="44"/>
      <c r="IG967" s="44"/>
      <c r="IH967" s="44"/>
      <c r="II967" s="44"/>
      <c r="IJ967" s="44"/>
      <c r="IK967" s="44"/>
      <c r="IL967" s="44"/>
      <c r="IM967" s="44"/>
      <c r="IN967" s="44"/>
      <c r="IO967" s="44"/>
      <c r="IP967" s="44"/>
      <c r="IQ967" s="44"/>
      <c r="IR967" s="44"/>
      <c r="IS967" s="44"/>
      <c r="IT967" s="44"/>
      <c r="IU967" s="44"/>
      <c r="IV967" s="44"/>
      <c r="RS967" s="353"/>
    </row>
    <row r="968" spans="1:487" s="74" customFormat="1" ht="15">
      <c r="A968" s="325" t="s">
        <v>1164</v>
      </c>
      <c r="B968" s="351"/>
      <c r="C968" s="351"/>
      <c r="D968" s="531" t="s">
        <v>130</v>
      </c>
      <c r="E968" s="44"/>
      <c r="F968" s="437">
        <f t="shared" si="13"/>
        <v>0</v>
      </c>
      <c r="G968" s="478"/>
      <c r="H968" s="138"/>
      <c r="I968" s="138"/>
      <c r="J968" s="420"/>
      <c r="K968" s="138"/>
      <c r="L968" s="450"/>
      <c r="M968" s="44"/>
      <c r="N968" s="44"/>
      <c r="R968" s="352"/>
      <c r="T968" s="44"/>
      <c r="U968" s="44"/>
      <c r="V968" s="44"/>
      <c r="AA968" s="352"/>
      <c r="AC968" s="44"/>
      <c r="AD968" s="44"/>
      <c r="AE968" s="44"/>
      <c r="AJ968" s="352"/>
      <c r="AL968" s="44"/>
      <c r="AM968" s="44"/>
      <c r="AN968" s="44"/>
      <c r="AS968" s="352"/>
      <c r="AU968" s="44"/>
      <c r="AV968" s="44"/>
      <c r="AW968" s="44"/>
      <c r="BB968" s="352"/>
      <c r="BD968" s="44"/>
      <c r="BE968" s="44"/>
      <c r="BF968" s="44"/>
      <c r="BK968" s="352"/>
      <c r="BM968" s="44"/>
      <c r="BN968" s="44"/>
      <c r="BO968" s="44"/>
      <c r="BT968" s="352"/>
      <c r="BV968" s="44"/>
      <c r="BW968" s="44"/>
      <c r="BX968" s="44"/>
      <c r="CC968" s="352"/>
      <c r="CE968" s="44"/>
      <c r="CF968" s="44"/>
      <c r="CG968" s="44"/>
      <c r="CL968" s="352"/>
      <c r="CN968" s="44"/>
      <c r="CO968" s="44"/>
      <c r="CP968" s="44"/>
      <c r="CU968" s="352"/>
      <c r="CW968" s="44"/>
      <c r="CX968" s="44"/>
      <c r="CY968" s="44"/>
      <c r="DD968" s="352"/>
      <c r="DF968" s="44"/>
      <c r="DG968" s="44"/>
      <c r="DH968" s="44"/>
      <c r="DM968" s="352"/>
      <c r="DO968" s="44"/>
      <c r="DP968" s="44"/>
      <c r="DQ968" s="44"/>
      <c r="DV968" s="352"/>
      <c r="DX968" s="44"/>
      <c r="DY968" s="44"/>
      <c r="DZ968" s="44"/>
      <c r="EE968" s="352"/>
      <c r="EG968" s="44"/>
      <c r="EH968" s="44"/>
      <c r="EI968" s="44"/>
      <c r="EN968" s="352"/>
      <c r="EP968" s="44"/>
      <c r="EQ968" s="44"/>
      <c r="ER968" s="44"/>
      <c r="EW968" s="352"/>
      <c r="EY968" s="44"/>
      <c r="EZ968" s="44"/>
      <c r="FA968" s="44"/>
      <c r="FF968" s="352"/>
      <c r="FH968" s="44"/>
      <c r="FI968" s="44"/>
      <c r="FJ968" s="44"/>
      <c r="FO968" s="352"/>
      <c r="FQ968" s="44"/>
      <c r="FR968" s="44"/>
      <c r="FS968" s="44"/>
      <c r="FX968" s="352"/>
      <c r="FZ968" s="44"/>
      <c r="GA968" s="44"/>
      <c r="GB968" s="44"/>
      <c r="GG968" s="352"/>
      <c r="GI968" s="44"/>
      <c r="GJ968" s="44"/>
      <c r="GK968" s="44"/>
      <c r="GP968" s="352"/>
      <c r="GR968" s="44"/>
      <c r="GS968" s="44"/>
      <c r="GT968" s="44"/>
      <c r="GY968" s="352"/>
      <c r="HA968" s="44"/>
      <c r="HB968" s="44"/>
      <c r="HC968" s="44"/>
      <c r="HH968" s="352"/>
      <c r="HJ968" s="44"/>
      <c r="HK968" s="44"/>
      <c r="HL968" s="44"/>
      <c r="HQ968" s="44"/>
      <c r="HR968" s="44"/>
      <c r="HS968" s="44"/>
      <c r="HT968" s="44"/>
      <c r="HU968" s="44"/>
      <c r="HV968" s="44"/>
      <c r="HW968" s="44"/>
      <c r="HX968" s="44"/>
      <c r="HY968" s="44"/>
      <c r="HZ968" s="44"/>
      <c r="IA968" s="44"/>
      <c r="IB968" s="44"/>
      <c r="IC968" s="44"/>
      <c r="ID968" s="44"/>
      <c r="IE968" s="44"/>
      <c r="IF968" s="44"/>
      <c r="IG968" s="44"/>
      <c r="IH968" s="44"/>
      <c r="II968" s="44"/>
      <c r="IJ968" s="44"/>
      <c r="IK968" s="44"/>
      <c r="IL968" s="44"/>
      <c r="IM968" s="44"/>
      <c r="IN968" s="44"/>
      <c r="IO968" s="44"/>
      <c r="IP968" s="44"/>
      <c r="IQ968" s="44"/>
      <c r="IR968" s="44"/>
      <c r="IS968" s="44"/>
      <c r="IT968" s="44"/>
      <c r="IU968" s="44"/>
      <c r="IV968" s="44"/>
      <c r="RS968" s="353"/>
    </row>
    <row r="969" spans="1:487" s="74" customFormat="1" ht="15">
      <c r="A969" s="325" t="s">
        <v>491</v>
      </c>
      <c r="B969" s="351"/>
      <c r="C969" s="351"/>
      <c r="D969" s="458" t="s">
        <v>134</v>
      </c>
      <c r="E969" s="44"/>
      <c r="F969" s="437">
        <f t="shared" si="13"/>
        <v>55</v>
      </c>
      <c r="G969" s="478"/>
      <c r="H969" s="541">
        <v>22</v>
      </c>
      <c r="I969" s="138">
        <v>33</v>
      </c>
      <c r="J969" s="420"/>
      <c r="K969" s="138"/>
      <c r="L969" s="450"/>
      <c r="M969" s="458"/>
      <c r="N969" s="44"/>
      <c r="R969" s="352"/>
      <c r="T969" s="44"/>
      <c r="U969" s="44"/>
      <c r="V969" s="44"/>
      <c r="AA969" s="352"/>
      <c r="AC969" s="44"/>
      <c r="AD969" s="44"/>
      <c r="AE969" s="44"/>
      <c r="AJ969" s="352"/>
      <c r="AL969" s="44"/>
      <c r="AM969" s="44"/>
      <c r="AN969" s="44"/>
      <c r="AS969" s="352"/>
      <c r="AU969" s="44"/>
      <c r="AV969" s="44"/>
      <c r="AW969" s="44"/>
      <c r="BB969" s="352"/>
      <c r="BD969" s="44"/>
      <c r="BE969" s="44"/>
      <c r="BF969" s="44"/>
      <c r="BK969" s="352"/>
      <c r="BM969" s="44"/>
      <c r="BN969" s="44"/>
      <c r="BO969" s="44"/>
      <c r="BT969" s="352"/>
      <c r="BV969" s="44"/>
      <c r="BW969" s="44"/>
      <c r="BX969" s="44"/>
      <c r="CC969" s="352"/>
      <c r="CE969" s="44"/>
      <c r="CF969" s="44"/>
      <c r="CG969" s="44"/>
      <c r="CL969" s="352"/>
      <c r="CN969" s="44"/>
      <c r="CO969" s="44"/>
      <c r="CP969" s="44"/>
      <c r="CU969" s="352"/>
      <c r="CW969" s="44"/>
      <c r="CX969" s="44"/>
      <c r="CY969" s="44"/>
      <c r="DD969" s="352"/>
      <c r="DF969" s="44"/>
      <c r="DG969" s="44"/>
      <c r="DH969" s="44"/>
      <c r="DM969" s="352"/>
      <c r="DO969" s="44"/>
      <c r="DP969" s="44"/>
      <c r="DQ969" s="44"/>
      <c r="DV969" s="352"/>
      <c r="DX969" s="44"/>
      <c r="DY969" s="44"/>
      <c r="DZ969" s="44"/>
      <c r="EE969" s="352"/>
      <c r="EG969" s="44"/>
      <c r="EH969" s="44"/>
      <c r="EI969" s="44"/>
      <c r="EN969" s="352"/>
      <c r="EP969" s="44"/>
      <c r="EQ969" s="44"/>
      <c r="ER969" s="44"/>
      <c r="EW969" s="352"/>
      <c r="EY969" s="44"/>
      <c r="EZ969" s="44"/>
      <c r="FA969" s="44"/>
      <c r="FF969" s="352"/>
      <c r="FH969" s="44"/>
      <c r="FI969" s="44"/>
      <c r="FJ969" s="44"/>
      <c r="FO969" s="352"/>
      <c r="FQ969" s="44"/>
      <c r="FR969" s="44"/>
      <c r="FS969" s="44"/>
      <c r="FX969" s="352"/>
      <c r="FZ969" s="44"/>
      <c r="GA969" s="44"/>
      <c r="GB969" s="44"/>
      <c r="GG969" s="352"/>
      <c r="GI969" s="44"/>
      <c r="GJ969" s="44"/>
      <c r="GK969" s="44"/>
      <c r="GP969" s="352"/>
      <c r="GR969" s="44"/>
      <c r="GS969" s="44"/>
      <c r="GT969" s="44"/>
      <c r="GY969" s="352"/>
      <c r="HA969" s="44"/>
      <c r="HB969" s="44"/>
      <c r="HC969" s="44"/>
      <c r="HH969" s="352"/>
      <c r="HJ969" s="44"/>
      <c r="HK969" s="44"/>
      <c r="HL969" s="44"/>
      <c r="HQ969" s="44"/>
      <c r="HR969" s="44"/>
      <c r="HS969" s="44"/>
      <c r="HT969" s="44"/>
      <c r="HU969" s="44"/>
      <c r="HV969" s="44"/>
      <c r="HW969" s="44"/>
      <c r="HX969" s="44"/>
      <c r="HY969" s="44"/>
      <c r="HZ969" s="44"/>
      <c r="IA969" s="44"/>
      <c r="IB969" s="44"/>
      <c r="IC969" s="44"/>
      <c r="ID969" s="44"/>
      <c r="IE969" s="44"/>
      <c r="IF969" s="44"/>
      <c r="IG969" s="44"/>
      <c r="IH969" s="44"/>
      <c r="II969" s="44"/>
      <c r="IJ969" s="44"/>
      <c r="IK969" s="44"/>
      <c r="IL969" s="44"/>
      <c r="IM969" s="44"/>
      <c r="IN969" s="44"/>
      <c r="IO969" s="44"/>
      <c r="IP969" s="44"/>
      <c r="IQ969" s="44"/>
      <c r="IR969" s="44"/>
      <c r="IS969" s="44"/>
      <c r="IT969" s="44"/>
      <c r="IU969" s="44"/>
      <c r="IV969" s="44"/>
      <c r="RS969" s="353"/>
    </row>
    <row r="970" spans="1:487" s="74" customFormat="1" ht="15">
      <c r="A970" s="325" t="s">
        <v>1812</v>
      </c>
      <c r="B970" s="351"/>
      <c r="C970" s="351"/>
      <c r="D970" s="531" t="s">
        <v>130</v>
      </c>
      <c r="E970" s="44"/>
      <c r="F970" s="437">
        <f t="shared" si="13"/>
        <v>0</v>
      </c>
      <c r="G970" s="478"/>
      <c r="H970" s="478"/>
      <c r="I970" s="138"/>
      <c r="J970" s="420"/>
      <c r="K970" s="138"/>
      <c r="L970" s="44"/>
      <c r="M970" s="44"/>
      <c r="N970" s="44"/>
      <c r="R970" s="352"/>
      <c r="T970" s="44"/>
      <c r="U970" s="44"/>
      <c r="V970" s="44"/>
      <c r="AA970" s="352"/>
      <c r="AC970" s="44"/>
      <c r="AD970" s="44"/>
      <c r="AE970" s="44"/>
      <c r="AJ970" s="352"/>
      <c r="AL970" s="44"/>
      <c r="AM970" s="44"/>
      <c r="AN970" s="44"/>
      <c r="AS970" s="352"/>
      <c r="AU970" s="44"/>
      <c r="AV970" s="44"/>
      <c r="AW970" s="44"/>
      <c r="BB970" s="352"/>
      <c r="BD970" s="44"/>
      <c r="BE970" s="44"/>
      <c r="BF970" s="44"/>
      <c r="BK970" s="352"/>
      <c r="BM970" s="44"/>
      <c r="BN970" s="44"/>
      <c r="BO970" s="44"/>
      <c r="BT970" s="352"/>
      <c r="BV970" s="44"/>
      <c r="BW970" s="44"/>
      <c r="BX970" s="44"/>
      <c r="CC970" s="352"/>
      <c r="CE970" s="44"/>
      <c r="CF970" s="44"/>
      <c r="CG970" s="44"/>
      <c r="CL970" s="352"/>
      <c r="CN970" s="44"/>
      <c r="CO970" s="44"/>
      <c r="CP970" s="44"/>
      <c r="CU970" s="352"/>
      <c r="CW970" s="44"/>
      <c r="CX970" s="44"/>
      <c r="CY970" s="44"/>
      <c r="DD970" s="352"/>
      <c r="DF970" s="44"/>
      <c r="DG970" s="44"/>
      <c r="DH970" s="44"/>
      <c r="DM970" s="352"/>
      <c r="DO970" s="44"/>
      <c r="DP970" s="44"/>
      <c r="DQ970" s="44"/>
      <c r="DV970" s="352"/>
      <c r="DX970" s="44"/>
      <c r="DY970" s="44"/>
      <c r="DZ970" s="44"/>
      <c r="EE970" s="352"/>
      <c r="EG970" s="44"/>
      <c r="EH970" s="44"/>
      <c r="EI970" s="44"/>
      <c r="EN970" s="352"/>
      <c r="EP970" s="44"/>
      <c r="EQ970" s="44"/>
      <c r="ER970" s="44"/>
      <c r="EW970" s="352"/>
      <c r="EY970" s="44"/>
      <c r="EZ970" s="44"/>
      <c r="FA970" s="44"/>
      <c r="FF970" s="352"/>
      <c r="FH970" s="44"/>
      <c r="FI970" s="44"/>
      <c r="FJ970" s="44"/>
      <c r="FO970" s="352"/>
      <c r="FQ970" s="44"/>
      <c r="FR970" s="44"/>
      <c r="FS970" s="44"/>
      <c r="FX970" s="352"/>
      <c r="FZ970" s="44"/>
      <c r="GA970" s="44"/>
      <c r="GB970" s="44"/>
      <c r="GG970" s="352"/>
      <c r="GI970" s="44"/>
      <c r="GJ970" s="44"/>
      <c r="GK970" s="44"/>
      <c r="GP970" s="352"/>
      <c r="GR970" s="44"/>
      <c r="GS970" s="44"/>
      <c r="GT970" s="44"/>
      <c r="GY970" s="352"/>
      <c r="HA970" s="44"/>
      <c r="HB970" s="44"/>
      <c r="HC970" s="44"/>
      <c r="HH970" s="352"/>
      <c r="HJ970" s="44"/>
      <c r="HK970" s="44"/>
      <c r="HL970" s="44"/>
      <c r="HQ970" s="44"/>
      <c r="HR970" s="44"/>
      <c r="HS970" s="44"/>
      <c r="HT970" s="44"/>
      <c r="HU970" s="44"/>
      <c r="HV970" s="44"/>
      <c r="HW970" s="44"/>
      <c r="HX970" s="44"/>
      <c r="HY970" s="44"/>
      <c r="HZ970" s="44"/>
      <c r="IA970" s="44"/>
      <c r="IB970" s="44"/>
      <c r="IC970" s="44"/>
      <c r="ID970" s="44"/>
      <c r="IE970" s="44"/>
      <c r="IF970" s="44"/>
      <c r="IG970" s="44"/>
      <c r="IH970" s="44"/>
      <c r="II970" s="44"/>
      <c r="IJ970" s="44"/>
      <c r="IK970" s="44"/>
      <c r="IL970" s="44"/>
      <c r="IM970" s="44"/>
      <c r="IN970" s="44"/>
      <c r="IO970" s="44"/>
      <c r="IP970" s="44"/>
      <c r="IQ970" s="44"/>
      <c r="IR970" s="44"/>
      <c r="IS970" s="44"/>
      <c r="IT970" s="44"/>
      <c r="IU970" s="44"/>
      <c r="IV970" s="44"/>
      <c r="RS970" s="353"/>
    </row>
    <row r="971" spans="1:487" s="74" customFormat="1" ht="15">
      <c r="A971" s="325" t="s">
        <v>1427</v>
      </c>
      <c r="B971" s="351"/>
      <c r="C971" s="351"/>
      <c r="D971" s="531" t="s">
        <v>130</v>
      </c>
      <c r="E971" s="44"/>
      <c r="F971" s="437">
        <f t="shared" si="13"/>
        <v>0</v>
      </c>
      <c r="G971" s="478"/>
      <c r="H971" s="478"/>
      <c r="I971" s="138"/>
      <c r="J971" s="420"/>
      <c r="K971" s="138"/>
      <c r="L971" s="44"/>
      <c r="M971" s="44"/>
      <c r="N971" s="44"/>
      <c r="R971" s="352"/>
      <c r="T971" s="44"/>
      <c r="U971" s="44"/>
      <c r="V971" s="44"/>
      <c r="AA971" s="352"/>
      <c r="AC971" s="44"/>
      <c r="AD971" s="44"/>
      <c r="AE971" s="44"/>
      <c r="AJ971" s="352"/>
      <c r="AL971" s="44"/>
      <c r="AM971" s="44"/>
      <c r="AN971" s="44"/>
      <c r="AS971" s="352"/>
      <c r="AU971" s="44"/>
      <c r="AV971" s="44"/>
      <c r="AW971" s="44"/>
      <c r="BB971" s="352"/>
      <c r="BD971" s="44"/>
      <c r="BE971" s="44"/>
      <c r="BF971" s="44"/>
      <c r="BK971" s="352"/>
      <c r="BM971" s="44"/>
      <c r="BN971" s="44"/>
      <c r="BO971" s="44"/>
      <c r="BT971" s="352"/>
      <c r="BV971" s="44"/>
      <c r="BW971" s="44"/>
      <c r="BX971" s="44"/>
      <c r="CC971" s="352"/>
      <c r="CE971" s="44"/>
      <c r="CF971" s="44"/>
      <c r="CG971" s="44"/>
      <c r="CL971" s="352"/>
      <c r="CN971" s="44"/>
      <c r="CO971" s="44"/>
      <c r="CP971" s="44"/>
      <c r="CU971" s="352"/>
      <c r="CW971" s="44"/>
      <c r="CX971" s="44"/>
      <c r="CY971" s="44"/>
      <c r="DD971" s="352"/>
      <c r="DF971" s="44"/>
      <c r="DG971" s="44"/>
      <c r="DH971" s="44"/>
      <c r="DM971" s="352"/>
      <c r="DO971" s="44"/>
      <c r="DP971" s="44"/>
      <c r="DQ971" s="44"/>
      <c r="DV971" s="352"/>
      <c r="DX971" s="44"/>
      <c r="DY971" s="44"/>
      <c r="DZ971" s="44"/>
      <c r="EE971" s="352"/>
      <c r="EG971" s="44"/>
      <c r="EH971" s="44"/>
      <c r="EI971" s="44"/>
      <c r="EN971" s="352"/>
      <c r="EP971" s="44"/>
      <c r="EQ971" s="44"/>
      <c r="ER971" s="44"/>
      <c r="EW971" s="352"/>
      <c r="EY971" s="44"/>
      <c r="EZ971" s="44"/>
      <c r="FA971" s="44"/>
      <c r="FF971" s="352"/>
      <c r="FH971" s="44"/>
      <c r="FI971" s="44"/>
      <c r="FJ971" s="44"/>
      <c r="FO971" s="352"/>
      <c r="FQ971" s="44"/>
      <c r="FR971" s="44"/>
      <c r="FS971" s="44"/>
      <c r="FX971" s="352"/>
      <c r="FZ971" s="44"/>
      <c r="GA971" s="44"/>
      <c r="GB971" s="44"/>
      <c r="GG971" s="352"/>
      <c r="GI971" s="44"/>
      <c r="GJ971" s="44"/>
      <c r="GK971" s="44"/>
      <c r="GP971" s="352"/>
      <c r="GR971" s="44"/>
      <c r="GS971" s="44"/>
      <c r="GT971" s="44"/>
      <c r="GY971" s="352"/>
      <c r="HA971" s="44"/>
      <c r="HB971" s="44"/>
      <c r="HC971" s="44"/>
      <c r="HH971" s="352"/>
      <c r="HJ971" s="44"/>
      <c r="HK971" s="44"/>
      <c r="HL971" s="44"/>
      <c r="HQ971" s="44"/>
      <c r="HR971" s="44"/>
      <c r="HS971" s="44"/>
      <c r="HT971" s="44"/>
      <c r="HU971" s="44"/>
      <c r="HV971" s="44"/>
      <c r="HW971" s="44"/>
      <c r="HX971" s="44"/>
      <c r="HY971" s="44"/>
      <c r="HZ971" s="44"/>
      <c r="IA971" s="44"/>
      <c r="IB971" s="44"/>
      <c r="IC971" s="44"/>
      <c r="ID971" s="44"/>
      <c r="IE971" s="44"/>
      <c r="IF971" s="44"/>
      <c r="IG971" s="44"/>
      <c r="IH971" s="44"/>
      <c r="II971" s="44"/>
      <c r="IJ971" s="44"/>
      <c r="IK971" s="44"/>
      <c r="IL971" s="44"/>
      <c r="IM971" s="44"/>
      <c r="IN971" s="44"/>
      <c r="IO971" s="44"/>
      <c r="IP971" s="44"/>
      <c r="IQ971" s="44"/>
      <c r="IR971" s="44"/>
      <c r="IS971" s="44"/>
      <c r="IT971" s="44"/>
      <c r="IU971" s="44"/>
      <c r="IV971" s="44"/>
      <c r="RS971" s="353"/>
    </row>
    <row r="972" spans="1:487" s="74" customFormat="1" ht="15">
      <c r="A972" s="325" t="s">
        <v>503</v>
      </c>
      <c r="B972" s="351"/>
      <c r="C972" s="351"/>
      <c r="D972" s="458" t="s">
        <v>141</v>
      </c>
      <c r="E972" s="44"/>
      <c r="F972" s="437">
        <f t="shared" si="13"/>
        <v>270</v>
      </c>
      <c r="G972" s="541">
        <v>209</v>
      </c>
      <c r="H972" s="541">
        <v>46</v>
      </c>
      <c r="I972" s="138">
        <v>15</v>
      </c>
      <c r="J972" s="420"/>
      <c r="K972" s="138"/>
      <c r="L972" s="458"/>
      <c r="M972" s="458"/>
      <c r="N972" s="44"/>
      <c r="R972" s="352"/>
      <c r="T972" s="44"/>
      <c r="U972" s="44"/>
      <c r="V972" s="44"/>
      <c r="AA972" s="352"/>
      <c r="AC972" s="44"/>
      <c r="AD972" s="44"/>
      <c r="AE972" s="44"/>
      <c r="AJ972" s="352"/>
      <c r="AL972" s="44"/>
      <c r="AM972" s="44"/>
      <c r="AN972" s="44"/>
      <c r="AS972" s="352"/>
      <c r="AU972" s="44"/>
      <c r="AV972" s="44"/>
      <c r="AW972" s="44"/>
      <c r="BB972" s="352"/>
      <c r="BD972" s="44"/>
      <c r="BE972" s="44"/>
      <c r="BF972" s="44"/>
      <c r="BK972" s="352"/>
      <c r="BM972" s="44"/>
      <c r="BN972" s="44"/>
      <c r="BO972" s="44"/>
      <c r="BT972" s="352"/>
      <c r="BV972" s="44"/>
      <c r="BW972" s="44"/>
      <c r="BX972" s="44"/>
      <c r="CC972" s="352"/>
      <c r="CE972" s="44"/>
      <c r="CF972" s="44"/>
      <c r="CG972" s="44"/>
      <c r="CL972" s="352"/>
      <c r="CN972" s="44"/>
      <c r="CO972" s="44"/>
      <c r="CP972" s="44"/>
      <c r="CU972" s="352"/>
      <c r="CW972" s="44"/>
      <c r="CX972" s="44"/>
      <c r="CY972" s="44"/>
      <c r="DD972" s="352"/>
      <c r="DF972" s="44"/>
      <c r="DG972" s="44"/>
      <c r="DH972" s="44"/>
      <c r="DM972" s="352"/>
      <c r="DO972" s="44"/>
      <c r="DP972" s="44"/>
      <c r="DQ972" s="44"/>
      <c r="DV972" s="352"/>
      <c r="DX972" s="44"/>
      <c r="DY972" s="44"/>
      <c r="DZ972" s="44"/>
      <c r="EE972" s="352"/>
      <c r="EG972" s="44"/>
      <c r="EH972" s="44"/>
      <c r="EI972" s="44"/>
      <c r="EN972" s="352"/>
      <c r="EP972" s="44"/>
      <c r="EQ972" s="44"/>
      <c r="ER972" s="44"/>
      <c r="EW972" s="352"/>
      <c r="EY972" s="44"/>
      <c r="EZ972" s="44"/>
      <c r="FA972" s="44"/>
      <c r="FF972" s="352"/>
      <c r="FH972" s="44"/>
      <c r="FI972" s="44"/>
      <c r="FJ972" s="44"/>
      <c r="FO972" s="352"/>
      <c r="FQ972" s="44"/>
      <c r="FR972" s="44"/>
      <c r="FS972" s="44"/>
      <c r="FX972" s="352"/>
      <c r="FZ972" s="44"/>
      <c r="GA972" s="44"/>
      <c r="GB972" s="44"/>
      <c r="GG972" s="352"/>
      <c r="GI972" s="44"/>
      <c r="GJ972" s="44"/>
      <c r="GK972" s="44"/>
      <c r="GP972" s="352"/>
      <c r="GR972" s="44"/>
      <c r="GS972" s="44"/>
      <c r="GT972" s="44"/>
      <c r="GY972" s="352"/>
      <c r="HA972" s="44"/>
      <c r="HB972" s="44"/>
      <c r="HC972" s="44"/>
      <c r="HH972" s="352"/>
      <c r="HJ972" s="44"/>
      <c r="HK972" s="44"/>
      <c r="HL972" s="44"/>
      <c r="HQ972" s="44"/>
      <c r="HR972" s="44"/>
      <c r="HS972" s="44"/>
      <c r="HT972" s="44"/>
      <c r="HU972" s="44"/>
      <c r="HV972" s="44"/>
      <c r="HW972" s="44"/>
      <c r="HX972" s="44"/>
      <c r="HY972" s="44"/>
      <c r="HZ972" s="44"/>
      <c r="IA972" s="44"/>
      <c r="IB972" s="44"/>
      <c r="IC972" s="44"/>
      <c r="ID972" s="44"/>
      <c r="IE972" s="44"/>
      <c r="IF972" s="44"/>
      <c r="IG972" s="44"/>
      <c r="IH972" s="44"/>
      <c r="II972" s="44"/>
      <c r="IJ972" s="44"/>
      <c r="IK972" s="44"/>
      <c r="IL972" s="44"/>
      <c r="IM972" s="44"/>
      <c r="IN972" s="44"/>
      <c r="IO972" s="44"/>
      <c r="IP972" s="44"/>
      <c r="IQ972" s="44"/>
      <c r="IR972" s="44"/>
      <c r="IS972" s="44"/>
      <c r="IT972" s="44"/>
      <c r="IU972" s="44"/>
      <c r="IV972" s="44"/>
      <c r="RS972" s="353"/>
    </row>
    <row r="973" spans="1:487" s="74" customFormat="1" ht="15">
      <c r="A973" s="325" t="s">
        <v>670</v>
      </c>
      <c r="B973" s="351"/>
      <c r="C973" s="351"/>
      <c r="D973" s="458" t="s">
        <v>136</v>
      </c>
      <c r="E973" s="44"/>
      <c r="F973" s="437">
        <f t="shared" si="13"/>
        <v>50</v>
      </c>
      <c r="G973" s="478" t="s">
        <v>3290</v>
      </c>
      <c r="H973" s="478">
        <v>27</v>
      </c>
      <c r="I973" s="138">
        <v>14</v>
      </c>
      <c r="J973" s="420">
        <v>9</v>
      </c>
      <c r="K973" s="138"/>
      <c r="L973" s="44"/>
      <c r="M973" s="44"/>
      <c r="N973" s="44"/>
      <c r="R973" s="352"/>
      <c r="T973" s="44"/>
      <c r="U973" s="44"/>
      <c r="V973" s="44"/>
      <c r="AA973" s="352"/>
      <c r="AC973" s="44"/>
      <c r="AD973" s="44"/>
      <c r="AE973" s="44"/>
      <c r="AJ973" s="352"/>
      <c r="AL973" s="44"/>
      <c r="AM973" s="44"/>
      <c r="AN973" s="44"/>
      <c r="AS973" s="352"/>
      <c r="AU973" s="44"/>
      <c r="AV973" s="44"/>
      <c r="AW973" s="44"/>
      <c r="BB973" s="352"/>
      <c r="BD973" s="44"/>
      <c r="BE973" s="44"/>
      <c r="BF973" s="44"/>
      <c r="BK973" s="352"/>
      <c r="BM973" s="44"/>
      <c r="BN973" s="44"/>
      <c r="BO973" s="44"/>
      <c r="BT973" s="352"/>
      <c r="BV973" s="44"/>
      <c r="BW973" s="44"/>
      <c r="BX973" s="44"/>
      <c r="CC973" s="352"/>
      <c r="CE973" s="44"/>
      <c r="CF973" s="44"/>
      <c r="CG973" s="44"/>
      <c r="CL973" s="352"/>
      <c r="CN973" s="44"/>
      <c r="CO973" s="44"/>
      <c r="CP973" s="44"/>
      <c r="CU973" s="352"/>
      <c r="CW973" s="44"/>
      <c r="CX973" s="44"/>
      <c r="CY973" s="44"/>
      <c r="DD973" s="352"/>
      <c r="DF973" s="44"/>
      <c r="DG973" s="44"/>
      <c r="DH973" s="44"/>
      <c r="DM973" s="352"/>
      <c r="DO973" s="44"/>
      <c r="DP973" s="44"/>
      <c r="DQ973" s="44"/>
      <c r="DV973" s="352"/>
      <c r="DX973" s="44"/>
      <c r="DY973" s="44"/>
      <c r="DZ973" s="44"/>
      <c r="EE973" s="352"/>
      <c r="EG973" s="44"/>
      <c r="EH973" s="44"/>
      <c r="EI973" s="44"/>
      <c r="EN973" s="352"/>
      <c r="EP973" s="44"/>
      <c r="EQ973" s="44"/>
      <c r="ER973" s="44"/>
      <c r="EW973" s="352"/>
      <c r="EY973" s="44"/>
      <c r="EZ973" s="44"/>
      <c r="FA973" s="44"/>
      <c r="FF973" s="352"/>
      <c r="FH973" s="44"/>
      <c r="FI973" s="44"/>
      <c r="FJ973" s="44"/>
      <c r="FO973" s="352"/>
      <c r="FQ973" s="44"/>
      <c r="FR973" s="44"/>
      <c r="FS973" s="44"/>
      <c r="FX973" s="352"/>
      <c r="FZ973" s="44"/>
      <c r="GA973" s="44"/>
      <c r="GB973" s="44"/>
      <c r="GG973" s="352"/>
      <c r="GI973" s="44"/>
      <c r="GJ973" s="44"/>
      <c r="GK973" s="44"/>
      <c r="GP973" s="352"/>
      <c r="GR973" s="44"/>
      <c r="GS973" s="44"/>
      <c r="GT973" s="44"/>
      <c r="GY973" s="352"/>
      <c r="HA973" s="44"/>
      <c r="HB973" s="44"/>
      <c r="HC973" s="44"/>
      <c r="HH973" s="352"/>
      <c r="HJ973" s="44"/>
      <c r="HK973" s="44"/>
      <c r="HL973" s="44"/>
      <c r="HQ973" s="44"/>
      <c r="HR973" s="44"/>
      <c r="HS973" s="44"/>
      <c r="HT973" s="44"/>
      <c r="HU973" s="44"/>
      <c r="HV973" s="44"/>
      <c r="HW973" s="44"/>
      <c r="HX973" s="44"/>
      <c r="HY973" s="44"/>
      <c r="HZ973" s="44"/>
      <c r="IA973" s="44"/>
      <c r="IB973" s="44"/>
      <c r="IC973" s="44"/>
      <c r="ID973" s="44"/>
      <c r="IE973" s="44"/>
      <c r="IF973" s="44"/>
      <c r="IG973" s="44"/>
      <c r="IH973" s="44"/>
      <c r="II973" s="44"/>
      <c r="IJ973" s="44"/>
      <c r="IK973" s="44"/>
      <c r="IL973" s="44"/>
      <c r="IM973" s="44"/>
      <c r="IN973" s="44"/>
      <c r="IO973" s="44"/>
      <c r="IP973" s="44"/>
      <c r="IQ973" s="44"/>
      <c r="IR973" s="44"/>
      <c r="IS973" s="44"/>
      <c r="IT973" s="44"/>
      <c r="IU973" s="44"/>
      <c r="IV973" s="44"/>
      <c r="RS973" s="353"/>
    </row>
    <row r="974" spans="1:487" s="74" customFormat="1" ht="15">
      <c r="A974" s="325" t="s">
        <v>818</v>
      </c>
      <c r="B974" s="351"/>
      <c r="C974" s="351"/>
      <c r="D974" s="531" t="s">
        <v>130</v>
      </c>
      <c r="E974" s="450"/>
      <c r="F974" s="437">
        <f t="shared" si="13"/>
        <v>39</v>
      </c>
      <c r="G974" s="478"/>
      <c r="H974" s="478">
        <v>3</v>
      </c>
      <c r="I974" s="478"/>
      <c r="J974" s="548">
        <v>36</v>
      </c>
      <c r="K974" s="478"/>
      <c r="L974" s="450"/>
      <c r="M974" s="44"/>
      <c r="N974" s="44"/>
      <c r="R974" s="352"/>
      <c r="T974" s="44"/>
      <c r="U974" s="44"/>
      <c r="V974" s="44"/>
      <c r="AA974" s="352"/>
      <c r="AC974" s="44"/>
      <c r="AD974" s="44"/>
      <c r="AE974" s="44"/>
      <c r="AJ974" s="352"/>
      <c r="AL974" s="44"/>
      <c r="AM974" s="44"/>
      <c r="AN974" s="44"/>
      <c r="AS974" s="352"/>
      <c r="AU974" s="44"/>
      <c r="AV974" s="44"/>
      <c r="AW974" s="44"/>
      <c r="BB974" s="352"/>
      <c r="BD974" s="44"/>
      <c r="BE974" s="44"/>
      <c r="BF974" s="44"/>
      <c r="BK974" s="352"/>
      <c r="BM974" s="44"/>
      <c r="BN974" s="44"/>
      <c r="BO974" s="44"/>
      <c r="BT974" s="352"/>
      <c r="BV974" s="44"/>
      <c r="BW974" s="44"/>
      <c r="BX974" s="44"/>
      <c r="CC974" s="352"/>
      <c r="CE974" s="44"/>
      <c r="CF974" s="44"/>
      <c r="CG974" s="44"/>
      <c r="CL974" s="352"/>
      <c r="CN974" s="44"/>
      <c r="CO974" s="44"/>
      <c r="CP974" s="44"/>
      <c r="CU974" s="352"/>
      <c r="CW974" s="44"/>
      <c r="CX974" s="44"/>
      <c r="CY974" s="44"/>
      <c r="DD974" s="352"/>
      <c r="DF974" s="44"/>
      <c r="DG974" s="44"/>
      <c r="DH974" s="44"/>
      <c r="DM974" s="352"/>
      <c r="DO974" s="44"/>
      <c r="DP974" s="44"/>
      <c r="DQ974" s="44"/>
      <c r="DV974" s="352"/>
      <c r="DX974" s="44"/>
      <c r="DY974" s="44"/>
      <c r="DZ974" s="44"/>
      <c r="EE974" s="352"/>
      <c r="EG974" s="44"/>
      <c r="EH974" s="44"/>
      <c r="EI974" s="44"/>
      <c r="EN974" s="352"/>
      <c r="EP974" s="44"/>
      <c r="EQ974" s="44"/>
      <c r="ER974" s="44"/>
      <c r="EW974" s="352"/>
      <c r="EY974" s="44"/>
      <c r="EZ974" s="44"/>
      <c r="FA974" s="44"/>
      <c r="FF974" s="352"/>
      <c r="FH974" s="44"/>
      <c r="FI974" s="44"/>
      <c r="FJ974" s="44"/>
      <c r="FO974" s="352"/>
      <c r="FQ974" s="44"/>
      <c r="FR974" s="44"/>
      <c r="FS974" s="44"/>
      <c r="FX974" s="352"/>
      <c r="FZ974" s="44"/>
      <c r="GA974" s="44"/>
      <c r="GB974" s="44"/>
      <c r="GG974" s="352"/>
      <c r="GI974" s="44"/>
      <c r="GJ974" s="44"/>
      <c r="GK974" s="44"/>
      <c r="GP974" s="352"/>
      <c r="GR974" s="44"/>
      <c r="GS974" s="44"/>
      <c r="GT974" s="44"/>
      <c r="GY974" s="352"/>
      <c r="HA974" s="44"/>
      <c r="HB974" s="44"/>
      <c r="HC974" s="44"/>
      <c r="HH974" s="352"/>
      <c r="HJ974" s="44"/>
      <c r="HK974" s="44"/>
      <c r="HL974" s="44"/>
      <c r="HQ974" s="44"/>
      <c r="HR974" s="44"/>
      <c r="HS974" s="44"/>
      <c r="HT974" s="44"/>
      <c r="HU974" s="44"/>
      <c r="HV974" s="44"/>
      <c r="HW974" s="44"/>
      <c r="HX974" s="44"/>
      <c r="HY974" s="44"/>
      <c r="HZ974" s="44"/>
      <c r="IA974" s="44"/>
      <c r="IB974" s="44"/>
      <c r="IC974" s="44"/>
      <c r="ID974" s="44"/>
      <c r="IE974" s="44"/>
      <c r="IF974" s="44"/>
      <c r="IG974" s="44"/>
      <c r="IH974" s="44"/>
      <c r="II974" s="44"/>
      <c r="IJ974" s="44"/>
      <c r="IK974" s="44"/>
      <c r="IL974" s="44"/>
      <c r="IM974" s="44"/>
      <c r="IN974" s="44"/>
      <c r="IO974" s="44"/>
      <c r="IP974" s="44"/>
      <c r="IQ974" s="44"/>
      <c r="IR974" s="44"/>
      <c r="IS974" s="44"/>
      <c r="IT974" s="44"/>
      <c r="IU974" s="44"/>
      <c r="IV974" s="44"/>
      <c r="RS974" s="353"/>
    </row>
    <row r="975" spans="1:487" s="74" customFormat="1" ht="15">
      <c r="A975" s="325" t="s">
        <v>1455</v>
      </c>
      <c r="B975" s="351"/>
      <c r="C975" s="351"/>
      <c r="D975" s="531" t="s">
        <v>130</v>
      </c>
      <c r="E975" s="450"/>
      <c r="F975" s="437">
        <f t="shared" si="13"/>
        <v>0</v>
      </c>
      <c r="G975" s="478"/>
      <c r="H975" s="478"/>
      <c r="I975" s="478"/>
      <c r="J975" s="548"/>
      <c r="K975" s="478"/>
      <c r="L975" s="450"/>
      <c r="M975" s="44"/>
      <c r="N975" s="44"/>
      <c r="R975" s="352"/>
      <c r="T975" s="44"/>
      <c r="U975" s="44"/>
      <c r="V975" s="44"/>
      <c r="AA975" s="352"/>
      <c r="AC975" s="44"/>
      <c r="AD975" s="44"/>
      <c r="AE975" s="44"/>
      <c r="AJ975" s="352"/>
      <c r="AL975" s="44"/>
      <c r="AM975" s="44"/>
      <c r="AN975" s="44"/>
      <c r="AS975" s="352"/>
      <c r="AU975" s="44"/>
      <c r="AV975" s="44"/>
      <c r="AW975" s="44"/>
      <c r="BB975" s="352"/>
      <c r="BD975" s="44"/>
      <c r="BE975" s="44"/>
      <c r="BF975" s="44"/>
      <c r="BK975" s="352"/>
      <c r="BM975" s="44"/>
      <c r="BN975" s="44"/>
      <c r="BO975" s="44"/>
      <c r="BT975" s="352"/>
      <c r="BV975" s="44"/>
      <c r="BW975" s="44"/>
      <c r="BX975" s="44"/>
      <c r="CC975" s="352"/>
      <c r="CE975" s="44"/>
      <c r="CF975" s="44"/>
      <c r="CG975" s="44"/>
      <c r="CL975" s="352"/>
      <c r="CN975" s="44"/>
      <c r="CO975" s="44"/>
      <c r="CP975" s="44"/>
      <c r="CU975" s="352"/>
      <c r="CW975" s="44"/>
      <c r="CX975" s="44"/>
      <c r="CY975" s="44"/>
      <c r="DD975" s="352"/>
      <c r="DF975" s="44"/>
      <c r="DG975" s="44"/>
      <c r="DH975" s="44"/>
      <c r="DM975" s="352"/>
      <c r="DO975" s="44"/>
      <c r="DP975" s="44"/>
      <c r="DQ975" s="44"/>
      <c r="DV975" s="352"/>
      <c r="DX975" s="44"/>
      <c r="DY975" s="44"/>
      <c r="DZ975" s="44"/>
      <c r="EE975" s="352"/>
      <c r="EG975" s="44"/>
      <c r="EH975" s="44"/>
      <c r="EI975" s="44"/>
      <c r="EN975" s="352"/>
      <c r="EP975" s="44"/>
      <c r="EQ975" s="44"/>
      <c r="ER975" s="44"/>
      <c r="EW975" s="352"/>
      <c r="EY975" s="44"/>
      <c r="EZ975" s="44"/>
      <c r="FA975" s="44"/>
      <c r="FF975" s="352"/>
      <c r="FH975" s="44"/>
      <c r="FI975" s="44"/>
      <c r="FJ975" s="44"/>
      <c r="FO975" s="352"/>
      <c r="FQ975" s="44"/>
      <c r="FR975" s="44"/>
      <c r="FS975" s="44"/>
      <c r="FX975" s="352"/>
      <c r="FZ975" s="44"/>
      <c r="GA975" s="44"/>
      <c r="GB975" s="44"/>
      <c r="GG975" s="352"/>
      <c r="GI975" s="44"/>
      <c r="GJ975" s="44"/>
      <c r="GK975" s="44"/>
      <c r="GP975" s="352"/>
      <c r="GR975" s="44"/>
      <c r="GS975" s="44"/>
      <c r="GT975" s="44"/>
      <c r="GY975" s="352"/>
      <c r="HA975" s="44"/>
      <c r="HB975" s="44"/>
      <c r="HC975" s="44"/>
      <c r="HH975" s="352"/>
      <c r="HJ975" s="44"/>
      <c r="HK975" s="44"/>
      <c r="HL975" s="44"/>
      <c r="HQ975" s="44"/>
      <c r="HR975" s="44"/>
      <c r="HS975" s="44"/>
      <c r="HT975" s="44"/>
      <c r="HU975" s="44"/>
      <c r="HV975" s="44"/>
      <c r="HW975" s="44"/>
      <c r="HX975" s="44"/>
      <c r="HY975" s="44"/>
      <c r="HZ975" s="44"/>
      <c r="IA975" s="44"/>
      <c r="IB975" s="44"/>
      <c r="IC975" s="44"/>
      <c r="ID975" s="44"/>
      <c r="IE975" s="44"/>
      <c r="IF975" s="44"/>
      <c r="IG975" s="44"/>
      <c r="IH975" s="44"/>
      <c r="II975" s="44"/>
      <c r="IJ975" s="44"/>
      <c r="IK975" s="44"/>
      <c r="IL975" s="44"/>
      <c r="IM975" s="44"/>
      <c r="IN975" s="44"/>
      <c r="IO975" s="44"/>
      <c r="IP975" s="44"/>
      <c r="IQ975" s="44"/>
      <c r="IR975" s="44"/>
      <c r="IS975" s="44"/>
      <c r="IT975" s="44"/>
      <c r="IU975" s="44"/>
      <c r="IV975" s="44"/>
      <c r="RS975" s="353"/>
    </row>
    <row r="976" spans="1:487" s="74" customFormat="1" ht="15">
      <c r="A976" s="325" t="s">
        <v>648</v>
      </c>
      <c r="B976" s="351"/>
      <c r="C976" s="351"/>
      <c r="D976" s="531" t="s">
        <v>130</v>
      </c>
      <c r="E976" s="450"/>
      <c r="F976" s="437">
        <f t="shared" si="13"/>
        <v>0</v>
      </c>
      <c r="G976" s="478"/>
      <c r="H976" s="478"/>
      <c r="I976" s="478"/>
      <c r="J976" s="548"/>
      <c r="K976" s="478"/>
      <c r="L976" s="458"/>
      <c r="M976" s="44"/>
      <c r="N976" s="44"/>
      <c r="R976" s="352"/>
      <c r="T976" s="44"/>
      <c r="U976" s="44"/>
      <c r="V976" s="44"/>
      <c r="AA976" s="352"/>
      <c r="AC976" s="44"/>
      <c r="AD976" s="44"/>
      <c r="AE976" s="44"/>
      <c r="AJ976" s="352"/>
      <c r="AL976" s="44"/>
      <c r="AM976" s="44"/>
      <c r="AN976" s="44"/>
      <c r="AS976" s="352"/>
      <c r="AU976" s="44"/>
      <c r="AV976" s="44"/>
      <c r="AW976" s="44"/>
      <c r="BB976" s="352"/>
      <c r="BD976" s="44"/>
      <c r="BE976" s="44"/>
      <c r="BF976" s="44"/>
      <c r="BK976" s="352"/>
      <c r="BM976" s="44"/>
      <c r="BN976" s="44"/>
      <c r="BO976" s="44"/>
      <c r="BT976" s="352"/>
      <c r="BV976" s="44"/>
      <c r="BW976" s="44"/>
      <c r="BX976" s="44"/>
      <c r="CC976" s="352"/>
      <c r="CE976" s="44"/>
      <c r="CF976" s="44"/>
      <c r="CG976" s="44"/>
      <c r="CL976" s="352"/>
      <c r="CN976" s="44"/>
      <c r="CO976" s="44"/>
      <c r="CP976" s="44"/>
      <c r="CU976" s="352"/>
      <c r="CW976" s="44"/>
      <c r="CX976" s="44"/>
      <c r="CY976" s="44"/>
      <c r="DD976" s="352"/>
      <c r="DF976" s="44"/>
      <c r="DG976" s="44"/>
      <c r="DH976" s="44"/>
      <c r="DM976" s="352"/>
      <c r="DO976" s="44"/>
      <c r="DP976" s="44"/>
      <c r="DQ976" s="44"/>
      <c r="DV976" s="352"/>
      <c r="DX976" s="44"/>
      <c r="DY976" s="44"/>
      <c r="DZ976" s="44"/>
      <c r="EE976" s="352"/>
      <c r="EG976" s="44"/>
      <c r="EH976" s="44"/>
      <c r="EI976" s="44"/>
      <c r="EN976" s="352"/>
      <c r="EP976" s="44"/>
      <c r="EQ976" s="44"/>
      <c r="ER976" s="44"/>
      <c r="EW976" s="352"/>
      <c r="EY976" s="44"/>
      <c r="EZ976" s="44"/>
      <c r="FA976" s="44"/>
      <c r="FF976" s="352"/>
      <c r="FH976" s="44"/>
      <c r="FI976" s="44"/>
      <c r="FJ976" s="44"/>
      <c r="FO976" s="352"/>
      <c r="FQ976" s="44"/>
      <c r="FR976" s="44"/>
      <c r="FS976" s="44"/>
      <c r="FX976" s="352"/>
      <c r="FZ976" s="44"/>
      <c r="GA976" s="44"/>
      <c r="GB976" s="44"/>
      <c r="GG976" s="352"/>
      <c r="GI976" s="44"/>
      <c r="GJ976" s="44"/>
      <c r="GK976" s="44"/>
      <c r="GP976" s="352"/>
      <c r="GR976" s="44"/>
      <c r="GS976" s="44"/>
      <c r="GT976" s="44"/>
      <c r="GY976" s="352"/>
      <c r="HA976" s="44"/>
      <c r="HB976" s="44"/>
      <c r="HC976" s="44"/>
      <c r="HH976" s="352"/>
      <c r="HJ976" s="44"/>
      <c r="HK976" s="44"/>
      <c r="HL976" s="44"/>
      <c r="HQ976" s="44"/>
      <c r="HR976" s="44"/>
      <c r="HS976" s="44"/>
      <c r="HT976" s="44"/>
      <c r="HU976" s="44"/>
      <c r="HV976" s="44"/>
      <c r="HW976" s="44"/>
      <c r="HX976" s="44"/>
      <c r="HY976" s="44"/>
      <c r="HZ976" s="44"/>
      <c r="IA976" s="44"/>
      <c r="IB976" s="44"/>
      <c r="IC976" s="44"/>
      <c r="ID976" s="44"/>
      <c r="IE976" s="44"/>
      <c r="IF976" s="44"/>
      <c r="IG976" s="44"/>
      <c r="IH976" s="44"/>
      <c r="II976" s="44"/>
      <c r="IJ976" s="44"/>
      <c r="IK976" s="44"/>
      <c r="IL976" s="44"/>
      <c r="IM976" s="44"/>
      <c r="IN976" s="44"/>
      <c r="IO976" s="44"/>
      <c r="IP976" s="44"/>
      <c r="IQ976" s="44"/>
      <c r="IR976" s="44"/>
      <c r="IS976" s="44"/>
      <c r="IT976" s="44"/>
      <c r="IU976" s="44"/>
      <c r="IV976" s="44"/>
      <c r="RS976" s="353"/>
    </row>
    <row r="977" spans="1:487" s="74" customFormat="1" ht="15">
      <c r="A977" s="325" t="s">
        <v>1281</v>
      </c>
      <c r="B977" s="351"/>
      <c r="C977" s="351"/>
      <c r="D977" s="531" t="s">
        <v>130</v>
      </c>
      <c r="E977" s="450"/>
      <c r="F977" s="437">
        <f t="shared" si="13"/>
        <v>0</v>
      </c>
      <c r="G977" s="478"/>
      <c r="H977" s="478"/>
      <c r="I977" s="478"/>
      <c r="J977" s="548"/>
      <c r="K977" s="478"/>
      <c r="L977" s="450"/>
      <c r="M977" s="44"/>
      <c r="N977" s="44"/>
      <c r="R977" s="352"/>
      <c r="T977" s="44"/>
      <c r="U977" s="44"/>
      <c r="V977" s="44"/>
      <c r="AA977" s="352"/>
      <c r="AC977" s="44"/>
      <c r="AD977" s="44"/>
      <c r="AE977" s="44"/>
      <c r="AJ977" s="352"/>
      <c r="AL977" s="44"/>
      <c r="AM977" s="44"/>
      <c r="AN977" s="44"/>
      <c r="AS977" s="352"/>
      <c r="AU977" s="44"/>
      <c r="AV977" s="44"/>
      <c r="AW977" s="44"/>
      <c r="BB977" s="352"/>
      <c r="BD977" s="44"/>
      <c r="BE977" s="44"/>
      <c r="BF977" s="44"/>
      <c r="BK977" s="352"/>
      <c r="BM977" s="44"/>
      <c r="BN977" s="44"/>
      <c r="BO977" s="44"/>
      <c r="BT977" s="352"/>
      <c r="BV977" s="44"/>
      <c r="BW977" s="44"/>
      <c r="BX977" s="44"/>
      <c r="CC977" s="352"/>
      <c r="CE977" s="44"/>
      <c r="CF977" s="44"/>
      <c r="CG977" s="44"/>
      <c r="CL977" s="352"/>
      <c r="CN977" s="44"/>
      <c r="CO977" s="44"/>
      <c r="CP977" s="44"/>
      <c r="CU977" s="352"/>
      <c r="CW977" s="44"/>
      <c r="CX977" s="44"/>
      <c r="CY977" s="44"/>
      <c r="DD977" s="352"/>
      <c r="DF977" s="44"/>
      <c r="DG977" s="44"/>
      <c r="DH977" s="44"/>
      <c r="DM977" s="352"/>
      <c r="DO977" s="44"/>
      <c r="DP977" s="44"/>
      <c r="DQ977" s="44"/>
      <c r="DV977" s="352"/>
      <c r="DX977" s="44"/>
      <c r="DY977" s="44"/>
      <c r="DZ977" s="44"/>
      <c r="EE977" s="352"/>
      <c r="EG977" s="44"/>
      <c r="EH977" s="44"/>
      <c r="EI977" s="44"/>
      <c r="EN977" s="352"/>
      <c r="EP977" s="44"/>
      <c r="EQ977" s="44"/>
      <c r="ER977" s="44"/>
      <c r="EW977" s="352"/>
      <c r="EY977" s="44"/>
      <c r="EZ977" s="44"/>
      <c r="FA977" s="44"/>
      <c r="FF977" s="352"/>
      <c r="FH977" s="44"/>
      <c r="FI977" s="44"/>
      <c r="FJ977" s="44"/>
      <c r="FO977" s="352"/>
      <c r="FQ977" s="44"/>
      <c r="FR977" s="44"/>
      <c r="FS977" s="44"/>
      <c r="FX977" s="352"/>
      <c r="FZ977" s="44"/>
      <c r="GA977" s="44"/>
      <c r="GB977" s="44"/>
      <c r="GG977" s="352"/>
      <c r="GI977" s="44"/>
      <c r="GJ977" s="44"/>
      <c r="GK977" s="44"/>
      <c r="GP977" s="352"/>
      <c r="GR977" s="44"/>
      <c r="GS977" s="44"/>
      <c r="GT977" s="44"/>
      <c r="GY977" s="352"/>
      <c r="HA977" s="44"/>
      <c r="HB977" s="44"/>
      <c r="HC977" s="44"/>
      <c r="HH977" s="352"/>
      <c r="HJ977" s="44"/>
      <c r="HK977" s="44"/>
      <c r="HL977" s="44"/>
      <c r="HQ977" s="44"/>
      <c r="HR977" s="44"/>
      <c r="HS977" s="44"/>
      <c r="HT977" s="44"/>
      <c r="HU977" s="44"/>
      <c r="HV977" s="44"/>
      <c r="HW977" s="44"/>
      <c r="HX977" s="44"/>
      <c r="HY977" s="44"/>
      <c r="HZ977" s="44"/>
      <c r="IA977" s="44"/>
      <c r="IB977" s="44"/>
      <c r="IC977" s="44"/>
      <c r="ID977" s="44"/>
      <c r="IE977" s="44"/>
      <c r="IF977" s="44"/>
      <c r="IG977" s="44"/>
      <c r="IH977" s="44"/>
      <c r="II977" s="44"/>
      <c r="IJ977" s="44"/>
      <c r="IK977" s="44"/>
      <c r="IL977" s="44"/>
      <c r="IM977" s="44"/>
      <c r="IN977" s="44"/>
      <c r="IO977" s="44"/>
      <c r="IP977" s="44"/>
      <c r="IQ977" s="44"/>
      <c r="IR977" s="44"/>
      <c r="IS977" s="44"/>
      <c r="IT977" s="44"/>
      <c r="IU977" s="44"/>
      <c r="IV977" s="44"/>
      <c r="RS977" s="353"/>
    </row>
    <row r="978" spans="1:487" s="74" customFormat="1" ht="15">
      <c r="A978" s="325" t="s">
        <v>1757</v>
      </c>
      <c r="B978" s="351"/>
      <c r="C978" s="351"/>
      <c r="D978" s="531" t="s">
        <v>130</v>
      </c>
      <c r="E978" s="44"/>
      <c r="F978" s="437">
        <f t="shared" si="13"/>
        <v>0</v>
      </c>
      <c r="G978" s="478"/>
      <c r="H978" s="138"/>
      <c r="I978" s="138"/>
      <c r="J978" s="420"/>
      <c r="K978" s="138"/>
      <c r="L978" s="450"/>
      <c r="M978" s="44"/>
      <c r="N978" s="44"/>
      <c r="R978" s="352"/>
      <c r="T978" s="44"/>
      <c r="U978" s="44"/>
      <c r="V978" s="44"/>
      <c r="AA978" s="352"/>
      <c r="AC978" s="44"/>
      <c r="AD978" s="44"/>
      <c r="AE978" s="44"/>
      <c r="AJ978" s="352"/>
      <c r="AL978" s="44"/>
      <c r="AM978" s="44"/>
      <c r="AN978" s="44"/>
      <c r="AS978" s="352"/>
      <c r="AU978" s="44"/>
      <c r="AV978" s="44"/>
      <c r="AW978" s="44"/>
      <c r="BB978" s="352"/>
      <c r="BD978" s="44"/>
      <c r="BE978" s="44"/>
      <c r="BF978" s="44"/>
      <c r="BK978" s="352"/>
      <c r="BM978" s="44"/>
      <c r="BN978" s="44"/>
      <c r="BO978" s="44"/>
      <c r="BT978" s="352"/>
      <c r="BV978" s="44"/>
      <c r="BW978" s="44"/>
      <c r="BX978" s="44"/>
      <c r="CC978" s="352"/>
      <c r="CE978" s="44"/>
      <c r="CF978" s="44"/>
      <c r="CG978" s="44"/>
      <c r="CL978" s="352"/>
      <c r="CN978" s="44"/>
      <c r="CO978" s="44"/>
      <c r="CP978" s="44"/>
      <c r="CU978" s="352"/>
      <c r="CW978" s="44"/>
      <c r="CX978" s="44"/>
      <c r="CY978" s="44"/>
      <c r="DD978" s="352"/>
      <c r="DF978" s="44"/>
      <c r="DG978" s="44"/>
      <c r="DH978" s="44"/>
      <c r="DM978" s="352"/>
      <c r="DO978" s="44"/>
      <c r="DP978" s="44"/>
      <c r="DQ978" s="44"/>
      <c r="DV978" s="352"/>
      <c r="DX978" s="44"/>
      <c r="DY978" s="44"/>
      <c r="DZ978" s="44"/>
      <c r="EE978" s="352"/>
      <c r="EG978" s="44"/>
      <c r="EH978" s="44"/>
      <c r="EI978" s="44"/>
      <c r="EN978" s="352"/>
      <c r="EP978" s="44"/>
      <c r="EQ978" s="44"/>
      <c r="ER978" s="44"/>
      <c r="EW978" s="352"/>
      <c r="EY978" s="44"/>
      <c r="EZ978" s="44"/>
      <c r="FA978" s="44"/>
      <c r="FF978" s="352"/>
      <c r="FH978" s="44"/>
      <c r="FI978" s="44"/>
      <c r="FJ978" s="44"/>
      <c r="FO978" s="352"/>
      <c r="FQ978" s="44"/>
      <c r="FR978" s="44"/>
      <c r="FS978" s="44"/>
      <c r="FX978" s="352"/>
      <c r="FZ978" s="44"/>
      <c r="GA978" s="44"/>
      <c r="GB978" s="44"/>
      <c r="GG978" s="352"/>
      <c r="GI978" s="44"/>
      <c r="GJ978" s="44"/>
      <c r="GK978" s="44"/>
      <c r="GP978" s="352"/>
      <c r="GR978" s="44"/>
      <c r="GS978" s="44"/>
      <c r="GT978" s="44"/>
      <c r="GY978" s="352"/>
      <c r="HA978" s="44"/>
      <c r="HB978" s="44"/>
      <c r="HC978" s="44"/>
      <c r="HH978" s="352"/>
      <c r="HJ978" s="44"/>
      <c r="HK978" s="44"/>
      <c r="HL978" s="44"/>
      <c r="HQ978" s="44"/>
      <c r="HR978" s="44"/>
      <c r="HS978" s="44"/>
      <c r="HT978" s="44"/>
      <c r="HU978" s="44"/>
      <c r="HV978" s="44"/>
      <c r="HW978" s="44"/>
      <c r="HX978" s="44"/>
      <c r="HY978" s="44"/>
      <c r="HZ978" s="44"/>
      <c r="IA978" s="44"/>
      <c r="IB978" s="44"/>
      <c r="IC978" s="44"/>
      <c r="ID978" s="44"/>
      <c r="IE978" s="44"/>
      <c r="IF978" s="44"/>
      <c r="IG978" s="44"/>
      <c r="IH978" s="44"/>
      <c r="II978" s="44"/>
      <c r="IJ978" s="44"/>
      <c r="IK978" s="44"/>
      <c r="IL978" s="44"/>
      <c r="IM978" s="44"/>
      <c r="IN978" s="44"/>
      <c r="IO978" s="44"/>
      <c r="IP978" s="44"/>
      <c r="IQ978" s="44"/>
      <c r="IR978" s="44"/>
      <c r="IS978" s="44"/>
      <c r="IT978" s="44"/>
      <c r="IU978" s="44"/>
      <c r="IV978" s="44"/>
      <c r="RS978" s="353"/>
    </row>
    <row r="979" spans="1:487" s="74" customFormat="1" ht="15">
      <c r="A979" s="325" t="s">
        <v>2044</v>
      </c>
      <c r="B979" s="351"/>
      <c r="C979" s="351"/>
      <c r="D979" s="531" t="s">
        <v>130</v>
      </c>
      <c r="E979" s="44"/>
      <c r="F979" s="437">
        <f t="shared" si="13"/>
        <v>4</v>
      </c>
      <c r="G979" s="478"/>
      <c r="H979" s="478"/>
      <c r="I979" s="138"/>
      <c r="J979" s="420">
        <v>4</v>
      </c>
      <c r="K979" s="138"/>
      <c r="L979" s="458"/>
      <c r="M979" s="44"/>
      <c r="N979" s="44"/>
      <c r="R979" s="352"/>
      <c r="T979" s="44"/>
      <c r="U979" s="44"/>
      <c r="V979" s="44"/>
      <c r="AA979" s="352"/>
      <c r="AC979" s="44"/>
      <c r="AD979" s="44"/>
      <c r="AE979" s="44"/>
      <c r="AJ979" s="352"/>
      <c r="AL979" s="44"/>
      <c r="AM979" s="44"/>
      <c r="AN979" s="44"/>
      <c r="AS979" s="352"/>
      <c r="AU979" s="44"/>
      <c r="AV979" s="44"/>
      <c r="AW979" s="44"/>
      <c r="BB979" s="352"/>
      <c r="BD979" s="44"/>
      <c r="BE979" s="44"/>
      <c r="BF979" s="44"/>
      <c r="BK979" s="352"/>
      <c r="BM979" s="44"/>
      <c r="BN979" s="44"/>
      <c r="BO979" s="44"/>
      <c r="BT979" s="352"/>
      <c r="BV979" s="44"/>
      <c r="BW979" s="44"/>
      <c r="BX979" s="44"/>
      <c r="CC979" s="352"/>
      <c r="CE979" s="44"/>
      <c r="CF979" s="44"/>
      <c r="CG979" s="44"/>
      <c r="CL979" s="352"/>
      <c r="CN979" s="44"/>
      <c r="CO979" s="44"/>
      <c r="CP979" s="44"/>
      <c r="CU979" s="352"/>
      <c r="CW979" s="44"/>
      <c r="CX979" s="44"/>
      <c r="CY979" s="44"/>
      <c r="DD979" s="352"/>
      <c r="DF979" s="44"/>
      <c r="DG979" s="44"/>
      <c r="DH979" s="44"/>
      <c r="DM979" s="352"/>
      <c r="DO979" s="44"/>
      <c r="DP979" s="44"/>
      <c r="DQ979" s="44"/>
      <c r="DV979" s="352"/>
      <c r="DX979" s="44"/>
      <c r="DY979" s="44"/>
      <c r="DZ979" s="44"/>
      <c r="EE979" s="352"/>
      <c r="EG979" s="44"/>
      <c r="EH979" s="44"/>
      <c r="EI979" s="44"/>
      <c r="EN979" s="352"/>
      <c r="EP979" s="44"/>
      <c r="EQ979" s="44"/>
      <c r="ER979" s="44"/>
      <c r="EW979" s="352"/>
      <c r="EY979" s="44"/>
      <c r="EZ979" s="44"/>
      <c r="FA979" s="44"/>
      <c r="FF979" s="352"/>
      <c r="FH979" s="44"/>
      <c r="FI979" s="44"/>
      <c r="FJ979" s="44"/>
      <c r="FO979" s="352"/>
      <c r="FQ979" s="44"/>
      <c r="FR979" s="44"/>
      <c r="FS979" s="44"/>
      <c r="FX979" s="352"/>
      <c r="FZ979" s="44"/>
      <c r="GA979" s="44"/>
      <c r="GB979" s="44"/>
      <c r="GG979" s="352"/>
      <c r="GI979" s="44"/>
      <c r="GJ979" s="44"/>
      <c r="GK979" s="44"/>
      <c r="GP979" s="352"/>
      <c r="GR979" s="44"/>
      <c r="GS979" s="44"/>
      <c r="GT979" s="44"/>
      <c r="GY979" s="352"/>
      <c r="HA979" s="44"/>
      <c r="HB979" s="44"/>
      <c r="HC979" s="44"/>
      <c r="HH979" s="352"/>
      <c r="HJ979" s="44"/>
      <c r="HK979" s="44"/>
      <c r="HL979" s="44"/>
      <c r="HQ979" s="44"/>
      <c r="HR979" s="44"/>
      <c r="HS979" s="44"/>
      <c r="HT979" s="44"/>
      <c r="HU979" s="44"/>
      <c r="HV979" s="44"/>
      <c r="HW979" s="44"/>
      <c r="HX979" s="44"/>
      <c r="HY979" s="44"/>
      <c r="HZ979" s="44"/>
      <c r="IA979" s="44"/>
      <c r="IB979" s="44"/>
      <c r="IC979" s="44"/>
      <c r="ID979" s="44"/>
      <c r="IE979" s="44"/>
      <c r="IF979" s="44"/>
      <c r="IG979" s="44"/>
      <c r="IH979" s="44"/>
      <c r="II979" s="44"/>
      <c r="IJ979" s="44"/>
      <c r="IK979" s="44"/>
      <c r="IL979" s="44"/>
      <c r="IM979" s="44"/>
      <c r="IN979" s="44"/>
      <c r="IO979" s="44"/>
      <c r="IP979" s="44"/>
      <c r="IQ979" s="44"/>
      <c r="IR979" s="44"/>
      <c r="IS979" s="44"/>
      <c r="IT979" s="44"/>
      <c r="IU979" s="44"/>
      <c r="IV979" s="44"/>
      <c r="RS979" s="353"/>
    </row>
    <row r="980" spans="1:487" s="74" customFormat="1" ht="15">
      <c r="A980" s="325" t="s">
        <v>1127</v>
      </c>
      <c r="B980" s="351"/>
      <c r="C980" s="351"/>
      <c r="D980" s="531" t="s">
        <v>130</v>
      </c>
      <c r="E980" s="44"/>
      <c r="F980" s="437">
        <f t="shared" si="13"/>
        <v>29</v>
      </c>
      <c r="G980" s="478"/>
      <c r="H980" s="478"/>
      <c r="I980" s="138"/>
      <c r="J980" s="548">
        <v>24</v>
      </c>
      <c r="K980" s="138">
        <v>5</v>
      </c>
      <c r="L980" s="450"/>
      <c r="M980" s="44"/>
      <c r="N980" s="44"/>
      <c r="R980" s="352"/>
      <c r="T980" s="44"/>
      <c r="U980" s="44"/>
      <c r="V980" s="44"/>
      <c r="AA980" s="352"/>
      <c r="AC980" s="44"/>
      <c r="AD980" s="44"/>
      <c r="AE980" s="44"/>
      <c r="AJ980" s="352"/>
      <c r="AL980" s="44"/>
      <c r="AM980" s="44"/>
      <c r="AN980" s="44"/>
      <c r="AS980" s="352"/>
      <c r="AU980" s="44"/>
      <c r="AV980" s="44"/>
      <c r="AW980" s="44"/>
      <c r="BB980" s="352"/>
      <c r="BD980" s="44"/>
      <c r="BE980" s="44"/>
      <c r="BF980" s="44"/>
      <c r="BK980" s="352"/>
      <c r="BM980" s="44"/>
      <c r="BN980" s="44"/>
      <c r="BO980" s="44"/>
      <c r="BT980" s="352"/>
      <c r="BV980" s="44"/>
      <c r="BW980" s="44"/>
      <c r="BX980" s="44"/>
      <c r="CC980" s="352"/>
      <c r="CE980" s="44"/>
      <c r="CF980" s="44"/>
      <c r="CG980" s="44"/>
      <c r="CL980" s="352"/>
      <c r="CN980" s="44"/>
      <c r="CO980" s="44"/>
      <c r="CP980" s="44"/>
      <c r="CU980" s="352"/>
      <c r="CW980" s="44"/>
      <c r="CX980" s="44"/>
      <c r="CY980" s="44"/>
      <c r="DD980" s="352"/>
      <c r="DF980" s="44"/>
      <c r="DG980" s="44"/>
      <c r="DH980" s="44"/>
      <c r="DM980" s="352"/>
      <c r="DO980" s="44"/>
      <c r="DP980" s="44"/>
      <c r="DQ980" s="44"/>
      <c r="DV980" s="352"/>
      <c r="DX980" s="44"/>
      <c r="DY980" s="44"/>
      <c r="DZ980" s="44"/>
      <c r="EE980" s="352"/>
      <c r="EG980" s="44"/>
      <c r="EH980" s="44"/>
      <c r="EI980" s="44"/>
      <c r="EN980" s="352"/>
      <c r="EP980" s="44"/>
      <c r="EQ980" s="44"/>
      <c r="ER980" s="44"/>
      <c r="EW980" s="352"/>
      <c r="EY980" s="44"/>
      <c r="EZ980" s="44"/>
      <c r="FA980" s="44"/>
      <c r="FF980" s="352"/>
      <c r="FH980" s="44"/>
      <c r="FI980" s="44"/>
      <c r="FJ980" s="44"/>
      <c r="FO980" s="352"/>
      <c r="FQ980" s="44"/>
      <c r="FR980" s="44"/>
      <c r="FS980" s="44"/>
      <c r="FX980" s="352"/>
      <c r="FZ980" s="44"/>
      <c r="GA980" s="44"/>
      <c r="GB980" s="44"/>
      <c r="GG980" s="352"/>
      <c r="GI980" s="44"/>
      <c r="GJ980" s="44"/>
      <c r="GK980" s="44"/>
      <c r="GP980" s="352"/>
      <c r="GR980" s="44"/>
      <c r="GS980" s="44"/>
      <c r="GT980" s="44"/>
      <c r="GY980" s="352"/>
      <c r="HA980" s="44"/>
      <c r="HB980" s="44"/>
      <c r="HC980" s="44"/>
      <c r="HH980" s="352"/>
      <c r="HJ980" s="44"/>
      <c r="HK980" s="44"/>
      <c r="HL980" s="44"/>
      <c r="HQ980" s="44"/>
      <c r="HR980" s="44"/>
      <c r="HS980" s="44"/>
      <c r="HT980" s="44"/>
      <c r="HU980" s="44"/>
      <c r="HV980" s="44"/>
      <c r="HW980" s="44"/>
      <c r="HX980" s="44"/>
      <c r="HY980" s="44"/>
      <c r="HZ980" s="44"/>
      <c r="IA980" s="44"/>
      <c r="IB980" s="44"/>
      <c r="IC980" s="44"/>
      <c r="ID980" s="44"/>
      <c r="IE980" s="44"/>
      <c r="IF980" s="44"/>
      <c r="IG980" s="44"/>
      <c r="IH980" s="44"/>
      <c r="II980" s="44"/>
      <c r="IJ980" s="44"/>
      <c r="IK980" s="44"/>
      <c r="IL980" s="44"/>
      <c r="IM980" s="44"/>
      <c r="IN980" s="44"/>
      <c r="IO980" s="44"/>
      <c r="IP980" s="44"/>
      <c r="IQ980" s="44"/>
      <c r="IR980" s="44"/>
      <c r="IS980" s="44"/>
      <c r="IT980" s="44"/>
      <c r="IU980" s="44"/>
      <c r="IV980" s="44"/>
      <c r="RS980" s="353"/>
    </row>
    <row r="981" spans="1:487" s="74" customFormat="1" ht="15">
      <c r="A981" s="325" t="s">
        <v>521</v>
      </c>
      <c r="B981" s="351"/>
      <c r="C981" s="351"/>
      <c r="D981" s="458" t="s">
        <v>137</v>
      </c>
      <c r="E981" s="44"/>
      <c r="F981" s="437">
        <f t="shared" si="13"/>
        <v>164</v>
      </c>
      <c r="G981" s="541">
        <v>143</v>
      </c>
      <c r="H981" s="541">
        <v>21</v>
      </c>
      <c r="I981" s="138"/>
      <c r="J981" s="420"/>
      <c r="K981" s="138"/>
      <c r="L981" s="450"/>
      <c r="M981" s="458"/>
      <c r="N981" s="44"/>
      <c r="R981" s="352"/>
      <c r="T981" s="44"/>
      <c r="U981" s="44"/>
      <c r="V981" s="44"/>
      <c r="AA981" s="352"/>
      <c r="AC981" s="44"/>
      <c r="AD981" s="44"/>
      <c r="AE981" s="44"/>
      <c r="AJ981" s="352"/>
      <c r="AL981" s="44"/>
      <c r="AM981" s="44"/>
      <c r="AN981" s="44"/>
      <c r="AS981" s="352"/>
      <c r="AU981" s="44"/>
      <c r="AV981" s="44"/>
      <c r="AW981" s="44"/>
      <c r="BB981" s="352"/>
      <c r="BD981" s="44"/>
      <c r="BE981" s="44"/>
      <c r="BF981" s="44"/>
      <c r="BK981" s="352"/>
      <c r="BM981" s="44"/>
      <c r="BN981" s="44"/>
      <c r="BO981" s="44"/>
      <c r="BT981" s="352"/>
      <c r="BV981" s="44"/>
      <c r="BW981" s="44"/>
      <c r="BX981" s="44"/>
      <c r="CC981" s="352"/>
      <c r="CE981" s="44"/>
      <c r="CF981" s="44"/>
      <c r="CG981" s="44"/>
      <c r="CL981" s="352"/>
      <c r="CN981" s="44"/>
      <c r="CO981" s="44"/>
      <c r="CP981" s="44"/>
      <c r="CU981" s="352"/>
      <c r="CW981" s="44"/>
      <c r="CX981" s="44"/>
      <c r="CY981" s="44"/>
      <c r="DD981" s="352"/>
      <c r="DF981" s="44"/>
      <c r="DG981" s="44"/>
      <c r="DH981" s="44"/>
      <c r="DM981" s="352"/>
      <c r="DO981" s="44"/>
      <c r="DP981" s="44"/>
      <c r="DQ981" s="44"/>
      <c r="DV981" s="352"/>
      <c r="DX981" s="44"/>
      <c r="DY981" s="44"/>
      <c r="DZ981" s="44"/>
      <c r="EE981" s="352"/>
      <c r="EG981" s="44"/>
      <c r="EH981" s="44"/>
      <c r="EI981" s="44"/>
      <c r="EN981" s="352"/>
      <c r="EP981" s="44"/>
      <c r="EQ981" s="44"/>
      <c r="ER981" s="44"/>
      <c r="EW981" s="352"/>
      <c r="EY981" s="44"/>
      <c r="EZ981" s="44"/>
      <c r="FA981" s="44"/>
      <c r="FF981" s="352"/>
      <c r="FH981" s="44"/>
      <c r="FI981" s="44"/>
      <c r="FJ981" s="44"/>
      <c r="FO981" s="352"/>
      <c r="FQ981" s="44"/>
      <c r="FR981" s="44"/>
      <c r="FS981" s="44"/>
      <c r="FX981" s="352"/>
      <c r="FZ981" s="44"/>
      <c r="GA981" s="44"/>
      <c r="GB981" s="44"/>
      <c r="GG981" s="352"/>
      <c r="GI981" s="44"/>
      <c r="GJ981" s="44"/>
      <c r="GK981" s="44"/>
      <c r="GP981" s="352"/>
      <c r="GR981" s="44"/>
      <c r="GS981" s="44"/>
      <c r="GT981" s="44"/>
      <c r="GY981" s="352"/>
      <c r="HA981" s="44"/>
      <c r="HB981" s="44"/>
      <c r="HC981" s="44"/>
      <c r="HH981" s="352"/>
      <c r="HJ981" s="44"/>
      <c r="HK981" s="44"/>
      <c r="HL981" s="44"/>
      <c r="HQ981" s="44"/>
      <c r="HR981" s="44"/>
      <c r="HS981" s="44"/>
      <c r="HT981" s="44"/>
      <c r="HU981" s="44"/>
      <c r="HV981" s="44"/>
      <c r="HW981" s="44"/>
      <c r="HX981" s="44"/>
      <c r="HY981" s="44"/>
      <c r="HZ981" s="44"/>
      <c r="IA981" s="44"/>
      <c r="IB981" s="44"/>
      <c r="IC981" s="44"/>
      <c r="ID981" s="44"/>
      <c r="IE981" s="44"/>
      <c r="IF981" s="44"/>
      <c r="IG981" s="44"/>
      <c r="IH981" s="44"/>
      <c r="II981" s="44"/>
      <c r="IJ981" s="44"/>
      <c r="IK981" s="44"/>
      <c r="IL981" s="44"/>
      <c r="IM981" s="44"/>
      <c r="IN981" s="44"/>
      <c r="IO981" s="44"/>
      <c r="IP981" s="44"/>
      <c r="IQ981" s="44"/>
      <c r="IR981" s="44"/>
      <c r="IS981" s="44"/>
      <c r="IT981" s="44"/>
      <c r="IU981" s="44"/>
      <c r="IV981" s="44"/>
      <c r="RS981" s="353"/>
    </row>
    <row r="982" spans="1:487" s="74" customFormat="1" ht="15">
      <c r="A982" s="325" t="s">
        <v>1978</v>
      </c>
      <c r="B982" s="351"/>
      <c r="C982" s="351"/>
      <c r="D982" s="531" t="s">
        <v>130</v>
      </c>
      <c r="E982" s="44"/>
      <c r="F982" s="437">
        <f t="shared" si="13"/>
        <v>5</v>
      </c>
      <c r="G982" s="478"/>
      <c r="H982" s="138">
        <v>4</v>
      </c>
      <c r="I982" s="138">
        <v>1</v>
      </c>
      <c r="J982" s="420"/>
      <c r="K982" s="138"/>
      <c r="L982" s="44"/>
      <c r="M982" s="44"/>
      <c r="N982" s="44"/>
      <c r="R982" s="352"/>
      <c r="T982" s="44"/>
      <c r="U982" s="44"/>
      <c r="V982" s="44"/>
      <c r="AA982" s="352"/>
      <c r="AC982" s="44"/>
      <c r="AD982" s="44"/>
      <c r="AE982" s="44"/>
      <c r="AJ982" s="352"/>
      <c r="AL982" s="44"/>
      <c r="AM982" s="44"/>
      <c r="AN982" s="44"/>
      <c r="AS982" s="352"/>
      <c r="AU982" s="44"/>
      <c r="AV982" s="44"/>
      <c r="AW982" s="44"/>
      <c r="BB982" s="352"/>
      <c r="BD982" s="44"/>
      <c r="BE982" s="44"/>
      <c r="BF982" s="44"/>
      <c r="BK982" s="352"/>
      <c r="BM982" s="44"/>
      <c r="BN982" s="44"/>
      <c r="BO982" s="44"/>
      <c r="BT982" s="352"/>
      <c r="BV982" s="44"/>
      <c r="BW982" s="44"/>
      <c r="BX982" s="44"/>
      <c r="CC982" s="352"/>
      <c r="CE982" s="44"/>
      <c r="CF982" s="44"/>
      <c r="CG982" s="44"/>
      <c r="CL982" s="352"/>
      <c r="CN982" s="44"/>
      <c r="CO982" s="44"/>
      <c r="CP982" s="44"/>
      <c r="CU982" s="352"/>
      <c r="CW982" s="44"/>
      <c r="CX982" s="44"/>
      <c r="CY982" s="44"/>
      <c r="DD982" s="352"/>
      <c r="DF982" s="44"/>
      <c r="DG982" s="44"/>
      <c r="DH982" s="44"/>
      <c r="DM982" s="352"/>
      <c r="DO982" s="44"/>
      <c r="DP982" s="44"/>
      <c r="DQ982" s="44"/>
      <c r="DV982" s="352"/>
      <c r="DX982" s="44"/>
      <c r="DY982" s="44"/>
      <c r="DZ982" s="44"/>
      <c r="EE982" s="352"/>
      <c r="EG982" s="44"/>
      <c r="EH982" s="44"/>
      <c r="EI982" s="44"/>
      <c r="EN982" s="352"/>
      <c r="EP982" s="44"/>
      <c r="EQ982" s="44"/>
      <c r="ER982" s="44"/>
      <c r="EW982" s="352"/>
      <c r="EY982" s="44"/>
      <c r="EZ982" s="44"/>
      <c r="FA982" s="44"/>
      <c r="FF982" s="352"/>
      <c r="FH982" s="44"/>
      <c r="FI982" s="44"/>
      <c r="FJ982" s="44"/>
      <c r="FO982" s="352"/>
      <c r="FQ982" s="44"/>
      <c r="FR982" s="44"/>
      <c r="FS982" s="44"/>
      <c r="FX982" s="352"/>
      <c r="FZ982" s="44"/>
      <c r="GA982" s="44"/>
      <c r="GB982" s="44"/>
      <c r="GG982" s="352"/>
      <c r="GI982" s="44"/>
      <c r="GJ982" s="44"/>
      <c r="GK982" s="44"/>
      <c r="GP982" s="352"/>
      <c r="GR982" s="44"/>
      <c r="GS982" s="44"/>
      <c r="GT982" s="44"/>
      <c r="GY982" s="352"/>
      <c r="HA982" s="44"/>
      <c r="HB982" s="44"/>
      <c r="HC982" s="44"/>
      <c r="HH982" s="352"/>
      <c r="HJ982" s="44"/>
      <c r="HK982" s="44"/>
      <c r="HL982" s="44"/>
      <c r="HQ982" s="44"/>
      <c r="HR982" s="44"/>
      <c r="HS982" s="44"/>
      <c r="HT982" s="44"/>
      <c r="HU982" s="44"/>
      <c r="HV982" s="44"/>
      <c r="HW982" s="44"/>
      <c r="HX982" s="44"/>
      <c r="HY982" s="44"/>
      <c r="HZ982" s="44"/>
      <c r="IA982" s="44"/>
      <c r="IB982" s="44"/>
      <c r="IC982" s="44"/>
      <c r="ID982" s="44"/>
      <c r="IE982" s="44"/>
      <c r="IF982" s="44"/>
      <c r="IG982" s="44"/>
      <c r="IH982" s="44"/>
      <c r="II982" s="44"/>
      <c r="IJ982" s="44"/>
      <c r="IK982" s="44"/>
      <c r="IL982" s="44"/>
      <c r="IM982" s="44"/>
      <c r="IN982" s="44"/>
      <c r="IO982" s="44"/>
      <c r="IP982" s="44"/>
      <c r="IQ982" s="44"/>
      <c r="IR982" s="44"/>
      <c r="IS982" s="44"/>
      <c r="IT982" s="44"/>
      <c r="IU982" s="44"/>
      <c r="IV982" s="44"/>
      <c r="RS982" s="353"/>
    </row>
    <row r="983" spans="1:487" s="74" customFormat="1" ht="15">
      <c r="A983" s="325" t="s">
        <v>1178</v>
      </c>
      <c r="B983" s="351"/>
      <c r="C983" s="351"/>
      <c r="D983" s="531" t="s">
        <v>130</v>
      </c>
      <c r="E983" s="44"/>
      <c r="F983" s="437">
        <f t="shared" si="13"/>
        <v>1</v>
      </c>
      <c r="G983" s="478"/>
      <c r="H983" s="478"/>
      <c r="I983" s="138"/>
      <c r="J983" s="420">
        <v>1</v>
      </c>
      <c r="K983" s="138"/>
      <c r="L983" s="458"/>
      <c r="M983" s="44"/>
      <c r="N983" s="44"/>
      <c r="R983" s="352"/>
      <c r="T983" s="44"/>
      <c r="U983" s="44"/>
      <c r="V983" s="44"/>
      <c r="AA983" s="352"/>
      <c r="AC983" s="44"/>
      <c r="AD983" s="44"/>
      <c r="AE983" s="44"/>
      <c r="AJ983" s="352"/>
      <c r="AL983" s="44"/>
      <c r="AM983" s="44"/>
      <c r="AN983" s="44"/>
      <c r="AS983" s="352"/>
      <c r="AU983" s="44"/>
      <c r="AV983" s="44"/>
      <c r="AW983" s="44"/>
      <c r="BB983" s="352"/>
      <c r="BD983" s="44"/>
      <c r="BE983" s="44"/>
      <c r="BF983" s="44"/>
      <c r="BK983" s="352"/>
      <c r="BM983" s="44"/>
      <c r="BN983" s="44"/>
      <c r="BO983" s="44"/>
      <c r="BT983" s="352"/>
      <c r="BV983" s="44"/>
      <c r="BW983" s="44"/>
      <c r="BX983" s="44"/>
      <c r="CC983" s="352"/>
      <c r="CE983" s="44"/>
      <c r="CF983" s="44"/>
      <c r="CG983" s="44"/>
      <c r="CL983" s="352"/>
      <c r="CN983" s="44"/>
      <c r="CO983" s="44"/>
      <c r="CP983" s="44"/>
      <c r="CU983" s="352"/>
      <c r="CW983" s="44"/>
      <c r="CX983" s="44"/>
      <c r="CY983" s="44"/>
      <c r="DD983" s="352"/>
      <c r="DF983" s="44"/>
      <c r="DG983" s="44"/>
      <c r="DH983" s="44"/>
      <c r="DM983" s="352"/>
      <c r="DO983" s="44"/>
      <c r="DP983" s="44"/>
      <c r="DQ983" s="44"/>
      <c r="DV983" s="352"/>
      <c r="DX983" s="44"/>
      <c r="DY983" s="44"/>
      <c r="DZ983" s="44"/>
      <c r="EE983" s="352"/>
      <c r="EG983" s="44"/>
      <c r="EH983" s="44"/>
      <c r="EI983" s="44"/>
      <c r="EN983" s="352"/>
      <c r="EP983" s="44"/>
      <c r="EQ983" s="44"/>
      <c r="ER983" s="44"/>
      <c r="EW983" s="352"/>
      <c r="EY983" s="44"/>
      <c r="EZ983" s="44"/>
      <c r="FA983" s="44"/>
      <c r="FF983" s="352"/>
      <c r="FH983" s="44"/>
      <c r="FI983" s="44"/>
      <c r="FJ983" s="44"/>
      <c r="FO983" s="352"/>
      <c r="FQ983" s="44"/>
      <c r="FR983" s="44"/>
      <c r="FS983" s="44"/>
      <c r="FX983" s="352"/>
      <c r="FZ983" s="44"/>
      <c r="GA983" s="44"/>
      <c r="GB983" s="44"/>
      <c r="GG983" s="352"/>
      <c r="GI983" s="44"/>
      <c r="GJ983" s="44"/>
      <c r="GK983" s="44"/>
      <c r="GP983" s="352"/>
      <c r="GR983" s="44"/>
      <c r="GS983" s="44"/>
      <c r="GT983" s="44"/>
      <c r="GY983" s="352"/>
      <c r="HA983" s="44"/>
      <c r="HB983" s="44"/>
      <c r="HC983" s="44"/>
      <c r="HH983" s="352"/>
      <c r="HJ983" s="44"/>
      <c r="HK983" s="44"/>
      <c r="HL983" s="44"/>
      <c r="HQ983" s="44"/>
      <c r="HR983" s="44"/>
      <c r="HS983" s="44"/>
      <c r="HT983" s="44"/>
      <c r="HU983" s="44"/>
      <c r="HV983" s="44"/>
      <c r="HW983" s="44"/>
      <c r="HX983" s="44"/>
      <c r="HY983" s="44"/>
      <c r="HZ983" s="44"/>
      <c r="IA983" s="44"/>
      <c r="IB983" s="44"/>
      <c r="IC983" s="44"/>
      <c r="ID983" s="44"/>
      <c r="IE983" s="44"/>
      <c r="IF983" s="44"/>
      <c r="IG983" s="44"/>
      <c r="IH983" s="44"/>
      <c r="II983" s="44"/>
      <c r="IJ983" s="44"/>
      <c r="IK983" s="44"/>
      <c r="IL983" s="44"/>
      <c r="IM983" s="44"/>
      <c r="IN983" s="44"/>
      <c r="IO983" s="44"/>
      <c r="IP983" s="44"/>
      <c r="IQ983" s="44"/>
      <c r="IR983" s="44"/>
      <c r="IS983" s="44"/>
      <c r="IT983" s="44"/>
      <c r="IU983" s="44"/>
      <c r="IV983" s="44"/>
      <c r="RS983" s="353"/>
    </row>
    <row r="984" spans="1:487" s="74" customFormat="1" ht="15">
      <c r="A984" s="325" t="s">
        <v>1493</v>
      </c>
      <c r="B984" s="351"/>
      <c r="C984" s="351"/>
      <c r="D984" s="531" t="s">
        <v>130</v>
      </c>
      <c r="E984" s="44"/>
      <c r="F984" s="437">
        <f t="shared" si="13"/>
        <v>0</v>
      </c>
      <c r="G984" s="478"/>
      <c r="H984" s="478"/>
      <c r="I984" s="138"/>
      <c r="J984" s="420"/>
      <c r="K984" s="138"/>
      <c r="L984" s="450"/>
      <c r="M984" s="44"/>
      <c r="N984" s="44"/>
      <c r="R984" s="352"/>
      <c r="T984" s="44"/>
      <c r="U984" s="44"/>
      <c r="V984" s="44"/>
      <c r="AA984" s="352"/>
      <c r="AC984" s="44"/>
      <c r="AD984" s="44"/>
      <c r="AE984" s="44"/>
      <c r="AJ984" s="352"/>
      <c r="AL984" s="44"/>
      <c r="AM984" s="44"/>
      <c r="AN984" s="44"/>
      <c r="AS984" s="352"/>
      <c r="AU984" s="44"/>
      <c r="AV984" s="44"/>
      <c r="AW984" s="44"/>
      <c r="BB984" s="352"/>
      <c r="BD984" s="44"/>
      <c r="BE984" s="44"/>
      <c r="BF984" s="44"/>
      <c r="BK984" s="352"/>
      <c r="BM984" s="44"/>
      <c r="BN984" s="44"/>
      <c r="BO984" s="44"/>
      <c r="BT984" s="352"/>
      <c r="BV984" s="44"/>
      <c r="BW984" s="44"/>
      <c r="BX984" s="44"/>
      <c r="CC984" s="352"/>
      <c r="CE984" s="44"/>
      <c r="CF984" s="44"/>
      <c r="CG984" s="44"/>
      <c r="CL984" s="352"/>
      <c r="CN984" s="44"/>
      <c r="CO984" s="44"/>
      <c r="CP984" s="44"/>
      <c r="CU984" s="352"/>
      <c r="CW984" s="44"/>
      <c r="CX984" s="44"/>
      <c r="CY984" s="44"/>
      <c r="DD984" s="352"/>
      <c r="DF984" s="44"/>
      <c r="DG984" s="44"/>
      <c r="DH984" s="44"/>
      <c r="DM984" s="352"/>
      <c r="DO984" s="44"/>
      <c r="DP984" s="44"/>
      <c r="DQ984" s="44"/>
      <c r="DV984" s="352"/>
      <c r="DX984" s="44"/>
      <c r="DY984" s="44"/>
      <c r="DZ984" s="44"/>
      <c r="EE984" s="352"/>
      <c r="EG984" s="44"/>
      <c r="EH984" s="44"/>
      <c r="EI984" s="44"/>
      <c r="EN984" s="352"/>
      <c r="EP984" s="44"/>
      <c r="EQ984" s="44"/>
      <c r="ER984" s="44"/>
      <c r="EW984" s="352"/>
      <c r="EY984" s="44"/>
      <c r="EZ984" s="44"/>
      <c r="FA984" s="44"/>
      <c r="FF984" s="352"/>
      <c r="FH984" s="44"/>
      <c r="FI984" s="44"/>
      <c r="FJ984" s="44"/>
      <c r="FO984" s="352"/>
      <c r="FQ984" s="44"/>
      <c r="FR984" s="44"/>
      <c r="FS984" s="44"/>
      <c r="FX984" s="352"/>
      <c r="FZ984" s="44"/>
      <c r="GA984" s="44"/>
      <c r="GB984" s="44"/>
      <c r="GG984" s="352"/>
      <c r="GI984" s="44"/>
      <c r="GJ984" s="44"/>
      <c r="GK984" s="44"/>
      <c r="GP984" s="352"/>
      <c r="GR984" s="44"/>
      <c r="GS984" s="44"/>
      <c r="GT984" s="44"/>
      <c r="GY984" s="352"/>
      <c r="HA984" s="44"/>
      <c r="HB984" s="44"/>
      <c r="HC984" s="44"/>
      <c r="HH984" s="352"/>
      <c r="HJ984" s="44"/>
      <c r="HK984" s="44"/>
      <c r="HL984" s="44"/>
      <c r="HQ984" s="44"/>
      <c r="HR984" s="44"/>
      <c r="HS984" s="44"/>
      <c r="HT984" s="44"/>
      <c r="HU984" s="44"/>
      <c r="HV984" s="44"/>
      <c r="HW984" s="44"/>
      <c r="HX984" s="44"/>
      <c r="HY984" s="44"/>
      <c r="HZ984" s="44"/>
      <c r="IA984" s="44"/>
      <c r="IB984" s="44"/>
      <c r="IC984" s="44"/>
      <c r="ID984" s="44"/>
      <c r="IE984" s="44"/>
      <c r="IF984" s="44"/>
      <c r="IG984" s="44"/>
      <c r="IH984" s="44"/>
      <c r="II984" s="44"/>
      <c r="IJ984" s="44"/>
      <c r="IK984" s="44"/>
      <c r="IL984" s="44"/>
      <c r="IM984" s="44"/>
      <c r="IN984" s="44"/>
      <c r="IO984" s="44"/>
      <c r="IP984" s="44"/>
      <c r="IQ984" s="44"/>
      <c r="IR984" s="44"/>
      <c r="IS984" s="44"/>
      <c r="IT984" s="44"/>
      <c r="IU984" s="44"/>
      <c r="IV984" s="44"/>
      <c r="RS984" s="353"/>
    </row>
    <row r="985" spans="1:487" s="74" customFormat="1" ht="15">
      <c r="A985" s="325" t="s">
        <v>511</v>
      </c>
      <c r="B985" s="351"/>
      <c r="C985" s="351"/>
      <c r="D985" s="531" t="s">
        <v>130</v>
      </c>
      <c r="E985" s="450"/>
      <c r="F985" s="437">
        <f t="shared" si="13"/>
        <v>95</v>
      </c>
      <c r="G985" s="478">
        <v>2</v>
      </c>
      <c r="H985" s="478">
        <v>93</v>
      </c>
      <c r="I985" s="478"/>
      <c r="J985" s="548"/>
      <c r="K985" s="478"/>
      <c r="L985" s="450"/>
      <c r="M985" s="44"/>
      <c r="N985" s="44"/>
      <c r="R985" s="352"/>
      <c r="T985" s="44"/>
      <c r="U985" s="44"/>
      <c r="V985" s="44"/>
      <c r="AA985" s="352"/>
      <c r="AC985" s="44"/>
      <c r="AD985" s="44"/>
      <c r="AE985" s="44"/>
      <c r="AJ985" s="352"/>
      <c r="AL985" s="44"/>
      <c r="AM985" s="44"/>
      <c r="AN985" s="44"/>
      <c r="AS985" s="352"/>
      <c r="AU985" s="44"/>
      <c r="AV985" s="44"/>
      <c r="AW985" s="44"/>
      <c r="BB985" s="352"/>
      <c r="BD985" s="44"/>
      <c r="BE985" s="44"/>
      <c r="BF985" s="44"/>
      <c r="BK985" s="352"/>
      <c r="BM985" s="44"/>
      <c r="BN985" s="44"/>
      <c r="BO985" s="44"/>
      <c r="BT985" s="352"/>
      <c r="BV985" s="44"/>
      <c r="BW985" s="44"/>
      <c r="BX985" s="44"/>
      <c r="CC985" s="352"/>
      <c r="CE985" s="44"/>
      <c r="CF985" s="44"/>
      <c r="CG985" s="44"/>
      <c r="CL985" s="352"/>
      <c r="CN985" s="44"/>
      <c r="CO985" s="44"/>
      <c r="CP985" s="44"/>
      <c r="CU985" s="352"/>
      <c r="CW985" s="44"/>
      <c r="CX985" s="44"/>
      <c r="CY985" s="44"/>
      <c r="DD985" s="352"/>
      <c r="DF985" s="44"/>
      <c r="DG985" s="44"/>
      <c r="DH985" s="44"/>
      <c r="DM985" s="352"/>
      <c r="DO985" s="44"/>
      <c r="DP985" s="44"/>
      <c r="DQ985" s="44"/>
      <c r="DV985" s="352"/>
      <c r="DX985" s="44"/>
      <c r="DY985" s="44"/>
      <c r="DZ985" s="44"/>
      <c r="EE985" s="352"/>
      <c r="EG985" s="44"/>
      <c r="EH985" s="44"/>
      <c r="EI985" s="44"/>
      <c r="EN985" s="352"/>
      <c r="EP985" s="44"/>
      <c r="EQ985" s="44"/>
      <c r="ER985" s="44"/>
      <c r="EW985" s="352"/>
      <c r="EY985" s="44"/>
      <c r="EZ985" s="44"/>
      <c r="FA985" s="44"/>
      <c r="FF985" s="352"/>
      <c r="FH985" s="44"/>
      <c r="FI985" s="44"/>
      <c r="FJ985" s="44"/>
      <c r="FO985" s="352"/>
      <c r="FQ985" s="44"/>
      <c r="FR985" s="44"/>
      <c r="FS985" s="44"/>
      <c r="FX985" s="352"/>
      <c r="FZ985" s="44"/>
      <c r="GA985" s="44"/>
      <c r="GB985" s="44"/>
      <c r="GG985" s="352"/>
      <c r="GI985" s="44"/>
      <c r="GJ985" s="44"/>
      <c r="GK985" s="44"/>
      <c r="GP985" s="352"/>
      <c r="GR985" s="44"/>
      <c r="GS985" s="44"/>
      <c r="GT985" s="44"/>
      <c r="GY985" s="352"/>
      <c r="HA985" s="44"/>
      <c r="HB985" s="44"/>
      <c r="HC985" s="44"/>
      <c r="HH985" s="352"/>
      <c r="HJ985" s="44"/>
      <c r="HK985" s="44"/>
      <c r="HL985" s="44"/>
      <c r="HQ985" s="44"/>
      <c r="HR985" s="44"/>
      <c r="HS985" s="44"/>
      <c r="HT985" s="44"/>
      <c r="HU985" s="44"/>
      <c r="HV985" s="44"/>
      <c r="HW985" s="44"/>
      <c r="HX985" s="44"/>
      <c r="HY985" s="44"/>
      <c r="HZ985" s="44"/>
      <c r="IA985" s="44"/>
      <c r="IB985" s="44"/>
      <c r="IC985" s="44"/>
      <c r="ID985" s="44"/>
      <c r="IE985" s="44"/>
      <c r="IF985" s="44"/>
      <c r="IG985" s="44"/>
      <c r="IH985" s="44"/>
      <c r="II985" s="44"/>
      <c r="IJ985" s="44"/>
      <c r="IK985" s="44"/>
      <c r="IL985" s="44"/>
      <c r="IM985" s="44"/>
      <c r="IN985" s="44"/>
      <c r="IO985" s="44"/>
      <c r="IP985" s="44"/>
      <c r="IQ985" s="44"/>
      <c r="IR985" s="44"/>
      <c r="IS985" s="44"/>
      <c r="IT985" s="44"/>
      <c r="IU985" s="44"/>
      <c r="IV985" s="44"/>
      <c r="RS985" s="353"/>
    </row>
    <row r="986" spans="1:487" s="74" customFormat="1" ht="15">
      <c r="A986" s="325" t="s">
        <v>982</v>
      </c>
      <c r="B986" s="351"/>
      <c r="C986" s="351"/>
      <c r="D986" s="531" t="s">
        <v>130</v>
      </c>
      <c r="E986" s="450"/>
      <c r="F986" s="437">
        <f t="shared" si="13"/>
        <v>0</v>
      </c>
      <c r="G986" s="478"/>
      <c r="H986" s="478"/>
      <c r="I986" s="478"/>
      <c r="J986" s="548"/>
      <c r="K986" s="478"/>
      <c r="L986" s="450"/>
      <c r="M986" s="44"/>
      <c r="N986" s="44"/>
      <c r="R986" s="352"/>
      <c r="T986" s="44"/>
      <c r="U986" s="44"/>
      <c r="V986" s="44"/>
      <c r="AA986" s="352"/>
      <c r="AC986" s="44"/>
      <c r="AD986" s="44"/>
      <c r="AE986" s="44"/>
      <c r="AJ986" s="352"/>
      <c r="AL986" s="44"/>
      <c r="AM986" s="44"/>
      <c r="AN986" s="44"/>
      <c r="AS986" s="352"/>
      <c r="AU986" s="44"/>
      <c r="AV986" s="44"/>
      <c r="AW986" s="44"/>
      <c r="BB986" s="352"/>
      <c r="BD986" s="44"/>
      <c r="BE986" s="44"/>
      <c r="BF986" s="44"/>
      <c r="BK986" s="352"/>
      <c r="BM986" s="44"/>
      <c r="BN986" s="44"/>
      <c r="BO986" s="44"/>
      <c r="BT986" s="352"/>
      <c r="BV986" s="44"/>
      <c r="BW986" s="44"/>
      <c r="BX986" s="44"/>
      <c r="CC986" s="352"/>
      <c r="CE986" s="44"/>
      <c r="CF986" s="44"/>
      <c r="CG986" s="44"/>
      <c r="CL986" s="352"/>
      <c r="CN986" s="44"/>
      <c r="CO986" s="44"/>
      <c r="CP986" s="44"/>
      <c r="CU986" s="352"/>
      <c r="CW986" s="44"/>
      <c r="CX986" s="44"/>
      <c r="CY986" s="44"/>
      <c r="DD986" s="352"/>
      <c r="DF986" s="44"/>
      <c r="DG986" s="44"/>
      <c r="DH986" s="44"/>
      <c r="DM986" s="352"/>
      <c r="DO986" s="44"/>
      <c r="DP986" s="44"/>
      <c r="DQ986" s="44"/>
      <c r="DV986" s="352"/>
      <c r="DX986" s="44"/>
      <c r="DY986" s="44"/>
      <c r="DZ986" s="44"/>
      <c r="EE986" s="352"/>
      <c r="EG986" s="44"/>
      <c r="EH986" s="44"/>
      <c r="EI986" s="44"/>
      <c r="EN986" s="352"/>
      <c r="EP986" s="44"/>
      <c r="EQ986" s="44"/>
      <c r="ER986" s="44"/>
      <c r="EW986" s="352"/>
      <c r="EY986" s="44"/>
      <c r="EZ986" s="44"/>
      <c r="FA986" s="44"/>
      <c r="FF986" s="352"/>
      <c r="FH986" s="44"/>
      <c r="FI986" s="44"/>
      <c r="FJ986" s="44"/>
      <c r="FO986" s="352"/>
      <c r="FQ986" s="44"/>
      <c r="FR986" s="44"/>
      <c r="FS986" s="44"/>
      <c r="FX986" s="352"/>
      <c r="FZ986" s="44"/>
      <c r="GA986" s="44"/>
      <c r="GB986" s="44"/>
      <c r="GG986" s="352"/>
      <c r="GI986" s="44"/>
      <c r="GJ986" s="44"/>
      <c r="GK986" s="44"/>
      <c r="GP986" s="352"/>
      <c r="GR986" s="44"/>
      <c r="GS986" s="44"/>
      <c r="GT986" s="44"/>
      <c r="GY986" s="352"/>
      <c r="HA986" s="44"/>
      <c r="HB986" s="44"/>
      <c r="HC986" s="44"/>
      <c r="HH986" s="352"/>
      <c r="HJ986" s="44"/>
      <c r="HK986" s="44"/>
      <c r="HL986" s="44"/>
      <c r="HQ986" s="44"/>
      <c r="HR986" s="44"/>
      <c r="HS986" s="44"/>
      <c r="HT986" s="44"/>
      <c r="HU986" s="44"/>
      <c r="HV986" s="44"/>
      <c r="HW986" s="44"/>
      <c r="HX986" s="44"/>
      <c r="HY986" s="44"/>
      <c r="HZ986" s="44"/>
      <c r="IA986" s="44"/>
      <c r="IB986" s="44"/>
      <c r="IC986" s="44"/>
      <c r="ID986" s="44"/>
      <c r="IE986" s="44"/>
      <c r="IF986" s="44"/>
      <c r="IG986" s="44"/>
      <c r="IH986" s="44"/>
      <c r="II986" s="44"/>
      <c r="IJ986" s="44"/>
      <c r="IK986" s="44"/>
      <c r="IL986" s="44"/>
      <c r="IM986" s="44"/>
      <c r="IN986" s="44"/>
      <c r="IO986" s="44"/>
      <c r="IP986" s="44"/>
      <c r="IQ986" s="44"/>
      <c r="IR986" s="44"/>
      <c r="IS986" s="44"/>
      <c r="IT986" s="44"/>
      <c r="IU986" s="44"/>
      <c r="IV986" s="44"/>
      <c r="RS986" s="353"/>
    </row>
    <row r="987" spans="1:487" s="74" customFormat="1" ht="15">
      <c r="A987" s="325" t="s">
        <v>1756</v>
      </c>
      <c r="B987" s="351"/>
      <c r="C987" s="351"/>
      <c r="D987" s="458" t="s">
        <v>133</v>
      </c>
      <c r="E987" s="450"/>
      <c r="F987" s="437">
        <f t="shared" si="13"/>
        <v>19</v>
      </c>
      <c r="G987" s="478">
        <v>6</v>
      </c>
      <c r="H987" s="478"/>
      <c r="I987" s="478"/>
      <c r="J987" s="548">
        <v>13</v>
      </c>
      <c r="K987" s="478"/>
      <c r="L987" s="458"/>
      <c r="M987" s="44"/>
      <c r="N987" s="44"/>
      <c r="R987" s="352"/>
      <c r="T987" s="44"/>
      <c r="U987" s="44"/>
      <c r="V987" s="44"/>
      <c r="AA987" s="352"/>
      <c r="AC987" s="44"/>
      <c r="AD987" s="44"/>
      <c r="AE987" s="44"/>
      <c r="AJ987" s="352"/>
      <c r="AL987" s="44"/>
      <c r="AM987" s="44"/>
      <c r="AN987" s="44"/>
      <c r="AS987" s="352"/>
      <c r="AU987" s="44"/>
      <c r="AV987" s="44"/>
      <c r="AW987" s="44"/>
      <c r="BB987" s="352"/>
      <c r="BD987" s="44"/>
      <c r="BE987" s="44"/>
      <c r="BF987" s="44"/>
      <c r="BK987" s="352"/>
      <c r="BM987" s="44"/>
      <c r="BN987" s="44"/>
      <c r="BO987" s="44"/>
      <c r="BT987" s="352"/>
      <c r="BV987" s="44"/>
      <c r="BW987" s="44"/>
      <c r="BX987" s="44"/>
      <c r="CC987" s="352"/>
      <c r="CE987" s="44"/>
      <c r="CF987" s="44"/>
      <c r="CG987" s="44"/>
      <c r="CL987" s="352"/>
      <c r="CN987" s="44"/>
      <c r="CO987" s="44"/>
      <c r="CP987" s="44"/>
      <c r="CU987" s="352"/>
      <c r="CW987" s="44"/>
      <c r="CX987" s="44"/>
      <c r="CY987" s="44"/>
      <c r="DD987" s="352"/>
      <c r="DF987" s="44"/>
      <c r="DG987" s="44"/>
      <c r="DH987" s="44"/>
      <c r="DM987" s="352"/>
      <c r="DO987" s="44"/>
      <c r="DP987" s="44"/>
      <c r="DQ987" s="44"/>
      <c r="DV987" s="352"/>
      <c r="DX987" s="44"/>
      <c r="DY987" s="44"/>
      <c r="DZ987" s="44"/>
      <c r="EE987" s="352"/>
      <c r="EG987" s="44"/>
      <c r="EH987" s="44"/>
      <c r="EI987" s="44"/>
      <c r="EN987" s="352"/>
      <c r="EP987" s="44"/>
      <c r="EQ987" s="44"/>
      <c r="ER987" s="44"/>
      <c r="EW987" s="352"/>
      <c r="EY987" s="44"/>
      <c r="EZ987" s="44"/>
      <c r="FA987" s="44"/>
      <c r="FF987" s="352"/>
      <c r="FH987" s="44"/>
      <c r="FI987" s="44"/>
      <c r="FJ987" s="44"/>
      <c r="FO987" s="352"/>
      <c r="FQ987" s="44"/>
      <c r="FR987" s="44"/>
      <c r="FS987" s="44"/>
      <c r="FX987" s="352"/>
      <c r="FZ987" s="44"/>
      <c r="GA987" s="44"/>
      <c r="GB987" s="44"/>
      <c r="GG987" s="352"/>
      <c r="GI987" s="44"/>
      <c r="GJ987" s="44"/>
      <c r="GK987" s="44"/>
      <c r="GP987" s="352"/>
      <c r="GR987" s="44"/>
      <c r="GS987" s="44"/>
      <c r="GT987" s="44"/>
      <c r="GY987" s="352"/>
      <c r="HA987" s="44"/>
      <c r="HB987" s="44"/>
      <c r="HC987" s="44"/>
      <c r="HH987" s="352"/>
      <c r="HJ987" s="44"/>
      <c r="HK987" s="44"/>
      <c r="HL987" s="44"/>
      <c r="HQ987" s="44"/>
      <c r="HR987" s="44"/>
      <c r="HS987" s="44"/>
      <c r="HT987" s="44"/>
      <c r="HU987" s="44"/>
      <c r="HV987" s="44"/>
      <c r="HW987" s="44"/>
      <c r="HX987" s="44"/>
      <c r="HY987" s="44"/>
      <c r="HZ987" s="44"/>
      <c r="IA987" s="44"/>
      <c r="IB987" s="44"/>
      <c r="IC987" s="44"/>
      <c r="ID987" s="44"/>
      <c r="IE987" s="44"/>
      <c r="IF987" s="44"/>
      <c r="IG987" s="44"/>
      <c r="IH987" s="44"/>
      <c r="II987" s="44"/>
      <c r="IJ987" s="44"/>
      <c r="IK987" s="44"/>
      <c r="IL987" s="44"/>
      <c r="IM987" s="44"/>
      <c r="IN987" s="44"/>
      <c r="IO987" s="44"/>
      <c r="IP987" s="44"/>
      <c r="IQ987" s="44"/>
      <c r="IR987" s="44"/>
      <c r="IS987" s="44"/>
      <c r="IT987" s="44"/>
      <c r="IU987" s="44"/>
      <c r="IV987" s="44"/>
      <c r="RS987" s="353"/>
    </row>
    <row r="988" spans="1:487" s="74" customFormat="1" ht="15">
      <c r="A988" s="325" t="s">
        <v>792</v>
      </c>
      <c r="B988" s="351"/>
      <c r="C988" s="351"/>
      <c r="D988" s="458" t="s">
        <v>137</v>
      </c>
      <c r="E988" s="450"/>
      <c r="F988" s="437">
        <f t="shared" si="13"/>
        <v>12</v>
      </c>
      <c r="G988" s="541"/>
      <c r="H988" s="541">
        <v>7</v>
      </c>
      <c r="I988" s="478"/>
      <c r="J988" s="548"/>
      <c r="K988" s="478">
        <v>5</v>
      </c>
      <c r="L988" s="450"/>
      <c r="N988" s="44"/>
      <c r="R988" s="352"/>
      <c r="T988" s="44"/>
      <c r="U988" s="44"/>
      <c r="V988" s="44"/>
      <c r="AA988" s="352"/>
      <c r="AC988" s="44"/>
      <c r="AD988" s="44"/>
      <c r="AE988" s="44"/>
      <c r="AJ988" s="352"/>
      <c r="AL988" s="44"/>
      <c r="AM988" s="44"/>
      <c r="AN988" s="44"/>
      <c r="AS988" s="352"/>
      <c r="AU988" s="44"/>
      <c r="AV988" s="44"/>
      <c r="AW988" s="44"/>
      <c r="BB988" s="352"/>
      <c r="BD988" s="44"/>
      <c r="BE988" s="44"/>
      <c r="BF988" s="44"/>
      <c r="BK988" s="352"/>
      <c r="BM988" s="44"/>
      <c r="BN988" s="44"/>
      <c r="BO988" s="44"/>
      <c r="BT988" s="352"/>
      <c r="BV988" s="44"/>
      <c r="BW988" s="44"/>
      <c r="BX988" s="44"/>
      <c r="CC988" s="352"/>
      <c r="CE988" s="44"/>
      <c r="CF988" s="44"/>
      <c r="CG988" s="44"/>
      <c r="CL988" s="352"/>
      <c r="CN988" s="44"/>
      <c r="CO988" s="44"/>
      <c r="CP988" s="44"/>
      <c r="CU988" s="352"/>
      <c r="CW988" s="44"/>
      <c r="CX988" s="44"/>
      <c r="CY988" s="44"/>
      <c r="DD988" s="352"/>
      <c r="DF988" s="44"/>
      <c r="DG988" s="44"/>
      <c r="DH988" s="44"/>
      <c r="DM988" s="352"/>
      <c r="DO988" s="44"/>
      <c r="DP988" s="44"/>
      <c r="DQ988" s="44"/>
      <c r="DV988" s="352"/>
      <c r="DX988" s="44"/>
      <c r="DY988" s="44"/>
      <c r="DZ988" s="44"/>
      <c r="EE988" s="352"/>
      <c r="EG988" s="44"/>
      <c r="EH988" s="44"/>
      <c r="EI988" s="44"/>
      <c r="EN988" s="352"/>
      <c r="EP988" s="44"/>
      <c r="EQ988" s="44"/>
      <c r="ER988" s="44"/>
      <c r="EW988" s="352"/>
      <c r="EY988" s="44"/>
      <c r="EZ988" s="44"/>
      <c r="FA988" s="44"/>
      <c r="FF988" s="352"/>
      <c r="FH988" s="44"/>
      <c r="FI988" s="44"/>
      <c r="FJ988" s="44"/>
      <c r="FO988" s="352"/>
      <c r="FQ988" s="44"/>
      <c r="FR988" s="44"/>
      <c r="FS988" s="44"/>
      <c r="FX988" s="352"/>
      <c r="FZ988" s="44"/>
      <c r="GA988" s="44"/>
      <c r="GB988" s="44"/>
      <c r="GG988" s="352"/>
      <c r="GI988" s="44"/>
      <c r="GJ988" s="44"/>
      <c r="GK988" s="44"/>
      <c r="GP988" s="352"/>
      <c r="GR988" s="44"/>
      <c r="GS988" s="44"/>
      <c r="GT988" s="44"/>
      <c r="GY988" s="352"/>
      <c r="HA988" s="44"/>
      <c r="HB988" s="44"/>
      <c r="HC988" s="44"/>
      <c r="HH988" s="352"/>
      <c r="HJ988" s="44"/>
      <c r="HK988" s="44"/>
      <c r="HL988" s="44"/>
      <c r="HQ988" s="44"/>
      <c r="HR988" s="44"/>
      <c r="HS988" s="44"/>
      <c r="HT988" s="44"/>
      <c r="HU988" s="44"/>
      <c r="HV988" s="44"/>
      <c r="HW988" s="44"/>
      <c r="HX988" s="44"/>
      <c r="HY988" s="44"/>
      <c r="HZ988" s="44"/>
      <c r="IA988" s="44"/>
      <c r="IB988" s="44"/>
      <c r="IC988" s="44"/>
      <c r="ID988" s="44"/>
      <c r="IE988" s="44"/>
      <c r="IF988" s="44"/>
      <c r="IG988" s="44"/>
      <c r="IH988" s="44"/>
      <c r="II988" s="44"/>
      <c r="IJ988" s="44"/>
      <c r="IK988" s="44"/>
      <c r="IL988" s="44"/>
      <c r="IM988" s="44"/>
      <c r="IN988" s="44"/>
      <c r="IO988" s="44"/>
      <c r="IP988" s="44"/>
      <c r="IQ988" s="44"/>
      <c r="IR988" s="44"/>
      <c r="IS988" s="44"/>
      <c r="IT988" s="44"/>
      <c r="IU988" s="44"/>
      <c r="IV988" s="44"/>
      <c r="RS988" s="353"/>
    </row>
    <row r="989" spans="1:487" s="74" customFormat="1" ht="15">
      <c r="A989" s="325" t="s">
        <v>534</v>
      </c>
      <c r="B989" s="351"/>
      <c r="C989" s="351"/>
      <c r="D989" s="458" t="s">
        <v>137</v>
      </c>
      <c r="E989" s="44"/>
      <c r="F989" s="437">
        <f t="shared" si="13"/>
        <v>122</v>
      </c>
      <c r="G989" s="541"/>
      <c r="H989" s="541">
        <v>41</v>
      </c>
      <c r="I989" s="138">
        <v>81</v>
      </c>
      <c r="J989" s="420"/>
      <c r="K989" s="138"/>
      <c r="L989" s="458"/>
      <c r="M989" s="458"/>
      <c r="N989" s="44"/>
      <c r="R989" s="352"/>
      <c r="T989" s="44"/>
      <c r="U989" s="44"/>
      <c r="V989" s="44"/>
      <c r="AA989" s="352"/>
      <c r="AC989" s="44"/>
      <c r="AD989" s="44"/>
      <c r="AE989" s="44"/>
      <c r="AJ989" s="352"/>
      <c r="AL989" s="44"/>
      <c r="AM989" s="44"/>
      <c r="AN989" s="44"/>
      <c r="AS989" s="352"/>
      <c r="AU989" s="44"/>
      <c r="AV989" s="44"/>
      <c r="AW989" s="44"/>
      <c r="BB989" s="352"/>
      <c r="BD989" s="44"/>
      <c r="BE989" s="44"/>
      <c r="BF989" s="44"/>
      <c r="BK989" s="352"/>
      <c r="BM989" s="44"/>
      <c r="BN989" s="44"/>
      <c r="BO989" s="44"/>
      <c r="BT989" s="352"/>
      <c r="BV989" s="44"/>
      <c r="BW989" s="44"/>
      <c r="BX989" s="44"/>
      <c r="CC989" s="352"/>
      <c r="CE989" s="44"/>
      <c r="CF989" s="44"/>
      <c r="CG989" s="44"/>
      <c r="CL989" s="352"/>
      <c r="CN989" s="44"/>
      <c r="CO989" s="44"/>
      <c r="CP989" s="44"/>
      <c r="CU989" s="352"/>
      <c r="CW989" s="44"/>
      <c r="CX989" s="44"/>
      <c r="CY989" s="44"/>
      <c r="DD989" s="352"/>
      <c r="DF989" s="44"/>
      <c r="DG989" s="44"/>
      <c r="DH989" s="44"/>
      <c r="DM989" s="352"/>
      <c r="DO989" s="44"/>
      <c r="DP989" s="44"/>
      <c r="DQ989" s="44"/>
      <c r="DV989" s="352"/>
      <c r="DX989" s="44"/>
      <c r="DY989" s="44"/>
      <c r="DZ989" s="44"/>
      <c r="EE989" s="352"/>
      <c r="EG989" s="44"/>
      <c r="EH989" s="44"/>
      <c r="EI989" s="44"/>
      <c r="EN989" s="352"/>
      <c r="EP989" s="44"/>
      <c r="EQ989" s="44"/>
      <c r="ER989" s="44"/>
      <c r="EW989" s="352"/>
      <c r="EY989" s="44"/>
      <c r="EZ989" s="44"/>
      <c r="FA989" s="44"/>
      <c r="FF989" s="352"/>
      <c r="FH989" s="44"/>
      <c r="FI989" s="44"/>
      <c r="FJ989" s="44"/>
      <c r="FO989" s="352"/>
      <c r="FQ989" s="44"/>
      <c r="FR989" s="44"/>
      <c r="FS989" s="44"/>
      <c r="FX989" s="352"/>
      <c r="FZ989" s="44"/>
      <c r="GA989" s="44"/>
      <c r="GB989" s="44"/>
      <c r="GG989" s="352"/>
      <c r="GI989" s="44"/>
      <c r="GJ989" s="44"/>
      <c r="GK989" s="44"/>
      <c r="GP989" s="352"/>
      <c r="GR989" s="44"/>
      <c r="GS989" s="44"/>
      <c r="GT989" s="44"/>
      <c r="GY989" s="352"/>
      <c r="HA989" s="44"/>
      <c r="HB989" s="44"/>
      <c r="HC989" s="44"/>
      <c r="HH989" s="352"/>
      <c r="HJ989" s="44"/>
      <c r="HK989" s="44"/>
      <c r="HL989" s="44"/>
      <c r="HQ989" s="44"/>
      <c r="HR989" s="44"/>
      <c r="HS989" s="44"/>
      <c r="HT989" s="44"/>
      <c r="HU989" s="44"/>
      <c r="HV989" s="44"/>
      <c r="HW989" s="44"/>
      <c r="HX989" s="44"/>
      <c r="HY989" s="44"/>
      <c r="HZ989" s="44"/>
      <c r="IA989" s="44"/>
      <c r="IB989" s="44"/>
      <c r="IC989" s="44"/>
      <c r="ID989" s="44"/>
      <c r="IE989" s="44"/>
      <c r="IF989" s="44"/>
      <c r="IG989" s="44"/>
      <c r="IH989" s="44"/>
      <c r="II989" s="44"/>
      <c r="IJ989" s="44"/>
      <c r="IK989" s="44"/>
      <c r="IL989" s="44"/>
      <c r="IM989" s="44"/>
      <c r="IN989" s="44"/>
      <c r="IO989" s="44"/>
      <c r="IP989" s="44"/>
      <c r="IQ989" s="44"/>
      <c r="IR989" s="44"/>
      <c r="IS989" s="44"/>
      <c r="IT989" s="44"/>
      <c r="IU989" s="44"/>
      <c r="IV989" s="44"/>
      <c r="RS989" s="353"/>
    </row>
    <row r="990" spans="1:487" s="74" customFormat="1" ht="15">
      <c r="A990" s="325" t="s">
        <v>1230</v>
      </c>
      <c r="B990" s="351"/>
      <c r="C990" s="351"/>
      <c r="D990" s="458" t="s">
        <v>136</v>
      </c>
      <c r="E990" s="44"/>
      <c r="F990" s="437">
        <f t="shared" si="13"/>
        <v>45</v>
      </c>
      <c r="G990" s="478"/>
      <c r="H990" s="138">
        <v>45</v>
      </c>
      <c r="I990" s="138"/>
      <c r="J990" s="420"/>
      <c r="K990" s="138"/>
      <c r="L990" s="44"/>
      <c r="M990" s="44"/>
      <c r="N990" s="44"/>
      <c r="R990" s="352"/>
      <c r="T990" s="44"/>
      <c r="U990" s="44"/>
      <c r="V990" s="44"/>
      <c r="AA990" s="352"/>
      <c r="AC990" s="44"/>
      <c r="AD990" s="44"/>
      <c r="AE990" s="44"/>
      <c r="AJ990" s="352"/>
      <c r="AL990" s="44"/>
      <c r="AM990" s="44"/>
      <c r="AN990" s="44"/>
      <c r="AS990" s="352"/>
      <c r="AU990" s="44"/>
      <c r="AV990" s="44"/>
      <c r="AW990" s="44"/>
      <c r="BB990" s="352"/>
      <c r="BD990" s="44"/>
      <c r="BE990" s="44"/>
      <c r="BF990" s="44"/>
      <c r="BK990" s="352"/>
      <c r="BM990" s="44"/>
      <c r="BN990" s="44"/>
      <c r="BO990" s="44"/>
      <c r="BT990" s="352"/>
      <c r="BV990" s="44"/>
      <c r="BW990" s="44"/>
      <c r="BX990" s="44"/>
      <c r="CC990" s="352"/>
      <c r="CE990" s="44"/>
      <c r="CF990" s="44"/>
      <c r="CG990" s="44"/>
      <c r="CL990" s="352"/>
      <c r="CN990" s="44"/>
      <c r="CO990" s="44"/>
      <c r="CP990" s="44"/>
      <c r="CU990" s="352"/>
      <c r="CW990" s="44"/>
      <c r="CX990" s="44"/>
      <c r="CY990" s="44"/>
      <c r="DD990" s="352"/>
      <c r="DF990" s="44"/>
      <c r="DG990" s="44"/>
      <c r="DH990" s="44"/>
      <c r="DM990" s="352"/>
      <c r="DO990" s="44"/>
      <c r="DP990" s="44"/>
      <c r="DQ990" s="44"/>
      <c r="DV990" s="352"/>
      <c r="DX990" s="44"/>
      <c r="DY990" s="44"/>
      <c r="DZ990" s="44"/>
      <c r="EE990" s="352"/>
      <c r="EG990" s="44"/>
      <c r="EH990" s="44"/>
      <c r="EI990" s="44"/>
      <c r="EN990" s="352"/>
      <c r="EP990" s="44"/>
      <c r="EQ990" s="44"/>
      <c r="ER990" s="44"/>
      <c r="EW990" s="352"/>
      <c r="EY990" s="44"/>
      <c r="EZ990" s="44"/>
      <c r="FA990" s="44"/>
      <c r="FF990" s="352"/>
      <c r="FH990" s="44"/>
      <c r="FI990" s="44"/>
      <c r="FJ990" s="44"/>
      <c r="FO990" s="352"/>
      <c r="FQ990" s="44"/>
      <c r="FR990" s="44"/>
      <c r="FS990" s="44"/>
      <c r="FX990" s="352"/>
      <c r="FZ990" s="44"/>
      <c r="GA990" s="44"/>
      <c r="GB990" s="44"/>
      <c r="GG990" s="352"/>
      <c r="GI990" s="44"/>
      <c r="GJ990" s="44"/>
      <c r="GK990" s="44"/>
      <c r="GP990" s="352"/>
      <c r="GR990" s="44"/>
      <c r="GS990" s="44"/>
      <c r="GT990" s="44"/>
      <c r="GY990" s="352"/>
      <c r="HA990" s="44"/>
      <c r="HB990" s="44"/>
      <c r="HC990" s="44"/>
      <c r="HH990" s="352"/>
      <c r="HJ990" s="44"/>
      <c r="HK990" s="44"/>
      <c r="HL990" s="44"/>
      <c r="HQ990" s="44"/>
      <c r="HR990" s="44"/>
      <c r="HS990" s="44"/>
      <c r="HT990" s="44"/>
      <c r="HU990" s="44"/>
      <c r="HV990" s="44"/>
      <c r="HW990" s="44"/>
      <c r="HX990" s="44"/>
      <c r="HY990" s="44"/>
      <c r="HZ990" s="44"/>
      <c r="IA990" s="44"/>
      <c r="IB990" s="44"/>
      <c r="IC990" s="44"/>
      <c r="ID990" s="44"/>
      <c r="IE990" s="44"/>
      <c r="IF990" s="44"/>
      <c r="IG990" s="44"/>
      <c r="IH990" s="44"/>
      <c r="II990" s="44"/>
      <c r="IJ990" s="44"/>
      <c r="IK990" s="44"/>
      <c r="IL990" s="44"/>
      <c r="IM990" s="44"/>
      <c r="IN990" s="44"/>
      <c r="IO990" s="44"/>
      <c r="IP990" s="44"/>
      <c r="IQ990" s="44"/>
      <c r="IR990" s="44"/>
      <c r="IS990" s="44"/>
      <c r="IT990" s="44"/>
      <c r="IU990" s="44"/>
      <c r="IV990" s="44"/>
      <c r="RS990" s="353"/>
    </row>
    <row r="991" spans="1:487" s="74" customFormat="1" ht="15">
      <c r="A991" s="325" t="s">
        <v>1425</v>
      </c>
      <c r="B991" s="351"/>
      <c r="C991" s="351"/>
      <c r="D991" s="531" t="s">
        <v>130</v>
      </c>
      <c r="E991" s="44"/>
      <c r="F991" s="437">
        <f t="shared" si="13"/>
        <v>0</v>
      </c>
      <c r="G991" s="478"/>
      <c r="H991" s="478"/>
      <c r="I991" s="138"/>
      <c r="J991" s="420"/>
      <c r="K991" s="138"/>
      <c r="L991" s="44"/>
      <c r="M991" s="44"/>
      <c r="N991" s="44"/>
      <c r="R991" s="352"/>
      <c r="T991" s="44"/>
      <c r="U991" s="44"/>
      <c r="V991" s="44"/>
      <c r="AA991" s="352"/>
      <c r="AC991" s="44"/>
      <c r="AD991" s="44"/>
      <c r="AE991" s="44"/>
      <c r="AJ991" s="352"/>
      <c r="AL991" s="44"/>
      <c r="AM991" s="44"/>
      <c r="AN991" s="44"/>
      <c r="AS991" s="352"/>
      <c r="AU991" s="44"/>
      <c r="AV991" s="44"/>
      <c r="AW991" s="44"/>
      <c r="BB991" s="352"/>
      <c r="BD991" s="44"/>
      <c r="BE991" s="44"/>
      <c r="BF991" s="44"/>
      <c r="BK991" s="352"/>
      <c r="BM991" s="44"/>
      <c r="BN991" s="44"/>
      <c r="BO991" s="44"/>
      <c r="BT991" s="352"/>
      <c r="BV991" s="44"/>
      <c r="BW991" s="44"/>
      <c r="BX991" s="44"/>
      <c r="CC991" s="352"/>
      <c r="CE991" s="44"/>
      <c r="CF991" s="44"/>
      <c r="CG991" s="44"/>
      <c r="CL991" s="352"/>
      <c r="CN991" s="44"/>
      <c r="CO991" s="44"/>
      <c r="CP991" s="44"/>
      <c r="CU991" s="352"/>
      <c r="CW991" s="44"/>
      <c r="CX991" s="44"/>
      <c r="CY991" s="44"/>
      <c r="DD991" s="352"/>
      <c r="DF991" s="44"/>
      <c r="DG991" s="44"/>
      <c r="DH991" s="44"/>
      <c r="DM991" s="352"/>
      <c r="DO991" s="44"/>
      <c r="DP991" s="44"/>
      <c r="DQ991" s="44"/>
      <c r="DV991" s="352"/>
      <c r="DX991" s="44"/>
      <c r="DY991" s="44"/>
      <c r="DZ991" s="44"/>
      <c r="EE991" s="352"/>
      <c r="EG991" s="44"/>
      <c r="EH991" s="44"/>
      <c r="EI991" s="44"/>
      <c r="EN991" s="352"/>
      <c r="EP991" s="44"/>
      <c r="EQ991" s="44"/>
      <c r="ER991" s="44"/>
      <c r="EW991" s="352"/>
      <c r="EY991" s="44"/>
      <c r="EZ991" s="44"/>
      <c r="FA991" s="44"/>
      <c r="FF991" s="352"/>
      <c r="FH991" s="44"/>
      <c r="FI991" s="44"/>
      <c r="FJ991" s="44"/>
      <c r="FO991" s="352"/>
      <c r="FQ991" s="44"/>
      <c r="FR991" s="44"/>
      <c r="FS991" s="44"/>
      <c r="FX991" s="352"/>
      <c r="FZ991" s="44"/>
      <c r="GA991" s="44"/>
      <c r="GB991" s="44"/>
      <c r="GG991" s="352"/>
      <c r="GI991" s="44"/>
      <c r="GJ991" s="44"/>
      <c r="GK991" s="44"/>
      <c r="GP991" s="352"/>
      <c r="GR991" s="44"/>
      <c r="GS991" s="44"/>
      <c r="GT991" s="44"/>
      <c r="GY991" s="352"/>
      <c r="HA991" s="44"/>
      <c r="HB991" s="44"/>
      <c r="HC991" s="44"/>
      <c r="HH991" s="352"/>
      <c r="HJ991" s="44"/>
      <c r="HK991" s="44"/>
      <c r="HL991" s="44"/>
      <c r="HQ991" s="44"/>
      <c r="HR991" s="44"/>
      <c r="HS991" s="44"/>
      <c r="HT991" s="44"/>
      <c r="HU991" s="44"/>
      <c r="HV991" s="44"/>
      <c r="HW991" s="44"/>
      <c r="HX991" s="44"/>
      <c r="HY991" s="44"/>
      <c r="HZ991" s="44"/>
      <c r="IA991" s="44"/>
      <c r="IB991" s="44"/>
      <c r="IC991" s="44"/>
      <c r="ID991" s="44"/>
      <c r="IE991" s="44"/>
      <c r="IF991" s="44"/>
      <c r="IG991" s="44"/>
      <c r="IH991" s="44"/>
      <c r="II991" s="44"/>
      <c r="IJ991" s="44"/>
      <c r="IK991" s="44"/>
      <c r="IL991" s="44"/>
      <c r="IM991" s="44"/>
      <c r="IN991" s="44"/>
      <c r="IO991" s="44"/>
      <c r="IP991" s="44"/>
      <c r="IQ991" s="44"/>
      <c r="IR991" s="44"/>
      <c r="IS991" s="44"/>
      <c r="IT991" s="44"/>
      <c r="IU991" s="44"/>
      <c r="IV991" s="44"/>
      <c r="RS991" s="353"/>
    </row>
    <row r="992" spans="1:487" s="74" customFormat="1" ht="15">
      <c r="A992" s="325" t="s">
        <v>765</v>
      </c>
      <c r="B992" s="529"/>
      <c r="C992" s="351"/>
      <c r="D992" s="458" t="s">
        <v>135</v>
      </c>
      <c r="E992" s="44"/>
      <c r="F992" s="437">
        <f t="shared" si="13"/>
        <v>28</v>
      </c>
      <c r="G992" s="478"/>
      <c r="H992" s="478">
        <v>23</v>
      </c>
      <c r="I992" s="138">
        <v>5</v>
      </c>
      <c r="J992" s="420"/>
      <c r="K992" s="138"/>
      <c r="L992" s="44"/>
      <c r="M992" s="44"/>
      <c r="N992" s="44"/>
      <c r="R992" s="352"/>
      <c r="T992" s="44"/>
      <c r="U992" s="44"/>
      <c r="V992" s="44"/>
      <c r="AA992" s="352"/>
      <c r="AC992" s="44"/>
      <c r="AD992" s="44"/>
      <c r="AE992" s="44"/>
      <c r="AJ992" s="352"/>
      <c r="AL992" s="44"/>
      <c r="AM992" s="44"/>
      <c r="AN992" s="44"/>
      <c r="AS992" s="352"/>
      <c r="AU992" s="44"/>
      <c r="AV992" s="44"/>
      <c r="AW992" s="44"/>
      <c r="BB992" s="352"/>
      <c r="BD992" s="44"/>
      <c r="BE992" s="44"/>
      <c r="BF992" s="44"/>
      <c r="BK992" s="352"/>
      <c r="BM992" s="44"/>
      <c r="BN992" s="44"/>
      <c r="BO992" s="44"/>
      <c r="BT992" s="352"/>
      <c r="BV992" s="44"/>
      <c r="BW992" s="44"/>
      <c r="BX992" s="44"/>
      <c r="CC992" s="352"/>
      <c r="CE992" s="44"/>
      <c r="CF992" s="44"/>
      <c r="CG992" s="44"/>
      <c r="CL992" s="352"/>
      <c r="CN992" s="44"/>
      <c r="CO992" s="44"/>
      <c r="CP992" s="44"/>
      <c r="CU992" s="352"/>
      <c r="CW992" s="44"/>
      <c r="CX992" s="44"/>
      <c r="CY992" s="44"/>
      <c r="DD992" s="352"/>
      <c r="DF992" s="44"/>
      <c r="DG992" s="44"/>
      <c r="DH992" s="44"/>
      <c r="DM992" s="352"/>
      <c r="DO992" s="44"/>
      <c r="DP992" s="44"/>
      <c r="DQ992" s="44"/>
      <c r="DV992" s="352"/>
      <c r="DX992" s="44"/>
      <c r="DY992" s="44"/>
      <c r="DZ992" s="44"/>
      <c r="EE992" s="352"/>
      <c r="EG992" s="44"/>
      <c r="EH992" s="44"/>
      <c r="EI992" s="44"/>
      <c r="EN992" s="352"/>
      <c r="EP992" s="44"/>
      <c r="EQ992" s="44"/>
      <c r="ER992" s="44"/>
      <c r="EW992" s="352"/>
      <c r="EY992" s="44"/>
      <c r="EZ992" s="44"/>
      <c r="FA992" s="44"/>
      <c r="FF992" s="352"/>
      <c r="FH992" s="44"/>
      <c r="FI992" s="44"/>
      <c r="FJ992" s="44"/>
      <c r="FO992" s="352"/>
      <c r="FQ992" s="44"/>
      <c r="FR992" s="44"/>
      <c r="FS992" s="44"/>
      <c r="FX992" s="352"/>
      <c r="FZ992" s="44"/>
      <c r="GA992" s="44"/>
      <c r="GB992" s="44"/>
      <c r="GG992" s="352"/>
      <c r="GI992" s="44"/>
      <c r="GJ992" s="44"/>
      <c r="GK992" s="44"/>
      <c r="GP992" s="352"/>
      <c r="GR992" s="44"/>
      <c r="GS992" s="44"/>
      <c r="GT992" s="44"/>
      <c r="GY992" s="352"/>
      <c r="HA992" s="44"/>
      <c r="HB992" s="44"/>
      <c r="HC992" s="44"/>
      <c r="HH992" s="352"/>
      <c r="HJ992" s="44"/>
      <c r="HK992" s="44"/>
      <c r="HL992" s="44"/>
      <c r="HQ992" s="44"/>
      <c r="HR992" s="44"/>
      <c r="HS992" s="44"/>
      <c r="HT992" s="44"/>
      <c r="HU992" s="44"/>
      <c r="HV992" s="44"/>
      <c r="HW992" s="44"/>
      <c r="HX992" s="44"/>
      <c r="HY992" s="44"/>
      <c r="HZ992" s="44"/>
      <c r="IA992" s="44"/>
      <c r="IB992" s="44"/>
      <c r="IC992" s="44"/>
      <c r="ID992" s="44"/>
      <c r="IE992" s="44"/>
      <c r="IF992" s="44"/>
      <c r="IG992" s="44"/>
      <c r="IH992" s="44"/>
      <c r="II992" s="44"/>
      <c r="IJ992" s="44"/>
      <c r="IK992" s="44"/>
      <c r="IL992" s="44"/>
      <c r="IM992" s="44"/>
      <c r="IN992" s="44"/>
      <c r="IO992" s="44"/>
      <c r="IP992" s="44"/>
      <c r="IQ992" s="44"/>
      <c r="IR992" s="44"/>
      <c r="IS992" s="44"/>
      <c r="IT992" s="44"/>
      <c r="IU992" s="44"/>
      <c r="IV992" s="44"/>
      <c r="RS992" s="353"/>
    </row>
    <row r="993" spans="1:487" s="74" customFormat="1" ht="15">
      <c r="A993" s="325" t="s">
        <v>819</v>
      </c>
      <c r="B993" s="351"/>
      <c r="C993" s="351"/>
      <c r="D993" s="458" t="s">
        <v>138</v>
      </c>
      <c r="E993" s="44"/>
      <c r="F993" s="437">
        <f t="shared" si="13"/>
        <v>45</v>
      </c>
      <c r="G993" s="478">
        <v>25</v>
      </c>
      <c r="H993" s="138">
        <v>20</v>
      </c>
      <c r="I993" s="138"/>
      <c r="J993" s="420"/>
      <c r="K993" s="138"/>
      <c r="L993" s="458"/>
      <c r="M993" s="44"/>
      <c r="N993" s="44"/>
      <c r="R993" s="352"/>
      <c r="T993" s="44"/>
      <c r="U993" s="44"/>
      <c r="V993" s="44"/>
      <c r="AA993" s="352"/>
      <c r="AC993" s="44"/>
      <c r="AD993" s="44"/>
      <c r="AE993" s="44"/>
      <c r="AJ993" s="352"/>
      <c r="AL993" s="44"/>
      <c r="AM993" s="44"/>
      <c r="AN993" s="44"/>
      <c r="AS993" s="352"/>
      <c r="AU993" s="44"/>
      <c r="AV993" s="44"/>
      <c r="AW993" s="44"/>
      <c r="BB993" s="352"/>
      <c r="BD993" s="44"/>
      <c r="BE993" s="44"/>
      <c r="BF993" s="44"/>
      <c r="BK993" s="352"/>
      <c r="BM993" s="44"/>
      <c r="BN993" s="44"/>
      <c r="BO993" s="44"/>
      <c r="BT993" s="352"/>
      <c r="BV993" s="44"/>
      <c r="BW993" s="44"/>
      <c r="BX993" s="44"/>
      <c r="CC993" s="352"/>
      <c r="CE993" s="44"/>
      <c r="CF993" s="44"/>
      <c r="CG993" s="44"/>
      <c r="CL993" s="352"/>
      <c r="CN993" s="44"/>
      <c r="CO993" s="44"/>
      <c r="CP993" s="44"/>
      <c r="CU993" s="352"/>
      <c r="CW993" s="44"/>
      <c r="CX993" s="44"/>
      <c r="CY993" s="44"/>
      <c r="DD993" s="352"/>
      <c r="DF993" s="44"/>
      <c r="DG993" s="44"/>
      <c r="DH993" s="44"/>
      <c r="DM993" s="352"/>
      <c r="DO993" s="44"/>
      <c r="DP993" s="44"/>
      <c r="DQ993" s="44"/>
      <c r="DV993" s="352"/>
      <c r="DX993" s="44"/>
      <c r="DY993" s="44"/>
      <c r="DZ993" s="44"/>
      <c r="EE993" s="352"/>
      <c r="EG993" s="44"/>
      <c r="EH993" s="44"/>
      <c r="EI993" s="44"/>
      <c r="EN993" s="352"/>
      <c r="EP993" s="44"/>
      <c r="EQ993" s="44"/>
      <c r="ER993" s="44"/>
      <c r="EW993" s="352"/>
      <c r="EY993" s="44"/>
      <c r="EZ993" s="44"/>
      <c r="FA993" s="44"/>
      <c r="FF993" s="352"/>
      <c r="FH993" s="44"/>
      <c r="FI993" s="44"/>
      <c r="FJ993" s="44"/>
      <c r="FO993" s="352"/>
      <c r="FQ993" s="44"/>
      <c r="FR993" s="44"/>
      <c r="FS993" s="44"/>
      <c r="FX993" s="352"/>
      <c r="FZ993" s="44"/>
      <c r="GA993" s="44"/>
      <c r="GB993" s="44"/>
      <c r="GG993" s="352"/>
      <c r="GI993" s="44"/>
      <c r="GJ993" s="44"/>
      <c r="GK993" s="44"/>
      <c r="GP993" s="352"/>
      <c r="GR993" s="44"/>
      <c r="GS993" s="44"/>
      <c r="GT993" s="44"/>
      <c r="GY993" s="352"/>
      <c r="HA993" s="44"/>
      <c r="HB993" s="44"/>
      <c r="HC993" s="44"/>
      <c r="HH993" s="352"/>
      <c r="HJ993" s="44"/>
      <c r="HK993" s="44"/>
      <c r="HL993" s="44"/>
      <c r="HQ993" s="44"/>
      <c r="HR993" s="44"/>
      <c r="HS993" s="44"/>
      <c r="HT993" s="44"/>
      <c r="HU993" s="44"/>
      <c r="HV993" s="44"/>
      <c r="HW993" s="44"/>
      <c r="HX993" s="44"/>
      <c r="HY993" s="44"/>
      <c r="HZ993" s="44"/>
      <c r="IA993" s="44"/>
      <c r="IB993" s="44"/>
      <c r="IC993" s="44"/>
      <c r="ID993" s="44"/>
      <c r="IE993" s="44"/>
      <c r="IF993" s="44"/>
      <c r="IG993" s="44"/>
      <c r="IH993" s="44"/>
      <c r="II993" s="44"/>
      <c r="IJ993" s="44"/>
      <c r="IK993" s="44"/>
      <c r="IL993" s="44"/>
      <c r="IM993" s="44"/>
      <c r="IN993" s="44"/>
      <c r="IO993" s="44"/>
      <c r="IP993" s="44"/>
      <c r="IQ993" s="44"/>
      <c r="IR993" s="44"/>
      <c r="IS993" s="44"/>
      <c r="IT993" s="44"/>
      <c r="IU993" s="44"/>
      <c r="IV993" s="44"/>
      <c r="RS993" s="353"/>
    </row>
    <row r="994" spans="1:487" s="74" customFormat="1" ht="15">
      <c r="A994" s="325" t="s">
        <v>1071</v>
      </c>
      <c r="B994" s="351"/>
      <c r="C994" s="351"/>
      <c r="D994" s="458" t="s">
        <v>138</v>
      </c>
      <c r="E994" s="44"/>
      <c r="F994" s="437">
        <f t="shared" si="13"/>
        <v>89</v>
      </c>
      <c r="G994" s="478">
        <v>25</v>
      </c>
      <c r="H994" s="478">
        <v>54</v>
      </c>
      <c r="I994" s="138"/>
      <c r="J994" s="420"/>
      <c r="K994" s="138">
        <v>10</v>
      </c>
      <c r="L994" s="44"/>
      <c r="M994" s="44"/>
      <c r="N994" s="44"/>
      <c r="R994" s="352"/>
      <c r="T994" s="44"/>
      <c r="U994" s="44"/>
      <c r="V994" s="44"/>
      <c r="AA994" s="352"/>
      <c r="AC994" s="44"/>
      <c r="AD994" s="44"/>
      <c r="AE994" s="44"/>
      <c r="AJ994" s="352"/>
      <c r="AL994" s="44"/>
      <c r="AM994" s="44"/>
      <c r="AN994" s="44"/>
      <c r="AS994" s="352"/>
      <c r="AU994" s="44"/>
      <c r="AV994" s="44"/>
      <c r="AW994" s="44"/>
      <c r="BB994" s="352"/>
      <c r="BD994" s="44"/>
      <c r="BE994" s="44"/>
      <c r="BF994" s="44"/>
      <c r="BK994" s="352"/>
      <c r="BM994" s="44"/>
      <c r="BN994" s="44"/>
      <c r="BO994" s="44"/>
      <c r="BT994" s="352"/>
      <c r="BV994" s="44"/>
      <c r="BW994" s="44"/>
      <c r="BX994" s="44"/>
      <c r="CC994" s="352"/>
      <c r="CE994" s="44"/>
      <c r="CF994" s="44"/>
      <c r="CG994" s="44"/>
      <c r="CL994" s="352"/>
      <c r="CN994" s="44"/>
      <c r="CO994" s="44"/>
      <c r="CP994" s="44"/>
      <c r="CU994" s="352"/>
      <c r="CW994" s="44"/>
      <c r="CX994" s="44"/>
      <c r="CY994" s="44"/>
      <c r="DD994" s="352"/>
      <c r="DF994" s="44"/>
      <c r="DG994" s="44"/>
      <c r="DH994" s="44"/>
      <c r="DM994" s="352"/>
      <c r="DO994" s="44"/>
      <c r="DP994" s="44"/>
      <c r="DQ994" s="44"/>
      <c r="DV994" s="352"/>
      <c r="DX994" s="44"/>
      <c r="DY994" s="44"/>
      <c r="DZ994" s="44"/>
      <c r="EE994" s="352"/>
      <c r="EG994" s="44"/>
      <c r="EH994" s="44"/>
      <c r="EI994" s="44"/>
      <c r="EN994" s="352"/>
      <c r="EP994" s="44"/>
      <c r="EQ994" s="44"/>
      <c r="ER994" s="44"/>
      <c r="EW994" s="352"/>
      <c r="EY994" s="44"/>
      <c r="EZ994" s="44"/>
      <c r="FA994" s="44"/>
      <c r="FF994" s="352"/>
      <c r="FH994" s="44"/>
      <c r="FI994" s="44"/>
      <c r="FJ994" s="44"/>
      <c r="FO994" s="352"/>
      <c r="FQ994" s="44"/>
      <c r="FR994" s="44"/>
      <c r="FS994" s="44"/>
      <c r="FX994" s="352"/>
      <c r="FZ994" s="44"/>
      <c r="GA994" s="44"/>
      <c r="GB994" s="44"/>
      <c r="GG994" s="352"/>
      <c r="GI994" s="44"/>
      <c r="GJ994" s="44"/>
      <c r="GK994" s="44"/>
      <c r="GP994" s="352"/>
      <c r="GR994" s="44"/>
      <c r="GS994" s="44"/>
      <c r="GT994" s="44"/>
      <c r="GY994" s="352"/>
      <c r="HA994" s="44"/>
      <c r="HB994" s="44"/>
      <c r="HC994" s="44"/>
      <c r="HH994" s="352"/>
      <c r="HJ994" s="44"/>
      <c r="HK994" s="44"/>
      <c r="HL994" s="44"/>
      <c r="HQ994" s="44"/>
      <c r="HR994" s="44"/>
      <c r="HS994" s="44"/>
      <c r="HT994" s="44"/>
      <c r="HU994" s="44"/>
      <c r="HV994" s="44"/>
      <c r="HW994" s="44"/>
      <c r="HX994" s="44"/>
      <c r="HY994" s="44"/>
      <c r="HZ994" s="44"/>
      <c r="IA994" s="44"/>
      <c r="IB994" s="44"/>
      <c r="IC994" s="44"/>
      <c r="ID994" s="44"/>
      <c r="IE994" s="44"/>
      <c r="IF994" s="44"/>
      <c r="IG994" s="44"/>
      <c r="IH994" s="44"/>
      <c r="II994" s="44"/>
      <c r="IJ994" s="44"/>
      <c r="IK994" s="44"/>
      <c r="IL994" s="44"/>
      <c r="IM994" s="44"/>
      <c r="IN994" s="44"/>
      <c r="IO994" s="44"/>
      <c r="IP994" s="44"/>
      <c r="IQ994" s="44"/>
      <c r="IR994" s="44"/>
      <c r="IS994" s="44"/>
      <c r="IT994" s="44"/>
      <c r="IU994" s="44"/>
      <c r="IV994" s="44"/>
      <c r="RS994" s="353"/>
    </row>
    <row r="995" spans="1:487" s="74" customFormat="1" ht="15">
      <c r="A995" s="325" t="s">
        <v>2037</v>
      </c>
      <c r="B995" s="351"/>
      <c r="C995" s="351"/>
      <c r="D995" s="531" t="s">
        <v>130</v>
      </c>
      <c r="E995" s="44"/>
      <c r="F995" s="437">
        <f t="shared" si="13"/>
        <v>23</v>
      </c>
      <c r="G995" s="478"/>
      <c r="H995" s="138">
        <v>23</v>
      </c>
      <c r="I995" s="138"/>
      <c r="J995" s="420"/>
      <c r="K995" s="138"/>
      <c r="L995" s="450"/>
      <c r="M995" s="44"/>
      <c r="N995" s="44"/>
      <c r="R995" s="352"/>
      <c r="T995" s="44"/>
      <c r="U995" s="44"/>
      <c r="V995" s="44"/>
      <c r="AA995" s="352"/>
      <c r="AC995" s="44"/>
      <c r="AD995" s="44"/>
      <c r="AE995" s="44"/>
      <c r="AJ995" s="352"/>
      <c r="AL995" s="44"/>
      <c r="AM995" s="44"/>
      <c r="AN995" s="44"/>
      <c r="AS995" s="352"/>
      <c r="AU995" s="44"/>
      <c r="AV995" s="44"/>
      <c r="AW995" s="44"/>
      <c r="BB995" s="352"/>
      <c r="BD995" s="44"/>
      <c r="BE995" s="44"/>
      <c r="BF995" s="44"/>
      <c r="BK995" s="352"/>
      <c r="BM995" s="44"/>
      <c r="BN995" s="44"/>
      <c r="BO995" s="44"/>
      <c r="BT995" s="352"/>
      <c r="BV995" s="44"/>
      <c r="BW995" s="44"/>
      <c r="BX995" s="44"/>
      <c r="CC995" s="352"/>
      <c r="CE995" s="44"/>
      <c r="CF995" s="44"/>
      <c r="CG995" s="44"/>
      <c r="CL995" s="352"/>
      <c r="CN995" s="44"/>
      <c r="CO995" s="44"/>
      <c r="CP995" s="44"/>
      <c r="CU995" s="352"/>
      <c r="CW995" s="44"/>
      <c r="CX995" s="44"/>
      <c r="CY995" s="44"/>
      <c r="DD995" s="352"/>
      <c r="DF995" s="44"/>
      <c r="DG995" s="44"/>
      <c r="DH995" s="44"/>
      <c r="DM995" s="352"/>
      <c r="DO995" s="44"/>
      <c r="DP995" s="44"/>
      <c r="DQ995" s="44"/>
      <c r="DV995" s="352"/>
      <c r="DX995" s="44"/>
      <c r="DY995" s="44"/>
      <c r="DZ995" s="44"/>
      <c r="EE995" s="352"/>
      <c r="EG995" s="44"/>
      <c r="EH995" s="44"/>
      <c r="EI995" s="44"/>
      <c r="EN995" s="352"/>
      <c r="EP995" s="44"/>
      <c r="EQ995" s="44"/>
      <c r="ER995" s="44"/>
      <c r="EW995" s="352"/>
      <c r="EY995" s="44"/>
      <c r="EZ995" s="44"/>
      <c r="FA995" s="44"/>
      <c r="FF995" s="352"/>
      <c r="FH995" s="44"/>
      <c r="FI995" s="44"/>
      <c r="FJ995" s="44"/>
      <c r="FO995" s="352"/>
      <c r="FQ995" s="44"/>
      <c r="FR995" s="44"/>
      <c r="FS995" s="44"/>
      <c r="FX995" s="352"/>
      <c r="FZ995" s="44"/>
      <c r="GA995" s="44"/>
      <c r="GB995" s="44"/>
      <c r="GG995" s="352"/>
      <c r="GI995" s="44"/>
      <c r="GJ995" s="44"/>
      <c r="GK995" s="44"/>
      <c r="GP995" s="352"/>
      <c r="GR995" s="44"/>
      <c r="GS995" s="44"/>
      <c r="GT995" s="44"/>
      <c r="GY995" s="352"/>
      <c r="HA995" s="44"/>
      <c r="HB995" s="44"/>
      <c r="HC995" s="44"/>
      <c r="HH995" s="352"/>
      <c r="HJ995" s="44"/>
      <c r="HK995" s="44"/>
      <c r="HL995" s="44"/>
      <c r="HQ995" s="44"/>
      <c r="HR995" s="44"/>
      <c r="HS995" s="44"/>
      <c r="HT995" s="44"/>
      <c r="HU995" s="44"/>
      <c r="HV995" s="44"/>
      <c r="HW995" s="44"/>
      <c r="HX995" s="44"/>
      <c r="HY995" s="44"/>
      <c r="HZ995" s="44"/>
      <c r="IA995" s="44"/>
      <c r="IB995" s="44"/>
      <c r="IC995" s="44"/>
      <c r="ID995" s="44"/>
      <c r="IE995" s="44"/>
      <c r="IF995" s="44"/>
      <c r="IG995" s="44"/>
      <c r="IH995" s="44"/>
      <c r="II995" s="44"/>
      <c r="IJ995" s="44"/>
      <c r="IK995" s="44"/>
      <c r="IL995" s="44"/>
      <c r="IM995" s="44"/>
      <c r="IN995" s="44"/>
      <c r="IO995" s="44"/>
      <c r="IP995" s="44"/>
      <c r="IQ995" s="44"/>
      <c r="IR995" s="44"/>
      <c r="IS995" s="44"/>
      <c r="IT995" s="44"/>
      <c r="IU995" s="44"/>
      <c r="IV995" s="44"/>
      <c r="RS995" s="353"/>
    </row>
    <row r="996" spans="1:487" s="74" customFormat="1" ht="15">
      <c r="A996" s="325" t="s">
        <v>699</v>
      </c>
      <c r="B996" s="351"/>
      <c r="C996" s="351"/>
      <c r="D996" s="458" t="s">
        <v>133</v>
      </c>
      <c r="E996" s="44"/>
      <c r="F996" s="437">
        <f t="shared" si="13"/>
        <v>14</v>
      </c>
      <c r="G996" s="478">
        <v>3</v>
      </c>
      <c r="H996" s="138">
        <v>11</v>
      </c>
      <c r="I996" s="138"/>
      <c r="J996" s="420"/>
      <c r="K996" s="138"/>
      <c r="L996" s="450"/>
      <c r="M996" s="44"/>
      <c r="N996" s="44"/>
      <c r="R996" s="352"/>
      <c r="T996" s="44"/>
      <c r="U996" s="44"/>
      <c r="V996" s="44"/>
      <c r="AA996" s="352"/>
      <c r="AC996" s="44"/>
      <c r="AD996" s="44"/>
      <c r="AE996" s="44"/>
      <c r="AJ996" s="352"/>
      <c r="AL996" s="44"/>
      <c r="AM996" s="44"/>
      <c r="AN996" s="44"/>
      <c r="AS996" s="352"/>
      <c r="AU996" s="44"/>
      <c r="AV996" s="44"/>
      <c r="AW996" s="44"/>
      <c r="BB996" s="352"/>
      <c r="BD996" s="44"/>
      <c r="BE996" s="44"/>
      <c r="BF996" s="44"/>
      <c r="BK996" s="352"/>
      <c r="BM996" s="44"/>
      <c r="BN996" s="44"/>
      <c r="BO996" s="44"/>
      <c r="BT996" s="352"/>
      <c r="BV996" s="44"/>
      <c r="BW996" s="44"/>
      <c r="BX996" s="44"/>
      <c r="CC996" s="352"/>
      <c r="CE996" s="44"/>
      <c r="CF996" s="44"/>
      <c r="CG996" s="44"/>
      <c r="CL996" s="352"/>
      <c r="CN996" s="44"/>
      <c r="CO996" s="44"/>
      <c r="CP996" s="44"/>
      <c r="CU996" s="352"/>
      <c r="CW996" s="44"/>
      <c r="CX996" s="44"/>
      <c r="CY996" s="44"/>
      <c r="DD996" s="352"/>
      <c r="DF996" s="44"/>
      <c r="DG996" s="44"/>
      <c r="DH996" s="44"/>
      <c r="DM996" s="352"/>
      <c r="DO996" s="44"/>
      <c r="DP996" s="44"/>
      <c r="DQ996" s="44"/>
      <c r="DV996" s="352"/>
      <c r="DX996" s="44"/>
      <c r="DY996" s="44"/>
      <c r="DZ996" s="44"/>
      <c r="EE996" s="352"/>
      <c r="EG996" s="44"/>
      <c r="EH996" s="44"/>
      <c r="EI996" s="44"/>
      <c r="EN996" s="352"/>
      <c r="EP996" s="44"/>
      <c r="EQ996" s="44"/>
      <c r="ER996" s="44"/>
      <c r="EW996" s="352"/>
      <c r="EY996" s="44"/>
      <c r="EZ996" s="44"/>
      <c r="FA996" s="44"/>
      <c r="FF996" s="352"/>
      <c r="FH996" s="44"/>
      <c r="FI996" s="44"/>
      <c r="FJ996" s="44"/>
      <c r="FO996" s="352"/>
      <c r="FQ996" s="44"/>
      <c r="FR996" s="44"/>
      <c r="FS996" s="44"/>
      <c r="FX996" s="352"/>
      <c r="FZ996" s="44"/>
      <c r="GA996" s="44"/>
      <c r="GB996" s="44"/>
      <c r="GG996" s="352"/>
      <c r="GI996" s="44"/>
      <c r="GJ996" s="44"/>
      <c r="GK996" s="44"/>
      <c r="GP996" s="352"/>
      <c r="GR996" s="44"/>
      <c r="GS996" s="44"/>
      <c r="GT996" s="44"/>
      <c r="GY996" s="352"/>
      <c r="HA996" s="44"/>
      <c r="HB996" s="44"/>
      <c r="HC996" s="44"/>
      <c r="HH996" s="352"/>
      <c r="HJ996" s="44"/>
      <c r="HK996" s="44"/>
      <c r="HL996" s="44"/>
      <c r="HQ996" s="44"/>
      <c r="HR996" s="44"/>
      <c r="HS996" s="44"/>
      <c r="HT996" s="44"/>
      <c r="HU996" s="44"/>
      <c r="HV996" s="44"/>
      <c r="HW996" s="44"/>
      <c r="HX996" s="44"/>
      <c r="HY996" s="44"/>
      <c r="HZ996" s="44"/>
      <c r="IA996" s="44"/>
      <c r="IB996" s="44"/>
      <c r="IC996" s="44"/>
      <c r="ID996" s="44"/>
      <c r="IE996" s="44"/>
      <c r="IF996" s="44"/>
      <c r="IG996" s="44"/>
      <c r="IH996" s="44"/>
      <c r="II996" s="44"/>
      <c r="IJ996" s="44"/>
      <c r="IK996" s="44"/>
      <c r="IL996" s="44"/>
      <c r="IM996" s="44"/>
      <c r="IN996" s="44"/>
      <c r="IO996" s="44"/>
      <c r="IP996" s="44"/>
      <c r="IQ996" s="44"/>
      <c r="IR996" s="44"/>
      <c r="IS996" s="44"/>
      <c r="IT996" s="44"/>
      <c r="IU996" s="44"/>
      <c r="IV996" s="44"/>
      <c r="RS996" s="353"/>
    </row>
    <row r="997" spans="1:487" s="74" customFormat="1" ht="15">
      <c r="A997" s="325" t="s">
        <v>690</v>
      </c>
      <c r="B997" s="351"/>
      <c r="C997" s="351"/>
      <c r="D997" s="458" t="s">
        <v>133</v>
      </c>
      <c r="E997" s="44"/>
      <c r="F997" s="437">
        <f t="shared" si="13"/>
        <v>0</v>
      </c>
      <c r="G997" s="478"/>
      <c r="H997" s="478"/>
      <c r="I997" s="138"/>
      <c r="J997" s="420"/>
      <c r="K997" s="138"/>
      <c r="L997" s="450"/>
      <c r="M997" s="44"/>
      <c r="N997" s="44"/>
      <c r="R997" s="352"/>
      <c r="T997" s="44"/>
      <c r="U997" s="44"/>
      <c r="V997" s="44"/>
      <c r="AA997" s="352"/>
      <c r="AC997" s="44"/>
      <c r="AD997" s="44"/>
      <c r="AE997" s="44"/>
      <c r="AJ997" s="352"/>
      <c r="AL997" s="44"/>
      <c r="AM997" s="44"/>
      <c r="AN997" s="44"/>
      <c r="AS997" s="352"/>
      <c r="AU997" s="44"/>
      <c r="AV997" s="44"/>
      <c r="AW997" s="44"/>
      <c r="BB997" s="352"/>
      <c r="BD997" s="44"/>
      <c r="BE997" s="44"/>
      <c r="BF997" s="44"/>
      <c r="BK997" s="352"/>
      <c r="BM997" s="44"/>
      <c r="BN997" s="44"/>
      <c r="BO997" s="44"/>
      <c r="BT997" s="352"/>
      <c r="BV997" s="44"/>
      <c r="BW997" s="44"/>
      <c r="BX997" s="44"/>
      <c r="CC997" s="352"/>
      <c r="CE997" s="44"/>
      <c r="CF997" s="44"/>
      <c r="CG997" s="44"/>
      <c r="CL997" s="352"/>
      <c r="CN997" s="44"/>
      <c r="CO997" s="44"/>
      <c r="CP997" s="44"/>
      <c r="CU997" s="352"/>
      <c r="CW997" s="44"/>
      <c r="CX997" s="44"/>
      <c r="CY997" s="44"/>
      <c r="DD997" s="352"/>
      <c r="DF997" s="44"/>
      <c r="DG997" s="44"/>
      <c r="DH997" s="44"/>
      <c r="DM997" s="352"/>
      <c r="DO997" s="44"/>
      <c r="DP997" s="44"/>
      <c r="DQ997" s="44"/>
      <c r="DV997" s="352"/>
      <c r="DX997" s="44"/>
      <c r="DY997" s="44"/>
      <c r="DZ997" s="44"/>
      <c r="EE997" s="352"/>
      <c r="EG997" s="44"/>
      <c r="EH997" s="44"/>
      <c r="EI997" s="44"/>
      <c r="EN997" s="352"/>
      <c r="EP997" s="44"/>
      <c r="EQ997" s="44"/>
      <c r="ER997" s="44"/>
      <c r="EW997" s="352"/>
      <c r="EY997" s="44"/>
      <c r="EZ997" s="44"/>
      <c r="FA997" s="44"/>
      <c r="FF997" s="352"/>
      <c r="FH997" s="44"/>
      <c r="FI997" s="44"/>
      <c r="FJ997" s="44"/>
      <c r="FO997" s="352"/>
      <c r="FQ997" s="44"/>
      <c r="FR997" s="44"/>
      <c r="FS997" s="44"/>
      <c r="FX997" s="352"/>
      <c r="FZ997" s="44"/>
      <c r="GA997" s="44"/>
      <c r="GB997" s="44"/>
      <c r="GG997" s="352"/>
      <c r="GI997" s="44"/>
      <c r="GJ997" s="44"/>
      <c r="GK997" s="44"/>
      <c r="GP997" s="352"/>
      <c r="GR997" s="44"/>
      <c r="GS997" s="44"/>
      <c r="GT997" s="44"/>
      <c r="GY997" s="352"/>
      <c r="HA997" s="44"/>
      <c r="HB997" s="44"/>
      <c r="HC997" s="44"/>
      <c r="HH997" s="352"/>
      <c r="HJ997" s="44"/>
      <c r="HK997" s="44"/>
      <c r="HL997" s="44"/>
      <c r="HQ997" s="44"/>
      <c r="HR997" s="44"/>
      <c r="HS997" s="44"/>
      <c r="HT997" s="44"/>
      <c r="HU997" s="44"/>
      <c r="HV997" s="44"/>
      <c r="HW997" s="44"/>
      <c r="HX997" s="44"/>
      <c r="HY997" s="44"/>
      <c r="HZ997" s="44"/>
      <c r="IA997" s="44"/>
      <c r="IB997" s="44"/>
      <c r="IC997" s="44"/>
      <c r="ID997" s="44"/>
      <c r="IE997" s="44"/>
      <c r="IF997" s="44"/>
      <c r="IG997" s="44"/>
      <c r="IH997" s="44"/>
      <c r="II997" s="44"/>
      <c r="IJ997" s="44"/>
      <c r="IK997" s="44"/>
      <c r="IL997" s="44"/>
      <c r="IM997" s="44"/>
      <c r="IN997" s="44"/>
      <c r="IO997" s="44"/>
      <c r="IP997" s="44"/>
      <c r="IQ997" s="44"/>
      <c r="IR997" s="44"/>
      <c r="IS997" s="44"/>
      <c r="IT997" s="44"/>
      <c r="IU997" s="44"/>
      <c r="IV997" s="44"/>
      <c r="RS997" s="353"/>
    </row>
    <row r="998" spans="1:487" s="74" customFormat="1" ht="15">
      <c r="A998" s="325" t="s">
        <v>1739</v>
      </c>
      <c r="B998" s="351"/>
      <c r="C998" s="351"/>
      <c r="D998" s="531" t="s">
        <v>130</v>
      </c>
      <c r="E998" s="44"/>
      <c r="F998" s="437">
        <f t="shared" si="13"/>
        <v>0</v>
      </c>
      <c r="G998" s="478"/>
      <c r="H998" s="478"/>
      <c r="I998" s="138"/>
      <c r="J998" s="420"/>
      <c r="K998" s="138"/>
      <c r="L998" s="450"/>
      <c r="M998" s="44"/>
      <c r="N998" s="44"/>
      <c r="R998" s="352"/>
      <c r="T998" s="44"/>
      <c r="U998" s="44"/>
      <c r="V998" s="44"/>
      <c r="AA998" s="352"/>
      <c r="AC998" s="44"/>
      <c r="AD998" s="44"/>
      <c r="AE998" s="44"/>
      <c r="AJ998" s="352"/>
      <c r="AL998" s="44"/>
      <c r="AM998" s="44"/>
      <c r="AN998" s="44"/>
      <c r="AS998" s="352"/>
      <c r="AU998" s="44"/>
      <c r="AV998" s="44"/>
      <c r="AW998" s="44"/>
      <c r="BB998" s="352"/>
      <c r="BD998" s="44"/>
      <c r="BE998" s="44"/>
      <c r="BF998" s="44"/>
      <c r="BK998" s="352"/>
      <c r="BM998" s="44"/>
      <c r="BN998" s="44"/>
      <c r="BO998" s="44"/>
      <c r="BT998" s="352"/>
      <c r="BV998" s="44"/>
      <c r="BW998" s="44"/>
      <c r="BX998" s="44"/>
      <c r="CC998" s="352"/>
      <c r="CE998" s="44"/>
      <c r="CF998" s="44"/>
      <c r="CG998" s="44"/>
      <c r="CL998" s="352"/>
      <c r="CN998" s="44"/>
      <c r="CO998" s="44"/>
      <c r="CP998" s="44"/>
      <c r="CU998" s="352"/>
      <c r="CW998" s="44"/>
      <c r="CX998" s="44"/>
      <c r="CY998" s="44"/>
      <c r="DD998" s="352"/>
      <c r="DF998" s="44"/>
      <c r="DG998" s="44"/>
      <c r="DH998" s="44"/>
      <c r="DM998" s="352"/>
      <c r="DO998" s="44"/>
      <c r="DP998" s="44"/>
      <c r="DQ998" s="44"/>
      <c r="DV998" s="352"/>
      <c r="DX998" s="44"/>
      <c r="DY998" s="44"/>
      <c r="DZ998" s="44"/>
      <c r="EE998" s="352"/>
      <c r="EG998" s="44"/>
      <c r="EH998" s="44"/>
      <c r="EI998" s="44"/>
      <c r="EN998" s="352"/>
      <c r="EP998" s="44"/>
      <c r="EQ998" s="44"/>
      <c r="ER998" s="44"/>
      <c r="EW998" s="352"/>
      <c r="EY998" s="44"/>
      <c r="EZ998" s="44"/>
      <c r="FA998" s="44"/>
      <c r="FF998" s="352"/>
      <c r="FH998" s="44"/>
      <c r="FI998" s="44"/>
      <c r="FJ998" s="44"/>
      <c r="FO998" s="352"/>
      <c r="FQ998" s="44"/>
      <c r="FR998" s="44"/>
      <c r="FS998" s="44"/>
      <c r="FX998" s="352"/>
      <c r="FZ998" s="44"/>
      <c r="GA998" s="44"/>
      <c r="GB998" s="44"/>
      <c r="GG998" s="352"/>
      <c r="GI998" s="44"/>
      <c r="GJ998" s="44"/>
      <c r="GK998" s="44"/>
      <c r="GP998" s="352"/>
      <c r="GR998" s="44"/>
      <c r="GS998" s="44"/>
      <c r="GT998" s="44"/>
      <c r="GY998" s="352"/>
      <c r="HA998" s="44"/>
      <c r="HB998" s="44"/>
      <c r="HC998" s="44"/>
      <c r="HH998" s="352"/>
      <c r="HJ998" s="44"/>
      <c r="HK998" s="44"/>
      <c r="HL998" s="44"/>
      <c r="HQ998" s="44"/>
      <c r="HR998" s="44"/>
      <c r="HS998" s="44"/>
      <c r="HT998" s="44"/>
      <c r="HU998" s="44"/>
      <c r="HV998" s="44"/>
      <c r="HW998" s="44"/>
      <c r="HX998" s="44"/>
      <c r="HY998" s="44"/>
      <c r="HZ998" s="44"/>
      <c r="IA998" s="44"/>
      <c r="IB998" s="44"/>
      <c r="IC998" s="44"/>
      <c r="ID998" s="44"/>
      <c r="IE998" s="44"/>
      <c r="IF998" s="44"/>
      <c r="IG998" s="44"/>
      <c r="IH998" s="44"/>
      <c r="II998" s="44"/>
      <c r="IJ998" s="44"/>
      <c r="IK998" s="44"/>
      <c r="IL998" s="44"/>
      <c r="IM998" s="44"/>
      <c r="IN998" s="44"/>
      <c r="IO998" s="44"/>
      <c r="IP998" s="44"/>
      <c r="IQ998" s="44"/>
      <c r="IR998" s="44"/>
      <c r="IS998" s="44"/>
      <c r="IT998" s="44"/>
      <c r="IU998" s="44"/>
      <c r="IV998" s="44"/>
      <c r="RS998" s="353"/>
    </row>
    <row r="999" spans="1:487" s="74" customFormat="1" ht="15">
      <c r="A999" s="325" t="s">
        <v>1132</v>
      </c>
      <c r="B999" s="351"/>
      <c r="C999" s="351"/>
      <c r="D999" s="458" t="s">
        <v>133</v>
      </c>
      <c r="E999" s="44"/>
      <c r="F999" s="437">
        <f t="shared" si="13"/>
        <v>23</v>
      </c>
      <c r="G999" s="478"/>
      <c r="H999" s="138"/>
      <c r="I999" s="138">
        <v>15</v>
      </c>
      <c r="J999" s="420">
        <v>8</v>
      </c>
      <c r="K999" s="138"/>
      <c r="L999" s="44"/>
      <c r="M999" s="44"/>
      <c r="N999" s="44"/>
      <c r="R999" s="352"/>
      <c r="T999" s="44"/>
      <c r="U999" s="44"/>
      <c r="V999" s="44"/>
      <c r="AA999" s="352"/>
      <c r="AC999" s="44"/>
      <c r="AD999" s="44"/>
      <c r="AE999" s="44"/>
      <c r="AJ999" s="352"/>
      <c r="AL999" s="44"/>
      <c r="AM999" s="44"/>
      <c r="AN999" s="44"/>
      <c r="AS999" s="352"/>
      <c r="AU999" s="44"/>
      <c r="AV999" s="44"/>
      <c r="AW999" s="44"/>
      <c r="BB999" s="352"/>
      <c r="BD999" s="44"/>
      <c r="BE999" s="44"/>
      <c r="BF999" s="44"/>
      <c r="BK999" s="352"/>
      <c r="BM999" s="44"/>
      <c r="BN999" s="44"/>
      <c r="BO999" s="44"/>
      <c r="BT999" s="352"/>
      <c r="BV999" s="44"/>
      <c r="BW999" s="44"/>
      <c r="BX999" s="44"/>
      <c r="CC999" s="352"/>
      <c r="CE999" s="44"/>
      <c r="CF999" s="44"/>
      <c r="CG999" s="44"/>
      <c r="CL999" s="352"/>
      <c r="CN999" s="44"/>
      <c r="CO999" s="44"/>
      <c r="CP999" s="44"/>
      <c r="CU999" s="352"/>
      <c r="CW999" s="44"/>
      <c r="CX999" s="44"/>
      <c r="CY999" s="44"/>
      <c r="DD999" s="352"/>
      <c r="DF999" s="44"/>
      <c r="DG999" s="44"/>
      <c r="DH999" s="44"/>
      <c r="DM999" s="352"/>
      <c r="DO999" s="44"/>
      <c r="DP999" s="44"/>
      <c r="DQ999" s="44"/>
      <c r="DV999" s="352"/>
      <c r="DX999" s="44"/>
      <c r="DY999" s="44"/>
      <c r="DZ999" s="44"/>
      <c r="EE999" s="352"/>
      <c r="EG999" s="44"/>
      <c r="EH999" s="44"/>
      <c r="EI999" s="44"/>
      <c r="EN999" s="352"/>
      <c r="EP999" s="44"/>
      <c r="EQ999" s="44"/>
      <c r="ER999" s="44"/>
      <c r="EW999" s="352"/>
      <c r="EY999" s="44"/>
      <c r="EZ999" s="44"/>
      <c r="FA999" s="44"/>
      <c r="FF999" s="352"/>
      <c r="FH999" s="44"/>
      <c r="FI999" s="44"/>
      <c r="FJ999" s="44"/>
      <c r="FO999" s="352"/>
      <c r="FQ999" s="44"/>
      <c r="FR999" s="44"/>
      <c r="FS999" s="44"/>
      <c r="FX999" s="352"/>
      <c r="FZ999" s="44"/>
      <c r="GA999" s="44"/>
      <c r="GB999" s="44"/>
      <c r="GG999" s="352"/>
      <c r="GI999" s="44"/>
      <c r="GJ999" s="44"/>
      <c r="GK999" s="44"/>
      <c r="GP999" s="352"/>
      <c r="GR999" s="44"/>
      <c r="GS999" s="44"/>
      <c r="GT999" s="44"/>
      <c r="GY999" s="352"/>
      <c r="HA999" s="44"/>
      <c r="HB999" s="44"/>
      <c r="HC999" s="44"/>
      <c r="HH999" s="352"/>
      <c r="HJ999" s="44"/>
      <c r="HK999" s="44"/>
      <c r="HL999" s="44"/>
      <c r="HQ999" s="44"/>
      <c r="HR999" s="44"/>
      <c r="HS999" s="44"/>
      <c r="HT999" s="44"/>
      <c r="HU999" s="44"/>
      <c r="HV999" s="44"/>
      <c r="HW999" s="44"/>
      <c r="HX999" s="44"/>
      <c r="HY999" s="44"/>
      <c r="HZ999" s="44"/>
      <c r="IA999" s="44"/>
      <c r="IB999" s="44"/>
      <c r="IC999" s="44"/>
      <c r="ID999" s="44"/>
      <c r="IE999" s="44"/>
      <c r="IF999" s="44"/>
      <c r="IG999" s="44"/>
      <c r="IH999" s="44"/>
      <c r="II999" s="44"/>
      <c r="IJ999" s="44"/>
      <c r="IK999" s="44"/>
      <c r="IL999" s="44"/>
      <c r="IM999" s="44"/>
      <c r="IN999" s="44"/>
      <c r="IO999" s="44"/>
      <c r="IP999" s="44"/>
      <c r="IQ999" s="44"/>
      <c r="IR999" s="44"/>
      <c r="IS999" s="44"/>
      <c r="IT999" s="44"/>
      <c r="IU999" s="44"/>
      <c r="IV999" s="44"/>
      <c r="RS999" s="353"/>
    </row>
    <row r="1000" spans="1:487" s="74" customFormat="1" ht="15">
      <c r="A1000" s="325" t="s">
        <v>789</v>
      </c>
      <c r="B1000" s="351"/>
      <c r="C1000" s="351"/>
      <c r="D1000" s="458" t="s">
        <v>132</v>
      </c>
      <c r="E1000" s="44"/>
      <c r="F1000" s="437">
        <f t="shared" si="13"/>
        <v>16</v>
      </c>
      <c r="G1000" s="478"/>
      <c r="H1000" s="478">
        <v>9</v>
      </c>
      <c r="I1000" s="138">
        <v>2</v>
      </c>
      <c r="J1000" s="420"/>
      <c r="K1000" s="138">
        <v>5</v>
      </c>
      <c r="L1000" s="458"/>
      <c r="M1000" s="450"/>
      <c r="N1000" s="44"/>
      <c r="R1000" s="352"/>
      <c r="T1000" s="44"/>
      <c r="U1000" s="44"/>
      <c r="V1000" s="44"/>
      <c r="AA1000" s="352"/>
      <c r="AC1000" s="44"/>
      <c r="AD1000" s="44"/>
      <c r="AE1000" s="44"/>
      <c r="AJ1000" s="352"/>
      <c r="AL1000" s="44"/>
      <c r="AM1000" s="44"/>
      <c r="AN1000" s="44"/>
      <c r="AS1000" s="352"/>
      <c r="AU1000" s="44"/>
      <c r="AV1000" s="44"/>
      <c r="AW1000" s="44"/>
      <c r="BB1000" s="352"/>
      <c r="BD1000" s="44"/>
      <c r="BE1000" s="44"/>
      <c r="BF1000" s="44"/>
      <c r="BK1000" s="352"/>
      <c r="BM1000" s="44"/>
      <c r="BN1000" s="44"/>
      <c r="BO1000" s="44"/>
      <c r="BT1000" s="352"/>
      <c r="BV1000" s="44"/>
      <c r="BW1000" s="44"/>
      <c r="BX1000" s="44"/>
      <c r="CC1000" s="352"/>
      <c r="CE1000" s="44"/>
      <c r="CF1000" s="44"/>
      <c r="CG1000" s="44"/>
      <c r="CL1000" s="352"/>
      <c r="CN1000" s="44"/>
      <c r="CO1000" s="44"/>
      <c r="CP1000" s="44"/>
      <c r="CU1000" s="352"/>
      <c r="CW1000" s="44"/>
      <c r="CX1000" s="44"/>
      <c r="CY1000" s="44"/>
      <c r="DD1000" s="352"/>
      <c r="DF1000" s="44"/>
      <c r="DG1000" s="44"/>
      <c r="DH1000" s="44"/>
      <c r="DM1000" s="352"/>
      <c r="DO1000" s="44"/>
      <c r="DP1000" s="44"/>
      <c r="DQ1000" s="44"/>
      <c r="DV1000" s="352"/>
      <c r="DX1000" s="44"/>
      <c r="DY1000" s="44"/>
      <c r="DZ1000" s="44"/>
      <c r="EE1000" s="352"/>
      <c r="EG1000" s="44"/>
      <c r="EH1000" s="44"/>
      <c r="EI1000" s="44"/>
      <c r="EN1000" s="352"/>
      <c r="EP1000" s="44"/>
      <c r="EQ1000" s="44"/>
      <c r="ER1000" s="44"/>
      <c r="EW1000" s="352"/>
      <c r="EY1000" s="44"/>
      <c r="EZ1000" s="44"/>
      <c r="FA1000" s="44"/>
      <c r="FF1000" s="352"/>
      <c r="FH1000" s="44"/>
      <c r="FI1000" s="44"/>
      <c r="FJ1000" s="44"/>
      <c r="FO1000" s="352"/>
      <c r="FQ1000" s="44"/>
      <c r="FR1000" s="44"/>
      <c r="FS1000" s="44"/>
      <c r="FX1000" s="352"/>
      <c r="FZ1000" s="44"/>
      <c r="GA1000" s="44"/>
      <c r="GB1000" s="44"/>
      <c r="GG1000" s="352"/>
      <c r="GI1000" s="44"/>
      <c r="GJ1000" s="44"/>
      <c r="GK1000" s="44"/>
      <c r="GP1000" s="352"/>
      <c r="GR1000" s="44"/>
      <c r="GS1000" s="44"/>
      <c r="GT1000" s="44"/>
      <c r="GY1000" s="352"/>
      <c r="HA1000" s="44"/>
      <c r="HB1000" s="44"/>
      <c r="HC1000" s="44"/>
      <c r="HH1000" s="352"/>
      <c r="HJ1000" s="44"/>
      <c r="HK1000" s="44"/>
      <c r="HL1000" s="44"/>
      <c r="HQ1000" s="44"/>
      <c r="HR1000" s="44"/>
      <c r="HS1000" s="44"/>
      <c r="HT1000" s="44"/>
      <c r="HU1000" s="44"/>
      <c r="HV1000" s="44"/>
      <c r="HW1000" s="44"/>
      <c r="HX1000" s="44"/>
      <c r="HY1000" s="44"/>
      <c r="HZ1000" s="44"/>
      <c r="IA1000" s="44"/>
      <c r="IB1000" s="44"/>
      <c r="IC1000" s="44"/>
      <c r="ID1000" s="44"/>
      <c r="IE1000" s="44"/>
      <c r="IF1000" s="44"/>
      <c r="IG1000" s="44"/>
      <c r="IH1000" s="44"/>
      <c r="II1000" s="44"/>
      <c r="IJ1000" s="44"/>
      <c r="IK1000" s="44"/>
      <c r="IL1000" s="44"/>
      <c r="IM1000" s="44"/>
      <c r="IN1000" s="44"/>
      <c r="IO1000" s="44"/>
      <c r="IP1000" s="44"/>
      <c r="IQ1000" s="44"/>
      <c r="IR1000" s="44"/>
      <c r="IS1000" s="44"/>
      <c r="IT1000" s="44"/>
      <c r="IU1000" s="44"/>
      <c r="IV1000" s="44"/>
      <c r="RS1000" s="353"/>
    </row>
    <row r="1001" spans="1:487" s="74" customFormat="1" ht="15">
      <c r="A1001" s="325" t="s">
        <v>1432</v>
      </c>
      <c r="B1001" s="351"/>
      <c r="C1001" s="351"/>
      <c r="D1001" s="531" t="s">
        <v>130</v>
      </c>
      <c r="E1001" s="44"/>
      <c r="F1001" s="437">
        <f t="shared" si="13"/>
        <v>0</v>
      </c>
      <c r="G1001" s="478"/>
      <c r="H1001" s="478"/>
      <c r="I1001" s="138"/>
      <c r="J1001" s="420"/>
      <c r="K1001" s="138"/>
      <c r="L1001" s="44"/>
      <c r="M1001" s="450"/>
      <c r="N1001" s="44"/>
      <c r="R1001" s="352"/>
      <c r="T1001" s="44"/>
      <c r="U1001" s="44"/>
      <c r="V1001" s="44"/>
      <c r="AA1001" s="352"/>
      <c r="AC1001" s="44"/>
      <c r="AD1001" s="44"/>
      <c r="AE1001" s="44"/>
      <c r="AJ1001" s="352"/>
      <c r="AL1001" s="44"/>
      <c r="AM1001" s="44"/>
      <c r="AN1001" s="44"/>
      <c r="AS1001" s="352"/>
      <c r="AU1001" s="44"/>
      <c r="AV1001" s="44"/>
      <c r="AW1001" s="44"/>
      <c r="BB1001" s="352"/>
      <c r="BD1001" s="44"/>
      <c r="BE1001" s="44"/>
      <c r="BF1001" s="44"/>
      <c r="BK1001" s="352"/>
      <c r="BM1001" s="44"/>
      <c r="BN1001" s="44"/>
      <c r="BO1001" s="44"/>
      <c r="BT1001" s="352"/>
      <c r="BV1001" s="44"/>
      <c r="BW1001" s="44"/>
      <c r="BX1001" s="44"/>
      <c r="CC1001" s="352"/>
      <c r="CE1001" s="44"/>
      <c r="CF1001" s="44"/>
      <c r="CG1001" s="44"/>
      <c r="CL1001" s="352"/>
      <c r="CN1001" s="44"/>
      <c r="CO1001" s="44"/>
      <c r="CP1001" s="44"/>
      <c r="CU1001" s="352"/>
      <c r="CW1001" s="44"/>
      <c r="CX1001" s="44"/>
      <c r="CY1001" s="44"/>
      <c r="DD1001" s="352"/>
      <c r="DF1001" s="44"/>
      <c r="DG1001" s="44"/>
      <c r="DH1001" s="44"/>
      <c r="DM1001" s="352"/>
      <c r="DO1001" s="44"/>
      <c r="DP1001" s="44"/>
      <c r="DQ1001" s="44"/>
      <c r="DV1001" s="352"/>
      <c r="DX1001" s="44"/>
      <c r="DY1001" s="44"/>
      <c r="DZ1001" s="44"/>
      <c r="EE1001" s="352"/>
      <c r="EG1001" s="44"/>
      <c r="EH1001" s="44"/>
      <c r="EI1001" s="44"/>
      <c r="EN1001" s="352"/>
      <c r="EP1001" s="44"/>
      <c r="EQ1001" s="44"/>
      <c r="ER1001" s="44"/>
      <c r="EW1001" s="352"/>
      <c r="EY1001" s="44"/>
      <c r="EZ1001" s="44"/>
      <c r="FA1001" s="44"/>
      <c r="FF1001" s="352"/>
      <c r="FH1001" s="44"/>
      <c r="FI1001" s="44"/>
      <c r="FJ1001" s="44"/>
      <c r="FO1001" s="352"/>
      <c r="FQ1001" s="44"/>
      <c r="FR1001" s="44"/>
      <c r="FS1001" s="44"/>
      <c r="FX1001" s="352"/>
      <c r="FZ1001" s="44"/>
      <c r="GA1001" s="44"/>
      <c r="GB1001" s="44"/>
      <c r="GG1001" s="352"/>
      <c r="GI1001" s="44"/>
      <c r="GJ1001" s="44"/>
      <c r="GK1001" s="44"/>
      <c r="GP1001" s="352"/>
      <c r="GR1001" s="44"/>
      <c r="GS1001" s="44"/>
      <c r="GT1001" s="44"/>
      <c r="GY1001" s="352"/>
      <c r="HA1001" s="44"/>
      <c r="HB1001" s="44"/>
      <c r="HC1001" s="44"/>
      <c r="HH1001" s="352"/>
      <c r="HJ1001" s="44"/>
      <c r="HK1001" s="44"/>
      <c r="HL1001" s="44"/>
      <c r="HQ1001" s="44"/>
      <c r="HR1001" s="44"/>
      <c r="HS1001" s="44"/>
      <c r="HT1001" s="44"/>
      <c r="HU1001" s="44"/>
      <c r="HV1001" s="44"/>
      <c r="HW1001" s="44"/>
      <c r="HX1001" s="44"/>
      <c r="HY1001" s="44"/>
      <c r="HZ1001" s="44"/>
      <c r="IA1001" s="44"/>
      <c r="IB1001" s="44"/>
      <c r="IC1001" s="44"/>
      <c r="ID1001" s="44"/>
      <c r="IE1001" s="44"/>
      <c r="IF1001" s="44"/>
      <c r="IG1001" s="44"/>
      <c r="IH1001" s="44"/>
      <c r="II1001" s="44"/>
      <c r="IJ1001" s="44"/>
      <c r="IK1001" s="44"/>
      <c r="IL1001" s="44"/>
      <c r="IM1001" s="44"/>
      <c r="IN1001" s="44"/>
      <c r="IO1001" s="44"/>
      <c r="IP1001" s="44"/>
      <c r="IQ1001" s="44"/>
      <c r="IR1001" s="44"/>
      <c r="IS1001" s="44"/>
      <c r="IT1001" s="44"/>
      <c r="IU1001" s="44"/>
      <c r="IV1001" s="44"/>
      <c r="RS1001" s="353"/>
    </row>
    <row r="1002" spans="1:487" s="74" customFormat="1" ht="15">
      <c r="A1002" s="325" t="s">
        <v>1260</v>
      </c>
      <c r="B1002" s="351"/>
      <c r="C1002" s="351"/>
      <c r="D1002" s="458" t="s">
        <v>132</v>
      </c>
      <c r="E1002" s="44"/>
      <c r="F1002" s="437">
        <f t="shared" si="13"/>
        <v>15</v>
      </c>
      <c r="G1002" s="478"/>
      <c r="H1002" s="478">
        <v>4</v>
      </c>
      <c r="I1002" s="138"/>
      <c r="J1002" s="420">
        <v>11</v>
      </c>
      <c r="K1002" s="138"/>
      <c r="L1002" s="450"/>
      <c r="M1002" s="450"/>
      <c r="N1002" s="44"/>
      <c r="R1002" s="352"/>
      <c r="T1002" s="44"/>
      <c r="U1002" s="44"/>
      <c r="V1002" s="44"/>
      <c r="AA1002" s="352"/>
      <c r="AC1002" s="44"/>
      <c r="AD1002" s="44"/>
      <c r="AE1002" s="44"/>
      <c r="AJ1002" s="352"/>
      <c r="AL1002" s="44"/>
      <c r="AM1002" s="44"/>
      <c r="AN1002" s="44"/>
      <c r="AS1002" s="352"/>
      <c r="AU1002" s="44"/>
      <c r="AV1002" s="44"/>
      <c r="AW1002" s="44"/>
      <c r="BB1002" s="352"/>
      <c r="BD1002" s="44"/>
      <c r="BE1002" s="44"/>
      <c r="BF1002" s="44"/>
      <c r="BK1002" s="352"/>
      <c r="BM1002" s="44"/>
      <c r="BN1002" s="44"/>
      <c r="BO1002" s="44"/>
      <c r="BT1002" s="352"/>
      <c r="BV1002" s="44"/>
      <c r="BW1002" s="44"/>
      <c r="BX1002" s="44"/>
      <c r="CC1002" s="352"/>
      <c r="CE1002" s="44"/>
      <c r="CF1002" s="44"/>
      <c r="CG1002" s="44"/>
      <c r="CL1002" s="352"/>
      <c r="CN1002" s="44"/>
      <c r="CO1002" s="44"/>
      <c r="CP1002" s="44"/>
      <c r="CU1002" s="352"/>
      <c r="CW1002" s="44"/>
      <c r="CX1002" s="44"/>
      <c r="CY1002" s="44"/>
      <c r="DD1002" s="352"/>
      <c r="DF1002" s="44"/>
      <c r="DG1002" s="44"/>
      <c r="DH1002" s="44"/>
      <c r="DM1002" s="352"/>
      <c r="DO1002" s="44"/>
      <c r="DP1002" s="44"/>
      <c r="DQ1002" s="44"/>
      <c r="DV1002" s="352"/>
      <c r="DX1002" s="44"/>
      <c r="DY1002" s="44"/>
      <c r="DZ1002" s="44"/>
      <c r="EE1002" s="352"/>
      <c r="EG1002" s="44"/>
      <c r="EH1002" s="44"/>
      <c r="EI1002" s="44"/>
      <c r="EN1002" s="352"/>
      <c r="EP1002" s="44"/>
      <c r="EQ1002" s="44"/>
      <c r="ER1002" s="44"/>
      <c r="EW1002" s="352"/>
      <c r="EY1002" s="44"/>
      <c r="EZ1002" s="44"/>
      <c r="FA1002" s="44"/>
      <c r="FF1002" s="352"/>
      <c r="FH1002" s="44"/>
      <c r="FI1002" s="44"/>
      <c r="FJ1002" s="44"/>
      <c r="FO1002" s="352"/>
      <c r="FQ1002" s="44"/>
      <c r="FR1002" s="44"/>
      <c r="FS1002" s="44"/>
      <c r="FX1002" s="352"/>
      <c r="FZ1002" s="44"/>
      <c r="GA1002" s="44"/>
      <c r="GB1002" s="44"/>
      <c r="GG1002" s="352"/>
      <c r="GI1002" s="44"/>
      <c r="GJ1002" s="44"/>
      <c r="GK1002" s="44"/>
      <c r="GP1002" s="352"/>
      <c r="GR1002" s="44"/>
      <c r="GS1002" s="44"/>
      <c r="GT1002" s="44"/>
      <c r="GY1002" s="352"/>
      <c r="HA1002" s="44"/>
      <c r="HB1002" s="44"/>
      <c r="HC1002" s="44"/>
      <c r="HH1002" s="352"/>
      <c r="HJ1002" s="44"/>
      <c r="HK1002" s="44"/>
      <c r="HL1002" s="44"/>
      <c r="HQ1002" s="44"/>
      <c r="HR1002" s="44"/>
      <c r="HS1002" s="44"/>
      <c r="HT1002" s="44"/>
      <c r="HU1002" s="44"/>
      <c r="HV1002" s="44"/>
      <c r="HW1002" s="44"/>
      <c r="HX1002" s="44"/>
      <c r="HY1002" s="44"/>
      <c r="HZ1002" s="44"/>
      <c r="IA1002" s="44"/>
      <c r="IB1002" s="44"/>
      <c r="IC1002" s="44"/>
      <c r="ID1002" s="44"/>
      <c r="IE1002" s="44"/>
      <c r="IF1002" s="44"/>
      <c r="IG1002" s="44"/>
      <c r="IH1002" s="44"/>
      <c r="II1002" s="44"/>
      <c r="IJ1002" s="44"/>
      <c r="IK1002" s="44"/>
      <c r="IL1002" s="44"/>
      <c r="IM1002" s="44"/>
      <c r="IN1002" s="44"/>
      <c r="IO1002" s="44"/>
      <c r="IP1002" s="44"/>
      <c r="IQ1002" s="44"/>
      <c r="IR1002" s="44"/>
      <c r="IS1002" s="44"/>
      <c r="IT1002" s="44"/>
      <c r="IU1002" s="44"/>
      <c r="IV1002" s="44"/>
      <c r="RS1002" s="353"/>
    </row>
    <row r="1003" spans="1:487" s="74" customFormat="1" ht="15">
      <c r="A1003" s="325" t="s">
        <v>1271</v>
      </c>
      <c r="B1003" s="351"/>
      <c r="C1003" s="351"/>
      <c r="D1003" s="458" t="s">
        <v>132</v>
      </c>
      <c r="E1003" s="44"/>
      <c r="F1003" s="437">
        <f t="shared" si="13"/>
        <v>0</v>
      </c>
      <c r="G1003" s="478"/>
      <c r="H1003" s="478"/>
      <c r="I1003" s="138"/>
      <c r="J1003" s="420"/>
      <c r="K1003" s="138"/>
      <c r="L1003" s="44"/>
      <c r="M1003" s="450"/>
      <c r="N1003" s="44"/>
      <c r="R1003" s="352"/>
      <c r="T1003" s="44"/>
      <c r="U1003" s="44"/>
      <c r="V1003" s="44"/>
      <c r="AA1003" s="352"/>
      <c r="AC1003" s="44"/>
      <c r="AD1003" s="44"/>
      <c r="AE1003" s="44"/>
      <c r="AJ1003" s="352"/>
      <c r="AL1003" s="44"/>
      <c r="AM1003" s="44"/>
      <c r="AN1003" s="44"/>
      <c r="AS1003" s="352"/>
      <c r="AU1003" s="44"/>
      <c r="AV1003" s="44"/>
      <c r="AW1003" s="44"/>
      <c r="BB1003" s="352"/>
      <c r="BD1003" s="44"/>
      <c r="BE1003" s="44"/>
      <c r="BF1003" s="44"/>
      <c r="BK1003" s="352"/>
      <c r="BM1003" s="44"/>
      <c r="BN1003" s="44"/>
      <c r="BO1003" s="44"/>
      <c r="BT1003" s="352"/>
      <c r="BV1003" s="44"/>
      <c r="BW1003" s="44"/>
      <c r="BX1003" s="44"/>
      <c r="CC1003" s="352"/>
      <c r="CE1003" s="44"/>
      <c r="CF1003" s="44"/>
      <c r="CG1003" s="44"/>
      <c r="CL1003" s="352"/>
      <c r="CN1003" s="44"/>
      <c r="CO1003" s="44"/>
      <c r="CP1003" s="44"/>
      <c r="CU1003" s="352"/>
      <c r="CW1003" s="44"/>
      <c r="CX1003" s="44"/>
      <c r="CY1003" s="44"/>
      <c r="DD1003" s="352"/>
      <c r="DF1003" s="44"/>
      <c r="DG1003" s="44"/>
      <c r="DH1003" s="44"/>
      <c r="DM1003" s="352"/>
      <c r="DO1003" s="44"/>
      <c r="DP1003" s="44"/>
      <c r="DQ1003" s="44"/>
      <c r="DV1003" s="352"/>
      <c r="DX1003" s="44"/>
      <c r="DY1003" s="44"/>
      <c r="DZ1003" s="44"/>
      <c r="EE1003" s="352"/>
      <c r="EG1003" s="44"/>
      <c r="EH1003" s="44"/>
      <c r="EI1003" s="44"/>
      <c r="EN1003" s="352"/>
      <c r="EP1003" s="44"/>
      <c r="EQ1003" s="44"/>
      <c r="ER1003" s="44"/>
      <c r="EW1003" s="352"/>
      <c r="EY1003" s="44"/>
      <c r="EZ1003" s="44"/>
      <c r="FA1003" s="44"/>
      <c r="FF1003" s="352"/>
      <c r="FH1003" s="44"/>
      <c r="FI1003" s="44"/>
      <c r="FJ1003" s="44"/>
      <c r="FO1003" s="352"/>
      <c r="FQ1003" s="44"/>
      <c r="FR1003" s="44"/>
      <c r="FS1003" s="44"/>
      <c r="FX1003" s="352"/>
      <c r="FZ1003" s="44"/>
      <c r="GA1003" s="44"/>
      <c r="GB1003" s="44"/>
      <c r="GG1003" s="352"/>
      <c r="GI1003" s="44"/>
      <c r="GJ1003" s="44"/>
      <c r="GK1003" s="44"/>
      <c r="GP1003" s="352"/>
      <c r="GR1003" s="44"/>
      <c r="GS1003" s="44"/>
      <c r="GT1003" s="44"/>
      <c r="GY1003" s="352"/>
      <c r="HA1003" s="44"/>
      <c r="HB1003" s="44"/>
      <c r="HC1003" s="44"/>
      <c r="HH1003" s="352"/>
      <c r="HJ1003" s="44"/>
      <c r="HK1003" s="44"/>
      <c r="HL1003" s="44"/>
      <c r="HQ1003" s="44"/>
      <c r="HR1003" s="44"/>
      <c r="HS1003" s="44"/>
      <c r="HT1003" s="44"/>
      <c r="HU1003" s="44"/>
      <c r="HV1003" s="44"/>
      <c r="HW1003" s="44"/>
      <c r="HX1003" s="44"/>
      <c r="HY1003" s="44"/>
      <c r="HZ1003" s="44"/>
      <c r="IA1003" s="44"/>
      <c r="IB1003" s="44"/>
      <c r="IC1003" s="44"/>
      <c r="ID1003" s="44"/>
      <c r="IE1003" s="44"/>
      <c r="IF1003" s="44"/>
      <c r="IG1003" s="44"/>
      <c r="IH1003" s="44"/>
      <c r="II1003" s="44"/>
      <c r="IJ1003" s="44"/>
      <c r="IK1003" s="44"/>
      <c r="IL1003" s="44"/>
      <c r="IM1003" s="44"/>
      <c r="IN1003" s="44"/>
      <c r="IO1003" s="44"/>
      <c r="IP1003" s="44"/>
      <c r="IQ1003" s="44"/>
      <c r="IR1003" s="44"/>
      <c r="IS1003" s="44"/>
      <c r="IT1003" s="44"/>
      <c r="IU1003" s="44"/>
      <c r="IV1003" s="44"/>
      <c r="RS1003" s="353"/>
    </row>
    <row r="1004" spans="1:487" s="74" customFormat="1" ht="15">
      <c r="A1004" s="526" t="s">
        <v>1915</v>
      </c>
      <c r="B1004" s="351"/>
      <c r="C1004" s="351"/>
      <c r="D1004" s="458" t="s">
        <v>133</v>
      </c>
      <c r="E1004" s="450"/>
      <c r="F1004" s="437">
        <f t="shared" si="13"/>
        <v>58</v>
      </c>
      <c r="G1004" s="478"/>
      <c r="H1004" s="478"/>
      <c r="I1004" s="478">
        <v>9</v>
      </c>
      <c r="J1004" s="548">
        <v>49</v>
      </c>
      <c r="K1004" s="478"/>
      <c r="L1004" s="450"/>
      <c r="M1004" s="44"/>
      <c r="N1004" s="44"/>
      <c r="R1004" s="352"/>
      <c r="T1004" s="44"/>
      <c r="U1004" s="44"/>
      <c r="V1004" s="44"/>
      <c r="AA1004" s="352"/>
      <c r="AC1004" s="44"/>
      <c r="AD1004" s="44"/>
      <c r="AE1004" s="44"/>
      <c r="AJ1004" s="352"/>
      <c r="AL1004" s="44"/>
      <c r="AM1004" s="44"/>
      <c r="AN1004" s="44"/>
      <c r="AS1004" s="352"/>
      <c r="AU1004" s="44"/>
      <c r="AV1004" s="44"/>
      <c r="AW1004" s="44"/>
      <c r="BB1004" s="352"/>
      <c r="BD1004" s="44"/>
      <c r="BE1004" s="44"/>
      <c r="BF1004" s="44"/>
      <c r="BK1004" s="352"/>
      <c r="BM1004" s="44"/>
      <c r="BN1004" s="44"/>
      <c r="BO1004" s="44"/>
      <c r="BT1004" s="352"/>
      <c r="BV1004" s="44"/>
      <c r="BW1004" s="44"/>
      <c r="BX1004" s="44"/>
      <c r="CC1004" s="352"/>
      <c r="CE1004" s="44"/>
      <c r="CF1004" s="44"/>
      <c r="CG1004" s="44"/>
      <c r="CL1004" s="352"/>
      <c r="CN1004" s="44"/>
      <c r="CO1004" s="44"/>
      <c r="CP1004" s="44"/>
      <c r="CU1004" s="352"/>
      <c r="CW1004" s="44"/>
      <c r="CX1004" s="44"/>
      <c r="CY1004" s="44"/>
      <c r="DD1004" s="352"/>
      <c r="DF1004" s="44"/>
      <c r="DG1004" s="44"/>
      <c r="DH1004" s="44"/>
      <c r="DM1004" s="352"/>
      <c r="DO1004" s="44"/>
      <c r="DP1004" s="44"/>
      <c r="DQ1004" s="44"/>
      <c r="DV1004" s="352"/>
      <c r="DX1004" s="44"/>
      <c r="DY1004" s="44"/>
      <c r="DZ1004" s="44"/>
      <c r="EE1004" s="352"/>
      <c r="EG1004" s="44"/>
      <c r="EH1004" s="44"/>
      <c r="EI1004" s="44"/>
      <c r="EN1004" s="352"/>
      <c r="EP1004" s="44"/>
      <c r="EQ1004" s="44"/>
      <c r="ER1004" s="44"/>
      <c r="EW1004" s="352"/>
      <c r="EY1004" s="44"/>
      <c r="EZ1004" s="44"/>
      <c r="FA1004" s="44"/>
      <c r="FF1004" s="352"/>
      <c r="FH1004" s="44"/>
      <c r="FI1004" s="44"/>
      <c r="FJ1004" s="44"/>
      <c r="FO1004" s="352"/>
      <c r="FQ1004" s="44"/>
      <c r="FR1004" s="44"/>
      <c r="FS1004" s="44"/>
      <c r="FX1004" s="352"/>
      <c r="FZ1004" s="44"/>
      <c r="GA1004" s="44"/>
      <c r="GB1004" s="44"/>
      <c r="GG1004" s="352"/>
      <c r="GI1004" s="44"/>
      <c r="GJ1004" s="44"/>
      <c r="GK1004" s="44"/>
      <c r="GP1004" s="352"/>
      <c r="GR1004" s="44"/>
      <c r="GS1004" s="44"/>
      <c r="GT1004" s="44"/>
      <c r="GY1004" s="352"/>
      <c r="HA1004" s="44"/>
      <c r="HB1004" s="44"/>
      <c r="HC1004" s="44"/>
      <c r="HH1004" s="352"/>
      <c r="HJ1004" s="44"/>
      <c r="HK1004" s="44"/>
      <c r="HL1004" s="44"/>
      <c r="HQ1004" s="44"/>
      <c r="HR1004" s="44"/>
      <c r="HS1004" s="44"/>
      <c r="HT1004" s="44"/>
      <c r="HU1004" s="44"/>
      <c r="HV1004" s="44"/>
      <c r="HW1004" s="44"/>
      <c r="HX1004" s="44"/>
      <c r="HY1004" s="44"/>
      <c r="HZ1004" s="44"/>
      <c r="IA1004" s="44"/>
      <c r="IB1004" s="44"/>
      <c r="IC1004" s="44"/>
      <c r="ID1004" s="44"/>
      <c r="IE1004" s="44"/>
      <c r="IF1004" s="44"/>
      <c r="IG1004" s="44"/>
      <c r="IH1004" s="44"/>
      <c r="II1004" s="44"/>
      <c r="IJ1004" s="44"/>
      <c r="IK1004" s="44"/>
      <c r="IL1004" s="44"/>
      <c r="IM1004" s="44"/>
      <c r="IN1004" s="44"/>
      <c r="IO1004" s="44"/>
      <c r="IP1004" s="44"/>
      <c r="IQ1004" s="44"/>
      <c r="IR1004" s="44"/>
      <c r="IS1004" s="44"/>
      <c r="IT1004" s="44"/>
      <c r="IU1004" s="44"/>
      <c r="IV1004" s="44"/>
      <c r="RS1004" s="353"/>
    </row>
    <row r="1005" spans="1:487" s="74" customFormat="1" ht="15">
      <c r="A1005" s="325" t="s">
        <v>1980</v>
      </c>
      <c r="B1005" s="351"/>
      <c r="C1005" s="351"/>
      <c r="D1005" s="531" t="s">
        <v>130</v>
      </c>
      <c r="E1005" s="44"/>
      <c r="F1005" s="437">
        <f t="shared" si="13"/>
        <v>10</v>
      </c>
      <c r="G1005" s="478"/>
      <c r="H1005" s="138"/>
      <c r="I1005" s="138"/>
      <c r="J1005" s="420"/>
      <c r="K1005" s="138">
        <v>10</v>
      </c>
      <c r="L1005" s="450"/>
      <c r="M1005" s="44"/>
      <c r="N1005" s="44"/>
      <c r="R1005" s="352"/>
      <c r="T1005" s="44"/>
      <c r="U1005" s="44"/>
      <c r="V1005" s="44"/>
      <c r="AA1005" s="352"/>
      <c r="AC1005" s="44"/>
      <c r="AD1005" s="44"/>
      <c r="AE1005" s="44"/>
      <c r="AJ1005" s="352"/>
      <c r="AL1005" s="44"/>
      <c r="AM1005" s="44"/>
      <c r="AN1005" s="44"/>
      <c r="AS1005" s="352"/>
      <c r="AU1005" s="44"/>
      <c r="AV1005" s="44"/>
      <c r="AW1005" s="44"/>
      <c r="BB1005" s="352"/>
      <c r="BD1005" s="44"/>
      <c r="BE1005" s="44"/>
      <c r="BF1005" s="44"/>
      <c r="BK1005" s="352"/>
      <c r="BM1005" s="44"/>
      <c r="BN1005" s="44"/>
      <c r="BO1005" s="44"/>
      <c r="BT1005" s="352"/>
      <c r="BV1005" s="44"/>
      <c r="BW1005" s="44"/>
      <c r="BX1005" s="44"/>
      <c r="CC1005" s="352"/>
      <c r="CE1005" s="44"/>
      <c r="CF1005" s="44"/>
      <c r="CG1005" s="44"/>
      <c r="CL1005" s="352"/>
      <c r="CN1005" s="44"/>
      <c r="CO1005" s="44"/>
      <c r="CP1005" s="44"/>
      <c r="CU1005" s="352"/>
      <c r="CW1005" s="44"/>
      <c r="CX1005" s="44"/>
      <c r="CY1005" s="44"/>
      <c r="DD1005" s="352"/>
      <c r="DF1005" s="44"/>
      <c r="DG1005" s="44"/>
      <c r="DH1005" s="44"/>
      <c r="DM1005" s="352"/>
      <c r="DO1005" s="44"/>
      <c r="DP1005" s="44"/>
      <c r="DQ1005" s="44"/>
      <c r="DV1005" s="352"/>
      <c r="DX1005" s="44"/>
      <c r="DY1005" s="44"/>
      <c r="DZ1005" s="44"/>
      <c r="EE1005" s="352"/>
      <c r="EG1005" s="44"/>
      <c r="EH1005" s="44"/>
      <c r="EI1005" s="44"/>
      <c r="EN1005" s="352"/>
      <c r="EP1005" s="44"/>
      <c r="EQ1005" s="44"/>
      <c r="ER1005" s="44"/>
      <c r="EW1005" s="352"/>
      <c r="EY1005" s="44"/>
      <c r="EZ1005" s="44"/>
      <c r="FA1005" s="44"/>
      <c r="FF1005" s="352"/>
      <c r="FH1005" s="44"/>
      <c r="FI1005" s="44"/>
      <c r="FJ1005" s="44"/>
      <c r="FO1005" s="352"/>
      <c r="FQ1005" s="44"/>
      <c r="FR1005" s="44"/>
      <c r="FS1005" s="44"/>
      <c r="FX1005" s="352"/>
      <c r="FZ1005" s="44"/>
      <c r="GA1005" s="44"/>
      <c r="GB1005" s="44"/>
      <c r="GG1005" s="352"/>
      <c r="GI1005" s="44"/>
      <c r="GJ1005" s="44"/>
      <c r="GK1005" s="44"/>
      <c r="GP1005" s="352"/>
      <c r="GR1005" s="44"/>
      <c r="GS1005" s="44"/>
      <c r="GT1005" s="44"/>
      <c r="GY1005" s="352"/>
      <c r="HA1005" s="44"/>
      <c r="HB1005" s="44"/>
      <c r="HC1005" s="44"/>
      <c r="HH1005" s="352"/>
      <c r="HJ1005" s="44"/>
      <c r="HK1005" s="44"/>
      <c r="HL1005" s="44"/>
      <c r="HQ1005" s="44"/>
      <c r="HR1005" s="44"/>
      <c r="HS1005" s="44"/>
      <c r="HT1005" s="44"/>
      <c r="HU1005" s="44"/>
      <c r="HV1005" s="44"/>
      <c r="HW1005" s="44"/>
      <c r="HX1005" s="44"/>
      <c r="HY1005" s="44"/>
      <c r="HZ1005" s="44"/>
      <c r="IA1005" s="44"/>
      <c r="IB1005" s="44"/>
      <c r="IC1005" s="44"/>
      <c r="ID1005" s="44"/>
      <c r="IE1005" s="44"/>
      <c r="IF1005" s="44"/>
      <c r="IG1005" s="44"/>
      <c r="IH1005" s="44"/>
      <c r="II1005" s="44"/>
      <c r="IJ1005" s="44"/>
      <c r="IK1005" s="44"/>
      <c r="IL1005" s="44"/>
      <c r="IM1005" s="44"/>
      <c r="IN1005" s="44"/>
      <c r="IO1005" s="44"/>
      <c r="IP1005" s="44"/>
      <c r="IQ1005" s="44"/>
      <c r="IR1005" s="44"/>
      <c r="IS1005" s="44"/>
      <c r="IT1005" s="44"/>
      <c r="IU1005" s="44"/>
      <c r="IV1005" s="44"/>
      <c r="RS1005" s="353"/>
    </row>
    <row r="1006" spans="1:487" s="74" customFormat="1" ht="15">
      <c r="A1006" s="325" t="s">
        <v>871</v>
      </c>
      <c r="B1006" s="351"/>
      <c r="C1006" s="351"/>
      <c r="D1006" s="531" t="s">
        <v>130</v>
      </c>
      <c r="E1006" s="44"/>
      <c r="F1006" s="437">
        <f t="shared" si="13"/>
        <v>0</v>
      </c>
      <c r="G1006" s="478"/>
      <c r="H1006" s="138"/>
      <c r="I1006" s="138"/>
      <c r="J1006" s="420"/>
      <c r="K1006" s="138"/>
      <c r="L1006" s="450"/>
      <c r="M1006" s="44"/>
      <c r="N1006" s="44"/>
      <c r="R1006" s="352"/>
      <c r="T1006" s="44"/>
      <c r="U1006" s="44"/>
      <c r="V1006" s="44"/>
      <c r="AA1006" s="352"/>
      <c r="AC1006" s="44"/>
      <c r="AD1006" s="44"/>
      <c r="AE1006" s="44"/>
      <c r="AJ1006" s="352"/>
      <c r="AL1006" s="44"/>
      <c r="AM1006" s="44"/>
      <c r="AN1006" s="44"/>
      <c r="AS1006" s="352"/>
      <c r="AU1006" s="44"/>
      <c r="AV1006" s="44"/>
      <c r="AW1006" s="44"/>
      <c r="BB1006" s="352"/>
      <c r="BD1006" s="44"/>
      <c r="BE1006" s="44"/>
      <c r="BF1006" s="44"/>
      <c r="BK1006" s="352"/>
      <c r="BM1006" s="44"/>
      <c r="BN1006" s="44"/>
      <c r="BO1006" s="44"/>
      <c r="BT1006" s="352"/>
      <c r="BV1006" s="44"/>
      <c r="BW1006" s="44"/>
      <c r="BX1006" s="44"/>
      <c r="CC1006" s="352"/>
      <c r="CE1006" s="44"/>
      <c r="CF1006" s="44"/>
      <c r="CG1006" s="44"/>
      <c r="CL1006" s="352"/>
      <c r="CN1006" s="44"/>
      <c r="CO1006" s="44"/>
      <c r="CP1006" s="44"/>
      <c r="CU1006" s="352"/>
      <c r="CW1006" s="44"/>
      <c r="CX1006" s="44"/>
      <c r="CY1006" s="44"/>
      <c r="DD1006" s="352"/>
      <c r="DF1006" s="44"/>
      <c r="DG1006" s="44"/>
      <c r="DH1006" s="44"/>
      <c r="DM1006" s="352"/>
      <c r="DO1006" s="44"/>
      <c r="DP1006" s="44"/>
      <c r="DQ1006" s="44"/>
      <c r="DV1006" s="352"/>
      <c r="DX1006" s="44"/>
      <c r="DY1006" s="44"/>
      <c r="DZ1006" s="44"/>
      <c r="EE1006" s="352"/>
      <c r="EG1006" s="44"/>
      <c r="EH1006" s="44"/>
      <c r="EI1006" s="44"/>
      <c r="EN1006" s="352"/>
      <c r="EP1006" s="44"/>
      <c r="EQ1006" s="44"/>
      <c r="ER1006" s="44"/>
      <c r="EW1006" s="352"/>
      <c r="EY1006" s="44"/>
      <c r="EZ1006" s="44"/>
      <c r="FA1006" s="44"/>
      <c r="FF1006" s="352"/>
      <c r="FH1006" s="44"/>
      <c r="FI1006" s="44"/>
      <c r="FJ1006" s="44"/>
      <c r="FO1006" s="352"/>
      <c r="FQ1006" s="44"/>
      <c r="FR1006" s="44"/>
      <c r="FS1006" s="44"/>
      <c r="FX1006" s="352"/>
      <c r="FZ1006" s="44"/>
      <c r="GA1006" s="44"/>
      <c r="GB1006" s="44"/>
      <c r="GG1006" s="352"/>
      <c r="GI1006" s="44"/>
      <c r="GJ1006" s="44"/>
      <c r="GK1006" s="44"/>
      <c r="GP1006" s="352"/>
      <c r="GR1006" s="44"/>
      <c r="GS1006" s="44"/>
      <c r="GT1006" s="44"/>
      <c r="GY1006" s="352"/>
      <c r="HA1006" s="44"/>
      <c r="HB1006" s="44"/>
      <c r="HC1006" s="44"/>
      <c r="HH1006" s="352"/>
      <c r="HJ1006" s="44"/>
      <c r="HK1006" s="44"/>
      <c r="HL1006" s="44"/>
      <c r="HQ1006" s="44"/>
      <c r="HR1006" s="44"/>
      <c r="HS1006" s="44"/>
      <c r="HT1006" s="44"/>
      <c r="HU1006" s="44"/>
      <c r="HV1006" s="44"/>
      <c r="HW1006" s="44"/>
      <c r="HX1006" s="44"/>
      <c r="HY1006" s="44"/>
      <c r="HZ1006" s="44"/>
      <c r="IA1006" s="44"/>
      <c r="IB1006" s="44"/>
      <c r="IC1006" s="44"/>
      <c r="ID1006" s="44"/>
      <c r="IE1006" s="44"/>
      <c r="IF1006" s="44"/>
      <c r="IG1006" s="44"/>
      <c r="IH1006" s="44"/>
      <c r="II1006" s="44"/>
      <c r="IJ1006" s="44"/>
      <c r="IK1006" s="44"/>
      <c r="IL1006" s="44"/>
      <c r="IM1006" s="44"/>
      <c r="IN1006" s="44"/>
      <c r="IO1006" s="44"/>
      <c r="IP1006" s="44"/>
      <c r="IQ1006" s="44"/>
      <c r="IR1006" s="44"/>
      <c r="IS1006" s="44"/>
      <c r="IT1006" s="44"/>
      <c r="IU1006" s="44"/>
      <c r="IV1006" s="44"/>
      <c r="RS1006" s="353"/>
    </row>
    <row r="1007" spans="1:487" s="74" customFormat="1" ht="15">
      <c r="A1007" s="325" t="s">
        <v>2049</v>
      </c>
      <c r="B1007" s="351"/>
      <c r="C1007" s="351"/>
      <c r="D1007" s="531" t="s">
        <v>130</v>
      </c>
      <c r="E1007" s="44"/>
      <c r="F1007" s="437">
        <f t="shared" si="13"/>
        <v>0</v>
      </c>
      <c r="G1007" s="478"/>
      <c r="H1007" s="478"/>
      <c r="I1007" s="138"/>
      <c r="J1007" s="420"/>
      <c r="K1007" s="138"/>
      <c r="L1007" s="450"/>
      <c r="M1007" s="44"/>
      <c r="N1007" s="44"/>
      <c r="R1007" s="352"/>
      <c r="T1007" s="44"/>
      <c r="U1007" s="44"/>
      <c r="V1007" s="44"/>
      <c r="AA1007" s="352"/>
      <c r="AC1007" s="44"/>
      <c r="AD1007" s="44"/>
      <c r="AE1007" s="44"/>
      <c r="AJ1007" s="352"/>
      <c r="AL1007" s="44"/>
      <c r="AM1007" s="44"/>
      <c r="AN1007" s="44"/>
      <c r="AS1007" s="352"/>
      <c r="AU1007" s="44"/>
      <c r="AV1007" s="44"/>
      <c r="AW1007" s="44"/>
      <c r="BB1007" s="352"/>
      <c r="BD1007" s="44"/>
      <c r="BE1007" s="44"/>
      <c r="BF1007" s="44"/>
      <c r="BK1007" s="352"/>
      <c r="BM1007" s="44"/>
      <c r="BN1007" s="44"/>
      <c r="BO1007" s="44"/>
      <c r="BT1007" s="352"/>
      <c r="BV1007" s="44"/>
      <c r="BW1007" s="44"/>
      <c r="BX1007" s="44"/>
      <c r="CC1007" s="352"/>
      <c r="CE1007" s="44"/>
      <c r="CF1007" s="44"/>
      <c r="CG1007" s="44"/>
      <c r="CL1007" s="352"/>
      <c r="CN1007" s="44"/>
      <c r="CO1007" s="44"/>
      <c r="CP1007" s="44"/>
      <c r="CU1007" s="352"/>
      <c r="CW1007" s="44"/>
      <c r="CX1007" s="44"/>
      <c r="CY1007" s="44"/>
      <c r="DD1007" s="352"/>
      <c r="DF1007" s="44"/>
      <c r="DG1007" s="44"/>
      <c r="DH1007" s="44"/>
      <c r="DM1007" s="352"/>
      <c r="DO1007" s="44"/>
      <c r="DP1007" s="44"/>
      <c r="DQ1007" s="44"/>
      <c r="DV1007" s="352"/>
      <c r="DX1007" s="44"/>
      <c r="DY1007" s="44"/>
      <c r="DZ1007" s="44"/>
      <c r="EE1007" s="352"/>
      <c r="EG1007" s="44"/>
      <c r="EH1007" s="44"/>
      <c r="EI1007" s="44"/>
      <c r="EN1007" s="352"/>
      <c r="EP1007" s="44"/>
      <c r="EQ1007" s="44"/>
      <c r="ER1007" s="44"/>
      <c r="EW1007" s="352"/>
      <c r="EY1007" s="44"/>
      <c r="EZ1007" s="44"/>
      <c r="FA1007" s="44"/>
      <c r="FF1007" s="352"/>
      <c r="FH1007" s="44"/>
      <c r="FI1007" s="44"/>
      <c r="FJ1007" s="44"/>
      <c r="FO1007" s="352"/>
      <c r="FQ1007" s="44"/>
      <c r="FR1007" s="44"/>
      <c r="FS1007" s="44"/>
      <c r="FX1007" s="352"/>
      <c r="FZ1007" s="44"/>
      <c r="GA1007" s="44"/>
      <c r="GB1007" s="44"/>
      <c r="GG1007" s="352"/>
      <c r="GI1007" s="44"/>
      <c r="GJ1007" s="44"/>
      <c r="GK1007" s="44"/>
      <c r="GP1007" s="352"/>
      <c r="GR1007" s="44"/>
      <c r="GS1007" s="44"/>
      <c r="GT1007" s="44"/>
      <c r="GY1007" s="352"/>
      <c r="HA1007" s="44"/>
      <c r="HB1007" s="44"/>
      <c r="HC1007" s="44"/>
      <c r="HH1007" s="352"/>
      <c r="HJ1007" s="44"/>
      <c r="HK1007" s="44"/>
      <c r="HL1007" s="44"/>
      <c r="HQ1007" s="44"/>
      <c r="HR1007" s="44"/>
      <c r="HS1007" s="44"/>
      <c r="HT1007" s="44"/>
      <c r="HU1007" s="44"/>
      <c r="HV1007" s="44"/>
      <c r="HW1007" s="44"/>
      <c r="HX1007" s="44"/>
      <c r="HY1007" s="44"/>
      <c r="HZ1007" s="44"/>
      <c r="IA1007" s="44"/>
      <c r="IB1007" s="44"/>
      <c r="IC1007" s="44"/>
      <c r="ID1007" s="44"/>
      <c r="IE1007" s="44"/>
      <c r="IF1007" s="44"/>
      <c r="IG1007" s="44"/>
      <c r="IH1007" s="44"/>
      <c r="II1007" s="44"/>
      <c r="IJ1007" s="44"/>
      <c r="IK1007" s="44"/>
      <c r="IL1007" s="44"/>
      <c r="IM1007" s="44"/>
      <c r="IN1007" s="44"/>
      <c r="IO1007" s="44"/>
      <c r="IP1007" s="44"/>
      <c r="IQ1007" s="44"/>
      <c r="IR1007" s="44"/>
      <c r="IS1007" s="44"/>
      <c r="IT1007" s="44"/>
      <c r="IU1007" s="44"/>
      <c r="IV1007" s="44"/>
      <c r="RS1007" s="353"/>
    </row>
    <row r="1008" spans="1:487" s="74" customFormat="1" ht="15">
      <c r="A1008" s="325" t="s">
        <v>1752</v>
      </c>
      <c r="B1008" s="351"/>
      <c r="C1008" s="351"/>
      <c r="D1008" s="458" t="s">
        <v>133</v>
      </c>
      <c r="E1008" s="450"/>
      <c r="F1008" s="437">
        <f t="shared" si="13"/>
        <v>0</v>
      </c>
      <c r="G1008" s="478"/>
      <c r="H1008" s="478"/>
      <c r="I1008" s="478"/>
      <c r="J1008" s="548"/>
      <c r="K1008" s="478"/>
      <c r="L1008" s="44"/>
      <c r="M1008" s="44"/>
      <c r="N1008" s="44"/>
      <c r="R1008" s="352"/>
      <c r="T1008" s="44"/>
      <c r="U1008" s="44"/>
      <c r="V1008" s="44"/>
      <c r="AA1008" s="352"/>
      <c r="AC1008" s="44"/>
      <c r="AD1008" s="44"/>
      <c r="AE1008" s="44"/>
      <c r="AJ1008" s="352"/>
      <c r="AL1008" s="44"/>
      <c r="AM1008" s="44"/>
      <c r="AN1008" s="44"/>
      <c r="AS1008" s="352"/>
      <c r="AU1008" s="44"/>
      <c r="AV1008" s="44"/>
      <c r="AW1008" s="44"/>
      <c r="BB1008" s="352"/>
      <c r="BD1008" s="44"/>
      <c r="BE1008" s="44"/>
      <c r="BF1008" s="44"/>
      <c r="BK1008" s="352"/>
      <c r="BM1008" s="44"/>
      <c r="BN1008" s="44"/>
      <c r="BO1008" s="44"/>
      <c r="BT1008" s="352"/>
      <c r="BV1008" s="44"/>
      <c r="BW1008" s="44"/>
      <c r="BX1008" s="44"/>
      <c r="CC1008" s="352"/>
      <c r="CE1008" s="44"/>
      <c r="CF1008" s="44"/>
      <c r="CG1008" s="44"/>
      <c r="CL1008" s="352"/>
      <c r="CN1008" s="44"/>
      <c r="CO1008" s="44"/>
      <c r="CP1008" s="44"/>
      <c r="CU1008" s="352"/>
      <c r="CW1008" s="44"/>
      <c r="CX1008" s="44"/>
      <c r="CY1008" s="44"/>
      <c r="DD1008" s="352"/>
      <c r="DF1008" s="44"/>
      <c r="DG1008" s="44"/>
      <c r="DH1008" s="44"/>
      <c r="DM1008" s="352"/>
      <c r="DO1008" s="44"/>
      <c r="DP1008" s="44"/>
      <c r="DQ1008" s="44"/>
      <c r="DV1008" s="352"/>
      <c r="DX1008" s="44"/>
      <c r="DY1008" s="44"/>
      <c r="DZ1008" s="44"/>
      <c r="EE1008" s="352"/>
      <c r="EG1008" s="44"/>
      <c r="EH1008" s="44"/>
      <c r="EI1008" s="44"/>
      <c r="EN1008" s="352"/>
      <c r="EP1008" s="44"/>
      <c r="EQ1008" s="44"/>
      <c r="ER1008" s="44"/>
      <c r="EW1008" s="352"/>
      <c r="EY1008" s="44"/>
      <c r="EZ1008" s="44"/>
      <c r="FA1008" s="44"/>
      <c r="FF1008" s="352"/>
      <c r="FH1008" s="44"/>
      <c r="FI1008" s="44"/>
      <c r="FJ1008" s="44"/>
      <c r="FO1008" s="352"/>
      <c r="FQ1008" s="44"/>
      <c r="FR1008" s="44"/>
      <c r="FS1008" s="44"/>
      <c r="FX1008" s="352"/>
      <c r="FZ1008" s="44"/>
      <c r="GA1008" s="44"/>
      <c r="GB1008" s="44"/>
      <c r="GG1008" s="352"/>
      <c r="GI1008" s="44"/>
      <c r="GJ1008" s="44"/>
      <c r="GK1008" s="44"/>
      <c r="GP1008" s="352"/>
      <c r="GR1008" s="44"/>
      <c r="GS1008" s="44"/>
      <c r="GT1008" s="44"/>
      <c r="GY1008" s="352"/>
      <c r="HA1008" s="44"/>
      <c r="HB1008" s="44"/>
      <c r="HC1008" s="44"/>
      <c r="HH1008" s="352"/>
      <c r="HJ1008" s="44"/>
      <c r="HK1008" s="44"/>
      <c r="HL1008" s="44"/>
      <c r="HQ1008" s="44"/>
      <c r="HR1008" s="44"/>
      <c r="HS1008" s="44"/>
      <c r="HT1008" s="44"/>
      <c r="HU1008" s="44"/>
      <c r="HV1008" s="44"/>
      <c r="HW1008" s="44"/>
      <c r="HX1008" s="44"/>
      <c r="HY1008" s="44"/>
      <c r="HZ1008" s="44"/>
      <c r="IA1008" s="44"/>
      <c r="IB1008" s="44"/>
      <c r="IC1008" s="44"/>
      <c r="ID1008" s="44"/>
      <c r="IE1008" s="44"/>
      <c r="IF1008" s="44"/>
      <c r="IG1008" s="44"/>
      <c r="IH1008" s="44"/>
      <c r="II1008" s="44"/>
      <c r="IJ1008" s="44"/>
      <c r="IK1008" s="44"/>
      <c r="IL1008" s="44"/>
      <c r="IM1008" s="44"/>
      <c r="IN1008" s="44"/>
      <c r="IO1008" s="44"/>
      <c r="IP1008" s="44"/>
      <c r="IQ1008" s="44"/>
      <c r="IR1008" s="44"/>
      <c r="IS1008" s="44"/>
      <c r="IT1008" s="44"/>
      <c r="IU1008" s="44"/>
      <c r="IV1008" s="44"/>
      <c r="RS1008" s="353"/>
    </row>
    <row r="1009" spans="1:487" s="74" customFormat="1" ht="15">
      <c r="A1009" s="325" t="s">
        <v>518</v>
      </c>
      <c r="B1009" s="351"/>
      <c r="C1009" s="351"/>
      <c r="D1009" s="458" t="s">
        <v>136</v>
      </c>
      <c r="E1009" s="450"/>
      <c r="F1009" s="437">
        <f t="shared" si="13"/>
        <v>81</v>
      </c>
      <c r="G1009" s="478">
        <v>73</v>
      </c>
      <c r="H1009" s="478">
        <v>7</v>
      </c>
      <c r="I1009" s="478"/>
      <c r="J1009" s="548">
        <v>1</v>
      </c>
      <c r="K1009" s="478"/>
      <c r="L1009" s="44"/>
      <c r="M1009" s="44"/>
      <c r="N1009" s="44"/>
      <c r="R1009" s="352"/>
      <c r="T1009" s="44"/>
      <c r="U1009" s="44"/>
      <c r="V1009" s="44"/>
      <c r="AA1009" s="352"/>
      <c r="AC1009" s="44"/>
      <c r="AD1009" s="44"/>
      <c r="AE1009" s="44"/>
      <c r="AJ1009" s="352"/>
      <c r="AL1009" s="44"/>
      <c r="AM1009" s="44"/>
      <c r="AN1009" s="44"/>
      <c r="AS1009" s="352"/>
      <c r="AU1009" s="44"/>
      <c r="AV1009" s="44"/>
      <c r="AW1009" s="44"/>
      <c r="BB1009" s="352"/>
      <c r="BD1009" s="44"/>
      <c r="BE1009" s="44"/>
      <c r="BF1009" s="44"/>
      <c r="BK1009" s="352"/>
      <c r="BM1009" s="44"/>
      <c r="BN1009" s="44"/>
      <c r="BO1009" s="44"/>
      <c r="BT1009" s="352"/>
      <c r="BV1009" s="44"/>
      <c r="BW1009" s="44"/>
      <c r="BX1009" s="44"/>
      <c r="CC1009" s="352"/>
      <c r="CE1009" s="44"/>
      <c r="CF1009" s="44"/>
      <c r="CG1009" s="44"/>
      <c r="CL1009" s="352"/>
      <c r="CN1009" s="44"/>
      <c r="CO1009" s="44"/>
      <c r="CP1009" s="44"/>
      <c r="CU1009" s="352"/>
      <c r="CW1009" s="44"/>
      <c r="CX1009" s="44"/>
      <c r="CY1009" s="44"/>
      <c r="DD1009" s="352"/>
      <c r="DF1009" s="44"/>
      <c r="DG1009" s="44"/>
      <c r="DH1009" s="44"/>
      <c r="DM1009" s="352"/>
      <c r="DO1009" s="44"/>
      <c r="DP1009" s="44"/>
      <c r="DQ1009" s="44"/>
      <c r="DV1009" s="352"/>
      <c r="DX1009" s="44"/>
      <c r="DY1009" s="44"/>
      <c r="DZ1009" s="44"/>
      <c r="EE1009" s="352"/>
      <c r="EG1009" s="44"/>
      <c r="EH1009" s="44"/>
      <c r="EI1009" s="44"/>
      <c r="EN1009" s="352"/>
      <c r="EP1009" s="44"/>
      <c r="EQ1009" s="44"/>
      <c r="ER1009" s="44"/>
      <c r="EW1009" s="352"/>
      <c r="EY1009" s="44"/>
      <c r="EZ1009" s="44"/>
      <c r="FA1009" s="44"/>
      <c r="FF1009" s="352"/>
      <c r="FH1009" s="44"/>
      <c r="FI1009" s="44"/>
      <c r="FJ1009" s="44"/>
      <c r="FO1009" s="352"/>
      <c r="FQ1009" s="44"/>
      <c r="FR1009" s="44"/>
      <c r="FS1009" s="44"/>
      <c r="FX1009" s="352"/>
      <c r="FZ1009" s="44"/>
      <c r="GA1009" s="44"/>
      <c r="GB1009" s="44"/>
      <c r="GG1009" s="352"/>
      <c r="GI1009" s="44"/>
      <c r="GJ1009" s="44"/>
      <c r="GK1009" s="44"/>
      <c r="GP1009" s="352"/>
      <c r="GR1009" s="44"/>
      <c r="GS1009" s="44"/>
      <c r="GT1009" s="44"/>
      <c r="GY1009" s="352"/>
      <c r="HA1009" s="44"/>
      <c r="HB1009" s="44"/>
      <c r="HC1009" s="44"/>
      <c r="HH1009" s="352"/>
      <c r="HJ1009" s="44"/>
      <c r="HK1009" s="44"/>
      <c r="HL1009" s="44"/>
      <c r="HQ1009" s="44"/>
      <c r="HR1009" s="44"/>
      <c r="HS1009" s="44"/>
      <c r="HT1009" s="44"/>
      <c r="HU1009" s="44"/>
      <c r="HV1009" s="44"/>
      <c r="HW1009" s="44"/>
      <c r="HX1009" s="44"/>
      <c r="HY1009" s="44"/>
      <c r="HZ1009" s="44"/>
      <c r="IA1009" s="44"/>
      <c r="IB1009" s="44"/>
      <c r="IC1009" s="44"/>
      <c r="ID1009" s="44"/>
      <c r="IE1009" s="44"/>
      <c r="IF1009" s="44"/>
      <c r="IG1009" s="44"/>
      <c r="IH1009" s="44"/>
      <c r="II1009" s="44"/>
      <c r="IJ1009" s="44"/>
      <c r="IK1009" s="44"/>
      <c r="IL1009" s="44"/>
      <c r="IM1009" s="44"/>
      <c r="IN1009" s="44"/>
      <c r="IO1009" s="44"/>
      <c r="IP1009" s="44"/>
      <c r="IQ1009" s="44"/>
      <c r="IR1009" s="44"/>
      <c r="IS1009" s="44"/>
      <c r="IT1009" s="44"/>
      <c r="IU1009" s="44"/>
      <c r="IV1009" s="44"/>
      <c r="RS1009" s="353"/>
    </row>
    <row r="1010" spans="1:487" s="74" customFormat="1" ht="15">
      <c r="A1010" s="325" t="s">
        <v>1361</v>
      </c>
      <c r="B1010" s="351"/>
      <c r="C1010" s="351"/>
      <c r="D1010" s="531" t="s">
        <v>130</v>
      </c>
      <c r="E1010" s="450"/>
      <c r="F1010" s="437">
        <f t="shared" si="13"/>
        <v>0</v>
      </c>
      <c r="G1010" s="478"/>
      <c r="H1010" s="478"/>
      <c r="I1010" s="478"/>
      <c r="J1010" s="548"/>
      <c r="K1010" s="478"/>
      <c r="L1010" s="44"/>
      <c r="M1010" s="450"/>
      <c r="N1010" s="44"/>
      <c r="R1010" s="352"/>
      <c r="T1010" s="44"/>
      <c r="U1010" s="44"/>
      <c r="V1010" s="44"/>
      <c r="AA1010" s="352"/>
      <c r="AC1010" s="44"/>
      <c r="AD1010" s="44"/>
      <c r="AE1010" s="44"/>
      <c r="AJ1010" s="352"/>
      <c r="AL1010" s="44"/>
      <c r="AM1010" s="44"/>
      <c r="AN1010" s="44"/>
      <c r="AS1010" s="352"/>
      <c r="AU1010" s="44"/>
      <c r="AV1010" s="44"/>
      <c r="AW1010" s="44"/>
      <c r="BB1010" s="352"/>
      <c r="BD1010" s="44"/>
      <c r="BE1010" s="44"/>
      <c r="BF1010" s="44"/>
      <c r="BK1010" s="352"/>
      <c r="BM1010" s="44"/>
      <c r="BN1010" s="44"/>
      <c r="BO1010" s="44"/>
      <c r="BT1010" s="352"/>
      <c r="BV1010" s="44"/>
      <c r="BW1010" s="44"/>
      <c r="BX1010" s="44"/>
      <c r="CC1010" s="352"/>
      <c r="CE1010" s="44"/>
      <c r="CF1010" s="44"/>
      <c r="CG1010" s="44"/>
      <c r="CL1010" s="352"/>
      <c r="CN1010" s="44"/>
      <c r="CO1010" s="44"/>
      <c r="CP1010" s="44"/>
      <c r="CU1010" s="352"/>
      <c r="CW1010" s="44"/>
      <c r="CX1010" s="44"/>
      <c r="CY1010" s="44"/>
      <c r="DD1010" s="352"/>
      <c r="DF1010" s="44"/>
      <c r="DG1010" s="44"/>
      <c r="DH1010" s="44"/>
      <c r="DM1010" s="352"/>
      <c r="DO1010" s="44"/>
      <c r="DP1010" s="44"/>
      <c r="DQ1010" s="44"/>
      <c r="DV1010" s="352"/>
      <c r="DX1010" s="44"/>
      <c r="DY1010" s="44"/>
      <c r="DZ1010" s="44"/>
      <c r="EE1010" s="352"/>
      <c r="EG1010" s="44"/>
      <c r="EH1010" s="44"/>
      <c r="EI1010" s="44"/>
      <c r="EN1010" s="352"/>
      <c r="EP1010" s="44"/>
      <c r="EQ1010" s="44"/>
      <c r="ER1010" s="44"/>
      <c r="EW1010" s="352"/>
      <c r="EY1010" s="44"/>
      <c r="EZ1010" s="44"/>
      <c r="FA1010" s="44"/>
      <c r="FF1010" s="352"/>
      <c r="FH1010" s="44"/>
      <c r="FI1010" s="44"/>
      <c r="FJ1010" s="44"/>
      <c r="FO1010" s="352"/>
      <c r="FQ1010" s="44"/>
      <c r="FR1010" s="44"/>
      <c r="FS1010" s="44"/>
      <c r="FX1010" s="352"/>
      <c r="FZ1010" s="44"/>
      <c r="GA1010" s="44"/>
      <c r="GB1010" s="44"/>
      <c r="GG1010" s="352"/>
      <c r="GI1010" s="44"/>
      <c r="GJ1010" s="44"/>
      <c r="GK1010" s="44"/>
      <c r="GP1010" s="352"/>
      <c r="GR1010" s="44"/>
      <c r="GS1010" s="44"/>
      <c r="GT1010" s="44"/>
      <c r="GY1010" s="352"/>
      <c r="HA1010" s="44"/>
      <c r="HB1010" s="44"/>
      <c r="HC1010" s="44"/>
      <c r="HH1010" s="352"/>
      <c r="HJ1010" s="44"/>
      <c r="HK1010" s="44"/>
      <c r="HL1010" s="44"/>
      <c r="HQ1010" s="44"/>
      <c r="HR1010" s="44"/>
      <c r="HS1010" s="44"/>
      <c r="HT1010" s="44"/>
      <c r="HU1010" s="44"/>
      <c r="HV1010" s="44"/>
      <c r="HW1010" s="44"/>
      <c r="HX1010" s="44"/>
      <c r="HY1010" s="44"/>
      <c r="HZ1010" s="44"/>
      <c r="IA1010" s="44"/>
      <c r="IB1010" s="44"/>
      <c r="IC1010" s="44"/>
      <c r="ID1010" s="44"/>
      <c r="IE1010" s="44"/>
      <c r="IF1010" s="44"/>
      <c r="IG1010" s="44"/>
      <c r="IH1010" s="44"/>
      <c r="II1010" s="44"/>
      <c r="IJ1010" s="44"/>
      <c r="IK1010" s="44"/>
      <c r="IL1010" s="44"/>
      <c r="IM1010" s="44"/>
      <c r="IN1010" s="44"/>
      <c r="IO1010" s="44"/>
      <c r="IP1010" s="44"/>
      <c r="IQ1010" s="44"/>
      <c r="IR1010" s="44"/>
      <c r="IS1010" s="44"/>
      <c r="IT1010" s="44"/>
      <c r="IU1010" s="44"/>
      <c r="IV1010" s="44"/>
      <c r="RS1010" s="353"/>
    </row>
    <row r="1011" spans="1:487" s="74" customFormat="1" ht="15">
      <c r="A1011" s="325" t="s">
        <v>1464</v>
      </c>
      <c r="B1011" s="351"/>
      <c r="C1011" s="351"/>
      <c r="D1011" s="531" t="s">
        <v>130</v>
      </c>
      <c r="E1011" s="450"/>
      <c r="F1011" s="437">
        <f t="shared" si="13"/>
        <v>0</v>
      </c>
      <c r="G1011" s="478"/>
      <c r="H1011" s="478"/>
      <c r="I1011" s="478"/>
      <c r="J1011" s="548"/>
      <c r="K1011" s="478"/>
      <c r="L1011" s="450"/>
      <c r="M1011" s="44"/>
      <c r="N1011" s="44"/>
      <c r="R1011" s="352"/>
      <c r="T1011" s="44"/>
      <c r="U1011" s="44"/>
      <c r="V1011" s="44"/>
      <c r="AA1011" s="352"/>
      <c r="AC1011" s="44"/>
      <c r="AD1011" s="44"/>
      <c r="AE1011" s="44"/>
      <c r="AJ1011" s="352"/>
      <c r="AL1011" s="44"/>
      <c r="AM1011" s="44"/>
      <c r="AN1011" s="44"/>
      <c r="AS1011" s="352"/>
      <c r="AU1011" s="44"/>
      <c r="AV1011" s="44"/>
      <c r="AW1011" s="44"/>
      <c r="BB1011" s="352"/>
      <c r="BD1011" s="44"/>
      <c r="BE1011" s="44"/>
      <c r="BF1011" s="44"/>
      <c r="BK1011" s="352"/>
      <c r="BM1011" s="44"/>
      <c r="BN1011" s="44"/>
      <c r="BO1011" s="44"/>
      <c r="BT1011" s="352"/>
      <c r="BV1011" s="44"/>
      <c r="BW1011" s="44"/>
      <c r="BX1011" s="44"/>
      <c r="CC1011" s="352"/>
      <c r="CE1011" s="44"/>
      <c r="CF1011" s="44"/>
      <c r="CG1011" s="44"/>
      <c r="CL1011" s="352"/>
      <c r="CN1011" s="44"/>
      <c r="CO1011" s="44"/>
      <c r="CP1011" s="44"/>
      <c r="CU1011" s="352"/>
      <c r="CW1011" s="44"/>
      <c r="CX1011" s="44"/>
      <c r="CY1011" s="44"/>
      <c r="DD1011" s="352"/>
      <c r="DF1011" s="44"/>
      <c r="DG1011" s="44"/>
      <c r="DH1011" s="44"/>
      <c r="DM1011" s="352"/>
      <c r="DO1011" s="44"/>
      <c r="DP1011" s="44"/>
      <c r="DQ1011" s="44"/>
      <c r="DV1011" s="352"/>
      <c r="DX1011" s="44"/>
      <c r="DY1011" s="44"/>
      <c r="DZ1011" s="44"/>
      <c r="EE1011" s="352"/>
      <c r="EG1011" s="44"/>
      <c r="EH1011" s="44"/>
      <c r="EI1011" s="44"/>
      <c r="EN1011" s="352"/>
      <c r="EP1011" s="44"/>
      <c r="EQ1011" s="44"/>
      <c r="ER1011" s="44"/>
      <c r="EW1011" s="352"/>
      <c r="EY1011" s="44"/>
      <c r="EZ1011" s="44"/>
      <c r="FA1011" s="44"/>
      <c r="FF1011" s="352"/>
      <c r="FH1011" s="44"/>
      <c r="FI1011" s="44"/>
      <c r="FJ1011" s="44"/>
      <c r="FO1011" s="352"/>
      <c r="FQ1011" s="44"/>
      <c r="FR1011" s="44"/>
      <c r="FS1011" s="44"/>
      <c r="FX1011" s="352"/>
      <c r="FZ1011" s="44"/>
      <c r="GA1011" s="44"/>
      <c r="GB1011" s="44"/>
      <c r="GG1011" s="352"/>
      <c r="GI1011" s="44"/>
      <c r="GJ1011" s="44"/>
      <c r="GK1011" s="44"/>
      <c r="GP1011" s="352"/>
      <c r="GR1011" s="44"/>
      <c r="GS1011" s="44"/>
      <c r="GT1011" s="44"/>
      <c r="GY1011" s="352"/>
      <c r="HA1011" s="44"/>
      <c r="HB1011" s="44"/>
      <c r="HC1011" s="44"/>
      <c r="HH1011" s="352"/>
      <c r="HJ1011" s="44"/>
      <c r="HK1011" s="44"/>
      <c r="HL1011" s="44"/>
      <c r="HQ1011" s="44"/>
      <c r="HR1011" s="44"/>
      <c r="HS1011" s="44"/>
      <c r="HT1011" s="44"/>
      <c r="HU1011" s="44"/>
      <c r="HV1011" s="44"/>
      <c r="HW1011" s="44"/>
      <c r="HX1011" s="44"/>
      <c r="HY1011" s="44"/>
      <c r="HZ1011" s="44"/>
      <c r="IA1011" s="44"/>
      <c r="IB1011" s="44"/>
      <c r="IC1011" s="44"/>
      <c r="ID1011" s="44"/>
      <c r="IE1011" s="44"/>
      <c r="IF1011" s="44"/>
      <c r="IG1011" s="44"/>
      <c r="IH1011" s="44"/>
      <c r="II1011" s="44"/>
      <c r="IJ1011" s="44"/>
      <c r="IK1011" s="44"/>
      <c r="IL1011" s="44"/>
      <c r="IM1011" s="44"/>
      <c r="IN1011" s="44"/>
      <c r="IO1011" s="44"/>
      <c r="IP1011" s="44"/>
      <c r="IQ1011" s="44"/>
      <c r="IR1011" s="44"/>
      <c r="IS1011" s="44"/>
      <c r="IT1011" s="44"/>
      <c r="IU1011" s="44"/>
      <c r="IV1011" s="44"/>
      <c r="RS1011" s="353"/>
    </row>
    <row r="1012" spans="1:487" s="74" customFormat="1" ht="15">
      <c r="A1012" s="325" t="s">
        <v>1199</v>
      </c>
      <c r="B1012" s="351"/>
      <c r="C1012" s="351"/>
      <c r="D1012" s="531" t="s">
        <v>130</v>
      </c>
      <c r="E1012" s="44"/>
      <c r="F1012" s="437">
        <f t="shared" si="13"/>
        <v>0</v>
      </c>
      <c r="G1012" s="478"/>
      <c r="H1012" s="478"/>
      <c r="I1012" s="138"/>
      <c r="J1012" s="420"/>
      <c r="K1012" s="138"/>
      <c r="L1012" s="450"/>
      <c r="M1012" s="44"/>
      <c r="N1012" s="44"/>
      <c r="R1012" s="352"/>
      <c r="T1012" s="44"/>
      <c r="U1012" s="44"/>
      <c r="V1012" s="44"/>
      <c r="AA1012" s="352"/>
      <c r="AC1012" s="44"/>
      <c r="AD1012" s="44"/>
      <c r="AE1012" s="44"/>
      <c r="AJ1012" s="352"/>
      <c r="AL1012" s="44"/>
      <c r="AM1012" s="44"/>
      <c r="AN1012" s="44"/>
      <c r="AS1012" s="352"/>
      <c r="AU1012" s="44"/>
      <c r="AV1012" s="44"/>
      <c r="AW1012" s="44"/>
      <c r="BB1012" s="352"/>
      <c r="BD1012" s="44"/>
      <c r="BE1012" s="44"/>
      <c r="BF1012" s="44"/>
      <c r="BK1012" s="352"/>
      <c r="BM1012" s="44"/>
      <c r="BN1012" s="44"/>
      <c r="BO1012" s="44"/>
      <c r="BT1012" s="352"/>
      <c r="BV1012" s="44"/>
      <c r="BW1012" s="44"/>
      <c r="BX1012" s="44"/>
      <c r="CC1012" s="352"/>
      <c r="CE1012" s="44"/>
      <c r="CF1012" s="44"/>
      <c r="CG1012" s="44"/>
      <c r="CL1012" s="352"/>
      <c r="CN1012" s="44"/>
      <c r="CO1012" s="44"/>
      <c r="CP1012" s="44"/>
      <c r="CU1012" s="352"/>
      <c r="CW1012" s="44"/>
      <c r="CX1012" s="44"/>
      <c r="CY1012" s="44"/>
      <c r="DD1012" s="352"/>
      <c r="DF1012" s="44"/>
      <c r="DG1012" s="44"/>
      <c r="DH1012" s="44"/>
      <c r="DM1012" s="352"/>
      <c r="DO1012" s="44"/>
      <c r="DP1012" s="44"/>
      <c r="DQ1012" s="44"/>
      <c r="DV1012" s="352"/>
      <c r="DX1012" s="44"/>
      <c r="DY1012" s="44"/>
      <c r="DZ1012" s="44"/>
      <c r="EE1012" s="352"/>
      <c r="EG1012" s="44"/>
      <c r="EH1012" s="44"/>
      <c r="EI1012" s="44"/>
      <c r="EN1012" s="352"/>
      <c r="EP1012" s="44"/>
      <c r="EQ1012" s="44"/>
      <c r="ER1012" s="44"/>
      <c r="EW1012" s="352"/>
      <c r="EY1012" s="44"/>
      <c r="EZ1012" s="44"/>
      <c r="FA1012" s="44"/>
      <c r="FF1012" s="352"/>
      <c r="FH1012" s="44"/>
      <c r="FI1012" s="44"/>
      <c r="FJ1012" s="44"/>
      <c r="FO1012" s="352"/>
      <c r="FQ1012" s="44"/>
      <c r="FR1012" s="44"/>
      <c r="FS1012" s="44"/>
      <c r="FX1012" s="352"/>
      <c r="FZ1012" s="44"/>
      <c r="GA1012" s="44"/>
      <c r="GB1012" s="44"/>
      <c r="GG1012" s="352"/>
      <c r="GI1012" s="44"/>
      <c r="GJ1012" s="44"/>
      <c r="GK1012" s="44"/>
      <c r="GP1012" s="352"/>
      <c r="GR1012" s="44"/>
      <c r="GS1012" s="44"/>
      <c r="GT1012" s="44"/>
      <c r="GY1012" s="352"/>
      <c r="HA1012" s="44"/>
      <c r="HB1012" s="44"/>
      <c r="HC1012" s="44"/>
      <c r="HH1012" s="352"/>
      <c r="HJ1012" s="44"/>
      <c r="HK1012" s="44"/>
      <c r="HL1012" s="44"/>
      <c r="HQ1012" s="44"/>
      <c r="HR1012" s="44"/>
      <c r="HS1012" s="44"/>
      <c r="HT1012" s="44"/>
      <c r="HU1012" s="44"/>
      <c r="HV1012" s="44"/>
      <c r="HW1012" s="44"/>
      <c r="HX1012" s="44"/>
      <c r="HY1012" s="44"/>
      <c r="HZ1012" s="44"/>
      <c r="IA1012" s="44"/>
      <c r="IB1012" s="44"/>
      <c r="IC1012" s="44"/>
      <c r="ID1012" s="44"/>
      <c r="IE1012" s="44"/>
      <c r="IF1012" s="44"/>
      <c r="IG1012" s="44"/>
      <c r="IH1012" s="44"/>
      <c r="II1012" s="44"/>
      <c r="IJ1012" s="44"/>
      <c r="IK1012" s="44"/>
      <c r="IL1012" s="44"/>
      <c r="IM1012" s="44"/>
      <c r="IN1012" s="44"/>
      <c r="IO1012" s="44"/>
      <c r="IP1012" s="44"/>
      <c r="IQ1012" s="44"/>
      <c r="IR1012" s="44"/>
      <c r="IS1012" s="44"/>
      <c r="IT1012" s="44"/>
      <c r="IU1012" s="44"/>
      <c r="IV1012" s="44"/>
      <c r="RS1012" s="353"/>
    </row>
    <row r="1013" spans="1:487" s="74" customFormat="1" ht="15">
      <c r="A1013" s="325" t="s">
        <v>604</v>
      </c>
      <c r="B1013" s="351"/>
      <c r="C1013" s="351"/>
      <c r="D1013" s="458" t="s">
        <v>138</v>
      </c>
      <c r="E1013" s="44"/>
      <c r="F1013" s="437">
        <f t="shared" si="13"/>
        <v>62</v>
      </c>
      <c r="G1013" s="478">
        <v>8</v>
      </c>
      <c r="H1013" s="478">
        <v>40</v>
      </c>
      <c r="I1013" s="138">
        <v>14</v>
      </c>
      <c r="J1013" s="420"/>
      <c r="K1013" s="138"/>
      <c r="L1013" s="450"/>
      <c r="M1013" s="44"/>
      <c r="N1013" s="44"/>
      <c r="R1013" s="352"/>
      <c r="T1013" s="44"/>
      <c r="U1013" s="44"/>
      <c r="V1013" s="44"/>
      <c r="AA1013" s="352"/>
      <c r="AC1013" s="44"/>
      <c r="AD1013" s="44"/>
      <c r="AE1013" s="44"/>
      <c r="AJ1013" s="352"/>
      <c r="AL1013" s="44"/>
      <c r="AM1013" s="44"/>
      <c r="AN1013" s="44"/>
      <c r="AS1013" s="352"/>
      <c r="AU1013" s="44"/>
      <c r="AV1013" s="44"/>
      <c r="AW1013" s="44"/>
      <c r="BB1013" s="352"/>
      <c r="BD1013" s="44"/>
      <c r="BE1013" s="44"/>
      <c r="BF1013" s="44"/>
      <c r="BK1013" s="352"/>
      <c r="BM1013" s="44"/>
      <c r="BN1013" s="44"/>
      <c r="BO1013" s="44"/>
      <c r="BT1013" s="352"/>
      <c r="BV1013" s="44"/>
      <c r="BW1013" s="44"/>
      <c r="BX1013" s="44"/>
      <c r="CC1013" s="352"/>
      <c r="CE1013" s="44"/>
      <c r="CF1013" s="44"/>
      <c r="CG1013" s="44"/>
      <c r="CL1013" s="352"/>
      <c r="CN1013" s="44"/>
      <c r="CO1013" s="44"/>
      <c r="CP1013" s="44"/>
      <c r="CU1013" s="352"/>
      <c r="CW1013" s="44"/>
      <c r="CX1013" s="44"/>
      <c r="CY1013" s="44"/>
      <c r="DD1013" s="352"/>
      <c r="DF1013" s="44"/>
      <c r="DG1013" s="44"/>
      <c r="DH1013" s="44"/>
      <c r="DM1013" s="352"/>
      <c r="DO1013" s="44"/>
      <c r="DP1013" s="44"/>
      <c r="DQ1013" s="44"/>
      <c r="DV1013" s="352"/>
      <c r="DX1013" s="44"/>
      <c r="DY1013" s="44"/>
      <c r="DZ1013" s="44"/>
      <c r="EE1013" s="352"/>
      <c r="EG1013" s="44"/>
      <c r="EH1013" s="44"/>
      <c r="EI1013" s="44"/>
      <c r="EN1013" s="352"/>
      <c r="EP1013" s="44"/>
      <c r="EQ1013" s="44"/>
      <c r="ER1013" s="44"/>
      <c r="EW1013" s="352"/>
      <c r="EY1013" s="44"/>
      <c r="EZ1013" s="44"/>
      <c r="FA1013" s="44"/>
      <c r="FF1013" s="352"/>
      <c r="FH1013" s="44"/>
      <c r="FI1013" s="44"/>
      <c r="FJ1013" s="44"/>
      <c r="FO1013" s="352"/>
      <c r="FQ1013" s="44"/>
      <c r="FR1013" s="44"/>
      <c r="FS1013" s="44"/>
      <c r="FX1013" s="352"/>
      <c r="FZ1013" s="44"/>
      <c r="GA1013" s="44"/>
      <c r="GB1013" s="44"/>
      <c r="GG1013" s="352"/>
      <c r="GI1013" s="44"/>
      <c r="GJ1013" s="44"/>
      <c r="GK1013" s="44"/>
      <c r="GP1013" s="352"/>
      <c r="GR1013" s="44"/>
      <c r="GS1013" s="44"/>
      <c r="GT1013" s="44"/>
      <c r="GY1013" s="352"/>
      <c r="HA1013" s="44"/>
      <c r="HB1013" s="44"/>
      <c r="HC1013" s="44"/>
      <c r="HH1013" s="352"/>
      <c r="HJ1013" s="44"/>
      <c r="HK1013" s="44"/>
      <c r="HL1013" s="44"/>
      <c r="HQ1013" s="44"/>
      <c r="HR1013" s="44"/>
      <c r="HS1013" s="44"/>
      <c r="HT1013" s="44"/>
      <c r="HU1013" s="44"/>
      <c r="HV1013" s="44"/>
      <c r="HW1013" s="44"/>
      <c r="HX1013" s="44"/>
      <c r="HY1013" s="44"/>
      <c r="HZ1013" s="44"/>
      <c r="IA1013" s="44"/>
      <c r="IB1013" s="44"/>
      <c r="IC1013" s="44"/>
      <c r="ID1013" s="44"/>
      <c r="IE1013" s="44"/>
      <c r="IF1013" s="44"/>
      <c r="IG1013" s="44"/>
      <c r="IH1013" s="44"/>
      <c r="II1013" s="44"/>
      <c r="IJ1013" s="44"/>
      <c r="IK1013" s="44"/>
      <c r="IL1013" s="44"/>
      <c r="IM1013" s="44"/>
      <c r="IN1013" s="44"/>
      <c r="IO1013" s="44"/>
      <c r="IP1013" s="44"/>
      <c r="IQ1013" s="44"/>
      <c r="IR1013" s="44"/>
      <c r="IS1013" s="44"/>
      <c r="IT1013" s="44"/>
      <c r="IU1013" s="44"/>
      <c r="IV1013" s="44"/>
      <c r="RS1013" s="353"/>
    </row>
    <row r="1014" spans="1:487" s="74" customFormat="1" ht="15">
      <c r="A1014" s="325" t="s">
        <v>653</v>
      </c>
      <c r="B1014" s="351"/>
      <c r="C1014" s="351"/>
      <c r="D1014" s="458" t="s">
        <v>131</v>
      </c>
      <c r="E1014" s="44"/>
      <c r="F1014" s="437">
        <f t="shared" si="13"/>
        <v>0</v>
      </c>
      <c r="G1014" s="478"/>
      <c r="H1014" s="138"/>
      <c r="I1014" s="138"/>
      <c r="J1014" s="420"/>
      <c r="K1014" s="138"/>
      <c r="L1014" s="44"/>
      <c r="M1014" s="44"/>
      <c r="N1014" s="44"/>
      <c r="R1014" s="352"/>
      <c r="T1014" s="44"/>
      <c r="U1014" s="44"/>
      <c r="V1014" s="44"/>
      <c r="AA1014" s="352"/>
      <c r="AC1014" s="44"/>
      <c r="AD1014" s="44"/>
      <c r="AE1014" s="44"/>
      <c r="AJ1014" s="352"/>
      <c r="AL1014" s="44"/>
      <c r="AM1014" s="44"/>
      <c r="AN1014" s="44"/>
      <c r="AS1014" s="352"/>
      <c r="AU1014" s="44"/>
      <c r="AV1014" s="44"/>
      <c r="AW1014" s="44"/>
      <c r="BB1014" s="352"/>
      <c r="BD1014" s="44"/>
      <c r="BE1014" s="44"/>
      <c r="BF1014" s="44"/>
      <c r="BK1014" s="352"/>
      <c r="BM1014" s="44"/>
      <c r="BN1014" s="44"/>
      <c r="BO1014" s="44"/>
      <c r="BT1014" s="352"/>
      <c r="BV1014" s="44"/>
      <c r="BW1014" s="44"/>
      <c r="BX1014" s="44"/>
      <c r="CC1014" s="352"/>
      <c r="CE1014" s="44"/>
      <c r="CF1014" s="44"/>
      <c r="CG1014" s="44"/>
      <c r="CL1014" s="352"/>
      <c r="CN1014" s="44"/>
      <c r="CO1014" s="44"/>
      <c r="CP1014" s="44"/>
      <c r="CU1014" s="352"/>
      <c r="CW1014" s="44"/>
      <c r="CX1014" s="44"/>
      <c r="CY1014" s="44"/>
      <c r="DD1014" s="352"/>
      <c r="DF1014" s="44"/>
      <c r="DG1014" s="44"/>
      <c r="DH1014" s="44"/>
      <c r="DM1014" s="352"/>
      <c r="DO1014" s="44"/>
      <c r="DP1014" s="44"/>
      <c r="DQ1014" s="44"/>
      <c r="DV1014" s="352"/>
      <c r="DX1014" s="44"/>
      <c r="DY1014" s="44"/>
      <c r="DZ1014" s="44"/>
      <c r="EE1014" s="352"/>
      <c r="EG1014" s="44"/>
      <c r="EH1014" s="44"/>
      <c r="EI1014" s="44"/>
      <c r="EN1014" s="352"/>
      <c r="EP1014" s="44"/>
      <c r="EQ1014" s="44"/>
      <c r="ER1014" s="44"/>
      <c r="EW1014" s="352"/>
      <c r="EY1014" s="44"/>
      <c r="EZ1014" s="44"/>
      <c r="FA1014" s="44"/>
      <c r="FF1014" s="352"/>
      <c r="FH1014" s="44"/>
      <c r="FI1014" s="44"/>
      <c r="FJ1014" s="44"/>
      <c r="FO1014" s="352"/>
      <c r="FQ1014" s="44"/>
      <c r="FR1014" s="44"/>
      <c r="FS1014" s="44"/>
      <c r="FX1014" s="352"/>
      <c r="FZ1014" s="44"/>
      <c r="GA1014" s="44"/>
      <c r="GB1014" s="44"/>
      <c r="GG1014" s="352"/>
      <c r="GI1014" s="44"/>
      <c r="GJ1014" s="44"/>
      <c r="GK1014" s="44"/>
      <c r="GP1014" s="352"/>
      <c r="GR1014" s="44"/>
      <c r="GS1014" s="44"/>
      <c r="GT1014" s="44"/>
      <c r="GY1014" s="352"/>
      <c r="HA1014" s="44"/>
      <c r="HB1014" s="44"/>
      <c r="HC1014" s="44"/>
      <c r="HH1014" s="352"/>
      <c r="HJ1014" s="44"/>
      <c r="HK1014" s="44"/>
      <c r="HL1014" s="44"/>
      <c r="HQ1014" s="44"/>
      <c r="HR1014" s="44"/>
      <c r="HS1014" s="44"/>
      <c r="HT1014" s="44"/>
      <c r="HU1014" s="44"/>
      <c r="HV1014" s="44"/>
      <c r="HW1014" s="44"/>
      <c r="HX1014" s="44"/>
      <c r="HY1014" s="44"/>
      <c r="HZ1014" s="44"/>
      <c r="IA1014" s="44"/>
      <c r="IB1014" s="44"/>
      <c r="IC1014" s="44"/>
      <c r="ID1014" s="44"/>
      <c r="IE1014" s="44"/>
      <c r="IF1014" s="44"/>
      <c r="IG1014" s="44"/>
      <c r="IH1014" s="44"/>
      <c r="II1014" s="44"/>
      <c r="IJ1014" s="44"/>
      <c r="IK1014" s="44"/>
      <c r="IL1014" s="44"/>
      <c r="IM1014" s="44"/>
      <c r="IN1014" s="44"/>
      <c r="IO1014" s="44"/>
      <c r="IP1014" s="44"/>
      <c r="IQ1014" s="44"/>
      <c r="IR1014" s="44"/>
      <c r="IS1014" s="44"/>
      <c r="IT1014" s="44"/>
      <c r="IU1014" s="44"/>
      <c r="IV1014" s="44"/>
      <c r="RS1014" s="353"/>
    </row>
    <row r="1015" spans="1:487" s="74" customFormat="1" ht="15">
      <c r="A1015" s="325" t="s">
        <v>1135</v>
      </c>
      <c r="B1015" s="351"/>
      <c r="C1015" s="351"/>
      <c r="D1015" s="531" t="s">
        <v>130</v>
      </c>
      <c r="E1015" s="44"/>
      <c r="F1015" s="437">
        <f t="shared" si="13"/>
        <v>0</v>
      </c>
      <c r="G1015" s="478"/>
      <c r="H1015" s="478"/>
      <c r="I1015" s="138"/>
      <c r="J1015" s="420"/>
      <c r="K1015" s="138"/>
      <c r="L1015" s="44"/>
      <c r="M1015" s="44"/>
      <c r="N1015" s="44"/>
      <c r="R1015" s="352"/>
      <c r="T1015" s="44"/>
      <c r="U1015" s="44"/>
      <c r="V1015" s="44"/>
      <c r="AA1015" s="352"/>
      <c r="AC1015" s="44"/>
      <c r="AD1015" s="44"/>
      <c r="AE1015" s="44"/>
      <c r="AJ1015" s="352"/>
      <c r="AL1015" s="44"/>
      <c r="AM1015" s="44"/>
      <c r="AN1015" s="44"/>
      <c r="AS1015" s="352"/>
      <c r="AU1015" s="44"/>
      <c r="AV1015" s="44"/>
      <c r="AW1015" s="44"/>
      <c r="BB1015" s="352"/>
      <c r="BD1015" s="44"/>
      <c r="BE1015" s="44"/>
      <c r="BF1015" s="44"/>
      <c r="BK1015" s="352"/>
      <c r="BM1015" s="44"/>
      <c r="BN1015" s="44"/>
      <c r="BO1015" s="44"/>
      <c r="BT1015" s="352"/>
      <c r="BV1015" s="44"/>
      <c r="BW1015" s="44"/>
      <c r="BX1015" s="44"/>
      <c r="CC1015" s="352"/>
      <c r="CE1015" s="44"/>
      <c r="CF1015" s="44"/>
      <c r="CG1015" s="44"/>
      <c r="CL1015" s="352"/>
      <c r="CN1015" s="44"/>
      <c r="CO1015" s="44"/>
      <c r="CP1015" s="44"/>
      <c r="CU1015" s="352"/>
      <c r="CW1015" s="44"/>
      <c r="CX1015" s="44"/>
      <c r="CY1015" s="44"/>
      <c r="DD1015" s="352"/>
      <c r="DF1015" s="44"/>
      <c r="DG1015" s="44"/>
      <c r="DH1015" s="44"/>
      <c r="DM1015" s="352"/>
      <c r="DO1015" s="44"/>
      <c r="DP1015" s="44"/>
      <c r="DQ1015" s="44"/>
      <c r="DV1015" s="352"/>
      <c r="DX1015" s="44"/>
      <c r="DY1015" s="44"/>
      <c r="DZ1015" s="44"/>
      <c r="EE1015" s="352"/>
      <c r="EG1015" s="44"/>
      <c r="EH1015" s="44"/>
      <c r="EI1015" s="44"/>
      <c r="EN1015" s="352"/>
      <c r="EP1015" s="44"/>
      <c r="EQ1015" s="44"/>
      <c r="ER1015" s="44"/>
      <c r="EW1015" s="352"/>
      <c r="EY1015" s="44"/>
      <c r="EZ1015" s="44"/>
      <c r="FA1015" s="44"/>
      <c r="FF1015" s="352"/>
      <c r="FH1015" s="44"/>
      <c r="FI1015" s="44"/>
      <c r="FJ1015" s="44"/>
      <c r="FO1015" s="352"/>
      <c r="FQ1015" s="44"/>
      <c r="FR1015" s="44"/>
      <c r="FS1015" s="44"/>
      <c r="FX1015" s="352"/>
      <c r="FZ1015" s="44"/>
      <c r="GA1015" s="44"/>
      <c r="GB1015" s="44"/>
      <c r="GG1015" s="352"/>
      <c r="GI1015" s="44"/>
      <c r="GJ1015" s="44"/>
      <c r="GK1015" s="44"/>
      <c r="GP1015" s="352"/>
      <c r="GR1015" s="44"/>
      <c r="GS1015" s="44"/>
      <c r="GT1015" s="44"/>
      <c r="GY1015" s="352"/>
      <c r="HA1015" s="44"/>
      <c r="HB1015" s="44"/>
      <c r="HC1015" s="44"/>
      <c r="HH1015" s="352"/>
      <c r="HJ1015" s="44"/>
      <c r="HK1015" s="44"/>
      <c r="HL1015" s="44"/>
      <c r="HQ1015" s="44"/>
      <c r="HR1015" s="44"/>
      <c r="HS1015" s="44"/>
      <c r="HT1015" s="44"/>
      <c r="HU1015" s="44"/>
      <c r="HV1015" s="44"/>
      <c r="HW1015" s="44"/>
      <c r="HX1015" s="44"/>
      <c r="HY1015" s="44"/>
      <c r="HZ1015" s="44"/>
      <c r="IA1015" s="44"/>
      <c r="IB1015" s="44"/>
      <c r="IC1015" s="44"/>
      <c r="ID1015" s="44"/>
      <c r="IE1015" s="44"/>
      <c r="IF1015" s="44"/>
      <c r="IG1015" s="44"/>
      <c r="IH1015" s="44"/>
      <c r="II1015" s="44"/>
      <c r="IJ1015" s="44"/>
      <c r="IK1015" s="44"/>
      <c r="IL1015" s="44"/>
      <c r="IM1015" s="44"/>
      <c r="IN1015" s="44"/>
      <c r="IO1015" s="44"/>
      <c r="IP1015" s="44"/>
      <c r="IQ1015" s="44"/>
      <c r="IR1015" s="44"/>
      <c r="IS1015" s="44"/>
      <c r="IT1015" s="44"/>
      <c r="IU1015" s="44"/>
      <c r="IV1015" s="44"/>
      <c r="RS1015" s="353"/>
    </row>
    <row r="1016" spans="1:487" s="74" customFormat="1" ht="15">
      <c r="A1016" s="325" t="s">
        <v>1509</v>
      </c>
      <c r="B1016" s="351"/>
      <c r="C1016" s="351"/>
      <c r="D1016" s="354" t="s">
        <v>130</v>
      </c>
      <c r="E1016" s="44"/>
      <c r="F1016" s="437">
        <f t="shared" si="13"/>
        <v>0</v>
      </c>
      <c r="G1016" s="478"/>
      <c r="H1016" s="478"/>
      <c r="I1016" s="138"/>
      <c r="J1016" s="420"/>
      <c r="K1016" s="138"/>
      <c r="L1016" s="450"/>
      <c r="M1016" s="450"/>
      <c r="N1016" s="44"/>
      <c r="R1016" s="352"/>
      <c r="T1016" s="44"/>
      <c r="U1016" s="44"/>
      <c r="V1016" s="44"/>
      <c r="AA1016" s="352"/>
      <c r="AC1016" s="44"/>
      <c r="AD1016" s="44"/>
      <c r="AE1016" s="44"/>
      <c r="AJ1016" s="352"/>
      <c r="AL1016" s="44"/>
      <c r="AM1016" s="44"/>
      <c r="AN1016" s="44"/>
      <c r="AS1016" s="352"/>
      <c r="AU1016" s="44"/>
      <c r="AV1016" s="44"/>
      <c r="AW1016" s="44"/>
      <c r="BB1016" s="352"/>
      <c r="BD1016" s="44"/>
      <c r="BE1016" s="44"/>
      <c r="BF1016" s="44"/>
      <c r="BK1016" s="352"/>
      <c r="BM1016" s="44"/>
      <c r="BN1016" s="44"/>
      <c r="BO1016" s="44"/>
      <c r="BT1016" s="352"/>
      <c r="BV1016" s="44"/>
      <c r="BW1016" s="44"/>
      <c r="BX1016" s="44"/>
      <c r="CC1016" s="352"/>
      <c r="CE1016" s="44"/>
      <c r="CF1016" s="44"/>
      <c r="CG1016" s="44"/>
      <c r="CL1016" s="352"/>
      <c r="CN1016" s="44"/>
      <c r="CO1016" s="44"/>
      <c r="CP1016" s="44"/>
      <c r="CU1016" s="352"/>
      <c r="CW1016" s="44"/>
      <c r="CX1016" s="44"/>
      <c r="CY1016" s="44"/>
      <c r="DD1016" s="352"/>
      <c r="DF1016" s="44"/>
      <c r="DG1016" s="44"/>
      <c r="DH1016" s="44"/>
      <c r="DM1016" s="352"/>
      <c r="DO1016" s="44"/>
      <c r="DP1016" s="44"/>
      <c r="DQ1016" s="44"/>
      <c r="DV1016" s="352"/>
      <c r="DX1016" s="44"/>
      <c r="DY1016" s="44"/>
      <c r="DZ1016" s="44"/>
      <c r="EE1016" s="352"/>
      <c r="EG1016" s="44"/>
      <c r="EH1016" s="44"/>
      <c r="EI1016" s="44"/>
      <c r="EN1016" s="352"/>
      <c r="EP1016" s="44"/>
      <c r="EQ1016" s="44"/>
      <c r="ER1016" s="44"/>
      <c r="EW1016" s="352"/>
      <c r="EY1016" s="44"/>
      <c r="EZ1016" s="44"/>
      <c r="FA1016" s="44"/>
      <c r="FF1016" s="352"/>
      <c r="FH1016" s="44"/>
      <c r="FI1016" s="44"/>
      <c r="FJ1016" s="44"/>
      <c r="FO1016" s="352"/>
      <c r="FQ1016" s="44"/>
      <c r="FR1016" s="44"/>
      <c r="FS1016" s="44"/>
      <c r="FX1016" s="352"/>
      <c r="FZ1016" s="44"/>
      <c r="GA1016" s="44"/>
      <c r="GB1016" s="44"/>
      <c r="GG1016" s="352"/>
      <c r="GI1016" s="44"/>
      <c r="GJ1016" s="44"/>
      <c r="GK1016" s="44"/>
      <c r="GP1016" s="352"/>
      <c r="GR1016" s="44"/>
      <c r="GS1016" s="44"/>
      <c r="GT1016" s="44"/>
      <c r="GY1016" s="352"/>
      <c r="HA1016" s="44"/>
      <c r="HB1016" s="44"/>
      <c r="HC1016" s="44"/>
      <c r="HH1016" s="352"/>
      <c r="HJ1016" s="44"/>
      <c r="HK1016" s="44"/>
      <c r="HL1016" s="44"/>
      <c r="HQ1016" s="44"/>
      <c r="HR1016" s="44"/>
      <c r="HS1016" s="44"/>
      <c r="HT1016" s="44"/>
      <c r="HU1016" s="44"/>
      <c r="HV1016" s="44"/>
      <c r="HW1016" s="44"/>
      <c r="HX1016" s="44"/>
      <c r="HY1016" s="44"/>
      <c r="HZ1016" s="44"/>
      <c r="IA1016" s="44"/>
      <c r="IB1016" s="44"/>
      <c r="IC1016" s="44"/>
      <c r="ID1016" s="44"/>
      <c r="IE1016" s="44"/>
      <c r="IF1016" s="44"/>
      <c r="IG1016" s="44"/>
      <c r="IH1016" s="44"/>
      <c r="II1016" s="44"/>
      <c r="IJ1016" s="44"/>
      <c r="IK1016" s="44"/>
      <c r="IL1016" s="44"/>
      <c r="IM1016" s="44"/>
      <c r="IN1016" s="44"/>
      <c r="IO1016" s="44"/>
      <c r="IP1016" s="44"/>
      <c r="IQ1016" s="44"/>
      <c r="IR1016" s="44"/>
      <c r="IS1016" s="44"/>
      <c r="IT1016" s="44"/>
      <c r="IU1016" s="44"/>
      <c r="IV1016" s="44"/>
      <c r="RS1016" s="353"/>
    </row>
    <row r="1017" spans="1:487" s="74" customFormat="1" ht="15">
      <c r="A1017" s="325" t="s">
        <v>553</v>
      </c>
      <c r="B1017" s="529"/>
      <c r="C1017" s="351"/>
      <c r="D1017" s="458" t="s">
        <v>135</v>
      </c>
      <c r="E1017" s="450"/>
      <c r="F1017" s="437">
        <f t="shared" si="13"/>
        <v>105</v>
      </c>
      <c r="G1017" s="478">
        <v>30</v>
      </c>
      <c r="H1017" s="478">
        <v>51</v>
      </c>
      <c r="I1017" s="478">
        <v>9</v>
      </c>
      <c r="J1017" s="548">
        <v>12</v>
      </c>
      <c r="K1017" s="478">
        <v>3</v>
      </c>
      <c r="L1017" s="450"/>
      <c r="M1017" s="44"/>
      <c r="N1017" s="44"/>
      <c r="R1017" s="352"/>
      <c r="T1017" s="44"/>
      <c r="U1017" s="44"/>
      <c r="V1017" s="44"/>
      <c r="AA1017" s="352"/>
      <c r="AC1017" s="44"/>
      <c r="AD1017" s="44"/>
      <c r="AE1017" s="44"/>
      <c r="AJ1017" s="352"/>
      <c r="AL1017" s="44"/>
      <c r="AM1017" s="44"/>
      <c r="AN1017" s="44"/>
      <c r="AS1017" s="352"/>
      <c r="AU1017" s="44"/>
      <c r="AV1017" s="44"/>
      <c r="AW1017" s="44"/>
      <c r="BB1017" s="352"/>
      <c r="BD1017" s="44"/>
      <c r="BE1017" s="44"/>
      <c r="BF1017" s="44"/>
      <c r="BK1017" s="352"/>
      <c r="BM1017" s="44"/>
      <c r="BN1017" s="44"/>
      <c r="BO1017" s="44"/>
      <c r="BT1017" s="352"/>
      <c r="BV1017" s="44"/>
      <c r="BW1017" s="44"/>
      <c r="BX1017" s="44"/>
      <c r="CC1017" s="352"/>
      <c r="CE1017" s="44"/>
      <c r="CF1017" s="44"/>
      <c r="CG1017" s="44"/>
      <c r="CL1017" s="352"/>
      <c r="CN1017" s="44"/>
      <c r="CO1017" s="44"/>
      <c r="CP1017" s="44"/>
      <c r="CU1017" s="352"/>
      <c r="CW1017" s="44"/>
      <c r="CX1017" s="44"/>
      <c r="CY1017" s="44"/>
      <c r="DD1017" s="352"/>
      <c r="DF1017" s="44"/>
      <c r="DG1017" s="44"/>
      <c r="DH1017" s="44"/>
      <c r="DM1017" s="352"/>
      <c r="DO1017" s="44"/>
      <c r="DP1017" s="44"/>
      <c r="DQ1017" s="44"/>
      <c r="DV1017" s="352"/>
      <c r="DX1017" s="44"/>
      <c r="DY1017" s="44"/>
      <c r="DZ1017" s="44"/>
      <c r="EE1017" s="352"/>
      <c r="EG1017" s="44"/>
      <c r="EH1017" s="44"/>
      <c r="EI1017" s="44"/>
      <c r="EN1017" s="352"/>
      <c r="EP1017" s="44"/>
      <c r="EQ1017" s="44"/>
      <c r="ER1017" s="44"/>
      <c r="EW1017" s="352"/>
      <c r="EY1017" s="44"/>
      <c r="EZ1017" s="44"/>
      <c r="FA1017" s="44"/>
      <c r="FF1017" s="352"/>
      <c r="FH1017" s="44"/>
      <c r="FI1017" s="44"/>
      <c r="FJ1017" s="44"/>
      <c r="FO1017" s="352"/>
      <c r="FQ1017" s="44"/>
      <c r="FR1017" s="44"/>
      <c r="FS1017" s="44"/>
      <c r="FX1017" s="352"/>
      <c r="FZ1017" s="44"/>
      <c r="GA1017" s="44"/>
      <c r="GB1017" s="44"/>
      <c r="GG1017" s="352"/>
      <c r="GI1017" s="44"/>
      <c r="GJ1017" s="44"/>
      <c r="GK1017" s="44"/>
      <c r="GP1017" s="352"/>
      <c r="GR1017" s="44"/>
      <c r="GS1017" s="44"/>
      <c r="GT1017" s="44"/>
      <c r="GY1017" s="352"/>
      <c r="HA1017" s="44"/>
      <c r="HB1017" s="44"/>
      <c r="HC1017" s="44"/>
      <c r="HH1017" s="352"/>
      <c r="HJ1017" s="44"/>
      <c r="HK1017" s="44"/>
      <c r="HL1017" s="44"/>
      <c r="HQ1017" s="44"/>
      <c r="HR1017" s="44"/>
      <c r="HS1017" s="44"/>
      <c r="HT1017" s="44"/>
      <c r="HU1017" s="44"/>
      <c r="HV1017" s="44"/>
      <c r="HW1017" s="44"/>
      <c r="HX1017" s="44"/>
      <c r="HY1017" s="44"/>
      <c r="HZ1017" s="44"/>
      <c r="IA1017" s="44"/>
      <c r="IB1017" s="44"/>
      <c r="IC1017" s="44"/>
      <c r="ID1017" s="44"/>
      <c r="IE1017" s="44"/>
      <c r="IF1017" s="44"/>
      <c r="IG1017" s="44"/>
      <c r="IH1017" s="44"/>
      <c r="II1017" s="44"/>
      <c r="IJ1017" s="44"/>
      <c r="IK1017" s="44"/>
      <c r="IL1017" s="44"/>
      <c r="IM1017" s="44"/>
      <c r="IN1017" s="44"/>
      <c r="IO1017" s="44"/>
      <c r="IP1017" s="44"/>
      <c r="IQ1017" s="44"/>
      <c r="IR1017" s="44"/>
      <c r="IS1017" s="44"/>
      <c r="IT1017" s="44"/>
      <c r="IU1017" s="44"/>
      <c r="IV1017" s="44"/>
      <c r="RS1017" s="353"/>
    </row>
    <row r="1018" spans="1:487" s="74" customFormat="1" ht="15">
      <c r="A1018" s="325" t="s">
        <v>882</v>
      </c>
      <c r="B1018" s="351"/>
      <c r="C1018" s="351"/>
      <c r="D1018" s="458" t="s">
        <v>131</v>
      </c>
      <c r="E1018" s="450"/>
      <c r="F1018" s="437">
        <f t="shared" si="13"/>
        <v>27</v>
      </c>
      <c r="G1018" s="478">
        <v>27</v>
      </c>
      <c r="H1018" s="478"/>
      <c r="I1018" s="478"/>
      <c r="J1018" s="548"/>
      <c r="K1018" s="478"/>
      <c r="L1018" s="450"/>
      <c r="M1018" s="44"/>
      <c r="N1018" s="44"/>
      <c r="R1018" s="352"/>
      <c r="T1018" s="44"/>
      <c r="U1018" s="44"/>
      <c r="V1018" s="44"/>
      <c r="AA1018" s="352"/>
      <c r="AC1018" s="44"/>
      <c r="AD1018" s="44"/>
      <c r="AE1018" s="44"/>
      <c r="AJ1018" s="352"/>
      <c r="AL1018" s="44"/>
      <c r="AM1018" s="44"/>
      <c r="AN1018" s="44"/>
      <c r="AS1018" s="352"/>
      <c r="AU1018" s="44"/>
      <c r="AV1018" s="44"/>
      <c r="AW1018" s="44"/>
      <c r="BB1018" s="352"/>
      <c r="BD1018" s="44"/>
      <c r="BE1018" s="44"/>
      <c r="BF1018" s="44"/>
      <c r="BK1018" s="352"/>
      <c r="BM1018" s="44"/>
      <c r="BN1018" s="44"/>
      <c r="BO1018" s="44"/>
      <c r="BT1018" s="352"/>
      <c r="BV1018" s="44"/>
      <c r="BW1018" s="44"/>
      <c r="BX1018" s="44"/>
      <c r="CC1018" s="352"/>
      <c r="CE1018" s="44"/>
      <c r="CF1018" s="44"/>
      <c r="CG1018" s="44"/>
      <c r="CL1018" s="352"/>
      <c r="CN1018" s="44"/>
      <c r="CO1018" s="44"/>
      <c r="CP1018" s="44"/>
      <c r="CU1018" s="352"/>
      <c r="CW1018" s="44"/>
      <c r="CX1018" s="44"/>
      <c r="CY1018" s="44"/>
      <c r="DD1018" s="352"/>
      <c r="DF1018" s="44"/>
      <c r="DG1018" s="44"/>
      <c r="DH1018" s="44"/>
      <c r="DM1018" s="352"/>
      <c r="DO1018" s="44"/>
      <c r="DP1018" s="44"/>
      <c r="DQ1018" s="44"/>
      <c r="DV1018" s="352"/>
      <c r="DX1018" s="44"/>
      <c r="DY1018" s="44"/>
      <c r="DZ1018" s="44"/>
      <c r="EE1018" s="352"/>
      <c r="EG1018" s="44"/>
      <c r="EH1018" s="44"/>
      <c r="EI1018" s="44"/>
      <c r="EN1018" s="352"/>
      <c r="EP1018" s="44"/>
      <c r="EQ1018" s="44"/>
      <c r="ER1018" s="44"/>
      <c r="EW1018" s="352"/>
      <c r="EY1018" s="44"/>
      <c r="EZ1018" s="44"/>
      <c r="FA1018" s="44"/>
      <c r="FF1018" s="352"/>
      <c r="FH1018" s="44"/>
      <c r="FI1018" s="44"/>
      <c r="FJ1018" s="44"/>
      <c r="FO1018" s="352"/>
      <c r="FQ1018" s="44"/>
      <c r="FR1018" s="44"/>
      <c r="FS1018" s="44"/>
      <c r="FX1018" s="352"/>
      <c r="FZ1018" s="44"/>
      <c r="GA1018" s="44"/>
      <c r="GB1018" s="44"/>
      <c r="GG1018" s="352"/>
      <c r="GI1018" s="44"/>
      <c r="GJ1018" s="44"/>
      <c r="GK1018" s="44"/>
      <c r="GP1018" s="352"/>
      <c r="GR1018" s="44"/>
      <c r="GS1018" s="44"/>
      <c r="GT1018" s="44"/>
      <c r="GY1018" s="352"/>
      <c r="HA1018" s="44"/>
      <c r="HB1018" s="44"/>
      <c r="HC1018" s="44"/>
      <c r="HH1018" s="352"/>
      <c r="HJ1018" s="44"/>
      <c r="HK1018" s="44"/>
      <c r="HL1018" s="44"/>
      <c r="HQ1018" s="44"/>
      <c r="HR1018" s="44"/>
      <c r="HS1018" s="44"/>
      <c r="HT1018" s="44"/>
      <c r="HU1018" s="44"/>
      <c r="HV1018" s="44"/>
      <c r="HW1018" s="44"/>
      <c r="HX1018" s="44"/>
      <c r="HY1018" s="44"/>
      <c r="HZ1018" s="44"/>
      <c r="IA1018" s="44"/>
      <c r="IB1018" s="44"/>
      <c r="IC1018" s="44"/>
      <c r="ID1018" s="44"/>
      <c r="IE1018" s="44"/>
      <c r="IF1018" s="44"/>
      <c r="IG1018" s="44"/>
      <c r="IH1018" s="44"/>
      <c r="II1018" s="44"/>
      <c r="IJ1018" s="44"/>
      <c r="IK1018" s="44"/>
      <c r="IL1018" s="44"/>
      <c r="IM1018" s="44"/>
      <c r="IN1018" s="44"/>
      <c r="IO1018" s="44"/>
      <c r="IP1018" s="44"/>
      <c r="IQ1018" s="44"/>
      <c r="IR1018" s="44"/>
      <c r="IS1018" s="44"/>
      <c r="IT1018" s="44"/>
      <c r="IU1018" s="44"/>
      <c r="IV1018" s="44"/>
      <c r="RS1018" s="353"/>
    </row>
    <row r="1019" spans="1:487" s="74" customFormat="1" ht="15">
      <c r="A1019" s="325" t="s">
        <v>1099</v>
      </c>
      <c r="B1019" s="351"/>
      <c r="C1019" s="351"/>
      <c r="D1019" s="458" t="s">
        <v>134</v>
      </c>
      <c r="E1019" s="450"/>
      <c r="F1019" s="437">
        <f t="shared" ref="F1019:F1082" si="14">SUM(G1019:L1019)</f>
        <v>258</v>
      </c>
      <c r="G1019" s="541">
        <v>48</v>
      </c>
      <c r="H1019" s="541">
        <v>152</v>
      </c>
      <c r="I1019" s="478"/>
      <c r="J1019" s="548">
        <v>38</v>
      </c>
      <c r="K1019" s="478">
        <v>20</v>
      </c>
      <c r="L1019" s="458"/>
      <c r="M1019" s="458"/>
      <c r="N1019" s="44"/>
      <c r="R1019" s="352"/>
      <c r="T1019" s="44"/>
      <c r="U1019" s="44"/>
      <c r="V1019" s="44"/>
      <c r="AA1019" s="352"/>
      <c r="AC1019" s="44"/>
      <c r="AD1019" s="44"/>
      <c r="AE1019" s="44"/>
      <c r="AJ1019" s="352"/>
      <c r="AL1019" s="44"/>
      <c r="AM1019" s="44"/>
      <c r="AN1019" s="44"/>
      <c r="AS1019" s="352"/>
      <c r="AU1019" s="44"/>
      <c r="AV1019" s="44"/>
      <c r="AW1019" s="44"/>
      <c r="BB1019" s="352"/>
      <c r="BD1019" s="44"/>
      <c r="BE1019" s="44"/>
      <c r="BF1019" s="44"/>
      <c r="BK1019" s="352"/>
      <c r="BM1019" s="44"/>
      <c r="BN1019" s="44"/>
      <c r="BO1019" s="44"/>
      <c r="BT1019" s="352"/>
      <c r="BV1019" s="44"/>
      <c r="BW1019" s="44"/>
      <c r="BX1019" s="44"/>
      <c r="CC1019" s="352"/>
      <c r="CE1019" s="44"/>
      <c r="CF1019" s="44"/>
      <c r="CG1019" s="44"/>
      <c r="CL1019" s="352"/>
      <c r="CN1019" s="44"/>
      <c r="CO1019" s="44"/>
      <c r="CP1019" s="44"/>
      <c r="CU1019" s="352"/>
      <c r="CW1019" s="44"/>
      <c r="CX1019" s="44"/>
      <c r="CY1019" s="44"/>
      <c r="DD1019" s="352"/>
      <c r="DF1019" s="44"/>
      <c r="DG1019" s="44"/>
      <c r="DH1019" s="44"/>
      <c r="DM1019" s="352"/>
      <c r="DO1019" s="44"/>
      <c r="DP1019" s="44"/>
      <c r="DQ1019" s="44"/>
      <c r="DV1019" s="352"/>
      <c r="DX1019" s="44"/>
      <c r="DY1019" s="44"/>
      <c r="DZ1019" s="44"/>
      <c r="EE1019" s="352"/>
      <c r="EG1019" s="44"/>
      <c r="EH1019" s="44"/>
      <c r="EI1019" s="44"/>
      <c r="EN1019" s="352"/>
      <c r="EP1019" s="44"/>
      <c r="EQ1019" s="44"/>
      <c r="ER1019" s="44"/>
      <c r="EW1019" s="352"/>
      <c r="EY1019" s="44"/>
      <c r="EZ1019" s="44"/>
      <c r="FA1019" s="44"/>
      <c r="FF1019" s="352"/>
      <c r="FH1019" s="44"/>
      <c r="FI1019" s="44"/>
      <c r="FJ1019" s="44"/>
      <c r="FO1019" s="352"/>
      <c r="FQ1019" s="44"/>
      <c r="FR1019" s="44"/>
      <c r="FS1019" s="44"/>
      <c r="FX1019" s="352"/>
      <c r="FZ1019" s="44"/>
      <c r="GA1019" s="44"/>
      <c r="GB1019" s="44"/>
      <c r="GG1019" s="352"/>
      <c r="GI1019" s="44"/>
      <c r="GJ1019" s="44"/>
      <c r="GK1019" s="44"/>
      <c r="GP1019" s="352"/>
      <c r="GR1019" s="44"/>
      <c r="GS1019" s="44"/>
      <c r="GT1019" s="44"/>
      <c r="GY1019" s="352"/>
      <c r="HA1019" s="44"/>
      <c r="HB1019" s="44"/>
      <c r="HC1019" s="44"/>
      <c r="HH1019" s="352"/>
      <c r="HJ1019" s="44"/>
      <c r="HK1019" s="44"/>
      <c r="HL1019" s="44"/>
      <c r="HQ1019" s="44"/>
      <c r="HR1019" s="44"/>
      <c r="HS1019" s="44"/>
      <c r="HT1019" s="44"/>
      <c r="HU1019" s="44"/>
      <c r="HV1019" s="44"/>
      <c r="HW1019" s="44"/>
      <c r="HX1019" s="44"/>
      <c r="HY1019" s="44"/>
      <c r="HZ1019" s="44"/>
      <c r="IA1019" s="44"/>
      <c r="IB1019" s="44"/>
      <c r="IC1019" s="44"/>
      <c r="ID1019" s="44"/>
      <c r="IE1019" s="44"/>
      <c r="IF1019" s="44"/>
      <c r="IG1019" s="44"/>
      <c r="IH1019" s="44"/>
      <c r="II1019" s="44"/>
      <c r="IJ1019" s="44"/>
      <c r="IK1019" s="44"/>
      <c r="IL1019" s="44"/>
      <c r="IM1019" s="44"/>
      <c r="IN1019" s="44"/>
      <c r="IO1019" s="44"/>
      <c r="IP1019" s="44"/>
      <c r="IQ1019" s="44"/>
      <c r="IR1019" s="44"/>
      <c r="IS1019" s="44"/>
      <c r="IT1019" s="44"/>
      <c r="IU1019" s="44"/>
      <c r="IV1019" s="44"/>
      <c r="RS1019" s="353"/>
    </row>
    <row r="1020" spans="1:487" s="74" customFormat="1" ht="15">
      <c r="A1020" s="325" t="s">
        <v>1423</v>
      </c>
      <c r="B1020" s="351"/>
      <c r="C1020" s="351"/>
      <c r="D1020" s="531" t="s">
        <v>130</v>
      </c>
      <c r="E1020" s="450"/>
      <c r="F1020" s="437">
        <f t="shared" si="14"/>
        <v>10</v>
      </c>
      <c r="G1020" s="478"/>
      <c r="H1020" s="478"/>
      <c r="I1020" s="478"/>
      <c r="J1020" s="548">
        <v>10</v>
      </c>
      <c r="K1020" s="478"/>
      <c r="L1020" s="450"/>
      <c r="M1020" s="44"/>
      <c r="N1020" s="44"/>
      <c r="R1020" s="352"/>
      <c r="T1020" s="44"/>
      <c r="U1020" s="44"/>
      <c r="V1020" s="44"/>
      <c r="AA1020" s="352"/>
      <c r="AC1020" s="44"/>
      <c r="AD1020" s="44"/>
      <c r="AE1020" s="44"/>
      <c r="AJ1020" s="352"/>
      <c r="AL1020" s="44"/>
      <c r="AM1020" s="44"/>
      <c r="AN1020" s="44"/>
      <c r="AS1020" s="352"/>
      <c r="AU1020" s="44"/>
      <c r="AV1020" s="44"/>
      <c r="AW1020" s="44"/>
      <c r="BB1020" s="352"/>
      <c r="BD1020" s="44"/>
      <c r="BE1020" s="44"/>
      <c r="BF1020" s="44"/>
      <c r="BK1020" s="352"/>
      <c r="BM1020" s="44"/>
      <c r="BN1020" s="44"/>
      <c r="BO1020" s="44"/>
      <c r="BT1020" s="352"/>
      <c r="BV1020" s="44"/>
      <c r="BW1020" s="44"/>
      <c r="BX1020" s="44"/>
      <c r="CC1020" s="352"/>
      <c r="CE1020" s="44"/>
      <c r="CF1020" s="44"/>
      <c r="CG1020" s="44"/>
      <c r="CL1020" s="352"/>
      <c r="CN1020" s="44"/>
      <c r="CO1020" s="44"/>
      <c r="CP1020" s="44"/>
      <c r="CU1020" s="352"/>
      <c r="CW1020" s="44"/>
      <c r="CX1020" s="44"/>
      <c r="CY1020" s="44"/>
      <c r="DD1020" s="352"/>
      <c r="DF1020" s="44"/>
      <c r="DG1020" s="44"/>
      <c r="DH1020" s="44"/>
      <c r="DM1020" s="352"/>
      <c r="DO1020" s="44"/>
      <c r="DP1020" s="44"/>
      <c r="DQ1020" s="44"/>
      <c r="DV1020" s="352"/>
      <c r="DX1020" s="44"/>
      <c r="DY1020" s="44"/>
      <c r="DZ1020" s="44"/>
      <c r="EE1020" s="352"/>
      <c r="EG1020" s="44"/>
      <c r="EH1020" s="44"/>
      <c r="EI1020" s="44"/>
      <c r="EN1020" s="352"/>
      <c r="EP1020" s="44"/>
      <c r="EQ1020" s="44"/>
      <c r="ER1020" s="44"/>
      <c r="EW1020" s="352"/>
      <c r="EY1020" s="44"/>
      <c r="EZ1020" s="44"/>
      <c r="FA1020" s="44"/>
      <c r="FF1020" s="352"/>
      <c r="FH1020" s="44"/>
      <c r="FI1020" s="44"/>
      <c r="FJ1020" s="44"/>
      <c r="FO1020" s="352"/>
      <c r="FQ1020" s="44"/>
      <c r="FR1020" s="44"/>
      <c r="FS1020" s="44"/>
      <c r="FX1020" s="352"/>
      <c r="FZ1020" s="44"/>
      <c r="GA1020" s="44"/>
      <c r="GB1020" s="44"/>
      <c r="GG1020" s="352"/>
      <c r="GI1020" s="44"/>
      <c r="GJ1020" s="44"/>
      <c r="GK1020" s="44"/>
      <c r="GP1020" s="352"/>
      <c r="GR1020" s="44"/>
      <c r="GS1020" s="44"/>
      <c r="GT1020" s="44"/>
      <c r="GY1020" s="352"/>
      <c r="HA1020" s="44"/>
      <c r="HB1020" s="44"/>
      <c r="HC1020" s="44"/>
      <c r="HH1020" s="352"/>
      <c r="HJ1020" s="44"/>
      <c r="HK1020" s="44"/>
      <c r="HL1020" s="44"/>
      <c r="HQ1020" s="44"/>
      <c r="HR1020" s="44"/>
      <c r="HS1020" s="44"/>
      <c r="HT1020" s="44"/>
      <c r="HU1020" s="44"/>
      <c r="HV1020" s="44"/>
      <c r="HW1020" s="44"/>
      <c r="HX1020" s="44"/>
      <c r="HY1020" s="44"/>
      <c r="HZ1020" s="44"/>
      <c r="IA1020" s="44"/>
      <c r="IB1020" s="44"/>
      <c r="IC1020" s="44"/>
      <c r="ID1020" s="44"/>
      <c r="IE1020" s="44"/>
      <c r="IF1020" s="44"/>
      <c r="IG1020" s="44"/>
      <c r="IH1020" s="44"/>
      <c r="II1020" s="44"/>
      <c r="IJ1020" s="44"/>
      <c r="IK1020" s="44"/>
      <c r="IL1020" s="44"/>
      <c r="IM1020" s="44"/>
      <c r="IN1020" s="44"/>
      <c r="IO1020" s="44"/>
      <c r="IP1020" s="44"/>
      <c r="IQ1020" s="44"/>
      <c r="IR1020" s="44"/>
      <c r="IS1020" s="44"/>
      <c r="IT1020" s="44"/>
      <c r="IU1020" s="44"/>
      <c r="IV1020" s="44"/>
      <c r="RS1020" s="353"/>
    </row>
    <row r="1021" spans="1:487" s="74" customFormat="1" ht="15">
      <c r="A1021" s="325" t="s">
        <v>947</v>
      </c>
      <c r="B1021" s="351"/>
      <c r="C1021" s="351"/>
      <c r="D1021" s="458" t="s">
        <v>138</v>
      </c>
      <c r="E1021" s="44"/>
      <c r="F1021" s="437">
        <f t="shared" si="14"/>
        <v>562</v>
      </c>
      <c r="G1021" s="478">
        <v>447</v>
      </c>
      <c r="H1021" s="478">
        <v>79</v>
      </c>
      <c r="I1021" s="138"/>
      <c r="J1021" s="420">
        <v>36</v>
      </c>
      <c r="K1021" s="138"/>
      <c r="L1021" s="458"/>
      <c r="M1021" s="44"/>
      <c r="N1021" s="44"/>
      <c r="R1021" s="352"/>
      <c r="T1021" s="44"/>
      <c r="U1021" s="44"/>
      <c r="V1021" s="44"/>
      <c r="AA1021" s="352"/>
      <c r="AC1021" s="44"/>
      <c r="AD1021" s="44"/>
      <c r="AE1021" s="44"/>
      <c r="AJ1021" s="352"/>
      <c r="AL1021" s="44"/>
      <c r="AM1021" s="44"/>
      <c r="AN1021" s="44"/>
      <c r="AS1021" s="352"/>
      <c r="AU1021" s="44"/>
      <c r="AV1021" s="44"/>
      <c r="AW1021" s="44"/>
      <c r="BB1021" s="352"/>
      <c r="BD1021" s="44"/>
      <c r="BE1021" s="44"/>
      <c r="BF1021" s="44"/>
      <c r="BK1021" s="352"/>
      <c r="BM1021" s="44"/>
      <c r="BN1021" s="44"/>
      <c r="BO1021" s="44"/>
      <c r="BT1021" s="352"/>
      <c r="BV1021" s="44"/>
      <c r="BW1021" s="44"/>
      <c r="BX1021" s="44"/>
      <c r="CC1021" s="352"/>
      <c r="CE1021" s="44"/>
      <c r="CF1021" s="44"/>
      <c r="CG1021" s="44"/>
      <c r="CL1021" s="352"/>
      <c r="CN1021" s="44"/>
      <c r="CO1021" s="44"/>
      <c r="CP1021" s="44"/>
      <c r="CU1021" s="352"/>
      <c r="CW1021" s="44"/>
      <c r="CX1021" s="44"/>
      <c r="CY1021" s="44"/>
      <c r="DD1021" s="352"/>
      <c r="DF1021" s="44"/>
      <c r="DG1021" s="44"/>
      <c r="DH1021" s="44"/>
      <c r="DM1021" s="352"/>
      <c r="DO1021" s="44"/>
      <c r="DP1021" s="44"/>
      <c r="DQ1021" s="44"/>
      <c r="DV1021" s="352"/>
      <c r="DX1021" s="44"/>
      <c r="DY1021" s="44"/>
      <c r="DZ1021" s="44"/>
      <c r="EE1021" s="352"/>
      <c r="EG1021" s="44"/>
      <c r="EH1021" s="44"/>
      <c r="EI1021" s="44"/>
      <c r="EN1021" s="352"/>
      <c r="EP1021" s="44"/>
      <c r="EQ1021" s="44"/>
      <c r="ER1021" s="44"/>
      <c r="EW1021" s="352"/>
      <c r="EY1021" s="44"/>
      <c r="EZ1021" s="44"/>
      <c r="FA1021" s="44"/>
      <c r="FF1021" s="352"/>
      <c r="FH1021" s="44"/>
      <c r="FI1021" s="44"/>
      <c r="FJ1021" s="44"/>
      <c r="FO1021" s="352"/>
      <c r="FQ1021" s="44"/>
      <c r="FR1021" s="44"/>
      <c r="FS1021" s="44"/>
      <c r="FX1021" s="352"/>
      <c r="FZ1021" s="44"/>
      <c r="GA1021" s="44"/>
      <c r="GB1021" s="44"/>
      <c r="GG1021" s="352"/>
      <c r="GI1021" s="44"/>
      <c r="GJ1021" s="44"/>
      <c r="GK1021" s="44"/>
      <c r="GP1021" s="352"/>
      <c r="GR1021" s="44"/>
      <c r="GS1021" s="44"/>
      <c r="GT1021" s="44"/>
      <c r="GY1021" s="352"/>
      <c r="HA1021" s="44"/>
      <c r="HB1021" s="44"/>
      <c r="HC1021" s="44"/>
      <c r="HH1021" s="352"/>
      <c r="HJ1021" s="44"/>
      <c r="HK1021" s="44"/>
      <c r="HL1021" s="44"/>
      <c r="HQ1021" s="44"/>
      <c r="HR1021" s="44"/>
      <c r="HS1021" s="44"/>
      <c r="HT1021" s="44"/>
      <c r="HU1021" s="44"/>
      <c r="HV1021" s="44"/>
      <c r="HW1021" s="44"/>
      <c r="HX1021" s="44"/>
      <c r="HY1021" s="44"/>
      <c r="HZ1021" s="44"/>
      <c r="IA1021" s="44"/>
      <c r="IB1021" s="44"/>
      <c r="IC1021" s="44"/>
      <c r="ID1021" s="44"/>
      <c r="IE1021" s="44"/>
      <c r="IF1021" s="44"/>
      <c r="IG1021" s="44"/>
      <c r="IH1021" s="44"/>
      <c r="II1021" s="44"/>
      <c r="IJ1021" s="44"/>
      <c r="IK1021" s="44"/>
      <c r="IL1021" s="44"/>
      <c r="IM1021" s="44"/>
      <c r="IN1021" s="44"/>
      <c r="IO1021" s="44"/>
      <c r="IP1021" s="44"/>
      <c r="IQ1021" s="44"/>
      <c r="IR1021" s="44"/>
      <c r="IS1021" s="44"/>
      <c r="IT1021" s="44"/>
      <c r="IU1021" s="44"/>
      <c r="IV1021" s="44"/>
      <c r="RS1021" s="353"/>
    </row>
    <row r="1022" spans="1:487" s="74" customFormat="1" ht="15">
      <c r="A1022" s="325" t="s">
        <v>1990</v>
      </c>
      <c r="B1022" s="351"/>
      <c r="C1022" s="351"/>
      <c r="D1022" s="531" t="s">
        <v>130</v>
      </c>
      <c r="E1022" s="44"/>
      <c r="F1022" s="437">
        <f t="shared" si="14"/>
        <v>0</v>
      </c>
      <c r="G1022" s="478"/>
      <c r="H1022" s="478"/>
      <c r="I1022" s="138"/>
      <c r="J1022" s="420"/>
      <c r="K1022" s="138"/>
      <c r="L1022" s="450"/>
      <c r="M1022" s="44"/>
      <c r="N1022" s="44"/>
      <c r="R1022" s="352"/>
      <c r="T1022" s="44"/>
      <c r="U1022" s="44"/>
      <c r="V1022" s="44"/>
      <c r="AA1022" s="352"/>
      <c r="AC1022" s="44"/>
      <c r="AD1022" s="44"/>
      <c r="AE1022" s="44"/>
      <c r="AJ1022" s="352"/>
      <c r="AL1022" s="44"/>
      <c r="AM1022" s="44"/>
      <c r="AN1022" s="44"/>
      <c r="AS1022" s="352"/>
      <c r="AU1022" s="44"/>
      <c r="AV1022" s="44"/>
      <c r="AW1022" s="44"/>
      <c r="BB1022" s="352"/>
      <c r="BD1022" s="44"/>
      <c r="BE1022" s="44"/>
      <c r="BF1022" s="44"/>
      <c r="BK1022" s="352"/>
      <c r="BM1022" s="44"/>
      <c r="BN1022" s="44"/>
      <c r="BO1022" s="44"/>
      <c r="BT1022" s="352"/>
      <c r="BV1022" s="44"/>
      <c r="BW1022" s="44"/>
      <c r="BX1022" s="44"/>
      <c r="CC1022" s="352"/>
      <c r="CE1022" s="44"/>
      <c r="CF1022" s="44"/>
      <c r="CG1022" s="44"/>
      <c r="CL1022" s="352"/>
      <c r="CN1022" s="44"/>
      <c r="CO1022" s="44"/>
      <c r="CP1022" s="44"/>
      <c r="CU1022" s="352"/>
      <c r="CW1022" s="44"/>
      <c r="CX1022" s="44"/>
      <c r="CY1022" s="44"/>
      <c r="DD1022" s="352"/>
      <c r="DF1022" s="44"/>
      <c r="DG1022" s="44"/>
      <c r="DH1022" s="44"/>
      <c r="DM1022" s="352"/>
      <c r="DO1022" s="44"/>
      <c r="DP1022" s="44"/>
      <c r="DQ1022" s="44"/>
      <c r="DV1022" s="352"/>
      <c r="DX1022" s="44"/>
      <c r="DY1022" s="44"/>
      <c r="DZ1022" s="44"/>
      <c r="EE1022" s="352"/>
      <c r="EG1022" s="44"/>
      <c r="EH1022" s="44"/>
      <c r="EI1022" s="44"/>
      <c r="EN1022" s="352"/>
      <c r="EP1022" s="44"/>
      <c r="EQ1022" s="44"/>
      <c r="ER1022" s="44"/>
      <c r="EW1022" s="352"/>
      <c r="EY1022" s="44"/>
      <c r="EZ1022" s="44"/>
      <c r="FA1022" s="44"/>
      <c r="FF1022" s="352"/>
      <c r="FH1022" s="44"/>
      <c r="FI1022" s="44"/>
      <c r="FJ1022" s="44"/>
      <c r="FO1022" s="352"/>
      <c r="FQ1022" s="44"/>
      <c r="FR1022" s="44"/>
      <c r="FS1022" s="44"/>
      <c r="FX1022" s="352"/>
      <c r="FZ1022" s="44"/>
      <c r="GA1022" s="44"/>
      <c r="GB1022" s="44"/>
      <c r="GG1022" s="352"/>
      <c r="GI1022" s="44"/>
      <c r="GJ1022" s="44"/>
      <c r="GK1022" s="44"/>
      <c r="GP1022" s="352"/>
      <c r="GR1022" s="44"/>
      <c r="GS1022" s="44"/>
      <c r="GT1022" s="44"/>
      <c r="GY1022" s="352"/>
      <c r="HA1022" s="44"/>
      <c r="HB1022" s="44"/>
      <c r="HC1022" s="44"/>
      <c r="HH1022" s="352"/>
      <c r="HJ1022" s="44"/>
      <c r="HK1022" s="44"/>
      <c r="HL1022" s="44"/>
      <c r="HQ1022" s="44"/>
      <c r="HR1022" s="44"/>
      <c r="HS1022" s="44"/>
      <c r="HT1022" s="44"/>
      <c r="HU1022" s="44"/>
      <c r="HV1022" s="44"/>
      <c r="HW1022" s="44"/>
      <c r="HX1022" s="44"/>
      <c r="HY1022" s="44"/>
      <c r="HZ1022" s="44"/>
      <c r="IA1022" s="44"/>
      <c r="IB1022" s="44"/>
      <c r="IC1022" s="44"/>
      <c r="ID1022" s="44"/>
      <c r="IE1022" s="44"/>
      <c r="IF1022" s="44"/>
      <c r="IG1022" s="44"/>
      <c r="IH1022" s="44"/>
      <c r="II1022" s="44"/>
      <c r="IJ1022" s="44"/>
      <c r="IK1022" s="44"/>
      <c r="IL1022" s="44"/>
      <c r="IM1022" s="44"/>
      <c r="IN1022" s="44"/>
      <c r="IO1022" s="44"/>
      <c r="IP1022" s="44"/>
      <c r="IQ1022" s="44"/>
      <c r="IR1022" s="44"/>
      <c r="IS1022" s="44"/>
      <c r="IT1022" s="44"/>
      <c r="IU1022" s="44"/>
      <c r="IV1022" s="44"/>
      <c r="RS1022" s="353"/>
    </row>
    <row r="1023" spans="1:487" s="74" customFormat="1" ht="15">
      <c r="A1023" s="325" t="s">
        <v>1836</v>
      </c>
      <c r="B1023" s="351"/>
      <c r="C1023" s="351"/>
      <c r="D1023" s="531" t="s">
        <v>130</v>
      </c>
      <c r="E1023" s="44"/>
      <c r="F1023" s="437">
        <f t="shared" si="14"/>
        <v>0</v>
      </c>
      <c r="G1023" s="478"/>
      <c r="H1023" s="138"/>
      <c r="I1023" s="138"/>
      <c r="J1023" s="420"/>
      <c r="K1023" s="138"/>
      <c r="L1023" s="44"/>
      <c r="M1023" s="44"/>
      <c r="N1023" s="44"/>
      <c r="R1023" s="352"/>
      <c r="T1023" s="44"/>
      <c r="U1023" s="44"/>
      <c r="V1023" s="44"/>
      <c r="AA1023" s="352"/>
      <c r="AC1023" s="44"/>
      <c r="AD1023" s="44"/>
      <c r="AE1023" s="44"/>
      <c r="AJ1023" s="352"/>
      <c r="AL1023" s="44"/>
      <c r="AM1023" s="44"/>
      <c r="AN1023" s="44"/>
      <c r="AS1023" s="352"/>
      <c r="AU1023" s="44"/>
      <c r="AV1023" s="44"/>
      <c r="AW1023" s="44"/>
      <c r="BB1023" s="352"/>
      <c r="BD1023" s="44"/>
      <c r="BE1023" s="44"/>
      <c r="BF1023" s="44"/>
      <c r="BK1023" s="352"/>
      <c r="BM1023" s="44"/>
      <c r="BN1023" s="44"/>
      <c r="BO1023" s="44"/>
      <c r="BT1023" s="352"/>
      <c r="BV1023" s="44"/>
      <c r="BW1023" s="44"/>
      <c r="BX1023" s="44"/>
      <c r="CC1023" s="352"/>
      <c r="CE1023" s="44"/>
      <c r="CF1023" s="44"/>
      <c r="CG1023" s="44"/>
      <c r="CL1023" s="352"/>
      <c r="CN1023" s="44"/>
      <c r="CO1023" s="44"/>
      <c r="CP1023" s="44"/>
      <c r="CU1023" s="352"/>
      <c r="CW1023" s="44"/>
      <c r="CX1023" s="44"/>
      <c r="CY1023" s="44"/>
      <c r="DD1023" s="352"/>
      <c r="DF1023" s="44"/>
      <c r="DG1023" s="44"/>
      <c r="DH1023" s="44"/>
      <c r="DM1023" s="352"/>
      <c r="DO1023" s="44"/>
      <c r="DP1023" s="44"/>
      <c r="DQ1023" s="44"/>
      <c r="DV1023" s="352"/>
      <c r="DX1023" s="44"/>
      <c r="DY1023" s="44"/>
      <c r="DZ1023" s="44"/>
      <c r="EE1023" s="352"/>
      <c r="EG1023" s="44"/>
      <c r="EH1023" s="44"/>
      <c r="EI1023" s="44"/>
      <c r="EN1023" s="352"/>
      <c r="EP1023" s="44"/>
      <c r="EQ1023" s="44"/>
      <c r="ER1023" s="44"/>
      <c r="EW1023" s="352"/>
      <c r="EY1023" s="44"/>
      <c r="EZ1023" s="44"/>
      <c r="FA1023" s="44"/>
      <c r="FF1023" s="352"/>
      <c r="FH1023" s="44"/>
      <c r="FI1023" s="44"/>
      <c r="FJ1023" s="44"/>
      <c r="FO1023" s="352"/>
      <c r="FQ1023" s="44"/>
      <c r="FR1023" s="44"/>
      <c r="FS1023" s="44"/>
      <c r="FX1023" s="352"/>
      <c r="FZ1023" s="44"/>
      <c r="GA1023" s="44"/>
      <c r="GB1023" s="44"/>
      <c r="GG1023" s="352"/>
      <c r="GI1023" s="44"/>
      <c r="GJ1023" s="44"/>
      <c r="GK1023" s="44"/>
      <c r="GP1023" s="352"/>
      <c r="GR1023" s="44"/>
      <c r="GS1023" s="44"/>
      <c r="GT1023" s="44"/>
      <c r="GY1023" s="352"/>
      <c r="HA1023" s="44"/>
      <c r="HB1023" s="44"/>
      <c r="HC1023" s="44"/>
      <c r="HH1023" s="352"/>
      <c r="HJ1023" s="44"/>
      <c r="HK1023" s="44"/>
      <c r="HL1023" s="44"/>
      <c r="HQ1023" s="44"/>
      <c r="HR1023" s="44"/>
      <c r="HS1023" s="44"/>
      <c r="HT1023" s="44"/>
      <c r="HU1023" s="44"/>
      <c r="HV1023" s="44"/>
      <c r="HW1023" s="44"/>
      <c r="HX1023" s="44"/>
      <c r="HY1023" s="44"/>
      <c r="HZ1023" s="44"/>
      <c r="IA1023" s="44"/>
      <c r="IB1023" s="44"/>
      <c r="IC1023" s="44"/>
      <c r="ID1023" s="44"/>
      <c r="IE1023" s="44"/>
      <c r="IF1023" s="44"/>
      <c r="IG1023" s="44"/>
      <c r="IH1023" s="44"/>
      <c r="II1023" s="44"/>
      <c r="IJ1023" s="44"/>
      <c r="IK1023" s="44"/>
      <c r="IL1023" s="44"/>
      <c r="IM1023" s="44"/>
      <c r="IN1023" s="44"/>
      <c r="IO1023" s="44"/>
      <c r="IP1023" s="44"/>
      <c r="IQ1023" s="44"/>
      <c r="IR1023" s="44"/>
      <c r="IS1023" s="44"/>
      <c r="IT1023" s="44"/>
      <c r="IU1023" s="44"/>
      <c r="IV1023" s="44"/>
      <c r="RS1023" s="353"/>
    </row>
    <row r="1024" spans="1:487" s="74" customFormat="1" ht="15">
      <c r="A1024" s="325" t="s">
        <v>964</v>
      </c>
      <c r="B1024" s="351"/>
      <c r="C1024" s="351"/>
      <c r="D1024" s="458" t="s">
        <v>137</v>
      </c>
      <c r="E1024" s="44"/>
      <c r="F1024" s="437">
        <f t="shared" si="14"/>
        <v>488</v>
      </c>
      <c r="G1024" s="541">
        <v>157</v>
      </c>
      <c r="H1024" s="541">
        <v>231</v>
      </c>
      <c r="I1024" s="138"/>
      <c r="J1024" s="420"/>
      <c r="K1024" s="138">
        <v>100</v>
      </c>
      <c r="L1024" s="458"/>
      <c r="M1024" s="458"/>
      <c r="N1024" s="44"/>
      <c r="R1024" s="352"/>
      <c r="T1024" s="44"/>
      <c r="U1024" s="44"/>
      <c r="V1024" s="44"/>
      <c r="AA1024" s="352"/>
      <c r="AC1024" s="44"/>
      <c r="AD1024" s="44"/>
      <c r="AE1024" s="44"/>
      <c r="AJ1024" s="352"/>
      <c r="AL1024" s="44"/>
      <c r="AM1024" s="44"/>
      <c r="AN1024" s="44"/>
      <c r="AS1024" s="352"/>
      <c r="AU1024" s="44"/>
      <c r="AV1024" s="44"/>
      <c r="AW1024" s="44"/>
      <c r="BB1024" s="352"/>
      <c r="BD1024" s="44"/>
      <c r="BE1024" s="44"/>
      <c r="BF1024" s="44"/>
      <c r="BK1024" s="352"/>
      <c r="BM1024" s="44"/>
      <c r="BN1024" s="44"/>
      <c r="BO1024" s="44"/>
      <c r="BT1024" s="352"/>
      <c r="BV1024" s="44"/>
      <c r="BW1024" s="44"/>
      <c r="BX1024" s="44"/>
      <c r="CC1024" s="352"/>
      <c r="CE1024" s="44"/>
      <c r="CF1024" s="44"/>
      <c r="CG1024" s="44"/>
      <c r="CL1024" s="352"/>
      <c r="CN1024" s="44"/>
      <c r="CO1024" s="44"/>
      <c r="CP1024" s="44"/>
      <c r="CU1024" s="352"/>
      <c r="CW1024" s="44"/>
      <c r="CX1024" s="44"/>
      <c r="CY1024" s="44"/>
      <c r="DD1024" s="352"/>
      <c r="DF1024" s="44"/>
      <c r="DG1024" s="44"/>
      <c r="DH1024" s="44"/>
      <c r="DM1024" s="352"/>
      <c r="DO1024" s="44"/>
      <c r="DP1024" s="44"/>
      <c r="DQ1024" s="44"/>
      <c r="DV1024" s="352"/>
      <c r="DX1024" s="44"/>
      <c r="DY1024" s="44"/>
      <c r="DZ1024" s="44"/>
      <c r="EE1024" s="352"/>
      <c r="EG1024" s="44"/>
      <c r="EH1024" s="44"/>
      <c r="EI1024" s="44"/>
      <c r="EN1024" s="352"/>
      <c r="EP1024" s="44"/>
      <c r="EQ1024" s="44"/>
      <c r="ER1024" s="44"/>
      <c r="EW1024" s="352"/>
      <c r="EY1024" s="44"/>
      <c r="EZ1024" s="44"/>
      <c r="FA1024" s="44"/>
      <c r="FF1024" s="352"/>
      <c r="FH1024" s="44"/>
      <c r="FI1024" s="44"/>
      <c r="FJ1024" s="44"/>
      <c r="FO1024" s="352"/>
      <c r="FQ1024" s="44"/>
      <c r="FR1024" s="44"/>
      <c r="FS1024" s="44"/>
      <c r="FX1024" s="352"/>
      <c r="FZ1024" s="44"/>
      <c r="GA1024" s="44"/>
      <c r="GB1024" s="44"/>
      <c r="GG1024" s="352"/>
      <c r="GI1024" s="44"/>
      <c r="GJ1024" s="44"/>
      <c r="GK1024" s="44"/>
      <c r="GP1024" s="352"/>
      <c r="GR1024" s="44"/>
      <c r="GS1024" s="44"/>
      <c r="GT1024" s="44"/>
      <c r="GY1024" s="352"/>
      <c r="HA1024" s="44"/>
      <c r="HB1024" s="44"/>
      <c r="HC1024" s="44"/>
      <c r="HH1024" s="352"/>
      <c r="HJ1024" s="44"/>
      <c r="HK1024" s="44"/>
      <c r="HL1024" s="44"/>
      <c r="HQ1024" s="44"/>
      <c r="HR1024" s="44"/>
      <c r="HS1024" s="44"/>
      <c r="HT1024" s="44"/>
      <c r="HU1024" s="44"/>
      <c r="HV1024" s="44"/>
      <c r="HW1024" s="44"/>
      <c r="HX1024" s="44"/>
      <c r="HY1024" s="44"/>
      <c r="HZ1024" s="44"/>
      <c r="IA1024" s="44"/>
      <c r="IB1024" s="44"/>
      <c r="IC1024" s="44"/>
      <c r="ID1024" s="44"/>
      <c r="IE1024" s="44"/>
      <c r="IF1024" s="44"/>
      <c r="IG1024" s="44"/>
      <c r="IH1024" s="44"/>
      <c r="II1024" s="44"/>
      <c r="IJ1024" s="44"/>
      <c r="IK1024" s="44"/>
      <c r="IL1024" s="44"/>
      <c r="IM1024" s="44"/>
      <c r="IN1024" s="44"/>
      <c r="IO1024" s="44"/>
      <c r="IP1024" s="44"/>
      <c r="IQ1024" s="44"/>
      <c r="IR1024" s="44"/>
      <c r="IS1024" s="44"/>
      <c r="IT1024" s="44"/>
      <c r="IU1024" s="44"/>
      <c r="IV1024" s="44"/>
      <c r="RS1024" s="353"/>
    </row>
    <row r="1025" spans="1:487" s="74" customFormat="1" ht="15">
      <c r="A1025" s="325" t="s">
        <v>807</v>
      </c>
      <c r="B1025" s="351"/>
      <c r="C1025" s="351"/>
      <c r="D1025" s="458" t="s">
        <v>138</v>
      </c>
      <c r="E1025" s="44"/>
      <c r="F1025" s="437">
        <f t="shared" si="14"/>
        <v>0</v>
      </c>
      <c r="G1025" s="478"/>
      <c r="H1025" s="478"/>
      <c r="I1025" s="138"/>
      <c r="J1025" s="420"/>
      <c r="K1025" s="138"/>
      <c r="L1025" s="44"/>
      <c r="M1025" s="450"/>
      <c r="N1025" s="44"/>
      <c r="R1025" s="352"/>
      <c r="T1025" s="44"/>
      <c r="U1025" s="44"/>
      <c r="V1025" s="44"/>
      <c r="AA1025" s="352"/>
      <c r="AC1025" s="44"/>
      <c r="AD1025" s="44"/>
      <c r="AE1025" s="44"/>
      <c r="AJ1025" s="352"/>
      <c r="AL1025" s="44"/>
      <c r="AM1025" s="44"/>
      <c r="AN1025" s="44"/>
      <c r="AS1025" s="352"/>
      <c r="AU1025" s="44"/>
      <c r="AV1025" s="44"/>
      <c r="AW1025" s="44"/>
      <c r="BB1025" s="352"/>
      <c r="BD1025" s="44"/>
      <c r="BE1025" s="44"/>
      <c r="BF1025" s="44"/>
      <c r="BK1025" s="352"/>
      <c r="BM1025" s="44"/>
      <c r="BN1025" s="44"/>
      <c r="BO1025" s="44"/>
      <c r="BT1025" s="352"/>
      <c r="BV1025" s="44"/>
      <c r="BW1025" s="44"/>
      <c r="BX1025" s="44"/>
      <c r="CC1025" s="352"/>
      <c r="CE1025" s="44"/>
      <c r="CF1025" s="44"/>
      <c r="CG1025" s="44"/>
      <c r="CL1025" s="352"/>
      <c r="CN1025" s="44"/>
      <c r="CO1025" s="44"/>
      <c r="CP1025" s="44"/>
      <c r="CU1025" s="352"/>
      <c r="CW1025" s="44"/>
      <c r="CX1025" s="44"/>
      <c r="CY1025" s="44"/>
      <c r="DD1025" s="352"/>
      <c r="DF1025" s="44"/>
      <c r="DG1025" s="44"/>
      <c r="DH1025" s="44"/>
      <c r="DM1025" s="352"/>
      <c r="DO1025" s="44"/>
      <c r="DP1025" s="44"/>
      <c r="DQ1025" s="44"/>
      <c r="DV1025" s="352"/>
      <c r="DX1025" s="44"/>
      <c r="DY1025" s="44"/>
      <c r="DZ1025" s="44"/>
      <c r="EE1025" s="352"/>
      <c r="EG1025" s="44"/>
      <c r="EH1025" s="44"/>
      <c r="EI1025" s="44"/>
      <c r="EN1025" s="352"/>
      <c r="EP1025" s="44"/>
      <c r="EQ1025" s="44"/>
      <c r="ER1025" s="44"/>
      <c r="EW1025" s="352"/>
      <c r="EY1025" s="44"/>
      <c r="EZ1025" s="44"/>
      <c r="FA1025" s="44"/>
      <c r="FF1025" s="352"/>
      <c r="FH1025" s="44"/>
      <c r="FI1025" s="44"/>
      <c r="FJ1025" s="44"/>
      <c r="FO1025" s="352"/>
      <c r="FQ1025" s="44"/>
      <c r="FR1025" s="44"/>
      <c r="FS1025" s="44"/>
      <c r="FX1025" s="352"/>
      <c r="FZ1025" s="44"/>
      <c r="GA1025" s="44"/>
      <c r="GB1025" s="44"/>
      <c r="GG1025" s="352"/>
      <c r="GI1025" s="44"/>
      <c r="GJ1025" s="44"/>
      <c r="GK1025" s="44"/>
      <c r="GP1025" s="352"/>
      <c r="GR1025" s="44"/>
      <c r="GS1025" s="44"/>
      <c r="GT1025" s="44"/>
      <c r="GY1025" s="352"/>
      <c r="HA1025" s="44"/>
      <c r="HB1025" s="44"/>
      <c r="HC1025" s="44"/>
      <c r="HH1025" s="352"/>
      <c r="HJ1025" s="44"/>
      <c r="HK1025" s="44"/>
      <c r="HL1025" s="44"/>
      <c r="HQ1025" s="44"/>
      <c r="HR1025" s="44"/>
      <c r="HS1025" s="44"/>
      <c r="HT1025" s="44"/>
      <c r="HU1025" s="44"/>
      <c r="HV1025" s="44"/>
      <c r="HW1025" s="44"/>
      <c r="HX1025" s="44"/>
      <c r="HY1025" s="44"/>
      <c r="HZ1025" s="44"/>
      <c r="IA1025" s="44"/>
      <c r="IB1025" s="44"/>
      <c r="IC1025" s="44"/>
      <c r="ID1025" s="44"/>
      <c r="IE1025" s="44"/>
      <c r="IF1025" s="44"/>
      <c r="IG1025" s="44"/>
      <c r="IH1025" s="44"/>
      <c r="II1025" s="44"/>
      <c r="IJ1025" s="44"/>
      <c r="IK1025" s="44"/>
      <c r="IL1025" s="44"/>
      <c r="IM1025" s="44"/>
      <c r="IN1025" s="44"/>
      <c r="IO1025" s="44"/>
      <c r="IP1025" s="44"/>
      <c r="IQ1025" s="44"/>
      <c r="IR1025" s="44"/>
      <c r="IS1025" s="44"/>
      <c r="IT1025" s="44"/>
      <c r="IU1025" s="44"/>
      <c r="IV1025" s="44"/>
      <c r="RS1025" s="353"/>
    </row>
    <row r="1026" spans="1:487" s="74" customFormat="1" ht="15">
      <c r="A1026" s="325" t="s">
        <v>642</v>
      </c>
      <c r="B1026" s="351"/>
      <c r="C1026" s="351"/>
      <c r="D1026" s="458" t="s">
        <v>133</v>
      </c>
      <c r="E1026" s="44"/>
      <c r="F1026" s="437">
        <f t="shared" si="14"/>
        <v>20</v>
      </c>
      <c r="G1026" s="478"/>
      <c r="H1026" s="478">
        <v>17</v>
      </c>
      <c r="I1026" s="138">
        <v>3</v>
      </c>
      <c r="J1026" s="420"/>
      <c r="K1026" s="138"/>
      <c r="L1026" s="44"/>
      <c r="M1026" s="450"/>
      <c r="N1026" s="44"/>
      <c r="R1026" s="352"/>
      <c r="T1026" s="44"/>
      <c r="U1026" s="44"/>
      <c r="V1026" s="44"/>
      <c r="AA1026" s="352"/>
      <c r="AC1026" s="44"/>
      <c r="AD1026" s="44"/>
      <c r="AE1026" s="44"/>
      <c r="AJ1026" s="352"/>
      <c r="AL1026" s="44"/>
      <c r="AM1026" s="44"/>
      <c r="AN1026" s="44"/>
      <c r="AS1026" s="352"/>
      <c r="AU1026" s="44"/>
      <c r="AV1026" s="44"/>
      <c r="AW1026" s="44"/>
      <c r="BB1026" s="352"/>
      <c r="BD1026" s="44"/>
      <c r="BE1026" s="44"/>
      <c r="BF1026" s="44"/>
      <c r="BK1026" s="352"/>
      <c r="BM1026" s="44"/>
      <c r="BN1026" s="44"/>
      <c r="BO1026" s="44"/>
      <c r="BT1026" s="352"/>
      <c r="BV1026" s="44"/>
      <c r="BW1026" s="44"/>
      <c r="BX1026" s="44"/>
      <c r="CC1026" s="352"/>
      <c r="CE1026" s="44"/>
      <c r="CF1026" s="44"/>
      <c r="CG1026" s="44"/>
      <c r="CL1026" s="352"/>
      <c r="CN1026" s="44"/>
      <c r="CO1026" s="44"/>
      <c r="CP1026" s="44"/>
      <c r="CU1026" s="352"/>
      <c r="CW1026" s="44"/>
      <c r="CX1026" s="44"/>
      <c r="CY1026" s="44"/>
      <c r="DD1026" s="352"/>
      <c r="DF1026" s="44"/>
      <c r="DG1026" s="44"/>
      <c r="DH1026" s="44"/>
      <c r="DM1026" s="352"/>
      <c r="DO1026" s="44"/>
      <c r="DP1026" s="44"/>
      <c r="DQ1026" s="44"/>
      <c r="DV1026" s="352"/>
      <c r="DX1026" s="44"/>
      <c r="DY1026" s="44"/>
      <c r="DZ1026" s="44"/>
      <c r="EE1026" s="352"/>
      <c r="EG1026" s="44"/>
      <c r="EH1026" s="44"/>
      <c r="EI1026" s="44"/>
      <c r="EN1026" s="352"/>
      <c r="EP1026" s="44"/>
      <c r="EQ1026" s="44"/>
      <c r="ER1026" s="44"/>
      <c r="EW1026" s="352"/>
      <c r="EY1026" s="44"/>
      <c r="EZ1026" s="44"/>
      <c r="FA1026" s="44"/>
      <c r="FF1026" s="352"/>
      <c r="FH1026" s="44"/>
      <c r="FI1026" s="44"/>
      <c r="FJ1026" s="44"/>
      <c r="FO1026" s="352"/>
      <c r="FQ1026" s="44"/>
      <c r="FR1026" s="44"/>
      <c r="FS1026" s="44"/>
      <c r="FX1026" s="352"/>
      <c r="FZ1026" s="44"/>
      <c r="GA1026" s="44"/>
      <c r="GB1026" s="44"/>
      <c r="GG1026" s="352"/>
      <c r="GI1026" s="44"/>
      <c r="GJ1026" s="44"/>
      <c r="GK1026" s="44"/>
      <c r="GP1026" s="352"/>
      <c r="GR1026" s="44"/>
      <c r="GS1026" s="44"/>
      <c r="GT1026" s="44"/>
      <c r="GY1026" s="352"/>
      <c r="HA1026" s="44"/>
      <c r="HB1026" s="44"/>
      <c r="HC1026" s="44"/>
      <c r="HH1026" s="352"/>
      <c r="HJ1026" s="44"/>
      <c r="HK1026" s="44"/>
      <c r="HL1026" s="44"/>
      <c r="HQ1026" s="44"/>
      <c r="HR1026" s="44"/>
      <c r="HS1026" s="44"/>
      <c r="HT1026" s="44"/>
      <c r="HU1026" s="44"/>
      <c r="HV1026" s="44"/>
      <c r="HW1026" s="44"/>
      <c r="HX1026" s="44"/>
      <c r="HY1026" s="44"/>
      <c r="HZ1026" s="44"/>
      <c r="IA1026" s="44"/>
      <c r="IB1026" s="44"/>
      <c r="IC1026" s="44"/>
      <c r="ID1026" s="44"/>
      <c r="IE1026" s="44"/>
      <c r="IF1026" s="44"/>
      <c r="IG1026" s="44"/>
      <c r="IH1026" s="44"/>
      <c r="II1026" s="44"/>
      <c r="IJ1026" s="44"/>
      <c r="IK1026" s="44"/>
      <c r="IL1026" s="44"/>
      <c r="IM1026" s="44"/>
      <c r="IN1026" s="44"/>
      <c r="IO1026" s="44"/>
      <c r="IP1026" s="44"/>
      <c r="IQ1026" s="44"/>
      <c r="IR1026" s="44"/>
      <c r="IS1026" s="44"/>
      <c r="IT1026" s="44"/>
      <c r="IU1026" s="44"/>
      <c r="IV1026" s="44"/>
      <c r="RS1026" s="353"/>
    </row>
    <row r="1027" spans="1:487" s="74" customFormat="1" ht="15">
      <c r="A1027" s="325" t="s">
        <v>2046</v>
      </c>
      <c r="B1027" s="351"/>
      <c r="C1027" s="351"/>
      <c r="D1027" s="354" t="s">
        <v>130</v>
      </c>
      <c r="E1027" s="44"/>
      <c r="F1027" s="437">
        <f t="shared" si="14"/>
        <v>0</v>
      </c>
      <c r="G1027" s="478"/>
      <c r="H1027" s="138"/>
      <c r="I1027" s="138"/>
      <c r="J1027" s="420"/>
      <c r="K1027" s="138"/>
      <c r="L1027" s="450"/>
      <c r="M1027" s="44"/>
      <c r="N1027" s="44"/>
      <c r="R1027" s="352"/>
      <c r="T1027" s="44"/>
      <c r="U1027" s="44"/>
      <c r="V1027" s="44"/>
      <c r="AA1027" s="352"/>
      <c r="AC1027" s="44"/>
      <c r="AD1027" s="44"/>
      <c r="AE1027" s="44"/>
      <c r="AJ1027" s="352"/>
      <c r="AL1027" s="44"/>
      <c r="AM1027" s="44"/>
      <c r="AN1027" s="44"/>
      <c r="AS1027" s="352"/>
      <c r="AU1027" s="44"/>
      <c r="AV1027" s="44"/>
      <c r="AW1027" s="44"/>
      <c r="BB1027" s="352"/>
      <c r="BD1027" s="44"/>
      <c r="BE1027" s="44"/>
      <c r="BF1027" s="44"/>
      <c r="BK1027" s="352"/>
      <c r="BM1027" s="44"/>
      <c r="BN1027" s="44"/>
      <c r="BO1027" s="44"/>
      <c r="BT1027" s="352"/>
      <c r="BV1027" s="44"/>
      <c r="BW1027" s="44"/>
      <c r="BX1027" s="44"/>
      <c r="CC1027" s="352"/>
      <c r="CE1027" s="44"/>
      <c r="CF1027" s="44"/>
      <c r="CG1027" s="44"/>
      <c r="CL1027" s="352"/>
      <c r="CN1027" s="44"/>
      <c r="CO1027" s="44"/>
      <c r="CP1027" s="44"/>
      <c r="CU1027" s="352"/>
      <c r="CW1027" s="44"/>
      <c r="CX1027" s="44"/>
      <c r="CY1027" s="44"/>
      <c r="DD1027" s="352"/>
      <c r="DF1027" s="44"/>
      <c r="DG1027" s="44"/>
      <c r="DH1027" s="44"/>
      <c r="DM1027" s="352"/>
      <c r="DO1027" s="44"/>
      <c r="DP1027" s="44"/>
      <c r="DQ1027" s="44"/>
      <c r="DV1027" s="352"/>
      <c r="DX1027" s="44"/>
      <c r="DY1027" s="44"/>
      <c r="DZ1027" s="44"/>
      <c r="EE1027" s="352"/>
      <c r="EG1027" s="44"/>
      <c r="EH1027" s="44"/>
      <c r="EI1027" s="44"/>
      <c r="EN1027" s="352"/>
      <c r="EP1027" s="44"/>
      <c r="EQ1027" s="44"/>
      <c r="ER1027" s="44"/>
      <c r="EW1027" s="352"/>
      <c r="EY1027" s="44"/>
      <c r="EZ1027" s="44"/>
      <c r="FA1027" s="44"/>
      <c r="FF1027" s="352"/>
      <c r="FH1027" s="44"/>
      <c r="FI1027" s="44"/>
      <c r="FJ1027" s="44"/>
      <c r="FO1027" s="352"/>
      <c r="FQ1027" s="44"/>
      <c r="FR1027" s="44"/>
      <c r="FS1027" s="44"/>
      <c r="FX1027" s="352"/>
      <c r="FZ1027" s="44"/>
      <c r="GA1027" s="44"/>
      <c r="GB1027" s="44"/>
      <c r="GG1027" s="352"/>
      <c r="GI1027" s="44"/>
      <c r="GJ1027" s="44"/>
      <c r="GK1027" s="44"/>
      <c r="GP1027" s="352"/>
      <c r="GR1027" s="44"/>
      <c r="GS1027" s="44"/>
      <c r="GT1027" s="44"/>
      <c r="GY1027" s="352"/>
      <c r="HA1027" s="44"/>
      <c r="HB1027" s="44"/>
      <c r="HC1027" s="44"/>
      <c r="HH1027" s="352"/>
      <c r="HJ1027" s="44"/>
      <c r="HK1027" s="44"/>
      <c r="HL1027" s="44"/>
      <c r="HQ1027" s="44"/>
      <c r="HR1027" s="44"/>
      <c r="HS1027" s="44"/>
      <c r="HT1027" s="44"/>
      <c r="HU1027" s="44"/>
      <c r="HV1027" s="44"/>
      <c r="HW1027" s="44"/>
      <c r="HX1027" s="44"/>
      <c r="HY1027" s="44"/>
      <c r="HZ1027" s="44"/>
      <c r="IA1027" s="44"/>
      <c r="IB1027" s="44"/>
      <c r="IC1027" s="44"/>
      <c r="ID1027" s="44"/>
      <c r="IE1027" s="44"/>
      <c r="IF1027" s="44"/>
      <c r="IG1027" s="44"/>
      <c r="IH1027" s="44"/>
      <c r="II1027" s="44"/>
      <c r="IJ1027" s="44"/>
      <c r="IK1027" s="44"/>
      <c r="IL1027" s="44"/>
      <c r="IM1027" s="44"/>
      <c r="IN1027" s="44"/>
      <c r="IO1027" s="44"/>
      <c r="IP1027" s="44"/>
      <c r="IQ1027" s="44"/>
      <c r="IR1027" s="44"/>
      <c r="IS1027" s="44"/>
      <c r="IT1027" s="44"/>
      <c r="IU1027" s="44"/>
      <c r="IV1027" s="44"/>
      <c r="RS1027" s="353"/>
    </row>
    <row r="1028" spans="1:487" s="74" customFormat="1" ht="15">
      <c r="A1028" s="325" t="s">
        <v>1773</v>
      </c>
      <c r="B1028" s="351"/>
      <c r="C1028" s="351"/>
      <c r="D1028" s="458" t="s">
        <v>131</v>
      </c>
      <c r="E1028" s="44"/>
      <c r="F1028" s="437">
        <f t="shared" si="14"/>
        <v>0</v>
      </c>
      <c r="G1028" s="478"/>
      <c r="H1028" s="138"/>
      <c r="I1028" s="138"/>
      <c r="J1028" s="420"/>
      <c r="K1028" s="138"/>
      <c r="L1028" s="44"/>
      <c r="M1028" s="44"/>
      <c r="N1028" s="44"/>
      <c r="R1028" s="352"/>
      <c r="T1028" s="44"/>
      <c r="U1028" s="44"/>
      <c r="V1028" s="44"/>
      <c r="AA1028" s="352"/>
      <c r="AC1028" s="44"/>
      <c r="AD1028" s="44"/>
      <c r="AE1028" s="44"/>
      <c r="AJ1028" s="352"/>
      <c r="AL1028" s="44"/>
      <c r="AM1028" s="44"/>
      <c r="AN1028" s="44"/>
      <c r="AS1028" s="352"/>
      <c r="AU1028" s="44"/>
      <c r="AV1028" s="44"/>
      <c r="AW1028" s="44"/>
      <c r="BB1028" s="352"/>
      <c r="BD1028" s="44"/>
      <c r="BE1028" s="44"/>
      <c r="BF1028" s="44"/>
      <c r="BK1028" s="352"/>
      <c r="BM1028" s="44"/>
      <c r="BN1028" s="44"/>
      <c r="BO1028" s="44"/>
      <c r="BT1028" s="352"/>
      <c r="BV1028" s="44"/>
      <c r="BW1028" s="44"/>
      <c r="BX1028" s="44"/>
      <c r="CC1028" s="352"/>
      <c r="CE1028" s="44"/>
      <c r="CF1028" s="44"/>
      <c r="CG1028" s="44"/>
      <c r="CL1028" s="352"/>
      <c r="CN1028" s="44"/>
      <c r="CO1028" s="44"/>
      <c r="CP1028" s="44"/>
      <c r="CU1028" s="352"/>
      <c r="CW1028" s="44"/>
      <c r="CX1028" s="44"/>
      <c r="CY1028" s="44"/>
      <c r="DD1028" s="352"/>
      <c r="DF1028" s="44"/>
      <c r="DG1028" s="44"/>
      <c r="DH1028" s="44"/>
      <c r="DM1028" s="352"/>
      <c r="DO1028" s="44"/>
      <c r="DP1028" s="44"/>
      <c r="DQ1028" s="44"/>
      <c r="DV1028" s="352"/>
      <c r="DX1028" s="44"/>
      <c r="DY1028" s="44"/>
      <c r="DZ1028" s="44"/>
      <c r="EE1028" s="352"/>
      <c r="EG1028" s="44"/>
      <c r="EH1028" s="44"/>
      <c r="EI1028" s="44"/>
      <c r="EN1028" s="352"/>
      <c r="EP1028" s="44"/>
      <c r="EQ1028" s="44"/>
      <c r="ER1028" s="44"/>
      <c r="EW1028" s="352"/>
      <c r="EY1028" s="44"/>
      <c r="EZ1028" s="44"/>
      <c r="FA1028" s="44"/>
      <c r="FF1028" s="352"/>
      <c r="FH1028" s="44"/>
      <c r="FI1028" s="44"/>
      <c r="FJ1028" s="44"/>
      <c r="FO1028" s="352"/>
      <c r="FQ1028" s="44"/>
      <c r="FR1028" s="44"/>
      <c r="FS1028" s="44"/>
      <c r="FX1028" s="352"/>
      <c r="FZ1028" s="44"/>
      <c r="GA1028" s="44"/>
      <c r="GB1028" s="44"/>
      <c r="GG1028" s="352"/>
      <c r="GI1028" s="44"/>
      <c r="GJ1028" s="44"/>
      <c r="GK1028" s="44"/>
      <c r="GP1028" s="352"/>
      <c r="GR1028" s="44"/>
      <c r="GS1028" s="44"/>
      <c r="GT1028" s="44"/>
      <c r="GY1028" s="352"/>
      <c r="HA1028" s="44"/>
      <c r="HB1028" s="44"/>
      <c r="HC1028" s="44"/>
      <c r="HH1028" s="352"/>
      <c r="HJ1028" s="44"/>
      <c r="HK1028" s="44"/>
      <c r="HL1028" s="44"/>
      <c r="HQ1028" s="44"/>
      <c r="HR1028" s="44"/>
      <c r="HS1028" s="44"/>
      <c r="HT1028" s="44"/>
      <c r="HU1028" s="44"/>
      <c r="HV1028" s="44"/>
      <c r="HW1028" s="44"/>
      <c r="HX1028" s="44"/>
      <c r="HY1028" s="44"/>
      <c r="HZ1028" s="44"/>
      <c r="IA1028" s="44"/>
      <c r="IB1028" s="44"/>
      <c r="IC1028" s="44"/>
      <c r="ID1028" s="44"/>
      <c r="IE1028" s="44"/>
      <c r="IF1028" s="44"/>
      <c r="IG1028" s="44"/>
      <c r="IH1028" s="44"/>
      <c r="II1028" s="44"/>
      <c r="IJ1028" s="44"/>
      <c r="IK1028" s="44"/>
      <c r="IL1028" s="44"/>
      <c r="IM1028" s="44"/>
      <c r="IN1028" s="44"/>
      <c r="IO1028" s="44"/>
      <c r="IP1028" s="44"/>
      <c r="IQ1028" s="44"/>
      <c r="IR1028" s="44"/>
      <c r="IS1028" s="44"/>
      <c r="IT1028" s="44"/>
      <c r="IU1028" s="44"/>
      <c r="IV1028" s="44"/>
      <c r="RS1028" s="353"/>
    </row>
    <row r="1029" spans="1:487" s="74" customFormat="1" ht="15">
      <c r="A1029" s="325" t="s">
        <v>1817</v>
      </c>
      <c r="B1029" s="351"/>
      <c r="C1029" s="351"/>
      <c r="D1029" s="531" t="s">
        <v>130</v>
      </c>
      <c r="E1029" s="44"/>
      <c r="F1029" s="437">
        <f t="shared" si="14"/>
        <v>0</v>
      </c>
      <c r="G1029" s="478"/>
      <c r="H1029" s="478"/>
      <c r="I1029" s="138"/>
      <c r="J1029" s="420"/>
      <c r="K1029" s="138"/>
      <c r="L1029" s="450"/>
      <c r="M1029" s="44"/>
      <c r="N1029" s="44"/>
      <c r="R1029" s="352"/>
      <c r="T1029" s="44"/>
      <c r="U1029" s="44"/>
      <c r="V1029" s="44"/>
      <c r="AA1029" s="352"/>
      <c r="AC1029" s="44"/>
      <c r="AD1029" s="44"/>
      <c r="AE1029" s="44"/>
      <c r="AJ1029" s="352"/>
      <c r="AL1029" s="44"/>
      <c r="AM1029" s="44"/>
      <c r="AN1029" s="44"/>
      <c r="AS1029" s="352"/>
      <c r="AU1029" s="44"/>
      <c r="AV1029" s="44"/>
      <c r="AW1029" s="44"/>
      <c r="BB1029" s="352"/>
      <c r="BD1029" s="44"/>
      <c r="BE1029" s="44"/>
      <c r="BF1029" s="44"/>
      <c r="BK1029" s="352"/>
      <c r="BM1029" s="44"/>
      <c r="BN1029" s="44"/>
      <c r="BO1029" s="44"/>
      <c r="BT1029" s="352"/>
      <c r="BV1029" s="44"/>
      <c r="BW1029" s="44"/>
      <c r="BX1029" s="44"/>
      <c r="CC1029" s="352"/>
      <c r="CE1029" s="44"/>
      <c r="CF1029" s="44"/>
      <c r="CG1029" s="44"/>
      <c r="CL1029" s="352"/>
      <c r="CN1029" s="44"/>
      <c r="CO1029" s="44"/>
      <c r="CP1029" s="44"/>
      <c r="CU1029" s="352"/>
      <c r="CW1029" s="44"/>
      <c r="CX1029" s="44"/>
      <c r="CY1029" s="44"/>
      <c r="DD1029" s="352"/>
      <c r="DF1029" s="44"/>
      <c r="DG1029" s="44"/>
      <c r="DH1029" s="44"/>
      <c r="DM1029" s="352"/>
      <c r="DO1029" s="44"/>
      <c r="DP1029" s="44"/>
      <c r="DQ1029" s="44"/>
      <c r="DV1029" s="352"/>
      <c r="DX1029" s="44"/>
      <c r="DY1029" s="44"/>
      <c r="DZ1029" s="44"/>
      <c r="EE1029" s="352"/>
      <c r="EG1029" s="44"/>
      <c r="EH1029" s="44"/>
      <c r="EI1029" s="44"/>
      <c r="EN1029" s="352"/>
      <c r="EP1029" s="44"/>
      <c r="EQ1029" s="44"/>
      <c r="ER1029" s="44"/>
      <c r="EW1029" s="352"/>
      <c r="EY1029" s="44"/>
      <c r="EZ1029" s="44"/>
      <c r="FA1029" s="44"/>
      <c r="FF1029" s="352"/>
      <c r="FH1029" s="44"/>
      <c r="FI1029" s="44"/>
      <c r="FJ1029" s="44"/>
      <c r="FO1029" s="352"/>
      <c r="FQ1029" s="44"/>
      <c r="FR1029" s="44"/>
      <c r="FS1029" s="44"/>
      <c r="FX1029" s="352"/>
      <c r="FZ1029" s="44"/>
      <c r="GA1029" s="44"/>
      <c r="GB1029" s="44"/>
      <c r="GG1029" s="352"/>
      <c r="GI1029" s="44"/>
      <c r="GJ1029" s="44"/>
      <c r="GK1029" s="44"/>
      <c r="GP1029" s="352"/>
      <c r="GR1029" s="44"/>
      <c r="GS1029" s="44"/>
      <c r="GT1029" s="44"/>
      <c r="GY1029" s="352"/>
      <c r="HA1029" s="44"/>
      <c r="HB1029" s="44"/>
      <c r="HC1029" s="44"/>
      <c r="HH1029" s="352"/>
      <c r="HJ1029" s="44"/>
      <c r="HK1029" s="44"/>
      <c r="HL1029" s="44"/>
      <c r="HQ1029" s="44"/>
      <c r="HR1029" s="44"/>
      <c r="HS1029" s="44"/>
      <c r="HT1029" s="44"/>
      <c r="HU1029" s="44"/>
      <c r="HV1029" s="44"/>
      <c r="HW1029" s="44"/>
      <c r="HX1029" s="44"/>
      <c r="HY1029" s="44"/>
      <c r="HZ1029" s="44"/>
      <c r="IA1029" s="44"/>
      <c r="IB1029" s="44"/>
      <c r="IC1029" s="44"/>
      <c r="ID1029" s="44"/>
      <c r="IE1029" s="44"/>
      <c r="IF1029" s="44"/>
      <c r="IG1029" s="44"/>
      <c r="IH1029" s="44"/>
      <c r="II1029" s="44"/>
      <c r="IJ1029" s="44"/>
      <c r="IK1029" s="44"/>
      <c r="IL1029" s="44"/>
      <c r="IM1029" s="44"/>
      <c r="IN1029" s="44"/>
      <c r="IO1029" s="44"/>
      <c r="IP1029" s="44"/>
      <c r="IQ1029" s="44"/>
      <c r="IR1029" s="44"/>
      <c r="IS1029" s="44"/>
      <c r="IT1029" s="44"/>
      <c r="IU1029" s="44"/>
      <c r="IV1029" s="44"/>
      <c r="RS1029" s="353"/>
    </row>
    <row r="1030" spans="1:487" s="74" customFormat="1" ht="15">
      <c r="A1030" s="325" t="s">
        <v>540</v>
      </c>
      <c r="B1030" s="351"/>
      <c r="C1030" s="351"/>
      <c r="D1030" s="458" t="s">
        <v>138</v>
      </c>
      <c r="E1030" s="44"/>
      <c r="F1030" s="437">
        <f t="shared" si="14"/>
        <v>47</v>
      </c>
      <c r="G1030" s="478">
        <v>24</v>
      </c>
      <c r="H1030" s="478"/>
      <c r="I1030" s="138">
        <v>8</v>
      </c>
      <c r="J1030" s="420">
        <v>15</v>
      </c>
      <c r="K1030" s="138"/>
      <c r="L1030" s="458"/>
      <c r="M1030" s="44"/>
      <c r="N1030" s="44"/>
      <c r="R1030" s="352"/>
      <c r="T1030" s="44"/>
      <c r="U1030" s="44"/>
      <c r="V1030" s="44"/>
      <c r="AA1030" s="352"/>
      <c r="AC1030" s="44"/>
      <c r="AD1030" s="44"/>
      <c r="AE1030" s="44"/>
      <c r="AJ1030" s="352"/>
      <c r="AL1030" s="44"/>
      <c r="AM1030" s="44"/>
      <c r="AN1030" s="44"/>
      <c r="AS1030" s="352"/>
      <c r="AU1030" s="44"/>
      <c r="AV1030" s="44"/>
      <c r="AW1030" s="44"/>
      <c r="BB1030" s="352"/>
      <c r="BD1030" s="44"/>
      <c r="BE1030" s="44"/>
      <c r="BF1030" s="44"/>
      <c r="BK1030" s="352"/>
      <c r="BM1030" s="44"/>
      <c r="BN1030" s="44"/>
      <c r="BO1030" s="44"/>
      <c r="BT1030" s="352"/>
      <c r="BV1030" s="44"/>
      <c r="BW1030" s="44"/>
      <c r="BX1030" s="44"/>
      <c r="CC1030" s="352"/>
      <c r="CE1030" s="44"/>
      <c r="CF1030" s="44"/>
      <c r="CG1030" s="44"/>
      <c r="CL1030" s="352"/>
      <c r="CN1030" s="44"/>
      <c r="CO1030" s="44"/>
      <c r="CP1030" s="44"/>
      <c r="CU1030" s="352"/>
      <c r="CW1030" s="44"/>
      <c r="CX1030" s="44"/>
      <c r="CY1030" s="44"/>
      <c r="DD1030" s="352"/>
      <c r="DF1030" s="44"/>
      <c r="DG1030" s="44"/>
      <c r="DH1030" s="44"/>
      <c r="DM1030" s="352"/>
      <c r="DO1030" s="44"/>
      <c r="DP1030" s="44"/>
      <c r="DQ1030" s="44"/>
      <c r="DV1030" s="352"/>
      <c r="DX1030" s="44"/>
      <c r="DY1030" s="44"/>
      <c r="DZ1030" s="44"/>
      <c r="EE1030" s="352"/>
      <c r="EG1030" s="44"/>
      <c r="EH1030" s="44"/>
      <c r="EI1030" s="44"/>
      <c r="EN1030" s="352"/>
      <c r="EP1030" s="44"/>
      <c r="EQ1030" s="44"/>
      <c r="ER1030" s="44"/>
      <c r="EW1030" s="352"/>
      <c r="EY1030" s="44"/>
      <c r="EZ1030" s="44"/>
      <c r="FA1030" s="44"/>
      <c r="FF1030" s="352"/>
      <c r="FH1030" s="44"/>
      <c r="FI1030" s="44"/>
      <c r="FJ1030" s="44"/>
      <c r="FO1030" s="352"/>
      <c r="FQ1030" s="44"/>
      <c r="FR1030" s="44"/>
      <c r="FS1030" s="44"/>
      <c r="FX1030" s="352"/>
      <c r="FZ1030" s="44"/>
      <c r="GA1030" s="44"/>
      <c r="GB1030" s="44"/>
      <c r="GG1030" s="352"/>
      <c r="GI1030" s="44"/>
      <c r="GJ1030" s="44"/>
      <c r="GK1030" s="44"/>
      <c r="GP1030" s="352"/>
      <c r="GR1030" s="44"/>
      <c r="GS1030" s="44"/>
      <c r="GT1030" s="44"/>
      <c r="GY1030" s="352"/>
      <c r="HA1030" s="44"/>
      <c r="HB1030" s="44"/>
      <c r="HC1030" s="44"/>
      <c r="HH1030" s="352"/>
      <c r="HJ1030" s="44"/>
      <c r="HK1030" s="44"/>
      <c r="HL1030" s="44"/>
      <c r="HQ1030" s="44"/>
      <c r="HR1030" s="44"/>
      <c r="HS1030" s="44"/>
      <c r="HT1030" s="44"/>
      <c r="HU1030" s="44"/>
      <c r="HV1030" s="44"/>
      <c r="HW1030" s="44"/>
      <c r="HX1030" s="44"/>
      <c r="HY1030" s="44"/>
      <c r="HZ1030" s="44"/>
      <c r="IA1030" s="44"/>
      <c r="IB1030" s="44"/>
      <c r="IC1030" s="44"/>
      <c r="ID1030" s="44"/>
      <c r="IE1030" s="44"/>
      <c r="IF1030" s="44"/>
      <c r="IG1030" s="44"/>
      <c r="IH1030" s="44"/>
      <c r="II1030" s="44"/>
      <c r="IJ1030" s="44"/>
      <c r="IK1030" s="44"/>
      <c r="IL1030" s="44"/>
      <c r="IM1030" s="44"/>
      <c r="IN1030" s="44"/>
      <c r="IO1030" s="44"/>
      <c r="IP1030" s="44"/>
      <c r="IQ1030" s="44"/>
      <c r="IR1030" s="44"/>
      <c r="IS1030" s="44"/>
      <c r="IT1030" s="44"/>
      <c r="IU1030" s="44"/>
      <c r="IV1030" s="44"/>
      <c r="RS1030" s="353"/>
    </row>
    <row r="1031" spans="1:487" s="74" customFormat="1" ht="15">
      <c r="A1031" s="325" t="s">
        <v>1504</v>
      </c>
      <c r="B1031" s="351"/>
      <c r="C1031" s="351"/>
      <c r="D1031" s="458" t="s">
        <v>132</v>
      </c>
      <c r="E1031" s="44"/>
      <c r="F1031" s="437">
        <f t="shared" si="14"/>
        <v>2</v>
      </c>
      <c r="G1031" s="478"/>
      <c r="H1031" s="478"/>
      <c r="I1031" s="138">
        <v>1</v>
      </c>
      <c r="J1031" s="420">
        <v>1</v>
      </c>
      <c r="K1031" s="138"/>
      <c r="L1031" s="458"/>
      <c r="M1031" s="450"/>
      <c r="N1031" s="44"/>
      <c r="R1031" s="352"/>
      <c r="T1031" s="44"/>
      <c r="U1031" s="44"/>
      <c r="V1031" s="44"/>
      <c r="AA1031" s="352"/>
      <c r="AC1031" s="44"/>
      <c r="AD1031" s="44"/>
      <c r="AE1031" s="44"/>
      <c r="AJ1031" s="352"/>
      <c r="AL1031" s="44"/>
      <c r="AM1031" s="44"/>
      <c r="AN1031" s="44"/>
      <c r="AS1031" s="352"/>
      <c r="AU1031" s="44"/>
      <c r="AV1031" s="44"/>
      <c r="AW1031" s="44"/>
      <c r="BB1031" s="352"/>
      <c r="BD1031" s="44"/>
      <c r="BE1031" s="44"/>
      <c r="BF1031" s="44"/>
      <c r="BK1031" s="352"/>
      <c r="BM1031" s="44"/>
      <c r="BN1031" s="44"/>
      <c r="BO1031" s="44"/>
      <c r="BT1031" s="352"/>
      <c r="BV1031" s="44"/>
      <c r="BW1031" s="44"/>
      <c r="BX1031" s="44"/>
      <c r="CC1031" s="352"/>
      <c r="CE1031" s="44"/>
      <c r="CF1031" s="44"/>
      <c r="CG1031" s="44"/>
      <c r="CL1031" s="352"/>
      <c r="CN1031" s="44"/>
      <c r="CO1031" s="44"/>
      <c r="CP1031" s="44"/>
      <c r="CU1031" s="352"/>
      <c r="CW1031" s="44"/>
      <c r="CX1031" s="44"/>
      <c r="CY1031" s="44"/>
      <c r="DD1031" s="352"/>
      <c r="DF1031" s="44"/>
      <c r="DG1031" s="44"/>
      <c r="DH1031" s="44"/>
      <c r="DM1031" s="352"/>
      <c r="DO1031" s="44"/>
      <c r="DP1031" s="44"/>
      <c r="DQ1031" s="44"/>
      <c r="DV1031" s="352"/>
      <c r="DX1031" s="44"/>
      <c r="DY1031" s="44"/>
      <c r="DZ1031" s="44"/>
      <c r="EE1031" s="352"/>
      <c r="EG1031" s="44"/>
      <c r="EH1031" s="44"/>
      <c r="EI1031" s="44"/>
      <c r="EN1031" s="352"/>
      <c r="EP1031" s="44"/>
      <c r="EQ1031" s="44"/>
      <c r="ER1031" s="44"/>
      <c r="EW1031" s="352"/>
      <c r="EY1031" s="44"/>
      <c r="EZ1031" s="44"/>
      <c r="FA1031" s="44"/>
      <c r="FF1031" s="352"/>
      <c r="FH1031" s="44"/>
      <c r="FI1031" s="44"/>
      <c r="FJ1031" s="44"/>
      <c r="FO1031" s="352"/>
      <c r="FQ1031" s="44"/>
      <c r="FR1031" s="44"/>
      <c r="FS1031" s="44"/>
      <c r="FX1031" s="352"/>
      <c r="FZ1031" s="44"/>
      <c r="GA1031" s="44"/>
      <c r="GB1031" s="44"/>
      <c r="GG1031" s="352"/>
      <c r="GI1031" s="44"/>
      <c r="GJ1031" s="44"/>
      <c r="GK1031" s="44"/>
      <c r="GP1031" s="352"/>
      <c r="GR1031" s="44"/>
      <c r="GS1031" s="44"/>
      <c r="GT1031" s="44"/>
      <c r="GY1031" s="352"/>
      <c r="HA1031" s="44"/>
      <c r="HB1031" s="44"/>
      <c r="HC1031" s="44"/>
      <c r="HH1031" s="352"/>
      <c r="HJ1031" s="44"/>
      <c r="HK1031" s="44"/>
      <c r="HL1031" s="44"/>
      <c r="HQ1031" s="44"/>
      <c r="HR1031" s="44"/>
      <c r="HS1031" s="44"/>
      <c r="HT1031" s="44"/>
      <c r="HU1031" s="44"/>
      <c r="HV1031" s="44"/>
      <c r="HW1031" s="44"/>
      <c r="HX1031" s="44"/>
      <c r="HY1031" s="44"/>
      <c r="HZ1031" s="44"/>
      <c r="IA1031" s="44"/>
      <c r="IB1031" s="44"/>
      <c r="IC1031" s="44"/>
      <c r="ID1031" s="44"/>
      <c r="IE1031" s="44"/>
      <c r="IF1031" s="44"/>
      <c r="IG1031" s="44"/>
      <c r="IH1031" s="44"/>
      <c r="II1031" s="44"/>
      <c r="IJ1031" s="44"/>
      <c r="IK1031" s="44"/>
      <c r="IL1031" s="44"/>
      <c r="IM1031" s="44"/>
      <c r="IN1031" s="44"/>
      <c r="IO1031" s="44"/>
      <c r="IP1031" s="44"/>
      <c r="IQ1031" s="44"/>
      <c r="IR1031" s="44"/>
      <c r="IS1031" s="44"/>
      <c r="IT1031" s="44"/>
      <c r="IU1031" s="44"/>
      <c r="IV1031" s="44"/>
      <c r="RS1031" s="353"/>
    </row>
    <row r="1032" spans="1:487" s="74" customFormat="1" ht="15">
      <c r="A1032" s="325" t="s">
        <v>744</v>
      </c>
      <c r="B1032" s="351"/>
      <c r="C1032" s="351"/>
      <c r="D1032" s="458" t="s">
        <v>133</v>
      </c>
      <c r="E1032" s="44"/>
      <c r="F1032" s="437">
        <f t="shared" si="14"/>
        <v>52</v>
      </c>
      <c r="G1032" s="478"/>
      <c r="H1032" s="478"/>
      <c r="I1032" s="138">
        <v>39</v>
      </c>
      <c r="J1032" s="548">
        <v>13</v>
      </c>
      <c r="K1032" s="138"/>
      <c r="L1032" s="458"/>
      <c r="M1032" s="450"/>
      <c r="N1032" s="44"/>
      <c r="R1032" s="352"/>
      <c r="T1032" s="44"/>
      <c r="U1032" s="44"/>
      <c r="V1032" s="44"/>
      <c r="AA1032" s="352"/>
      <c r="AC1032" s="44"/>
      <c r="AD1032" s="44"/>
      <c r="AE1032" s="44"/>
      <c r="AJ1032" s="352"/>
      <c r="AL1032" s="44"/>
      <c r="AM1032" s="44"/>
      <c r="AN1032" s="44"/>
      <c r="AS1032" s="352"/>
      <c r="AU1032" s="44"/>
      <c r="AV1032" s="44"/>
      <c r="AW1032" s="44"/>
      <c r="BB1032" s="352"/>
      <c r="BD1032" s="44"/>
      <c r="BE1032" s="44"/>
      <c r="BF1032" s="44"/>
      <c r="BK1032" s="352"/>
      <c r="BM1032" s="44"/>
      <c r="BN1032" s="44"/>
      <c r="BO1032" s="44"/>
      <c r="BT1032" s="352"/>
      <c r="BV1032" s="44"/>
      <c r="BW1032" s="44"/>
      <c r="BX1032" s="44"/>
      <c r="CC1032" s="352"/>
      <c r="CE1032" s="44"/>
      <c r="CF1032" s="44"/>
      <c r="CG1032" s="44"/>
      <c r="CL1032" s="352"/>
      <c r="CN1032" s="44"/>
      <c r="CO1032" s="44"/>
      <c r="CP1032" s="44"/>
      <c r="CU1032" s="352"/>
      <c r="CW1032" s="44"/>
      <c r="CX1032" s="44"/>
      <c r="CY1032" s="44"/>
      <c r="DD1032" s="352"/>
      <c r="DF1032" s="44"/>
      <c r="DG1032" s="44"/>
      <c r="DH1032" s="44"/>
      <c r="DM1032" s="352"/>
      <c r="DO1032" s="44"/>
      <c r="DP1032" s="44"/>
      <c r="DQ1032" s="44"/>
      <c r="DV1032" s="352"/>
      <c r="DX1032" s="44"/>
      <c r="DY1032" s="44"/>
      <c r="DZ1032" s="44"/>
      <c r="EE1032" s="352"/>
      <c r="EG1032" s="44"/>
      <c r="EH1032" s="44"/>
      <c r="EI1032" s="44"/>
      <c r="EN1032" s="352"/>
      <c r="EP1032" s="44"/>
      <c r="EQ1032" s="44"/>
      <c r="ER1032" s="44"/>
      <c r="EW1032" s="352"/>
      <c r="EY1032" s="44"/>
      <c r="EZ1032" s="44"/>
      <c r="FA1032" s="44"/>
      <c r="FF1032" s="352"/>
      <c r="FH1032" s="44"/>
      <c r="FI1032" s="44"/>
      <c r="FJ1032" s="44"/>
      <c r="FO1032" s="352"/>
      <c r="FQ1032" s="44"/>
      <c r="FR1032" s="44"/>
      <c r="FS1032" s="44"/>
      <c r="FX1032" s="352"/>
      <c r="FZ1032" s="44"/>
      <c r="GA1032" s="44"/>
      <c r="GB1032" s="44"/>
      <c r="GG1032" s="352"/>
      <c r="GI1032" s="44"/>
      <c r="GJ1032" s="44"/>
      <c r="GK1032" s="44"/>
      <c r="GP1032" s="352"/>
      <c r="GR1032" s="44"/>
      <c r="GS1032" s="44"/>
      <c r="GT1032" s="44"/>
      <c r="GY1032" s="352"/>
      <c r="HA1032" s="44"/>
      <c r="HB1032" s="44"/>
      <c r="HC1032" s="44"/>
      <c r="HH1032" s="352"/>
      <c r="HJ1032" s="44"/>
      <c r="HK1032" s="44"/>
      <c r="HL1032" s="44"/>
      <c r="HQ1032" s="44"/>
      <c r="HR1032" s="44"/>
      <c r="HS1032" s="44"/>
      <c r="HT1032" s="44"/>
      <c r="HU1032" s="44"/>
      <c r="HV1032" s="44"/>
      <c r="HW1032" s="44"/>
      <c r="HX1032" s="44"/>
      <c r="HY1032" s="44"/>
      <c r="HZ1032" s="44"/>
      <c r="IA1032" s="44"/>
      <c r="IB1032" s="44"/>
      <c r="IC1032" s="44"/>
      <c r="ID1032" s="44"/>
      <c r="IE1032" s="44"/>
      <c r="IF1032" s="44"/>
      <c r="IG1032" s="44"/>
      <c r="IH1032" s="44"/>
      <c r="II1032" s="44"/>
      <c r="IJ1032" s="44"/>
      <c r="IK1032" s="44"/>
      <c r="IL1032" s="44"/>
      <c r="IM1032" s="44"/>
      <c r="IN1032" s="44"/>
      <c r="IO1032" s="44"/>
      <c r="IP1032" s="44"/>
      <c r="IQ1032" s="44"/>
      <c r="IR1032" s="44"/>
      <c r="IS1032" s="44"/>
      <c r="IT1032" s="44"/>
      <c r="IU1032" s="44"/>
      <c r="IV1032" s="44"/>
      <c r="RS1032" s="353"/>
    </row>
    <row r="1033" spans="1:487" s="74" customFormat="1" ht="15">
      <c r="A1033" s="325" t="s">
        <v>1823</v>
      </c>
      <c r="B1033" s="351"/>
      <c r="C1033" s="351"/>
      <c r="D1033" s="458" t="s">
        <v>133</v>
      </c>
      <c r="E1033" s="450"/>
      <c r="F1033" s="437">
        <f t="shared" si="14"/>
        <v>2</v>
      </c>
      <c r="G1033" s="478"/>
      <c r="H1033" s="478"/>
      <c r="I1033" s="478"/>
      <c r="J1033" s="548">
        <v>2</v>
      </c>
      <c r="K1033" s="478"/>
      <c r="L1033" s="458"/>
      <c r="M1033" s="44"/>
      <c r="N1033" s="44"/>
      <c r="R1033" s="352"/>
      <c r="T1033" s="44"/>
      <c r="U1033" s="44"/>
      <c r="V1033" s="44"/>
      <c r="AA1033" s="352"/>
      <c r="AC1033" s="44"/>
      <c r="AD1033" s="44"/>
      <c r="AE1033" s="44"/>
      <c r="AJ1033" s="352"/>
      <c r="AL1033" s="44"/>
      <c r="AM1033" s="44"/>
      <c r="AN1033" s="44"/>
      <c r="AS1033" s="352"/>
      <c r="AU1033" s="44"/>
      <c r="AV1033" s="44"/>
      <c r="AW1033" s="44"/>
      <c r="BB1033" s="352"/>
      <c r="BD1033" s="44"/>
      <c r="BE1033" s="44"/>
      <c r="BF1033" s="44"/>
      <c r="BK1033" s="352"/>
      <c r="BM1033" s="44"/>
      <c r="BN1033" s="44"/>
      <c r="BO1033" s="44"/>
      <c r="BT1033" s="352"/>
      <c r="BV1033" s="44"/>
      <c r="BW1033" s="44"/>
      <c r="BX1033" s="44"/>
      <c r="CC1033" s="352"/>
      <c r="CE1033" s="44"/>
      <c r="CF1033" s="44"/>
      <c r="CG1033" s="44"/>
      <c r="CL1033" s="352"/>
      <c r="CN1033" s="44"/>
      <c r="CO1033" s="44"/>
      <c r="CP1033" s="44"/>
      <c r="CU1033" s="352"/>
      <c r="CW1033" s="44"/>
      <c r="CX1033" s="44"/>
      <c r="CY1033" s="44"/>
      <c r="DD1033" s="352"/>
      <c r="DF1033" s="44"/>
      <c r="DG1033" s="44"/>
      <c r="DH1033" s="44"/>
      <c r="DM1033" s="352"/>
      <c r="DO1033" s="44"/>
      <c r="DP1033" s="44"/>
      <c r="DQ1033" s="44"/>
      <c r="DV1033" s="352"/>
      <c r="DX1033" s="44"/>
      <c r="DY1033" s="44"/>
      <c r="DZ1033" s="44"/>
      <c r="EE1033" s="352"/>
      <c r="EG1033" s="44"/>
      <c r="EH1033" s="44"/>
      <c r="EI1033" s="44"/>
      <c r="EN1033" s="352"/>
      <c r="EP1033" s="44"/>
      <c r="EQ1033" s="44"/>
      <c r="ER1033" s="44"/>
      <c r="EW1033" s="352"/>
      <c r="EY1033" s="44"/>
      <c r="EZ1033" s="44"/>
      <c r="FA1033" s="44"/>
      <c r="FF1033" s="352"/>
      <c r="FH1033" s="44"/>
      <c r="FI1033" s="44"/>
      <c r="FJ1033" s="44"/>
      <c r="FO1033" s="352"/>
      <c r="FQ1033" s="44"/>
      <c r="FR1033" s="44"/>
      <c r="FS1033" s="44"/>
      <c r="FX1033" s="352"/>
      <c r="FZ1033" s="44"/>
      <c r="GA1033" s="44"/>
      <c r="GB1033" s="44"/>
      <c r="GG1033" s="352"/>
      <c r="GI1033" s="44"/>
      <c r="GJ1033" s="44"/>
      <c r="GK1033" s="44"/>
      <c r="GP1033" s="352"/>
      <c r="GR1033" s="44"/>
      <c r="GS1033" s="44"/>
      <c r="GT1033" s="44"/>
      <c r="GY1033" s="352"/>
      <c r="HA1033" s="44"/>
      <c r="HB1033" s="44"/>
      <c r="HC1033" s="44"/>
      <c r="HH1033" s="352"/>
      <c r="HJ1033" s="44"/>
      <c r="HK1033" s="44"/>
      <c r="HL1033" s="44"/>
      <c r="HQ1033" s="44"/>
      <c r="HR1033" s="44"/>
      <c r="HS1033" s="44"/>
      <c r="HT1033" s="44"/>
      <c r="HU1033" s="44"/>
      <c r="HV1033" s="44"/>
      <c r="HW1033" s="44"/>
      <c r="HX1033" s="44"/>
      <c r="HY1033" s="44"/>
      <c r="HZ1033" s="44"/>
      <c r="IA1033" s="44"/>
      <c r="IB1033" s="44"/>
      <c r="IC1033" s="44"/>
      <c r="ID1033" s="44"/>
      <c r="IE1033" s="44"/>
      <c r="IF1033" s="44"/>
      <c r="IG1033" s="44"/>
      <c r="IH1033" s="44"/>
      <c r="II1033" s="44"/>
      <c r="IJ1033" s="44"/>
      <c r="IK1033" s="44"/>
      <c r="IL1033" s="44"/>
      <c r="IM1033" s="44"/>
      <c r="IN1033" s="44"/>
      <c r="IO1033" s="44"/>
      <c r="IP1033" s="44"/>
      <c r="IQ1033" s="44"/>
      <c r="IR1033" s="44"/>
      <c r="IS1033" s="44"/>
      <c r="IT1033" s="44"/>
      <c r="IU1033" s="44"/>
      <c r="IV1033" s="44"/>
      <c r="RS1033" s="353"/>
    </row>
    <row r="1034" spans="1:487" s="74" customFormat="1" ht="15">
      <c r="A1034" s="526" t="s">
        <v>1804</v>
      </c>
      <c r="B1034" s="351"/>
      <c r="C1034" s="351"/>
      <c r="D1034" s="531" t="s">
        <v>130</v>
      </c>
      <c r="E1034" s="450"/>
      <c r="F1034" s="437">
        <f t="shared" si="14"/>
        <v>0</v>
      </c>
      <c r="G1034" s="478"/>
      <c r="H1034" s="478"/>
      <c r="I1034" s="478"/>
      <c r="J1034" s="548"/>
      <c r="K1034" s="478"/>
      <c r="L1034" s="450"/>
      <c r="M1034" s="44"/>
      <c r="N1034" s="44"/>
      <c r="R1034" s="352"/>
      <c r="T1034" s="44"/>
      <c r="U1034" s="44"/>
      <c r="V1034" s="44"/>
      <c r="AA1034" s="352"/>
      <c r="AC1034" s="44"/>
      <c r="AD1034" s="44"/>
      <c r="AE1034" s="44"/>
      <c r="AJ1034" s="352"/>
      <c r="AL1034" s="44"/>
      <c r="AM1034" s="44"/>
      <c r="AN1034" s="44"/>
      <c r="AS1034" s="352"/>
      <c r="AU1034" s="44"/>
      <c r="AV1034" s="44"/>
      <c r="AW1034" s="44"/>
      <c r="BB1034" s="352"/>
      <c r="BD1034" s="44"/>
      <c r="BE1034" s="44"/>
      <c r="BF1034" s="44"/>
      <c r="BK1034" s="352"/>
      <c r="BM1034" s="44"/>
      <c r="BN1034" s="44"/>
      <c r="BO1034" s="44"/>
      <c r="BT1034" s="352"/>
      <c r="BV1034" s="44"/>
      <c r="BW1034" s="44"/>
      <c r="BX1034" s="44"/>
      <c r="CC1034" s="352"/>
      <c r="CE1034" s="44"/>
      <c r="CF1034" s="44"/>
      <c r="CG1034" s="44"/>
      <c r="CL1034" s="352"/>
      <c r="CN1034" s="44"/>
      <c r="CO1034" s="44"/>
      <c r="CP1034" s="44"/>
      <c r="CU1034" s="352"/>
      <c r="CW1034" s="44"/>
      <c r="CX1034" s="44"/>
      <c r="CY1034" s="44"/>
      <c r="DD1034" s="352"/>
      <c r="DF1034" s="44"/>
      <c r="DG1034" s="44"/>
      <c r="DH1034" s="44"/>
      <c r="DM1034" s="352"/>
      <c r="DO1034" s="44"/>
      <c r="DP1034" s="44"/>
      <c r="DQ1034" s="44"/>
      <c r="DV1034" s="352"/>
      <c r="DX1034" s="44"/>
      <c r="DY1034" s="44"/>
      <c r="DZ1034" s="44"/>
      <c r="EE1034" s="352"/>
      <c r="EG1034" s="44"/>
      <c r="EH1034" s="44"/>
      <c r="EI1034" s="44"/>
      <c r="EN1034" s="352"/>
      <c r="EP1034" s="44"/>
      <c r="EQ1034" s="44"/>
      <c r="ER1034" s="44"/>
      <c r="EW1034" s="352"/>
      <c r="EY1034" s="44"/>
      <c r="EZ1034" s="44"/>
      <c r="FA1034" s="44"/>
      <c r="FF1034" s="352"/>
      <c r="FH1034" s="44"/>
      <c r="FI1034" s="44"/>
      <c r="FJ1034" s="44"/>
      <c r="FO1034" s="352"/>
      <c r="FQ1034" s="44"/>
      <c r="FR1034" s="44"/>
      <c r="FS1034" s="44"/>
      <c r="FX1034" s="352"/>
      <c r="FZ1034" s="44"/>
      <c r="GA1034" s="44"/>
      <c r="GB1034" s="44"/>
      <c r="GG1034" s="352"/>
      <c r="GI1034" s="44"/>
      <c r="GJ1034" s="44"/>
      <c r="GK1034" s="44"/>
      <c r="GP1034" s="352"/>
      <c r="GR1034" s="44"/>
      <c r="GS1034" s="44"/>
      <c r="GT1034" s="44"/>
      <c r="GY1034" s="352"/>
      <c r="HA1034" s="44"/>
      <c r="HB1034" s="44"/>
      <c r="HC1034" s="44"/>
      <c r="HH1034" s="352"/>
      <c r="HJ1034" s="44"/>
      <c r="HK1034" s="44"/>
      <c r="HL1034" s="44"/>
      <c r="HQ1034" s="44"/>
      <c r="HR1034" s="44"/>
      <c r="HS1034" s="44"/>
      <c r="HT1034" s="44"/>
      <c r="HU1034" s="44"/>
      <c r="HV1034" s="44"/>
      <c r="HW1034" s="44"/>
      <c r="HX1034" s="44"/>
      <c r="HY1034" s="44"/>
      <c r="HZ1034" s="44"/>
      <c r="IA1034" s="44"/>
      <c r="IB1034" s="44"/>
      <c r="IC1034" s="44"/>
      <c r="ID1034" s="44"/>
      <c r="IE1034" s="44"/>
      <c r="IF1034" s="44"/>
      <c r="IG1034" s="44"/>
      <c r="IH1034" s="44"/>
      <c r="II1034" s="44"/>
      <c r="IJ1034" s="44"/>
      <c r="IK1034" s="44"/>
      <c r="IL1034" s="44"/>
      <c r="IM1034" s="44"/>
      <c r="IN1034" s="44"/>
      <c r="IO1034" s="44"/>
      <c r="IP1034" s="44"/>
      <c r="IQ1034" s="44"/>
      <c r="IR1034" s="44"/>
      <c r="IS1034" s="44"/>
      <c r="IT1034" s="44"/>
      <c r="IU1034" s="44"/>
      <c r="IV1034" s="44"/>
      <c r="RS1034" s="353"/>
    </row>
    <row r="1035" spans="1:487" s="74" customFormat="1" ht="15">
      <c r="A1035" s="526" t="s">
        <v>548</v>
      </c>
      <c r="B1035" s="529"/>
      <c r="C1035" s="351"/>
      <c r="D1035" s="458" t="s">
        <v>135</v>
      </c>
      <c r="E1035" s="450"/>
      <c r="F1035" s="437">
        <f t="shared" si="14"/>
        <v>96</v>
      </c>
      <c r="G1035" s="478">
        <v>31</v>
      </c>
      <c r="H1035" s="478">
        <v>27</v>
      </c>
      <c r="I1035" s="478">
        <v>18</v>
      </c>
      <c r="J1035" s="548">
        <v>20</v>
      </c>
      <c r="K1035" s="478"/>
      <c r="L1035" s="458"/>
      <c r="M1035" s="44"/>
      <c r="N1035" s="44"/>
      <c r="R1035" s="352"/>
      <c r="T1035" s="44"/>
      <c r="U1035" s="44"/>
      <c r="V1035" s="44"/>
      <c r="AA1035" s="352"/>
      <c r="AC1035" s="44"/>
      <c r="AD1035" s="44"/>
      <c r="AE1035" s="44"/>
      <c r="AJ1035" s="352"/>
      <c r="AL1035" s="44"/>
      <c r="AM1035" s="44"/>
      <c r="AN1035" s="44"/>
      <c r="AS1035" s="352"/>
      <c r="AU1035" s="44"/>
      <c r="AV1035" s="44"/>
      <c r="AW1035" s="44"/>
      <c r="BB1035" s="352"/>
      <c r="BD1035" s="44"/>
      <c r="BE1035" s="44"/>
      <c r="BF1035" s="44"/>
      <c r="BK1035" s="352"/>
      <c r="BM1035" s="44"/>
      <c r="BN1035" s="44"/>
      <c r="BO1035" s="44"/>
      <c r="BT1035" s="352"/>
      <c r="BV1035" s="44"/>
      <c r="BW1035" s="44"/>
      <c r="BX1035" s="44"/>
      <c r="CC1035" s="352"/>
      <c r="CE1035" s="44"/>
      <c r="CF1035" s="44"/>
      <c r="CG1035" s="44"/>
      <c r="CL1035" s="352"/>
      <c r="CN1035" s="44"/>
      <c r="CO1035" s="44"/>
      <c r="CP1035" s="44"/>
      <c r="CU1035" s="352"/>
      <c r="CW1035" s="44"/>
      <c r="CX1035" s="44"/>
      <c r="CY1035" s="44"/>
      <c r="DD1035" s="352"/>
      <c r="DF1035" s="44"/>
      <c r="DG1035" s="44"/>
      <c r="DH1035" s="44"/>
      <c r="DM1035" s="352"/>
      <c r="DO1035" s="44"/>
      <c r="DP1035" s="44"/>
      <c r="DQ1035" s="44"/>
      <c r="DV1035" s="352"/>
      <c r="DX1035" s="44"/>
      <c r="DY1035" s="44"/>
      <c r="DZ1035" s="44"/>
      <c r="EE1035" s="352"/>
      <c r="EG1035" s="44"/>
      <c r="EH1035" s="44"/>
      <c r="EI1035" s="44"/>
      <c r="EN1035" s="352"/>
      <c r="EP1035" s="44"/>
      <c r="EQ1035" s="44"/>
      <c r="ER1035" s="44"/>
      <c r="EW1035" s="352"/>
      <c r="EY1035" s="44"/>
      <c r="EZ1035" s="44"/>
      <c r="FA1035" s="44"/>
      <c r="FF1035" s="352"/>
      <c r="FH1035" s="44"/>
      <c r="FI1035" s="44"/>
      <c r="FJ1035" s="44"/>
      <c r="FO1035" s="352"/>
      <c r="FQ1035" s="44"/>
      <c r="FR1035" s="44"/>
      <c r="FS1035" s="44"/>
      <c r="FX1035" s="352"/>
      <c r="FZ1035" s="44"/>
      <c r="GA1035" s="44"/>
      <c r="GB1035" s="44"/>
      <c r="GG1035" s="352"/>
      <c r="GI1035" s="44"/>
      <c r="GJ1035" s="44"/>
      <c r="GK1035" s="44"/>
      <c r="GP1035" s="352"/>
      <c r="GR1035" s="44"/>
      <c r="GS1035" s="44"/>
      <c r="GT1035" s="44"/>
      <c r="GY1035" s="352"/>
      <c r="HA1035" s="44"/>
      <c r="HB1035" s="44"/>
      <c r="HC1035" s="44"/>
      <c r="HH1035" s="352"/>
      <c r="HJ1035" s="44"/>
      <c r="HK1035" s="44"/>
      <c r="HL1035" s="44"/>
      <c r="HQ1035" s="44"/>
      <c r="HR1035" s="44"/>
      <c r="HS1035" s="44"/>
      <c r="HT1035" s="44"/>
      <c r="HU1035" s="44"/>
      <c r="HV1035" s="44"/>
      <c r="HW1035" s="44"/>
      <c r="HX1035" s="44"/>
      <c r="HY1035" s="44"/>
      <c r="HZ1035" s="44"/>
      <c r="IA1035" s="44"/>
      <c r="IB1035" s="44"/>
      <c r="IC1035" s="44"/>
      <c r="ID1035" s="44"/>
      <c r="IE1035" s="44"/>
      <c r="IF1035" s="44"/>
      <c r="IG1035" s="44"/>
      <c r="IH1035" s="44"/>
      <c r="II1035" s="44"/>
      <c r="IJ1035" s="44"/>
      <c r="IK1035" s="44"/>
      <c r="IL1035" s="44"/>
      <c r="IM1035" s="44"/>
      <c r="IN1035" s="44"/>
      <c r="IO1035" s="44"/>
      <c r="IP1035" s="44"/>
      <c r="IQ1035" s="44"/>
      <c r="IR1035" s="44"/>
      <c r="IS1035" s="44"/>
      <c r="IT1035" s="44"/>
      <c r="IU1035" s="44"/>
      <c r="IV1035" s="44"/>
      <c r="RS1035" s="353"/>
    </row>
    <row r="1036" spans="1:487" s="74" customFormat="1" ht="15">
      <c r="A1036" s="526" t="s">
        <v>856</v>
      </c>
      <c r="B1036" s="351"/>
      <c r="C1036" s="351"/>
      <c r="D1036" s="531" t="s">
        <v>130</v>
      </c>
      <c r="E1036" s="450"/>
      <c r="F1036" s="437">
        <f t="shared" si="14"/>
        <v>30</v>
      </c>
      <c r="G1036" s="478"/>
      <c r="H1036" s="478"/>
      <c r="I1036" s="478"/>
      <c r="J1036" s="548">
        <v>30</v>
      </c>
      <c r="K1036" s="478"/>
      <c r="L1036" s="450"/>
      <c r="M1036" s="44"/>
      <c r="N1036" s="44"/>
      <c r="R1036" s="352"/>
      <c r="T1036" s="44"/>
      <c r="U1036" s="44"/>
      <c r="V1036" s="44"/>
      <c r="AA1036" s="352"/>
      <c r="AC1036" s="44"/>
      <c r="AD1036" s="44"/>
      <c r="AE1036" s="44"/>
      <c r="AJ1036" s="352"/>
      <c r="AL1036" s="44"/>
      <c r="AM1036" s="44"/>
      <c r="AN1036" s="44"/>
      <c r="AS1036" s="352"/>
      <c r="AU1036" s="44"/>
      <c r="AV1036" s="44"/>
      <c r="AW1036" s="44"/>
      <c r="BB1036" s="352"/>
      <c r="BD1036" s="44"/>
      <c r="BE1036" s="44"/>
      <c r="BF1036" s="44"/>
      <c r="BK1036" s="352"/>
      <c r="BM1036" s="44"/>
      <c r="BN1036" s="44"/>
      <c r="BO1036" s="44"/>
      <c r="BT1036" s="352"/>
      <c r="BV1036" s="44"/>
      <c r="BW1036" s="44"/>
      <c r="BX1036" s="44"/>
      <c r="CC1036" s="352"/>
      <c r="CE1036" s="44"/>
      <c r="CF1036" s="44"/>
      <c r="CG1036" s="44"/>
      <c r="CL1036" s="352"/>
      <c r="CN1036" s="44"/>
      <c r="CO1036" s="44"/>
      <c r="CP1036" s="44"/>
      <c r="CU1036" s="352"/>
      <c r="CW1036" s="44"/>
      <c r="CX1036" s="44"/>
      <c r="CY1036" s="44"/>
      <c r="DD1036" s="352"/>
      <c r="DF1036" s="44"/>
      <c r="DG1036" s="44"/>
      <c r="DH1036" s="44"/>
      <c r="DM1036" s="352"/>
      <c r="DO1036" s="44"/>
      <c r="DP1036" s="44"/>
      <c r="DQ1036" s="44"/>
      <c r="DV1036" s="352"/>
      <c r="DX1036" s="44"/>
      <c r="DY1036" s="44"/>
      <c r="DZ1036" s="44"/>
      <c r="EE1036" s="352"/>
      <c r="EG1036" s="44"/>
      <c r="EH1036" s="44"/>
      <c r="EI1036" s="44"/>
      <c r="EN1036" s="352"/>
      <c r="EP1036" s="44"/>
      <c r="EQ1036" s="44"/>
      <c r="ER1036" s="44"/>
      <c r="EW1036" s="352"/>
      <c r="EY1036" s="44"/>
      <c r="EZ1036" s="44"/>
      <c r="FA1036" s="44"/>
      <c r="FF1036" s="352"/>
      <c r="FH1036" s="44"/>
      <c r="FI1036" s="44"/>
      <c r="FJ1036" s="44"/>
      <c r="FO1036" s="352"/>
      <c r="FQ1036" s="44"/>
      <c r="FR1036" s="44"/>
      <c r="FS1036" s="44"/>
      <c r="FX1036" s="352"/>
      <c r="FZ1036" s="44"/>
      <c r="GA1036" s="44"/>
      <c r="GB1036" s="44"/>
      <c r="GG1036" s="352"/>
      <c r="GI1036" s="44"/>
      <c r="GJ1036" s="44"/>
      <c r="GK1036" s="44"/>
      <c r="GP1036" s="352"/>
      <c r="GR1036" s="44"/>
      <c r="GS1036" s="44"/>
      <c r="GT1036" s="44"/>
      <c r="GY1036" s="352"/>
      <c r="HA1036" s="44"/>
      <c r="HB1036" s="44"/>
      <c r="HC1036" s="44"/>
      <c r="HH1036" s="352"/>
      <c r="HJ1036" s="44"/>
      <c r="HK1036" s="44"/>
      <c r="HL1036" s="44"/>
      <c r="HQ1036" s="44"/>
      <c r="HR1036" s="44"/>
      <c r="HS1036" s="44"/>
      <c r="HT1036" s="44"/>
      <c r="HU1036" s="44"/>
      <c r="HV1036" s="44"/>
      <c r="HW1036" s="44"/>
      <c r="HX1036" s="44"/>
      <c r="HY1036" s="44"/>
      <c r="HZ1036" s="44"/>
      <c r="IA1036" s="44"/>
      <c r="IB1036" s="44"/>
      <c r="IC1036" s="44"/>
      <c r="ID1036" s="44"/>
      <c r="IE1036" s="44"/>
      <c r="IF1036" s="44"/>
      <c r="IG1036" s="44"/>
      <c r="IH1036" s="44"/>
      <c r="II1036" s="44"/>
      <c r="IJ1036" s="44"/>
      <c r="IK1036" s="44"/>
      <c r="IL1036" s="44"/>
      <c r="IM1036" s="44"/>
      <c r="IN1036" s="44"/>
      <c r="IO1036" s="44"/>
      <c r="IP1036" s="44"/>
      <c r="IQ1036" s="44"/>
      <c r="IR1036" s="44"/>
      <c r="IS1036" s="44"/>
      <c r="IT1036" s="44"/>
      <c r="IU1036" s="44"/>
      <c r="IV1036" s="44"/>
      <c r="RS1036" s="353"/>
    </row>
    <row r="1037" spans="1:487" s="74" customFormat="1" ht="15">
      <c r="A1037" s="526" t="s">
        <v>1471</v>
      </c>
      <c r="B1037" s="351"/>
      <c r="C1037" s="351"/>
      <c r="D1037" s="531" t="s">
        <v>130</v>
      </c>
      <c r="E1037" s="450"/>
      <c r="F1037" s="437">
        <f t="shared" si="14"/>
        <v>53</v>
      </c>
      <c r="G1037" s="478">
        <v>22</v>
      </c>
      <c r="H1037" s="478">
        <v>25</v>
      </c>
      <c r="I1037" s="478"/>
      <c r="J1037" s="548"/>
      <c r="K1037" s="478">
        <v>6</v>
      </c>
      <c r="L1037" s="450"/>
      <c r="M1037" s="44"/>
      <c r="N1037" s="44"/>
      <c r="R1037" s="352"/>
      <c r="T1037" s="44"/>
      <c r="U1037" s="44"/>
      <c r="V1037" s="44"/>
      <c r="AA1037" s="352"/>
      <c r="AC1037" s="44"/>
      <c r="AD1037" s="44"/>
      <c r="AE1037" s="44"/>
      <c r="AJ1037" s="352"/>
      <c r="AL1037" s="44"/>
      <c r="AM1037" s="44"/>
      <c r="AN1037" s="44"/>
      <c r="AS1037" s="352"/>
      <c r="AU1037" s="44"/>
      <c r="AV1037" s="44"/>
      <c r="AW1037" s="44"/>
      <c r="BB1037" s="352"/>
      <c r="BD1037" s="44"/>
      <c r="BE1037" s="44"/>
      <c r="BF1037" s="44"/>
      <c r="BK1037" s="352"/>
      <c r="BM1037" s="44"/>
      <c r="BN1037" s="44"/>
      <c r="BO1037" s="44"/>
      <c r="BT1037" s="352"/>
      <c r="BV1037" s="44"/>
      <c r="BW1037" s="44"/>
      <c r="BX1037" s="44"/>
      <c r="CC1037" s="352"/>
      <c r="CE1037" s="44"/>
      <c r="CF1037" s="44"/>
      <c r="CG1037" s="44"/>
      <c r="CL1037" s="352"/>
      <c r="CN1037" s="44"/>
      <c r="CO1037" s="44"/>
      <c r="CP1037" s="44"/>
      <c r="CU1037" s="352"/>
      <c r="CW1037" s="44"/>
      <c r="CX1037" s="44"/>
      <c r="CY1037" s="44"/>
      <c r="DD1037" s="352"/>
      <c r="DF1037" s="44"/>
      <c r="DG1037" s="44"/>
      <c r="DH1037" s="44"/>
      <c r="DM1037" s="352"/>
      <c r="DO1037" s="44"/>
      <c r="DP1037" s="44"/>
      <c r="DQ1037" s="44"/>
      <c r="DV1037" s="352"/>
      <c r="DX1037" s="44"/>
      <c r="DY1037" s="44"/>
      <c r="DZ1037" s="44"/>
      <c r="EE1037" s="352"/>
      <c r="EG1037" s="44"/>
      <c r="EH1037" s="44"/>
      <c r="EI1037" s="44"/>
      <c r="EN1037" s="352"/>
      <c r="EP1037" s="44"/>
      <c r="EQ1037" s="44"/>
      <c r="ER1037" s="44"/>
      <c r="EW1037" s="352"/>
      <c r="EY1037" s="44"/>
      <c r="EZ1037" s="44"/>
      <c r="FA1037" s="44"/>
      <c r="FF1037" s="352"/>
      <c r="FH1037" s="44"/>
      <c r="FI1037" s="44"/>
      <c r="FJ1037" s="44"/>
      <c r="FO1037" s="352"/>
      <c r="FQ1037" s="44"/>
      <c r="FR1037" s="44"/>
      <c r="FS1037" s="44"/>
      <c r="FX1037" s="352"/>
      <c r="FZ1037" s="44"/>
      <c r="GA1037" s="44"/>
      <c r="GB1037" s="44"/>
      <c r="GG1037" s="352"/>
      <c r="GI1037" s="44"/>
      <c r="GJ1037" s="44"/>
      <c r="GK1037" s="44"/>
      <c r="GP1037" s="352"/>
      <c r="GR1037" s="44"/>
      <c r="GS1037" s="44"/>
      <c r="GT1037" s="44"/>
      <c r="GY1037" s="352"/>
      <c r="HA1037" s="44"/>
      <c r="HB1037" s="44"/>
      <c r="HC1037" s="44"/>
      <c r="HH1037" s="352"/>
      <c r="HJ1037" s="44"/>
      <c r="HK1037" s="44"/>
      <c r="HL1037" s="44"/>
      <c r="HQ1037" s="44"/>
      <c r="HR1037" s="44"/>
      <c r="HS1037" s="44"/>
      <c r="HT1037" s="44"/>
      <c r="HU1037" s="44"/>
      <c r="HV1037" s="44"/>
      <c r="HW1037" s="44"/>
      <c r="HX1037" s="44"/>
      <c r="HY1037" s="44"/>
      <c r="HZ1037" s="44"/>
      <c r="IA1037" s="44"/>
      <c r="IB1037" s="44"/>
      <c r="IC1037" s="44"/>
      <c r="ID1037" s="44"/>
      <c r="IE1037" s="44"/>
      <c r="IF1037" s="44"/>
      <c r="IG1037" s="44"/>
      <c r="IH1037" s="44"/>
      <c r="II1037" s="44"/>
      <c r="IJ1037" s="44"/>
      <c r="IK1037" s="44"/>
      <c r="IL1037" s="44"/>
      <c r="IM1037" s="44"/>
      <c r="IN1037" s="44"/>
      <c r="IO1037" s="44"/>
      <c r="IP1037" s="44"/>
      <c r="IQ1037" s="44"/>
      <c r="IR1037" s="44"/>
      <c r="IS1037" s="44"/>
      <c r="IT1037" s="44"/>
      <c r="IU1037" s="44"/>
      <c r="IV1037" s="44"/>
      <c r="RS1037" s="353"/>
    </row>
    <row r="1038" spans="1:487" s="74" customFormat="1" ht="15">
      <c r="A1038" s="526" t="s">
        <v>1897</v>
      </c>
      <c r="B1038" s="351"/>
      <c r="C1038" s="351"/>
      <c r="D1038" s="531" t="s">
        <v>130</v>
      </c>
      <c r="E1038" s="450"/>
      <c r="F1038" s="437">
        <f t="shared" si="14"/>
        <v>67</v>
      </c>
      <c r="G1038" s="478">
        <v>51</v>
      </c>
      <c r="H1038" s="478"/>
      <c r="I1038" s="478">
        <v>13</v>
      </c>
      <c r="J1038" s="548">
        <v>3</v>
      </c>
      <c r="K1038" s="478"/>
      <c r="L1038" s="450"/>
      <c r="M1038" s="44"/>
      <c r="N1038" s="44"/>
      <c r="R1038" s="352"/>
      <c r="T1038" s="44"/>
      <c r="U1038" s="44"/>
      <c r="V1038" s="44"/>
      <c r="AA1038" s="352"/>
      <c r="AC1038" s="44"/>
      <c r="AD1038" s="44"/>
      <c r="AE1038" s="44"/>
      <c r="AJ1038" s="352"/>
      <c r="AL1038" s="44"/>
      <c r="AM1038" s="44"/>
      <c r="AN1038" s="44"/>
      <c r="AS1038" s="352"/>
      <c r="AU1038" s="44"/>
      <c r="AV1038" s="44"/>
      <c r="AW1038" s="44"/>
      <c r="BB1038" s="352"/>
      <c r="BD1038" s="44"/>
      <c r="BE1038" s="44"/>
      <c r="BF1038" s="44"/>
      <c r="BK1038" s="352"/>
      <c r="BM1038" s="44"/>
      <c r="BN1038" s="44"/>
      <c r="BO1038" s="44"/>
      <c r="BT1038" s="352"/>
      <c r="BV1038" s="44"/>
      <c r="BW1038" s="44"/>
      <c r="BX1038" s="44"/>
      <c r="CC1038" s="352"/>
      <c r="CE1038" s="44"/>
      <c r="CF1038" s="44"/>
      <c r="CG1038" s="44"/>
      <c r="CL1038" s="352"/>
      <c r="CN1038" s="44"/>
      <c r="CO1038" s="44"/>
      <c r="CP1038" s="44"/>
      <c r="CU1038" s="352"/>
      <c r="CW1038" s="44"/>
      <c r="CX1038" s="44"/>
      <c r="CY1038" s="44"/>
      <c r="DD1038" s="352"/>
      <c r="DF1038" s="44"/>
      <c r="DG1038" s="44"/>
      <c r="DH1038" s="44"/>
      <c r="DM1038" s="352"/>
      <c r="DO1038" s="44"/>
      <c r="DP1038" s="44"/>
      <c r="DQ1038" s="44"/>
      <c r="DV1038" s="352"/>
      <c r="DX1038" s="44"/>
      <c r="DY1038" s="44"/>
      <c r="DZ1038" s="44"/>
      <c r="EE1038" s="352"/>
      <c r="EG1038" s="44"/>
      <c r="EH1038" s="44"/>
      <c r="EI1038" s="44"/>
      <c r="EN1038" s="352"/>
      <c r="EP1038" s="44"/>
      <c r="EQ1038" s="44"/>
      <c r="ER1038" s="44"/>
      <c r="EW1038" s="352"/>
      <c r="EY1038" s="44"/>
      <c r="EZ1038" s="44"/>
      <c r="FA1038" s="44"/>
      <c r="FF1038" s="352"/>
      <c r="FH1038" s="44"/>
      <c r="FI1038" s="44"/>
      <c r="FJ1038" s="44"/>
      <c r="FO1038" s="352"/>
      <c r="FQ1038" s="44"/>
      <c r="FR1038" s="44"/>
      <c r="FS1038" s="44"/>
      <c r="FX1038" s="352"/>
      <c r="FZ1038" s="44"/>
      <c r="GA1038" s="44"/>
      <c r="GB1038" s="44"/>
      <c r="GG1038" s="352"/>
      <c r="GI1038" s="44"/>
      <c r="GJ1038" s="44"/>
      <c r="GK1038" s="44"/>
      <c r="GP1038" s="352"/>
      <c r="GR1038" s="44"/>
      <c r="GS1038" s="44"/>
      <c r="GT1038" s="44"/>
      <c r="GY1038" s="352"/>
      <c r="HA1038" s="44"/>
      <c r="HB1038" s="44"/>
      <c r="HC1038" s="44"/>
      <c r="HH1038" s="352"/>
      <c r="HJ1038" s="44"/>
      <c r="HK1038" s="44"/>
      <c r="HL1038" s="44"/>
      <c r="HQ1038" s="44"/>
      <c r="HR1038" s="44"/>
      <c r="HS1038" s="44"/>
      <c r="HT1038" s="44"/>
      <c r="HU1038" s="44"/>
      <c r="HV1038" s="44"/>
      <c r="HW1038" s="44"/>
      <c r="HX1038" s="44"/>
      <c r="HY1038" s="44"/>
      <c r="HZ1038" s="44"/>
      <c r="IA1038" s="44"/>
      <c r="IB1038" s="44"/>
      <c r="IC1038" s="44"/>
      <c r="ID1038" s="44"/>
      <c r="IE1038" s="44"/>
      <c r="IF1038" s="44"/>
      <c r="IG1038" s="44"/>
      <c r="IH1038" s="44"/>
      <c r="II1038" s="44"/>
      <c r="IJ1038" s="44"/>
      <c r="IK1038" s="44"/>
      <c r="IL1038" s="44"/>
      <c r="IM1038" s="44"/>
      <c r="IN1038" s="44"/>
      <c r="IO1038" s="44"/>
      <c r="IP1038" s="44"/>
      <c r="IQ1038" s="44"/>
      <c r="IR1038" s="44"/>
      <c r="IS1038" s="44"/>
      <c r="IT1038" s="44"/>
      <c r="IU1038" s="44"/>
      <c r="IV1038" s="44"/>
      <c r="RS1038" s="353"/>
    </row>
    <row r="1039" spans="1:487" s="74" customFormat="1" ht="15">
      <c r="A1039" s="526" t="s">
        <v>1971</v>
      </c>
      <c r="B1039" s="351"/>
      <c r="C1039" s="351"/>
      <c r="D1039" s="531" t="s">
        <v>130</v>
      </c>
      <c r="E1039" s="450"/>
      <c r="F1039" s="437">
        <f t="shared" si="14"/>
        <v>0</v>
      </c>
      <c r="G1039" s="478"/>
      <c r="H1039" s="478"/>
      <c r="I1039" s="478"/>
      <c r="J1039" s="548"/>
      <c r="K1039" s="478"/>
      <c r="L1039" s="450"/>
      <c r="M1039" s="44"/>
      <c r="N1039" s="44"/>
      <c r="R1039" s="352"/>
      <c r="T1039" s="44"/>
      <c r="U1039" s="44"/>
      <c r="V1039" s="44"/>
      <c r="AA1039" s="352"/>
      <c r="AC1039" s="44"/>
      <c r="AD1039" s="44"/>
      <c r="AE1039" s="44"/>
      <c r="AJ1039" s="352"/>
      <c r="AL1039" s="44"/>
      <c r="AM1039" s="44"/>
      <c r="AN1039" s="44"/>
      <c r="AS1039" s="352"/>
      <c r="AU1039" s="44"/>
      <c r="AV1039" s="44"/>
      <c r="AW1039" s="44"/>
      <c r="BB1039" s="352"/>
      <c r="BD1039" s="44"/>
      <c r="BE1039" s="44"/>
      <c r="BF1039" s="44"/>
      <c r="BK1039" s="352"/>
      <c r="BM1039" s="44"/>
      <c r="BN1039" s="44"/>
      <c r="BO1039" s="44"/>
      <c r="BT1039" s="352"/>
      <c r="BV1039" s="44"/>
      <c r="BW1039" s="44"/>
      <c r="BX1039" s="44"/>
      <c r="CC1039" s="352"/>
      <c r="CE1039" s="44"/>
      <c r="CF1039" s="44"/>
      <c r="CG1039" s="44"/>
      <c r="CL1039" s="352"/>
      <c r="CN1039" s="44"/>
      <c r="CO1039" s="44"/>
      <c r="CP1039" s="44"/>
      <c r="CU1039" s="352"/>
      <c r="CW1039" s="44"/>
      <c r="CX1039" s="44"/>
      <c r="CY1039" s="44"/>
      <c r="DD1039" s="352"/>
      <c r="DF1039" s="44"/>
      <c r="DG1039" s="44"/>
      <c r="DH1039" s="44"/>
      <c r="DM1039" s="352"/>
      <c r="DO1039" s="44"/>
      <c r="DP1039" s="44"/>
      <c r="DQ1039" s="44"/>
      <c r="DV1039" s="352"/>
      <c r="DX1039" s="44"/>
      <c r="DY1039" s="44"/>
      <c r="DZ1039" s="44"/>
      <c r="EE1039" s="352"/>
      <c r="EG1039" s="44"/>
      <c r="EH1039" s="44"/>
      <c r="EI1039" s="44"/>
      <c r="EN1039" s="352"/>
      <c r="EP1039" s="44"/>
      <c r="EQ1039" s="44"/>
      <c r="ER1039" s="44"/>
      <c r="EW1039" s="352"/>
      <c r="EY1039" s="44"/>
      <c r="EZ1039" s="44"/>
      <c r="FA1039" s="44"/>
      <c r="FF1039" s="352"/>
      <c r="FH1039" s="44"/>
      <c r="FI1039" s="44"/>
      <c r="FJ1039" s="44"/>
      <c r="FO1039" s="352"/>
      <c r="FQ1039" s="44"/>
      <c r="FR1039" s="44"/>
      <c r="FS1039" s="44"/>
      <c r="FX1039" s="352"/>
      <c r="FZ1039" s="44"/>
      <c r="GA1039" s="44"/>
      <c r="GB1039" s="44"/>
      <c r="GG1039" s="352"/>
      <c r="GI1039" s="44"/>
      <c r="GJ1039" s="44"/>
      <c r="GK1039" s="44"/>
      <c r="GP1039" s="352"/>
      <c r="GR1039" s="44"/>
      <c r="GS1039" s="44"/>
      <c r="GT1039" s="44"/>
      <c r="GY1039" s="352"/>
      <c r="HA1039" s="44"/>
      <c r="HB1039" s="44"/>
      <c r="HC1039" s="44"/>
      <c r="HH1039" s="352"/>
      <c r="HJ1039" s="44"/>
      <c r="HK1039" s="44"/>
      <c r="HL1039" s="44"/>
      <c r="HQ1039" s="44"/>
      <c r="HR1039" s="44"/>
      <c r="HS1039" s="44"/>
      <c r="HT1039" s="44"/>
      <c r="HU1039" s="44"/>
      <c r="HV1039" s="44"/>
      <c r="HW1039" s="44"/>
      <c r="HX1039" s="44"/>
      <c r="HY1039" s="44"/>
      <c r="HZ1039" s="44"/>
      <c r="IA1039" s="44"/>
      <c r="IB1039" s="44"/>
      <c r="IC1039" s="44"/>
      <c r="ID1039" s="44"/>
      <c r="IE1039" s="44"/>
      <c r="IF1039" s="44"/>
      <c r="IG1039" s="44"/>
      <c r="IH1039" s="44"/>
      <c r="II1039" s="44"/>
      <c r="IJ1039" s="44"/>
      <c r="IK1039" s="44"/>
      <c r="IL1039" s="44"/>
      <c r="IM1039" s="44"/>
      <c r="IN1039" s="44"/>
      <c r="IO1039" s="44"/>
      <c r="IP1039" s="44"/>
      <c r="IQ1039" s="44"/>
      <c r="IR1039" s="44"/>
      <c r="IS1039" s="44"/>
      <c r="IT1039" s="44"/>
      <c r="IU1039" s="44"/>
      <c r="IV1039" s="44"/>
      <c r="RS1039" s="353"/>
    </row>
    <row r="1040" spans="1:487" s="74" customFormat="1" ht="15">
      <c r="A1040" s="526" t="s">
        <v>706</v>
      </c>
      <c r="B1040" s="351"/>
      <c r="C1040" s="351"/>
      <c r="D1040" s="458" t="s">
        <v>133</v>
      </c>
      <c r="E1040" s="450"/>
      <c r="F1040" s="437">
        <f t="shared" si="14"/>
        <v>17</v>
      </c>
      <c r="G1040" s="478">
        <v>8</v>
      </c>
      <c r="H1040" s="478">
        <v>9</v>
      </c>
      <c r="I1040" s="478"/>
      <c r="J1040" s="548"/>
      <c r="K1040" s="478"/>
      <c r="L1040" s="44"/>
      <c r="M1040" s="44"/>
      <c r="N1040" s="44"/>
      <c r="R1040" s="352"/>
      <c r="T1040" s="44"/>
      <c r="U1040" s="44"/>
      <c r="V1040" s="44"/>
      <c r="AA1040" s="352"/>
      <c r="AC1040" s="44"/>
      <c r="AD1040" s="44"/>
      <c r="AE1040" s="44"/>
      <c r="AJ1040" s="352"/>
      <c r="AL1040" s="44"/>
      <c r="AM1040" s="44"/>
      <c r="AN1040" s="44"/>
      <c r="AS1040" s="352"/>
      <c r="AU1040" s="44"/>
      <c r="AV1040" s="44"/>
      <c r="AW1040" s="44"/>
      <c r="BB1040" s="352"/>
      <c r="BD1040" s="44"/>
      <c r="BE1040" s="44"/>
      <c r="BF1040" s="44"/>
      <c r="BK1040" s="352"/>
      <c r="BM1040" s="44"/>
      <c r="BN1040" s="44"/>
      <c r="BO1040" s="44"/>
      <c r="BT1040" s="352"/>
      <c r="BV1040" s="44"/>
      <c r="BW1040" s="44"/>
      <c r="BX1040" s="44"/>
      <c r="CC1040" s="352"/>
      <c r="CE1040" s="44"/>
      <c r="CF1040" s="44"/>
      <c r="CG1040" s="44"/>
      <c r="CL1040" s="352"/>
      <c r="CN1040" s="44"/>
      <c r="CO1040" s="44"/>
      <c r="CP1040" s="44"/>
      <c r="CU1040" s="352"/>
      <c r="CW1040" s="44"/>
      <c r="CX1040" s="44"/>
      <c r="CY1040" s="44"/>
      <c r="DD1040" s="352"/>
      <c r="DF1040" s="44"/>
      <c r="DG1040" s="44"/>
      <c r="DH1040" s="44"/>
      <c r="DM1040" s="352"/>
      <c r="DO1040" s="44"/>
      <c r="DP1040" s="44"/>
      <c r="DQ1040" s="44"/>
      <c r="DV1040" s="352"/>
      <c r="DX1040" s="44"/>
      <c r="DY1040" s="44"/>
      <c r="DZ1040" s="44"/>
      <c r="EE1040" s="352"/>
      <c r="EG1040" s="44"/>
      <c r="EH1040" s="44"/>
      <c r="EI1040" s="44"/>
      <c r="EN1040" s="352"/>
      <c r="EP1040" s="44"/>
      <c r="EQ1040" s="44"/>
      <c r="ER1040" s="44"/>
      <c r="EW1040" s="352"/>
      <c r="EY1040" s="44"/>
      <c r="EZ1040" s="44"/>
      <c r="FA1040" s="44"/>
      <c r="FF1040" s="352"/>
      <c r="FH1040" s="44"/>
      <c r="FI1040" s="44"/>
      <c r="FJ1040" s="44"/>
      <c r="FO1040" s="352"/>
      <c r="FQ1040" s="44"/>
      <c r="FR1040" s="44"/>
      <c r="FS1040" s="44"/>
      <c r="FX1040" s="352"/>
      <c r="FZ1040" s="44"/>
      <c r="GA1040" s="44"/>
      <c r="GB1040" s="44"/>
      <c r="GG1040" s="352"/>
      <c r="GI1040" s="44"/>
      <c r="GJ1040" s="44"/>
      <c r="GK1040" s="44"/>
      <c r="GP1040" s="352"/>
      <c r="GR1040" s="44"/>
      <c r="GS1040" s="44"/>
      <c r="GT1040" s="44"/>
      <c r="GY1040" s="352"/>
      <c r="HA1040" s="44"/>
      <c r="HB1040" s="44"/>
      <c r="HC1040" s="44"/>
      <c r="HH1040" s="352"/>
      <c r="HJ1040" s="44"/>
      <c r="HK1040" s="44"/>
      <c r="HL1040" s="44"/>
      <c r="HQ1040" s="44"/>
      <c r="HR1040" s="44"/>
      <c r="HS1040" s="44"/>
      <c r="HT1040" s="44"/>
      <c r="HU1040" s="44"/>
      <c r="HV1040" s="44"/>
      <c r="HW1040" s="44"/>
      <c r="HX1040" s="44"/>
      <c r="HY1040" s="44"/>
      <c r="HZ1040" s="44"/>
      <c r="IA1040" s="44"/>
      <c r="IB1040" s="44"/>
      <c r="IC1040" s="44"/>
      <c r="ID1040" s="44"/>
      <c r="IE1040" s="44"/>
      <c r="IF1040" s="44"/>
      <c r="IG1040" s="44"/>
      <c r="IH1040" s="44"/>
      <c r="II1040" s="44"/>
      <c r="IJ1040" s="44"/>
      <c r="IK1040" s="44"/>
      <c r="IL1040" s="44"/>
      <c r="IM1040" s="44"/>
      <c r="IN1040" s="44"/>
      <c r="IO1040" s="44"/>
      <c r="IP1040" s="44"/>
      <c r="IQ1040" s="44"/>
      <c r="IR1040" s="44"/>
      <c r="IS1040" s="44"/>
      <c r="IT1040" s="44"/>
      <c r="IU1040" s="44"/>
      <c r="IV1040" s="44"/>
      <c r="RS1040" s="353"/>
    </row>
    <row r="1041" spans="1:487" s="74" customFormat="1" ht="15">
      <c r="A1041" s="325" t="s">
        <v>1851</v>
      </c>
      <c r="B1041" s="351"/>
      <c r="C1041" s="351"/>
      <c r="D1041" s="458" t="s">
        <v>131</v>
      </c>
      <c r="E1041" s="44"/>
      <c r="F1041" s="437">
        <f t="shared" si="14"/>
        <v>0</v>
      </c>
      <c r="G1041" s="478"/>
      <c r="H1041" s="138"/>
      <c r="I1041" s="138"/>
      <c r="J1041" s="420"/>
      <c r="K1041" s="138"/>
      <c r="L1041" s="450"/>
      <c r="M1041" s="44"/>
      <c r="N1041" s="44"/>
      <c r="R1041" s="352"/>
      <c r="T1041" s="44"/>
      <c r="U1041" s="44"/>
      <c r="V1041" s="44"/>
      <c r="AA1041" s="352"/>
      <c r="AC1041" s="44"/>
      <c r="AD1041" s="44"/>
      <c r="AE1041" s="44"/>
      <c r="AJ1041" s="352"/>
      <c r="AL1041" s="44"/>
      <c r="AM1041" s="44"/>
      <c r="AN1041" s="44"/>
      <c r="AS1041" s="352"/>
      <c r="AU1041" s="44"/>
      <c r="AV1041" s="44"/>
      <c r="AW1041" s="44"/>
      <c r="BB1041" s="352"/>
      <c r="BD1041" s="44"/>
      <c r="BE1041" s="44"/>
      <c r="BF1041" s="44"/>
      <c r="BK1041" s="352"/>
      <c r="BM1041" s="44"/>
      <c r="BN1041" s="44"/>
      <c r="BO1041" s="44"/>
      <c r="BT1041" s="352"/>
      <c r="BV1041" s="44"/>
      <c r="BW1041" s="44"/>
      <c r="BX1041" s="44"/>
      <c r="CC1041" s="352"/>
      <c r="CE1041" s="44"/>
      <c r="CF1041" s="44"/>
      <c r="CG1041" s="44"/>
      <c r="CL1041" s="352"/>
      <c r="CN1041" s="44"/>
      <c r="CO1041" s="44"/>
      <c r="CP1041" s="44"/>
      <c r="CU1041" s="352"/>
      <c r="CW1041" s="44"/>
      <c r="CX1041" s="44"/>
      <c r="CY1041" s="44"/>
      <c r="DD1041" s="352"/>
      <c r="DF1041" s="44"/>
      <c r="DG1041" s="44"/>
      <c r="DH1041" s="44"/>
      <c r="DM1041" s="352"/>
      <c r="DO1041" s="44"/>
      <c r="DP1041" s="44"/>
      <c r="DQ1041" s="44"/>
      <c r="DV1041" s="352"/>
      <c r="DX1041" s="44"/>
      <c r="DY1041" s="44"/>
      <c r="DZ1041" s="44"/>
      <c r="EE1041" s="352"/>
      <c r="EG1041" s="44"/>
      <c r="EH1041" s="44"/>
      <c r="EI1041" s="44"/>
      <c r="EN1041" s="352"/>
      <c r="EP1041" s="44"/>
      <c r="EQ1041" s="44"/>
      <c r="ER1041" s="44"/>
      <c r="EW1041" s="352"/>
      <c r="EY1041" s="44"/>
      <c r="EZ1041" s="44"/>
      <c r="FA1041" s="44"/>
      <c r="FF1041" s="352"/>
      <c r="FH1041" s="44"/>
      <c r="FI1041" s="44"/>
      <c r="FJ1041" s="44"/>
      <c r="FO1041" s="352"/>
      <c r="FQ1041" s="44"/>
      <c r="FR1041" s="44"/>
      <c r="FS1041" s="44"/>
      <c r="FX1041" s="352"/>
      <c r="FZ1041" s="44"/>
      <c r="GA1041" s="44"/>
      <c r="GB1041" s="44"/>
      <c r="GG1041" s="352"/>
      <c r="GI1041" s="44"/>
      <c r="GJ1041" s="44"/>
      <c r="GK1041" s="44"/>
      <c r="GP1041" s="352"/>
      <c r="GR1041" s="44"/>
      <c r="GS1041" s="44"/>
      <c r="GT1041" s="44"/>
      <c r="GY1041" s="352"/>
      <c r="HA1041" s="44"/>
      <c r="HB1041" s="44"/>
      <c r="HC1041" s="44"/>
      <c r="HH1041" s="352"/>
      <c r="HJ1041" s="44"/>
      <c r="HK1041" s="44"/>
      <c r="HL1041" s="44"/>
      <c r="HQ1041" s="44"/>
      <c r="HR1041" s="44"/>
      <c r="HS1041" s="44"/>
      <c r="HT1041" s="44"/>
      <c r="HU1041" s="44"/>
      <c r="HV1041" s="44"/>
      <c r="HW1041" s="44"/>
      <c r="HX1041" s="44"/>
      <c r="HY1041" s="44"/>
      <c r="HZ1041" s="44"/>
      <c r="IA1041" s="44"/>
      <c r="IB1041" s="44"/>
      <c r="IC1041" s="44"/>
      <c r="ID1041" s="44"/>
      <c r="IE1041" s="44"/>
      <c r="IF1041" s="44"/>
      <c r="IG1041" s="44"/>
      <c r="IH1041" s="44"/>
      <c r="II1041" s="44"/>
      <c r="IJ1041" s="44"/>
      <c r="IK1041" s="44"/>
      <c r="IL1041" s="44"/>
      <c r="IM1041" s="44"/>
      <c r="IN1041" s="44"/>
      <c r="IO1041" s="44"/>
      <c r="IP1041" s="44"/>
      <c r="IQ1041" s="44"/>
      <c r="IR1041" s="44"/>
      <c r="IS1041" s="44"/>
      <c r="IT1041" s="44"/>
      <c r="IU1041" s="44"/>
      <c r="IV1041" s="44"/>
      <c r="RS1041" s="353"/>
    </row>
    <row r="1042" spans="1:487" s="74" customFormat="1" ht="15">
      <c r="A1042" s="325" t="s">
        <v>820</v>
      </c>
      <c r="B1042" s="351"/>
      <c r="C1042" s="351"/>
      <c r="D1042" s="458" t="s">
        <v>133</v>
      </c>
      <c r="E1042" s="44"/>
      <c r="F1042" s="437">
        <f t="shared" si="14"/>
        <v>46</v>
      </c>
      <c r="G1042" s="478"/>
      <c r="H1042" s="478"/>
      <c r="I1042" s="138"/>
      <c r="J1042" s="420">
        <v>46</v>
      </c>
      <c r="K1042" s="138"/>
      <c r="L1042" s="450"/>
      <c r="M1042" s="44"/>
      <c r="N1042" s="44"/>
      <c r="R1042" s="352"/>
      <c r="T1042" s="44"/>
      <c r="U1042" s="44"/>
      <c r="V1042" s="44"/>
      <c r="AA1042" s="352"/>
      <c r="AC1042" s="44"/>
      <c r="AD1042" s="44"/>
      <c r="AE1042" s="44"/>
      <c r="AJ1042" s="352"/>
      <c r="AL1042" s="44"/>
      <c r="AM1042" s="44"/>
      <c r="AN1042" s="44"/>
      <c r="AS1042" s="352"/>
      <c r="AU1042" s="44"/>
      <c r="AV1042" s="44"/>
      <c r="AW1042" s="44"/>
      <c r="BB1042" s="352"/>
      <c r="BD1042" s="44"/>
      <c r="BE1042" s="44"/>
      <c r="BF1042" s="44"/>
      <c r="BK1042" s="352"/>
      <c r="BM1042" s="44"/>
      <c r="BN1042" s="44"/>
      <c r="BO1042" s="44"/>
      <c r="BT1042" s="352"/>
      <c r="BV1042" s="44"/>
      <c r="BW1042" s="44"/>
      <c r="BX1042" s="44"/>
      <c r="CC1042" s="352"/>
      <c r="CE1042" s="44"/>
      <c r="CF1042" s="44"/>
      <c r="CG1042" s="44"/>
      <c r="CL1042" s="352"/>
      <c r="CN1042" s="44"/>
      <c r="CO1042" s="44"/>
      <c r="CP1042" s="44"/>
      <c r="CU1042" s="352"/>
      <c r="CW1042" s="44"/>
      <c r="CX1042" s="44"/>
      <c r="CY1042" s="44"/>
      <c r="DD1042" s="352"/>
      <c r="DF1042" s="44"/>
      <c r="DG1042" s="44"/>
      <c r="DH1042" s="44"/>
      <c r="DM1042" s="352"/>
      <c r="DO1042" s="44"/>
      <c r="DP1042" s="44"/>
      <c r="DQ1042" s="44"/>
      <c r="DV1042" s="352"/>
      <c r="DX1042" s="44"/>
      <c r="DY1042" s="44"/>
      <c r="DZ1042" s="44"/>
      <c r="EE1042" s="352"/>
      <c r="EG1042" s="44"/>
      <c r="EH1042" s="44"/>
      <c r="EI1042" s="44"/>
      <c r="EN1042" s="352"/>
      <c r="EP1042" s="44"/>
      <c r="EQ1042" s="44"/>
      <c r="ER1042" s="44"/>
      <c r="EW1042" s="352"/>
      <c r="EY1042" s="44"/>
      <c r="EZ1042" s="44"/>
      <c r="FA1042" s="44"/>
      <c r="FF1042" s="352"/>
      <c r="FH1042" s="44"/>
      <c r="FI1042" s="44"/>
      <c r="FJ1042" s="44"/>
      <c r="FO1042" s="352"/>
      <c r="FQ1042" s="44"/>
      <c r="FR1042" s="44"/>
      <c r="FS1042" s="44"/>
      <c r="FX1042" s="352"/>
      <c r="FZ1042" s="44"/>
      <c r="GA1042" s="44"/>
      <c r="GB1042" s="44"/>
      <c r="GG1042" s="352"/>
      <c r="GI1042" s="44"/>
      <c r="GJ1042" s="44"/>
      <c r="GK1042" s="44"/>
      <c r="GP1042" s="352"/>
      <c r="GR1042" s="44"/>
      <c r="GS1042" s="44"/>
      <c r="GT1042" s="44"/>
      <c r="GY1042" s="352"/>
      <c r="HA1042" s="44"/>
      <c r="HB1042" s="44"/>
      <c r="HC1042" s="44"/>
      <c r="HH1042" s="352"/>
      <c r="HJ1042" s="44"/>
      <c r="HK1042" s="44"/>
      <c r="HL1042" s="44"/>
      <c r="HQ1042" s="44"/>
      <c r="HR1042" s="44"/>
      <c r="HS1042" s="44"/>
      <c r="HT1042" s="44"/>
      <c r="HU1042" s="44"/>
      <c r="HV1042" s="44"/>
      <c r="HW1042" s="44"/>
      <c r="HX1042" s="44"/>
      <c r="HY1042" s="44"/>
      <c r="HZ1042" s="44"/>
      <c r="IA1042" s="44"/>
      <c r="IB1042" s="44"/>
      <c r="IC1042" s="44"/>
      <c r="ID1042" s="44"/>
      <c r="IE1042" s="44"/>
      <c r="IF1042" s="44"/>
      <c r="IG1042" s="44"/>
      <c r="IH1042" s="44"/>
      <c r="II1042" s="44"/>
      <c r="IJ1042" s="44"/>
      <c r="IK1042" s="44"/>
      <c r="IL1042" s="44"/>
      <c r="IM1042" s="44"/>
      <c r="IN1042" s="44"/>
      <c r="IO1042" s="44"/>
      <c r="IP1042" s="44"/>
      <c r="IQ1042" s="44"/>
      <c r="IR1042" s="44"/>
      <c r="IS1042" s="44"/>
      <c r="IT1042" s="44"/>
      <c r="IU1042" s="44"/>
      <c r="IV1042" s="44"/>
      <c r="RS1042" s="353"/>
    </row>
    <row r="1043" spans="1:487" s="74" customFormat="1" ht="15">
      <c r="A1043" s="325" t="s">
        <v>1981</v>
      </c>
      <c r="B1043" s="351"/>
      <c r="C1043" s="351"/>
      <c r="D1043" s="531" t="s">
        <v>130</v>
      </c>
      <c r="E1043" s="450"/>
      <c r="F1043" s="437">
        <f t="shared" si="14"/>
        <v>1</v>
      </c>
      <c r="G1043" s="478"/>
      <c r="H1043" s="478"/>
      <c r="I1043" s="478"/>
      <c r="J1043" s="548">
        <v>1</v>
      </c>
      <c r="K1043" s="478"/>
      <c r="L1043" s="458"/>
      <c r="M1043" s="44"/>
      <c r="N1043" s="44"/>
      <c r="R1043" s="352"/>
      <c r="T1043" s="44"/>
      <c r="U1043" s="44"/>
      <c r="V1043" s="44"/>
      <c r="AA1043" s="352"/>
      <c r="AC1043" s="44"/>
      <c r="AD1043" s="44"/>
      <c r="AE1043" s="44"/>
      <c r="AJ1043" s="352"/>
      <c r="AL1043" s="44"/>
      <c r="AM1043" s="44"/>
      <c r="AN1043" s="44"/>
      <c r="AS1043" s="352"/>
      <c r="AU1043" s="44"/>
      <c r="AV1043" s="44"/>
      <c r="AW1043" s="44"/>
      <c r="BB1043" s="352"/>
      <c r="BD1043" s="44"/>
      <c r="BE1043" s="44"/>
      <c r="BF1043" s="44"/>
      <c r="BK1043" s="352"/>
      <c r="BM1043" s="44"/>
      <c r="BN1043" s="44"/>
      <c r="BO1043" s="44"/>
      <c r="BT1043" s="352"/>
      <c r="BV1043" s="44"/>
      <c r="BW1043" s="44"/>
      <c r="BX1043" s="44"/>
      <c r="CC1043" s="352"/>
      <c r="CE1043" s="44"/>
      <c r="CF1043" s="44"/>
      <c r="CG1043" s="44"/>
      <c r="CL1043" s="352"/>
      <c r="CN1043" s="44"/>
      <c r="CO1043" s="44"/>
      <c r="CP1043" s="44"/>
      <c r="CU1043" s="352"/>
      <c r="CW1043" s="44"/>
      <c r="CX1043" s="44"/>
      <c r="CY1043" s="44"/>
      <c r="DD1043" s="352"/>
      <c r="DF1043" s="44"/>
      <c r="DG1043" s="44"/>
      <c r="DH1043" s="44"/>
      <c r="DM1043" s="352"/>
      <c r="DO1043" s="44"/>
      <c r="DP1043" s="44"/>
      <c r="DQ1043" s="44"/>
      <c r="DV1043" s="352"/>
      <c r="DX1043" s="44"/>
      <c r="DY1043" s="44"/>
      <c r="DZ1043" s="44"/>
      <c r="EE1043" s="352"/>
      <c r="EG1043" s="44"/>
      <c r="EH1043" s="44"/>
      <c r="EI1043" s="44"/>
      <c r="EN1043" s="352"/>
      <c r="EP1043" s="44"/>
      <c r="EQ1043" s="44"/>
      <c r="ER1043" s="44"/>
      <c r="EW1043" s="352"/>
      <c r="EY1043" s="44"/>
      <c r="EZ1043" s="44"/>
      <c r="FA1043" s="44"/>
      <c r="FF1043" s="352"/>
      <c r="FH1043" s="44"/>
      <c r="FI1043" s="44"/>
      <c r="FJ1043" s="44"/>
      <c r="FO1043" s="352"/>
      <c r="FQ1043" s="44"/>
      <c r="FR1043" s="44"/>
      <c r="FS1043" s="44"/>
      <c r="FX1043" s="352"/>
      <c r="FZ1043" s="44"/>
      <c r="GA1043" s="44"/>
      <c r="GB1043" s="44"/>
      <c r="GG1043" s="352"/>
      <c r="GI1043" s="44"/>
      <c r="GJ1043" s="44"/>
      <c r="GK1043" s="44"/>
      <c r="GP1043" s="352"/>
      <c r="GR1043" s="44"/>
      <c r="GS1043" s="44"/>
      <c r="GT1043" s="44"/>
      <c r="GY1043" s="352"/>
      <c r="HA1043" s="44"/>
      <c r="HB1043" s="44"/>
      <c r="HC1043" s="44"/>
      <c r="HH1043" s="352"/>
      <c r="HJ1043" s="44"/>
      <c r="HK1043" s="44"/>
      <c r="HL1043" s="44"/>
      <c r="HQ1043" s="44"/>
      <c r="HR1043" s="44"/>
      <c r="HS1043" s="44"/>
      <c r="HT1043" s="44"/>
      <c r="HU1043" s="44"/>
      <c r="HV1043" s="44"/>
      <c r="HW1043" s="44"/>
      <c r="HX1043" s="44"/>
      <c r="HY1043" s="44"/>
      <c r="HZ1043" s="44"/>
      <c r="IA1043" s="44"/>
      <c r="IB1043" s="44"/>
      <c r="IC1043" s="44"/>
      <c r="ID1043" s="44"/>
      <c r="IE1043" s="44"/>
      <c r="IF1043" s="44"/>
      <c r="IG1043" s="44"/>
      <c r="IH1043" s="44"/>
      <c r="II1043" s="44"/>
      <c r="IJ1043" s="44"/>
      <c r="IK1043" s="44"/>
      <c r="IL1043" s="44"/>
      <c r="IM1043" s="44"/>
      <c r="IN1043" s="44"/>
      <c r="IO1043" s="44"/>
      <c r="IP1043" s="44"/>
      <c r="IQ1043" s="44"/>
      <c r="IR1043" s="44"/>
      <c r="IS1043" s="44"/>
      <c r="IT1043" s="44"/>
      <c r="IU1043" s="44"/>
      <c r="IV1043" s="44"/>
      <c r="RS1043" s="353"/>
    </row>
    <row r="1044" spans="1:487" s="74" customFormat="1" ht="15">
      <c r="A1044" s="325" t="s">
        <v>1956</v>
      </c>
      <c r="B1044" s="351"/>
      <c r="C1044" s="351"/>
      <c r="D1044" s="531" t="s">
        <v>130</v>
      </c>
      <c r="E1044" s="450"/>
      <c r="F1044" s="437">
        <f t="shared" si="14"/>
        <v>10</v>
      </c>
      <c r="G1044" s="478"/>
      <c r="H1044" s="478"/>
      <c r="I1044" s="478"/>
      <c r="J1044" s="548"/>
      <c r="K1044" s="478">
        <v>10</v>
      </c>
      <c r="L1044" s="450"/>
      <c r="M1044" s="44"/>
      <c r="N1044" s="44"/>
      <c r="R1044" s="352"/>
      <c r="T1044" s="44"/>
      <c r="U1044" s="44"/>
      <c r="V1044" s="44"/>
      <c r="AA1044" s="352"/>
      <c r="AC1044" s="44"/>
      <c r="AD1044" s="44"/>
      <c r="AE1044" s="44"/>
      <c r="AJ1044" s="352"/>
      <c r="AL1044" s="44"/>
      <c r="AM1044" s="44"/>
      <c r="AN1044" s="44"/>
      <c r="AS1044" s="352"/>
      <c r="AU1044" s="44"/>
      <c r="AV1044" s="44"/>
      <c r="AW1044" s="44"/>
      <c r="BB1044" s="352"/>
      <c r="BD1044" s="44"/>
      <c r="BE1044" s="44"/>
      <c r="BF1044" s="44"/>
      <c r="BK1044" s="352"/>
      <c r="BM1044" s="44"/>
      <c r="BN1044" s="44"/>
      <c r="BO1044" s="44"/>
      <c r="BT1044" s="352"/>
      <c r="BV1044" s="44"/>
      <c r="BW1044" s="44"/>
      <c r="BX1044" s="44"/>
      <c r="CC1044" s="352"/>
      <c r="CE1044" s="44"/>
      <c r="CF1044" s="44"/>
      <c r="CG1044" s="44"/>
      <c r="CL1044" s="352"/>
      <c r="CN1044" s="44"/>
      <c r="CO1044" s="44"/>
      <c r="CP1044" s="44"/>
      <c r="CU1044" s="352"/>
      <c r="CW1044" s="44"/>
      <c r="CX1044" s="44"/>
      <c r="CY1044" s="44"/>
      <c r="DD1044" s="352"/>
      <c r="DF1044" s="44"/>
      <c r="DG1044" s="44"/>
      <c r="DH1044" s="44"/>
      <c r="DM1044" s="352"/>
      <c r="DO1044" s="44"/>
      <c r="DP1044" s="44"/>
      <c r="DQ1044" s="44"/>
      <c r="DV1044" s="352"/>
      <c r="DX1044" s="44"/>
      <c r="DY1044" s="44"/>
      <c r="DZ1044" s="44"/>
      <c r="EE1044" s="352"/>
      <c r="EG1044" s="44"/>
      <c r="EH1044" s="44"/>
      <c r="EI1044" s="44"/>
      <c r="EN1044" s="352"/>
      <c r="EP1044" s="44"/>
      <c r="EQ1044" s="44"/>
      <c r="ER1044" s="44"/>
      <c r="EW1044" s="352"/>
      <c r="EY1044" s="44"/>
      <c r="EZ1044" s="44"/>
      <c r="FA1044" s="44"/>
      <c r="FF1044" s="352"/>
      <c r="FH1044" s="44"/>
      <c r="FI1044" s="44"/>
      <c r="FJ1044" s="44"/>
      <c r="FO1044" s="352"/>
      <c r="FQ1044" s="44"/>
      <c r="FR1044" s="44"/>
      <c r="FS1044" s="44"/>
      <c r="FX1044" s="352"/>
      <c r="FZ1044" s="44"/>
      <c r="GA1044" s="44"/>
      <c r="GB1044" s="44"/>
      <c r="GG1044" s="352"/>
      <c r="GI1044" s="44"/>
      <c r="GJ1044" s="44"/>
      <c r="GK1044" s="44"/>
      <c r="GP1044" s="352"/>
      <c r="GR1044" s="44"/>
      <c r="GS1044" s="44"/>
      <c r="GT1044" s="44"/>
      <c r="GY1044" s="352"/>
      <c r="HA1044" s="44"/>
      <c r="HB1044" s="44"/>
      <c r="HC1044" s="44"/>
      <c r="HH1044" s="352"/>
      <c r="HJ1044" s="44"/>
      <c r="HK1044" s="44"/>
      <c r="HL1044" s="44"/>
      <c r="HQ1044" s="44"/>
      <c r="HR1044" s="44"/>
      <c r="HS1044" s="44"/>
      <c r="HT1044" s="44"/>
      <c r="HU1044" s="44"/>
      <c r="HV1044" s="44"/>
      <c r="HW1044" s="44"/>
      <c r="HX1044" s="44"/>
      <c r="HY1044" s="44"/>
      <c r="HZ1044" s="44"/>
      <c r="IA1044" s="44"/>
      <c r="IB1044" s="44"/>
      <c r="IC1044" s="44"/>
      <c r="ID1044" s="44"/>
      <c r="IE1044" s="44"/>
      <c r="IF1044" s="44"/>
      <c r="IG1044" s="44"/>
      <c r="IH1044" s="44"/>
      <c r="II1044" s="44"/>
      <c r="IJ1044" s="44"/>
      <c r="IK1044" s="44"/>
      <c r="IL1044" s="44"/>
      <c r="IM1044" s="44"/>
      <c r="IN1044" s="44"/>
      <c r="IO1044" s="44"/>
      <c r="IP1044" s="44"/>
      <c r="IQ1044" s="44"/>
      <c r="IR1044" s="44"/>
      <c r="IS1044" s="44"/>
      <c r="IT1044" s="44"/>
      <c r="IU1044" s="44"/>
      <c r="IV1044" s="44"/>
      <c r="RS1044" s="353"/>
    </row>
    <row r="1045" spans="1:487" s="74" customFormat="1" ht="15">
      <c r="A1045" s="526" t="s">
        <v>2005</v>
      </c>
      <c r="B1045" s="351"/>
      <c r="C1045" s="351"/>
      <c r="D1045" s="531" t="s">
        <v>130</v>
      </c>
      <c r="E1045" s="450"/>
      <c r="F1045" s="437">
        <f t="shared" si="14"/>
        <v>0</v>
      </c>
      <c r="G1045" s="478"/>
      <c r="H1045" s="478"/>
      <c r="I1045" s="478"/>
      <c r="J1045" s="548"/>
      <c r="K1045" s="478"/>
      <c r="L1045" s="450"/>
      <c r="M1045" s="44"/>
      <c r="N1045" s="44"/>
      <c r="R1045" s="352"/>
      <c r="T1045" s="44"/>
      <c r="U1045" s="44"/>
      <c r="V1045" s="44"/>
      <c r="AA1045" s="352"/>
      <c r="AC1045" s="44"/>
      <c r="AD1045" s="44"/>
      <c r="AE1045" s="44"/>
      <c r="AJ1045" s="352"/>
      <c r="AL1045" s="44"/>
      <c r="AM1045" s="44"/>
      <c r="AN1045" s="44"/>
      <c r="AS1045" s="352"/>
      <c r="AU1045" s="44"/>
      <c r="AV1045" s="44"/>
      <c r="AW1045" s="44"/>
      <c r="BB1045" s="352"/>
      <c r="BD1045" s="44"/>
      <c r="BE1045" s="44"/>
      <c r="BF1045" s="44"/>
      <c r="BK1045" s="352"/>
      <c r="BM1045" s="44"/>
      <c r="BN1045" s="44"/>
      <c r="BO1045" s="44"/>
      <c r="BT1045" s="352"/>
      <c r="BV1045" s="44"/>
      <c r="BW1045" s="44"/>
      <c r="BX1045" s="44"/>
      <c r="CC1045" s="352"/>
      <c r="CE1045" s="44"/>
      <c r="CF1045" s="44"/>
      <c r="CG1045" s="44"/>
      <c r="CL1045" s="352"/>
      <c r="CN1045" s="44"/>
      <c r="CO1045" s="44"/>
      <c r="CP1045" s="44"/>
      <c r="CU1045" s="352"/>
      <c r="CW1045" s="44"/>
      <c r="CX1045" s="44"/>
      <c r="CY1045" s="44"/>
      <c r="DD1045" s="352"/>
      <c r="DF1045" s="44"/>
      <c r="DG1045" s="44"/>
      <c r="DH1045" s="44"/>
      <c r="DM1045" s="352"/>
      <c r="DO1045" s="44"/>
      <c r="DP1045" s="44"/>
      <c r="DQ1045" s="44"/>
      <c r="DV1045" s="352"/>
      <c r="DX1045" s="44"/>
      <c r="DY1045" s="44"/>
      <c r="DZ1045" s="44"/>
      <c r="EE1045" s="352"/>
      <c r="EG1045" s="44"/>
      <c r="EH1045" s="44"/>
      <c r="EI1045" s="44"/>
      <c r="EN1045" s="352"/>
      <c r="EP1045" s="44"/>
      <c r="EQ1045" s="44"/>
      <c r="ER1045" s="44"/>
      <c r="EW1045" s="352"/>
      <c r="EY1045" s="44"/>
      <c r="EZ1045" s="44"/>
      <c r="FA1045" s="44"/>
      <c r="FF1045" s="352"/>
      <c r="FH1045" s="44"/>
      <c r="FI1045" s="44"/>
      <c r="FJ1045" s="44"/>
      <c r="FO1045" s="352"/>
      <c r="FQ1045" s="44"/>
      <c r="FR1045" s="44"/>
      <c r="FS1045" s="44"/>
      <c r="FX1045" s="352"/>
      <c r="FZ1045" s="44"/>
      <c r="GA1045" s="44"/>
      <c r="GB1045" s="44"/>
      <c r="GG1045" s="352"/>
      <c r="GI1045" s="44"/>
      <c r="GJ1045" s="44"/>
      <c r="GK1045" s="44"/>
      <c r="GP1045" s="352"/>
      <c r="GR1045" s="44"/>
      <c r="GS1045" s="44"/>
      <c r="GT1045" s="44"/>
      <c r="GY1045" s="352"/>
      <c r="HA1045" s="44"/>
      <c r="HB1045" s="44"/>
      <c r="HC1045" s="44"/>
      <c r="HH1045" s="352"/>
      <c r="HJ1045" s="44"/>
      <c r="HK1045" s="44"/>
      <c r="HL1045" s="44"/>
      <c r="HQ1045" s="44"/>
      <c r="HR1045" s="44"/>
      <c r="HS1045" s="44"/>
      <c r="HT1045" s="44"/>
      <c r="HU1045" s="44"/>
      <c r="HV1045" s="44"/>
      <c r="HW1045" s="44"/>
      <c r="HX1045" s="44"/>
      <c r="HY1045" s="44"/>
      <c r="HZ1045" s="44"/>
      <c r="IA1045" s="44"/>
      <c r="IB1045" s="44"/>
      <c r="IC1045" s="44"/>
      <c r="ID1045" s="44"/>
      <c r="IE1045" s="44"/>
      <c r="IF1045" s="44"/>
      <c r="IG1045" s="44"/>
      <c r="IH1045" s="44"/>
      <c r="II1045" s="44"/>
      <c r="IJ1045" s="44"/>
      <c r="IK1045" s="44"/>
      <c r="IL1045" s="44"/>
      <c r="IM1045" s="44"/>
      <c r="IN1045" s="44"/>
      <c r="IO1045" s="44"/>
      <c r="IP1045" s="44"/>
      <c r="IQ1045" s="44"/>
      <c r="IR1045" s="44"/>
      <c r="IS1045" s="44"/>
      <c r="IT1045" s="44"/>
      <c r="IU1045" s="44"/>
      <c r="IV1045" s="44"/>
      <c r="RS1045" s="353"/>
    </row>
    <row r="1046" spans="1:487" s="74" customFormat="1" ht="15">
      <c r="A1046" s="526" t="s">
        <v>1478</v>
      </c>
      <c r="B1046" s="351"/>
      <c r="C1046" s="351"/>
      <c r="D1046" s="458" t="s">
        <v>132</v>
      </c>
      <c r="E1046" s="450"/>
      <c r="F1046" s="437">
        <f t="shared" si="14"/>
        <v>15</v>
      </c>
      <c r="G1046" s="478"/>
      <c r="H1046" s="478"/>
      <c r="I1046" s="478"/>
      <c r="J1046" s="548"/>
      <c r="K1046" s="478">
        <v>15</v>
      </c>
      <c r="L1046" s="458"/>
      <c r="M1046" s="44"/>
      <c r="N1046" s="44"/>
      <c r="R1046" s="352"/>
      <c r="T1046" s="44"/>
      <c r="U1046" s="44"/>
      <c r="V1046" s="44"/>
      <c r="AA1046" s="352"/>
      <c r="AC1046" s="44"/>
      <c r="AD1046" s="44"/>
      <c r="AE1046" s="44"/>
      <c r="AJ1046" s="352"/>
      <c r="AL1046" s="44"/>
      <c r="AM1046" s="44"/>
      <c r="AN1046" s="44"/>
      <c r="AS1046" s="352"/>
      <c r="AU1046" s="44"/>
      <c r="AV1046" s="44"/>
      <c r="AW1046" s="44"/>
      <c r="BB1046" s="352"/>
      <c r="BD1046" s="44"/>
      <c r="BE1046" s="44"/>
      <c r="BF1046" s="44"/>
      <c r="BK1046" s="352"/>
      <c r="BM1046" s="44"/>
      <c r="BN1046" s="44"/>
      <c r="BO1046" s="44"/>
      <c r="BT1046" s="352"/>
      <c r="BV1046" s="44"/>
      <c r="BW1046" s="44"/>
      <c r="BX1046" s="44"/>
      <c r="CC1046" s="352"/>
      <c r="CE1046" s="44"/>
      <c r="CF1046" s="44"/>
      <c r="CG1046" s="44"/>
      <c r="CL1046" s="352"/>
      <c r="CN1046" s="44"/>
      <c r="CO1046" s="44"/>
      <c r="CP1046" s="44"/>
      <c r="CU1046" s="352"/>
      <c r="CW1046" s="44"/>
      <c r="CX1046" s="44"/>
      <c r="CY1046" s="44"/>
      <c r="DD1046" s="352"/>
      <c r="DF1046" s="44"/>
      <c r="DG1046" s="44"/>
      <c r="DH1046" s="44"/>
      <c r="DM1046" s="352"/>
      <c r="DO1046" s="44"/>
      <c r="DP1046" s="44"/>
      <c r="DQ1046" s="44"/>
      <c r="DV1046" s="352"/>
      <c r="DX1046" s="44"/>
      <c r="DY1046" s="44"/>
      <c r="DZ1046" s="44"/>
      <c r="EE1046" s="352"/>
      <c r="EG1046" s="44"/>
      <c r="EH1046" s="44"/>
      <c r="EI1046" s="44"/>
      <c r="EN1046" s="352"/>
      <c r="EP1046" s="44"/>
      <c r="EQ1046" s="44"/>
      <c r="ER1046" s="44"/>
      <c r="EW1046" s="352"/>
      <c r="EY1046" s="44"/>
      <c r="EZ1046" s="44"/>
      <c r="FA1046" s="44"/>
      <c r="FF1046" s="352"/>
      <c r="FH1046" s="44"/>
      <c r="FI1046" s="44"/>
      <c r="FJ1046" s="44"/>
      <c r="FO1046" s="352"/>
      <c r="FQ1046" s="44"/>
      <c r="FR1046" s="44"/>
      <c r="FS1046" s="44"/>
      <c r="FX1046" s="352"/>
      <c r="FZ1046" s="44"/>
      <c r="GA1046" s="44"/>
      <c r="GB1046" s="44"/>
      <c r="GG1046" s="352"/>
      <c r="GI1046" s="44"/>
      <c r="GJ1046" s="44"/>
      <c r="GK1046" s="44"/>
      <c r="GP1046" s="352"/>
      <c r="GR1046" s="44"/>
      <c r="GS1046" s="44"/>
      <c r="GT1046" s="44"/>
      <c r="GY1046" s="352"/>
      <c r="HA1046" s="44"/>
      <c r="HB1046" s="44"/>
      <c r="HC1046" s="44"/>
      <c r="HH1046" s="352"/>
      <c r="HJ1046" s="44"/>
      <c r="HK1046" s="44"/>
      <c r="HL1046" s="44"/>
      <c r="HQ1046" s="44"/>
      <c r="HR1046" s="44"/>
      <c r="HS1046" s="44"/>
      <c r="HT1046" s="44"/>
      <c r="HU1046" s="44"/>
      <c r="HV1046" s="44"/>
      <c r="HW1046" s="44"/>
      <c r="HX1046" s="44"/>
      <c r="HY1046" s="44"/>
      <c r="HZ1046" s="44"/>
      <c r="IA1046" s="44"/>
      <c r="IB1046" s="44"/>
      <c r="IC1046" s="44"/>
      <c r="ID1046" s="44"/>
      <c r="IE1046" s="44"/>
      <c r="IF1046" s="44"/>
      <c r="IG1046" s="44"/>
      <c r="IH1046" s="44"/>
      <c r="II1046" s="44"/>
      <c r="IJ1046" s="44"/>
      <c r="IK1046" s="44"/>
      <c r="IL1046" s="44"/>
      <c r="IM1046" s="44"/>
      <c r="IN1046" s="44"/>
      <c r="IO1046" s="44"/>
      <c r="IP1046" s="44"/>
      <c r="IQ1046" s="44"/>
      <c r="IR1046" s="44"/>
      <c r="IS1046" s="44"/>
      <c r="IT1046" s="44"/>
      <c r="IU1046" s="44"/>
      <c r="IV1046" s="44"/>
      <c r="RS1046" s="353"/>
    </row>
    <row r="1047" spans="1:487" s="74" customFormat="1" ht="15">
      <c r="A1047" s="526" t="s">
        <v>474</v>
      </c>
      <c r="B1047" s="351"/>
      <c r="C1047" s="351"/>
      <c r="D1047" s="458" t="s">
        <v>141</v>
      </c>
      <c r="E1047" s="450"/>
      <c r="F1047" s="437">
        <f t="shared" si="14"/>
        <v>237</v>
      </c>
      <c r="G1047" s="541"/>
      <c r="H1047" s="541">
        <v>222</v>
      </c>
      <c r="I1047" s="478"/>
      <c r="J1047" s="548"/>
      <c r="K1047" s="478">
        <v>15</v>
      </c>
      <c r="L1047" s="458"/>
      <c r="N1047" s="44"/>
      <c r="R1047" s="352"/>
      <c r="T1047" s="44"/>
      <c r="U1047" s="44"/>
      <c r="V1047" s="44"/>
      <c r="AA1047" s="352"/>
      <c r="AC1047" s="44"/>
      <c r="AD1047" s="44"/>
      <c r="AE1047" s="44"/>
      <c r="AJ1047" s="352"/>
      <c r="AL1047" s="44"/>
      <c r="AM1047" s="44"/>
      <c r="AN1047" s="44"/>
      <c r="AS1047" s="352"/>
      <c r="AU1047" s="44"/>
      <c r="AV1047" s="44"/>
      <c r="AW1047" s="44"/>
      <c r="BB1047" s="352"/>
      <c r="BD1047" s="44"/>
      <c r="BE1047" s="44"/>
      <c r="BF1047" s="44"/>
      <c r="BK1047" s="352"/>
      <c r="BM1047" s="44"/>
      <c r="BN1047" s="44"/>
      <c r="BO1047" s="44"/>
      <c r="BT1047" s="352"/>
      <c r="BV1047" s="44"/>
      <c r="BW1047" s="44"/>
      <c r="BX1047" s="44"/>
      <c r="CC1047" s="352"/>
      <c r="CE1047" s="44"/>
      <c r="CF1047" s="44"/>
      <c r="CG1047" s="44"/>
      <c r="CL1047" s="352"/>
      <c r="CN1047" s="44"/>
      <c r="CO1047" s="44"/>
      <c r="CP1047" s="44"/>
      <c r="CU1047" s="352"/>
      <c r="CW1047" s="44"/>
      <c r="CX1047" s="44"/>
      <c r="CY1047" s="44"/>
      <c r="DD1047" s="352"/>
      <c r="DF1047" s="44"/>
      <c r="DG1047" s="44"/>
      <c r="DH1047" s="44"/>
      <c r="DM1047" s="352"/>
      <c r="DO1047" s="44"/>
      <c r="DP1047" s="44"/>
      <c r="DQ1047" s="44"/>
      <c r="DV1047" s="352"/>
      <c r="DX1047" s="44"/>
      <c r="DY1047" s="44"/>
      <c r="DZ1047" s="44"/>
      <c r="EE1047" s="352"/>
      <c r="EG1047" s="44"/>
      <c r="EH1047" s="44"/>
      <c r="EI1047" s="44"/>
      <c r="EN1047" s="352"/>
      <c r="EP1047" s="44"/>
      <c r="EQ1047" s="44"/>
      <c r="ER1047" s="44"/>
      <c r="EW1047" s="352"/>
      <c r="EY1047" s="44"/>
      <c r="EZ1047" s="44"/>
      <c r="FA1047" s="44"/>
      <c r="FF1047" s="352"/>
      <c r="FH1047" s="44"/>
      <c r="FI1047" s="44"/>
      <c r="FJ1047" s="44"/>
      <c r="FO1047" s="352"/>
      <c r="FQ1047" s="44"/>
      <c r="FR1047" s="44"/>
      <c r="FS1047" s="44"/>
      <c r="FX1047" s="352"/>
      <c r="FZ1047" s="44"/>
      <c r="GA1047" s="44"/>
      <c r="GB1047" s="44"/>
      <c r="GG1047" s="352"/>
      <c r="GI1047" s="44"/>
      <c r="GJ1047" s="44"/>
      <c r="GK1047" s="44"/>
      <c r="GP1047" s="352"/>
      <c r="GR1047" s="44"/>
      <c r="GS1047" s="44"/>
      <c r="GT1047" s="44"/>
      <c r="GY1047" s="352"/>
      <c r="HA1047" s="44"/>
      <c r="HB1047" s="44"/>
      <c r="HC1047" s="44"/>
      <c r="HH1047" s="352"/>
      <c r="HJ1047" s="44"/>
      <c r="HK1047" s="44"/>
      <c r="HL1047" s="44"/>
      <c r="HQ1047" s="44"/>
      <c r="HR1047" s="44"/>
      <c r="HS1047" s="44"/>
      <c r="HT1047" s="44"/>
      <c r="HU1047" s="44"/>
      <c r="HV1047" s="44"/>
      <c r="HW1047" s="44"/>
      <c r="HX1047" s="44"/>
      <c r="HY1047" s="44"/>
      <c r="HZ1047" s="44"/>
      <c r="IA1047" s="44"/>
      <c r="IB1047" s="44"/>
      <c r="IC1047" s="44"/>
      <c r="ID1047" s="44"/>
      <c r="IE1047" s="44"/>
      <c r="IF1047" s="44"/>
      <c r="IG1047" s="44"/>
      <c r="IH1047" s="44"/>
      <c r="II1047" s="44"/>
      <c r="IJ1047" s="44"/>
      <c r="IK1047" s="44"/>
      <c r="IL1047" s="44"/>
      <c r="IM1047" s="44"/>
      <c r="IN1047" s="44"/>
      <c r="IO1047" s="44"/>
      <c r="IP1047" s="44"/>
      <c r="IQ1047" s="44"/>
      <c r="IR1047" s="44"/>
      <c r="IS1047" s="44"/>
      <c r="IT1047" s="44"/>
      <c r="IU1047" s="44"/>
      <c r="IV1047" s="44"/>
      <c r="RS1047" s="353"/>
    </row>
    <row r="1048" spans="1:487" s="74" customFormat="1" ht="15">
      <c r="A1048" s="526" t="s">
        <v>2245</v>
      </c>
      <c r="B1048" s="351"/>
      <c r="C1048" s="351"/>
      <c r="D1048" s="531" t="s">
        <v>130</v>
      </c>
      <c r="E1048" s="450"/>
      <c r="F1048" s="437">
        <f t="shared" si="14"/>
        <v>5</v>
      </c>
      <c r="G1048" s="478"/>
      <c r="H1048" s="478"/>
      <c r="I1048" s="478">
        <v>5</v>
      </c>
      <c r="J1048" s="548"/>
      <c r="K1048" s="478"/>
      <c r="L1048" s="450"/>
      <c r="M1048" s="450"/>
      <c r="N1048" s="44"/>
      <c r="R1048" s="352"/>
      <c r="T1048" s="44"/>
      <c r="U1048" s="44"/>
      <c r="V1048" s="44"/>
      <c r="AA1048" s="352"/>
      <c r="AC1048" s="44"/>
      <c r="AD1048" s="44"/>
      <c r="AE1048" s="44"/>
      <c r="AJ1048" s="352"/>
      <c r="AL1048" s="44"/>
      <c r="AM1048" s="44"/>
      <c r="AN1048" s="44"/>
      <c r="AS1048" s="352"/>
      <c r="AU1048" s="44"/>
      <c r="AV1048" s="44"/>
      <c r="AW1048" s="44"/>
      <c r="BB1048" s="352"/>
      <c r="BD1048" s="44"/>
      <c r="BE1048" s="44"/>
      <c r="BF1048" s="44"/>
      <c r="BK1048" s="352"/>
      <c r="BM1048" s="44"/>
      <c r="BN1048" s="44"/>
      <c r="BO1048" s="44"/>
      <c r="BT1048" s="352"/>
      <c r="BV1048" s="44"/>
      <c r="BW1048" s="44"/>
      <c r="BX1048" s="44"/>
      <c r="CC1048" s="352"/>
      <c r="CE1048" s="44"/>
      <c r="CF1048" s="44"/>
      <c r="CG1048" s="44"/>
      <c r="CL1048" s="352"/>
      <c r="CN1048" s="44"/>
      <c r="CO1048" s="44"/>
      <c r="CP1048" s="44"/>
      <c r="CU1048" s="352"/>
      <c r="CW1048" s="44"/>
      <c r="CX1048" s="44"/>
      <c r="CY1048" s="44"/>
      <c r="DD1048" s="352"/>
      <c r="DF1048" s="44"/>
      <c r="DG1048" s="44"/>
      <c r="DH1048" s="44"/>
      <c r="DM1048" s="352"/>
      <c r="DO1048" s="44"/>
      <c r="DP1048" s="44"/>
      <c r="DQ1048" s="44"/>
      <c r="DV1048" s="352"/>
      <c r="DX1048" s="44"/>
      <c r="DY1048" s="44"/>
      <c r="DZ1048" s="44"/>
      <c r="EE1048" s="352"/>
      <c r="EG1048" s="44"/>
      <c r="EH1048" s="44"/>
      <c r="EI1048" s="44"/>
      <c r="EN1048" s="352"/>
      <c r="EP1048" s="44"/>
      <c r="EQ1048" s="44"/>
      <c r="ER1048" s="44"/>
      <c r="EW1048" s="352"/>
      <c r="EY1048" s="44"/>
      <c r="EZ1048" s="44"/>
      <c r="FA1048" s="44"/>
      <c r="FF1048" s="352"/>
      <c r="FH1048" s="44"/>
      <c r="FI1048" s="44"/>
      <c r="FJ1048" s="44"/>
      <c r="FO1048" s="352"/>
      <c r="FQ1048" s="44"/>
      <c r="FR1048" s="44"/>
      <c r="FS1048" s="44"/>
      <c r="FX1048" s="352"/>
      <c r="FZ1048" s="44"/>
      <c r="GA1048" s="44"/>
      <c r="GB1048" s="44"/>
      <c r="GG1048" s="352"/>
      <c r="GI1048" s="44"/>
      <c r="GJ1048" s="44"/>
      <c r="GK1048" s="44"/>
      <c r="GP1048" s="352"/>
      <c r="GR1048" s="44"/>
      <c r="GS1048" s="44"/>
      <c r="GT1048" s="44"/>
      <c r="GY1048" s="352"/>
      <c r="HA1048" s="44"/>
      <c r="HB1048" s="44"/>
      <c r="HC1048" s="44"/>
      <c r="HH1048" s="352"/>
      <c r="HJ1048" s="44"/>
      <c r="HK1048" s="44"/>
      <c r="HL1048" s="44"/>
      <c r="HQ1048" s="44"/>
      <c r="HR1048" s="44"/>
      <c r="HS1048" s="44"/>
      <c r="HT1048" s="44"/>
      <c r="HU1048" s="44"/>
      <c r="HV1048" s="44"/>
      <c r="HW1048" s="44"/>
      <c r="HX1048" s="44"/>
      <c r="HY1048" s="44"/>
      <c r="HZ1048" s="44"/>
      <c r="IA1048" s="44"/>
      <c r="IB1048" s="44"/>
      <c r="IC1048" s="44"/>
      <c r="ID1048" s="44"/>
      <c r="IE1048" s="44"/>
      <c r="IF1048" s="44"/>
      <c r="IG1048" s="44"/>
      <c r="IH1048" s="44"/>
      <c r="II1048" s="44"/>
      <c r="IJ1048" s="44"/>
      <c r="IK1048" s="44"/>
      <c r="IL1048" s="44"/>
      <c r="IM1048" s="44"/>
      <c r="IN1048" s="44"/>
      <c r="IO1048" s="44"/>
      <c r="IP1048" s="44"/>
      <c r="IQ1048" s="44"/>
      <c r="IR1048" s="44"/>
      <c r="IS1048" s="44"/>
      <c r="IT1048" s="44"/>
      <c r="IU1048" s="44"/>
      <c r="IV1048" s="44"/>
      <c r="RS1048" s="353"/>
    </row>
    <row r="1049" spans="1:487" s="74" customFormat="1" ht="15">
      <c r="A1049" s="526" t="s">
        <v>1226</v>
      </c>
      <c r="B1049" s="351"/>
      <c r="C1049" s="351"/>
      <c r="D1049" s="531" t="s">
        <v>130</v>
      </c>
      <c r="E1049" s="450"/>
      <c r="F1049" s="437">
        <f t="shared" si="14"/>
        <v>0</v>
      </c>
      <c r="G1049" s="478"/>
      <c r="H1049" s="478"/>
      <c r="I1049" s="478"/>
      <c r="J1049" s="548"/>
      <c r="K1049" s="478"/>
      <c r="L1049" s="450"/>
      <c r="M1049" s="44"/>
      <c r="N1049" s="44"/>
      <c r="R1049" s="352"/>
      <c r="T1049" s="44"/>
      <c r="U1049" s="44"/>
      <c r="V1049" s="44"/>
      <c r="AA1049" s="352"/>
      <c r="AC1049" s="44"/>
      <c r="AD1049" s="44"/>
      <c r="AE1049" s="44"/>
      <c r="AJ1049" s="352"/>
      <c r="AL1049" s="44"/>
      <c r="AM1049" s="44"/>
      <c r="AN1049" s="44"/>
      <c r="AS1049" s="352"/>
      <c r="AU1049" s="44"/>
      <c r="AV1049" s="44"/>
      <c r="AW1049" s="44"/>
      <c r="BB1049" s="352"/>
      <c r="BD1049" s="44"/>
      <c r="BE1049" s="44"/>
      <c r="BF1049" s="44"/>
      <c r="BK1049" s="352"/>
      <c r="BM1049" s="44"/>
      <c r="BN1049" s="44"/>
      <c r="BO1049" s="44"/>
      <c r="BT1049" s="352"/>
      <c r="BV1049" s="44"/>
      <c r="BW1049" s="44"/>
      <c r="BX1049" s="44"/>
      <c r="CC1049" s="352"/>
      <c r="CE1049" s="44"/>
      <c r="CF1049" s="44"/>
      <c r="CG1049" s="44"/>
      <c r="CL1049" s="352"/>
      <c r="CN1049" s="44"/>
      <c r="CO1049" s="44"/>
      <c r="CP1049" s="44"/>
      <c r="CU1049" s="352"/>
      <c r="CW1049" s="44"/>
      <c r="CX1049" s="44"/>
      <c r="CY1049" s="44"/>
      <c r="DD1049" s="352"/>
      <c r="DF1049" s="44"/>
      <c r="DG1049" s="44"/>
      <c r="DH1049" s="44"/>
      <c r="DM1049" s="352"/>
      <c r="DO1049" s="44"/>
      <c r="DP1049" s="44"/>
      <c r="DQ1049" s="44"/>
      <c r="DV1049" s="352"/>
      <c r="DX1049" s="44"/>
      <c r="DY1049" s="44"/>
      <c r="DZ1049" s="44"/>
      <c r="EE1049" s="352"/>
      <c r="EG1049" s="44"/>
      <c r="EH1049" s="44"/>
      <c r="EI1049" s="44"/>
      <c r="EN1049" s="352"/>
      <c r="EP1049" s="44"/>
      <c r="EQ1049" s="44"/>
      <c r="ER1049" s="44"/>
      <c r="EW1049" s="352"/>
      <c r="EY1049" s="44"/>
      <c r="EZ1049" s="44"/>
      <c r="FA1049" s="44"/>
      <c r="FF1049" s="352"/>
      <c r="FH1049" s="44"/>
      <c r="FI1049" s="44"/>
      <c r="FJ1049" s="44"/>
      <c r="FO1049" s="352"/>
      <c r="FQ1049" s="44"/>
      <c r="FR1049" s="44"/>
      <c r="FS1049" s="44"/>
      <c r="FX1049" s="352"/>
      <c r="FZ1049" s="44"/>
      <c r="GA1049" s="44"/>
      <c r="GB1049" s="44"/>
      <c r="GG1049" s="352"/>
      <c r="GI1049" s="44"/>
      <c r="GJ1049" s="44"/>
      <c r="GK1049" s="44"/>
      <c r="GP1049" s="352"/>
      <c r="GR1049" s="44"/>
      <c r="GS1049" s="44"/>
      <c r="GT1049" s="44"/>
      <c r="GY1049" s="352"/>
      <c r="HA1049" s="44"/>
      <c r="HB1049" s="44"/>
      <c r="HC1049" s="44"/>
      <c r="HH1049" s="352"/>
      <c r="HJ1049" s="44"/>
      <c r="HK1049" s="44"/>
      <c r="HL1049" s="44"/>
      <c r="HQ1049" s="44"/>
      <c r="HR1049" s="44"/>
      <c r="HS1049" s="44"/>
      <c r="HT1049" s="44"/>
      <c r="HU1049" s="44"/>
      <c r="HV1049" s="44"/>
      <c r="HW1049" s="44"/>
      <c r="HX1049" s="44"/>
      <c r="HY1049" s="44"/>
      <c r="HZ1049" s="44"/>
      <c r="IA1049" s="44"/>
      <c r="IB1049" s="44"/>
      <c r="IC1049" s="44"/>
      <c r="ID1049" s="44"/>
      <c r="IE1049" s="44"/>
      <c r="IF1049" s="44"/>
      <c r="IG1049" s="44"/>
      <c r="IH1049" s="44"/>
      <c r="II1049" s="44"/>
      <c r="IJ1049" s="44"/>
      <c r="IK1049" s="44"/>
      <c r="IL1049" s="44"/>
      <c r="IM1049" s="44"/>
      <c r="IN1049" s="44"/>
      <c r="IO1049" s="44"/>
      <c r="IP1049" s="44"/>
      <c r="IQ1049" s="44"/>
      <c r="IR1049" s="44"/>
      <c r="IS1049" s="44"/>
      <c r="IT1049" s="44"/>
      <c r="IU1049" s="44"/>
      <c r="IV1049" s="44"/>
      <c r="RS1049" s="353"/>
    </row>
    <row r="1050" spans="1:487" s="74" customFormat="1" ht="15">
      <c r="A1050" s="526" t="s">
        <v>1709</v>
      </c>
      <c r="B1050" s="351"/>
      <c r="C1050" s="351"/>
      <c r="D1050" s="531" t="s">
        <v>130</v>
      </c>
      <c r="E1050" s="450"/>
      <c r="F1050" s="437">
        <f t="shared" si="14"/>
        <v>0</v>
      </c>
      <c r="G1050" s="478"/>
      <c r="H1050" s="478"/>
      <c r="I1050" s="478"/>
      <c r="J1050" s="548"/>
      <c r="K1050" s="478"/>
      <c r="L1050" s="450"/>
      <c r="M1050" s="44"/>
      <c r="N1050" s="44"/>
      <c r="R1050" s="352"/>
      <c r="T1050" s="44"/>
      <c r="U1050" s="44"/>
      <c r="V1050" s="44"/>
      <c r="AA1050" s="352"/>
      <c r="AC1050" s="44"/>
      <c r="AD1050" s="44"/>
      <c r="AE1050" s="44"/>
      <c r="AJ1050" s="352"/>
      <c r="AL1050" s="44"/>
      <c r="AM1050" s="44"/>
      <c r="AN1050" s="44"/>
      <c r="AS1050" s="352"/>
      <c r="AU1050" s="44"/>
      <c r="AV1050" s="44"/>
      <c r="AW1050" s="44"/>
      <c r="BB1050" s="352"/>
      <c r="BD1050" s="44"/>
      <c r="BE1050" s="44"/>
      <c r="BF1050" s="44"/>
      <c r="BK1050" s="352"/>
      <c r="BM1050" s="44"/>
      <c r="BN1050" s="44"/>
      <c r="BO1050" s="44"/>
      <c r="BT1050" s="352"/>
      <c r="BV1050" s="44"/>
      <c r="BW1050" s="44"/>
      <c r="BX1050" s="44"/>
      <c r="CC1050" s="352"/>
      <c r="CE1050" s="44"/>
      <c r="CF1050" s="44"/>
      <c r="CG1050" s="44"/>
      <c r="CL1050" s="352"/>
      <c r="CN1050" s="44"/>
      <c r="CO1050" s="44"/>
      <c r="CP1050" s="44"/>
      <c r="CU1050" s="352"/>
      <c r="CW1050" s="44"/>
      <c r="CX1050" s="44"/>
      <c r="CY1050" s="44"/>
      <c r="DD1050" s="352"/>
      <c r="DF1050" s="44"/>
      <c r="DG1050" s="44"/>
      <c r="DH1050" s="44"/>
      <c r="DM1050" s="352"/>
      <c r="DO1050" s="44"/>
      <c r="DP1050" s="44"/>
      <c r="DQ1050" s="44"/>
      <c r="DV1050" s="352"/>
      <c r="DX1050" s="44"/>
      <c r="DY1050" s="44"/>
      <c r="DZ1050" s="44"/>
      <c r="EE1050" s="352"/>
      <c r="EG1050" s="44"/>
      <c r="EH1050" s="44"/>
      <c r="EI1050" s="44"/>
      <c r="EN1050" s="352"/>
      <c r="EP1050" s="44"/>
      <c r="EQ1050" s="44"/>
      <c r="ER1050" s="44"/>
      <c r="EW1050" s="352"/>
      <c r="EY1050" s="44"/>
      <c r="EZ1050" s="44"/>
      <c r="FA1050" s="44"/>
      <c r="FF1050" s="352"/>
      <c r="FH1050" s="44"/>
      <c r="FI1050" s="44"/>
      <c r="FJ1050" s="44"/>
      <c r="FO1050" s="352"/>
      <c r="FQ1050" s="44"/>
      <c r="FR1050" s="44"/>
      <c r="FS1050" s="44"/>
      <c r="FX1050" s="352"/>
      <c r="FZ1050" s="44"/>
      <c r="GA1050" s="44"/>
      <c r="GB1050" s="44"/>
      <c r="GG1050" s="352"/>
      <c r="GI1050" s="44"/>
      <c r="GJ1050" s="44"/>
      <c r="GK1050" s="44"/>
      <c r="GP1050" s="352"/>
      <c r="GR1050" s="44"/>
      <c r="GS1050" s="44"/>
      <c r="GT1050" s="44"/>
      <c r="GY1050" s="352"/>
      <c r="HA1050" s="44"/>
      <c r="HB1050" s="44"/>
      <c r="HC1050" s="44"/>
      <c r="HH1050" s="352"/>
      <c r="HJ1050" s="44"/>
      <c r="HK1050" s="44"/>
      <c r="HL1050" s="44"/>
      <c r="HQ1050" s="44"/>
      <c r="HR1050" s="44"/>
      <c r="HS1050" s="44"/>
      <c r="HT1050" s="44"/>
      <c r="HU1050" s="44"/>
      <c r="HV1050" s="44"/>
      <c r="HW1050" s="44"/>
      <c r="HX1050" s="44"/>
      <c r="HY1050" s="44"/>
      <c r="HZ1050" s="44"/>
      <c r="IA1050" s="44"/>
      <c r="IB1050" s="44"/>
      <c r="IC1050" s="44"/>
      <c r="ID1050" s="44"/>
      <c r="IE1050" s="44"/>
      <c r="IF1050" s="44"/>
      <c r="IG1050" s="44"/>
      <c r="IH1050" s="44"/>
      <c r="II1050" s="44"/>
      <c r="IJ1050" s="44"/>
      <c r="IK1050" s="44"/>
      <c r="IL1050" s="44"/>
      <c r="IM1050" s="44"/>
      <c r="IN1050" s="44"/>
      <c r="IO1050" s="44"/>
      <c r="IP1050" s="44"/>
      <c r="IQ1050" s="44"/>
      <c r="IR1050" s="44"/>
      <c r="IS1050" s="44"/>
      <c r="IT1050" s="44"/>
      <c r="IU1050" s="44"/>
      <c r="IV1050" s="44"/>
      <c r="RS1050" s="353"/>
    </row>
    <row r="1051" spans="1:487" s="74" customFormat="1" ht="15">
      <c r="A1051" s="325" t="s">
        <v>1878</v>
      </c>
      <c r="B1051" s="351"/>
      <c r="C1051" s="351"/>
      <c r="D1051" s="531" t="s">
        <v>130</v>
      </c>
      <c r="E1051" s="44"/>
      <c r="F1051" s="437">
        <f t="shared" si="14"/>
        <v>0</v>
      </c>
      <c r="G1051" s="478"/>
      <c r="H1051" s="478"/>
      <c r="I1051" s="138"/>
      <c r="J1051" s="420"/>
      <c r="K1051" s="138"/>
      <c r="L1051" s="450"/>
      <c r="M1051" s="44"/>
      <c r="N1051" s="44"/>
      <c r="R1051" s="352"/>
      <c r="T1051" s="44"/>
      <c r="U1051" s="44"/>
      <c r="V1051" s="44"/>
      <c r="AA1051" s="352"/>
      <c r="AC1051" s="44"/>
      <c r="AD1051" s="44"/>
      <c r="AE1051" s="44"/>
      <c r="AJ1051" s="352"/>
      <c r="AL1051" s="44"/>
      <c r="AM1051" s="44"/>
      <c r="AN1051" s="44"/>
      <c r="AS1051" s="352"/>
      <c r="AU1051" s="44"/>
      <c r="AV1051" s="44"/>
      <c r="AW1051" s="44"/>
      <c r="BB1051" s="352"/>
      <c r="BD1051" s="44"/>
      <c r="BE1051" s="44"/>
      <c r="BF1051" s="44"/>
      <c r="BK1051" s="352"/>
      <c r="BM1051" s="44"/>
      <c r="BN1051" s="44"/>
      <c r="BO1051" s="44"/>
      <c r="BT1051" s="352"/>
      <c r="BV1051" s="44"/>
      <c r="BW1051" s="44"/>
      <c r="BX1051" s="44"/>
      <c r="CC1051" s="352"/>
      <c r="CE1051" s="44"/>
      <c r="CF1051" s="44"/>
      <c r="CG1051" s="44"/>
      <c r="CL1051" s="352"/>
      <c r="CN1051" s="44"/>
      <c r="CO1051" s="44"/>
      <c r="CP1051" s="44"/>
      <c r="CU1051" s="352"/>
      <c r="CW1051" s="44"/>
      <c r="CX1051" s="44"/>
      <c r="CY1051" s="44"/>
      <c r="DD1051" s="352"/>
      <c r="DF1051" s="44"/>
      <c r="DG1051" s="44"/>
      <c r="DH1051" s="44"/>
      <c r="DM1051" s="352"/>
      <c r="DO1051" s="44"/>
      <c r="DP1051" s="44"/>
      <c r="DQ1051" s="44"/>
      <c r="DV1051" s="352"/>
      <c r="DX1051" s="44"/>
      <c r="DY1051" s="44"/>
      <c r="DZ1051" s="44"/>
      <c r="EE1051" s="352"/>
      <c r="EG1051" s="44"/>
      <c r="EH1051" s="44"/>
      <c r="EI1051" s="44"/>
      <c r="EN1051" s="352"/>
      <c r="EP1051" s="44"/>
      <c r="EQ1051" s="44"/>
      <c r="ER1051" s="44"/>
      <c r="EW1051" s="352"/>
      <c r="EY1051" s="44"/>
      <c r="EZ1051" s="44"/>
      <c r="FA1051" s="44"/>
      <c r="FF1051" s="352"/>
      <c r="FH1051" s="44"/>
      <c r="FI1051" s="44"/>
      <c r="FJ1051" s="44"/>
      <c r="FO1051" s="352"/>
      <c r="FQ1051" s="44"/>
      <c r="FR1051" s="44"/>
      <c r="FS1051" s="44"/>
      <c r="FX1051" s="352"/>
      <c r="FZ1051" s="44"/>
      <c r="GA1051" s="44"/>
      <c r="GB1051" s="44"/>
      <c r="GG1051" s="352"/>
      <c r="GI1051" s="44"/>
      <c r="GJ1051" s="44"/>
      <c r="GK1051" s="44"/>
      <c r="GP1051" s="352"/>
      <c r="GR1051" s="44"/>
      <c r="GS1051" s="44"/>
      <c r="GT1051" s="44"/>
      <c r="GY1051" s="352"/>
      <c r="HA1051" s="44"/>
      <c r="HB1051" s="44"/>
      <c r="HC1051" s="44"/>
      <c r="HH1051" s="352"/>
      <c r="HJ1051" s="44"/>
      <c r="HK1051" s="44"/>
      <c r="HL1051" s="44"/>
      <c r="HQ1051" s="44"/>
      <c r="HR1051" s="44"/>
      <c r="HS1051" s="44"/>
      <c r="HT1051" s="44"/>
      <c r="HU1051" s="44"/>
      <c r="HV1051" s="44"/>
      <c r="HW1051" s="44"/>
      <c r="HX1051" s="44"/>
      <c r="HY1051" s="44"/>
      <c r="HZ1051" s="44"/>
      <c r="IA1051" s="44"/>
      <c r="IB1051" s="44"/>
      <c r="IC1051" s="44"/>
      <c r="ID1051" s="44"/>
      <c r="IE1051" s="44"/>
      <c r="IF1051" s="44"/>
      <c r="IG1051" s="44"/>
      <c r="IH1051" s="44"/>
      <c r="II1051" s="44"/>
      <c r="IJ1051" s="44"/>
      <c r="IK1051" s="44"/>
      <c r="IL1051" s="44"/>
      <c r="IM1051" s="44"/>
      <c r="IN1051" s="44"/>
      <c r="IO1051" s="44"/>
      <c r="IP1051" s="44"/>
      <c r="IQ1051" s="44"/>
      <c r="IR1051" s="44"/>
      <c r="IS1051" s="44"/>
      <c r="IT1051" s="44"/>
      <c r="IU1051" s="44"/>
      <c r="IV1051" s="44"/>
      <c r="RS1051" s="353"/>
    </row>
    <row r="1052" spans="1:487" s="74" customFormat="1" ht="15">
      <c r="A1052" s="325" t="s">
        <v>924</v>
      </c>
      <c r="B1052" s="351"/>
      <c r="C1052" s="351"/>
      <c r="D1052" s="531" t="s">
        <v>130</v>
      </c>
      <c r="E1052" s="44"/>
      <c r="F1052" s="437">
        <f t="shared" si="14"/>
        <v>0</v>
      </c>
      <c r="G1052" s="478"/>
      <c r="H1052" s="138"/>
      <c r="I1052" s="138"/>
      <c r="J1052" s="420"/>
      <c r="K1052" s="138"/>
      <c r="L1052" s="450"/>
      <c r="M1052" s="44"/>
      <c r="N1052" s="44"/>
      <c r="R1052" s="352"/>
      <c r="T1052" s="44"/>
      <c r="U1052" s="44"/>
      <c r="V1052" s="44"/>
      <c r="AA1052" s="352"/>
      <c r="AC1052" s="44"/>
      <c r="AD1052" s="44"/>
      <c r="AE1052" s="44"/>
      <c r="AJ1052" s="352"/>
      <c r="AL1052" s="44"/>
      <c r="AM1052" s="44"/>
      <c r="AN1052" s="44"/>
      <c r="AS1052" s="352"/>
      <c r="AU1052" s="44"/>
      <c r="AV1052" s="44"/>
      <c r="AW1052" s="44"/>
      <c r="BB1052" s="352"/>
      <c r="BD1052" s="44"/>
      <c r="BE1052" s="44"/>
      <c r="BF1052" s="44"/>
      <c r="BK1052" s="352"/>
      <c r="BM1052" s="44"/>
      <c r="BN1052" s="44"/>
      <c r="BO1052" s="44"/>
      <c r="BT1052" s="352"/>
      <c r="BV1052" s="44"/>
      <c r="BW1052" s="44"/>
      <c r="BX1052" s="44"/>
      <c r="CC1052" s="352"/>
      <c r="CE1052" s="44"/>
      <c r="CF1052" s="44"/>
      <c r="CG1052" s="44"/>
      <c r="CL1052" s="352"/>
      <c r="CN1052" s="44"/>
      <c r="CO1052" s="44"/>
      <c r="CP1052" s="44"/>
      <c r="CU1052" s="352"/>
      <c r="CW1052" s="44"/>
      <c r="CX1052" s="44"/>
      <c r="CY1052" s="44"/>
      <c r="DD1052" s="352"/>
      <c r="DF1052" s="44"/>
      <c r="DG1052" s="44"/>
      <c r="DH1052" s="44"/>
      <c r="DM1052" s="352"/>
      <c r="DO1052" s="44"/>
      <c r="DP1052" s="44"/>
      <c r="DQ1052" s="44"/>
      <c r="DV1052" s="352"/>
      <c r="DX1052" s="44"/>
      <c r="DY1052" s="44"/>
      <c r="DZ1052" s="44"/>
      <c r="EE1052" s="352"/>
      <c r="EG1052" s="44"/>
      <c r="EH1052" s="44"/>
      <c r="EI1052" s="44"/>
      <c r="EN1052" s="352"/>
      <c r="EP1052" s="44"/>
      <c r="EQ1052" s="44"/>
      <c r="ER1052" s="44"/>
      <c r="EW1052" s="352"/>
      <c r="EY1052" s="44"/>
      <c r="EZ1052" s="44"/>
      <c r="FA1052" s="44"/>
      <c r="FF1052" s="352"/>
      <c r="FH1052" s="44"/>
      <c r="FI1052" s="44"/>
      <c r="FJ1052" s="44"/>
      <c r="FO1052" s="352"/>
      <c r="FQ1052" s="44"/>
      <c r="FR1052" s="44"/>
      <c r="FS1052" s="44"/>
      <c r="FX1052" s="352"/>
      <c r="FZ1052" s="44"/>
      <c r="GA1052" s="44"/>
      <c r="GB1052" s="44"/>
      <c r="GG1052" s="352"/>
      <c r="GI1052" s="44"/>
      <c r="GJ1052" s="44"/>
      <c r="GK1052" s="44"/>
      <c r="GP1052" s="352"/>
      <c r="GR1052" s="44"/>
      <c r="GS1052" s="44"/>
      <c r="GT1052" s="44"/>
      <c r="GY1052" s="352"/>
      <c r="HA1052" s="44"/>
      <c r="HB1052" s="44"/>
      <c r="HC1052" s="44"/>
      <c r="HH1052" s="352"/>
      <c r="HJ1052" s="44"/>
      <c r="HK1052" s="44"/>
      <c r="HL1052" s="44"/>
      <c r="HQ1052" s="44"/>
      <c r="HR1052" s="44"/>
      <c r="HS1052" s="44"/>
      <c r="HT1052" s="44"/>
      <c r="HU1052" s="44"/>
      <c r="HV1052" s="44"/>
      <c r="HW1052" s="44"/>
      <c r="HX1052" s="44"/>
      <c r="HY1052" s="44"/>
      <c r="HZ1052" s="44"/>
      <c r="IA1052" s="44"/>
      <c r="IB1052" s="44"/>
      <c r="IC1052" s="44"/>
      <c r="ID1052" s="44"/>
      <c r="IE1052" s="44"/>
      <c r="IF1052" s="44"/>
      <c r="IG1052" s="44"/>
      <c r="IH1052" s="44"/>
      <c r="II1052" s="44"/>
      <c r="IJ1052" s="44"/>
      <c r="IK1052" s="44"/>
      <c r="IL1052" s="44"/>
      <c r="IM1052" s="44"/>
      <c r="IN1052" s="44"/>
      <c r="IO1052" s="44"/>
      <c r="IP1052" s="44"/>
      <c r="IQ1052" s="44"/>
      <c r="IR1052" s="44"/>
      <c r="IS1052" s="44"/>
      <c r="IT1052" s="44"/>
      <c r="IU1052" s="44"/>
      <c r="IV1052" s="44"/>
      <c r="RS1052" s="353"/>
    </row>
    <row r="1053" spans="1:487" s="74" customFormat="1" ht="15">
      <c r="A1053" s="325" t="s">
        <v>1414</v>
      </c>
      <c r="B1053" s="351"/>
      <c r="C1053" s="351"/>
      <c r="D1053" s="354" t="s">
        <v>130</v>
      </c>
      <c r="E1053" s="44"/>
      <c r="F1053" s="437">
        <f t="shared" si="14"/>
        <v>5</v>
      </c>
      <c r="G1053" s="478"/>
      <c r="H1053" s="138"/>
      <c r="I1053" s="138"/>
      <c r="J1053" s="420">
        <v>5</v>
      </c>
      <c r="K1053" s="138"/>
      <c r="L1053" s="450"/>
      <c r="M1053" s="44"/>
      <c r="N1053" s="44"/>
      <c r="R1053" s="352"/>
      <c r="T1053" s="44"/>
      <c r="U1053" s="44"/>
      <c r="V1053" s="44"/>
      <c r="AA1053" s="352"/>
      <c r="AC1053" s="44"/>
      <c r="AD1053" s="44"/>
      <c r="AE1053" s="44"/>
      <c r="AJ1053" s="352"/>
      <c r="AL1053" s="44"/>
      <c r="AM1053" s="44"/>
      <c r="AN1053" s="44"/>
      <c r="AS1053" s="352"/>
      <c r="AU1053" s="44"/>
      <c r="AV1053" s="44"/>
      <c r="AW1053" s="44"/>
      <c r="BB1053" s="352"/>
      <c r="BD1053" s="44"/>
      <c r="BE1053" s="44"/>
      <c r="BF1053" s="44"/>
      <c r="BK1053" s="352"/>
      <c r="BM1053" s="44"/>
      <c r="BN1053" s="44"/>
      <c r="BO1053" s="44"/>
      <c r="BT1053" s="352"/>
      <c r="BV1053" s="44"/>
      <c r="BW1053" s="44"/>
      <c r="BX1053" s="44"/>
      <c r="CC1053" s="352"/>
      <c r="CE1053" s="44"/>
      <c r="CF1053" s="44"/>
      <c r="CG1053" s="44"/>
      <c r="CL1053" s="352"/>
      <c r="CN1053" s="44"/>
      <c r="CO1053" s="44"/>
      <c r="CP1053" s="44"/>
      <c r="CU1053" s="352"/>
      <c r="CW1053" s="44"/>
      <c r="CX1053" s="44"/>
      <c r="CY1053" s="44"/>
      <c r="DD1053" s="352"/>
      <c r="DF1053" s="44"/>
      <c r="DG1053" s="44"/>
      <c r="DH1053" s="44"/>
      <c r="DM1053" s="352"/>
      <c r="DO1053" s="44"/>
      <c r="DP1053" s="44"/>
      <c r="DQ1053" s="44"/>
      <c r="DV1053" s="352"/>
      <c r="DX1053" s="44"/>
      <c r="DY1053" s="44"/>
      <c r="DZ1053" s="44"/>
      <c r="EE1053" s="352"/>
      <c r="EG1053" s="44"/>
      <c r="EH1053" s="44"/>
      <c r="EI1053" s="44"/>
      <c r="EN1053" s="352"/>
      <c r="EP1053" s="44"/>
      <c r="EQ1053" s="44"/>
      <c r="ER1053" s="44"/>
      <c r="EW1053" s="352"/>
      <c r="EY1053" s="44"/>
      <c r="EZ1053" s="44"/>
      <c r="FA1053" s="44"/>
      <c r="FF1053" s="352"/>
      <c r="FH1053" s="44"/>
      <c r="FI1053" s="44"/>
      <c r="FJ1053" s="44"/>
      <c r="FO1053" s="352"/>
      <c r="FQ1053" s="44"/>
      <c r="FR1053" s="44"/>
      <c r="FS1053" s="44"/>
      <c r="FX1053" s="352"/>
      <c r="FZ1053" s="44"/>
      <c r="GA1053" s="44"/>
      <c r="GB1053" s="44"/>
      <c r="GG1053" s="352"/>
      <c r="GI1053" s="44"/>
      <c r="GJ1053" s="44"/>
      <c r="GK1053" s="44"/>
      <c r="GP1053" s="352"/>
      <c r="GR1053" s="44"/>
      <c r="GS1053" s="44"/>
      <c r="GT1053" s="44"/>
      <c r="GY1053" s="352"/>
      <c r="HA1053" s="44"/>
      <c r="HB1053" s="44"/>
      <c r="HC1053" s="44"/>
      <c r="HH1053" s="352"/>
      <c r="HJ1053" s="44"/>
      <c r="HK1053" s="44"/>
      <c r="HL1053" s="44"/>
      <c r="HQ1053" s="44"/>
      <c r="HR1053" s="44"/>
      <c r="HS1053" s="44"/>
      <c r="HT1053" s="44"/>
      <c r="HU1053" s="44"/>
      <c r="HV1053" s="44"/>
      <c r="HW1053" s="44"/>
      <c r="HX1053" s="44"/>
      <c r="HY1053" s="44"/>
      <c r="HZ1053" s="44"/>
      <c r="IA1053" s="44"/>
      <c r="IB1053" s="44"/>
      <c r="IC1053" s="44"/>
      <c r="ID1053" s="44"/>
      <c r="IE1053" s="44"/>
      <c r="IF1053" s="44"/>
      <c r="IG1053" s="44"/>
      <c r="IH1053" s="44"/>
      <c r="II1053" s="44"/>
      <c r="IJ1053" s="44"/>
      <c r="IK1053" s="44"/>
      <c r="IL1053" s="44"/>
      <c r="IM1053" s="44"/>
      <c r="IN1053" s="44"/>
      <c r="IO1053" s="44"/>
      <c r="IP1053" s="44"/>
      <c r="IQ1053" s="44"/>
      <c r="IR1053" s="44"/>
      <c r="IS1053" s="44"/>
      <c r="IT1053" s="44"/>
      <c r="IU1053" s="44"/>
      <c r="IV1053" s="44"/>
      <c r="RS1053" s="353"/>
    </row>
    <row r="1054" spans="1:487" s="74" customFormat="1" ht="15">
      <c r="A1054" s="325" t="s">
        <v>1388</v>
      </c>
      <c r="B1054" s="351"/>
      <c r="C1054" s="351"/>
      <c r="D1054" s="531" t="s">
        <v>130</v>
      </c>
      <c r="E1054" s="44"/>
      <c r="F1054" s="437">
        <f t="shared" si="14"/>
        <v>0</v>
      </c>
      <c r="G1054" s="478"/>
      <c r="H1054" s="138"/>
      <c r="I1054" s="138"/>
      <c r="J1054" s="420"/>
      <c r="K1054" s="138"/>
      <c r="L1054" s="44"/>
      <c r="M1054" s="44"/>
      <c r="N1054" s="44"/>
      <c r="R1054" s="352"/>
      <c r="T1054" s="44"/>
      <c r="U1054" s="44"/>
      <c r="V1054" s="44"/>
      <c r="AA1054" s="352"/>
      <c r="AC1054" s="44"/>
      <c r="AD1054" s="44"/>
      <c r="AE1054" s="44"/>
      <c r="AJ1054" s="352"/>
      <c r="AL1054" s="44"/>
      <c r="AM1054" s="44"/>
      <c r="AN1054" s="44"/>
      <c r="AS1054" s="352"/>
      <c r="AU1054" s="44"/>
      <c r="AV1054" s="44"/>
      <c r="AW1054" s="44"/>
      <c r="BB1054" s="352"/>
      <c r="BD1054" s="44"/>
      <c r="BE1054" s="44"/>
      <c r="BF1054" s="44"/>
      <c r="BK1054" s="352"/>
      <c r="BM1054" s="44"/>
      <c r="BN1054" s="44"/>
      <c r="BO1054" s="44"/>
      <c r="BT1054" s="352"/>
      <c r="BV1054" s="44"/>
      <c r="BW1054" s="44"/>
      <c r="BX1054" s="44"/>
      <c r="CC1054" s="352"/>
      <c r="CE1054" s="44"/>
      <c r="CF1054" s="44"/>
      <c r="CG1054" s="44"/>
      <c r="CL1054" s="352"/>
      <c r="CN1054" s="44"/>
      <c r="CO1054" s="44"/>
      <c r="CP1054" s="44"/>
      <c r="CU1054" s="352"/>
      <c r="CW1054" s="44"/>
      <c r="CX1054" s="44"/>
      <c r="CY1054" s="44"/>
      <c r="DD1054" s="352"/>
      <c r="DF1054" s="44"/>
      <c r="DG1054" s="44"/>
      <c r="DH1054" s="44"/>
      <c r="DM1054" s="352"/>
      <c r="DO1054" s="44"/>
      <c r="DP1054" s="44"/>
      <c r="DQ1054" s="44"/>
      <c r="DV1054" s="352"/>
      <c r="DX1054" s="44"/>
      <c r="DY1054" s="44"/>
      <c r="DZ1054" s="44"/>
      <c r="EE1054" s="352"/>
      <c r="EG1054" s="44"/>
      <c r="EH1054" s="44"/>
      <c r="EI1054" s="44"/>
      <c r="EN1054" s="352"/>
      <c r="EP1054" s="44"/>
      <c r="EQ1054" s="44"/>
      <c r="ER1054" s="44"/>
      <c r="EW1054" s="352"/>
      <c r="EY1054" s="44"/>
      <c r="EZ1054" s="44"/>
      <c r="FA1054" s="44"/>
      <c r="FF1054" s="352"/>
      <c r="FH1054" s="44"/>
      <c r="FI1054" s="44"/>
      <c r="FJ1054" s="44"/>
      <c r="FO1054" s="352"/>
      <c r="FQ1054" s="44"/>
      <c r="FR1054" s="44"/>
      <c r="FS1054" s="44"/>
      <c r="FX1054" s="352"/>
      <c r="FZ1054" s="44"/>
      <c r="GA1054" s="44"/>
      <c r="GB1054" s="44"/>
      <c r="GG1054" s="352"/>
      <c r="GI1054" s="44"/>
      <c r="GJ1054" s="44"/>
      <c r="GK1054" s="44"/>
      <c r="GP1054" s="352"/>
      <c r="GR1054" s="44"/>
      <c r="GS1054" s="44"/>
      <c r="GT1054" s="44"/>
      <c r="GY1054" s="352"/>
      <c r="HA1054" s="44"/>
      <c r="HB1054" s="44"/>
      <c r="HC1054" s="44"/>
      <c r="HH1054" s="352"/>
      <c r="HJ1054" s="44"/>
      <c r="HK1054" s="44"/>
      <c r="HL1054" s="44"/>
      <c r="HQ1054" s="44"/>
      <c r="HR1054" s="44"/>
      <c r="HS1054" s="44"/>
      <c r="HT1054" s="44"/>
      <c r="HU1054" s="44"/>
      <c r="HV1054" s="44"/>
      <c r="HW1054" s="44"/>
      <c r="HX1054" s="44"/>
      <c r="HY1054" s="44"/>
      <c r="HZ1054" s="44"/>
      <c r="IA1054" s="44"/>
      <c r="IB1054" s="44"/>
      <c r="IC1054" s="44"/>
      <c r="ID1054" s="44"/>
      <c r="IE1054" s="44"/>
      <c r="IF1054" s="44"/>
      <c r="IG1054" s="44"/>
      <c r="IH1054" s="44"/>
      <c r="II1054" s="44"/>
      <c r="IJ1054" s="44"/>
      <c r="IK1054" s="44"/>
      <c r="IL1054" s="44"/>
      <c r="IM1054" s="44"/>
      <c r="IN1054" s="44"/>
      <c r="IO1054" s="44"/>
      <c r="IP1054" s="44"/>
      <c r="IQ1054" s="44"/>
      <c r="IR1054" s="44"/>
      <c r="IS1054" s="44"/>
      <c r="IT1054" s="44"/>
      <c r="IU1054" s="44"/>
      <c r="IV1054" s="44"/>
      <c r="RS1054" s="353"/>
    </row>
    <row r="1055" spans="1:487" s="74" customFormat="1" ht="15">
      <c r="A1055" s="325" t="s">
        <v>1819</v>
      </c>
      <c r="B1055" s="351"/>
      <c r="C1055" s="351"/>
      <c r="D1055" s="531" t="s">
        <v>130</v>
      </c>
      <c r="E1055" s="44"/>
      <c r="F1055" s="437">
        <f t="shared" si="14"/>
        <v>0</v>
      </c>
      <c r="G1055" s="478"/>
      <c r="H1055" s="138"/>
      <c r="I1055" s="138"/>
      <c r="J1055" s="420"/>
      <c r="K1055" s="138"/>
      <c r="L1055" s="44"/>
      <c r="M1055" s="44"/>
      <c r="N1055" s="44"/>
      <c r="R1055" s="352"/>
      <c r="T1055" s="44"/>
      <c r="U1055" s="44"/>
      <c r="V1055" s="44"/>
      <c r="AA1055" s="352"/>
      <c r="AC1055" s="44"/>
      <c r="AD1055" s="44"/>
      <c r="AE1055" s="44"/>
      <c r="AJ1055" s="352"/>
      <c r="AL1055" s="44"/>
      <c r="AM1055" s="44"/>
      <c r="AN1055" s="44"/>
      <c r="AS1055" s="352"/>
      <c r="AU1055" s="44"/>
      <c r="AV1055" s="44"/>
      <c r="AW1055" s="44"/>
      <c r="BB1055" s="352"/>
      <c r="BD1055" s="44"/>
      <c r="BE1055" s="44"/>
      <c r="BF1055" s="44"/>
      <c r="BK1055" s="352"/>
      <c r="BM1055" s="44"/>
      <c r="BN1055" s="44"/>
      <c r="BO1055" s="44"/>
      <c r="BT1055" s="352"/>
      <c r="BV1055" s="44"/>
      <c r="BW1055" s="44"/>
      <c r="BX1055" s="44"/>
      <c r="CC1055" s="352"/>
      <c r="CE1055" s="44"/>
      <c r="CF1055" s="44"/>
      <c r="CG1055" s="44"/>
      <c r="CL1055" s="352"/>
      <c r="CN1055" s="44"/>
      <c r="CO1055" s="44"/>
      <c r="CP1055" s="44"/>
      <c r="CU1055" s="352"/>
      <c r="CW1055" s="44"/>
      <c r="CX1055" s="44"/>
      <c r="CY1055" s="44"/>
      <c r="DD1055" s="352"/>
      <c r="DF1055" s="44"/>
      <c r="DG1055" s="44"/>
      <c r="DH1055" s="44"/>
      <c r="DM1055" s="352"/>
      <c r="DO1055" s="44"/>
      <c r="DP1055" s="44"/>
      <c r="DQ1055" s="44"/>
      <c r="DV1055" s="352"/>
      <c r="DX1055" s="44"/>
      <c r="DY1055" s="44"/>
      <c r="DZ1055" s="44"/>
      <c r="EE1055" s="352"/>
      <c r="EG1055" s="44"/>
      <c r="EH1055" s="44"/>
      <c r="EI1055" s="44"/>
      <c r="EN1055" s="352"/>
      <c r="EP1055" s="44"/>
      <c r="EQ1055" s="44"/>
      <c r="ER1055" s="44"/>
      <c r="EW1055" s="352"/>
      <c r="EY1055" s="44"/>
      <c r="EZ1055" s="44"/>
      <c r="FA1055" s="44"/>
      <c r="FF1055" s="352"/>
      <c r="FH1055" s="44"/>
      <c r="FI1055" s="44"/>
      <c r="FJ1055" s="44"/>
      <c r="FO1055" s="352"/>
      <c r="FQ1055" s="44"/>
      <c r="FR1055" s="44"/>
      <c r="FS1055" s="44"/>
      <c r="FX1055" s="352"/>
      <c r="FZ1055" s="44"/>
      <c r="GA1055" s="44"/>
      <c r="GB1055" s="44"/>
      <c r="GG1055" s="352"/>
      <c r="GI1055" s="44"/>
      <c r="GJ1055" s="44"/>
      <c r="GK1055" s="44"/>
      <c r="GP1055" s="352"/>
      <c r="GR1055" s="44"/>
      <c r="GS1055" s="44"/>
      <c r="GT1055" s="44"/>
      <c r="GY1055" s="352"/>
      <c r="HA1055" s="44"/>
      <c r="HB1055" s="44"/>
      <c r="HC1055" s="44"/>
      <c r="HH1055" s="352"/>
      <c r="HJ1055" s="44"/>
      <c r="HK1055" s="44"/>
      <c r="HL1055" s="44"/>
      <c r="HQ1055" s="44"/>
      <c r="HR1055" s="44"/>
      <c r="HS1055" s="44"/>
      <c r="HT1055" s="44"/>
      <c r="HU1055" s="44"/>
      <c r="HV1055" s="44"/>
      <c r="HW1055" s="44"/>
      <c r="HX1055" s="44"/>
      <c r="HY1055" s="44"/>
      <c r="HZ1055" s="44"/>
      <c r="IA1055" s="44"/>
      <c r="IB1055" s="44"/>
      <c r="IC1055" s="44"/>
      <c r="ID1055" s="44"/>
      <c r="IE1055" s="44"/>
      <c r="IF1055" s="44"/>
      <c r="IG1055" s="44"/>
      <c r="IH1055" s="44"/>
      <c r="II1055" s="44"/>
      <c r="IJ1055" s="44"/>
      <c r="IK1055" s="44"/>
      <c r="IL1055" s="44"/>
      <c r="IM1055" s="44"/>
      <c r="IN1055" s="44"/>
      <c r="IO1055" s="44"/>
      <c r="IP1055" s="44"/>
      <c r="IQ1055" s="44"/>
      <c r="IR1055" s="44"/>
      <c r="IS1055" s="44"/>
      <c r="IT1055" s="44"/>
      <c r="IU1055" s="44"/>
      <c r="IV1055" s="44"/>
      <c r="RS1055" s="353"/>
    </row>
    <row r="1056" spans="1:487" s="74" customFormat="1" ht="15">
      <c r="A1056" s="325" t="s">
        <v>487</v>
      </c>
      <c r="B1056" s="529"/>
      <c r="C1056" s="351"/>
      <c r="D1056" s="458" t="s">
        <v>135</v>
      </c>
      <c r="E1056" s="44"/>
      <c r="F1056" s="437">
        <f t="shared" si="14"/>
        <v>212</v>
      </c>
      <c r="G1056" s="478">
        <v>96</v>
      </c>
      <c r="H1056" s="138">
        <v>41</v>
      </c>
      <c r="I1056" s="138">
        <v>40</v>
      </c>
      <c r="J1056" s="420"/>
      <c r="K1056" s="138">
        <v>35</v>
      </c>
      <c r="L1056" s="450"/>
      <c r="M1056" s="44"/>
      <c r="N1056" s="44"/>
      <c r="R1056" s="352"/>
      <c r="T1056" s="44"/>
      <c r="U1056" s="44"/>
      <c r="V1056" s="44"/>
      <c r="AA1056" s="352"/>
      <c r="AC1056" s="44"/>
      <c r="AD1056" s="44"/>
      <c r="AE1056" s="44"/>
      <c r="AJ1056" s="352"/>
      <c r="AL1056" s="44"/>
      <c r="AM1056" s="44"/>
      <c r="AN1056" s="44"/>
      <c r="AS1056" s="352"/>
      <c r="AU1056" s="44"/>
      <c r="AV1056" s="44"/>
      <c r="AW1056" s="44"/>
      <c r="BB1056" s="352"/>
      <c r="BD1056" s="44"/>
      <c r="BE1056" s="44"/>
      <c r="BF1056" s="44"/>
      <c r="BK1056" s="352"/>
      <c r="BM1056" s="44"/>
      <c r="BN1056" s="44"/>
      <c r="BO1056" s="44"/>
      <c r="BT1056" s="352"/>
      <c r="BV1056" s="44"/>
      <c r="BW1056" s="44"/>
      <c r="BX1056" s="44"/>
      <c r="CC1056" s="352"/>
      <c r="CE1056" s="44"/>
      <c r="CF1056" s="44"/>
      <c r="CG1056" s="44"/>
      <c r="CL1056" s="352"/>
      <c r="CN1056" s="44"/>
      <c r="CO1056" s="44"/>
      <c r="CP1056" s="44"/>
      <c r="CU1056" s="352"/>
      <c r="CW1056" s="44"/>
      <c r="CX1056" s="44"/>
      <c r="CY1056" s="44"/>
      <c r="DD1056" s="352"/>
      <c r="DF1056" s="44"/>
      <c r="DG1056" s="44"/>
      <c r="DH1056" s="44"/>
      <c r="DM1056" s="352"/>
      <c r="DO1056" s="44"/>
      <c r="DP1056" s="44"/>
      <c r="DQ1056" s="44"/>
      <c r="DV1056" s="352"/>
      <c r="DX1056" s="44"/>
      <c r="DY1056" s="44"/>
      <c r="DZ1056" s="44"/>
      <c r="EE1056" s="352"/>
      <c r="EG1056" s="44"/>
      <c r="EH1056" s="44"/>
      <c r="EI1056" s="44"/>
      <c r="EN1056" s="352"/>
      <c r="EP1056" s="44"/>
      <c r="EQ1056" s="44"/>
      <c r="ER1056" s="44"/>
      <c r="EW1056" s="352"/>
      <c r="EY1056" s="44"/>
      <c r="EZ1056" s="44"/>
      <c r="FA1056" s="44"/>
      <c r="FF1056" s="352"/>
      <c r="FH1056" s="44"/>
      <c r="FI1056" s="44"/>
      <c r="FJ1056" s="44"/>
      <c r="FO1056" s="352"/>
      <c r="FQ1056" s="44"/>
      <c r="FR1056" s="44"/>
      <c r="FS1056" s="44"/>
      <c r="FX1056" s="352"/>
      <c r="FZ1056" s="44"/>
      <c r="GA1056" s="44"/>
      <c r="GB1056" s="44"/>
      <c r="GG1056" s="352"/>
      <c r="GI1056" s="44"/>
      <c r="GJ1056" s="44"/>
      <c r="GK1056" s="44"/>
      <c r="GP1056" s="352"/>
      <c r="GR1056" s="44"/>
      <c r="GS1056" s="44"/>
      <c r="GT1056" s="44"/>
      <c r="GY1056" s="352"/>
      <c r="HA1056" s="44"/>
      <c r="HB1056" s="44"/>
      <c r="HC1056" s="44"/>
      <c r="HH1056" s="352"/>
      <c r="HJ1056" s="44"/>
      <c r="HK1056" s="44"/>
      <c r="HL1056" s="44"/>
      <c r="HQ1056" s="44"/>
      <c r="HR1056" s="44"/>
      <c r="HS1056" s="44"/>
      <c r="HT1056" s="44"/>
      <c r="HU1056" s="44"/>
      <c r="HV1056" s="44"/>
      <c r="HW1056" s="44"/>
      <c r="HX1056" s="44"/>
      <c r="HY1056" s="44"/>
      <c r="HZ1056" s="44"/>
      <c r="IA1056" s="44"/>
      <c r="IB1056" s="44"/>
      <c r="IC1056" s="44"/>
      <c r="ID1056" s="44"/>
      <c r="IE1056" s="44"/>
      <c r="IF1056" s="44"/>
      <c r="IG1056" s="44"/>
      <c r="IH1056" s="44"/>
      <c r="II1056" s="44"/>
      <c r="IJ1056" s="44"/>
      <c r="IK1056" s="44"/>
      <c r="IL1056" s="44"/>
      <c r="IM1056" s="44"/>
      <c r="IN1056" s="44"/>
      <c r="IO1056" s="44"/>
      <c r="IP1056" s="44"/>
      <c r="IQ1056" s="44"/>
      <c r="IR1056" s="44"/>
      <c r="IS1056" s="44"/>
      <c r="IT1056" s="44"/>
      <c r="IU1056" s="44"/>
      <c r="IV1056" s="44"/>
      <c r="RS1056" s="353"/>
    </row>
    <row r="1057" spans="1:487" s="74" customFormat="1" ht="15">
      <c r="A1057" s="325" t="s">
        <v>443</v>
      </c>
      <c r="B1057" s="351"/>
      <c r="C1057" s="351"/>
      <c r="D1057" s="458" t="s">
        <v>141</v>
      </c>
      <c r="E1057" s="450"/>
      <c r="F1057" s="437">
        <f t="shared" si="14"/>
        <v>104</v>
      </c>
      <c r="G1057" s="541">
        <v>57</v>
      </c>
      <c r="H1057" s="478">
        <v>7</v>
      </c>
      <c r="I1057" s="478">
        <v>40</v>
      </c>
      <c r="J1057" s="548"/>
      <c r="K1057" s="478"/>
      <c r="L1057" s="458"/>
      <c r="M1057" s="458"/>
      <c r="N1057" s="44"/>
      <c r="R1057" s="352"/>
      <c r="T1057" s="44"/>
      <c r="U1057" s="44"/>
      <c r="V1057" s="44"/>
      <c r="AA1057" s="352"/>
      <c r="AC1057" s="44"/>
      <c r="AD1057" s="44"/>
      <c r="AE1057" s="44"/>
      <c r="AJ1057" s="352"/>
      <c r="AL1057" s="44"/>
      <c r="AM1057" s="44"/>
      <c r="AN1057" s="44"/>
      <c r="AS1057" s="352"/>
      <c r="AU1057" s="44"/>
      <c r="AV1057" s="44"/>
      <c r="AW1057" s="44"/>
      <c r="BB1057" s="352"/>
      <c r="BD1057" s="44"/>
      <c r="BE1057" s="44"/>
      <c r="BF1057" s="44"/>
      <c r="BK1057" s="352"/>
      <c r="BM1057" s="44"/>
      <c r="BN1057" s="44"/>
      <c r="BO1057" s="44"/>
      <c r="BT1057" s="352"/>
      <c r="BV1057" s="44"/>
      <c r="BW1057" s="44"/>
      <c r="BX1057" s="44"/>
      <c r="CC1057" s="352"/>
      <c r="CE1057" s="44"/>
      <c r="CF1057" s="44"/>
      <c r="CG1057" s="44"/>
      <c r="CL1057" s="352"/>
      <c r="CN1057" s="44"/>
      <c r="CO1057" s="44"/>
      <c r="CP1057" s="44"/>
      <c r="CU1057" s="352"/>
      <c r="CW1057" s="44"/>
      <c r="CX1057" s="44"/>
      <c r="CY1057" s="44"/>
      <c r="DD1057" s="352"/>
      <c r="DF1057" s="44"/>
      <c r="DG1057" s="44"/>
      <c r="DH1057" s="44"/>
      <c r="DM1057" s="352"/>
      <c r="DO1057" s="44"/>
      <c r="DP1057" s="44"/>
      <c r="DQ1057" s="44"/>
      <c r="DV1057" s="352"/>
      <c r="DX1057" s="44"/>
      <c r="DY1057" s="44"/>
      <c r="DZ1057" s="44"/>
      <c r="EE1057" s="352"/>
      <c r="EG1057" s="44"/>
      <c r="EH1057" s="44"/>
      <c r="EI1057" s="44"/>
      <c r="EN1057" s="352"/>
      <c r="EP1057" s="44"/>
      <c r="EQ1057" s="44"/>
      <c r="ER1057" s="44"/>
      <c r="EW1057" s="352"/>
      <c r="EY1057" s="44"/>
      <c r="EZ1057" s="44"/>
      <c r="FA1057" s="44"/>
      <c r="FF1057" s="352"/>
      <c r="FH1057" s="44"/>
      <c r="FI1057" s="44"/>
      <c r="FJ1057" s="44"/>
      <c r="FO1057" s="352"/>
      <c r="FQ1057" s="44"/>
      <c r="FR1057" s="44"/>
      <c r="FS1057" s="44"/>
      <c r="FX1057" s="352"/>
      <c r="FZ1057" s="44"/>
      <c r="GA1057" s="44"/>
      <c r="GB1057" s="44"/>
      <c r="GG1057" s="352"/>
      <c r="GI1057" s="44"/>
      <c r="GJ1057" s="44"/>
      <c r="GK1057" s="44"/>
      <c r="GP1057" s="352"/>
      <c r="GR1057" s="44"/>
      <c r="GS1057" s="44"/>
      <c r="GT1057" s="44"/>
      <c r="GY1057" s="352"/>
      <c r="HA1057" s="44"/>
      <c r="HB1057" s="44"/>
      <c r="HC1057" s="44"/>
      <c r="HH1057" s="352"/>
      <c r="HJ1057" s="44"/>
      <c r="HK1057" s="44"/>
      <c r="HL1057" s="44"/>
      <c r="HQ1057" s="44"/>
      <c r="HR1057" s="44"/>
      <c r="HS1057" s="44"/>
      <c r="HT1057" s="44"/>
      <c r="HU1057" s="44"/>
      <c r="HV1057" s="44"/>
      <c r="HW1057" s="44"/>
      <c r="HX1057" s="44"/>
      <c r="HY1057" s="44"/>
      <c r="HZ1057" s="44"/>
      <c r="IA1057" s="44"/>
      <c r="IB1057" s="44"/>
      <c r="IC1057" s="44"/>
      <c r="ID1057" s="44"/>
      <c r="IE1057" s="44"/>
      <c r="IF1057" s="44"/>
      <c r="IG1057" s="44"/>
      <c r="IH1057" s="44"/>
      <c r="II1057" s="44"/>
      <c r="IJ1057" s="44"/>
      <c r="IK1057" s="44"/>
      <c r="IL1057" s="44"/>
      <c r="IM1057" s="44"/>
      <c r="IN1057" s="44"/>
      <c r="IO1057" s="44"/>
      <c r="IP1057" s="44"/>
      <c r="IQ1057" s="44"/>
      <c r="IR1057" s="44"/>
      <c r="IS1057" s="44"/>
      <c r="IT1057" s="44"/>
      <c r="IU1057" s="44"/>
      <c r="IV1057" s="44"/>
      <c r="RS1057" s="353"/>
    </row>
    <row r="1058" spans="1:487" s="74" customFormat="1" ht="15">
      <c r="A1058" s="325" t="s">
        <v>1859</v>
      </c>
      <c r="B1058" s="351"/>
      <c r="C1058" s="351"/>
      <c r="D1058" s="531" t="s">
        <v>130</v>
      </c>
      <c r="E1058" s="450"/>
      <c r="F1058" s="437">
        <f t="shared" si="14"/>
        <v>0</v>
      </c>
      <c r="G1058" s="478"/>
      <c r="H1058" s="478"/>
      <c r="I1058" s="478"/>
      <c r="J1058" s="548"/>
      <c r="K1058" s="478"/>
      <c r="L1058" s="450"/>
      <c r="M1058" s="44"/>
      <c r="N1058" s="44"/>
      <c r="R1058" s="352"/>
      <c r="T1058" s="44"/>
      <c r="U1058" s="44"/>
      <c r="V1058" s="44"/>
      <c r="AA1058" s="352"/>
      <c r="AC1058" s="44"/>
      <c r="AD1058" s="44"/>
      <c r="AE1058" s="44"/>
      <c r="AJ1058" s="352"/>
      <c r="AL1058" s="44"/>
      <c r="AM1058" s="44"/>
      <c r="AN1058" s="44"/>
      <c r="AS1058" s="352"/>
      <c r="AU1058" s="44"/>
      <c r="AV1058" s="44"/>
      <c r="AW1058" s="44"/>
      <c r="BB1058" s="352"/>
      <c r="BD1058" s="44"/>
      <c r="BE1058" s="44"/>
      <c r="BF1058" s="44"/>
      <c r="BK1058" s="352"/>
      <c r="BM1058" s="44"/>
      <c r="BN1058" s="44"/>
      <c r="BO1058" s="44"/>
      <c r="BT1058" s="352"/>
      <c r="BV1058" s="44"/>
      <c r="BW1058" s="44"/>
      <c r="BX1058" s="44"/>
      <c r="CC1058" s="352"/>
      <c r="CE1058" s="44"/>
      <c r="CF1058" s="44"/>
      <c r="CG1058" s="44"/>
      <c r="CL1058" s="352"/>
      <c r="CN1058" s="44"/>
      <c r="CO1058" s="44"/>
      <c r="CP1058" s="44"/>
      <c r="CU1058" s="352"/>
      <c r="CW1058" s="44"/>
      <c r="CX1058" s="44"/>
      <c r="CY1058" s="44"/>
      <c r="DD1058" s="352"/>
      <c r="DF1058" s="44"/>
      <c r="DG1058" s="44"/>
      <c r="DH1058" s="44"/>
      <c r="DM1058" s="352"/>
      <c r="DO1058" s="44"/>
      <c r="DP1058" s="44"/>
      <c r="DQ1058" s="44"/>
      <c r="DV1058" s="352"/>
      <c r="DX1058" s="44"/>
      <c r="DY1058" s="44"/>
      <c r="DZ1058" s="44"/>
      <c r="EE1058" s="352"/>
      <c r="EG1058" s="44"/>
      <c r="EH1058" s="44"/>
      <c r="EI1058" s="44"/>
      <c r="EN1058" s="352"/>
      <c r="EP1058" s="44"/>
      <c r="EQ1058" s="44"/>
      <c r="ER1058" s="44"/>
      <c r="EW1058" s="352"/>
      <c r="EY1058" s="44"/>
      <c r="EZ1058" s="44"/>
      <c r="FA1058" s="44"/>
      <c r="FF1058" s="352"/>
      <c r="FH1058" s="44"/>
      <c r="FI1058" s="44"/>
      <c r="FJ1058" s="44"/>
      <c r="FO1058" s="352"/>
      <c r="FQ1058" s="44"/>
      <c r="FR1058" s="44"/>
      <c r="FS1058" s="44"/>
      <c r="FX1058" s="352"/>
      <c r="FZ1058" s="44"/>
      <c r="GA1058" s="44"/>
      <c r="GB1058" s="44"/>
      <c r="GG1058" s="352"/>
      <c r="GI1058" s="44"/>
      <c r="GJ1058" s="44"/>
      <c r="GK1058" s="44"/>
      <c r="GP1058" s="352"/>
      <c r="GR1058" s="44"/>
      <c r="GS1058" s="44"/>
      <c r="GT1058" s="44"/>
      <c r="GY1058" s="352"/>
      <c r="HA1058" s="44"/>
      <c r="HB1058" s="44"/>
      <c r="HC1058" s="44"/>
      <c r="HH1058" s="352"/>
      <c r="HJ1058" s="44"/>
      <c r="HK1058" s="44"/>
      <c r="HL1058" s="44"/>
      <c r="HQ1058" s="44"/>
      <c r="HR1058" s="44"/>
      <c r="HS1058" s="44"/>
      <c r="HT1058" s="44"/>
      <c r="HU1058" s="44"/>
      <c r="HV1058" s="44"/>
      <c r="HW1058" s="44"/>
      <c r="HX1058" s="44"/>
      <c r="HY1058" s="44"/>
      <c r="HZ1058" s="44"/>
      <c r="IA1058" s="44"/>
      <c r="IB1058" s="44"/>
      <c r="IC1058" s="44"/>
      <c r="ID1058" s="44"/>
      <c r="IE1058" s="44"/>
      <c r="IF1058" s="44"/>
      <c r="IG1058" s="44"/>
      <c r="IH1058" s="44"/>
      <c r="II1058" s="44"/>
      <c r="IJ1058" s="44"/>
      <c r="IK1058" s="44"/>
      <c r="IL1058" s="44"/>
      <c r="IM1058" s="44"/>
      <c r="IN1058" s="44"/>
      <c r="IO1058" s="44"/>
      <c r="IP1058" s="44"/>
      <c r="IQ1058" s="44"/>
      <c r="IR1058" s="44"/>
      <c r="IS1058" s="44"/>
      <c r="IT1058" s="44"/>
      <c r="IU1058" s="44"/>
      <c r="IV1058" s="44"/>
      <c r="RS1058" s="353"/>
    </row>
    <row r="1059" spans="1:487" s="74" customFormat="1" ht="15">
      <c r="A1059" s="325" t="s">
        <v>509</v>
      </c>
      <c r="B1059" s="351"/>
      <c r="C1059" s="351"/>
      <c r="D1059" s="458" t="s">
        <v>137</v>
      </c>
      <c r="E1059" s="450"/>
      <c r="F1059" s="437">
        <f t="shared" si="14"/>
        <v>118</v>
      </c>
      <c r="G1059" s="541"/>
      <c r="H1059" s="478">
        <v>18</v>
      </c>
      <c r="I1059" s="478">
        <v>80</v>
      </c>
      <c r="J1059" s="548">
        <v>20</v>
      </c>
      <c r="K1059" s="478"/>
      <c r="L1059" s="450"/>
      <c r="N1059" s="44"/>
      <c r="R1059" s="352"/>
      <c r="T1059" s="44"/>
      <c r="U1059" s="44"/>
      <c r="V1059" s="44"/>
      <c r="AA1059" s="352"/>
      <c r="AC1059" s="44"/>
      <c r="AD1059" s="44"/>
      <c r="AE1059" s="44"/>
      <c r="AJ1059" s="352"/>
      <c r="AL1059" s="44"/>
      <c r="AM1059" s="44"/>
      <c r="AN1059" s="44"/>
      <c r="AS1059" s="352"/>
      <c r="AU1059" s="44"/>
      <c r="AV1059" s="44"/>
      <c r="AW1059" s="44"/>
      <c r="BB1059" s="352"/>
      <c r="BD1059" s="44"/>
      <c r="BE1059" s="44"/>
      <c r="BF1059" s="44"/>
      <c r="BK1059" s="352"/>
      <c r="BM1059" s="44"/>
      <c r="BN1059" s="44"/>
      <c r="BO1059" s="44"/>
      <c r="BT1059" s="352"/>
      <c r="BV1059" s="44"/>
      <c r="BW1059" s="44"/>
      <c r="BX1059" s="44"/>
      <c r="CC1059" s="352"/>
      <c r="CE1059" s="44"/>
      <c r="CF1059" s="44"/>
      <c r="CG1059" s="44"/>
      <c r="CL1059" s="352"/>
      <c r="CN1059" s="44"/>
      <c r="CO1059" s="44"/>
      <c r="CP1059" s="44"/>
      <c r="CU1059" s="352"/>
      <c r="CW1059" s="44"/>
      <c r="CX1059" s="44"/>
      <c r="CY1059" s="44"/>
      <c r="DD1059" s="352"/>
      <c r="DF1059" s="44"/>
      <c r="DG1059" s="44"/>
      <c r="DH1059" s="44"/>
      <c r="DM1059" s="352"/>
      <c r="DO1059" s="44"/>
      <c r="DP1059" s="44"/>
      <c r="DQ1059" s="44"/>
      <c r="DV1059" s="352"/>
      <c r="DX1059" s="44"/>
      <c r="DY1059" s="44"/>
      <c r="DZ1059" s="44"/>
      <c r="EE1059" s="352"/>
      <c r="EG1059" s="44"/>
      <c r="EH1059" s="44"/>
      <c r="EI1059" s="44"/>
      <c r="EN1059" s="352"/>
      <c r="EP1059" s="44"/>
      <c r="EQ1059" s="44"/>
      <c r="ER1059" s="44"/>
      <c r="EW1059" s="352"/>
      <c r="EY1059" s="44"/>
      <c r="EZ1059" s="44"/>
      <c r="FA1059" s="44"/>
      <c r="FF1059" s="352"/>
      <c r="FH1059" s="44"/>
      <c r="FI1059" s="44"/>
      <c r="FJ1059" s="44"/>
      <c r="FO1059" s="352"/>
      <c r="FQ1059" s="44"/>
      <c r="FR1059" s="44"/>
      <c r="FS1059" s="44"/>
      <c r="FX1059" s="352"/>
      <c r="FZ1059" s="44"/>
      <c r="GA1059" s="44"/>
      <c r="GB1059" s="44"/>
      <c r="GG1059" s="352"/>
      <c r="GI1059" s="44"/>
      <c r="GJ1059" s="44"/>
      <c r="GK1059" s="44"/>
      <c r="GP1059" s="352"/>
      <c r="GR1059" s="44"/>
      <c r="GS1059" s="44"/>
      <c r="GT1059" s="44"/>
      <c r="GY1059" s="352"/>
      <c r="HA1059" s="44"/>
      <c r="HB1059" s="44"/>
      <c r="HC1059" s="44"/>
      <c r="HH1059" s="352"/>
      <c r="HJ1059" s="44"/>
      <c r="HK1059" s="44"/>
      <c r="HL1059" s="44"/>
      <c r="HQ1059" s="44"/>
      <c r="HR1059" s="44"/>
      <c r="HS1059" s="44"/>
      <c r="HT1059" s="44"/>
      <c r="HU1059" s="44"/>
      <c r="HV1059" s="44"/>
      <c r="HW1059" s="44"/>
      <c r="HX1059" s="44"/>
      <c r="HY1059" s="44"/>
      <c r="HZ1059" s="44"/>
      <c r="IA1059" s="44"/>
      <c r="IB1059" s="44"/>
      <c r="IC1059" s="44"/>
      <c r="ID1059" s="44"/>
      <c r="IE1059" s="44"/>
      <c r="IF1059" s="44"/>
      <c r="IG1059" s="44"/>
      <c r="IH1059" s="44"/>
      <c r="II1059" s="44"/>
      <c r="IJ1059" s="44"/>
      <c r="IK1059" s="44"/>
      <c r="IL1059" s="44"/>
      <c r="IM1059" s="44"/>
      <c r="IN1059" s="44"/>
      <c r="IO1059" s="44"/>
      <c r="IP1059" s="44"/>
      <c r="IQ1059" s="44"/>
      <c r="IR1059" s="44"/>
      <c r="IS1059" s="44"/>
      <c r="IT1059" s="44"/>
      <c r="IU1059" s="44"/>
      <c r="IV1059" s="44"/>
      <c r="RS1059" s="353"/>
    </row>
    <row r="1060" spans="1:487" s="74" customFormat="1" ht="15">
      <c r="A1060" s="325" t="s">
        <v>2065</v>
      </c>
      <c r="B1060" s="351"/>
      <c r="C1060" s="351"/>
      <c r="D1060" s="531" t="s">
        <v>130</v>
      </c>
      <c r="E1060" s="450"/>
      <c r="F1060" s="437">
        <f t="shared" si="14"/>
        <v>0</v>
      </c>
      <c r="G1060" s="478"/>
      <c r="H1060" s="478"/>
      <c r="I1060" s="478"/>
      <c r="J1060" s="548"/>
      <c r="K1060" s="478"/>
      <c r="L1060" s="44"/>
      <c r="M1060" s="44"/>
      <c r="N1060" s="44"/>
      <c r="R1060" s="352"/>
      <c r="T1060" s="44"/>
      <c r="U1060" s="44"/>
      <c r="V1060" s="44"/>
      <c r="AA1060" s="352"/>
      <c r="AC1060" s="44"/>
      <c r="AD1060" s="44"/>
      <c r="AE1060" s="44"/>
      <c r="AJ1060" s="352"/>
      <c r="AL1060" s="44"/>
      <c r="AM1060" s="44"/>
      <c r="AN1060" s="44"/>
      <c r="AS1060" s="352"/>
      <c r="AU1060" s="44"/>
      <c r="AV1060" s="44"/>
      <c r="AW1060" s="44"/>
      <c r="BB1060" s="352"/>
      <c r="BD1060" s="44"/>
      <c r="BE1060" s="44"/>
      <c r="BF1060" s="44"/>
      <c r="BK1060" s="352"/>
      <c r="BM1060" s="44"/>
      <c r="BN1060" s="44"/>
      <c r="BO1060" s="44"/>
      <c r="BT1060" s="352"/>
      <c r="BV1060" s="44"/>
      <c r="BW1060" s="44"/>
      <c r="BX1060" s="44"/>
      <c r="CC1060" s="352"/>
      <c r="CE1060" s="44"/>
      <c r="CF1060" s="44"/>
      <c r="CG1060" s="44"/>
      <c r="CL1060" s="352"/>
      <c r="CN1060" s="44"/>
      <c r="CO1060" s="44"/>
      <c r="CP1060" s="44"/>
      <c r="CU1060" s="352"/>
      <c r="CW1060" s="44"/>
      <c r="CX1060" s="44"/>
      <c r="CY1060" s="44"/>
      <c r="DD1060" s="352"/>
      <c r="DF1060" s="44"/>
      <c r="DG1060" s="44"/>
      <c r="DH1060" s="44"/>
      <c r="DM1060" s="352"/>
      <c r="DO1060" s="44"/>
      <c r="DP1060" s="44"/>
      <c r="DQ1060" s="44"/>
      <c r="DV1060" s="352"/>
      <c r="DX1060" s="44"/>
      <c r="DY1060" s="44"/>
      <c r="DZ1060" s="44"/>
      <c r="EE1060" s="352"/>
      <c r="EG1060" s="44"/>
      <c r="EH1060" s="44"/>
      <c r="EI1060" s="44"/>
      <c r="EN1060" s="352"/>
      <c r="EP1060" s="44"/>
      <c r="EQ1060" s="44"/>
      <c r="ER1060" s="44"/>
      <c r="EW1060" s="352"/>
      <c r="EY1060" s="44"/>
      <c r="EZ1060" s="44"/>
      <c r="FA1060" s="44"/>
      <c r="FF1060" s="352"/>
      <c r="FH1060" s="44"/>
      <c r="FI1060" s="44"/>
      <c r="FJ1060" s="44"/>
      <c r="FO1060" s="352"/>
      <c r="FQ1060" s="44"/>
      <c r="FR1060" s="44"/>
      <c r="FS1060" s="44"/>
      <c r="FX1060" s="352"/>
      <c r="FZ1060" s="44"/>
      <c r="GA1060" s="44"/>
      <c r="GB1060" s="44"/>
      <c r="GG1060" s="352"/>
      <c r="GI1060" s="44"/>
      <c r="GJ1060" s="44"/>
      <c r="GK1060" s="44"/>
      <c r="GP1060" s="352"/>
      <c r="GR1060" s="44"/>
      <c r="GS1060" s="44"/>
      <c r="GT1060" s="44"/>
      <c r="GY1060" s="352"/>
      <c r="HA1060" s="44"/>
      <c r="HB1060" s="44"/>
      <c r="HC1060" s="44"/>
      <c r="HH1060" s="352"/>
      <c r="HJ1060" s="44"/>
      <c r="HK1060" s="44"/>
      <c r="HL1060" s="44"/>
      <c r="HQ1060" s="44"/>
      <c r="HR1060" s="44"/>
      <c r="HS1060" s="44"/>
      <c r="HT1060" s="44"/>
      <c r="HU1060" s="44"/>
      <c r="HV1060" s="44"/>
      <c r="HW1060" s="44"/>
      <c r="HX1060" s="44"/>
      <c r="HY1060" s="44"/>
      <c r="HZ1060" s="44"/>
      <c r="IA1060" s="44"/>
      <c r="IB1060" s="44"/>
      <c r="IC1060" s="44"/>
      <c r="ID1060" s="44"/>
      <c r="IE1060" s="44"/>
      <c r="IF1060" s="44"/>
      <c r="IG1060" s="44"/>
      <c r="IH1060" s="44"/>
      <c r="II1060" s="44"/>
      <c r="IJ1060" s="44"/>
      <c r="IK1060" s="44"/>
      <c r="IL1060" s="44"/>
      <c r="IM1060" s="44"/>
      <c r="IN1060" s="44"/>
      <c r="IO1060" s="44"/>
      <c r="IP1060" s="44"/>
      <c r="IQ1060" s="44"/>
      <c r="IR1060" s="44"/>
      <c r="IS1060" s="44"/>
      <c r="IT1060" s="44"/>
      <c r="IU1060" s="44"/>
      <c r="IV1060" s="44"/>
      <c r="RS1060" s="353"/>
    </row>
    <row r="1061" spans="1:487" s="74" customFormat="1" ht="15">
      <c r="A1061" s="526" t="s">
        <v>1730</v>
      </c>
      <c r="B1061" s="351"/>
      <c r="C1061" s="351"/>
      <c r="D1061" s="531" t="s">
        <v>130</v>
      </c>
      <c r="E1061" s="450"/>
      <c r="F1061" s="437">
        <f t="shared" si="14"/>
        <v>3</v>
      </c>
      <c r="G1061" s="478"/>
      <c r="H1061" s="478"/>
      <c r="I1061" s="478"/>
      <c r="J1061" s="548">
        <v>3</v>
      </c>
      <c r="K1061" s="478"/>
      <c r="L1061" s="44"/>
      <c r="M1061" s="44"/>
      <c r="N1061" s="44"/>
      <c r="R1061" s="352"/>
      <c r="T1061" s="44"/>
      <c r="U1061" s="44"/>
      <c r="V1061" s="44"/>
      <c r="AA1061" s="352"/>
      <c r="AC1061" s="44"/>
      <c r="AD1061" s="44"/>
      <c r="AE1061" s="44"/>
      <c r="AJ1061" s="352"/>
      <c r="AL1061" s="44"/>
      <c r="AM1061" s="44"/>
      <c r="AN1061" s="44"/>
      <c r="AS1061" s="352"/>
      <c r="AU1061" s="44"/>
      <c r="AV1061" s="44"/>
      <c r="AW1061" s="44"/>
      <c r="BB1061" s="352"/>
      <c r="BD1061" s="44"/>
      <c r="BE1061" s="44"/>
      <c r="BF1061" s="44"/>
      <c r="BK1061" s="352"/>
      <c r="BM1061" s="44"/>
      <c r="BN1061" s="44"/>
      <c r="BO1061" s="44"/>
      <c r="BT1061" s="352"/>
      <c r="BV1061" s="44"/>
      <c r="BW1061" s="44"/>
      <c r="BX1061" s="44"/>
      <c r="CC1061" s="352"/>
      <c r="CE1061" s="44"/>
      <c r="CF1061" s="44"/>
      <c r="CG1061" s="44"/>
      <c r="CL1061" s="352"/>
      <c r="CN1061" s="44"/>
      <c r="CO1061" s="44"/>
      <c r="CP1061" s="44"/>
      <c r="CU1061" s="352"/>
      <c r="CW1061" s="44"/>
      <c r="CX1061" s="44"/>
      <c r="CY1061" s="44"/>
      <c r="DD1061" s="352"/>
      <c r="DF1061" s="44"/>
      <c r="DG1061" s="44"/>
      <c r="DH1061" s="44"/>
      <c r="DM1061" s="352"/>
      <c r="DO1061" s="44"/>
      <c r="DP1061" s="44"/>
      <c r="DQ1061" s="44"/>
      <c r="DV1061" s="352"/>
      <c r="DX1061" s="44"/>
      <c r="DY1061" s="44"/>
      <c r="DZ1061" s="44"/>
      <c r="EE1061" s="352"/>
      <c r="EG1061" s="44"/>
      <c r="EH1061" s="44"/>
      <c r="EI1061" s="44"/>
      <c r="EN1061" s="352"/>
      <c r="EP1061" s="44"/>
      <c r="EQ1061" s="44"/>
      <c r="ER1061" s="44"/>
      <c r="EW1061" s="352"/>
      <c r="EY1061" s="44"/>
      <c r="EZ1061" s="44"/>
      <c r="FA1061" s="44"/>
      <c r="FF1061" s="352"/>
      <c r="FH1061" s="44"/>
      <c r="FI1061" s="44"/>
      <c r="FJ1061" s="44"/>
      <c r="FO1061" s="352"/>
      <c r="FQ1061" s="44"/>
      <c r="FR1061" s="44"/>
      <c r="FS1061" s="44"/>
      <c r="FX1061" s="352"/>
      <c r="FZ1061" s="44"/>
      <c r="GA1061" s="44"/>
      <c r="GB1061" s="44"/>
      <c r="GG1061" s="352"/>
      <c r="GI1061" s="44"/>
      <c r="GJ1061" s="44"/>
      <c r="GK1061" s="44"/>
      <c r="GP1061" s="352"/>
      <c r="GR1061" s="44"/>
      <c r="GS1061" s="44"/>
      <c r="GT1061" s="44"/>
      <c r="GY1061" s="352"/>
      <c r="HA1061" s="44"/>
      <c r="HB1061" s="44"/>
      <c r="HC1061" s="44"/>
      <c r="HH1061" s="352"/>
      <c r="HJ1061" s="44"/>
      <c r="HK1061" s="44"/>
      <c r="HL1061" s="44"/>
      <c r="HQ1061" s="44"/>
      <c r="HR1061" s="44"/>
      <c r="HS1061" s="44"/>
      <c r="HT1061" s="44"/>
      <c r="HU1061" s="44"/>
      <c r="HV1061" s="44"/>
      <c r="HW1061" s="44"/>
      <c r="HX1061" s="44"/>
      <c r="HY1061" s="44"/>
      <c r="HZ1061" s="44"/>
      <c r="IA1061" s="44"/>
      <c r="IB1061" s="44"/>
      <c r="IC1061" s="44"/>
      <c r="ID1061" s="44"/>
      <c r="IE1061" s="44"/>
      <c r="IF1061" s="44"/>
      <c r="IG1061" s="44"/>
      <c r="IH1061" s="44"/>
      <c r="II1061" s="44"/>
      <c r="IJ1061" s="44"/>
      <c r="IK1061" s="44"/>
      <c r="IL1061" s="44"/>
      <c r="IM1061" s="44"/>
      <c r="IN1061" s="44"/>
      <c r="IO1061" s="44"/>
      <c r="IP1061" s="44"/>
      <c r="IQ1061" s="44"/>
      <c r="IR1061" s="44"/>
      <c r="IS1061" s="44"/>
      <c r="IT1061" s="44"/>
      <c r="IU1061" s="44"/>
      <c r="IV1061" s="44"/>
      <c r="RS1061" s="353"/>
    </row>
    <row r="1062" spans="1:487" s="74" customFormat="1" ht="15">
      <c r="A1062" s="325" t="s">
        <v>721</v>
      </c>
      <c r="B1062" s="351"/>
      <c r="C1062" s="351"/>
      <c r="D1062" s="458" t="s">
        <v>132</v>
      </c>
      <c r="E1062" s="44"/>
      <c r="F1062" s="437">
        <f t="shared" si="14"/>
        <v>0</v>
      </c>
      <c r="G1062" s="478"/>
      <c r="H1062" s="478"/>
      <c r="I1062" s="138"/>
      <c r="J1062" s="420"/>
      <c r="K1062" s="138"/>
      <c r="L1062" s="450"/>
      <c r="M1062" s="44"/>
      <c r="N1062" s="44"/>
      <c r="R1062" s="352"/>
      <c r="T1062" s="44"/>
      <c r="U1062" s="44"/>
      <c r="V1062" s="44"/>
      <c r="AA1062" s="352"/>
      <c r="AC1062" s="44"/>
      <c r="AD1062" s="44"/>
      <c r="AE1062" s="44"/>
      <c r="AJ1062" s="352"/>
      <c r="AL1062" s="44"/>
      <c r="AM1062" s="44"/>
      <c r="AN1062" s="44"/>
      <c r="AS1062" s="352"/>
      <c r="AU1062" s="44"/>
      <c r="AV1062" s="44"/>
      <c r="AW1062" s="44"/>
      <c r="BB1062" s="352"/>
      <c r="BD1062" s="44"/>
      <c r="BE1062" s="44"/>
      <c r="BF1062" s="44"/>
      <c r="BK1062" s="352"/>
      <c r="BM1062" s="44"/>
      <c r="BN1062" s="44"/>
      <c r="BO1062" s="44"/>
      <c r="BT1062" s="352"/>
      <c r="BV1062" s="44"/>
      <c r="BW1062" s="44"/>
      <c r="BX1062" s="44"/>
      <c r="CC1062" s="352"/>
      <c r="CE1062" s="44"/>
      <c r="CF1062" s="44"/>
      <c r="CG1062" s="44"/>
      <c r="CL1062" s="352"/>
      <c r="CN1062" s="44"/>
      <c r="CO1062" s="44"/>
      <c r="CP1062" s="44"/>
      <c r="CU1062" s="352"/>
      <c r="CW1062" s="44"/>
      <c r="CX1062" s="44"/>
      <c r="CY1062" s="44"/>
      <c r="DD1062" s="352"/>
      <c r="DF1062" s="44"/>
      <c r="DG1062" s="44"/>
      <c r="DH1062" s="44"/>
      <c r="DM1062" s="352"/>
      <c r="DO1062" s="44"/>
      <c r="DP1062" s="44"/>
      <c r="DQ1062" s="44"/>
      <c r="DV1062" s="352"/>
      <c r="DX1062" s="44"/>
      <c r="DY1062" s="44"/>
      <c r="DZ1062" s="44"/>
      <c r="EE1062" s="352"/>
      <c r="EG1062" s="44"/>
      <c r="EH1062" s="44"/>
      <c r="EI1062" s="44"/>
      <c r="EN1062" s="352"/>
      <c r="EP1062" s="44"/>
      <c r="EQ1062" s="44"/>
      <c r="ER1062" s="44"/>
      <c r="EW1062" s="352"/>
      <c r="EY1062" s="44"/>
      <c r="EZ1062" s="44"/>
      <c r="FA1062" s="44"/>
      <c r="FF1062" s="352"/>
      <c r="FH1062" s="44"/>
      <c r="FI1062" s="44"/>
      <c r="FJ1062" s="44"/>
      <c r="FO1062" s="352"/>
      <c r="FQ1062" s="44"/>
      <c r="FR1062" s="44"/>
      <c r="FS1062" s="44"/>
      <c r="FX1062" s="352"/>
      <c r="FZ1062" s="44"/>
      <c r="GA1062" s="44"/>
      <c r="GB1062" s="44"/>
      <c r="GG1062" s="352"/>
      <c r="GI1062" s="44"/>
      <c r="GJ1062" s="44"/>
      <c r="GK1062" s="44"/>
      <c r="GP1062" s="352"/>
      <c r="GR1062" s="44"/>
      <c r="GS1062" s="44"/>
      <c r="GT1062" s="44"/>
      <c r="GY1062" s="352"/>
      <c r="HA1062" s="44"/>
      <c r="HB1062" s="44"/>
      <c r="HC1062" s="44"/>
      <c r="HH1062" s="352"/>
      <c r="HJ1062" s="44"/>
      <c r="HK1062" s="44"/>
      <c r="HL1062" s="44"/>
      <c r="HQ1062" s="44"/>
      <c r="HR1062" s="44"/>
      <c r="HS1062" s="44"/>
      <c r="HT1062" s="44"/>
      <c r="HU1062" s="44"/>
      <c r="HV1062" s="44"/>
      <c r="HW1062" s="44"/>
      <c r="HX1062" s="44"/>
      <c r="HY1062" s="44"/>
      <c r="HZ1062" s="44"/>
      <c r="IA1062" s="44"/>
      <c r="IB1062" s="44"/>
      <c r="IC1062" s="44"/>
      <c r="ID1062" s="44"/>
      <c r="IE1062" s="44"/>
      <c r="IF1062" s="44"/>
      <c r="IG1062" s="44"/>
      <c r="IH1062" s="44"/>
      <c r="II1062" s="44"/>
      <c r="IJ1062" s="44"/>
      <c r="IK1062" s="44"/>
      <c r="IL1062" s="44"/>
      <c r="IM1062" s="44"/>
      <c r="IN1062" s="44"/>
      <c r="IO1062" s="44"/>
      <c r="IP1062" s="44"/>
      <c r="IQ1062" s="44"/>
      <c r="IR1062" s="44"/>
      <c r="IS1062" s="44"/>
      <c r="IT1062" s="44"/>
      <c r="IU1062" s="44"/>
      <c r="IV1062" s="44"/>
      <c r="RS1062" s="353"/>
    </row>
    <row r="1063" spans="1:487" s="74" customFormat="1" ht="15">
      <c r="A1063" s="325" t="s">
        <v>865</v>
      </c>
      <c r="B1063" s="351"/>
      <c r="C1063" s="351"/>
      <c r="D1063" s="458" t="s">
        <v>136</v>
      </c>
      <c r="E1063" s="44"/>
      <c r="F1063" s="437">
        <f t="shared" si="14"/>
        <v>26</v>
      </c>
      <c r="G1063" s="478">
        <v>18</v>
      </c>
      <c r="H1063" s="478"/>
      <c r="I1063" s="138">
        <v>2</v>
      </c>
      <c r="J1063" s="420">
        <v>6</v>
      </c>
      <c r="K1063" s="138"/>
      <c r="L1063" s="458"/>
      <c r="M1063" s="44"/>
      <c r="N1063" s="44"/>
      <c r="R1063" s="352"/>
      <c r="T1063" s="44"/>
      <c r="U1063" s="44"/>
      <c r="V1063" s="44"/>
      <c r="AA1063" s="352"/>
      <c r="AC1063" s="44"/>
      <c r="AD1063" s="44"/>
      <c r="AE1063" s="44"/>
      <c r="AJ1063" s="352"/>
      <c r="AL1063" s="44"/>
      <c r="AM1063" s="44"/>
      <c r="AN1063" s="44"/>
      <c r="AS1063" s="352"/>
      <c r="AU1063" s="44"/>
      <c r="AV1063" s="44"/>
      <c r="AW1063" s="44"/>
      <c r="BB1063" s="352"/>
      <c r="BD1063" s="44"/>
      <c r="BE1063" s="44"/>
      <c r="BF1063" s="44"/>
      <c r="BK1063" s="352"/>
      <c r="BM1063" s="44"/>
      <c r="BN1063" s="44"/>
      <c r="BO1063" s="44"/>
      <c r="BT1063" s="352"/>
      <c r="BV1063" s="44"/>
      <c r="BW1063" s="44"/>
      <c r="BX1063" s="44"/>
      <c r="CC1063" s="352"/>
      <c r="CE1063" s="44"/>
      <c r="CF1063" s="44"/>
      <c r="CG1063" s="44"/>
      <c r="CL1063" s="352"/>
      <c r="CN1063" s="44"/>
      <c r="CO1063" s="44"/>
      <c r="CP1063" s="44"/>
      <c r="CU1063" s="352"/>
      <c r="CW1063" s="44"/>
      <c r="CX1063" s="44"/>
      <c r="CY1063" s="44"/>
      <c r="DD1063" s="352"/>
      <c r="DF1063" s="44"/>
      <c r="DG1063" s="44"/>
      <c r="DH1063" s="44"/>
      <c r="DM1063" s="352"/>
      <c r="DO1063" s="44"/>
      <c r="DP1063" s="44"/>
      <c r="DQ1063" s="44"/>
      <c r="DV1063" s="352"/>
      <c r="DX1063" s="44"/>
      <c r="DY1063" s="44"/>
      <c r="DZ1063" s="44"/>
      <c r="EE1063" s="352"/>
      <c r="EG1063" s="44"/>
      <c r="EH1063" s="44"/>
      <c r="EI1063" s="44"/>
      <c r="EN1063" s="352"/>
      <c r="EP1063" s="44"/>
      <c r="EQ1063" s="44"/>
      <c r="ER1063" s="44"/>
      <c r="EW1063" s="352"/>
      <c r="EY1063" s="44"/>
      <c r="EZ1063" s="44"/>
      <c r="FA1063" s="44"/>
      <c r="FF1063" s="352"/>
      <c r="FH1063" s="44"/>
      <c r="FI1063" s="44"/>
      <c r="FJ1063" s="44"/>
      <c r="FO1063" s="352"/>
      <c r="FQ1063" s="44"/>
      <c r="FR1063" s="44"/>
      <c r="FS1063" s="44"/>
      <c r="FX1063" s="352"/>
      <c r="FZ1063" s="44"/>
      <c r="GA1063" s="44"/>
      <c r="GB1063" s="44"/>
      <c r="GG1063" s="352"/>
      <c r="GI1063" s="44"/>
      <c r="GJ1063" s="44"/>
      <c r="GK1063" s="44"/>
      <c r="GP1063" s="352"/>
      <c r="GR1063" s="44"/>
      <c r="GS1063" s="44"/>
      <c r="GT1063" s="44"/>
      <c r="GY1063" s="352"/>
      <c r="HA1063" s="44"/>
      <c r="HB1063" s="44"/>
      <c r="HC1063" s="44"/>
      <c r="HH1063" s="352"/>
      <c r="HJ1063" s="44"/>
      <c r="HK1063" s="44"/>
      <c r="HL1063" s="44"/>
      <c r="HQ1063" s="44"/>
      <c r="HR1063" s="44"/>
      <c r="HS1063" s="44"/>
      <c r="HT1063" s="44"/>
      <c r="HU1063" s="44"/>
      <c r="HV1063" s="44"/>
      <c r="HW1063" s="44"/>
      <c r="HX1063" s="44"/>
      <c r="HY1063" s="44"/>
      <c r="HZ1063" s="44"/>
      <c r="IA1063" s="44"/>
      <c r="IB1063" s="44"/>
      <c r="IC1063" s="44"/>
      <c r="ID1063" s="44"/>
      <c r="IE1063" s="44"/>
      <c r="IF1063" s="44"/>
      <c r="IG1063" s="44"/>
      <c r="IH1063" s="44"/>
      <c r="II1063" s="44"/>
      <c r="IJ1063" s="44"/>
      <c r="IK1063" s="44"/>
      <c r="IL1063" s="44"/>
      <c r="IM1063" s="44"/>
      <c r="IN1063" s="44"/>
      <c r="IO1063" s="44"/>
      <c r="IP1063" s="44"/>
      <c r="IQ1063" s="44"/>
      <c r="IR1063" s="44"/>
      <c r="IS1063" s="44"/>
      <c r="IT1063" s="44"/>
      <c r="IU1063" s="44"/>
      <c r="IV1063" s="44"/>
      <c r="RS1063" s="353"/>
    </row>
    <row r="1064" spans="1:487" s="74" customFormat="1" ht="15">
      <c r="A1064" s="325" t="s">
        <v>634</v>
      </c>
      <c r="B1064" s="351"/>
      <c r="C1064" s="351"/>
      <c r="D1064" s="458" t="s">
        <v>137</v>
      </c>
      <c r="E1064" s="44"/>
      <c r="F1064" s="437">
        <f t="shared" si="14"/>
        <v>0</v>
      </c>
      <c r="G1064" s="541"/>
      <c r="H1064" s="138"/>
      <c r="I1064" s="138"/>
      <c r="J1064" s="420"/>
      <c r="K1064" s="138"/>
      <c r="L1064" s="450"/>
      <c r="M1064" s="458"/>
      <c r="N1064" s="44"/>
      <c r="R1064" s="352"/>
      <c r="T1064" s="44"/>
      <c r="U1064" s="44"/>
      <c r="V1064" s="44"/>
      <c r="AA1064" s="352"/>
      <c r="AC1064" s="44"/>
      <c r="AD1064" s="44"/>
      <c r="AE1064" s="44"/>
      <c r="AJ1064" s="352"/>
      <c r="AL1064" s="44"/>
      <c r="AM1064" s="44"/>
      <c r="AN1064" s="44"/>
      <c r="AS1064" s="352"/>
      <c r="AU1064" s="44"/>
      <c r="AV1064" s="44"/>
      <c r="AW1064" s="44"/>
      <c r="BB1064" s="352"/>
      <c r="BD1064" s="44"/>
      <c r="BE1064" s="44"/>
      <c r="BF1064" s="44"/>
      <c r="BK1064" s="352"/>
      <c r="BM1064" s="44"/>
      <c r="BN1064" s="44"/>
      <c r="BO1064" s="44"/>
      <c r="BT1064" s="352"/>
      <c r="BV1064" s="44"/>
      <c r="BW1064" s="44"/>
      <c r="BX1064" s="44"/>
      <c r="CC1064" s="352"/>
      <c r="CE1064" s="44"/>
      <c r="CF1064" s="44"/>
      <c r="CG1064" s="44"/>
      <c r="CL1064" s="352"/>
      <c r="CN1064" s="44"/>
      <c r="CO1064" s="44"/>
      <c r="CP1064" s="44"/>
      <c r="CU1064" s="352"/>
      <c r="CW1064" s="44"/>
      <c r="CX1064" s="44"/>
      <c r="CY1064" s="44"/>
      <c r="DD1064" s="352"/>
      <c r="DF1064" s="44"/>
      <c r="DG1064" s="44"/>
      <c r="DH1064" s="44"/>
      <c r="DM1064" s="352"/>
      <c r="DO1064" s="44"/>
      <c r="DP1064" s="44"/>
      <c r="DQ1064" s="44"/>
      <c r="DV1064" s="352"/>
      <c r="DX1064" s="44"/>
      <c r="DY1064" s="44"/>
      <c r="DZ1064" s="44"/>
      <c r="EE1064" s="352"/>
      <c r="EG1064" s="44"/>
      <c r="EH1064" s="44"/>
      <c r="EI1064" s="44"/>
      <c r="EN1064" s="352"/>
      <c r="EP1064" s="44"/>
      <c r="EQ1064" s="44"/>
      <c r="ER1064" s="44"/>
      <c r="EW1064" s="352"/>
      <c r="EY1064" s="44"/>
      <c r="EZ1064" s="44"/>
      <c r="FA1064" s="44"/>
      <c r="FF1064" s="352"/>
      <c r="FH1064" s="44"/>
      <c r="FI1064" s="44"/>
      <c r="FJ1064" s="44"/>
      <c r="FO1064" s="352"/>
      <c r="FQ1064" s="44"/>
      <c r="FR1064" s="44"/>
      <c r="FS1064" s="44"/>
      <c r="FX1064" s="352"/>
      <c r="FZ1064" s="44"/>
      <c r="GA1064" s="44"/>
      <c r="GB1064" s="44"/>
      <c r="GG1064" s="352"/>
      <c r="GI1064" s="44"/>
      <c r="GJ1064" s="44"/>
      <c r="GK1064" s="44"/>
      <c r="GP1064" s="352"/>
      <c r="GR1064" s="44"/>
      <c r="GS1064" s="44"/>
      <c r="GT1064" s="44"/>
      <c r="GY1064" s="352"/>
      <c r="HA1064" s="44"/>
      <c r="HB1064" s="44"/>
      <c r="HC1064" s="44"/>
      <c r="HH1064" s="352"/>
      <c r="HJ1064" s="44"/>
      <c r="HK1064" s="44"/>
      <c r="HL1064" s="44"/>
      <c r="HQ1064" s="44"/>
      <c r="HR1064" s="44"/>
      <c r="HS1064" s="44"/>
      <c r="HT1064" s="44"/>
      <c r="HU1064" s="44"/>
      <c r="HV1064" s="44"/>
      <c r="HW1064" s="44"/>
      <c r="HX1064" s="44"/>
      <c r="HY1064" s="44"/>
      <c r="HZ1064" s="44"/>
      <c r="IA1064" s="44"/>
      <c r="IB1064" s="44"/>
      <c r="IC1064" s="44"/>
      <c r="ID1064" s="44"/>
      <c r="IE1064" s="44"/>
      <c r="IF1064" s="44"/>
      <c r="IG1064" s="44"/>
      <c r="IH1064" s="44"/>
      <c r="II1064" s="44"/>
      <c r="IJ1064" s="44"/>
      <c r="IK1064" s="44"/>
      <c r="IL1064" s="44"/>
      <c r="IM1064" s="44"/>
      <c r="IN1064" s="44"/>
      <c r="IO1064" s="44"/>
      <c r="IP1064" s="44"/>
      <c r="IQ1064" s="44"/>
      <c r="IR1064" s="44"/>
      <c r="IS1064" s="44"/>
      <c r="IT1064" s="44"/>
      <c r="IU1064" s="44"/>
      <c r="IV1064" s="44"/>
      <c r="RS1064" s="353"/>
    </row>
    <row r="1065" spans="1:487" s="74" customFormat="1" ht="15">
      <c r="A1065" s="325" t="s">
        <v>1996</v>
      </c>
      <c r="B1065" s="351"/>
      <c r="C1065" s="351"/>
      <c r="D1065" s="531" t="s">
        <v>130</v>
      </c>
      <c r="E1065" s="44"/>
      <c r="F1065" s="437">
        <f t="shared" si="14"/>
        <v>0</v>
      </c>
      <c r="G1065" s="478"/>
      <c r="H1065" s="478"/>
      <c r="I1065" s="138"/>
      <c r="J1065" s="420"/>
      <c r="K1065" s="138"/>
      <c r="L1065" s="450"/>
      <c r="M1065" s="44"/>
      <c r="N1065" s="44"/>
      <c r="R1065" s="352"/>
      <c r="T1065" s="44"/>
      <c r="U1065" s="44"/>
      <c r="V1065" s="44"/>
      <c r="AA1065" s="352"/>
      <c r="AC1065" s="44"/>
      <c r="AD1065" s="44"/>
      <c r="AE1065" s="44"/>
      <c r="AJ1065" s="352"/>
      <c r="AL1065" s="44"/>
      <c r="AM1065" s="44"/>
      <c r="AN1065" s="44"/>
      <c r="AS1065" s="352"/>
      <c r="AU1065" s="44"/>
      <c r="AV1065" s="44"/>
      <c r="AW1065" s="44"/>
      <c r="BB1065" s="352"/>
      <c r="BD1065" s="44"/>
      <c r="BE1065" s="44"/>
      <c r="BF1065" s="44"/>
      <c r="BK1065" s="352"/>
      <c r="BM1065" s="44"/>
      <c r="BN1065" s="44"/>
      <c r="BO1065" s="44"/>
      <c r="BT1065" s="352"/>
      <c r="BV1065" s="44"/>
      <c r="BW1065" s="44"/>
      <c r="BX1065" s="44"/>
      <c r="CC1065" s="352"/>
      <c r="CE1065" s="44"/>
      <c r="CF1065" s="44"/>
      <c r="CG1065" s="44"/>
      <c r="CL1065" s="352"/>
      <c r="CN1065" s="44"/>
      <c r="CO1065" s="44"/>
      <c r="CP1065" s="44"/>
      <c r="CU1065" s="352"/>
      <c r="CW1065" s="44"/>
      <c r="CX1065" s="44"/>
      <c r="CY1065" s="44"/>
      <c r="DD1065" s="352"/>
      <c r="DF1065" s="44"/>
      <c r="DG1065" s="44"/>
      <c r="DH1065" s="44"/>
      <c r="DM1065" s="352"/>
      <c r="DO1065" s="44"/>
      <c r="DP1065" s="44"/>
      <c r="DQ1065" s="44"/>
      <c r="DV1065" s="352"/>
      <c r="DX1065" s="44"/>
      <c r="DY1065" s="44"/>
      <c r="DZ1065" s="44"/>
      <c r="EE1065" s="352"/>
      <c r="EG1065" s="44"/>
      <c r="EH1065" s="44"/>
      <c r="EI1065" s="44"/>
      <c r="EN1065" s="352"/>
      <c r="EP1065" s="44"/>
      <c r="EQ1065" s="44"/>
      <c r="ER1065" s="44"/>
      <c r="EW1065" s="352"/>
      <c r="EY1065" s="44"/>
      <c r="EZ1065" s="44"/>
      <c r="FA1065" s="44"/>
      <c r="FF1065" s="352"/>
      <c r="FH1065" s="44"/>
      <c r="FI1065" s="44"/>
      <c r="FJ1065" s="44"/>
      <c r="FO1065" s="352"/>
      <c r="FQ1065" s="44"/>
      <c r="FR1065" s="44"/>
      <c r="FS1065" s="44"/>
      <c r="FX1065" s="352"/>
      <c r="FZ1065" s="44"/>
      <c r="GA1065" s="44"/>
      <c r="GB1065" s="44"/>
      <c r="GG1065" s="352"/>
      <c r="GI1065" s="44"/>
      <c r="GJ1065" s="44"/>
      <c r="GK1065" s="44"/>
      <c r="GP1065" s="352"/>
      <c r="GR1065" s="44"/>
      <c r="GS1065" s="44"/>
      <c r="GT1065" s="44"/>
      <c r="GY1065" s="352"/>
      <c r="HA1065" s="44"/>
      <c r="HB1065" s="44"/>
      <c r="HC1065" s="44"/>
      <c r="HH1065" s="352"/>
      <c r="HJ1065" s="44"/>
      <c r="HK1065" s="44"/>
      <c r="HL1065" s="44"/>
      <c r="HQ1065" s="44"/>
      <c r="HR1065" s="44"/>
      <c r="HS1065" s="44"/>
      <c r="HT1065" s="44"/>
      <c r="HU1065" s="44"/>
      <c r="HV1065" s="44"/>
      <c r="HW1065" s="44"/>
      <c r="HX1065" s="44"/>
      <c r="HY1065" s="44"/>
      <c r="HZ1065" s="44"/>
      <c r="IA1065" s="44"/>
      <c r="IB1065" s="44"/>
      <c r="IC1065" s="44"/>
      <c r="ID1065" s="44"/>
      <c r="IE1065" s="44"/>
      <c r="IF1065" s="44"/>
      <c r="IG1065" s="44"/>
      <c r="IH1065" s="44"/>
      <c r="II1065" s="44"/>
      <c r="IJ1065" s="44"/>
      <c r="IK1065" s="44"/>
      <c r="IL1065" s="44"/>
      <c r="IM1065" s="44"/>
      <c r="IN1065" s="44"/>
      <c r="IO1065" s="44"/>
      <c r="IP1065" s="44"/>
      <c r="IQ1065" s="44"/>
      <c r="IR1065" s="44"/>
      <c r="IS1065" s="44"/>
      <c r="IT1065" s="44"/>
      <c r="IU1065" s="44"/>
      <c r="IV1065" s="44"/>
      <c r="RS1065" s="353"/>
    </row>
    <row r="1066" spans="1:487" s="74" customFormat="1" ht="15">
      <c r="A1066" s="325" t="s">
        <v>756</v>
      </c>
      <c r="B1066" s="351"/>
      <c r="C1066" s="351"/>
      <c r="D1066" s="458" t="s">
        <v>131</v>
      </c>
      <c r="E1066" s="450"/>
      <c r="F1066" s="437">
        <f t="shared" si="14"/>
        <v>2</v>
      </c>
      <c r="G1066" s="478"/>
      <c r="H1066" s="478"/>
      <c r="I1066" s="478"/>
      <c r="J1066" s="548">
        <v>2</v>
      </c>
      <c r="K1066" s="478"/>
      <c r="L1066" s="450"/>
      <c r="M1066" s="44"/>
      <c r="N1066" s="44"/>
      <c r="R1066" s="352"/>
      <c r="T1066" s="44"/>
      <c r="U1066" s="44"/>
      <c r="V1066" s="44"/>
      <c r="AA1066" s="352"/>
      <c r="AC1066" s="44"/>
      <c r="AD1066" s="44"/>
      <c r="AE1066" s="44"/>
      <c r="AJ1066" s="352"/>
      <c r="AL1066" s="44"/>
      <c r="AM1066" s="44"/>
      <c r="AN1066" s="44"/>
      <c r="AS1066" s="352"/>
      <c r="AU1066" s="44"/>
      <c r="AV1066" s="44"/>
      <c r="AW1066" s="44"/>
      <c r="BB1066" s="352"/>
      <c r="BD1066" s="44"/>
      <c r="BE1066" s="44"/>
      <c r="BF1066" s="44"/>
      <c r="BK1066" s="352"/>
      <c r="BM1066" s="44"/>
      <c r="BN1066" s="44"/>
      <c r="BO1066" s="44"/>
      <c r="BT1066" s="352"/>
      <c r="BV1066" s="44"/>
      <c r="BW1066" s="44"/>
      <c r="BX1066" s="44"/>
      <c r="CC1066" s="352"/>
      <c r="CE1066" s="44"/>
      <c r="CF1066" s="44"/>
      <c r="CG1066" s="44"/>
      <c r="CL1066" s="352"/>
      <c r="CN1066" s="44"/>
      <c r="CO1066" s="44"/>
      <c r="CP1066" s="44"/>
      <c r="CU1066" s="352"/>
      <c r="CW1066" s="44"/>
      <c r="CX1066" s="44"/>
      <c r="CY1066" s="44"/>
      <c r="DD1066" s="352"/>
      <c r="DF1066" s="44"/>
      <c r="DG1066" s="44"/>
      <c r="DH1066" s="44"/>
      <c r="DM1066" s="352"/>
      <c r="DO1066" s="44"/>
      <c r="DP1066" s="44"/>
      <c r="DQ1066" s="44"/>
      <c r="DV1066" s="352"/>
      <c r="DX1066" s="44"/>
      <c r="DY1066" s="44"/>
      <c r="DZ1066" s="44"/>
      <c r="EE1066" s="352"/>
      <c r="EG1066" s="44"/>
      <c r="EH1066" s="44"/>
      <c r="EI1066" s="44"/>
      <c r="EN1066" s="352"/>
      <c r="EP1066" s="44"/>
      <c r="EQ1066" s="44"/>
      <c r="ER1066" s="44"/>
      <c r="EW1066" s="352"/>
      <c r="EY1066" s="44"/>
      <c r="EZ1066" s="44"/>
      <c r="FA1066" s="44"/>
      <c r="FF1066" s="352"/>
      <c r="FH1066" s="44"/>
      <c r="FI1066" s="44"/>
      <c r="FJ1066" s="44"/>
      <c r="FO1066" s="352"/>
      <c r="FQ1066" s="44"/>
      <c r="FR1066" s="44"/>
      <c r="FS1066" s="44"/>
      <c r="FX1066" s="352"/>
      <c r="FZ1066" s="44"/>
      <c r="GA1066" s="44"/>
      <c r="GB1066" s="44"/>
      <c r="GG1066" s="352"/>
      <c r="GI1066" s="44"/>
      <c r="GJ1066" s="44"/>
      <c r="GK1066" s="44"/>
      <c r="GP1066" s="352"/>
      <c r="GR1066" s="44"/>
      <c r="GS1066" s="44"/>
      <c r="GT1066" s="44"/>
      <c r="GY1066" s="352"/>
      <c r="HA1066" s="44"/>
      <c r="HB1066" s="44"/>
      <c r="HC1066" s="44"/>
      <c r="HH1066" s="352"/>
      <c r="HJ1066" s="44"/>
      <c r="HK1066" s="44"/>
      <c r="HL1066" s="44"/>
      <c r="HQ1066" s="44"/>
      <c r="HR1066" s="44"/>
      <c r="HS1066" s="44"/>
      <c r="HT1066" s="44"/>
      <c r="HU1066" s="44"/>
      <c r="HV1066" s="44"/>
      <c r="HW1066" s="44"/>
      <c r="HX1066" s="44"/>
      <c r="HY1066" s="44"/>
      <c r="HZ1066" s="44"/>
      <c r="IA1066" s="44"/>
      <c r="IB1066" s="44"/>
      <c r="IC1066" s="44"/>
      <c r="ID1066" s="44"/>
      <c r="IE1066" s="44"/>
      <c r="IF1066" s="44"/>
      <c r="IG1066" s="44"/>
      <c r="IH1066" s="44"/>
      <c r="II1066" s="44"/>
      <c r="IJ1066" s="44"/>
      <c r="IK1066" s="44"/>
      <c r="IL1066" s="44"/>
      <c r="IM1066" s="44"/>
      <c r="IN1066" s="44"/>
      <c r="IO1066" s="44"/>
      <c r="IP1066" s="44"/>
      <c r="IQ1066" s="44"/>
      <c r="IR1066" s="44"/>
      <c r="IS1066" s="44"/>
      <c r="IT1066" s="44"/>
      <c r="IU1066" s="44"/>
      <c r="IV1066" s="44"/>
      <c r="RS1066" s="353"/>
    </row>
    <row r="1067" spans="1:487" s="74" customFormat="1" ht="15">
      <c r="A1067" s="325" t="s">
        <v>1811</v>
      </c>
      <c r="B1067" s="351"/>
      <c r="C1067" s="351"/>
      <c r="D1067" s="531" t="s">
        <v>130</v>
      </c>
      <c r="E1067" s="450"/>
      <c r="F1067" s="437">
        <f t="shared" si="14"/>
        <v>0</v>
      </c>
      <c r="G1067" s="478"/>
      <c r="H1067" s="478"/>
      <c r="I1067" s="478"/>
      <c r="J1067" s="548"/>
      <c r="K1067" s="478"/>
      <c r="L1067" s="450"/>
      <c r="M1067" s="44"/>
      <c r="N1067" s="44"/>
      <c r="R1067" s="352"/>
      <c r="T1067" s="44"/>
      <c r="U1067" s="44"/>
      <c r="V1067" s="44"/>
      <c r="AA1067" s="352"/>
      <c r="AC1067" s="44"/>
      <c r="AD1067" s="44"/>
      <c r="AE1067" s="44"/>
      <c r="AJ1067" s="352"/>
      <c r="AL1067" s="44"/>
      <c r="AM1067" s="44"/>
      <c r="AN1067" s="44"/>
      <c r="AS1067" s="352"/>
      <c r="AU1067" s="44"/>
      <c r="AV1067" s="44"/>
      <c r="AW1067" s="44"/>
      <c r="BB1067" s="352"/>
      <c r="BD1067" s="44"/>
      <c r="BE1067" s="44"/>
      <c r="BF1067" s="44"/>
      <c r="BK1067" s="352"/>
      <c r="BM1067" s="44"/>
      <c r="BN1067" s="44"/>
      <c r="BO1067" s="44"/>
      <c r="BT1067" s="352"/>
      <c r="BV1067" s="44"/>
      <c r="BW1067" s="44"/>
      <c r="BX1067" s="44"/>
      <c r="CC1067" s="352"/>
      <c r="CE1067" s="44"/>
      <c r="CF1067" s="44"/>
      <c r="CG1067" s="44"/>
      <c r="CL1067" s="352"/>
      <c r="CN1067" s="44"/>
      <c r="CO1067" s="44"/>
      <c r="CP1067" s="44"/>
      <c r="CU1067" s="352"/>
      <c r="CW1067" s="44"/>
      <c r="CX1067" s="44"/>
      <c r="CY1067" s="44"/>
      <c r="DD1067" s="352"/>
      <c r="DF1067" s="44"/>
      <c r="DG1067" s="44"/>
      <c r="DH1067" s="44"/>
      <c r="DM1067" s="352"/>
      <c r="DO1067" s="44"/>
      <c r="DP1067" s="44"/>
      <c r="DQ1067" s="44"/>
      <c r="DV1067" s="352"/>
      <c r="DX1067" s="44"/>
      <c r="DY1067" s="44"/>
      <c r="DZ1067" s="44"/>
      <c r="EE1067" s="352"/>
      <c r="EG1067" s="44"/>
      <c r="EH1067" s="44"/>
      <c r="EI1067" s="44"/>
      <c r="EN1067" s="352"/>
      <c r="EP1067" s="44"/>
      <c r="EQ1067" s="44"/>
      <c r="ER1067" s="44"/>
      <c r="EW1067" s="352"/>
      <c r="EY1067" s="44"/>
      <c r="EZ1067" s="44"/>
      <c r="FA1067" s="44"/>
      <c r="FF1067" s="352"/>
      <c r="FH1067" s="44"/>
      <c r="FI1067" s="44"/>
      <c r="FJ1067" s="44"/>
      <c r="FO1067" s="352"/>
      <c r="FQ1067" s="44"/>
      <c r="FR1067" s="44"/>
      <c r="FS1067" s="44"/>
      <c r="FX1067" s="352"/>
      <c r="FZ1067" s="44"/>
      <c r="GA1067" s="44"/>
      <c r="GB1067" s="44"/>
      <c r="GG1067" s="352"/>
      <c r="GI1067" s="44"/>
      <c r="GJ1067" s="44"/>
      <c r="GK1067" s="44"/>
      <c r="GP1067" s="352"/>
      <c r="GR1067" s="44"/>
      <c r="GS1067" s="44"/>
      <c r="GT1067" s="44"/>
      <c r="GY1067" s="352"/>
      <c r="HA1067" s="44"/>
      <c r="HB1067" s="44"/>
      <c r="HC1067" s="44"/>
      <c r="HH1067" s="352"/>
      <c r="HJ1067" s="44"/>
      <c r="HK1067" s="44"/>
      <c r="HL1067" s="44"/>
      <c r="HQ1067" s="44"/>
      <c r="HR1067" s="44"/>
      <c r="HS1067" s="44"/>
      <c r="HT1067" s="44"/>
      <c r="HU1067" s="44"/>
      <c r="HV1067" s="44"/>
      <c r="HW1067" s="44"/>
      <c r="HX1067" s="44"/>
      <c r="HY1067" s="44"/>
      <c r="HZ1067" s="44"/>
      <c r="IA1067" s="44"/>
      <c r="IB1067" s="44"/>
      <c r="IC1067" s="44"/>
      <c r="ID1067" s="44"/>
      <c r="IE1067" s="44"/>
      <c r="IF1067" s="44"/>
      <c r="IG1067" s="44"/>
      <c r="IH1067" s="44"/>
      <c r="II1067" s="44"/>
      <c r="IJ1067" s="44"/>
      <c r="IK1067" s="44"/>
      <c r="IL1067" s="44"/>
      <c r="IM1067" s="44"/>
      <c r="IN1067" s="44"/>
      <c r="IO1067" s="44"/>
      <c r="IP1067" s="44"/>
      <c r="IQ1067" s="44"/>
      <c r="IR1067" s="44"/>
      <c r="IS1067" s="44"/>
      <c r="IT1067" s="44"/>
      <c r="IU1067" s="44"/>
      <c r="IV1067" s="44"/>
      <c r="RS1067" s="353"/>
    </row>
    <row r="1068" spans="1:487" s="74" customFormat="1" ht="15">
      <c r="A1068" s="325" t="s">
        <v>888</v>
      </c>
      <c r="B1068" s="351"/>
      <c r="C1068" s="351"/>
      <c r="D1068" s="458" t="s">
        <v>133</v>
      </c>
      <c r="E1068" s="450"/>
      <c r="F1068" s="437">
        <f t="shared" si="14"/>
        <v>6</v>
      </c>
      <c r="G1068" s="478">
        <v>6</v>
      </c>
      <c r="H1068" s="478"/>
      <c r="I1068" s="478"/>
      <c r="J1068" s="548"/>
      <c r="K1068" s="478"/>
      <c r="L1068" s="450"/>
      <c r="M1068" s="44"/>
      <c r="N1068" s="44"/>
      <c r="R1068" s="352"/>
      <c r="T1068" s="44"/>
      <c r="U1068" s="44"/>
      <c r="V1068" s="44"/>
      <c r="AA1068" s="352"/>
      <c r="AC1068" s="44"/>
      <c r="AD1068" s="44"/>
      <c r="AE1068" s="44"/>
      <c r="AJ1068" s="352"/>
      <c r="AL1068" s="44"/>
      <c r="AM1068" s="44"/>
      <c r="AN1068" s="44"/>
      <c r="AS1068" s="352"/>
      <c r="AU1068" s="44"/>
      <c r="AV1068" s="44"/>
      <c r="AW1068" s="44"/>
      <c r="BB1068" s="352"/>
      <c r="BD1068" s="44"/>
      <c r="BE1068" s="44"/>
      <c r="BF1068" s="44"/>
      <c r="BK1068" s="352"/>
      <c r="BM1068" s="44"/>
      <c r="BN1068" s="44"/>
      <c r="BO1068" s="44"/>
      <c r="BT1068" s="352"/>
      <c r="BV1068" s="44"/>
      <c r="BW1068" s="44"/>
      <c r="BX1068" s="44"/>
      <c r="CC1068" s="352"/>
      <c r="CE1068" s="44"/>
      <c r="CF1068" s="44"/>
      <c r="CG1068" s="44"/>
      <c r="CL1068" s="352"/>
      <c r="CN1068" s="44"/>
      <c r="CO1068" s="44"/>
      <c r="CP1068" s="44"/>
      <c r="CU1068" s="352"/>
      <c r="CW1068" s="44"/>
      <c r="CX1068" s="44"/>
      <c r="CY1068" s="44"/>
      <c r="DD1068" s="352"/>
      <c r="DF1068" s="44"/>
      <c r="DG1068" s="44"/>
      <c r="DH1068" s="44"/>
      <c r="DM1068" s="352"/>
      <c r="DO1068" s="44"/>
      <c r="DP1068" s="44"/>
      <c r="DQ1068" s="44"/>
      <c r="DV1068" s="352"/>
      <c r="DX1068" s="44"/>
      <c r="DY1068" s="44"/>
      <c r="DZ1068" s="44"/>
      <c r="EE1068" s="352"/>
      <c r="EG1068" s="44"/>
      <c r="EH1068" s="44"/>
      <c r="EI1068" s="44"/>
      <c r="EN1068" s="352"/>
      <c r="EP1068" s="44"/>
      <c r="EQ1068" s="44"/>
      <c r="ER1068" s="44"/>
      <c r="EW1068" s="352"/>
      <c r="EY1068" s="44"/>
      <c r="EZ1068" s="44"/>
      <c r="FA1068" s="44"/>
      <c r="FF1068" s="352"/>
      <c r="FH1068" s="44"/>
      <c r="FI1068" s="44"/>
      <c r="FJ1068" s="44"/>
      <c r="FO1068" s="352"/>
      <c r="FQ1068" s="44"/>
      <c r="FR1068" s="44"/>
      <c r="FS1068" s="44"/>
      <c r="FX1068" s="352"/>
      <c r="FZ1068" s="44"/>
      <c r="GA1068" s="44"/>
      <c r="GB1068" s="44"/>
      <c r="GG1068" s="352"/>
      <c r="GI1068" s="44"/>
      <c r="GJ1068" s="44"/>
      <c r="GK1068" s="44"/>
      <c r="GP1068" s="352"/>
      <c r="GR1068" s="44"/>
      <c r="GS1068" s="44"/>
      <c r="GT1068" s="44"/>
      <c r="GY1068" s="352"/>
      <c r="HA1068" s="44"/>
      <c r="HB1068" s="44"/>
      <c r="HC1068" s="44"/>
      <c r="HH1068" s="352"/>
      <c r="HJ1068" s="44"/>
      <c r="HK1068" s="44"/>
      <c r="HL1068" s="44"/>
      <c r="HQ1068" s="44"/>
      <c r="HR1068" s="44"/>
      <c r="HS1068" s="44"/>
      <c r="HT1068" s="44"/>
      <c r="HU1068" s="44"/>
      <c r="HV1068" s="44"/>
      <c r="HW1068" s="44"/>
      <c r="HX1068" s="44"/>
      <c r="HY1068" s="44"/>
      <c r="HZ1068" s="44"/>
      <c r="IA1068" s="44"/>
      <c r="IB1068" s="44"/>
      <c r="IC1068" s="44"/>
      <c r="ID1068" s="44"/>
      <c r="IE1068" s="44"/>
      <c r="IF1068" s="44"/>
      <c r="IG1068" s="44"/>
      <c r="IH1068" s="44"/>
      <c r="II1068" s="44"/>
      <c r="IJ1068" s="44"/>
      <c r="IK1068" s="44"/>
      <c r="IL1068" s="44"/>
      <c r="IM1068" s="44"/>
      <c r="IN1068" s="44"/>
      <c r="IO1068" s="44"/>
      <c r="IP1068" s="44"/>
      <c r="IQ1068" s="44"/>
      <c r="IR1068" s="44"/>
      <c r="IS1068" s="44"/>
      <c r="IT1068" s="44"/>
      <c r="IU1068" s="44"/>
      <c r="IV1068" s="44"/>
      <c r="RS1068" s="353"/>
    </row>
    <row r="1069" spans="1:487" s="74" customFormat="1" ht="15">
      <c r="A1069" s="526" t="s">
        <v>1106</v>
      </c>
      <c r="B1069" s="351"/>
      <c r="C1069" s="351"/>
      <c r="D1069" s="531" t="s">
        <v>130</v>
      </c>
      <c r="E1069" s="450"/>
      <c r="F1069" s="437">
        <f t="shared" si="14"/>
        <v>8</v>
      </c>
      <c r="G1069" s="478"/>
      <c r="H1069" s="478">
        <v>8</v>
      </c>
      <c r="I1069" s="478"/>
      <c r="J1069" s="548"/>
      <c r="K1069" s="478"/>
      <c r="L1069" s="450"/>
      <c r="M1069" s="450"/>
      <c r="N1069" s="44"/>
      <c r="R1069" s="352"/>
      <c r="T1069" s="44"/>
      <c r="U1069" s="44"/>
      <c r="V1069" s="44"/>
      <c r="AA1069" s="352"/>
      <c r="AC1069" s="44"/>
      <c r="AD1069" s="44"/>
      <c r="AE1069" s="44"/>
      <c r="AJ1069" s="352"/>
      <c r="AL1069" s="44"/>
      <c r="AM1069" s="44"/>
      <c r="AN1069" s="44"/>
      <c r="AS1069" s="352"/>
      <c r="AU1069" s="44"/>
      <c r="AV1069" s="44"/>
      <c r="AW1069" s="44"/>
      <c r="BB1069" s="352"/>
      <c r="BD1069" s="44"/>
      <c r="BE1069" s="44"/>
      <c r="BF1069" s="44"/>
      <c r="BK1069" s="352"/>
      <c r="BM1069" s="44"/>
      <c r="BN1069" s="44"/>
      <c r="BO1069" s="44"/>
      <c r="BT1069" s="352"/>
      <c r="BV1069" s="44"/>
      <c r="BW1069" s="44"/>
      <c r="BX1069" s="44"/>
      <c r="CC1069" s="352"/>
      <c r="CE1069" s="44"/>
      <c r="CF1069" s="44"/>
      <c r="CG1069" s="44"/>
      <c r="CL1069" s="352"/>
      <c r="CN1069" s="44"/>
      <c r="CO1069" s="44"/>
      <c r="CP1069" s="44"/>
      <c r="CU1069" s="352"/>
      <c r="CW1069" s="44"/>
      <c r="CX1069" s="44"/>
      <c r="CY1069" s="44"/>
      <c r="DD1069" s="352"/>
      <c r="DF1069" s="44"/>
      <c r="DG1069" s="44"/>
      <c r="DH1069" s="44"/>
      <c r="DM1069" s="352"/>
      <c r="DO1069" s="44"/>
      <c r="DP1069" s="44"/>
      <c r="DQ1069" s="44"/>
      <c r="DV1069" s="352"/>
      <c r="DX1069" s="44"/>
      <c r="DY1069" s="44"/>
      <c r="DZ1069" s="44"/>
      <c r="EE1069" s="352"/>
      <c r="EG1069" s="44"/>
      <c r="EH1069" s="44"/>
      <c r="EI1069" s="44"/>
      <c r="EN1069" s="352"/>
      <c r="EP1069" s="44"/>
      <c r="EQ1069" s="44"/>
      <c r="ER1069" s="44"/>
      <c r="EW1069" s="352"/>
      <c r="EY1069" s="44"/>
      <c r="EZ1069" s="44"/>
      <c r="FA1069" s="44"/>
      <c r="FF1069" s="352"/>
      <c r="FH1069" s="44"/>
      <c r="FI1069" s="44"/>
      <c r="FJ1069" s="44"/>
      <c r="FO1069" s="352"/>
      <c r="FQ1069" s="44"/>
      <c r="FR1069" s="44"/>
      <c r="FS1069" s="44"/>
      <c r="FX1069" s="352"/>
      <c r="FZ1069" s="44"/>
      <c r="GA1069" s="44"/>
      <c r="GB1069" s="44"/>
      <c r="GG1069" s="352"/>
      <c r="GI1069" s="44"/>
      <c r="GJ1069" s="44"/>
      <c r="GK1069" s="44"/>
      <c r="GP1069" s="352"/>
      <c r="GR1069" s="44"/>
      <c r="GS1069" s="44"/>
      <c r="GT1069" s="44"/>
      <c r="GY1069" s="352"/>
      <c r="HA1069" s="44"/>
      <c r="HB1069" s="44"/>
      <c r="HC1069" s="44"/>
      <c r="HH1069" s="352"/>
      <c r="HJ1069" s="44"/>
      <c r="HK1069" s="44"/>
      <c r="HL1069" s="44"/>
      <c r="HQ1069" s="44"/>
      <c r="HR1069" s="44"/>
      <c r="HS1069" s="44"/>
      <c r="HT1069" s="44"/>
      <c r="HU1069" s="44"/>
      <c r="HV1069" s="44"/>
      <c r="HW1069" s="44"/>
      <c r="HX1069" s="44"/>
      <c r="HY1069" s="44"/>
      <c r="HZ1069" s="44"/>
      <c r="IA1069" s="44"/>
      <c r="IB1069" s="44"/>
      <c r="IC1069" s="44"/>
      <c r="ID1069" s="44"/>
      <c r="IE1069" s="44"/>
      <c r="IF1069" s="44"/>
      <c r="IG1069" s="44"/>
      <c r="IH1069" s="44"/>
      <c r="II1069" s="44"/>
      <c r="IJ1069" s="44"/>
      <c r="IK1069" s="44"/>
      <c r="IL1069" s="44"/>
      <c r="IM1069" s="44"/>
      <c r="IN1069" s="44"/>
      <c r="IO1069" s="44"/>
      <c r="IP1069" s="44"/>
      <c r="IQ1069" s="44"/>
      <c r="IR1069" s="44"/>
      <c r="IS1069" s="44"/>
      <c r="IT1069" s="44"/>
      <c r="IU1069" s="44"/>
      <c r="IV1069" s="44"/>
      <c r="RS1069" s="353"/>
    </row>
    <row r="1070" spans="1:487" s="74" customFormat="1" ht="15">
      <c r="A1070" s="325" t="s">
        <v>965</v>
      </c>
      <c r="B1070" s="351"/>
      <c r="C1070" s="351"/>
      <c r="D1070" s="531" t="s">
        <v>130</v>
      </c>
      <c r="E1070" s="44"/>
      <c r="F1070" s="437">
        <f t="shared" si="14"/>
        <v>12</v>
      </c>
      <c r="G1070" s="478"/>
      <c r="H1070" s="138"/>
      <c r="I1070" s="138">
        <v>11</v>
      </c>
      <c r="J1070" s="420">
        <v>1</v>
      </c>
      <c r="K1070" s="138"/>
      <c r="L1070" s="458"/>
      <c r="M1070" s="44"/>
      <c r="N1070" s="44"/>
      <c r="R1070" s="352"/>
      <c r="T1070" s="44"/>
      <c r="U1070" s="44"/>
      <c r="V1070" s="44"/>
      <c r="AA1070" s="352"/>
      <c r="AC1070" s="44"/>
      <c r="AD1070" s="44"/>
      <c r="AE1070" s="44"/>
      <c r="AJ1070" s="352"/>
      <c r="AL1070" s="44"/>
      <c r="AM1070" s="44"/>
      <c r="AN1070" s="44"/>
      <c r="AS1070" s="352"/>
      <c r="AU1070" s="44"/>
      <c r="AV1070" s="44"/>
      <c r="AW1070" s="44"/>
      <c r="BB1070" s="352"/>
      <c r="BD1070" s="44"/>
      <c r="BE1070" s="44"/>
      <c r="BF1070" s="44"/>
      <c r="BK1070" s="352"/>
      <c r="BM1070" s="44"/>
      <c r="BN1070" s="44"/>
      <c r="BO1070" s="44"/>
      <c r="BT1070" s="352"/>
      <c r="BV1070" s="44"/>
      <c r="BW1070" s="44"/>
      <c r="BX1070" s="44"/>
      <c r="CC1070" s="352"/>
      <c r="CE1070" s="44"/>
      <c r="CF1070" s="44"/>
      <c r="CG1070" s="44"/>
      <c r="CL1070" s="352"/>
      <c r="CN1070" s="44"/>
      <c r="CO1070" s="44"/>
      <c r="CP1070" s="44"/>
      <c r="CU1070" s="352"/>
      <c r="CW1070" s="44"/>
      <c r="CX1070" s="44"/>
      <c r="CY1070" s="44"/>
      <c r="DD1070" s="352"/>
      <c r="DF1070" s="44"/>
      <c r="DG1070" s="44"/>
      <c r="DH1070" s="44"/>
      <c r="DM1070" s="352"/>
      <c r="DO1070" s="44"/>
      <c r="DP1070" s="44"/>
      <c r="DQ1070" s="44"/>
      <c r="DV1070" s="352"/>
      <c r="DX1070" s="44"/>
      <c r="DY1070" s="44"/>
      <c r="DZ1070" s="44"/>
      <c r="EE1070" s="352"/>
      <c r="EG1070" s="44"/>
      <c r="EH1070" s="44"/>
      <c r="EI1070" s="44"/>
      <c r="EN1070" s="352"/>
      <c r="EP1070" s="44"/>
      <c r="EQ1070" s="44"/>
      <c r="ER1070" s="44"/>
      <c r="EW1070" s="352"/>
      <c r="EY1070" s="44"/>
      <c r="EZ1070" s="44"/>
      <c r="FA1070" s="44"/>
      <c r="FF1070" s="352"/>
      <c r="FH1070" s="44"/>
      <c r="FI1070" s="44"/>
      <c r="FJ1070" s="44"/>
      <c r="FO1070" s="352"/>
      <c r="FQ1070" s="44"/>
      <c r="FR1070" s="44"/>
      <c r="FS1070" s="44"/>
      <c r="FX1070" s="352"/>
      <c r="FZ1070" s="44"/>
      <c r="GA1070" s="44"/>
      <c r="GB1070" s="44"/>
      <c r="GG1070" s="352"/>
      <c r="GI1070" s="44"/>
      <c r="GJ1070" s="44"/>
      <c r="GK1070" s="44"/>
      <c r="GP1070" s="352"/>
      <c r="GR1070" s="44"/>
      <c r="GS1070" s="44"/>
      <c r="GT1070" s="44"/>
      <c r="GY1070" s="352"/>
      <c r="HA1070" s="44"/>
      <c r="HB1070" s="44"/>
      <c r="HC1070" s="44"/>
      <c r="HH1070" s="352"/>
      <c r="HJ1070" s="44"/>
      <c r="HK1070" s="44"/>
      <c r="HL1070" s="44"/>
      <c r="HQ1070" s="44"/>
      <c r="HR1070" s="44"/>
      <c r="HS1070" s="44"/>
      <c r="HT1070" s="44"/>
      <c r="HU1070" s="44"/>
      <c r="HV1070" s="44"/>
      <c r="HW1070" s="44"/>
      <c r="HX1070" s="44"/>
      <c r="HY1070" s="44"/>
      <c r="HZ1070" s="44"/>
      <c r="IA1070" s="44"/>
      <c r="IB1070" s="44"/>
      <c r="IC1070" s="44"/>
      <c r="ID1070" s="44"/>
      <c r="IE1070" s="44"/>
      <c r="IF1070" s="44"/>
      <c r="IG1070" s="44"/>
      <c r="IH1070" s="44"/>
      <c r="II1070" s="44"/>
      <c r="IJ1070" s="44"/>
      <c r="IK1070" s="44"/>
      <c r="IL1070" s="44"/>
      <c r="IM1070" s="44"/>
      <c r="IN1070" s="44"/>
      <c r="IO1070" s="44"/>
      <c r="IP1070" s="44"/>
      <c r="IQ1070" s="44"/>
      <c r="IR1070" s="44"/>
      <c r="IS1070" s="44"/>
      <c r="IT1070" s="44"/>
      <c r="IU1070" s="44"/>
      <c r="IV1070" s="44"/>
      <c r="RS1070" s="353"/>
    </row>
    <row r="1071" spans="1:487" s="74" customFormat="1" ht="15">
      <c r="A1071" s="325" t="s">
        <v>821</v>
      </c>
      <c r="B1071" s="351"/>
      <c r="C1071" s="351"/>
      <c r="D1071" s="531" t="s">
        <v>130</v>
      </c>
      <c r="E1071" s="44"/>
      <c r="F1071" s="437">
        <f t="shared" si="14"/>
        <v>6</v>
      </c>
      <c r="G1071" s="478"/>
      <c r="H1071" s="478"/>
      <c r="I1071" s="138"/>
      <c r="J1071" s="420">
        <v>6</v>
      </c>
      <c r="K1071" s="138"/>
      <c r="L1071" s="44"/>
      <c r="M1071" s="44"/>
      <c r="N1071" s="44"/>
      <c r="R1071" s="352"/>
      <c r="T1071" s="44"/>
      <c r="U1071" s="44"/>
      <c r="V1071" s="44"/>
      <c r="AA1071" s="352"/>
      <c r="AC1071" s="44"/>
      <c r="AD1071" s="44"/>
      <c r="AE1071" s="44"/>
      <c r="AJ1071" s="352"/>
      <c r="AL1071" s="44"/>
      <c r="AM1071" s="44"/>
      <c r="AN1071" s="44"/>
      <c r="AS1071" s="352"/>
      <c r="AU1071" s="44"/>
      <c r="AV1071" s="44"/>
      <c r="AW1071" s="44"/>
      <c r="BB1071" s="352"/>
      <c r="BD1071" s="44"/>
      <c r="BE1071" s="44"/>
      <c r="BF1071" s="44"/>
      <c r="BK1071" s="352"/>
      <c r="BM1071" s="44"/>
      <c r="BN1071" s="44"/>
      <c r="BO1071" s="44"/>
      <c r="BT1071" s="352"/>
      <c r="BV1071" s="44"/>
      <c r="BW1071" s="44"/>
      <c r="BX1071" s="44"/>
      <c r="CC1071" s="352"/>
      <c r="CE1071" s="44"/>
      <c r="CF1071" s="44"/>
      <c r="CG1071" s="44"/>
      <c r="CL1071" s="352"/>
      <c r="CN1071" s="44"/>
      <c r="CO1071" s="44"/>
      <c r="CP1071" s="44"/>
      <c r="CU1071" s="352"/>
      <c r="CW1071" s="44"/>
      <c r="CX1071" s="44"/>
      <c r="CY1071" s="44"/>
      <c r="DD1071" s="352"/>
      <c r="DF1071" s="44"/>
      <c r="DG1071" s="44"/>
      <c r="DH1071" s="44"/>
      <c r="DM1071" s="352"/>
      <c r="DO1071" s="44"/>
      <c r="DP1071" s="44"/>
      <c r="DQ1071" s="44"/>
      <c r="DV1071" s="352"/>
      <c r="DX1071" s="44"/>
      <c r="DY1071" s="44"/>
      <c r="DZ1071" s="44"/>
      <c r="EE1071" s="352"/>
      <c r="EG1071" s="44"/>
      <c r="EH1071" s="44"/>
      <c r="EI1071" s="44"/>
      <c r="EN1071" s="352"/>
      <c r="EP1071" s="44"/>
      <c r="EQ1071" s="44"/>
      <c r="ER1071" s="44"/>
      <c r="EW1071" s="352"/>
      <c r="EY1071" s="44"/>
      <c r="EZ1071" s="44"/>
      <c r="FA1071" s="44"/>
      <c r="FF1071" s="352"/>
      <c r="FH1071" s="44"/>
      <c r="FI1071" s="44"/>
      <c r="FJ1071" s="44"/>
      <c r="FO1071" s="352"/>
      <c r="FQ1071" s="44"/>
      <c r="FR1071" s="44"/>
      <c r="FS1071" s="44"/>
      <c r="FX1071" s="352"/>
      <c r="FZ1071" s="44"/>
      <c r="GA1071" s="44"/>
      <c r="GB1071" s="44"/>
      <c r="GG1071" s="352"/>
      <c r="GI1071" s="44"/>
      <c r="GJ1071" s="44"/>
      <c r="GK1071" s="44"/>
      <c r="GP1071" s="352"/>
      <c r="GR1071" s="44"/>
      <c r="GS1071" s="44"/>
      <c r="GT1071" s="44"/>
      <c r="GY1071" s="352"/>
      <c r="HA1071" s="44"/>
      <c r="HB1071" s="44"/>
      <c r="HC1071" s="44"/>
      <c r="HH1071" s="352"/>
      <c r="HJ1071" s="44"/>
      <c r="HK1071" s="44"/>
      <c r="HL1071" s="44"/>
      <c r="HQ1071" s="44"/>
      <c r="HR1071" s="44"/>
      <c r="HS1071" s="44"/>
      <c r="HT1071" s="44"/>
      <c r="HU1071" s="44"/>
      <c r="HV1071" s="44"/>
      <c r="HW1071" s="44"/>
      <c r="HX1071" s="44"/>
      <c r="HY1071" s="44"/>
      <c r="HZ1071" s="44"/>
      <c r="IA1071" s="44"/>
      <c r="IB1071" s="44"/>
      <c r="IC1071" s="44"/>
      <c r="ID1071" s="44"/>
      <c r="IE1071" s="44"/>
      <c r="IF1071" s="44"/>
      <c r="IG1071" s="44"/>
      <c r="IH1071" s="44"/>
      <c r="II1071" s="44"/>
      <c r="IJ1071" s="44"/>
      <c r="IK1071" s="44"/>
      <c r="IL1071" s="44"/>
      <c r="IM1071" s="44"/>
      <c r="IN1071" s="44"/>
      <c r="IO1071" s="44"/>
      <c r="IP1071" s="44"/>
      <c r="IQ1071" s="44"/>
      <c r="IR1071" s="44"/>
      <c r="IS1071" s="44"/>
      <c r="IT1071" s="44"/>
      <c r="IU1071" s="44"/>
      <c r="IV1071" s="44"/>
      <c r="RS1071" s="353"/>
    </row>
    <row r="1072" spans="1:487" s="74" customFormat="1" ht="15">
      <c r="A1072" s="325" t="s">
        <v>672</v>
      </c>
      <c r="B1072" s="351"/>
      <c r="C1072" s="351"/>
      <c r="D1072" s="531" t="s">
        <v>130</v>
      </c>
      <c r="E1072" s="44"/>
      <c r="F1072" s="437">
        <f t="shared" si="14"/>
        <v>0</v>
      </c>
      <c r="G1072" s="478"/>
      <c r="H1072" s="138"/>
      <c r="I1072" s="138"/>
      <c r="J1072" s="420"/>
      <c r="K1072" s="138"/>
      <c r="L1072" s="44"/>
      <c r="M1072" s="450"/>
      <c r="N1072" s="44"/>
      <c r="R1072" s="352"/>
      <c r="T1072" s="44"/>
      <c r="U1072" s="44"/>
      <c r="V1072" s="44"/>
      <c r="AA1072" s="352"/>
      <c r="AC1072" s="44"/>
      <c r="AD1072" s="44"/>
      <c r="AE1072" s="44"/>
      <c r="AJ1072" s="352"/>
      <c r="AL1072" s="44"/>
      <c r="AM1072" s="44"/>
      <c r="AN1072" s="44"/>
      <c r="AS1072" s="352"/>
      <c r="AU1072" s="44"/>
      <c r="AV1072" s="44"/>
      <c r="AW1072" s="44"/>
      <c r="BB1072" s="352"/>
      <c r="BD1072" s="44"/>
      <c r="BE1072" s="44"/>
      <c r="BF1072" s="44"/>
      <c r="BK1072" s="352"/>
      <c r="BM1072" s="44"/>
      <c r="BN1072" s="44"/>
      <c r="BO1072" s="44"/>
      <c r="BT1072" s="352"/>
      <c r="BV1072" s="44"/>
      <c r="BW1072" s="44"/>
      <c r="BX1072" s="44"/>
      <c r="CC1072" s="352"/>
      <c r="CE1072" s="44"/>
      <c r="CF1072" s="44"/>
      <c r="CG1072" s="44"/>
      <c r="CL1072" s="352"/>
      <c r="CN1072" s="44"/>
      <c r="CO1072" s="44"/>
      <c r="CP1072" s="44"/>
      <c r="CU1072" s="352"/>
      <c r="CW1072" s="44"/>
      <c r="CX1072" s="44"/>
      <c r="CY1072" s="44"/>
      <c r="DD1072" s="352"/>
      <c r="DF1072" s="44"/>
      <c r="DG1072" s="44"/>
      <c r="DH1072" s="44"/>
      <c r="DM1072" s="352"/>
      <c r="DO1072" s="44"/>
      <c r="DP1072" s="44"/>
      <c r="DQ1072" s="44"/>
      <c r="DV1072" s="352"/>
      <c r="DX1072" s="44"/>
      <c r="DY1072" s="44"/>
      <c r="DZ1072" s="44"/>
      <c r="EE1072" s="352"/>
      <c r="EG1072" s="44"/>
      <c r="EH1072" s="44"/>
      <c r="EI1072" s="44"/>
      <c r="EN1072" s="352"/>
      <c r="EP1072" s="44"/>
      <c r="EQ1072" s="44"/>
      <c r="ER1072" s="44"/>
      <c r="EW1072" s="352"/>
      <c r="EY1072" s="44"/>
      <c r="EZ1072" s="44"/>
      <c r="FA1072" s="44"/>
      <c r="FF1072" s="352"/>
      <c r="FH1072" s="44"/>
      <c r="FI1072" s="44"/>
      <c r="FJ1072" s="44"/>
      <c r="FO1072" s="352"/>
      <c r="FQ1072" s="44"/>
      <c r="FR1072" s="44"/>
      <c r="FS1072" s="44"/>
      <c r="FX1072" s="352"/>
      <c r="FZ1072" s="44"/>
      <c r="GA1072" s="44"/>
      <c r="GB1072" s="44"/>
      <c r="GG1072" s="352"/>
      <c r="GI1072" s="44"/>
      <c r="GJ1072" s="44"/>
      <c r="GK1072" s="44"/>
      <c r="GP1072" s="352"/>
      <c r="GR1072" s="44"/>
      <c r="GS1072" s="44"/>
      <c r="GT1072" s="44"/>
      <c r="GY1072" s="352"/>
      <c r="HA1072" s="44"/>
      <c r="HB1072" s="44"/>
      <c r="HC1072" s="44"/>
      <c r="HH1072" s="352"/>
      <c r="HJ1072" s="44"/>
      <c r="HK1072" s="44"/>
      <c r="HL1072" s="44"/>
      <c r="HQ1072" s="44"/>
      <c r="HR1072" s="44"/>
      <c r="HS1072" s="44"/>
      <c r="HT1072" s="44"/>
      <c r="HU1072" s="44"/>
      <c r="HV1072" s="44"/>
      <c r="HW1072" s="44"/>
      <c r="HX1072" s="44"/>
      <c r="HY1072" s="44"/>
      <c r="HZ1072" s="44"/>
      <c r="IA1072" s="44"/>
      <c r="IB1072" s="44"/>
      <c r="IC1072" s="44"/>
      <c r="ID1072" s="44"/>
      <c r="IE1072" s="44"/>
      <c r="IF1072" s="44"/>
      <c r="IG1072" s="44"/>
      <c r="IH1072" s="44"/>
      <c r="II1072" s="44"/>
      <c r="IJ1072" s="44"/>
      <c r="IK1072" s="44"/>
      <c r="IL1072" s="44"/>
      <c r="IM1072" s="44"/>
      <c r="IN1072" s="44"/>
      <c r="IO1072" s="44"/>
      <c r="IP1072" s="44"/>
      <c r="IQ1072" s="44"/>
      <c r="IR1072" s="44"/>
      <c r="IS1072" s="44"/>
      <c r="IT1072" s="44"/>
      <c r="IU1072" s="44"/>
      <c r="IV1072" s="44"/>
      <c r="RS1072" s="353"/>
    </row>
    <row r="1073" spans="1:487" s="74" customFormat="1" ht="15">
      <c r="A1073" s="325" t="s">
        <v>1982</v>
      </c>
      <c r="B1073" s="351"/>
      <c r="C1073" s="351"/>
      <c r="D1073" s="531" t="s">
        <v>130</v>
      </c>
      <c r="E1073" s="450"/>
      <c r="F1073" s="437">
        <f t="shared" si="14"/>
        <v>13</v>
      </c>
      <c r="G1073" s="478"/>
      <c r="H1073" s="478">
        <v>13</v>
      </c>
      <c r="I1073" s="478"/>
      <c r="J1073" s="548"/>
      <c r="K1073" s="478"/>
      <c r="L1073" s="450"/>
      <c r="M1073" s="44"/>
      <c r="N1073" s="44"/>
      <c r="R1073" s="352"/>
      <c r="T1073" s="44"/>
      <c r="U1073" s="44"/>
      <c r="V1073" s="44"/>
      <c r="AA1073" s="352"/>
      <c r="AC1073" s="44"/>
      <c r="AD1073" s="44"/>
      <c r="AE1073" s="44"/>
      <c r="AJ1073" s="352"/>
      <c r="AL1073" s="44"/>
      <c r="AM1073" s="44"/>
      <c r="AN1073" s="44"/>
      <c r="AS1073" s="352"/>
      <c r="AU1073" s="44"/>
      <c r="AV1073" s="44"/>
      <c r="AW1073" s="44"/>
      <c r="BB1073" s="352"/>
      <c r="BD1073" s="44"/>
      <c r="BE1073" s="44"/>
      <c r="BF1073" s="44"/>
      <c r="BK1073" s="352"/>
      <c r="BM1073" s="44"/>
      <c r="BN1073" s="44"/>
      <c r="BO1073" s="44"/>
      <c r="BT1073" s="352"/>
      <c r="BV1073" s="44"/>
      <c r="BW1073" s="44"/>
      <c r="BX1073" s="44"/>
      <c r="CC1073" s="352"/>
      <c r="CE1073" s="44"/>
      <c r="CF1073" s="44"/>
      <c r="CG1073" s="44"/>
      <c r="CL1073" s="352"/>
      <c r="CN1073" s="44"/>
      <c r="CO1073" s="44"/>
      <c r="CP1073" s="44"/>
      <c r="CU1073" s="352"/>
      <c r="CW1073" s="44"/>
      <c r="CX1073" s="44"/>
      <c r="CY1073" s="44"/>
      <c r="DD1073" s="352"/>
      <c r="DF1073" s="44"/>
      <c r="DG1073" s="44"/>
      <c r="DH1073" s="44"/>
      <c r="DM1073" s="352"/>
      <c r="DO1073" s="44"/>
      <c r="DP1073" s="44"/>
      <c r="DQ1073" s="44"/>
      <c r="DV1073" s="352"/>
      <c r="DX1073" s="44"/>
      <c r="DY1073" s="44"/>
      <c r="DZ1073" s="44"/>
      <c r="EE1073" s="352"/>
      <c r="EG1073" s="44"/>
      <c r="EH1073" s="44"/>
      <c r="EI1073" s="44"/>
      <c r="EN1073" s="352"/>
      <c r="EP1073" s="44"/>
      <c r="EQ1073" s="44"/>
      <c r="ER1073" s="44"/>
      <c r="EW1073" s="352"/>
      <c r="EY1073" s="44"/>
      <c r="EZ1073" s="44"/>
      <c r="FA1073" s="44"/>
      <c r="FF1073" s="352"/>
      <c r="FH1073" s="44"/>
      <c r="FI1073" s="44"/>
      <c r="FJ1073" s="44"/>
      <c r="FO1073" s="352"/>
      <c r="FQ1073" s="44"/>
      <c r="FR1073" s="44"/>
      <c r="FS1073" s="44"/>
      <c r="FX1073" s="352"/>
      <c r="FZ1073" s="44"/>
      <c r="GA1073" s="44"/>
      <c r="GB1073" s="44"/>
      <c r="GG1073" s="352"/>
      <c r="GI1073" s="44"/>
      <c r="GJ1073" s="44"/>
      <c r="GK1073" s="44"/>
      <c r="GP1073" s="352"/>
      <c r="GR1073" s="44"/>
      <c r="GS1073" s="44"/>
      <c r="GT1073" s="44"/>
      <c r="GY1073" s="352"/>
      <c r="HA1073" s="44"/>
      <c r="HB1073" s="44"/>
      <c r="HC1073" s="44"/>
      <c r="HH1073" s="352"/>
      <c r="HJ1073" s="44"/>
      <c r="HK1073" s="44"/>
      <c r="HL1073" s="44"/>
      <c r="HQ1073" s="44"/>
      <c r="HR1073" s="44"/>
      <c r="HS1073" s="44"/>
      <c r="HT1073" s="44"/>
      <c r="HU1073" s="44"/>
      <c r="HV1073" s="44"/>
      <c r="HW1073" s="44"/>
      <c r="HX1073" s="44"/>
      <c r="HY1073" s="44"/>
      <c r="HZ1073" s="44"/>
      <c r="IA1073" s="44"/>
      <c r="IB1073" s="44"/>
      <c r="IC1073" s="44"/>
      <c r="ID1073" s="44"/>
      <c r="IE1073" s="44"/>
      <c r="IF1073" s="44"/>
      <c r="IG1073" s="44"/>
      <c r="IH1073" s="44"/>
      <c r="II1073" s="44"/>
      <c r="IJ1073" s="44"/>
      <c r="IK1073" s="44"/>
      <c r="IL1073" s="44"/>
      <c r="IM1073" s="44"/>
      <c r="IN1073" s="44"/>
      <c r="IO1073" s="44"/>
      <c r="IP1073" s="44"/>
      <c r="IQ1073" s="44"/>
      <c r="IR1073" s="44"/>
      <c r="IS1073" s="44"/>
      <c r="IT1073" s="44"/>
      <c r="IU1073" s="44"/>
      <c r="IV1073" s="44"/>
      <c r="RS1073" s="353"/>
    </row>
    <row r="1074" spans="1:487" s="74" customFormat="1" ht="15">
      <c r="A1074" s="325" t="s">
        <v>2063</v>
      </c>
      <c r="B1074" s="351"/>
      <c r="C1074" s="351"/>
      <c r="D1074" s="531" t="s">
        <v>130</v>
      </c>
      <c r="E1074" s="450"/>
      <c r="F1074" s="437">
        <f t="shared" si="14"/>
        <v>0</v>
      </c>
      <c r="G1074" s="478"/>
      <c r="H1074" s="478"/>
      <c r="I1074" s="478"/>
      <c r="J1074" s="548"/>
      <c r="K1074" s="478"/>
      <c r="L1074" s="450"/>
      <c r="M1074" s="44"/>
      <c r="N1074" s="44"/>
      <c r="R1074" s="352"/>
      <c r="T1074" s="44"/>
      <c r="U1074" s="44"/>
      <c r="V1074" s="44"/>
      <c r="AA1074" s="352"/>
      <c r="AC1074" s="44"/>
      <c r="AD1074" s="44"/>
      <c r="AE1074" s="44"/>
      <c r="AJ1074" s="352"/>
      <c r="AL1074" s="44"/>
      <c r="AM1074" s="44"/>
      <c r="AN1074" s="44"/>
      <c r="AS1074" s="352"/>
      <c r="AU1074" s="44"/>
      <c r="AV1074" s="44"/>
      <c r="AW1074" s="44"/>
      <c r="BB1074" s="352"/>
      <c r="BD1074" s="44"/>
      <c r="BE1074" s="44"/>
      <c r="BF1074" s="44"/>
      <c r="BK1074" s="352"/>
      <c r="BM1074" s="44"/>
      <c r="BN1074" s="44"/>
      <c r="BO1074" s="44"/>
      <c r="BT1074" s="352"/>
      <c r="BV1074" s="44"/>
      <c r="BW1074" s="44"/>
      <c r="BX1074" s="44"/>
      <c r="CC1074" s="352"/>
      <c r="CE1074" s="44"/>
      <c r="CF1074" s="44"/>
      <c r="CG1074" s="44"/>
      <c r="CL1074" s="352"/>
      <c r="CN1074" s="44"/>
      <c r="CO1074" s="44"/>
      <c r="CP1074" s="44"/>
      <c r="CU1074" s="352"/>
      <c r="CW1074" s="44"/>
      <c r="CX1074" s="44"/>
      <c r="CY1074" s="44"/>
      <c r="DD1074" s="352"/>
      <c r="DF1074" s="44"/>
      <c r="DG1074" s="44"/>
      <c r="DH1074" s="44"/>
      <c r="DM1074" s="352"/>
      <c r="DO1074" s="44"/>
      <c r="DP1074" s="44"/>
      <c r="DQ1074" s="44"/>
      <c r="DV1074" s="352"/>
      <c r="DX1074" s="44"/>
      <c r="DY1074" s="44"/>
      <c r="DZ1074" s="44"/>
      <c r="EE1074" s="352"/>
      <c r="EG1074" s="44"/>
      <c r="EH1074" s="44"/>
      <c r="EI1074" s="44"/>
      <c r="EN1074" s="352"/>
      <c r="EP1074" s="44"/>
      <c r="EQ1074" s="44"/>
      <c r="ER1074" s="44"/>
      <c r="EW1074" s="352"/>
      <c r="EY1074" s="44"/>
      <c r="EZ1074" s="44"/>
      <c r="FA1074" s="44"/>
      <c r="FF1074" s="352"/>
      <c r="FH1074" s="44"/>
      <c r="FI1074" s="44"/>
      <c r="FJ1074" s="44"/>
      <c r="FO1074" s="352"/>
      <c r="FQ1074" s="44"/>
      <c r="FR1074" s="44"/>
      <c r="FS1074" s="44"/>
      <c r="FX1074" s="352"/>
      <c r="FZ1074" s="44"/>
      <c r="GA1074" s="44"/>
      <c r="GB1074" s="44"/>
      <c r="GG1074" s="352"/>
      <c r="GI1074" s="44"/>
      <c r="GJ1074" s="44"/>
      <c r="GK1074" s="44"/>
      <c r="GP1074" s="352"/>
      <c r="GR1074" s="44"/>
      <c r="GS1074" s="44"/>
      <c r="GT1074" s="44"/>
      <c r="GY1074" s="352"/>
      <c r="HA1074" s="44"/>
      <c r="HB1074" s="44"/>
      <c r="HC1074" s="44"/>
      <c r="HH1074" s="352"/>
      <c r="HJ1074" s="44"/>
      <c r="HK1074" s="44"/>
      <c r="HL1074" s="44"/>
      <c r="HQ1074" s="44"/>
      <c r="HR1074" s="44"/>
      <c r="HS1074" s="44"/>
      <c r="HT1074" s="44"/>
      <c r="HU1074" s="44"/>
      <c r="HV1074" s="44"/>
      <c r="HW1074" s="44"/>
      <c r="HX1074" s="44"/>
      <c r="HY1074" s="44"/>
      <c r="HZ1074" s="44"/>
      <c r="IA1074" s="44"/>
      <c r="IB1074" s="44"/>
      <c r="IC1074" s="44"/>
      <c r="ID1074" s="44"/>
      <c r="IE1074" s="44"/>
      <c r="IF1074" s="44"/>
      <c r="IG1074" s="44"/>
      <c r="IH1074" s="44"/>
      <c r="II1074" s="44"/>
      <c r="IJ1074" s="44"/>
      <c r="IK1074" s="44"/>
      <c r="IL1074" s="44"/>
      <c r="IM1074" s="44"/>
      <c r="IN1074" s="44"/>
      <c r="IO1074" s="44"/>
      <c r="IP1074" s="44"/>
      <c r="IQ1074" s="44"/>
      <c r="IR1074" s="44"/>
      <c r="IS1074" s="44"/>
      <c r="IT1074" s="44"/>
      <c r="IU1074" s="44"/>
      <c r="IV1074" s="44"/>
      <c r="RS1074" s="353"/>
    </row>
    <row r="1075" spans="1:487" s="74" customFormat="1" ht="15">
      <c r="A1075" s="325" t="s">
        <v>695</v>
      </c>
      <c r="B1075" s="351"/>
      <c r="C1075" s="351"/>
      <c r="D1075" s="531" t="s">
        <v>130</v>
      </c>
      <c r="E1075" s="450"/>
      <c r="F1075" s="437">
        <f t="shared" si="14"/>
        <v>0</v>
      </c>
      <c r="G1075" s="478"/>
      <c r="H1075" s="478"/>
      <c r="I1075" s="478"/>
      <c r="J1075" s="548"/>
      <c r="K1075" s="478"/>
      <c r="L1075" s="44"/>
      <c r="M1075" s="450"/>
      <c r="N1075" s="44"/>
      <c r="R1075" s="352"/>
      <c r="T1075" s="44"/>
      <c r="U1075" s="44"/>
      <c r="V1075" s="44"/>
      <c r="AA1075" s="352"/>
      <c r="AC1075" s="44"/>
      <c r="AD1075" s="44"/>
      <c r="AE1075" s="44"/>
      <c r="AJ1075" s="352"/>
      <c r="AL1075" s="44"/>
      <c r="AM1075" s="44"/>
      <c r="AN1075" s="44"/>
      <c r="AS1075" s="352"/>
      <c r="AU1075" s="44"/>
      <c r="AV1075" s="44"/>
      <c r="AW1075" s="44"/>
      <c r="BB1075" s="352"/>
      <c r="BD1075" s="44"/>
      <c r="BE1075" s="44"/>
      <c r="BF1075" s="44"/>
      <c r="BK1075" s="352"/>
      <c r="BM1075" s="44"/>
      <c r="BN1075" s="44"/>
      <c r="BO1075" s="44"/>
      <c r="BT1075" s="352"/>
      <c r="BV1075" s="44"/>
      <c r="BW1075" s="44"/>
      <c r="BX1075" s="44"/>
      <c r="CC1075" s="352"/>
      <c r="CE1075" s="44"/>
      <c r="CF1075" s="44"/>
      <c r="CG1075" s="44"/>
      <c r="CL1075" s="352"/>
      <c r="CN1075" s="44"/>
      <c r="CO1075" s="44"/>
      <c r="CP1075" s="44"/>
      <c r="CU1075" s="352"/>
      <c r="CW1075" s="44"/>
      <c r="CX1075" s="44"/>
      <c r="CY1075" s="44"/>
      <c r="DD1075" s="352"/>
      <c r="DF1075" s="44"/>
      <c r="DG1075" s="44"/>
      <c r="DH1075" s="44"/>
      <c r="DM1075" s="352"/>
      <c r="DO1075" s="44"/>
      <c r="DP1075" s="44"/>
      <c r="DQ1075" s="44"/>
      <c r="DV1075" s="352"/>
      <c r="DX1075" s="44"/>
      <c r="DY1075" s="44"/>
      <c r="DZ1075" s="44"/>
      <c r="EE1075" s="352"/>
      <c r="EG1075" s="44"/>
      <c r="EH1075" s="44"/>
      <c r="EI1075" s="44"/>
      <c r="EN1075" s="352"/>
      <c r="EP1075" s="44"/>
      <c r="EQ1075" s="44"/>
      <c r="ER1075" s="44"/>
      <c r="EW1075" s="352"/>
      <c r="EY1075" s="44"/>
      <c r="EZ1075" s="44"/>
      <c r="FA1075" s="44"/>
      <c r="FF1075" s="352"/>
      <c r="FH1075" s="44"/>
      <c r="FI1075" s="44"/>
      <c r="FJ1075" s="44"/>
      <c r="FO1075" s="352"/>
      <c r="FQ1075" s="44"/>
      <c r="FR1075" s="44"/>
      <c r="FS1075" s="44"/>
      <c r="FX1075" s="352"/>
      <c r="FZ1075" s="44"/>
      <c r="GA1075" s="44"/>
      <c r="GB1075" s="44"/>
      <c r="GG1075" s="352"/>
      <c r="GI1075" s="44"/>
      <c r="GJ1075" s="44"/>
      <c r="GK1075" s="44"/>
      <c r="GP1075" s="352"/>
      <c r="GR1075" s="44"/>
      <c r="GS1075" s="44"/>
      <c r="GT1075" s="44"/>
      <c r="GY1075" s="352"/>
      <c r="HA1075" s="44"/>
      <c r="HB1075" s="44"/>
      <c r="HC1075" s="44"/>
      <c r="HH1075" s="352"/>
      <c r="HJ1075" s="44"/>
      <c r="HK1075" s="44"/>
      <c r="HL1075" s="44"/>
      <c r="HQ1075" s="44"/>
      <c r="HR1075" s="44"/>
      <c r="HS1075" s="44"/>
      <c r="HT1075" s="44"/>
      <c r="HU1075" s="44"/>
      <c r="HV1075" s="44"/>
      <c r="HW1075" s="44"/>
      <c r="HX1075" s="44"/>
      <c r="HY1075" s="44"/>
      <c r="HZ1075" s="44"/>
      <c r="IA1075" s="44"/>
      <c r="IB1075" s="44"/>
      <c r="IC1075" s="44"/>
      <c r="ID1075" s="44"/>
      <c r="IE1075" s="44"/>
      <c r="IF1075" s="44"/>
      <c r="IG1075" s="44"/>
      <c r="IH1075" s="44"/>
      <c r="II1075" s="44"/>
      <c r="IJ1075" s="44"/>
      <c r="IK1075" s="44"/>
      <c r="IL1075" s="44"/>
      <c r="IM1075" s="44"/>
      <c r="IN1075" s="44"/>
      <c r="IO1075" s="44"/>
      <c r="IP1075" s="44"/>
      <c r="IQ1075" s="44"/>
      <c r="IR1075" s="44"/>
      <c r="IS1075" s="44"/>
      <c r="IT1075" s="44"/>
      <c r="IU1075" s="44"/>
      <c r="IV1075" s="44"/>
      <c r="RS1075" s="353"/>
    </row>
    <row r="1076" spans="1:487" s="74" customFormat="1" ht="15">
      <c r="A1076" s="325" t="s">
        <v>1387</v>
      </c>
      <c r="B1076" s="351"/>
      <c r="C1076" s="351"/>
      <c r="D1076" s="531" t="s">
        <v>130</v>
      </c>
      <c r="E1076" s="450"/>
      <c r="F1076" s="437">
        <f t="shared" si="14"/>
        <v>0</v>
      </c>
      <c r="G1076" s="478"/>
      <c r="H1076" s="478"/>
      <c r="I1076" s="478"/>
      <c r="J1076" s="548"/>
      <c r="K1076" s="478"/>
      <c r="L1076" s="44"/>
      <c r="M1076" s="450"/>
      <c r="N1076" s="44"/>
      <c r="R1076" s="352"/>
      <c r="T1076" s="44"/>
      <c r="U1076" s="44"/>
      <c r="V1076" s="44"/>
      <c r="AA1076" s="352"/>
      <c r="AC1076" s="44"/>
      <c r="AD1076" s="44"/>
      <c r="AE1076" s="44"/>
      <c r="AJ1076" s="352"/>
      <c r="AL1076" s="44"/>
      <c r="AM1076" s="44"/>
      <c r="AN1076" s="44"/>
      <c r="AS1076" s="352"/>
      <c r="AU1076" s="44"/>
      <c r="AV1076" s="44"/>
      <c r="AW1076" s="44"/>
      <c r="BB1076" s="352"/>
      <c r="BD1076" s="44"/>
      <c r="BE1076" s="44"/>
      <c r="BF1076" s="44"/>
      <c r="BK1076" s="352"/>
      <c r="BM1076" s="44"/>
      <c r="BN1076" s="44"/>
      <c r="BO1076" s="44"/>
      <c r="BT1076" s="352"/>
      <c r="BV1076" s="44"/>
      <c r="BW1076" s="44"/>
      <c r="BX1076" s="44"/>
      <c r="CC1076" s="352"/>
      <c r="CE1076" s="44"/>
      <c r="CF1076" s="44"/>
      <c r="CG1076" s="44"/>
      <c r="CL1076" s="352"/>
      <c r="CN1076" s="44"/>
      <c r="CO1076" s="44"/>
      <c r="CP1076" s="44"/>
      <c r="CU1076" s="352"/>
      <c r="CW1076" s="44"/>
      <c r="CX1076" s="44"/>
      <c r="CY1076" s="44"/>
      <c r="DD1076" s="352"/>
      <c r="DF1076" s="44"/>
      <c r="DG1076" s="44"/>
      <c r="DH1076" s="44"/>
      <c r="DM1076" s="352"/>
      <c r="DO1076" s="44"/>
      <c r="DP1076" s="44"/>
      <c r="DQ1076" s="44"/>
      <c r="DV1076" s="352"/>
      <c r="DX1076" s="44"/>
      <c r="DY1076" s="44"/>
      <c r="DZ1076" s="44"/>
      <c r="EE1076" s="352"/>
      <c r="EG1076" s="44"/>
      <c r="EH1076" s="44"/>
      <c r="EI1076" s="44"/>
      <c r="EN1076" s="352"/>
      <c r="EP1076" s="44"/>
      <c r="EQ1076" s="44"/>
      <c r="ER1076" s="44"/>
      <c r="EW1076" s="352"/>
      <c r="EY1076" s="44"/>
      <c r="EZ1076" s="44"/>
      <c r="FA1076" s="44"/>
      <c r="FF1076" s="352"/>
      <c r="FH1076" s="44"/>
      <c r="FI1076" s="44"/>
      <c r="FJ1076" s="44"/>
      <c r="FO1076" s="352"/>
      <c r="FQ1076" s="44"/>
      <c r="FR1076" s="44"/>
      <c r="FS1076" s="44"/>
      <c r="FX1076" s="352"/>
      <c r="FZ1076" s="44"/>
      <c r="GA1076" s="44"/>
      <c r="GB1076" s="44"/>
      <c r="GG1076" s="352"/>
      <c r="GI1076" s="44"/>
      <c r="GJ1076" s="44"/>
      <c r="GK1076" s="44"/>
      <c r="GP1076" s="352"/>
      <c r="GR1076" s="44"/>
      <c r="GS1076" s="44"/>
      <c r="GT1076" s="44"/>
      <c r="GY1076" s="352"/>
      <c r="HA1076" s="44"/>
      <c r="HB1076" s="44"/>
      <c r="HC1076" s="44"/>
      <c r="HH1076" s="352"/>
      <c r="HJ1076" s="44"/>
      <c r="HK1076" s="44"/>
      <c r="HL1076" s="44"/>
      <c r="HQ1076" s="44"/>
      <c r="HR1076" s="44"/>
      <c r="HS1076" s="44"/>
      <c r="HT1076" s="44"/>
      <c r="HU1076" s="44"/>
      <c r="HV1076" s="44"/>
      <c r="HW1076" s="44"/>
      <c r="HX1076" s="44"/>
      <c r="HY1076" s="44"/>
      <c r="HZ1076" s="44"/>
      <c r="IA1076" s="44"/>
      <c r="IB1076" s="44"/>
      <c r="IC1076" s="44"/>
      <c r="ID1076" s="44"/>
      <c r="IE1076" s="44"/>
      <c r="IF1076" s="44"/>
      <c r="IG1076" s="44"/>
      <c r="IH1076" s="44"/>
      <c r="II1076" s="44"/>
      <c r="IJ1076" s="44"/>
      <c r="IK1076" s="44"/>
      <c r="IL1076" s="44"/>
      <c r="IM1076" s="44"/>
      <c r="IN1076" s="44"/>
      <c r="IO1076" s="44"/>
      <c r="IP1076" s="44"/>
      <c r="IQ1076" s="44"/>
      <c r="IR1076" s="44"/>
      <c r="IS1076" s="44"/>
      <c r="IT1076" s="44"/>
      <c r="IU1076" s="44"/>
      <c r="IV1076" s="44"/>
      <c r="RS1076" s="353"/>
    </row>
    <row r="1077" spans="1:487" s="74" customFormat="1" ht="15">
      <c r="A1077" s="325" t="s">
        <v>681</v>
      </c>
      <c r="B1077" s="351"/>
      <c r="C1077" s="351"/>
      <c r="D1077" s="458" t="s">
        <v>138</v>
      </c>
      <c r="E1077" s="450"/>
      <c r="F1077" s="437">
        <f t="shared" si="14"/>
        <v>0</v>
      </c>
      <c r="G1077" s="478"/>
      <c r="H1077" s="478"/>
      <c r="I1077" s="478"/>
      <c r="J1077" s="548"/>
      <c r="K1077" s="478"/>
      <c r="L1077" s="450"/>
      <c r="M1077" s="44"/>
      <c r="N1077" s="44"/>
      <c r="R1077" s="352"/>
      <c r="T1077" s="44"/>
      <c r="U1077" s="44"/>
      <c r="V1077" s="44"/>
      <c r="AA1077" s="352"/>
      <c r="AC1077" s="44"/>
      <c r="AD1077" s="44"/>
      <c r="AE1077" s="44"/>
      <c r="AJ1077" s="352"/>
      <c r="AL1077" s="44"/>
      <c r="AM1077" s="44"/>
      <c r="AN1077" s="44"/>
      <c r="AS1077" s="352"/>
      <c r="AU1077" s="44"/>
      <c r="AV1077" s="44"/>
      <c r="AW1077" s="44"/>
      <c r="BB1077" s="352"/>
      <c r="BD1077" s="44"/>
      <c r="BE1077" s="44"/>
      <c r="BF1077" s="44"/>
      <c r="BK1077" s="352"/>
      <c r="BM1077" s="44"/>
      <c r="BN1077" s="44"/>
      <c r="BO1077" s="44"/>
      <c r="BT1077" s="352"/>
      <c r="BV1077" s="44"/>
      <c r="BW1077" s="44"/>
      <c r="BX1077" s="44"/>
      <c r="CC1077" s="352"/>
      <c r="CE1077" s="44"/>
      <c r="CF1077" s="44"/>
      <c r="CG1077" s="44"/>
      <c r="CL1077" s="352"/>
      <c r="CN1077" s="44"/>
      <c r="CO1077" s="44"/>
      <c r="CP1077" s="44"/>
      <c r="CU1077" s="352"/>
      <c r="CW1077" s="44"/>
      <c r="CX1077" s="44"/>
      <c r="CY1077" s="44"/>
      <c r="DD1077" s="352"/>
      <c r="DF1077" s="44"/>
      <c r="DG1077" s="44"/>
      <c r="DH1077" s="44"/>
      <c r="DM1077" s="352"/>
      <c r="DO1077" s="44"/>
      <c r="DP1077" s="44"/>
      <c r="DQ1077" s="44"/>
      <c r="DV1077" s="352"/>
      <c r="DX1077" s="44"/>
      <c r="DY1077" s="44"/>
      <c r="DZ1077" s="44"/>
      <c r="EE1077" s="352"/>
      <c r="EG1077" s="44"/>
      <c r="EH1077" s="44"/>
      <c r="EI1077" s="44"/>
      <c r="EN1077" s="352"/>
      <c r="EP1077" s="44"/>
      <c r="EQ1077" s="44"/>
      <c r="ER1077" s="44"/>
      <c r="EW1077" s="352"/>
      <c r="EY1077" s="44"/>
      <c r="EZ1077" s="44"/>
      <c r="FA1077" s="44"/>
      <c r="FF1077" s="352"/>
      <c r="FH1077" s="44"/>
      <c r="FI1077" s="44"/>
      <c r="FJ1077" s="44"/>
      <c r="FO1077" s="352"/>
      <c r="FQ1077" s="44"/>
      <c r="FR1077" s="44"/>
      <c r="FS1077" s="44"/>
      <c r="FX1077" s="352"/>
      <c r="FZ1077" s="44"/>
      <c r="GA1077" s="44"/>
      <c r="GB1077" s="44"/>
      <c r="GG1077" s="352"/>
      <c r="GI1077" s="44"/>
      <c r="GJ1077" s="44"/>
      <c r="GK1077" s="44"/>
      <c r="GP1077" s="352"/>
      <c r="GR1077" s="44"/>
      <c r="GS1077" s="44"/>
      <c r="GT1077" s="44"/>
      <c r="GY1077" s="352"/>
      <c r="HA1077" s="44"/>
      <c r="HB1077" s="44"/>
      <c r="HC1077" s="44"/>
      <c r="HH1077" s="352"/>
      <c r="HJ1077" s="44"/>
      <c r="HK1077" s="44"/>
      <c r="HL1077" s="44"/>
      <c r="HQ1077" s="44"/>
      <c r="HR1077" s="44"/>
      <c r="HS1077" s="44"/>
      <c r="HT1077" s="44"/>
      <c r="HU1077" s="44"/>
      <c r="HV1077" s="44"/>
      <c r="HW1077" s="44"/>
      <c r="HX1077" s="44"/>
      <c r="HY1077" s="44"/>
      <c r="HZ1077" s="44"/>
      <c r="IA1077" s="44"/>
      <c r="IB1077" s="44"/>
      <c r="IC1077" s="44"/>
      <c r="ID1077" s="44"/>
      <c r="IE1077" s="44"/>
      <c r="IF1077" s="44"/>
      <c r="IG1077" s="44"/>
      <c r="IH1077" s="44"/>
      <c r="II1077" s="44"/>
      <c r="IJ1077" s="44"/>
      <c r="IK1077" s="44"/>
      <c r="IL1077" s="44"/>
      <c r="IM1077" s="44"/>
      <c r="IN1077" s="44"/>
      <c r="IO1077" s="44"/>
      <c r="IP1077" s="44"/>
      <c r="IQ1077" s="44"/>
      <c r="IR1077" s="44"/>
      <c r="IS1077" s="44"/>
      <c r="IT1077" s="44"/>
      <c r="IU1077" s="44"/>
      <c r="IV1077" s="44"/>
      <c r="RS1077" s="353"/>
    </row>
    <row r="1078" spans="1:487" s="74" customFormat="1" ht="15">
      <c r="A1078" s="325" t="s">
        <v>1287</v>
      </c>
      <c r="B1078" s="351"/>
      <c r="C1078" s="351"/>
      <c r="D1078" s="531" t="s">
        <v>130</v>
      </c>
      <c r="E1078" s="450"/>
      <c r="F1078" s="437">
        <f t="shared" si="14"/>
        <v>0</v>
      </c>
      <c r="G1078" s="478"/>
      <c r="H1078" s="478"/>
      <c r="I1078" s="478"/>
      <c r="J1078" s="548"/>
      <c r="K1078" s="478"/>
      <c r="L1078" s="44"/>
      <c r="M1078" s="44"/>
      <c r="N1078" s="44"/>
      <c r="R1078" s="352"/>
      <c r="T1078" s="44"/>
      <c r="U1078" s="44"/>
      <c r="V1078" s="44"/>
      <c r="AA1078" s="352"/>
      <c r="AC1078" s="44"/>
      <c r="AD1078" s="44"/>
      <c r="AE1078" s="44"/>
      <c r="AJ1078" s="352"/>
      <c r="AL1078" s="44"/>
      <c r="AM1078" s="44"/>
      <c r="AN1078" s="44"/>
      <c r="AS1078" s="352"/>
      <c r="AU1078" s="44"/>
      <c r="AV1078" s="44"/>
      <c r="AW1078" s="44"/>
      <c r="BB1078" s="352"/>
      <c r="BD1078" s="44"/>
      <c r="BE1078" s="44"/>
      <c r="BF1078" s="44"/>
      <c r="BK1078" s="352"/>
      <c r="BM1078" s="44"/>
      <c r="BN1078" s="44"/>
      <c r="BO1078" s="44"/>
      <c r="BT1078" s="352"/>
      <c r="BV1078" s="44"/>
      <c r="BW1078" s="44"/>
      <c r="BX1078" s="44"/>
      <c r="CC1078" s="352"/>
      <c r="CE1078" s="44"/>
      <c r="CF1078" s="44"/>
      <c r="CG1078" s="44"/>
      <c r="CL1078" s="352"/>
      <c r="CN1078" s="44"/>
      <c r="CO1078" s="44"/>
      <c r="CP1078" s="44"/>
      <c r="CU1078" s="352"/>
      <c r="CW1078" s="44"/>
      <c r="CX1078" s="44"/>
      <c r="CY1078" s="44"/>
      <c r="DD1078" s="352"/>
      <c r="DF1078" s="44"/>
      <c r="DG1078" s="44"/>
      <c r="DH1078" s="44"/>
      <c r="DM1078" s="352"/>
      <c r="DO1078" s="44"/>
      <c r="DP1078" s="44"/>
      <c r="DQ1078" s="44"/>
      <c r="DV1078" s="352"/>
      <c r="DX1078" s="44"/>
      <c r="DY1078" s="44"/>
      <c r="DZ1078" s="44"/>
      <c r="EE1078" s="352"/>
      <c r="EG1078" s="44"/>
      <c r="EH1078" s="44"/>
      <c r="EI1078" s="44"/>
      <c r="EN1078" s="352"/>
      <c r="EP1078" s="44"/>
      <c r="EQ1078" s="44"/>
      <c r="ER1078" s="44"/>
      <c r="EW1078" s="352"/>
      <c r="EY1078" s="44"/>
      <c r="EZ1078" s="44"/>
      <c r="FA1078" s="44"/>
      <c r="FF1078" s="352"/>
      <c r="FH1078" s="44"/>
      <c r="FI1078" s="44"/>
      <c r="FJ1078" s="44"/>
      <c r="FO1078" s="352"/>
      <c r="FQ1078" s="44"/>
      <c r="FR1078" s="44"/>
      <c r="FS1078" s="44"/>
      <c r="FX1078" s="352"/>
      <c r="FZ1078" s="44"/>
      <c r="GA1078" s="44"/>
      <c r="GB1078" s="44"/>
      <c r="GG1078" s="352"/>
      <c r="GI1078" s="44"/>
      <c r="GJ1078" s="44"/>
      <c r="GK1078" s="44"/>
      <c r="GP1078" s="352"/>
      <c r="GR1078" s="44"/>
      <c r="GS1078" s="44"/>
      <c r="GT1078" s="44"/>
      <c r="GY1078" s="352"/>
      <c r="HA1078" s="44"/>
      <c r="HB1078" s="44"/>
      <c r="HC1078" s="44"/>
      <c r="HH1078" s="352"/>
      <c r="HJ1078" s="44"/>
      <c r="HK1078" s="44"/>
      <c r="HL1078" s="44"/>
      <c r="HQ1078" s="44"/>
      <c r="HR1078" s="44"/>
      <c r="HS1078" s="44"/>
      <c r="HT1078" s="44"/>
      <c r="HU1078" s="44"/>
      <c r="HV1078" s="44"/>
      <c r="HW1078" s="44"/>
      <c r="HX1078" s="44"/>
      <c r="HY1078" s="44"/>
      <c r="HZ1078" s="44"/>
      <c r="IA1078" s="44"/>
      <c r="IB1078" s="44"/>
      <c r="IC1078" s="44"/>
      <c r="ID1078" s="44"/>
      <c r="IE1078" s="44"/>
      <c r="IF1078" s="44"/>
      <c r="IG1078" s="44"/>
      <c r="IH1078" s="44"/>
      <c r="II1078" s="44"/>
      <c r="IJ1078" s="44"/>
      <c r="IK1078" s="44"/>
      <c r="IL1078" s="44"/>
      <c r="IM1078" s="44"/>
      <c r="IN1078" s="44"/>
      <c r="IO1078" s="44"/>
      <c r="IP1078" s="44"/>
      <c r="IQ1078" s="44"/>
      <c r="IR1078" s="44"/>
      <c r="IS1078" s="44"/>
      <c r="IT1078" s="44"/>
      <c r="IU1078" s="44"/>
      <c r="IV1078" s="44"/>
      <c r="RS1078" s="353"/>
    </row>
    <row r="1079" spans="1:487" s="74" customFormat="1" ht="15">
      <c r="A1079" s="325" t="s">
        <v>488</v>
      </c>
      <c r="B1079" s="351"/>
      <c r="C1079" s="351"/>
      <c r="D1079" s="458" t="s">
        <v>137</v>
      </c>
      <c r="E1079" s="450"/>
      <c r="F1079" s="437">
        <f t="shared" si="14"/>
        <v>38</v>
      </c>
      <c r="G1079" s="541"/>
      <c r="H1079" s="478">
        <v>23</v>
      </c>
      <c r="I1079" s="478"/>
      <c r="J1079" s="548"/>
      <c r="K1079" s="478">
        <v>15</v>
      </c>
      <c r="L1079" s="450"/>
      <c r="N1079" s="44"/>
      <c r="R1079" s="352"/>
      <c r="T1079" s="44"/>
      <c r="U1079" s="44"/>
      <c r="V1079" s="44"/>
      <c r="AA1079" s="352"/>
      <c r="AC1079" s="44"/>
      <c r="AD1079" s="44"/>
      <c r="AE1079" s="44"/>
      <c r="AJ1079" s="352"/>
      <c r="AL1079" s="44"/>
      <c r="AM1079" s="44"/>
      <c r="AN1079" s="44"/>
      <c r="AS1079" s="352"/>
      <c r="AU1079" s="44"/>
      <c r="AV1079" s="44"/>
      <c r="AW1079" s="44"/>
      <c r="BB1079" s="352"/>
      <c r="BD1079" s="44"/>
      <c r="BE1079" s="44"/>
      <c r="BF1079" s="44"/>
      <c r="BK1079" s="352"/>
      <c r="BM1079" s="44"/>
      <c r="BN1079" s="44"/>
      <c r="BO1079" s="44"/>
      <c r="BT1079" s="352"/>
      <c r="BV1079" s="44"/>
      <c r="BW1079" s="44"/>
      <c r="BX1079" s="44"/>
      <c r="CC1079" s="352"/>
      <c r="CE1079" s="44"/>
      <c r="CF1079" s="44"/>
      <c r="CG1079" s="44"/>
      <c r="CL1079" s="352"/>
      <c r="CN1079" s="44"/>
      <c r="CO1079" s="44"/>
      <c r="CP1079" s="44"/>
      <c r="CU1079" s="352"/>
      <c r="CW1079" s="44"/>
      <c r="CX1079" s="44"/>
      <c r="CY1079" s="44"/>
      <c r="DD1079" s="352"/>
      <c r="DF1079" s="44"/>
      <c r="DG1079" s="44"/>
      <c r="DH1079" s="44"/>
      <c r="DM1079" s="352"/>
      <c r="DO1079" s="44"/>
      <c r="DP1079" s="44"/>
      <c r="DQ1079" s="44"/>
      <c r="DV1079" s="352"/>
      <c r="DX1079" s="44"/>
      <c r="DY1079" s="44"/>
      <c r="DZ1079" s="44"/>
      <c r="EE1079" s="352"/>
      <c r="EG1079" s="44"/>
      <c r="EH1079" s="44"/>
      <c r="EI1079" s="44"/>
      <c r="EN1079" s="352"/>
      <c r="EP1079" s="44"/>
      <c r="EQ1079" s="44"/>
      <c r="ER1079" s="44"/>
      <c r="EW1079" s="352"/>
      <c r="EY1079" s="44"/>
      <c r="EZ1079" s="44"/>
      <c r="FA1079" s="44"/>
      <c r="FF1079" s="352"/>
      <c r="FH1079" s="44"/>
      <c r="FI1079" s="44"/>
      <c r="FJ1079" s="44"/>
      <c r="FO1079" s="352"/>
      <c r="FQ1079" s="44"/>
      <c r="FR1079" s="44"/>
      <c r="FS1079" s="44"/>
      <c r="FX1079" s="352"/>
      <c r="FZ1079" s="44"/>
      <c r="GA1079" s="44"/>
      <c r="GB1079" s="44"/>
      <c r="GG1079" s="352"/>
      <c r="GI1079" s="44"/>
      <c r="GJ1079" s="44"/>
      <c r="GK1079" s="44"/>
      <c r="GP1079" s="352"/>
      <c r="GR1079" s="44"/>
      <c r="GS1079" s="44"/>
      <c r="GT1079" s="44"/>
      <c r="GY1079" s="352"/>
      <c r="HA1079" s="44"/>
      <c r="HB1079" s="44"/>
      <c r="HC1079" s="44"/>
      <c r="HH1079" s="352"/>
      <c r="HJ1079" s="44"/>
      <c r="HK1079" s="44"/>
      <c r="HL1079" s="44"/>
      <c r="HQ1079" s="44"/>
      <c r="HR1079" s="44"/>
      <c r="HS1079" s="44"/>
      <c r="HT1079" s="44"/>
      <c r="HU1079" s="44"/>
      <c r="HV1079" s="44"/>
      <c r="HW1079" s="44"/>
      <c r="HX1079" s="44"/>
      <c r="HY1079" s="44"/>
      <c r="HZ1079" s="44"/>
      <c r="IA1079" s="44"/>
      <c r="IB1079" s="44"/>
      <c r="IC1079" s="44"/>
      <c r="ID1079" s="44"/>
      <c r="IE1079" s="44"/>
      <c r="IF1079" s="44"/>
      <c r="IG1079" s="44"/>
      <c r="IH1079" s="44"/>
      <c r="II1079" s="44"/>
      <c r="IJ1079" s="44"/>
      <c r="IK1079" s="44"/>
      <c r="IL1079" s="44"/>
      <c r="IM1079" s="44"/>
      <c r="IN1079" s="44"/>
      <c r="IO1079" s="44"/>
      <c r="IP1079" s="44"/>
      <c r="IQ1079" s="44"/>
      <c r="IR1079" s="44"/>
      <c r="IS1079" s="44"/>
      <c r="IT1079" s="44"/>
      <c r="IU1079" s="44"/>
      <c r="IV1079" s="44"/>
      <c r="RS1079" s="353"/>
    </row>
    <row r="1080" spans="1:487" s="74" customFormat="1" ht="15">
      <c r="A1080" s="526" t="s">
        <v>837</v>
      </c>
      <c r="B1080" s="351"/>
      <c r="C1080" s="351"/>
      <c r="D1080" s="531" t="s">
        <v>130</v>
      </c>
      <c r="E1080" s="450"/>
      <c r="F1080" s="437">
        <f t="shared" si="14"/>
        <v>0</v>
      </c>
      <c r="G1080" s="478"/>
      <c r="H1080" s="478"/>
      <c r="I1080" s="478"/>
      <c r="J1080" s="548"/>
      <c r="K1080" s="478"/>
      <c r="L1080" s="450"/>
      <c r="M1080" s="450"/>
      <c r="N1080" s="44"/>
      <c r="R1080" s="352"/>
      <c r="T1080" s="44"/>
      <c r="U1080" s="44"/>
      <c r="V1080" s="44"/>
      <c r="AA1080" s="352"/>
      <c r="AC1080" s="44"/>
      <c r="AD1080" s="44"/>
      <c r="AE1080" s="44"/>
      <c r="AJ1080" s="352"/>
      <c r="AL1080" s="44"/>
      <c r="AM1080" s="44"/>
      <c r="AN1080" s="44"/>
      <c r="AS1080" s="352"/>
      <c r="AU1080" s="44"/>
      <c r="AV1080" s="44"/>
      <c r="AW1080" s="44"/>
      <c r="BB1080" s="352"/>
      <c r="BD1080" s="44"/>
      <c r="BE1080" s="44"/>
      <c r="BF1080" s="44"/>
      <c r="BK1080" s="352"/>
      <c r="BM1080" s="44"/>
      <c r="BN1080" s="44"/>
      <c r="BO1080" s="44"/>
      <c r="BT1080" s="352"/>
      <c r="BV1080" s="44"/>
      <c r="BW1080" s="44"/>
      <c r="BX1080" s="44"/>
      <c r="CC1080" s="352"/>
      <c r="CE1080" s="44"/>
      <c r="CF1080" s="44"/>
      <c r="CG1080" s="44"/>
      <c r="CL1080" s="352"/>
      <c r="CN1080" s="44"/>
      <c r="CO1080" s="44"/>
      <c r="CP1080" s="44"/>
      <c r="CU1080" s="352"/>
      <c r="CW1080" s="44"/>
      <c r="CX1080" s="44"/>
      <c r="CY1080" s="44"/>
      <c r="DD1080" s="352"/>
      <c r="DF1080" s="44"/>
      <c r="DG1080" s="44"/>
      <c r="DH1080" s="44"/>
      <c r="DM1080" s="352"/>
      <c r="DO1080" s="44"/>
      <c r="DP1080" s="44"/>
      <c r="DQ1080" s="44"/>
      <c r="DV1080" s="352"/>
      <c r="DX1080" s="44"/>
      <c r="DY1080" s="44"/>
      <c r="DZ1080" s="44"/>
      <c r="EE1080" s="352"/>
      <c r="EG1080" s="44"/>
      <c r="EH1080" s="44"/>
      <c r="EI1080" s="44"/>
      <c r="EN1080" s="352"/>
      <c r="EP1080" s="44"/>
      <c r="EQ1080" s="44"/>
      <c r="ER1080" s="44"/>
      <c r="EW1080" s="352"/>
      <c r="EY1080" s="44"/>
      <c r="EZ1080" s="44"/>
      <c r="FA1080" s="44"/>
      <c r="FF1080" s="352"/>
      <c r="FH1080" s="44"/>
      <c r="FI1080" s="44"/>
      <c r="FJ1080" s="44"/>
      <c r="FO1080" s="352"/>
      <c r="FQ1080" s="44"/>
      <c r="FR1080" s="44"/>
      <c r="FS1080" s="44"/>
      <c r="FX1080" s="352"/>
      <c r="FZ1080" s="44"/>
      <c r="GA1080" s="44"/>
      <c r="GB1080" s="44"/>
      <c r="GG1080" s="352"/>
      <c r="GI1080" s="44"/>
      <c r="GJ1080" s="44"/>
      <c r="GK1080" s="44"/>
      <c r="GP1080" s="352"/>
      <c r="GR1080" s="44"/>
      <c r="GS1080" s="44"/>
      <c r="GT1080" s="44"/>
      <c r="GY1080" s="352"/>
      <c r="HA1080" s="44"/>
      <c r="HB1080" s="44"/>
      <c r="HC1080" s="44"/>
      <c r="HH1080" s="352"/>
      <c r="HJ1080" s="44"/>
      <c r="HK1080" s="44"/>
      <c r="HL1080" s="44"/>
      <c r="HQ1080" s="44"/>
      <c r="HR1080" s="44"/>
      <c r="HS1080" s="44"/>
      <c r="HT1080" s="44"/>
      <c r="HU1080" s="44"/>
      <c r="HV1080" s="44"/>
      <c r="HW1080" s="44"/>
      <c r="HX1080" s="44"/>
      <c r="HY1080" s="44"/>
      <c r="HZ1080" s="44"/>
      <c r="IA1080" s="44"/>
      <c r="IB1080" s="44"/>
      <c r="IC1080" s="44"/>
      <c r="ID1080" s="44"/>
      <c r="IE1080" s="44"/>
      <c r="IF1080" s="44"/>
      <c r="IG1080" s="44"/>
      <c r="IH1080" s="44"/>
      <c r="II1080" s="44"/>
      <c r="IJ1080" s="44"/>
      <c r="IK1080" s="44"/>
      <c r="IL1080" s="44"/>
      <c r="IM1080" s="44"/>
      <c r="IN1080" s="44"/>
      <c r="IO1080" s="44"/>
      <c r="IP1080" s="44"/>
      <c r="IQ1080" s="44"/>
      <c r="IR1080" s="44"/>
      <c r="IS1080" s="44"/>
      <c r="IT1080" s="44"/>
      <c r="IU1080" s="44"/>
      <c r="IV1080" s="44"/>
      <c r="RS1080" s="353"/>
    </row>
    <row r="1081" spans="1:487" s="74" customFormat="1" ht="15">
      <c r="A1081" s="526" t="s">
        <v>1925</v>
      </c>
      <c r="B1081" s="351"/>
      <c r="C1081" s="351"/>
      <c r="D1081" s="531" t="s">
        <v>130</v>
      </c>
      <c r="E1081" s="450"/>
      <c r="F1081" s="437">
        <f t="shared" si="14"/>
        <v>25</v>
      </c>
      <c r="G1081" s="478"/>
      <c r="H1081" s="478"/>
      <c r="I1081" s="478"/>
      <c r="J1081" s="548">
        <v>25</v>
      </c>
      <c r="K1081" s="478"/>
      <c r="L1081" s="44"/>
      <c r="M1081" s="44"/>
      <c r="N1081" s="44"/>
      <c r="R1081" s="352"/>
      <c r="T1081" s="44"/>
      <c r="U1081" s="44"/>
      <c r="V1081" s="44"/>
      <c r="AA1081" s="352"/>
      <c r="AC1081" s="44"/>
      <c r="AD1081" s="44"/>
      <c r="AE1081" s="44"/>
      <c r="AJ1081" s="352"/>
      <c r="AL1081" s="44"/>
      <c r="AM1081" s="44"/>
      <c r="AN1081" s="44"/>
      <c r="AS1081" s="352"/>
      <c r="AU1081" s="44"/>
      <c r="AV1081" s="44"/>
      <c r="AW1081" s="44"/>
      <c r="BB1081" s="352"/>
      <c r="BD1081" s="44"/>
      <c r="BE1081" s="44"/>
      <c r="BF1081" s="44"/>
      <c r="BK1081" s="352"/>
      <c r="BM1081" s="44"/>
      <c r="BN1081" s="44"/>
      <c r="BO1081" s="44"/>
      <c r="BT1081" s="352"/>
      <c r="BV1081" s="44"/>
      <c r="BW1081" s="44"/>
      <c r="BX1081" s="44"/>
      <c r="CC1081" s="352"/>
      <c r="CE1081" s="44"/>
      <c r="CF1081" s="44"/>
      <c r="CG1081" s="44"/>
      <c r="CL1081" s="352"/>
      <c r="CN1081" s="44"/>
      <c r="CO1081" s="44"/>
      <c r="CP1081" s="44"/>
      <c r="CU1081" s="352"/>
      <c r="CW1081" s="44"/>
      <c r="CX1081" s="44"/>
      <c r="CY1081" s="44"/>
      <c r="DD1081" s="352"/>
      <c r="DF1081" s="44"/>
      <c r="DG1081" s="44"/>
      <c r="DH1081" s="44"/>
      <c r="DM1081" s="352"/>
      <c r="DO1081" s="44"/>
      <c r="DP1081" s="44"/>
      <c r="DQ1081" s="44"/>
      <c r="DV1081" s="352"/>
      <c r="DX1081" s="44"/>
      <c r="DY1081" s="44"/>
      <c r="DZ1081" s="44"/>
      <c r="EE1081" s="352"/>
      <c r="EG1081" s="44"/>
      <c r="EH1081" s="44"/>
      <c r="EI1081" s="44"/>
      <c r="EN1081" s="352"/>
      <c r="EP1081" s="44"/>
      <c r="EQ1081" s="44"/>
      <c r="ER1081" s="44"/>
      <c r="EW1081" s="352"/>
      <c r="EY1081" s="44"/>
      <c r="EZ1081" s="44"/>
      <c r="FA1081" s="44"/>
      <c r="FF1081" s="352"/>
      <c r="FH1081" s="44"/>
      <c r="FI1081" s="44"/>
      <c r="FJ1081" s="44"/>
      <c r="FO1081" s="352"/>
      <c r="FQ1081" s="44"/>
      <c r="FR1081" s="44"/>
      <c r="FS1081" s="44"/>
      <c r="FX1081" s="352"/>
      <c r="FZ1081" s="44"/>
      <c r="GA1081" s="44"/>
      <c r="GB1081" s="44"/>
      <c r="GG1081" s="352"/>
      <c r="GI1081" s="44"/>
      <c r="GJ1081" s="44"/>
      <c r="GK1081" s="44"/>
      <c r="GP1081" s="352"/>
      <c r="GR1081" s="44"/>
      <c r="GS1081" s="44"/>
      <c r="GT1081" s="44"/>
      <c r="GY1081" s="352"/>
      <c r="HA1081" s="44"/>
      <c r="HB1081" s="44"/>
      <c r="HC1081" s="44"/>
      <c r="HH1081" s="352"/>
      <c r="HJ1081" s="44"/>
      <c r="HK1081" s="44"/>
      <c r="HL1081" s="44"/>
      <c r="HQ1081" s="44"/>
      <c r="HR1081" s="44"/>
      <c r="HS1081" s="44"/>
      <c r="HT1081" s="44"/>
      <c r="HU1081" s="44"/>
      <c r="HV1081" s="44"/>
      <c r="HW1081" s="44"/>
      <c r="HX1081" s="44"/>
      <c r="HY1081" s="44"/>
      <c r="HZ1081" s="44"/>
      <c r="IA1081" s="44"/>
      <c r="IB1081" s="44"/>
      <c r="IC1081" s="44"/>
      <c r="ID1081" s="44"/>
      <c r="IE1081" s="44"/>
      <c r="IF1081" s="44"/>
      <c r="IG1081" s="44"/>
      <c r="IH1081" s="44"/>
      <c r="II1081" s="44"/>
      <c r="IJ1081" s="44"/>
      <c r="IK1081" s="44"/>
      <c r="IL1081" s="44"/>
      <c r="IM1081" s="44"/>
      <c r="IN1081" s="44"/>
      <c r="IO1081" s="44"/>
      <c r="IP1081" s="44"/>
      <c r="IQ1081" s="44"/>
      <c r="IR1081" s="44"/>
      <c r="IS1081" s="44"/>
      <c r="IT1081" s="44"/>
      <c r="IU1081" s="44"/>
      <c r="IV1081" s="44"/>
      <c r="RS1081" s="353"/>
    </row>
    <row r="1082" spans="1:487" s="74" customFormat="1" ht="15">
      <c r="A1082" s="526" t="s">
        <v>1855</v>
      </c>
      <c r="B1082" s="351"/>
      <c r="C1082" s="351"/>
      <c r="D1082" s="531" t="s">
        <v>130</v>
      </c>
      <c r="E1082" s="450"/>
      <c r="F1082" s="437">
        <f t="shared" si="14"/>
        <v>0</v>
      </c>
      <c r="G1082" s="478"/>
      <c r="H1082" s="478"/>
      <c r="I1082" s="478"/>
      <c r="J1082" s="548"/>
      <c r="K1082" s="478"/>
      <c r="L1082" s="450"/>
      <c r="M1082" s="44"/>
      <c r="N1082" s="44"/>
      <c r="R1082" s="352"/>
      <c r="T1082" s="44"/>
      <c r="U1082" s="44"/>
      <c r="V1082" s="44"/>
      <c r="AA1082" s="352"/>
      <c r="AC1082" s="44"/>
      <c r="AD1082" s="44"/>
      <c r="AE1082" s="44"/>
      <c r="AJ1082" s="352"/>
      <c r="AL1082" s="44"/>
      <c r="AM1082" s="44"/>
      <c r="AN1082" s="44"/>
      <c r="AS1082" s="352"/>
      <c r="AU1082" s="44"/>
      <c r="AV1082" s="44"/>
      <c r="AW1082" s="44"/>
      <c r="BB1082" s="352"/>
      <c r="BD1082" s="44"/>
      <c r="BE1082" s="44"/>
      <c r="BF1082" s="44"/>
      <c r="BK1082" s="352"/>
      <c r="BM1082" s="44"/>
      <c r="BN1082" s="44"/>
      <c r="BO1082" s="44"/>
      <c r="BT1082" s="352"/>
      <c r="BV1082" s="44"/>
      <c r="BW1082" s="44"/>
      <c r="BX1082" s="44"/>
      <c r="CC1082" s="352"/>
      <c r="CE1082" s="44"/>
      <c r="CF1082" s="44"/>
      <c r="CG1082" s="44"/>
      <c r="CL1082" s="352"/>
      <c r="CN1082" s="44"/>
      <c r="CO1082" s="44"/>
      <c r="CP1082" s="44"/>
      <c r="CU1082" s="352"/>
      <c r="CW1082" s="44"/>
      <c r="CX1082" s="44"/>
      <c r="CY1082" s="44"/>
      <c r="DD1082" s="352"/>
      <c r="DF1082" s="44"/>
      <c r="DG1082" s="44"/>
      <c r="DH1082" s="44"/>
      <c r="DM1082" s="352"/>
      <c r="DO1082" s="44"/>
      <c r="DP1082" s="44"/>
      <c r="DQ1082" s="44"/>
      <c r="DV1082" s="352"/>
      <c r="DX1082" s="44"/>
      <c r="DY1082" s="44"/>
      <c r="DZ1082" s="44"/>
      <c r="EE1082" s="352"/>
      <c r="EG1082" s="44"/>
      <c r="EH1082" s="44"/>
      <c r="EI1082" s="44"/>
      <c r="EN1082" s="352"/>
      <c r="EP1082" s="44"/>
      <c r="EQ1082" s="44"/>
      <c r="ER1082" s="44"/>
      <c r="EW1082" s="352"/>
      <c r="EY1082" s="44"/>
      <c r="EZ1082" s="44"/>
      <c r="FA1082" s="44"/>
      <c r="FF1082" s="352"/>
      <c r="FH1082" s="44"/>
      <c r="FI1082" s="44"/>
      <c r="FJ1082" s="44"/>
      <c r="FO1082" s="352"/>
      <c r="FQ1082" s="44"/>
      <c r="FR1082" s="44"/>
      <c r="FS1082" s="44"/>
      <c r="FX1082" s="352"/>
      <c r="FZ1082" s="44"/>
      <c r="GA1082" s="44"/>
      <c r="GB1082" s="44"/>
      <c r="GG1082" s="352"/>
      <c r="GI1082" s="44"/>
      <c r="GJ1082" s="44"/>
      <c r="GK1082" s="44"/>
      <c r="GP1082" s="352"/>
      <c r="GR1082" s="44"/>
      <c r="GS1082" s="44"/>
      <c r="GT1082" s="44"/>
      <c r="GY1082" s="352"/>
      <c r="HA1082" s="44"/>
      <c r="HB1082" s="44"/>
      <c r="HC1082" s="44"/>
      <c r="HH1082" s="352"/>
      <c r="HJ1082" s="44"/>
      <c r="HK1082" s="44"/>
      <c r="HL1082" s="44"/>
      <c r="HQ1082" s="44"/>
      <c r="HR1082" s="44"/>
      <c r="HS1082" s="44"/>
      <c r="HT1082" s="44"/>
      <c r="HU1082" s="44"/>
      <c r="HV1082" s="44"/>
      <c r="HW1082" s="44"/>
      <c r="HX1082" s="44"/>
      <c r="HY1082" s="44"/>
      <c r="HZ1082" s="44"/>
      <c r="IA1082" s="44"/>
      <c r="IB1082" s="44"/>
      <c r="IC1082" s="44"/>
      <c r="ID1082" s="44"/>
      <c r="IE1082" s="44"/>
      <c r="IF1082" s="44"/>
      <c r="IG1082" s="44"/>
      <c r="IH1082" s="44"/>
      <c r="II1082" s="44"/>
      <c r="IJ1082" s="44"/>
      <c r="IK1082" s="44"/>
      <c r="IL1082" s="44"/>
      <c r="IM1082" s="44"/>
      <c r="IN1082" s="44"/>
      <c r="IO1082" s="44"/>
      <c r="IP1082" s="44"/>
      <c r="IQ1082" s="44"/>
      <c r="IR1082" s="44"/>
      <c r="IS1082" s="44"/>
      <c r="IT1082" s="44"/>
      <c r="IU1082" s="44"/>
      <c r="IV1082" s="44"/>
      <c r="RS1082" s="353"/>
    </row>
    <row r="1083" spans="1:487" s="74" customFormat="1" ht="15">
      <c r="A1083" s="526" t="s">
        <v>1785</v>
      </c>
      <c r="B1083" s="351"/>
      <c r="C1083" s="351"/>
      <c r="D1083" s="458" t="s">
        <v>136</v>
      </c>
      <c r="E1083" s="450"/>
      <c r="F1083" s="437">
        <f t="shared" ref="F1083:F1146" si="15">SUM(G1083:L1083)</f>
        <v>217</v>
      </c>
      <c r="G1083" s="478">
        <v>95</v>
      </c>
      <c r="H1083" s="478">
        <v>87</v>
      </c>
      <c r="I1083" s="478">
        <v>15</v>
      </c>
      <c r="J1083" s="548">
        <v>20</v>
      </c>
      <c r="K1083" s="478"/>
      <c r="L1083" s="458"/>
      <c r="M1083" s="44"/>
      <c r="N1083" s="44"/>
      <c r="R1083" s="352"/>
      <c r="T1083" s="44"/>
      <c r="U1083" s="44"/>
      <c r="V1083" s="44"/>
      <c r="AA1083" s="352"/>
      <c r="AC1083" s="44"/>
      <c r="AD1083" s="44"/>
      <c r="AE1083" s="44"/>
      <c r="AJ1083" s="352"/>
      <c r="AL1083" s="44"/>
      <c r="AM1083" s="44"/>
      <c r="AN1083" s="44"/>
      <c r="AS1083" s="352"/>
      <c r="AU1083" s="44"/>
      <c r="AV1083" s="44"/>
      <c r="AW1083" s="44"/>
      <c r="BB1083" s="352"/>
      <c r="BD1083" s="44"/>
      <c r="BE1083" s="44"/>
      <c r="BF1083" s="44"/>
      <c r="BK1083" s="352"/>
      <c r="BM1083" s="44"/>
      <c r="BN1083" s="44"/>
      <c r="BO1083" s="44"/>
      <c r="BT1083" s="352"/>
      <c r="BV1083" s="44"/>
      <c r="BW1083" s="44"/>
      <c r="BX1083" s="44"/>
      <c r="CC1083" s="352"/>
      <c r="CE1083" s="44"/>
      <c r="CF1083" s="44"/>
      <c r="CG1083" s="44"/>
      <c r="CL1083" s="352"/>
      <c r="CN1083" s="44"/>
      <c r="CO1083" s="44"/>
      <c r="CP1083" s="44"/>
      <c r="CU1083" s="352"/>
      <c r="CW1083" s="44"/>
      <c r="CX1083" s="44"/>
      <c r="CY1083" s="44"/>
      <c r="DD1083" s="352"/>
      <c r="DF1083" s="44"/>
      <c r="DG1083" s="44"/>
      <c r="DH1083" s="44"/>
      <c r="DM1083" s="352"/>
      <c r="DO1083" s="44"/>
      <c r="DP1083" s="44"/>
      <c r="DQ1083" s="44"/>
      <c r="DV1083" s="352"/>
      <c r="DX1083" s="44"/>
      <c r="DY1083" s="44"/>
      <c r="DZ1083" s="44"/>
      <c r="EE1083" s="352"/>
      <c r="EG1083" s="44"/>
      <c r="EH1083" s="44"/>
      <c r="EI1083" s="44"/>
      <c r="EN1083" s="352"/>
      <c r="EP1083" s="44"/>
      <c r="EQ1083" s="44"/>
      <c r="ER1083" s="44"/>
      <c r="EW1083" s="352"/>
      <c r="EY1083" s="44"/>
      <c r="EZ1083" s="44"/>
      <c r="FA1083" s="44"/>
      <c r="FF1083" s="352"/>
      <c r="FH1083" s="44"/>
      <c r="FI1083" s="44"/>
      <c r="FJ1083" s="44"/>
      <c r="FO1083" s="352"/>
      <c r="FQ1083" s="44"/>
      <c r="FR1083" s="44"/>
      <c r="FS1083" s="44"/>
      <c r="FX1083" s="352"/>
      <c r="FZ1083" s="44"/>
      <c r="GA1083" s="44"/>
      <c r="GB1083" s="44"/>
      <c r="GG1083" s="352"/>
      <c r="GI1083" s="44"/>
      <c r="GJ1083" s="44"/>
      <c r="GK1083" s="44"/>
      <c r="GP1083" s="352"/>
      <c r="GR1083" s="44"/>
      <c r="GS1083" s="44"/>
      <c r="GT1083" s="44"/>
      <c r="GY1083" s="352"/>
      <c r="HA1083" s="44"/>
      <c r="HB1083" s="44"/>
      <c r="HC1083" s="44"/>
      <c r="HH1083" s="352"/>
      <c r="HJ1083" s="44"/>
      <c r="HK1083" s="44"/>
      <c r="HL1083" s="44"/>
      <c r="HQ1083" s="44"/>
      <c r="HR1083" s="44"/>
      <c r="HS1083" s="44"/>
      <c r="HT1083" s="44"/>
      <c r="HU1083" s="44"/>
      <c r="HV1083" s="44"/>
      <c r="HW1083" s="44"/>
      <c r="HX1083" s="44"/>
      <c r="HY1083" s="44"/>
      <c r="HZ1083" s="44"/>
      <c r="IA1083" s="44"/>
      <c r="IB1083" s="44"/>
      <c r="IC1083" s="44"/>
      <c r="ID1083" s="44"/>
      <c r="IE1083" s="44"/>
      <c r="IF1083" s="44"/>
      <c r="IG1083" s="44"/>
      <c r="IH1083" s="44"/>
      <c r="II1083" s="44"/>
      <c r="IJ1083" s="44"/>
      <c r="IK1083" s="44"/>
      <c r="IL1083" s="44"/>
      <c r="IM1083" s="44"/>
      <c r="IN1083" s="44"/>
      <c r="IO1083" s="44"/>
      <c r="IP1083" s="44"/>
      <c r="IQ1083" s="44"/>
      <c r="IR1083" s="44"/>
      <c r="IS1083" s="44"/>
      <c r="IT1083" s="44"/>
      <c r="IU1083" s="44"/>
      <c r="IV1083" s="44"/>
      <c r="RS1083" s="353"/>
    </row>
    <row r="1084" spans="1:487" s="74" customFormat="1" ht="15">
      <c r="A1084" s="325" t="s">
        <v>772</v>
      </c>
      <c r="B1084" s="351"/>
      <c r="C1084" s="351"/>
      <c r="D1084" s="458" t="s">
        <v>133</v>
      </c>
      <c r="E1084" s="450"/>
      <c r="F1084" s="437">
        <f t="shared" si="15"/>
        <v>0</v>
      </c>
      <c r="G1084" s="478"/>
      <c r="H1084" s="478"/>
      <c r="I1084" s="478"/>
      <c r="J1084" s="548"/>
      <c r="K1084" s="478"/>
      <c r="L1084" s="450"/>
      <c r="M1084" s="44"/>
      <c r="N1084" s="44"/>
      <c r="R1084" s="352"/>
      <c r="T1084" s="44"/>
      <c r="U1084" s="44"/>
      <c r="V1084" s="44"/>
      <c r="AA1084" s="352"/>
      <c r="AC1084" s="44"/>
      <c r="AD1084" s="44"/>
      <c r="AE1084" s="44"/>
      <c r="AJ1084" s="352"/>
      <c r="AL1084" s="44"/>
      <c r="AM1084" s="44"/>
      <c r="AN1084" s="44"/>
      <c r="AS1084" s="352"/>
      <c r="AU1084" s="44"/>
      <c r="AV1084" s="44"/>
      <c r="AW1084" s="44"/>
      <c r="BB1084" s="352"/>
      <c r="BD1084" s="44"/>
      <c r="BE1084" s="44"/>
      <c r="BF1084" s="44"/>
      <c r="BK1084" s="352"/>
      <c r="BM1084" s="44"/>
      <c r="BN1084" s="44"/>
      <c r="BO1084" s="44"/>
      <c r="BT1084" s="352"/>
      <c r="BV1084" s="44"/>
      <c r="BW1084" s="44"/>
      <c r="BX1084" s="44"/>
      <c r="CC1084" s="352"/>
      <c r="CE1084" s="44"/>
      <c r="CF1084" s="44"/>
      <c r="CG1084" s="44"/>
      <c r="CL1084" s="352"/>
      <c r="CN1084" s="44"/>
      <c r="CO1084" s="44"/>
      <c r="CP1084" s="44"/>
      <c r="CU1084" s="352"/>
      <c r="CW1084" s="44"/>
      <c r="CX1084" s="44"/>
      <c r="CY1084" s="44"/>
      <c r="DD1084" s="352"/>
      <c r="DF1084" s="44"/>
      <c r="DG1084" s="44"/>
      <c r="DH1084" s="44"/>
      <c r="DM1084" s="352"/>
      <c r="DO1084" s="44"/>
      <c r="DP1084" s="44"/>
      <c r="DQ1084" s="44"/>
      <c r="DV1084" s="352"/>
      <c r="DX1084" s="44"/>
      <c r="DY1084" s="44"/>
      <c r="DZ1084" s="44"/>
      <c r="EE1084" s="352"/>
      <c r="EG1084" s="44"/>
      <c r="EH1084" s="44"/>
      <c r="EI1084" s="44"/>
      <c r="EN1084" s="352"/>
      <c r="EP1084" s="44"/>
      <c r="EQ1084" s="44"/>
      <c r="ER1084" s="44"/>
      <c r="EW1084" s="352"/>
      <c r="EY1084" s="44"/>
      <c r="EZ1084" s="44"/>
      <c r="FA1084" s="44"/>
      <c r="FF1084" s="352"/>
      <c r="FH1084" s="44"/>
      <c r="FI1084" s="44"/>
      <c r="FJ1084" s="44"/>
      <c r="FO1084" s="352"/>
      <c r="FQ1084" s="44"/>
      <c r="FR1084" s="44"/>
      <c r="FS1084" s="44"/>
      <c r="FX1084" s="352"/>
      <c r="FZ1084" s="44"/>
      <c r="GA1084" s="44"/>
      <c r="GB1084" s="44"/>
      <c r="GG1084" s="352"/>
      <c r="GI1084" s="44"/>
      <c r="GJ1084" s="44"/>
      <c r="GK1084" s="44"/>
      <c r="GP1084" s="352"/>
      <c r="GR1084" s="44"/>
      <c r="GS1084" s="44"/>
      <c r="GT1084" s="44"/>
      <c r="GY1084" s="352"/>
      <c r="HA1084" s="44"/>
      <c r="HB1084" s="44"/>
      <c r="HC1084" s="44"/>
      <c r="HH1084" s="352"/>
      <c r="HJ1084" s="44"/>
      <c r="HK1084" s="44"/>
      <c r="HL1084" s="44"/>
      <c r="HQ1084" s="44"/>
      <c r="HR1084" s="44"/>
      <c r="HS1084" s="44"/>
      <c r="HT1084" s="44"/>
      <c r="HU1084" s="44"/>
      <c r="HV1084" s="44"/>
      <c r="HW1084" s="44"/>
      <c r="HX1084" s="44"/>
      <c r="HY1084" s="44"/>
      <c r="HZ1084" s="44"/>
      <c r="IA1084" s="44"/>
      <c r="IB1084" s="44"/>
      <c r="IC1084" s="44"/>
      <c r="ID1084" s="44"/>
      <c r="IE1084" s="44"/>
      <c r="IF1084" s="44"/>
      <c r="IG1084" s="44"/>
      <c r="IH1084" s="44"/>
      <c r="II1084" s="44"/>
      <c r="IJ1084" s="44"/>
      <c r="IK1084" s="44"/>
      <c r="IL1084" s="44"/>
      <c r="IM1084" s="44"/>
      <c r="IN1084" s="44"/>
      <c r="IO1084" s="44"/>
      <c r="IP1084" s="44"/>
      <c r="IQ1084" s="44"/>
      <c r="IR1084" s="44"/>
      <c r="IS1084" s="44"/>
      <c r="IT1084" s="44"/>
      <c r="IU1084" s="44"/>
      <c r="IV1084" s="44"/>
      <c r="RS1084" s="353"/>
    </row>
    <row r="1085" spans="1:487" s="74" customFormat="1" ht="15">
      <c r="A1085" s="325" t="s">
        <v>1180</v>
      </c>
      <c r="B1085" s="351"/>
      <c r="C1085" s="351"/>
      <c r="D1085" s="531" t="s">
        <v>130</v>
      </c>
      <c r="E1085" s="450"/>
      <c r="F1085" s="437">
        <f t="shared" si="15"/>
        <v>0</v>
      </c>
      <c r="G1085" s="478"/>
      <c r="H1085" s="478"/>
      <c r="I1085" s="478"/>
      <c r="J1085" s="548"/>
      <c r="K1085" s="478"/>
      <c r="L1085" s="450"/>
      <c r="M1085" s="44"/>
      <c r="N1085" s="44"/>
      <c r="R1085" s="352"/>
      <c r="T1085" s="44"/>
      <c r="U1085" s="44"/>
      <c r="V1085" s="44"/>
      <c r="AA1085" s="352"/>
      <c r="AC1085" s="44"/>
      <c r="AD1085" s="44"/>
      <c r="AE1085" s="44"/>
      <c r="AJ1085" s="352"/>
      <c r="AL1085" s="44"/>
      <c r="AM1085" s="44"/>
      <c r="AN1085" s="44"/>
      <c r="AS1085" s="352"/>
      <c r="AU1085" s="44"/>
      <c r="AV1085" s="44"/>
      <c r="AW1085" s="44"/>
      <c r="BB1085" s="352"/>
      <c r="BD1085" s="44"/>
      <c r="BE1085" s="44"/>
      <c r="BF1085" s="44"/>
      <c r="BK1085" s="352"/>
      <c r="BM1085" s="44"/>
      <c r="BN1085" s="44"/>
      <c r="BO1085" s="44"/>
      <c r="BT1085" s="352"/>
      <c r="BV1085" s="44"/>
      <c r="BW1085" s="44"/>
      <c r="BX1085" s="44"/>
      <c r="CC1085" s="352"/>
      <c r="CE1085" s="44"/>
      <c r="CF1085" s="44"/>
      <c r="CG1085" s="44"/>
      <c r="CL1085" s="352"/>
      <c r="CN1085" s="44"/>
      <c r="CO1085" s="44"/>
      <c r="CP1085" s="44"/>
      <c r="CU1085" s="352"/>
      <c r="CW1085" s="44"/>
      <c r="CX1085" s="44"/>
      <c r="CY1085" s="44"/>
      <c r="DD1085" s="352"/>
      <c r="DF1085" s="44"/>
      <c r="DG1085" s="44"/>
      <c r="DH1085" s="44"/>
      <c r="DM1085" s="352"/>
      <c r="DO1085" s="44"/>
      <c r="DP1085" s="44"/>
      <c r="DQ1085" s="44"/>
      <c r="DV1085" s="352"/>
      <c r="DX1085" s="44"/>
      <c r="DY1085" s="44"/>
      <c r="DZ1085" s="44"/>
      <c r="EE1085" s="352"/>
      <c r="EG1085" s="44"/>
      <c r="EH1085" s="44"/>
      <c r="EI1085" s="44"/>
      <c r="EN1085" s="352"/>
      <c r="EP1085" s="44"/>
      <c r="EQ1085" s="44"/>
      <c r="ER1085" s="44"/>
      <c r="EW1085" s="352"/>
      <c r="EY1085" s="44"/>
      <c r="EZ1085" s="44"/>
      <c r="FA1085" s="44"/>
      <c r="FF1085" s="352"/>
      <c r="FH1085" s="44"/>
      <c r="FI1085" s="44"/>
      <c r="FJ1085" s="44"/>
      <c r="FO1085" s="352"/>
      <c r="FQ1085" s="44"/>
      <c r="FR1085" s="44"/>
      <c r="FS1085" s="44"/>
      <c r="FX1085" s="352"/>
      <c r="FZ1085" s="44"/>
      <c r="GA1085" s="44"/>
      <c r="GB1085" s="44"/>
      <c r="GG1085" s="352"/>
      <c r="GI1085" s="44"/>
      <c r="GJ1085" s="44"/>
      <c r="GK1085" s="44"/>
      <c r="GP1085" s="352"/>
      <c r="GR1085" s="44"/>
      <c r="GS1085" s="44"/>
      <c r="GT1085" s="44"/>
      <c r="GY1085" s="352"/>
      <c r="HA1085" s="44"/>
      <c r="HB1085" s="44"/>
      <c r="HC1085" s="44"/>
      <c r="HH1085" s="352"/>
      <c r="HJ1085" s="44"/>
      <c r="HK1085" s="44"/>
      <c r="HL1085" s="44"/>
      <c r="HQ1085" s="44"/>
      <c r="HR1085" s="44"/>
      <c r="HS1085" s="44"/>
      <c r="HT1085" s="44"/>
      <c r="HU1085" s="44"/>
      <c r="HV1085" s="44"/>
      <c r="HW1085" s="44"/>
      <c r="HX1085" s="44"/>
      <c r="HY1085" s="44"/>
      <c r="HZ1085" s="44"/>
      <c r="IA1085" s="44"/>
      <c r="IB1085" s="44"/>
      <c r="IC1085" s="44"/>
      <c r="ID1085" s="44"/>
      <c r="IE1085" s="44"/>
      <c r="IF1085" s="44"/>
      <c r="IG1085" s="44"/>
      <c r="IH1085" s="44"/>
      <c r="II1085" s="44"/>
      <c r="IJ1085" s="44"/>
      <c r="IK1085" s="44"/>
      <c r="IL1085" s="44"/>
      <c r="IM1085" s="44"/>
      <c r="IN1085" s="44"/>
      <c r="IO1085" s="44"/>
      <c r="IP1085" s="44"/>
      <c r="IQ1085" s="44"/>
      <c r="IR1085" s="44"/>
      <c r="IS1085" s="44"/>
      <c r="IT1085" s="44"/>
      <c r="IU1085" s="44"/>
      <c r="IV1085" s="44"/>
      <c r="RS1085" s="353"/>
    </row>
    <row r="1086" spans="1:487" s="74" customFormat="1" ht="15">
      <c r="A1086" s="325" t="s">
        <v>595</v>
      </c>
      <c r="B1086" s="529"/>
      <c r="C1086" s="351"/>
      <c r="D1086" s="458" t="s">
        <v>135</v>
      </c>
      <c r="E1086" s="450"/>
      <c r="F1086" s="437">
        <f t="shared" si="15"/>
        <v>117</v>
      </c>
      <c r="G1086" s="478">
        <v>18</v>
      </c>
      <c r="H1086" s="478">
        <v>46</v>
      </c>
      <c r="I1086" s="478">
        <v>44</v>
      </c>
      <c r="J1086" s="548">
        <v>9</v>
      </c>
      <c r="K1086" s="478"/>
      <c r="L1086" s="450"/>
      <c r="M1086" s="44"/>
      <c r="N1086" s="44"/>
      <c r="R1086" s="352"/>
      <c r="T1086" s="44"/>
      <c r="U1086" s="44"/>
      <c r="V1086" s="44"/>
      <c r="AA1086" s="352"/>
      <c r="AC1086" s="44"/>
      <c r="AD1086" s="44"/>
      <c r="AE1086" s="44"/>
      <c r="AJ1086" s="352"/>
      <c r="AL1086" s="44"/>
      <c r="AM1086" s="44"/>
      <c r="AN1086" s="44"/>
      <c r="AS1086" s="352"/>
      <c r="AU1086" s="44"/>
      <c r="AV1086" s="44"/>
      <c r="AW1086" s="44"/>
      <c r="BB1086" s="352"/>
      <c r="BD1086" s="44"/>
      <c r="BE1086" s="44"/>
      <c r="BF1086" s="44"/>
      <c r="BK1086" s="352"/>
      <c r="BM1086" s="44"/>
      <c r="BN1086" s="44"/>
      <c r="BO1086" s="44"/>
      <c r="BT1086" s="352"/>
      <c r="BV1086" s="44"/>
      <c r="BW1086" s="44"/>
      <c r="BX1086" s="44"/>
      <c r="CC1086" s="352"/>
      <c r="CE1086" s="44"/>
      <c r="CF1086" s="44"/>
      <c r="CG1086" s="44"/>
      <c r="CL1086" s="352"/>
      <c r="CN1086" s="44"/>
      <c r="CO1086" s="44"/>
      <c r="CP1086" s="44"/>
      <c r="CU1086" s="352"/>
      <c r="CW1086" s="44"/>
      <c r="CX1086" s="44"/>
      <c r="CY1086" s="44"/>
      <c r="DD1086" s="352"/>
      <c r="DF1086" s="44"/>
      <c r="DG1086" s="44"/>
      <c r="DH1086" s="44"/>
      <c r="DM1086" s="352"/>
      <c r="DO1086" s="44"/>
      <c r="DP1086" s="44"/>
      <c r="DQ1086" s="44"/>
      <c r="DV1086" s="352"/>
      <c r="DX1086" s="44"/>
      <c r="DY1086" s="44"/>
      <c r="DZ1086" s="44"/>
      <c r="EE1086" s="352"/>
      <c r="EG1086" s="44"/>
      <c r="EH1086" s="44"/>
      <c r="EI1086" s="44"/>
      <c r="EN1086" s="352"/>
      <c r="EP1086" s="44"/>
      <c r="EQ1086" s="44"/>
      <c r="ER1086" s="44"/>
      <c r="EW1086" s="352"/>
      <c r="EY1086" s="44"/>
      <c r="EZ1086" s="44"/>
      <c r="FA1086" s="44"/>
      <c r="FF1086" s="352"/>
      <c r="FH1086" s="44"/>
      <c r="FI1086" s="44"/>
      <c r="FJ1086" s="44"/>
      <c r="FO1086" s="352"/>
      <c r="FQ1086" s="44"/>
      <c r="FR1086" s="44"/>
      <c r="FS1086" s="44"/>
      <c r="FX1086" s="352"/>
      <c r="FZ1086" s="44"/>
      <c r="GA1086" s="44"/>
      <c r="GB1086" s="44"/>
      <c r="GG1086" s="352"/>
      <c r="GI1086" s="44"/>
      <c r="GJ1086" s="44"/>
      <c r="GK1086" s="44"/>
      <c r="GP1086" s="352"/>
      <c r="GR1086" s="44"/>
      <c r="GS1086" s="44"/>
      <c r="GT1086" s="44"/>
      <c r="GY1086" s="352"/>
      <c r="HA1086" s="44"/>
      <c r="HB1086" s="44"/>
      <c r="HC1086" s="44"/>
      <c r="HH1086" s="352"/>
      <c r="HJ1086" s="44"/>
      <c r="HK1086" s="44"/>
      <c r="HL1086" s="44"/>
      <c r="HQ1086" s="44"/>
      <c r="HR1086" s="44"/>
      <c r="HS1086" s="44"/>
      <c r="HT1086" s="44"/>
      <c r="HU1086" s="44"/>
      <c r="HV1086" s="44"/>
      <c r="HW1086" s="44"/>
      <c r="HX1086" s="44"/>
      <c r="HY1086" s="44"/>
      <c r="HZ1086" s="44"/>
      <c r="IA1086" s="44"/>
      <c r="IB1086" s="44"/>
      <c r="IC1086" s="44"/>
      <c r="ID1086" s="44"/>
      <c r="IE1086" s="44"/>
      <c r="IF1086" s="44"/>
      <c r="IG1086" s="44"/>
      <c r="IH1086" s="44"/>
      <c r="II1086" s="44"/>
      <c r="IJ1086" s="44"/>
      <c r="IK1086" s="44"/>
      <c r="IL1086" s="44"/>
      <c r="IM1086" s="44"/>
      <c r="IN1086" s="44"/>
      <c r="IO1086" s="44"/>
      <c r="IP1086" s="44"/>
      <c r="IQ1086" s="44"/>
      <c r="IR1086" s="44"/>
      <c r="IS1086" s="44"/>
      <c r="IT1086" s="44"/>
      <c r="IU1086" s="44"/>
      <c r="IV1086" s="44"/>
      <c r="RS1086" s="353"/>
    </row>
    <row r="1087" spans="1:487" s="74" customFormat="1" ht="15">
      <c r="A1087" s="325" t="s">
        <v>1775</v>
      </c>
      <c r="B1087" s="351"/>
      <c r="C1087" s="351"/>
      <c r="D1087" s="531" t="s">
        <v>130</v>
      </c>
      <c r="E1087" s="450"/>
      <c r="F1087" s="437">
        <f t="shared" si="15"/>
        <v>0</v>
      </c>
      <c r="G1087" s="478"/>
      <c r="H1087" s="478"/>
      <c r="I1087" s="478"/>
      <c r="J1087" s="548"/>
      <c r="K1087" s="478"/>
      <c r="L1087" s="450"/>
      <c r="M1087" s="44"/>
      <c r="N1087" s="44"/>
      <c r="R1087" s="352"/>
      <c r="T1087" s="44"/>
      <c r="U1087" s="44"/>
      <c r="V1087" s="44"/>
      <c r="AA1087" s="352"/>
      <c r="AC1087" s="44"/>
      <c r="AD1087" s="44"/>
      <c r="AE1087" s="44"/>
      <c r="AJ1087" s="352"/>
      <c r="AL1087" s="44"/>
      <c r="AM1087" s="44"/>
      <c r="AN1087" s="44"/>
      <c r="AS1087" s="352"/>
      <c r="AU1087" s="44"/>
      <c r="AV1087" s="44"/>
      <c r="AW1087" s="44"/>
      <c r="BB1087" s="352"/>
      <c r="BD1087" s="44"/>
      <c r="BE1087" s="44"/>
      <c r="BF1087" s="44"/>
      <c r="BK1087" s="352"/>
      <c r="BM1087" s="44"/>
      <c r="BN1087" s="44"/>
      <c r="BO1087" s="44"/>
      <c r="BT1087" s="352"/>
      <c r="BV1087" s="44"/>
      <c r="BW1087" s="44"/>
      <c r="BX1087" s="44"/>
      <c r="CC1087" s="352"/>
      <c r="CE1087" s="44"/>
      <c r="CF1087" s="44"/>
      <c r="CG1087" s="44"/>
      <c r="CL1087" s="352"/>
      <c r="CN1087" s="44"/>
      <c r="CO1087" s="44"/>
      <c r="CP1087" s="44"/>
      <c r="CU1087" s="352"/>
      <c r="CW1087" s="44"/>
      <c r="CX1087" s="44"/>
      <c r="CY1087" s="44"/>
      <c r="DD1087" s="352"/>
      <c r="DF1087" s="44"/>
      <c r="DG1087" s="44"/>
      <c r="DH1087" s="44"/>
      <c r="DM1087" s="352"/>
      <c r="DO1087" s="44"/>
      <c r="DP1087" s="44"/>
      <c r="DQ1087" s="44"/>
      <c r="DV1087" s="352"/>
      <c r="DX1087" s="44"/>
      <c r="DY1087" s="44"/>
      <c r="DZ1087" s="44"/>
      <c r="EE1087" s="352"/>
      <c r="EG1087" s="44"/>
      <c r="EH1087" s="44"/>
      <c r="EI1087" s="44"/>
      <c r="EN1087" s="352"/>
      <c r="EP1087" s="44"/>
      <c r="EQ1087" s="44"/>
      <c r="ER1087" s="44"/>
      <c r="EW1087" s="352"/>
      <c r="EY1087" s="44"/>
      <c r="EZ1087" s="44"/>
      <c r="FA1087" s="44"/>
      <c r="FF1087" s="352"/>
      <c r="FH1087" s="44"/>
      <c r="FI1087" s="44"/>
      <c r="FJ1087" s="44"/>
      <c r="FO1087" s="352"/>
      <c r="FQ1087" s="44"/>
      <c r="FR1087" s="44"/>
      <c r="FS1087" s="44"/>
      <c r="FX1087" s="352"/>
      <c r="FZ1087" s="44"/>
      <c r="GA1087" s="44"/>
      <c r="GB1087" s="44"/>
      <c r="GG1087" s="352"/>
      <c r="GI1087" s="44"/>
      <c r="GJ1087" s="44"/>
      <c r="GK1087" s="44"/>
      <c r="GP1087" s="352"/>
      <c r="GR1087" s="44"/>
      <c r="GS1087" s="44"/>
      <c r="GT1087" s="44"/>
      <c r="GY1087" s="352"/>
      <c r="HA1087" s="44"/>
      <c r="HB1087" s="44"/>
      <c r="HC1087" s="44"/>
      <c r="HH1087" s="352"/>
      <c r="HJ1087" s="44"/>
      <c r="HK1087" s="44"/>
      <c r="HL1087" s="44"/>
      <c r="HQ1087" s="44"/>
      <c r="HR1087" s="44"/>
      <c r="HS1087" s="44"/>
      <c r="HT1087" s="44"/>
      <c r="HU1087" s="44"/>
      <c r="HV1087" s="44"/>
      <c r="HW1087" s="44"/>
      <c r="HX1087" s="44"/>
      <c r="HY1087" s="44"/>
      <c r="HZ1087" s="44"/>
      <c r="IA1087" s="44"/>
      <c r="IB1087" s="44"/>
      <c r="IC1087" s="44"/>
      <c r="ID1087" s="44"/>
      <c r="IE1087" s="44"/>
      <c r="IF1087" s="44"/>
      <c r="IG1087" s="44"/>
      <c r="IH1087" s="44"/>
      <c r="II1087" s="44"/>
      <c r="IJ1087" s="44"/>
      <c r="IK1087" s="44"/>
      <c r="IL1087" s="44"/>
      <c r="IM1087" s="44"/>
      <c r="IN1087" s="44"/>
      <c r="IO1087" s="44"/>
      <c r="IP1087" s="44"/>
      <c r="IQ1087" s="44"/>
      <c r="IR1087" s="44"/>
      <c r="IS1087" s="44"/>
      <c r="IT1087" s="44"/>
      <c r="IU1087" s="44"/>
      <c r="IV1087" s="44"/>
      <c r="RS1087" s="353"/>
    </row>
    <row r="1088" spans="1:487" s="74" customFormat="1" ht="15">
      <c r="A1088" s="325" t="s">
        <v>712</v>
      </c>
      <c r="B1088" s="351"/>
      <c r="C1088" s="351"/>
      <c r="D1088" s="531" t="s">
        <v>130</v>
      </c>
      <c r="E1088" s="450"/>
      <c r="F1088" s="437">
        <f t="shared" si="15"/>
        <v>40</v>
      </c>
      <c r="G1088" s="478">
        <v>34</v>
      </c>
      <c r="H1088" s="478"/>
      <c r="I1088" s="478"/>
      <c r="J1088" s="548">
        <v>6</v>
      </c>
      <c r="K1088" s="478"/>
      <c r="L1088" s="450"/>
      <c r="M1088" s="44"/>
      <c r="N1088" s="44"/>
      <c r="R1088" s="352"/>
      <c r="T1088" s="44"/>
      <c r="U1088" s="44"/>
      <c r="V1088" s="44"/>
      <c r="AA1088" s="352"/>
      <c r="AC1088" s="44"/>
      <c r="AD1088" s="44"/>
      <c r="AE1088" s="44"/>
      <c r="AJ1088" s="352"/>
      <c r="AL1088" s="44"/>
      <c r="AM1088" s="44"/>
      <c r="AN1088" s="44"/>
      <c r="AS1088" s="352"/>
      <c r="AU1088" s="44"/>
      <c r="AV1088" s="44"/>
      <c r="AW1088" s="44"/>
      <c r="BB1088" s="352"/>
      <c r="BD1088" s="44"/>
      <c r="BE1088" s="44"/>
      <c r="BF1088" s="44"/>
      <c r="BK1088" s="352"/>
      <c r="BM1088" s="44"/>
      <c r="BN1088" s="44"/>
      <c r="BO1088" s="44"/>
      <c r="BT1088" s="352"/>
      <c r="BV1088" s="44"/>
      <c r="BW1088" s="44"/>
      <c r="BX1088" s="44"/>
      <c r="CC1088" s="352"/>
      <c r="CE1088" s="44"/>
      <c r="CF1088" s="44"/>
      <c r="CG1088" s="44"/>
      <c r="CL1088" s="352"/>
      <c r="CN1088" s="44"/>
      <c r="CO1088" s="44"/>
      <c r="CP1088" s="44"/>
      <c r="CU1088" s="352"/>
      <c r="CW1088" s="44"/>
      <c r="CX1088" s="44"/>
      <c r="CY1088" s="44"/>
      <c r="DD1088" s="352"/>
      <c r="DF1088" s="44"/>
      <c r="DG1088" s="44"/>
      <c r="DH1088" s="44"/>
      <c r="DM1088" s="352"/>
      <c r="DO1088" s="44"/>
      <c r="DP1088" s="44"/>
      <c r="DQ1088" s="44"/>
      <c r="DV1088" s="352"/>
      <c r="DX1088" s="44"/>
      <c r="DY1088" s="44"/>
      <c r="DZ1088" s="44"/>
      <c r="EE1088" s="352"/>
      <c r="EG1088" s="44"/>
      <c r="EH1088" s="44"/>
      <c r="EI1088" s="44"/>
      <c r="EN1088" s="352"/>
      <c r="EP1088" s="44"/>
      <c r="EQ1088" s="44"/>
      <c r="ER1088" s="44"/>
      <c r="EW1088" s="352"/>
      <c r="EY1088" s="44"/>
      <c r="EZ1088" s="44"/>
      <c r="FA1088" s="44"/>
      <c r="FF1088" s="352"/>
      <c r="FH1088" s="44"/>
      <c r="FI1088" s="44"/>
      <c r="FJ1088" s="44"/>
      <c r="FO1088" s="352"/>
      <c r="FQ1088" s="44"/>
      <c r="FR1088" s="44"/>
      <c r="FS1088" s="44"/>
      <c r="FX1088" s="352"/>
      <c r="FZ1088" s="44"/>
      <c r="GA1088" s="44"/>
      <c r="GB1088" s="44"/>
      <c r="GG1088" s="352"/>
      <c r="GI1088" s="44"/>
      <c r="GJ1088" s="44"/>
      <c r="GK1088" s="44"/>
      <c r="GP1088" s="352"/>
      <c r="GR1088" s="44"/>
      <c r="GS1088" s="44"/>
      <c r="GT1088" s="44"/>
      <c r="GY1088" s="352"/>
      <c r="HA1088" s="44"/>
      <c r="HB1088" s="44"/>
      <c r="HC1088" s="44"/>
      <c r="HH1088" s="352"/>
      <c r="HJ1088" s="44"/>
      <c r="HK1088" s="44"/>
      <c r="HL1088" s="44"/>
      <c r="HQ1088" s="44"/>
      <c r="HR1088" s="44"/>
      <c r="HS1088" s="44"/>
      <c r="HT1088" s="44"/>
      <c r="HU1088" s="44"/>
      <c r="HV1088" s="44"/>
      <c r="HW1088" s="44"/>
      <c r="HX1088" s="44"/>
      <c r="HY1088" s="44"/>
      <c r="HZ1088" s="44"/>
      <c r="IA1088" s="44"/>
      <c r="IB1088" s="44"/>
      <c r="IC1088" s="44"/>
      <c r="ID1088" s="44"/>
      <c r="IE1088" s="44"/>
      <c r="IF1088" s="44"/>
      <c r="IG1088" s="44"/>
      <c r="IH1088" s="44"/>
      <c r="II1088" s="44"/>
      <c r="IJ1088" s="44"/>
      <c r="IK1088" s="44"/>
      <c r="IL1088" s="44"/>
      <c r="IM1088" s="44"/>
      <c r="IN1088" s="44"/>
      <c r="IO1088" s="44"/>
      <c r="IP1088" s="44"/>
      <c r="IQ1088" s="44"/>
      <c r="IR1088" s="44"/>
      <c r="IS1088" s="44"/>
      <c r="IT1088" s="44"/>
      <c r="IU1088" s="44"/>
      <c r="IV1088" s="44"/>
      <c r="RS1088" s="353"/>
    </row>
    <row r="1089" spans="1:487" s="74" customFormat="1" ht="15">
      <c r="A1089" s="526" t="s">
        <v>1171</v>
      </c>
      <c r="B1089" s="351"/>
      <c r="C1089" s="351"/>
      <c r="D1089" s="531" t="s">
        <v>130</v>
      </c>
      <c r="E1089" s="450"/>
      <c r="F1089" s="437">
        <f t="shared" si="15"/>
        <v>10</v>
      </c>
      <c r="G1089" s="478"/>
      <c r="H1089" s="478">
        <v>1</v>
      </c>
      <c r="I1089" s="478"/>
      <c r="J1089" s="548"/>
      <c r="K1089" s="478">
        <v>9</v>
      </c>
      <c r="L1089" s="450"/>
      <c r="M1089" s="44"/>
      <c r="N1089" s="44"/>
      <c r="R1089" s="352"/>
      <c r="T1089" s="44"/>
      <c r="U1089" s="44"/>
      <c r="V1089" s="44"/>
      <c r="AA1089" s="352"/>
      <c r="AC1089" s="44"/>
      <c r="AD1089" s="44"/>
      <c r="AE1089" s="44"/>
      <c r="AJ1089" s="352"/>
      <c r="AL1089" s="44"/>
      <c r="AM1089" s="44"/>
      <c r="AN1089" s="44"/>
      <c r="AS1089" s="352"/>
      <c r="AU1089" s="44"/>
      <c r="AV1089" s="44"/>
      <c r="AW1089" s="44"/>
      <c r="BB1089" s="352"/>
      <c r="BD1089" s="44"/>
      <c r="BE1089" s="44"/>
      <c r="BF1089" s="44"/>
      <c r="BK1089" s="352"/>
      <c r="BM1089" s="44"/>
      <c r="BN1089" s="44"/>
      <c r="BO1089" s="44"/>
      <c r="BT1089" s="352"/>
      <c r="BV1089" s="44"/>
      <c r="BW1089" s="44"/>
      <c r="BX1089" s="44"/>
      <c r="CC1089" s="352"/>
      <c r="CE1089" s="44"/>
      <c r="CF1089" s="44"/>
      <c r="CG1089" s="44"/>
      <c r="CL1089" s="352"/>
      <c r="CN1089" s="44"/>
      <c r="CO1089" s="44"/>
      <c r="CP1089" s="44"/>
      <c r="CU1089" s="352"/>
      <c r="CW1089" s="44"/>
      <c r="CX1089" s="44"/>
      <c r="CY1089" s="44"/>
      <c r="DD1089" s="352"/>
      <c r="DF1089" s="44"/>
      <c r="DG1089" s="44"/>
      <c r="DH1089" s="44"/>
      <c r="DM1089" s="352"/>
      <c r="DO1089" s="44"/>
      <c r="DP1089" s="44"/>
      <c r="DQ1089" s="44"/>
      <c r="DV1089" s="352"/>
      <c r="DX1089" s="44"/>
      <c r="DY1089" s="44"/>
      <c r="DZ1089" s="44"/>
      <c r="EE1089" s="352"/>
      <c r="EG1089" s="44"/>
      <c r="EH1089" s="44"/>
      <c r="EI1089" s="44"/>
      <c r="EN1089" s="352"/>
      <c r="EP1089" s="44"/>
      <c r="EQ1089" s="44"/>
      <c r="ER1089" s="44"/>
      <c r="EW1089" s="352"/>
      <c r="EY1089" s="44"/>
      <c r="EZ1089" s="44"/>
      <c r="FA1089" s="44"/>
      <c r="FF1089" s="352"/>
      <c r="FH1089" s="44"/>
      <c r="FI1089" s="44"/>
      <c r="FJ1089" s="44"/>
      <c r="FO1089" s="352"/>
      <c r="FQ1089" s="44"/>
      <c r="FR1089" s="44"/>
      <c r="FS1089" s="44"/>
      <c r="FX1089" s="352"/>
      <c r="FZ1089" s="44"/>
      <c r="GA1089" s="44"/>
      <c r="GB1089" s="44"/>
      <c r="GG1089" s="352"/>
      <c r="GI1089" s="44"/>
      <c r="GJ1089" s="44"/>
      <c r="GK1089" s="44"/>
      <c r="GP1089" s="352"/>
      <c r="GR1089" s="44"/>
      <c r="GS1089" s="44"/>
      <c r="GT1089" s="44"/>
      <c r="GY1089" s="352"/>
      <c r="HA1089" s="44"/>
      <c r="HB1089" s="44"/>
      <c r="HC1089" s="44"/>
      <c r="HH1089" s="352"/>
      <c r="HJ1089" s="44"/>
      <c r="HK1089" s="44"/>
      <c r="HL1089" s="44"/>
      <c r="HQ1089" s="44"/>
      <c r="HR1089" s="44"/>
      <c r="HS1089" s="44"/>
      <c r="HT1089" s="44"/>
      <c r="HU1089" s="44"/>
      <c r="HV1089" s="44"/>
      <c r="HW1089" s="44"/>
      <c r="HX1089" s="44"/>
      <c r="HY1089" s="44"/>
      <c r="HZ1089" s="44"/>
      <c r="IA1089" s="44"/>
      <c r="IB1089" s="44"/>
      <c r="IC1089" s="44"/>
      <c r="ID1089" s="44"/>
      <c r="IE1089" s="44"/>
      <c r="IF1089" s="44"/>
      <c r="IG1089" s="44"/>
      <c r="IH1089" s="44"/>
      <c r="II1089" s="44"/>
      <c r="IJ1089" s="44"/>
      <c r="IK1089" s="44"/>
      <c r="IL1089" s="44"/>
      <c r="IM1089" s="44"/>
      <c r="IN1089" s="44"/>
      <c r="IO1089" s="44"/>
      <c r="IP1089" s="44"/>
      <c r="IQ1089" s="44"/>
      <c r="IR1089" s="44"/>
      <c r="IS1089" s="44"/>
      <c r="IT1089" s="44"/>
      <c r="IU1089" s="44"/>
      <c r="IV1089" s="44"/>
      <c r="RS1089" s="353"/>
    </row>
    <row r="1090" spans="1:487" s="74" customFormat="1" ht="15">
      <c r="A1090" s="526" t="s">
        <v>1374</v>
      </c>
      <c r="B1090" s="351"/>
      <c r="C1090" s="351"/>
      <c r="D1090" s="531" t="s">
        <v>130</v>
      </c>
      <c r="E1090" s="450"/>
      <c r="F1090" s="437">
        <f t="shared" si="15"/>
        <v>0</v>
      </c>
      <c r="G1090" s="478"/>
      <c r="H1090" s="478"/>
      <c r="I1090" s="478"/>
      <c r="J1090" s="548"/>
      <c r="K1090" s="478"/>
      <c r="L1090" s="450"/>
      <c r="M1090" s="44"/>
      <c r="N1090" s="44"/>
      <c r="R1090" s="352"/>
      <c r="T1090" s="44"/>
      <c r="U1090" s="44"/>
      <c r="V1090" s="44"/>
      <c r="AA1090" s="352"/>
      <c r="AC1090" s="44"/>
      <c r="AD1090" s="44"/>
      <c r="AE1090" s="44"/>
      <c r="AJ1090" s="352"/>
      <c r="AL1090" s="44"/>
      <c r="AM1090" s="44"/>
      <c r="AN1090" s="44"/>
      <c r="AS1090" s="352"/>
      <c r="AU1090" s="44"/>
      <c r="AV1090" s="44"/>
      <c r="AW1090" s="44"/>
      <c r="BB1090" s="352"/>
      <c r="BD1090" s="44"/>
      <c r="BE1090" s="44"/>
      <c r="BF1090" s="44"/>
      <c r="BK1090" s="352"/>
      <c r="BM1090" s="44"/>
      <c r="BN1090" s="44"/>
      <c r="BO1090" s="44"/>
      <c r="BT1090" s="352"/>
      <c r="BV1090" s="44"/>
      <c r="BW1090" s="44"/>
      <c r="BX1090" s="44"/>
      <c r="CC1090" s="352"/>
      <c r="CE1090" s="44"/>
      <c r="CF1090" s="44"/>
      <c r="CG1090" s="44"/>
      <c r="CL1090" s="352"/>
      <c r="CN1090" s="44"/>
      <c r="CO1090" s="44"/>
      <c r="CP1090" s="44"/>
      <c r="CU1090" s="352"/>
      <c r="CW1090" s="44"/>
      <c r="CX1090" s="44"/>
      <c r="CY1090" s="44"/>
      <c r="DD1090" s="352"/>
      <c r="DF1090" s="44"/>
      <c r="DG1090" s="44"/>
      <c r="DH1090" s="44"/>
      <c r="DM1090" s="352"/>
      <c r="DO1090" s="44"/>
      <c r="DP1090" s="44"/>
      <c r="DQ1090" s="44"/>
      <c r="DV1090" s="352"/>
      <c r="DX1090" s="44"/>
      <c r="DY1090" s="44"/>
      <c r="DZ1090" s="44"/>
      <c r="EE1090" s="352"/>
      <c r="EG1090" s="44"/>
      <c r="EH1090" s="44"/>
      <c r="EI1090" s="44"/>
      <c r="EN1090" s="352"/>
      <c r="EP1090" s="44"/>
      <c r="EQ1090" s="44"/>
      <c r="ER1090" s="44"/>
      <c r="EW1090" s="352"/>
      <c r="EY1090" s="44"/>
      <c r="EZ1090" s="44"/>
      <c r="FA1090" s="44"/>
      <c r="FF1090" s="352"/>
      <c r="FH1090" s="44"/>
      <c r="FI1090" s="44"/>
      <c r="FJ1090" s="44"/>
      <c r="FO1090" s="352"/>
      <c r="FQ1090" s="44"/>
      <c r="FR1090" s="44"/>
      <c r="FS1090" s="44"/>
      <c r="FX1090" s="352"/>
      <c r="FZ1090" s="44"/>
      <c r="GA1090" s="44"/>
      <c r="GB1090" s="44"/>
      <c r="GG1090" s="352"/>
      <c r="GI1090" s="44"/>
      <c r="GJ1090" s="44"/>
      <c r="GK1090" s="44"/>
      <c r="GP1090" s="352"/>
      <c r="GR1090" s="44"/>
      <c r="GS1090" s="44"/>
      <c r="GT1090" s="44"/>
      <c r="GY1090" s="352"/>
      <c r="HA1090" s="44"/>
      <c r="HB1090" s="44"/>
      <c r="HC1090" s="44"/>
      <c r="HH1090" s="352"/>
      <c r="HJ1090" s="44"/>
      <c r="HK1090" s="44"/>
      <c r="HL1090" s="44"/>
      <c r="HQ1090" s="44"/>
      <c r="HR1090" s="44"/>
      <c r="HS1090" s="44"/>
      <c r="HT1090" s="44"/>
      <c r="HU1090" s="44"/>
      <c r="HV1090" s="44"/>
      <c r="HW1090" s="44"/>
      <c r="HX1090" s="44"/>
      <c r="HY1090" s="44"/>
      <c r="HZ1090" s="44"/>
      <c r="IA1090" s="44"/>
      <c r="IB1090" s="44"/>
      <c r="IC1090" s="44"/>
      <c r="ID1090" s="44"/>
      <c r="IE1090" s="44"/>
      <c r="IF1090" s="44"/>
      <c r="IG1090" s="44"/>
      <c r="IH1090" s="44"/>
      <c r="II1090" s="44"/>
      <c r="IJ1090" s="44"/>
      <c r="IK1090" s="44"/>
      <c r="IL1090" s="44"/>
      <c r="IM1090" s="44"/>
      <c r="IN1090" s="44"/>
      <c r="IO1090" s="44"/>
      <c r="IP1090" s="44"/>
      <c r="IQ1090" s="44"/>
      <c r="IR1090" s="44"/>
      <c r="IS1090" s="44"/>
      <c r="IT1090" s="44"/>
      <c r="IU1090" s="44"/>
      <c r="IV1090" s="44"/>
      <c r="RS1090" s="353"/>
    </row>
    <row r="1091" spans="1:487" s="74" customFormat="1" ht="15">
      <c r="A1091" s="526" t="s">
        <v>925</v>
      </c>
      <c r="B1091" s="351"/>
      <c r="C1091" s="351"/>
      <c r="D1091" s="531" t="s">
        <v>130</v>
      </c>
      <c r="E1091" s="450"/>
      <c r="F1091" s="437">
        <f t="shared" si="15"/>
        <v>0</v>
      </c>
      <c r="G1091" s="478"/>
      <c r="H1091" s="478"/>
      <c r="I1091" s="478"/>
      <c r="J1091" s="548"/>
      <c r="K1091" s="478"/>
      <c r="L1091" s="450"/>
      <c r="M1091" s="44"/>
      <c r="N1091" s="44"/>
      <c r="R1091" s="352"/>
      <c r="T1091" s="44"/>
      <c r="U1091" s="44"/>
      <c r="V1091" s="44"/>
      <c r="AA1091" s="352"/>
      <c r="AC1091" s="44"/>
      <c r="AD1091" s="44"/>
      <c r="AE1091" s="44"/>
      <c r="AJ1091" s="352"/>
      <c r="AL1091" s="44"/>
      <c r="AM1091" s="44"/>
      <c r="AN1091" s="44"/>
      <c r="AS1091" s="352"/>
      <c r="AU1091" s="44"/>
      <c r="AV1091" s="44"/>
      <c r="AW1091" s="44"/>
      <c r="BB1091" s="352"/>
      <c r="BD1091" s="44"/>
      <c r="BE1091" s="44"/>
      <c r="BF1091" s="44"/>
      <c r="BK1091" s="352"/>
      <c r="BM1091" s="44"/>
      <c r="BN1091" s="44"/>
      <c r="BO1091" s="44"/>
      <c r="BT1091" s="352"/>
      <c r="BV1091" s="44"/>
      <c r="BW1091" s="44"/>
      <c r="BX1091" s="44"/>
      <c r="CC1091" s="352"/>
      <c r="CE1091" s="44"/>
      <c r="CF1091" s="44"/>
      <c r="CG1091" s="44"/>
      <c r="CL1091" s="352"/>
      <c r="CN1091" s="44"/>
      <c r="CO1091" s="44"/>
      <c r="CP1091" s="44"/>
      <c r="CU1091" s="352"/>
      <c r="CW1091" s="44"/>
      <c r="CX1091" s="44"/>
      <c r="CY1091" s="44"/>
      <c r="DD1091" s="352"/>
      <c r="DF1091" s="44"/>
      <c r="DG1091" s="44"/>
      <c r="DH1091" s="44"/>
      <c r="DM1091" s="352"/>
      <c r="DO1091" s="44"/>
      <c r="DP1091" s="44"/>
      <c r="DQ1091" s="44"/>
      <c r="DV1091" s="352"/>
      <c r="DX1091" s="44"/>
      <c r="DY1091" s="44"/>
      <c r="DZ1091" s="44"/>
      <c r="EE1091" s="352"/>
      <c r="EG1091" s="44"/>
      <c r="EH1091" s="44"/>
      <c r="EI1091" s="44"/>
      <c r="EN1091" s="352"/>
      <c r="EP1091" s="44"/>
      <c r="EQ1091" s="44"/>
      <c r="ER1091" s="44"/>
      <c r="EW1091" s="352"/>
      <c r="EY1091" s="44"/>
      <c r="EZ1091" s="44"/>
      <c r="FA1091" s="44"/>
      <c r="FF1091" s="352"/>
      <c r="FH1091" s="44"/>
      <c r="FI1091" s="44"/>
      <c r="FJ1091" s="44"/>
      <c r="FO1091" s="352"/>
      <c r="FQ1091" s="44"/>
      <c r="FR1091" s="44"/>
      <c r="FS1091" s="44"/>
      <c r="FX1091" s="352"/>
      <c r="FZ1091" s="44"/>
      <c r="GA1091" s="44"/>
      <c r="GB1091" s="44"/>
      <c r="GG1091" s="352"/>
      <c r="GI1091" s="44"/>
      <c r="GJ1091" s="44"/>
      <c r="GK1091" s="44"/>
      <c r="GP1091" s="352"/>
      <c r="GR1091" s="44"/>
      <c r="GS1091" s="44"/>
      <c r="GT1091" s="44"/>
      <c r="GY1091" s="352"/>
      <c r="HA1091" s="44"/>
      <c r="HB1091" s="44"/>
      <c r="HC1091" s="44"/>
      <c r="HH1091" s="352"/>
      <c r="HJ1091" s="44"/>
      <c r="HK1091" s="44"/>
      <c r="HL1091" s="44"/>
      <c r="HQ1091" s="44"/>
      <c r="HR1091" s="44"/>
      <c r="HS1091" s="44"/>
      <c r="HT1091" s="44"/>
      <c r="HU1091" s="44"/>
      <c r="HV1091" s="44"/>
      <c r="HW1091" s="44"/>
      <c r="HX1091" s="44"/>
      <c r="HY1091" s="44"/>
      <c r="HZ1091" s="44"/>
      <c r="IA1091" s="44"/>
      <c r="IB1091" s="44"/>
      <c r="IC1091" s="44"/>
      <c r="ID1091" s="44"/>
      <c r="IE1091" s="44"/>
      <c r="IF1091" s="44"/>
      <c r="IG1091" s="44"/>
      <c r="IH1091" s="44"/>
      <c r="II1091" s="44"/>
      <c r="IJ1091" s="44"/>
      <c r="IK1091" s="44"/>
      <c r="IL1091" s="44"/>
      <c r="IM1091" s="44"/>
      <c r="IN1091" s="44"/>
      <c r="IO1091" s="44"/>
      <c r="IP1091" s="44"/>
      <c r="IQ1091" s="44"/>
      <c r="IR1091" s="44"/>
      <c r="IS1091" s="44"/>
      <c r="IT1091" s="44"/>
      <c r="IU1091" s="44"/>
      <c r="IV1091" s="44"/>
      <c r="RS1091" s="353"/>
    </row>
    <row r="1092" spans="1:487" s="74" customFormat="1" ht="15">
      <c r="A1092" s="526" t="s">
        <v>482</v>
      </c>
      <c r="B1092" s="351"/>
      <c r="C1092" s="351"/>
      <c r="D1092" s="458" t="s">
        <v>137</v>
      </c>
      <c r="E1092" s="450"/>
      <c r="F1092" s="437">
        <f t="shared" si="15"/>
        <v>639</v>
      </c>
      <c r="G1092" s="541">
        <v>398</v>
      </c>
      <c r="H1092" s="541">
        <v>211</v>
      </c>
      <c r="I1092" s="478">
        <v>30</v>
      </c>
      <c r="J1092" s="548"/>
      <c r="K1092" s="478"/>
      <c r="L1092" s="458"/>
      <c r="M1092" s="458"/>
      <c r="N1092" s="44"/>
      <c r="R1092" s="352"/>
      <c r="T1092" s="44"/>
      <c r="U1092" s="44"/>
      <c r="V1092" s="44"/>
      <c r="AA1092" s="352"/>
      <c r="AC1092" s="44"/>
      <c r="AD1092" s="44"/>
      <c r="AE1092" s="44"/>
      <c r="AJ1092" s="352"/>
      <c r="AL1092" s="44"/>
      <c r="AM1092" s="44"/>
      <c r="AN1092" s="44"/>
      <c r="AS1092" s="352"/>
      <c r="AU1092" s="44"/>
      <c r="AV1092" s="44"/>
      <c r="AW1092" s="44"/>
      <c r="BB1092" s="352"/>
      <c r="BD1092" s="44"/>
      <c r="BE1092" s="44"/>
      <c r="BF1092" s="44"/>
      <c r="BK1092" s="352"/>
      <c r="BM1092" s="44"/>
      <c r="BN1092" s="44"/>
      <c r="BO1092" s="44"/>
      <c r="BT1092" s="352"/>
      <c r="BV1092" s="44"/>
      <c r="BW1092" s="44"/>
      <c r="BX1092" s="44"/>
      <c r="CC1092" s="352"/>
      <c r="CE1092" s="44"/>
      <c r="CF1092" s="44"/>
      <c r="CG1092" s="44"/>
      <c r="CL1092" s="352"/>
      <c r="CN1092" s="44"/>
      <c r="CO1092" s="44"/>
      <c r="CP1092" s="44"/>
      <c r="CU1092" s="352"/>
      <c r="CW1092" s="44"/>
      <c r="CX1092" s="44"/>
      <c r="CY1092" s="44"/>
      <c r="DD1092" s="352"/>
      <c r="DF1092" s="44"/>
      <c r="DG1092" s="44"/>
      <c r="DH1092" s="44"/>
      <c r="DM1092" s="352"/>
      <c r="DO1092" s="44"/>
      <c r="DP1092" s="44"/>
      <c r="DQ1092" s="44"/>
      <c r="DV1092" s="352"/>
      <c r="DX1092" s="44"/>
      <c r="DY1092" s="44"/>
      <c r="DZ1092" s="44"/>
      <c r="EE1092" s="352"/>
      <c r="EG1092" s="44"/>
      <c r="EH1092" s="44"/>
      <c r="EI1092" s="44"/>
      <c r="EN1092" s="352"/>
      <c r="EP1092" s="44"/>
      <c r="EQ1092" s="44"/>
      <c r="ER1092" s="44"/>
      <c r="EW1092" s="352"/>
      <c r="EY1092" s="44"/>
      <c r="EZ1092" s="44"/>
      <c r="FA1092" s="44"/>
      <c r="FF1092" s="352"/>
      <c r="FH1092" s="44"/>
      <c r="FI1092" s="44"/>
      <c r="FJ1092" s="44"/>
      <c r="FO1092" s="352"/>
      <c r="FQ1092" s="44"/>
      <c r="FR1092" s="44"/>
      <c r="FS1092" s="44"/>
      <c r="FX1092" s="352"/>
      <c r="FZ1092" s="44"/>
      <c r="GA1092" s="44"/>
      <c r="GB1092" s="44"/>
      <c r="GG1092" s="352"/>
      <c r="GI1092" s="44"/>
      <c r="GJ1092" s="44"/>
      <c r="GK1092" s="44"/>
      <c r="GP1092" s="352"/>
      <c r="GR1092" s="44"/>
      <c r="GS1092" s="44"/>
      <c r="GT1092" s="44"/>
      <c r="GY1092" s="352"/>
      <c r="HA1092" s="44"/>
      <c r="HB1092" s="44"/>
      <c r="HC1092" s="44"/>
      <c r="HH1092" s="352"/>
      <c r="HJ1092" s="44"/>
      <c r="HK1092" s="44"/>
      <c r="HL1092" s="44"/>
      <c r="HQ1092" s="44"/>
      <c r="HR1092" s="44"/>
      <c r="HS1092" s="44"/>
      <c r="HT1092" s="44"/>
      <c r="HU1092" s="44"/>
      <c r="HV1092" s="44"/>
      <c r="HW1092" s="44"/>
      <c r="HX1092" s="44"/>
      <c r="HY1092" s="44"/>
      <c r="HZ1092" s="44"/>
      <c r="IA1092" s="44"/>
      <c r="IB1092" s="44"/>
      <c r="IC1092" s="44"/>
      <c r="ID1092" s="44"/>
      <c r="IE1092" s="44"/>
      <c r="IF1092" s="44"/>
      <c r="IG1092" s="44"/>
      <c r="IH1092" s="44"/>
      <c r="II1092" s="44"/>
      <c r="IJ1092" s="44"/>
      <c r="IK1092" s="44"/>
      <c r="IL1092" s="44"/>
      <c r="IM1092" s="44"/>
      <c r="IN1092" s="44"/>
      <c r="IO1092" s="44"/>
      <c r="IP1092" s="44"/>
      <c r="IQ1092" s="44"/>
      <c r="IR1092" s="44"/>
      <c r="IS1092" s="44"/>
      <c r="IT1092" s="44"/>
      <c r="IU1092" s="44"/>
      <c r="IV1092" s="44"/>
      <c r="RS1092" s="353"/>
    </row>
    <row r="1093" spans="1:487" s="74" customFormat="1" ht="15">
      <c r="A1093" s="325" t="s">
        <v>2086</v>
      </c>
      <c r="B1093" s="351"/>
      <c r="C1093" s="351"/>
      <c r="D1093" s="458" t="s">
        <v>133</v>
      </c>
      <c r="E1093" s="44"/>
      <c r="F1093" s="437">
        <f t="shared" si="15"/>
        <v>0</v>
      </c>
      <c r="G1093" s="478"/>
      <c r="H1093" s="478"/>
      <c r="I1093" s="138"/>
      <c r="J1093" s="420"/>
      <c r="K1093" s="138"/>
      <c r="L1093" s="450"/>
      <c r="M1093" s="44"/>
      <c r="N1093" s="44"/>
      <c r="R1093" s="352"/>
      <c r="T1093" s="44"/>
      <c r="U1093" s="44"/>
      <c r="V1093" s="44"/>
      <c r="AA1093" s="352"/>
      <c r="AC1093" s="44"/>
      <c r="AD1093" s="44"/>
      <c r="AE1093" s="44"/>
      <c r="AJ1093" s="352"/>
      <c r="AL1093" s="44"/>
      <c r="AM1093" s="44"/>
      <c r="AN1093" s="44"/>
      <c r="AS1093" s="352"/>
      <c r="AU1093" s="44"/>
      <c r="AV1093" s="44"/>
      <c r="AW1093" s="44"/>
      <c r="BB1093" s="352"/>
      <c r="BD1093" s="44"/>
      <c r="BE1093" s="44"/>
      <c r="BF1093" s="44"/>
      <c r="BK1093" s="352"/>
      <c r="BM1093" s="44"/>
      <c r="BN1093" s="44"/>
      <c r="BO1093" s="44"/>
      <c r="BT1093" s="352"/>
      <c r="BV1093" s="44"/>
      <c r="BW1093" s="44"/>
      <c r="BX1093" s="44"/>
      <c r="CC1093" s="352"/>
      <c r="CE1093" s="44"/>
      <c r="CF1093" s="44"/>
      <c r="CG1093" s="44"/>
      <c r="CL1093" s="352"/>
      <c r="CN1093" s="44"/>
      <c r="CO1093" s="44"/>
      <c r="CP1093" s="44"/>
      <c r="CU1093" s="352"/>
      <c r="CW1093" s="44"/>
      <c r="CX1093" s="44"/>
      <c r="CY1093" s="44"/>
      <c r="DD1093" s="352"/>
      <c r="DF1093" s="44"/>
      <c r="DG1093" s="44"/>
      <c r="DH1093" s="44"/>
      <c r="DM1093" s="352"/>
      <c r="DO1093" s="44"/>
      <c r="DP1093" s="44"/>
      <c r="DQ1093" s="44"/>
      <c r="DV1093" s="352"/>
      <c r="DX1093" s="44"/>
      <c r="DY1093" s="44"/>
      <c r="DZ1093" s="44"/>
      <c r="EE1093" s="352"/>
      <c r="EG1093" s="44"/>
      <c r="EH1093" s="44"/>
      <c r="EI1093" s="44"/>
      <c r="EN1093" s="352"/>
      <c r="EP1093" s="44"/>
      <c r="EQ1093" s="44"/>
      <c r="ER1093" s="44"/>
      <c r="EW1093" s="352"/>
      <c r="EY1093" s="44"/>
      <c r="EZ1093" s="44"/>
      <c r="FA1093" s="44"/>
      <c r="FF1093" s="352"/>
      <c r="FH1093" s="44"/>
      <c r="FI1093" s="44"/>
      <c r="FJ1093" s="44"/>
      <c r="FO1093" s="352"/>
      <c r="FQ1093" s="44"/>
      <c r="FR1093" s="44"/>
      <c r="FS1093" s="44"/>
      <c r="FX1093" s="352"/>
      <c r="FZ1093" s="44"/>
      <c r="GA1093" s="44"/>
      <c r="GB1093" s="44"/>
      <c r="GG1093" s="352"/>
      <c r="GI1093" s="44"/>
      <c r="GJ1093" s="44"/>
      <c r="GK1093" s="44"/>
      <c r="GP1093" s="352"/>
      <c r="GR1093" s="44"/>
      <c r="GS1093" s="44"/>
      <c r="GT1093" s="44"/>
      <c r="GY1093" s="352"/>
      <c r="HA1093" s="44"/>
      <c r="HB1093" s="44"/>
      <c r="HC1093" s="44"/>
      <c r="HH1093" s="352"/>
      <c r="HJ1093" s="44"/>
      <c r="HK1093" s="44"/>
      <c r="HL1093" s="44"/>
      <c r="HQ1093" s="44"/>
      <c r="HR1093" s="44"/>
      <c r="HS1093" s="44"/>
      <c r="HT1093" s="44"/>
      <c r="HU1093" s="44"/>
      <c r="HV1093" s="44"/>
      <c r="HW1093" s="44"/>
      <c r="HX1093" s="44"/>
      <c r="HY1093" s="44"/>
      <c r="HZ1093" s="44"/>
      <c r="IA1093" s="44"/>
      <c r="IB1093" s="44"/>
      <c r="IC1093" s="44"/>
      <c r="ID1093" s="44"/>
      <c r="IE1093" s="44"/>
      <c r="IF1093" s="44"/>
      <c r="IG1093" s="44"/>
      <c r="IH1093" s="44"/>
      <c r="II1093" s="44"/>
      <c r="IJ1093" s="44"/>
      <c r="IK1093" s="44"/>
      <c r="IL1093" s="44"/>
      <c r="IM1093" s="44"/>
      <c r="IN1093" s="44"/>
      <c r="IO1093" s="44"/>
      <c r="IP1093" s="44"/>
      <c r="IQ1093" s="44"/>
      <c r="IR1093" s="44"/>
      <c r="IS1093" s="44"/>
      <c r="IT1093" s="44"/>
      <c r="IU1093" s="44"/>
      <c r="IV1093" s="44"/>
      <c r="RS1093" s="353"/>
    </row>
    <row r="1094" spans="1:487" s="74" customFormat="1" ht="15">
      <c r="A1094" s="325" t="s">
        <v>1733</v>
      </c>
      <c r="B1094" s="351"/>
      <c r="C1094" s="351"/>
      <c r="D1094" s="531" t="s">
        <v>130</v>
      </c>
      <c r="E1094" s="44"/>
      <c r="F1094" s="437">
        <f t="shared" si="15"/>
        <v>0</v>
      </c>
      <c r="G1094" s="478"/>
      <c r="H1094" s="478"/>
      <c r="I1094" s="138"/>
      <c r="J1094" s="420"/>
      <c r="K1094" s="138"/>
      <c r="L1094" s="450"/>
      <c r="M1094" s="450"/>
      <c r="N1094" s="44"/>
      <c r="R1094" s="352"/>
      <c r="T1094" s="44"/>
      <c r="U1094" s="44"/>
      <c r="V1094" s="44"/>
      <c r="AA1094" s="352"/>
      <c r="AC1094" s="44"/>
      <c r="AD1094" s="44"/>
      <c r="AE1094" s="44"/>
      <c r="AJ1094" s="352"/>
      <c r="AL1094" s="44"/>
      <c r="AM1094" s="44"/>
      <c r="AN1094" s="44"/>
      <c r="AS1094" s="352"/>
      <c r="AU1094" s="44"/>
      <c r="AV1094" s="44"/>
      <c r="AW1094" s="44"/>
      <c r="BB1094" s="352"/>
      <c r="BD1094" s="44"/>
      <c r="BE1094" s="44"/>
      <c r="BF1094" s="44"/>
      <c r="BK1094" s="352"/>
      <c r="BM1094" s="44"/>
      <c r="BN1094" s="44"/>
      <c r="BO1094" s="44"/>
      <c r="BT1094" s="352"/>
      <c r="BV1094" s="44"/>
      <c r="BW1094" s="44"/>
      <c r="BX1094" s="44"/>
      <c r="CC1094" s="352"/>
      <c r="CE1094" s="44"/>
      <c r="CF1094" s="44"/>
      <c r="CG1094" s="44"/>
      <c r="CL1094" s="352"/>
      <c r="CN1094" s="44"/>
      <c r="CO1094" s="44"/>
      <c r="CP1094" s="44"/>
      <c r="CU1094" s="352"/>
      <c r="CW1094" s="44"/>
      <c r="CX1094" s="44"/>
      <c r="CY1094" s="44"/>
      <c r="DD1094" s="352"/>
      <c r="DF1094" s="44"/>
      <c r="DG1094" s="44"/>
      <c r="DH1094" s="44"/>
      <c r="DM1094" s="352"/>
      <c r="DO1094" s="44"/>
      <c r="DP1094" s="44"/>
      <c r="DQ1094" s="44"/>
      <c r="DV1094" s="352"/>
      <c r="DX1094" s="44"/>
      <c r="DY1094" s="44"/>
      <c r="DZ1094" s="44"/>
      <c r="EE1094" s="352"/>
      <c r="EG1094" s="44"/>
      <c r="EH1094" s="44"/>
      <c r="EI1094" s="44"/>
      <c r="EN1094" s="352"/>
      <c r="EP1094" s="44"/>
      <c r="EQ1094" s="44"/>
      <c r="ER1094" s="44"/>
      <c r="EW1094" s="352"/>
      <c r="EY1094" s="44"/>
      <c r="EZ1094" s="44"/>
      <c r="FA1094" s="44"/>
      <c r="FF1094" s="352"/>
      <c r="FH1094" s="44"/>
      <c r="FI1094" s="44"/>
      <c r="FJ1094" s="44"/>
      <c r="FO1094" s="352"/>
      <c r="FQ1094" s="44"/>
      <c r="FR1094" s="44"/>
      <c r="FS1094" s="44"/>
      <c r="FX1094" s="352"/>
      <c r="FZ1094" s="44"/>
      <c r="GA1094" s="44"/>
      <c r="GB1094" s="44"/>
      <c r="GG1094" s="352"/>
      <c r="GI1094" s="44"/>
      <c r="GJ1094" s="44"/>
      <c r="GK1094" s="44"/>
      <c r="GP1094" s="352"/>
      <c r="GR1094" s="44"/>
      <c r="GS1094" s="44"/>
      <c r="GT1094" s="44"/>
      <c r="GY1094" s="352"/>
      <c r="HA1094" s="44"/>
      <c r="HB1094" s="44"/>
      <c r="HC1094" s="44"/>
      <c r="HH1094" s="352"/>
      <c r="HJ1094" s="44"/>
      <c r="HK1094" s="44"/>
      <c r="HL1094" s="44"/>
      <c r="HQ1094" s="44"/>
      <c r="HR1094" s="44"/>
      <c r="HS1094" s="44"/>
      <c r="HT1094" s="44"/>
      <c r="HU1094" s="44"/>
      <c r="HV1094" s="44"/>
      <c r="HW1094" s="44"/>
      <c r="HX1094" s="44"/>
      <c r="HY1094" s="44"/>
      <c r="HZ1094" s="44"/>
      <c r="IA1094" s="44"/>
      <c r="IB1094" s="44"/>
      <c r="IC1094" s="44"/>
      <c r="ID1094" s="44"/>
      <c r="IE1094" s="44"/>
      <c r="IF1094" s="44"/>
      <c r="IG1094" s="44"/>
      <c r="IH1094" s="44"/>
      <c r="II1094" s="44"/>
      <c r="IJ1094" s="44"/>
      <c r="IK1094" s="44"/>
      <c r="IL1094" s="44"/>
      <c r="IM1094" s="44"/>
      <c r="IN1094" s="44"/>
      <c r="IO1094" s="44"/>
      <c r="IP1094" s="44"/>
      <c r="IQ1094" s="44"/>
      <c r="IR1094" s="44"/>
      <c r="IS1094" s="44"/>
      <c r="IT1094" s="44"/>
      <c r="IU1094" s="44"/>
      <c r="IV1094" s="44"/>
      <c r="RS1094" s="353"/>
    </row>
    <row r="1095" spans="1:487" s="74" customFormat="1" ht="15">
      <c r="A1095" s="325" t="s">
        <v>716</v>
      </c>
      <c r="B1095" s="529"/>
      <c r="C1095" s="351"/>
      <c r="D1095" s="458" t="s">
        <v>135</v>
      </c>
      <c r="E1095" s="44"/>
      <c r="F1095" s="437">
        <f t="shared" si="15"/>
        <v>75</v>
      </c>
      <c r="G1095" s="478"/>
      <c r="H1095" s="478">
        <v>75</v>
      </c>
      <c r="I1095" s="138"/>
      <c r="J1095" s="420"/>
      <c r="K1095" s="138"/>
      <c r="L1095" s="450"/>
      <c r="M1095" s="450"/>
      <c r="N1095" s="44"/>
      <c r="R1095" s="352"/>
      <c r="T1095" s="44"/>
      <c r="U1095" s="44"/>
      <c r="V1095" s="44"/>
      <c r="AA1095" s="352"/>
      <c r="AC1095" s="44"/>
      <c r="AD1095" s="44"/>
      <c r="AE1095" s="44"/>
      <c r="AJ1095" s="352"/>
      <c r="AL1095" s="44"/>
      <c r="AM1095" s="44"/>
      <c r="AN1095" s="44"/>
      <c r="AS1095" s="352"/>
      <c r="AU1095" s="44"/>
      <c r="AV1095" s="44"/>
      <c r="AW1095" s="44"/>
      <c r="BB1095" s="352"/>
      <c r="BD1095" s="44"/>
      <c r="BE1095" s="44"/>
      <c r="BF1095" s="44"/>
      <c r="BK1095" s="352"/>
      <c r="BM1095" s="44"/>
      <c r="BN1095" s="44"/>
      <c r="BO1095" s="44"/>
      <c r="BT1095" s="352"/>
      <c r="BV1095" s="44"/>
      <c r="BW1095" s="44"/>
      <c r="BX1095" s="44"/>
      <c r="CC1095" s="352"/>
      <c r="CE1095" s="44"/>
      <c r="CF1095" s="44"/>
      <c r="CG1095" s="44"/>
      <c r="CL1095" s="352"/>
      <c r="CN1095" s="44"/>
      <c r="CO1095" s="44"/>
      <c r="CP1095" s="44"/>
      <c r="CU1095" s="352"/>
      <c r="CW1095" s="44"/>
      <c r="CX1095" s="44"/>
      <c r="CY1095" s="44"/>
      <c r="DD1095" s="352"/>
      <c r="DF1095" s="44"/>
      <c r="DG1095" s="44"/>
      <c r="DH1095" s="44"/>
      <c r="DM1095" s="352"/>
      <c r="DO1095" s="44"/>
      <c r="DP1095" s="44"/>
      <c r="DQ1095" s="44"/>
      <c r="DV1095" s="352"/>
      <c r="DX1095" s="44"/>
      <c r="DY1095" s="44"/>
      <c r="DZ1095" s="44"/>
      <c r="EE1095" s="352"/>
      <c r="EG1095" s="44"/>
      <c r="EH1095" s="44"/>
      <c r="EI1095" s="44"/>
      <c r="EN1095" s="352"/>
      <c r="EP1095" s="44"/>
      <c r="EQ1095" s="44"/>
      <c r="ER1095" s="44"/>
      <c r="EW1095" s="352"/>
      <c r="EY1095" s="44"/>
      <c r="EZ1095" s="44"/>
      <c r="FA1095" s="44"/>
      <c r="FF1095" s="352"/>
      <c r="FH1095" s="44"/>
      <c r="FI1095" s="44"/>
      <c r="FJ1095" s="44"/>
      <c r="FO1095" s="352"/>
      <c r="FQ1095" s="44"/>
      <c r="FR1095" s="44"/>
      <c r="FS1095" s="44"/>
      <c r="FX1095" s="352"/>
      <c r="FZ1095" s="44"/>
      <c r="GA1095" s="44"/>
      <c r="GB1095" s="44"/>
      <c r="GG1095" s="352"/>
      <c r="GI1095" s="44"/>
      <c r="GJ1095" s="44"/>
      <c r="GK1095" s="44"/>
      <c r="GP1095" s="352"/>
      <c r="GR1095" s="44"/>
      <c r="GS1095" s="44"/>
      <c r="GT1095" s="44"/>
      <c r="GY1095" s="352"/>
      <c r="HA1095" s="44"/>
      <c r="HB1095" s="44"/>
      <c r="HC1095" s="44"/>
      <c r="HH1095" s="352"/>
      <c r="HJ1095" s="44"/>
      <c r="HK1095" s="44"/>
      <c r="HL1095" s="44"/>
      <c r="HQ1095" s="44"/>
      <c r="HR1095" s="44"/>
      <c r="HS1095" s="44"/>
      <c r="HT1095" s="44"/>
      <c r="HU1095" s="44"/>
      <c r="HV1095" s="44"/>
      <c r="HW1095" s="44"/>
      <c r="HX1095" s="44"/>
      <c r="HY1095" s="44"/>
      <c r="HZ1095" s="44"/>
      <c r="IA1095" s="44"/>
      <c r="IB1095" s="44"/>
      <c r="IC1095" s="44"/>
      <c r="ID1095" s="44"/>
      <c r="IE1095" s="44"/>
      <c r="IF1095" s="44"/>
      <c r="IG1095" s="44"/>
      <c r="IH1095" s="44"/>
      <c r="II1095" s="44"/>
      <c r="IJ1095" s="44"/>
      <c r="IK1095" s="44"/>
      <c r="IL1095" s="44"/>
      <c r="IM1095" s="44"/>
      <c r="IN1095" s="44"/>
      <c r="IO1095" s="44"/>
      <c r="IP1095" s="44"/>
      <c r="IQ1095" s="44"/>
      <c r="IR1095" s="44"/>
      <c r="IS1095" s="44"/>
      <c r="IT1095" s="44"/>
      <c r="IU1095" s="44"/>
      <c r="IV1095" s="44"/>
      <c r="RS1095" s="353"/>
    </row>
    <row r="1096" spans="1:487" s="74" customFormat="1" ht="15">
      <c r="A1096" s="325" t="s">
        <v>2047</v>
      </c>
      <c r="B1096" s="351"/>
      <c r="C1096" s="351"/>
      <c r="D1096" s="531" t="s">
        <v>130</v>
      </c>
      <c r="E1096" s="44"/>
      <c r="F1096" s="437">
        <f t="shared" si="15"/>
        <v>2</v>
      </c>
      <c r="G1096" s="478"/>
      <c r="H1096" s="478"/>
      <c r="I1096" s="138"/>
      <c r="J1096" s="420">
        <v>2</v>
      </c>
      <c r="K1096" s="138"/>
      <c r="L1096" s="458"/>
      <c r="M1096" s="44"/>
      <c r="N1096" s="44"/>
      <c r="R1096" s="352"/>
      <c r="T1096" s="44"/>
      <c r="U1096" s="44"/>
      <c r="V1096" s="44"/>
      <c r="AA1096" s="352"/>
      <c r="AC1096" s="44"/>
      <c r="AD1096" s="44"/>
      <c r="AE1096" s="44"/>
      <c r="AJ1096" s="352"/>
      <c r="AL1096" s="44"/>
      <c r="AM1096" s="44"/>
      <c r="AN1096" s="44"/>
      <c r="AS1096" s="352"/>
      <c r="AU1096" s="44"/>
      <c r="AV1096" s="44"/>
      <c r="AW1096" s="44"/>
      <c r="BB1096" s="352"/>
      <c r="BD1096" s="44"/>
      <c r="BE1096" s="44"/>
      <c r="BF1096" s="44"/>
      <c r="BK1096" s="352"/>
      <c r="BM1096" s="44"/>
      <c r="BN1096" s="44"/>
      <c r="BO1096" s="44"/>
      <c r="BT1096" s="352"/>
      <c r="BV1096" s="44"/>
      <c r="BW1096" s="44"/>
      <c r="BX1096" s="44"/>
      <c r="CC1096" s="352"/>
      <c r="CE1096" s="44"/>
      <c r="CF1096" s="44"/>
      <c r="CG1096" s="44"/>
      <c r="CL1096" s="352"/>
      <c r="CN1096" s="44"/>
      <c r="CO1096" s="44"/>
      <c r="CP1096" s="44"/>
      <c r="CU1096" s="352"/>
      <c r="CW1096" s="44"/>
      <c r="CX1096" s="44"/>
      <c r="CY1096" s="44"/>
      <c r="DD1096" s="352"/>
      <c r="DF1096" s="44"/>
      <c r="DG1096" s="44"/>
      <c r="DH1096" s="44"/>
      <c r="DM1096" s="352"/>
      <c r="DO1096" s="44"/>
      <c r="DP1096" s="44"/>
      <c r="DQ1096" s="44"/>
      <c r="DV1096" s="352"/>
      <c r="DX1096" s="44"/>
      <c r="DY1096" s="44"/>
      <c r="DZ1096" s="44"/>
      <c r="EE1096" s="352"/>
      <c r="EG1096" s="44"/>
      <c r="EH1096" s="44"/>
      <c r="EI1096" s="44"/>
      <c r="EN1096" s="352"/>
      <c r="EP1096" s="44"/>
      <c r="EQ1096" s="44"/>
      <c r="ER1096" s="44"/>
      <c r="EW1096" s="352"/>
      <c r="EY1096" s="44"/>
      <c r="EZ1096" s="44"/>
      <c r="FA1096" s="44"/>
      <c r="FF1096" s="352"/>
      <c r="FH1096" s="44"/>
      <c r="FI1096" s="44"/>
      <c r="FJ1096" s="44"/>
      <c r="FO1096" s="352"/>
      <c r="FQ1096" s="44"/>
      <c r="FR1096" s="44"/>
      <c r="FS1096" s="44"/>
      <c r="FX1096" s="352"/>
      <c r="FZ1096" s="44"/>
      <c r="GA1096" s="44"/>
      <c r="GB1096" s="44"/>
      <c r="GG1096" s="352"/>
      <c r="GI1096" s="44"/>
      <c r="GJ1096" s="44"/>
      <c r="GK1096" s="44"/>
      <c r="GP1096" s="352"/>
      <c r="GR1096" s="44"/>
      <c r="GS1096" s="44"/>
      <c r="GT1096" s="44"/>
      <c r="GY1096" s="352"/>
      <c r="HA1096" s="44"/>
      <c r="HB1096" s="44"/>
      <c r="HC1096" s="44"/>
      <c r="HH1096" s="352"/>
      <c r="HJ1096" s="44"/>
      <c r="HK1096" s="44"/>
      <c r="HL1096" s="44"/>
      <c r="HQ1096" s="44"/>
      <c r="HR1096" s="44"/>
      <c r="HS1096" s="44"/>
      <c r="HT1096" s="44"/>
      <c r="HU1096" s="44"/>
      <c r="HV1096" s="44"/>
      <c r="HW1096" s="44"/>
      <c r="HX1096" s="44"/>
      <c r="HY1096" s="44"/>
      <c r="HZ1096" s="44"/>
      <c r="IA1096" s="44"/>
      <c r="IB1096" s="44"/>
      <c r="IC1096" s="44"/>
      <c r="ID1096" s="44"/>
      <c r="IE1096" s="44"/>
      <c r="IF1096" s="44"/>
      <c r="IG1096" s="44"/>
      <c r="IH1096" s="44"/>
      <c r="II1096" s="44"/>
      <c r="IJ1096" s="44"/>
      <c r="IK1096" s="44"/>
      <c r="IL1096" s="44"/>
      <c r="IM1096" s="44"/>
      <c r="IN1096" s="44"/>
      <c r="IO1096" s="44"/>
      <c r="IP1096" s="44"/>
      <c r="IQ1096" s="44"/>
      <c r="IR1096" s="44"/>
      <c r="IS1096" s="44"/>
      <c r="IT1096" s="44"/>
      <c r="IU1096" s="44"/>
      <c r="IV1096" s="44"/>
      <c r="RS1096" s="353"/>
    </row>
    <row r="1097" spans="1:487" s="74" customFormat="1" ht="15">
      <c r="A1097" s="325" t="s">
        <v>541</v>
      </c>
      <c r="B1097" s="351"/>
      <c r="C1097" s="351"/>
      <c r="D1097" s="531" t="s">
        <v>130</v>
      </c>
      <c r="E1097" s="44"/>
      <c r="F1097" s="437">
        <f t="shared" si="15"/>
        <v>11</v>
      </c>
      <c r="G1097" s="478"/>
      <c r="H1097" s="478"/>
      <c r="I1097" s="138">
        <v>11</v>
      </c>
      <c r="J1097" s="420"/>
      <c r="K1097" s="138"/>
      <c r="L1097" s="458"/>
      <c r="M1097" s="44"/>
      <c r="N1097" s="44"/>
      <c r="R1097" s="352"/>
      <c r="T1097" s="44"/>
      <c r="U1097" s="44"/>
      <c r="V1097" s="44"/>
      <c r="AA1097" s="352"/>
      <c r="AC1097" s="44"/>
      <c r="AD1097" s="44"/>
      <c r="AE1097" s="44"/>
      <c r="AJ1097" s="352"/>
      <c r="AL1097" s="44"/>
      <c r="AM1097" s="44"/>
      <c r="AN1097" s="44"/>
      <c r="AS1097" s="352"/>
      <c r="AU1097" s="44"/>
      <c r="AV1097" s="44"/>
      <c r="AW1097" s="44"/>
      <c r="BB1097" s="352"/>
      <c r="BD1097" s="44"/>
      <c r="BE1097" s="44"/>
      <c r="BF1097" s="44"/>
      <c r="BK1097" s="352"/>
      <c r="BM1097" s="44"/>
      <c r="BN1097" s="44"/>
      <c r="BO1097" s="44"/>
      <c r="BT1097" s="352"/>
      <c r="BV1097" s="44"/>
      <c r="BW1097" s="44"/>
      <c r="BX1097" s="44"/>
      <c r="CC1097" s="352"/>
      <c r="CE1097" s="44"/>
      <c r="CF1097" s="44"/>
      <c r="CG1097" s="44"/>
      <c r="CL1097" s="352"/>
      <c r="CN1097" s="44"/>
      <c r="CO1097" s="44"/>
      <c r="CP1097" s="44"/>
      <c r="CU1097" s="352"/>
      <c r="CW1097" s="44"/>
      <c r="CX1097" s="44"/>
      <c r="CY1097" s="44"/>
      <c r="DD1097" s="352"/>
      <c r="DF1097" s="44"/>
      <c r="DG1097" s="44"/>
      <c r="DH1097" s="44"/>
      <c r="DM1097" s="352"/>
      <c r="DO1097" s="44"/>
      <c r="DP1097" s="44"/>
      <c r="DQ1097" s="44"/>
      <c r="DV1097" s="352"/>
      <c r="DX1097" s="44"/>
      <c r="DY1097" s="44"/>
      <c r="DZ1097" s="44"/>
      <c r="EE1097" s="352"/>
      <c r="EG1097" s="44"/>
      <c r="EH1097" s="44"/>
      <c r="EI1097" s="44"/>
      <c r="EN1097" s="352"/>
      <c r="EP1097" s="44"/>
      <c r="EQ1097" s="44"/>
      <c r="ER1097" s="44"/>
      <c r="EW1097" s="352"/>
      <c r="EY1097" s="44"/>
      <c r="EZ1097" s="44"/>
      <c r="FA1097" s="44"/>
      <c r="FF1097" s="352"/>
      <c r="FH1097" s="44"/>
      <c r="FI1097" s="44"/>
      <c r="FJ1097" s="44"/>
      <c r="FO1097" s="352"/>
      <c r="FQ1097" s="44"/>
      <c r="FR1097" s="44"/>
      <c r="FS1097" s="44"/>
      <c r="FX1097" s="352"/>
      <c r="FZ1097" s="44"/>
      <c r="GA1097" s="44"/>
      <c r="GB1097" s="44"/>
      <c r="GG1097" s="352"/>
      <c r="GI1097" s="44"/>
      <c r="GJ1097" s="44"/>
      <c r="GK1097" s="44"/>
      <c r="GP1097" s="352"/>
      <c r="GR1097" s="44"/>
      <c r="GS1097" s="44"/>
      <c r="GT1097" s="44"/>
      <c r="GY1097" s="352"/>
      <c r="HA1097" s="44"/>
      <c r="HB1097" s="44"/>
      <c r="HC1097" s="44"/>
      <c r="HH1097" s="352"/>
      <c r="HJ1097" s="44"/>
      <c r="HK1097" s="44"/>
      <c r="HL1097" s="44"/>
      <c r="HQ1097" s="44"/>
      <c r="HR1097" s="44"/>
      <c r="HS1097" s="44"/>
      <c r="HT1097" s="44"/>
      <c r="HU1097" s="44"/>
      <c r="HV1097" s="44"/>
      <c r="HW1097" s="44"/>
      <c r="HX1097" s="44"/>
      <c r="HY1097" s="44"/>
      <c r="HZ1097" s="44"/>
      <c r="IA1097" s="44"/>
      <c r="IB1097" s="44"/>
      <c r="IC1097" s="44"/>
      <c r="ID1097" s="44"/>
      <c r="IE1097" s="44"/>
      <c r="IF1097" s="44"/>
      <c r="IG1097" s="44"/>
      <c r="IH1097" s="44"/>
      <c r="II1097" s="44"/>
      <c r="IJ1097" s="44"/>
      <c r="IK1097" s="44"/>
      <c r="IL1097" s="44"/>
      <c r="IM1097" s="44"/>
      <c r="IN1097" s="44"/>
      <c r="IO1097" s="44"/>
      <c r="IP1097" s="44"/>
      <c r="IQ1097" s="44"/>
      <c r="IR1097" s="44"/>
      <c r="IS1097" s="44"/>
      <c r="IT1097" s="44"/>
      <c r="IU1097" s="44"/>
      <c r="IV1097" s="44"/>
      <c r="RS1097" s="353"/>
    </row>
    <row r="1098" spans="1:487" s="74" customFormat="1" ht="15">
      <c r="A1098" s="325" t="s">
        <v>903</v>
      </c>
      <c r="B1098" s="351"/>
      <c r="C1098" s="351"/>
      <c r="D1098" s="531" t="s">
        <v>130</v>
      </c>
      <c r="E1098" s="44"/>
      <c r="F1098" s="437">
        <f t="shared" si="15"/>
        <v>0</v>
      </c>
      <c r="G1098" s="478"/>
      <c r="H1098" s="138"/>
      <c r="I1098" s="138"/>
      <c r="J1098" s="420"/>
      <c r="K1098" s="138"/>
      <c r="L1098" s="450"/>
      <c r="M1098" s="44"/>
      <c r="N1098" s="44"/>
      <c r="R1098" s="352"/>
      <c r="T1098" s="44"/>
      <c r="U1098" s="44"/>
      <c r="V1098" s="44"/>
      <c r="AA1098" s="352"/>
      <c r="AC1098" s="44"/>
      <c r="AD1098" s="44"/>
      <c r="AE1098" s="44"/>
      <c r="AJ1098" s="352"/>
      <c r="AL1098" s="44"/>
      <c r="AM1098" s="44"/>
      <c r="AN1098" s="44"/>
      <c r="AS1098" s="352"/>
      <c r="AU1098" s="44"/>
      <c r="AV1098" s="44"/>
      <c r="AW1098" s="44"/>
      <c r="BB1098" s="352"/>
      <c r="BD1098" s="44"/>
      <c r="BE1098" s="44"/>
      <c r="BF1098" s="44"/>
      <c r="BK1098" s="352"/>
      <c r="BM1098" s="44"/>
      <c r="BN1098" s="44"/>
      <c r="BO1098" s="44"/>
      <c r="BT1098" s="352"/>
      <c r="BV1098" s="44"/>
      <c r="BW1098" s="44"/>
      <c r="BX1098" s="44"/>
      <c r="CC1098" s="352"/>
      <c r="CE1098" s="44"/>
      <c r="CF1098" s="44"/>
      <c r="CG1098" s="44"/>
      <c r="CL1098" s="352"/>
      <c r="CN1098" s="44"/>
      <c r="CO1098" s="44"/>
      <c r="CP1098" s="44"/>
      <c r="CU1098" s="352"/>
      <c r="CW1098" s="44"/>
      <c r="CX1098" s="44"/>
      <c r="CY1098" s="44"/>
      <c r="DD1098" s="352"/>
      <c r="DF1098" s="44"/>
      <c r="DG1098" s="44"/>
      <c r="DH1098" s="44"/>
      <c r="DM1098" s="352"/>
      <c r="DO1098" s="44"/>
      <c r="DP1098" s="44"/>
      <c r="DQ1098" s="44"/>
      <c r="DV1098" s="352"/>
      <c r="DX1098" s="44"/>
      <c r="DY1098" s="44"/>
      <c r="DZ1098" s="44"/>
      <c r="EE1098" s="352"/>
      <c r="EG1098" s="44"/>
      <c r="EH1098" s="44"/>
      <c r="EI1098" s="44"/>
      <c r="EN1098" s="352"/>
      <c r="EP1098" s="44"/>
      <c r="EQ1098" s="44"/>
      <c r="ER1098" s="44"/>
      <c r="EW1098" s="352"/>
      <c r="EY1098" s="44"/>
      <c r="EZ1098" s="44"/>
      <c r="FA1098" s="44"/>
      <c r="FF1098" s="352"/>
      <c r="FH1098" s="44"/>
      <c r="FI1098" s="44"/>
      <c r="FJ1098" s="44"/>
      <c r="FO1098" s="352"/>
      <c r="FQ1098" s="44"/>
      <c r="FR1098" s="44"/>
      <c r="FS1098" s="44"/>
      <c r="FX1098" s="352"/>
      <c r="FZ1098" s="44"/>
      <c r="GA1098" s="44"/>
      <c r="GB1098" s="44"/>
      <c r="GG1098" s="352"/>
      <c r="GI1098" s="44"/>
      <c r="GJ1098" s="44"/>
      <c r="GK1098" s="44"/>
      <c r="GP1098" s="352"/>
      <c r="GR1098" s="44"/>
      <c r="GS1098" s="44"/>
      <c r="GT1098" s="44"/>
      <c r="GY1098" s="352"/>
      <c r="HA1098" s="44"/>
      <c r="HB1098" s="44"/>
      <c r="HC1098" s="44"/>
      <c r="HH1098" s="352"/>
      <c r="HJ1098" s="44"/>
      <c r="HK1098" s="44"/>
      <c r="HL1098" s="44"/>
      <c r="HQ1098" s="44"/>
      <c r="HR1098" s="44"/>
      <c r="HS1098" s="44"/>
      <c r="HT1098" s="44"/>
      <c r="HU1098" s="44"/>
      <c r="HV1098" s="44"/>
      <c r="HW1098" s="44"/>
      <c r="HX1098" s="44"/>
      <c r="HY1098" s="44"/>
      <c r="HZ1098" s="44"/>
      <c r="IA1098" s="44"/>
      <c r="IB1098" s="44"/>
      <c r="IC1098" s="44"/>
      <c r="ID1098" s="44"/>
      <c r="IE1098" s="44"/>
      <c r="IF1098" s="44"/>
      <c r="IG1098" s="44"/>
      <c r="IH1098" s="44"/>
      <c r="II1098" s="44"/>
      <c r="IJ1098" s="44"/>
      <c r="IK1098" s="44"/>
      <c r="IL1098" s="44"/>
      <c r="IM1098" s="44"/>
      <c r="IN1098" s="44"/>
      <c r="IO1098" s="44"/>
      <c r="IP1098" s="44"/>
      <c r="IQ1098" s="44"/>
      <c r="IR1098" s="44"/>
      <c r="IS1098" s="44"/>
      <c r="IT1098" s="44"/>
      <c r="IU1098" s="44"/>
      <c r="IV1098" s="44"/>
      <c r="RS1098" s="353"/>
    </row>
    <row r="1099" spans="1:487" s="74" customFormat="1" ht="15">
      <c r="A1099" s="325" t="s">
        <v>740</v>
      </c>
      <c r="B1099" s="351"/>
      <c r="C1099" s="351"/>
      <c r="D1099" s="531" t="s">
        <v>130</v>
      </c>
      <c r="E1099" s="450"/>
      <c r="F1099" s="437">
        <f t="shared" si="15"/>
        <v>30</v>
      </c>
      <c r="G1099" s="478"/>
      <c r="H1099" s="478">
        <v>21</v>
      </c>
      <c r="I1099" s="478"/>
      <c r="J1099" s="548">
        <v>4</v>
      </c>
      <c r="K1099" s="478">
        <v>5</v>
      </c>
      <c r="L1099" s="450"/>
      <c r="M1099" s="44"/>
      <c r="N1099" s="44"/>
      <c r="R1099" s="352"/>
      <c r="T1099" s="44"/>
      <c r="U1099" s="44"/>
      <c r="V1099" s="44"/>
      <c r="AA1099" s="352"/>
      <c r="AC1099" s="44"/>
      <c r="AD1099" s="44"/>
      <c r="AE1099" s="44"/>
      <c r="AJ1099" s="352"/>
      <c r="AL1099" s="44"/>
      <c r="AM1099" s="44"/>
      <c r="AN1099" s="44"/>
      <c r="AS1099" s="352"/>
      <c r="AU1099" s="44"/>
      <c r="AV1099" s="44"/>
      <c r="AW1099" s="44"/>
      <c r="BB1099" s="352"/>
      <c r="BD1099" s="44"/>
      <c r="BE1099" s="44"/>
      <c r="BF1099" s="44"/>
      <c r="BK1099" s="352"/>
      <c r="BM1099" s="44"/>
      <c r="BN1099" s="44"/>
      <c r="BO1099" s="44"/>
      <c r="BT1099" s="352"/>
      <c r="BV1099" s="44"/>
      <c r="BW1099" s="44"/>
      <c r="BX1099" s="44"/>
      <c r="CC1099" s="352"/>
      <c r="CE1099" s="44"/>
      <c r="CF1099" s="44"/>
      <c r="CG1099" s="44"/>
      <c r="CL1099" s="352"/>
      <c r="CN1099" s="44"/>
      <c r="CO1099" s="44"/>
      <c r="CP1099" s="44"/>
      <c r="CU1099" s="352"/>
      <c r="CW1099" s="44"/>
      <c r="CX1099" s="44"/>
      <c r="CY1099" s="44"/>
      <c r="DD1099" s="352"/>
      <c r="DF1099" s="44"/>
      <c r="DG1099" s="44"/>
      <c r="DH1099" s="44"/>
      <c r="DM1099" s="352"/>
      <c r="DO1099" s="44"/>
      <c r="DP1099" s="44"/>
      <c r="DQ1099" s="44"/>
      <c r="DV1099" s="352"/>
      <c r="DX1099" s="44"/>
      <c r="DY1099" s="44"/>
      <c r="DZ1099" s="44"/>
      <c r="EE1099" s="352"/>
      <c r="EG1099" s="44"/>
      <c r="EH1099" s="44"/>
      <c r="EI1099" s="44"/>
      <c r="EN1099" s="352"/>
      <c r="EP1099" s="44"/>
      <c r="EQ1099" s="44"/>
      <c r="ER1099" s="44"/>
      <c r="EW1099" s="352"/>
      <c r="EY1099" s="44"/>
      <c r="EZ1099" s="44"/>
      <c r="FA1099" s="44"/>
      <c r="FF1099" s="352"/>
      <c r="FH1099" s="44"/>
      <c r="FI1099" s="44"/>
      <c r="FJ1099" s="44"/>
      <c r="FO1099" s="352"/>
      <c r="FQ1099" s="44"/>
      <c r="FR1099" s="44"/>
      <c r="FS1099" s="44"/>
      <c r="FX1099" s="352"/>
      <c r="FZ1099" s="44"/>
      <c r="GA1099" s="44"/>
      <c r="GB1099" s="44"/>
      <c r="GG1099" s="352"/>
      <c r="GI1099" s="44"/>
      <c r="GJ1099" s="44"/>
      <c r="GK1099" s="44"/>
      <c r="GP1099" s="352"/>
      <c r="GR1099" s="44"/>
      <c r="GS1099" s="44"/>
      <c r="GT1099" s="44"/>
      <c r="GY1099" s="352"/>
      <c r="HA1099" s="44"/>
      <c r="HB1099" s="44"/>
      <c r="HC1099" s="44"/>
      <c r="HH1099" s="352"/>
      <c r="HJ1099" s="44"/>
      <c r="HK1099" s="44"/>
      <c r="HL1099" s="44"/>
      <c r="HQ1099" s="44"/>
      <c r="HR1099" s="44"/>
      <c r="HS1099" s="44"/>
      <c r="HT1099" s="44"/>
      <c r="HU1099" s="44"/>
      <c r="HV1099" s="44"/>
      <c r="HW1099" s="44"/>
      <c r="HX1099" s="44"/>
      <c r="HY1099" s="44"/>
      <c r="HZ1099" s="44"/>
      <c r="IA1099" s="44"/>
      <c r="IB1099" s="44"/>
      <c r="IC1099" s="44"/>
      <c r="ID1099" s="44"/>
      <c r="IE1099" s="44"/>
      <c r="IF1099" s="44"/>
      <c r="IG1099" s="44"/>
      <c r="IH1099" s="44"/>
      <c r="II1099" s="44"/>
      <c r="IJ1099" s="44"/>
      <c r="IK1099" s="44"/>
      <c r="IL1099" s="44"/>
      <c r="IM1099" s="44"/>
      <c r="IN1099" s="44"/>
      <c r="IO1099" s="44"/>
      <c r="IP1099" s="44"/>
      <c r="IQ1099" s="44"/>
      <c r="IR1099" s="44"/>
      <c r="IS1099" s="44"/>
      <c r="IT1099" s="44"/>
      <c r="IU1099" s="44"/>
      <c r="IV1099" s="44"/>
      <c r="RS1099" s="353"/>
    </row>
    <row r="1100" spans="1:487" s="74" customFormat="1" ht="15">
      <c r="A1100" s="325" t="s">
        <v>665</v>
      </c>
      <c r="B1100" s="351"/>
      <c r="C1100" s="351"/>
      <c r="D1100" s="531" t="s">
        <v>130</v>
      </c>
      <c r="E1100" s="450"/>
      <c r="F1100" s="437">
        <f t="shared" si="15"/>
        <v>0</v>
      </c>
      <c r="G1100" s="478"/>
      <c r="H1100" s="478"/>
      <c r="I1100" s="478"/>
      <c r="J1100" s="548"/>
      <c r="K1100" s="478"/>
      <c r="L1100" s="44"/>
      <c r="M1100" s="44"/>
      <c r="N1100" s="44"/>
      <c r="R1100" s="352"/>
      <c r="T1100" s="44"/>
      <c r="U1100" s="44"/>
      <c r="V1100" s="44"/>
      <c r="AA1100" s="352"/>
      <c r="AC1100" s="44"/>
      <c r="AD1100" s="44"/>
      <c r="AE1100" s="44"/>
      <c r="AJ1100" s="352"/>
      <c r="AL1100" s="44"/>
      <c r="AM1100" s="44"/>
      <c r="AN1100" s="44"/>
      <c r="AS1100" s="352"/>
      <c r="AU1100" s="44"/>
      <c r="AV1100" s="44"/>
      <c r="AW1100" s="44"/>
      <c r="BB1100" s="352"/>
      <c r="BD1100" s="44"/>
      <c r="BE1100" s="44"/>
      <c r="BF1100" s="44"/>
      <c r="BK1100" s="352"/>
      <c r="BM1100" s="44"/>
      <c r="BN1100" s="44"/>
      <c r="BO1100" s="44"/>
      <c r="BT1100" s="352"/>
      <c r="BV1100" s="44"/>
      <c r="BW1100" s="44"/>
      <c r="BX1100" s="44"/>
      <c r="CC1100" s="352"/>
      <c r="CE1100" s="44"/>
      <c r="CF1100" s="44"/>
      <c r="CG1100" s="44"/>
      <c r="CL1100" s="352"/>
      <c r="CN1100" s="44"/>
      <c r="CO1100" s="44"/>
      <c r="CP1100" s="44"/>
      <c r="CU1100" s="352"/>
      <c r="CW1100" s="44"/>
      <c r="CX1100" s="44"/>
      <c r="CY1100" s="44"/>
      <c r="DD1100" s="352"/>
      <c r="DF1100" s="44"/>
      <c r="DG1100" s="44"/>
      <c r="DH1100" s="44"/>
      <c r="DM1100" s="352"/>
      <c r="DO1100" s="44"/>
      <c r="DP1100" s="44"/>
      <c r="DQ1100" s="44"/>
      <c r="DV1100" s="352"/>
      <c r="DX1100" s="44"/>
      <c r="DY1100" s="44"/>
      <c r="DZ1100" s="44"/>
      <c r="EE1100" s="352"/>
      <c r="EG1100" s="44"/>
      <c r="EH1100" s="44"/>
      <c r="EI1100" s="44"/>
      <c r="EN1100" s="352"/>
      <c r="EP1100" s="44"/>
      <c r="EQ1100" s="44"/>
      <c r="ER1100" s="44"/>
      <c r="EW1100" s="352"/>
      <c r="EY1100" s="44"/>
      <c r="EZ1100" s="44"/>
      <c r="FA1100" s="44"/>
      <c r="FF1100" s="352"/>
      <c r="FH1100" s="44"/>
      <c r="FI1100" s="44"/>
      <c r="FJ1100" s="44"/>
      <c r="FO1100" s="352"/>
      <c r="FQ1100" s="44"/>
      <c r="FR1100" s="44"/>
      <c r="FS1100" s="44"/>
      <c r="FX1100" s="352"/>
      <c r="FZ1100" s="44"/>
      <c r="GA1100" s="44"/>
      <c r="GB1100" s="44"/>
      <c r="GG1100" s="352"/>
      <c r="GI1100" s="44"/>
      <c r="GJ1100" s="44"/>
      <c r="GK1100" s="44"/>
      <c r="GP1100" s="352"/>
      <c r="GR1100" s="44"/>
      <c r="GS1100" s="44"/>
      <c r="GT1100" s="44"/>
      <c r="GY1100" s="352"/>
      <c r="HA1100" s="44"/>
      <c r="HB1100" s="44"/>
      <c r="HC1100" s="44"/>
      <c r="HH1100" s="352"/>
      <c r="HJ1100" s="44"/>
      <c r="HK1100" s="44"/>
      <c r="HL1100" s="44"/>
      <c r="HQ1100" s="44"/>
      <c r="HR1100" s="44"/>
      <c r="HS1100" s="44"/>
      <c r="HT1100" s="44"/>
      <c r="HU1100" s="44"/>
      <c r="HV1100" s="44"/>
      <c r="HW1100" s="44"/>
      <c r="HX1100" s="44"/>
      <c r="HY1100" s="44"/>
      <c r="HZ1100" s="44"/>
      <c r="IA1100" s="44"/>
      <c r="IB1100" s="44"/>
      <c r="IC1100" s="44"/>
      <c r="ID1100" s="44"/>
      <c r="IE1100" s="44"/>
      <c r="IF1100" s="44"/>
      <c r="IG1100" s="44"/>
      <c r="IH1100" s="44"/>
      <c r="II1100" s="44"/>
      <c r="IJ1100" s="44"/>
      <c r="IK1100" s="44"/>
      <c r="IL1100" s="44"/>
      <c r="IM1100" s="44"/>
      <c r="IN1100" s="44"/>
      <c r="IO1100" s="44"/>
      <c r="IP1100" s="44"/>
      <c r="IQ1100" s="44"/>
      <c r="IR1100" s="44"/>
      <c r="IS1100" s="44"/>
      <c r="IT1100" s="44"/>
      <c r="IU1100" s="44"/>
      <c r="IV1100" s="44"/>
      <c r="RS1100" s="353"/>
    </row>
    <row r="1101" spans="1:487" s="74" customFormat="1" ht="15">
      <c r="A1101" s="325" t="s">
        <v>926</v>
      </c>
      <c r="B1101" s="351"/>
      <c r="C1101" s="351"/>
      <c r="D1101" s="531" t="s">
        <v>130</v>
      </c>
      <c r="E1101" s="450"/>
      <c r="F1101" s="437">
        <f t="shared" si="15"/>
        <v>0</v>
      </c>
      <c r="G1101" s="478"/>
      <c r="H1101" s="478"/>
      <c r="I1101" s="478"/>
      <c r="J1101" s="548"/>
      <c r="K1101" s="478"/>
      <c r="L1101" s="44"/>
      <c r="M1101" s="44"/>
      <c r="N1101" s="44"/>
      <c r="R1101" s="352"/>
      <c r="T1101" s="44"/>
      <c r="U1101" s="44"/>
      <c r="V1101" s="44"/>
      <c r="AA1101" s="352"/>
      <c r="AC1101" s="44"/>
      <c r="AD1101" s="44"/>
      <c r="AE1101" s="44"/>
      <c r="AJ1101" s="352"/>
      <c r="AL1101" s="44"/>
      <c r="AM1101" s="44"/>
      <c r="AN1101" s="44"/>
      <c r="AS1101" s="352"/>
      <c r="AU1101" s="44"/>
      <c r="AV1101" s="44"/>
      <c r="AW1101" s="44"/>
      <c r="BB1101" s="352"/>
      <c r="BD1101" s="44"/>
      <c r="BE1101" s="44"/>
      <c r="BF1101" s="44"/>
      <c r="BK1101" s="352"/>
      <c r="BM1101" s="44"/>
      <c r="BN1101" s="44"/>
      <c r="BO1101" s="44"/>
      <c r="BT1101" s="352"/>
      <c r="BV1101" s="44"/>
      <c r="BW1101" s="44"/>
      <c r="BX1101" s="44"/>
      <c r="CC1101" s="352"/>
      <c r="CE1101" s="44"/>
      <c r="CF1101" s="44"/>
      <c r="CG1101" s="44"/>
      <c r="CL1101" s="352"/>
      <c r="CN1101" s="44"/>
      <c r="CO1101" s="44"/>
      <c r="CP1101" s="44"/>
      <c r="CU1101" s="352"/>
      <c r="CW1101" s="44"/>
      <c r="CX1101" s="44"/>
      <c r="CY1101" s="44"/>
      <c r="DD1101" s="352"/>
      <c r="DF1101" s="44"/>
      <c r="DG1101" s="44"/>
      <c r="DH1101" s="44"/>
      <c r="DM1101" s="352"/>
      <c r="DO1101" s="44"/>
      <c r="DP1101" s="44"/>
      <c r="DQ1101" s="44"/>
      <c r="DV1101" s="352"/>
      <c r="DX1101" s="44"/>
      <c r="DY1101" s="44"/>
      <c r="DZ1101" s="44"/>
      <c r="EE1101" s="352"/>
      <c r="EG1101" s="44"/>
      <c r="EH1101" s="44"/>
      <c r="EI1101" s="44"/>
      <c r="EN1101" s="352"/>
      <c r="EP1101" s="44"/>
      <c r="EQ1101" s="44"/>
      <c r="ER1101" s="44"/>
      <c r="EW1101" s="352"/>
      <c r="EY1101" s="44"/>
      <c r="EZ1101" s="44"/>
      <c r="FA1101" s="44"/>
      <c r="FF1101" s="352"/>
      <c r="FH1101" s="44"/>
      <c r="FI1101" s="44"/>
      <c r="FJ1101" s="44"/>
      <c r="FO1101" s="352"/>
      <c r="FQ1101" s="44"/>
      <c r="FR1101" s="44"/>
      <c r="FS1101" s="44"/>
      <c r="FX1101" s="352"/>
      <c r="FZ1101" s="44"/>
      <c r="GA1101" s="44"/>
      <c r="GB1101" s="44"/>
      <c r="GG1101" s="352"/>
      <c r="GI1101" s="44"/>
      <c r="GJ1101" s="44"/>
      <c r="GK1101" s="44"/>
      <c r="GP1101" s="352"/>
      <c r="GR1101" s="44"/>
      <c r="GS1101" s="44"/>
      <c r="GT1101" s="44"/>
      <c r="GY1101" s="352"/>
      <c r="HA1101" s="44"/>
      <c r="HB1101" s="44"/>
      <c r="HC1101" s="44"/>
      <c r="HH1101" s="352"/>
      <c r="HJ1101" s="44"/>
      <c r="HK1101" s="44"/>
      <c r="HL1101" s="44"/>
      <c r="HQ1101" s="44"/>
      <c r="HR1101" s="44"/>
      <c r="HS1101" s="44"/>
      <c r="HT1101" s="44"/>
      <c r="HU1101" s="44"/>
      <c r="HV1101" s="44"/>
      <c r="HW1101" s="44"/>
      <c r="HX1101" s="44"/>
      <c r="HY1101" s="44"/>
      <c r="HZ1101" s="44"/>
      <c r="IA1101" s="44"/>
      <c r="IB1101" s="44"/>
      <c r="IC1101" s="44"/>
      <c r="ID1101" s="44"/>
      <c r="IE1101" s="44"/>
      <c r="IF1101" s="44"/>
      <c r="IG1101" s="44"/>
      <c r="IH1101" s="44"/>
      <c r="II1101" s="44"/>
      <c r="IJ1101" s="44"/>
      <c r="IK1101" s="44"/>
      <c r="IL1101" s="44"/>
      <c r="IM1101" s="44"/>
      <c r="IN1101" s="44"/>
      <c r="IO1101" s="44"/>
      <c r="IP1101" s="44"/>
      <c r="IQ1101" s="44"/>
      <c r="IR1101" s="44"/>
      <c r="IS1101" s="44"/>
      <c r="IT1101" s="44"/>
      <c r="IU1101" s="44"/>
      <c r="IV1101" s="44"/>
      <c r="RS1101" s="353"/>
    </row>
    <row r="1102" spans="1:487" s="74" customFormat="1" ht="15">
      <c r="A1102" s="325" t="s">
        <v>1105</v>
      </c>
      <c r="B1102" s="351"/>
      <c r="C1102" s="351"/>
      <c r="D1102" s="531" t="s">
        <v>130</v>
      </c>
      <c r="E1102" s="450"/>
      <c r="F1102" s="437">
        <f t="shared" si="15"/>
        <v>0</v>
      </c>
      <c r="G1102" s="478"/>
      <c r="H1102" s="478"/>
      <c r="I1102" s="478"/>
      <c r="J1102" s="548"/>
      <c r="K1102" s="478"/>
      <c r="L1102" s="450"/>
      <c r="M1102" s="44"/>
      <c r="N1102" s="44"/>
      <c r="R1102" s="352"/>
      <c r="T1102" s="44"/>
      <c r="U1102" s="44"/>
      <c r="V1102" s="44"/>
      <c r="AA1102" s="352"/>
      <c r="AC1102" s="44"/>
      <c r="AD1102" s="44"/>
      <c r="AE1102" s="44"/>
      <c r="AJ1102" s="352"/>
      <c r="AL1102" s="44"/>
      <c r="AM1102" s="44"/>
      <c r="AN1102" s="44"/>
      <c r="AS1102" s="352"/>
      <c r="AU1102" s="44"/>
      <c r="AV1102" s="44"/>
      <c r="AW1102" s="44"/>
      <c r="BB1102" s="352"/>
      <c r="BD1102" s="44"/>
      <c r="BE1102" s="44"/>
      <c r="BF1102" s="44"/>
      <c r="BK1102" s="352"/>
      <c r="BM1102" s="44"/>
      <c r="BN1102" s="44"/>
      <c r="BO1102" s="44"/>
      <c r="BT1102" s="352"/>
      <c r="BV1102" s="44"/>
      <c r="BW1102" s="44"/>
      <c r="BX1102" s="44"/>
      <c r="CC1102" s="352"/>
      <c r="CE1102" s="44"/>
      <c r="CF1102" s="44"/>
      <c r="CG1102" s="44"/>
      <c r="CL1102" s="352"/>
      <c r="CN1102" s="44"/>
      <c r="CO1102" s="44"/>
      <c r="CP1102" s="44"/>
      <c r="CU1102" s="352"/>
      <c r="CW1102" s="44"/>
      <c r="CX1102" s="44"/>
      <c r="CY1102" s="44"/>
      <c r="DD1102" s="352"/>
      <c r="DF1102" s="44"/>
      <c r="DG1102" s="44"/>
      <c r="DH1102" s="44"/>
      <c r="DM1102" s="352"/>
      <c r="DO1102" s="44"/>
      <c r="DP1102" s="44"/>
      <c r="DQ1102" s="44"/>
      <c r="DV1102" s="352"/>
      <c r="DX1102" s="44"/>
      <c r="DY1102" s="44"/>
      <c r="DZ1102" s="44"/>
      <c r="EE1102" s="352"/>
      <c r="EG1102" s="44"/>
      <c r="EH1102" s="44"/>
      <c r="EI1102" s="44"/>
      <c r="EN1102" s="352"/>
      <c r="EP1102" s="44"/>
      <c r="EQ1102" s="44"/>
      <c r="ER1102" s="44"/>
      <c r="EW1102" s="352"/>
      <c r="EY1102" s="44"/>
      <c r="EZ1102" s="44"/>
      <c r="FA1102" s="44"/>
      <c r="FF1102" s="352"/>
      <c r="FH1102" s="44"/>
      <c r="FI1102" s="44"/>
      <c r="FJ1102" s="44"/>
      <c r="FO1102" s="352"/>
      <c r="FQ1102" s="44"/>
      <c r="FR1102" s="44"/>
      <c r="FS1102" s="44"/>
      <c r="FX1102" s="352"/>
      <c r="FZ1102" s="44"/>
      <c r="GA1102" s="44"/>
      <c r="GB1102" s="44"/>
      <c r="GG1102" s="352"/>
      <c r="GI1102" s="44"/>
      <c r="GJ1102" s="44"/>
      <c r="GK1102" s="44"/>
      <c r="GP1102" s="352"/>
      <c r="GR1102" s="44"/>
      <c r="GS1102" s="44"/>
      <c r="GT1102" s="44"/>
      <c r="GY1102" s="352"/>
      <c r="HA1102" s="44"/>
      <c r="HB1102" s="44"/>
      <c r="HC1102" s="44"/>
      <c r="HH1102" s="352"/>
      <c r="HJ1102" s="44"/>
      <c r="HK1102" s="44"/>
      <c r="HL1102" s="44"/>
      <c r="HQ1102" s="44"/>
      <c r="HR1102" s="44"/>
      <c r="HS1102" s="44"/>
      <c r="HT1102" s="44"/>
      <c r="HU1102" s="44"/>
      <c r="HV1102" s="44"/>
      <c r="HW1102" s="44"/>
      <c r="HX1102" s="44"/>
      <c r="HY1102" s="44"/>
      <c r="HZ1102" s="44"/>
      <c r="IA1102" s="44"/>
      <c r="IB1102" s="44"/>
      <c r="IC1102" s="44"/>
      <c r="ID1102" s="44"/>
      <c r="IE1102" s="44"/>
      <c r="IF1102" s="44"/>
      <c r="IG1102" s="44"/>
      <c r="IH1102" s="44"/>
      <c r="II1102" s="44"/>
      <c r="IJ1102" s="44"/>
      <c r="IK1102" s="44"/>
      <c r="IL1102" s="44"/>
      <c r="IM1102" s="44"/>
      <c r="IN1102" s="44"/>
      <c r="IO1102" s="44"/>
      <c r="IP1102" s="44"/>
      <c r="IQ1102" s="44"/>
      <c r="IR1102" s="44"/>
      <c r="IS1102" s="44"/>
      <c r="IT1102" s="44"/>
      <c r="IU1102" s="44"/>
      <c r="IV1102" s="44"/>
      <c r="RS1102" s="353"/>
    </row>
    <row r="1103" spans="1:487" s="74" customFormat="1" ht="15">
      <c r="A1103" s="325" t="s">
        <v>1829</v>
      </c>
      <c r="B1103" s="351"/>
      <c r="C1103" s="351"/>
      <c r="D1103" s="531" t="s">
        <v>130</v>
      </c>
      <c r="E1103" s="450"/>
      <c r="F1103" s="437">
        <f t="shared" si="15"/>
        <v>0</v>
      </c>
      <c r="G1103" s="478"/>
      <c r="H1103" s="478"/>
      <c r="I1103" s="478"/>
      <c r="J1103" s="548"/>
      <c r="K1103" s="478"/>
      <c r="L1103" s="44"/>
      <c r="M1103" s="44"/>
      <c r="N1103" s="44"/>
      <c r="R1103" s="352"/>
      <c r="T1103" s="44"/>
      <c r="U1103" s="44"/>
      <c r="V1103" s="44"/>
      <c r="AA1103" s="352"/>
      <c r="AC1103" s="44"/>
      <c r="AD1103" s="44"/>
      <c r="AE1103" s="44"/>
      <c r="AJ1103" s="352"/>
      <c r="AL1103" s="44"/>
      <c r="AM1103" s="44"/>
      <c r="AN1103" s="44"/>
      <c r="AS1103" s="352"/>
      <c r="AU1103" s="44"/>
      <c r="AV1103" s="44"/>
      <c r="AW1103" s="44"/>
      <c r="BB1103" s="352"/>
      <c r="BD1103" s="44"/>
      <c r="BE1103" s="44"/>
      <c r="BF1103" s="44"/>
      <c r="BK1103" s="352"/>
      <c r="BM1103" s="44"/>
      <c r="BN1103" s="44"/>
      <c r="BO1103" s="44"/>
      <c r="BT1103" s="352"/>
      <c r="BV1103" s="44"/>
      <c r="BW1103" s="44"/>
      <c r="BX1103" s="44"/>
      <c r="CC1103" s="352"/>
      <c r="CE1103" s="44"/>
      <c r="CF1103" s="44"/>
      <c r="CG1103" s="44"/>
      <c r="CL1103" s="352"/>
      <c r="CN1103" s="44"/>
      <c r="CO1103" s="44"/>
      <c r="CP1103" s="44"/>
      <c r="CU1103" s="352"/>
      <c r="CW1103" s="44"/>
      <c r="CX1103" s="44"/>
      <c r="CY1103" s="44"/>
      <c r="DD1103" s="352"/>
      <c r="DF1103" s="44"/>
      <c r="DG1103" s="44"/>
      <c r="DH1103" s="44"/>
      <c r="DM1103" s="352"/>
      <c r="DO1103" s="44"/>
      <c r="DP1103" s="44"/>
      <c r="DQ1103" s="44"/>
      <c r="DV1103" s="352"/>
      <c r="DX1103" s="44"/>
      <c r="DY1103" s="44"/>
      <c r="DZ1103" s="44"/>
      <c r="EE1103" s="352"/>
      <c r="EG1103" s="44"/>
      <c r="EH1103" s="44"/>
      <c r="EI1103" s="44"/>
      <c r="EN1103" s="352"/>
      <c r="EP1103" s="44"/>
      <c r="EQ1103" s="44"/>
      <c r="ER1103" s="44"/>
      <c r="EW1103" s="352"/>
      <c r="EY1103" s="44"/>
      <c r="EZ1103" s="44"/>
      <c r="FA1103" s="44"/>
      <c r="FF1103" s="352"/>
      <c r="FH1103" s="44"/>
      <c r="FI1103" s="44"/>
      <c r="FJ1103" s="44"/>
      <c r="FO1103" s="352"/>
      <c r="FQ1103" s="44"/>
      <c r="FR1103" s="44"/>
      <c r="FS1103" s="44"/>
      <c r="FX1103" s="352"/>
      <c r="FZ1103" s="44"/>
      <c r="GA1103" s="44"/>
      <c r="GB1103" s="44"/>
      <c r="GG1103" s="352"/>
      <c r="GI1103" s="44"/>
      <c r="GJ1103" s="44"/>
      <c r="GK1103" s="44"/>
      <c r="GP1103" s="352"/>
      <c r="GR1103" s="44"/>
      <c r="GS1103" s="44"/>
      <c r="GT1103" s="44"/>
      <c r="GY1103" s="352"/>
      <c r="HA1103" s="44"/>
      <c r="HB1103" s="44"/>
      <c r="HC1103" s="44"/>
      <c r="HH1103" s="352"/>
      <c r="HJ1103" s="44"/>
      <c r="HK1103" s="44"/>
      <c r="HL1103" s="44"/>
      <c r="HQ1103" s="44"/>
      <c r="HR1103" s="44"/>
      <c r="HS1103" s="44"/>
      <c r="HT1103" s="44"/>
      <c r="HU1103" s="44"/>
      <c r="HV1103" s="44"/>
      <c r="HW1103" s="44"/>
      <c r="HX1103" s="44"/>
      <c r="HY1103" s="44"/>
      <c r="HZ1103" s="44"/>
      <c r="IA1103" s="44"/>
      <c r="IB1103" s="44"/>
      <c r="IC1103" s="44"/>
      <c r="ID1103" s="44"/>
      <c r="IE1103" s="44"/>
      <c r="IF1103" s="44"/>
      <c r="IG1103" s="44"/>
      <c r="IH1103" s="44"/>
      <c r="II1103" s="44"/>
      <c r="IJ1103" s="44"/>
      <c r="IK1103" s="44"/>
      <c r="IL1103" s="44"/>
      <c r="IM1103" s="44"/>
      <c r="IN1103" s="44"/>
      <c r="IO1103" s="44"/>
      <c r="IP1103" s="44"/>
      <c r="IQ1103" s="44"/>
      <c r="IR1103" s="44"/>
      <c r="IS1103" s="44"/>
      <c r="IT1103" s="44"/>
      <c r="IU1103" s="44"/>
      <c r="IV1103" s="44"/>
      <c r="RS1103" s="353"/>
    </row>
    <row r="1104" spans="1:487" s="74" customFormat="1" ht="15">
      <c r="A1104" s="325" t="s">
        <v>777</v>
      </c>
      <c r="B1104" s="351"/>
      <c r="C1104" s="351"/>
      <c r="D1104" s="458" t="s">
        <v>141</v>
      </c>
      <c r="E1104" s="450"/>
      <c r="F1104" s="437">
        <f t="shared" si="15"/>
        <v>208</v>
      </c>
      <c r="G1104" s="541">
        <v>124</v>
      </c>
      <c r="H1104" s="478">
        <v>77</v>
      </c>
      <c r="I1104" s="478">
        <v>6</v>
      </c>
      <c r="J1104" s="548">
        <v>1</v>
      </c>
      <c r="K1104" s="478"/>
      <c r="L1104" s="458"/>
      <c r="M1104" s="458"/>
      <c r="N1104" s="44"/>
      <c r="R1104" s="352"/>
      <c r="T1104" s="44"/>
      <c r="U1104" s="44"/>
      <c r="V1104" s="44"/>
      <c r="AA1104" s="352"/>
      <c r="AC1104" s="44"/>
      <c r="AD1104" s="44"/>
      <c r="AE1104" s="44"/>
      <c r="AJ1104" s="352"/>
      <c r="AL1104" s="44"/>
      <c r="AM1104" s="44"/>
      <c r="AN1104" s="44"/>
      <c r="AS1104" s="352"/>
      <c r="AU1104" s="44"/>
      <c r="AV1104" s="44"/>
      <c r="AW1104" s="44"/>
      <c r="BB1104" s="352"/>
      <c r="BD1104" s="44"/>
      <c r="BE1104" s="44"/>
      <c r="BF1104" s="44"/>
      <c r="BK1104" s="352"/>
      <c r="BM1104" s="44"/>
      <c r="BN1104" s="44"/>
      <c r="BO1104" s="44"/>
      <c r="BT1104" s="352"/>
      <c r="BV1104" s="44"/>
      <c r="BW1104" s="44"/>
      <c r="BX1104" s="44"/>
      <c r="CC1104" s="352"/>
      <c r="CE1104" s="44"/>
      <c r="CF1104" s="44"/>
      <c r="CG1104" s="44"/>
      <c r="CL1104" s="352"/>
      <c r="CN1104" s="44"/>
      <c r="CO1104" s="44"/>
      <c r="CP1104" s="44"/>
      <c r="CU1104" s="352"/>
      <c r="CW1104" s="44"/>
      <c r="CX1104" s="44"/>
      <c r="CY1104" s="44"/>
      <c r="DD1104" s="352"/>
      <c r="DF1104" s="44"/>
      <c r="DG1104" s="44"/>
      <c r="DH1104" s="44"/>
      <c r="DM1104" s="352"/>
      <c r="DO1104" s="44"/>
      <c r="DP1104" s="44"/>
      <c r="DQ1104" s="44"/>
      <c r="DV1104" s="352"/>
      <c r="DX1104" s="44"/>
      <c r="DY1104" s="44"/>
      <c r="DZ1104" s="44"/>
      <c r="EE1104" s="352"/>
      <c r="EG1104" s="44"/>
      <c r="EH1104" s="44"/>
      <c r="EI1104" s="44"/>
      <c r="EN1104" s="352"/>
      <c r="EP1104" s="44"/>
      <c r="EQ1104" s="44"/>
      <c r="ER1104" s="44"/>
      <c r="EW1104" s="352"/>
      <c r="EY1104" s="44"/>
      <c r="EZ1104" s="44"/>
      <c r="FA1104" s="44"/>
      <c r="FF1104" s="352"/>
      <c r="FH1104" s="44"/>
      <c r="FI1104" s="44"/>
      <c r="FJ1104" s="44"/>
      <c r="FO1104" s="352"/>
      <c r="FQ1104" s="44"/>
      <c r="FR1104" s="44"/>
      <c r="FS1104" s="44"/>
      <c r="FX1104" s="352"/>
      <c r="FZ1104" s="44"/>
      <c r="GA1104" s="44"/>
      <c r="GB1104" s="44"/>
      <c r="GG1104" s="352"/>
      <c r="GI1104" s="44"/>
      <c r="GJ1104" s="44"/>
      <c r="GK1104" s="44"/>
      <c r="GP1104" s="352"/>
      <c r="GR1104" s="44"/>
      <c r="GS1104" s="44"/>
      <c r="GT1104" s="44"/>
      <c r="GY1104" s="352"/>
      <c r="HA1104" s="44"/>
      <c r="HB1104" s="44"/>
      <c r="HC1104" s="44"/>
      <c r="HH1104" s="352"/>
      <c r="HJ1104" s="44"/>
      <c r="HK1104" s="44"/>
      <c r="HL1104" s="44"/>
      <c r="HQ1104" s="44"/>
      <c r="HR1104" s="44"/>
      <c r="HS1104" s="44"/>
      <c r="HT1104" s="44"/>
      <c r="HU1104" s="44"/>
      <c r="HV1104" s="44"/>
      <c r="HW1104" s="44"/>
      <c r="HX1104" s="44"/>
      <c r="HY1104" s="44"/>
      <c r="HZ1104" s="44"/>
      <c r="IA1104" s="44"/>
      <c r="IB1104" s="44"/>
      <c r="IC1104" s="44"/>
      <c r="ID1104" s="44"/>
      <c r="IE1104" s="44"/>
      <c r="IF1104" s="44"/>
      <c r="IG1104" s="44"/>
      <c r="IH1104" s="44"/>
      <c r="II1104" s="44"/>
      <c r="IJ1104" s="44"/>
      <c r="IK1104" s="44"/>
      <c r="IL1104" s="44"/>
      <c r="IM1104" s="44"/>
      <c r="IN1104" s="44"/>
      <c r="IO1104" s="44"/>
      <c r="IP1104" s="44"/>
      <c r="IQ1104" s="44"/>
      <c r="IR1104" s="44"/>
      <c r="IS1104" s="44"/>
      <c r="IT1104" s="44"/>
      <c r="IU1104" s="44"/>
      <c r="IV1104" s="44"/>
      <c r="RS1104" s="353"/>
    </row>
    <row r="1105" spans="1:487" s="74" customFormat="1" ht="15">
      <c r="A1105" s="325" t="s">
        <v>1710</v>
      </c>
      <c r="B1105" s="351"/>
      <c r="C1105" s="351"/>
      <c r="D1105" s="531" t="s">
        <v>130</v>
      </c>
      <c r="E1105" s="450"/>
      <c r="F1105" s="437">
        <f t="shared" si="15"/>
        <v>0</v>
      </c>
      <c r="G1105" s="478"/>
      <c r="H1105" s="478"/>
      <c r="I1105" s="478"/>
      <c r="J1105" s="548"/>
      <c r="K1105" s="478"/>
      <c r="L1105" s="450"/>
      <c r="M1105" s="450"/>
      <c r="N1105" s="44"/>
      <c r="R1105" s="352"/>
      <c r="T1105" s="44"/>
      <c r="U1105" s="44"/>
      <c r="V1105" s="44"/>
      <c r="AA1105" s="352"/>
      <c r="AC1105" s="44"/>
      <c r="AD1105" s="44"/>
      <c r="AE1105" s="44"/>
      <c r="AJ1105" s="352"/>
      <c r="AL1105" s="44"/>
      <c r="AM1105" s="44"/>
      <c r="AN1105" s="44"/>
      <c r="AS1105" s="352"/>
      <c r="AU1105" s="44"/>
      <c r="AV1105" s="44"/>
      <c r="AW1105" s="44"/>
      <c r="BB1105" s="352"/>
      <c r="BD1105" s="44"/>
      <c r="BE1105" s="44"/>
      <c r="BF1105" s="44"/>
      <c r="BK1105" s="352"/>
      <c r="BM1105" s="44"/>
      <c r="BN1105" s="44"/>
      <c r="BO1105" s="44"/>
      <c r="BT1105" s="352"/>
      <c r="BV1105" s="44"/>
      <c r="BW1105" s="44"/>
      <c r="BX1105" s="44"/>
      <c r="CC1105" s="352"/>
      <c r="CE1105" s="44"/>
      <c r="CF1105" s="44"/>
      <c r="CG1105" s="44"/>
      <c r="CL1105" s="352"/>
      <c r="CN1105" s="44"/>
      <c r="CO1105" s="44"/>
      <c r="CP1105" s="44"/>
      <c r="CU1105" s="352"/>
      <c r="CW1105" s="44"/>
      <c r="CX1105" s="44"/>
      <c r="CY1105" s="44"/>
      <c r="DD1105" s="352"/>
      <c r="DF1105" s="44"/>
      <c r="DG1105" s="44"/>
      <c r="DH1105" s="44"/>
      <c r="DM1105" s="352"/>
      <c r="DO1105" s="44"/>
      <c r="DP1105" s="44"/>
      <c r="DQ1105" s="44"/>
      <c r="DV1105" s="352"/>
      <c r="DX1105" s="44"/>
      <c r="DY1105" s="44"/>
      <c r="DZ1105" s="44"/>
      <c r="EE1105" s="352"/>
      <c r="EG1105" s="44"/>
      <c r="EH1105" s="44"/>
      <c r="EI1105" s="44"/>
      <c r="EN1105" s="352"/>
      <c r="EP1105" s="44"/>
      <c r="EQ1105" s="44"/>
      <c r="ER1105" s="44"/>
      <c r="EW1105" s="352"/>
      <c r="EY1105" s="44"/>
      <c r="EZ1105" s="44"/>
      <c r="FA1105" s="44"/>
      <c r="FF1105" s="352"/>
      <c r="FH1105" s="44"/>
      <c r="FI1105" s="44"/>
      <c r="FJ1105" s="44"/>
      <c r="FO1105" s="352"/>
      <c r="FQ1105" s="44"/>
      <c r="FR1105" s="44"/>
      <c r="FS1105" s="44"/>
      <c r="FX1105" s="352"/>
      <c r="FZ1105" s="44"/>
      <c r="GA1105" s="44"/>
      <c r="GB1105" s="44"/>
      <c r="GG1105" s="352"/>
      <c r="GI1105" s="44"/>
      <c r="GJ1105" s="44"/>
      <c r="GK1105" s="44"/>
      <c r="GP1105" s="352"/>
      <c r="GR1105" s="44"/>
      <c r="GS1105" s="44"/>
      <c r="GT1105" s="44"/>
      <c r="GY1105" s="352"/>
      <c r="HA1105" s="44"/>
      <c r="HB1105" s="44"/>
      <c r="HC1105" s="44"/>
      <c r="HH1105" s="352"/>
      <c r="HJ1105" s="44"/>
      <c r="HK1105" s="44"/>
      <c r="HL1105" s="44"/>
      <c r="HQ1105" s="44"/>
      <c r="HR1105" s="44"/>
      <c r="HS1105" s="44"/>
      <c r="HT1105" s="44"/>
      <c r="HU1105" s="44"/>
      <c r="HV1105" s="44"/>
      <c r="HW1105" s="44"/>
      <c r="HX1105" s="44"/>
      <c r="HY1105" s="44"/>
      <c r="HZ1105" s="44"/>
      <c r="IA1105" s="44"/>
      <c r="IB1105" s="44"/>
      <c r="IC1105" s="44"/>
      <c r="ID1105" s="44"/>
      <c r="IE1105" s="44"/>
      <c r="IF1105" s="44"/>
      <c r="IG1105" s="44"/>
      <c r="IH1105" s="44"/>
      <c r="II1105" s="44"/>
      <c r="IJ1105" s="44"/>
      <c r="IK1105" s="44"/>
      <c r="IL1105" s="44"/>
      <c r="IM1105" s="44"/>
      <c r="IN1105" s="44"/>
      <c r="IO1105" s="44"/>
      <c r="IP1105" s="44"/>
      <c r="IQ1105" s="44"/>
      <c r="IR1105" s="44"/>
      <c r="IS1105" s="44"/>
      <c r="IT1105" s="44"/>
      <c r="IU1105" s="44"/>
      <c r="IV1105" s="44"/>
      <c r="RS1105" s="353"/>
    </row>
    <row r="1106" spans="1:487" s="74" customFormat="1" ht="15">
      <c r="A1106" s="325" t="s">
        <v>660</v>
      </c>
      <c r="B1106" s="351"/>
      <c r="C1106" s="351"/>
      <c r="D1106" s="458" t="s">
        <v>136</v>
      </c>
      <c r="E1106" s="450"/>
      <c r="F1106" s="437">
        <f t="shared" si="15"/>
        <v>14</v>
      </c>
      <c r="G1106" s="478"/>
      <c r="H1106" s="478"/>
      <c r="I1106" s="478">
        <v>14</v>
      </c>
      <c r="J1106" s="548"/>
      <c r="K1106" s="478"/>
      <c r="L1106" s="44"/>
      <c r="M1106" s="44"/>
      <c r="N1106" s="44"/>
      <c r="R1106" s="352"/>
      <c r="T1106" s="44"/>
      <c r="U1106" s="44"/>
      <c r="V1106" s="44"/>
      <c r="AA1106" s="352"/>
      <c r="AC1106" s="44"/>
      <c r="AD1106" s="44"/>
      <c r="AE1106" s="44"/>
      <c r="AJ1106" s="352"/>
      <c r="AL1106" s="44"/>
      <c r="AM1106" s="44"/>
      <c r="AN1106" s="44"/>
      <c r="AS1106" s="352"/>
      <c r="AU1106" s="44"/>
      <c r="AV1106" s="44"/>
      <c r="AW1106" s="44"/>
      <c r="BB1106" s="352"/>
      <c r="BD1106" s="44"/>
      <c r="BE1106" s="44"/>
      <c r="BF1106" s="44"/>
      <c r="BK1106" s="352"/>
      <c r="BM1106" s="44"/>
      <c r="BN1106" s="44"/>
      <c r="BO1106" s="44"/>
      <c r="BT1106" s="352"/>
      <c r="BV1106" s="44"/>
      <c r="BW1106" s="44"/>
      <c r="BX1106" s="44"/>
      <c r="CC1106" s="352"/>
      <c r="CE1106" s="44"/>
      <c r="CF1106" s="44"/>
      <c r="CG1106" s="44"/>
      <c r="CL1106" s="352"/>
      <c r="CN1106" s="44"/>
      <c r="CO1106" s="44"/>
      <c r="CP1106" s="44"/>
      <c r="CU1106" s="352"/>
      <c r="CW1106" s="44"/>
      <c r="CX1106" s="44"/>
      <c r="CY1106" s="44"/>
      <c r="DD1106" s="352"/>
      <c r="DF1106" s="44"/>
      <c r="DG1106" s="44"/>
      <c r="DH1106" s="44"/>
      <c r="DM1106" s="352"/>
      <c r="DO1106" s="44"/>
      <c r="DP1106" s="44"/>
      <c r="DQ1106" s="44"/>
      <c r="DV1106" s="352"/>
      <c r="DX1106" s="44"/>
      <c r="DY1106" s="44"/>
      <c r="DZ1106" s="44"/>
      <c r="EE1106" s="352"/>
      <c r="EG1106" s="44"/>
      <c r="EH1106" s="44"/>
      <c r="EI1106" s="44"/>
      <c r="EN1106" s="352"/>
      <c r="EP1106" s="44"/>
      <c r="EQ1106" s="44"/>
      <c r="ER1106" s="44"/>
      <c r="EW1106" s="352"/>
      <c r="EY1106" s="44"/>
      <c r="EZ1106" s="44"/>
      <c r="FA1106" s="44"/>
      <c r="FF1106" s="352"/>
      <c r="FH1106" s="44"/>
      <c r="FI1106" s="44"/>
      <c r="FJ1106" s="44"/>
      <c r="FO1106" s="352"/>
      <c r="FQ1106" s="44"/>
      <c r="FR1106" s="44"/>
      <c r="FS1106" s="44"/>
      <c r="FX1106" s="352"/>
      <c r="FZ1106" s="44"/>
      <c r="GA1106" s="44"/>
      <c r="GB1106" s="44"/>
      <c r="GG1106" s="352"/>
      <c r="GI1106" s="44"/>
      <c r="GJ1106" s="44"/>
      <c r="GK1106" s="44"/>
      <c r="GP1106" s="352"/>
      <c r="GR1106" s="44"/>
      <c r="GS1106" s="44"/>
      <c r="GT1106" s="44"/>
      <c r="GY1106" s="352"/>
      <c r="HA1106" s="44"/>
      <c r="HB1106" s="44"/>
      <c r="HC1106" s="44"/>
      <c r="HH1106" s="352"/>
      <c r="HJ1106" s="44"/>
      <c r="HK1106" s="44"/>
      <c r="HL1106" s="44"/>
      <c r="HQ1106" s="44"/>
      <c r="HR1106" s="44"/>
      <c r="HS1106" s="44"/>
      <c r="HT1106" s="44"/>
      <c r="HU1106" s="44"/>
      <c r="HV1106" s="44"/>
      <c r="HW1106" s="44"/>
      <c r="HX1106" s="44"/>
      <c r="HY1106" s="44"/>
      <c r="HZ1106" s="44"/>
      <c r="IA1106" s="44"/>
      <c r="IB1106" s="44"/>
      <c r="IC1106" s="44"/>
      <c r="ID1106" s="44"/>
      <c r="IE1106" s="44"/>
      <c r="IF1106" s="44"/>
      <c r="IG1106" s="44"/>
      <c r="IH1106" s="44"/>
      <c r="II1106" s="44"/>
      <c r="IJ1106" s="44"/>
      <c r="IK1106" s="44"/>
      <c r="IL1106" s="44"/>
      <c r="IM1106" s="44"/>
      <c r="IN1106" s="44"/>
      <c r="IO1106" s="44"/>
      <c r="IP1106" s="44"/>
      <c r="IQ1106" s="44"/>
      <c r="IR1106" s="44"/>
      <c r="IS1106" s="44"/>
      <c r="IT1106" s="44"/>
      <c r="IU1106" s="44"/>
      <c r="IV1106" s="44"/>
      <c r="RS1106" s="353"/>
    </row>
    <row r="1107" spans="1:487" s="74" customFormat="1" ht="15">
      <c r="A1107" s="526" t="s">
        <v>2001</v>
      </c>
      <c r="B1107" s="351"/>
      <c r="C1107" s="351"/>
      <c r="D1107" s="531" t="s">
        <v>130</v>
      </c>
      <c r="E1107" s="450"/>
      <c r="F1107" s="437">
        <f t="shared" si="15"/>
        <v>0</v>
      </c>
      <c r="G1107" s="478"/>
      <c r="H1107" s="478"/>
      <c r="I1107" s="478"/>
      <c r="J1107" s="548"/>
      <c r="K1107" s="478"/>
      <c r="L1107" s="450"/>
      <c r="M1107" s="450"/>
      <c r="N1107" s="44"/>
      <c r="R1107" s="352"/>
      <c r="T1107" s="44"/>
      <c r="U1107" s="44"/>
      <c r="V1107" s="44"/>
      <c r="AA1107" s="352"/>
      <c r="AC1107" s="44"/>
      <c r="AD1107" s="44"/>
      <c r="AE1107" s="44"/>
      <c r="AJ1107" s="352"/>
      <c r="AL1107" s="44"/>
      <c r="AM1107" s="44"/>
      <c r="AN1107" s="44"/>
      <c r="AS1107" s="352"/>
      <c r="AU1107" s="44"/>
      <c r="AV1107" s="44"/>
      <c r="AW1107" s="44"/>
      <c r="BB1107" s="352"/>
      <c r="BD1107" s="44"/>
      <c r="BE1107" s="44"/>
      <c r="BF1107" s="44"/>
      <c r="BK1107" s="352"/>
      <c r="BM1107" s="44"/>
      <c r="BN1107" s="44"/>
      <c r="BO1107" s="44"/>
      <c r="BT1107" s="352"/>
      <c r="BV1107" s="44"/>
      <c r="BW1107" s="44"/>
      <c r="BX1107" s="44"/>
      <c r="CC1107" s="352"/>
      <c r="CE1107" s="44"/>
      <c r="CF1107" s="44"/>
      <c r="CG1107" s="44"/>
      <c r="CL1107" s="352"/>
      <c r="CN1107" s="44"/>
      <c r="CO1107" s="44"/>
      <c r="CP1107" s="44"/>
      <c r="CU1107" s="352"/>
      <c r="CW1107" s="44"/>
      <c r="CX1107" s="44"/>
      <c r="CY1107" s="44"/>
      <c r="DD1107" s="352"/>
      <c r="DF1107" s="44"/>
      <c r="DG1107" s="44"/>
      <c r="DH1107" s="44"/>
      <c r="DM1107" s="352"/>
      <c r="DO1107" s="44"/>
      <c r="DP1107" s="44"/>
      <c r="DQ1107" s="44"/>
      <c r="DV1107" s="352"/>
      <c r="DX1107" s="44"/>
      <c r="DY1107" s="44"/>
      <c r="DZ1107" s="44"/>
      <c r="EE1107" s="352"/>
      <c r="EG1107" s="44"/>
      <c r="EH1107" s="44"/>
      <c r="EI1107" s="44"/>
      <c r="EN1107" s="352"/>
      <c r="EP1107" s="44"/>
      <c r="EQ1107" s="44"/>
      <c r="ER1107" s="44"/>
      <c r="EW1107" s="352"/>
      <c r="EY1107" s="44"/>
      <c r="EZ1107" s="44"/>
      <c r="FA1107" s="44"/>
      <c r="FF1107" s="352"/>
      <c r="FH1107" s="44"/>
      <c r="FI1107" s="44"/>
      <c r="FJ1107" s="44"/>
      <c r="FO1107" s="352"/>
      <c r="FQ1107" s="44"/>
      <c r="FR1107" s="44"/>
      <c r="FS1107" s="44"/>
      <c r="FX1107" s="352"/>
      <c r="FZ1107" s="44"/>
      <c r="GA1107" s="44"/>
      <c r="GB1107" s="44"/>
      <c r="GG1107" s="352"/>
      <c r="GI1107" s="44"/>
      <c r="GJ1107" s="44"/>
      <c r="GK1107" s="44"/>
      <c r="GP1107" s="352"/>
      <c r="GR1107" s="44"/>
      <c r="GS1107" s="44"/>
      <c r="GT1107" s="44"/>
      <c r="GY1107" s="352"/>
      <c r="HA1107" s="44"/>
      <c r="HB1107" s="44"/>
      <c r="HC1107" s="44"/>
      <c r="HH1107" s="352"/>
      <c r="HJ1107" s="44"/>
      <c r="HK1107" s="44"/>
      <c r="HL1107" s="44"/>
      <c r="HQ1107" s="44"/>
      <c r="HR1107" s="44"/>
      <c r="HS1107" s="44"/>
      <c r="HT1107" s="44"/>
      <c r="HU1107" s="44"/>
      <c r="HV1107" s="44"/>
      <c r="HW1107" s="44"/>
      <c r="HX1107" s="44"/>
      <c r="HY1107" s="44"/>
      <c r="HZ1107" s="44"/>
      <c r="IA1107" s="44"/>
      <c r="IB1107" s="44"/>
      <c r="IC1107" s="44"/>
      <c r="ID1107" s="44"/>
      <c r="IE1107" s="44"/>
      <c r="IF1107" s="44"/>
      <c r="IG1107" s="44"/>
      <c r="IH1107" s="44"/>
      <c r="II1107" s="44"/>
      <c r="IJ1107" s="44"/>
      <c r="IK1107" s="44"/>
      <c r="IL1107" s="44"/>
      <c r="IM1107" s="44"/>
      <c r="IN1107" s="44"/>
      <c r="IO1107" s="44"/>
      <c r="IP1107" s="44"/>
      <c r="IQ1107" s="44"/>
      <c r="IR1107" s="44"/>
      <c r="IS1107" s="44"/>
      <c r="IT1107" s="44"/>
      <c r="IU1107" s="44"/>
      <c r="IV1107" s="44"/>
      <c r="RS1107" s="353"/>
    </row>
    <row r="1108" spans="1:487" s="74" customFormat="1" ht="15">
      <c r="A1108" s="526" t="s">
        <v>1890</v>
      </c>
      <c r="B1108" s="351"/>
      <c r="C1108" s="351"/>
      <c r="D1108" s="531" t="s">
        <v>130</v>
      </c>
      <c r="E1108" s="450"/>
      <c r="F1108" s="437">
        <f t="shared" si="15"/>
        <v>0</v>
      </c>
      <c r="G1108" s="478"/>
      <c r="H1108" s="478"/>
      <c r="I1108" s="478"/>
      <c r="J1108" s="548"/>
      <c r="K1108" s="478"/>
      <c r="L1108" s="450"/>
      <c r="M1108" s="44"/>
      <c r="N1108" s="44"/>
      <c r="R1108" s="352"/>
      <c r="T1108" s="44"/>
      <c r="U1108" s="44"/>
      <c r="V1108" s="44"/>
      <c r="AA1108" s="352"/>
      <c r="AC1108" s="44"/>
      <c r="AD1108" s="44"/>
      <c r="AE1108" s="44"/>
      <c r="AJ1108" s="352"/>
      <c r="AL1108" s="44"/>
      <c r="AM1108" s="44"/>
      <c r="AN1108" s="44"/>
      <c r="AS1108" s="352"/>
      <c r="AU1108" s="44"/>
      <c r="AV1108" s="44"/>
      <c r="AW1108" s="44"/>
      <c r="BB1108" s="352"/>
      <c r="BD1108" s="44"/>
      <c r="BE1108" s="44"/>
      <c r="BF1108" s="44"/>
      <c r="BK1108" s="352"/>
      <c r="BM1108" s="44"/>
      <c r="BN1108" s="44"/>
      <c r="BO1108" s="44"/>
      <c r="BT1108" s="352"/>
      <c r="BV1108" s="44"/>
      <c r="BW1108" s="44"/>
      <c r="BX1108" s="44"/>
      <c r="CC1108" s="352"/>
      <c r="CE1108" s="44"/>
      <c r="CF1108" s="44"/>
      <c r="CG1108" s="44"/>
      <c r="CL1108" s="352"/>
      <c r="CN1108" s="44"/>
      <c r="CO1108" s="44"/>
      <c r="CP1108" s="44"/>
      <c r="CU1108" s="352"/>
      <c r="CW1108" s="44"/>
      <c r="CX1108" s="44"/>
      <c r="CY1108" s="44"/>
      <c r="DD1108" s="352"/>
      <c r="DF1108" s="44"/>
      <c r="DG1108" s="44"/>
      <c r="DH1108" s="44"/>
      <c r="DM1108" s="352"/>
      <c r="DO1108" s="44"/>
      <c r="DP1108" s="44"/>
      <c r="DQ1108" s="44"/>
      <c r="DV1108" s="352"/>
      <c r="DX1108" s="44"/>
      <c r="DY1108" s="44"/>
      <c r="DZ1108" s="44"/>
      <c r="EE1108" s="352"/>
      <c r="EG1108" s="44"/>
      <c r="EH1108" s="44"/>
      <c r="EI1108" s="44"/>
      <c r="EN1108" s="352"/>
      <c r="EP1108" s="44"/>
      <c r="EQ1108" s="44"/>
      <c r="ER1108" s="44"/>
      <c r="EW1108" s="352"/>
      <c r="EY1108" s="44"/>
      <c r="EZ1108" s="44"/>
      <c r="FA1108" s="44"/>
      <c r="FF1108" s="352"/>
      <c r="FH1108" s="44"/>
      <c r="FI1108" s="44"/>
      <c r="FJ1108" s="44"/>
      <c r="FO1108" s="352"/>
      <c r="FQ1108" s="44"/>
      <c r="FR1108" s="44"/>
      <c r="FS1108" s="44"/>
      <c r="FX1108" s="352"/>
      <c r="FZ1108" s="44"/>
      <c r="GA1108" s="44"/>
      <c r="GB1108" s="44"/>
      <c r="GG1108" s="352"/>
      <c r="GI1108" s="44"/>
      <c r="GJ1108" s="44"/>
      <c r="GK1108" s="44"/>
      <c r="GP1108" s="352"/>
      <c r="GR1108" s="44"/>
      <c r="GS1108" s="44"/>
      <c r="GT1108" s="44"/>
      <c r="GY1108" s="352"/>
      <c r="HA1108" s="44"/>
      <c r="HB1108" s="44"/>
      <c r="HC1108" s="44"/>
      <c r="HH1108" s="352"/>
      <c r="HJ1108" s="44"/>
      <c r="HK1108" s="44"/>
      <c r="HL1108" s="44"/>
      <c r="HQ1108" s="44"/>
      <c r="HR1108" s="44"/>
      <c r="HS1108" s="44"/>
      <c r="HT1108" s="44"/>
      <c r="HU1108" s="44"/>
      <c r="HV1108" s="44"/>
      <c r="HW1108" s="44"/>
      <c r="HX1108" s="44"/>
      <c r="HY1108" s="44"/>
      <c r="HZ1108" s="44"/>
      <c r="IA1108" s="44"/>
      <c r="IB1108" s="44"/>
      <c r="IC1108" s="44"/>
      <c r="ID1108" s="44"/>
      <c r="IE1108" s="44"/>
      <c r="IF1108" s="44"/>
      <c r="IG1108" s="44"/>
      <c r="IH1108" s="44"/>
      <c r="II1108" s="44"/>
      <c r="IJ1108" s="44"/>
      <c r="IK1108" s="44"/>
      <c r="IL1108" s="44"/>
      <c r="IM1108" s="44"/>
      <c r="IN1108" s="44"/>
      <c r="IO1108" s="44"/>
      <c r="IP1108" s="44"/>
      <c r="IQ1108" s="44"/>
      <c r="IR1108" s="44"/>
      <c r="IS1108" s="44"/>
      <c r="IT1108" s="44"/>
      <c r="IU1108" s="44"/>
      <c r="IV1108" s="44"/>
      <c r="RS1108" s="353"/>
    </row>
    <row r="1109" spans="1:487" s="74" customFormat="1" ht="15">
      <c r="A1109" s="325" t="s">
        <v>1886</v>
      </c>
      <c r="B1109" s="351"/>
      <c r="C1109" s="351"/>
      <c r="D1109" s="531" t="s">
        <v>130</v>
      </c>
      <c r="E1109" s="450"/>
      <c r="F1109" s="437">
        <f t="shared" si="15"/>
        <v>10</v>
      </c>
      <c r="G1109" s="478"/>
      <c r="H1109" s="478"/>
      <c r="I1109" s="478"/>
      <c r="J1109" s="548"/>
      <c r="K1109" s="478">
        <v>10</v>
      </c>
      <c r="L1109" s="450"/>
      <c r="M1109" s="450"/>
      <c r="N1109" s="44"/>
      <c r="R1109" s="352"/>
      <c r="T1109" s="44"/>
      <c r="U1109" s="44"/>
      <c r="V1109" s="44"/>
      <c r="AA1109" s="352"/>
      <c r="AC1109" s="44"/>
      <c r="AD1109" s="44"/>
      <c r="AE1109" s="44"/>
      <c r="AJ1109" s="352"/>
      <c r="AL1109" s="44"/>
      <c r="AM1109" s="44"/>
      <c r="AN1109" s="44"/>
      <c r="AS1109" s="352"/>
      <c r="AU1109" s="44"/>
      <c r="AV1109" s="44"/>
      <c r="AW1109" s="44"/>
      <c r="BB1109" s="352"/>
      <c r="BD1109" s="44"/>
      <c r="BE1109" s="44"/>
      <c r="BF1109" s="44"/>
      <c r="BK1109" s="352"/>
      <c r="BM1109" s="44"/>
      <c r="BN1109" s="44"/>
      <c r="BO1109" s="44"/>
      <c r="BT1109" s="352"/>
      <c r="BV1109" s="44"/>
      <c r="BW1109" s="44"/>
      <c r="BX1109" s="44"/>
      <c r="CC1109" s="352"/>
      <c r="CE1109" s="44"/>
      <c r="CF1109" s="44"/>
      <c r="CG1109" s="44"/>
      <c r="CL1109" s="352"/>
      <c r="CN1109" s="44"/>
      <c r="CO1109" s="44"/>
      <c r="CP1109" s="44"/>
      <c r="CU1109" s="352"/>
      <c r="CW1109" s="44"/>
      <c r="CX1109" s="44"/>
      <c r="CY1109" s="44"/>
      <c r="DD1109" s="352"/>
      <c r="DF1109" s="44"/>
      <c r="DG1109" s="44"/>
      <c r="DH1109" s="44"/>
      <c r="DM1109" s="352"/>
      <c r="DO1109" s="44"/>
      <c r="DP1109" s="44"/>
      <c r="DQ1109" s="44"/>
      <c r="DV1109" s="352"/>
      <c r="DX1109" s="44"/>
      <c r="DY1109" s="44"/>
      <c r="DZ1109" s="44"/>
      <c r="EE1109" s="352"/>
      <c r="EG1109" s="44"/>
      <c r="EH1109" s="44"/>
      <c r="EI1109" s="44"/>
      <c r="EN1109" s="352"/>
      <c r="EP1109" s="44"/>
      <c r="EQ1109" s="44"/>
      <c r="ER1109" s="44"/>
      <c r="EW1109" s="352"/>
      <c r="EY1109" s="44"/>
      <c r="EZ1109" s="44"/>
      <c r="FA1109" s="44"/>
      <c r="FF1109" s="352"/>
      <c r="FH1109" s="44"/>
      <c r="FI1109" s="44"/>
      <c r="FJ1109" s="44"/>
      <c r="FO1109" s="352"/>
      <c r="FQ1109" s="44"/>
      <c r="FR1109" s="44"/>
      <c r="FS1109" s="44"/>
      <c r="FX1109" s="352"/>
      <c r="FZ1109" s="44"/>
      <c r="GA1109" s="44"/>
      <c r="GB1109" s="44"/>
      <c r="GG1109" s="352"/>
      <c r="GI1109" s="44"/>
      <c r="GJ1109" s="44"/>
      <c r="GK1109" s="44"/>
      <c r="GP1109" s="352"/>
      <c r="GR1109" s="44"/>
      <c r="GS1109" s="44"/>
      <c r="GT1109" s="44"/>
      <c r="GY1109" s="352"/>
      <c r="HA1109" s="44"/>
      <c r="HB1109" s="44"/>
      <c r="HC1109" s="44"/>
      <c r="HH1109" s="352"/>
      <c r="HJ1109" s="44"/>
      <c r="HK1109" s="44"/>
      <c r="HL1109" s="44"/>
      <c r="HQ1109" s="44"/>
      <c r="HR1109" s="44"/>
      <c r="HS1109" s="44"/>
      <c r="HT1109" s="44"/>
      <c r="HU1109" s="44"/>
      <c r="HV1109" s="44"/>
      <c r="HW1109" s="44"/>
      <c r="HX1109" s="44"/>
      <c r="HY1109" s="44"/>
      <c r="HZ1109" s="44"/>
      <c r="IA1109" s="44"/>
      <c r="IB1109" s="44"/>
      <c r="IC1109" s="44"/>
      <c r="ID1109" s="44"/>
      <c r="IE1109" s="44"/>
      <c r="IF1109" s="44"/>
      <c r="IG1109" s="44"/>
      <c r="IH1109" s="44"/>
      <c r="II1109" s="44"/>
      <c r="IJ1109" s="44"/>
      <c r="IK1109" s="44"/>
      <c r="IL1109" s="44"/>
      <c r="IM1109" s="44"/>
      <c r="IN1109" s="44"/>
      <c r="IO1109" s="44"/>
      <c r="IP1109" s="44"/>
      <c r="IQ1109" s="44"/>
      <c r="IR1109" s="44"/>
      <c r="IS1109" s="44"/>
      <c r="IT1109" s="44"/>
      <c r="IU1109" s="44"/>
      <c r="IV1109" s="44"/>
      <c r="RS1109" s="353"/>
    </row>
    <row r="1110" spans="1:487" s="74" customFormat="1" ht="15">
      <c r="A1110" s="325" t="s">
        <v>472</v>
      </c>
      <c r="B1110" s="351"/>
      <c r="C1110" s="351"/>
      <c r="D1110" s="458" t="s">
        <v>137</v>
      </c>
      <c r="E1110" s="450"/>
      <c r="F1110" s="437">
        <f t="shared" si="15"/>
        <v>315</v>
      </c>
      <c r="G1110" s="541">
        <v>202</v>
      </c>
      <c r="H1110" s="541">
        <v>87</v>
      </c>
      <c r="I1110" s="478"/>
      <c r="J1110" s="548">
        <v>26</v>
      </c>
      <c r="K1110" s="478"/>
      <c r="L1110" s="450"/>
      <c r="M1110" s="458"/>
      <c r="N1110" s="44"/>
      <c r="R1110" s="352"/>
      <c r="T1110" s="44"/>
      <c r="U1110" s="44"/>
      <c r="V1110" s="44"/>
      <c r="AA1110" s="352"/>
      <c r="AC1110" s="44"/>
      <c r="AD1110" s="44"/>
      <c r="AE1110" s="44"/>
      <c r="AJ1110" s="352"/>
      <c r="AL1110" s="44"/>
      <c r="AM1110" s="44"/>
      <c r="AN1110" s="44"/>
      <c r="AS1110" s="352"/>
      <c r="AU1110" s="44"/>
      <c r="AV1110" s="44"/>
      <c r="AW1110" s="44"/>
      <c r="BB1110" s="352"/>
      <c r="BD1110" s="44"/>
      <c r="BE1110" s="44"/>
      <c r="BF1110" s="44"/>
      <c r="BK1110" s="352"/>
      <c r="BM1110" s="44"/>
      <c r="BN1110" s="44"/>
      <c r="BO1110" s="44"/>
      <c r="BT1110" s="352"/>
      <c r="BV1110" s="44"/>
      <c r="BW1110" s="44"/>
      <c r="BX1110" s="44"/>
      <c r="CC1110" s="352"/>
      <c r="CE1110" s="44"/>
      <c r="CF1110" s="44"/>
      <c r="CG1110" s="44"/>
      <c r="CL1110" s="352"/>
      <c r="CN1110" s="44"/>
      <c r="CO1110" s="44"/>
      <c r="CP1110" s="44"/>
      <c r="CU1110" s="352"/>
      <c r="CW1110" s="44"/>
      <c r="CX1110" s="44"/>
      <c r="CY1110" s="44"/>
      <c r="DD1110" s="352"/>
      <c r="DF1110" s="44"/>
      <c r="DG1110" s="44"/>
      <c r="DH1110" s="44"/>
      <c r="DM1110" s="352"/>
      <c r="DO1110" s="44"/>
      <c r="DP1110" s="44"/>
      <c r="DQ1110" s="44"/>
      <c r="DV1110" s="352"/>
      <c r="DX1110" s="44"/>
      <c r="DY1110" s="44"/>
      <c r="DZ1110" s="44"/>
      <c r="EE1110" s="352"/>
      <c r="EG1110" s="44"/>
      <c r="EH1110" s="44"/>
      <c r="EI1110" s="44"/>
      <c r="EN1110" s="352"/>
      <c r="EP1110" s="44"/>
      <c r="EQ1110" s="44"/>
      <c r="ER1110" s="44"/>
      <c r="EW1110" s="352"/>
      <c r="EY1110" s="44"/>
      <c r="EZ1110" s="44"/>
      <c r="FA1110" s="44"/>
      <c r="FF1110" s="352"/>
      <c r="FH1110" s="44"/>
      <c r="FI1110" s="44"/>
      <c r="FJ1110" s="44"/>
      <c r="FO1110" s="352"/>
      <c r="FQ1110" s="44"/>
      <c r="FR1110" s="44"/>
      <c r="FS1110" s="44"/>
      <c r="FX1110" s="352"/>
      <c r="FZ1110" s="44"/>
      <c r="GA1110" s="44"/>
      <c r="GB1110" s="44"/>
      <c r="GG1110" s="352"/>
      <c r="GI1110" s="44"/>
      <c r="GJ1110" s="44"/>
      <c r="GK1110" s="44"/>
      <c r="GP1110" s="352"/>
      <c r="GR1110" s="44"/>
      <c r="GS1110" s="44"/>
      <c r="GT1110" s="44"/>
      <c r="GY1110" s="352"/>
      <c r="HA1110" s="44"/>
      <c r="HB1110" s="44"/>
      <c r="HC1110" s="44"/>
      <c r="HH1110" s="352"/>
      <c r="HJ1110" s="44"/>
      <c r="HK1110" s="44"/>
      <c r="HL1110" s="44"/>
      <c r="HQ1110" s="44"/>
      <c r="HR1110" s="44"/>
      <c r="HS1110" s="44"/>
      <c r="HT1110" s="44"/>
      <c r="HU1110" s="44"/>
      <c r="HV1110" s="44"/>
      <c r="HW1110" s="44"/>
      <c r="HX1110" s="44"/>
      <c r="HY1110" s="44"/>
      <c r="HZ1110" s="44"/>
      <c r="IA1110" s="44"/>
      <c r="IB1110" s="44"/>
      <c r="IC1110" s="44"/>
      <c r="ID1110" s="44"/>
      <c r="IE1110" s="44"/>
      <c r="IF1110" s="44"/>
      <c r="IG1110" s="44"/>
      <c r="IH1110" s="44"/>
      <c r="II1110" s="44"/>
      <c r="IJ1110" s="44"/>
      <c r="IK1110" s="44"/>
      <c r="IL1110" s="44"/>
      <c r="IM1110" s="44"/>
      <c r="IN1110" s="44"/>
      <c r="IO1110" s="44"/>
      <c r="IP1110" s="44"/>
      <c r="IQ1110" s="44"/>
      <c r="IR1110" s="44"/>
      <c r="IS1110" s="44"/>
      <c r="IT1110" s="44"/>
      <c r="IU1110" s="44"/>
      <c r="IV1110" s="44"/>
      <c r="RS1110" s="353"/>
    </row>
    <row r="1111" spans="1:487" s="74" customFormat="1" ht="15">
      <c r="A1111" s="325" t="s">
        <v>2036</v>
      </c>
      <c r="B1111" s="351"/>
      <c r="C1111" s="351"/>
      <c r="D1111" s="531" t="s">
        <v>130</v>
      </c>
      <c r="E1111" s="450"/>
      <c r="F1111" s="437">
        <f t="shared" si="15"/>
        <v>14</v>
      </c>
      <c r="G1111" s="478"/>
      <c r="H1111" s="478"/>
      <c r="I1111" s="478"/>
      <c r="J1111" s="548"/>
      <c r="K1111" s="478">
        <v>14</v>
      </c>
      <c r="L1111" s="458"/>
      <c r="M1111" s="44"/>
      <c r="N1111" s="44"/>
      <c r="R1111" s="352"/>
      <c r="T1111" s="44"/>
      <c r="U1111" s="44"/>
      <c r="V1111" s="44"/>
      <c r="AA1111" s="352"/>
      <c r="AC1111" s="44"/>
      <c r="AD1111" s="44"/>
      <c r="AE1111" s="44"/>
      <c r="AJ1111" s="352"/>
      <c r="AL1111" s="44"/>
      <c r="AM1111" s="44"/>
      <c r="AN1111" s="44"/>
      <c r="AS1111" s="352"/>
      <c r="AU1111" s="44"/>
      <c r="AV1111" s="44"/>
      <c r="AW1111" s="44"/>
      <c r="BB1111" s="352"/>
      <c r="BD1111" s="44"/>
      <c r="BE1111" s="44"/>
      <c r="BF1111" s="44"/>
      <c r="BK1111" s="352"/>
      <c r="BM1111" s="44"/>
      <c r="BN1111" s="44"/>
      <c r="BO1111" s="44"/>
      <c r="BT1111" s="352"/>
      <c r="BV1111" s="44"/>
      <c r="BW1111" s="44"/>
      <c r="BX1111" s="44"/>
      <c r="CC1111" s="352"/>
      <c r="CE1111" s="44"/>
      <c r="CF1111" s="44"/>
      <c r="CG1111" s="44"/>
      <c r="CL1111" s="352"/>
      <c r="CN1111" s="44"/>
      <c r="CO1111" s="44"/>
      <c r="CP1111" s="44"/>
      <c r="CU1111" s="352"/>
      <c r="CW1111" s="44"/>
      <c r="CX1111" s="44"/>
      <c r="CY1111" s="44"/>
      <c r="DD1111" s="352"/>
      <c r="DF1111" s="44"/>
      <c r="DG1111" s="44"/>
      <c r="DH1111" s="44"/>
      <c r="DM1111" s="352"/>
      <c r="DO1111" s="44"/>
      <c r="DP1111" s="44"/>
      <c r="DQ1111" s="44"/>
      <c r="DV1111" s="352"/>
      <c r="DX1111" s="44"/>
      <c r="DY1111" s="44"/>
      <c r="DZ1111" s="44"/>
      <c r="EE1111" s="352"/>
      <c r="EG1111" s="44"/>
      <c r="EH1111" s="44"/>
      <c r="EI1111" s="44"/>
      <c r="EN1111" s="352"/>
      <c r="EP1111" s="44"/>
      <c r="EQ1111" s="44"/>
      <c r="ER1111" s="44"/>
      <c r="EW1111" s="352"/>
      <c r="EY1111" s="44"/>
      <c r="EZ1111" s="44"/>
      <c r="FA1111" s="44"/>
      <c r="FF1111" s="352"/>
      <c r="FH1111" s="44"/>
      <c r="FI1111" s="44"/>
      <c r="FJ1111" s="44"/>
      <c r="FO1111" s="352"/>
      <c r="FQ1111" s="44"/>
      <c r="FR1111" s="44"/>
      <c r="FS1111" s="44"/>
      <c r="FX1111" s="352"/>
      <c r="FZ1111" s="44"/>
      <c r="GA1111" s="44"/>
      <c r="GB1111" s="44"/>
      <c r="GG1111" s="352"/>
      <c r="GI1111" s="44"/>
      <c r="GJ1111" s="44"/>
      <c r="GK1111" s="44"/>
      <c r="GP1111" s="352"/>
      <c r="GR1111" s="44"/>
      <c r="GS1111" s="44"/>
      <c r="GT1111" s="44"/>
      <c r="GY1111" s="352"/>
      <c r="HA1111" s="44"/>
      <c r="HB1111" s="44"/>
      <c r="HC1111" s="44"/>
      <c r="HH1111" s="352"/>
      <c r="HJ1111" s="44"/>
      <c r="HK1111" s="44"/>
      <c r="HL1111" s="44"/>
      <c r="HQ1111" s="44"/>
      <c r="HR1111" s="44"/>
      <c r="HS1111" s="44"/>
      <c r="HT1111" s="44"/>
      <c r="HU1111" s="44"/>
      <c r="HV1111" s="44"/>
      <c r="HW1111" s="44"/>
      <c r="HX1111" s="44"/>
      <c r="HY1111" s="44"/>
      <c r="HZ1111" s="44"/>
      <c r="IA1111" s="44"/>
      <c r="IB1111" s="44"/>
      <c r="IC1111" s="44"/>
      <c r="ID1111" s="44"/>
      <c r="IE1111" s="44"/>
      <c r="IF1111" s="44"/>
      <c r="IG1111" s="44"/>
      <c r="IH1111" s="44"/>
      <c r="II1111" s="44"/>
      <c r="IJ1111" s="44"/>
      <c r="IK1111" s="44"/>
      <c r="IL1111" s="44"/>
      <c r="IM1111" s="44"/>
      <c r="IN1111" s="44"/>
      <c r="IO1111" s="44"/>
      <c r="IP1111" s="44"/>
      <c r="IQ1111" s="44"/>
      <c r="IR1111" s="44"/>
      <c r="IS1111" s="44"/>
      <c r="IT1111" s="44"/>
      <c r="IU1111" s="44"/>
      <c r="IV1111" s="44"/>
      <c r="RS1111" s="353"/>
    </row>
    <row r="1112" spans="1:487" s="74" customFormat="1" ht="15">
      <c r="A1112" s="325" t="s">
        <v>1947</v>
      </c>
      <c r="B1112" s="351"/>
      <c r="C1112" s="351"/>
      <c r="D1112" s="531" t="s">
        <v>130</v>
      </c>
      <c r="E1112" s="450"/>
      <c r="F1112" s="437">
        <f t="shared" si="15"/>
        <v>0</v>
      </c>
      <c r="G1112" s="478"/>
      <c r="H1112" s="478"/>
      <c r="I1112" s="478"/>
      <c r="J1112" s="548"/>
      <c r="K1112" s="478"/>
      <c r="L1112" s="450"/>
      <c r="M1112" s="44"/>
      <c r="N1112" s="44"/>
      <c r="R1112" s="352"/>
      <c r="T1112" s="44"/>
      <c r="U1112" s="44"/>
      <c r="V1112" s="44"/>
      <c r="AA1112" s="352"/>
      <c r="AC1112" s="44"/>
      <c r="AD1112" s="44"/>
      <c r="AE1112" s="44"/>
      <c r="AJ1112" s="352"/>
      <c r="AL1112" s="44"/>
      <c r="AM1112" s="44"/>
      <c r="AN1112" s="44"/>
      <c r="AS1112" s="352"/>
      <c r="AU1112" s="44"/>
      <c r="AV1112" s="44"/>
      <c r="AW1112" s="44"/>
      <c r="BB1112" s="352"/>
      <c r="BD1112" s="44"/>
      <c r="BE1112" s="44"/>
      <c r="BF1112" s="44"/>
      <c r="BK1112" s="352"/>
      <c r="BM1112" s="44"/>
      <c r="BN1112" s="44"/>
      <c r="BO1112" s="44"/>
      <c r="BT1112" s="352"/>
      <c r="BV1112" s="44"/>
      <c r="BW1112" s="44"/>
      <c r="BX1112" s="44"/>
      <c r="CC1112" s="352"/>
      <c r="CE1112" s="44"/>
      <c r="CF1112" s="44"/>
      <c r="CG1112" s="44"/>
      <c r="CL1112" s="352"/>
      <c r="CN1112" s="44"/>
      <c r="CO1112" s="44"/>
      <c r="CP1112" s="44"/>
      <c r="CU1112" s="352"/>
      <c r="CW1112" s="44"/>
      <c r="CX1112" s="44"/>
      <c r="CY1112" s="44"/>
      <c r="DD1112" s="352"/>
      <c r="DF1112" s="44"/>
      <c r="DG1112" s="44"/>
      <c r="DH1112" s="44"/>
      <c r="DM1112" s="352"/>
      <c r="DO1112" s="44"/>
      <c r="DP1112" s="44"/>
      <c r="DQ1112" s="44"/>
      <c r="DV1112" s="352"/>
      <c r="DX1112" s="44"/>
      <c r="DY1112" s="44"/>
      <c r="DZ1112" s="44"/>
      <c r="EE1112" s="352"/>
      <c r="EG1112" s="44"/>
      <c r="EH1112" s="44"/>
      <c r="EI1112" s="44"/>
      <c r="EN1112" s="352"/>
      <c r="EP1112" s="44"/>
      <c r="EQ1112" s="44"/>
      <c r="ER1112" s="44"/>
      <c r="EW1112" s="352"/>
      <c r="EY1112" s="44"/>
      <c r="EZ1112" s="44"/>
      <c r="FA1112" s="44"/>
      <c r="FF1112" s="352"/>
      <c r="FH1112" s="44"/>
      <c r="FI1112" s="44"/>
      <c r="FJ1112" s="44"/>
      <c r="FO1112" s="352"/>
      <c r="FQ1112" s="44"/>
      <c r="FR1112" s="44"/>
      <c r="FS1112" s="44"/>
      <c r="FX1112" s="352"/>
      <c r="FZ1112" s="44"/>
      <c r="GA1112" s="44"/>
      <c r="GB1112" s="44"/>
      <c r="GG1112" s="352"/>
      <c r="GI1112" s="44"/>
      <c r="GJ1112" s="44"/>
      <c r="GK1112" s="44"/>
      <c r="GP1112" s="352"/>
      <c r="GR1112" s="44"/>
      <c r="GS1112" s="44"/>
      <c r="GT1112" s="44"/>
      <c r="GY1112" s="352"/>
      <c r="HA1112" s="44"/>
      <c r="HB1112" s="44"/>
      <c r="HC1112" s="44"/>
      <c r="HH1112" s="352"/>
      <c r="HJ1112" s="44"/>
      <c r="HK1112" s="44"/>
      <c r="HL1112" s="44"/>
      <c r="HQ1112" s="44"/>
      <c r="HR1112" s="44"/>
      <c r="HS1112" s="44"/>
      <c r="HT1112" s="44"/>
      <c r="HU1112" s="44"/>
      <c r="HV1112" s="44"/>
      <c r="HW1112" s="44"/>
      <c r="HX1112" s="44"/>
      <c r="HY1112" s="44"/>
      <c r="HZ1112" s="44"/>
      <c r="IA1112" s="44"/>
      <c r="IB1112" s="44"/>
      <c r="IC1112" s="44"/>
      <c r="ID1112" s="44"/>
      <c r="IE1112" s="44"/>
      <c r="IF1112" s="44"/>
      <c r="IG1112" s="44"/>
      <c r="IH1112" s="44"/>
      <c r="II1112" s="44"/>
      <c r="IJ1112" s="44"/>
      <c r="IK1112" s="44"/>
      <c r="IL1112" s="44"/>
      <c r="IM1112" s="44"/>
      <c r="IN1112" s="44"/>
      <c r="IO1112" s="44"/>
      <c r="IP1112" s="44"/>
      <c r="IQ1112" s="44"/>
      <c r="IR1112" s="44"/>
      <c r="IS1112" s="44"/>
      <c r="IT1112" s="44"/>
      <c r="IU1112" s="44"/>
      <c r="IV1112" s="44"/>
      <c r="RS1112" s="353"/>
    </row>
    <row r="1113" spans="1:487" s="74" customFormat="1" ht="15">
      <c r="A1113" s="325" t="s">
        <v>514</v>
      </c>
      <c r="B1113" s="351"/>
      <c r="C1113" s="351"/>
      <c r="D1113" s="458" t="s">
        <v>136</v>
      </c>
      <c r="E1113" s="450"/>
      <c r="F1113" s="437">
        <f t="shared" si="15"/>
        <v>323</v>
      </c>
      <c r="G1113" s="478">
        <v>75</v>
      </c>
      <c r="H1113" s="478">
        <v>248</v>
      </c>
      <c r="I1113" s="478"/>
      <c r="J1113" s="548"/>
      <c r="K1113" s="478"/>
      <c r="L1113" s="458"/>
      <c r="M1113" s="44"/>
      <c r="N1113" s="44"/>
      <c r="R1113" s="352"/>
      <c r="T1113" s="44"/>
      <c r="U1113" s="44"/>
      <c r="V1113" s="44"/>
      <c r="AA1113" s="352"/>
      <c r="AC1113" s="44"/>
      <c r="AD1113" s="44"/>
      <c r="AE1113" s="44"/>
      <c r="AJ1113" s="352"/>
      <c r="AL1113" s="44"/>
      <c r="AM1113" s="44"/>
      <c r="AN1113" s="44"/>
      <c r="AS1113" s="352"/>
      <c r="AU1113" s="44"/>
      <c r="AV1113" s="44"/>
      <c r="AW1113" s="44"/>
      <c r="BB1113" s="352"/>
      <c r="BD1113" s="44"/>
      <c r="BE1113" s="44"/>
      <c r="BF1113" s="44"/>
      <c r="BK1113" s="352"/>
      <c r="BM1113" s="44"/>
      <c r="BN1113" s="44"/>
      <c r="BO1113" s="44"/>
      <c r="BT1113" s="352"/>
      <c r="BV1113" s="44"/>
      <c r="BW1113" s="44"/>
      <c r="BX1113" s="44"/>
      <c r="CC1113" s="352"/>
      <c r="CE1113" s="44"/>
      <c r="CF1113" s="44"/>
      <c r="CG1113" s="44"/>
      <c r="CL1113" s="352"/>
      <c r="CN1113" s="44"/>
      <c r="CO1113" s="44"/>
      <c r="CP1113" s="44"/>
      <c r="CU1113" s="352"/>
      <c r="CW1113" s="44"/>
      <c r="CX1113" s="44"/>
      <c r="CY1113" s="44"/>
      <c r="DD1113" s="352"/>
      <c r="DF1113" s="44"/>
      <c r="DG1113" s="44"/>
      <c r="DH1113" s="44"/>
      <c r="DM1113" s="352"/>
      <c r="DO1113" s="44"/>
      <c r="DP1113" s="44"/>
      <c r="DQ1113" s="44"/>
      <c r="DV1113" s="352"/>
      <c r="DX1113" s="44"/>
      <c r="DY1113" s="44"/>
      <c r="DZ1113" s="44"/>
      <c r="EE1113" s="352"/>
      <c r="EG1113" s="44"/>
      <c r="EH1113" s="44"/>
      <c r="EI1113" s="44"/>
      <c r="EN1113" s="352"/>
      <c r="EP1113" s="44"/>
      <c r="EQ1113" s="44"/>
      <c r="ER1113" s="44"/>
      <c r="EW1113" s="352"/>
      <c r="EY1113" s="44"/>
      <c r="EZ1113" s="44"/>
      <c r="FA1113" s="44"/>
      <c r="FF1113" s="352"/>
      <c r="FH1113" s="44"/>
      <c r="FI1113" s="44"/>
      <c r="FJ1113" s="44"/>
      <c r="FO1113" s="352"/>
      <c r="FQ1113" s="44"/>
      <c r="FR1113" s="44"/>
      <c r="FS1113" s="44"/>
      <c r="FX1113" s="352"/>
      <c r="FZ1113" s="44"/>
      <c r="GA1113" s="44"/>
      <c r="GB1113" s="44"/>
      <c r="GG1113" s="352"/>
      <c r="GI1113" s="44"/>
      <c r="GJ1113" s="44"/>
      <c r="GK1113" s="44"/>
      <c r="GP1113" s="352"/>
      <c r="GR1113" s="44"/>
      <c r="GS1113" s="44"/>
      <c r="GT1113" s="44"/>
      <c r="GY1113" s="352"/>
      <c r="HA1113" s="44"/>
      <c r="HB1113" s="44"/>
      <c r="HC1113" s="44"/>
      <c r="HH1113" s="352"/>
      <c r="HJ1113" s="44"/>
      <c r="HK1113" s="44"/>
      <c r="HL1113" s="44"/>
      <c r="HQ1113" s="44"/>
      <c r="HR1113" s="44"/>
      <c r="HS1113" s="44"/>
      <c r="HT1113" s="44"/>
      <c r="HU1113" s="44"/>
      <c r="HV1113" s="44"/>
      <c r="HW1113" s="44"/>
      <c r="HX1113" s="44"/>
      <c r="HY1113" s="44"/>
      <c r="HZ1113" s="44"/>
      <c r="IA1113" s="44"/>
      <c r="IB1113" s="44"/>
      <c r="IC1113" s="44"/>
      <c r="ID1113" s="44"/>
      <c r="IE1113" s="44"/>
      <c r="IF1113" s="44"/>
      <c r="IG1113" s="44"/>
      <c r="IH1113" s="44"/>
      <c r="II1113" s="44"/>
      <c r="IJ1113" s="44"/>
      <c r="IK1113" s="44"/>
      <c r="IL1113" s="44"/>
      <c r="IM1113" s="44"/>
      <c r="IN1113" s="44"/>
      <c r="IO1113" s="44"/>
      <c r="IP1113" s="44"/>
      <c r="IQ1113" s="44"/>
      <c r="IR1113" s="44"/>
      <c r="IS1113" s="44"/>
      <c r="IT1113" s="44"/>
      <c r="IU1113" s="44"/>
      <c r="IV1113" s="44"/>
      <c r="RS1113" s="353"/>
    </row>
    <row r="1114" spans="1:487" s="74" customFormat="1" ht="15">
      <c r="A1114" s="325" t="s">
        <v>675</v>
      </c>
      <c r="B1114" s="351"/>
      <c r="C1114" s="351"/>
      <c r="D1114" s="458" t="s">
        <v>131</v>
      </c>
      <c r="E1114" s="450"/>
      <c r="F1114" s="437">
        <f t="shared" si="15"/>
        <v>0</v>
      </c>
      <c r="G1114" s="478"/>
      <c r="H1114" s="478"/>
      <c r="I1114" s="478"/>
      <c r="J1114" s="548"/>
      <c r="K1114" s="478"/>
      <c r="L1114" s="450"/>
      <c r="M1114" s="44"/>
      <c r="N1114" s="44"/>
      <c r="R1114" s="352"/>
      <c r="T1114" s="44"/>
      <c r="U1114" s="44"/>
      <c r="V1114" s="44"/>
      <c r="AA1114" s="352"/>
      <c r="AC1114" s="44"/>
      <c r="AD1114" s="44"/>
      <c r="AE1114" s="44"/>
      <c r="AJ1114" s="352"/>
      <c r="AL1114" s="44"/>
      <c r="AM1114" s="44"/>
      <c r="AN1114" s="44"/>
      <c r="AS1114" s="352"/>
      <c r="AU1114" s="44"/>
      <c r="AV1114" s="44"/>
      <c r="AW1114" s="44"/>
      <c r="BB1114" s="352"/>
      <c r="BD1114" s="44"/>
      <c r="BE1114" s="44"/>
      <c r="BF1114" s="44"/>
      <c r="BK1114" s="352"/>
      <c r="BM1114" s="44"/>
      <c r="BN1114" s="44"/>
      <c r="BO1114" s="44"/>
      <c r="BT1114" s="352"/>
      <c r="BV1114" s="44"/>
      <c r="BW1114" s="44"/>
      <c r="BX1114" s="44"/>
      <c r="CC1114" s="352"/>
      <c r="CE1114" s="44"/>
      <c r="CF1114" s="44"/>
      <c r="CG1114" s="44"/>
      <c r="CL1114" s="352"/>
      <c r="CN1114" s="44"/>
      <c r="CO1114" s="44"/>
      <c r="CP1114" s="44"/>
      <c r="CU1114" s="352"/>
      <c r="CW1114" s="44"/>
      <c r="CX1114" s="44"/>
      <c r="CY1114" s="44"/>
      <c r="DD1114" s="352"/>
      <c r="DF1114" s="44"/>
      <c r="DG1114" s="44"/>
      <c r="DH1114" s="44"/>
      <c r="DM1114" s="352"/>
      <c r="DO1114" s="44"/>
      <c r="DP1114" s="44"/>
      <c r="DQ1114" s="44"/>
      <c r="DV1114" s="352"/>
      <c r="DX1114" s="44"/>
      <c r="DY1114" s="44"/>
      <c r="DZ1114" s="44"/>
      <c r="EE1114" s="352"/>
      <c r="EG1114" s="44"/>
      <c r="EH1114" s="44"/>
      <c r="EI1114" s="44"/>
      <c r="EN1114" s="352"/>
      <c r="EP1114" s="44"/>
      <c r="EQ1114" s="44"/>
      <c r="ER1114" s="44"/>
      <c r="EW1114" s="352"/>
      <c r="EY1114" s="44"/>
      <c r="EZ1114" s="44"/>
      <c r="FA1114" s="44"/>
      <c r="FF1114" s="352"/>
      <c r="FH1114" s="44"/>
      <c r="FI1114" s="44"/>
      <c r="FJ1114" s="44"/>
      <c r="FO1114" s="352"/>
      <c r="FQ1114" s="44"/>
      <c r="FR1114" s="44"/>
      <c r="FS1114" s="44"/>
      <c r="FX1114" s="352"/>
      <c r="FZ1114" s="44"/>
      <c r="GA1114" s="44"/>
      <c r="GB1114" s="44"/>
      <c r="GG1114" s="352"/>
      <c r="GI1114" s="44"/>
      <c r="GJ1114" s="44"/>
      <c r="GK1114" s="44"/>
      <c r="GP1114" s="352"/>
      <c r="GR1114" s="44"/>
      <c r="GS1114" s="44"/>
      <c r="GT1114" s="44"/>
      <c r="GY1114" s="352"/>
      <c r="HA1114" s="44"/>
      <c r="HB1114" s="44"/>
      <c r="HC1114" s="44"/>
      <c r="HH1114" s="352"/>
      <c r="HJ1114" s="44"/>
      <c r="HK1114" s="44"/>
      <c r="HL1114" s="44"/>
      <c r="HQ1114" s="44"/>
      <c r="HR1114" s="44"/>
      <c r="HS1114" s="44"/>
      <c r="HT1114" s="44"/>
      <c r="HU1114" s="44"/>
      <c r="HV1114" s="44"/>
      <c r="HW1114" s="44"/>
      <c r="HX1114" s="44"/>
      <c r="HY1114" s="44"/>
      <c r="HZ1114" s="44"/>
      <c r="IA1114" s="44"/>
      <c r="IB1114" s="44"/>
      <c r="IC1114" s="44"/>
      <c r="ID1114" s="44"/>
      <c r="IE1114" s="44"/>
      <c r="IF1114" s="44"/>
      <c r="IG1114" s="44"/>
      <c r="IH1114" s="44"/>
      <c r="II1114" s="44"/>
      <c r="IJ1114" s="44"/>
      <c r="IK1114" s="44"/>
      <c r="IL1114" s="44"/>
      <c r="IM1114" s="44"/>
      <c r="IN1114" s="44"/>
      <c r="IO1114" s="44"/>
      <c r="IP1114" s="44"/>
      <c r="IQ1114" s="44"/>
      <c r="IR1114" s="44"/>
      <c r="IS1114" s="44"/>
      <c r="IT1114" s="44"/>
      <c r="IU1114" s="44"/>
      <c r="IV1114" s="44"/>
      <c r="RS1114" s="353"/>
    </row>
    <row r="1115" spans="1:487" s="74" customFormat="1" ht="15">
      <c r="A1115" s="325" t="s">
        <v>857</v>
      </c>
      <c r="B1115" s="351"/>
      <c r="C1115" s="351"/>
      <c r="D1115" s="531" t="s">
        <v>130</v>
      </c>
      <c r="E1115" s="450"/>
      <c r="F1115" s="437">
        <f t="shared" si="15"/>
        <v>0</v>
      </c>
      <c r="G1115" s="478"/>
      <c r="H1115" s="478"/>
      <c r="I1115" s="478"/>
      <c r="J1115" s="548"/>
      <c r="K1115" s="478"/>
      <c r="L1115" s="450"/>
      <c r="M1115" s="44"/>
      <c r="N1115" s="44"/>
      <c r="R1115" s="352"/>
      <c r="T1115" s="44"/>
      <c r="U1115" s="44"/>
      <c r="V1115" s="44"/>
      <c r="AA1115" s="352"/>
      <c r="AC1115" s="44"/>
      <c r="AD1115" s="44"/>
      <c r="AE1115" s="44"/>
      <c r="AJ1115" s="352"/>
      <c r="AL1115" s="44"/>
      <c r="AM1115" s="44"/>
      <c r="AN1115" s="44"/>
      <c r="AS1115" s="352"/>
      <c r="AU1115" s="44"/>
      <c r="AV1115" s="44"/>
      <c r="AW1115" s="44"/>
      <c r="BB1115" s="352"/>
      <c r="BD1115" s="44"/>
      <c r="BE1115" s="44"/>
      <c r="BF1115" s="44"/>
      <c r="BK1115" s="352"/>
      <c r="BM1115" s="44"/>
      <c r="BN1115" s="44"/>
      <c r="BO1115" s="44"/>
      <c r="BT1115" s="352"/>
      <c r="BV1115" s="44"/>
      <c r="BW1115" s="44"/>
      <c r="BX1115" s="44"/>
      <c r="CC1115" s="352"/>
      <c r="CE1115" s="44"/>
      <c r="CF1115" s="44"/>
      <c r="CG1115" s="44"/>
      <c r="CL1115" s="352"/>
      <c r="CN1115" s="44"/>
      <c r="CO1115" s="44"/>
      <c r="CP1115" s="44"/>
      <c r="CU1115" s="352"/>
      <c r="CW1115" s="44"/>
      <c r="CX1115" s="44"/>
      <c r="CY1115" s="44"/>
      <c r="DD1115" s="352"/>
      <c r="DF1115" s="44"/>
      <c r="DG1115" s="44"/>
      <c r="DH1115" s="44"/>
      <c r="DM1115" s="352"/>
      <c r="DO1115" s="44"/>
      <c r="DP1115" s="44"/>
      <c r="DQ1115" s="44"/>
      <c r="DV1115" s="352"/>
      <c r="DX1115" s="44"/>
      <c r="DY1115" s="44"/>
      <c r="DZ1115" s="44"/>
      <c r="EE1115" s="352"/>
      <c r="EG1115" s="44"/>
      <c r="EH1115" s="44"/>
      <c r="EI1115" s="44"/>
      <c r="EN1115" s="352"/>
      <c r="EP1115" s="44"/>
      <c r="EQ1115" s="44"/>
      <c r="ER1115" s="44"/>
      <c r="EW1115" s="352"/>
      <c r="EY1115" s="44"/>
      <c r="EZ1115" s="44"/>
      <c r="FA1115" s="44"/>
      <c r="FF1115" s="352"/>
      <c r="FH1115" s="44"/>
      <c r="FI1115" s="44"/>
      <c r="FJ1115" s="44"/>
      <c r="FO1115" s="352"/>
      <c r="FQ1115" s="44"/>
      <c r="FR1115" s="44"/>
      <c r="FS1115" s="44"/>
      <c r="FX1115" s="352"/>
      <c r="FZ1115" s="44"/>
      <c r="GA1115" s="44"/>
      <c r="GB1115" s="44"/>
      <c r="GG1115" s="352"/>
      <c r="GI1115" s="44"/>
      <c r="GJ1115" s="44"/>
      <c r="GK1115" s="44"/>
      <c r="GP1115" s="352"/>
      <c r="GR1115" s="44"/>
      <c r="GS1115" s="44"/>
      <c r="GT1115" s="44"/>
      <c r="GY1115" s="352"/>
      <c r="HA1115" s="44"/>
      <c r="HB1115" s="44"/>
      <c r="HC1115" s="44"/>
      <c r="HH1115" s="352"/>
      <c r="HJ1115" s="44"/>
      <c r="HK1115" s="44"/>
      <c r="HL1115" s="44"/>
      <c r="HQ1115" s="44"/>
      <c r="HR1115" s="44"/>
      <c r="HS1115" s="44"/>
      <c r="HT1115" s="44"/>
      <c r="HU1115" s="44"/>
      <c r="HV1115" s="44"/>
      <c r="HW1115" s="44"/>
      <c r="HX1115" s="44"/>
      <c r="HY1115" s="44"/>
      <c r="HZ1115" s="44"/>
      <c r="IA1115" s="44"/>
      <c r="IB1115" s="44"/>
      <c r="IC1115" s="44"/>
      <c r="ID1115" s="44"/>
      <c r="IE1115" s="44"/>
      <c r="IF1115" s="44"/>
      <c r="IG1115" s="44"/>
      <c r="IH1115" s="44"/>
      <c r="II1115" s="44"/>
      <c r="IJ1115" s="44"/>
      <c r="IK1115" s="44"/>
      <c r="IL1115" s="44"/>
      <c r="IM1115" s="44"/>
      <c r="IN1115" s="44"/>
      <c r="IO1115" s="44"/>
      <c r="IP1115" s="44"/>
      <c r="IQ1115" s="44"/>
      <c r="IR1115" s="44"/>
      <c r="IS1115" s="44"/>
      <c r="IT1115" s="44"/>
      <c r="IU1115" s="44"/>
      <c r="IV1115" s="44"/>
      <c r="RS1115" s="353"/>
    </row>
    <row r="1116" spans="1:487" s="74" customFormat="1" ht="15">
      <c r="A1116" s="526" t="s">
        <v>494</v>
      </c>
      <c r="B1116" s="351"/>
      <c r="C1116" s="351"/>
      <c r="D1116" s="458" t="s">
        <v>136</v>
      </c>
      <c r="E1116" s="450"/>
      <c r="F1116" s="437">
        <f t="shared" si="15"/>
        <v>4</v>
      </c>
      <c r="G1116" s="478"/>
      <c r="H1116" s="478">
        <v>2</v>
      </c>
      <c r="I1116" s="478">
        <v>2</v>
      </c>
      <c r="J1116" s="548"/>
      <c r="K1116" s="478"/>
      <c r="L1116" s="458"/>
      <c r="M1116" s="44"/>
      <c r="N1116" s="44"/>
      <c r="R1116" s="352"/>
      <c r="T1116" s="44"/>
      <c r="U1116" s="44"/>
      <c r="V1116" s="44"/>
      <c r="AA1116" s="352"/>
      <c r="AC1116" s="44"/>
      <c r="AD1116" s="44"/>
      <c r="AE1116" s="44"/>
      <c r="AJ1116" s="352"/>
      <c r="AL1116" s="44"/>
      <c r="AM1116" s="44"/>
      <c r="AN1116" s="44"/>
      <c r="AS1116" s="352"/>
      <c r="AU1116" s="44"/>
      <c r="AV1116" s="44"/>
      <c r="AW1116" s="44"/>
      <c r="BB1116" s="352"/>
      <c r="BD1116" s="44"/>
      <c r="BE1116" s="44"/>
      <c r="BF1116" s="44"/>
      <c r="BK1116" s="352"/>
      <c r="BM1116" s="44"/>
      <c r="BN1116" s="44"/>
      <c r="BO1116" s="44"/>
      <c r="BT1116" s="352"/>
      <c r="BV1116" s="44"/>
      <c r="BW1116" s="44"/>
      <c r="BX1116" s="44"/>
      <c r="CC1116" s="352"/>
      <c r="CE1116" s="44"/>
      <c r="CF1116" s="44"/>
      <c r="CG1116" s="44"/>
      <c r="CL1116" s="352"/>
      <c r="CN1116" s="44"/>
      <c r="CO1116" s="44"/>
      <c r="CP1116" s="44"/>
      <c r="CU1116" s="352"/>
      <c r="CW1116" s="44"/>
      <c r="CX1116" s="44"/>
      <c r="CY1116" s="44"/>
      <c r="DD1116" s="352"/>
      <c r="DF1116" s="44"/>
      <c r="DG1116" s="44"/>
      <c r="DH1116" s="44"/>
      <c r="DM1116" s="352"/>
      <c r="DO1116" s="44"/>
      <c r="DP1116" s="44"/>
      <c r="DQ1116" s="44"/>
      <c r="DV1116" s="352"/>
      <c r="DX1116" s="44"/>
      <c r="DY1116" s="44"/>
      <c r="DZ1116" s="44"/>
      <c r="EE1116" s="352"/>
      <c r="EG1116" s="44"/>
      <c r="EH1116" s="44"/>
      <c r="EI1116" s="44"/>
      <c r="EN1116" s="352"/>
      <c r="EP1116" s="44"/>
      <c r="EQ1116" s="44"/>
      <c r="ER1116" s="44"/>
      <c r="EW1116" s="352"/>
      <c r="EY1116" s="44"/>
      <c r="EZ1116" s="44"/>
      <c r="FA1116" s="44"/>
      <c r="FF1116" s="352"/>
      <c r="FH1116" s="44"/>
      <c r="FI1116" s="44"/>
      <c r="FJ1116" s="44"/>
      <c r="FO1116" s="352"/>
      <c r="FQ1116" s="44"/>
      <c r="FR1116" s="44"/>
      <c r="FS1116" s="44"/>
      <c r="FX1116" s="352"/>
      <c r="FZ1116" s="44"/>
      <c r="GA1116" s="44"/>
      <c r="GB1116" s="44"/>
      <c r="GG1116" s="352"/>
      <c r="GI1116" s="44"/>
      <c r="GJ1116" s="44"/>
      <c r="GK1116" s="44"/>
      <c r="GP1116" s="352"/>
      <c r="GR1116" s="44"/>
      <c r="GS1116" s="44"/>
      <c r="GT1116" s="44"/>
      <c r="GY1116" s="352"/>
      <c r="HA1116" s="44"/>
      <c r="HB1116" s="44"/>
      <c r="HC1116" s="44"/>
      <c r="HH1116" s="352"/>
      <c r="HJ1116" s="44"/>
      <c r="HK1116" s="44"/>
      <c r="HL1116" s="44"/>
      <c r="HQ1116" s="44"/>
      <c r="HR1116" s="44"/>
      <c r="HS1116" s="44"/>
      <c r="HT1116" s="44"/>
      <c r="HU1116" s="44"/>
      <c r="HV1116" s="44"/>
      <c r="HW1116" s="44"/>
      <c r="HX1116" s="44"/>
      <c r="HY1116" s="44"/>
      <c r="HZ1116" s="44"/>
      <c r="IA1116" s="44"/>
      <c r="IB1116" s="44"/>
      <c r="IC1116" s="44"/>
      <c r="ID1116" s="44"/>
      <c r="IE1116" s="44"/>
      <c r="IF1116" s="44"/>
      <c r="IG1116" s="44"/>
      <c r="IH1116" s="44"/>
      <c r="II1116" s="44"/>
      <c r="IJ1116" s="44"/>
      <c r="IK1116" s="44"/>
      <c r="IL1116" s="44"/>
      <c r="IM1116" s="44"/>
      <c r="IN1116" s="44"/>
      <c r="IO1116" s="44"/>
      <c r="IP1116" s="44"/>
      <c r="IQ1116" s="44"/>
      <c r="IR1116" s="44"/>
      <c r="IS1116" s="44"/>
      <c r="IT1116" s="44"/>
      <c r="IU1116" s="44"/>
      <c r="IV1116" s="44"/>
      <c r="RS1116" s="353"/>
    </row>
    <row r="1117" spans="1:487" s="74" customFormat="1" ht="15">
      <c r="A1117" s="526" t="s">
        <v>649</v>
      </c>
      <c r="B1117" s="351"/>
      <c r="C1117" s="351"/>
      <c r="D1117" s="531" t="s">
        <v>130</v>
      </c>
      <c r="E1117" s="450"/>
      <c r="F1117" s="437">
        <f t="shared" si="15"/>
        <v>88</v>
      </c>
      <c r="G1117" s="478"/>
      <c r="H1117" s="478">
        <v>18</v>
      </c>
      <c r="I1117" s="478">
        <v>28</v>
      </c>
      <c r="J1117" s="548">
        <v>37</v>
      </c>
      <c r="K1117" s="478">
        <v>5</v>
      </c>
      <c r="L1117" s="450"/>
      <c r="M1117" s="44"/>
      <c r="N1117" s="44"/>
      <c r="R1117" s="352"/>
      <c r="T1117" s="44"/>
      <c r="U1117" s="44"/>
      <c r="V1117" s="44"/>
      <c r="AA1117" s="352"/>
      <c r="AC1117" s="44"/>
      <c r="AD1117" s="44"/>
      <c r="AE1117" s="44"/>
      <c r="AJ1117" s="352"/>
      <c r="AL1117" s="44"/>
      <c r="AM1117" s="44"/>
      <c r="AN1117" s="44"/>
      <c r="AS1117" s="352"/>
      <c r="AU1117" s="44"/>
      <c r="AV1117" s="44"/>
      <c r="AW1117" s="44"/>
      <c r="BB1117" s="352"/>
      <c r="BD1117" s="44"/>
      <c r="BE1117" s="44"/>
      <c r="BF1117" s="44"/>
      <c r="BK1117" s="352"/>
      <c r="BM1117" s="44"/>
      <c r="BN1117" s="44"/>
      <c r="BO1117" s="44"/>
      <c r="BT1117" s="352"/>
      <c r="BV1117" s="44"/>
      <c r="BW1117" s="44"/>
      <c r="BX1117" s="44"/>
      <c r="CC1117" s="352"/>
      <c r="CE1117" s="44"/>
      <c r="CF1117" s="44"/>
      <c r="CG1117" s="44"/>
      <c r="CL1117" s="352"/>
      <c r="CN1117" s="44"/>
      <c r="CO1117" s="44"/>
      <c r="CP1117" s="44"/>
      <c r="CU1117" s="352"/>
      <c r="CW1117" s="44"/>
      <c r="CX1117" s="44"/>
      <c r="CY1117" s="44"/>
      <c r="DD1117" s="352"/>
      <c r="DF1117" s="44"/>
      <c r="DG1117" s="44"/>
      <c r="DH1117" s="44"/>
      <c r="DM1117" s="352"/>
      <c r="DO1117" s="44"/>
      <c r="DP1117" s="44"/>
      <c r="DQ1117" s="44"/>
      <c r="DV1117" s="352"/>
      <c r="DX1117" s="44"/>
      <c r="DY1117" s="44"/>
      <c r="DZ1117" s="44"/>
      <c r="EE1117" s="352"/>
      <c r="EG1117" s="44"/>
      <c r="EH1117" s="44"/>
      <c r="EI1117" s="44"/>
      <c r="EN1117" s="352"/>
      <c r="EP1117" s="44"/>
      <c r="EQ1117" s="44"/>
      <c r="ER1117" s="44"/>
      <c r="EW1117" s="352"/>
      <c r="EY1117" s="44"/>
      <c r="EZ1117" s="44"/>
      <c r="FA1117" s="44"/>
      <c r="FF1117" s="352"/>
      <c r="FH1117" s="44"/>
      <c r="FI1117" s="44"/>
      <c r="FJ1117" s="44"/>
      <c r="FO1117" s="352"/>
      <c r="FQ1117" s="44"/>
      <c r="FR1117" s="44"/>
      <c r="FS1117" s="44"/>
      <c r="FX1117" s="352"/>
      <c r="FZ1117" s="44"/>
      <c r="GA1117" s="44"/>
      <c r="GB1117" s="44"/>
      <c r="GG1117" s="352"/>
      <c r="GI1117" s="44"/>
      <c r="GJ1117" s="44"/>
      <c r="GK1117" s="44"/>
      <c r="GP1117" s="352"/>
      <c r="GR1117" s="44"/>
      <c r="GS1117" s="44"/>
      <c r="GT1117" s="44"/>
      <c r="GY1117" s="352"/>
      <c r="HA1117" s="44"/>
      <c r="HB1117" s="44"/>
      <c r="HC1117" s="44"/>
      <c r="HH1117" s="352"/>
      <c r="HJ1117" s="44"/>
      <c r="HK1117" s="44"/>
      <c r="HL1117" s="44"/>
      <c r="HQ1117" s="44"/>
      <c r="HR1117" s="44"/>
      <c r="HS1117" s="44"/>
      <c r="HT1117" s="44"/>
      <c r="HU1117" s="44"/>
      <c r="HV1117" s="44"/>
      <c r="HW1117" s="44"/>
      <c r="HX1117" s="44"/>
      <c r="HY1117" s="44"/>
      <c r="HZ1117" s="44"/>
      <c r="IA1117" s="44"/>
      <c r="IB1117" s="44"/>
      <c r="IC1117" s="44"/>
      <c r="ID1117" s="44"/>
      <c r="IE1117" s="44"/>
      <c r="IF1117" s="44"/>
      <c r="IG1117" s="44"/>
      <c r="IH1117" s="44"/>
      <c r="II1117" s="44"/>
      <c r="IJ1117" s="44"/>
      <c r="IK1117" s="44"/>
      <c r="IL1117" s="44"/>
      <c r="IM1117" s="44"/>
      <c r="IN1117" s="44"/>
      <c r="IO1117" s="44"/>
      <c r="IP1117" s="44"/>
      <c r="IQ1117" s="44"/>
      <c r="IR1117" s="44"/>
      <c r="IS1117" s="44"/>
      <c r="IT1117" s="44"/>
      <c r="IU1117" s="44"/>
      <c r="IV1117" s="44"/>
      <c r="RS1117" s="353"/>
    </row>
    <row r="1118" spans="1:487" s="74" customFormat="1" ht="15">
      <c r="A1118" s="325" t="s">
        <v>442</v>
      </c>
      <c r="B1118" s="351"/>
      <c r="C1118" s="351"/>
      <c r="D1118" s="458" t="s">
        <v>140</v>
      </c>
      <c r="E1118" s="44"/>
      <c r="F1118" s="437">
        <f t="shared" si="15"/>
        <v>259</v>
      </c>
      <c r="G1118" s="541">
        <v>78</v>
      </c>
      <c r="H1118" s="541">
        <v>95</v>
      </c>
      <c r="I1118" s="138">
        <v>86</v>
      </c>
      <c r="J1118" s="420"/>
      <c r="K1118" s="138"/>
      <c r="L1118" s="458"/>
      <c r="M1118" s="458"/>
      <c r="N1118" s="44"/>
      <c r="R1118" s="352"/>
      <c r="T1118" s="44"/>
      <c r="U1118" s="44"/>
      <c r="V1118" s="44"/>
      <c r="AA1118" s="352"/>
      <c r="AC1118" s="44"/>
      <c r="AD1118" s="44"/>
      <c r="AE1118" s="44"/>
      <c r="AJ1118" s="352"/>
      <c r="AL1118" s="44"/>
      <c r="AM1118" s="44"/>
      <c r="AN1118" s="44"/>
      <c r="AS1118" s="352"/>
      <c r="AU1118" s="44"/>
      <c r="AV1118" s="44"/>
      <c r="AW1118" s="44"/>
      <c r="BB1118" s="352"/>
      <c r="BD1118" s="44"/>
      <c r="BE1118" s="44"/>
      <c r="BF1118" s="44"/>
      <c r="BK1118" s="352"/>
      <c r="BM1118" s="44"/>
      <c r="BN1118" s="44"/>
      <c r="BO1118" s="44"/>
      <c r="BT1118" s="352"/>
      <c r="BV1118" s="44"/>
      <c r="BW1118" s="44"/>
      <c r="BX1118" s="44"/>
      <c r="CC1118" s="352"/>
      <c r="CE1118" s="44"/>
      <c r="CF1118" s="44"/>
      <c r="CG1118" s="44"/>
      <c r="CL1118" s="352"/>
      <c r="CN1118" s="44"/>
      <c r="CO1118" s="44"/>
      <c r="CP1118" s="44"/>
      <c r="CU1118" s="352"/>
      <c r="CW1118" s="44"/>
      <c r="CX1118" s="44"/>
      <c r="CY1118" s="44"/>
      <c r="DD1118" s="352"/>
      <c r="DF1118" s="44"/>
      <c r="DG1118" s="44"/>
      <c r="DH1118" s="44"/>
      <c r="DM1118" s="352"/>
      <c r="DO1118" s="44"/>
      <c r="DP1118" s="44"/>
      <c r="DQ1118" s="44"/>
      <c r="DV1118" s="352"/>
      <c r="DX1118" s="44"/>
      <c r="DY1118" s="44"/>
      <c r="DZ1118" s="44"/>
      <c r="EE1118" s="352"/>
      <c r="EG1118" s="44"/>
      <c r="EH1118" s="44"/>
      <c r="EI1118" s="44"/>
      <c r="EN1118" s="352"/>
      <c r="EP1118" s="44"/>
      <c r="EQ1118" s="44"/>
      <c r="ER1118" s="44"/>
      <c r="EW1118" s="352"/>
      <c r="EY1118" s="44"/>
      <c r="EZ1118" s="44"/>
      <c r="FA1118" s="44"/>
      <c r="FF1118" s="352"/>
      <c r="FH1118" s="44"/>
      <c r="FI1118" s="44"/>
      <c r="FJ1118" s="44"/>
      <c r="FO1118" s="352"/>
      <c r="FQ1118" s="44"/>
      <c r="FR1118" s="44"/>
      <c r="FS1118" s="44"/>
      <c r="FX1118" s="352"/>
      <c r="FZ1118" s="44"/>
      <c r="GA1118" s="44"/>
      <c r="GB1118" s="44"/>
      <c r="GG1118" s="352"/>
      <c r="GI1118" s="44"/>
      <c r="GJ1118" s="44"/>
      <c r="GK1118" s="44"/>
      <c r="GP1118" s="352"/>
      <c r="GR1118" s="44"/>
      <c r="GS1118" s="44"/>
      <c r="GT1118" s="44"/>
      <c r="GY1118" s="352"/>
      <c r="HA1118" s="44"/>
      <c r="HB1118" s="44"/>
      <c r="HC1118" s="44"/>
      <c r="HH1118" s="352"/>
      <c r="HJ1118" s="44"/>
      <c r="HK1118" s="44"/>
      <c r="HL1118" s="44"/>
      <c r="HQ1118" s="44"/>
      <c r="HR1118" s="44"/>
      <c r="HS1118" s="44"/>
      <c r="HT1118" s="44"/>
      <c r="HU1118" s="44"/>
      <c r="HV1118" s="44"/>
      <c r="HW1118" s="44"/>
      <c r="HX1118" s="44"/>
      <c r="HY1118" s="44"/>
      <c r="HZ1118" s="44"/>
      <c r="IA1118" s="44"/>
      <c r="IB1118" s="44"/>
      <c r="IC1118" s="44"/>
      <c r="ID1118" s="44"/>
      <c r="IE1118" s="44"/>
      <c r="IF1118" s="44"/>
      <c r="IG1118" s="44"/>
      <c r="IH1118" s="44"/>
      <c r="II1118" s="44"/>
      <c r="IJ1118" s="44"/>
      <c r="IK1118" s="44"/>
      <c r="IL1118" s="44"/>
      <c r="IM1118" s="44"/>
      <c r="IN1118" s="44"/>
      <c r="IO1118" s="44"/>
      <c r="IP1118" s="44"/>
      <c r="IQ1118" s="44"/>
      <c r="IR1118" s="44"/>
      <c r="IS1118" s="44"/>
      <c r="IT1118" s="44"/>
      <c r="IU1118" s="44"/>
      <c r="IV1118" s="44"/>
      <c r="RS1118" s="353"/>
    </row>
    <row r="1119" spans="1:487" s="74" customFormat="1" ht="15">
      <c r="A1119" s="325" t="s">
        <v>1442</v>
      </c>
      <c r="B1119" s="351"/>
      <c r="C1119" s="351"/>
      <c r="D1119" s="531" t="s">
        <v>130</v>
      </c>
      <c r="E1119" s="44"/>
      <c r="F1119" s="437">
        <f t="shared" si="15"/>
        <v>0</v>
      </c>
      <c r="G1119" s="478"/>
      <c r="H1119" s="138"/>
      <c r="I1119" s="138"/>
      <c r="J1119" s="420"/>
      <c r="K1119" s="138"/>
      <c r="L1119" s="44"/>
      <c r="M1119" s="44"/>
      <c r="N1119" s="44"/>
      <c r="R1119" s="352"/>
      <c r="T1119" s="44"/>
      <c r="U1119" s="44"/>
      <c r="V1119" s="44"/>
      <c r="AA1119" s="352"/>
      <c r="AC1119" s="44"/>
      <c r="AD1119" s="44"/>
      <c r="AE1119" s="44"/>
      <c r="AJ1119" s="352"/>
      <c r="AL1119" s="44"/>
      <c r="AM1119" s="44"/>
      <c r="AN1119" s="44"/>
      <c r="AS1119" s="352"/>
      <c r="AU1119" s="44"/>
      <c r="AV1119" s="44"/>
      <c r="AW1119" s="44"/>
      <c r="BB1119" s="352"/>
      <c r="BD1119" s="44"/>
      <c r="BE1119" s="44"/>
      <c r="BF1119" s="44"/>
      <c r="BK1119" s="352"/>
      <c r="BM1119" s="44"/>
      <c r="BN1119" s="44"/>
      <c r="BO1119" s="44"/>
      <c r="BT1119" s="352"/>
      <c r="BV1119" s="44"/>
      <c r="BW1119" s="44"/>
      <c r="BX1119" s="44"/>
      <c r="CC1119" s="352"/>
      <c r="CE1119" s="44"/>
      <c r="CF1119" s="44"/>
      <c r="CG1119" s="44"/>
      <c r="CL1119" s="352"/>
      <c r="CN1119" s="44"/>
      <c r="CO1119" s="44"/>
      <c r="CP1119" s="44"/>
      <c r="CU1119" s="352"/>
      <c r="CW1119" s="44"/>
      <c r="CX1119" s="44"/>
      <c r="CY1119" s="44"/>
      <c r="DD1119" s="352"/>
      <c r="DF1119" s="44"/>
      <c r="DG1119" s="44"/>
      <c r="DH1119" s="44"/>
      <c r="DM1119" s="352"/>
      <c r="DO1119" s="44"/>
      <c r="DP1119" s="44"/>
      <c r="DQ1119" s="44"/>
      <c r="DV1119" s="352"/>
      <c r="DX1119" s="44"/>
      <c r="DY1119" s="44"/>
      <c r="DZ1119" s="44"/>
      <c r="EE1119" s="352"/>
      <c r="EG1119" s="44"/>
      <c r="EH1119" s="44"/>
      <c r="EI1119" s="44"/>
      <c r="EN1119" s="352"/>
      <c r="EP1119" s="44"/>
      <c r="EQ1119" s="44"/>
      <c r="ER1119" s="44"/>
      <c r="EW1119" s="352"/>
      <c r="EY1119" s="44"/>
      <c r="EZ1119" s="44"/>
      <c r="FA1119" s="44"/>
      <c r="FF1119" s="352"/>
      <c r="FH1119" s="44"/>
      <c r="FI1119" s="44"/>
      <c r="FJ1119" s="44"/>
      <c r="FO1119" s="352"/>
      <c r="FQ1119" s="44"/>
      <c r="FR1119" s="44"/>
      <c r="FS1119" s="44"/>
      <c r="FX1119" s="352"/>
      <c r="FZ1119" s="44"/>
      <c r="GA1119" s="44"/>
      <c r="GB1119" s="44"/>
      <c r="GG1119" s="352"/>
      <c r="GI1119" s="44"/>
      <c r="GJ1119" s="44"/>
      <c r="GK1119" s="44"/>
      <c r="GP1119" s="352"/>
      <c r="GR1119" s="44"/>
      <c r="GS1119" s="44"/>
      <c r="GT1119" s="44"/>
      <c r="GY1119" s="352"/>
      <c r="HA1119" s="44"/>
      <c r="HB1119" s="44"/>
      <c r="HC1119" s="44"/>
      <c r="HH1119" s="352"/>
      <c r="HJ1119" s="44"/>
      <c r="HK1119" s="44"/>
      <c r="HL1119" s="44"/>
      <c r="HQ1119" s="44"/>
      <c r="HR1119" s="44"/>
      <c r="HS1119" s="44"/>
      <c r="HT1119" s="44"/>
      <c r="HU1119" s="44"/>
      <c r="HV1119" s="44"/>
      <c r="HW1119" s="44"/>
      <c r="HX1119" s="44"/>
      <c r="HY1119" s="44"/>
      <c r="HZ1119" s="44"/>
      <c r="IA1119" s="44"/>
      <c r="IB1119" s="44"/>
      <c r="IC1119" s="44"/>
      <c r="ID1119" s="44"/>
      <c r="IE1119" s="44"/>
      <c r="IF1119" s="44"/>
      <c r="IG1119" s="44"/>
      <c r="IH1119" s="44"/>
      <c r="II1119" s="44"/>
      <c r="IJ1119" s="44"/>
      <c r="IK1119" s="44"/>
      <c r="IL1119" s="44"/>
      <c r="IM1119" s="44"/>
      <c r="IN1119" s="44"/>
      <c r="IO1119" s="44"/>
      <c r="IP1119" s="44"/>
      <c r="IQ1119" s="44"/>
      <c r="IR1119" s="44"/>
      <c r="IS1119" s="44"/>
      <c r="IT1119" s="44"/>
      <c r="IU1119" s="44"/>
      <c r="IV1119" s="44"/>
      <c r="RS1119" s="353"/>
    </row>
    <row r="1120" spans="1:487" s="74" customFormat="1" ht="15">
      <c r="A1120" s="325" t="s">
        <v>1801</v>
      </c>
      <c r="B1120" s="351"/>
      <c r="C1120" s="351"/>
      <c r="D1120" s="531" t="s">
        <v>130</v>
      </c>
      <c r="E1120" s="44"/>
      <c r="F1120" s="437">
        <f t="shared" si="15"/>
        <v>70</v>
      </c>
      <c r="G1120" s="478"/>
      <c r="H1120" s="138"/>
      <c r="I1120" s="138">
        <v>45</v>
      </c>
      <c r="J1120" s="420">
        <v>15</v>
      </c>
      <c r="K1120" s="138">
        <v>10</v>
      </c>
      <c r="L1120" s="450"/>
      <c r="M1120" s="44"/>
      <c r="N1120" s="44"/>
      <c r="R1120" s="352"/>
      <c r="T1120" s="44"/>
      <c r="U1120" s="44"/>
      <c r="V1120" s="44"/>
      <c r="AA1120" s="352"/>
      <c r="AC1120" s="44"/>
      <c r="AD1120" s="44"/>
      <c r="AE1120" s="44"/>
      <c r="AJ1120" s="352"/>
      <c r="AL1120" s="44"/>
      <c r="AM1120" s="44"/>
      <c r="AN1120" s="44"/>
      <c r="AS1120" s="352"/>
      <c r="AU1120" s="44"/>
      <c r="AV1120" s="44"/>
      <c r="AW1120" s="44"/>
      <c r="BB1120" s="352"/>
      <c r="BD1120" s="44"/>
      <c r="BE1120" s="44"/>
      <c r="BF1120" s="44"/>
      <c r="BK1120" s="352"/>
      <c r="BM1120" s="44"/>
      <c r="BN1120" s="44"/>
      <c r="BO1120" s="44"/>
      <c r="BT1120" s="352"/>
      <c r="BV1120" s="44"/>
      <c r="BW1120" s="44"/>
      <c r="BX1120" s="44"/>
      <c r="CC1120" s="352"/>
      <c r="CE1120" s="44"/>
      <c r="CF1120" s="44"/>
      <c r="CG1120" s="44"/>
      <c r="CL1120" s="352"/>
      <c r="CN1120" s="44"/>
      <c r="CO1120" s="44"/>
      <c r="CP1120" s="44"/>
      <c r="CU1120" s="352"/>
      <c r="CW1120" s="44"/>
      <c r="CX1120" s="44"/>
      <c r="CY1120" s="44"/>
      <c r="DD1120" s="352"/>
      <c r="DF1120" s="44"/>
      <c r="DG1120" s="44"/>
      <c r="DH1120" s="44"/>
      <c r="DM1120" s="352"/>
      <c r="DO1120" s="44"/>
      <c r="DP1120" s="44"/>
      <c r="DQ1120" s="44"/>
      <c r="DV1120" s="352"/>
      <c r="DX1120" s="44"/>
      <c r="DY1120" s="44"/>
      <c r="DZ1120" s="44"/>
      <c r="EE1120" s="352"/>
      <c r="EG1120" s="44"/>
      <c r="EH1120" s="44"/>
      <c r="EI1120" s="44"/>
      <c r="EN1120" s="352"/>
      <c r="EP1120" s="44"/>
      <c r="EQ1120" s="44"/>
      <c r="ER1120" s="44"/>
      <c r="EW1120" s="352"/>
      <c r="EY1120" s="44"/>
      <c r="EZ1120" s="44"/>
      <c r="FA1120" s="44"/>
      <c r="FF1120" s="352"/>
      <c r="FH1120" s="44"/>
      <c r="FI1120" s="44"/>
      <c r="FJ1120" s="44"/>
      <c r="FO1120" s="352"/>
      <c r="FQ1120" s="44"/>
      <c r="FR1120" s="44"/>
      <c r="FS1120" s="44"/>
      <c r="FX1120" s="352"/>
      <c r="FZ1120" s="44"/>
      <c r="GA1120" s="44"/>
      <c r="GB1120" s="44"/>
      <c r="GG1120" s="352"/>
      <c r="GI1120" s="44"/>
      <c r="GJ1120" s="44"/>
      <c r="GK1120" s="44"/>
      <c r="GP1120" s="352"/>
      <c r="GR1120" s="44"/>
      <c r="GS1120" s="44"/>
      <c r="GT1120" s="44"/>
      <c r="GY1120" s="352"/>
      <c r="HA1120" s="44"/>
      <c r="HB1120" s="44"/>
      <c r="HC1120" s="44"/>
      <c r="HH1120" s="352"/>
      <c r="HJ1120" s="44"/>
      <c r="HK1120" s="44"/>
      <c r="HL1120" s="44"/>
      <c r="HQ1120" s="44"/>
      <c r="HR1120" s="44"/>
      <c r="HS1120" s="44"/>
      <c r="HT1120" s="44"/>
      <c r="HU1120" s="44"/>
      <c r="HV1120" s="44"/>
      <c r="HW1120" s="44"/>
      <c r="HX1120" s="44"/>
      <c r="HY1120" s="44"/>
      <c r="HZ1120" s="44"/>
      <c r="IA1120" s="44"/>
      <c r="IB1120" s="44"/>
      <c r="IC1120" s="44"/>
      <c r="ID1120" s="44"/>
      <c r="IE1120" s="44"/>
      <c r="IF1120" s="44"/>
      <c r="IG1120" s="44"/>
      <c r="IH1120" s="44"/>
      <c r="II1120" s="44"/>
      <c r="IJ1120" s="44"/>
      <c r="IK1120" s="44"/>
      <c r="IL1120" s="44"/>
      <c r="IM1120" s="44"/>
      <c r="IN1120" s="44"/>
      <c r="IO1120" s="44"/>
      <c r="IP1120" s="44"/>
      <c r="IQ1120" s="44"/>
      <c r="IR1120" s="44"/>
      <c r="IS1120" s="44"/>
      <c r="IT1120" s="44"/>
      <c r="IU1120" s="44"/>
      <c r="IV1120" s="44"/>
      <c r="RS1120" s="353"/>
    </row>
    <row r="1121" spans="1:487" s="74" customFormat="1" ht="15">
      <c r="A1121" s="325" t="s">
        <v>450</v>
      </c>
      <c r="B1121" s="351"/>
      <c r="C1121" s="351"/>
      <c r="D1121" s="458" t="s">
        <v>134</v>
      </c>
      <c r="E1121" s="44"/>
      <c r="F1121" s="437">
        <f t="shared" si="15"/>
        <v>17</v>
      </c>
      <c r="G1121" s="541">
        <v>7</v>
      </c>
      <c r="H1121" s="541">
        <v>1</v>
      </c>
      <c r="I1121" s="138"/>
      <c r="J1121" s="420">
        <v>9</v>
      </c>
      <c r="K1121" s="138"/>
      <c r="L1121" s="450"/>
      <c r="M1121" s="458"/>
      <c r="N1121" s="44"/>
      <c r="R1121" s="352"/>
      <c r="T1121" s="44"/>
      <c r="U1121" s="44"/>
      <c r="V1121" s="44"/>
      <c r="AA1121" s="352"/>
      <c r="AC1121" s="44"/>
      <c r="AD1121" s="44"/>
      <c r="AE1121" s="44"/>
      <c r="AJ1121" s="352"/>
      <c r="AL1121" s="44"/>
      <c r="AM1121" s="44"/>
      <c r="AN1121" s="44"/>
      <c r="AS1121" s="352"/>
      <c r="AU1121" s="44"/>
      <c r="AV1121" s="44"/>
      <c r="AW1121" s="44"/>
      <c r="BB1121" s="352"/>
      <c r="BD1121" s="44"/>
      <c r="BE1121" s="44"/>
      <c r="BF1121" s="44"/>
      <c r="BK1121" s="352"/>
      <c r="BM1121" s="44"/>
      <c r="BN1121" s="44"/>
      <c r="BO1121" s="44"/>
      <c r="BT1121" s="352"/>
      <c r="BV1121" s="44"/>
      <c r="BW1121" s="44"/>
      <c r="BX1121" s="44"/>
      <c r="CC1121" s="352"/>
      <c r="CE1121" s="44"/>
      <c r="CF1121" s="44"/>
      <c r="CG1121" s="44"/>
      <c r="CL1121" s="352"/>
      <c r="CN1121" s="44"/>
      <c r="CO1121" s="44"/>
      <c r="CP1121" s="44"/>
      <c r="CU1121" s="352"/>
      <c r="CW1121" s="44"/>
      <c r="CX1121" s="44"/>
      <c r="CY1121" s="44"/>
      <c r="DD1121" s="352"/>
      <c r="DF1121" s="44"/>
      <c r="DG1121" s="44"/>
      <c r="DH1121" s="44"/>
      <c r="DM1121" s="352"/>
      <c r="DO1121" s="44"/>
      <c r="DP1121" s="44"/>
      <c r="DQ1121" s="44"/>
      <c r="DV1121" s="352"/>
      <c r="DX1121" s="44"/>
      <c r="DY1121" s="44"/>
      <c r="DZ1121" s="44"/>
      <c r="EE1121" s="352"/>
      <c r="EG1121" s="44"/>
      <c r="EH1121" s="44"/>
      <c r="EI1121" s="44"/>
      <c r="EN1121" s="352"/>
      <c r="EP1121" s="44"/>
      <c r="EQ1121" s="44"/>
      <c r="ER1121" s="44"/>
      <c r="EW1121" s="352"/>
      <c r="EY1121" s="44"/>
      <c r="EZ1121" s="44"/>
      <c r="FA1121" s="44"/>
      <c r="FF1121" s="352"/>
      <c r="FH1121" s="44"/>
      <c r="FI1121" s="44"/>
      <c r="FJ1121" s="44"/>
      <c r="FO1121" s="352"/>
      <c r="FQ1121" s="44"/>
      <c r="FR1121" s="44"/>
      <c r="FS1121" s="44"/>
      <c r="FX1121" s="352"/>
      <c r="FZ1121" s="44"/>
      <c r="GA1121" s="44"/>
      <c r="GB1121" s="44"/>
      <c r="GG1121" s="352"/>
      <c r="GI1121" s="44"/>
      <c r="GJ1121" s="44"/>
      <c r="GK1121" s="44"/>
      <c r="GP1121" s="352"/>
      <c r="GR1121" s="44"/>
      <c r="GS1121" s="44"/>
      <c r="GT1121" s="44"/>
      <c r="GY1121" s="352"/>
      <c r="HA1121" s="44"/>
      <c r="HB1121" s="44"/>
      <c r="HC1121" s="44"/>
      <c r="HH1121" s="352"/>
      <c r="HJ1121" s="44"/>
      <c r="HK1121" s="44"/>
      <c r="HL1121" s="44"/>
      <c r="HQ1121" s="44"/>
      <c r="HR1121" s="44"/>
      <c r="HS1121" s="44"/>
      <c r="HT1121" s="44"/>
      <c r="HU1121" s="44"/>
      <c r="HV1121" s="44"/>
      <c r="HW1121" s="44"/>
      <c r="HX1121" s="44"/>
      <c r="HY1121" s="44"/>
      <c r="HZ1121" s="44"/>
      <c r="IA1121" s="44"/>
      <c r="IB1121" s="44"/>
      <c r="IC1121" s="44"/>
      <c r="ID1121" s="44"/>
      <c r="IE1121" s="44"/>
      <c r="IF1121" s="44"/>
      <c r="IG1121" s="44"/>
      <c r="IH1121" s="44"/>
      <c r="II1121" s="44"/>
      <c r="IJ1121" s="44"/>
      <c r="IK1121" s="44"/>
      <c r="IL1121" s="44"/>
      <c r="IM1121" s="44"/>
      <c r="IN1121" s="44"/>
      <c r="IO1121" s="44"/>
      <c r="IP1121" s="44"/>
      <c r="IQ1121" s="44"/>
      <c r="IR1121" s="44"/>
      <c r="IS1121" s="44"/>
      <c r="IT1121" s="44"/>
      <c r="IU1121" s="44"/>
      <c r="IV1121" s="44"/>
      <c r="RS1121" s="353"/>
    </row>
    <row r="1122" spans="1:487" s="74" customFormat="1" ht="15">
      <c r="A1122" s="325" t="s">
        <v>1367</v>
      </c>
      <c r="B1122" s="351"/>
      <c r="C1122" s="351"/>
      <c r="D1122" s="531" t="s">
        <v>130</v>
      </c>
      <c r="E1122" s="450"/>
      <c r="F1122" s="437">
        <f t="shared" si="15"/>
        <v>0</v>
      </c>
      <c r="G1122" s="478"/>
      <c r="H1122" s="478"/>
      <c r="I1122" s="478"/>
      <c r="J1122" s="548"/>
      <c r="K1122" s="478"/>
      <c r="L1122" s="450"/>
      <c r="M1122" s="44"/>
      <c r="N1122" s="44"/>
      <c r="R1122" s="352"/>
      <c r="T1122" s="44"/>
      <c r="U1122" s="44"/>
      <c r="V1122" s="44"/>
      <c r="AA1122" s="352"/>
      <c r="AC1122" s="44"/>
      <c r="AD1122" s="44"/>
      <c r="AE1122" s="44"/>
      <c r="AJ1122" s="352"/>
      <c r="AL1122" s="44"/>
      <c r="AM1122" s="44"/>
      <c r="AN1122" s="44"/>
      <c r="AS1122" s="352"/>
      <c r="AU1122" s="44"/>
      <c r="AV1122" s="44"/>
      <c r="AW1122" s="44"/>
      <c r="BB1122" s="352"/>
      <c r="BD1122" s="44"/>
      <c r="BE1122" s="44"/>
      <c r="BF1122" s="44"/>
      <c r="BK1122" s="352"/>
      <c r="BM1122" s="44"/>
      <c r="BN1122" s="44"/>
      <c r="BO1122" s="44"/>
      <c r="BT1122" s="352"/>
      <c r="BV1122" s="44"/>
      <c r="BW1122" s="44"/>
      <c r="BX1122" s="44"/>
      <c r="CC1122" s="352"/>
      <c r="CE1122" s="44"/>
      <c r="CF1122" s="44"/>
      <c r="CG1122" s="44"/>
      <c r="CL1122" s="352"/>
      <c r="CN1122" s="44"/>
      <c r="CO1122" s="44"/>
      <c r="CP1122" s="44"/>
      <c r="CU1122" s="352"/>
      <c r="CW1122" s="44"/>
      <c r="CX1122" s="44"/>
      <c r="CY1122" s="44"/>
      <c r="DD1122" s="352"/>
      <c r="DF1122" s="44"/>
      <c r="DG1122" s="44"/>
      <c r="DH1122" s="44"/>
      <c r="DM1122" s="352"/>
      <c r="DO1122" s="44"/>
      <c r="DP1122" s="44"/>
      <c r="DQ1122" s="44"/>
      <c r="DV1122" s="352"/>
      <c r="DX1122" s="44"/>
      <c r="DY1122" s="44"/>
      <c r="DZ1122" s="44"/>
      <c r="EE1122" s="352"/>
      <c r="EG1122" s="44"/>
      <c r="EH1122" s="44"/>
      <c r="EI1122" s="44"/>
      <c r="EN1122" s="352"/>
      <c r="EP1122" s="44"/>
      <c r="EQ1122" s="44"/>
      <c r="ER1122" s="44"/>
      <c r="EW1122" s="352"/>
      <c r="EY1122" s="44"/>
      <c r="EZ1122" s="44"/>
      <c r="FA1122" s="44"/>
      <c r="FF1122" s="352"/>
      <c r="FH1122" s="44"/>
      <c r="FI1122" s="44"/>
      <c r="FJ1122" s="44"/>
      <c r="FO1122" s="352"/>
      <c r="FQ1122" s="44"/>
      <c r="FR1122" s="44"/>
      <c r="FS1122" s="44"/>
      <c r="FX1122" s="352"/>
      <c r="FZ1122" s="44"/>
      <c r="GA1122" s="44"/>
      <c r="GB1122" s="44"/>
      <c r="GG1122" s="352"/>
      <c r="GI1122" s="44"/>
      <c r="GJ1122" s="44"/>
      <c r="GK1122" s="44"/>
      <c r="GP1122" s="352"/>
      <c r="GR1122" s="44"/>
      <c r="GS1122" s="44"/>
      <c r="GT1122" s="44"/>
      <c r="GY1122" s="352"/>
      <c r="HA1122" s="44"/>
      <c r="HB1122" s="44"/>
      <c r="HC1122" s="44"/>
      <c r="HH1122" s="352"/>
      <c r="HJ1122" s="44"/>
      <c r="HK1122" s="44"/>
      <c r="HL1122" s="44"/>
      <c r="HQ1122" s="44"/>
      <c r="HR1122" s="44"/>
      <c r="HS1122" s="44"/>
      <c r="HT1122" s="44"/>
      <c r="HU1122" s="44"/>
      <c r="HV1122" s="44"/>
      <c r="HW1122" s="44"/>
      <c r="HX1122" s="44"/>
      <c r="HY1122" s="44"/>
      <c r="HZ1122" s="44"/>
      <c r="IA1122" s="44"/>
      <c r="IB1122" s="44"/>
      <c r="IC1122" s="44"/>
      <c r="ID1122" s="44"/>
      <c r="IE1122" s="44"/>
      <c r="IF1122" s="44"/>
      <c r="IG1122" s="44"/>
      <c r="IH1122" s="44"/>
      <c r="II1122" s="44"/>
      <c r="IJ1122" s="44"/>
      <c r="IK1122" s="44"/>
      <c r="IL1122" s="44"/>
      <c r="IM1122" s="44"/>
      <c r="IN1122" s="44"/>
      <c r="IO1122" s="44"/>
      <c r="IP1122" s="44"/>
      <c r="IQ1122" s="44"/>
      <c r="IR1122" s="44"/>
      <c r="IS1122" s="44"/>
      <c r="IT1122" s="44"/>
      <c r="IU1122" s="44"/>
      <c r="IV1122" s="44"/>
      <c r="RS1122" s="353"/>
    </row>
    <row r="1123" spans="1:487" s="74" customFormat="1" ht="15">
      <c r="A1123" s="325" t="s">
        <v>629</v>
      </c>
      <c r="B1123" s="351"/>
      <c r="C1123" s="351"/>
      <c r="D1123" s="458" t="s">
        <v>138</v>
      </c>
      <c r="E1123" s="450"/>
      <c r="F1123" s="437">
        <f t="shared" si="15"/>
        <v>3</v>
      </c>
      <c r="G1123" s="478"/>
      <c r="H1123" s="478"/>
      <c r="I1123" s="478"/>
      <c r="J1123" s="548">
        <v>3</v>
      </c>
      <c r="K1123" s="478"/>
      <c r="L1123" s="44"/>
      <c r="M1123" s="44"/>
      <c r="N1123" s="44"/>
      <c r="R1123" s="352"/>
      <c r="T1123" s="44"/>
      <c r="U1123" s="44"/>
      <c r="V1123" s="44"/>
      <c r="AA1123" s="352"/>
      <c r="AC1123" s="44"/>
      <c r="AD1123" s="44"/>
      <c r="AE1123" s="44"/>
      <c r="AJ1123" s="352"/>
      <c r="AL1123" s="44"/>
      <c r="AM1123" s="44"/>
      <c r="AN1123" s="44"/>
      <c r="AS1123" s="352"/>
      <c r="AU1123" s="44"/>
      <c r="AV1123" s="44"/>
      <c r="AW1123" s="44"/>
      <c r="BB1123" s="352"/>
      <c r="BD1123" s="44"/>
      <c r="BE1123" s="44"/>
      <c r="BF1123" s="44"/>
      <c r="BK1123" s="352"/>
      <c r="BM1123" s="44"/>
      <c r="BN1123" s="44"/>
      <c r="BO1123" s="44"/>
      <c r="BT1123" s="352"/>
      <c r="BV1123" s="44"/>
      <c r="BW1123" s="44"/>
      <c r="BX1123" s="44"/>
      <c r="CC1123" s="352"/>
      <c r="CE1123" s="44"/>
      <c r="CF1123" s="44"/>
      <c r="CG1123" s="44"/>
      <c r="CL1123" s="352"/>
      <c r="CN1123" s="44"/>
      <c r="CO1123" s="44"/>
      <c r="CP1123" s="44"/>
      <c r="CU1123" s="352"/>
      <c r="CW1123" s="44"/>
      <c r="CX1123" s="44"/>
      <c r="CY1123" s="44"/>
      <c r="DD1123" s="352"/>
      <c r="DF1123" s="44"/>
      <c r="DG1123" s="44"/>
      <c r="DH1123" s="44"/>
      <c r="DM1123" s="352"/>
      <c r="DO1123" s="44"/>
      <c r="DP1123" s="44"/>
      <c r="DQ1123" s="44"/>
      <c r="DV1123" s="352"/>
      <c r="DX1123" s="44"/>
      <c r="DY1123" s="44"/>
      <c r="DZ1123" s="44"/>
      <c r="EE1123" s="352"/>
      <c r="EG1123" s="44"/>
      <c r="EH1123" s="44"/>
      <c r="EI1123" s="44"/>
      <c r="EN1123" s="352"/>
      <c r="EP1123" s="44"/>
      <c r="EQ1123" s="44"/>
      <c r="ER1123" s="44"/>
      <c r="EW1123" s="352"/>
      <c r="EY1123" s="44"/>
      <c r="EZ1123" s="44"/>
      <c r="FA1123" s="44"/>
      <c r="FF1123" s="352"/>
      <c r="FH1123" s="44"/>
      <c r="FI1123" s="44"/>
      <c r="FJ1123" s="44"/>
      <c r="FO1123" s="352"/>
      <c r="FQ1123" s="44"/>
      <c r="FR1123" s="44"/>
      <c r="FS1123" s="44"/>
      <c r="FX1123" s="352"/>
      <c r="FZ1123" s="44"/>
      <c r="GA1123" s="44"/>
      <c r="GB1123" s="44"/>
      <c r="GG1123" s="352"/>
      <c r="GI1123" s="44"/>
      <c r="GJ1123" s="44"/>
      <c r="GK1123" s="44"/>
      <c r="GP1123" s="352"/>
      <c r="GR1123" s="44"/>
      <c r="GS1123" s="44"/>
      <c r="GT1123" s="44"/>
      <c r="GY1123" s="352"/>
      <c r="HA1123" s="44"/>
      <c r="HB1123" s="44"/>
      <c r="HC1123" s="44"/>
      <c r="HH1123" s="352"/>
      <c r="HJ1123" s="44"/>
      <c r="HK1123" s="44"/>
      <c r="HL1123" s="44"/>
      <c r="HQ1123" s="44"/>
      <c r="HR1123" s="44"/>
      <c r="HS1123" s="44"/>
      <c r="HT1123" s="44"/>
      <c r="HU1123" s="44"/>
      <c r="HV1123" s="44"/>
      <c r="HW1123" s="44"/>
      <c r="HX1123" s="44"/>
      <c r="HY1123" s="44"/>
      <c r="HZ1123" s="44"/>
      <c r="IA1123" s="44"/>
      <c r="IB1123" s="44"/>
      <c r="IC1123" s="44"/>
      <c r="ID1123" s="44"/>
      <c r="IE1123" s="44"/>
      <c r="IF1123" s="44"/>
      <c r="IG1123" s="44"/>
      <c r="IH1123" s="44"/>
      <c r="II1123" s="44"/>
      <c r="IJ1123" s="44"/>
      <c r="IK1123" s="44"/>
      <c r="IL1123" s="44"/>
      <c r="IM1123" s="44"/>
      <c r="IN1123" s="44"/>
      <c r="IO1123" s="44"/>
      <c r="IP1123" s="44"/>
      <c r="IQ1123" s="44"/>
      <c r="IR1123" s="44"/>
      <c r="IS1123" s="44"/>
      <c r="IT1123" s="44"/>
      <c r="IU1123" s="44"/>
      <c r="IV1123" s="44"/>
      <c r="RS1123" s="353"/>
    </row>
    <row r="1124" spans="1:487" s="74" customFormat="1" ht="15">
      <c r="A1124" s="325" t="s">
        <v>1951</v>
      </c>
      <c r="B1124" s="351"/>
      <c r="C1124" s="351"/>
      <c r="D1124" s="531" t="s">
        <v>130</v>
      </c>
      <c r="E1124" s="450"/>
      <c r="F1124" s="437">
        <f t="shared" si="15"/>
        <v>0</v>
      </c>
      <c r="G1124" s="478"/>
      <c r="H1124" s="478"/>
      <c r="I1124" s="478"/>
      <c r="J1124" s="548"/>
      <c r="K1124" s="478"/>
      <c r="L1124" s="44"/>
      <c r="M1124" s="44"/>
      <c r="N1124" s="44"/>
      <c r="R1124" s="352"/>
      <c r="T1124" s="44"/>
      <c r="U1124" s="44"/>
      <c r="V1124" s="44"/>
      <c r="AA1124" s="352"/>
      <c r="AC1124" s="44"/>
      <c r="AD1124" s="44"/>
      <c r="AE1124" s="44"/>
      <c r="AJ1124" s="352"/>
      <c r="AL1124" s="44"/>
      <c r="AM1124" s="44"/>
      <c r="AN1124" s="44"/>
      <c r="AS1124" s="352"/>
      <c r="AU1124" s="44"/>
      <c r="AV1124" s="44"/>
      <c r="AW1124" s="44"/>
      <c r="BB1124" s="352"/>
      <c r="BD1124" s="44"/>
      <c r="BE1124" s="44"/>
      <c r="BF1124" s="44"/>
      <c r="BK1124" s="352"/>
      <c r="BM1124" s="44"/>
      <c r="BN1124" s="44"/>
      <c r="BO1124" s="44"/>
      <c r="BT1124" s="352"/>
      <c r="BV1124" s="44"/>
      <c r="BW1124" s="44"/>
      <c r="BX1124" s="44"/>
      <c r="CC1124" s="352"/>
      <c r="CE1124" s="44"/>
      <c r="CF1124" s="44"/>
      <c r="CG1124" s="44"/>
      <c r="CL1124" s="352"/>
      <c r="CN1124" s="44"/>
      <c r="CO1124" s="44"/>
      <c r="CP1124" s="44"/>
      <c r="CU1124" s="352"/>
      <c r="CW1124" s="44"/>
      <c r="CX1124" s="44"/>
      <c r="CY1124" s="44"/>
      <c r="DD1124" s="352"/>
      <c r="DF1124" s="44"/>
      <c r="DG1124" s="44"/>
      <c r="DH1124" s="44"/>
      <c r="DM1124" s="352"/>
      <c r="DO1124" s="44"/>
      <c r="DP1124" s="44"/>
      <c r="DQ1124" s="44"/>
      <c r="DV1124" s="352"/>
      <c r="DX1124" s="44"/>
      <c r="DY1124" s="44"/>
      <c r="DZ1124" s="44"/>
      <c r="EE1124" s="352"/>
      <c r="EG1124" s="44"/>
      <c r="EH1124" s="44"/>
      <c r="EI1124" s="44"/>
      <c r="EN1124" s="352"/>
      <c r="EP1124" s="44"/>
      <c r="EQ1124" s="44"/>
      <c r="ER1124" s="44"/>
      <c r="EW1124" s="352"/>
      <c r="EY1124" s="44"/>
      <c r="EZ1124" s="44"/>
      <c r="FA1124" s="44"/>
      <c r="FF1124" s="352"/>
      <c r="FH1124" s="44"/>
      <c r="FI1124" s="44"/>
      <c r="FJ1124" s="44"/>
      <c r="FO1124" s="352"/>
      <c r="FQ1124" s="44"/>
      <c r="FR1124" s="44"/>
      <c r="FS1124" s="44"/>
      <c r="FX1124" s="352"/>
      <c r="FZ1124" s="44"/>
      <c r="GA1124" s="44"/>
      <c r="GB1124" s="44"/>
      <c r="GG1124" s="352"/>
      <c r="GI1124" s="44"/>
      <c r="GJ1124" s="44"/>
      <c r="GK1124" s="44"/>
      <c r="GP1124" s="352"/>
      <c r="GR1124" s="44"/>
      <c r="GS1124" s="44"/>
      <c r="GT1124" s="44"/>
      <c r="GY1124" s="352"/>
      <c r="HA1124" s="44"/>
      <c r="HB1124" s="44"/>
      <c r="HC1124" s="44"/>
      <c r="HH1124" s="352"/>
      <c r="HJ1124" s="44"/>
      <c r="HK1124" s="44"/>
      <c r="HL1124" s="44"/>
      <c r="HQ1124" s="44"/>
      <c r="HR1124" s="44"/>
      <c r="HS1124" s="44"/>
      <c r="HT1124" s="44"/>
      <c r="HU1124" s="44"/>
      <c r="HV1124" s="44"/>
      <c r="HW1124" s="44"/>
      <c r="HX1124" s="44"/>
      <c r="HY1124" s="44"/>
      <c r="HZ1124" s="44"/>
      <c r="IA1124" s="44"/>
      <c r="IB1124" s="44"/>
      <c r="IC1124" s="44"/>
      <c r="ID1124" s="44"/>
      <c r="IE1124" s="44"/>
      <c r="IF1124" s="44"/>
      <c r="IG1124" s="44"/>
      <c r="IH1124" s="44"/>
      <c r="II1124" s="44"/>
      <c r="IJ1124" s="44"/>
      <c r="IK1124" s="44"/>
      <c r="IL1124" s="44"/>
      <c r="IM1124" s="44"/>
      <c r="IN1124" s="44"/>
      <c r="IO1124" s="44"/>
      <c r="IP1124" s="44"/>
      <c r="IQ1124" s="44"/>
      <c r="IR1124" s="44"/>
      <c r="IS1124" s="44"/>
      <c r="IT1124" s="44"/>
      <c r="IU1124" s="44"/>
      <c r="IV1124" s="44"/>
      <c r="RS1124" s="353"/>
    </row>
    <row r="1125" spans="1:487" s="74" customFormat="1" ht="15">
      <c r="A1125" s="325" t="s">
        <v>1922</v>
      </c>
      <c r="B1125" s="351"/>
      <c r="C1125" s="351"/>
      <c r="D1125" s="531" t="s">
        <v>130</v>
      </c>
      <c r="E1125" s="44"/>
      <c r="F1125" s="437">
        <f t="shared" si="15"/>
        <v>0</v>
      </c>
      <c r="G1125" s="478"/>
      <c r="H1125" s="478"/>
      <c r="I1125" s="138"/>
      <c r="J1125" s="420"/>
      <c r="K1125" s="138"/>
      <c r="L1125" s="44"/>
      <c r="M1125" s="44"/>
      <c r="N1125" s="44"/>
      <c r="R1125" s="352"/>
      <c r="T1125" s="44"/>
      <c r="U1125" s="44"/>
      <c r="V1125" s="44"/>
      <c r="AA1125" s="352"/>
      <c r="AC1125" s="44"/>
      <c r="AD1125" s="44"/>
      <c r="AE1125" s="44"/>
      <c r="AJ1125" s="352"/>
      <c r="AL1125" s="44"/>
      <c r="AM1125" s="44"/>
      <c r="AN1125" s="44"/>
      <c r="AS1125" s="352"/>
      <c r="AU1125" s="44"/>
      <c r="AV1125" s="44"/>
      <c r="AW1125" s="44"/>
      <c r="BB1125" s="352"/>
      <c r="BD1125" s="44"/>
      <c r="BE1125" s="44"/>
      <c r="BF1125" s="44"/>
      <c r="BK1125" s="352"/>
      <c r="BM1125" s="44"/>
      <c r="BN1125" s="44"/>
      <c r="BO1125" s="44"/>
      <c r="BT1125" s="352"/>
      <c r="BV1125" s="44"/>
      <c r="BW1125" s="44"/>
      <c r="BX1125" s="44"/>
      <c r="CC1125" s="352"/>
      <c r="CE1125" s="44"/>
      <c r="CF1125" s="44"/>
      <c r="CG1125" s="44"/>
      <c r="CL1125" s="352"/>
      <c r="CN1125" s="44"/>
      <c r="CO1125" s="44"/>
      <c r="CP1125" s="44"/>
      <c r="CU1125" s="352"/>
      <c r="CW1125" s="44"/>
      <c r="CX1125" s="44"/>
      <c r="CY1125" s="44"/>
      <c r="DD1125" s="352"/>
      <c r="DF1125" s="44"/>
      <c r="DG1125" s="44"/>
      <c r="DH1125" s="44"/>
      <c r="DM1125" s="352"/>
      <c r="DO1125" s="44"/>
      <c r="DP1125" s="44"/>
      <c r="DQ1125" s="44"/>
      <c r="DV1125" s="352"/>
      <c r="DX1125" s="44"/>
      <c r="DY1125" s="44"/>
      <c r="DZ1125" s="44"/>
      <c r="EE1125" s="352"/>
      <c r="EG1125" s="44"/>
      <c r="EH1125" s="44"/>
      <c r="EI1125" s="44"/>
      <c r="EN1125" s="352"/>
      <c r="EP1125" s="44"/>
      <c r="EQ1125" s="44"/>
      <c r="ER1125" s="44"/>
      <c r="EW1125" s="352"/>
      <c r="EY1125" s="44"/>
      <c r="EZ1125" s="44"/>
      <c r="FA1125" s="44"/>
      <c r="FF1125" s="352"/>
      <c r="FH1125" s="44"/>
      <c r="FI1125" s="44"/>
      <c r="FJ1125" s="44"/>
      <c r="FO1125" s="352"/>
      <c r="FQ1125" s="44"/>
      <c r="FR1125" s="44"/>
      <c r="FS1125" s="44"/>
      <c r="FX1125" s="352"/>
      <c r="FZ1125" s="44"/>
      <c r="GA1125" s="44"/>
      <c r="GB1125" s="44"/>
      <c r="GG1125" s="352"/>
      <c r="GI1125" s="44"/>
      <c r="GJ1125" s="44"/>
      <c r="GK1125" s="44"/>
      <c r="GP1125" s="352"/>
      <c r="GR1125" s="44"/>
      <c r="GS1125" s="44"/>
      <c r="GT1125" s="44"/>
      <c r="GY1125" s="352"/>
      <c r="HA1125" s="44"/>
      <c r="HB1125" s="44"/>
      <c r="HC1125" s="44"/>
      <c r="HH1125" s="352"/>
      <c r="HJ1125" s="44"/>
      <c r="HK1125" s="44"/>
      <c r="HL1125" s="44"/>
      <c r="HQ1125" s="44"/>
      <c r="HR1125" s="44"/>
      <c r="HS1125" s="44"/>
      <c r="HT1125" s="44"/>
      <c r="HU1125" s="44"/>
      <c r="HV1125" s="44"/>
      <c r="HW1125" s="44"/>
      <c r="HX1125" s="44"/>
      <c r="HY1125" s="44"/>
      <c r="HZ1125" s="44"/>
      <c r="IA1125" s="44"/>
      <c r="IB1125" s="44"/>
      <c r="IC1125" s="44"/>
      <c r="ID1125" s="44"/>
      <c r="IE1125" s="44"/>
      <c r="IF1125" s="44"/>
      <c r="IG1125" s="44"/>
      <c r="IH1125" s="44"/>
      <c r="II1125" s="44"/>
      <c r="IJ1125" s="44"/>
      <c r="IK1125" s="44"/>
      <c r="IL1125" s="44"/>
      <c r="IM1125" s="44"/>
      <c r="IN1125" s="44"/>
      <c r="IO1125" s="44"/>
      <c r="IP1125" s="44"/>
      <c r="IQ1125" s="44"/>
      <c r="IR1125" s="44"/>
      <c r="IS1125" s="44"/>
      <c r="IT1125" s="44"/>
      <c r="IU1125" s="44"/>
      <c r="IV1125" s="44"/>
      <c r="RS1125" s="353"/>
    </row>
    <row r="1126" spans="1:487" s="74" customFormat="1" ht="15">
      <c r="A1126" s="325" t="s">
        <v>1429</v>
      </c>
      <c r="B1126" s="351"/>
      <c r="C1126" s="351"/>
      <c r="D1126" s="458" t="s">
        <v>131</v>
      </c>
      <c r="E1126" s="44"/>
      <c r="F1126" s="437">
        <f t="shared" si="15"/>
        <v>3</v>
      </c>
      <c r="G1126" s="478"/>
      <c r="H1126" s="478"/>
      <c r="I1126" s="138"/>
      <c r="J1126" s="420">
        <v>3</v>
      </c>
      <c r="K1126" s="138"/>
      <c r="L1126" s="450"/>
      <c r="M1126" s="44"/>
      <c r="N1126" s="44"/>
      <c r="R1126" s="352"/>
      <c r="T1126" s="44"/>
      <c r="U1126" s="44"/>
      <c r="V1126" s="44"/>
      <c r="AA1126" s="352"/>
      <c r="AC1126" s="44"/>
      <c r="AD1126" s="44"/>
      <c r="AE1126" s="44"/>
      <c r="AJ1126" s="352"/>
      <c r="AL1126" s="44"/>
      <c r="AM1126" s="44"/>
      <c r="AN1126" s="44"/>
      <c r="AS1126" s="352"/>
      <c r="AU1126" s="44"/>
      <c r="AV1126" s="44"/>
      <c r="AW1126" s="44"/>
      <c r="BB1126" s="352"/>
      <c r="BD1126" s="44"/>
      <c r="BE1126" s="44"/>
      <c r="BF1126" s="44"/>
      <c r="BK1126" s="352"/>
      <c r="BM1126" s="44"/>
      <c r="BN1126" s="44"/>
      <c r="BO1126" s="44"/>
      <c r="BT1126" s="352"/>
      <c r="BV1126" s="44"/>
      <c r="BW1126" s="44"/>
      <c r="BX1126" s="44"/>
      <c r="CC1126" s="352"/>
      <c r="CE1126" s="44"/>
      <c r="CF1126" s="44"/>
      <c r="CG1126" s="44"/>
      <c r="CL1126" s="352"/>
      <c r="CN1126" s="44"/>
      <c r="CO1126" s="44"/>
      <c r="CP1126" s="44"/>
      <c r="CU1126" s="352"/>
      <c r="CW1126" s="44"/>
      <c r="CX1126" s="44"/>
      <c r="CY1126" s="44"/>
      <c r="DD1126" s="352"/>
      <c r="DF1126" s="44"/>
      <c r="DG1126" s="44"/>
      <c r="DH1126" s="44"/>
      <c r="DM1126" s="352"/>
      <c r="DO1126" s="44"/>
      <c r="DP1126" s="44"/>
      <c r="DQ1126" s="44"/>
      <c r="DV1126" s="352"/>
      <c r="DX1126" s="44"/>
      <c r="DY1126" s="44"/>
      <c r="DZ1126" s="44"/>
      <c r="EE1126" s="352"/>
      <c r="EG1126" s="44"/>
      <c r="EH1126" s="44"/>
      <c r="EI1126" s="44"/>
      <c r="EN1126" s="352"/>
      <c r="EP1126" s="44"/>
      <c r="EQ1126" s="44"/>
      <c r="ER1126" s="44"/>
      <c r="EW1126" s="352"/>
      <c r="EY1126" s="44"/>
      <c r="EZ1126" s="44"/>
      <c r="FA1126" s="44"/>
      <c r="FF1126" s="352"/>
      <c r="FH1126" s="44"/>
      <c r="FI1126" s="44"/>
      <c r="FJ1126" s="44"/>
      <c r="FO1126" s="352"/>
      <c r="FQ1126" s="44"/>
      <c r="FR1126" s="44"/>
      <c r="FS1126" s="44"/>
      <c r="FX1126" s="352"/>
      <c r="FZ1126" s="44"/>
      <c r="GA1126" s="44"/>
      <c r="GB1126" s="44"/>
      <c r="GG1126" s="352"/>
      <c r="GI1126" s="44"/>
      <c r="GJ1126" s="44"/>
      <c r="GK1126" s="44"/>
      <c r="GP1126" s="352"/>
      <c r="GR1126" s="44"/>
      <c r="GS1126" s="44"/>
      <c r="GT1126" s="44"/>
      <c r="GY1126" s="352"/>
      <c r="HA1126" s="44"/>
      <c r="HB1126" s="44"/>
      <c r="HC1126" s="44"/>
      <c r="HH1126" s="352"/>
      <c r="HJ1126" s="44"/>
      <c r="HK1126" s="44"/>
      <c r="HL1126" s="44"/>
      <c r="HQ1126" s="44"/>
      <c r="HR1126" s="44"/>
      <c r="HS1126" s="44"/>
      <c r="HT1126" s="44"/>
      <c r="HU1126" s="44"/>
      <c r="HV1126" s="44"/>
      <c r="HW1126" s="44"/>
      <c r="HX1126" s="44"/>
      <c r="HY1126" s="44"/>
      <c r="HZ1126" s="44"/>
      <c r="IA1126" s="44"/>
      <c r="IB1126" s="44"/>
      <c r="IC1126" s="44"/>
      <c r="ID1126" s="44"/>
      <c r="IE1126" s="44"/>
      <c r="IF1126" s="44"/>
      <c r="IG1126" s="44"/>
      <c r="IH1126" s="44"/>
      <c r="II1126" s="44"/>
      <c r="IJ1126" s="44"/>
      <c r="IK1126" s="44"/>
      <c r="IL1126" s="44"/>
      <c r="IM1126" s="44"/>
      <c r="IN1126" s="44"/>
      <c r="IO1126" s="44"/>
      <c r="IP1126" s="44"/>
      <c r="IQ1126" s="44"/>
      <c r="IR1126" s="44"/>
      <c r="IS1126" s="44"/>
      <c r="IT1126" s="44"/>
      <c r="IU1126" s="44"/>
      <c r="IV1126" s="44"/>
      <c r="RS1126" s="353"/>
    </row>
    <row r="1127" spans="1:487" s="74" customFormat="1" ht="15">
      <c r="A1127" s="325" t="s">
        <v>526</v>
      </c>
      <c r="B1127" s="351"/>
      <c r="C1127" s="351"/>
      <c r="D1127" s="458" t="s">
        <v>141</v>
      </c>
      <c r="E1127" s="44"/>
      <c r="F1127" s="437">
        <f t="shared" si="15"/>
        <v>451</v>
      </c>
      <c r="G1127" s="541"/>
      <c r="H1127" s="138">
        <v>253</v>
      </c>
      <c r="I1127" s="138">
        <v>3</v>
      </c>
      <c r="J1127" s="420"/>
      <c r="K1127" s="138">
        <v>195</v>
      </c>
      <c r="L1127" s="458"/>
      <c r="N1127" s="44"/>
      <c r="R1127" s="352"/>
      <c r="T1127" s="44"/>
      <c r="U1127" s="44"/>
      <c r="V1127" s="44"/>
      <c r="AA1127" s="352"/>
      <c r="AC1127" s="44"/>
      <c r="AD1127" s="44"/>
      <c r="AE1127" s="44"/>
      <c r="AJ1127" s="352"/>
      <c r="AL1127" s="44"/>
      <c r="AM1127" s="44"/>
      <c r="AN1127" s="44"/>
      <c r="AS1127" s="352"/>
      <c r="AU1127" s="44"/>
      <c r="AV1127" s="44"/>
      <c r="AW1127" s="44"/>
      <c r="BB1127" s="352"/>
      <c r="BD1127" s="44"/>
      <c r="BE1127" s="44"/>
      <c r="BF1127" s="44"/>
      <c r="BK1127" s="352"/>
      <c r="BM1127" s="44"/>
      <c r="BN1127" s="44"/>
      <c r="BO1127" s="44"/>
      <c r="BT1127" s="352"/>
      <c r="BV1127" s="44"/>
      <c r="BW1127" s="44"/>
      <c r="BX1127" s="44"/>
      <c r="CC1127" s="352"/>
      <c r="CE1127" s="44"/>
      <c r="CF1127" s="44"/>
      <c r="CG1127" s="44"/>
      <c r="CL1127" s="352"/>
      <c r="CN1127" s="44"/>
      <c r="CO1127" s="44"/>
      <c r="CP1127" s="44"/>
      <c r="CU1127" s="352"/>
      <c r="CW1127" s="44"/>
      <c r="CX1127" s="44"/>
      <c r="CY1127" s="44"/>
      <c r="DD1127" s="352"/>
      <c r="DF1127" s="44"/>
      <c r="DG1127" s="44"/>
      <c r="DH1127" s="44"/>
      <c r="DM1127" s="352"/>
      <c r="DO1127" s="44"/>
      <c r="DP1127" s="44"/>
      <c r="DQ1127" s="44"/>
      <c r="DV1127" s="352"/>
      <c r="DX1127" s="44"/>
      <c r="DY1127" s="44"/>
      <c r="DZ1127" s="44"/>
      <c r="EE1127" s="352"/>
      <c r="EG1127" s="44"/>
      <c r="EH1127" s="44"/>
      <c r="EI1127" s="44"/>
      <c r="EN1127" s="352"/>
      <c r="EP1127" s="44"/>
      <c r="EQ1127" s="44"/>
      <c r="ER1127" s="44"/>
      <c r="EW1127" s="352"/>
      <c r="EY1127" s="44"/>
      <c r="EZ1127" s="44"/>
      <c r="FA1127" s="44"/>
      <c r="FF1127" s="352"/>
      <c r="FH1127" s="44"/>
      <c r="FI1127" s="44"/>
      <c r="FJ1127" s="44"/>
      <c r="FO1127" s="352"/>
      <c r="FQ1127" s="44"/>
      <c r="FR1127" s="44"/>
      <c r="FS1127" s="44"/>
      <c r="FX1127" s="352"/>
      <c r="FZ1127" s="44"/>
      <c r="GA1127" s="44"/>
      <c r="GB1127" s="44"/>
      <c r="GG1127" s="352"/>
      <c r="GI1127" s="44"/>
      <c r="GJ1127" s="44"/>
      <c r="GK1127" s="44"/>
      <c r="GP1127" s="352"/>
      <c r="GR1127" s="44"/>
      <c r="GS1127" s="44"/>
      <c r="GT1127" s="44"/>
      <c r="GY1127" s="352"/>
      <c r="HA1127" s="44"/>
      <c r="HB1127" s="44"/>
      <c r="HC1127" s="44"/>
      <c r="HH1127" s="352"/>
      <c r="HJ1127" s="44"/>
      <c r="HK1127" s="44"/>
      <c r="HL1127" s="44"/>
      <c r="HQ1127" s="44"/>
      <c r="HR1127" s="44"/>
      <c r="HS1127" s="44"/>
      <c r="HT1127" s="44"/>
      <c r="HU1127" s="44"/>
      <c r="HV1127" s="44"/>
      <c r="HW1127" s="44"/>
      <c r="HX1127" s="44"/>
      <c r="HY1127" s="44"/>
      <c r="HZ1127" s="44"/>
      <c r="IA1127" s="44"/>
      <c r="IB1127" s="44"/>
      <c r="IC1127" s="44"/>
      <c r="ID1127" s="44"/>
      <c r="IE1127" s="44"/>
      <c r="IF1127" s="44"/>
      <c r="IG1127" s="44"/>
      <c r="IH1127" s="44"/>
      <c r="II1127" s="44"/>
      <c r="IJ1127" s="44"/>
      <c r="IK1127" s="44"/>
      <c r="IL1127" s="44"/>
      <c r="IM1127" s="44"/>
      <c r="IN1127" s="44"/>
      <c r="IO1127" s="44"/>
      <c r="IP1127" s="44"/>
      <c r="IQ1127" s="44"/>
      <c r="IR1127" s="44"/>
      <c r="IS1127" s="44"/>
      <c r="IT1127" s="44"/>
      <c r="IU1127" s="44"/>
      <c r="IV1127" s="44"/>
      <c r="RS1127" s="353"/>
    </row>
    <row r="1128" spans="1:487" s="74" customFormat="1" ht="15">
      <c r="A1128" s="325" t="s">
        <v>1719</v>
      </c>
      <c r="B1128" s="351"/>
      <c r="C1128" s="351"/>
      <c r="D1128" s="531" t="s">
        <v>130</v>
      </c>
      <c r="E1128" s="44"/>
      <c r="F1128" s="437">
        <f t="shared" si="15"/>
        <v>0</v>
      </c>
      <c r="G1128" s="478"/>
      <c r="H1128" s="138"/>
      <c r="I1128" s="138"/>
      <c r="J1128" s="420"/>
      <c r="K1128" s="138"/>
      <c r="L1128" s="44"/>
      <c r="M1128" s="44"/>
      <c r="N1128" s="44"/>
      <c r="R1128" s="352"/>
      <c r="T1128" s="44"/>
      <c r="U1128" s="44"/>
      <c r="V1128" s="44"/>
      <c r="AA1128" s="352"/>
      <c r="AC1128" s="44"/>
      <c r="AD1128" s="44"/>
      <c r="AE1128" s="44"/>
      <c r="AJ1128" s="352"/>
      <c r="AL1128" s="44"/>
      <c r="AM1128" s="44"/>
      <c r="AN1128" s="44"/>
      <c r="AS1128" s="352"/>
      <c r="AU1128" s="44"/>
      <c r="AV1128" s="44"/>
      <c r="AW1128" s="44"/>
      <c r="BB1128" s="352"/>
      <c r="BD1128" s="44"/>
      <c r="BE1128" s="44"/>
      <c r="BF1128" s="44"/>
      <c r="BK1128" s="352"/>
      <c r="BM1128" s="44"/>
      <c r="BN1128" s="44"/>
      <c r="BO1128" s="44"/>
      <c r="BT1128" s="352"/>
      <c r="BV1128" s="44"/>
      <c r="BW1128" s="44"/>
      <c r="BX1128" s="44"/>
      <c r="CC1128" s="352"/>
      <c r="CE1128" s="44"/>
      <c r="CF1128" s="44"/>
      <c r="CG1128" s="44"/>
      <c r="CL1128" s="352"/>
      <c r="CN1128" s="44"/>
      <c r="CO1128" s="44"/>
      <c r="CP1128" s="44"/>
      <c r="CU1128" s="352"/>
      <c r="CW1128" s="44"/>
      <c r="CX1128" s="44"/>
      <c r="CY1128" s="44"/>
      <c r="DD1128" s="352"/>
      <c r="DF1128" s="44"/>
      <c r="DG1128" s="44"/>
      <c r="DH1128" s="44"/>
      <c r="DM1128" s="352"/>
      <c r="DO1128" s="44"/>
      <c r="DP1128" s="44"/>
      <c r="DQ1128" s="44"/>
      <c r="DV1128" s="352"/>
      <c r="DX1128" s="44"/>
      <c r="DY1128" s="44"/>
      <c r="DZ1128" s="44"/>
      <c r="EE1128" s="352"/>
      <c r="EG1128" s="44"/>
      <c r="EH1128" s="44"/>
      <c r="EI1128" s="44"/>
      <c r="EN1128" s="352"/>
      <c r="EP1128" s="44"/>
      <c r="EQ1128" s="44"/>
      <c r="ER1128" s="44"/>
      <c r="EW1128" s="352"/>
      <c r="EY1128" s="44"/>
      <c r="EZ1128" s="44"/>
      <c r="FA1128" s="44"/>
      <c r="FF1128" s="352"/>
      <c r="FH1128" s="44"/>
      <c r="FI1128" s="44"/>
      <c r="FJ1128" s="44"/>
      <c r="FO1128" s="352"/>
      <c r="FQ1128" s="44"/>
      <c r="FR1128" s="44"/>
      <c r="FS1128" s="44"/>
      <c r="FX1128" s="352"/>
      <c r="FZ1128" s="44"/>
      <c r="GA1128" s="44"/>
      <c r="GB1128" s="44"/>
      <c r="GG1128" s="352"/>
      <c r="GI1128" s="44"/>
      <c r="GJ1128" s="44"/>
      <c r="GK1128" s="44"/>
      <c r="GP1128" s="352"/>
      <c r="GR1128" s="44"/>
      <c r="GS1128" s="44"/>
      <c r="GT1128" s="44"/>
      <c r="GY1128" s="352"/>
      <c r="HA1128" s="44"/>
      <c r="HB1128" s="44"/>
      <c r="HC1128" s="44"/>
      <c r="HH1128" s="352"/>
      <c r="HJ1128" s="44"/>
      <c r="HK1128" s="44"/>
      <c r="HL1128" s="44"/>
      <c r="HQ1128" s="44"/>
      <c r="HR1128" s="44"/>
      <c r="HS1128" s="44"/>
      <c r="HT1128" s="44"/>
      <c r="HU1128" s="44"/>
      <c r="HV1128" s="44"/>
      <c r="HW1128" s="44"/>
      <c r="HX1128" s="44"/>
      <c r="HY1128" s="44"/>
      <c r="HZ1128" s="44"/>
      <c r="IA1128" s="44"/>
      <c r="IB1128" s="44"/>
      <c r="IC1128" s="44"/>
      <c r="ID1128" s="44"/>
      <c r="IE1128" s="44"/>
      <c r="IF1128" s="44"/>
      <c r="IG1128" s="44"/>
      <c r="IH1128" s="44"/>
      <c r="II1128" s="44"/>
      <c r="IJ1128" s="44"/>
      <c r="IK1128" s="44"/>
      <c r="IL1128" s="44"/>
      <c r="IM1128" s="44"/>
      <c r="IN1128" s="44"/>
      <c r="IO1128" s="44"/>
      <c r="IP1128" s="44"/>
      <c r="IQ1128" s="44"/>
      <c r="IR1128" s="44"/>
      <c r="IS1128" s="44"/>
      <c r="IT1128" s="44"/>
      <c r="IU1128" s="44"/>
      <c r="IV1128" s="44"/>
      <c r="RS1128" s="353"/>
    </row>
    <row r="1129" spans="1:487" s="74" customFormat="1" ht="15">
      <c r="A1129" s="325" t="s">
        <v>1160</v>
      </c>
      <c r="B1129" s="351"/>
      <c r="C1129" s="351"/>
      <c r="D1129" s="458" t="s">
        <v>131</v>
      </c>
      <c r="E1129" s="44"/>
      <c r="F1129" s="437">
        <f t="shared" si="15"/>
        <v>0</v>
      </c>
      <c r="G1129" s="478"/>
      <c r="H1129" s="138"/>
      <c r="I1129" s="138"/>
      <c r="J1129" s="420"/>
      <c r="K1129" s="138"/>
      <c r="L1129" s="450"/>
      <c r="M1129" s="44"/>
      <c r="N1129" s="44"/>
      <c r="R1129" s="352"/>
      <c r="T1129" s="44"/>
      <c r="U1129" s="44"/>
      <c r="V1129" s="44"/>
      <c r="AA1129" s="352"/>
      <c r="AC1129" s="44"/>
      <c r="AD1129" s="44"/>
      <c r="AE1129" s="44"/>
      <c r="AJ1129" s="352"/>
      <c r="AL1129" s="44"/>
      <c r="AM1129" s="44"/>
      <c r="AN1129" s="44"/>
      <c r="AS1129" s="352"/>
      <c r="AU1129" s="44"/>
      <c r="AV1129" s="44"/>
      <c r="AW1129" s="44"/>
      <c r="BB1129" s="352"/>
      <c r="BD1129" s="44"/>
      <c r="BE1129" s="44"/>
      <c r="BF1129" s="44"/>
      <c r="BK1129" s="352"/>
      <c r="BM1129" s="44"/>
      <c r="BN1129" s="44"/>
      <c r="BO1129" s="44"/>
      <c r="BT1129" s="352"/>
      <c r="BV1129" s="44"/>
      <c r="BW1129" s="44"/>
      <c r="BX1129" s="44"/>
      <c r="CC1129" s="352"/>
      <c r="CE1129" s="44"/>
      <c r="CF1129" s="44"/>
      <c r="CG1129" s="44"/>
      <c r="CL1129" s="352"/>
      <c r="CN1129" s="44"/>
      <c r="CO1129" s="44"/>
      <c r="CP1129" s="44"/>
      <c r="CU1129" s="352"/>
      <c r="CW1129" s="44"/>
      <c r="CX1129" s="44"/>
      <c r="CY1129" s="44"/>
      <c r="DD1129" s="352"/>
      <c r="DF1129" s="44"/>
      <c r="DG1129" s="44"/>
      <c r="DH1129" s="44"/>
      <c r="DM1129" s="352"/>
      <c r="DO1129" s="44"/>
      <c r="DP1129" s="44"/>
      <c r="DQ1129" s="44"/>
      <c r="DV1129" s="352"/>
      <c r="DX1129" s="44"/>
      <c r="DY1129" s="44"/>
      <c r="DZ1129" s="44"/>
      <c r="EE1129" s="352"/>
      <c r="EG1129" s="44"/>
      <c r="EH1129" s="44"/>
      <c r="EI1129" s="44"/>
      <c r="EN1129" s="352"/>
      <c r="EP1129" s="44"/>
      <c r="EQ1129" s="44"/>
      <c r="ER1129" s="44"/>
      <c r="EW1129" s="352"/>
      <c r="EY1129" s="44"/>
      <c r="EZ1129" s="44"/>
      <c r="FA1129" s="44"/>
      <c r="FF1129" s="352"/>
      <c r="FH1129" s="44"/>
      <c r="FI1129" s="44"/>
      <c r="FJ1129" s="44"/>
      <c r="FO1129" s="352"/>
      <c r="FQ1129" s="44"/>
      <c r="FR1129" s="44"/>
      <c r="FS1129" s="44"/>
      <c r="FX1129" s="352"/>
      <c r="FZ1129" s="44"/>
      <c r="GA1129" s="44"/>
      <c r="GB1129" s="44"/>
      <c r="GG1129" s="352"/>
      <c r="GI1129" s="44"/>
      <c r="GJ1129" s="44"/>
      <c r="GK1129" s="44"/>
      <c r="GP1129" s="352"/>
      <c r="GR1129" s="44"/>
      <c r="GS1129" s="44"/>
      <c r="GT1129" s="44"/>
      <c r="GY1129" s="352"/>
      <c r="HA1129" s="44"/>
      <c r="HB1129" s="44"/>
      <c r="HC1129" s="44"/>
      <c r="HH1129" s="352"/>
      <c r="HJ1129" s="44"/>
      <c r="HK1129" s="44"/>
      <c r="HL1129" s="44"/>
      <c r="HQ1129" s="44"/>
      <c r="HR1129" s="44"/>
      <c r="HS1129" s="44"/>
      <c r="HT1129" s="44"/>
      <c r="HU1129" s="44"/>
      <c r="HV1129" s="44"/>
      <c r="HW1129" s="44"/>
      <c r="HX1129" s="44"/>
      <c r="HY1129" s="44"/>
      <c r="HZ1129" s="44"/>
      <c r="IA1129" s="44"/>
      <c r="IB1129" s="44"/>
      <c r="IC1129" s="44"/>
      <c r="ID1129" s="44"/>
      <c r="IE1129" s="44"/>
      <c r="IF1129" s="44"/>
      <c r="IG1129" s="44"/>
      <c r="IH1129" s="44"/>
      <c r="II1129" s="44"/>
      <c r="IJ1129" s="44"/>
      <c r="IK1129" s="44"/>
      <c r="IL1129" s="44"/>
      <c r="IM1129" s="44"/>
      <c r="IN1129" s="44"/>
      <c r="IO1129" s="44"/>
      <c r="IP1129" s="44"/>
      <c r="IQ1129" s="44"/>
      <c r="IR1129" s="44"/>
      <c r="IS1129" s="44"/>
      <c r="IT1129" s="44"/>
      <c r="IU1129" s="44"/>
      <c r="IV1129" s="44"/>
      <c r="RS1129" s="353"/>
    </row>
    <row r="1130" spans="1:487" s="74" customFormat="1" ht="15">
      <c r="A1130" s="325" t="s">
        <v>663</v>
      </c>
      <c r="B1130" s="351"/>
      <c r="C1130" s="351"/>
      <c r="D1130" s="458" t="s">
        <v>136</v>
      </c>
      <c r="E1130" s="44"/>
      <c r="F1130" s="437">
        <f t="shared" si="15"/>
        <v>343</v>
      </c>
      <c r="G1130" s="478">
        <v>281</v>
      </c>
      <c r="H1130" s="138">
        <v>51</v>
      </c>
      <c r="I1130" s="138">
        <v>11</v>
      </c>
      <c r="J1130" s="420"/>
      <c r="K1130" s="138"/>
      <c r="L1130" s="44"/>
      <c r="M1130" s="44"/>
      <c r="N1130" s="44"/>
      <c r="R1130" s="352"/>
      <c r="T1130" s="44"/>
      <c r="U1130" s="44"/>
      <c r="V1130" s="44"/>
      <c r="AA1130" s="352"/>
      <c r="AC1130" s="44"/>
      <c r="AD1130" s="44"/>
      <c r="AE1130" s="44"/>
      <c r="AJ1130" s="352"/>
      <c r="AL1130" s="44"/>
      <c r="AM1130" s="44"/>
      <c r="AN1130" s="44"/>
      <c r="AS1130" s="352"/>
      <c r="AU1130" s="44"/>
      <c r="AV1130" s="44"/>
      <c r="AW1130" s="44"/>
      <c r="BB1130" s="352"/>
      <c r="BD1130" s="44"/>
      <c r="BE1130" s="44"/>
      <c r="BF1130" s="44"/>
      <c r="BK1130" s="352"/>
      <c r="BM1130" s="44"/>
      <c r="BN1130" s="44"/>
      <c r="BO1130" s="44"/>
      <c r="BT1130" s="352"/>
      <c r="BV1130" s="44"/>
      <c r="BW1130" s="44"/>
      <c r="BX1130" s="44"/>
      <c r="CC1130" s="352"/>
      <c r="CE1130" s="44"/>
      <c r="CF1130" s="44"/>
      <c r="CG1130" s="44"/>
      <c r="CL1130" s="352"/>
      <c r="CN1130" s="44"/>
      <c r="CO1130" s="44"/>
      <c r="CP1130" s="44"/>
      <c r="CU1130" s="352"/>
      <c r="CW1130" s="44"/>
      <c r="CX1130" s="44"/>
      <c r="CY1130" s="44"/>
      <c r="DD1130" s="352"/>
      <c r="DF1130" s="44"/>
      <c r="DG1130" s="44"/>
      <c r="DH1130" s="44"/>
      <c r="DM1130" s="352"/>
      <c r="DO1130" s="44"/>
      <c r="DP1130" s="44"/>
      <c r="DQ1130" s="44"/>
      <c r="DV1130" s="352"/>
      <c r="DX1130" s="44"/>
      <c r="DY1130" s="44"/>
      <c r="DZ1130" s="44"/>
      <c r="EE1130" s="352"/>
      <c r="EG1130" s="44"/>
      <c r="EH1130" s="44"/>
      <c r="EI1130" s="44"/>
      <c r="EN1130" s="352"/>
      <c r="EP1130" s="44"/>
      <c r="EQ1130" s="44"/>
      <c r="ER1130" s="44"/>
      <c r="EW1130" s="352"/>
      <c r="EY1130" s="44"/>
      <c r="EZ1130" s="44"/>
      <c r="FA1130" s="44"/>
      <c r="FF1130" s="352"/>
      <c r="FH1130" s="44"/>
      <c r="FI1130" s="44"/>
      <c r="FJ1130" s="44"/>
      <c r="FO1130" s="352"/>
      <c r="FQ1130" s="44"/>
      <c r="FR1130" s="44"/>
      <c r="FS1130" s="44"/>
      <c r="FX1130" s="352"/>
      <c r="FZ1130" s="44"/>
      <c r="GA1130" s="44"/>
      <c r="GB1130" s="44"/>
      <c r="GG1130" s="352"/>
      <c r="GI1130" s="44"/>
      <c r="GJ1130" s="44"/>
      <c r="GK1130" s="44"/>
      <c r="GP1130" s="352"/>
      <c r="GR1130" s="44"/>
      <c r="GS1130" s="44"/>
      <c r="GT1130" s="44"/>
      <c r="GY1130" s="352"/>
      <c r="HA1130" s="44"/>
      <c r="HB1130" s="44"/>
      <c r="HC1130" s="44"/>
      <c r="HH1130" s="352"/>
      <c r="HJ1130" s="44"/>
      <c r="HK1130" s="44"/>
      <c r="HL1130" s="44"/>
      <c r="HQ1130" s="44"/>
      <c r="HR1130" s="44"/>
      <c r="HS1130" s="44"/>
      <c r="HT1130" s="44"/>
      <c r="HU1130" s="44"/>
      <c r="HV1130" s="44"/>
      <c r="HW1130" s="44"/>
      <c r="HX1130" s="44"/>
      <c r="HY1130" s="44"/>
      <c r="HZ1130" s="44"/>
      <c r="IA1130" s="44"/>
      <c r="IB1130" s="44"/>
      <c r="IC1130" s="44"/>
      <c r="ID1130" s="44"/>
      <c r="IE1130" s="44"/>
      <c r="IF1130" s="44"/>
      <c r="IG1130" s="44"/>
      <c r="IH1130" s="44"/>
      <c r="II1130" s="44"/>
      <c r="IJ1130" s="44"/>
      <c r="IK1130" s="44"/>
      <c r="IL1130" s="44"/>
      <c r="IM1130" s="44"/>
      <c r="IN1130" s="44"/>
      <c r="IO1130" s="44"/>
      <c r="IP1130" s="44"/>
      <c r="IQ1130" s="44"/>
      <c r="IR1130" s="44"/>
      <c r="IS1130" s="44"/>
      <c r="IT1130" s="44"/>
      <c r="IU1130" s="44"/>
      <c r="IV1130" s="44"/>
      <c r="RS1130" s="353"/>
    </row>
    <row r="1131" spans="1:487" s="74" customFormat="1" ht="15">
      <c r="A1131" s="325" t="s">
        <v>2020</v>
      </c>
      <c r="B1131" s="351"/>
      <c r="C1131" s="351"/>
      <c r="D1131" s="531" t="s">
        <v>130</v>
      </c>
      <c r="E1131" s="450"/>
      <c r="F1131" s="437">
        <f t="shared" si="15"/>
        <v>0</v>
      </c>
      <c r="G1131" s="478"/>
      <c r="H1131" s="478"/>
      <c r="I1131" s="478"/>
      <c r="J1131" s="548"/>
      <c r="K1131" s="478"/>
      <c r="L1131" s="450"/>
      <c r="M1131" s="44"/>
      <c r="N1131" s="44"/>
      <c r="R1131" s="352"/>
      <c r="T1131" s="44"/>
      <c r="U1131" s="44"/>
      <c r="V1131" s="44"/>
      <c r="AA1131" s="352"/>
      <c r="AC1131" s="44"/>
      <c r="AD1131" s="44"/>
      <c r="AE1131" s="44"/>
      <c r="AJ1131" s="352"/>
      <c r="AL1131" s="44"/>
      <c r="AM1131" s="44"/>
      <c r="AN1131" s="44"/>
      <c r="AS1131" s="352"/>
      <c r="AU1131" s="44"/>
      <c r="AV1131" s="44"/>
      <c r="AW1131" s="44"/>
      <c r="BB1131" s="352"/>
      <c r="BD1131" s="44"/>
      <c r="BE1131" s="44"/>
      <c r="BF1131" s="44"/>
      <c r="BK1131" s="352"/>
      <c r="BM1131" s="44"/>
      <c r="BN1131" s="44"/>
      <c r="BO1131" s="44"/>
      <c r="BT1131" s="352"/>
      <c r="BV1131" s="44"/>
      <c r="BW1131" s="44"/>
      <c r="BX1131" s="44"/>
      <c r="CC1131" s="352"/>
      <c r="CE1131" s="44"/>
      <c r="CF1131" s="44"/>
      <c r="CG1131" s="44"/>
      <c r="CL1131" s="352"/>
      <c r="CN1131" s="44"/>
      <c r="CO1131" s="44"/>
      <c r="CP1131" s="44"/>
      <c r="CU1131" s="352"/>
      <c r="CW1131" s="44"/>
      <c r="CX1131" s="44"/>
      <c r="CY1131" s="44"/>
      <c r="DD1131" s="352"/>
      <c r="DF1131" s="44"/>
      <c r="DG1131" s="44"/>
      <c r="DH1131" s="44"/>
      <c r="DM1131" s="352"/>
      <c r="DO1131" s="44"/>
      <c r="DP1131" s="44"/>
      <c r="DQ1131" s="44"/>
      <c r="DV1131" s="352"/>
      <c r="DX1131" s="44"/>
      <c r="DY1131" s="44"/>
      <c r="DZ1131" s="44"/>
      <c r="EE1131" s="352"/>
      <c r="EG1131" s="44"/>
      <c r="EH1131" s="44"/>
      <c r="EI1131" s="44"/>
      <c r="EN1131" s="352"/>
      <c r="EP1131" s="44"/>
      <c r="EQ1131" s="44"/>
      <c r="ER1131" s="44"/>
      <c r="EW1131" s="352"/>
      <c r="EY1131" s="44"/>
      <c r="EZ1131" s="44"/>
      <c r="FA1131" s="44"/>
      <c r="FF1131" s="352"/>
      <c r="FH1131" s="44"/>
      <c r="FI1131" s="44"/>
      <c r="FJ1131" s="44"/>
      <c r="FO1131" s="352"/>
      <c r="FQ1131" s="44"/>
      <c r="FR1131" s="44"/>
      <c r="FS1131" s="44"/>
      <c r="FX1131" s="352"/>
      <c r="FZ1131" s="44"/>
      <c r="GA1131" s="44"/>
      <c r="GB1131" s="44"/>
      <c r="GG1131" s="352"/>
      <c r="GI1131" s="44"/>
      <c r="GJ1131" s="44"/>
      <c r="GK1131" s="44"/>
      <c r="GP1131" s="352"/>
      <c r="GR1131" s="44"/>
      <c r="GS1131" s="44"/>
      <c r="GT1131" s="44"/>
      <c r="GY1131" s="352"/>
      <c r="HA1131" s="44"/>
      <c r="HB1131" s="44"/>
      <c r="HC1131" s="44"/>
      <c r="HH1131" s="352"/>
      <c r="HJ1131" s="44"/>
      <c r="HK1131" s="44"/>
      <c r="HL1131" s="44"/>
      <c r="HQ1131" s="44"/>
      <c r="HR1131" s="44"/>
      <c r="HS1131" s="44"/>
      <c r="HT1131" s="44"/>
      <c r="HU1131" s="44"/>
      <c r="HV1131" s="44"/>
      <c r="HW1131" s="44"/>
      <c r="HX1131" s="44"/>
      <c r="HY1131" s="44"/>
      <c r="HZ1131" s="44"/>
      <c r="IA1131" s="44"/>
      <c r="IB1131" s="44"/>
      <c r="IC1131" s="44"/>
      <c r="ID1131" s="44"/>
      <c r="IE1131" s="44"/>
      <c r="IF1131" s="44"/>
      <c r="IG1131" s="44"/>
      <c r="IH1131" s="44"/>
      <c r="II1131" s="44"/>
      <c r="IJ1131" s="44"/>
      <c r="IK1131" s="44"/>
      <c r="IL1131" s="44"/>
      <c r="IM1131" s="44"/>
      <c r="IN1131" s="44"/>
      <c r="IO1131" s="44"/>
      <c r="IP1131" s="44"/>
      <c r="IQ1131" s="44"/>
      <c r="IR1131" s="44"/>
      <c r="IS1131" s="44"/>
      <c r="IT1131" s="44"/>
      <c r="IU1131" s="44"/>
      <c r="IV1131" s="44"/>
      <c r="RS1131" s="353"/>
    </row>
    <row r="1132" spans="1:487" s="74" customFormat="1" ht="15">
      <c r="A1132" s="325" t="s">
        <v>732</v>
      </c>
      <c r="B1132" s="351"/>
      <c r="C1132" s="351"/>
      <c r="D1132" s="531" t="s">
        <v>130</v>
      </c>
      <c r="E1132" s="450"/>
      <c r="F1132" s="437">
        <f t="shared" si="15"/>
        <v>5</v>
      </c>
      <c r="G1132" s="478"/>
      <c r="H1132" s="478"/>
      <c r="I1132" s="478"/>
      <c r="J1132" s="548">
        <v>5</v>
      </c>
      <c r="K1132" s="478"/>
      <c r="L1132" s="450"/>
      <c r="M1132" s="44"/>
      <c r="N1132" s="44"/>
      <c r="R1132" s="352"/>
      <c r="T1132" s="44"/>
      <c r="U1132" s="44"/>
      <c r="V1132" s="44"/>
      <c r="AA1132" s="352"/>
      <c r="AC1132" s="44"/>
      <c r="AD1132" s="44"/>
      <c r="AE1132" s="44"/>
      <c r="AJ1132" s="352"/>
      <c r="AL1132" s="44"/>
      <c r="AM1132" s="44"/>
      <c r="AN1132" s="44"/>
      <c r="AS1132" s="352"/>
      <c r="AU1132" s="44"/>
      <c r="AV1132" s="44"/>
      <c r="AW1132" s="44"/>
      <c r="BB1132" s="352"/>
      <c r="BD1132" s="44"/>
      <c r="BE1132" s="44"/>
      <c r="BF1132" s="44"/>
      <c r="BK1132" s="352"/>
      <c r="BM1132" s="44"/>
      <c r="BN1132" s="44"/>
      <c r="BO1132" s="44"/>
      <c r="BT1132" s="352"/>
      <c r="BV1132" s="44"/>
      <c r="BW1132" s="44"/>
      <c r="BX1132" s="44"/>
      <c r="CC1132" s="352"/>
      <c r="CE1132" s="44"/>
      <c r="CF1132" s="44"/>
      <c r="CG1132" s="44"/>
      <c r="CL1132" s="352"/>
      <c r="CN1132" s="44"/>
      <c r="CO1132" s="44"/>
      <c r="CP1132" s="44"/>
      <c r="CU1132" s="352"/>
      <c r="CW1132" s="44"/>
      <c r="CX1132" s="44"/>
      <c r="CY1132" s="44"/>
      <c r="DD1132" s="352"/>
      <c r="DF1132" s="44"/>
      <c r="DG1132" s="44"/>
      <c r="DH1132" s="44"/>
      <c r="DM1132" s="352"/>
      <c r="DO1132" s="44"/>
      <c r="DP1132" s="44"/>
      <c r="DQ1132" s="44"/>
      <c r="DV1132" s="352"/>
      <c r="DX1132" s="44"/>
      <c r="DY1132" s="44"/>
      <c r="DZ1132" s="44"/>
      <c r="EE1132" s="352"/>
      <c r="EG1132" s="44"/>
      <c r="EH1132" s="44"/>
      <c r="EI1132" s="44"/>
      <c r="EN1132" s="352"/>
      <c r="EP1132" s="44"/>
      <c r="EQ1132" s="44"/>
      <c r="ER1132" s="44"/>
      <c r="EW1132" s="352"/>
      <c r="EY1132" s="44"/>
      <c r="EZ1132" s="44"/>
      <c r="FA1132" s="44"/>
      <c r="FF1132" s="352"/>
      <c r="FH1132" s="44"/>
      <c r="FI1132" s="44"/>
      <c r="FJ1132" s="44"/>
      <c r="FO1132" s="352"/>
      <c r="FQ1132" s="44"/>
      <c r="FR1132" s="44"/>
      <c r="FS1132" s="44"/>
      <c r="FX1132" s="352"/>
      <c r="FZ1132" s="44"/>
      <c r="GA1132" s="44"/>
      <c r="GB1132" s="44"/>
      <c r="GG1132" s="352"/>
      <c r="GI1132" s="44"/>
      <c r="GJ1132" s="44"/>
      <c r="GK1132" s="44"/>
      <c r="GP1132" s="352"/>
      <c r="GR1132" s="44"/>
      <c r="GS1132" s="44"/>
      <c r="GT1132" s="44"/>
      <c r="GY1132" s="352"/>
      <c r="HA1132" s="44"/>
      <c r="HB1132" s="44"/>
      <c r="HC1132" s="44"/>
      <c r="HH1132" s="352"/>
      <c r="HJ1132" s="44"/>
      <c r="HK1132" s="44"/>
      <c r="HL1132" s="44"/>
      <c r="HQ1132" s="44"/>
      <c r="HR1132" s="44"/>
      <c r="HS1132" s="44"/>
      <c r="HT1132" s="44"/>
      <c r="HU1132" s="44"/>
      <c r="HV1132" s="44"/>
      <c r="HW1132" s="44"/>
      <c r="HX1132" s="44"/>
      <c r="HY1132" s="44"/>
      <c r="HZ1132" s="44"/>
      <c r="IA1132" s="44"/>
      <c r="IB1132" s="44"/>
      <c r="IC1132" s="44"/>
      <c r="ID1132" s="44"/>
      <c r="IE1132" s="44"/>
      <c r="IF1132" s="44"/>
      <c r="IG1132" s="44"/>
      <c r="IH1132" s="44"/>
      <c r="II1132" s="44"/>
      <c r="IJ1132" s="44"/>
      <c r="IK1132" s="44"/>
      <c r="IL1132" s="44"/>
      <c r="IM1132" s="44"/>
      <c r="IN1132" s="44"/>
      <c r="IO1132" s="44"/>
      <c r="IP1132" s="44"/>
      <c r="IQ1132" s="44"/>
      <c r="IR1132" s="44"/>
      <c r="IS1132" s="44"/>
      <c r="IT1132" s="44"/>
      <c r="IU1132" s="44"/>
      <c r="IV1132" s="44"/>
      <c r="RS1132" s="353"/>
    </row>
    <row r="1133" spans="1:487" s="74" customFormat="1" ht="15">
      <c r="A1133" s="325" t="s">
        <v>440</v>
      </c>
      <c r="B1133" s="351"/>
      <c r="C1133" s="351"/>
      <c r="D1133" s="458" t="s">
        <v>141</v>
      </c>
      <c r="E1133" s="450"/>
      <c r="F1133" s="437">
        <f t="shared" si="15"/>
        <v>316</v>
      </c>
      <c r="G1133" s="541">
        <v>47</v>
      </c>
      <c r="H1133" s="478">
        <v>137</v>
      </c>
      <c r="I1133" s="478">
        <v>42</v>
      </c>
      <c r="J1133" s="548"/>
      <c r="K1133" s="478">
        <v>90</v>
      </c>
      <c r="L1133" s="458"/>
      <c r="N1133" s="44"/>
      <c r="R1133" s="352"/>
      <c r="T1133" s="44"/>
      <c r="U1133" s="44"/>
      <c r="V1133" s="44"/>
      <c r="AA1133" s="352"/>
      <c r="AC1133" s="44"/>
      <c r="AD1133" s="44"/>
      <c r="AE1133" s="44"/>
      <c r="AJ1133" s="352"/>
      <c r="AL1133" s="44"/>
      <c r="AM1133" s="44"/>
      <c r="AN1133" s="44"/>
      <c r="AS1133" s="352"/>
      <c r="AU1133" s="44"/>
      <c r="AV1133" s="44"/>
      <c r="AW1133" s="44"/>
      <c r="BB1133" s="352"/>
      <c r="BD1133" s="44"/>
      <c r="BE1133" s="44"/>
      <c r="BF1133" s="44"/>
      <c r="BK1133" s="352"/>
      <c r="BM1133" s="44"/>
      <c r="BN1133" s="44"/>
      <c r="BO1133" s="44"/>
      <c r="BT1133" s="352"/>
      <c r="BV1133" s="44"/>
      <c r="BW1133" s="44"/>
      <c r="BX1133" s="44"/>
      <c r="CC1133" s="352"/>
      <c r="CE1133" s="44"/>
      <c r="CF1133" s="44"/>
      <c r="CG1133" s="44"/>
      <c r="CL1133" s="352"/>
      <c r="CN1133" s="44"/>
      <c r="CO1133" s="44"/>
      <c r="CP1133" s="44"/>
      <c r="CU1133" s="352"/>
      <c r="CW1133" s="44"/>
      <c r="CX1133" s="44"/>
      <c r="CY1133" s="44"/>
      <c r="DD1133" s="352"/>
      <c r="DF1133" s="44"/>
      <c r="DG1133" s="44"/>
      <c r="DH1133" s="44"/>
      <c r="DM1133" s="352"/>
      <c r="DO1133" s="44"/>
      <c r="DP1133" s="44"/>
      <c r="DQ1133" s="44"/>
      <c r="DV1133" s="352"/>
      <c r="DX1133" s="44"/>
      <c r="DY1133" s="44"/>
      <c r="DZ1133" s="44"/>
      <c r="EE1133" s="352"/>
      <c r="EG1133" s="44"/>
      <c r="EH1133" s="44"/>
      <c r="EI1133" s="44"/>
      <c r="EN1133" s="352"/>
      <c r="EP1133" s="44"/>
      <c r="EQ1133" s="44"/>
      <c r="ER1133" s="44"/>
      <c r="EW1133" s="352"/>
      <c r="EY1133" s="44"/>
      <c r="EZ1133" s="44"/>
      <c r="FA1133" s="44"/>
      <c r="FF1133" s="352"/>
      <c r="FH1133" s="44"/>
      <c r="FI1133" s="44"/>
      <c r="FJ1133" s="44"/>
      <c r="FO1133" s="352"/>
      <c r="FQ1133" s="44"/>
      <c r="FR1133" s="44"/>
      <c r="FS1133" s="44"/>
      <c r="FX1133" s="352"/>
      <c r="FZ1133" s="44"/>
      <c r="GA1133" s="44"/>
      <c r="GB1133" s="44"/>
      <c r="GG1133" s="352"/>
      <c r="GI1133" s="44"/>
      <c r="GJ1133" s="44"/>
      <c r="GK1133" s="44"/>
      <c r="GP1133" s="352"/>
      <c r="GR1133" s="44"/>
      <c r="GS1133" s="44"/>
      <c r="GT1133" s="44"/>
      <c r="GY1133" s="352"/>
      <c r="HA1133" s="44"/>
      <c r="HB1133" s="44"/>
      <c r="HC1133" s="44"/>
      <c r="HH1133" s="352"/>
      <c r="HJ1133" s="44"/>
      <c r="HK1133" s="44"/>
      <c r="HL1133" s="44"/>
      <c r="HQ1133" s="44"/>
      <c r="HR1133" s="44"/>
      <c r="HS1133" s="44"/>
      <c r="HT1133" s="44"/>
      <c r="HU1133" s="44"/>
      <c r="HV1133" s="44"/>
      <c r="HW1133" s="44"/>
      <c r="HX1133" s="44"/>
      <c r="HY1133" s="44"/>
      <c r="HZ1133" s="44"/>
      <c r="IA1133" s="44"/>
      <c r="IB1133" s="44"/>
      <c r="IC1133" s="44"/>
      <c r="ID1133" s="44"/>
      <c r="IE1133" s="44"/>
      <c r="IF1133" s="44"/>
      <c r="IG1133" s="44"/>
      <c r="IH1133" s="44"/>
      <c r="II1133" s="44"/>
      <c r="IJ1133" s="44"/>
      <c r="IK1133" s="44"/>
      <c r="IL1133" s="44"/>
      <c r="IM1133" s="44"/>
      <c r="IN1133" s="44"/>
      <c r="IO1133" s="44"/>
      <c r="IP1133" s="44"/>
      <c r="IQ1133" s="44"/>
      <c r="IR1133" s="44"/>
      <c r="IS1133" s="44"/>
      <c r="IT1133" s="44"/>
      <c r="IU1133" s="44"/>
      <c r="IV1133" s="44"/>
      <c r="RS1133" s="353"/>
    </row>
    <row r="1134" spans="1:487" s="74" customFormat="1" ht="15">
      <c r="A1134" s="325" t="s">
        <v>1381</v>
      </c>
      <c r="B1134" s="351"/>
      <c r="C1134" s="351"/>
      <c r="D1134" s="531" t="s">
        <v>130</v>
      </c>
      <c r="E1134" s="44"/>
      <c r="F1134" s="437">
        <f t="shared" si="15"/>
        <v>0</v>
      </c>
      <c r="G1134" s="478"/>
      <c r="H1134" s="478"/>
      <c r="I1134" s="138"/>
      <c r="J1134" s="420"/>
      <c r="K1134" s="138"/>
      <c r="L1134" s="44"/>
      <c r="M1134" s="450"/>
      <c r="N1134" s="44"/>
      <c r="R1134" s="352"/>
      <c r="T1134" s="44"/>
      <c r="U1134" s="44"/>
      <c r="V1134" s="44"/>
      <c r="AA1134" s="352"/>
      <c r="AC1134" s="44"/>
      <c r="AD1134" s="44"/>
      <c r="AE1134" s="44"/>
      <c r="AJ1134" s="352"/>
      <c r="AL1134" s="44"/>
      <c r="AM1134" s="44"/>
      <c r="AN1134" s="44"/>
      <c r="AS1134" s="352"/>
      <c r="AU1134" s="44"/>
      <c r="AV1134" s="44"/>
      <c r="AW1134" s="44"/>
      <c r="BB1134" s="352"/>
      <c r="BD1134" s="44"/>
      <c r="BE1134" s="44"/>
      <c r="BF1134" s="44"/>
      <c r="BK1134" s="352"/>
      <c r="BM1134" s="44"/>
      <c r="BN1134" s="44"/>
      <c r="BO1134" s="44"/>
      <c r="BT1134" s="352"/>
      <c r="BV1134" s="44"/>
      <c r="BW1134" s="44"/>
      <c r="BX1134" s="44"/>
      <c r="CC1134" s="352"/>
      <c r="CE1134" s="44"/>
      <c r="CF1134" s="44"/>
      <c r="CG1134" s="44"/>
      <c r="CL1134" s="352"/>
      <c r="CN1134" s="44"/>
      <c r="CO1134" s="44"/>
      <c r="CP1134" s="44"/>
      <c r="CU1134" s="352"/>
      <c r="CW1134" s="44"/>
      <c r="CX1134" s="44"/>
      <c r="CY1134" s="44"/>
      <c r="DD1134" s="352"/>
      <c r="DF1134" s="44"/>
      <c r="DG1134" s="44"/>
      <c r="DH1134" s="44"/>
      <c r="DM1134" s="352"/>
      <c r="DO1134" s="44"/>
      <c r="DP1134" s="44"/>
      <c r="DQ1134" s="44"/>
      <c r="DV1134" s="352"/>
      <c r="DX1134" s="44"/>
      <c r="DY1134" s="44"/>
      <c r="DZ1134" s="44"/>
      <c r="EE1134" s="352"/>
      <c r="EG1134" s="44"/>
      <c r="EH1134" s="44"/>
      <c r="EI1134" s="44"/>
      <c r="EN1134" s="352"/>
      <c r="EP1134" s="44"/>
      <c r="EQ1134" s="44"/>
      <c r="ER1134" s="44"/>
      <c r="EW1134" s="352"/>
      <c r="EY1134" s="44"/>
      <c r="EZ1134" s="44"/>
      <c r="FA1134" s="44"/>
      <c r="FF1134" s="352"/>
      <c r="FH1134" s="44"/>
      <c r="FI1134" s="44"/>
      <c r="FJ1134" s="44"/>
      <c r="FO1134" s="352"/>
      <c r="FQ1134" s="44"/>
      <c r="FR1134" s="44"/>
      <c r="FS1134" s="44"/>
      <c r="FX1134" s="352"/>
      <c r="FZ1134" s="44"/>
      <c r="GA1134" s="44"/>
      <c r="GB1134" s="44"/>
      <c r="GG1134" s="352"/>
      <c r="GI1134" s="44"/>
      <c r="GJ1134" s="44"/>
      <c r="GK1134" s="44"/>
      <c r="GP1134" s="352"/>
      <c r="GR1134" s="44"/>
      <c r="GS1134" s="44"/>
      <c r="GT1134" s="44"/>
      <c r="GY1134" s="352"/>
      <c r="HA1134" s="44"/>
      <c r="HB1134" s="44"/>
      <c r="HC1134" s="44"/>
      <c r="HH1134" s="352"/>
      <c r="HJ1134" s="44"/>
      <c r="HK1134" s="44"/>
      <c r="HL1134" s="44"/>
      <c r="HQ1134" s="44"/>
      <c r="HR1134" s="44"/>
      <c r="HS1134" s="44"/>
      <c r="HT1134" s="44"/>
      <c r="HU1134" s="44"/>
      <c r="HV1134" s="44"/>
      <c r="HW1134" s="44"/>
      <c r="HX1134" s="44"/>
      <c r="HY1134" s="44"/>
      <c r="HZ1134" s="44"/>
      <c r="IA1134" s="44"/>
      <c r="IB1134" s="44"/>
      <c r="IC1134" s="44"/>
      <c r="ID1134" s="44"/>
      <c r="IE1134" s="44"/>
      <c r="IF1134" s="44"/>
      <c r="IG1134" s="44"/>
      <c r="IH1134" s="44"/>
      <c r="II1134" s="44"/>
      <c r="IJ1134" s="44"/>
      <c r="IK1134" s="44"/>
      <c r="IL1134" s="44"/>
      <c r="IM1134" s="44"/>
      <c r="IN1134" s="44"/>
      <c r="IO1134" s="44"/>
      <c r="IP1134" s="44"/>
      <c r="IQ1134" s="44"/>
      <c r="IR1134" s="44"/>
      <c r="IS1134" s="44"/>
      <c r="IT1134" s="44"/>
      <c r="IU1134" s="44"/>
      <c r="IV1134" s="44"/>
      <c r="RS1134" s="353"/>
    </row>
    <row r="1135" spans="1:487" s="74" customFormat="1" ht="15">
      <c r="A1135" s="325" t="s">
        <v>927</v>
      </c>
      <c r="B1135" s="351"/>
      <c r="C1135" s="351"/>
      <c r="D1135" s="531" t="s">
        <v>130</v>
      </c>
      <c r="E1135" s="44"/>
      <c r="F1135" s="437">
        <f t="shared" si="15"/>
        <v>21</v>
      </c>
      <c r="G1135" s="478"/>
      <c r="H1135" s="478">
        <v>3</v>
      </c>
      <c r="I1135" s="138"/>
      <c r="J1135" s="420">
        <v>18</v>
      </c>
      <c r="K1135" s="138"/>
      <c r="L1135" s="450"/>
      <c r="M1135" s="450"/>
      <c r="N1135" s="44"/>
      <c r="R1135" s="352"/>
      <c r="T1135" s="44"/>
      <c r="U1135" s="44"/>
      <c r="V1135" s="44"/>
      <c r="AA1135" s="352"/>
      <c r="AC1135" s="44"/>
      <c r="AD1135" s="44"/>
      <c r="AE1135" s="44"/>
      <c r="AJ1135" s="352"/>
      <c r="AL1135" s="44"/>
      <c r="AM1135" s="44"/>
      <c r="AN1135" s="44"/>
      <c r="AS1135" s="352"/>
      <c r="AU1135" s="44"/>
      <c r="AV1135" s="44"/>
      <c r="AW1135" s="44"/>
      <c r="BB1135" s="352"/>
      <c r="BD1135" s="44"/>
      <c r="BE1135" s="44"/>
      <c r="BF1135" s="44"/>
      <c r="BK1135" s="352"/>
      <c r="BM1135" s="44"/>
      <c r="BN1135" s="44"/>
      <c r="BO1135" s="44"/>
      <c r="BT1135" s="352"/>
      <c r="BV1135" s="44"/>
      <c r="BW1135" s="44"/>
      <c r="BX1135" s="44"/>
      <c r="CC1135" s="352"/>
      <c r="CE1135" s="44"/>
      <c r="CF1135" s="44"/>
      <c r="CG1135" s="44"/>
      <c r="CL1135" s="352"/>
      <c r="CN1135" s="44"/>
      <c r="CO1135" s="44"/>
      <c r="CP1135" s="44"/>
      <c r="CU1135" s="352"/>
      <c r="CW1135" s="44"/>
      <c r="CX1135" s="44"/>
      <c r="CY1135" s="44"/>
      <c r="DD1135" s="352"/>
      <c r="DF1135" s="44"/>
      <c r="DG1135" s="44"/>
      <c r="DH1135" s="44"/>
      <c r="DM1135" s="352"/>
      <c r="DO1135" s="44"/>
      <c r="DP1135" s="44"/>
      <c r="DQ1135" s="44"/>
      <c r="DV1135" s="352"/>
      <c r="DX1135" s="44"/>
      <c r="DY1135" s="44"/>
      <c r="DZ1135" s="44"/>
      <c r="EE1135" s="352"/>
      <c r="EG1135" s="44"/>
      <c r="EH1135" s="44"/>
      <c r="EI1135" s="44"/>
      <c r="EN1135" s="352"/>
      <c r="EP1135" s="44"/>
      <c r="EQ1135" s="44"/>
      <c r="ER1135" s="44"/>
      <c r="EW1135" s="352"/>
      <c r="EY1135" s="44"/>
      <c r="EZ1135" s="44"/>
      <c r="FA1135" s="44"/>
      <c r="FF1135" s="352"/>
      <c r="FH1135" s="44"/>
      <c r="FI1135" s="44"/>
      <c r="FJ1135" s="44"/>
      <c r="FO1135" s="352"/>
      <c r="FQ1135" s="44"/>
      <c r="FR1135" s="44"/>
      <c r="FS1135" s="44"/>
      <c r="FX1135" s="352"/>
      <c r="FZ1135" s="44"/>
      <c r="GA1135" s="44"/>
      <c r="GB1135" s="44"/>
      <c r="GG1135" s="352"/>
      <c r="GI1135" s="44"/>
      <c r="GJ1135" s="44"/>
      <c r="GK1135" s="44"/>
      <c r="GP1135" s="352"/>
      <c r="GR1135" s="44"/>
      <c r="GS1135" s="44"/>
      <c r="GT1135" s="44"/>
      <c r="GY1135" s="352"/>
      <c r="HA1135" s="44"/>
      <c r="HB1135" s="44"/>
      <c r="HC1135" s="44"/>
      <c r="HH1135" s="352"/>
      <c r="HJ1135" s="44"/>
      <c r="HK1135" s="44"/>
      <c r="HL1135" s="44"/>
      <c r="HQ1135" s="44"/>
      <c r="HR1135" s="44"/>
      <c r="HS1135" s="44"/>
      <c r="HT1135" s="44"/>
      <c r="HU1135" s="44"/>
      <c r="HV1135" s="44"/>
      <c r="HW1135" s="44"/>
      <c r="HX1135" s="44"/>
      <c r="HY1135" s="44"/>
      <c r="HZ1135" s="44"/>
      <c r="IA1135" s="44"/>
      <c r="IB1135" s="44"/>
      <c r="IC1135" s="44"/>
      <c r="ID1135" s="44"/>
      <c r="IE1135" s="44"/>
      <c r="IF1135" s="44"/>
      <c r="IG1135" s="44"/>
      <c r="IH1135" s="44"/>
      <c r="II1135" s="44"/>
      <c r="IJ1135" s="44"/>
      <c r="IK1135" s="44"/>
      <c r="IL1135" s="44"/>
      <c r="IM1135" s="44"/>
      <c r="IN1135" s="44"/>
      <c r="IO1135" s="44"/>
      <c r="IP1135" s="44"/>
      <c r="IQ1135" s="44"/>
      <c r="IR1135" s="44"/>
      <c r="IS1135" s="44"/>
      <c r="IT1135" s="44"/>
      <c r="IU1135" s="44"/>
      <c r="IV1135" s="44"/>
      <c r="RS1135" s="353"/>
    </row>
    <row r="1136" spans="1:487" s="74" customFormat="1" ht="15">
      <c r="A1136" s="325" t="s">
        <v>966</v>
      </c>
      <c r="B1136" s="351"/>
      <c r="C1136" s="351"/>
      <c r="D1136" s="531" t="s">
        <v>130</v>
      </c>
      <c r="E1136" s="44"/>
      <c r="F1136" s="437">
        <f t="shared" si="15"/>
        <v>0</v>
      </c>
      <c r="G1136" s="478"/>
      <c r="H1136" s="138"/>
      <c r="I1136" s="138"/>
      <c r="J1136" s="420"/>
      <c r="K1136" s="138"/>
      <c r="L1136" s="450"/>
      <c r="M1136" s="44"/>
      <c r="N1136" s="44"/>
      <c r="R1136" s="352"/>
      <c r="T1136" s="44"/>
      <c r="U1136" s="44"/>
      <c r="V1136" s="44"/>
      <c r="AA1136" s="352"/>
      <c r="AC1136" s="44"/>
      <c r="AD1136" s="44"/>
      <c r="AE1136" s="44"/>
      <c r="AJ1136" s="352"/>
      <c r="AL1136" s="44"/>
      <c r="AM1136" s="44"/>
      <c r="AN1136" s="44"/>
      <c r="AS1136" s="352"/>
      <c r="AU1136" s="44"/>
      <c r="AV1136" s="44"/>
      <c r="AW1136" s="44"/>
      <c r="BB1136" s="352"/>
      <c r="BD1136" s="44"/>
      <c r="BE1136" s="44"/>
      <c r="BF1136" s="44"/>
      <c r="BK1136" s="352"/>
      <c r="BM1136" s="44"/>
      <c r="BN1136" s="44"/>
      <c r="BO1136" s="44"/>
      <c r="BT1136" s="352"/>
      <c r="BV1136" s="44"/>
      <c r="BW1136" s="44"/>
      <c r="BX1136" s="44"/>
      <c r="CC1136" s="352"/>
      <c r="CE1136" s="44"/>
      <c r="CF1136" s="44"/>
      <c r="CG1136" s="44"/>
      <c r="CL1136" s="352"/>
      <c r="CN1136" s="44"/>
      <c r="CO1136" s="44"/>
      <c r="CP1136" s="44"/>
      <c r="CU1136" s="352"/>
      <c r="CW1136" s="44"/>
      <c r="CX1136" s="44"/>
      <c r="CY1136" s="44"/>
      <c r="DD1136" s="352"/>
      <c r="DF1136" s="44"/>
      <c r="DG1136" s="44"/>
      <c r="DH1136" s="44"/>
      <c r="DM1136" s="352"/>
      <c r="DO1136" s="44"/>
      <c r="DP1136" s="44"/>
      <c r="DQ1136" s="44"/>
      <c r="DV1136" s="352"/>
      <c r="DX1136" s="44"/>
      <c r="DY1136" s="44"/>
      <c r="DZ1136" s="44"/>
      <c r="EE1136" s="352"/>
      <c r="EG1136" s="44"/>
      <c r="EH1136" s="44"/>
      <c r="EI1136" s="44"/>
      <c r="EN1136" s="352"/>
      <c r="EP1136" s="44"/>
      <c r="EQ1136" s="44"/>
      <c r="ER1136" s="44"/>
      <c r="EW1136" s="352"/>
      <c r="EY1136" s="44"/>
      <c r="EZ1136" s="44"/>
      <c r="FA1136" s="44"/>
      <c r="FF1136" s="352"/>
      <c r="FH1136" s="44"/>
      <c r="FI1136" s="44"/>
      <c r="FJ1136" s="44"/>
      <c r="FO1136" s="352"/>
      <c r="FQ1136" s="44"/>
      <c r="FR1136" s="44"/>
      <c r="FS1136" s="44"/>
      <c r="FX1136" s="352"/>
      <c r="FZ1136" s="44"/>
      <c r="GA1136" s="44"/>
      <c r="GB1136" s="44"/>
      <c r="GG1136" s="352"/>
      <c r="GI1136" s="44"/>
      <c r="GJ1136" s="44"/>
      <c r="GK1136" s="44"/>
      <c r="GP1136" s="352"/>
      <c r="GR1136" s="44"/>
      <c r="GS1136" s="44"/>
      <c r="GT1136" s="44"/>
      <c r="GY1136" s="352"/>
      <c r="HA1136" s="44"/>
      <c r="HB1136" s="44"/>
      <c r="HC1136" s="44"/>
      <c r="HH1136" s="352"/>
      <c r="HJ1136" s="44"/>
      <c r="HK1136" s="44"/>
      <c r="HL1136" s="44"/>
      <c r="HQ1136" s="44"/>
      <c r="HR1136" s="44"/>
      <c r="HS1136" s="44"/>
      <c r="HT1136" s="44"/>
      <c r="HU1136" s="44"/>
      <c r="HV1136" s="44"/>
      <c r="HW1136" s="44"/>
      <c r="HX1136" s="44"/>
      <c r="HY1136" s="44"/>
      <c r="HZ1136" s="44"/>
      <c r="IA1136" s="44"/>
      <c r="IB1136" s="44"/>
      <c r="IC1136" s="44"/>
      <c r="ID1136" s="44"/>
      <c r="IE1136" s="44"/>
      <c r="IF1136" s="44"/>
      <c r="IG1136" s="44"/>
      <c r="IH1136" s="44"/>
      <c r="II1136" s="44"/>
      <c r="IJ1136" s="44"/>
      <c r="IK1136" s="44"/>
      <c r="IL1136" s="44"/>
      <c r="IM1136" s="44"/>
      <c r="IN1136" s="44"/>
      <c r="IO1136" s="44"/>
      <c r="IP1136" s="44"/>
      <c r="IQ1136" s="44"/>
      <c r="IR1136" s="44"/>
      <c r="IS1136" s="44"/>
      <c r="IT1136" s="44"/>
      <c r="IU1136" s="44"/>
      <c r="IV1136" s="44"/>
      <c r="RS1136" s="353"/>
    </row>
    <row r="1137" spans="1:487" s="74" customFormat="1" ht="15">
      <c r="A1137" s="325" t="s">
        <v>872</v>
      </c>
      <c r="B1137" s="351"/>
      <c r="C1137" s="351"/>
      <c r="D1137" s="531" t="s">
        <v>130</v>
      </c>
      <c r="E1137" s="44"/>
      <c r="F1137" s="437">
        <f t="shared" si="15"/>
        <v>0</v>
      </c>
      <c r="G1137" s="478"/>
      <c r="H1137" s="478"/>
      <c r="I1137" s="138"/>
      <c r="J1137" s="420"/>
      <c r="K1137" s="138"/>
      <c r="L1137" s="44"/>
      <c r="M1137" s="44"/>
      <c r="N1137" s="44"/>
      <c r="R1137" s="352"/>
      <c r="T1137" s="44"/>
      <c r="U1137" s="44"/>
      <c r="V1137" s="44"/>
      <c r="AA1137" s="352"/>
      <c r="AC1137" s="44"/>
      <c r="AD1137" s="44"/>
      <c r="AE1137" s="44"/>
      <c r="AJ1137" s="352"/>
      <c r="AL1137" s="44"/>
      <c r="AM1137" s="44"/>
      <c r="AN1137" s="44"/>
      <c r="AS1137" s="352"/>
      <c r="AU1137" s="44"/>
      <c r="AV1137" s="44"/>
      <c r="AW1137" s="44"/>
      <c r="BB1137" s="352"/>
      <c r="BD1137" s="44"/>
      <c r="BE1137" s="44"/>
      <c r="BF1137" s="44"/>
      <c r="BK1137" s="352"/>
      <c r="BM1137" s="44"/>
      <c r="BN1137" s="44"/>
      <c r="BO1137" s="44"/>
      <c r="BT1137" s="352"/>
      <c r="BV1137" s="44"/>
      <c r="BW1137" s="44"/>
      <c r="BX1137" s="44"/>
      <c r="CC1137" s="352"/>
      <c r="CE1137" s="44"/>
      <c r="CF1137" s="44"/>
      <c r="CG1137" s="44"/>
      <c r="CL1137" s="352"/>
      <c r="CN1137" s="44"/>
      <c r="CO1137" s="44"/>
      <c r="CP1137" s="44"/>
      <c r="CU1137" s="352"/>
      <c r="CW1137" s="44"/>
      <c r="CX1137" s="44"/>
      <c r="CY1137" s="44"/>
      <c r="DD1137" s="352"/>
      <c r="DF1137" s="44"/>
      <c r="DG1137" s="44"/>
      <c r="DH1137" s="44"/>
      <c r="DM1137" s="352"/>
      <c r="DO1137" s="44"/>
      <c r="DP1137" s="44"/>
      <c r="DQ1137" s="44"/>
      <c r="DV1137" s="352"/>
      <c r="DX1137" s="44"/>
      <c r="DY1137" s="44"/>
      <c r="DZ1137" s="44"/>
      <c r="EE1137" s="352"/>
      <c r="EG1137" s="44"/>
      <c r="EH1137" s="44"/>
      <c r="EI1137" s="44"/>
      <c r="EN1137" s="352"/>
      <c r="EP1137" s="44"/>
      <c r="EQ1137" s="44"/>
      <c r="ER1137" s="44"/>
      <c r="EW1137" s="352"/>
      <c r="EY1137" s="44"/>
      <c r="EZ1137" s="44"/>
      <c r="FA1137" s="44"/>
      <c r="FF1137" s="352"/>
      <c r="FH1137" s="44"/>
      <c r="FI1137" s="44"/>
      <c r="FJ1137" s="44"/>
      <c r="FO1137" s="352"/>
      <c r="FQ1137" s="44"/>
      <c r="FR1137" s="44"/>
      <c r="FS1137" s="44"/>
      <c r="FX1137" s="352"/>
      <c r="FZ1137" s="44"/>
      <c r="GA1137" s="44"/>
      <c r="GB1137" s="44"/>
      <c r="GG1137" s="352"/>
      <c r="GI1137" s="44"/>
      <c r="GJ1137" s="44"/>
      <c r="GK1137" s="44"/>
      <c r="GP1137" s="352"/>
      <c r="GR1137" s="44"/>
      <c r="GS1137" s="44"/>
      <c r="GT1137" s="44"/>
      <c r="GY1137" s="352"/>
      <c r="HA1137" s="44"/>
      <c r="HB1137" s="44"/>
      <c r="HC1137" s="44"/>
      <c r="HH1137" s="352"/>
      <c r="HJ1137" s="44"/>
      <c r="HK1137" s="44"/>
      <c r="HL1137" s="44"/>
      <c r="HQ1137" s="44"/>
      <c r="HR1137" s="44"/>
      <c r="HS1137" s="44"/>
      <c r="HT1137" s="44"/>
      <c r="HU1137" s="44"/>
      <c r="HV1137" s="44"/>
      <c r="HW1137" s="44"/>
      <c r="HX1137" s="44"/>
      <c r="HY1137" s="44"/>
      <c r="HZ1137" s="44"/>
      <c r="IA1137" s="44"/>
      <c r="IB1137" s="44"/>
      <c r="IC1137" s="44"/>
      <c r="ID1137" s="44"/>
      <c r="IE1137" s="44"/>
      <c r="IF1137" s="44"/>
      <c r="IG1137" s="44"/>
      <c r="IH1137" s="44"/>
      <c r="II1137" s="44"/>
      <c r="IJ1137" s="44"/>
      <c r="IK1137" s="44"/>
      <c r="IL1137" s="44"/>
      <c r="IM1137" s="44"/>
      <c r="IN1137" s="44"/>
      <c r="IO1137" s="44"/>
      <c r="IP1137" s="44"/>
      <c r="IQ1137" s="44"/>
      <c r="IR1137" s="44"/>
      <c r="IS1137" s="44"/>
      <c r="IT1137" s="44"/>
      <c r="IU1137" s="44"/>
      <c r="IV1137" s="44"/>
      <c r="RS1137" s="353"/>
    </row>
    <row r="1138" spans="1:487" s="74" customFormat="1" ht="15">
      <c r="A1138" s="325" t="s">
        <v>1206</v>
      </c>
      <c r="B1138" s="351"/>
      <c r="C1138" s="351"/>
      <c r="D1138" s="531" t="s">
        <v>130</v>
      </c>
      <c r="E1138" s="44"/>
      <c r="F1138" s="437">
        <f t="shared" si="15"/>
        <v>2</v>
      </c>
      <c r="G1138" s="478"/>
      <c r="H1138" s="138"/>
      <c r="I1138" s="138"/>
      <c r="J1138" s="420">
        <v>2</v>
      </c>
      <c r="K1138" s="138"/>
      <c r="L1138" s="450"/>
      <c r="M1138" s="44"/>
      <c r="N1138" s="44"/>
      <c r="R1138" s="352"/>
      <c r="T1138" s="44"/>
      <c r="U1138" s="44"/>
      <c r="V1138" s="44"/>
      <c r="AA1138" s="352"/>
      <c r="AC1138" s="44"/>
      <c r="AD1138" s="44"/>
      <c r="AE1138" s="44"/>
      <c r="AJ1138" s="352"/>
      <c r="AL1138" s="44"/>
      <c r="AM1138" s="44"/>
      <c r="AN1138" s="44"/>
      <c r="AS1138" s="352"/>
      <c r="AU1138" s="44"/>
      <c r="AV1138" s="44"/>
      <c r="AW1138" s="44"/>
      <c r="BB1138" s="352"/>
      <c r="BD1138" s="44"/>
      <c r="BE1138" s="44"/>
      <c r="BF1138" s="44"/>
      <c r="BK1138" s="352"/>
      <c r="BM1138" s="44"/>
      <c r="BN1138" s="44"/>
      <c r="BO1138" s="44"/>
      <c r="BT1138" s="352"/>
      <c r="BV1138" s="44"/>
      <c r="BW1138" s="44"/>
      <c r="BX1138" s="44"/>
      <c r="CC1138" s="352"/>
      <c r="CE1138" s="44"/>
      <c r="CF1138" s="44"/>
      <c r="CG1138" s="44"/>
      <c r="CL1138" s="352"/>
      <c r="CN1138" s="44"/>
      <c r="CO1138" s="44"/>
      <c r="CP1138" s="44"/>
      <c r="CU1138" s="352"/>
      <c r="CW1138" s="44"/>
      <c r="CX1138" s="44"/>
      <c r="CY1138" s="44"/>
      <c r="DD1138" s="352"/>
      <c r="DF1138" s="44"/>
      <c r="DG1138" s="44"/>
      <c r="DH1138" s="44"/>
      <c r="DM1138" s="352"/>
      <c r="DO1138" s="44"/>
      <c r="DP1138" s="44"/>
      <c r="DQ1138" s="44"/>
      <c r="DV1138" s="352"/>
      <c r="DX1138" s="44"/>
      <c r="DY1138" s="44"/>
      <c r="DZ1138" s="44"/>
      <c r="EE1138" s="352"/>
      <c r="EG1138" s="44"/>
      <c r="EH1138" s="44"/>
      <c r="EI1138" s="44"/>
      <c r="EN1138" s="352"/>
      <c r="EP1138" s="44"/>
      <c r="EQ1138" s="44"/>
      <c r="ER1138" s="44"/>
      <c r="EW1138" s="352"/>
      <c r="EY1138" s="44"/>
      <c r="EZ1138" s="44"/>
      <c r="FA1138" s="44"/>
      <c r="FF1138" s="352"/>
      <c r="FH1138" s="44"/>
      <c r="FI1138" s="44"/>
      <c r="FJ1138" s="44"/>
      <c r="FO1138" s="352"/>
      <c r="FQ1138" s="44"/>
      <c r="FR1138" s="44"/>
      <c r="FS1138" s="44"/>
      <c r="FX1138" s="352"/>
      <c r="FZ1138" s="44"/>
      <c r="GA1138" s="44"/>
      <c r="GB1138" s="44"/>
      <c r="GG1138" s="352"/>
      <c r="GI1138" s="44"/>
      <c r="GJ1138" s="44"/>
      <c r="GK1138" s="44"/>
      <c r="GP1138" s="352"/>
      <c r="GR1138" s="44"/>
      <c r="GS1138" s="44"/>
      <c r="GT1138" s="44"/>
      <c r="GY1138" s="352"/>
      <c r="HA1138" s="44"/>
      <c r="HB1138" s="44"/>
      <c r="HC1138" s="44"/>
      <c r="HH1138" s="352"/>
      <c r="HJ1138" s="44"/>
      <c r="HK1138" s="44"/>
      <c r="HL1138" s="44"/>
      <c r="HQ1138" s="44"/>
      <c r="HR1138" s="44"/>
      <c r="HS1138" s="44"/>
      <c r="HT1138" s="44"/>
      <c r="HU1138" s="44"/>
      <c r="HV1138" s="44"/>
      <c r="HW1138" s="44"/>
      <c r="HX1138" s="44"/>
      <c r="HY1138" s="44"/>
      <c r="HZ1138" s="44"/>
      <c r="IA1138" s="44"/>
      <c r="IB1138" s="44"/>
      <c r="IC1138" s="44"/>
      <c r="ID1138" s="44"/>
      <c r="IE1138" s="44"/>
      <c r="IF1138" s="44"/>
      <c r="IG1138" s="44"/>
      <c r="IH1138" s="44"/>
      <c r="II1138" s="44"/>
      <c r="IJ1138" s="44"/>
      <c r="IK1138" s="44"/>
      <c r="IL1138" s="44"/>
      <c r="IM1138" s="44"/>
      <c r="IN1138" s="44"/>
      <c r="IO1138" s="44"/>
      <c r="IP1138" s="44"/>
      <c r="IQ1138" s="44"/>
      <c r="IR1138" s="44"/>
      <c r="IS1138" s="44"/>
      <c r="IT1138" s="44"/>
      <c r="IU1138" s="44"/>
      <c r="IV1138" s="44"/>
      <c r="RS1138" s="353"/>
    </row>
    <row r="1139" spans="1:487" s="74" customFormat="1" ht="15">
      <c r="A1139" s="325" t="s">
        <v>1275</v>
      </c>
      <c r="B1139" s="351"/>
      <c r="C1139" s="351"/>
      <c r="D1139" s="531" t="s">
        <v>130</v>
      </c>
      <c r="E1139" s="44"/>
      <c r="F1139" s="437">
        <f t="shared" si="15"/>
        <v>0</v>
      </c>
      <c r="G1139" s="478"/>
      <c r="H1139" s="138"/>
      <c r="I1139" s="138"/>
      <c r="J1139" s="420"/>
      <c r="K1139" s="138"/>
      <c r="L1139" s="44"/>
      <c r="M1139" s="44"/>
      <c r="N1139" s="44"/>
      <c r="R1139" s="352"/>
      <c r="T1139" s="44"/>
      <c r="U1139" s="44"/>
      <c r="V1139" s="44"/>
      <c r="AA1139" s="352"/>
      <c r="AC1139" s="44"/>
      <c r="AD1139" s="44"/>
      <c r="AE1139" s="44"/>
      <c r="AJ1139" s="352"/>
      <c r="AL1139" s="44"/>
      <c r="AM1139" s="44"/>
      <c r="AN1139" s="44"/>
      <c r="AS1139" s="352"/>
      <c r="AU1139" s="44"/>
      <c r="AV1139" s="44"/>
      <c r="AW1139" s="44"/>
      <c r="BB1139" s="352"/>
      <c r="BD1139" s="44"/>
      <c r="BE1139" s="44"/>
      <c r="BF1139" s="44"/>
      <c r="BK1139" s="352"/>
      <c r="BM1139" s="44"/>
      <c r="BN1139" s="44"/>
      <c r="BO1139" s="44"/>
      <c r="BT1139" s="352"/>
      <c r="BV1139" s="44"/>
      <c r="BW1139" s="44"/>
      <c r="BX1139" s="44"/>
      <c r="CC1139" s="352"/>
      <c r="CE1139" s="44"/>
      <c r="CF1139" s="44"/>
      <c r="CG1139" s="44"/>
      <c r="CL1139" s="352"/>
      <c r="CN1139" s="44"/>
      <c r="CO1139" s="44"/>
      <c r="CP1139" s="44"/>
      <c r="CU1139" s="352"/>
      <c r="CW1139" s="44"/>
      <c r="CX1139" s="44"/>
      <c r="CY1139" s="44"/>
      <c r="DD1139" s="352"/>
      <c r="DF1139" s="44"/>
      <c r="DG1139" s="44"/>
      <c r="DH1139" s="44"/>
      <c r="DM1139" s="352"/>
      <c r="DO1139" s="44"/>
      <c r="DP1139" s="44"/>
      <c r="DQ1139" s="44"/>
      <c r="DV1139" s="352"/>
      <c r="DX1139" s="44"/>
      <c r="DY1139" s="44"/>
      <c r="DZ1139" s="44"/>
      <c r="EE1139" s="352"/>
      <c r="EG1139" s="44"/>
      <c r="EH1139" s="44"/>
      <c r="EI1139" s="44"/>
      <c r="EN1139" s="352"/>
      <c r="EP1139" s="44"/>
      <c r="EQ1139" s="44"/>
      <c r="ER1139" s="44"/>
      <c r="EW1139" s="352"/>
      <c r="EY1139" s="44"/>
      <c r="EZ1139" s="44"/>
      <c r="FA1139" s="44"/>
      <c r="FF1139" s="352"/>
      <c r="FH1139" s="44"/>
      <c r="FI1139" s="44"/>
      <c r="FJ1139" s="44"/>
      <c r="FO1139" s="352"/>
      <c r="FQ1139" s="44"/>
      <c r="FR1139" s="44"/>
      <c r="FS1139" s="44"/>
      <c r="FX1139" s="352"/>
      <c r="FZ1139" s="44"/>
      <c r="GA1139" s="44"/>
      <c r="GB1139" s="44"/>
      <c r="GG1139" s="352"/>
      <c r="GI1139" s="44"/>
      <c r="GJ1139" s="44"/>
      <c r="GK1139" s="44"/>
      <c r="GP1139" s="352"/>
      <c r="GR1139" s="44"/>
      <c r="GS1139" s="44"/>
      <c r="GT1139" s="44"/>
      <c r="GY1139" s="352"/>
      <c r="HA1139" s="44"/>
      <c r="HB1139" s="44"/>
      <c r="HC1139" s="44"/>
      <c r="HH1139" s="352"/>
      <c r="HJ1139" s="44"/>
      <c r="HK1139" s="44"/>
      <c r="HL1139" s="44"/>
      <c r="HQ1139" s="44"/>
      <c r="HR1139" s="44"/>
      <c r="HS1139" s="44"/>
      <c r="HT1139" s="44"/>
      <c r="HU1139" s="44"/>
      <c r="HV1139" s="44"/>
      <c r="HW1139" s="44"/>
      <c r="HX1139" s="44"/>
      <c r="HY1139" s="44"/>
      <c r="HZ1139" s="44"/>
      <c r="IA1139" s="44"/>
      <c r="IB1139" s="44"/>
      <c r="IC1139" s="44"/>
      <c r="ID1139" s="44"/>
      <c r="IE1139" s="44"/>
      <c r="IF1139" s="44"/>
      <c r="IG1139" s="44"/>
      <c r="IH1139" s="44"/>
      <c r="II1139" s="44"/>
      <c r="IJ1139" s="44"/>
      <c r="IK1139" s="44"/>
      <c r="IL1139" s="44"/>
      <c r="IM1139" s="44"/>
      <c r="IN1139" s="44"/>
      <c r="IO1139" s="44"/>
      <c r="IP1139" s="44"/>
      <c r="IQ1139" s="44"/>
      <c r="IR1139" s="44"/>
      <c r="IS1139" s="44"/>
      <c r="IT1139" s="44"/>
      <c r="IU1139" s="44"/>
      <c r="IV1139" s="44"/>
      <c r="RS1139" s="353"/>
    </row>
    <row r="1140" spans="1:487" s="74" customFormat="1" ht="15">
      <c r="A1140" s="325" t="s">
        <v>639</v>
      </c>
      <c r="B1140" s="351"/>
      <c r="C1140" s="351"/>
      <c r="D1140" s="458" t="s">
        <v>133</v>
      </c>
      <c r="E1140" s="44"/>
      <c r="F1140" s="437">
        <f t="shared" si="15"/>
        <v>29</v>
      </c>
      <c r="G1140" s="478"/>
      <c r="H1140" s="138"/>
      <c r="I1140" s="138">
        <v>9</v>
      </c>
      <c r="J1140" s="420">
        <v>20</v>
      </c>
      <c r="K1140" s="138"/>
      <c r="L1140" s="44"/>
      <c r="M1140" s="44"/>
      <c r="N1140" s="44"/>
      <c r="R1140" s="352"/>
      <c r="T1140" s="44"/>
      <c r="U1140" s="44"/>
      <c r="V1140" s="44"/>
      <c r="AA1140" s="352"/>
      <c r="AC1140" s="44"/>
      <c r="AD1140" s="44"/>
      <c r="AE1140" s="44"/>
      <c r="AJ1140" s="352"/>
      <c r="AL1140" s="44"/>
      <c r="AM1140" s="44"/>
      <c r="AN1140" s="44"/>
      <c r="AS1140" s="352"/>
      <c r="AU1140" s="44"/>
      <c r="AV1140" s="44"/>
      <c r="AW1140" s="44"/>
      <c r="BB1140" s="352"/>
      <c r="BD1140" s="44"/>
      <c r="BE1140" s="44"/>
      <c r="BF1140" s="44"/>
      <c r="BK1140" s="352"/>
      <c r="BM1140" s="44"/>
      <c r="BN1140" s="44"/>
      <c r="BO1140" s="44"/>
      <c r="BT1140" s="352"/>
      <c r="BV1140" s="44"/>
      <c r="BW1140" s="44"/>
      <c r="BX1140" s="44"/>
      <c r="CC1140" s="352"/>
      <c r="CE1140" s="44"/>
      <c r="CF1140" s="44"/>
      <c r="CG1140" s="44"/>
      <c r="CL1140" s="352"/>
      <c r="CN1140" s="44"/>
      <c r="CO1140" s="44"/>
      <c r="CP1140" s="44"/>
      <c r="CU1140" s="352"/>
      <c r="CW1140" s="44"/>
      <c r="CX1140" s="44"/>
      <c r="CY1140" s="44"/>
      <c r="DD1140" s="352"/>
      <c r="DF1140" s="44"/>
      <c r="DG1140" s="44"/>
      <c r="DH1140" s="44"/>
      <c r="DM1140" s="352"/>
      <c r="DO1140" s="44"/>
      <c r="DP1140" s="44"/>
      <c r="DQ1140" s="44"/>
      <c r="DV1140" s="352"/>
      <c r="DX1140" s="44"/>
      <c r="DY1140" s="44"/>
      <c r="DZ1140" s="44"/>
      <c r="EE1140" s="352"/>
      <c r="EG1140" s="44"/>
      <c r="EH1140" s="44"/>
      <c r="EI1140" s="44"/>
      <c r="EN1140" s="352"/>
      <c r="EP1140" s="44"/>
      <c r="EQ1140" s="44"/>
      <c r="ER1140" s="44"/>
      <c r="EW1140" s="352"/>
      <c r="EY1140" s="44"/>
      <c r="EZ1140" s="44"/>
      <c r="FA1140" s="44"/>
      <c r="FF1140" s="352"/>
      <c r="FH1140" s="44"/>
      <c r="FI1140" s="44"/>
      <c r="FJ1140" s="44"/>
      <c r="FO1140" s="352"/>
      <c r="FQ1140" s="44"/>
      <c r="FR1140" s="44"/>
      <c r="FS1140" s="44"/>
      <c r="FX1140" s="352"/>
      <c r="FZ1140" s="44"/>
      <c r="GA1140" s="44"/>
      <c r="GB1140" s="44"/>
      <c r="GG1140" s="352"/>
      <c r="GI1140" s="44"/>
      <c r="GJ1140" s="44"/>
      <c r="GK1140" s="44"/>
      <c r="GP1140" s="352"/>
      <c r="GR1140" s="44"/>
      <c r="GS1140" s="44"/>
      <c r="GT1140" s="44"/>
      <c r="GY1140" s="352"/>
      <c r="HA1140" s="44"/>
      <c r="HB1140" s="44"/>
      <c r="HC1140" s="44"/>
      <c r="HH1140" s="352"/>
      <c r="HJ1140" s="44"/>
      <c r="HK1140" s="44"/>
      <c r="HL1140" s="44"/>
      <c r="HQ1140" s="44"/>
      <c r="HR1140" s="44"/>
      <c r="HS1140" s="44"/>
      <c r="HT1140" s="44"/>
      <c r="HU1140" s="44"/>
      <c r="HV1140" s="44"/>
      <c r="HW1140" s="44"/>
      <c r="HX1140" s="44"/>
      <c r="HY1140" s="44"/>
      <c r="HZ1140" s="44"/>
      <c r="IA1140" s="44"/>
      <c r="IB1140" s="44"/>
      <c r="IC1140" s="44"/>
      <c r="ID1140" s="44"/>
      <c r="IE1140" s="44"/>
      <c r="IF1140" s="44"/>
      <c r="IG1140" s="44"/>
      <c r="IH1140" s="44"/>
      <c r="II1140" s="44"/>
      <c r="IJ1140" s="44"/>
      <c r="IK1140" s="44"/>
      <c r="IL1140" s="44"/>
      <c r="IM1140" s="44"/>
      <c r="IN1140" s="44"/>
      <c r="IO1140" s="44"/>
      <c r="IP1140" s="44"/>
      <c r="IQ1140" s="44"/>
      <c r="IR1140" s="44"/>
      <c r="IS1140" s="44"/>
      <c r="IT1140" s="44"/>
      <c r="IU1140" s="44"/>
      <c r="IV1140" s="44"/>
      <c r="RS1140" s="353"/>
    </row>
    <row r="1141" spans="1:487" s="74" customFormat="1" ht="15">
      <c r="A1141" s="325" t="s">
        <v>498</v>
      </c>
      <c r="B1141" s="351"/>
      <c r="C1141" s="351"/>
      <c r="D1141" s="458" t="s">
        <v>134</v>
      </c>
      <c r="E1141" s="44"/>
      <c r="F1141" s="437">
        <f t="shared" si="15"/>
        <v>401</v>
      </c>
      <c r="G1141" s="541"/>
      <c r="H1141" s="541">
        <v>398</v>
      </c>
      <c r="I1141" s="138"/>
      <c r="J1141" s="420">
        <v>3</v>
      </c>
      <c r="K1141" s="138"/>
      <c r="L1141" s="458"/>
      <c r="M1141" s="458"/>
      <c r="N1141" s="44"/>
      <c r="R1141" s="352"/>
      <c r="T1141" s="44"/>
      <c r="U1141" s="44"/>
      <c r="V1141" s="44"/>
      <c r="AA1141" s="352"/>
      <c r="AC1141" s="44"/>
      <c r="AD1141" s="44"/>
      <c r="AE1141" s="44"/>
      <c r="AJ1141" s="352"/>
      <c r="AL1141" s="44"/>
      <c r="AM1141" s="44"/>
      <c r="AN1141" s="44"/>
      <c r="AS1141" s="352"/>
      <c r="AU1141" s="44"/>
      <c r="AV1141" s="44"/>
      <c r="AW1141" s="44"/>
      <c r="BB1141" s="352"/>
      <c r="BD1141" s="44"/>
      <c r="BE1141" s="44"/>
      <c r="BF1141" s="44"/>
      <c r="BK1141" s="352"/>
      <c r="BM1141" s="44"/>
      <c r="BN1141" s="44"/>
      <c r="BO1141" s="44"/>
      <c r="BT1141" s="352"/>
      <c r="BV1141" s="44"/>
      <c r="BW1141" s="44"/>
      <c r="BX1141" s="44"/>
      <c r="CC1141" s="352"/>
      <c r="CE1141" s="44"/>
      <c r="CF1141" s="44"/>
      <c r="CG1141" s="44"/>
      <c r="CL1141" s="352"/>
      <c r="CN1141" s="44"/>
      <c r="CO1141" s="44"/>
      <c r="CP1141" s="44"/>
      <c r="CU1141" s="352"/>
      <c r="CW1141" s="44"/>
      <c r="CX1141" s="44"/>
      <c r="CY1141" s="44"/>
      <c r="DD1141" s="352"/>
      <c r="DF1141" s="44"/>
      <c r="DG1141" s="44"/>
      <c r="DH1141" s="44"/>
      <c r="DM1141" s="352"/>
      <c r="DO1141" s="44"/>
      <c r="DP1141" s="44"/>
      <c r="DQ1141" s="44"/>
      <c r="DV1141" s="352"/>
      <c r="DX1141" s="44"/>
      <c r="DY1141" s="44"/>
      <c r="DZ1141" s="44"/>
      <c r="EE1141" s="352"/>
      <c r="EG1141" s="44"/>
      <c r="EH1141" s="44"/>
      <c r="EI1141" s="44"/>
      <c r="EN1141" s="352"/>
      <c r="EP1141" s="44"/>
      <c r="EQ1141" s="44"/>
      <c r="ER1141" s="44"/>
      <c r="EW1141" s="352"/>
      <c r="EY1141" s="44"/>
      <c r="EZ1141" s="44"/>
      <c r="FA1141" s="44"/>
      <c r="FF1141" s="352"/>
      <c r="FH1141" s="44"/>
      <c r="FI1141" s="44"/>
      <c r="FJ1141" s="44"/>
      <c r="FO1141" s="352"/>
      <c r="FQ1141" s="44"/>
      <c r="FR1141" s="44"/>
      <c r="FS1141" s="44"/>
      <c r="FX1141" s="352"/>
      <c r="FZ1141" s="44"/>
      <c r="GA1141" s="44"/>
      <c r="GB1141" s="44"/>
      <c r="GG1141" s="352"/>
      <c r="GI1141" s="44"/>
      <c r="GJ1141" s="44"/>
      <c r="GK1141" s="44"/>
      <c r="GP1141" s="352"/>
      <c r="GR1141" s="44"/>
      <c r="GS1141" s="44"/>
      <c r="GT1141" s="44"/>
      <c r="GY1141" s="352"/>
      <c r="HA1141" s="44"/>
      <c r="HB1141" s="44"/>
      <c r="HC1141" s="44"/>
      <c r="HH1141" s="352"/>
      <c r="HJ1141" s="44"/>
      <c r="HK1141" s="44"/>
      <c r="HL1141" s="44"/>
      <c r="HQ1141" s="44"/>
      <c r="HR1141" s="44"/>
      <c r="HS1141" s="44"/>
      <c r="HT1141" s="44"/>
      <c r="HU1141" s="44"/>
      <c r="HV1141" s="44"/>
      <c r="HW1141" s="44"/>
      <c r="HX1141" s="44"/>
      <c r="HY1141" s="44"/>
      <c r="HZ1141" s="44"/>
      <c r="IA1141" s="44"/>
      <c r="IB1141" s="44"/>
      <c r="IC1141" s="44"/>
      <c r="ID1141" s="44"/>
      <c r="IE1141" s="44"/>
      <c r="IF1141" s="44"/>
      <c r="IG1141" s="44"/>
      <c r="IH1141" s="44"/>
      <c r="II1141" s="44"/>
      <c r="IJ1141" s="44"/>
      <c r="IK1141" s="44"/>
      <c r="IL1141" s="44"/>
      <c r="IM1141" s="44"/>
      <c r="IN1141" s="44"/>
      <c r="IO1141" s="44"/>
      <c r="IP1141" s="44"/>
      <c r="IQ1141" s="44"/>
      <c r="IR1141" s="44"/>
      <c r="IS1141" s="44"/>
      <c r="IT1141" s="44"/>
      <c r="IU1141" s="44"/>
      <c r="IV1141" s="44"/>
      <c r="RS1141" s="353"/>
    </row>
    <row r="1142" spans="1:487" s="74" customFormat="1" ht="15">
      <c r="A1142" s="325" t="s">
        <v>476</v>
      </c>
      <c r="B1142" s="351"/>
      <c r="C1142" s="351"/>
      <c r="D1142" s="458" t="s">
        <v>134</v>
      </c>
      <c r="E1142" s="44"/>
      <c r="F1142" s="437">
        <f t="shared" si="15"/>
        <v>338</v>
      </c>
      <c r="G1142" s="541">
        <v>197</v>
      </c>
      <c r="H1142" s="478">
        <v>18</v>
      </c>
      <c r="I1142" s="138">
        <v>93</v>
      </c>
      <c r="J1142" s="420"/>
      <c r="K1142" s="138">
        <v>30</v>
      </c>
      <c r="L1142" s="458"/>
      <c r="M1142" s="458"/>
      <c r="N1142" s="44"/>
      <c r="R1142" s="352"/>
      <c r="T1142" s="44"/>
      <c r="U1142" s="44"/>
      <c r="V1142" s="44"/>
      <c r="AA1142" s="352"/>
      <c r="AC1142" s="44"/>
      <c r="AD1142" s="44"/>
      <c r="AE1142" s="44"/>
      <c r="AJ1142" s="352"/>
      <c r="AL1142" s="44"/>
      <c r="AM1142" s="44"/>
      <c r="AN1142" s="44"/>
      <c r="AS1142" s="352"/>
      <c r="AU1142" s="44"/>
      <c r="AV1142" s="44"/>
      <c r="AW1142" s="44"/>
      <c r="BB1142" s="352"/>
      <c r="BD1142" s="44"/>
      <c r="BE1142" s="44"/>
      <c r="BF1142" s="44"/>
      <c r="BK1142" s="352"/>
      <c r="BM1142" s="44"/>
      <c r="BN1142" s="44"/>
      <c r="BO1142" s="44"/>
      <c r="BT1142" s="352"/>
      <c r="BV1142" s="44"/>
      <c r="BW1142" s="44"/>
      <c r="BX1142" s="44"/>
      <c r="CC1142" s="352"/>
      <c r="CE1142" s="44"/>
      <c r="CF1142" s="44"/>
      <c r="CG1142" s="44"/>
      <c r="CL1142" s="352"/>
      <c r="CN1142" s="44"/>
      <c r="CO1142" s="44"/>
      <c r="CP1142" s="44"/>
      <c r="CU1142" s="352"/>
      <c r="CW1142" s="44"/>
      <c r="CX1142" s="44"/>
      <c r="CY1142" s="44"/>
      <c r="DD1142" s="352"/>
      <c r="DF1142" s="44"/>
      <c r="DG1142" s="44"/>
      <c r="DH1142" s="44"/>
      <c r="DM1142" s="352"/>
      <c r="DO1142" s="44"/>
      <c r="DP1142" s="44"/>
      <c r="DQ1142" s="44"/>
      <c r="DV1142" s="352"/>
      <c r="DX1142" s="44"/>
      <c r="DY1142" s="44"/>
      <c r="DZ1142" s="44"/>
      <c r="EE1142" s="352"/>
      <c r="EG1142" s="44"/>
      <c r="EH1142" s="44"/>
      <c r="EI1142" s="44"/>
      <c r="EN1142" s="352"/>
      <c r="EP1142" s="44"/>
      <c r="EQ1142" s="44"/>
      <c r="ER1142" s="44"/>
      <c r="EW1142" s="352"/>
      <c r="EY1142" s="44"/>
      <c r="EZ1142" s="44"/>
      <c r="FA1142" s="44"/>
      <c r="FF1142" s="352"/>
      <c r="FH1142" s="44"/>
      <c r="FI1142" s="44"/>
      <c r="FJ1142" s="44"/>
      <c r="FO1142" s="352"/>
      <c r="FQ1142" s="44"/>
      <c r="FR1142" s="44"/>
      <c r="FS1142" s="44"/>
      <c r="FX1142" s="352"/>
      <c r="FZ1142" s="44"/>
      <c r="GA1142" s="44"/>
      <c r="GB1142" s="44"/>
      <c r="GG1142" s="352"/>
      <c r="GI1142" s="44"/>
      <c r="GJ1142" s="44"/>
      <c r="GK1142" s="44"/>
      <c r="GP1142" s="352"/>
      <c r="GR1142" s="44"/>
      <c r="GS1142" s="44"/>
      <c r="GT1142" s="44"/>
      <c r="GY1142" s="352"/>
      <c r="HA1142" s="44"/>
      <c r="HB1142" s="44"/>
      <c r="HC1142" s="44"/>
      <c r="HH1142" s="352"/>
      <c r="HJ1142" s="44"/>
      <c r="HK1142" s="44"/>
      <c r="HL1142" s="44"/>
      <c r="HQ1142" s="44"/>
      <c r="HR1142" s="44"/>
      <c r="HS1142" s="44"/>
      <c r="HT1142" s="44"/>
      <c r="HU1142" s="44"/>
      <c r="HV1142" s="44"/>
      <c r="HW1142" s="44"/>
      <c r="HX1142" s="44"/>
      <c r="HY1142" s="44"/>
      <c r="HZ1142" s="44"/>
      <c r="IA1142" s="44"/>
      <c r="IB1142" s="44"/>
      <c r="IC1142" s="44"/>
      <c r="ID1142" s="44"/>
      <c r="IE1142" s="44"/>
      <c r="IF1142" s="44"/>
      <c r="IG1142" s="44"/>
      <c r="IH1142" s="44"/>
      <c r="II1142" s="44"/>
      <c r="IJ1142" s="44"/>
      <c r="IK1142" s="44"/>
      <c r="IL1142" s="44"/>
      <c r="IM1142" s="44"/>
      <c r="IN1142" s="44"/>
      <c r="IO1142" s="44"/>
      <c r="IP1142" s="44"/>
      <c r="IQ1142" s="44"/>
      <c r="IR1142" s="44"/>
      <c r="IS1142" s="44"/>
      <c r="IT1142" s="44"/>
      <c r="IU1142" s="44"/>
      <c r="IV1142" s="44"/>
      <c r="RS1142" s="353"/>
    </row>
    <row r="1143" spans="1:487" s="74" customFormat="1" ht="15">
      <c r="A1143" s="325" t="s">
        <v>1125</v>
      </c>
      <c r="B1143" s="351"/>
      <c r="C1143" s="351"/>
      <c r="D1143" s="458" t="s">
        <v>138</v>
      </c>
      <c r="E1143" s="44"/>
      <c r="F1143" s="437">
        <f t="shared" si="15"/>
        <v>0</v>
      </c>
      <c r="G1143" s="478"/>
      <c r="H1143" s="478"/>
      <c r="I1143" s="138"/>
      <c r="J1143" s="420"/>
      <c r="K1143" s="138"/>
      <c r="L1143" s="450"/>
      <c r="M1143" s="44"/>
      <c r="N1143" s="44"/>
      <c r="R1143" s="352"/>
      <c r="T1143" s="44"/>
      <c r="U1143" s="44"/>
      <c r="V1143" s="44"/>
      <c r="AA1143" s="352"/>
      <c r="AC1143" s="44"/>
      <c r="AD1143" s="44"/>
      <c r="AE1143" s="44"/>
      <c r="AJ1143" s="352"/>
      <c r="AL1143" s="44"/>
      <c r="AM1143" s="44"/>
      <c r="AN1143" s="44"/>
      <c r="AS1143" s="352"/>
      <c r="AU1143" s="44"/>
      <c r="AV1143" s="44"/>
      <c r="AW1143" s="44"/>
      <c r="BB1143" s="352"/>
      <c r="BD1143" s="44"/>
      <c r="BE1143" s="44"/>
      <c r="BF1143" s="44"/>
      <c r="BK1143" s="352"/>
      <c r="BM1143" s="44"/>
      <c r="BN1143" s="44"/>
      <c r="BO1143" s="44"/>
      <c r="BT1143" s="352"/>
      <c r="BV1143" s="44"/>
      <c r="BW1143" s="44"/>
      <c r="BX1143" s="44"/>
      <c r="CC1143" s="352"/>
      <c r="CE1143" s="44"/>
      <c r="CF1143" s="44"/>
      <c r="CG1143" s="44"/>
      <c r="CL1143" s="352"/>
      <c r="CN1143" s="44"/>
      <c r="CO1143" s="44"/>
      <c r="CP1143" s="44"/>
      <c r="CU1143" s="352"/>
      <c r="CW1143" s="44"/>
      <c r="CX1143" s="44"/>
      <c r="CY1143" s="44"/>
      <c r="DD1143" s="352"/>
      <c r="DF1143" s="44"/>
      <c r="DG1143" s="44"/>
      <c r="DH1143" s="44"/>
      <c r="DM1143" s="352"/>
      <c r="DO1143" s="44"/>
      <c r="DP1143" s="44"/>
      <c r="DQ1143" s="44"/>
      <c r="DV1143" s="352"/>
      <c r="DX1143" s="44"/>
      <c r="DY1143" s="44"/>
      <c r="DZ1143" s="44"/>
      <c r="EE1143" s="352"/>
      <c r="EG1143" s="44"/>
      <c r="EH1143" s="44"/>
      <c r="EI1143" s="44"/>
      <c r="EN1143" s="352"/>
      <c r="EP1143" s="44"/>
      <c r="EQ1143" s="44"/>
      <c r="ER1143" s="44"/>
      <c r="EW1143" s="352"/>
      <c r="EY1143" s="44"/>
      <c r="EZ1143" s="44"/>
      <c r="FA1143" s="44"/>
      <c r="FF1143" s="352"/>
      <c r="FH1143" s="44"/>
      <c r="FI1143" s="44"/>
      <c r="FJ1143" s="44"/>
      <c r="FO1143" s="352"/>
      <c r="FQ1143" s="44"/>
      <c r="FR1143" s="44"/>
      <c r="FS1143" s="44"/>
      <c r="FX1143" s="352"/>
      <c r="FZ1143" s="44"/>
      <c r="GA1143" s="44"/>
      <c r="GB1143" s="44"/>
      <c r="GG1143" s="352"/>
      <c r="GI1143" s="44"/>
      <c r="GJ1143" s="44"/>
      <c r="GK1143" s="44"/>
      <c r="GP1143" s="352"/>
      <c r="GR1143" s="44"/>
      <c r="GS1143" s="44"/>
      <c r="GT1143" s="44"/>
      <c r="GY1143" s="352"/>
      <c r="HA1143" s="44"/>
      <c r="HB1143" s="44"/>
      <c r="HC1143" s="44"/>
      <c r="HH1143" s="352"/>
      <c r="HJ1143" s="44"/>
      <c r="HK1143" s="44"/>
      <c r="HL1143" s="44"/>
      <c r="HQ1143" s="44"/>
      <c r="HR1143" s="44"/>
      <c r="HS1143" s="44"/>
      <c r="HT1143" s="44"/>
      <c r="HU1143" s="44"/>
      <c r="HV1143" s="44"/>
      <c r="HW1143" s="44"/>
      <c r="HX1143" s="44"/>
      <c r="HY1143" s="44"/>
      <c r="HZ1143" s="44"/>
      <c r="IA1143" s="44"/>
      <c r="IB1143" s="44"/>
      <c r="IC1143" s="44"/>
      <c r="ID1143" s="44"/>
      <c r="IE1143" s="44"/>
      <c r="IF1143" s="44"/>
      <c r="IG1143" s="44"/>
      <c r="IH1143" s="44"/>
      <c r="II1143" s="44"/>
      <c r="IJ1143" s="44"/>
      <c r="IK1143" s="44"/>
      <c r="IL1143" s="44"/>
      <c r="IM1143" s="44"/>
      <c r="IN1143" s="44"/>
      <c r="IO1143" s="44"/>
      <c r="IP1143" s="44"/>
      <c r="IQ1143" s="44"/>
      <c r="IR1143" s="44"/>
      <c r="IS1143" s="44"/>
      <c r="IT1143" s="44"/>
      <c r="IU1143" s="44"/>
      <c r="IV1143" s="44"/>
      <c r="RS1143" s="353"/>
    </row>
    <row r="1144" spans="1:487" s="74" customFormat="1" ht="15">
      <c r="A1144" s="325" t="s">
        <v>496</v>
      </c>
      <c r="B1144" s="529"/>
      <c r="C1144" s="351"/>
      <c r="D1144" s="458" t="s">
        <v>135</v>
      </c>
      <c r="E1144" s="44"/>
      <c r="F1144" s="437">
        <f t="shared" si="15"/>
        <v>42</v>
      </c>
      <c r="G1144" s="478">
        <v>13</v>
      </c>
      <c r="H1144" s="478">
        <v>29</v>
      </c>
      <c r="I1144" s="138"/>
      <c r="J1144" s="420"/>
      <c r="K1144" s="138"/>
      <c r="L1144" s="450"/>
      <c r="M1144" s="44"/>
      <c r="N1144" s="44"/>
      <c r="R1144" s="352"/>
      <c r="T1144" s="44"/>
      <c r="U1144" s="44"/>
      <c r="V1144" s="44"/>
      <c r="AA1144" s="352"/>
      <c r="AC1144" s="44"/>
      <c r="AD1144" s="44"/>
      <c r="AE1144" s="44"/>
      <c r="AJ1144" s="352"/>
      <c r="AL1144" s="44"/>
      <c r="AM1144" s="44"/>
      <c r="AN1144" s="44"/>
      <c r="AS1144" s="352"/>
      <c r="AU1144" s="44"/>
      <c r="AV1144" s="44"/>
      <c r="AW1144" s="44"/>
      <c r="BB1144" s="352"/>
      <c r="BD1144" s="44"/>
      <c r="BE1144" s="44"/>
      <c r="BF1144" s="44"/>
      <c r="BK1144" s="352"/>
      <c r="BM1144" s="44"/>
      <c r="BN1144" s="44"/>
      <c r="BO1144" s="44"/>
      <c r="BT1144" s="352"/>
      <c r="BV1144" s="44"/>
      <c r="BW1144" s="44"/>
      <c r="BX1144" s="44"/>
      <c r="CC1144" s="352"/>
      <c r="CE1144" s="44"/>
      <c r="CF1144" s="44"/>
      <c r="CG1144" s="44"/>
      <c r="CL1144" s="352"/>
      <c r="CN1144" s="44"/>
      <c r="CO1144" s="44"/>
      <c r="CP1144" s="44"/>
      <c r="CU1144" s="352"/>
      <c r="CW1144" s="44"/>
      <c r="CX1144" s="44"/>
      <c r="CY1144" s="44"/>
      <c r="DD1144" s="352"/>
      <c r="DF1144" s="44"/>
      <c r="DG1144" s="44"/>
      <c r="DH1144" s="44"/>
      <c r="DM1144" s="352"/>
      <c r="DO1144" s="44"/>
      <c r="DP1144" s="44"/>
      <c r="DQ1144" s="44"/>
      <c r="DV1144" s="352"/>
      <c r="DX1144" s="44"/>
      <c r="DY1144" s="44"/>
      <c r="DZ1144" s="44"/>
      <c r="EE1144" s="352"/>
      <c r="EG1144" s="44"/>
      <c r="EH1144" s="44"/>
      <c r="EI1144" s="44"/>
      <c r="EN1144" s="352"/>
      <c r="EP1144" s="44"/>
      <c r="EQ1144" s="44"/>
      <c r="ER1144" s="44"/>
      <c r="EW1144" s="352"/>
      <c r="EY1144" s="44"/>
      <c r="EZ1144" s="44"/>
      <c r="FA1144" s="44"/>
      <c r="FF1144" s="352"/>
      <c r="FH1144" s="44"/>
      <c r="FI1144" s="44"/>
      <c r="FJ1144" s="44"/>
      <c r="FO1144" s="352"/>
      <c r="FQ1144" s="44"/>
      <c r="FR1144" s="44"/>
      <c r="FS1144" s="44"/>
      <c r="FX1144" s="352"/>
      <c r="FZ1144" s="44"/>
      <c r="GA1144" s="44"/>
      <c r="GB1144" s="44"/>
      <c r="GG1144" s="352"/>
      <c r="GI1144" s="44"/>
      <c r="GJ1144" s="44"/>
      <c r="GK1144" s="44"/>
      <c r="GP1144" s="352"/>
      <c r="GR1144" s="44"/>
      <c r="GS1144" s="44"/>
      <c r="GT1144" s="44"/>
      <c r="GY1144" s="352"/>
      <c r="HA1144" s="44"/>
      <c r="HB1144" s="44"/>
      <c r="HC1144" s="44"/>
      <c r="HH1144" s="352"/>
      <c r="HJ1144" s="44"/>
      <c r="HK1144" s="44"/>
      <c r="HL1144" s="44"/>
      <c r="HQ1144" s="44"/>
      <c r="HR1144" s="44"/>
      <c r="HS1144" s="44"/>
      <c r="HT1144" s="44"/>
      <c r="HU1144" s="44"/>
      <c r="HV1144" s="44"/>
      <c r="HW1144" s="44"/>
      <c r="HX1144" s="44"/>
      <c r="HY1144" s="44"/>
      <c r="HZ1144" s="44"/>
      <c r="IA1144" s="44"/>
      <c r="IB1144" s="44"/>
      <c r="IC1144" s="44"/>
      <c r="ID1144" s="44"/>
      <c r="IE1144" s="44"/>
      <c r="IF1144" s="44"/>
      <c r="IG1144" s="44"/>
      <c r="IH1144" s="44"/>
      <c r="II1144" s="44"/>
      <c r="IJ1144" s="44"/>
      <c r="IK1144" s="44"/>
      <c r="IL1144" s="44"/>
      <c r="IM1144" s="44"/>
      <c r="IN1144" s="44"/>
      <c r="IO1144" s="44"/>
      <c r="IP1144" s="44"/>
      <c r="IQ1144" s="44"/>
      <c r="IR1144" s="44"/>
      <c r="IS1144" s="44"/>
      <c r="IT1144" s="44"/>
      <c r="IU1144" s="44"/>
      <c r="IV1144" s="44"/>
      <c r="RS1144" s="353"/>
    </row>
    <row r="1145" spans="1:487" s="74" customFormat="1" ht="15">
      <c r="A1145" s="325" t="s">
        <v>1849</v>
      </c>
      <c r="B1145" s="351"/>
      <c r="C1145" s="351"/>
      <c r="D1145" s="458" t="s">
        <v>132</v>
      </c>
      <c r="E1145" s="44"/>
      <c r="F1145" s="437">
        <f t="shared" si="15"/>
        <v>0</v>
      </c>
      <c r="G1145" s="478"/>
      <c r="H1145" s="138"/>
      <c r="I1145" s="138"/>
      <c r="J1145" s="420"/>
      <c r="K1145" s="138"/>
      <c r="L1145" s="44"/>
      <c r="M1145" s="44"/>
      <c r="N1145" s="44"/>
      <c r="R1145" s="352"/>
      <c r="T1145" s="44"/>
      <c r="U1145" s="44"/>
      <c r="V1145" s="44"/>
      <c r="AA1145" s="352"/>
      <c r="AC1145" s="44"/>
      <c r="AD1145" s="44"/>
      <c r="AE1145" s="44"/>
      <c r="AJ1145" s="352"/>
      <c r="AL1145" s="44"/>
      <c r="AM1145" s="44"/>
      <c r="AN1145" s="44"/>
      <c r="AS1145" s="352"/>
      <c r="AU1145" s="44"/>
      <c r="AV1145" s="44"/>
      <c r="AW1145" s="44"/>
      <c r="BB1145" s="352"/>
      <c r="BD1145" s="44"/>
      <c r="BE1145" s="44"/>
      <c r="BF1145" s="44"/>
      <c r="BK1145" s="352"/>
      <c r="BM1145" s="44"/>
      <c r="BN1145" s="44"/>
      <c r="BO1145" s="44"/>
      <c r="BT1145" s="352"/>
      <c r="BV1145" s="44"/>
      <c r="BW1145" s="44"/>
      <c r="BX1145" s="44"/>
      <c r="CC1145" s="352"/>
      <c r="CE1145" s="44"/>
      <c r="CF1145" s="44"/>
      <c r="CG1145" s="44"/>
      <c r="CL1145" s="352"/>
      <c r="CN1145" s="44"/>
      <c r="CO1145" s="44"/>
      <c r="CP1145" s="44"/>
      <c r="CU1145" s="352"/>
      <c r="CW1145" s="44"/>
      <c r="CX1145" s="44"/>
      <c r="CY1145" s="44"/>
      <c r="DD1145" s="352"/>
      <c r="DF1145" s="44"/>
      <c r="DG1145" s="44"/>
      <c r="DH1145" s="44"/>
      <c r="DM1145" s="352"/>
      <c r="DO1145" s="44"/>
      <c r="DP1145" s="44"/>
      <c r="DQ1145" s="44"/>
      <c r="DV1145" s="352"/>
      <c r="DX1145" s="44"/>
      <c r="DY1145" s="44"/>
      <c r="DZ1145" s="44"/>
      <c r="EE1145" s="352"/>
      <c r="EG1145" s="44"/>
      <c r="EH1145" s="44"/>
      <c r="EI1145" s="44"/>
      <c r="EN1145" s="352"/>
      <c r="EP1145" s="44"/>
      <c r="EQ1145" s="44"/>
      <c r="ER1145" s="44"/>
      <c r="EW1145" s="352"/>
      <c r="EY1145" s="44"/>
      <c r="EZ1145" s="44"/>
      <c r="FA1145" s="44"/>
      <c r="FF1145" s="352"/>
      <c r="FH1145" s="44"/>
      <c r="FI1145" s="44"/>
      <c r="FJ1145" s="44"/>
      <c r="FO1145" s="352"/>
      <c r="FQ1145" s="44"/>
      <c r="FR1145" s="44"/>
      <c r="FS1145" s="44"/>
      <c r="FX1145" s="352"/>
      <c r="FZ1145" s="44"/>
      <c r="GA1145" s="44"/>
      <c r="GB1145" s="44"/>
      <c r="GG1145" s="352"/>
      <c r="GI1145" s="44"/>
      <c r="GJ1145" s="44"/>
      <c r="GK1145" s="44"/>
      <c r="GP1145" s="352"/>
      <c r="GR1145" s="44"/>
      <c r="GS1145" s="44"/>
      <c r="GT1145" s="44"/>
      <c r="GY1145" s="352"/>
      <c r="HA1145" s="44"/>
      <c r="HB1145" s="44"/>
      <c r="HC1145" s="44"/>
      <c r="HH1145" s="352"/>
      <c r="HJ1145" s="44"/>
      <c r="HK1145" s="44"/>
      <c r="HL1145" s="44"/>
      <c r="HQ1145" s="44"/>
      <c r="HR1145" s="44"/>
      <c r="HS1145" s="44"/>
      <c r="HT1145" s="44"/>
      <c r="HU1145" s="44"/>
      <c r="HV1145" s="44"/>
      <c r="HW1145" s="44"/>
      <c r="HX1145" s="44"/>
      <c r="HY1145" s="44"/>
      <c r="HZ1145" s="44"/>
      <c r="IA1145" s="44"/>
      <c r="IB1145" s="44"/>
      <c r="IC1145" s="44"/>
      <c r="ID1145" s="44"/>
      <c r="IE1145" s="44"/>
      <c r="IF1145" s="44"/>
      <c r="IG1145" s="44"/>
      <c r="IH1145" s="44"/>
      <c r="II1145" s="44"/>
      <c r="IJ1145" s="44"/>
      <c r="IK1145" s="44"/>
      <c r="IL1145" s="44"/>
      <c r="IM1145" s="44"/>
      <c r="IN1145" s="44"/>
      <c r="IO1145" s="44"/>
      <c r="IP1145" s="44"/>
      <c r="IQ1145" s="44"/>
      <c r="IR1145" s="44"/>
      <c r="IS1145" s="44"/>
      <c r="IT1145" s="44"/>
      <c r="IU1145" s="44"/>
      <c r="IV1145" s="44"/>
      <c r="RS1145" s="353"/>
    </row>
    <row r="1146" spans="1:487" s="74" customFormat="1" ht="15">
      <c r="A1146" s="325" t="s">
        <v>808</v>
      </c>
      <c r="B1146" s="351"/>
      <c r="C1146" s="351"/>
      <c r="D1146" s="458" t="s">
        <v>133</v>
      </c>
      <c r="E1146" s="44"/>
      <c r="F1146" s="437">
        <f t="shared" si="15"/>
        <v>0</v>
      </c>
      <c r="G1146" s="478"/>
      <c r="H1146" s="478"/>
      <c r="I1146" s="138"/>
      <c r="J1146" s="420"/>
      <c r="K1146" s="138"/>
      <c r="L1146" s="450"/>
      <c r="M1146" s="450"/>
      <c r="N1146" s="44"/>
      <c r="R1146" s="352"/>
      <c r="T1146" s="44"/>
      <c r="U1146" s="44"/>
      <c r="V1146" s="44"/>
      <c r="AA1146" s="352"/>
      <c r="AC1146" s="44"/>
      <c r="AD1146" s="44"/>
      <c r="AE1146" s="44"/>
      <c r="AJ1146" s="352"/>
      <c r="AL1146" s="44"/>
      <c r="AM1146" s="44"/>
      <c r="AN1146" s="44"/>
      <c r="AS1146" s="352"/>
      <c r="AU1146" s="44"/>
      <c r="AV1146" s="44"/>
      <c r="AW1146" s="44"/>
      <c r="BB1146" s="352"/>
      <c r="BD1146" s="44"/>
      <c r="BE1146" s="44"/>
      <c r="BF1146" s="44"/>
      <c r="BK1146" s="352"/>
      <c r="BM1146" s="44"/>
      <c r="BN1146" s="44"/>
      <c r="BO1146" s="44"/>
      <c r="BT1146" s="352"/>
      <c r="BV1146" s="44"/>
      <c r="BW1146" s="44"/>
      <c r="BX1146" s="44"/>
      <c r="CC1146" s="352"/>
      <c r="CE1146" s="44"/>
      <c r="CF1146" s="44"/>
      <c r="CG1146" s="44"/>
      <c r="CL1146" s="352"/>
      <c r="CN1146" s="44"/>
      <c r="CO1146" s="44"/>
      <c r="CP1146" s="44"/>
      <c r="CU1146" s="352"/>
      <c r="CW1146" s="44"/>
      <c r="CX1146" s="44"/>
      <c r="CY1146" s="44"/>
      <c r="DD1146" s="352"/>
      <c r="DF1146" s="44"/>
      <c r="DG1146" s="44"/>
      <c r="DH1146" s="44"/>
      <c r="DM1146" s="352"/>
      <c r="DO1146" s="44"/>
      <c r="DP1146" s="44"/>
      <c r="DQ1146" s="44"/>
      <c r="DV1146" s="352"/>
      <c r="DX1146" s="44"/>
      <c r="DY1146" s="44"/>
      <c r="DZ1146" s="44"/>
      <c r="EE1146" s="352"/>
      <c r="EG1146" s="44"/>
      <c r="EH1146" s="44"/>
      <c r="EI1146" s="44"/>
      <c r="EN1146" s="352"/>
      <c r="EP1146" s="44"/>
      <c r="EQ1146" s="44"/>
      <c r="ER1146" s="44"/>
      <c r="EW1146" s="352"/>
      <c r="EY1146" s="44"/>
      <c r="EZ1146" s="44"/>
      <c r="FA1146" s="44"/>
      <c r="FF1146" s="352"/>
      <c r="FH1146" s="44"/>
      <c r="FI1146" s="44"/>
      <c r="FJ1146" s="44"/>
      <c r="FO1146" s="352"/>
      <c r="FQ1146" s="44"/>
      <c r="FR1146" s="44"/>
      <c r="FS1146" s="44"/>
      <c r="FX1146" s="352"/>
      <c r="FZ1146" s="44"/>
      <c r="GA1146" s="44"/>
      <c r="GB1146" s="44"/>
      <c r="GG1146" s="352"/>
      <c r="GI1146" s="44"/>
      <c r="GJ1146" s="44"/>
      <c r="GK1146" s="44"/>
      <c r="GP1146" s="352"/>
      <c r="GR1146" s="44"/>
      <c r="GS1146" s="44"/>
      <c r="GT1146" s="44"/>
      <c r="GY1146" s="352"/>
      <c r="HA1146" s="44"/>
      <c r="HB1146" s="44"/>
      <c r="HC1146" s="44"/>
      <c r="HH1146" s="352"/>
      <c r="HJ1146" s="44"/>
      <c r="HK1146" s="44"/>
      <c r="HL1146" s="44"/>
      <c r="HQ1146" s="44"/>
      <c r="HR1146" s="44"/>
      <c r="HS1146" s="44"/>
      <c r="HT1146" s="44"/>
      <c r="HU1146" s="44"/>
      <c r="HV1146" s="44"/>
      <c r="HW1146" s="44"/>
      <c r="HX1146" s="44"/>
      <c r="HY1146" s="44"/>
      <c r="HZ1146" s="44"/>
      <c r="IA1146" s="44"/>
      <c r="IB1146" s="44"/>
      <c r="IC1146" s="44"/>
      <c r="ID1146" s="44"/>
      <c r="IE1146" s="44"/>
      <c r="IF1146" s="44"/>
      <c r="IG1146" s="44"/>
      <c r="IH1146" s="44"/>
      <c r="II1146" s="44"/>
      <c r="IJ1146" s="44"/>
      <c r="IK1146" s="44"/>
      <c r="IL1146" s="44"/>
      <c r="IM1146" s="44"/>
      <c r="IN1146" s="44"/>
      <c r="IO1146" s="44"/>
      <c r="IP1146" s="44"/>
      <c r="IQ1146" s="44"/>
      <c r="IR1146" s="44"/>
      <c r="IS1146" s="44"/>
      <c r="IT1146" s="44"/>
      <c r="IU1146" s="44"/>
      <c r="IV1146" s="44"/>
      <c r="RS1146" s="353"/>
    </row>
    <row r="1147" spans="1:487" s="74" customFormat="1" ht="15">
      <c r="A1147" s="325" t="s">
        <v>452</v>
      </c>
      <c r="B1147" s="529"/>
      <c r="C1147" s="351"/>
      <c r="D1147" s="458" t="s">
        <v>135</v>
      </c>
      <c r="E1147" s="44"/>
      <c r="F1147" s="437">
        <f t="shared" ref="F1147:F1210" si="16">SUM(G1147:L1147)</f>
        <v>9</v>
      </c>
      <c r="G1147" s="478"/>
      <c r="H1147" s="478"/>
      <c r="I1147" s="138"/>
      <c r="J1147" s="420">
        <v>9</v>
      </c>
      <c r="K1147" s="138"/>
      <c r="L1147" s="44"/>
      <c r="M1147" s="450"/>
      <c r="N1147" s="44"/>
      <c r="R1147" s="352"/>
      <c r="T1147" s="44"/>
      <c r="U1147" s="44"/>
      <c r="V1147" s="44"/>
      <c r="AA1147" s="352"/>
      <c r="AC1147" s="44"/>
      <c r="AD1147" s="44"/>
      <c r="AE1147" s="44"/>
      <c r="AJ1147" s="352"/>
      <c r="AL1147" s="44"/>
      <c r="AM1147" s="44"/>
      <c r="AN1147" s="44"/>
      <c r="AS1147" s="352"/>
      <c r="AU1147" s="44"/>
      <c r="AV1147" s="44"/>
      <c r="AW1147" s="44"/>
      <c r="BB1147" s="352"/>
      <c r="BD1147" s="44"/>
      <c r="BE1147" s="44"/>
      <c r="BF1147" s="44"/>
      <c r="BK1147" s="352"/>
      <c r="BM1147" s="44"/>
      <c r="BN1147" s="44"/>
      <c r="BO1147" s="44"/>
      <c r="BT1147" s="352"/>
      <c r="BV1147" s="44"/>
      <c r="BW1147" s="44"/>
      <c r="BX1147" s="44"/>
      <c r="CC1147" s="352"/>
      <c r="CE1147" s="44"/>
      <c r="CF1147" s="44"/>
      <c r="CG1147" s="44"/>
      <c r="CL1147" s="352"/>
      <c r="CN1147" s="44"/>
      <c r="CO1147" s="44"/>
      <c r="CP1147" s="44"/>
      <c r="CU1147" s="352"/>
      <c r="CW1147" s="44"/>
      <c r="CX1147" s="44"/>
      <c r="CY1147" s="44"/>
      <c r="DD1147" s="352"/>
      <c r="DF1147" s="44"/>
      <c r="DG1147" s="44"/>
      <c r="DH1147" s="44"/>
      <c r="DM1147" s="352"/>
      <c r="DO1147" s="44"/>
      <c r="DP1147" s="44"/>
      <c r="DQ1147" s="44"/>
      <c r="DV1147" s="352"/>
      <c r="DX1147" s="44"/>
      <c r="DY1147" s="44"/>
      <c r="DZ1147" s="44"/>
      <c r="EE1147" s="352"/>
      <c r="EG1147" s="44"/>
      <c r="EH1147" s="44"/>
      <c r="EI1147" s="44"/>
      <c r="EN1147" s="352"/>
      <c r="EP1147" s="44"/>
      <c r="EQ1147" s="44"/>
      <c r="ER1147" s="44"/>
      <c r="EW1147" s="352"/>
      <c r="EY1147" s="44"/>
      <c r="EZ1147" s="44"/>
      <c r="FA1147" s="44"/>
      <c r="FF1147" s="352"/>
      <c r="FH1147" s="44"/>
      <c r="FI1147" s="44"/>
      <c r="FJ1147" s="44"/>
      <c r="FO1147" s="352"/>
      <c r="FQ1147" s="44"/>
      <c r="FR1147" s="44"/>
      <c r="FS1147" s="44"/>
      <c r="FX1147" s="352"/>
      <c r="FZ1147" s="44"/>
      <c r="GA1147" s="44"/>
      <c r="GB1147" s="44"/>
      <c r="GG1147" s="352"/>
      <c r="GI1147" s="44"/>
      <c r="GJ1147" s="44"/>
      <c r="GK1147" s="44"/>
      <c r="GP1147" s="352"/>
      <c r="GR1147" s="44"/>
      <c r="GS1147" s="44"/>
      <c r="GT1147" s="44"/>
      <c r="GY1147" s="352"/>
      <c r="HA1147" s="44"/>
      <c r="HB1147" s="44"/>
      <c r="HC1147" s="44"/>
      <c r="HH1147" s="352"/>
      <c r="HJ1147" s="44"/>
      <c r="HK1147" s="44"/>
      <c r="HL1147" s="44"/>
      <c r="HQ1147" s="44"/>
      <c r="HR1147" s="44"/>
      <c r="HS1147" s="44"/>
      <c r="HT1147" s="44"/>
      <c r="HU1147" s="44"/>
      <c r="HV1147" s="44"/>
      <c r="HW1147" s="44"/>
      <c r="HX1147" s="44"/>
      <c r="HY1147" s="44"/>
      <c r="HZ1147" s="44"/>
      <c r="IA1147" s="44"/>
      <c r="IB1147" s="44"/>
      <c r="IC1147" s="44"/>
      <c r="ID1147" s="44"/>
      <c r="IE1147" s="44"/>
      <c r="IF1147" s="44"/>
      <c r="IG1147" s="44"/>
      <c r="IH1147" s="44"/>
      <c r="II1147" s="44"/>
      <c r="IJ1147" s="44"/>
      <c r="IK1147" s="44"/>
      <c r="IL1147" s="44"/>
      <c r="IM1147" s="44"/>
      <c r="IN1147" s="44"/>
      <c r="IO1147" s="44"/>
      <c r="IP1147" s="44"/>
      <c r="IQ1147" s="44"/>
      <c r="IR1147" s="44"/>
      <c r="IS1147" s="44"/>
      <c r="IT1147" s="44"/>
      <c r="IU1147" s="44"/>
      <c r="IV1147" s="44"/>
      <c r="RS1147" s="353"/>
    </row>
    <row r="1148" spans="1:487" s="74" customFormat="1" ht="15">
      <c r="A1148" s="325" t="s">
        <v>1838</v>
      </c>
      <c r="B1148" s="351"/>
      <c r="C1148" s="351"/>
      <c r="D1148" s="531" t="s">
        <v>130</v>
      </c>
      <c r="E1148" s="44"/>
      <c r="F1148" s="437">
        <f t="shared" si="16"/>
        <v>5</v>
      </c>
      <c r="G1148" s="478"/>
      <c r="H1148" s="478"/>
      <c r="I1148" s="138"/>
      <c r="J1148" s="420"/>
      <c r="K1148" s="138">
        <v>5</v>
      </c>
      <c r="L1148" s="450"/>
      <c r="M1148" s="450"/>
      <c r="N1148" s="44"/>
      <c r="R1148" s="352"/>
      <c r="T1148" s="44"/>
      <c r="U1148" s="44"/>
      <c r="V1148" s="44"/>
      <c r="AA1148" s="352"/>
      <c r="AC1148" s="44"/>
      <c r="AD1148" s="44"/>
      <c r="AE1148" s="44"/>
      <c r="AJ1148" s="352"/>
      <c r="AL1148" s="44"/>
      <c r="AM1148" s="44"/>
      <c r="AN1148" s="44"/>
      <c r="AS1148" s="352"/>
      <c r="AU1148" s="44"/>
      <c r="AV1148" s="44"/>
      <c r="AW1148" s="44"/>
      <c r="BB1148" s="352"/>
      <c r="BD1148" s="44"/>
      <c r="BE1148" s="44"/>
      <c r="BF1148" s="44"/>
      <c r="BK1148" s="352"/>
      <c r="BM1148" s="44"/>
      <c r="BN1148" s="44"/>
      <c r="BO1148" s="44"/>
      <c r="BT1148" s="352"/>
      <c r="BV1148" s="44"/>
      <c r="BW1148" s="44"/>
      <c r="BX1148" s="44"/>
      <c r="CC1148" s="352"/>
      <c r="CE1148" s="44"/>
      <c r="CF1148" s="44"/>
      <c r="CG1148" s="44"/>
      <c r="CL1148" s="352"/>
      <c r="CN1148" s="44"/>
      <c r="CO1148" s="44"/>
      <c r="CP1148" s="44"/>
      <c r="CU1148" s="352"/>
      <c r="CW1148" s="44"/>
      <c r="CX1148" s="44"/>
      <c r="CY1148" s="44"/>
      <c r="DD1148" s="352"/>
      <c r="DF1148" s="44"/>
      <c r="DG1148" s="44"/>
      <c r="DH1148" s="44"/>
      <c r="DM1148" s="352"/>
      <c r="DO1148" s="44"/>
      <c r="DP1148" s="44"/>
      <c r="DQ1148" s="44"/>
      <c r="DV1148" s="352"/>
      <c r="DX1148" s="44"/>
      <c r="DY1148" s="44"/>
      <c r="DZ1148" s="44"/>
      <c r="EE1148" s="352"/>
      <c r="EG1148" s="44"/>
      <c r="EH1148" s="44"/>
      <c r="EI1148" s="44"/>
      <c r="EN1148" s="352"/>
      <c r="EP1148" s="44"/>
      <c r="EQ1148" s="44"/>
      <c r="ER1148" s="44"/>
      <c r="EW1148" s="352"/>
      <c r="EY1148" s="44"/>
      <c r="EZ1148" s="44"/>
      <c r="FA1148" s="44"/>
      <c r="FF1148" s="352"/>
      <c r="FH1148" s="44"/>
      <c r="FI1148" s="44"/>
      <c r="FJ1148" s="44"/>
      <c r="FO1148" s="352"/>
      <c r="FQ1148" s="44"/>
      <c r="FR1148" s="44"/>
      <c r="FS1148" s="44"/>
      <c r="FX1148" s="352"/>
      <c r="FZ1148" s="44"/>
      <c r="GA1148" s="44"/>
      <c r="GB1148" s="44"/>
      <c r="GG1148" s="352"/>
      <c r="GI1148" s="44"/>
      <c r="GJ1148" s="44"/>
      <c r="GK1148" s="44"/>
      <c r="GP1148" s="352"/>
      <c r="GR1148" s="44"/>
      <c r="GS1148" s="44"/>
      <c r="GT1148" s="44"/>
      <c r="GY1148" s="352"/>
      <c r="HA1148" s="44"/>
      <c r="HB1148" s="44"/>
      <c r="HC1148" s="44"/>
      <c r="HH1148" s="352"/>
      <c r="HJ1148" s="44"/>
      <c r="HK1148" s="44"/>
      <c r="HL1148" s="44"/>
      <c r="HQ1148" s="44"/>
      <c r="HR1148" s="44"/>
      <c r="HS1148" s="44"/>
      <c r="HT1148" s="44"/>
      <c r="HU1148" s="44"/>
      <c r="HV1148" s="44"/>
      <c r="HW1148" s="44"/>
      <c r="HX1148" s="44"/>
      <c r="HY1148" s="44"/>
      <c r="HZ1148" s="44"/>
      <c r="IA1148" s="44"/>
      <c r="IB1148" s="44"/>
      <c r="IC1148" s="44"/>
      <c r="ID1148" s="44"/>
      <c r="IE1148" s="44"/>
      <c r="IF1148" s="44"/>
      <c r="IG1148" s="44"/>
      <c r="IH1148" s="44"/>
      <c r="II1148" s="44"/>
      <c r="IJ1148" s="44"/>
      <c r="IK1148" s="44"/>
      <c r="IL1148" s="44"/>
      <c r="IM1148" s="44"/>
      <c r="IN1148" s="44"/>
      <c r="IO1148" s="44"/>
      <c r="IP1148" s="44"/>
      <c r="IQ1148" s="44"/>
      <c r="IR1148" s="44"/>
      <c r="IS1148" s="44"/>
      <c r="IT1148" s="44"/>
      <c r="IU1148" s="44"/>
      <c r="IV1148" s="44"/>
      <c r="RS1148" s="353"/>
    </row>
    <row r="1149" spans="1:487" s="74" customFormat="1" ht="15">
      <c r="A1149" s="325" t="s">
        <v>1818</v>
      </c>
      <c r="B1149" s="351"/>
      <c r="C1149" s="351"/>
      <c r="D1149" s="531" t="s">
        <v>130</v>
      </c>
      <c r="E1149" s="44"/>
      <c r="F1149" s="437">
        <f t="shared" si="16"/>
        <v>0</v>
      </c>
      <c r="G1149" s="478"/>
      <c r="H1149" s="478"/>
      <c r="I1149" s="138"/>
      <c r="J1149" s="420"/>
      <c r="K1149" s="138"/>
      <c r="L1149" s="450"/>
      <c r="M1149" s="450"/>
      <c r="N1149" s="44"/>
      <c r="R1149" s="352"/>
      <c r="T1149" s="44"/>
      <c r="U1149" s="44"/>
      <c r="V1149" s="44"/>
      <c r="AA1149" s="352"/>
      <c r="AC1149" s="44"/>
      <c r="AD1149" s="44"/>
      <c r="AE1149" s="44"/>
      <c r="AJ1149" s="352"/>
      <c r="AL1149" s="44"/>
      <c r="AM1149" s="44"/>
      <c r="AN1149" s="44"/>
      <c r="AS1149" s="352"/>
      <c r="AU1149" s="44"/>
      <c r="AV1149" s="44"/>
      <c r="AW1149" s="44"/>
      <c r="BB1149" s="352"/>
      <c r="BD1149" s="44"/>
      <c r="BE1149" s="44"/>
      <c r="BF1149" s="44"/>
      <c r="BK1149" s="352"/>
      <c r="BM1149" s="44"/>
      <c r="BN1149" s="44"/>
      <c r="BO1149" s="44"/>
      <c r="BT1149" s="352"/>
      <c r="BV1149" s="44"/>
      <c r="BW1149" s="44"/>
      <c r="BX1149" s="44"/>
      <c r="CC1149" s="352"/>
      <c r="CE1149" s="44"/>
      <c r="CF1149" s="44"/>
      <c r="CG1149" s="44"/>
      <c r="CL1149" s="352"/>
      <c r="CN1149" s="44"/>
      <c r="CO1149" s="44"/>
      <c r="CP1149" s="44"/>
      <c r="CU1149" s="352"/>
      <c r="CW1149" s="44"/>
      <c r="CX1149" s="44"/>
      <c r="CY1149" s="44"/>
      <c r="DD1149" s="352"/>
      <c r="DF1149" s="44"/>
      <c r="DG1149" s="44"/>
      <c r="DH1149" s="44"/>
      <c r="DM1149" s="352"/>
      <c r="DO1149" s="44"/>
      <c r="DP1149" s="44"/>
      <c r="DQ1149" s="44"/>
      <c r="DV1149" s="352"/>
      <c r="DX1149" s="44"/>
      <c r="DY1149" s="44"/>
      <c r="DZ1149" s="44"/>
      <c r="EE1149" s="352"/>
      <c r="EG1149" s="44"/>
      <c r="EH1149" s="44"/>
      <c r="EI1149" s="44"/>
      <c r="EN1149" s="352"/>
      <c r="EP1149" s="44"/>
      <c r="EQ1149" s="44"/>
      <c r="ER1149" s="44"/>
      <c r="EW1149" s="352"/>
      <c r="EY1149" s="44"/>
      <c r="EZ1149" s="44"/>
      <c r="FA1149" s="44"/>
      <c r="FF1149" s="352"/>
      <c r="FH1149" s="44"/>
      <c r="FI1149" s="44"/>
      <c r="FJ1149" s="44"/>
      <c r="FO1149" s="352"/>
      <c r="FQ1149" s="44"/>
      <c r="FR1149" s="44"/>
      <c r="FS1149" s="44"/>
      <c r="FX1149" s="352"/>
      <c r="FZ1149" s="44"/>
      <c r="GA1149" s="44"/>
      <c r="GB1149" s="44"/>
      <c r="GG1149" s="352"/>
      <c r="GI1149" s="44"/>
      <c r="GJ1149" s="44"/>
      <c r="GK1149" s="44"/>
      <c r="GP1149" s="352"/>
      <c r="GR1149" s="44"/>
      <c r="GS1149" s="44"/>
      <c r="GT1149" s="44"/>
      <c r="GY1149" s="352"/>
      <c r="HA1149" s="44"/>
      <c r="HB1149" s="44"/>
      <c r="HC1149" s="44"/>
      <c r="HH1149" s="352"/>
      <c r="HJ1149" s="44"/>
      <c r="HK1149" s="44"/>
      <c r="HL1149" s="44"/>
      <c r="HQ1149" s="44"/>
      <c r="HR1149" s="44"/>
      <c r="HS1149" s="44"/>
      <c r="HT1149" s="44"/>
      <c r="HU1149" s="44"/>
      <c r="HV1149" s="44"/>
      <c r="HW1149" s="44"/>
      <c r="HX1149" s="44"/>
      <c r="HY1149" s="44"/>
      <c r="HZ1149" s="44"/>
      <c r="IA1149" s="44"/>
      <c r="IB1149" s="44"/>
      <c r="IC1149" s="44"/>
      <c r="ID1149" s="44"/>
      <c r="IE1149" s="44"/>
      <c r="IF1149" s="44"/>
      <c r="IG1149" s="44"/>
      <c r="IH1149" s="44"/>
      <c r="II1149" s="44"/>
      <c r="IJ1149" s="44"/>
      <c r="IK1149" s="44"/>
      <c r="IL1149" s="44"/>
      <c r="IM1149" s="44"/>
      <c r="IN1149" s="44"/>
      <c r="IO1149" s="44"/>
      <c r="IP1149" s="44"/>
      <c r="IQ1149" s="44"/>
      <c r="IR1149" s="44"/>
      <c r="IS1149" s="44"/>
      <c r="IT1149" s="44"/>
      <c r="IU1149" s="44"/>
      <c r="IV1149" s="44"/>
      <c r="RS1149" s="353"/>
    </row>
    <row r="1150" spans="1:487" s="74" customFormat="1" ht="15">
      <c r="A1150" s="325" t="s">
        <v>727</v>
      </c>
      <c r="B1150" s="351"/>
      <c r="C1150" s="351"/>
      <c r="D1150" s="458" t="s">
        <v>138</v>
      </c>
      <c r="E1150" s="44"/>
      <c r="F1150" s="437">
        <f t="shared" si="16"/>
        <v>0</v>
      </c>
      <c r="G1150" s="478"/>
      <c r="H1150" s="478"/>
      <c r="I1150" s="138"/>
      <c r="J1150" s="420"/>
      <c r="K1150" s="138"/>
      <c r="L1150" s="450"/>
      <c r="M1150" s="44"/>
      <c r="N1150" s="44"/>
      <c r="R1150" s="352"/>
      <c r="T1150" s="44"/>
      <c r="U1150" s="44"/>
      <c r="V1150" s="44"/>
      <c r="AA1150" s="352"/>
      <c r="AC1150" s="44"/>
      <c r="AD1150" s="44"/>
      <c r="AE1150" s="44"/>
      <c r="AJ1150" s="352"/>
      <c r="AL1150" s="44"/>
      <c r="AM1150" s="44"/>
      <c r="AN1150" s="44"/>
      <c r="AS1150" s="352"/>
      <c r="AU1150" s="44"/>
      <c r="AV1150" s="44"/>
      <c r="AW1150" s="44"/>
      <c r="BB1150" s="352"/>
      <c r="BD1150" s="44"/>
      <c r="BE1150" s="44"/>
      <c r="BF1150" s="44"/>
      <c r="BK1150" s="352"/>
      <c r="BM1150" s="44"/>
      <c r="BN1150" s="44"/>
      <c r="BO1150" s="44"/>
      <c r="BT1150" s="352"/>
      <c r="BV1150" s="44"/>
      <c r="BW1150" s="44"/>
      <c r="BX1150" s="44"/>
      <c r="CC1150" s="352"/>
      <c r="CE1150" s="44"/>
      <c r="CF1150" s="44"/>
      <c r="CG1150" s="44"/>
      <c r="CL1150" s="352"/>
      <c r="CN1150" s="44"/>
      <c r="CO1150" s="44"/>
      <c r="CP1150" s="44"/>
      <c r="CU1150" s="352"/>
      <c r="CW1150" s="44"/>
      <c r="CX1150" s="44"/>
      <c r="CY1150" s="44"/>
      <c r="DD1150" s="352"/>
      <c r="DF1150" s="44"/>
      <c r="DG1150" s="44"/>
      <c r="DH1150" s="44"/>
      <c r="DM1150" s="352"/>
      <c r="DO1150" s="44"/>
      <c r="DP1150" s="44"/>
      <c r="DQ1150" s="44"/>
      <c r="DV1150" s="352"/>
      <c r="DX1150" s="44"/>
      <c r="DY1150" s="44"/>
      <c r="DZ1150" s="44"/>
      <c r="EE1150" s="352"/>
      <c r="EG1150" s="44"/>
      <c r="EH1150" s="44"/>
      <c r="EI1150" s="44"/>
      <c r="EN1150" s="352"/>
      <c r="EP1150" s="44"/>
      <c r="EQ1150" s="44"/>
      <c r="ER1150" s="44"/>
      <c r="EW1150" s="352"/>
      <c r="EY1150" s="44"/>
      <c r="EZ1150" s="44"/>
      <c r="FA1150" s="44"/>
      <c r="FF1150" s="352"/>
      <c r="FH1150" s="44"/>
      <c r="FI1150" s="44"/>
      <c r="FJ1150" s="44"/>
      <c r="FO1150" s="352"/>
      <c r="FQ1150" s="44"/>
      <c r="FR1150" s="44"/>
      <c r="FS1150" s="44"/>
      <c r="FX1150" s="352"/>
      <c r="FZ1150" s="44"/>
      <c r="GA1150" s="44"/>
      <c r="GB1150" s="44"/>
      <c r="GG1150" s="352"/>
      <c r="GI1150" s="44"/>
      <c r="GJ1150" s="44"/>
      <c r="GK1150" s="44"/>
      <c r="GP1150" s="352"/>
      <c r="GR1150" s="44"/>
      <c r="GS1150" s="44"/>
      <c r="GT1150" s="44"/>
      <c r="GY1150" s="352"/>
      <c r="HA1150" s="44"/>
      <c r="HB1150" s="44"/>
      <c r="HC1150" s="44"/>
      <c r="HH1150" s="352"/>
      <c r="HJ1150" s="44"/>
      <c r="HK1150" s="44"/>
      <c r="HL1150" s="44"/>
      <c r="HQ1150" s="44"/>
      <c r="HR1150" s="44"/>
      <c r="HS1150" s="44"/>
      <c r="HT1150" s="44"/>
      <c r="HU1150" s="44"/>
      <c r="HV1150" s="44"/>
      <c r="HW1150" s="44"/>
      <c r="HX1150" s="44"/>
      <c r="HY1150" s="44"/>
      <c r="HZ1150" s="44"/>
      <c r="IA1150" s="44"/>
      <c r="IB1150" s="44"/>
      <c r="IC1150" s="44"/>
      <c r="ID1150" s="44"/>
      <c r="IE1150" s="44"/>
      <c r="IF1150" s="44"/>
      <c r="IG1150" s="44"/>
      <c r="IH1150" s="44"/>
      <c r="II1150" s="44"/>
      <c r="IJ1150" s="44"/>
      <c r="IK1150" s="44"/>
      <c r="IL1150" s="44"/>
      <c r="IM1150" s="44"/>
      <c r="IN1150" s="44"/>
      <c r="IO1150" s="44"/>
      <c r="IP1150" s="44"/>
      <c r="IQ1150" s="44"/>
      <c r="IR1150" s="44"/>
      <c r="IS1150" s="44"/>
      <c r="IT1150" s="44"/>
      <c r="IU1150" s="44"/>
      <c r="IV1150" s="44"/>
      <c r="RS1150" s="353"/>
    </row>
    <row r="1151" spans="1:487" s="74" customFormat="1" ht="15">
      <c r="A1151" s="325" t="s">
        <v>2009</v>
      </c>
      <c r="B1151" s="351"/>
      <c r="C1151" s="351"/>
      <c r="D1151" s="531" t="s">
        <v>130</v>
      </c>
      <c r="E1151" s="44"/>
      <c r="F1151" s="437">
        <f t="shared" si="16"/>
        <v>20</v>
      </c>
      <c r="G1151" s="478"/>
      <c r="H1151" s="478"/>
      <c r="I1151" s="138"/>
      <c r="J1151" s="420">
        <v>20</v>
      </c>
      <c r="K1151" s="138"/>
      <c r="L1151" s="450"/>
      <c r="M1151" s="44"/>
      <c r="N1151" s="44"/>
      <c r="R1151" s="352"/>
      <c r="T1151" s="44"/>
      <c r="U1151" s="44"/>
      <c r="V1151" s="44"/>
      <c r="AA1151" s="352"/>
      <c r="AC1151" s="44"/>
      <c r="AD1151" s="44"/>
      <c r="AE1151" s="44"/>
      <c r="AJ1151" s="352"/>
      <c r="AL1151" s="44"/>
      <c r="AM1151" s="44"/>
      <c r="AN1151" s="44"/>
      <c r="AS1151" s="352"/>
      <c r="AU1151" s="44"/>
      <c r="AV1151" s="44"/>
      <c r="AW1151" s="44"/>
      <c r="BB1151" s="352"/>
      <c r="BD1151" s="44"/>
      <c r="BE1151" s="44"/>
      <c r="BF1151" s="44"/>
      <c r="BK1151" s="352"/>
      <c r="BM1151" s="44"/>
      <c r="BN1151" s="44"/>
      <c r="BO1151" s="44"/>
      <c r="BT1151" s="352"/>
      <c r="BV1151" s="44"/>
      <c r="BW1151" s="44"/>
      <c r="BX1151" s="44"/>
      <c r="CC1151" s="352"/>
      <c r="CE1151" s="44"/>
      <c r="CF1151" s="44"/>
      <c r="CG1151" s="44"/>
      <c r="CL1151" s="352"/>
      <c r="CN1151" s="44"/>
      <c r="CO1151" s="44"/>
      <c r="CP1151" s="44"/>
      <c r="CU1151" s="352"/>
      <c r="CW1151" s="44"/>
      <c r="CX1151" s="44"/>
      <c r="CY1151" s="44"/>
      <c r="DD1151" s="352"/>
      <c r="DF1151" s="44"/>
      <c r="DG1151" s="44"/>
      <c r="DH1151" s="44"/>
      <c r="DM1151" s="352"/>
      <c r="DO1151" s="44"/>
      <c r="DP1151" s="44"/>
      <c r="DQ1151" s="44"/>
      <c r="DV1151" s="352"/>
      <c r="DX1151" s="44"/>
      <c r="DY1151" s="44"/>
      <c r="DZ1151" s="44"/>
      <c r="EE1151" s="352"/>
      <c r="EG1151" s="44"/>
      <c r="EH1151" s="44"/>
      <c r="EI1151" s="44"/>
      <c r="EN1151" s="352"/>
      <c r="EP1151" s="44"/>
      <c r="EQ1151" s="44"/>
      <c r="ER1151" s="44"/>
      <c r="EW1151" s="352"/>
      <c r="EY1151" s="44"/>
      <c r="EZ1151" s="44"/>
      <c r="FA1151" s="44"/>
      <c r="FF1151" s="352"/>
      <c r="FH1151" s="44"/>
      <c r="FI1151" s="44"/>
      <c r="FJ1151" s="44"/>
      <c r="FO1151" s="352"/>
      <c r="FQ1151" s="44"/>
      <c r="FR1151" s="44"/>
      <c r="FS1151" s="44"/>
      <c r="FX1151" s="352"/>
      <c r="FZ1151" s="44"/>
      <c r="GA1151" s="44"/>
      <c r="GB1151" s="44"/>
      <c r="GG1151" s="352"/>
      <c r="GI1151" s="44"/>
      <c r="GJ1151" s="44"/>
      <c r="GK1151" s="44"/>
      <c r="GP1151" s="352"/>
      <c r="GR1151" s="44"/>
      <c r="GS1151" s="44"/>
      <c r="GT1151" s="44"/>
      <c r="GY1151" s="352"/>
      <c r="HA1151" s="44"/>
      <c r="HB1151" s="44"/>
      <c r="HC1151" s="44"/>
      <c r="HH1151" s="352"/>
      <c r="HJ1151" s="44"/>
      <c r="HK1151" s="44"/>
      <c r="HL1151" s="44"/>
      <c r="HQ1151" s="44"/>
      <c r="HR1151" s="44"/>
      <c r="HS1151" s="44"/>
      <c r="HT1151" s="44"/>
      <c r="HU1151" s="44"/>
      <c r="HV1151" s="44"/>
      <c r="HW1151" s="44"/>
      <c r="HX1151" s="44"/>
      <c r="HY1151" s="44"/>
      <c r="HZ1151" s="44"/>
      <c r="IA1151" s="44"/>
      <c r="IB1151" s="44"/>
      <c r="IC1151" s="44"/>
      <c r="ID1151" s="44"/>
      <c r="IE1151" s="44"/>
      <c r="IF1151" s="44"/>
      <c r="IG1151" s="44"/>
      <c r="IH1151" s="44"/>
      <c r="II1151" s="44"/>
      <c r="IJ1151" s="44"/>
      <c r="IK1151" s="44"/>
      <c r="IL1151" s="44"/>
      <c r="IM1151" s="44"/>
      <c r="IN1151" s="44"/>
      <c r="IO1151" s="44"/>
      <c r="IP1151" s="44"/>
      <c r="IQ1151" s="44"/>
      <c r="IR1151" s="44"/>
      <c r="IS1151" s="44"/>
      <c r="IT1151" s="44"/>
      <c r="IU1151" s="44"/>
      <c r="IV1151" s="44"/>
      <c r="RS1151" s="353"/>
    </row>
    <row r="1152" spans="1:487" s="74" customFormat="1" ht="15">
      <c r="A1152" s="325" t="s">
        <v>895</v>
      </c>
      <c r="B1152" s="351"/>
      <c r="C1152" s="351"/>
      <c r="D1152" s="531" t="s">
        <v>130</v>
      </c>
      <c r="E1152" s="44"/>
      <c r="F1152" s="437">
        <f t="shared" si="16"/>
        <v>0</v>
      </c>
      <c r="G1152" s="478"/>
      <c r="H1152" s="478"/>
      <c r="I1152" s="138"/>
      <c r="J1152" s="420"/>
      <c r="K1152" s="138"/>
      <c r="L1152" s="450"/>
      <c r="M1152" s="44"/>
      <c r="N1152" s="44"/>
      <c r="R1152" s="352"/>
      <c r="T1152" s="44"/>
      <c r="U1152" s="44"/>
      <c r="V1152" s="44"/>
      <c r="AA1152" s="352"/>
      <c r="AC1152" s="44"/>
      <c r="AD1152" s="44"/>
      <c r="AE1152" s="44"/>
      <c r="AJ1152" s="352"/>
      <c r="AL1152" s="44"/>
      <c r="AM1152" s="44"/>
      <c r="AN1152" s="44"/>
      <c r="AS1152" s="352"/>
      <c r="AU1152" s="44"/>
      <c r="AV1152" s="44"/>
      <c r="AW1152" s="44"/>
      <c r="BB1152" s="352"/>
      <c r="BD1152" s="44"/>
      <c r="BE1152" s="44"/>
      <c r="BF1152" s="44"/>
      <c r="BK1152" s="352"/>
      <c r="BM1152" s="44"/>
      <c r="BN1152" s="44"/>
      <c r="BO1152" s="44"/>
      <c r="BT1152" s="352"/>
      <c r="BV1152" s="44"/>
      <c r="BW1152" s="44"/>
      <c r="BX1152" s="44"/>
      <c r="CC1152" s="352"/>
      <c r="CE1152" s="44"/>
      <c r="CF1152" s="44"/>
      <c r="CG1152" s="44"/>
      <c r="CL1152" s="352"/>
      <c r="CN1152" s="44"/>
      <c r="CO1152" s="44"/>
      <c r="CP1152" s="44"/>
      <c r="CU1152" s="352"/>
      <c r="CW1152" s="44"/>
      <c r="CX1152" s="44"/>
      <c r="CY1152" s="44"/>
      <c r="DD1152" s="352"/>
      <c r="DF1152" s="44"/>
      <c r="DG1152" s="44"/>
      <c r="DH1152" s="44"/>
      <c r="DM1152" s="352"/>
      <c r="DO1152" s="44"/>
      <c r="DP1152" s="44"/>
      <c r="DQ1152" s="44"/>
      <c r="DV1152" s="352"/>
      <c r="DX1152" s="44"/>
      <c r="DY1152" s="44"/>
      <c r="DZ1152" s="44"/>
      <c r="EE1152" s="352"/>
      <c r="EG1152" s="44"/>
      <c r="EH1152" s="44"/>
      <c r="EI1152" s="44"/>
      <c r="EN1152" s="352"/>
      <c r="EP1152" s="44"/>
      <c r="EQ1152" s="44"/>
      <c r="ER1152" s="44"/>
      <c r="EW1152" s="352"/>
      <c r="EY1152" s="44"/>
      <c r="EZ1152" s="44"/>
      <c r="FA1152" s="44"/>
      <c r="FF1152" s="352"/>
      <c r="FH1152" s="44"/>
      <c r="FI1152" s="44"/>
      <c r="FJ1152" s="44"/>
      <c r="FO1152" s="352"/>
      <c r="FQ1152" s="44"/>
      <c r="FR1152" s="44"/>
      <c r="FS1152" s="44"/>
      <c r="FX1152" s="352"/>
      <c r="FZ1152" s="44"/>
      <c r="GA1152" s="44"/>
      <c r="GB1152" s="44"/>
      <c r="GG1152" s="352"/>
      <c r="GI1152" s="44"/>
      <c r="GJ1152" s="44"/>
      <c r="GK1152" s="44"/>
      <c r="GP1152" s="352"/>
      <c r="GR1152" s="44"/>
      <c r="GS1152" s="44"/>
      <c r="GT1152" s="44"/>
      <c r="GY1152" s="352"/>
      <c r="HA1152" s="44"/>
      <c r="HB1152" s="44"/>
      <c r="HC1152" s="44"/>
      <c r="HH1152" s="352"/>
      <c r="HJ1152" s="44"/>
      <c r="HK1152" s="44"/>
      <c r="HL1152" s="44"/>
      <c r="HQ1152" s="44"/>
      <c r="HR1152" s="44"/>
      <c r="HS1152" s="44"/>
      <c r="HT1152" s="44"/>
      <c r="HU1152" s="44"/>
      <c r="HV1152" s="44"/>
      <c r="HW1152" s="44"/>
      <c r="HX1152" s="44"/>
      <c r="HY1152" s="44"/>
      <c r="HZ1152" s="44"/>
      <c r="IA1152" s="44"/>
      <c r="IB1152" s="44"/>
      <c r="IC1152" s="44"/>
      <c r="ID1152" s="44"/>
      <c r="IE1152" s="44"/>
      <c r="IF1152" s="44"/>
      <c r="IG1152" s="44"/>
      <c r="IH1152" s="44"/>
      <c r="II1152" s="44"/>
      <c r="IJ1152" s="44"/>
      <c r="IK1152" s="44"/>
      <c r="IL1152" s="44"/>
      <c r="IM1152" s="44"/>
      <c r="IN1152" s="44"/>
      <c r="IO1152" s="44"/>
      <c r="IP1152" s="44"/>
      <c r="IQ1152" s="44"/>
      <c r="IR1152" s="44"/>
      <c r="IS1152" s="44"/>
      <c r="IT1152" s="44"/>
      <c r="IU1152" s="44"/>
      <c r="IV1152" s="44"/>
      <c r="RS1152" s="353"/>
    </row>
    <row r="1153" spans="1:487" s="74" customFormat="1" ht="15">
      <c r="A1153" s="325" t="s">
        <v>682</v>
      </c>
      <c r="B1153" s="351"/>
      <c r="C1153" s="351"/>
      <c r="D1153" s="531" t="s">
        <v>130</v>
      </c>
      <c r="E1153" s="44"/>
      <c r="F1153" s="437">
        <f t="shared" si="16"/>
        <v>11</v>
      </c>
      <c r="G1153" s="478"/>
      <c r="H1153" s="478">
        <v>11</v>
      </c>
      <c r="I1153" s="138"/>
      <c r="J1153" s="420"/>
      <c r="K1153" s="138"/>
      <c r="L1153" s="450"/>
      <c r="M1153" s="44"/>
      <c r="N1153" s="44"/>
      <c r="R1153" s="352"/>
      <c r="T1153" s="44"/>
      <c r="U1153" s="44"/>
      <c r="V1153" s="44"/>
      <c r="AA1153" s="352"/>
      <c r="AC1153" s="44"/>
      <c r="AD1153" s="44"/>
      <c r="AE1153" s="44"/>
      <c r="AJ1153" s="352"/>
      <c r="AL1153" s="44"/>
      <c r="AM1153" s="44"/>
      <c r="AN1153" s="44"/>
      <c r="AS1153" s="352"/>
      <c r="AU1153" s="44"/>
      <c r="AV1153" s="44"/>
      <c r="AW1153" s="44"/>
      <c r="BB1153" s="352"/>
      <c r="BD1153" s="44"/>
      <c r="BE1153" s="44"/>
      <c r="BF1153" s="44"/>
      <c r="BK1153" s="352"/>
      <c r="BM1153" s="44"/>
      <c r="BN1153" s="44"/>
      <c r="BO1153" s="44"/>
      <c r="BT1153" s="352"/>
      <c r="BV1153" s="44"/>
      <c r="BW1153" s="44"/>
      <c r="BX1153" s="44"/>
      <c r="CC1153" s="352"/>
      <c r="CE1153" s="44"/>
      <c r="CF1153" s="44"/>
      <c r="CG1153" s="44"/>
      <c r="CL1153" s="352"/>
      <c r="CN1153" s="44"/>
      <c r="CO1153" s="44"/>
      <c r="CP1153" s="44"/>
      <c r="CU1153" s="352"/>
      <c r="CW1153" s="44"/>
      <c r="CX1153" s="44"/>
      <c r="CY1153" s="44"/>
      <c r="DD1153" s="352"/>
      <c r="DF1153" s="44"/>
      <c r="DG1153" s="44"/>
      <c r="DH1153" s="44"/>
      <c r="DM1153" s="352"/>
      <c r="DO1153" s="44"/>
      <c r="DP1153" s="44"/>
      <c r="DQ1153" s="44"/>
      <c r="DV1153" s="352"/>
      <c r="DX1153" s="44"/>
      <c r="DY1153" s="44"/>
      <c r="DZ1153" s="44"/>
      <c r="EE1153" s="352"/>
      <c r="EG1153" s="44"/>
      <c r="EH1153" s="44"/>
      <c r="EI1153" s="44"/>
      <c r="EN1153" s="352"/>
      <c r="EP1153" s="44"/>
      <c r="EQ1153" s="44"/>
      <c r="ER1153" s="44"/>
      <c r="EW1153" s="352"/>
      <c r="EY1153" s="44"/>
      <c r="EZ1153" s="44"/>
      <c r="FA1153" s="44"/>
      <c r="FF1153" s="352"/>
      <c r="FH1153" s="44"/>
      <c r="FI1153" s="44"/>
      <c r="FJ1153" s="44"/>
      <c r="FO1153" s="352"/>
      <c r="FQ1153" s="44"/>
      <c r="FR1153" s="44"/>
      <c r="FS1153" s="44"/>
      <c r="FX1153" s="352"/>
      <c r="FZ1153" s="44"/>
      <c r="GA1153" s="44"/>
      <c r="GB1153" s="44"/>
      <c r="GG1153" s="352"/>
      <c r="GI1153" s="44"/>
      <c r="GJ1153" s="44"/>
      <c r="GK1153" s="44"/>
      <c r="GP1153" s="352"/>
      <c r="GR1153" s="44"/>
      <c r="GS1153" s="44"/>
      <c r="GT1153" s="44"/>
      <c r="GY1153" s="352"/>
      <c r="HA1153" s="44"/>
      <c r="HB1153" s="44"/>
      <c r="HC1153" s="44"/>
      <c r="HH1153" s="352"/>
      <c r="HJ1153" s="44"/>
      <c r="HK1153" s="44"/>
      <c r="HL1153" s="44"/>
      <c r="HQ1153" s="44"/>
      <c r="HR1153" s="44"/>
      <c r="HS1153" s="44"/>
      <c r="HT1153" s="44"/>
      <c r="HU1153" s="44"/>
      <c r="HV1153" s="44"/>
      <c r="HW1153" s="44"/>
      <c r="HX1153" s="44"/>
      <c r="HY1153" s="44"/>
      <c r="HZ1153" s="44"/>
      <c r="IA1153" s="44"/>
      <c r="IB1153" s="44"/>
      <c r="IC1153" s="44"/>
      <c r="ID1153" s="44"/>
      <c r="IE1153" s="44"/>
      <c r="IF1153" s="44"/>
      <c r="IG1153" s="44"/>
      <c r="IH1153" s="44"/>
      <c r="II1153" s="44"/>
      <c r="IJ1153" s="44"/>
      <c r="IK1153" s="44"/>
      <c r="IL1153" s="44"/>
      <c r="IM1153" s="44"/>
      <c r="IN1153" s="44"/>
      <c r="IO1153" s="44"/>
      <c r="IP1153" s="44"/>
      <c r="IQ1153" s="44"/>
      <c r="IR1153" s="44"/>
      <c r="IS1153" s="44"/>
      <c r="IT1153" s="44"/>
      <c r="IU1153" s="44"/>
      <c r="IV1153" s="44"/>
      <c r="RS1153" s="353"/>
    </row>
    <row r="1154" spans="1:487" s="74" customFormat="1" ht="15">
      <c r="A1154" s="325" t="s">
        <v>1147</v>
      </c>
      <c r="B1154" s="351"/>
      <c r="C1154" s="351"/>
      <c r="D1154" s="531" t="s">
        <v>130</v>
      </c>
      <c r="E1154" s="44"/>
      <c r="F1154" s="437">
        <f t="shared" si="16"/>
        <v>0</v>
      </c>
      <c r="G1154" s="478"/>
      <c r="H1154" s="478"/>
      <c r="I1154" s="138"/>
      <c r="J1154" s="420"/>
      <c r="K1154" s="138"/>
      <c r="L1154" s="450"/>
      <c r="M1154" s="44"/>
      <c r="N1154" s="44"/>
      <c r="R1154" s="352"/>
      <c r="T1154" s="44"/>
      <c r="U1154" s="44"/>
      <c r="V1154" s="44"/>
      <c r="AA1154" s="352"/>
      <c r="AC1154" s="44"/>
      <c r="AD1154" s="44"/>
      <c r="AE1154" s="44"/>
      <c r="AJ1154" s="352"/>
      <c r="AL1154" s="44"/>
      <c r="AM1154" s="44"/>
      <c r="AN1154" s="44"/>
      <c r="AS1154" s="352"/>
      <c r="AU1154" s="44"/>
      <c r="AV1154" s="44"/>
      <c r="AW1154" s="44"/>
      <c r="BB1154" s="352"/>
      <c r="BD1154" s="44"/>
      <c r="BE1154" s="44"/>
      <c r="BF1154" s="44"/>
      <c r="BK1154" s="352"/>
      <c r="BM1154" s="44"/>
      <c r="BN1154" s="44"/>
      <c r="BO1154" s="44"/>
      <c r="BT1154" s="352"/>
      <c r="BV1154" s="44"/>
      <c r="BW1154" s="44"/>
      <c r="BX1154" s="44"/>
      <c r="CC1154" s="352"/>
      <c r="CE1154" s="44"/>
      <c r="CF1154" s="44"/>
      <c r="CG1154" s="44"/>
      <c r="CL1154" s="352"/>
      <c r="CN1154" s="44"/>
      <c r="CO1154" s="44"/>
      <c r="CP1154" s="44"/>
      <c r="CU1154" s="352"/>
      <c r="CW1154" s="44"/>
      <c r="CX1154" s="44"/>
      <c r="CY1154" s="44"/>
      <c r="DD1154" s="352"/>
      <c r="DF1154" s="44"/>
      <c r="DG1154" s="44"/>
      <c r="DH1154" s="44"/>
      <c r="DM1154" s="352"/>
      <c r="DO1154" s="44"/>
      <c r="DP1154" s="44"/>
      <c r="DQ1154" s="44"/>
      <c r="DV1154" s="352"/>
      <c r="DX1154" s="44"/>
      <c r="DY1154" s="44"/>
      <c r="DZ1154" s="44"/>
      <c r="EE1154" s="352"/>
      <c r="EG1154" s="44"/>
      <c r="EH1154" s="44"/>
      <c r="EI1154" s="44"/>
      <c r="EN1154" s="352"/>
      <c r="EP1154" s="44"/>
      <c r="EQ1154" s="44"/>
      <c r="ER1154" s="44"/>
      <c r="EW1154" s="352"/>
      <c r="EY1154" s="44"/>
      <c r="EZ1154" s="44"/>
      <c r="FA1154" s="44"/>
      <c r="FF1154" s="352"/>
      <c r="FH1154" s="44"/>
      <c r="FI1154" s="44"/>
      <c r="FJ1154" s="44"/>
      <c r="FO1154" s="352"/>
      <c r="FQ1154" s="44"/>
      <c r="FR1154" s="44"/>
      <c r="FS1154" s="44"/>
      <c r="FX1154" s="352"/>
      <c r="FZ1154" s="44"/>
      <c r="GA1154" s="44"/>
      <c r="GB1154" s="44"/>
      <c r="GG1154" s="352"/>
      <c r="GI1154" s="44"/>
      <c r="GJ1154" s="44"/>
      <c r="GK1154" s="44"/>
      <c r="GP1154" s="352"/>
      <c r="GR1154" s="44"/>
      <c r="GS1154" s="44"/>
      <c r="GT1154" s="44"/>
      <c r="GY1154" s="352"/>
      <c r="HA1154" s="44"/>
      <c r="HB1154" s="44"/>
      <c r="HC1154" s="44"/>
      <c r="HH1154" s="352"/>
      <c r="HJ1154" s="44"/>
      <c r="HK1154" s="44"/>
      <c r="HL1154" s="44"/>
      <c r="HQ1154" s="44"/>
      <c r="HR1154" s="44"/>
      <c r="HS1154" s="44"/>
      <c r="HT1154" s="44"/>
      <c r="HU1154" s="44"/>
      <c r="HV1154" s="44"/>
      <c r="HW1154" s="44"/>
      <c r="HX1154" s="44"/>
      <c r="HY1154" s="44"/>
      <c r="HZ1154" s="44"/>
      <c r="IA1154" s="44"/>
      <c r="IB1154" s="44"/>
      <c r="IC1154" s="44"/>
      <c r="ID1154" s="44"/>
      <c r="IE1154" s="44"/>
      <c r="IF1154" s="44"/>
      <c r="IG1154" s="44"/>
      <c r="IH1154" s="44"/>
      <c r="II1154" s="44"/>
      <c r="IJ1154" s="44"/>
      <c r="IK1154" s="44"/>
      <c r="IL1154" s="44"/>
      <c r="IM1154" s="44"/>
      <c r="IN1154" s="44"/>
      <c r="IO1154" s="44"/>
      <c r="IP1154" s="44"/>
      <c r="IQ1154" s="44"/>
      <c r="IR1154" s="44"/>
      <c r="IS1154" s="44"/>
      <c r="IT1154" s="44"/>
      <c r="IU1154" s="44"/>
      <c r="IV1154" s="44"/>
      <c r="RS1154" s="353"/>
    </row>
    <row r="1155" spans="1:487" s="74" customFormat="1" ht="15">
      <c r="A1155" s="325" t="s">
        <v>1068</v>
      </c>
      <c r="B1155" s="351"/>
      <c r="C1155" s="351"/>
      <c r="D1155" s="458" t="s">
        <v>133</v>
      </c>
      <c r="E1155" s="44"/>
      <c r="F1155" s="437">
        <f t="shared" si="16"/>
        <v>0</v>
      </c>
      <c r="G1155" s="478"/>
      <c r="H1155" s="478"/>
      <c r="I1155" s="138"/>
      <c r="J1155" s="420"/>
      <c r="K1155" s="138"/>
      <c r="L1155" s="450"/>
      <c r="M1155" s="44"/>
      <c r="N1155" s="44"/>
      <c r="R1155" s="352"/>
      <c r="T1155" s="44"/>
      <c r="U1155" s="44"/>
      <c r="V1155" s="44"/>
      <c r="AA1155" s="352"/>
      <c r="AC1155" s="44"/>
      <c r="AD1155" s="44"/>
      <c r="AE1155" s="44"/>
      <c r="AJ1155" s="352"/>
      <c r="AL1155" s="44"/>
      <c r="AM1155" s="44"/>
      <c r="AN1155" s="44"/>
      <c r="AS1155" s="352"/>
      <c r="AU1155" s="44"/>
      <c r="AV1155" s="44"/>
      <c r="AW1155" s="44"/>
      <c r="BB1155" s="352"/>
      <c r="BD1155" s="44"/>
      <c r="BE1155" s="44"/>
      <c r="BF1155" s="44"/>
      <c r="BK1155" s="352"/>
      <c r="BM1155" s="44"/>
      <c r="BN1155" s="44"/>
      <c r="BO1155" s="44"/>
      <c r="BT1155" s="352"/>
      <c r="BV1155" s="44"/>
      <c r="BW1155" s="44"/>
      <c r="BX1155" s="44"/>
      <c r="CC1155" s="352"/>
      <c r="CE1155" s="44"/>
      <c r="CF1155" s="44"/>
      <c r="CG1155" s="44"/>
      <c r="CL1155" s="352"/>
      <c r="CN1155" s="44"/>
      <c r="CO1155" s="44"/>
      <c r="CP1155" s="44"/>
      <c r="CU1155" s="352"/>
      <c r="CW1155" s="44"/>
      <c r="CX1155" s="44"/>
      <c r="CY1155" s="44"/>
      <c r="DD1155" s="352"/>
      <c r="DF1155" s="44"/>
      <c r="DG1155" s="44"/>
      <c r="DH1155" s="44"/>
      <c r="DM1155" s="352"/>
      <c r="DO1155" s="44"/>
      <c r="DP1155" s="44"/>
      <c r="DQ1155" s="44"/>
      <c r="DV1155" s="352"/>
      <c r="DX1155" s="44"/>
      <c r="DY1155" s="44"/>
      <c r="DZ1155" s="44"/>
      <c r="EE1155" s="352"/>
      <c r="EG1155" s="44"/>
      <c r="EH1155" s="44"/>
      <c r="EI1155" s="44"/>
      <c r="EN1155" s="352"/>
      <c r="EP1155" s="44"/>
      <c r="EQ1155" s="44"/>
      <c r="ER1155" s="44"/>
      <c r="EW1155" s="352"/>
      <c r="EY1155" s="44"/>
      <c r="EZ1155" s="44"/>
      <c r="FA1155" s="44"/>
      <c r="FF1155" s="352"/>
      <c r="FH1155" s="44"/>
      <c r="FI1155" s="44"/>
      <c r="FJ1155" s="44"/>
      <c r="FO1155" s="352"/>
      <c r="FQ1155" s="44"/>
      <c r="FR1155" s="44"/>
      <c r="FS1155" s="44"/>
      <c r="FX1155" s="352"/>
      <c r="FZ1155" s="44"/>
      <c r="GA1155" s="44"/>
      <c r="GB1155" s="44"/>
      <c r="GG1155" s="352"/>
      <c r="GI1155" s="44"/>
      <c r="GJ1155" s="44"/>
      <c r="GK1155" s="44"/>
      <c r="GP1155" s="352"/>
      <c r="GR1155" s="44"/>
      <c r="GS1155" s="44"/>
      <c r="GT1155" s="44"/>
      <c r="GY1155" s="352"/>
      <c r="HA1155" s="44"/>
      <c r="HB1155" s="44"/>
      <c r="HC1155" s="44"/>
      <c r="HH1155" s="352"/>
      <c r="HJ1155" s="44"/>
      <c r="HK1155" s="44"/>
      <c r="HL1155" s="44"/>
      <c r="HQ1155" s="44"/>
      <c r="HR1155" s="44"/>
      <c r="HS1155" s="44"/>
      <c r="HT1155" s="44"/>
      <c r="HU1155" s="44"/>
      <c r="HV1155" s="44"/>
      <c r="HW1155" s="44"/>
      <c r="HX1155" s="44"/>
      <c r="HY1155" s="44"/>
      <c r="HZ1155" s="44"/>
      <c r="IA1155" s="44"/>
      <c r="IB1155" s="44"/>
      <c r="IC1155" s="44"/>
      <c r="ID1155" s="44"/>
      <c r="IE1155" s="44"/>
      <c r="IF1155" s="44"/>
      <c r="IG1155" s="44"/>
      <c r="IH1155" s="44"/>
      <c r="II1155" s="44"/>
      <c r="IJ1155" s="44"/>
      <c r="IK1155" s="44"/>
      <c r="IL1155" s="44"/>
      <c r="IM1155" s="44"/>
      <c r="IN1155" s="44"/>
      <c r="IO1155" s="44"/>
      <c r="IP1155" s="44"/>
      <c r="IQ1155" s="44"/>
      <c r="IR1155" s="44"/>
      <c r="IS1155" s="44"/>
      <c r="IT1155" s="44"/>
      <c r="IU1155" s="44"/>
      <c r="IV1155" s="44"/>
      <c r="RS1155" s="353"/>
    </row>
    <row r="1156" spans="1:487" s="74" customFormat="1" ht="15">
      <c r="A1156" s="325" t="s">
        <v>728</v>
      </c>
      <c r="B1156" s="351"/>
      <c r="C1156" s="351"/>
      <c r="D1156" s="74" t="s">
        <v>133</v>
      </c>
      <c r="E1156" s="44"/>
      <c r="F1156" s="437">
        <f t="shared" si="16"/>
        <v>3</v>
      </c>
      <c r="G1156" s="478"/>
      <c r="H1156" s="478"/>
      <c r="I1156" s="138"/>
      <c r="J1156" s="420">
        <v>3</v>
      </c>
      <c r="K1156" s="138"/>
      <c r="L1156" s="450"/>
      <c r="M1156" s="44"/>
      <c r="N1156" s="44"/>
      <c r="R1156" s="352"/>
      <c r="T1156" s="44"/>
      <c r="U1156" s="44"/>
      <c r="V1156" s="44"/>
      <c r="AA1156" s="352"/>
      <c r="AC1156" s="44"/>
      <c r="AD1156" s="44"/>
      <c r="AE1156" s="44"/>
      <c r="AJ1156" s="352"/>
      <c r="AL1156" s="44"/>
      <c r="AM1156" s="44"/>
      <c r="AN1156" s="44"/>
      <c r="AS1156" s="352"/>
      <c r="AU1156" s="44"/>
      <c r="AV1156" s="44"/>
      <c r="AW1156" s="44"/>
      <c r="BB1156" s="352"/>
      <c r="BD1156" s="44"/>
      <c r="BE1156" s="44"/>
      <c r="BF1156" s="44"/>
      <c r="BK1156" s="352"/>
      <c r="BM1156" s="44"/>
      <c r="BN1156" s="44"/>
      <c r="BO1156" s="44"/>
      <c r="BT1156" s="352"/>
      <c r="BV1156" s="44"/>
      <c r="BW1156" s="44"/>
      <c r="BX1156" s="44"/>
      <c r="CC1156" s="352"/>
      <c r="CE1156" s="44"/>
      <c r="CF1156" s="44"/>
      <c r="CG1156" s="44"/>
      <c r="CL1156" s="352"/>
      <c r="CN1156" s="44"/>
      <c r="CO1156" s="44"/>
      <c r="CP1156" s="44"/>
      <c r="CU1156" s="352"/>
      <c r="CW1156" s="44"/>
      <c r="CX1156" s="44"/>
      <c r="CY1156" s="44"/>
      <c r="DD1156" s="352"/>
      <c r="DF1156" s="44"/>
      <c r="DG1156" s="44"/>
      <c r="DH1156" s="44"/>
      <c r="DM1156" s="352"/>
      <c r="DO1156" s="44"/>
      <c r="DP1156" s="44"/>
      <c r="DQ1156" s="44"/>
      <c r="DV1156" s="352"/>
      <c r="DX1156" s="44"/>
      <c r="DY1156" s="44"/>
      <c r="DZ1156" s="44"/>
      <c r="EE1156" s="352"/>
      <c r="EG1156" s="44"/>
      <c r="EH1156" s="44"/>
      <c r="EI1156" s="44"/>
      <c r="EN1156" s="352"/>
      <c r="EP1156" s="44"/>
      <c r="EQ1156" s="44"/>
      <c r="ER1156" s="44"/>
      <c r="EW1156" s="352"/>
      <c r="EY1156" s="44"/>
      <c r="EZ1156" s="44"/>
      <c r="FA1156" s="44"/>
      <c r="FF1156" s="352"/>
      <c r="FH1156" s="44"/>
      <c r="FI1156" s="44"/>
      <c r="FJ1156" s="44"/>
      <c r="FO1156" s="352"/>
      <c r="FQ1156" s="44"/>
      <c r="FR1156" s="44"/>
      <c r="FS1156" s="44"/>
      <c r="FX1156" s="352"/>
      <c r="FZ1156" s="44"/>
      <c r="GA1156" s="44"/>
      <c r="GB1156" s="44"/>
      <c r="GG1156" s="352"/>
      <c r="GI1156" s="44"/>
      <c r="GJ1156" s="44"/>
      <c r="GK1156" s="44"/>
      <c r="GP1156" s="352"/>
      <c r="GR1156" s="44"/>
      <c r="GS1156" s="44"/>
      <c r="GT1156" s="44"/>
      <c r="GY1156" s="352"/>
      <c r="HA1156" s="44"/>
      <c r="HB1156" s="44"/>
      <c r="HC1156" s="44"/>
      <c r="HH1156" s="352"/>
      <c r="HJ1156" s="44"/>
      <c r="HK1156" s="44"/>
      <c r="HL1156" s="44"/>
      <c r="HQ1156" s="44"/>
      <c r="HR1156" s="44"/>
      <c r="HS1156" s="44"/>
      <c r="HT1156" s="44"/>
      <c r="HU1156" s="44"/>
      <c r="HV1156" s="44"/>
      <c r="HW1156" s="44"/>
      <c r="HX1156" s="44"/>
      <c r="HY1156" s="44"/>
      <c r="HZ1156" s="44"/>
      <c r="IA1156" s="44"/>
      <c r="IB1156" s="44"/>
      <c r="IC1156" s="44"/>
      <c r="ID1156" s="44"/>
      <c r="IE1156" s="44"/>
      <c r="IF1156" s="44"/>
      <c r="IG1156" s="44"/>
      <c r="IH1156" s="44"/>
      <c r="II1156" s="44"/>
      <c r="IJ1156" s="44"/>
      <c r="IK1156" s="44"/>
      <c r="IL1156" s="44"/>
      <c r="IM1156" s="44"/>
      <c r="IN1156" s="44"/>
      <c r="IO1156" s="44"/>
      <c r="IP1156" s="44"/>
      <c r="IQ1156" s="44"/>
      <c r="IR1156" s="44"/>
      <c r="IS1156" s="44"/>
      <c r="IT1156" s="44"/>
      <c r="IU1156" s="44"/>
      <c r="IV1156" s="44"/>
      <c r="RS1156" s="353"/>
    </row>
    <row r="1157" spans="1:487" s="74" customFormat="1" ht="15">
      <c r="A1157" s="325" t="s">
        <v>883</v>
      </c>
      <c r="B1157" s="351"/>
      <c r="C1157" s="351"/>
      <c r="D1157" s="531" t="s">
        <v>130</v>
      </c>
      <c r="E1157" s="450"/>
      <c r="F1157" s="437">
        <f t="shared" si="16"/>
        <v>11</v>
      </c>
      <c r="G1157" s="478"/>
      <c r="H1157" s="478"/>
      <c r="I1157" s="478">
        <v>3</v>
      </c>
      <c r="J1157" s="548">
        <v>8</v>
      </c>
      <c r="K1157" s="478"/>
      <c r="L1157" s="450"/>
      <c r="M1157" s="44"/>
      <c r="N1157" s="44"/>
      <c r="R1157" s="352"/>
      <c r="T1157" s="44"/>
      <c r="U1157" s="44"/>
      <c r="V1157" s="44"/>
      <c r="AA1157" s="352"/>
      <c r="AC1157" s="44"/>
      <c r="AD1157" s="44"/>
      <c r="AE1157" s="44"/>
      <c r="AJ1157" s="352"/>
      <c r="AL1157" s="44"/>
      <c r="AM1157" s="44"/>
      <c r="AN1157" s="44"/>
      <c r="AS1157" s="352"/>
      <c r="AU1157" s="44"/>
      <c r="AV1157" s="44"/>
      <c r="AW1157" s="44"/>
      <c r="BB1157" s="352"/>
      <c r="BD1157" s="44"/>
      <c r="BE1157" s="44"/>
      <c r="BF1157" s="44"/>
      <c r="BK1157" s="352"/>
      <c r="BM1157" s="44"/>
      <c r="BN1157" s="44"/>
      <c r="BO1157" s="44"/>
      <c r="BT1157" s="352"/>
      <c r="BV1157" s="44"/>
      <c r="BW1157" s="44"/>
      <c r="BX1157" s="44"/>
      <c r="CC1157" s="352"/>
      <c r="CE1157" s="44"/>
      <c r="CF1157" s="44"/>
      <c r="CG1157" s="44"/>
      <c r="CL1157" s="352"/>
      <c r="CN1157" s="44"/>
      <c r="CO1157" s="44"/>
      <c r="CP1157" s="44"/>
      <c r="CU1157" s="352"/>
      <c r="CW1157" s="44"/>
      <c r="CX1157" s="44"/>
      <c r="CY1157" s="44"/>
      <c r="DD1157" s="352"/>
      <c r="DF1157" s="44"/>
      <c r="DG1157" s="44"/>
      <c r="DH1157" s="44"/>
      <c r="DM1157" s="352"/>
      <c r="DO1157" s="44"/>
      <c r="DP1157" s="44"/>
      <c r="DQ1157" s="44"/>
      <c r="DV1157" s="352"/>
      <c r="DX1157" s="44"/>
      <c r="DY1157" s="44"/>
      <c r="DZ1157" s="44"/>
      <c r="EE1157" s="352"/>
      <c r="EG1157" s="44"/>
      <c r="EH1157" s="44"/>
      <c r="EI1157" s="44"/>
      <c r="EN1157" s="352"/>
      <c r="EP1157" s="44"/>
      <c r="EQ1157" s="44"/>
      <c r="ER1157" s="44"/>
      <c r="EW1157" s="352"/>
      <c r="EY1157" s="44"/>
      <c r="EZ1157" s="44"/>
      <c r="FA1157" s="44"/>
      <c r="FF1157" s="352"/>
      <c r="FH1157" s="44"/>
      <c r="FI1157" s="44"/>
      <c r="FJ1157" s="44"/>
      <c r="FO1157" s="352"/>
      <c r="FQ1157" s="44"/>
      <c r="FR1157" s="44"/>
      <c r="FS1157" s="44"/>
      <c r="FX1157" s="352"/>
      <c r="FZ1157" s="44"/>
      <c r="GA1157" s="44"/>
      <c r="GB1157" s="44"/>
      <c r="GG1157" s="352"/>
      <c r="GI1157" s="44"/>
      <c r="GJ1157" s="44"/>
      <c r="GK1157" s="44"/>
      <c r="GP1157" s="352"/>
      <c r="GR1157" s="44"/>
      <c r="GS1157" s="44"/>
      <c r="GT1157" s="44"/>
      <c r="GY1157" s="352"/>
      <c r="HA1157" s="44"/>
      <c r="HB1157" s="44"/>
      <c r="HC1157" s="44"/>
      <c r="HH1157" s="352"/>
      <c r="HJ1157" s="44"/>
      <c r="HK1157" s="44"/>
      <c r="HL1157" s="44"/>
      <c r="HQ1157" s="44"/>
      <c r="HR1157" s="44"/>
      <c r="HS1157" s="44"/>
      <c r="HT1157" s="44"/>
      <c r="HU1157" s="44"/>
      <c r="HV1157" s="44"/>
      <c r="HW1157" s="44"/>
      <c r="HX1157" s="44"/>
      <c r="HY1157" s="44"/>
      <c r="HZ1157" s="44"/>
      <c r="IA1157" s="44"/>
      <c r="IB1157" s="44"/>
      <c r="IC1157" s="44"/>
      <c r="ID1157" s="44"/>
      <c r="IE1157" s="44"/>
      <c r="IF1157" s="44"/>
      <c r="IG1157" s="44"/>
      <c r="IH1157" s="44"/>
      <c r="II1157" s="44"/>
      <c r="IJ1157" s="44"/>
      <c r="IK1157" s="44"/>
      <c r="IL1157" s="44"/>
      <c r="IM1157" s="44"/>
      <c r="IN1157" s="44"/>
      <c r="IO1157" s="44"/>
      <c r="IP1157" s="44"/>
      <c r="IQ1157" s="44"/>
      <c r="IR1157" s="44"/>
      <c r="IS1157" s="44"/>
      <c r="IT1157" s="44"/>
      <c r="IU1157" s="44"/>
      <c r="IV1157" s="44"/>
      <c r="RS1157" s="353"/>
    </row>
    <row r="1158" spans="1:487" s="74" customFormat="1" ht="15">
      <c r="A1158" s="325" t="s">
        <v>1356</v>
      </c>
      <c r="B1158" s="351"/>
      <c r="C1158" s="351"/>
      <c r="D1158" s="531" t="s">
        <v>130</v>
      </c>
      <c r="E1158" s="450"/>
      <c r="F1158" s="437">
        <f t="shared" si="16"/>
        <v>14</v>
      </c>
      <c r="G1158" s="478"/>
      <c r="H1158" s="478"/>
      <c r="I1158" s="478"/>
      <c r="J1158" s="548">
        <v>14</v>
      </c>
      <c r="K1158" s="478"/>
      <c r="L1158" s="450"/>
      <c r="M1158" s="44"/>
      <c r="N1158" s="44"/>
      <c r="R1158" s="352"/>
      <c r="T1158" s="44"/>
      <c r="U1158" s="44"/>
      <c r="V1158" s="44"/>
      <c r="AA1158" s="352"/>
      <c r="AC1158" s="44"/>
      <c r="AD1158" s="44"/>
      <c r="AE1158" s="44"/>
      <c r="AJ1158" s="352"/>
      <c r="AL1158" s="44"/>
      <c r="AM1158" s="44"/>
      <c r="AN1158" s="44"/>
      <c r="AS1158" s="352"/>
      <c r="AU1158" s="44"/>
      <c r="AV1158" s="44"/>
      <c r="AW1158" s="44"/>
      <c r="BB1158" s="352"/>
      <c r="BD1158" s="44"/>
      <c r="BE1158" s="44"/>
      <c r="BF1158" s="44"/>
      <c r="BK1158" s="352"/>
      <c r="BM1158" s="44"/>
      <c r="BN1158" s="44"/>
      <c r="BO1158" s="44"/>
      <c r="BT1158" s="352"/>
      <c r="BV1158" s="44"/>
      <c r="BW1158" s="44"/>
      <c r="BX1158" s="44"/>
      <c r="CC1158" s="352"/>
      <c r="CE1158" s="44"/>
      <c r="CF1158" s="44"/>
      <c r="CG1158" s="44"/>
      <c r="CL1158" s="352"/>
      <c r="CN1158" s="44"/>
      <c r="CO1158" s="44"/>
      <c r="CP1158" s="44"/>
      <c r="CU1158" s="352"/>
      <c r="CW1158" s="44"/>
      <c r="CX1158" s="44"/>
      <c r="CY1158" s="44"/>
      <c r="DD1158" s="352"/>
      <c r="DF1158" s="44"/>
      <c r="DG1158" s="44"/>
      <c r="DH1158" s="44"/>
      <c r="DM1158" s="352"/>
      <c r="DO1158" s="44"/>
      <c r="DP1158" s="44"/>
      <c r="DQ1158" s="44"/>
      <c r="DV1158" s="352"/>
      <c r="DX1158" s="44"/>
      <c r="DY1158" s="44"/>
      <c r="DZ1158" s="44"/>
      <c r="EE1158" s="352"/>
      <c r="EG1158" s="44"/>
      <c r="EH1158" s="44"/>
      <c r="EI1158" s="44"/>
      <c r="EN1158" s="352"/>
      <c r="EP1158" s="44"/>
      <c r="EQ1158" s="44"/>
      <c r="ER1158" s="44"/>
      <c r="EW1158" s="352"/>
      <c r="EY1158" s="44"/>
      <c r="EZ1158" s="44"/>
      <c r="FA1158" s="44"/>
      <c r="FF1158" s="352"/>
      <c r="FH1158" s="44"/>
      <c r="FI1158" s="44"/>
      <c r="FJ1158" s="44"/>
      <c r="FO1158" s="352"/>
      <c r="FQ1158" s="44"/>
      <c r="FR1158" s="44"/>
      <c r="FS1158" s="44"/>
      <c r="FX1158" s="352"/>
      <c r="FZ1158" s="44"/>
      <c r="GA1158" s="44"/>
      <c r="GB1158" s="44"/>
      <c r="GG1158" s="352"/>
      <c r="GI1158" s="44"/>
      <c r="GJ1158" s="44"/>
      <c r="GK1158" s="44"/>
      <c r="GP1158" s="352"/>
      <c r="GR1158" s="44"/>
      <c r="GS1158" s="44"/>
      <c r="GT1158" s="44"/>
      <c r="GY1158" s="352"/>
      <c r="HA1158" s="44"/>
      <c r="HB1158" s="44"/>
      <c r="HC1158" s="44"/>
      <c r="HH1158" s="352"/>
      <c r="HJ1158" s="44"/>
      <c r="HK1158" s="44"/>
      <c r="HL1158" s="44"/>
      <c r="HQ1158" s="44"/>
      <c r="HR1158" s="44"/>
      <c r="HS1158" s="44"/>
      <c r="HT1158" s="44"/>
      <c r="HU1158" s="44"/>
      <c r="HV1158" s="44"/>
      <c r="HW1158" s="44"/>
      <c r="HX1158" s="44"/>
      <c r="HY1158" s="44"/>
      <c r="HZ1158" s="44"/>
      <c r="IA1158" s="44"/>
      <c r="IB1158" s="44"/>
      <c r="IC1158" s="44"/>
      <c r="ID1158" s="44"/>
      <c r="IE1158" s="44"/>
      <c r="IF1158" s="44"/>
      <c r="IG1158" s="44"/>
      <c r="IH1158" s="44"/>
      <c r="II1158" s="44"/>
      <c r="IJ1158" s="44"/>
      <c r="IK1158" s="44"/>
      <c r="IL1158" s="44"/>
      <c r="IM1158" s="44"/>
      <c r="IN1158" s="44"/>
      <c r="IO1158" s="44"/>
      <c r="IP1158" s="44"/>
      <c r="IQ1158" s="44"/>
      <c r="IR1158" s="44"/>
      <c r="IS1158" s="44"/>
      <c r="IT1158" s="44"/>
      <c r="IU1158" s="44"/>
      <c r="IV1158" s="44"/>
      <c r="RS1158" s="353"/>
    </row>
    <row r="1159" spans="1:487" s="74" customFormat="1" ht="15">
      <c r="A1159" s="325" t="s">
        <v>1783</v>
      </c>
      <c r="B1159" s="351"/>
      <c r="C1159" s="351"/>
      <c r="D1159" s="531" t="s">
        <v>130</v>
      </c>
      <c r="E1159" s="450"/>
      <c r="F1159" s="437">
        <f t="shared" si="16"/>
        <v>0</v>
      </c>
      <c r="G1159" s="478"/>
      <c r="H1159" s="478"/>
      <c r="I1159" s="478"/>
      <c r="J1159" s="548"/>
      <c r="K1159" s="478"/>
      <c r="L1159" s="450"/>
      <c r="M1159" s="44"/>
      <c r="N1159" s="44"/>
      <c r="R1159" s="352"/>
      <c r="T1159" s="44"/>
      <c r="U1159" s="44"/>
      <c r="V1159" s="44"/>
      <c r="AA1159" s="352"/>
      <c r="AC1159" s="44"/>
      <c r="AD1159" s="44"/>
      <c r="AE1159" s="44"/>
      <c r="AJ1159" s="352"/>
      <c r="AL1159" s="44"/>
      <c r="AM1159" s="44"/>
      <c r="AN1159" s="44"/>
      <c r="AS1159" s="352"/>
      <c r="AU1159" s="44"/>
      <c r="AV1159" s="44"/>
      <c r="AW1159" s="44"/>
      <c r="BB1159" s="352"/>
      <c r="BD1159" s="44"/>
      <c r="BE1159" s="44"/>
      <c r="BF1159" s="44"/>
      <c r="BK1159" s="352"/>
      <c r="BM1159" s="44"/>
      <c r="BN1159" s="44"/>
      <c r="BO1159" s="44"/>
      <c r="BT1159" s="352"/>
      <c r="BV1159" s="44"/>
      <c r="BW1159" s="44"/>
      <c r="BX1159" s="44"/>
      <c r="CC1159" s="352"/>
      <c r="CE1159" s="44"/>
      <c r="CF1159" s="44"/>
      <c r="CG1159" s="44"/>
      <c r="CL1159" s="352"/>
      <c r="CN1159" s="44"/>
      <c r="CO1159" s="44"/>
      <c r="CP1159" s="44"/>
      <c r="CU1159" s="352"/>
      <c r="CW1159" s="44"/>
      <c r="CX1159" s="44"/>
      <c r="CY1159" s="44"/>
      <c r="DD1159" s="352"/>
      <c r="DF1159" s="44"/>
      <c r="DG1159" s="44"/>
      <c r="DH1159" s="44"/>
      <c r="DM1159" s="352"/>
      <c r="DO1159" s="44"/>
      <c r="DP1159" s="44"/>
      <c r="DQ1159" s="44"/>
      <c r="DV1159" s="352"/>
      <c r="DX1159" s="44"/>
      <c r="DY1159" s="44"/>
      <c r="DZ1159" s="44"/>
      <c r="EE1159" s="352"/>
      <c r="EG1159" s="44"/>
      <c r="EH1159" s="44"/>
      <c r="EI1159" s="44"/>
      <c r="EN1159" s="352"/>
      <c r="EP1159" s="44"/>
      <c r="EQ1159" s="44"/>
      <c r="ER1159" s="44"/>
      <c r="EW1159" s="352"/>
      <c r="EY1159" s="44"/>
      <c r="EZ1159" s="44"/>
      <c r="FA1159" s="44"/>
      <c r="FF1159" s="352"/>
      <c r="FH1159" s="44"/>
      <c r="FI1159" s="44"/>
      <c r="FJ1159" s="44"/>
      <c r="FO1159" s="352"/>
      <c r="FQ1159" s="44"/>
      <c r="FR1159" s="44"/>
      <c r="FS1159" s="44"/>
      <c r="FX1159" s="352"/>
      <c r="FZ1159" s="44"/>
      <c r="GA1159" s="44"/>
      <c r="GB1159" s="44"/>
      <c r="GG1159" s="352"/>
      <c r="GI1159" s="44"/>
      <c r="GJ1159" s="44"/>
      <c r="GK1159" s="44"/>
      <c r="GP1159" s="352"/>
      <c r="GR1159" s="44"/>
      <c r="GS1159" s="44"/>
      <c r="GT1159" s="44"/>
      <c r="GY1159" s="352"/>
      <c r="HA1159" s="44"/>
      <c r="HB1159" s="44"/>
      <c r="HC1159" s="44"/>
      <c r="HH1159" s="352"/>
      <c r="HJ1159" s="44"/>
      <c r="HK1159" s="44"/>
      <c r="HL1159" s="44"/>
      <c r="HQ1159" s="44"/>
      <c r="HR1159" s="44"/>
      <c r="HS1159" s="44"/>
      <c r="HT1159" s="44"/>
      <c r="HU1159" s="44"/>
      <c r="HV1159" s="44"/>
      <c r="HW1159" s="44"/>
      <c r="HX1159" s="44"/>
      <c r="HY1159" s="44"/>
      <c r="HZ1159" s="44"/>
      <c r="IA1159" s="44"/>
      <c r="IB1159" s="44"/>
      <c r="IC1159" s="44"/>
      <c r="ID1159" s="44"/>
      <c r="IE1159" s="44"/>
      <c r="IF1159" s="44"/>
      <c r="IG1159" s="44"/>
      <c r="IH1159" s="44"/>
      <c r="II1159" s="44"/>
      <c r="IJ1159" s="44"/>
      <c r="IK1159" s="44"/>
      <c r="IL1159" s="44"/>
      <c r="IM1159" s="44"/>
      <c r="IN1159" s="44"/>
      <c r="IO1159" s="44"/>
      <c r="IP1159" s="44"/>
      <c r="IQ1159" s="44"/>
      <c r="IR1159" s="44"/>
      <c r="IS1159" s="44"/>
      <c r="IT1159" s="44"/>
      <c r="IU1159" s="44"/>
      <c r="IV1159" s="44"/>
      <c r="RS1159" s="353"/>
    </row>
    <row r="1160" spans="1:487" s="74" customFormat="1" ht="15">
      <c r="A1160" s="325" t="s">
        <v>1828</v>
      </c>
      <c r="B1160" s="351"/>
      <c r="C1160" s="351"/>
      <c r="D1160" s="458" t="s">
        <v>131</v>
      </c>
      <c r="E1160" s="450"/>
      <c r="F1160" s="437">
        <f t="shared" si="16"/>
        <v>83</v>
      </c>
      <c r="G1160" s="478"/>
      <c r="H1160" s="478"/>
      <c r="I1160" s="478">
        <v>3</v>
      </c>
      <c r="J1160" s="548">
        <v>18</v>
      </c>
      <c r="K1160" s="478">
        <v>62</v>
      </c>
      <c r="L1160" s="458"/>
      <c r="M1160" s="44"/>
      <c r="N1160" s="44"/>
      <c r="R1160" s="352"/>
      <c r="T1160" s="44"/>
      <c r="U1160" s="44"/>
      <c r="V1160" s="44"/>
      <c r="AA1160" s="352"/>
      <c r="AC1160" s="44"/>
      <c r="AD1160" s="44"/>
      <c r="AE1160" s="44"/>
      <c r="AJ1160" s="352"/>
      <c r="AL1160" s="44"/>
      <c r="AM1160" s="44"/>
      <c r="AN1160" s="44"/>
      <c r="AS1160" s="352"/>
      <c r="AU1160" s="44"/>
      <c r="AV1160" s="44"/>
      <c r="AW1160" s="44"/>
      <c r="BB1160" s="352"/>
      <c r="BD1160" s="44"/>
      <c r="BE1160" s="44"/>
      <c r="BF1160" s="44"/>
      <c r="BK1160" s="352"/>
      <c r="BM1160" s="44"/>
      <c r="BN1160" s="44"/>
      <c r="BO1160" s="44"/>
      <c r="BT1160" s="352"/>
      <c r="BV1160" s="44"/>
      <c r="BW1160" s="44"/>
      <c r="BX1160" s="44"/>
      <c r="CC1160" s="352"/>
      <c r="CE1160" s="44"/>
      <c r="CF1160" s="44"/>
      <c r="CG1160" s="44"/>
      <c r="CL1160" s="352"/>
      <c r="CN1160" s="44"/>
      <c r="CO1160" s="44"/>
      <c r="CP1160" s="44"/>
      <c r="CU1160" s="352"/>
      <c r="CW1160" s="44"/>
      <c r="CX1160" s="44"/>
      <c r="CY1160" s="44"/>
      <c r="DD1160" s="352"/>
      <c r="DF1160" s="44"/>
      <c r="DG1160" s="44"/>
      <c r="DH1160" s="44"/>
      <c r="DM1160" s="352"/>
      <c r="DO1160" s="44"/>
      <c r="DP1160" s="44"/>
      <c r="DQ1160" s="44"/>
      <c r="DV1160" s="352"/>
      <c r="DX1160" s="44"/>
      <c r="DY1160" s="44"/>
      <c r="DZ1160" s="44"/>
      <c r="EE1160" s="352"/>
      <c r="EG1160" s="44"/>
      <c r="EH1160" s="44"/>
      <c r="EI1160" s="44"/>
      <c r="EN1160" s="352"/>
      <c r="EP1160" s="44"/>
      <c r="EQ1160" s="44"/>
      <c r="ER1160" s="44"/>
      <c r="EW1160" s="352"/>
      <c r="EY1160" s="44"/>
      <c r="EZ1160" s="44"/>
      <c r="FA1160" s="44"/>
      <c r="FF1160" s="352"/>
      <c r="FH1160" s="44"/>
      <c r="FI1160" s="44"/>
      <c r="FJ1160" s="44"/>
      <c r="FO1160" s="352"/>
      <c r="FQ1160" s="44"/>
      <c r="FR1160" s="44"/>
      <c r="FS1160" s="44"/>
      <c r="FX1160" s="352"/>
      <c r="FZ1160" s="44"/>
      <c r="GA1160" s="44"/>
      <c r="GB1160" s="44"/>
      <c r="GG1160" s="352"/>
      <c r="GI1160" s="44"/>
      <c r="GJ1160" s="44"/>
      <c r="GK1160" s="44"/>
      <c r="GP1160" s="352"/>
      <c r="GR1160" s="44"/>
      <c r="GS1160" s="44"/>
      <c r="GT1160" s="44"/>
      <c r="GY1160" s="352"/>
      <c r="HA1160" s="44"/>
      <c r="HB1160" s="44"/>
      <c r="HC1160" s="44"/>
      <c r="HH1160" s="352"/>
      <c r="HJ1160" s="44"/>
      <c r="HK1160" s="44"/>
      <c r="HL1160" s="44"/>
      <c r="HQ1160" s="44"/>
      <c r="HR1160" s="44"/>
      <c r="HS1160" s="44"/>
      <c r="HT1160" s="44"/>
      <c r="HU1160" s="44"/>
      <c r="HV1160" s="44"/>
      <c r="HW1160" s="44"/>
      <c r="HX1160" s="44"/>
      <c r="HY1160" s="44"/>
      <c r="HZ1160" s="44"/>
      <c r="IA1160" s="44"/>
      <c r="IB1160" s="44"/>
      <c r="IC1160" s="44"/>
      <c r="ID1160" s="44"/>
      <c r="IE1160" s="44"/>
      <c r="IF1160" s="44"/>
      <c r="IG1160" s="44"/>
      <c r="IH1160" s="44"/>
      <c r="II1160" s="44"/>
      <c r="IJ1160" s="44"/>
      <c r="IK1160" s="44"/>
      <c r="IL1160" s="44"/>
      <c r="IM1160" s="44"/>
      <c r="IN1160" s="44"/>
      <c r="IO1160" s="44"/>
      <c r="IP1160" s="44"/>
      <c r="IQ1160" s="44"/>
      <c r="IR1160" s="44"/>
      <c r="IS1160" s="44"/>
      <c r="IT1160" s="44"/>
      <c r="IU1160" s="44"/>
      <c r="IV1160" s="44"/>
      <c r="RS1160" s="353"/>
    </row>
    <row r="1161" spans="1:487" s="74" customFormat="1" ht="15">
      <c r="A1161" s="325" t="s">
        <v>2045</v>
      </c>
      <c r="B1161" s="351"/>
      <c r="C1161" s="351"/>
      <c r="D1161" s="531" t="s">
        <v>130</v>
      </c>
      <c r="E1161" s="450"/>
      <c r="F1161" s="437">
        <f t="shared" si="16"/>
        <v>1</v>
      </c>
      <c r="G1161" s="478"/>
      <c r="H1161" s="478">
        <v>1</v>
      </c>
      <c r="I1161" s="478"/>
      <c r="J1161" s="548"/>
      <c r="K1161" s="478"/>
      <c r="L1161" s="458"/>
      <c r="M1161" s="44"/>
      <c r="N1161" s="44"/>
      <c r="R1161" s="352"/>
      <c r="T1161" s="44"/>
      <c r="U1161" s="44"/>
      <c r="V1161" s="44"/>
      <c r="AA1161" s="352"/>
      <c r="AC1161" s="44"/>
      <c r="AD1161" s="44"/>
      <c r="AE1161" s="44"/>
      <c r="AJ1161" s="352"/>
      <c r="AL1161" s="44"/>
      <c r="AM1161" s="44"/>
      <c r="AN1161" s="44"/>
      <c r="AS1161" s="352"/>
      <c r="AU1161" s="44"/>
      <c r="AV1161" s="44"/>
      <c r="AW1161" s="44"/>
      <c r="BB1161" s="352"/>
      <c r="BD1161" s="44"/>
      <c r="BE1161" s="44"/>
      <c r="BF1161" s="44"/>
      <c r="BK1161" s="352"/>
      <c r="BM1161" s="44"/>
      <c r="BN1161" s="44"/>
      <c r="BO1161" s="44"/>
      <c r="BT1161" s="352"/>
      <c r="BV1161" s="44"/>
      <c r="BW1161" s="44"/>
      <c r="BX1161" s="44"/>
      <c r="CC1161" s="352"/>
      <c r="CE1161" s="44"/>
      <c r="CF1161" s="44"/>
      <c r="CG1161" s="44"/>
      <c r="CL1161" s="352"/>
      <c r="CN1161" s="44"/>
      <c r="CO1161" s="44"/>
      <c r="CP1161" s="44"/>
      <c r="CU1161" s="352"/>
      <c r="CW1161" s="44"/>
      <c r="CX1161" s="44"/>
      <c r="CY1161" s="44"/>
      <c r="DD1161" s="352"/>
      <c r="DF1161" s="44"/>
      <c r="DG1161" s="44"/>
      <c r="DH1161" s="44"/>
      <c r="DM1161" s="352"/>
      <c r="DO1161" s="44"/>
      <c r="DP1161" s="44"/>
      <c r="DQ1161" s="44"/>
      <c r="DV1161" s="352"/>
      <c r="DX1161" s="44"/>
      <c r="DY1161" s="44"/>
      <c r="DZ1161" s="44"/>
      <c r="EE1161" s="352"/>
      <c r="EG1161" s="44"/>
      <c r="EH1161" s="44"/>
      <c r="EI1161" s="44"/>
      <c r="EN1161" s="352"/>
      <c r="EP1161" s="44"/>
      <c r="EQ1161" s="44"/>
      <c r="ER1161" s="44"/>
      <c r="EW1161" s="352"/>
      <c r="EY1161" s="44"/>
      <c r="EZ1161" s="44"/>
      <c r="FA1161" s="44"/>
      <c r="FF1161" s="352"/>
      <c r="FH1161" s="44"/>
      <c r="FI1161" s="44"/>
      <c r="FJ1161" s="44"/>
      <c r="FO1161" s="352"/>
      <c r="FQ1161" s="44"/>
      <c r="FR1161" s="44"/>
      <c r="FS1161" s="44"/>
      <c r="FX1161" s="352"/>
      <c r="FZ1161" s="44"/>
      <c r="GA1161" s="44"/>
      <c r="GB1161" s="44"/>
      <c r="GG1161" s="352"/>
      <c r="GI1161" s="44"/>
      <c r="GJ1161" s="44"/>
      <c r="GK1161" s="44"/>
      <c r="GP1161" s="352"/>
      <c r="GR1161" s="44"/>
      <c r="GS1161" s="44"/>
      <c r="GT1161" s="44"/>
      <c r="GY1161" s="352"/>
      <c r="HA1161" s="44"/>
      <c r="HB1161" s="44"/>
      <c r="HC1161" s="44"/>
      <c r="HH1161" s="352"/>
      <c r="HJ1161" s="44"/>
      <c r="HK1161" s="44"/>
      <c r="HL1161" s="44"/>
      <c r="HQ1161" s="44"/>
      <c r="HR1161" s="44"/>
      <c r="HS1161" s="44"/>
      <c r="HT1161" s="44"/>
      <c r="HU1161" s="44"/>
      <c r="HV1161" s="44"/>
      <c r="HW1161" s="44"/>
      <c r="HX1161" s="44"/>
      <c r="HY1161" s="44"/>
      <c r="HZ1161" s="44"/>
      <c r="IA1161" s="44"/>
      <c r="IB1161" s="44"/>
      <c r="IC1161" s="44"/>
      <c r="ID1161" s="44"/>
      <c r="IE1161" s="44"/>
      <c r="IF1161" s="44"/>
      <c r="IG1161" s="44"/>
      <c r="IH1161" s="44"/>
      <c r="II1161" s="44"/>
      <c r="IJ1161" s="44"/>
      <c r="IK1161" s="44"/>
      <c r="IL1161" s="44"/>
      <c r="IM1161" s="44"/>
      <c r="IN1161" s="44"/>
      <c r="IO1161" s="44"/>
      <c r="IP1161" s="44"/>
      <c r="IQ1161" s="44"/>
      <c r="IR1161" s="44"/>
      <c r="IS1161" s="44"/>
      <c r="IT1161" s="44"/>
      <c r="IU1161" s="44"/>
      <c r="IV1161" s="44"/>
      <c r="RS1161" s="353"/>
    </row>
    <row r="1162" spans="1:487" s="74" customFormat="1" ht="15">
      <c r="A1162" s="325" t="s">
        <v>1498</v>
      </c>
      <c r="B1162" s="351"/>
      <c r="C1162" s="351"/>
      <c r="D1162" s="531" t="s">
        <v>130</v>
      </c>
      <c r="E1162" s="450"/>
      <c r="F1162" s="437">
        <f t="shared" si="16"/>
        <v>0</v>
      </c>
      <c r="G1162" s="478"/>
      <c r="H1162" s="478"/>
      <c r="I1162" s="478"/>
      <c r="J1162" s="548"/>
      <c r="K1162" s="478"/>
      <c r="L1162" s="450"/>
      <c r="M1162" s="44"/>
      <c r="N1162" s="44"/>
      <c r="R1162" s="352"/>
      <c r="T1162" s="44"/>
      <c r="U1162" s="44"/>
      <c r="V1162" s="44"/>
      <c r="AA1162" s="352"/>
      <c r="AC1162" s="44"/>
      <c r="AD1162" s="44"/>
      <c r="AE1162" s="44"/>
      <c r="AJ1162" s="352"/>
      <c r="AL1162" s="44"/>
      <c r="AM1162" s="44"/>
      <c r="AN1162" s="44"/>
      <c r="AS1162" s="352"/>
      <c r="AU1162" s="44"/>
      <c r="AV1162" s="44"/>
      <c r="AW1162" s="44"/>
      <c r="BB1162" s="352"/>
      <c r="BD1162" s="44"/>
      <c r="BE1162" s="44"/>
      <c r="BF1162" s="44"/>
      <c r="BK1162" s="352"/>
      <c r="BM1162" s="44"/>
      <c r="BN1162" s="44"/>
      <c r="BO1162" s="44"/>
      <c r="BT1162" s="352"/>
      <c r="BV1162" s="44"/>
      <c r="BW1162" s="44"/>
      <c r="BX1162" s="44"/>
      <c r="CC1162" s="352"/>
      <c r="CE1162" s="44"/>
      <c r="CF1162" s="44"/>
      <c r="CG1162" s="44"/>
      <c r="CL1162" s="352"/>
      <c r="CN1162" s="44"/>
      <c r="CO1162" s="44"/>
      <c r="CP1162" s="44"/>
      <c r="CU1162" s="352"/>
      <c r="CW1162" s="44"/>
      <c r="CX1162" s="44"/>
      <c r="CY1162" s="44"/>
      <c r="DD1162" s="352"/>
      <c r="DF1162" s="44"/>
      <c r="DG1162" s="44"/>
      <c r="DH1162" s="44"/>
      <c r="DM1162" s="352"/>
      <c r="DO1162" s="44"/>
      <c r="DP1162" s="44"/>
      <c r="DQ1162" s="44"/>
      <c r="DV1162" s="352"/>
      <c r="DX1162" s="44"/>
      <c r="DY1162" s="44"/>
      <c r="DZ1162" s="44"/>
      <c r="EE1162" s="352"/>
      <c r="EG1162" s="44"/>
      <c r="EH1162" s="44"/>
      <c r="EI1162" s="44"/>
      <c r="EN1162" s="352"/>
      <c r="EP1162" s="44"/>
      <c r="EQ1162" s="44"/>
      <c r="ER1162" s="44"/>
      <c r="EW1162" s="352"/>
      <c r="EY1162" s="44"/>
      <c r="EZ1162" s="44"/>
      <c r="FA1162" s="44"/>
      <c r="FF1162" s="352"/>
      <c r="FH1162" s="44"/>
      <c r="FI1162" s="44"/>
      <c r="FJ1162" s="44"/>
      <c r="FO1162" s="352"/>
      <c r="FQ1162" s="44"/>
      <c r="FR1162" s="44"/>
      <c r="FS1162" s="44"/>
      <c r="FX1162" s="352"/>
      <c r="FZ1162" s="44"/>
      <c r="GA1162" s="44"/>
      <c r="GB1162" s="44"/>
      <c r="GG1162" s="352"/>
      <c r="GI1162" s="44"/>
      <c r="GJ1162" s="44"/>
      <c r="GK1162" s="44"/>
      <c r="GP1162" s="352"/>
      <c r="GR1162" s="44"/>
      <c r="GS1162" s="44"/>
      <c r="GT1162" s="44"/>
      <c r="GY1162" s="352"/>
      <c r="HA1162" s="44"/>
      <c r="HB1162" s="44"/>
      <c r="HC1162" s="44"/>
      <c r="HH1162" s="352"/>
      <c r="HJ1162" s="44"/>
      <c r="HK1162" s="44"/>
      <c r="HL1162" s="44"/>
      <c r="HQ1162" s="44"/>
      <c r="HR1162" s="44"/>
      <c r="HS1162" s="44"/>
      <c r="HT1162" s="44"/>
      <c r="HU1162" s="44"/>
      <c r="HV1162" s="44"/>
      <c r="HW1162" s="44"/>
      <c r="HX1162" s="44"/>
      <c r="HY1162" s="44"/>
      <c r="HZ1162" s="44"/>
      <c r="IA1162" s="44"/>
      <c r="IB1162" s="44"/>
      <c r="IC1162" s="44"/>
      <c r="ID1162" s="44"/>
      <c r="IE1162" s="44"/>
      <c r="IF1162" s="44"/>
      <c r="IG1162" s="44"/>
      <c r="IH1162" s="44"/>
      <c r="II1162" s="44"/>
      <c r="IJ1162" s="44"/>
      <c r="IK1162" s="44"/>
      <c r="IL1162" s="44"/>
      <c r="IM1162" s="44"/>
      <c r="IN1162" s="44"/>
      <c r="IO1162" s="44"/>
      <c r="IP1162" s="44"/>
      <c r="IQ1162" s="44"/>
      <c r="IR1162" s="44"/>
      <c r="IS1162" s="44"/>
      <c r="IT1162" s="44"/>
      <c r="IU1162" s="44"/>
      <c r="IV1162" s="44"/>
      <c r="RS1162" s="353"/>
    </row>
    <row r="1163" spans="1:487" s="74" customFormat="1" ht="15">
      <c r="A1163" s="325" t="s">
        <v>967</v>
      </c>
      <c r="B1163" s="351"/>
      <c r="C1163" s="351"/>
      <c r="D1163" s="531" t="s">
        <v>130</v>
      </c>
      <c r="E1163" s="450"/>
      <c r="F1163" s="437">
        <f t="shared" si="16"/>
        <v>0</v>
      </c>
      <c r="G1163" s="478"/>
      <c r="H1163" s="478"/>
      <c r="I1163" s="478"/>
      <c r="J1163" s="548"/>
      <c r="K1163" s="478"/>
      <c r="L1163" s="450"/>
      <c r="M1163" s="44"/>
      <c r="N1163" s="44"/>
      <c r="R1163" s="352"/>
      <c r="T1163" s="44"/>
      <c r="U1163" s="44"/>
      <c r="V1163" s="44"/>
      <c r="AA1163" s="352"/>
      <c r="AC1163" s="44"/>
      <c r="AD1163" s="44"/>
      <c r="AE1163" s="44"/>
      <c r="AJ1163" s="352"/>
      <c r="AL1163" s="44"/>
      <c r="AM1163" s="44"/>
      <c r="AN1163" s="44"/>
      <c r="AS1163" s="352"/>
      <c r="AU1163" s="44"/>
      <c r="AV1163" s="44"/>
      <c r="AW1163" s="44"/>
      <c r="BB1163" s="352"/>
      <c r="BD1163" s="44"/>
      <c r="BE1163" s="44"/>
      <c r="BF1163" s="44"/>
      <c r="BK1163" s="352"/>
      <c r="BM1163" s="44"/>
      <c r="BN1163" s="44"/>
      <c r="BO1163" s="44"/>
      <c r="BT1163" s="352"/>
      <c r="BV1163" s="44"/>
      <c r="BW1163" s="44"/>
      <c r="BX1163" s="44"/>
      <c r="CC1163" s="352"/>
      <c r="CE1163" s="44"/>
      <c r="CF1163" s="44"/>
      <c r="CG1163" s="44"/>
      <c r="CL1163" s="352"/>
      <c r="CN1163" s="44"/>
      <c r="CO1163" s="44"/>
      <c r="CP1163" s="44"/>
      <c r="CU1163" s="352"/>
      <c r="CW1163" s="44"/>
      <c r="CX1163" s="44"/>
      <c r="CY1163" s="44"/>
      <c r="DD1163" s="352"/>
      <c r="DF1163" s="44"/>
      <c r="DG1163" s="44"/>
      <c r="DH1163" s="44"/>
      <c r="DM1163" s="352"/>
      <c r="DO1163" s="44"/>
      <c r="DP1163" s="44"/>
      <c r="DQ1163" s="44"/>
      <c r="DV1163" s="352"/>
      <c r="DX1163" s="44"/>
      <c r="DY1163" s="44"/>
      <c r="DZ1163" s="44"/>
      <c r="EE1163" s="352"/>
      <c r="EG1163" s="44"/>
      <c r="EH1163" s="44"/>
      <c r="EI1163" s="44"/>
      <c r="EN1163" s="352"/>
      <c r="EP1163" s="44"/>
      <c r="EQ1163" s="44"/>
      <c r="ER1163" s="44"/>
      <c r="EW1163" s="352"/>
      <c r="EY1163" s="44"/>
      <c r="EZ1163" s="44"/>
      <c r="FA1163" s="44"/>
      <c r="FF1163" s="352"/>
      <c r="FH1163" s="44"/>
      <c r="FI1163" s="44"/>
      <c r="FJ1163" s="44"/>
      <c r="FO1163" s="352"/>
      <c r="FQ1163" s="44"/>
      <c r="FR1163" s="44"/>
      <c r="FS1163" s="44"/>
      <c r="FX1163" s="352"/>
      <c r="FZ1163" s="44"/>
      <c r="GA1163" s="44"/>
      <c r="GB1163" s="44"/>
      <c r="GG1163" s="352"/>
      <c r="GI1163" s="44"/>
      <c r="GJ1163" s="44"/>
      <c r="GK1163" s="44"/>
      <c r="GP1163" s="352"/>
      <c r="GR1163" s="44"/>
      <c r="GS1163" s="44"/>
      <c r="GT1163" s="44"/>
      <c r="GY1163" s="352"/>
      <c r="HA1163" s="44"/>
      <c r="HB1163" s="44"/>
      <c r="HC1163" s="44"/>
      <c r="HH1163" s="352"/>
      <c r="HJ1163" s="44"/>
      <c r="HK1163" s="44"/>
      <c r="HL1163" s="44"/>
      <c r="HQ1163" s="44"/>
      <c r="HR1163" s="44"/>
      <c r="HS1163" s="44"/>
      <c r="HT1163" s="44"/>
      <c r="HU1163" s="44"/>
      <c r="HV1163" s="44"/>
      <c r="HW1163" s="44"/>
      <c r="HX1163" s="44"/>
      <c r="HY1163" s="44"/>
      <c r="HZ1163" s="44"/>
      <c r="IA1163" s="44"/>
      <c r="IB1163" s="44"/>
      <c r="IC1163" s="44"/>
      <c r="ID1163" s="44"/>
      <c r="IE1163" s="44"/>
      <c r="IF1163" s="44"/>
      <c r="IG1163" s="44"/>
      <c r="IH1163" s="44"/>
      <c r="II1163" s="44"/>
      <c r="IJ1163" s="44"/>
      <c r="IK1163" s="44"/>
      <c r="IL1163" s="44"/>
      <c r="IM1163" s="44"/>
      <c r="IN1163" s="44"/>
      <c r="IO1163" s="44"/>
      <c r="IP1163" s="44"/>
      <c r="IQ1163" s="44"/>
      <c r="IR1163" s="44"/>
      <c r="IS1163" s="44"/>
      <c r="IT1163" s="44"/>
      <c r="IU1163" s="44"/>
      <c r="IV1163" s="44"/>
      <c r="RS1163" s="353"/>
    </row>
    <row r="1164" spans="1:487" s="74" customFormat="1" ht="15">
      <c r="A1164" s="325" t="s">
        <v>1884</v>
      </c>
      <c r="B1164" s="351"/>
      <c r="C1164" s="351"/>
      <c r="D1164" s="531" t="s">
        <v>130</v>
      </c>
      <c r="E1164" s="450"/>
      <c r="F1164" s="437">
        <f t="shared" si="16"/>
        <v>0</v>
      </c>
      <c r="G1164" s="478"/>
      <c r="H1164" s="478"/>
      <c r="I1164" s="478"/>
      <c r="J1164" s="548"/>
      <c r="K1164" s="478"/>
      <c r="L1164" s="450"/>
      <c r="M1164" s="44"/>
      <c r="N1164" s="44"/>
      <c r="R1164" s="352"/>
      <c r="T1164" s="44"/>
      <c r="U1164" s="44"/>
      <c r="V1164" s="44"/>
      <c r="AA1164" s="352"/>
      <c r="AC1164" s="44"/>
      <c r="AD1164" s="44"/>
      <c r="AE1164" s="44"/>
      <c r="AJ1164" s="352"/>
      <c r="AL1164" s="44"/>
      <c r="AM1164" s="44"/>
      <c r="AN1164" s="44"/>
      <c r="AS1164" s="352"/>
      <c r="AU1164" s="44"/>
      <c r="AV1164" s="44"/>
      <c r="AW1164" s="44"/>
      <c r="BB1164" s="352"/>
      <c r="BD1164" s="44"/>
      <c r="BE1164" s="44"/>
      <c r="BF1164" s="44"/>
      <c r="BK1164" s="352"/>
      <c r="BM1164" s="44"/>
      <c r="BN1164" s="44"/>
      <c r="BO1164" s="44"/>
      <c r="BT1164" s="352"/>
      <c r="BV1164" s="44"/>
      <c r="BW1164" s="44"/>
      <c r="BX1164" s="44"/>
      <c r="CC1164" s="352"/>
      <c r="CE1164" s="44"/>
      <c r="CF1164" s="44"/>
      <c r="CG1164" s="44"/>
      <c r="CL1164" s="352"/>
      <c r="CN1164" s="44"/>
      <c r="CO1164" s="44"/>
      <c r="CP1164" s="44"/>
      <c r="CU1164" s="352"/>
      <c r="CW1164" s="44"/>
      <c r="CX1164" s="44"/>
      <c r="CY1164" s="44"/>
      <c r="DD1164" s="352"/>
      <c r="DF1164" s="44"/>
      <c r="DG1164" s="44"/>
      <c r="DH1164" s="44"/>
      <c r="DM1164" s="352"/>
      <c r="DO1164" s="44"/>
      <c r="DP1164" s="44"/>
      <c r="DQ1164" s="44"/>
      <c r="DV1164" s="352"/>
      <c r="DX1164" s="44"/>
      <c r="DY1164" s="44"/>
      <c r="DZ1164" s="44"/>
      <c r="EE1164" s="352"/>
      <c r="EG1164" s="44"/>
      <c r="EH1164" s="44"/>
      <c r="EI1164" s="44"/>
      <c r="EN1164" s="352"/>
      <c r="EP1164" s="44"/>
      <c r="EQ1164" s="44"/>
      <c r="ER1164" s="44"/>
      <c r="EW1164" s="352"/>
      <c r="EY1164" s="44"/>
      <c r="EZ1164" s="44"/>
      <c r="FA1164" s="44"/>
      <c r="FF1164" s="352"/>
      <c r="FH1164" s="44"/>
      <c r="FI1164" s="44"/>
      <c r="FJ1164" s="44"/>
      <c r="FO1164" s="352"/>
      <c r="FQ1164" s="44"/>
      <c r="FR1164" s="44"/>
      <c r="FS1164" s="44"/>
      <c r="FX1164" s="352"/>
      <c r="FZ1164" s="44"/>
      <c r="GA1164" s="44"/>
      <c r="GB1164" s="44"/>
      <c r="GG1164" s="352"/>
      <c r="GI1164" s="44"/>
      <c r="GJ1164" s="44"/>
      <c r="GK1164" s="44"/>
      <c r="GP1164" s="352"/>
      <c r="GR1164" s="44"/>
      <c r="GS1164" s="44"/>
      <c r="GT1164" s="44"/>
      <c r="GY1164" s="352"/>
      <c r="HA1164" s="44"/>
      <c r="HB1164" s="44"/>
      <c r="HC1164" s="44"/>
      <c r="HH1164" s="352"/>
      <c r="HJ1164" s="44"/>
      <c r="HK1164" s="44"/>
      <c r="HL1164" s="44"/>
      <c r="HQ1164" s="44"/>
      <c r="HR1164" s="44"/>
      <c r="HS1164" s="44"/>
      <c r="HT1164" s="44"/>
      <c r="HU1164" s="44"/>
      <c r="HV1164" s="44"/>
      <c r="HW1164" s="44"/>
      <c r="HX1164" s="44"/>
      <c r="HY1164" s="44"/>
      <c r="HZ1164" s="44"/>
      <c r="IA1164" s="44"/>
      <c r="IB1164" s="44"/>
      <c r="IC1164" s="44"/>
      <c r="ID1164" s="44"/>
      <c r="IE1164" s="44"/>
      <c r="IF1164" s="44"/>
      <c r="IG1164" s="44"/>
      <c r="IH1164" s="44"/>
      <c r="II1164" s="44"/>
      <c r="IJ1164" s="44"/>
      <c r="IK1164" s="44"/>
      <c r="IL1164" s="44"/>
      <c r="IM1164" s="44"/>
      <c r="IN1164" s="44"/>
      <c r="IO1164" s="44"/>
      <c r="IP1164" s="44"/>
      <c r="IQ1164" s="44"/>
      <c r="IR1164" s="44"/>
      <c r="IS1164" s="44"/>
      <c r="IT1164" s="44"/>
      <c r="IU1164" s="44"/>
      <c r="IV1164" s="44"/>
      <c r="RS1164" s="353"/>
    </row>
    <row r="1165" spans="1:487" s="74" customFormat="1" ht="15">
      <c r="A1165" s="325" t="s">
        <v>928</v>
      </c>
      <c r="B1165" s="351"/>
      <c r="C1165" s="351"/>
      <c r="D1165" s="458" t="s">
        <v>133</v>
      </c>
      <c r="E1165" s="450"/>
      <c r="F1165" s="437">
        <f t="shared" si="16"/>
        <v>8</v>
      </c>
      <c r="G1165" s="478"/>
      <c r="H1165" s="478"/>
      <c r="I1165" s="478">
        <v>8</v>
      </c>
      <c r="J1165" s="548"/>
      <c r="K1165" s="478"/>
      <c r="L1165" s="450"/>
      <c r="M1165" s="44"/>
      <c r="N1165" s="44"/>
      <c r="R1165" s="352"/>
      <c r="T1165" s="44"/>
      <c r="U1165" s="44"/>
      <c r="V1165" s="44"/>
      <c r="AA1165" s="352"/>
      <c r="AC1165" s="44"/>
      <c r="AD1165" s="44"/>
      <c r="AE1165" s="44"/>
      <c r="AJ1165" s="352"/>
      <c r="AL1165" s="44"/>
      <c r="AM1165" s="44"/>
      <c r="AN1165" s="44"/>
      <c r="AS1165" s="352"/>
      <c r="AU1165" s="44"/>
      <c r="AV1165" s="44"/>
      <c r="AW1165" s="44"/>
      <c r="BB1165" s="352"/>
      <c r="BD1165" s="44"/>
      <c r="BE1165" s="44"/>
      <c r="BF1165" s="44"/>
      <c r="BK1165" s="352"/>
      <c r="BM1165" s="44"/>
      <c r="BN1165" s="44"/>
      <c r="BO1165" s="44"/>
      <c r="BT1165" s="352"/>
      <c r="BV1165" s="44"/>
      <c r="BW1165" s="44"/>
      <c r="BX1165" s="44"/>
      <c r="CC1165" s="352"/>
      <c r="CE1165" s="44"/>
      <c r="CF1165" s="44"/>
      <c r="CG1165" s="44"/>
      <c r="CL1165" s="352"/>
      <c r="CN1165" s="44"/>
      <c r="CO1165" s="44"/>
      <c r="CP1165" s="44"/>
      <c r="CU1165" s="352"/>
      <c r="CW1165" s="44"/>
      <c r="CX1165" s="44"/>
      <c r="CY1165" s="44"/>
      <c r="DD1165" s="352"/>
      <c r="DF1165" s="44"/>
      <c r="DG1165" s="44"/>
      <c r="DH1165" s="44"/>
      <c r="DM1165" s="352"/>
      <c r="DO1165" s="44"/>
      <c r="DP1165" s="44"/>
      <c r="DQ1165" s="44"/>
      <c r="DV1165" s="352"/>
      <c r="DX1165" s="44"/>
      <c r="DY1165" s="44"/>
      <c r="DZ1165" s="44"/>
      <c r="EE1165" s="352"/>
      <c r="EG1165" s="44"/>
      <c r="EH1165" s="44"/>
      <c r="EI1165" s="44"/>
      <c r="EN1165" s="352"/>
      <c r="EP1165" s="44"/>
      <c r="EQ1165" s="44"/>
      <c r="ER1165" s="44"/>
      <c r="EW1165" s="352"/>
      <c r="EY1165" s="44"/>
      <c r="EZ1165" s="44"/>
      <c r="FA1165" s="44"/>
      <c r="FF1165" s="352"/>
      <c r="FH1165" s="44"/>
      <c r="FI1165" s="44"/>
      <c r="FJ1165" s="44"/>
      <c r="FO1165" s="352"/>
      <c r="FQ1165" s="44"/>
      <c r="FR1165" s="44"/>
      <c r="FS1165" s="44"/>
      <c r="FX1165" s="352"/>
      <c r="FZ1165" s="44"/>
      <c r="GA1165" s="44"/>
      <c r="GB1165" s="44"/>
      <c r="GG1165" s="352"/>
      <c r="GI1165" s="44"/>
      <c r="GJ1165" s="44"/>
      <c r="GK1165" s="44"/>
      <c r="GP1165" s="352"/>
      <c r="GR1165" s="44"/>
      <c r="GS1165" s="44"/>
      <c r="GT1165" s="44"/>
      <c r="GY1165" s="352"/>
      <c r="HA1165" s="44"/>
      <c r="HB1165" s="44"/>
      <c r="HC1165" s="44"/>
      <c r="HH1165" s="352"/>
      <c r="HJ1165" s="44"/>
      <c r="HK1165" s="44"/>
      <c r="HL1165" s="44"/>
      <c r="HQ1165" s="44"/>
      <c r="HR1165" s="44"/>
      <c r="HS1165" s="44"/>
      <c r="HT1165" s="44"/>
      <c r="HU1165" s="44"/>
      <c r="HV1165" s="44"/>
      <c r="HW1165" s="44"/>
      <c r="HX1165" s="44"/>
      <c r="HY1165" s="44"/>
      <c r="HZ1165" s="44"/>
      <c r="IA1165" s="44"/>
      <c r="IB1165" s="44"/>
      <c r="IC1165" s="44"/>
      <c r="ID1165" s="44"/>
      <c r="IE1165" s="44"/>
      <c r="IF1165" s="44"/>
      <c r="IG1165" s="44"/>
      <c r="IH1165" s="44"/>
      <c r="II1165" s="44"/>
      <c r="IJ1165" s="44"/>
      <c r="IK1165" s="44"/>
      <c r="IL1165" s="44"/>
      <c r="IM1165" s="44"/>
      <c r="IN1165" s="44"/>
      <c r="IO1165" s="44"/>
      <c r="IP1165" s="44"/>
      <c r="IQ1165" s="44"/>
      <c r="IR1165" s="44"/>
      <c r="IS1165" s="44"/>
      <c r="IT1165" s="44"/>
      <c r="IU1165" s="44"/>
      <c r="IV1165" s="44"/>
      <c r="RS1165" s="353"/>
    </row>
    <row r="1166" spans="1:487" s="74" customFormat="1" ht="15">
      <c r="A1166" s="325" t="s">
        <v>810</v>
      </c>
      <c r="B1166" s="351"/>
      <c r="C1166" s="351"/>
      <c r="D1166" s="458" t="s">
        <v>132</v>
      </c>
      <c r="E1166" s="450"/>
      <c r="F1166" s="437">
        <f t="shared" si="16"/>
        <v>10</v>
      </c>
      <c r="G1166" s="478">
        <v>1</v>
      </c>
      <c r="H1166" s="478"/>
      <c r="I1166" s="478"/>
      <c r="J1166" s="548">
        <v>9</v>
      </c>
      <c r="K1166" s="478"/>
      <c r="L1166" s="450"/>
      <c r="M1166" s="44"/>
      <c r="N1166" s="44"/>
      <c r="R1166" s="352"/>
      <c r="T1166" s="44"/>
      <c r="U1166" s="44"/>
      <c r="V1166" s="44"/>
      <c r="AA1166" s="352"/>
      <c r="AC1166" s="44"/>
      <c r="AD1166" s="44"/>
      <c r="AE1166" s="44"/>
      <c r="AJ1166" s="352"/>
      <c r="AL1166" s="44"/>
      <c r="AM1166" s="44"/>
      <c r="AN1166" s="44"/>
      <c r="AS1166" s="352"/>
      <c r="AU1166" s="44"/>
      <c r="AV1166" s="44"/>
      <c r="AW1166" s="44"/>
      <c r="BB1166" s="352"/>
      <c r="BD1166" s="44"/>
      <c r="BE1166" s="44"/>
      <c r="BF1166" s="44"/>
      <c r="BK1166" s="352"/>
      <c r="BM1166" s="44"/>
      <c r="BN1166" s="44"/>
      <c r="BO1166" s="44"/>
      <c r="BT1166" s="352"/>
      <c r="BV1166" s="44"/>
      <c r="BW1166" s="44"/>
      <c r="BX1166" s="44"/>
      <c r="CC1166" s="352"/>
      <c r="CE1166" s="44"/>
      <c r="CF1166" s="44"/>
      <c r="CG1166" s="44"/>
      <c r="CL1166" s="352"/>
      <c r="CN1166" s="44"/>
      <c r="CO1166" s="44"/>
      <c r="CP1166" s="44"/>
      <c r="CU1166" s="352"/>
      <c r="CW1166" s="44"/>
      <c r="CX1166" s="44"/>
      <c r="CY1166" s="44"/>
      <c r="DD1166" s="352"/>
      <c r="DF1166" s="44"/>
      <c r="DG1166" s="44"/>
      <c r="DH1166" s="44"/>
      <c r="DM1166" s="352"/>
      <c r="DO1166" s="44"/>
      <c r="DP1166" s="44"/>
      <c r="DQ1166" s="44"/>
      <c r="DV1166" s="352"/>
      <c r="DX1166" s="44"/>
      <c r="DY1166" s="44"/>
      <c r="DZ1166" s="44"/>
      <c r="EE1166" s="352"/>
      <c r="EG1166" s="44"/>
      <c r="EH1166" s="44"/>
      <c r="EI1166" s="44"/>
      <c r="EN1166" s="352"/>
      <c r="EP1166" s="44"/>
      <c r="EQ1166" s="44"/>
      <c r="ER1166" s="44"/>
      <c r="EW1166" s="352"/>
      <c r="EY1166" s="44"/>
      <c r="EZ1166" s="44"/>
      <c r="FA1166" s="44"/>
      <c r="FF1166" s="352"/>
      <c r="FH1166" s="44"/>
      <c r="FI1166" s="44"/>
      <c r="FJ1166" s="44"/>
      <c r="FO1166" s="352"/>
      <c r="FQ1166" s="44"/>
      <c r="FR1166" s="44"/>
      <c r="FS1166" s="44"/>
      <c r="FX1166" s="352"/>
      <c r="FZ1166" s="44"/>
      <c r="GA1166" s="44"/>
      <c r="GB1166" s="44"/>
      <c r="GG1166" s="352"/>
      <c r="GI1166" s="44"/>
      <c r="GJ1166" s="44"/>
      <c r="GK1166" s="44"/>
      <c r="GP1166" s="352"/>
      <c r="GR1166" s="44"/>
      <c r="GS1166" s="44"/>
      <c r="GT1166" s="44"/>
      <c r="GY1166" s="352"/>
      <c r="HA1166" s="44"/>
      <c r="HB1166" s="44"/>
      <c r="HC1166" s="44"/>
      <c r="HH1166" s="352"/>
      <c r="HJ1166" s="44"/>
      <c r="HK1166" s="44"/>
      <c r="HL1166" s="44"/>
      <c r="HQ1166" s="44"/>
      <c r="HR1166" s="44"/>
      <c r="HS1166" s="44"/>
      <c r="HT1166" s="44"/>
      <c r="HU1166" s="44"/>
      <c r="HV1166" s="44"/>
      <c r="HW1166" s="44"/>
      <c r="HX1166" s="44"/>
      <c r="HY1166" s="44"/>
      <c r="HZ1166" s="44"/>
      <c r="IA1166" s="44"/>
      <c r="IB1166" s="44"/>
      <c r="IC1166" s="44"/>
      <c r="ID1166" s="44"/>
      <c r="IE1166" s="44"/>
      <c r="IF1166" s="44"/>
      <c r="IG1166" s="44"/>
      <c r="IH1166" s="44"/>
      <c r="II1166" s="44"/>
      <c r="IJ1166" s="44"/>
      <c r="IK1166" s="44"/>
      <c r="IL1166" s="44"/>
      <c r="IM1166" s="44"/>
      <c r="IN1166" s="44"/>
      <c r="IO1166" s="44"/>
      <c r="IP1166" s="44"/>
      <c r="IQ1166" s="44"/>
      <c r="IR1166" s="44"/>
      <c r="IS1166" s="44"/>
      <c r="IT1166" s="44"/>
      <c r="IU1166" s="44"/>
      <c r="IV1166" s="44"/>
      <c r="RS1166" s="353"/>
    </row>
    <row r="1167" spans="1:487" s="74" customFormat="1" ht="15">
      <c r="A1167" s="325" t="s">
        <v>1126</v>
      </c>
      <c r="B1167" s="351"/>
      <c r="C1167" s="351"/>
      <c r="D1167" s="531" t="s">
        <v>130</v>
      </c>
      <c r="E1167" s="450"/>
      <c r="F1167" s="437">
        <f t="shared" si="16"/>
        <v>7</v>
      </c>
      <c r="G1167" s="478"/>
      <c r="H1167" s="478"/>
      <c r="I1167" s="478">
        <v>5</v>
      </c>
      <c r="J1167" s="548">
        <v>2</v>
      </c>
      <c r="K1167" s="478"/>
      <c r="L1167" s="450"/>
      <c r="M1167" s="44"/>
      <c r="N1167" s="44"/>
      <c r="R1167" s="352"/>
      <c r="T1167" s="44"/>
      <c r="U1167" s="44"/>
      <c r="V1167" s="44"/>
      <c r="AA1167" s="352"/>
      <c r="AC1167" s="44"/>
      <c r="AD1167" s="44"/>
      <c r="AE1167" s="44"/>
      <c r="AJ1167" s="352"/>
      <c r="AL1167" s="44"/>
      <c r="AM1167" s="44"/>
      <c r="AN1167" s="44"/>
      <c r="AS1167" s="352"/>
      <c r="AU1167" s="44"/>
      <c r="AV1167" s="44"/>
      <c r="AW1167" s="44"/>
      <c r="BB1167" s="352"/>
      <c r="BD1167" s="44"/>
      <c r="BE1167" s="44"/>
      <c r="BF1167" s="44"/>
      <c r="BK1167" s="352"/>
      <c r="BM1167" s="44"/>
      <c r="BN1167" s="44"/>
      <c r="BO1167" s="44"/>
      <c r="BT1167" s="352"/>
      <c r="BV1167" s="44"/>
      <c r="BW1167" s="44"/>
      <c r="BX1167" s="44"/>
      <c r="CC1167" s="352"/>
      <c r="CE1167" s="44"/>
      <c r="CF1167" s="44"/>
      <c r="CG1167" s="44"/>
      <c r="CL1167" s="352"/>
      <c r="CN1167" s="44"/>
      <c r="CO1167" s="44"/>
      <c r="CP1167" s="44"/>
      <c r="CU1167" s="352"/>
      <c r="CW1167" s="44"/>
      <c r="CX1167" s="44"/>
      <c r="CY1167" s="44"/>
      <c r="DD1167" s="352"/>
      <c r="DF1167" s="44"/>
      <c r="DG1167" s="44"/>
      <c r="DH1167" s="44"/>
      <c r="DM1167" s="352"/>
      <c r="DO1167" s="44"/>
      <c r="DP1167" s="44"/>
      <c r="DQ1167" s="44"/>
      <c r="DV1167" s="352"/>
      <c r="DX1167" s="44"/>
      <c r="DY1167" s="44"/>
      <c r="DZ1167" s="44"/>
      <c r="EE1167" s="352"/>
      <c r="EG1167" s="44"/>
      <c r="EH1167" s="44"/>
      <c r="EI1167" s="44"/>
      <c r="EN1167" s="352"/>
      <c r="EP1167" s="44"/>
      <c r="EQ1167" s="44"/>
      <c r="ER1167" s="44"/>
      <c r="EW1167" s="352"/>
      <c r="EY1167" s="44"/>
      <c r="EZ1167" s="44"/>
      <c r="FA1167" s="44"/>
      <c r="FF1167" s="352"/>
      <c r="FH1167" s="44"/>
      <c r="FI1167" s="44"/>
      <c r="FJ1167" s="44"/>
      <c r="FO1167" s="352"/>
      <c r="FQ1167" s="44"/>
      <c r="FR1167" s="44"/>
      <c r="FS1167" s="44"/>
      <c r="FX1167" s="352"/>
      <c r="FZ1167" s="44"/>
      <c r="GA1167" s="44"/>
      <c r="GB1167" s="44"/>
      <c r="GG1167" s="352"/>
      <c r="GI1167" s="44"/>
      <c r="GJ1167" s="44"/>
      <c r="GK1167" s="44"/>
      <c r="GP1167" s="352"/>
      <c r="GR1167" s="44"/>
      <c r="GS1167" s="44"/>
      <c r="GT1167" s="44"/>
      <c r="GY1167" s="352"/>
      <c r="HA1167" s="44"/>
      <c r="HB1167" s="44"/>
      <c r="HC1167" s="44"/>
      <c r="HH1167" s="352"/>
      <c r="HJ1167" s="44"/>
      <c r="HK1167" s="44"/>
      <c r="HL1167" s="44"/>
      <c r="HQ1167" s="44"/>
      <c r="HR1167" s="44"/>
      <c r="HS1167" s="44"/>
      <c r="HT1167" s="44"/>
      <c r="HU1167" s="44"/>
      <c r="HV1167" s="44"/>
      <c r="HW1167" s="44"/>
      <c r="HX1167" s="44"/>
      <c r="HY1167" s="44"/>
      <c r="HZ1167" s="44"/>
      <c r="IA1167" s="44"/>
      <c r="IB1167" s="44"/>
      <c r="IC1167" s="44"/>
      <c r="ID1167" s="44"/>
      <c r="IE1167" s="44"/>
      <c r="IF1167" s="44"/>
      <c r="IG1167" s="44"/>
      <c r="IH1167" s="44"/>
      <c r="II1167" s="44"/>
      <c r="IJ1167" s="44"/>
      <c r="IK1167" s="44"/>
      <c r="IL1167" s="44"/>
      <c r="IM1167" s="44"/>
      <c r="IN1167" s="44"/>
      <c r="IO1167" s="44"/>
      <c r="IP1167" s="44"/>
      <c r="IQ1167" s="44"/>
      <c r="IR1167" s="44"/>
      <c r="IS1167" s="44"/>
      <c r="IT1167" s="44"/>
      <c r="IU1167" s="44"/>
      <c r="IV1167" s="44"/>
      <c r="RS1167" s="353"/>
    </row>
    <row r="1168" spans="1:487" s="74" customFormat="1" ht="15">
      <c r="A1168" s="325" t="s">
        <v>691</v>
      </c>
      <c r="B1168" s="351"/>
      <c r="C1168" s="351"/>
      <c r="D1168" s="458" t="s">
        <v>131</v>
      </c>
      <c r="E1168" s="450"/>
      <c r="F1168" s="437">
        <f t="shared" si="16"/>
        <v>0</v>
      </c>
      <c r="G1168" s="478"/>
      <c r="H1168" s="478"/>
      <c r="I1168" s="478"/>
      <c r="J1168" s="548"/>
      <c r="K1168" s="478"/>
      <c r="L1168" s="450"/>
      <c r="M1168" s="44"/>
      <c r="N1168" s="44"/>
      <c r="R1168" s="352"/>
      <c r="T1168" s="44"/>
      <c r="U1168" s="44"/>
      <c r="V1168" s="44"/>
      <c r="AA1168" s="352"/>
      <c r="AC1168" s="44"/>
      <c r="AD1168" s="44"/>
      <c r="AE1168" s="44"/>
      <c r="AJ1168" s="352"/>
      <c r="AL1168" s="44"/>
      <c r="AM1168" s="44"/>
      <c r="AN1168" s="44"/>
      <c r="AS1168" s="352"/>
      <c r="AU1168" s="44"/>
      <c r="AV1168" s="44"/>
      <c r="AW1168" s="44"/>
      <c r="BB1168" s="352"/>
      <c r="BD1168" s="44"/>
      <c r="BE1168" s="44"/>
      <c r="BF1168" s="44"/>
      <c r="BK1168" s="352"/>
      <c r="BM1168" s="44"/>
      <c r="BN1168" s="44"/>
      <c r="BO1168" s="44"/>
      <c r="BT1168" s="352"/>
      <c r="BV1168" s="44"/>
      <c r="BW1168" s="44"/>
      <c r="BX1168" s="44"/>
      <c r="CC1168" s="352"/>
      <c r="CE1168" s="44"/>
      <c r="CF1168" s="44"/>
      <c r="CG1168" s="44"/>
      <c r="CL1168" s="352"/>
      <c r="CN1168" s="44"/>
      <c r="CO1168" s="44"/>
      <c r="CP1168" s="44"/>
      <c r="CU1168" s="352"/>
      <c r="CW1168" s="44"/>
      <c r="CX1168" s="44"/>
      <c r="CY1168" s="44"/>
      <c r="DD1168" s="352"/>
      <c r="DF1168" s="44"/>
      <c r="DG1168" s="44"/>
      <c r="DH1168" s="44"/>
      <c r="DM1168" s="352"/>
      <c r="DO1168" s="44"/>
      <c r="DP1168" s="44"/>
      <c r="DQ1168" s="44"/>
      <c r="DV1168" s="352"/>
      <c r="DX1168" s="44"/>
      <c r="DY1168" s="44"/>
      <c r="DZ1168" s="44"/>
      <c r="EE1168" s="352"/>
      <c r="EG1168" s="44"/>
      <c r="EH1168" s="44"/>
      <c r="EI1168" s="44"/>
      <c r="EN1168" s="352"/>
      <c r="EP1168" s="44"/>
      <c r="EQ1168" s="44"/>
      <c r="ER1168" s="44"/>
      <c r="EW1168" s="352"/>
      <c r="EY1168" s="44"/>
      <c r="EZ1168" s="44"/>
      <c r="FA1168" s="44"/>
      <c r="FF1168" s="352"/>
      <c r="FH1168" s="44"/>
      <c r="FI1168" s="44"/>
      <c r="FJ1168" s="44"/>
      <c r="FO1168" s="352"/>
      <c r="FQ1168" s="44"/>
      <c r="FR1168" s="44"/>
      <c r="FS1168" s="44"/>
      <c r="FX1168" s="352"/>
      <c r="FZ1168" s="44"/>
      <c r="GA1168" s="44"/>
      <c r="GB1168" s="44"/>
      <c r="GG1168" s="352"/>
      <c r="GI1168" s="44"/>
      <c r="GJ1168" s="44"/>
      <c r="GK1168" s="44"/>
      <c r="GP1168" s="352"/>
      <c r="GR1168" s="44"/>
      <c r="GS1168" s="44"/>
      <c r="GT1168" s="44"/>
      <c r="GY1168" s="352"/>
      <c r="HA1168" s="44"/>
      <c r="HB1168" s="44"/>
      <c r="HC1168" s="44"/>
      <c r="HH1168" s="352"/>
      <c r="HJ1168" s="44"/>
      <c r="HK1168" s="44"/>
      <c r="HL1168" s="44"/>
      <c r="HQ1168" s="44"/>
      <c r="HR1168" s="44"/>
      <c r="HS1168" s="44"/>
      <c r="HT1168" s="44"/>
      <c r="HU1168" s="44"/>
      <c r="HV1168" s="44"/>
      <c r="HW1168" s="44"/>
      <c r="HX1168" s="44"/>
      <c r="HY1168" s="44"/>
      <c r="HZ1168" s="44"/>
      <c r="IA1168" s="44"/>
      <c r="IB1168" s="44"/>
      <c r="IC1168" s="44"/>
      <c r="ID1168" s="44"/>
      <c r="IE1168" s="44"/>
      <c r="IF1168" s="44"/>
      <c r="IG1168" s="44"/>
      <c r="IH1168" s="44"/>
      <c r="II1168" s="44"/>
      <c r="IJ1168" s="44"/>
      <c r="IK1168" s="44"/>
      <c r="IL1168" s="44"/>
      <c r="IM1168" s="44"/>
      <c r="IN1168" s="44"/>
      <c r="IO1168" s="44"/>
      <c r="IP1168" s="44"/>
      <c r="IQ1168" s="44"/>
      <c r="IR1168" s="44"/>
      <c r="IS1168" s="44"/>
      <c r="IT1168" s="44"/>
      <c r="IU1168" s="44"/>
      <c r="IV1168" s="44"/>
      <c r="RS1168" s="353"/>
    </row>
    <row r="1169" spans="1:487" s="74" customFormat="1" ht="15">
      <c r="A1169" s="325" t="s">
        <v>1718</v>
      </c>
      <c r="B1169" s="351"/>
      <c r="C1169" s="351"/>
      <c r="D1169" s="531" t="s">
        <v>130</v>
      </c>
      <c r="E1169" s="450"/>
      <c r="F1169" s="437">
        <f t="shared" si="16"/>
        <v>0</v>
      </c>
      <c r="G1169" s="478"/>
      <c r="H1169" s="478"/>
      <c r="I1169" s="478"/>
      <c r="J1169" s="548"/>
      <c r="K1169" s="478"/>
      <c r="L1169" s="450"/>
      <c r="M1169" s="44"/>
      <c r="N1169" s="44"/>
      <c r="R1169" s="352"/>
      <c r="T1169" s="44"/>
      <c r="U1169" s="44"/>
      <c r="V1169" s="44"/>
      <c r="AA1169" s="352"/>
      <c r="AC1169" s="44"/>
      <c r="AD1169" s="44"/>
      <c r="AE1169" s="44"/>
      <c r="AJ1169" s="352"/>
      <c r="AL1169" s="44"/>
      <c r="AM1169" s="44"/>
      <c r="AN1169" s="44"/>
      <c r="AS1169" s="352"/>
      <c r="AU1169" s="44"/>
      <c r="AV1169" s="44"/>
      <c r="AW1169" s="44"/>
      <c r="BB1169" s="352"/>
      <c r="BD1169" s="44"/>
      <c r="BE1169" s="44"/>
      <c r="BF1169" s="44"/>
      <c r="BK1169" s="352"/>
      <c r="BM1169" s="44"/>
      <c r="BN1169" s="44"/>
      <c r="BO1169" s="44"/>
      <c r="BT1169" s="352"/>
      <c r="BV1169" s="44"/>
      <c r="BW1169" s="44"/>
      <c r="BX1169" s="44"/>
      <c r="CC1169" s="352"/>
      <c r="CE1169" s="44"/>
      <c r="CF1169" s="44"/>
      <c r="CG1169" s="44"/>
      <c r="CL1169" s="352"/>
      <c r="CN1169" s="44"/>
      <c r="CO1169" s="44"/>
      <c r="CP1169" s="44"/>
      <c r="CU1169" s="352"/>
      <c r="CW1169" s="44"/>
      <c r="CX1169" s="44"/>
      <c r="CY1169" s="44"/>
      <c r="DD1169" s="352"/>
      <c r="DF1169" s="44"/>
      <c r="DG1169" s="44"/>
      <c r="DH1169" s="44"/>
      <c r="DM1169" s="352"/>
      <c r="DO1169" s="44"/>
      <c r="DP1169" s="44"/>
      <c r="DQ1169" s="44"/>
      <c r="DV1169" s="352"/>
      <c r="DX1169" s="44"/>
      <c r="DY1169" s="44"/>
      <c r="DZ1169" s="44"/>
      <c r="EE1169" s="352"/>
      <c r="EG1169" s="44"/>
      <c r="EH1169" s="44"/>
      <c r="EI1169" s="44"/>
      <c r="EN1169" s="352"/>
      <c r="EP1169" s="44"/>
      <c r="EQ1169" s="44"/>
      <c r="ER1169" s="44"/>
      <c r="EW1169" s="352"/>
      <c r="EY1169" s="44"/>
      <c r="EZ1169" s="44"/>
      <c r="FA1169" s="44"/>
      <c r="FF1169" s="352"/>
      <c r="FH1169" s="44"/>
      <c r="FI1169" s="44"/>
      <c r="FJ1169" s="44"/>
      <c r="FO1169" s="352"/>
      <c r="FQ1169" s="44"/>
      <c r="FR1169" s="44"/>
      <c r="FS1169" s="44"/>
      <c r="FX1169" s="352"/>
      <c r="FZ1169" s="44"/>
      <c r="GA1169" s="44"/>
      <c r="GB1169" s="44"/>
      <c r="GG1169" s="352"/>
      <c r="GI1169" s="44"/>
      <c r="GJ1169" s="44"/>
      <c r="GK1169" s="44"/>
      <c r="GP1169" s="352"/>
      <c r="GR1169" s="44"/>
      <c r="GS1169" s="44"/>
      <c r="GT1169" s="44"/>
      <c r="GY1169" s="352"/>
      <c r="HA1169" s="44"/>
      <c r="HB1169" s="44"/>
      <c r="HC1169" s="44"/>
      <c r="HH1169" s="352"/>
      <c r="HJ1169" s="44"/>
      <c r="HK1169" s="44"/>
      <c r="HL1169" s="44"/>
      <c r="HQ1169" s="44"/>
      <c r="HR1169" s="44"/>
      <c r="HS1169" s="44"/>
      <c r="HT1169" s="44"/>
      <c r="HU1169" s="44"/>
      <c r="HV1169" s="44"/>
      <c r="HW1169" s="44"/>
      <c r="HX1169" s="44"/>
      <c r="HY1169" s="44"/>
      <c r="HZ1169" s="44"/>
      <c r="IA1169" s="44"/>
      <c r="IB1169" s="44"/>
      <c r="IC1169" s="44"/>
      <c r="ID1169" s="44"/>
      <c r="IE1169" s="44"/>
      <c r="IF1169" s="44"/>
      <c r="IG1169" s="44"/>
      <c r="IH1169" s="44"/>
      <c r="II1169" s="44"/>
      <c r="IJ1169" s="44"/>
      <c r="IK1169" s="44"/>
      <c r="IL1169" s="44"/>
      <c r="IM1169" s="44"/>
      <c r="IN1169" s="44"/>
      <c r="IO1169" s="44"/>
      <c r="IP1169" s="44"/>
      <c r="IQ1169" s="44"/>
      <c r="IR1169" s="44"/>
      <c r="IS1169" s="44"/>
      <c r="IT1169" s="44"/>
      <c r="IU1169" s="44"/>
      <c r="IV1169" s="44"/>
      <c r="RS1169" s="353"/>
    </row>
    <row r="1170" spans="1:487" s="74" customFormat="1" ht="15">
      <c r="A1170" s="526" t="s">
        <v>2008</v>
      </c>
      <c r="B1170" s="351"/>
      <c r="C1170" s="351"/>
      <c r="D1170" s="531" t="s">
        <v>130</v>
      </c>
      <c r="E1170" s="450"/>
      <c r="F1170" s="437">
        <f t="shared" si="16"/>
        <v>0</v>
      </c>
      <c r="G1170" s="478"/>
      <c r="H1170" s="478"/>
      <c r="I1170" s="478"/>
      <c r="J1170" s="548"/>
      <c r="K1170" s="478"/>
      <c r="L1170" s="450"/>
      <c r="M1170" s="44"/>
      <c r="N1170" s="44"/>
      <c r="R1170" s="352"/>
      <c r="T1170" s="44"/>
      <c r="U1170" s="44"/>
      <c r="V1170" s="44"/>
      <c r="AA1170" s="352"/>
      <c r="AC1170" s="44"/>
      <c r="AD1170" s="44"/>
      <c r="AE1170" s="44"/>
      <c r="AJ1170" s="352"/>
      <c r="AL1170" s="44"/>
      <c r="AM1170" s="44"/>
      <c r="AN1170" s="44"/>
      <c r="AS1170" s="352"/>
      <c r="AU1170" s="44"/>
      <c r="AV1170" s="44"/>
      <c r="AW1170" s="44"/>
      <c r="BB1170" s="352"/>
      <c r="BD1170" s="44"/>
      <c r="BE1170" s="44"/>
      <c r="BF1170" s="44"/>
      <c r="BK1170" s="352"/>
      <c r="BM1170" s="44"/>
      <c r="BN1170" s="44"/>
      <c r="BO1170" s="44"/>
      <c r="BT1170" s="352"/>
      <c r="BV1170" s="44"/>
      <c r="BW1170" s="44"/>
      <c r="BX1170" s="44"/>
      <c r="CC1170" s="352"/>
      <c r="CE1170" s="44"/>
      <c r="CF1170" s="44"/>
      <c r="CG1170" s="44"/>
      <c r="CL1170" s="352"/>
      <c r="CN1170" s="44"/>
      <c r="CO1170" s="44"/>
      <c r="CP1170" s="44"/>
      <c r="CU1170" s="352"/>
      <c r="CW1170" s="44"/>
      <c r="CX1170" s="44"/>
      <c r="CY1170" s="44"/>
      <c r="DD1170" s="352"/>
      <c r="DF1170" s="44"/>
      <c r="DG1170" s="44"/>
      <c r="DH1170" s="44"/>
      <c r="DM1170" s="352"/>
      <c r="DO1170" s="44"/>
      <c r="DP1170" s="44"/>
      <c r="DQ1170" s="44"/>
      <c r="DV1170" s="352"/>
      <c r="DX1170" s="44"/>
      <c r="DY1170" s="44"/>
      <c r="DZ1170" s="44"/>
      <c r="EE1170" s="352"/>
      <c r="EG1170" s="44"/>
      <c r="EH1170" s="44"/>
      <c r="EI1170" s="44"/>
      <c r="EN1170" s="352"/>
      <c r="EP1170" s="44"/>
      <c r="EQ1170" s="44"/>
      <c r="ER1170" s="44"/>
      <c r="EW1170" s="352"/>
      <c r="EY1170" s="44"/>
      <c r="EZ1170" s="44"/>
      <c r="FA1170" s="44"/>
      <c r="FF1170" s="352"/>
      <c r="FH1170" s="44"/>
      <c r="FI1170" s="44"/>
      <c r="FJ1170" s="44"/>
      <c r="FO1170" s="352"/>
      <c r="FQ1170" s="44"/>
      <c r="FR1170" s="44"/>
      <c r="FS1170" s="44"/>
      <c r="FX1170" s="352"/>
      <c r="FZ1170" s="44"/>
      <c r="GA1170" s="44"/>
      <c r="GB1170" s="44"/>
      <c r="GG1170" s="352"/>
      <c r="GI1170" s="44"/>
      <c r="GJ1170" s="44"/>
      <c r="GK1170" s="44"/>
      <c r="GP1170" s="352"/>
      <c r="GR1170" s="44"/>
      <c r="GS1170" s="44"/>
      <c r="GT1170" s="44"/>
      <c r="GY1170" s="352"/>
      <c r="HA1170" s="44"/>
      <c r="HB1170" s="44"/>
      <c r="HC1170" s="44"/>
      <c r="HH1170" s="352"/>
      <c r="HJ1170" s="44"/>
      <c r="HK1170" s="44"/>
      <c r="HL1170" s="44"/>
      <c r="HQ1170" s="44"/>
      <c r="HR1170" s="44"/>
      <c r="HS1170" s="44"/>
      <c r="HT1170" s="44"/>
      <c r="HU1170" s="44"/>
      <c r="HV1170" s="44"/>
      <c r="HW1170" s="44"/>
      <c r="HX1170" s="44"/>
      <c r="HY1170" s="44"/>
      <c r="HZ1170" s="44"/>
      <c r="IA1170" s="44"/>
      <c r="IB1170" s="44"/>
      <c r="IC1170" s="44"/>
      <c r="ID1170" s="44"/>
      <c r="IE1170" s="44"/>
      <c r="IF1170" s="44"/>
      <c r="IG1170" s="44"/>
      <c r="IH1170" s="44"/>
      <c r="II1170" s="44"/>
      <c r="IJ1170" s="44"/>
      <c r="IK1170" s="44"/>
      <c r="IL1170" s="44"/>
      <c r="IM1170" s="44"/>
      <c r="IN1170" s="44"/>
      <c r="IO1170" s="44"/>
      <c r="IP1170" s="44"/>
      <c r="IQ1170" s="44"/>
      <c r="IR1170" s="44"/>
      <c r="IS1170" s="44"/>
      <c r="IT1170" s="44"/>
      <c r="IU1170" s="44"/>
      <c r="IV1170" s="44"/>
      <c r="RS1170" s="353"/>
    </row>
    <row r="1171" spans="1:487" s="74" customFormat="1" ht="15">
      <c r="A1171" s="526" t="s">
        <v>1360</v>
      </c>
      <c r="B1171" s="351"/>
      <c r="C1171" s="351"/>
      <c r="D1171" s="531" t="s">
        <v>130</v>
      </c>
      <c r="E1171" s="450"/>
      <c r="F1171" s="437">
        <f t="shared" si="16"/>
        <v>9</v>
      </c>
      <c r="G1171" s="478"/>
      <c r="H1171" s="478"/>
      <c r="I1171" s="478">
        <v>4</v>
      </c>
      <c r="J1171" s="548">
        <v>5</v>
      </c>
      <c r="K1171" s="478"/>
      <c r="L1171" s="450"/>
      <c r="M1171" s="44"/>
      <c r="N1171" s="44"/>
      <c r="R1171" s="352"/>
      <c r="T1171" s="44"/>
      <c r="U1171" s="44"/>
      <c r="V1171" s="44"/>
      <c r="AA1171" s="352"/>
      <c r="AC1171" s="44"/>
      <c r="AD1171" s="44"/>
      <c r="AE1171" s="44"/>
      <c r="AJ1171" s="352"/>
      <c r="AL1171" s="44"/>
      <c r="AM1171" s="44"/>
      <c r="AN1171" s="44"/>
      <c r="AS1171" s="352"/>
      <c r="AU1171" s="44"/>
      <c r="AV1171" s="44"/>
      <c r="AW1171" s="44"/>
      <c r="BB1171" s="352"/>
      <c r="BD1171" s="44"/>
      <c r="BE1171" s="44"/>
      <c r="BF1171" s="44"/>
      <c r="BK1171" s="352"/>
      <c r="BM1171" s="44"/>
      <c r="BN1171" s="44"/>
      <c r="BO1171" s="44"/>
      <c r="BT1171" s="352"/>
      <c r="BV1171" s="44"/>
      <c r="BW1171" s="44"/>
      <c r="BX1171" s="44"/>
      <c r="CC1171" s="352"/>
      <c r="CE1171" s="44"/>
      <c r="CF1171" s="44"/>
      <c r="CG1171" s="44"/>
      <c r="CL1171" s="352"/>
      <c r="CN1171" s="44"/>
      <c r="CO1171" s="44"/>
      <c r="CP1171" s="44"/>
      <c r="CU1171" s="352"/>
      <c r="CW1171" s="44"/>
      <c r="CX1171" s="44"/>
      <c r="CY1171" s="44"/>
      <c r="DD1171" s="352"/>
      <c r="DF1171" s="44"/>
      <c r="DG1171" s="44"/>
      <c r="DH1171" s="44"/>
      <c r="DM1171" s="352"/>
      <c r="DO1171" s="44"/>
      <c r="DP1171" s="44"/>
      <c r="DQ1171" s="44"/>
      <c r="DV1171" s="352"/>
      <c r="DX1171" s="44"/>
      <c r="DY1171" s="44"/>
      <c r="DZ1171" s="44"/>
      <c r="EE1171" s="352"/>
      <c r="EG1171" s="44"/>
      <c r="EH1171" s="44"/>
      <c r="EI1171" s="44"/>
      <c r="EN1171" s="352"/>
      <c r="EP1171" s="44"/>
      <c r="EQ1171" s="44"/>
      <c r="ER1171" s="44"/>
      <c r="EW1171" s="352"/>
      <c r="EY1171" s="44"/>
      <c r="EZ1171" s="44"/>
      <c r="FA1171" s="44"/>
      <c r="FF1171" s="352"/>
      <c r="FH1171" s="44"/>
      <c r="FI1171" s="44"/>
      <c r="FJ1171" s="44"/>
      <c r="FO1171" s="352"/>
      <c r="FQ1171" s="44"/>
      <c r="FR1171" s="44"/>
      <c r="FS1171" s="44"/>
      <c r="FX1171" s="352"/>
      <c r="FZ1171" s="44"/>
      <c r="GA1171" s="44"/>
      <c r="GB1171" s="44"/>
      <c r="GG1171" s="352"/>
      <c r="GI1171" s="44"/>
      <c r="GJ1171" s="44"/>
      <c r="GK1171" s="44"/>
      <c r="GP1171" s="352"/>
      <c r="GR1171" s="44"/>
      <c r="GS1171" s="44"/>
      <c r="GT1171" s="44"/>
      <c r="GY1171" s="352"/>
      <c r="HA1171" s="44"/>
      <c r="HB1171" s="44"/>
      <c r="HC1171" s="44"/>
      <c r="HH1171" s="352"/>
      <c r="HJ1171" s="44"/>
      <c r="HK1171" s="44"/>
      <c r="HL1171" s="44"/>
      <c r="HQ1171" s="44"/>
      <c r="HR1171" s="44"/>
      <c r="HS1171" s="44"/>
      <c r="HT1171" s="44"/>
      <c r="HU1171" s="44"/>
      <c r="HV1171" s="44"/>
      <c r="HW1171" s="44"/>
      <c r="HX1171" s="44"/>
      <c r="HY1171" s="44"/>
      <c r="HZ1171" s="44"/>
      <c r="IA1171" s="44"/>
      <c r="IB1171" s="44"/>
      <c r="IC1171" s="44"/>
      <c r="ID1171" s="44"/>
      <c r="IE1171" s="44"/>
      <c r="IF1171" s="44"/>
      <c r="IG1171" s="44"/>
      <c r="IH1171" s="44"/>
      <c r="II1171" s="44"/>
      <c r="IJ1171" s="44"/>
      <c r="IK1171" s="44"/>
      <c r="IL1171" s="44"/>
      <c r="IM1171" s="44"/>
      <c r="IN1171" s="44"/>
      <c r="IO1171" s="44"/>
      <c r="IP1171" s="44"/>
      <c r="IQ1171" s="44"/>
      <c r="IR1171" s="44"/>
      <c r="IS1171" s="44"/>
      <c r="IT1171" s="44"/>
      <c r="IU1171" s="44"/>
      <c r="IV1171" s="44"/>
      <c r="RS1171" s="353"/>
    </row>
    <row r="1172" spans="1:487" s="74" customFormat="1" ht="15">
      <c r="A1172" s="526" t="s">
        <v>618</v>
      </c>
      <c r="B1172" s="351"/>
      <c r="C1172" s="351"/>
      <c r="D1172" s="531" t="s">
        <v>130</v>
      </c>
      <c r="E1172" s="450"/>
      <c r="F1172" s="437">
        <f t="shared" si="16"/>
        <v>18</v>
      </c>
      <c r="G1172" s="478"/>
      <c r="H1172" s="478"/>
      <c r="I1172" s="478">
        <v>14</v>
      </c>
      <c r="J1172" s="548">
        <v>4</v>
      </c>
      <c r="K1172" s="478"/>
      <c r="L1172" s="450"/>
      <c r="M1172" s="44"/>
      <c r="N1172" s="44"/>
      <c r="R1172" s="352"/>
      <c r="T1172" s="44"/>
      <c r="U1172" s="44"/>
      <c r="V1172" s="44"/>
      <c r="AA1172" s="352"/>
      <c r="AC1172" s="44"/>
      <c r="AD1172" s="44"/>
      <c r="AE1172" s="44"/>
      <c r="AJ1172" s="352"/>
      <c r="AL1172" s="44"/>
      <c r="AM1172" s="44"/>
      <c r="AN1172" s="44"/>
      <c r="AS1172" s="352"/>
      <c r="AU1172" s="44"/>
      <c r="AV1172" s="44"/>
      <c r="AW1172" s="44"/>
      <c r="BB1172" s="352"/>
      <c r="BD1172" s="44"/>
      <c r="BE1172" s="44"/>
      <c r="BF1172" s="44"/>
      <c r="BK1172" s="352"/>
      <c r="BM1172" s="44"/>
      <c r="BN1172" s="44"/>
      <c r="BO1172" s="44"/>
      <c r="BT1172" s="352"/>
      <c r="BV1172" s="44"/>
      <c r="BW1172" s="44"/>
      <c r="BX1172" s="44"/>
      <c r="CC1172" s="352"/>
      <c r="CE1172" s="44"/>
      <c r="CF1172" s="44"/>
      <c r="CG1172" s="44"/>
      <c r="CL1172" s="352"/>
      <c r="CN1172" s="44"/>
      <c r="CO1172" s="44"/>
      <c r="CP1172" s="44"/>
      <c r="CU1172" s="352"/>
      <c r="CW1172" s="44"/>
      <c r="CX1172" s="44"/>
      <c r="CY1172" s="44"/>
      <c r="DD1172" s="352"/>
      <c r="DF1172" s="44"/>
      <c r="DG1172" s="44"/>
      <c r="DH1172" s="44"/>
      <c r="DM1172" s="352"/>
      <c r="DO1172" s="44"/>
      <c r="DP1172" s="44"/>
      <c r="DQ1172" s="44"/>
      <c r="DV1172" s="352"/>
      <c r="DX1172" s="44"/>
      <c r="DY1172" s="44"/>
      <c r="DZ1172" s="44"/>
      <c r="EE1172" s="352"/>
      <c r="EG1172" s="44"/>
      <c r="EH1172" s="44"/>
      <c r="EI1172" s="44"/>
      <c r="EN1172" s="352"/>
      <c r="EP1172" s="44"/>
      <c r="EQ1172" s="44"/>
      <c r="ER1172" s="44"/>
      <c r="EW1172" s="352"/>
      <c r="EY1172" s="44"/>
      <c r="EZ1172" s="44"/>
      <c r="FA1172" s="44"/>
      <c r="FF1172" s="352"/>
      <c r="FH1172" s="44"/>
      <c r="FI1172" s="44"/>
      <c r="FJ1172" s="44"/>
      <c r="FO1172" s="352"/>
      <c r="FQ1172" s="44"/>
      <c r="FR1172" s="44"/>
      <c r="FS1172" s="44"/>
      <c r="FX1172" s="352"/>
      <c r="FZ1172" s="44"/>
      <c r="GA1172" s="44"/>
      <c r="GB1172" s="44"/>
      <c r="GG1172" s="352"/>
      <c r="GI1172" s="44"/>
      <c r="GJ1172" s="44"/>
      <c r="GK1172" s="44"/>
      <c r="GP1172" s="352"/>
      <c r="GR1172" s="44"/>
      <c r="GS1172" s="44"/>
      <c r="GT1172" s="44"/>
      <c r="GY1172" s="352"/>
      <c r="HA1172" s="44"/>
      <c r="HB1172" s="44"/>
      <c r="HC1172" s="44"/>
      <c r="HH1172" s="352"/>
      <c r="HJ1172" s="44"/>
      <c r="HK1172" s="44"/>
      <c r="HL1172" s="44"/>
      <c r="HQ1172" s="44"/>
      <c r="HR1172" s="44"/>
      <c r="HS1172" s="44"/>
      <c r="HT1172" s="44"/>
      <c r="HU1172" s="44"/>
      <c r="HV1172" s="44"/>
      <c r="HW1172" s="44"/>
      <c r="HX1172" s="44"/>
      <c r="HY1172" s="44"/>
      <c r="HZ1172" s="44"/>
      <c r="IA1172" s="44"/>
      <c r="IB1172" s="44"/>
      <c r="IC1172" s="44"/>
      <c r="ID1172" s="44"/>
      <c r="IE1172" s="44"/>
      <c r="IF1172" s="44"/>
      <c r="IG1172" s="44"/>
      <c r="IH1172" s="44"/>
      <c r="II1172" s="44"/>
      <c r="IJ1172" s="44"/>
      <c r="IK1172" s="44"/>
      <c r="IL1172" s="44"/>
      <c r="IM1172" s="44"/>
      <c r="IN1172" s="44"/>
      <c r="IO1172" s="44"/>
      <c r="IP1172" s="44"/>
      <c r="IQ1172" s="44"/>
      <c r="IR1172" s="44"/>
      <c r="IS1172" s="44"/>
      <c r="IT1172" s="44"/>
      <c r="IU1172" s="44"/>
      <c r="IV1172" s="44"/>
      <c r="RS1172" s="353"/>
    </row>
    <row r="1173" spans="1:487" s="74" customFormat="1" ht="15">
      <c r="A1173" s="526" t="s">
        <v>1431</v>
      </c>
      <c r="B1173" s="351"/>
      <c r="C1173" s="351"/>
      <c r="D1173" s="531" t="s">
        <v>130</v>
      </c>
      <c r="E1173" s="450"/>
      <c r="F1173" s="437">
        <f t="shared" si="16"/>
        <v>0</v>
      </c>
      <c r="G1173" s="478"/>
      <c r="H1173" s="478"/>
      <c r="I1173" s="478"/>
      <c r="J1173" s="548"/>
      <c r="K1173" s="478"/>
      <c r="L1173" s="450"/>
      <c r="M1173" s="44"/>
      <c r="N1173" s="44"/>
      <c r="R1173" s="352"/>
      <c r="T1173" s="44"/>
      <c r="U1173" s="44"/>
      <c r="V1173" s="44"/>
      <c r="AA1173" s="352"/>
      <c r="AC1173" s="44"/>
      <c r="AD1173" s="44"/>
      <c r="AE1173" s="44"/>
      <c r="AJ1173" s="352"/>
      <c r="AL1173" s="44"/>
      <c r="AM1173" s="44"/>
      <c r="AN1173" s="44"/>
      <c r="AS1173" s="352"/>
      <c r="AU1173" s="44"/>
      <c r="AV1173" s="44"/>
      <c r="AW1173" s="44"/>
      <c r="BB1173" s="352"/>
      <c r="BD1173" s="44"/>
      <c r="BE1173" s="44"/>
      <c r="BF1173" s="44"/>
      <c r="BK1173" s="352"/>
      <c r="BM1173" s="44"/>
      <c r="BN1173" s="44"/>
      <c r="BO1173" s="44"/>
      <c r="BT1173" s="352"/>
      <c r="BV1173" s="44"/>
      <c r="BW1173" s="44"/>
      <c r="BX1173" s="44"/>
      <c r="CC1173" s="352"/>
      <c r="CE1173" s="44"/>
      <c r="CF1173" s="44"/>
      <c r="CG1173" s="44"/>
      <c r="CL1173" s="352"/>
      <c r="CN1173" s="44"/>
      <c r="CO1173" s="44"/>
      <c r="CP1173" s="44"/>
      <c r="CU1173" s="352"/>
      <c r="CW1173" s="44"/>
      <c r="CX1173" s="44"/>
      <c r="CY1173" s="44"/>
      <c r="DD1173" s="352"/>
      <c r="DF1173" s="44"/>
      <c r="DG1173" s="44"/>
      <c r="DH1173" s="44"/>
      <c r="DM1173" s="352"/>
      <c r="DO1173" s="44"/>
      <c r="DP1173" s="44"/>
      <c r="DQ1173" s="44"/>
      <c r="DV1173" s="352"/>
      <c r="DX1173" s="44"/>
      <c r="DY1173" s="44"/>
      <c r="DZ1173" s="44"/>
      <c r="EE1173" s="352"/>
      <c r="EG1173" s="44"/>
      <c r="EH1173" s="44"/>
      <c r="EI1173" s="44"/>
      <c r="EN1173" s="352"/>
      <c r="EP1173" s="44"/>
      <c r="EQ1173" s="44"/>
      <c r="ER1173" s="44"/>
      <c r="EW1173" s="352"/>
      <c r="EY1173" s="44"/>
      <c r="EZ1173" s="44"/>
      <c r="FA1173" s="44"/>
      <c r="FF1173" s="352"/>
      <c r="FH1173" s="44"/>
      <c r="FI1173" s="44"/>
      <c r="FJ1173" s="44"/>
      <c r="FO1173" s="352"/>
      <c r="FQ1173" s="44"/>
      <c r="FR1173" s="44"/>
      <c r="FS1173" s="44"/>
      <c r="FX1173" s="352"/>
      <c r="FZ1173" s="44"/>
      <c r="GA1173" s="44"/>
      <c r="GB1173" s="44"/>
      <c r="GG1173" s="352"/>
      <c r="GI1173" s="44"/>
      <c r="GJ1173" s="44"/>
      <c r="GK1173" s="44"/>
      <c r="GP1173" s="352"/>
      <c r="GR1173" s="44"/>
      <c r="GS1173" s="44"/>
      <c r="GT1173" s="44"/>
      <c r="GY1173" s="352"/>
      <c r="HA1173" s="44"/>
      <c r="HB1173" s="44"/>
      <c r="HC1173" s="44"/>
      <c r="HH1173" s="352"/>
      <c r="HJ1173" s="44"/>
      <c r="HK1173" s="44"/>
      <c r="HL1173" s="44"/>
      <c r="HQ1173" s="44"/>
      <c r="HR1173" s="44"/>
      <c r="HS1173" s="44"/>
      <c r="HT1173" s="44"/>
      <c r="HU1173" s="44"/>
      <c r="HV1173" s="44"/>
      <c r="HW1173" s="44"/>
      <c r="HX1173" s="44"/>
      <c r="HY1173" s="44"/>
      <c r="HZ1173" s="44"/>
      <c r="IA1173" s="44"/>
      <c r="IB1173" s="44"/>
      <c r="IC1173" s="44"/>
      <c r="ID1173" s="44"/>
      <c r="IE1173" s="44"/>
      <c r="IF1173" s="44"/>
      <c r="IG1173" s="44"/>
      <c r="IH1173" s="44"/>
      <c r="II1173" s="44"/>
      <c r="IJ1173" s="44"/>
      <c r="IK1173" s="44"/>
      <c r="IL1173" s="44"/>
      <c r="IM1173" s="44"/>
      <c r="IN1173" s="44"/>
      <c r="IO1173" s="44"/>
      <c r="IP1173" s="44"/>
      <c r="IQ1173" s="44"/>
      <c r="IR1173" s="44"/>
      <c r="IS1173" s="44"/>
      <c r="IT1173" s="44"/>
      <c r="IU1173" s="44"/>
      <c r="IV1173" s="44"/>
      <c r="RS1173" s="353"/>
    </row>
    <row r="1174" spans="1:487" s="74" customFormat="1" ht="15">
      <c r="A1174" s="526" t="s">
        <v>1215</v>
      </c>
      <c r="B1174" s="351"/>
      <c r="C1174" s="351"/>
      <c r="D1174" s="458" t="s">
        <v>131</v>
      </c>
      <c r="E1174" s="450"/>
      <c r="F1174" s="437">
        <f t="shared" si="16"/>
        <v>9</v>
      </c>
      <c r="G1174" s="478">
        <v>2</v>
      </c>
      <c r="H1174" s="478"/>
      <c r="I1174" s="478">
        <v>1</v>
      </c>
      <c r="J1174" s="548">
        <v>6</v>
      </c>
      <c r="K1174" s="478"/>
      <c r="L1174" s="458"/>
      <c r="M1174" s="44"/>
      <c r="N1174" s="44"/>
      <c r="R1174" s="352"/>
      <c r="T1174" s="44"/>
      <c r="U1174" s="44"/>
      <c r="V1174" s="44"/>
      <c r="AA1174" s="352"/>
      <c r="AC1174" s="44"/>
      <c r="AD1174" s="44"/>
      <c r="AE1174" s="44"/>
      <c r="AJ1174" s="352"/>
      <c r="AL1174" s="44"/>
      <c r="AM1174" s="44"/>
      <c r="AN1174" s="44"/>
      <c r="AS1174" s="352"/>
      <c r="AU1174" s="44"/>
      <c r="AV1174" s="44"/>
      <c r="AW1174" s="44"/>
      <c r="BB1174" s="352"/>
      <c r="BD1174" s="44"/>
      <c r="BE1174" s="44"/>
      <c r="BF1174" s="44"/>
      <c r="BK1174" s="352"/>
      <c r="BM1174" s="44"/>
      <c r="BN1174" s="44"/>
      <c r="BO1174" s="44"/>
      <c r="BT1174" s="352"/>
      <c r="BV1174" s="44"/>
      <c r="BW1174" s="44"/>
      <c r="BX1174" s="44"/>
      <c r="CC1174" s="352"/>
      <c r="CE1174" s="44"/>
      <c r="CF1174" s="44"/>
      <c r="CG1174" s="44"/>
      <c r="CL1174" s="352"/>
      <c r="CN1174" s="44"/>
      <c r="CO1174" s="44"/>
      <c r="CP1174" s="44"/>
      <c r="CU1174" s="352"/>
      <c r="CW1174" s="44"/>
      <c r="CX1174" s="44"/>
      <c r="CY1174" s="44"/>
      <c r="DD1174" s="352"/>
      <c r="DF1174" s="44"/>
      <c r="DG1174" s="44"/>
      <c r="DH1174" s="44"/>
      <c r="DM1174" s="352"/>
      <c r="DO1174" s="44"/>
      <c r="DP1174" s="44"/>
      <c r="DQ1174" s="44"/>
      <c r="DV1174" s="352"/>
      <c r="DX1174" s="44"/>
      <c r="DY1174" s="44"/>
      <c r="DZ1174" s="44"/>
      <c r="EE1174" s="352"/>
      <c r="EG1174" s="44"/>
      <c r="EH1174" s="44"/>
      <c r="EI1174" s="44"/>
      <c r="EN1174" s="352"/>
      <c r="EP1174" s="44"/>
      <c r="EQ1174" s="44"/>
      <c r="ER1174" s="44"/>
      <c r="EW1174" s="352"/>
      <c r="EY1174" s="44"/>
      <c r="EZ1174" s="44"/>
      <c r="FA1174" s="44"/>
      <c r="FF1174" s="352"/>
      <c r="FH1174" s="44"/>
      <c r="FI1174" s="44"/>
      <c r="FJ1174" s="44"/>
      <c r="FO1174" s="352"/>
      <c r="FQ1174" s="44"/>
      <c r="FR1174" s="44"/>
      <c r="FS1174" s="44"/>
      <c r="FX1174" s="352"/>
      <c r="FZ1174" s="44"/>
      <c r="GA1174" s="44"/>
      <c r="GB1174" s="44"/>
      <c r="GG1174" s="352"/>
      <c r="GI1174" s="44"/>
      <c r="GJ1174" s="44"/>
      <c r="GK1174" s="44"/>
      <c r="GP1174" s="352"/>
      <c r="GR1174" s="44"/>
      <c r="GS1174" s="44"/>
      <c r="GT1174" s="44"/>
      <c r="GY1174" s="352"/>
      <c r="HA1174" s="44"/>
      <c r="HB1174" s="44"/>
      <c r="HC1174" s="44"/>
      <c r="HH1174" s="352"/>
      <c r="HJ1174" s="44"/>
      <c r="HK1174" s="44"/>
      <c r="HL1174" s="44"/>
      <c r="HQ1174" s="44"/>
      <c r="HR1174" s="44"/>
      <c r="HS1174" s="44"/>
      <c r="HT1174" s="44"/>
      <c r="HU1174" s="44"/>
      <c r="HV1174" s="44"/>
      <c r="HW1174" s="44"/>
      <c r="HX1174" s="44"/>
      <c r="HY1174" s="44"/>
      <c r="HZ1174" s="44"/>
      <c r="IA1174" s="44"/>
      <c r="IB1174" s="44"/>
      <c r="IC1174" s="44"/>
      <c r="ID1174" s="44"/>
      <c r="IE1174" s="44"/>
      <c r="IF1174" s="44"/>
      <c r="IG1174" s="44"/>
      <c r="IH1174" s="44"/>
      <c r="II1174" s="44"/>
      <c r="IJ1174" s="44"/>
      <c r="IK1174" s="44"/>
      <c r="IL1174" s="44"/>
      <c r="IM1174" s="44"/>
      <c r="IN1174" s="44"/>
      <c r="IO1174" s="44"/>
      <c r="IP1174" s="44"/>
      <c r="IQ1174" s="44"/>
      <c r="IR1174" s="44"/>
      <c r="IS1174" s="44"/>
      <c r="IT1174" s="44"/>
      <c r="IU1174" s="44"/>
      <c r="IV1174" s="44"/>
      <c r="RS1174" s="353"/>
    </row>
    <row r="1175" spans="1:487" s="74" customFormat="1" ht="15">
      <c r="A1175" s="526" t="s">
        <v>822</v>
      </c>
      <c r="B1175" s="351"/>
      <c r="C1175" s="351"/>
      <c r="D1175" s="531" t="s">
        <v>130</v>
      </c>
      <c r="E1175" s="450"/>
      <c r="F1175" s="437">
        <f t="shared" si="16"/>
        <v>2</v>
      </c>
      <c r="G1175" s="478"/>
      <c r="H1175" s="478"/>
      <c r="I1175" s="478">
        <v>2</v>
      </c>
      <c r="J1175" s="548"/>
      <c r="K1175" s="478"/>
      <c r="L1175" s="458"/>
      <c r="M1175" s="44"/>
      <c r="N1175" s="44"/>
      <c r="R1175" s="352"/>
      <c r="T1175" s="44"/>
      <c r="U1175" s="44"/>
      <c r="V1175" s="44"/>
      <c r="AA1175" s="352"/>
      <c r="AC1175" s="44"/>
      <c r="AD1175" s="44"/>
      <c r="AE1175" s="44"/>
      <c r="AJ1175" s="352"/>
      <c r="AL1175" s="44"/>
      <c r="AM1175" s="44"/>
      <c r="AN1175" s="44"/>
      <c r="AS1175" s="352"/>
      <c r="AU1175" s="44"/>
      <c r="AV1175" s="44"/>
      <c r="AW1175" s="44"/>
      <c r="BB1175" s="352"/>
      <c r="BD1175" s="44"/>
      <c r="BE1175" s="44"/>
      <c r="BF1175" s="44"/>
      <c r="BK1175" s="352"/>
      <c r="BM1175" s="44"/>
      <c r="BN1175" s="44"/>
      <c r="BO1175" s="44"/>
      <c r="BT1175" s="352"/>
      <c r="BV1175" s="44"/>
      <c r="BW1175" s="44"/>
      <c r="BX1175" s="44"/>
      <c r="CC1175" s="352"/>
      <c r="CE1175" s="44"/>
      <c r="CF1175" s="44"/>
      <c r="CG1175" s="44"/>
      <c r="CL1175" s="352"/>
      <c r="CN1175" s="44"/>
      <c r="CO1175" s="44"/>
      <c r="CP1175" s="44"/>
      <c r="CU1175" s="352"/>
      <c r="CW1175" s="44"/>
      <c r="CX1175" s="44"/>
      <c r="CY1175" s="44"/>
      <c r="DD1175" s="352"/>
      <c r="DF1175" s="44"/>
      <c r="DG1175" s="44"/>
      <c r="DH1175" s="44"/>
      <c r="DM1175" s="352"/>
      <c r="DO1175" s="44"/>
      <c r="DP1175" s="44"/>
      <c r="DQ1175" s="44"/>
      <c r="DV1175" s="352"/>
      <c r="DX1175" s="44"/>
      <c r="DY1175" s="44"/>
      <c r="DZ1175" s="44"/>
      <c r="EE1175" s="352"/>
      <c r="EG1175" s="44"/>
      <c r="EH1175" s="44"/>
      <c r="EI1175" s="44"/>
      <c r="EN1175" s="352"/>
      <c r="EP1175" s="44"/>
      <c r="EQ1175" s="44"/>
      <c r="ER1175" s="44"/>
      <c r="EW1175" s="352"/>
      <c r="EY1175" s="44"/>
      <c r="EZ1175" s="44"/>
      <c r="FA1175" s="44"/>
      <c r="FF1175" s="352"/>
      <c r="FH1175" s="44"/>
      <c r="FI1175" s="44"/>
      <c r="FJ1175" s="44"/>
      <c r="FO1175" s="352"/>
      <c r="FQ1175" s="44"/>
      <c r="FR1175" s="44"/>
      <c r="FS1175" s="44"/>
      <c r="FX1175" s="352"/>
      <c r="FZ1175" s="44"/>
      <c r="GA1175" s="44"/>
      <c r="GB1175" s="44"/>
      <c r="GG1175" s="352"/>
      <c r="GI1175" s="44"/>
      <c r="GJ1175" s="44"/>
      <c r="GK1175" s="44"/>
      <c r="GP1175" s="352"/>
      <c r="GR1175" s="44"/>
      <c r="GS1175" s="44"/>
      <c r="GT1175" s="44"/>
      <c r="GY1175" s="352"/>
      <c r="HA1175" s="44"/>
      <c r="HB1175" s="44"/>
      <c r="HC1175" s="44"/>
      <c r="HH1175" s="352"/>
      <c r="HJ1175" s="44"/>
      <c r="HK1175" s="44"/>
      <c r="HL1175" s="44"/>
      <c r="HQ1175" s="44"/>
      <c r="HR1175" s="44"/>
      <c r="HS1175" s="44"/>
      <c r="HT1175" s="44"/>
      <c r="HU1175" s="44"/>
      <c r="HV1175" s="44"/>
      <c r="HW1175" s="44"/>
      <c r="HX1175" s="44"/>
      <c r="HY1175" s="44"/>
      <c r="HZ1175" s="44"/>
      <c r="IA1175" s="44"/>
      <c r="IB1175" s="44"/>
      <c r="IC1175" s="44"/>
      <c r="ID1175" s="44"/>
      <c r="IE1175" s="44"/>
      <c r="IF1175" s="44"/>
      <c r="IG1175" s="44"/>
      <c r="IH1175" s="44"/>
      <c r="II1175" s="44"/>
      <c r="IJ1175" s="44"/>
      <c r="IK1175" s="44"/>
      <c r="IL1175" s="44"/>
      <c r="IM1175" s="44"/>
      <c r="IN1175" s="44"/>
      <c r="IO1175" s="44"/>
      <c r="IP1175" s="44"/>
      <c r="IQ1175" s="44"/>
      <c r="IR1175" s="44"/>
      <c r="IS1175" s="44"/>
      <c r="IT1175" s="44"/>
      <c r="IU1175" s="44"/>
      <c r="IV1175" s="44"/>
      <c r="RS1175" s="353"/>
    </row>
    <row r="1176" spans="1:487" s="74" customFormat="1" ht="15">
      <c r="A1176" s="526" t="s">
        <v>1397</v>
      </c>
      <c r="B1176" s="351"/>
      <c r="C1176" s="351"/>
      <c r="D1176" s="531" t="s">
        <v>130</v>
      </c>
      <c r="E1176" s="450"/>
      <c r="F1176" s="437">
        <f t="shared" si="16"/>
        <v>1</v>
      </c>
      <c r="G1176" s="478"/>
      <c r="H1176" s="478"/>
      <c r="I1176" s="478"/>
      <c r="J1176" s="548">
        <v>1</v>
      </c>
      <c r="K1176" s="478"/>
      <c r="L1176" s="458"/>
      <c r="M1176" s="44"/>
      <c r="N1176" s="44"/>
      <c r="R1176" s="352"/>
      <c r="T1176" s="44"/>
      <c r="U1176" s="44"/>
      <c r="V1176" s="44"/>
      <c r="AA1176" s="352"/>
      <c r="AC1176" s="44"/>
      <c r="AD1176" s="44"/>
      <c r="AE1176" s="44"/>
      <c r="AJ1176" s="352"/>
      <c r="AL1176" s="44"/>
      <c r="AM1176" s="44"/>
      <c r="AN1176" s="44"/>
      <c r="AS1176" s="352"/>
      <c r="AU1176" s="44"/>
      <c r="AV1176" s="44"/>
      <c r="AW1176" s="44"/>
      <c r="BB1176" s="352"/>
      <c r="BD1176" s="44"/>
      <c r="BE1176" s="44"/>
      <c r="BF1176" s="44"/>
      <c r="BK1176" s="352"/>
      <c r="BM1176" s="44"/>
      <c r="BN1176" s="44"/>
      <c r="BO1176" s="44"/>
      <c r="BT1176" s="352"/>
      <c r="BV1176" s="44"/>
      <c r="BW1176" s="44"/>
      <c r="BX1176" s="44"/>
      <c r="CC1176" s="352"/>
      <c r="CE1176" s="44"/>
      <c r="CF1176" s="44"/>
      <c r="CG1176" s="44"/>
      <c r="CL1176" s="352"/>
      <c r="CN1176" s="44"/>
      <c r="CO1176" s="44"/>
      <c r="CP1176" s="44"/>
      <c r="CU1176" s="352"/>
      <c r="CW1176" s="44"/>
      <c r="CX1176" s="44"/>
      <c r="CY1176" s="44"/>
      <c r="DD1176" s="352"/>
      <c r="DF1176" s="44"/>
      <c r="DG1176" s="44"/>
      <c r="DH1176" s="44"/>
      <c r="DM1176" s="352"/>
      <c r="DO1176" s="44"/>
      <c r="DP1176" s="44"/>
      <c r="DQ1176" s="44"/>
      <c r="DV1176" s="352"/>
      <c r="DX1176" s="44"/>
      <c r="DY1176" s="44"/>
      <c r="DZ1176" s="44"/>
      <c r="EE1176" s="352"/>
      <c r="EG1176" s="44"/>
      <c r="EH1176" s="44"/>
      <c r="EI1176" s="44"/>
      <c r="EN1176" s="352"/>
      <c r="EP1176" s="44"/>
      <c r="EQ1176" s="44"/>
      <c r="ER1176" s="44"/>
      <c r="EW1176" s="352"/>
      <c r="EY1176" s="44"/>
      <c r="EZ1176" s="44"/>
      <c r="FA1176" s="44"/>
      <c r="FF1176" s="352"/>
      <c r="FH1176" s="44"/>
      <c r="FI1176" s="44"/>
      <c r="FJ1176" s="44"/>
      <c r="FO1176" s="352"/>
      <c r="FQ1176" s="44"/>
      <c r="FR1176" s="44"/>
      <c r="FS1176" s="44"/>
      <c r="FX1176" s="352"/>
      <c r="FZ1176" s="44"/>
      <c r="GA1176" s="44"/>
      <c r="GB1176" s="44"/>
      <c r="GG1176" s="352"/>
      <c r="GI1176" s="44"/>
      <c r="GJ1176" s="44"/>
      <c r="GK1176" s="44"/>
      <c r="GP1176" s="352"/>
      <c r="GR1176" s="44"/>
      <c r="GS1176" s="44"/>
      <c r="GT1176" s="44"/>
      <c r="GY1176" s="352"/>
      <c r="HA1176" s="44"/>
      <c r="HB1176" s="44"/>
      <c r="HC1176" s="44"/>
      <c r="HH1176" s="352"/>
      <c r="HJ1176" s="44"/>
      <c r="HK1176" s="44"/>
      <c r="HL1176" s="44"/>
      <c r="HQ1176" s="44"/>
      <c r="HR1176" s="44"/>
      <c r="HS1176" s="44"/>
      <c r="HT1176" s="44"/>
      <c r="HU1176" s="44"/>
      <c r="HV1176" s="44"/>
      <c r="HW1176" s="44"/>
      <c r="HX1176" s="44"/>
      <c r="HY1176" s="44"/>
      <c r="HZ1176" s="44"/>
      <c r="IA1176" s="44"/>
      <c r="IB1176" s="44"/>
      <c r="IC1176" s="44"/>
      <c r="ID1176" s="44"/>
      <c r="IE1176" s="44"/>
      <c r="IF1176" s="44"/>
      <c r="IG1176" s="44"/>
      <c r="IH1176" s="44"/>
      <c r="II1176" s="44"/>
      <c r="IJ1176" s="44"/>
      <c r="IK1176" s="44"/>
      <c r="IL1176" s="44"/>
      <c r="IM1176" s="44"/>
      <c r="IN1176" s="44"/>
      <c r="IO1176" s="44"/>
      <c r="IP1176" s="44"/>
      <c r="IQ1176" s="44"/>
      <c r="IR1176" s="44"/>
      <c r="IS1176" s="44"/>
      <c r="IT1176" s="44"/>
      <c r="IU1176" s="44"/>
      <c r="IV1176" s="44"/>
      <c r="RS1176" s="353"/>
    </row>
    <row r="1177" spans="1:487" s="74" customFormat="1" ht="15">
      <c r="A1177" s="526" t="s">
        <v>1893</v>
      </c>
      <c r="B1177" s="351"/>
      <c r="C1177" s="351"/>
      <c r="D1177" s="531" t="s">
        <v>130</v>
      </c>
      <c r="E1177" s="450"/>
      <c r="F1177" s="437">
        <f t="shared" si="16"/>
        <v>2</v>
      </c>
      <c r="G1177" s="478"/>
      <c r="H1177" s="478"/>
      <c r="I1177" s="478">
        <v>2</v>
      </c>
      <c r="J1177" s="548"/>
      <c r="K1177" s="478"/>
      <c r="L1177" s="458"/>
      <c r="M1177" s="44"/>
      <c r="N1177" s="44"/>
      <c r="R1177" s="352"/>
      <c r="T1177" s="44"/>
      <c r="U1177" s="44"/>
      <c r="V1177" s="44"/>
      <c r="AA1177" s="352"/>
      <c r="AC1177" s="44"/>
      <c r="AD1177" s="44"/>
      <c r="AE1177" s="44"/>
      <c r="AJ1177" s="352"/>
      <c r="AL1177" s="44"/>
      <c r="AM1177" s="44"/>
      <c r="AN1177" s="44"/>
      <c r="AS1177" s="352"/>
      <c r="AU1177" s="44"/>
      <c r="AV1177" s="44"/>
      <c r="AW1177" s="44"/>
      <c r="BB1177" s="352"/>
      <c r="BD1177" s="44"/>
      <c r="BE1177" s="44"/>
      <c r="BF1177" s="44"/>
      <c r="BK1177" s="352"/>
      <c r="BM1177" s="44"/>
      <c r="BN1177" s="44"/>
      <c r="BO1177" s="44"/>
      <c r="BT1177" s="352"/>
      <c r="BV1177" s="44"/>
      <c r="BW1177" s="44"/>
      <c r="BX1177" s="44"/>
      <c r="CC1177" s="352"/>
      <c r="CE1177" s="44"/>
      <c r="CF1177" s="44"/>
      <c r="CG1177" s="44"/>
      <c r="CL1177" s="352"/>
      <c r="CN1177" s="44"/>
      <c r="CO1177" s="44"/>
      <c r="CP1177" s="44"/>
      <c r="CU1177" s="352"/>
      <c r="CW1177" s="44"/>
      <c r="CX1177" s="44"/>
      <c r="CY1177" s="44"/>
      <c r="DD1177" s="352"/>
      <c r="DF1177" s="44"/>
      <c r="DG1177" s="44"/>
      <c r="DH1177" s="44"/>
      <c r="DM1177" s="352"/>
      <c r="DO1177" s="44"/>
      <c r="DP1177" s="44"/>
      <c r="DQ1177" s="44"/>
      <c r="DV1177" s="352"/>
      <c r="DX1177" s="44"/>
      <c r="DY1177" s="44"/>
      <c r="DZ1177" s="44"/>
      <c r="EE1177" s="352"/>
      <c r="EG1177" s="44"/>
      <c r="EH1177" s="44"/>
      <c r="EI1177" s="44"/>
      <c r="EN1177" s="352"/>
      <c r="EP1177" s="44"/>
      <c r="EQ1177" s="44"/>
      <c r="ER1177" s="44"/>
      <c r="EW1177" s="352"/>
      <c r="EY1177" s="44"/>
      <c r="EZ1177" s="44"/>
      <c r="FA1177" s="44"/>
      <c r="FF1177" s="352"/>
      <c r="FH1177" s="44"/>
      <c r="FI1177" s="44"/>
      <c r="FJ1177" s="44"/>
      <c r="FO1177" s="352"/>
      <c r="FQ1177" s="44"/>
      <c r="FR1177" s="44"/>
      <c r="FS1177" s="44"/>
      <c r="FX1177" s="352"/>
      <c r="FZ1177" s="44"/>
      <c r="GA1177" s="44"/>
      <c r="GB1177" s="44"/>
      <c r="GG1177" s="352"/>
      <c r="GI1177" s="44"/>
      <c r="GJ1177" s="44"/>
      <c r="GK1177" s="44"/>
      <c r="GP1177" s="352"/>
      <c r="GR1177" s="44"/>
      <c r="GS1177" s="44"/>
      <c r="GT1177" s="44"/>
      <c r="GY1177" s="352"/>
      <c r="HA1177" s="44"/>
      <c r="HB1177" s="44"/>
      <c r="HC1177" s="44"/>
      <c r="HH1177" s="352"/>
      <c r="HJ1177" s="44"/>
      <c r="HK1177" s="44"/>
      <c r="HL1177" s="44"/>
      <c r="HQ1177" s="44"/>
      <c r="HR1177" s="44"/>
      <c r="HS1177" s="44"/>
      <c r="HT1177" s="44"/>
      <c r="HU1177" s="44"/>
      <c r="HV1177" s="44"/>
      <c r="HW1177" s="44"/>
      <c r="HX1177" s="44"/>
      <c r="HY1177" s="44"/>
      <c r="HZ1177" s="44"/>
      <c r="IA1177" s="44"/>
      <c r="IB1177" s="44"/>
      <c r="IC1177" s="44"/>
      <c r="ID1177" s="44"/>
      <c r="IE1177" s="44"/>
      <c r="IF1177" s="44"/>
      <c r="IG1177" s="44"/>
      <c r="IH1177" s="44"/>
      <c r="II1177" s="44"/>
      <c r="IJ1177" s="44"/>
      <c r="IK1177" s="44"/>
      <c r="IL1177" s="44"/>
      <c r="IM1177" s="44"/>
      <c r="IN1177" s="44"/>
      <c r="IO1177" s="44"/>
      <c r="IP1177" s="44"/>
      <c r="IQ1177" s="44"/>
      <c r="IR1177" s="44"/>
      <c r="IS1177" s="44"/>
      <c r="IT1177" s="44"/>
      <c r="IU1177" s="44"/>
      <c r="IV1177" s="44"/>
      <c r="RS1177" s="353"/>
    </row>
    <row r="1178" spans="1:487" s="74" customFormat="1" ht="15">
      <c r="A1178" s="526" t="s">
        <v>1495</v>
      </c>
      <c r="B1178" s="351"/>
      <c r="C1178" s="351"/>
      <c r="D1178" s="531" t="s">
        <v>130</v>
      </c>
      <c r="E1178" s="450"/>
      <c r="F1178" s="437">
        <f t="shared" si="16"/>
        <v>14</v>
      </c>
      <c r="G1178" s="478">
        <v>5</v>
      </c>
      <c r="H1178" s="478">
        <v>9</v>
      </c>
      <c r="I1178" s="478"/>
      <c r="J1178" s="548"/>
      <c r="K1178" s="478"/>
      <c r="L1178" s="450"/>
      <c r="M1178" s="44"/>
      <c r="N1178" s="44"/>
      <c r="R1178" s="352"/>
      <c r="T1178" s="44"/>
      <c r="U1178" s="44"/>
      <c r="V1178" s="44"/>
      <c r="AA1178" s="352"/>
      <c r="AC1178" s="44"/>
      <c r="AD1178" s="44"/>
      <c r="AE1178" s="44"/>
      <c r="AJ1178" s="352"/>
      <c r="AL1178" s="44"/>
      <c r="AM1178" s="44"/>
      <c r="AN1178" s="44"/>
      <c r="AS1178" s="352"/>
      <c r="AU1178" s="44"/>
      <c r="AV1178" s="44"/>
      <c r="AW1178" s="44"/>
      <c r="BB1178" s="352"/>
      <c r="BD1178" s="44"/>
      <c r="BE1178" s="44"/>
      <c r="BF1178" s="44"/>
      <c r="BK1178" s="352"/>
      <c r="BM1178" s="44"/>
      <c r="BN1178" s="44"/>
      <c r="BO1178" s="44"/>
      <c r="BT1178" s="352"/>
      <c r="BV1178" s="44"/>
      <c r="BW1178" s="44"/>
      <c r="BX1178" s="44"/>
      <c r="CC1178" s="352"/>
      <c r="CE1178" s="44"/>
      <c r="CF1178" s="44"/>
      <c r="CG1178" s="44"/>
      <c r="CL1178" s="352"/>
      <c r="CN1178" s="44"/>
      <c r="CO1178" s="44"/>
      <c r="CP1178" s="44"/>
      <c r="CU1178" s="352"/>
      <c r="CW1178" s="44"/>
      <c r="CX1178" s="44"/>
      <c r="CY1178" s="44"/>
      <c r="DD1178" s="352"/>
      <c r="DF1178" s="44"/>
      <c r="DG1178" s="44"/>
      <c r="DH1178" s="44"/>
      <c r="DM1178" s="352"/>
      <c r="DO1178" s="44"/>
      <c r="DP1178" s="44"/>
      <c r="DQ1178" s="44"/>
      <c r="DV1178" s="352"/>
      <c r="DX1178" s="44"/>
      <c r="DY1178" s="44"/>
      <c r="DZ1178" s="44"/>
      <c r="EE1178" s="352"/>
      <c r="EG1178" s="44"/>
      <c r="EH1178" s="44"/>
      <c r="EI1178" s="44"/>
      <c r="EN1178" s="352"/>
      <c r="EP1178" s="44"/>
      <c r="EQ1178" s="44"/>
      <c r="ER1178" s="44"/>
      <c r="EW1178" s="352"/>
      <c r="EY1178" s="44"/>
      <c r="EZ1178" s="44"/>
      <c r="FA1178" s="44"/>
      <c r="FF1178" s="352"/>
      <c r="FH1178" s="44"/>
      <c r="FI1178" s="44"/>
      <c r="FJ1178" s="44"/>
      <c r="FO1178" s="352"/>
      <c r="FQ1178" s="44"/>
      <c r="FR1178" s="44"/>
      <c r="FS1178" s="44"/>
      <c r="FX1178" s="352"/>
      <c r="FZ1178" s="44"/>
      <c r="GA1178" s="44"/>
      <c r="GB1178" s="44"/>
      <c r="GG1178" s="352"/>
      <c r="GI1178" s="44"/>
      <c r="GJ1178" s="44"/>
      <c r="GK1178" s="44"/>
      <c r="GP1178" s="352"/>
      <c r="GR1178" s="44"/>
      <c r="GS1178" s="44"/>
      <c r="GT1178" s="44"/>
      <c r="GY1178" s="352"/>
      <c r="HA1178" s="44"/>
      <c r="HB1178" s="44"/>
      <c r="HC1178" s="44"/>
      <c r="HH1178" s="352"/>
      <c r="HJ1178" s="44"/>
      <c r="HK1178" s="44"/>
      <c r="HL1178" s="44"/>
      <c r="HQ1178" s="44"/>
      <c r="HR1178" s="44"/>
      <c r="HS1178" s="44"/>
      <c r="HT1178" s="44"/>
      <c r="HU1178" s="44"/>
      <c r="HV1178" s="44"/>
      <c r="HW1178" s="44"/>
      <c r="HX1178" s="44"/>
      <c r="HY1178" s="44"/>
      <c r="HZ1178" s="44"/>
      <c r="IA1178" s="44"/>
      <c r="IB1178" s="44"/>
      <c r="IC1178" s="44"/>
      <c r="ID1178" s="44"/>
      <c r="IE1178" s="44"/>
      <c r="IF1178" s="44"/>
      <c r="IG1178" s="44"/>
      <c r="IH1178" s="44"/>
      <c r="II1178" s="44"/>
      <c r="IJ1178" s="44"/>
      <c r="IK1178" s="44"/>
      <c r="IL1178" s="44"/>
      <c r="IM1178" s="44"/>
      <c r="IN1178" s="44"/>
      <c r="IO1178" s="44"/>
      <c r="IP1178" s="44"/>
      <c r="IQ1178" s="44"/>
      <c r="IR1178" s="44"/>
      <c r="IS1178" s="44"/>
      <c r="IT1178" s="44"/>
      <c r="IU1178" s="44"/>
      <c r="IV1178" s="44"/>
      <c r="RS1178" s="353"/>
    </row>
    <row r="1179" spans="1:487" s="74" customFormat="1" ht="15">
      <c r="A1179" s="526" t="s">
        <v>433</v>
      </c>
      <c r="B1179" s="351"/>
      <c r="C1179" s="351"/>
      <c r="D1179" s="458" t="s">
        <v>139</v>
      </c>
      <c r="E1179" s="450"/>
      <c r="F1179" s="437">
        <f t="shared" si="16"/>
        <v>333</v>
      </c>
      <c r="G1179" s="541">
        <v>245</v>
      </c>
      <c r="H1179" s="541">
        <v>58</v>
      </c>
      <c r="I1179" s="478">
        <v>30</v>
      </c>
      <c r="J1179" s="548"/>
      <c r="K1179" s="478"/>
      <c r="L1179" s="458"/>
      <c r="M1179" s="458"/>
      <c r="N1179" s="44"/>
      <c r="R1179" s="352"/>
      <c r="T1179" s="44"/>
      <c r="U1179" s="44"/>
      <c r="V1179" s="44"/>
      <c r="AA1179" s="352"/>
      <c r="AC1179" s="44"/>
      <c r="AD1179" s="44"/>
      <c r="AE1179" s="44"/>
      <c r="AJ1179" s="352"/>
      <c r="AL1179" s="44"/>
      <c r="AM1179" s="44"/>
      <c r="AN1179" s="44"/>
      <c r="AS1179" s="352"/>
      <c r="AU1179" s="44"/>
      <c r="AV1179" s="44"/>
      <c r="AW1179" s="44"/>
      <c r="BB1179" s="352"/>
      <c r="BD1179" s="44"/>
      <c r="BE1179" s="44"/>
      <c r="BF1179" s="44"/>
      <c r="BK1179" s="352"/>
      <c r="BM1179" s="44"/>
      <c r="BN1179" s="44"/>
      <c r="BO1179" s="44"/>
      <c r="BT1179" s="352"/>
      <c r="BV1179" s="44"/>
      <c r="BW1179" s="44"/>
      <c r="BX1179" s="44"/>
      <c r="CC1179" s="352"/>
      <c r="CE1179" s="44"/>
      <c r="CF1179" s="44"/>
      <c r="CG1179" s="44"/>
      <c r="CL1179" s="352"/>
      <c r="CN1179" s="44"/>
      <c r="CO1179" s="44"/>
      <c r="CP1179" s="44"/>
      <c r="CU1179" s="352"/>
      <c r="CW1179" s="44"/>
      <c r="CX1179" s="44"/>
      <c r="CY1179" s="44"/>
      <c r="DD1179" s="352"/>
      <c r="DF1179" s="44"/>
      <c r="DG1179" s="44"/>
      <c r="DH1179" s="44"/>
      <c r="DM1179" s="352"/>
      <c r="DO1179" s="44"/>
      <c r="DP1179" s="44"/>
      <c r="DQ1179" s="44"/>
      <c r="DV1179" s="352"/>
      <c r="DX1179" s="44"/>
      <c r="DY1179" s="44"/>
      <c r="DZ1179" s="44"/>
      <c r="EE1179" s="352"/>
      <c r="EG1179" s="44"/>
      <c r="EH1179" s="44"/>
      <c r="EI1179" s="44"/>
      <c r="EN1179" s="352"/>
      <c r="EP1179" s="44"/>
      <c r="EQ1179" s="44"/>
      <c r="ER1179" s="44"/>
      <c r="EW1179" s="352"/>
      <c r="EY1179" s="44"/>
      <c r="EZ1179" s="44"/>
      <c r="FA1179" s="44"/>
      <c r="FF1179" s="352"/>
      <c r="FH1179" s="44"/>
      <c r="FI1179" s="44"/>
      <c r="FJ1179" s="44"/>
      <c r="FO1179" s="352"/>
      <c r="FQ1179" s="44"/>
      <c r="FR1179" s="44"/>
      <c r="FS1179" s="44"/>
      <c r="FX1179" s="352"/>
      <c r="FZ1179" s="44"/>
      <c r="GA1179" s="44"/>
      <c r="GB1179" s="44"/>
      <c r="GG1179" s="352"/>
      <c r="GI1179" s="44"/>
      <c r="GJ1179" s="44"/>
      <c r="GK1179" s="44"/>
      <c r="GP1179" s="352"/>
      <c r="GR1179" s="44"/>
      <c r="GS1179" s="44"/>
      <c r="GT1179" s="44"/>
      <c r="GY1179" s="352"/>
      <c r="HA1179" s="44"/>
      <c r="HB1179" s="44"/>
      <c r="HC1179" s="44"/>
      <c r="HH1179" s="352"/>
      <c r="HJ1179" s="44"/>
      <c r="HK1179" s="44"/>
      <c r="HL1179" s="44"/>
      <c r="HQ1179" s="44"/>
      <c r="HR1179" s="44"/>
      <c r="HS1179" s="44"/>
      <c r="HT1179" s="44"/>
      <c r="HU1179" s="44"/>
      <c r="HV1179" s="44"/>
      <c r="HW1179" s="44"/>
      <c r="HX1179" s="44"/>
      <c r="HY1179" s="44"/>
      <c r="HZ1179" s="44"/>
      <c r="IA1179" s="44"/>
      <c r="IB1179" s="44"/>
      <c r="IC1179" s="44"/>
      <c r="ID1179" s="44"/>
      <c r="IE1179" s="44"/>
      <c r="IF1179" s="44"/>
      <c r="IG1179" s="44"/>
      <c r="IH1179" s="44"/>
      <c r="II1179" s="44"/>
      <c r="IJ1179" s="44"/>
      <c r="IK1179" s="44"/>
      <c r="IL1179" s="44"/>
      <c r="IM1179" s="44"/>
      <c r="IN1179" s="44"/>
      <c r="IO1179" s="44"/>
      <c r="IP1179" s="44"/>
      <c r="IQ1179" s="44"/>
      <c r="IR1179" s="44"/>
      <c r="IS1179" s="44"/>
      <c r="IT1179" s="44"/>
      <c r="IU1179" s="44"/>
      <c r="IV1179" s="44"/>
      <c r="RS1179" s="353"/>
    </row>
    <row r="1180" spans="1:487" s="74" customFormat="1" ht="15">
      <c r="A1180" s="526" t="s">
        <v>1876</v>
      </c>
      <c r="B1180" s="351"/>
      <c r="C1180" s="351"/>
      <c r="D1180" s="531" t="s">
        <v>130</v>
      </c>
      <c r="E1180" s="450"/>
      <c r="F1180" s="437">
        <f t="shared" si="16"/>
        <v>0</v>
      </c>
      <c r="G1180" s="478"/>
      <c r="H1180" s="478"/>
      <c r="I1180" s="478"/>
      <c r="J1180" s="548"/>
      <c r="K1180" s="478"/>
      <c r="L1180" s="450"/>
      <c r="M1180" s="44"/>
      <c r="N1180" s="44"/>
      <c r="R1180" s="352"/>
      <c r="T1180" s="44"/>
      <c r="U1180" s="44"/>
      <c r="V1180" s="44"/>
      <c r="AA1180" s="352"/>
      <c r="AC1180" s="44"/>
      <c r="AD1180" s="44"/>
      <c r="AE1180" s="44"/>
      <c r="AJ1180" s="352"/>
      <c r="AL1180" s="44"/>
      <c r="AM1180" s="44"/>
      <c r="AN1180" s="44"/>
      <c r="AS1180" s="352"/>
      <c r="AU1180" s="44"/>
      <c r="AV1180" s="44"/>
      <c r="AW1180" s="44"/>
      <c r="BB1180" s="352"/>
      <c r="BD1180" s="44"/>
      <c r="BE1180" s="44"/>
      <c r="BF1180" s="44"/>
      <c r="BK1180" s="352"/>
      <c r="BM1180" s="44"/>
      <c r="BN1180" s="44"/>
      <c r="BO1180" s="44"/>
      <c r="BT1180" s="352"/>
      <c r="BV1180" s="44"/>
      <c r="BW1180" s="44"/>
      <c r="BX1180" s="44"/>
      <c r="CC1180" s="352"/>
      <c r="CE1180" s="44"/>
      <c r="CF1180" s="44"/>
      <c r="CG1180" s="44"/>
      <c r="CL1180" s="352"/>
      <c r="CN1180" s="44"/>
      <c r="CO1180" s="44"/>
      <c r="CP1180" s="44"/>
      <c r="CU1180" s="352"/>
      <c r="CW1180" s="44"/>
      <c r="CX1180" s="44"/>
      <c r="CY1180" s="44"/>
      <c r="DD1180" s="352"/>
      <c r="DF1180" s="44"/>
      <c r="DG1180" s="44"/>
      <c r="DH1180" s="44"/>
      <c r="DM1180" s="352"/>
      <c r="DO1180" s="44"/>
      <c r="DP1180" s="44"/>
      <c r="DQ1180" s="44"/>
      <c r="DV1180" s="352"/>
      <c r="DX1180" s="44"/>
      <c r="DY1180" s="44"/>
      <c r="DZ1180" s="44"/>
      <c r="EE1180" s="352"/>
      <c r="EG1180" s="44"/>
      <c r="EH1180" s="44"/>
      <c r="EI1180" s="44"/>
      <c r="EN1180" s="352"/>
      <c r="EP1180" s="44"/>
      <c r="EQ1180" s="44"/>
      <c r="ER1180" s="44"/>
      <c r="EW1180" s="352"/>
      <c r="EY1180" s="44"/>
      <c r="EZ1180" s="44"/>
      <c r="FA1180" s="44"/>
      <c r="FF1180" s="352"/>
      <c r="FH1180" s="44"/>
      <c r="FI1180" s="44"/>
      <c r="FJ1180" s="44"/>
      <c r="FO1180" s="352"/>
      <c r="FQ1180" s="44"/>
      <c r="FR1180" s="44"/>
      <c r="FS1180" s="44"/>
      <c r="FX1180" s="352"/>
      <c r="FZ1180" s="44"/>
      <c r="GA1180" s="44"/>
      <c r="GB1180" s="44"/>
      <c r="GG1180" s="352"/>
      <c r="GI1180" s="44"/>
      <c r="GJ1180" s="44"/>
      <c r="GK1180" s="44"/>
      <c r="GP1180" s="352"/>
      <c r="GR1180" s="44"/>
      <c r="GS1180" s="44"/>
      <c r="GT1180" s="44"/>
      <c r="GY1180" s="352"/>
      <c r="HA1180" s="44"/>
      <c r="HB1180" s="44"/>
      <c r="HC1180" s="44"/>
      <c r="HH1180" s="352"/>
      <c r="HJ1180" s="44"/>
      <c r="HK1180" s="44"/>
      <c r="HL1180" s="44"/>
      <c r="HQ1180" s="44"/>
      <c r="HR1180" s="44"/>
      <c r="HS1180" s="44"/>
      <c r="HT1180" s="44"/>
      <c r="HU1180" s="44"/>
      <c r="HV1180" s="44"/>
      <c r="HW1180" s="44"/>
      <c r="HX1180" s="44"/>
      <c r="HY1180" s="44"/>
      <c r="HZ1180" s="44"/>
      <c r="IA1180" s="44"/>
      <c r="IB1180" s="44"/>
      <c r="IC1180" s="44"/>
      <c r="ID1180" s="44"/>
      <c r="IE1180" s="44"/>
      <c r="IF1180" s="44"/>
      <c r="IG1180" s="44"/>
      <c r="IH1180" s="44"/>
      <c r="II1180" s="44"/>
      <c r="IJ1180" s="44"/>
      <c r="IK1180" s="44"/>
      <c r="IL1180" s="44"/>
      <c r="IM1180" s="44"/>
      <c r="IN1180" s="44"/>
      <c r="IO1180" s="44"/>
      <c r="IP1180" s="44"/>
      <c r="IQ1180" s="44"/>
      <c r="IR1180" s="44"/>
      <c r="IS1180" s="44"/>
      <c r="IT1180" s="44"/>
      <c r="IU1180" s="44"/>
      <c r="IV1180" s="44"/>
      <c r="RS1180" s="353"/>
    </row>
    <row r="1181" spans="1:487" s="74" customFormat="1" ht="15">
      <c r="A1181" s="526" t="s">
        <v>1945</v>
      </c>
      <c r="B1181" s="351"/>
      <c r="C1181" s="351"/>
      <c r="D1181" s="531" t="s">
        <v>130</v>
      </c>
      <c r="E1181" s="450"/>
      <c r="F1181" s="437">
        <f t="shared" si="16"/>
        <v>0</v>
      </c>
      <c r="G1181" s="478"/>
      <c r="H1181" s="478"/>
      <c r="I1181" s="478"/>
      <c r="J1181" s="548"/>
      <c r="K1181" s="478"/>
      <c r="L1181" s="450"/>
      <c r="M1181" s="450"/>
      <c r="N1181" s="44"/>
      <c r="R1181" s="352"/>
      <c r="T1181" s="44"/>
      <c r="U1181" s="44"/>
      <c r="V1181" s="44"/>
      <c r="AA1181" s="352"/>
      <c r="AC1181" s="44"/>
      <c r="AD1181" s="44"/>
      <c r="AE1181" s="44"/>
      <c r="AJ1181" s="352"/>
      <c r="AL1181" s="44"/>
      <c r="AM1181" s="44"/>
      <c r="AN1181" s="44"/>
      <c r="AS1181" s="352"/>
      <c r="AU1181" s="44"/>
      <c r="AV1181" s="44"/>
      <c r="AW1181" s="44"/>
      <c r="BB1181" s="352"/>
      <c r="BD1181" s="44"/>
      <c r="BE1181" s="44"/>
      <c r="BF1181" s="44"/>
      <c r="BK1181" s="352"/>
      <c r="BM1181" s="44"/>
      <c r="BN1181" s="44"/>
      <c r="BO1181" s="44"/>
      <c r="BT1181" s="352"/>
      <c r="BV1181" s="44"/>
      <c r="BW1181" s="44"/>
      <c r="BX1181" s="44"/>
      <c r="CC1181" s="352"/>
      <c r="CE1181" s="44"/>
      <c r="CF1181" s="44"/>
      <c r="CG1181" s="44"/>
      <c r="CL1181" s="352"/>
      <c r="CN1181" s="44"/>
      <c r="CO1181" s="44"/>
      <c r="CP1181" s="44"/>
      <c r="CU1181" s="352"/>
      <c r="CW1181" s="44"/>
      <c r="CX1181" s="44"/>
      <c r="CY1181" s="44"/>
      <c r="DD1181" s="352"/>
      <c r="DF1181" s="44"/>
      <c r="DG1181" s="44"/>
      <c r="DH1181" s="44"/>
      <c r="DM1181" s="352"/>
      <c r="DO1181" s="44"/>
      <c r="DP1181" s="44"/>
      <c r="DQ1181" s="44"/>
      <c r="DV1181" s="352"/>
      <c r="DX1181" s="44"/>
      <c r="DY1181" s="44"/>
      <c r="DZ1181" s="44"/>
      <c r="EE1181" s="352"/>
      <c r="EG1181" s="44"/>
      <c r="EH1181" s="44"/>
      <c r="EI1181" s="44"/>
      <c r="EN1181" s="352"/>
      <c r="EP1181" s="44"/>
      <c r="EQ1181" s="44"/>
      <c r="ER1181" s="44"/>
      <c r="EW1181" s="352"/>
      <c r="EY1181" s="44"/>
      <c r="EZ1181" s="44"/>
      <c r="FA1181" s="44"/>
      <c r="FF1181" s="352"/>
      <c r="FH1181" s="44"/>
      <c r="FI1181" s="44"/>
      <c r="FJ1181" s="44"/>
      <c r="FO1181" s="352"/>
      <c r="FQ1181" s="44"/>
      <c r="FR1181" s="44"/>
      <c r="FS1181" s="44"/>
      <c r="FX1181" s="352"/>
      <c r="FZ1181" s="44"/>
      <c r="GA1181" s="44"/>
      <c r="GB1181" s="44"/>
      <c r="GG1181" s="352"/>
      <c r="GI1181" s="44"/>
      <c r="GJ1181" s="44"/>
      <c r="GK1181" s="44"/>
      <c r="GP1181" s="352"/>
      <c r="GR1181" s="44"/>
      <c r="GS1181" s="44"/>
      <c r="GT1181" s="44"/>
      <c r="GY1181" s="352"/>
      <c r="HA1181" s="44"/>
      <c r="HB1181" s="44"/>
      <c r="HC1181" s="44"/>
      <c r="HH1181" s="352"/>
      <c r="HJ1181" s="44"/>
      <c r="HK1181" s="44"/>
      <c r="HL1181" s="44"/>
      <c r="HQ1181" s="44"/>
      <c r="HR1181" s="44"/>
      <c r="HS1181" s="44"/>
      <c r="HT1181" s="44"/>
      <c r="HU1181" s="44"/>
      <c r="HV1181" s="44"/>
      <c r="HW1181" s="44"/>
      <c r="HX1181" s="44"/>
      <c r="HY1181" s="44"/>
      <c r="HZ1181" s="44"/>
      <c r="IA1181" s="44"/>
      <c r="IB1181" s="44"/>
      <c r="IC1181" s="44"/>
      <c r="ID1181" s="44"/>
      <c r="IE1181" s="44"/>
      <c r="IF1181" s="44"/>
      <c r="IG1181" s="44"/>
      <c r="IH1181" s="44"/>
      <c r="II1181" s="44"/>
      <c r="IJ1181" s="44"/>
      <c r="IK1181" s="44"/>
      <c r="IL1181" s="44"/>
      <c r="IM1181" s="44"/>
      <c r="IN1181" s="44"/>
      <c r="IO1181" s="44"/>
      <c r="IP1181" s="44"/>
      <c r="IQ1181" s="44"/>
      <c r="IR1181" s="44"/>
      <c r="IS1181" s="44"/>
      <c r="IT1181" s="44"/>
      <c r="IU1181" s="44"/>
      <c r="IV1181" s="44"/>
      <c r="RS1181" s="353"/>
    </row>
    <row r="1182" spans="1:487" s="74" customFormat="1" ht="15">
      <c r="A1182" s="526" t="s">
        <v>1799</v>
      </c>
      <c r="B1182" s="351"/>
      <c r="C1182" s="351"/>
      <c r="D1182" s="531" t="s">
        <v>130</v>
      </c>
      <c r="E1182" s="450"/>
      <c r="F1182" s="437">
        <f t="shared" si="16"/>
        <v>0</v>
      </c>
      <c r="G1182" s="478"/>
      <c r="H1182" s="478"/>
      <c r="I1182" s="478"/>
      <c r="J1182" s="548"/>
      <c r="K1182" s="478"/>
      <c r="L1182" s="450"/>
      <c r="M1182" s="450"/>
      <c r="N1182" s="44"/>
      <c r="R1182" s="352"/>
      <c r="T1182" s="44"/>
      <c r="U1182" s="44"/>
      <c r="V1182" s="44"/>
      <c r="AA1182" s="352"/>
      <c r="AC1182" s="44"/>
      <c r="AD1182" s="44"/>
      <c r="AE1182" s="44"/>
      <c r="AJ1182" s="352"/>
      <c r="AL1182" s="44"/>
      <c r="AM1182" s="44"/>
      <c r="AN1182" s="44"/>
      <c r="AS1182" s="352"/>
      <c r="AU1182" s="44"/>
      <c r="AV1182" s="44"/>
      <c r="AW1182" s="44"/>
      <c r="BB1182" s="352"/>
      <c r="BD1182" s="44"/>
      <c r="BE1182" s="44"/>
      <c r="BF1182" s="44"/>
      <c r="BK1182" s="352"/>
      <c r="BM1182" s="44"/>
      <c r="BN1182" s="44"/>
      <c r="BO1182" s="44"/>
      <c r="BT1182" s="352"/>
      <c r="BV1182" s="44"/>
      <c r="BW1182" s="44"/>
      <c r="BX1182" s="44"/>
      <c r="CC1182" s="352"/>
      <c r="CE1182" s="44"/>
      <c r="CF1182" s="44"/>
      <c r="CG1182" s="44"/>
      <c r="CL1182" s="352"/>
      <c r="CN1182" s="44"/>
      <c r="CO1182" s="44"/>
      <c r="CP1182" s="44"/>
      <c r="CU1182" s="352"/>
      <c r="CW1182" s="44"/>
      <c r="CX1182" s="44"/>
      <c r="CY1182" s="44"/>
      <c r="DD1182" s="352"/>
      <c r="DF1182" s="44"/>
      <c r="DG1182" s="44"/>
      <c r="DH1182" s="44"/>
      <c r="DM1182" s="352"/>
      <c r="DO1182" s="44"/>
      <c r="DP1182" s="44"/>
      <c r="DQ1182" s="44"/>
      <c r="DV1182" s="352"/>
      <c r="DX1182" s="44"/>
      <c r="DY1182" s="44"/>
      <c r="DZ1182" s="44"/>
      <c r="EE1182" s="352"/>
      <c r="EG1182" s="44"/>
      <c r="EH1182" s="44"/>
      <c r="EI1182" s="44"/>
      <c r="EN1182" s="352"/>
      <c r="EP1182" s="44"/>
      <c r="EQ1182" s="44"/>
      <c r="ER1182" s="44"/>
      <c r="EW1182" s="352"/>
      <c r="EY1182" s="44"/>
      <c r="EZ1182" s="44"/>
      <c r="FA1182" s="44"/>
      <c r="FF1182" s="352"/>
      <c r="FH1182" s="44"/>
      <c r="FI1182" s="44"/>
      <c r="FJ1182" s="44"/>
      <c r="FO1182" s="352"/>
      <c r="FQ1182" s="44"/>
      <c r="FR1182" s="44"/>
      <c r="FS1182" s="44"/>
      <c r="FX1182" s="352"/>
      <c r="FZ1182" s="44"/>
      <c r="GA1182" s="44"/>
      <c r="GB1182" s="44"/>
      <c r="GG1182" s="352"/>
      <c r="GI1182" s="44"/>
      <c r="GJ1182" s="44"/>
      <c r="GK1182" s="44"/>
      <c r="GP1182" s="352"/>
      <c r="GR1182" s="44"/>
      <c r="GS1182" s="44"/>
      <c r="GT1182" s="44"/>
      <c r="GY1182" s="352"/>
      <c r="HA1182" s="44"/>
      <c r="HB1182" s="44"/>
      <c r="HC1182" s="44"/>
      <c r="HH1182" s="352"/>
      <c r="HJ1182" s="44"/>
      <c r="HK1182" s="44"/>
      <c r="HL1182" s="44"/>
      <c r="HQ1182" s="44"/>
      <c r="HR1182" s="44"/>
      <c r="HS1182" s="44"/>
      <c r="HT1182" s="44"/>
      <c r="HU1182" s="44"/>
      <c r="HV1182" s="44"/>
      <c r="HW1182" s="44"/>
      <c r="HX1182" s="44"/>
      <c r="HY1182" s="44"/>
      <c r="HZ1182" s="44"/>
      <c r="IA1182" s="44"/>
      <c r="IB1182" s="44"/>
      <c r="IC1182" s="44"/>
      <c r="ID1182" s="44"/>
      <c r="IE1182" s="44"/>
      <c r="IF1182" s="44"/>
      <c r="IG1182" s="44"/>
      <c r="IH1182" s="44"/>
      <c r="II1182" s="44"/>
      <c r="IJ1182" s="44"/>
      <c r="IK1182" s="44"/>
      <c r="IL1182" s="44"/>
      <c r="IM1182" s="44"/>
      <c r="IN1182" s="44"/>
      <c r="IO1182" s="44"/>
      <c r="IP1182" s="44"/>
      <c r="IQ1182" s="44"/>
      <c r="IR1182" s="44"/>
      <c r="IS1182" s="44"/>
      <c r="IT1182" s="44"/>
      <c r="IU1182" s="44"/>
      <c r="IV1182" s="44"/>
      <c r="RS1182" s="353"/>
    </row>
    <row r="1183" spans="1:487" s="74" customFormat="1" ht="15">
      <c r="A1183" s="526" t="s">
        <v>1179</v>
      </c>
      <c r="B1183" s="351"/>
      <c r="C1183" s="351"/>
      <c r="D1183" s="531" t="s">
        <v>130</v>
      </c>
      <c r="E1183" s="450"/>
      <c r="F1183" s="437">
        <f t="shared" si="16"/>
        <v>7</v>
      </c>
      <c r="G1183" s="478"/>
      <c r="H1183" s="478"/>
      <c r="I1183" s="478"/>
      <c r="J1183" s="548">
        <v>7</v>
      </c>
      <c r="K1183" s="478"/>
      <c r="L1183" s="450"/>
      <c r="M1183" s="450"/>
      <c r="N1183" s="44"/>
      <c r="R1183" s="352"/>
      <c r="T1183" s="44"/>
      <c r="U1183" s="44"/>
      <c r="V1183" s="44"/>
      <c r="AA1183" s="352"/>
      <c r="AC1183" s="44"/>
      <c r="AD1183" s="44"/>
      <c r="AE1183" s="44"/>
      <c r="AJ1183" s="352"/>
      <c r="AL1183" s="44"/>
      <c r="AM1183" s="44"/>
      <c r="AN1183" s="44"/>
      <c r="AS1183" s="352"/>
      <c r="AU1183" s="44"/>
      <c r="AV1183" s="44"/>
      <c r="AW1183" s="44"/>
      <c r="BB1183" s="352"/>
      <c r="BD1183" s="44"/>
      <c r="BE1183" s="44"/>
      <c r="BF1183" s="44"/>
      <c r="BK1183" s="352"/>
      <c r="BM1183" s="44"/>
      <c r="BN1183" s="44"/>
      <c r="BO1183" s="44"/>
      <c r="BT1183" s="352"/>
      <c r="BV1183" s="44"/>
      <c r="BW1183" s="44"/>
      <c r="BX1183" s="44"/>
      <c r="CC1183" s="352"/>
      <c r="CE1183" s="44"/>
      <c r="CF1183" s="44"/>
      <c r="CG1183" s="44"/>
      <c r="CL1183" s="352"/>
      <c r="CN1183" s="44"/>
      <c r="CO1183" s="44"/>
      <c r="CP1183" s="44"/>
      <c r="CU1183" s="352"/>
      <c r="CW1183" s="44"/>
      <c r="CX1183" s="44"/>
      <c r="CY1183" s="44"/>
      <c r="DD1183" s="352"/>
      <c r="DF1183" s="44"/>
      <c r="DG1183" s="44"/>
      <c r="DH1183" s="44"/>
      <c r="DM1183" s="352"/>
      <c r="DO1183" s="44"/>
      <c r="DP1183" s="44"/>
      <c r="DQ1183" s="44"/>
      <c r="DV1183" s="352"/>
      <c r="DX1183" s="44"/>
      <c r="DY1183" s="44"/>
      <c r="DZ1183" s="44"/>
      <c r="EE1183" s="352"/>
      <c r="EG1183" s="44"/>
      <c r="EH1183" s="44"/>
      <c r="EI1183" s="44"/>
      <c r="EN1183" s="352"/>
      <c r="EP1183" s="44"/>
      <c r="EQ1183" s="44"/>
      <c r="ER1183" s="44"/>
      <c r="EW1183" s="352"/>
      <c r="EY1183" s="44"/>
      <c r="EZ1183" s="44"/>
      <c r="FA1183" s="44"/>
      <c r="FF1183" s="352"/>
      <c r="FH1183" s="44"/>
      <c r="FI1183" s="44"/>
      <c r="FJ1183" s="44"/>
      <c r="FO1183" s="352"/>
      <c r="FQ1183" s="44"/>
      <c r="FR1183" s="44"/>
      <c r="FS1183" s="44"/>
      <c r="FX1183" s="352"/>
      <c r="FZ1183" s="44"/>
      <c r="GA1183" s="44"/>
      <c r="GB1183" s="44"/>
      <c r="GG1183" s="352"/>
      <c r="GI1183" s="44"/>
      <c r="GJ1183" s="44"/>
      <c r="GK1183" s="44"/>
      <c r="GP1183" s="352"/>
      <c r="GR1183" s="44"/>
      <c r="GS1183" s="44"/>
      <c r="GT1183" s="44"/>
      <c r="GY1183" s="352"/>
      <c r="HA1183" s="44"/>
      <c r="HB1183" s="44"/>
      <c r="HC1183" s="44"/>
      <c r="HH1183" s="352"/>
      <c r="HJ1183" s="44"/>
      <c r="HK1183" s="44"/>
      <c r="HL1183" s="44"/>
      <c r="HQ1183" s="44"/>
      <c r="HR1183" s="44"/>
      <c r="HS1183" s="44"/>
      <c r="HT1183" s="44"/>
      <c r="HU1183" s="44"/>
      <c r="HV1183" s="44"/>
      <c r="HW1183" s="44"/>
      <c r="HX1183" s="44"/>
      <c r="HY1183" s="44"/>
      <c r="HZ1183" s="44"/>
      <c r="IA1183" s="44"/>
      <c r="IB1183" s="44"/>
      <c r="IC1183" s="44"/>
      <c r="ID1183" s="44"/>
      <c r="IE1183" s="44"/>
      <c r="IF1183" s="44"/>
      <c r="IG1183" s="44"/>
      <c r="IH1183" s="44"/>
      <c r="II1183" s="44"/>
      <c r="IJ1183" s="44"/>
      <c r="IK1183" s="44"/>
      <c r="IL1183" s="44"/>
      <c r="IM1183" s="44"/>
      <c r="IN1183" s="44"/>
      <c r="IO1183" s="44"/>
      <c r="IP1183" s="44"/>
      <c r="IQ1183" s="44"/>
      <c r="IR1183" s="44"/>
      <c r="IS1183" s="44"/>
      <c r="IT1183" s="44"/>
      <c r="IU1183" s="44"/>
      <c r="IV1183" s="44"/>
      <c r="RS1183" s="353"/>
    </row>
    <row r="1184" spans="1:487" s="74" customFormat="1" ht="15">
      <c r="A1184" s="526" t="s">
        <v>1213</v>
      </c>
      <c r="B1184" s="351"/>
      <c r="C1184" s="351"/>
      <c r="D1184" s="531" t="s">
        <v>130</v>
      </c>
      <c r="E1184" s="450"/>
      <c r="F1184" s="437">
        <f t="shared" si="16"/>
        <v>0</v>
      </c>
      <c r="G1184" s="478"/>
      <c r="H1184" s="478"/>
      <c r="I1184" s="478"/>
      <c r="J1184" s="548"/>
      <c r="K1184" s="478"/>
      <c r="L1184" s="450"/>
      <c r="M1184" s="44"/>
      <c r="N1184" s="44"/>
      <c r="R1184" s="352"/>
      <c r="T1184" s="44"/>
      <c r="U1184" s="44"/>
      <c r="V1184" s="44"/>
      <c r="AA1184" s="352"/>
      <c r="AC1184" s="44"/>
      <c r="AD1184" s="44"/>
      <c r="AE1184" s="44"/>
      <c r="AJ1184" s="352"/>
      <c r="AL1184" s="44"/>
      <c r="AM1184" s="44"/>
      <c r="AN1184" s="44"/>
      <c r="AS1184" s="352"/>
      <c r="AU1184" s="44"/>
      <c r="AV1184" s="44"/>
      <c r="AW1184" s="44"/>
      <c r="BB1184" s="352"/>
      <c r="BD1184" s="44"/>
      <c r="BE1184" s="44"/>
      <c r="BF1184" s="44"/>
      <c r="BK1184" s="352"/>
      <c r="BM1184" s="44"/>
      <c r="BN1184" s="44"/>
      <c r="BO1184" s="44"/>
      <c r="BT1184" s="352"/>
      <c r="BV1184" s="44"/>
      <c r="BW1184" s="44"/>
      <c r="BX1184" s="44"/>
      <c r="CC1184" s="352"/>
      <c r="CE1184" s="44"/>
      <c r="CF1184" s="44"/>
      <c r="CG1184" s="44"/>
      <c r="CL1184" s="352"/>
      <c r="CN1184" s="44"/>
      <c r="CO1184" s="44"/>
      <c r="CP1184" s="44"/>
      <c r="CU1184" s="352"/>
      <c r="CW1184" s="44"/>
      <c r="CX1184" s="44"/>
      <c r="CY1184" s="44"/>
      <c r="DD1184" s="352"/>
      <c r="DF1184" s="44"/>
      <c r="DG1184" s="44"/>
      <c r="DH1184" s="44"/>
      <c r="DM1184" s="352"/>
      <c r="DO1184" s="44"/>
      <c r="DP1184" s="44"/>
      <c r="DQ1184" s="44"/>
      <c r="DV1184" s="352"/>
      <c r="DX1184" s="44"/>
      <c r="DY1184" s="44"/>
      <c r="DZ1184" s="44"/>
      <c r="EE1184" s="352"/>
      <c r="EG1184" s="44"/>
      <c r="EH1184" s="44"/>
      <c r="EI1184" s="44"/>
      <c r="EN1184" s="352"/>
      <c r="EP1184" s="44"/>
      <c r="EQ1184" s="44"/>
      <c r="ER1184" s="44"/>
      <c r="EW1184" s="352"/>
      <c r="EY1184" s="44"/>
      <c r="EZ1184" s="44"/>
      <c r="FA1184" s="44"/>
      <c r="FF1184" s="352"/>
      <c r="FH1184" s="44"/>
      <c r="FI1184" s="44"/>
      <c r="FJ1184" s="44"/>
      <c r="FO1184" s="352"/>
      <c r="FQ1184" s="44"/>
      <c r="FR1184" s="44"/>
      <c r="FS1184" s="44"/>
      <c r="FX1184" s="352"/>
      <c r="FZ1184" s="44"/>
      <c r="GA1184" s="44"/>
      <c r="GB1184" s="44"/>
      <c r="GG1184" s="352"/>
      <c r="GI1184" s="44"/>
      <c r="GJ1184" s="44"/>
      <c r="GK1184" s="44"/>
      <c r="GP1184" s="352"/>
      <c r="GR1184" s="44"/>
      <c r="GS1184" s="44"/>
      <c r="GT1184" s="44"/>
      <c r="GY1184" s="352"/>
      <c r="HA1184" s="44"/>
      <c r="HB1184" s="44"/>
      <c r="HC1184" s="44"/>
      <c r="HH1184" s="352"/>
      <c r="HJ1184" s="44"/>
      <c r="HK1184" s="44"/>
      <c r="HL1184" s="44"/>
      <c r="HQ1184" s="44"/>
      <c r="HR1184" s="44"/>
      <c r="HS1184" s="44"/>
      <c r="HT1184" s="44"/>
      <c r="HU1184" s="44"/>
      <c r="HV1184" s="44"/>
      <c r="HW1184" s="44"/>
      <c r="HX1184" s="44"/>
      <c r="HY1184" s="44"/>
      <c r="HZ1184" s="44"/>
      <c r="IA1184" s="44"/>
      <c r="IB1184" s="44"/>
      <c r="IC1184" s="44"/>
      <c r="ID1184" s="44"/>
      <c r="IE1184" s="44"/>
      <c r="IF1184" s="44"/>
      <c r="IG1184" s="44"/>
      <c r="IH1184" s="44"/>
      <c r="II1184" s="44"/>
      <c r="IJ1184" s="44"/>
      <c r="IK1184" s="44"/>
      <c r="IL1184" s="44"/>
      <c r="IM1184" s="44"/>
      <c r="IN1184" s="44"/>
      <c r="IO1184" s="44"/>
      <c r="IP1184" s="44"/>
      <c r="IQ1184" s="44"/>
      <c r="IR1184" s="44"/>
      <c r="IS1184" s="44"/>
      <c r="IT1184" s="44"/>
      <c r="IU1184" s="44"/>
      <c r="IV1184" s="44"/>
      <c r="RS1184" s="353"/>
    </row>
    <row r="1185" spans="1:487" s="74" customFormat="1" ht="15">
      <c r="A1185" s="526" t="s">
        <v>1072</v>
      </c>
      <c r="B1185" s="351"/>
      <c r="C1185" s="351"/>
      <c r="D1185" s="458" t="s">
        <v>132</v>
      </c>
      <c r="E1185" s="450"/>
      <c r="F1185" s="437">
        <f t="shared" si="16"/>
        <v>4</v>
      </c>
      <c r="G1185" s="478"/>
      <c r="H1185" s="478">
        <v>4</v>
      </c>
      <c r="I1185" s="478"/>
      <c r="J1185" s="548"/>
      <c r="K1185" s="478"/>
      <c r="L1185" s="458"/>
      <c r="M1185" s="450"/>
      <c r="N1185" s="44"/>
      <c r="R1185" s="352"/>
      <c r="T1185" s="44"/>
      <c r="U1185" s="44"/>
      <c r="V1185" s="44"/>
      <c r="AA1185" s="352"/>
      <c r="AC1185" s="44"/>
      <c r="AD1185" s="44"/>
      <c r="AE1185" s="44"/>
      <c r="AJ1185" s="352"/>
      <c r="AL1185" s="44"/>
      <c r="AM1185" s="44"/>
      <c r="AN1185" s="44"/>
      <c r="AS1185" s="352"/>
      <c r="AU1185" s="44"/>
      <c r="AV1185" s="44"/>
      <c r="AW1185" s="44"/>
      <c r="BB1185" s="352"/>
      <c r="BD1185" s="44"/>
      <c r="BE1185" s="44"/>
      <c r="BF1185" s="44"/>
      <c r="BK1185" s="352"/>
      <c r="BM1185" s="44"/>
      <c r="BN1185" s="44"/>
      <c r="BO1185" s="44"/>
      <c r="BT1185" s="352"/>
      <c r="BV1185" s="44"/>
      <c r="BW1185" s="44"/>
      <c r="BX1185" s="44"/>
      <c r="CC1185" s="352"/>
      <c r="CE1185" s="44"/>
      <c r="CF1185" s="44"/>
      <c r="CG1185" s="44"/>
      <c r="CL1185" s="352"/>
      <c r="CN1185" s="44"/>
      <c r="CO1185" s="44"/>
      <c r="CP1185" s="44"/>
      <c r="CU1185" s="352"/>
      <c r="CW1185" s="44"/>
      <c r="CX1185" s="44"/>
      <c r="CY1185" s="44"/>
      <c r="DD1185" s="352"/>
      <c r="DF1185" s="44"/>
      <c r="DG1185" s="44"/>
      <c r="DH1185" s="44"/>
      <c r="DM1185" s="352"/>
      <c r="DO1185" s="44"/>
      <c r="DP1185" s="44"/>
      <c r="DQ1185" s="44"/>
      <c r="DV1185" s="352"/>
      <c r="DX1185" s="44"/>
      <c r="DY1185" s="44"/>
      <c r="DZ1185" s="44"/>
      <c r="EE1185" s="352"/>
      <c r="EG1185" s="44"/>
      <c r="EH1185" s="44"/>
      <c r="EI1185" s="44"/>
      <c r="EN1185" s="352"/>
      <c r="EP1185" s="44"/>
      <c r="EQ1185" s="44"/>
      <c r="ER1185" s="44"/>
      <c r="EW1185" s="352"/>
      <c r="EY1185" s="44"/>
      <c r="EZ1185" s="44"/>
      <c r="FA1185" s="44"/>
      <c r="FF1185" s="352"/>
      <c r="FH1185" s="44"/>
      <c r="FI1185" s="44"/>
      <c r="FJ1185" s="44"/>
      <c r="FO1185" s="352"/>
      <c r="FQ1185" s="44"/>
      <c r="FR1185" s="44"/>
      <c r="FS1185" s="44"/>
      <c r="FX1185" s="352"/>
      <c r="FZ1185" s="44"/>
      <c r="GA1185" s="44"/>
      <c r="GB1185" s="44"/>
      <c r="GG1185" s="352"/>
      <c r="GI1185" s="44"/>
      <c r="GJ1185" s="44"/>
      <c r="GK1185" s="44"/>
      <c r="GP1185" s="352"/>
      <c r="GR1185" s="44"/>
      <c r="GS1185" s="44"/>
      <c r="GT1185" s="44"/>
      <c r="GY1185" s="352"/>
      <c r="HA1185" s="44"/>
      <c r="HB1185" s="44"/>
      <c r="HC1185" s="44"/>
      <c r="HH1185" s="352"/>
      <c r="HJ1185" s="44"/>
      <c r="HK1185" s="44"/>
      <c r="HL1185" s="44"/>
      <c r="HQ1185" s="44"/>
      <c r="HR1185" s="44"/>
      <c r="HS1185" s="44"/>
      <c r="HT1185" s="44"/>
      <c r="HU1185" s="44"/>
      <c r="HV1185" s="44"/>
      <c r="HW1185" s="44"/>
      <c r="HX1185" s="44"/>
      <c r="HY1185" s="44"/>
      <c r="HZ1185" s="44"/>
      <c r="IA1185" s="44"/>
      <c r="IB1185" s="44"/>
      <c r="IC1185" s="44"/>
      <c r="ID1185" s="44"/>
      <c r="IE1185" s="44"/>
      <c r="IF1185" s="44"/>
      <c r="IG1185" s="44"/>
      <c r="IH1185" s="44"/>
      <c r="II1185" s="44"/>
      <c r="IJ1185" s="44"/>
      <c r="IK1185" s="44"/>
      <c r="IL1185" s="44"/>
      <c r="IM1185" s="44"/>
      <c r="IN1185" s="44"/>
      <c r="IO1185" s="44"/>
      <c r="IP1185" s="44"/>
      <c r="IQ1185" s="44"/>
      <c r="IR1185" s="44"/>
      <c r="IS1185" s="44"/>
      <c r="IT1185" s="44"/>
      <c r="IU1185" s="44"/>
      <c r="IV1185" s="44"/>
      <c r="RS1185" s="353"/>
    </row>
    <row r="1186" spans="1:487" s="74" customFormat="1" ht="15">
      <c r="A1186" s="526" t="s">
        <v>896</v>
      </c>
      <c r="B1186" s="351"/>
      <c r="C1186" s="351"/>
      <c r="D1186" s="531" t="s">
        <v>130</v>
      </c>
      <c r="E1186" s="450"/>
      <c r="F1186" s="437">
        <f t="shared" si="16"/>
        <v>0</v>
      </c>
      <c r="G1186" s="478"/>
      <c r="H1186" s="478"/>
      <c r="I1186" s="478"/>
      <c r="J1186" s="548"/>
      <c r="K1186" s="478"/>
      <c r="L1186" s="450"/>
      <c r="M1186" s="44"/>
      <c r="N1186" s="44"/>
      <c r="R1186" s="352"/>
      <c r="T1186" s="44"/>
      <c r="U1186" s="44"/>
      <c r="V1186" s="44"/>
      <c r="AA1186" s="352"/>
      <c r="AC1186" s="44"/>
      <c r="AD1186" s="44"/>
      <c r="AE1186" s="44"/>
      <c r="AJ1186" s="352"/>
      <c r="AL1186" s="44"/>
      <c r="AM1186" s="44"/>
      <c r="AN1186" s="44"/>
      <c r="AS1186" s="352"/>
      <c r="AU1186" s="44"/>
      <c r="AV1186" s="44"/>
      <c r="AW1186" s="44"/>
      <c r="BB1186" s="352"/>
      <c r="BD1186" s="44"/>
      <c r="BE1186" s="44"/>
      <c r="BF1186" s="44"/>
      <c r="BK1186" s="352"/>
      <c r="BM1186" s="44"/>
      <c r="BN1186" s="44"/>
      <c r="BO1186" s="44"/>
      <c r="BT1186" s="352"/>
      <c r="BV1186" s="44"/>
      <c r="BW1186" s="44"/>
      <c r="BX1186" s="44"/>
      <c r="CC1186" s="352"/>
      <c r="CE1186" s="44"/>
      <c r="CF1186" s="44"/>
      <c r="CG1186" s="44"/>
      <c r="CL1186" s="352"/>
      <c r="CN1186" s="44"/>
      <c r="CO1186" s="44"/>
      <c r="CP1186" s="44"/>
      <c r="CU1186" s="352"/>
      <c r="CW1186" s="44"/>
      <c r="CX1186" s="44"/>
      <c r="CY1186" s="44"/>
      <c r="DD1186" s="352"/>
      <c r="DF1186" s="44"/>
      <c r="DG1186" s="44"/>
      <c r="DH1186" s="44"/>
      <c r="DM1186" s="352"/>
      <c r="DO1186" s="44"/>
      <c r="DP1186" s="44"/>
      <c r="DQ1186" s="44"/>
      <c r="DV1186" s="352"/>
      <c r="DX1186" s="44"/>
      <c r="DY1186" s="44"/>
      <c r="DZ1186" s="44"/>
      <c r="EE1186" s="352"/>
      <c r="EG1186" s="44"/>
      <c r="EH1186" s="44"/>
      <c r="EI1186" s="44"/>
      <c r="EN1186" s="352"/>
      <c r="EP1186" s="44"/>
      <c r="EQ1186" s="44"/>
      <c r="ER1186" s="44"/>
      <c r="EW1186" s="352"/>
      <c r="EY1186" s="44"/>
      <c r="EZ1186" s="44"/>
      <c r="FA1186" s="44"/>
      <c r="FF1186" s="352"/>
      <c r="FH1186" s="44"/>
      <c r="FI1186" s="44"/>
      <c r="FJ1186" s="44"/>
      <c r="FO1186" s="352"/>
      <c r="FQ1186" s="44"/>
      <c r="FR1186" s="44"/>
      <c r="FS1186" s="44"/>
      <c r="FX1186" s="352"/>
      <c r="FZ1186" s="44"/>
      <c r="GA1186" s="44"/>
      <c r="GB1186" s="44"/>
      <c r="GG1186" s="352"/>
      <c r="GI1186" s="44"/>
      <c r="GJ1186" s="44"/>
      <c r="GK1186" s="44"/>
      <c r="GP1186" s="352"/>
      <c r="GR1186" s="44"/>
      <c r="GS1186" s="44"/>
      <c r="GT1186" s="44"/>
      <c r="GY1186" s="352"/>
      <c r="HA1186" s="44"/>
      <c r="HB1186" s="44"/>
      <c r="HC1186" s="44"/>
      <c r="HH1186" s="352"/>
      <c r="HJ1186" s="44"/>
      <c r="HK1186" s="44"/>
      <c r="HL1186" s="44"/>
      <c r="HQ1186" s="44"/>
      <c r="HR1186" s="44"/>
      <c r="HS1186" s="44"/>
      <c r="HT1186" s="44"/>
      <c r="HU1186" s="44"/>
      <c r="HV1186" s="44"/>
      <c r="HW1186" s="44"/>
      <c r="HX1186" s="44"/>
      <c r="HY1186" s="44"/>
      <c r="HZ1186" s="44"/>
      <c r="IA1186" s="44"/>
      <c r="IB1186" s="44"/>
      <c r="IC1186" s="44"/>
      <c r="ID1186" s="44"/>
      <c r="IE1186" s="44"/>
      <c r="IF1186" s="44"/>
      <c r="IG1186" s="44"/>
      <c r="IH1186" s="44"/>
      <c r="II1186" s="44"/>
      <c r="IJ1186" s="44"/>
      <c r="IK1186" s="44"/>
      <c r="IL1186" s="44"/>
      <c r="IM1186" s="44"/>
      <c r="IN1186" s="44"/>
      <c r="IO1186" s="44"/>
      <c r="IP1186" s="44"/>
      <c r="IQ1186" s="44"/>
      <c r="IR1186" s="44"/>
      <c r="IS1186" s="44"/>
      <c r="IT1186" s="44"/>
      <c r="IU1186" s="44"/>
      <c r="IV1186" s="44"/>
      <c r="RS1186" s="353"/>
    </row>
    <row r="1187" spans="1:487" s="74" customFormat="1" ht="15">
      <c r="A1187" s="325" t="s">
        <v>1721</v>
      </c>
      <c r="B1187" s="351"/>
      <c r="C1187" s="351"/>
      <c r="D1187" s="531" t="s">
        <v>130</v>
      </c>
      <c r="E1187" s="44"/>
      <c r="F1187" s="437">
        <f t="shared" si="16"/>
        <v>0</v>
      </c>
      <c r="G1187" s="478"/>
      <c r="H1187" s="478"/>
      <c r="I1187" s="138"/>
      <c r="J1187" s="420"/>
      <c r="K1187" s="138"/>
      <c r="L1187" s="450"/>
      <c r="M1187" s="450"/>
      <c r="N1187" s="44"/>
      <c r="R1187" s="352"/>
      <c r="T1187" s="44"/>
      <c r="U1187" s="44"/>
      <c r="V1187" s="44"/>
      <c r="AA1187" s="352"/>
      <c r="AC1187" s="44"/>
      <c r="AD1187" s="44"/>
      <c r="AE1187" s="44"/>
      <c r="AJ1187" s="352"/>
      <c r="AL1187" s="44"/>
      <c r="AM1187" s="44"/>
      <c r="AN1187" s="44"/>
      <c r="AS1187" s="352"/>
      <c r="AU1187" s="44"/>
      <c r="AV1187" s="44"/>
      <c r="AW1187" s="44"/>
      <c r="BB1187" s="352"/>
      <c r="BD1187" s="44"/>
      <c r="BE1187" s="44"/>
      <c r="BF1187" s="44"/>
      <c r="BK1187" s="352"/>
      <c r="BM1187" s="44"/>
      <c r="BN1187" s="44"/>
      <c r="BO1187" s="44"/>
      <c r="BT1187" s="352"/>
      <c r="BV1187" s="44"/>
      <c r="BW1187" s="44"/>
      <c r="BX1187" s="44"/>
      <c r="CC1187" s="352"/>
      <c r="CE1187" s="44"/>
      <c r="CF1187" s="44"/>
      <c r="CG1187" s="44"/>
      <c r="CL1187" s="352"/>
      <c r="CN1187" s="44"/>
      <c r="CO1187" s="44"/>
      <c r="CP1187" s="44"/>
      <c r="CU1187" s="352"/>
      <c r="CW1187" s="44"/>
      <c r="CX1187" s="44"/>
      <c r="CY1187" s="44"/>
      <c r="DD1187" s="352"/>
      <c r="DF1187" s="44"/>
      <c r="DG1187" s="44"/>
      <c r="DH1187" s="44"/>
      <c r="DM1187" s="352"/>
      <c r="DO1187" s="44"/>
      <c r="DP1187" s="44"/>
      <c r="DQ1187" s="44"/>
      <c r="DV1187" s="352"/>
      <c r="DX1187" s="44"/>
      <c r="DY1187" s="44"/>
      <c r="DZ1187" s="44"/>
      <c r="EE1187" s="352"/>
      <c r="EG1187" s="44"/>
      <c r="EH1187" s="44"/>
      <c r="EI1187" s="44"/>
      <c r="EN1187" s="352"/>
      <c r="EP1187" s="44"/>
      <c r="EQ1187" s="44"/>
      <c r="ER1187" s="44"/>
      <c r="EW1187" s="352"/>
      <c r="EY1187" s="44"/>
      <c r="EZ1187" s="44"/>
      <c r="FA1187" s="44"/>
      <c r="FF1187" s="352"/>
      <c r="FH1187" s="44"/>
      <c r="FI1187" s="44"/>
      <c r="FJ1187" s="44"/>
      <c r="FO1187" s="352"/>
      <c r="FQ1187" s="44"/>
      <c r="FR1187" s="44"/>
      <c r="FS1187" s="44"/>
      <c r="FX1187" s="352"/>
      <c r="FZ1187" s="44"/>
      <c r="GA1187" s="44"/>
      <c r="GB1187" s="44"/>
      <c r="GG1187" s="352"/>
      <c r="GI1187" s="44"/>
      <c r="GJ1187" s="44"/>
      <c r="GK1187" s="44"/>
      <c r="GP1187" s="352"/>
      <c r="GR1187" s="44"/>
      <c r="GS1187" s="44"/>
      <c r="GT1187" s="44"/>
      <c r="GY1187" s="352"/>
      <c r="HA1187" s="44"/>
      <c r="HB1187" s="44"/>
      <c r="HC1187" s="44"/>
      <c r="HH1187" s="352"/>
      <c r="HJ1187" s="44"/>
      <c r="HK1187" s="44"/>
      <c r="HL1187" s="44"/>
      <c r="HQ1187" s="44"/>
      <c r="HR1187" s="44"/>
      <c r="HS1187" s="44"/>
      <c r="HT1187" s="44"/>
      <c r="HU1187" s="44"/>
      <c r="HV1187" s="44"/>
      <c r="HW1187" s="44"/>
      <c r="HX1187" s="44"/>
      <c r="HY1187" s="44"/>
      <c r="HZ1187" s="44"/>
      <c r="IA1187" s="44"/>
      <c r="IB1187" s="44"/>
      <c r="IC1187" s="44"/>
      <c r="ID1187" s="44"/>
      <c r="IE1187" s="44"/>
      <c r="IF1187" s="44"/>
      <c r="IG1187" s="44"/>
      <c r="IH1187" s="44"/>
      <c r="II1187" s="44"/>
      <c r="IJ1187" s="44"/>
      <c r="IK1187" s="44"/>
      <c r="IL1187" s="44"/>
      <c r="IM1187" s="44"/>
      <c r="IN1187" s="44"/>
      <c r="IO1187" s="44"/>
      <c r="IP1187" s="44"/>
      <c r="IQ1187" s="44"/>
      <c r="IR1187" s="44"/>
      <c r="IS1187" s="44"/>
      <c r="IT1187" s="44"/>
      <c r="IU1187" s="44"/>
      <c r="IV1187" s="44"/>
      <c r="RS1187" s="353"/>
    </row>
    <row r="1188" spans="1:487" s="74" customFormat="1" ht="15">
      <c r="A1188" s="325" t="s">
        <v>1955</v>
      </c>
      <c r="B1188" s="351"/>
      <c r="C1188" s="351"/>
      <c r="D1188" s="531" t="s">
        <v>130</v>
      </c>
      <c r="E1188" s="44"/>
      <c r="F1188" s="437">
        <f t="shared" si="16"/>
        <v>0</v>
      </c>
      <c r="G1188" s="478"/>
      <c r="H1188" s="478"/>
      <c r="I1188" s="138"/>
      <c r="J1188" s="420"/>
      <c r="K1188" s="138"/>
      <c r="L1188" s="450"/>
      <c r="M1188" s="450"/>
      <c r="N1188" s="44"/>
      <c r="R1188" s="352"/>
      <c r="T1188" s="44"/>
      <c r="U1188" s="44"/>
      <c r="V1188" s="44"/>
      <c r="AA1188" s="352"/>
      <c r="AC1188" s="44"/>
      <c r="AD1188" s="44"/>
      <c r="AE1188" s="44"/>
      <c r="AJ1188" s="352"/>
      <c r="AL1188" s="44"/>
      <c r="AM1188" s="44"/>
      <c r="AN1188" s="44"/>
      <c r="AS1188" s="352"/>
      <c r="AU1188" s="44"/>
      <c r="AV1188" s="44"/>
      <c r="AW1188" s="44"/>
      <c r="BB1188" s="352"/>
      <c r="BD1188" s="44"/>
      <c r="BE1188" s="44"/>
      <c r="BF1188" s="44"/>
      <c r="BK1188" s="352"/>
      <c r="BM1188" s="44"/>
      <c r="BN1188" s="44"/>
      <c r="BO1188" s="44"/>
      <c r="BT1188" s="352"/>
      <c r="BV1188" s="44"/>
      <c r="BW1188" s="44"/>
      <c r="BX1188" s="44"/>
      <c r="CC1188" s="352"/>
      <c r="CE1188" s="44"/>
      <c r="CF1188" s="44"/>
      <c r="CG1188" s="44"/>
      <c r="CL1188" s="352"/>
      <c r="CN1188" s="44"/>
      <c r="CO1188" s="44"/>
      <c r="CP1188" s="44"/>
      <c r="CU1188" s="352"/>
      <c r="CW1188" s="44"/>
      <c r="CX1188" s="44"/>
      <c r="CY1188" s="44"/>
      <c r="DD1188" s="352"/>
      <c r="DF1188" s="44"/>
      <c r="DG1188" s="44"/>
      <c r="DH1188" s="44"/>
      <c r="DM1188" s="352"/>
      <c r="DO1188" s="44"/>
      <c r="DP1188" s="44"/>
      <c r="DQ1188" s="44"/>
      <c r="DV1188" s="352"/>
      <c r="DX1188" s="44"/>
      <c r="DY1188" s="44"/>
      <c r="DZ1188" s="44"/>
      <c r="EE1188" s="352"/>
      <c r="EG1188" s="44"/>
      <c r="EH1188" s="44"/>
      <c r="EI1188" s="44"/>
      <c r="EN1188" s="352"/>
      <c r="EP1188" s="44"/>
      <c r="EQ1188" s="44"/>
      <c r="ER1188" s="44"/>
      <c r="EW1188" s="352"/>
      <c r="EY1188" s="44"/>
      <c r="EZ1188" s="44"/>
      <c r="FA1188" s="44"/>
      <c r="FF1188" s="352"/>
      <c r="FH1188" s="44"/>
      <c r="FI1188" s="44"/>
      <c r="FJ1188" s="44"/>
      <c r="FO1188" s="352"/>
      <c r="FQ1188" s="44"/>
      <c r="FR1188" s="44"/>
      <c r="FS1188" s="44"/>
      <c r="FX1188" s="352"/>
      <c r="FZ1188" s="44"/>
      <c r="GA1188" s="44"/>
      <c r="GB1188" s="44"/>
      <c r="GG1188" s="352"/>
      <c r="GI1188" s="44"/>
      <c r="GJ1188" s="44"/>
      <c r="GK1188" s="44"/>
      <c r="GP1188" s="352"/>
      <c r="GR1188" s="44"/>
      <c r="GS1188" s="44"/>
      <c r="GT1188" s="44"/>
      <c r="GY1188" s="352"/>
      <c r="HA1188" s="44"/>
      <c r="HB1188" s="44"/>
      <c r="HC1188" s="44"/>
      <c r="HH1188" s="352"/>
      <c r="HJ1188" s="44"/>
      <c r="HK1188" s="44"/>
      <c r="HL1188" s="44"/>
      <c r="HQ1188" s="44"/>
      <c r="HR1188" s="44"/>
      <c r="HS1188" s="44"/>
      <c r="HT1188" s="44"/>
      <c r="HU1188" s="44"/>
      <c r="HV1188" s="44"/>
      <c r="HW1188" s="44"/>
      <c r="HX1188" s="44"/>
      <c r="HY1188" s="44"/>
      <c r="HZ1188" s="44"/>
      <c r="IA1188" s="44"/>
      <c r="IB1188" s="44"/>
      <c r="IC1188" s="44"/>
      <c r="ID1188" s="44"/>
      <c r="IE1188" s="44"/>
      <c r="IF1188" s="44"/>
      <c r="IG1188" s="44"/>
      <c r="IH1188" s="44"/>
      <c r="II1188" s="44"/>
      <c r="IJ1188" s="44"/>
      <c r="IK1188" s="44"/>
      <c r="IL1188" s="44"/>
      <c r="IM1188" s="44"/>
      <c r="IN1188" s="44"/>
      <c r="IO1188" s="44"/>
      <c r="IP1188" s="44"/>
      <c r="IQ1188" s="44"/>
      <c r="IR1188" s="44"/>
      <c r="IS1188" s="44"/>
      <c r="IT1188" s="44"/>
      <c r="IU1188" s="44"/>
      <c r="IV1188" s="44"/>
      <c r="RS1188" s="353"/>
    </row>
    <row r="1189" spans="1:487" s="74" customFormat="1" ht="15">
      <c r="A1189" s="325" t="s">
        <v>1972</v>
      </c>
      <c r="B1189" s="351"/>
      <c r="C1189" s="351"/>
      <c r="D1189" s="531" t="s">
        <v>130</v>
      </c>
      <c r="E1189" s="44"/>
      <c r="F1189" s="437">
        <f t="shared" si="16"/>
        <v>4</v>
      </c>
      <c r="G1189" s="478"/>
      <c r="H1189" s="478"/>
      <c r="I1189" s="138"/>
      <c r="J1189" s="420">
        <v>4</v>
      </c>
      <c r="K1189" s="138"/>
      <c r="L1189" s="458"/>
      <c r="M1189" s="450"/>
      <c r="N1189" s="44"/>
      <c r="R1189" s="352"/>
      <c r="T1189" s="44"/>
      <c r="U1189" s="44"/>
      <c r="V1189" s="44"/>
      <c r="AA1189" s="352"/>
      <c r="AC1189" s="44"/>
      <c r="AD1189" s="44"/>
      <c r="AE1189" s="44"/>
      <c r="AJ1189" s="352"/>
      <c r="AL1189" s="44"/>
      <c r="AM1189" s="44"/>
      <c r="AN1189" s="44"/>
      <c r="AS1189" s="352"/>
      <c r="AU1189" s="44"/>
      <c r="AV1189" s="44"/>
      <c r="AW1189" s="44"/>
      <c r="BB1189" s="352"/>
      <c r="BD1189" s="44"/>
      <c r="BE1189" s="44"/>
      <c r="BF1189" s="44"/>
      <c r="BK1189" s="352"/>
      <c r="BM1189" s="44"/>
      <c r="BN1189" s="44"/>
      <c r="BO1189" s="44"/>
      <c r="BT1189" s="352"/>
      <c r="BV1189" s="44"/>
      <c r="BW1189" s="44"/>
      <c r="BX1189" s="44"/>
      <c r="CC1189" s="352"/>
      <c r="CE1189" s="44"/>
      <c r="CF1189" s="44"/>
      <c r="CG1189" s="44"/>
      <c r="CL1189" s="352"/>
      <c r="CN1189" s="44"/>
      <c r="CO1189" s="44"/>
      <c r="CP1189" s="44"/>
      <c r="CU1189" s="352"/>
      <c r="CW1189" s="44"/>
      <c r="CX1189" s="44"/>
      <c r="CY1189" s="44"/>
      <c r="DD1189" s="352"/>
      <c r="DF1189" s="44"/>
      <c r="DG1189" s="44"/>
      <c r="DH1189" s="44"/>
      <c r="DM1189" s="352"/>
      <c r="DO1189" s="44"/>
      <c r="DP1189" s="44"/>
      <c r="DQ1189" s="44"/>
      <c r="DV1189" s="352"/>
      <c r="DX1189" s="44"/>
      <c r="DY1189" s="44"/>
      <c r="DZ1189" s="44"/>
      <c r="EE1189" s="352"/>
      <c r="EG1189" s="44"/>
      <c r="EH1189" s="44"/>
      <c r="EI1189" s="44"/>
      <c r="EN1189" s="352"/>
      <c r="EP1189" s="44"/>
      <c r="EQ1189" s="44"/>
      <c r="ER1189" s="44"/>
      <c r="EW1189" s="352"/>
      <c r="EY1189" s="44"/>
      <c r="EZ1189" s="44"/>
      <c r="FA1189" s="44"/>
      <c r="FF1189" s="352"/>
      <c r="FH1189" s="44"/>
      <c r="FI1189" s="44"/>
      <c r="FJ1189" s="44"/>
      <c r="FO1189" s="352"/>
      <c r="FQ1189" s="44"/>
      <c r="FR1189" s="44"/>
      <c r="FS1189" s="44"/>
      <c r="FX1189" s="352"/>
      <c r="FZ1189" s="44"/>
      <c r="GA1189" s="44"/>
      <c r="GB1189" s="44"/>
      <c r="GG1189" s="352"/>
      <c r="GI1189" s="44"/>
      <c r="GJ1189" s="44"/>
      <c r="GK1189" s="44"/>
      <c r="GP1189" s="352"/>
      <c r="GR1189" s="44"/>
      <c r="GS1189" s="44"/>
      <c r="GT1189" s="44"/>
      <c r="GY1189" s="352"/>
      <c r="HA1189" s="44"/>
      <c r="HB1189" s="44"/>
      <c r="HC1189" s="44"/>
      <c r="HH1189" s="352"/>
      <c r="HJ1189" s="44"/>
      <c r="HK1189" s="44"/>
      <c r="HL1189" s="44"/>
      <c r="HQ1189" s="44"/>
      <c r="HR1189" s="44"/>
      <c r="HS1189" s="44"/>
      <c r="HT1189" s="44"/>
      <c r="HU1189" s="44"/>
      <c r="HV1189" s="44"/>
      <c r="HW1189" s="44"/>
      <c r="HX1189" s="44"/>
      <c r="HY1189" s="44"/>
      <c r="HZ1189" s="44"/>
      <c r="IA1189" s="44"/>
      <c r="IB1189" s="44"/>
      <c r="IC1189" s="44"/>
      <c r="ID1189" s="44"/>
      <c r="IE1189" s="44"/>
      <c r="IF1189" s="44"/>
      <c r="IG1189" s="44"/>
      <c r="IH1189" s="44"/>
      <c r="II1189" s="44"/>
      <c r="IJ1189" s="44"/>
      <c r="IK1189" s="44"/>
      <c r="IL1189" s="44"/>
      <c r="IM1189" s="44"/>
      <c r="IN1189" s="44"/>
      <c r="IO1189" s="44"/>
      <c r="IP1189" s="44"/>
      <c r="IQ1189" s="44"/>
      <c r="IR1189" s="44"/>
      <c r="IS1189" s="44"/>
      <c r="IT1189" s="44"/>
      <c r="IU1189" s="44"/>
      <c r="IV1189" s="44"/>
      <c r="RS1189" s="353"/>
    </row>
    <row r="1190" spans="1:487" s="74" customFormat="1" ht="15">
      <c r="A1190" s="325" t="s">
        <v>515</v>
      </c>
      <c r="B1190" s="351"/>
      <c r="C1190" s="351"/>
      <c r="D1190" s="458" t="s">
        <v>134</v>
      </c>
      <c r="E1190" s="44"/>
      <c r="F1190" s="437">
        <f t="shared" si="16"/>
        <v>180</v>
      </c>
      <c r="G1190" s="541">
        <v>28</v>
      </c>
      <c r="H1190" s="478">
        <v>101</v>
      </c>
      <c r="I1190" s="138">
        <v>51</v>
      </c>
      <c r="J1190" s="420"/>
      <c r="K1190" s="138"/>
      <c r="L1190" s="450"/>
      <c r="N1190" s="44"/>
      <c r="R1190" s="352"/>
      <c r="T1190" s="44"/>
      <c r="U1190" s="44"/>
      <c r="V1190" s="44"/>
      <c r="AA1190" s="352"/>
      <c r="AC1190" s="44"/>
      <c r="AD1190" s="44"/>
      <c r="AE1190" s="44"/>
      <c r="AJ1190" s="352"/>
      <c r="AL1190" s="44"/>
      <c r="AM1190" s="44"/>
      <c r="AN1190" s="44"/>
      <c r="AS1190" s="352"/>
      <c r="AU1190" s="44"/>
      <c r="AV1190" s="44"/>
      <c r="AW1190" s="44"/>
      <c r="BB1190" s="352"/>
      <c r="BD1190" s="44"/>
      <c r="BE1190" s="44"/>
      <c r="BF1190" s="44"/>
      <c r="BK1190" s="352"/>
      <c r="BM1190" s="44"/>
      <c r="BN1190" s="44"/>
      <c r="BO1190" s="44"/>
      <c r="BT1190" s="352"/>
      <c r="BV1190" s="44"/>
      <c r="BW1190" s="44"/>
      <c r="BX1190" s="44"/>
      <c r="CC1190" s="352"/>
      <c r="CE1190" s="44"/>
      <c r="CF1190" s="44"/>
      <c r="CG1190" s="44"/>
      <c r="CL1190" s="352"/>
      <c r="CN1190" s="44"/>
      <c r="CO1190" s="44"/>
      <c r="CP1190" s="44"/>
      <c r="CU1190" s="352"/>
      <c r="CW1190" s="44"/>
      <c r="CX1190" s="44"/>
      <c r="CY1190" s="44"/>
      <c r="DD1190" s="352"/>
      <c r="DF1190" s="44"/>
      <c r="DG1190" s="44"/>
      <c r="DH1190" s="44"/>
      <c r="DM1190" s="352"/>
      <c r="DO1190" s="44"/>
      <c r="DP1190" s="44"/>
      <c r="DQ1190" s="44"/>
      <c r="DV1190" s="352"/>
      <c r="DX1190" s="44"/>
      <c r="DY1190" s="44"/>
      <c r="DZ1190" s="44"/>
      <c r="EE1190" s="352"/>
      <c r="EG1190" s="44"/>
      <c r="EH1190" s="44"/>
      <c r="EI1190" s="44"/>
      <c r="EN1190" s="352"/>
      <c r="EP1190" s="44"/>
      <c r="EQ1190" s="44"/>
      <c r="ER1190" s="44"/>
      <c r="EW1190" s="352"/>
      <c r="EY1190" s="44"/>
      <c r="EZ1190" s="44"/>
      <c r="FA1190" s="44"/>
      <c r="FF1190" s="352"/>
      <c r="FH1190" s="44"/>
      <c r="FI1190" s="44"/>
      <c r="FJ1190" s="44"/>
      <c r="FO1190" s="352"/>
      <c r="FQ1190" s="44"/>
      <c r="FR1190" s="44"/>
      <c r="FS1190" s="44"/>
      <c r="FX1190" s="352"/>
      <c r="FZ1190" s="44"/>
      <c r="GA1190" s="44"/>
      <c r="GB1190" s="44"/>
      <c r="GG1190" s="352"/>
      <c r="GI1190" s="44"/>
      <c r="GJ1190" s="44"/>
      <c r="GK1190" s="44"/>
      <c r="GP1190" s="352"/>
      <c r="GR1190" s="44"/>
      <c r="GS1190" s="44"/>
      <c r="GT1190" s="44"/>
      <c r="GY1190" s="352"/>
      <c r="HA1190" s="44"/>
      <c r="HB1190" s="44"/>
      <c r="HC1190" s="44"/>
      <c r="HH1190" s="352"/>
      <c r="HJ1190" s="44"/>
      <c r="HK1190" s="44"/>
      <c r="HL1190" s="44"/>
      <c r="HQ1190" s="44"/>
      <c r="HR1190" s="44"/>
      <c r="HS1190" s="44"/>
      <c r="HT1190" s="44"/>
      <c r="HU1190" s="44"/>
      <c r="HV1190" s="44"/>
      <c r="HW1190" s="44"/>
      <c r="HX1190" s="44"/>
      <c r="HY1190" s="44"/>
      <c r="HZ1190" s="44"/>
      <c r="IA1190" s="44"/>
      <c r="IB1190" s="44"/>
      <c r="IC1190" s="44"/>
      <c r="ID1190" s="44"/>
      <c r="IE1190" s="44"/>
      <c r="IF1190" s="44"/>
      <c r="IG1190" s="44"/>
      <c r="IH1190" s="44"/>
      <c r="II1190" s="44"/>
      <c r="IJ1190" s="44"/>
      <c r="IK1190" s="44"/>
      <c r="IL1190" s="44"/>
      <c r="IM1190" s="44"/>
      <c r="IN1190" s="44"/>
      <c r="IO1190" s="44"/>
      <c r="IP1190" s="44"/>
      <c r="IQ1190" s="44"/>
      <c r="IR1190" s="44"/>
      <c r="IS1190" s="44"/>
      <c r="IT1190" s="44"/>
      <c r="IU1190" s="44"/>
      <c r="IV1190" s="44"/>
      <c r="RS1190" s="353"/>
    </row>
    <row r="1191" spans="1:487" s="74" customFormat="1" ht="15">
      <c r="A1191" s="325" t="s">
        <v>1364</v>
      </c>
      <c r="B1191" s="351"/>
      <c r="C1191" s="351"/>
      <c r="D1191" s="74" t="s">
        <v>133</v>
      </c>
      <c r="E1191" s="44"/>
      <c r="F1191" s="437">
        <f t="shared" si="16"/>
        <v>0</v>
      </c>
      <c r="G1191" s="478"/>
      <c r="H1191" s="478"/>
      <c r="I1191" s="138"/>
      <c r="J1191" s="420"/>
      <c r="K1191" s="138"/>
      <c r="L1191" s="450"/>
      <c r="M1191" s="450"/>
      <c r="N1191" s="44"/>
      <c r="R1191" s="352"/>
      <c r="T1191" s="44"/>
      <c r="U1191" s="44"/>
      <c r="V1191" s="44"/>
      <c r="AA1191" s="352"/>
      <c r="AC1191" s="44"/>
      <c r="AD1191" s="44"/>
      <c r="AE1191" s="44"/>
      <c r="AJ1191" s="352"/>
      <c r="AL1191" s="44"/>
      <c r="AM1191" s="44"/>
      <c r="AN1191" s="44"/>
      <c r="AS1191" s="352"/>
      <c r="AU1191" s="44"/>
      <c r="AV1191" s="44"/>
      <c r="AW1191" s="44"/>
      <c r="BB1191" s="352"/>
      <c r="BD1191" s="44"/>
      <c r="BE1191" s="44"/>
      <c r="BF1191" s="44"/>
      <c r="BK1191" s="352"/>
      <c r="BM1191" s="44"/>
      <c r="BN1191" s="44"/>
      <c r="BO1191" s="44"/>
      <c r="BT1191" s="352"/>
      <c r="BV1191" s="44"/>
      <c r="BW1191" s="44"/>
      <c r="BX1191" s="44"/>
      <c r="CC1191" s="352"/>
      <c r="CE1191" s="44"/>
      <c r="CF1191" s="44"/>
      <c r="CG1191" s="44"/>
      <c r="CL1191" s="352"/>
      <c r="CN1191" s="44"/>
      <c r="CO1191" s="44"/>
      <c r="CP1191" s="44"/>
      <c r="CU1191" s="352"/>
      <c r="CW1191" s="44"/>
      <c r="CX1191" s="44"/>
      <c r="CY1191" s="44"/>
      <c r="DD1191" s="352"/>
      <c r="DF1191" s="44"/>
      <c r="DG1191" s="44"/>
      <c r="DH1191" s="44"/>
      <c r="DM1191" s="352"/>
      <c r="DO1191" s="44"/>
      <c r="DP1191" s="44"/>
      <c r="DQ1191" s="44"/>
      <c r="DV1191" s="352"/>
      <c r="DX1191" s="44"/>
      <c r="DY1191" s="44"/>
      <c r="DZ1191" s="44"/>
      <c r="EE1191" s="352"/>
      <c r="EG1191" s="44"/>
      <c r="EH1191" s="44"/>
      <c r="EI1191" s="44"/>
      <c r="EN1191" s="352"/>
      <c r="EP1191" s="44"/>
      <c r="EQ1191" s="44"/>
      <c r="ER1191" s="44"/>
      <c r="EW1191" s="352"/>
      <c r="EY1191" s="44"/>
      <c r="EZ1191" s="44"/>
      <c r="FA1191" s="44"/>
      <c r="FF1191" s="352"/>
      <c r="FH1191" s="44"/>
      <c r="FI1191" s="44"/>
      <c r="FJ1191" s="44"/>
      <c r="FO1191" s="352"/>
      <c r="FQ1191" s="44"/>
      <c r="FR1191" s="44"/>
      <c r="FS1191" s="44"/>
      <c r="FX1191" s="352"/>
      <c r="FZ1191" s="44"/>
      <c r="GA1191" s="44"/>
      <c r="GB1191" s="44"/>
      <c r="GG1191" s="352"/>
      <c r="GI1191" s="44"/>
      <c r="GJ1191" s="44"/>
      <c r="GK1191" s="44"/>
      <c r="GP1191" s="352"/>
      <c r="GR1191" s="44"/>
      <c r="GS1191" s="44"/>
      <c r="GT1191" s="44"/>
      <c r="GY1191" s="352"/>
      <c r="HA1191" s="44"/>
      <c r="HB1191" s="44"/>
      <c r="HC1191" s="44"/>
      <c r="HH1191" s="352"/>
      <c r="HJ1191" s="44"/>
      <c r="HK1191" s="44"/>
      <c r="HL1191" s="44"/>
      <c r="HQ1191" s="44"/>
      <c r="HR1191" s="44"/>
      <c r="HS1191" s="44"/>
      <c r="HT1191" s="44"/>
      <c r="HU1191" s="44"/>
      <c r="HV1191" s="44"/>
      <c r="HW1191" s="44"/>
      <c r="HX1191" s="44"/>
      <c r="HY1191" s="44"/>
      <c r="HZ1191" s="44"/>
      <c r="IA1191" s="44"/>
      <c r="IB1191" s="44"/>
      <c r="IC1191" s="44"/>
      <c r="ID1191" s="44"/>
      <c r="IE1191" s="44"/>
      <c r="IF1191" s="44"/>
      <c r="IG1191" s="44"/>
      <c r="IH1191" s="44"/>
      <c r="II1191" s="44"/>
      <c r="IJ1191" s="44"/>
      <c r="IK1191" s="44"/>
      <c r="IL1191" s="44"/>
      <c r="IM1191" s="44"/>
      <c r="IN1191" s="44"/>
      <c r="IO1191" s="44"/>
      <c r="IP1191" s="44"/>
      <c r="IQ1191" s="44"/>
      <c r="IR1191" s="44"/>
      <c r="IS1191" s="44"/>
      <c r="IT1191" s="44"/>
      <c r="IU1191" s="44"/>
      <c r="IV1191" s="44"/>
      <c r="RS1191" s="353"/>
    </row>
    <row r="1192" spans="1:487" s="74" customFormat="1" ht="15">
      <c r="A1192" s="325" t="s">
        <v>729</v>
      </c>
      <c r="B1192" s="351"/>
      <c r="C1192" s="351"/>
      <c r="D1192" s="458" t="s">
        <v>131</v>
      </c>
      <c r="E1192" s="44"/>
      <c r="F1192" s="437">
        <f t="shared" si="16"/>
        <v>0</v>
      </c>
      <c r="G1192" s="478"/>
      <c r="H1192" s="478"/>
      <c r="I1192" s="138"/>
      <c r="J1192" s="420"/>
      <c r="K1192" s="138"/>
      <c r="L1192" s="450"/>
      <c r="M1192" s="450"/>
      <c r="N1192" s="44"/>
      <c r="R1192" s="352"/>
      <c r="T1192" s="44"/>
      <c r="U1192" s="44"/>
      <c r="V1192" s="44"/>
      <c r="AA1192" s="352"/>
      <c r="AC1192" s="44"/>
      <c r="AD1192" s="44"/>
      <c r="AE1192" s="44"/>
      <c r="AJ1192" s="352"/>
      <c r="AL1192" s="44"/>
      <c r="AM1192" s="44"/>
      <c r="AN1192" s="44"/>
      <c r="AS1192" s="352"/>
      <c r="AU1192" s="44"/>
      <c r="AV1192" s="44"/>
      <c r="AW1192" s="44"/>
      <c r="BB1192" s="352"/>
      <c r="BD1192" s="44"/>
      <c r="BE1192" s="44"/>
      <c r="BF1192" s="44"/>
      <c r="BK1192" s="352"/>
      <c r="BM1192" s="44"/>
      <c r="BN1192" s="44"/>
      <c r="BO1192" s="44"/>
      <c r="BT1192" s="352"/>
      <c r="BV1192" s="44"/>
      <c r="BW1192" s="44"/>
      <c r="BX1192" s="44"/>
      <c r="CC1192" s="352"/>
      <c r="CE1192" s="44"/>
      <c r="CF1192" s="44"/>
      <c r="CG1192" s="44"/>
      <c r="CL1192" s="352"/>
      <c r="CN1192" s="44"/>
      <c r="CO1192" s="44"/>
      <c r="CP1192" s="44"/>
      <c r="CU1192" s="352"/>
      <c r="CW1192" s="44"/>
      <c r="CX1192" s="44"/>
      <c r="CY1192" s="44"/>
      <c r="DD1192" s="352"/>
      <c r="DF1192" s="44"/>
      <c r="DG1192" s="44"/>
      <c r="DH1192" s="44"/>
      <c r="DM1192" s="352"/>
      <c r="DO1192" s="44"/>
      <c r="DP1192" s="44"/>
      <c r="DQ1192" s="44"/>
      <c r="DV1192" s="352"/>
      <c r="DX1192" s="44"/>
      <c r="DY1192" s="44"/>
      <c r="DZ1192" s="44"/>
      <c r="EE1192" s="352"/>
      <c r="EG1192" s="44"/>
      <c r="EH1192" s="44"/>
      <c r="EI1192" s="44"/>
      <c r="EN1192" s="352"/>
      <c r="EP1192" s="44"/>
      <c r="EQ1192" s="44"/>
      <c r="ER1192" s="44"/>
      <c r="EW1192" s="352"/>
      <c r="EY1192" s="44"/>
      <c r="EZ1192" s="44"/>
      <c r="FA1192" s="44"/>
      <c r="FF1192" s="352"/>
      <c r="FH1192" s="44"/>
      <c r="FI1192" s="44"/>
      <c r="FJ1192" s="44"/>
      <c r="FO1192" s="352"/>
      <c r="FQ1192" s="44"/>
      <c r="FR1192" s="44"/>
      <c r="FS1192" s="44"/>
      <c r="FX1192" s="352"/>
      <c r="FZ1192" s="44"/>
      <c r="GA1192" s="44"/>
      <c r="GB1192" s="44"/>
      <c r="GG1192" s="352"/>
      <c r="GI1192" s="44"/>
      <c r="GJ1192" s="44"/>
      <c r="GK1192" s="44"/>
      <c r="GP1192" s="352"/>
      <c r="GR1192" s="44"/>
      <c r="GS1192" s="44"/>
      <c r="GT1192" s="44"/>
      <c r="GY1192" s="352"/>
      <c r="HA1192" s="44"/>
      <c r="HB1192" s="44"/>
      <c r="HC1192" s="44"/>
      <c r="HH1192" s="352"/>
      <c r="HJ1192" s="44"/>
      <c r="HK1192" s="44"/>
      <c r="HL1192" s="44"/>
      <c r="HQ1192" s="44"/>
      <c r="HR1192" s="44"/>
      <c r="HS1192" s="44"/>
      <c r="HT1192" s="44"/>
      <c r="HU1192" s="44"/>
      <c r="HV1192" s="44"/>
      <c r="HW1192" s="44"/>
      <c r="HX1192" s="44"/>
      <c r="HY1192" s="44"/>
      <c r="HZ1192" s="44"/>
      <c r="IA1192" s="44"/>
      <c r="IB1192" s="44"/>
      <c r="IC1192" s="44"/>
      <c r="ID1192" s="44"/>
      <c r="IE1192" s="44"/>
      <c r="IF1192" s="44"/>
      <c r="IG1192" s="44"/>
      <c r="IH1192" s="44"/>
      <c r="II1192" s="44"/>
      <c r="IJ1192" s="44"/>
      <c r="IK1192" s="44"/>
      <c r="IL1192" s="44"/>
      <c r="IM1192" s="44"/>
      <c r="IN1192" s="44"/>
      <c r="IO1192" s="44"/>
      <c r="IP1192" s="44"/>
      <c r="IQ1192" s="44"/>
      <c r="IR1192" s="44"/>
      <c r="IS1192" s="44"/>
      <c r="IT1192" s="44"/>
      <c r="IU1192" s="44"/>
      <c r="IV1192" s="44"/>
      <c r="RS1192" s="353"/>
    </row>
    <row r="1193" spans="1:487" s="74" customFormat="1" ht="15">
      <c r="A1193" s="325" t="s">
        <v>1279</v>
      </c>
      <c r="B1193" s="351"/>
      <c r="C1193" s="351"/>
      <c r="D1193" s="531" t="s">
        <v>130</v>
      </c>
      <c r="E1193" s="44"/>
      <c r="F1193" s="437">
        <f t="shared" si="16"/>
        <v>0</v>
      </c>
      <c r="G1193" s="478"/>
      <c r="H1193" s="478"/>
      <c r="I1193" s="138"/>
      <c r="J1193" s="420"/>
      <c r="K1193" s="138"/>
      <c r="L1193" s="44"/>
      <c r="M1193" s="450"/>
      <c r="N1193" s="44"/>
      <c r="R1193" s="352"/>
      <c r="T1193" s="44"/>
      <c r="U1193" s="44"/>
      <c r="V1193" s="44"/>
      <c r="AA1193" s="352"/>
      <c r="AC1193" s="44"/>
      <c r="AD1193" s="44"/>
      <c r="AE1193" s="44"/>
      <c r="AJ1193" s="352"/>
      <c r="AL1193" s="44"/>
      <c r="AM1193" s="44"/>
      <c r="AN1193" s="44"/>
      <c r="AS1193" s="352"/>
      <c r="AU1193" s="44"/>
      <c r="AV1193" s="44"/>
      <c r="AW1193" s="44"/>
      <c r="BB1193" s="352"/>
      <c r="BD1193" s="44"/>
      <c r="BE1193" s="44"/>
      <c r="BF1193" s="44"/>
      <c r="BK1193" s="352"/>
      <c r="BM1193" s="44"/>
      <c r="BN1193" s="44"/>
      <c r="BO1193" s="44"/>
      <c r="BT1193" s="352"/>
      <c r="BV1193" s="44"/>
      <c r="BW1193" s="44"/>
      <c r="BX1193" s="44"/>
      <c r="CC1193" s="352"/>
      <c r="CE1193" s="44"/>
      <c r="CF1193" s="44"/>
      <c r="CG1193" s="44"/>
      <c r="CL1193" s="352"/>
      <c r="CN1193" s="44"/>
      <c r="CO1193" s="44"/>
      <c r="CP1193" s="44"/>
      <c r="CU1193" s="352"/>
      <c r="CW1193" s="44"/>
      <c r="CX1193" s="44"/>
      <c r="CY1193" s="44"/>
      <c r="DD1193" s="352"/>
      <c r="DF1193" s="44"/>
      <c r="DG1193" s="44"/>
      <c r="DH1193" s="44"/>
      <c r="DM1193" s="352"/>
      <c r="DO1193" s="44"/>
      <c r="DP1193" s="44"/>
      <c r="DQ1193" s="44"/>
      <c r="DV1193" s="352"/>
      <c r="DX1193" s="44"/>
      <c r="DY1193" s="44"/>
      <c r="DZ1193" s="44"/>
      <c r="EE1193" s="352"/>
      <c r="EG1193" s="44"/>
      <c r="EH1193" s="44"/>
      <c r="EI1193" s="44"/>
      <c r="EN1193" s="352"/>
      <c r="EP1193" s="44"/>
      <c r="EQ1193" s="44"/>
      <c r="ER1193" s="44"/>
      <c r="EW1193" s="352"/>
      <c r="EY1193" s="44"/>
      <c r="EZ1193" s="44"/>
      <c r="FA1193" s="44"/>
      <c r="FF1193" s="352"/>
      <c r="FH1193" s="44"/>
      <c r="FI1193" s="44"/>
      <c r="FJ1193" s="44"/>
      <c r="FO1193" s="352"/>
      <c r="FQ1193" s="44"/>
      <c r="FR1193" s="44"/>
      <c r="FS1193" s="44"/>
      <c r="FX1193" s="352"/>
      <c r="FZ1193" s="44"/>
      <c r="GA1193" s="44"/>
      <c r="GB1193" s="44"/>
      <c r="GG1193" s="352"/>
      <c r="GI1193" s="44"/>
      <c r="GJ1193" s="44"/>
      <c r="GK1193" s="44"/>
      <c r="GP1193" s="352"/>
      <c r="GR1193" s="44"/>
      <c r="GS1193" s="44"/>
      <c r="GT1193" s="44"/>
      <c r="GY1193" s="352"/>
      <c r="HA1193" s="44"/>
      <c r="HB1193" s="44"/>
      <c r="HC1193" s="44"/>
      <c r="HH1193" s="352"/>
      <c r="HJ1193" s="44"/>
      <c r="HK1193" s="44"/>
      <c r="HL1193" s="44"/>
      <c r="HQ1193" s="44"/>
      <c r="HR1193" s="44"/>
      <c r="HS1193" s="44"/>
      <c r="HT1193" s="44"/>
      <c r="HU1193" s="44"/>
      <c r="HV1193" s="44"/>
      <c r="HW1193" s="44"/>
      <c r="HX1193" s="44"/>
      <c r="HY1193" s="44"/>
      <c r="HZ1193" s="44"/>
      <c r="IA1193" s="44"/>
      <c r="IB1193" s="44"/>
      <c r="IC1193" s="44"/>
      <c r="ID1193" s="44"/>
      <c r="IE1193" s="44"/>
      <c r="IF1193" s="44"/>
      <c r="IG1193" s="44"/>
      <c r="IH1193" s="44"/>
      <c r="II1193" s="44"/>
      <c r="IJ1193" s="44"/>
      <c r="IK1193" s="44"/>
      <c r="IL1193" s="44"/>
      <c r="IM1193" s="44"/>
      <c r="IN1193" s="44"/>
      <c r="IO1193" s="44"/>
      <c r="IP1193" s="44"/>
      <c r="IQ1193" s="44"/>
      <c r="IR1193" s="44"/>
      <c r="IS1193" s="44"/>
      <c r="IT1193" s="44"/>
      <c r="IU1193" s="44"/>
      <c r="IV1193" s="44"/>
      <c r="RS1193" s="353"/>
    </row>
    <row r="1194" spans="1:487" s="74" customFormat="1" ht="15">
      <c r="A1194" s="325" t="s">
        <v>915</v>
      </c>
      <c r="B1194" s="351"/>
      <c r="C1194" s="351"/>
      <c r="D1194" s="531" t="s">
        <v>130</v>
      </c>
      <c r="E1194" s="450"/>
      <c r="F1194" s="437">
        <f t="shared" si="16"/>
        <v>0</v>
      </c>
      <c r="G1194" s="478"/>
      <c r="H1194" s="478"/>
      <c r="I1194" s="478"/>
      <c r="J1194" s="548"/>
      <c r="K1194" s="478"/>
      <c r="L1194" s="450"/>
      <c r="M1194" s="450"/>
      <c r="N1194" s="44"/>
      <c r="R1194" s="352"/>
      <c r="T1194" s="44"/>
      <c r="U1194" s="44"/>
      <c r="V1194" s="44"/>
      <c r="AA1194" s="352"/>
      <c r="AC1194" s="44"/>
      <c r="AD1194" s="44"/>
      <c r="AE1194" s="44"/>
      <c r="AJ1194" s="352"/>
      <c r="AL1194" s="44"/>
      <c r="AM1194" s="44"/>
      <c r="AN1194" s="44"/>
      <c r="AS1194" s="352"/>
      <c r="AU1194" s="44"/>
      <c r="AV1194" s="44"/>
      <c r="AW1194" s="44"/>
      <c r="BB1194" s="352"/>
      <c r="BD1194" s="44"/>
      <c r="BE1194" s="44"/>
      <c r="BF1194" s="44"/>
      <c r="BK1194" s="352"/>
      <c r="BM1194" s="44"/>
      <c r="BN1194" s="44"/>
      <c r="BO1194" s="44"/>
      <c r="BT1194" s="352"/>
      <c r="BV1194" s="44"/>
      <c r="BW1194" s="44"/>
      <c r="BX1194" s="44"/>
      <c r="CC1194" s="352"/>
      <c r="CE1194" s="44"/>
      <c r="CF1194" s="44"/>
      <c r="CG1194" s="44"/>
      <c r="CL1194" s="352"/>
      <c r="CN1194" s="44"/>
      <c r="CO1194" s="44"/>
      <c r="CP1194" s="44"/>
      <c r="CU1194" s="352"/>
      <c r="CW1194" s="44"/>
      <c r="CX1194" s="44"/>
      <c r="CY1194" s="44"/>
      <c r="DD1194" s="352"/>
      <c r="DF1194" s="44"/>
      <c r="DG1194" s="44"/>
      <c r="DH1194" s="44"/>
      <c r="DM1194" s="352"/>
      <c r="DO1194" s="44"/>
      <c r="DP1194" s="44"/>
      <c r="DQ1194" s="44"/>
      <c r="DV1194" s="352"/>
      <c r="DX1194" s="44"/>
      <c r="DY1194" s="44"/>
      <c r="DZ1194" s="44"/>
      <c r="EE1194" s="352"/>
      <c r="EG1194" s="44"/>
      <c r="EH1194" s="44"/>
      <c r="EI1194" s="44"/>
      <c r="EN1194" s="352"/>
      <c r="EP1194" s="44"/>
      <c r="EQ1194" s="44"/>
      <c r="ER1194" s="44"/>
      <c r="EW1194" s="352"/>
      <c r="EY1194" s="44"/>
      <c r="EZ1194" s="44"/>
      <c r="FA1194" s="44"/>
      <c r="FF1194" s="352"/>
      <c r="FH1194" s="44"/>
      <c r="FI1194" s="44"/>
      <c r="FJ1194" s="44"/>
      <c r="FO1194" s="352"/>
      <c r="FQ1194" s="44"/>
      <c r="FR1194" s="44"/>
      <c r="FS1194" s="44"/>
      <c r="FX1194" s="352"/>
      <c r="FZ1194" s="44"/>
      <c r="GA1194" s="44"/>
      <c r="GB1194" s="44"/>
      <c r="GG1194" s="352"/>
      <c r="GI1194" s="44"/>
      <c r="GJ1194" s="44"/>
      <c r="GK1194" s="44"/>
      <c r="GP1194" s="352"/>
      <c r="GR1194" s="44"/>
      <c r="GS1194" s="44"/>
      <c r="GT1194" s="44"/>
      <c r="GY1194" s="352"/>
      <c r="HA1194" s="44"/>
      <c r="HB1194" s="44"/>
      <c r="HC1194" s="44"/>
      <c r="HH1194" s="352"/>
      <c r="HJ1194" s="44"/>
      <c r="HK1194" s="44"/>
      <c r="HL1194" s="44"/>
      <c r="HQ1194" s="44"/>
      <c r="HR1194" s="44"/>
      <c r="HS1194" s="44"/>
      <c r="HT1194" s="44"/>
      <c r="HU1194" s="44"/>
      <c r="HV1194" s="44"/>
      <c r="HW1194" s="44"/>
      <c r="HX1194" s="44"/>
      <c r="HY1194" s="44"/>
      <c r="HZ1194" s="44"/>
      <c r="IA1194" s="44"/>
      <c r="IB1194" s="44"/>
      <c r="IC1194" s="44"/>
      <c r="ID1194" s="44"/>
      <c r="IE1194" s="44"/>
      <c r="IF1194" s="44"/>
      <c r="IG1194" s="44"/>
      <c r="IH1194" s="44"/>
      <c r="II1194" s="44"/>
      <c r="IJ1194" s="44"/>
      <c r="IK1194" s="44"/>
      <c r="IL1194" s="44"/>
      <c r="IM1194" s="44"/>
      <c r="IN1194" s="44"/>
      <c r="IO1194" s="44"/>
      <c r="IP1194" s="44"/>
      <c r="IQ1194" s="44"/>
      <c r="IR1194" s="44"/>
      <c r="IS1194" s="44"/>
      <c r="IT1194" s="44"/>
      <c r="IU1194" s="44"/>
      <c r="IV1194" s="44"/>
      <c r="RS1194" s="353"/>
    </row>
    <row r="1195" spans="1:487" s="74" customFormat="1" ht="15">
      <c r="A1195" s="325" t="s">
        <v>654</v>
      </c>
      <c r="B1195" s="351"/>
      <c r="C1195" s="351"/>
      <c r="D1195" s="531" t="s">
        <v>130</v>
      </c>
      <c r="E1195" s="450"/>
      <c r="F1195" s="437">
        <f t="shared" si="16"/>
        <v>131</v>
      </c>
      <c r="G1195" s="478">
        <v>131</v>
      </c>
      <c r="H1195" s="478"/>
      <c r="I1195" s="478"/>
      <c r="J1195" s="548"/>
      <c r="K1195" s="478"/>
      <c r="L1195" s="450"/>
      <c r="M1195" s="450"/>
      <c r="N1195" s="44"/>
      <c r="R1195" s="352"/>
      <c r="T1195" s="44"/>
      <c r="U1195" s="44"/>
      <c r="V1195" s="44"/>
      <c r="AA1195" s="352"/>
      <c r="AC1195" s="44"/>
      <c r="AD1195" s="44"/>
      <c r="AE1195" s="44"/>
      <c r="AJ1195" s="352"/>
      <c r="AL1195" s="44"/>
      <c r="AM1195" s="44"/>
      <c r="AN1195" s="44"/>
      <c r="AS1195" s="352"/>
      <c r="AU1195" s="44"/>
      <c r="AV1195" s="44"/>
      <c r="AW1195" s="44"/>
      <c r="BB1195" s="352"/>
      <c r="BD1195" s="44"/>
      <c r="BE1195" s="44"/>
      <c r="BF1195" s="44"/>
      <c r="BK1195" s="352"/>
      <c r="BM1195" s="44"/>
      <c r="BN1195" s="44"/>
      <c r="BO1195" s="44"/>
      <c r="BT1195" s="352"/>
      <c r="BV1195" s="44"/>
      <c r="BW1195" s="44"/>
      <c r="BX1195" s="44"/>
      <c r="CC1195" s="352"/>
      <c r="CE1195" s="44"/>
      <c r="CF1195" s="44"/>
      <c r="CG1195" s="44"/>
      <c r="CL1195" s="352"/>
      <c r="CN1195" s="44"/>
      <c r="CO1195" s="44"/>
      <c r="CP1195" s="44"/>
      <c r="CU1195" s="352"/>
      <c r="CW1195" s="44"/>
      <c r="CX1195" s="44"/>
      <c r="CY1195" s="44"/>
      <c r="DD1195" s="352"/>
      <c r="DF1195" s="44"/>
      <c r="DG1195" s="44"/>
      <c r="DH1195" s="44"/>
      <c r="DM1195" s="352"/>
      <c r="DO1195" s="44"/>
      <c r="DP1195" s="44"/>
      <c r="DQ1195" s="44"/>
      <c r="DV1195" s="352"/>
      <c r="DX1195" s="44"/>
      <c r="DY1195" s="44"/>
      <c r="DZ1195" s="44"/>
      <c r="EE1195" s="352"/>
      <c r="EG1195" s="44"/>
      <c r="EH1195" s="44"/>
      <c r="EI1195" s="44"/>
      <c r="EN1195" s="352"/>
      <c r="EP1195" s="44"/>
      <c r="EQ1195" s="44"/>
      <c r="ER1195" s="44"/>
      <c r="EW1195" s="352"/>
      <c r="EY1195" s="44"/>
      <c r="EZ1195" s="44"/>
      <c r="FA1195" s="44"/>
      <c r="FF1195" s="352"/>
      <c r="FH1195" s="44"/>
      <c r="FI1195" s="44"/>
      <c r="FJ1195" s="44"/>
      <c r="FO1195" s="352"/>
      <c r="FQ1195" s="44"/>
      <c r="FR1195" s="44"/>
      <c r="FS1195" s="44"/>
      <c r="FX1195" s="352"/>
      <c r="FZ1195" s="44"/>
      <c r="GA1195" s="44"/>
      <c r="GB1195" s="44"/>
      <c r="GG1195" s="352"/>
      <c r="GI1195" s="44"/>
      <c r="GJ1195" s="44"/>
      <c r="GK1195" s="44"/>
      <c r="GP1195" s="352"/>
      <c r="GR1195" s="44"/>
      <c r="GS1195" s="44"/>
      <c r="GT1195" s="44"/>
      <c r="GY1195" s="352"/>
      <c r="HA1195" s="44"/>
      <c r="HB1195" s="44"/>
      <c r="HC1195" s="44"/>
      <c r="HH1195" s="352"/>
      <c r="HJ1195" s="44"/>
      <c r="HK1195" s="44"/>
      <c r="HL1195" s="44"/>
      <c r="HQ1195" s="44"/>
      <c r="HR1195" s="44"/>
      <c r="HS1195" s="44"/>
      <c r="HT1195" s="44"/>
      <c r="HU1195" s="44"/>
      <c r="HV1195" s="44"/>
      <c r="HW1195" s="44"/>
      <c r="HX1195" s="44"/>
      <c r="HY1195" s="44"/>
      <c r="HZ1195" s="44"/>
      <c r="IA1195" s="44"/>
      <c r="IB1195" s="44"/>
      <c r="IC1195" s="44"/>
      <c r="ID1195" s="44"/>
      <c r="IE1195" s="44"/>
      <c r="IF1195" s="44"/>
      <c r="IG1195" s="44"/>
      <c r="IH1195" s="44"/>
      <c r="II1195" s="44"/>
      <c r="IJ1195" s="44"/>
      <c r="IK1195" s="44"/>
      <c r="IL1195" s="44"/>
      <c r="IM1195" s="44"/>
      <c r="IN1195" s="44"/>
      <c r="IO1195" s="44"/>
      <c r="IP1195" s="44"/>
      <c r="IQ1195" s="44"/>
      <c r="IR1195" s="44"/>
      <c r="IS1195" s="44"/>
      <c r="IT1195" s="44"/>
      <c r="IU1195" s="44"/>
      <c r="IV1195" s="44"/>
      <c r="RS1195" s="353"/>
    </row>
    <row r="1196" spans="1:487" s="74" customFormat="1" ht="15">
      <c r="A1196" s="325" t="s">
        <v>542</v>
      </c>
      <c r="B1196" s="351"/>
      <c r="C1196" s="351"/>
      <c r="D1196" s="458" t="s">
        <v>141</v>
      </c>
      <c r="E1196" s="450"/>
      <c r="F1196" s="437">
        <f t="shared" si="16"/>
        <v>200</v>
      </c>
      <c r="G1196" s="541">
        <v>93</v>
      </c>
      <c r="H1196" s="541">
        <v>66</v>
      </c>
      <c r="I1196" s="478">
        <v>25</v>
      </c>
      <c r="J1196" s="548">
        <v>16</v>
      </c>
      <c r="K1196" s="478"/>
      <c r="L1196" s="458"/>
      <c r="N1196" s="44"/>
      <c r="R1196" s="352"/>
      <c r="T1196" s="44"/>
      <c r="U1196" s="44"/>
      <c r="V1196" s="44"/>
      <c r="AA1196" s="352"/>
      <c r="AC1196" s="44"/>
      <c r="AD1196" s="44"/>
      <c r="AE1196" s="44"/>
      <c r="AJ1196" s="352"/>
      <c r="AL1196" s="44"/>
      <c r="AM1196" s="44"/>
      <c r="AN1196" s="44"/>
      <c r="AS1196" s="352"/>
      <c r="AU1196" s="44"/>
      <c r="AV1196" s="44"/>
      <c r="AW1196" s="44"/>
      <c r="BB1196" s="352"/>
      <c r="BD1196" s="44"/>
      <c r="BE1196" s="44"/>
      <c r="BF1196" s="44"/>
      <c r="BK1196" s="352"/>
      <c r="BM1196" s="44"/>
      <c r="BN1196" s="44"/>
      <c r="BO1196" s="44"/>
      <c r="BT1196" s="352"/>
      <c r="BV1196" s="44"/>
      <c r="BW1196" s="44"/>
      <c r="BX1196" s="44"/>
      <c r="CC1196" s="352"/>
      <c r="CE1196" s="44"/>
      <c r="CF1196" s="44"/>
      <c r="CG1196" s="44"/>
      <c r="CL1196" s="352"/>
      <c r="CN1196" s="44"/>
      <c r="CO1196" s="44"/>
      <c r="CP1196" s="44"/>
      <c r="CU1196" s="352"/>
      <c r="CW1196" s="44"/>
      <c r="CX1196" s="44"/>
      <c r="CY1196" s="44"/>
      <c r="DD1196" s="352"/>
      <c r="DF1196" s="44"/>
      <c r="DG1196" s="44"/>
      <c r="DH1196" s="44"/>
      <c r="DM1196" s="352"/>
      <c r="DO1196" s="44"/>
      <c r="DP1196" s="44"/>
      <c r="DQ1196" s="44"/>
      <c r="DV1196" s="352"/>
      <c r="DX1196" s="44"/>
      <c r="DY1196" s="44"/>
      <c r="DZ1196" s="44"/>
      <c r="EE1196" s="352"/>
      <c r="EG1196" s="44"/>
      <c r="EH1196" s="44"/>
      <c r="EI1196" s="44"/>
      <c r="EN1196" s="352"/>
      <c r="EP1196" s="44"/>
      <c r="EQ1196" s="44"/>
      <c r="ER1196" s="44"/>
      <c r="EW1196" s="352"/>
      <c r="EY1196" s="44"/>
      <c r="EZ1196" s="44"/>
      <c r="FA1196" s="44"/>
      <c r="FF1196" s="352"/>
      <c r="FH1196" s="44"/>
      <c r="FI1196" s="44"/>
      <c r="FJ1196" s="44"/>
      <c r="FO1196" s="352"/>
      <c r="FQ1196" s="44"/>
      <c r="FR1196" s="44"/>
      <c r="FS1196" s="44"/>
      <c r="FX1196" s="352"/>
      <c r="FZ1196" s="44"/>
      <c r="GA1196" s="44"/>
      <c r="GB1196" s="44"/>
      <c r="GG1196" s="352"/>
      <c r="GI1196" s="44"/>
      <c r="GJ1196" s="44"/>
      <c r="GK1196" s="44"/>
      <c r="GP1196" s="352"/>
      <c r="GR1196" s="44"/>
      <c r="GS1196" s="44"/>
      <c r="GT1196" s="44"/>
      <c r="GY1196" s="352"/>
      <c r="HA1196" s="44"/>
      <c r="HB1196" s="44"/>
      <c r="HC1196" s="44"/>
      <c r="HH1196" s="352"/>
      <c r="HJ1196" s="44"/>
      <c r="HK1196" s="44"/>
      <c r="HL1196" s="44"/>
      <c r="HQ1196" s="44"/>
      <c r="HR1196" s="44"/>
      <c r="HS1196" s="44"/>
      <c r="HT1196" s="44"/>
      <c r="HU1196" s="44"/>
      <c r="HV1196" s="44"/>
      <c r="HW1196" s="44"/>
      <c r="HX1196" s="44"/>
      <c r="HY1196" s="44"/>
      <c r="HZ1196" s="44"/>
      <c r="IA1196" s="44"/>
      <c r="IB1196" s="44"/>
      <c r="IC1196" s="44"/>
      <c r="ID1196" s="44"/>
      <c r="IE1196" s="44"/>
      <c r="IF1196" s="44"/>
      <c r="IG1196" s="44"/>
      <c r="IH1196" s="44"/>
      <c r="II1196" s="44"/>
      <c r="IJ1196" s="44"/>
      <c r="IK1196" s="44"/>
      <c r="IL1196" s="44"/>
      <c r="IM1196" s="44"/>
      <c r="IN1196" s="44"/>
      <c r="IO1196" s="44"/>
      <c r="IP1196" s="44"/>
      <c r="IQ1196" s="44"/>
      <c r="IR1196" s="44"/>
      <c r="IS1196" s="44"/>
      <c r="IT1196" s="44"/>
      <c r="IU1196" s="44"/>
      <c r="IV1196" s="44"/>
      <c r="RS1196" s="353"/>
    </row>
    <row r="1197" spans="1:487" s="74" customFormat="1" ht="15">
      <c r="A1197" s="325" t="s">
        <v>1769</v>
      </c>
      <c r="B1197" s="351"/>
      <c r="C1197" s="351"/>
      <c r="D1197" s="458" t="s">
        <v>138</v>
      </c>
      <c r="E1197" s="450"/>
      <c r="F1197" s="437">
        <f t="shared" si="16"/>
        <v>0</v>
      </c>
      <c r="G1197" s="478"/>
      <c r="H1197" s="478"/>
      <c r="I1197" s="478"/>
      <c r="J1197" s="548"/>
      <c r="K1197" s="478"/>
      <c r="L1197" s="450"/>
      <c r="M1197" s="44"/>
      <c r="N1197" s="44"/>
      <c r="R1197" s="352"/>
      <c r="T1197" s="44"/>
      <c r="U1197" s="44"/>
      <c r="V1197" s="44"/>
      <c r="AA1197" s="352"/>
      <c r="AC1197" s="44"/>
      <c r="AD1197" s="44"/>
      <c r="AE1197" s="44"/>
      <c r="AJ1197" s="352"/>
      <c r="AL1197" s="44"/>
      <c r="AM1197" s="44"/>
      <c r="AN1197" s="44"/>
      <c r="AS1197" s="352"/>
      <c r="AU1197" s="44"/>
      <c r="AV1197" s="44"/>
      <c r="AW1197" s="44"/>
      <c r="BB1197" s="352"/>
      <c r="BD1197" s="44"/>
      <c r="BE1197" s="44"/>
      <c r="BF1197" s="44"/>
      <c r="BK1197" s="352"/>
      <c r="BM1197" s="44"/>
      <c r="BN1197" s="44"/>
      <c r="BO1197" s="44"/>
      <c r="BT1197" s="352"/>
      <c r="BV1197" s="44"/>
      <c r="BW1197" s="44"/>
      <c r="BX1197" s="44"/>
      <c r="CC1197" s="352"/>
      <c r="CE1197" s="44"/>
      <c r="CF1197" s="44"/>
      <c r="CG1197" s="44"/>
      <c r="CL1197" s="352"/>
      <c r="CN1197" s="44"/>
      <c r="CO1197" s="44"/>
      <c r="CP1197" s="44"/>
      <c r="CU1197" s="352"/>
      <c r="CW1197" s="44"/>
      <c r="CX1197" s="44"/>
      <c r="CY1197" s="44"/>
      <c r="DD1197" s="352"/>
      <c r="DF1197" s="44"/>
      <c r="DG1197" s="44"/>
      <c r="DH1197" s="44"/>
      <c r="DM1197" s="352"/>
      <c r="DO1197" s="44"/>
      <c r="DP1197" s="44"/>
      <c r="DQ1197" s="44"/>
      <c r="DV1197" s="352"/>
      <c r="DX1197" s="44"/>
      <c r="DY1197" s="44"/>
      <c r="DZ1197" s="44"/>
      <c r="EE1197" s="352"/>
      <c r="EG1197" s="44"/>
      <c r="EH1197" s="44"/>
      <c r="EI1197" s="44"/>
      <c r="EN1197" s="352"/>
      <c r="EP1197" s="44"/>
      <c r="EQ1197" s="44"/>
      <c r="ER1197" s="44"/>
      <c r="EW1197" s="352"/>
      <c r="EY1197" s="44"/>
      <c r="EZ1197" s="44"/>
      <c r="FA1197" s="44"/>
      <c r="FF1197" s="352"/>
      <c r="FH1197" s="44"/>
      <c r="FI1197" s="44"/>
      <c r="FJ1197" s="44"/>
      <c r="FO1197" s="352"/>
      <c r="FQ1197" s="44"/>
      <c r="FR1197" s="44"/>
      <c r="FS1197" s="44"/>
      <c r="FX1197" s="352"/>
      <c r="FZ1197" s="44"/>
      <c r="GA1197" s="44"/>
      <c r="GB1197" s="44"/>
      <c r="GG1197" s="352"/>
      <c r="GI1197" s="44"/>
      <c r="GJ1197" s="44"/>
      <c r="GK1197" s="44"/>
      <c r="GP1197" s="352"/>
      <c r="GR1197" s="44"/>
      <c r="GS1197" s="44"/>
      <c r="GT1197" s="44"/>
      <c r="GY1197" s="352"/>
      <c r="HA1197" s="44"/>
      <c r="HB1197" s="44"/>
      <c r="HC1197" s="44"/>
      <c r="HH1197" s="352"/>
      <c r="HJ1197" s="44"/>
      <c r="HK1197" s="44"/>
      <c r="HL1197" s="44"/>
      <c r="HQ1197" s="44"/>
      <c r="HR1197" s="44"/>
      <c r="HS1197" s="44"/>
      <c r="HT1197" s="44"/>
      <c r="HU1197" s="44"/>
      <c r="HV1197" s="44"/>
      <c r="HW1197" s="44"/>
      <c r="HX1197" s="44"/>
      <c r="HY1197" s="44"/>
      <c r="HZ1197" s="44"/>
      <c r="IA1197" s="44"/>
      <c r="IB1197" s="44"/>
      <c r="IC1197" s="44"/>
      <c r="ID1197" s="44"/>
      <c r="IE1197" s="44"/>
      <c r="IF1197" s="44"/>
      <c r="IG1197" s="44"/>
      <c r="IH1197" s="44"/>
      <c r="II1197" s="44"/>
      <c r="IJ1197" s="44"/>
      <c r="IK1197" s="44"/>
      <c r="IL1197" s="44"/>
      <c r="IM1197" s="44"/>
      <c r="IN1197" s="44"/>
      <c r="IO1197" s="44"/>
      <c r="IP1197" s="44"/>
      <c r="IQ1197" s="44"/>
      <c r="IR1197" s="44"/>
      <c r="IS1197" s="44"/>
      <c r="IT1197" s="44"/>
      <c r="IU1197" s="44"/>
      <c r="IV1197" s="44"/>
      <c r="RS1197" s="353"/>
    </row>
    <row r="1198" spans="1:487" s="74" customFormat="1" ht="15">
      <c r="A1198" s="325" t="s">
        <v>607</v>
      </c>
      <c r="B1198" s="351"/>
      <c r="C1198" s="351"/>
      <c r="D1198" s="458" t="s">
        <v>133</v>
      </c>
      <c r="E1198" s="450"/>
      <c r="F1198" s="437">
        <f t="shared" si="16"/>
        <v>10</v>
      </c>
      <c r="G1198" s="478"/>
      <c r="H1198" s="478"/>
      <c r="I1198" s="478"/>
      <c r="J1198" s="548"/>
      <c r="K1198" s="478">
        <v>10</v>
      </c>
      <c r="L1198" s="450"/>
      <c r="M1198" s="450"/>
      <c r="N1198" s="44"/>
      <c r="R1198" s="352"/>
      <c r="T1198" s="44"/>
      <c r="U1198" s="44"/>
      <c r="V1198" s="44"/>
      <c r="AA1198" s="352"/>
      <c r="AC1198" s="44"/>
      <c r="AD1198" s="44"/>
      <c r="AE1198" s="44"/>
      <c r="AJ1198" s="352"/>
      <c r="AL1198" s="44"/>
      <c r="AM1198" s="44"/>
      <c r="AN1198" s="44"/>
      <c r="AS1198" s="352"/>
      <c r="AU1198" s="44"/>
      <c r="AV1198" s="44"/>
      <c r="AW1198" s="44"/>
      <c r="BB1198" s="352"/>
      <c r="BD1198" s="44"/>
      <c r="BE1198" s="44"/>
      <c r="BF1198" s="44"/>
      <c r="BK1198" s="352"/>
      <c r="BM1198" s="44"/>
      <c r="BN1198" s="44"/>
      <c r="BO1198" s="44"/>
      <c r="BT1198" s="352"/>
      <c r="BV1198" s="44"/>
      <c r="BW1198" s="44"/>
      <c r="BX1198" s="44"/>
      <c r="CC1198" s="352"/>
      <c r="CE1198" s="44"/>
      <c r="CF1198" s="44"/>
      <c r="CG1198" s="44"/>
      <c r="CL1198" s="352"/>
      <c r="CN1198" s="44"/>
      <c r="CO1198" s="44"/>
      <c r="CP1198" s="44"/>
      <c r="CU1198" s="352"/>
      <c r="CW1198" s="44"/>
      <c r="CX1198" s="44"/>
      <c r="CY1198" s="44"/>
      <c r="DD1198" s="352"/>
      <c r="DF1198" s="44"/>
      <c r="DG1198" s="44"/>
      <c r="DH1198" s="44"/>
      <c r="DM1198" s="352"/>
      <c r="DO1198" s="44"/>
      <c r="DP1198" s="44"/>
      <c r="DQ1198" s="44"/>
      <c r="DV1198" s="352"/>
      <c r="DX1198" s="44"/>
      <c r="DY1198" s="44"/>
      <c r="DZ1198" s="44"/>
      <c r="EE1198" s="352"/>
      <c r="EG1198" s="44"/>
      <c r="EH1198" s="44"/>
      <c r="EI1198" s="44"/>
      <c r="EN1198" s="352"/>
      <c r="EP1198" s="44"/>
      <c r="EQ1198" s="44"/>
      <c r="ER1198" s="44"/>
      <c r="EW1198" s="352"/>
      <c r="EY1198" s="44"/>
      <c r="EZ1198" s="44"/>
      <c r="FA1198" s="44"/>
      <c r="FF1198" s="352"/>
      <c r="FH1198" s="44"/>
      <c r="FI1198" s="44"/>
      <c r="FJ1198" s="44"/>
      <c r="FO1198" s="352"/>
      <c r="FQ1198" s="44"/>
      <c r="FR1198" s="44"/>
      <c r="FS1198" s="44"/>
      <c r="FX1198" s="352"/>
      <c r="FZ1198" s="44"/>
      <c r="GA1198" s="44"/>
      <c r="GB1198" s="44"/>
      <c r="GG1198" s="352"/>
      <c r="GI1198" s="44"/>
      <c r="GJ1198" s="44"/>
      <c r="GK1198" s="44"/>
      <c r="GP1198" s="352"/>
      <c r="GR1198" s="44"/>
      <c r="GS1198" s="44"/>
      <c r="GT1198" s="44"/>
      <c r="GY1198" s="352"/>
      <c r="HA1198" s="44"/>
      <c r="HB1198" s="44"/>
      <c r="HC1198" s="44"/>
      <c r="HH1198" s="352"/>
      <c r="HJ1198" s="44"/>
      <c r="HK1198" s="44"/>
      <c r="HL1198" s="44"/>
      <c r="HQ1198" s="44"/>
      <c r="HR1198" s="44"/>
      <c r="HS1198" s="44"/>
      <c r="HT1198" s="44"/>
      <c r="HU1198" s="44"/>
      <c r="HV1198" s="44"/>
      <c r="HW1198" s="44"/>
      <c r="HX1198" s="44"/>
      <c r="HY1198" s="44"/>
      <c r="HZ1198" s="44"/>
      <c r="IA1198" s="44"/>
      <c r="IB1198" s="44"/>
      <c r="IC1198" s="44"/>
      <c r="ID1198" s="44"/>
      <c r="IE1198" s="44"/>
      <c r="IF1198" s="44"/>
      <c r="IG1198" s="44"/>
      <c r="IH1198" s="44"/>
      <c r="II1198" s="44"/>
      <c r="IJ1198" s="44"/>
      <c r="IK1198" s="44"/>
      <c r="IL1198" s="44"/>
      <c r="IM1198" s="44"/>
      <c r="IN1198" s="44"/>
      <c r="IO1198" s="44"/>
      <c r="IP1198" s="44"/>
      <c r="IQ1198" s="44"/>
      <c r="IR1198" s="44"/>
      <c r="IS1198" s="44"/>
      <c r="IT1198" s="44"/>
      <c r="IU1198" s="44"/>
      <c r="IV1198" s="44"/>
      <c r="RS1198" s="353"/>
    </row>
    <row r="1199" spans="1:487" s="74" customFormat="1" ht="15">
      <c r="A1199" s="325" t="s">
        <v>1917</v>
      </c>
      <c r="B1199" s="351"/>
      <c r="C1199" s="351"/>
      <c r="D1199" s="531" t="s">
        <v>130</v>
      </c>
      <c r="E1199" s="450"/>
      <c r="F1199" s="437">
        <f t="shared" si="16"/>
        <v>2</v>
      </c>
      <c r="G1199" s="478"/>
      <c r="H1199" s="478">
        <v>2</v>
      </c>
      <c r="I1199" s="478"/>
      <c r="J1199" s="548"/>
      <c r="K1199" s="478"/>
      <c r="L1199" s="458"/>
      <c r="M1199" s="450"/>
      <c r="N1199" s="44"/>
      <c r="R1199" s="352"/>
      <c r="T1199" s="44"/>
      <c r="U1199" s="44"/>
      <c r="V1199" s="44"/>
      <c r="AA1199" s="352"/>
      <c r="AC1199" s="44"/>
      <c r="AD1199" s="44"/>
      <c r="AE1199" s="44"/>
      <c r="AJ1199" s="352"/>
      <c r="AL1199" s="44"/>
      <c r="AM1199" s="44"/>
      <c r="AN1199" s="44"/>
      <c r="AS1199" s="352"/>
      <c r="AU1199" s="44"/>
      <c r="AV1199" s="44"/>
      <c r="AW1199" s="44"/>
      <c r="BB1199" s="352"/>
      <c r="BD1199" s="44"/>
      <c r="BE1199" s="44"/>
      <c r="BF1199" s="44"/>
      <c r="BK1199" s="352"/>
      <c r="BM1199" s="44"/>
      <c r="BN1199" s="44"/>
      <c r="BO1199" s="44"/>
      <c r="BT1199" s="352"/>
      <c r="BV1199" s="44"/>
      <c r="BW1199" s="44"/>
      <c r="BX1199" s="44"/>
      <c r="CC1199" s="352"/>
      <c r="CE1199" s="44"/>
      <c r="CF1199" s="44"/>
      <c r="CG1199" s="44"/>
      <c r="CL1199" s="352"/>
      <c r="CN1199" s="44"/>
      <c r="CO1199" s="44"/>
      <c r="CP1199" s="44"/>
      <c r="CU1199" s="352"/>
      <c r="CW1199" s="44"/>
      <c r="CX1199" s="44"/>
      <c r="CY1199" s="44"/>
      <c r="DD1199" s="352"/>
      <c r="DF1199" s="44"/>
      <c r="DG1199" s="44"/>
      <c r="DH1199" s="44"/>
      <c r="DM1199" s="352"/>
      <c r="DO1199" s="44"/>
      <c r="DP1199" s="44"/>
      <c r="DQ1199" s="44"/>
      <c r="DV1199" s="352"/>
      <c r="DX1199" s="44"/>
      <c r="DY1199" s="44"/>
      <c r="DZ1199" s="44"/>
      <c r="EE1199" s="352"/>
      <c r="EG1199" s="44"/>
      <c r="EH1199" s="44"/>
      <c r="EI1199" s="44"/>
      <c r="EN1199" s="352"/>
      <c r="EP1199" s="44"/>
      <c r="EQ1199" s="44"/>
      <c r="ER1199" s="44"/>
      <c r="EW1199" s="352"/>
      <c r="EY1199" s="44"/>
      <c r="EZ1199" s="44"/>
      <c r="FA1199" s="44"/>
      <c r="FF1199" s="352"/>
      <c r="FH1199" s="44"/>
      <c r="FI1199" s="44"/>
      <c r="FJ1199" s="44"/>
      <c r="FO1199" s="352"/>
      <c r="FQ1199" s="44"/>
      <c r="FR1199" s="44"/>
      <c r="FS1199" s="44"/>
      <c r="FX1199" s="352"/>
      <c r="FZ1199" s="44"/>
      <c r="GA1199" s="44"/>
      <c r="GB1199" s="44"/>
      <c r="GG1199" s="352"/>
      <c r="GI1199" s="44"/>
      <c r="GJ1199" s="44"/>
      <c r="GK1199" s="44"/>
      <c r="GP1199" s="352"/>
      <c r="GR1199" s="44"/>
      <c r="GS1199" s="44"/>
      <c r="GT1199" s="44"/>
      <c r="GY1199" s="352"/>
      <c r="HA1199" s="44"/>
      <c r="HB1199" s="44"/>
      <c r="HC1199" s="44"/>
      <c r="HH1199" s="352"/>
      <c r="HJ1199" s="44"/>
      <c r="HK1199" s="44"/>
      <c r="HL1199" s="44"/>
      <c r="HQ1199" s="44"/>
      <c r="HR1199" s="44"/>
      <c r="HS1199" s="44"/>
      <c r="HT1199" s="44"/>
      <c r="HU1199" s="44"/>
      <c r="HV1199" s="44"/>
      <c r="HW1199" s="44"/>
      <c r="HX1199" s="44"/>
      <c r="HY1199" s="44"/>
      <c r="HZ1199" s="44"/>
      <c r="IA1199" s="44"/>
      <c r="IB1199" s="44"/>
      <c r="IC1199" s="44"/>
      <c r="ID1199" s="44"/>
      <c r="IE1199" s="44"/>
      <c r="IF1199" s="44"/>
      <c r="IG1199" s="44"/>
      <c r="IH1199" s="44"/>
      <c r="II1199" s="44"/>
      <c r="IJ1199" s="44"/>
      <c r="IK1199" s="44"/>
      <c r="IL1199" s="44"/>
      <c r="IM1199" s="44"/>
      <c r="IN1199" s="44"/>
      <c r="IO1199" s="44"/>
      <c r="IP1199" s="44"/>
      <c r="IQ1199" s="44"/>
      <c r="IR1199" s="44"/>
      <c r="IS1199" s="44"/>
      <c r="IT1199" s="44"/>
      <c r="IU1199" s="44"/>
      <c r="IV1199" s="44"/>
      <c r="RS1199" s="353"/>
    </row>
    <row r="1200" spans="1:487" s="74" customFormat="1" ht="15">
      <c r="A1200" s="325" t="s">
        <v>1200</v>
      </c>
      <c r="B1200" s="351"/>
      <c r="C1200" s="351"/>
      <c r="D1200" s="458" t="s">
        <v>132</v>
      </c>
      <c r="E1200" s="450"/>
      <c r="F1200" s="437">
        <f t="shared" si="16"/>
        <v>0</v>
      </c>
      <c r="G1200" s="478"/>
      <c r="H1200" s="478"/>
      <c r="I1200" s="478"/>
      <c r="J1200" s="548"/>
      <c r="K1200" s="478"/>
      <c r="L1200" s="450"/>
      <c r="M1200" s="450"/>
      <c r="N1200" s="44"/>
      <c r="R1200" s="352"/>
      <c r="T1200" s="44"/>
      <c r="U1200" s="44"/>
      <c r="V1200" s="44"/>
      <c r="AA1200" s="352"/>
      <c r="AC1200" s="44"/>
      <c r="AD1200" s="44"/>
      <c r="AE1200" s="44"/>
      <c r="AJ1200" s="352"/>
      <c r="AL1200" s="44"/>
      <c r="AM1200" s="44"/>
      <c r="AN1200" s="44"/>
      <c r="AS1200" s="352"/>
      <c r="AU1200" s="44"/>
      <c r="AV1200" s="44"/>
      <c r="AW1200" s="44"/>
      <c r="BB1200" s="352"/>
      <c r="BD1200" s="44"/>
      <c r="BE1200" s="44"/>
      <c r="BF1200" s="44"/>
      <c r="BK1200" s="352"/>
      <c r="BM1200" s="44"/>
      <c r="BN1200" s="44"/>
      <c r="BO1200" s="44"/>
      <c r="BT1200" s="352"/>
      <c r="BV1200" s="44"/>
      <c r="BW1200" s="44"/>
      <c r="BX1200" s="44"/>
      <c r="CC1200" s="352"/>
      <c r="CE1200" s="44"/>
      <c r="CF1200" s="44"/>
      <c r="CG1200" s="44"/>
      <c r="CL1200" s="352"/>
      <c r="CN1200" s="44"/>
      <c r="CO1200" s="44"/>
      <c r="CP1200" s="44"/>
      <c r="CU1200" s="352"/>
      <c r="CW1200" s="44"/>
      <c r="CX1200" s="44"/>
      <c r="CY1200" s="44"/>
      <c r="DD1200" s="352"/>
      <c r="DF1200" s="44"/>
      <c r="DG1200" s="44"/>
      <c r="DH1200" s="44"/>
      <c r="DM1200" s="352"/>
      <c r="DO1200" s="44"/>
      <c r="DP1200" s="44"/>
      <c r="DQ1200" s="44"/>
      <c r="DV1200" s="352"/>
      <c r="DX1200" s="44"/>
      <c r="DY1200" s="44"/>
      <c r="DZ1200" s="44"/>
      <c r="EE1200" s="352"/>
      <c r="EG1200" s="44"/>
      <c r="EH1200" s="44"/>
      <c r="EI1200" s="44"/>
      <c r="EN1200" s="352"/>
      <c r="EP1200" s="44"/>
      <c r="EQ1200" s="44"/>
      <c r="ER1200" s="44"/>
      <c r="EW1200" s="352"/>
      <c r="EY1200" s="44"/>
      <c r="EZ1200" s="44"/>
      <c r="FA1200" s="44"/>
      <c r="FF1200" s="352"/>
      <c r="FH1200" s="44"/>
      <c r="FI1200" s="44"/>
      <c r="FJ1200" s="44"/>
      <c r="FO1200" s="352"/>
      <c r="FQ1200" s="44"/>
      <c r="FR1200" s="44"/>
      <c r="FS1200" s="44"/>
      <c r="FX1200" s="352"/>
      <c r="FZ1200" s="44"/>
      <c r="GA1200" s="44"/>
      <c r="GB1200" s="44"/>
      <c r="GG1200" s="352"/>
      <c r="GI1200" s="44"/>
      <c r="GJ1200" s="44"/>
      <c r="GK1200" s="44"/>
      <c r="GP1200" s="352"/>
      <c r="GR1200" s="44"/>
      <c r="GS1200" s="44"/>
      <c r="GT1200" s="44"/>
      <c r="GY1200" s="352"/>
      <c r="HA1200" s="44"/>
      <c r="HB1200" s="44"/>
      <c r="HC1200" s="44"/>
      <c r="HH1200" s="352"/>
      <c r="HJ1200" s="44"/>
      <c r="HK1200" s="44"/>
      <c r="HL1200" s="44"/>
      <c r="HQ1200" s="44"/>
      <c r="HR1200" s="44"/>
      <c r="HS1200" s="44"/>
      <c r="HT1200" s="44"/>
      <c r="HU1200" s="44"/>
      <c r="HV1200" s="44"/>
      <c r="HW1200" s="44"/>
      <c r="HX1200" s="44"/>
      <c r="HY1200" s="44"/>
      <c r="HZ1200" s="44"/>
      <c r="IA1200" s="44"/>
      <c r="IB1200" s="44"/>
      <c r="IC1200" s="44"/>
      <c r="ID1200" s="44"/>
      <c r="IE1200" s="44"/>
      <c r="IF1200" s="44"/>
      <c r="IG1200" s="44"/>
      <c r="IH1200" s="44"/>
      <c r="II1200" s="44"/>
      <c r="IJ1200" s="44"/>
      <c r="IK1200" s="44"/>
      <c r="IL1200" s="44"/>
      <c r="IM1200" s="44"/>
      <c r="IN1200" s="44"/>
      <c r="IO1200" s="44"/>
      <c r="IP1200" s="44"/>
      <c r="IQ1200" s="44"/>
      <c r="IR1200" s="44"/>
      <c r="IS1200" s="44"/>
      <c r="IT1200" s="44"/>
      <c r="IU1200" s="44"/>
      <c r="IV1200" s="44"/>
      <c r="RS1200" s="353"/>
    </row>
    <row r="1201" spans="1:487" s="74" customFormat="1" ht="15">
      <c r="A1201" s="325" t="s">
        <v>1717</v>
      </c>
      <c r="B1201" s="351"/>
      <c r="C1201" s="351"/>
      <c r="D1201" s="531" t="s">
        <v>130</v>
      </c>
      <c r="E1201" s="450"/>
      <c r="F1201" s="437">
        <f t="shared" si="16"/>
        <v>6</v>
      </c>
      <c r="G1201" s="478"/>
      <c r="H1201" s="478"/>
      <c r="I1201" s="478"/>
      <c r="J1201" s="548">
        <v>6</v>
      </c>
      <c r="K1201" s="478"/>
      <c r="L1201" s="458"/>
      <c r="M1201" s="450"/>
      <c r="N1201" s="44"/>
      <c r="R1201" s="352"/>
      <c r="T1201" s="44"/>
      <c r="U1201" s="44"/>
      <c r="V1201" s="44"/>
      <c r="AA1201" s="352"/>
      <c r="AC1201" s="44"/>
      <c r="AD1201" s="44"/>
      <c r="AE1201" s="44"/>
      <c r="AJ1201" s="352"/>
      <c r="AL1201" s="44"/>
      <c r="AM1201" s="44"/>
      <c r="AN1201" s="44"/>
      <c r="AS1201" s="352"/>
      <c r="AU1201" s="44"/>
      <c r="AV1201" s="44"/>
      <c r="AW1201" s="44"/>
      <c r="BB1201" s="352"/>
      <c r="BD1201" s="44"/>
      <c r="BE1201" s="44"/>
      <c r="BF1201" s="44"/>
      <c r="BK1201" s="352"/>
      <c r="BM1201" s="44"/>
      <c r="BN1201" s="44"/>
      <c r="BO1201" s="44"/>
      <c r="BT1201" s="352"/>
      <c r="BV1201" s="44"/>
      <c r="BW1201" s="44"/>
      <c r="BX1201" s="44"/>
      <c r="CC1201" s="352"/>
      <c r="CE1201" s="44"/>
      <c r="CF1201" s="44"/>
      <c r="CG1201" s="44"/>
      <c r="CL1201" s="352"/>
      <c r="CN1201" s="44"/>
      <c r="CO1201" s="44"/>
      <c r="CP1201" s="44"/>
      <c r="CU1201" s="352"/>
      <c r="CW1201" s="44"/>
      <c r="CX1201" s="44"/>
      <c r="CY1201" s="44"/>
      <c r="DD1201" s="352"/>
      <c r="DF1201" s="44"/>
      <c r="DG1201" s="44"/>
      <c r="DH1201" s="44"/>
      <c r="DM1201" s="352"/>
      <c r="DO1201" s="44"/>
      <c r="DP1201" s="44"/>
      <c r="DQ1201" s="44"/>
      <c r="DV1201" s="352"/>
      <c r="DX1201" s="44"/>
      <c r="DY1201" s="44"/>
      <c r="DZ1201" s="44"/>
      <c r="EE1201" s="352"/>
      <c r="EG1201" s="44"/>
      <c r="EH1201" s="44"/>
      <c r="EI1201" s="44"/>
      <c r="EN1201" s="352"/>
      <c r="EP1201" s="44"/>
      <c r="EQ1201" s="44"/>
      <c r="ER1201" s="44"/>
      <c r="EW1201" s="352"/>
      <c r="EY1201" s="44"/>
      <c r="EZ1201" s="44"/>
      <c r="FA1201" s="44"/>
      <c r="FF1201" s="352"/>
      <c r="FH1201" s="44"/>
      <c r="FI1201" s="44"/>
      <c r="FJ1201" s="44"/>
      <c r="FO1201" s="352"/>
      <c r="FQ1201" s="44"/>
      <c r="FR1201" s="44"/>
      <c r="FS1201" s="44"/>
      <c r="FX1201" s="352"/>
      <c r="FZ1201" s="44"/>
      <c r="GA1201" s="44"/>
      <c r="GB1201" s="44"/>
      <c r="GG1201" s="352"/>
      <c r="GI1201" s="44"/>
      <c r="GJ1201" s="44"/>
      <c r="GK1201" s="44"/>
      <c r="GP1201" s="352"/>
      <c r="GR1201" s="44"/>
      <c r="GS1201" s="44"/>
      <c r="GT1201" s="44"/>
      <c r="GY1201" s="352"/>
      <c r="HA1201" s="44"/>
      <c r="HB1201" s="44"/>
      <c r="HC1201" s="44"/>
      <c r="HH1201" s="352"/>
      <c r="HJ1201" s="44"/>
      <c r="HK1201" s="44"/>
      <c r="HL1201" s="44"/>
      <c r="HQ1201" s="44"/>
      <c r="HR1201" s="44"/>
      <c r="HS1201" s="44"/>
      <c r="HT1201" s="44"/>
      <c r="HU1201" s="44"/>
      <c r="HV1201" s="44"/>
      <c r="HW1201" s="44"/>
      <c r="HX1201" s="44"/>
      <c r="HY1201" s="44"/>
      <c r="HZ1201" s="44"/>
      <c r="IA1201" s="44"/>
      <c r="IB1201" s="44"/>
      <c r="IC1201" s="44"/>
      <c r="ID1201" s="44"/>
      <c r="IE1201" s="44"/>
      <c r="IF1201" s="44"/>
      <c r="IG1201" s="44"/>
      <c r="IH1201" s="44"/>
      <c r="II1201" s="44"/>
      <c r="IJ1201" s="44"/>
      <c r="IK1201" s="44"/>
      <c r="IL1201" s="44"/>
      <c r="IM1201" s="44"/>
      <c r="IN1201" s="44"/>
      <c r="IO1201" s="44"/>
      <c r="IP1201" s="44"/>
      <c r="IQ1201" s="44"/>
      <c r="IR1201" s="44"/>
      <c r="IS1201" s="44"/>
      <c r="IT1201" s="44"/>
      <c r="IU1201" s="44"/>
      <c r="IV1201" s="44"/>
      <c r="RS1201" s="353"/>
    </row>
    <row r="1202" spans="1:487" s="74" customFormat="1" ht="15">
      <c r="A1202" s="325" t="s">
        <v>1378</v>
      </c>
      <c r="B1202" s="351"/>
      <c r="C1202" s="351"/>
      <c r="D1202" s="531" t="s">
        <v>130</v>
      </c>
      <c r="E1202" s="450"/>
      <c r="F1202" s="437">
        <f t="shared" si="16"/>
        <v>12</v>
      </c>
      <c r="G1202" s="478"/>
      <c r="H1202" s="478"/>
      <c r="I1202" s="478"/>
      <c r="J1202" s="548">
        <v>12</v>
      </c>
      <c r="K1202" s="478"/>
      <c r="L1202" s="458"/>
      <c r="M1202" s="450"/>
      <c r="N1202" s="44"/>
      <c r="R1202" s="352"/>
      <c r="T1202" s="44"/>
      <c r="U1202" s="44"/>
      <c r="V1202" s="44"/>
      <c r="AA1202" s="352"/>
      <c r="AC1202" s="44"/>
      <c r="AD1202" s="44"/>
      <c r="AE1202" s="44"/>
      <c r="AJ1202" s="352"/>
      <c r="AL1202" s="44"/>
      <c r="AM1202" s="44"/>
      <c r="AN1202" s="44"/>
      <c r="AS1202" s="352"/>
      <c r="AU1202" s="44"/>
      <c r="AV1202" s="44"/>
      <c r="AW1202" s="44"/>
      <c r="BB1202" s="352"/>
      <c r="BD1202" s="44"/>
      <c r="BE1202" s="44"/>
      <c r="BF1202" s="44"/>
      <c r="BK1202" s="352"/>
      <c r="BM1202" s="44"/>
      <c r="BN1202" s="44"/>
      <c r="BO1202" s="44"/>
      <c r="BT1202" s="352"/>
      <c r="BV1202" s="44"/>
      <c r="BW1202" s="44"/>
      <c r="BX1202" s="44"/>
      <c r="CC1202" s="352"/>
      <c r="CE1202" s="44"/>
      <c r="CF1202" s="44"/>
      <c r="CG1202" s="44"/>
      <c r="CL1202" s="352"/>
      <c r="CN1202" s="44"/>
      <c r="CO1202" s="44"/>
      <c r="CP1202" s="44"/>
      <c r="CU1202" s="352"/>
      <c r="CW1202" s="44"/>
      <c r="CX1202" s="44"/>
      <c r="CY1202" s="44"/>
      <c r="DD1202" s="352"/>
      <c r="DF1202" s="44"/>
      <c r="DG1202" s="44"/>
      <c r="DH1202" s="44"/>
      <c r="DM1202" s="352"/>
      <c r="DO1202" s="44"/>
      <c r="DP1202" s="44"/>
      <c r="DQ1202" s="44"/>
      <c r="DV1202" s="352"/>
      <c r="DX1202" s="44"/>
      <c r="DY1202" s="44"/>
      <c r="DZ1202" s="44"/>
      <c r="EE1202" s="352"/>
      <c r="EG1202" s="44"/>
      <c r="EH1202" s="44"/>
      <c r="EI1202" s="44"/>
      <c r="EN1202" s="352"/>
      <c r="EP1202" s="44"/>
      <c r="EQ1202" s="44"/>
      <c r="ER1202" s="44"/>
      <c r="EW1202" s="352"/>
      <c r="EY1202" s="44"/>
      <c r="EZ1202" s="44"/>
      <c r="FA1202" s="44"/>
      <c r="FF1202" s="352"/>
      <c r="FH1202" s="44"/>
      <c r="FI1202" s="44"/>
      <c r="FJ1202" s="44"/>
      <c r="FO1202" s="352"/>
      <c r="FQ1202" s="44"/>
      <c r="FR1202" s="44"/>
      <c r="FS1202" s="44"/>
      <c r="FX1202" s="352"/>
      <c r="FZ1202" s="44"/>
      <c r="GA1202" s="44"/>
      <c r="GB1202" s="44"/>
      <c r="GG1202" s="352"/>
      <c r="GI1202" s="44"/>
      <c r="GJ1202" s="44"/>
      <c r="GK1202" s="44"/>
      <c r="GP1202" s="352"/>
      <c r="GR1202" s="44"/>
      <c r="GS1202" s="44"/>
      <c r="GT1202" s="44"/>
      <c r="GY1202" s="352"/>
      <c r="HA1202" s="44"/>
      <c r="HB1202" s="44"/>
      <c r="HC1202" s="44"/>
      <c r="HH1202" s="352"/>
      <c r="HJ1202" s="44"/>
      <c r="HK1202" s="44"/>
      <c r="HL1202" s="44"/>
      <c r="HQ1202" s="44"/>
      <c r="HR1202" s="44"/>
      <c r="HS1202" s="44"/>
      <c r="HT1202" s="44"/>
      <c r="HU1202" s="44"/>
      <c r="HV1202" s="44"/>
      <c r="HW1202" s="44"/>
      <c r="HX1202" s="44"/>
      <c r="HY1202" s="44"/>
      <c r="HZ1202" s="44"/>
      <c r="IA1202" s="44"/>
      <c r="IB1202" s="44"/>
      <c r="IC1202" s="44"/>
      <c r="ID1202" s="44"/>
      <c r="IE1202" s="44"/>
      <c r="IF1202" s="44"/>
      <c r="IG1202" s="44"/>
      <c r="IH1202" s="44"/>
      <c r="II1202" s="44"/>
      <c r="IJ1202" s="44"/>
      <c r="IK1202" s="44"/>
      <c r="IL1202" s="44"/>
      <c r="IM1202" s="44"/>
      <c r="IN1202" s="44"/>
      <c r="IO1202" s="44"/>
      <c r="IP1202" s="44"/>
      <c r="IQ1202" s="44"/>
      <c r="IR1202" s="44"/>
      <c r="IS1202" s="44"/>
      <c r="IT1202" s="44"/>
      <c r="IU1202" s="44"/>
      <c r="IV1202" s="44"/>
      <c r="RS1202" s="353"/>
    </row>
    <row r="1203" spans="1:487" s="74" customFormat="1" ht="15">
      <c r="A1203" s="526" t="s">
        <v>466</v>
      </c>
      <c r="B1203" s="351"/>
      <c r="C1203" s="351"/>
      <c r="D1203" s="458" t="s">
        <v>134</v>
      </c>
      <c r="E1203" s="450"/>
      <c r="F1203" s="437">
        <f t="shared" si="16"/>
        <v>378</v>
      </c>
      <c r="G1203" s="541">
        <v>133</v>
      </c>
      <c r="H1203" s="541">
        <v>245</v>
      </c>
      <c r="I1203" s="478"/>
      <c r="J1203" s="548"/>
      <c r="K1203" s="478"/>
      <c r="L1203" s="458"/>
      <c r="N1203" s="44"/>
      <c r="R1203" s="352"/>
      <c r="T1203" s="44"/>
      <c r="U1203" s="44"/>
      <c r="V1203" s="44"/>
      <c r="AA1203" s="352"/>
      <c r="AC1203" s="44"/>
      <c r="AD1203" s="44"/>
      <c r="AE1203" s="44"/>
      <c r="AJ1203" s="352"/>
      <c r="AL1203" s="44"/>
      <c r="AM1203" s="44"/>
      <c r="AN1203" s="44"/>
      <c r="AS1203" s="352"/>
      <c r="AU1203" s="44"/>
      <c r="AV1203" s="44"/>
      <c r="AW1203" s="44"/>
      <c r="BB1203" s="352"/>
      <c r="BD1203" s="44"/>
      <c r="BE1203" s="44"/>
      <c r="BF1203" s="44"/>
      <c r="BK1203" s="352"/>
      <c r="BM1203" s="44"/>
      <c r="BN1203" s="44"/>
      <c r="BO1203" s="44"/>
      <c r="BT1203" s="352"/>
      <c r="BV1203" s="44"/>
      <c r="BW1203" s="44"/>
      <c r="BX1203" s="44"/>
      <c r="CC1203" s="352"/>
      <c r="CE1203" s="44"/>
      <c r="CF1203" s="44"/>
      <c r="CG1203" s="44"/>
      <c r="CL1203" s="352"/>
      <c r="CN1203" s="44"/>
      <c r="CO1203" s="44"/>
      <c r="CP1203" s="44"/>
      <c r="CU1203" s="352"/>
      <c r="CW1203" s="44"/>
      <c r="CX1203" s="44"/>
      <c r="CY1203" s="44"/>
      <c r="DD1203" s="352"/>
      <c r="DF1203" s="44"/>
      <c r="DG1203" s="44"/>
      <c r="DH1203" s="44"/>
      <c r="DM1203" s="352"/>
      <c r="DO1203" s="44"/>
      <c r="DP1203" s="44"/>
      <c r="DQ1203" s="44"/>
      <c r="DV1203" s="352"/>
      <c r="DX1203" s="44"/>
      <c r="DY1203" s="44"/>
      <c r="DZ1203" s="44"/>
      <c r="EE1203" s="352"/>
      <c r="EG1203" s="44"/>
      <c r="EH1203" s="44"/>
      <c r="EI1203" s="44"/>
      <c r="EN1203" s="352"/>
      <c r="EP1203" s="44"/>
      <c r="EQ1203" s="44"/>
      <c r="ER1203" s="44"/>
      <c r="EW1203" s="352"/>
      <c r="EY1203" s="44"/>
      <c r="EZ1203" s="44"/>
      <c r="FA1203" s="44"/>
      <c r="FF1203" s="352"/>
      <c r="FH1203" s="44"/>
      <c r="FI1203" s="44"/>
      <c r="FJ1203" s="44"/>
      <c r="FO1203" s="352"/>
      <c r="FQ1203" s="44"/>
      <c r="FR1203" s="44"/>
      <c r="FS1203" s="44"/>
      <c r="FX1203" s="352"/>
      <c r="FZ1203" s="44"/>
      <c r="GA1203" s="44"/>
      <c r="GB1203" s="44"/>
      <c r="GG1203" s="352"/>
      <c r="GI1203" s="44"/>
      <c r="GJ1203" s="44"/>
      <c r="GK1203" s="44"/>
      <c r="GP1203" s="352"/>
      <c r="GR1203" s="44"/>
      <c r="GS1203" s="44"/>
      <c r="GT1203" s="44"/>
      <c r="GY1203" s="352"/>
      <c r="HA1203" s="44"/>
      <c r="HB1203" s="44"/>
      <c r="HC1203" s="44"/>
      <c r="HH1203" s="352"/>
      <c r="HJ1203" s="44"/>
      <c r="HK1203" s="44"/>
      <c r="HL1203" s="44"/>
      <c r="HQ1203" s="44"/>
      <c r="HR1203" s="44"/>
      <c r="HS1203" s="44"/>
      <c r="HT1203" s="44"/>
      <c r="HU1203" s="44"/>
      <c r="HV1203" s="44"/>
      <c r="HW1203" s="44"/>
      <c r="HX1203" s="44"/>
      <c r="HY1203" s="44"/>
      <c r="HZ1203" s="44"/>
      <c r="IA1203" s="44"/>
      <c r="IB1203" s="44"/>
      <c r="IC1203" s="44"/>
      <c r="ID1203" s="44"/>
      <c r="IE1203" s="44"/>
      <c r="IF1203" s="44"/>
      <c r="IG1203" s="44"/>
      <c r="IH1203" s="44"/>
      <c r="II1203" s="44"/>
      <c r="IJ1203" s="44"/>
      <c r="IK1203" s="44"/>
      <c r="IL1203" s="44"/>
      <c r="IM1203" s="44"/>
      <c r="IN1203" s="44"/>
      <c r="IO1203" s="44"/>
      <c r="IP1203" s="44"/>
      <c r="IQ1203" s="44"/>
      <c r="IR1203" s="44"/>
      <c r="IS1203" s="44"/>
      <c r="IT1203" s="44"/>
      <c r="IU1203" s="44"/>
      <c r="IV1203" s="44"/>
      <c r="RS1203" s="353"/>
    </row>
    <row r="1204" spans="1:487" s="74" customFormat="1" ht="15">
      <c r="A1204" s="526" t="s">
        <v>1129</v>
      </c>
      <c r="B1204" s="351"/>
      <c r="C1204" s="351"/>
      <c r="D1204" s="531" t="s">
        <v>130</v>
      </c>
      <c r="E1204" s="450"/>
      <c r="F1204" s="437">
        <f t="shared" si="16"/>
        <v>5</v>
      </c>
      <c r="G1204" s="478"/>
      <c r="H1204" s="478"/>
      <c r="I1204" s="478"/>
      <c r="J1204" s="548">
        <v>5</v>
      </c>
      <c r="K1204" s="478"/>
      <c r="L1204" s="450"/>
      <c r="M1204" s="450"/>
      <c r="N1204" s="44"/>
      <c r="R1204" s="352"/>
      <c r="T1204" s="44"/>
      <c r="U1204" s="44"/>
      <c r="V1204" s="44"/>
      <c r="AA1204" s="352"/>
      <c r="AC1204" s="44"/>
      <c r="AD1204" s="44"/>
      <c r="AE1204" s="44"/>
      <c r="AJ1204" s="352"/>
      <c r="AL1204" s="44"/>
      <c r="AM1204" s="44"/>
      <c r="AN1204" s="44"/>
      <c r="AS1204" s="352"/>
      <c r="AU1204" s="44"/>
      <c r="AV1204" s="44"/>
      <c r="AW1204" s="44"/>
      <c r="BB1204" s="352"/>
      <c r="BD1204" s="44"/>
      <c r="BE1204" s="44"/>
      <c r="BF1204" s="44"/>
      <c r="BK1204" s="352"/>
      <c r="BM1204" s="44"/>
      <c r="BN1204" s="44"/>
      <c r="BO1204" s="44"/>
      <c r="BT1204" s="352"/>
      <c r="BV1204" s="44"/>
      <c r="BW1204" s="44"/>
      <c r="BX1204" s="44"/>
      <c r="CC1204" s="352"/>
      <c r="CE1204" s="44"/>
      <c r="CF1204" s="44"/>
      <c r="CG1204" s="44"/>
      <c r="CL1204" s="352"/>
      <c r="CN1204" s="44"/>
      <c r="CO1204" s="44"/>
      <c r="CP1204" s="44"/>
      <c r="CU1204" s="352"/>
      <c r="CW1204" s="44"/>
      <c r="CX1204" s="44"/>
      <c r="CY1204" s="44"/>
      <c r="DD1204" s="352"/>
      <c r="DF1204" s="44"/>
      <c r="DG1204" s="44"/>
      <c r="DH1204" s="44"/>
      <c r="DM1204" s="352"/>
      <c r="DO1204" s="44"/>
      <c r="DP1204" s="44"/>
      <c r="DQ1204" s="44"/>
      <c r="DV1204" s="352"/>
      <c r="DX1204" s="44"/>
      <c r="DY1204" s="44"/>
      <c r="DZ1204" s="44"/>
      <c r="EE1204" s="352"/>
      <c r="EG1204" s="44"/>
      <c r="EH1204" s="44"/>
      <c r="EI1204" s="44"/>
      <c r="EN1204" s="352"/>
      <c r="EP1204" s="44"/>
      <c r="EQ1204" s="44"/>
      <c r="ER1204" s="44"/>
      <c r="EW1204" s="352"/>
      <c r="EY1204" s="44"/>
      <c r="EZ1204" s="44"/>
      <c r="FA1204" s="44"/>
      <c r="FF1204" s="352"/>
      <c r="FH1204" s="44"/>
      <c r="FI1204" s="44"/>
      <c r="FJ1204" s="44"/>
      <c r="FO1204" s="352"/>
      <c r="FQ1204" s="44"/>
      <c r="FR1204" s="44"/>
      <c r="FS1204" s="44"/>
      <c r="FX1204" s="352"/>
      <c r="FZ1204" s="44"/>
      <c r="GA1204" s="44"/>
      <c r="GB1204" s="44"/>
      <c r="GG1204" s="352"/>
      <c r="GI1204" s="44"/>
      <c r="GJ1204" s="44"/>
      <c r="GK1204" s="44"/>
      <c r="GP1204" s="352"/>
      <c r="GR1204" s="44"/>
      <c r="GS1204" s="44"/>
      <c r="GT1204" s="44"/>
      <c r="GY1204" s="352"/>
      <c r="HA1204" s="44"/>
      <c r="HB1204" s="44"/>
      <c r="HC1204" s="44"/>
      <c r="HH1204" s="352"/>
      <c r="HJ1204" s="44"/>
      <c r="HK1204" s="44"/>
      <c r="HL1204" s="44"/>
      <c r="HQ1204" s="44"/>
      <c r="HR1204" s="44"/>
      <c r="HS1204" s="44"/>
      <c r="HT1204" s="44"/>
      <c r="HU1204" s="44"/>
      <c r="HV1204" s="44"/>
      <c r="HW1204" s="44"/>
      <c r="HX1204" s="44"/>
      <c r="HY1204" s="44"/>
      <c r="HZ1204" s="44"/>
      <c r="IA1204" s="44"/>
      <c r="IB1204" s="44"/>
      <c r="IC1204" s="44"/>
      <c r="ID1204" s="44"/>
      <c r="IE1204" s="44"/>
      <c r="IF1204" s="44"/>
      <c r="IG1204" s="44"/>
      <c r="IH1204" s="44"/>
      <c r="II1204" s="44"/>
      <c r="IJ1204" s="44"/>
      <c r="IK1204" s="44"/>
      <c r="IL1204" s="44"/>
      <c r="IM1204" s="44"/>
      <c r="IN1204" s="44"/>
      <c r="IO1204" s="44"/>
      <c r="IP1204" s="44"/>
      <c r="IQ1204" s="44"/>
      <c r="IR1204" s="44"/>
      <c r="IS1204" s="44"/>
      <c r="IT1204" s="44"/>
      <c r="IU1204" s="44"/>
      <c r="IV1204" s="44"/>
      <c r="RS1204" s="353"/>
    </row>
    <row r="1205" spans="1:487" s="74" customFormat="1" ht="15">
      <c r="A1205" s="325" t="s">
        <v>858</v>
      </c>
      <c r="B1205" s="351"/>
      <c r="C1205" s="351"/>
      <c r="D1205" s="531" t="s">
        <v>130</v>
      </c>
      <c r="E1205" s="450"/>
      <c r="F1205" s="437">
        <f t="shared" si="16"/>
        <v>0</v>
      </c>
      <c r="G1205" s="478"/>
      <c r="H1205" s="478"/>
      <c r="I1205" s="478"/>
      <c r="J1205" s="548"/>
      <c r="K1205" s="478"/>
      <c r="L1205" s="450"/>
      <c r="M1205" s="450"/>
      <c r="N1205" s="44"/>
      <c r="R1205" s="352"/>
      <c r="T1205" s="44"/>
      <c r="U1205" s="44"/>
      <c r="V1205" s="44"/>
      <c r="AA1205" s="352"/>
      <c r="AC1205" s="44"/>
      <c r="AD1205" s="44"/>
      <c r="AE1205" s="44"/>
      <c r="AJ1205" s="352"/>
      <c r="AL1205" s="44"/>
      <c r="AM1205" s="44"/>
      <c r="AN1205" s="44"/>
      <c r="AS1205" s="352"/>
      <c r="AU1205" s="44"/>
      <c r="AV1205" s="44"/>
      <c r="AW1205" s="44"/>
      <c r="BB1205" s="352"/>
      <c r="BD1205" s="44"/>
      <c r="BE1205" s="44"/>
      <c r="BF1205" s="44"/>
      <c r="BK1205" s="352"/>
      <c r="BM1205" s="44"/>
      <c r="BN1205" s="44"/>
      <c r="BO1205" s="44"/>
      <c r="BT1205" s="352"/>
      <c r="BV1205" s="44"/>
      <c r="BW1205" s="44"/>
      <c r="BX1205" s="44"/>
      <c r="CC1205" s="352"/>
      <c r="CE1205" s="44"/>
      <c r="CF1205" s="44"/>
      <c r="CG1205" s="44"/>
      <c r="CL1205" s="352"/>
      <c r="CN1205" s="44"/>
      <c r="CO1205" s="44"/>
      <c r="CP1205" s="44"/>
      <c r="CU1205" s="352"/>
      <c r="CW1205" s="44"/>
      <c r="CX1205" s="44"/>
      <c r="CY1205" s="44"/>
      <c r="DD1205" s="352"/>
      <c r="DF1205" s="44"/>
      <c r="DG1205" s="44"/>
      <c r="DH1205" s="44"/>
      <c r="DM1205" s="352"/>
      <c r="DO1205" s="44"/>
      <c r="DP1205" s="44"/>
      <c r="DQ1205" s="44"/>
      <c r="DV1205" s="352"/>
      <c r="DX1205" s="44"/>
      <c r="DY1205" s="44"/>
      <c r="DZ1205" s="44"/>
      <c r="EE1205" s="352"/>
      <c r="EG1205" s="44"/>
      <c r="EH1205" s="44"/>
      <c r="EI1205" s="44"/>
      <c r="EN1205" s="352"/>
      <c r="EP1205" s="44"/>
      <c r="EQ1205" s="44"/>
      <c r="ER1205" s="44"/>
      <c r="EW1205" s="352"/>
      <c r="EY1205" s="44"/>
      <c r="EZ1205" s="44"/>
      <c r="FA1205" s="44"/>
      <c r="FF1205" s="352"/>
      <c r="FH1205" s="44"/>
      <c r="FI1205" s="44"/>
      <c r="FJ1205" s="44"/>
      <c r="FO1205" s="352"/>
      <c r="FQ1205" s="44"/>
      <c r="FR1205" s="44"/>
      <c r="FS1205" s="44"/>
      <c r="FX1205" s="352"/>
      <c r="FZ1205" s="44"/>
      <c r="GA1205" s="44"/>
      <c r="GB1205" s="44"/>
      <c r="GG1205" s="352"/>
      <c r="GI1205" s="44"/>
      <c r="GJ1205" s="44"/>
      <c r="GK1205" s="44"/>
      <c r="GP1205" s="352"/>
      <c r="GR1205" s="44"/>
      <c r="GS1205" s="44"/>
      <c r="GT1205" s="44"/>
      <c r="GY1205" s="352"/>
      <c r="HA1205" s="44"/>
      <c r="HB1205" s="44"/>
      <c r="HC1205" s="44"/>
      <c r="HH1205" s="352"/>
      <c r="HJ1205" s="44"/>
      <c r="HK1205" s="44"/>
      <c r="HL1205" s="44"/>
      <c r="HQ1205" s="44"/>
      <c r="HR1205" s="44"/>
      <c r="HS1205" s="44"/>
      <c r="HT1205" s="44"/>
      <c r="HU1205" s="44"/>
      <c r="HV1205" s="44"/>
      <c r="HW1205" s="44"/>
      <c r="HX1205" s="44"/>
      <c r="HY1205" s="44"/>
      <c r="HZ1205" s="44"/>
      <c r="IA1205" s="44"/>
      <c r="IB1205" s="44"/>
      <c r="IC1205" s="44"/>
      <c r="ID1205" s="44"/>
      <c r="IE1205" s="44"/>
      <c r="IF1205" s="44"/>
      <c r="IG1205" s="44"/>
      <c r="IH1205" s="44"/>
      <c r="II1205" s="44"/>
      <c r="IJ1205" s="44"/>
      <c r="IK1205" s="44"/>
      <c r="IL1205" s="44"/>
      <c r="IM1205" s="44"/>
      <c r="IN1205" s="44"/>
      <c r="IO1205" s="44"/>
      <c r="IP1205" s="44"/>
      <c r="IQ1205" s="44"/>
      <c r="IR1205" s="44"/>
      <c r="IS1205" s="44"/>
      <c r="IT1205" s="44"/>
      <c r="IU1205" s="44"/>
      <c r="IV1205" s="44"/>
      <c r="RS1205" s="353"/>
    </row>
    <row r="1206" spans="1:487" s="74" customFormat="1" ht="15">
      <c r="A1206" s="325" t="s">
        <v>1488</v>
      </c>
      <c r="B1206" s="351"/>
      <c r="C1206" s="351"/>
      <c r="D1206" s="458" t="s">
        <v>131</v>
      </c>
      <c r="E1206" s="450"/>
      <c r="F1206" s="437">
        <f t="shared" si="16"/>
        <v>0</v>
      </c>
      <c r="G1206" s="478"/>
      <c r="H1206" s="478"/>
      <c r="I1206" s="478"/>
      <c r="J1206" s="548"/>
      <c r="K1206" s="478"/>
      <c r="L1206" s="450"/>
      <c r="M1206" s="450"/>
      <c r="N1206" s="44"/>
      <c r="R1206" s="352"/>
      <c r="T1206" s="44"/>
      <c r="U1206" s="44"/>
      <c r="V1206" s="44"/>
      <c r="AA1206" s="352"/>
      <c r="AC1206" s="44"/>
      <c r="AD1206" s="44"/>
      <c r="AE1206" s="44"/>
      <c r="AJ1206" s="352"/>
      <c r="AL1206" s="44"/>
      <c r="AM1206" s="44"/>
      <c r="AN1206" s="44"/>
      <c r="AS1206" s="352"/>
      <c r="AU1206" s="44"/>
      <c r="AV1206" s="44"/>
      <c r="AW1206" s="44"/>
      <c r="BB1206" s="352"/>
      <c r="BD1206" s="44"/>
      <c r="BE1206" s="44"/>
      <c r="BF1206" s="44"/>
      <c r="BK1206" s="352"/>
      <c r="BM1206" s="44"/>
      <c r="BN1206" s="44"/>
      <c r="BO1206" s="44"/>
      <c r="BT1206" s="352"/>
      <c r="BV1206" s="44"/>
      <c r="BW1206" s="44"/>
      <c r="BX1206" s="44"/>
      <c r="CC1206" s="352"/>
      <c r="CE1206" s="44"/>
      <c r="CF1206" s="44"/>
      <c r="CG1206" s="44"/>
      <c r="CL1206" s="352"/>
      <c r="CN1206" s="44"/>
      <c r="CO1206" s="44"/>
      <c r="CP1206" s="44"/>
      <c r="CU1206" s="352"/>
      <c r="CW1206" s="44"/>
      <c r="CX1206" s="44"/>
      <c r="CY1206" s="44"/>
      <c r="DD1206" s="352"/>
      <c r="DF1206" s="44"/>
      <c r="DG1206" s="44"/>
      <c r="DH1206" s="44"/>
      <c r="DM1206" s="352"/>
      <c r="DO1206" s="44"/>
      <c r="DP1206" s="44"/>
      <c r="DQ1206" s="44"/>
      <c r="DV1206" s="352"/>
      <c r="DX1206" s="44"/>
      <c r="DY1206" s="44"/>
      <c r="DZ1206" s="44"/>
      <c r="EE1206" s="352"/>
      <c r="EG1206" s="44"/>
      <c r="EH1206" s="44"/>
      <c r="EI1206" s="44"/>
      <c r="EN1206" s="352"/>
      <c r="EP1206" s="44"/>
      <c r="EQ1206" s="44"/>
      <c r="ER1206" s="44"/>
      <c r="EW1206" s="352"/>
      <c r="EY1206" s="44"/>
      <c r="EZ1206" s="44"/>
      <c r="FA1206" s="44"/>
      <c r="FF1206" s="352"/>
      <c r="FH1206" s="44"/>
      <c r="FI1206" s="44"/>
      <c r="FJ1206" s="44"/>
      <c r="FO1206" s="352"/>
      <c r="FQ1206" s="44"/>
      <c r="FR1206" s="44"/>
      <c r="FS1206" s="44"/>
      <c r="FX1206" s="352"/>
      <c r="FZ1206" s="44"/>
      <c r="GA1206" s="44"/>
      <c r="GB1206" s="44"/>
      <c r="GG1206" s="352"/>
      <c r="GI1206" s="44"/>
      <c r="GJ1206" s="44"/>
      <c r="GK1206" s="44"/>
      <c r="GP1206" s="352"/>
      <c r="GR1206" s="44"/>
      <c r="GS1206" s="44"/>
      <c r="GT1206" s="44"/>
      <c r="GY1206" s="352"/>
      <c r="HA1206" s="44"/>
      <c r="HB1206" s="44"/>
      <c r="HC1206" s="44"/>
      <c r="HH1206" s="352"/>
      <c r="HJ1206" s="44"/>
      <c r="HK1206" s="44"/>
      <c r="HL1206" s="44"/>
      <c r="HQ1206" s="44"/>
      <c r="HR1206" s="44"/>
      <c r="HS1206" s="44"/>
      <c r="HT1206" s="44"/>
      <c r="HU1206" s="44"/>
      <c r="HV1206" s="44"/>
      <c r="HW1206" s="44"/>
      <c r="HX1206" s="44"/>
      <c r="HY1206" s="44"/>
      <c r="HZ1206" s="44"/>
      <c r="IA1206" s="44"/>
      <c r="IB1206" s="44"/>
      <c r="IC1206" s="44"/>
      <c r="ID1206" s="44"/>
      <c r="IE1206" s="44"/>
      <c r="IF1206" s="44"/>
      <c r="IG1206" s="44"/>
      <c r="IH1206" s="44"/>
      <c r="II1206" s="44"/>
      <c r="IJ1206" s="44"/>
      <c r="IK1206" s="44"/>
      <c r="IL1206" s="44"/>
      <c r="IM1206" s="44"/>
      <c r="IN1206" s="44"/>
      <c r="IO1206" s="44"/>
      <c r="IP1206" s="44"/>
      <c r="IQ1206" s="44"/>
      <c r="IR1206" s="44"/>
      <c r="IS1206" s="44"/>
      <c r="IT1206" s="44"/>
      <c r="IU1206" s="44"/>
      <c r="IV1206" s="44"/>
      <c r="RS1206" s="353"/>
    </row>
    <row r="1207" spans="1:487" s="74" customFormat="1" ht="15">
      <c r="A1207" s="325" t="s">
        <v>929</v>
      </c>
      <c r="B1207" s="351"/>
      <c r="C1207" s="351"/>
      <c r="D1207" s="531" t="s">
        <v>130</v>
      </c>
      <c r="E1207" s="450"/>
      <c r="F1207" s="437">
        <f t="shared" si="16"/>
        <v>0</v>
      </c>
      <c r="G1207" s="478"/>
      <c r="H1207" s="478"/>
      <c r="I1207" s="478"/>
      <c r="J1207" s="548"/>
      <c r="K1207" s="478"/>
      <c r="L1207" s="450"/>
      <c r="M1207" s="450"/>
      <c r="N1207" s="44"/>
      <c r="R1207" s="352"/>
      <c r="T1207" s="44"/>
      <c r="U1207" s="44"/>
      <c r="V1207" s="44"/>
      <c r="AA1207" s="352"/>
      <c r="AC1207" s="44"/>
      <c r="AD1207" s="44"/>
      <c r="AE1207" s="44"/>
      <c r="AJ1207" s="352"/>
      <c r="AL1207" s="44"/>
      <c r="AM1207" s="44"/>
      <c r="AN1207" s="44"/>
      <c r="AS1207" s="352"/>
      <c r="AU1207" s="44"/>
      <c r="AV1207" s="44"/>
      <c r="AW1207" s="44"/>
      <c r="BB1207" s="352"/>
      <c r="BD1207" s="44"/>
      <c r="BE1207" s="44"/>
      <c r="BF1207" s="44"/>
      <c r="BK1207" s="352"/>
      <c r="BM1207" s="44"/>
      <c r="BN1207" s="44"/>
      <c r="BO1207" s="44"/>
      <c r="BT1207" s="352"/>
      <c r="BV1207" s="44"/>
      <c r="BW1207" s="44"/>
      <c r="BX1207" s="44"/>
      <c r="CC1207" s="352"/>
      <c r="CE1207" s="44"/>
      <c r="CF1207" s="44"/>
      <c r="CG1207" s="44"/>
      <c r="CL1207" s="352"/>
      <c r="CN1207" s="44"/>
      <c r="CO1207" s="44"/>
      <c r="CP1207" s="44"/>
      <c r="CU1207" s="352"/>
      <c r="CW1207" s="44"/>
      <c r="CX1207" s="44"/>
      <c r="CY1207" s="44"/>
      <c r="DD1207" s="352"/>
      <c r="DF1207" s="44"/>
      <c r="DG1207" s="44"/>
      <c r="DH1207" s="44"/>
      <c r="DM1207" s="352"/>
      <c r="DO1207" s="44"/>
      <c r="DP1207" s="44"/>
      <c r="DQ1207" s="44"/>
      <c r="DV1207" s="352"/>
      <c r="DX1207" s="44"/>
      <c r="DY1207" s="44"/>
      <c r="DZ1207" s="44"/>
      <c r="EE1207" s="352"/>
      <c r="EG1207" s="44"/>
      <c r="EH1207" s="44"/>
      <c r="EI1207" s="44"/>
      <c r="EN1207" s="352"/>
      <c r="EP1207" s="44"/>
      <c r="EQ1207" s="44"/>
      <c r="ER1207" s="44"/>
      <c r="EW1207" s="352"/>
      <c r="EY1207" s="44"/>
      <c r="EZ1207" s="44"/>
      <c r="FA1207" s="44"/>
      <c r="FF1207" s="352"/>
      <c r="FH1207" s="44"/>
      <c r="FI1207" s="44"/>
      <c r="FJ1207" s="44"/>
      <c r="FO1207" s="352"/>
      <c r="FQ1207" s="44"/>
      <c r="FR1207" s="44"/>
      <c r="FS1207" s="44"/>
      <c r="FX1207" s="352"/>
      <c r="FZ1207" s="44"/>
      <c r="GA1207" s="44"/>
      <c r="GB1207" s="44"/>
      <c r="GG1207" s="352"/>
      <c r="GI1207" s="44"/>
      <c r="GJ1207" s="44"/>
      <c r="GK1207" s="44"/>
      <c r="GP1207" s="352"/>
      <c r="GR1207" s="44"/>
      <c r="GS1207" s="44"/>
      <c r="GT1207" s="44"/>
      <c r="GY1207" s="352"/>
      <c r="HA1207" s="44"/>
      <c r="HB1207" s="44"/>
      <c r="HC1207" s="44"/>
      <c r="HH1207" s="352"/>
      <c r="HJ1207" s="44"/>
      <c r="HK1207" s="44"/>
      <c r="HL1207" s="44"/>
      <c r="HQ1207" s="44"/>
      <c r="HR1207" s="44"/>
      <c r="HS1207" s="44"/>
      <c r="HT1207" s="44"/>
      <c r="HU1207" s="44"/>
      <c r="HV1207" s="44"/>
      <c r="HW1207" s="44"/>
      <c r="HX1207" s="44"/>
      <c r="HY1207" s="44"/>
      <c r="HZ1207" s="44"/>
      <c r="IA1207" s="44"/>
      <c r="IB1207" s="44"/>
      <c r="IC1207" s="44"/>
      <c r="ID1207" s="44"/>
      <c r="IE1207" s="44"/>
      <c r="IF1207" s="44"/>
      <c r="IG1207" s="44"/>
      <c r="IH1207" s="44"/>
      <c r="II1207" s="44"/>
      <c r="IJ1207" s="44"/>
      <c r="IK1207" s="44"/>
      <c r="IL1207" s="44"/>
      <c r="IM1207" s="44"/>
      <c r="IN1207" s="44"/>
      <c r="IO1207" s="44"/>
      <c r="IP1207" s="44"/>
      <c r="IQ1207" s="44"/>
      <c r="IR1207" s="44"/>
      <c r="IS1207" s="44"/>
      <c r="IT1207" s="44"/>
      <c r="IU1207" s="44"/>
      <c r="IV1207" s="44"/>
      <c r="RS1207" s="353"/>
    </row>
    <row r="1208" spans="1:487" s="74" customFormat="1" ht="15">
      <c r="A1208" s="325" t="s">
        <v>677</v>
      </c>
      <c r="B1208" s="351"/>
      <c r="C1208" s="351"/>
      <c r="D1208" s="458" t="s">
        <v>131</v>
      </c>
      <c r="E1208" s="450"/>
      <c r="F1208" s="437">
        <f t="shared" si="16"/>
        <v>10</v>
      </c>
      <c r="G1208" s="478"/>
      <c r="H1208" s="478"/>
      <c r="I1208" s="478">
        <v>9</v>
      </c>
      <c r="J1208" s="548">
        <v>1</v>
      </c>
      <c r="K1208" s="478"/>
      <c r="L1208" s="450"/>
      <c r="M1208" s="450"/>
      <c r="N1208" s="44"/>
      <c r="R1208" s="352"/>
      <c r="T1208" s="44"/>
      <c r="U1208" s="44"/>
      <c r="V1208" s="44"/>
      <c r="AA1208" s="352"/>
      <c r="AC1208" s="44"/>
      <c r="AD1208" s="44"/>
      <c r="AE1208" s="44"/>
      <c r="AJ1208" s="352"/>
      <c r="AL1208" s="44"/>
      <c r="AM1208" s="44"/>
      <c r="AN1208" s="44"/>
      <c r="AS1208" s="352"/>
      <c r="AU1208" s="44"/>
      <c r="AV1208" s="44"/>
      <c r="AW1208" s="44"/>
      <c r="BB1208" s="352"/>
      <c r="BD1208" s="44"/>
      <c r="BE1208" s="44"/>
      <c r="BF1208" s="44"/>
      <c r="BK1208" s="352"/>
      <c r="BM1208" s="44"/>
      <c r="BN1208" s="44"/>
      <c r="BO1208" s="44"/>
      <c r="BT1208" s="352"/>
      <c r="BV1208" s="44"/>
      <c r="BW1208" s="44"/>
      <c r="BX1208" s="44"/>
      <c r="CC1208" s="352"/>
      <c r="CE1208" s="44"/>
      <c r="CF1208" s="44"/>
      <c r="CG1208" s="44"/>
      <c r="CL1208" s="352"/>
      <c r="CN1208" s="44"/>
      <c r="CO1208" s="44"/>
      <c r="CP1208" s="44"/>
      <c r="CU1208" s="352"/>
      <c r="CW1208" s="44"/>
      <c r="CX1208" s="44"/>
      <c r="CY1208" s="44"/>
      <c r="DD1208" s="352"/>
      <c r="DF1208" s="44"/>
      <c r="DG1208" s="44"/>
      <c r="DH1208" s="44"/>
      <c r="DM1208" s="352"/>
      <c r="DO1208" s="44"/>
      <c r="DP1208" s="44"/>
      <c r="DQ1208" s="44"/>
      <c r="DV1208" s="352"/>
      <c r="DX1208" s="44"/>
      <c r="DY1208" s="44"/>
      <c r="DZ1208" s="44"/>
      <c r="EE1208" s="352"/>
      <c r="EG1208" s="44"/>
      <c r="EH1208" s="44"/>
      <c r="EI1208" s="44"/>
      <c r="EN1208" s="352"/>
      <c r="EP1208" s="44"/>
      <c r="EQ1208" s="44"/>
      <c r="ER1208" s="44"/>
      <c r="EW1208" s="352"/>
      <c r="EY1208" s="44"/>
      <c r="EZ1208" s="44"/>
      <c r="FA1208" s="44"/>
      <c r="FF1208" s="352"/>
      <c r="FH1208" s="44"/>
      <c r="FI1208" s="44"/>
      <c r="FJ1208" s="44"/>
      <c r="FO1208" s="352"/>
      <c r="FQ1208" s="44"/>
      <c r="FR1208" s="44"/>
      <c r="FS1208" s="44"/>
      <c r="FX1208" s="352"/>
      <c r="FZ1208" s="44"/>
      <c r="GA1208" s="44"/>
      <c r="GB1208" s="44"/>
      <c r="GG1208" s="352"/>
      <c r="GI1208" s="44"/>
      <c r="GJ1208" s="44"/>
      <c r="GK1208" s="44"/>
      <c r="GP1208" s="352"/>
      <c r="GR1208" s="44"/>
      <c r="GS1208" s="44"/>
      <c r="GT1208" s="44"/>
      <c r="GY1208" s="352"/>
      <c r="HA1208" s="44"/>
      <c r="HB1208" s="44"/>
      <c r="HC1208" s="44"/>
      <c r="HH1208" s="352"/>
      <c r="HJ1208" s="44"/>
      <c r="HK1208" s="44"/>
      <c r="HL1208" s="44"/>
      <c r="HQ1208" s="44"/>
      <c r="HR1208" s="44"/>
      <c r="HS1208" s="44"/>
      <c r="HT1208" s="44"/>
      <c r="HU1208" s="44"/>
      <c r="HV1208" s="44"/>
      <c r="HW1208" s="44"/>
      <c r="HX1208" s="44"/>
      <c r="HY1208" s="44"/>
      <c r="HZ1208" s="44"/>
      <c r="IA1208" s="44"/>
      <c r="IB1208" s="44"/>
      <c r="IC1208" s="44"/>
      <c r="ID1208" s="44"/>
      <c r="IE1208" s="44"/>
      <c r="IF1208" s="44"/>
      <c r="IG1208" s="44"/>
      <c r="IH1208" s="44"/>
      <c r="II1208" s="44"/>
      <c r="IJ1208" s="44"/>
      <c r="IK1208" s="44"/>
      <c r="IL1208" s="44"/>
      <c r="IM1208" s="44"/>
      <c r="IN1208" s="44"/>
      <c r="IO1208" s="44"/>
      <c r="IP1208" s="44"/>
      <c r="IQ1208" s="44"/>
      <c r="IR1208" s="44"/>
      <c r="IS1208" s="44"/>
      <c r="IT1208" s="44"/>
      <c r="IU1208" s="44"/>
      <c r="IV1208" s="44"/>
      <c r="RS1208" s="353"/>
    </row>
    <row r="1209" spans="1:487" s="74" customFormat="1" ht="15">
      <c r="A1209" s="325" t="s">
        <v>1097</v>
      </c>
      <c r="B1209" s="351"/>
      <c r="C1209" s="351"/>
      <c r="D1209" s="531" t="s">
        <v>130</v>
      </c>
      <c r="E1209" s="450"/>
      <c r="F1209" s="437">
        <f t="shared" si="16"/>
        <v>0</v>
      </c>
      <c r="G1209" s="478"/>
      <c r="H1209" s="478"/>
      <c r="I1209" s="478"/>
      <c r="J1209" s="548"/>
      <c r="K1209" s="478"/>
      <c r="L1209" s="450"/>
      <c r="M1209" s="450"/>
      <c r="N1209" s="44"/>
      <c r="R1209" s="352"/>
      <c r="T1209" s="44"/>
      <c r="U1209" s="44"/>
      <c r="V1209" s="44"/>
      <c r="AA1209" s="352"/>
      <c r="AC1209" s="44"/>
      <c r="AD1209" s="44"/>
      <c r="AE1209" s="44"/>
      <c r="AJ1209" s="352"/>
      <c r="AL1209" s="44"/>
      <c r="AM1209" s="44"/>
      <c r="AN1209" s="44"/>
      <c r="AS1209" s="352"/>
      <c r="AU1209" s="44"/>
      <c r="AV1209" s="44"/>
      <c r="AW1209" s="44"/>
      <c r="BB1209" s="352"/>
      <c r="BD1209" s="44"/>
      <c r="BE1209" s="44"/>
      <c r="BF1209" s="44"/>
      <c r="BK1209" s="352"/>
      <c r="BM1209" s="44"/>
      <c r="BN1209" s="44"/>
      <c r="BO1209" s="44"/>
      <c r="BT1209" s="352"/>
      <c r="BV1209" s="44"/>
      <c r="BW1209" s="44"/>
      <c r="BX1209" s="44"/>
      <c r="CC1209" s="352"/>
      <c r="CE1209" s="44"/>
      <c r="CF1209" s="44"/>
      <c r="CG1209" s="44"/>
      <c r="CL1209" s="352"/>
      <c r="CN1209" s="44"/>
      <c r="CO1209" s="44"/>
      <c r="CP1209" s="44"/>
      <c r="CU1209" s="352"/>
      <c r="CW1209" s="44"/>
      <c r="CX1209" s="44"/>
      <c r="CY1209" s="44"/>
      <c r="DD1209" s="352"/>
      <c r="DF1209" s="44"/>
      <c r="DG1209" s="44"/>
      <c r="DH1209" s="44"/>
      <c r="DM1209" s="352"/>
      <c r="DO1209" s="44"/>
      <c r="DP1209" s="44"/>
      <c r="DQ1209" s="44"/>
      <c r="DV1209" s="352"/>
      <c r="DX1209" s="44"/>
      <c r="DY1209" s="44"/>
      <c r="DZ1209" s="44"/>
      <c r="EE1209" s="352"/>
      <c r="EG1209" s="44"/>
      <c r="EH1209" s="44"/>
      <c r="EI1209" s="44"/>
      <c r="EN1209" s="352"/>
      <c r="EP1209" s="44"/>
      <c r="EQ1209" s="44"/>
      <c r="ER1209" s="44"/>
      <c r="EW1209" s="352"/>
      <c r="EY1209" s="44"/>
      <c r="EZ1209" s="44"/>
      <c r="FA1209" s="44"/>
      <c r="FF1209" s="352"/>
      <c r="FH1209" s="44"/>
      <c r="FI1209" s="44"/>
      <c r="FJ1209" s="44"/>
      <c r="FO1209" s="352"/>
      <c r="FQ1209" s="44"/>
      <c r="FR1209" s="44"/>
      <c r="FS1209" s="44"/>
      <c r="FX1209" s="352"/>
      <c r="FZ1209" s="44"/>
      <c r="GA1209" s="44"/>
      <c r="GB1209" s="44"/>
      <c r="GG1209" s="352"/>
      <c r="GI1209" s="44"/>
      <c r="GJ1209" s="44"/>
      <c r="GK1209" s="44"/>
      <c r="GP1209" s="352"/>
      <c r="GR1209" s="44"/>
      <c r="GS1209" s="44"/>
      <c r="GT1209" s="44"/>
      <c r="GY1209" s="352"/>
      <c r="HA1209" s="44"/>
      <c r="HB1209" s="44"/>
      <c r="HC1209" s="44"/>
      <c r="HH1209" s="352"/>
      <c r="HJ1209" s="44"/>
      <c r="HK1209" s="44"/>
      <c r="HL1209" s="44"/>
      <c r="HQ1209" s="44"/>
      <c r="HR1209" s="44"/>
      <c r="HS1209" s="44"/>
      <c r="HT1209" s="44"/>
      <c r="HU1209" s="44"/>
      <c r="HV1209" s="44"/>
      <c r="HW1209" s="44"/>
      <c r="HX1209" s="44"/>
      <c r="HY1209" s="44"/>
      <c r="HZ1209" s="44"/>
      <c r="IA1209" s="44"/>
      <c r="IB1209" s="44"/>
      <c r="IC1209" s="44"/>
      <c r="ID1209" s="44"/>
      <c r="IE1209" s="44"/>
      <c r="IF1209" s="44"/>
      <c r="IG1209" s="44"/>
      <c r="IH1209" s="44"/>
      <c r="II1209" s="44"/>
      <c r="IJ1209" s="44"/>
      <c r="IK1209" s="44"/>
      <c r="IL1209" s="44"/>
      <c r="IM1209" s="44"/>
      <c r="IN1209" s="44"/>
      <c r="IO1209" s="44"/>
      <c r="IP1209" s="44"/>
      <c r="IQ1209" s="44"/>
      <c r="IR1209" s="44"/>
      <c r="IS1209" s="44"/>
      <c r="IT1209" s="44"/>
      <c r="IU1209" s="44"/>
      <c r="IV1209" s="44"/>
      <c r="RS1209" s="353"/>
    </row>
    <row r="1210" spans="1:487" s="74" customFormat="1" ht="15">
      <c r="A1210" s="325" t="s">
        <v>683</v>
      </c>
      <c r="B1210" s="351"/>
      <c r="C1210" s="351"/>
      <c r="D1210" s="458" t="s">
        <v>133</v>
      </c>
      <c r="E1210" s="450"/>
      <c r="F1210" s="437">
        <f t="shared" si="16"/>
        <v>20</v>
      </c>
      <c r="G1210" s="478">
        <v>10</v>
      </c>
      <c r="H1210" s="478">
        <v>5</v>
      </c>
      <c r="I1210" s="478"/>
      <c r="J1210" s="548">
        <v>5</v>
      </c>
      <c r="K1210" s="478"/>
      <c r="L1210" s="450"/>
      <c r="M1210" s="450"/>
      <c r="N1210" s="44"/>
      <c r="R1210" s="352"/>
      <c r="T1210" s="44"/>
      <c r="U1210" s="44"/>
      <c r="V1210" s="44"/>
      <c r="AA1210" s="352"/>
      <c r="AC1210" s="44"/>
      <c r="AD1210" s="44"/>
      <c r="AE1210" s="44"/>
      <c r="AJ1210" s="352"/>
      <c r="AL1210" s="44"/>
      <c r="AM1210" s="44"/>
      <c r="AN1210" s="44"/>
      <c r="AS1210" s="352"/>
      <c r="AU1210" s="44"/>
      <c r="AV1210" s="44"/>
      <c r="AW1210" s="44"/>
      <c r="BB1210" s="352"/>
      <c r="BD1210" s="44"/>
      <c r="BE1210" s="44"/>
      <c r="BF1210" s="44"/>
      <c r="BK1210" s="352"/>
      <c r="BM1210" s="44"/>
      <c r="BN1210" s="44"/>
      <c r="BO1210" s="44"/>
      <c r="BT1210" s="352"/>
      <c r="BV1210" s="44"/>
      <c r="BW1210" s="44"/>
      <c r="BX1210" s="44"/>
      <c r="CC1210" s="352"/>
      <c r="CE1210" s="44"/>
      <c r="CF1210" s="44"/>
      <c r="CG1210" s="44"/>
      <c r="CL1210" s="352"/>
      <c r="CN1210" s="44"/>
      <c r="CO1210" s="44"/>
      <c r="CP1210" s="44"/>
      <c r="CU1210" s="352"/>
      <c r="CW1210" s="44"/>
      <c r="CX1210" s="44"/>
      <c r="CY1210" s="44"/>
      <c r="DD1210" s="352"/>
      <c r="DF1210" s="44"/>
      <c r="DG1210" s="44"/>
      <c r="DH1210" s="44"/>
      <c r="DM1210" s="352"/>
      <c r="DO1210" s="44"/>
      <c r="DP1210" s="44"/>
      <c r="DQ1210" s="44"/>
      <c r="DV1210" s="352"/>
      <c r="DX1210" s="44"/>
      <c r="DY1210" s="44"/>
      <c r="DZ1210" s="44"/>
      <c r="EE1210" s="352"/>
      <c r="EG1210" s="44"/>
      <c r="EH1210" s="44"/>
      <c r="EI1210" s="44"/>
      <c r="EN1210" s="352"/>
      <c r="EP1210" s="44"/>
      <c r="EQ1210" s="44"/>
      <c r="ER1210" s="44"/>
      <c r="EW1210" s="352"/>
      <c r="EY1210" s="44"/>
      <c r="EZ1210" s="44"/>
      <c r="FA1210" s="44"/>
      <c r="FF1210" s="352"/>
      <c r="FH1210" s="44"/>
      <c r="FI1210" s="44"/>
      <c r="FJ1210" s="44"/>
      <c r="FO1210" s="352"/>
      <c r="FQ1210" s="44"/>
      <c r="FR1210" s="44"/>
      <c r="FS1210" s="44"/>
      <c r="FX1210" s="352"/>
      <c r="FZ1210" s="44"/>
      <c r="GA1210" s="44"/>
      <c r="GB1210" s="44"/>
      <c r="GG1210" s="352"/>
      <c r="GI1210" s="44"/>
      <c r="GJ1210" s="44"/>
      <c r="GK1210" s="44"/>
      <c r="GP1210" s="352"/>
      <c r="GR1210" s="44"/>
      <c r="GS1210" s="44"/>
      <c r="GT1210" s="44"/>
      <c r="GY1210" s="352"/>
      <c r="HA1210" s="44"/>
      <c r="HB1210" s="44"/>
      <c r="HC1210" s="44"/>
      <c r="HH1210" s="352"/>
      <c r="HJ1210" s="44"/>
      <c r="HK1210" s="44"/>
      <c r="HL1210" s="44"/>
      <c r="HQ1210" s="44"/>
      <c r="HR1210" s="44"/>
      <c r="HS1210" s="44"/>
      <c r="HT1210" s="44"/>
      <c r="HU1210" s="44"/>
      <c r="HV1210" s="44"/>
      <c r="HW1210" s="44"/>
      <c r="HX1210" s="44"/>
      <c r="HY1210" s="44"/>
      <c r="HZ1210" s="44"/>
      <c r="IA1210" s="44"/>
      <c r="IB1210" s="44"/>
      <c r="IC1210" s="44"/>
      <c r="ID1210" s="44"/>
      <c r="IE1210" s="44"/>
      <c r="IF1210" s="44"/>
      <c r="IG1210" s="44"/>
      <c r="IH1210" s="44"/>
      <c r="II1210" s="44"/>
      <c r="IJ1210" s="44"/>
      <c r="IK1210" s="44"/>
      <c r="IL1210" s="44"/>
      <c r="IM1210" s="44"/>
      <c r="IN1210" s="44"/>
      <c r="IO1210" s="44"/>
      <c r="IP1210" s="44"/>
      <c r="IQ1210" s="44"/>
      <c r="IR1210" s="44"/>
      <c r="IS1210" s="44"/>
      <c r="IT1210" s="44"/>
      <c r="IU1210" s="44"/>
      <c r="IV1210" s="44"/>
      <c r="RS1210" s="353"/>
    </row>
    <row r="1211" spans="1:487" s="74" customFormat="1" ht="15">
      <c r="A1211" s="526" t="s">
        <v>948</v>
      </c>
      <c r="B1211" s="351"/>
      <c r="C1211" s="351"/>
      <c r="D1211" s="531" t="s">
        <v>130</v>
      </c>
      <c r="E1211" s="450"/>
      <c r="F1211" s="437">
        <f t="shared" ref="F1211:F1274" si="17">SUM(G1211:L1211)</f>
        <v>0</v>
      </c>
      <c r="G1211" s="478"/>
      <c r="H1211" s="478"/>
      <c r="I1211" s="478"/>
      <c r="J1211" s="548"/>
      <c r="K1211" s="478"/>
      <c r="L1211" s="450"/>
      <c r="M1211" s="450"/>
      <c r="N1211" s="44"/>
      <c r="R1211" s="352"/>
      <c r="T1211" s="44"/>
      <c r="U1211" s="44"/>
      <c r="V1211" s="44"/>
      <c r="AA1211" s="352"/>
      <c r="AC1211" s="44"/>
      <c r="AD1211" s="44"/>
      <c r="AE1211" s="44"/>
      <c r="AJ1211" s="352"/>
      <c r="AL1211" s="44"/>
      <c r="AM1211" s="44"/>
      <c r="AN1211" s="44"/>
      <c r="AS1211" s="352"/>
      <c r="AU1211" s="44"/>
      <c r="AV1211" s="44"/>
      <c r="AW1211" s="44"/>
      <c r="BB1211" s="352"/>
      <c r="BD1211" s="44"/>
      <c r="BE1211" s="44"/>
      <c r="BF1211" s="44"/>
      <c r="BK1211" s="352"/>
      <c r="BM1211" s="44"/>
      <c r="BN1211" s="44"/>
      <c r="BO1211" s="44"/>
      <c r="BT1211" s="352"/>
      <c r="BV1211" s="44"/>
      <c r="BW1211" s="44"/>
      <c r="BX1211" s="44"/>
      <c r="CC1211" s="352"/>
      <c r="CE1211" s="44"/>
      <c r="CF1211" s="44"/>
      <c r="CG1211" s="44"/>
      <c r="CL1211" s="352"/>
      <c r="CN1211" s="44"/>
      <c r="CO1211" s="44"/>
      <c r="CP1211" s="44"/>
      <c r="CU1211" s="352"/>
      <c r="CW1211" s="44"/>
      <c r="CX1211" s="44"/>
      <c r="CY1211" s="44"/>
      <c r="DD1211" s="352"/>
      <c r="DF1211" s="44"/>
      <c r="DG1211" s="44"/>
      <c r="DH1211" s="44"/>
      <c r="DM1211" s="352"/>
      <c r="DO1211" s="44"/>
      <c r="DP1211" s="44"/>
      <c r="DQ1211" s="44"/>
      <c r="DV1211" s="352"/>
      <c r="DX1211" s="44"/>
      <c r="DY1211" s="44"/>
      <c r="DZ1211" s="44"/>
      <c r="EE1211" s="352"/>
      <c r="EG1211" s="44"/>
      <c r="EH1211" s="44"/>
      <c r="EI1211" s="44"/>
      <c r="EN1211" s="352"/>
      <c r="EP1211" s="44"/>
      <c r="EQ1211" s="44"/>
      <c r="ER1211" s="44"/>
      <c r="EW1211" s="352"/>
      <c r="EY1211" s="44"/>
      <c r="EZ1211" s="44"/>
      <c r="FA1211" s="44"/>
      <c r="FF1211" s="352"/>
      <c r="FH1211" s="44"/>
      <c r="FI1211" s="44"/>
      <c r="FJ1211" s="44"/>
      <c r="FO1211" s="352"/>
      <c r="FQ1211" s="44"/>
      <c r="FR1211" s="44"/>
      <c r="FS1211" s="44"/>
      <c r="FX1211" s="352"/>
      <c r="FZ1211" s="44"/>
      <c r="GA1211" s="44"/>
      <c r="GB1211" s="44"/>
      <c r="GG1211" s="352"/>
      <c r="GI1211" s="44"/>
      <c r="GJ1211" s="44"/>
      <c r="GK1211" s="44"/>
      <c r="GP1211" s="352"/>
      <c r="GR1211" s="44"/>
      <c r="GS1211" s="44"/>
      <c r="GT1211" s="44"/>
      <c r="GY1211" s="352"/>
      <c r="HA1211" s="44"/>
      <c r="HB1211" s="44"/>
      <c r="HC1211" s="44"/>
      <c r="HH1211" s="352"/>
      <c r="HJ1211" s="44"/>
      <c r="HK1211" s="44"/>
      <c r="HL1211" s="44"/>
      <c r="HQ1211" s="44"/>
      <c r="HR1211" s="44"/>
      <c r="HS1211" s="44"/>
      <c r="HT1211" s="44"/>
      <c r="HU1211" s="44"/>
      <c r="HV1211" s="44"/>
      <c r="HW1211" s="44"/>
      <c r="HX1211" s="44"/>
      <c r="HY1211" s="44"/>
      <c r="HZ1211" s="44"/>
      <c r="IA1211" s="44"/>
      <c r="IB1211" s="44"/>
      <c r="IC1211" s="44"/>
      <c r="ID1211" s="44"/>
      <c r="IE1211" s="44"/>
      <c r="IF1211" s="44"/>
      <c r="IG1211" s="44"/>
      <c r="IH1211" s="44"/>
      <c r="II1211" s="44"/>
      <c r="IJ1211" s="44"/>
      <c r="IK1211" s="44"/>
      <c r="IL1211" s="44"/>
      <c r="IM1211" s="44"/>
      <c r="IN1211" s="44"/>
      <c r="IO1211" s="44"/>
      <c r="IP1211" s="44"/>
      <c r="IQ1211" s="44"/>
      <c r="IR1211" s="44"/>
      <c r="IS1211" s="44"/>
      <c r="IT1211" s="44"/>
      <c r="IU1211" s="44"/>
      <c r="IV1211" s="44"/>
      <c r="RS1211" s="353"/>
    </row>
    <row r="1212" spans="1:487" s="74" customFormat="1" ht="15">
      <c r="A1212" s="526" t="s">
        <v>968</v>
      </c>
      <c r="B1212" s="351"/>
      <c r="C1212" s="351"/>
      <c r="D1212" s="531" t="s">
        <v>130</v>
      </c>
      <c r="E1212" s="450"/>
      <c r="F1212" s="437">
        <f t="shared" si="17"/>
        <v>0</v>
      </c>
      <c r="G1212" s="478"/>
      <c r="H1212" s="478"/>
      <c r="I1212" s="478"/>
      <c r="J1212" s="548"/>
      <c r="K1212" s="478"/>
      <c r="L1212" s="450"/>
      <c r="M1212" s="44"/>
      <c r="N1212" s="44"/>
      <c r="R1212" s="352"/>
      <c r="T1212" s="44"/>
      <c r="U1212" s="44"/>
      <c r="V1212" s="44"/>
      <c r="AA1212" s="352"/>
      <c r="AC1212" s="44"/>
      <c r="AD1212" s="44"/>
      <c r="AE1212" s="44"/>
      <c r="AJ1212" s="352"/>
      <c r="AL1212" s="44"/>
      <c r="AM1212" s="44"/>
      <c r="AN1212" s="44"/>
      <c r="AS1212" s="352"/>
      <c r="AU1212" s="44"/>
      <c r="AV1212" s="44"/>
      <c r="AW1212" s="44"/>
      <c r="BB1212" s="352"/>
      <c r="BD1212" s="44"/>
      <c r="BE1212" s="44"/>
      <c r="BF1212" s="44"/>
      <c r="BK1212" s="352"/>
      <c r="BM1212" s="44"/>
      <c r="BN1212" s="44"/>
      <c r="BO1212" s="44"/>
      <c r="BT1212" s="352"/>
      <c r="BV1212" s="44"/>
      <c r="BW1212" s="44"/>
      <c r="BX1212" s="44"/>
      <c r="CC1212" s="352"/>
      <c r="CE1212" s="44"/>
      <c r="CF1212" s="44"/>
      <c r="CG1212" s="44"/>
      <c r="CL1212" s="352"/>
      <c r="CN1212" s="44"/>
      <c r="CO1212" s="44"/>
      <c r="CP1212" s="44"/>
      <c r="CU1212" s="352"/>
      <c r="CW1212" s="44"/>
      <c r="CX1212" s="44"/>
      <c r="CY1212" s="44"/>
      <c r="DD1212" s="352"/>
      <c r="DF1212" s="44"/>
      <c r="DG1212" s="44"/>
      <c r="DH1212" s="44"/>
      <c r="DM1212" s="352"/>
      <c r="DO1212" s="44"/>
      <c r="DP1212" s="44"/>
      <c r="DQ1212" s="44"/>
      <c r="DV1212" s="352"/>
      <c r="DX1212" s="44"/>
      <c r="DY1212" s="44"/>
      <c r="DZ1212" s="44"/>
      <c r="EE1212" s="352"/>
      <c r="EG1212" s="44"/>
      <c r="EH1212" s="44"/>
      <c r="EI1212" s="44"/>
      <c r="EN1212" s="352"/>
      <c r="EP1212" s="44"/>
      <c r="EQ1212" s="44"/>
      <c r="ER1212" s="44"/>
      <c r="EW1212" s="352"/>
      <c r="EY1212" s="44"/>
      <c r="EZ1212" s="44"/>
      <c r="FA1212" s="44"/>
      <c r="FF1212" s="352"/>
      <c r="FH1212" s="44"/>
      <c r="FI1212" s="44"/>
      <c r="FJ1212" s="44"/>
      <c r="FO1212" s="352"/>
      <c r="FQ1212" s="44"/>
      <c r="FR1212" s="44"/>
      <c r="FS1212" s="44"/>
      <c r="FX1212" s="352"/>
      <c r="FZ1212" s="44"/>
      <c r="GA1212" s="44"/>
      <c r="GB1212" s="44"/>
      <c r="GG1212" s="352"/>
      <c r="GI1212" s="44"/>
      <c r="GJ1212" s="44"/>
      <c r="GK1212" s="44"/>
      <c r="GP1212" s="352"/>
      <c r="GR1212" s="44"/>
      <c r="GS1212" s="44"/>
      <c r="GT1212" s="44"/>
      <c r="GY1212" s="352"/>
      <c r="HA1212" s="44"/>
      <c r="HB1212" s="44"/>
      <c r="HC1212" s="44"/>
      <c r="HH1212" s="352"/>
      <c r="HJ1212" s="44"/>
      <c r="HK1212" s="44"/>
      <c r="HL1212" s="44"/>
      <c r="HQ1212" s="44"/>
      <c r="HR1212" s="44"/>
      <c r="HS1212" s="44"/>
      <c r="HT1212" s="44"/>
      <c r="HU1212" s="44"/>
      <c r="HV1212" s="44"/>
      <c r="HW1212" s="44"/>
      <c r="HX1212" s="44"/>
      <c r="HY1212" s="44"/>
      <c r="HZ1212" s="44"/>
      <c r="IA1212" s="44"/>
      <c r="IB1212" s="44"/>
      <c r="IC1212" s="44"/>
      <c r="ID1212" s="44"/>
      <c r="IE1212" s="44"/>
      <c r="IF1212" s="44"/>
      <c r="IG1212" s="44"/>
      <c r="IH1212" s="44"/>
      <c r="II1212" s="44"/>
      <c r="IJ1212" s="44"/>
      <c r="IK1212" s="44"/>
      <c r="IL1212" s="44"/>
      <c r="IM1212" s="44"/>
      <c r="IN1212" s="44"/>
      <c r="IO1212" s="44"/>
      <c r="IP1212" s="44"/>
      <c r="IQ1212" s="44"/>
      <c r="IR1212" s="44"/>
      <c r="IS1212" s="44"/>
      <c r="IT1212" s="44"/>
      <c r="IU1212" s="44"/>
      <c r="IV1212" s="44"/>
      <c r="RS1212" s="353"/>
    </row>
    <row r="1213" spans="1:487" s="74" customFormat="1" ht="15">
      <c r="A1213" s="325" t="s">
        <v>1362</v>
      </c>
      <c r="B1213" s="351"/>
      <c r="C1213" s="351"/>
      <c r="D1213" s="531" t="s">
        <v>130</v>
      </c>
      <c r="E1213" s="44"/>
      <c r="F1213" s="437">
        <f t="shared" si="17"/>
        <v>0</v>
      </c>
      <c r="G1213" s="478"/>
      <c r="H1213" s="478"/>
      <c r="I1213" s="138"/>
      <c r="J1213" s="420"/>
      <c r="K1213" s="138"/>
      <c r="L1213" s="450"/>
      <c r="M1213" s="450"/>
      <c r="N1213" s="44"/>
      <c r="R1213" s="352"/>
      <c r="T1213" s="44"/>
      <c r="U1213" s="44"/>
      <c r="V1213" s="44"/>
      <c r="AA1213" s="352"/>
      <c r="AC1213" s="44"/>
      <c r="AD1213" s="44"/>
      <c r="AE1213" s="44"/>
      <c r="AJ1213" s="352"/>
      <c r="AL1213" s="44"/>
      <c r="AM1213" s="44"/>
      <c r="AN1213" s="44"/>
      <c r="AS1213" s="352"/>
      <c r="AU1213" s="44"/>
      <c r="AV1213" s="44"/>
      <c r="AW1213" s="44"/>
      <c r="BB1213" s="352"/>
      <c r="BD1213" s="44"/>
      <c r="BE1213" s="44"/>
      <c r="BF1213" s="44"/>
      <c r="BK1213" s="352"/>
      <c r="BM1213" s="44"/>
      <c r="BN1213" s="44"/>
      <c r="BO1213" s="44"/>
      <c r="BT1213" s="352"/>
      <c r="BV1213" s="44"/>
      <c r="BW1213" s="44"/>
      <c r="BX1213" s="44"/>
      <c r="CC1213" s="352"/>
      <c r="CE1213" s="44"/>
      <c r="CF1213" s="44"/>
      <c r="CG1213" s="44"/>
      <c r="CL1213" s="352"/>
      <c r="CN1213" s="44"/>
      <c r="CO1213" s="44"/>
      <c r="CP1213" s="44"/>
      <c r="CU1213" s="352"/>
      <c r="CW1213" s="44"/>
      <c r="CX1213" s="44"/>
      <c r="CY1213" s="44"/>
      <c r="DD1213" s="352"/>
      <c r="DF1213" s="44"/>
      <c r="DG1213" s="44"/>
      <c r="DH1213" s="44"/>
      <c r="DM1213" s="352"/>
      <c r="DO1213" s="44"/>
      <c r="DP1213" s="44"/>
      <c r="DQ1213" s="44"/>
      <c r="DV1213" s="352"/>
      <c r="DX1213" s="44"/>
      <c r="DY1213" s="44"/>
      <c r="DZ1213" s="44"/>
      <c r="EE1213" s="352"/>
      <c r="EG1213" s="44"/>
      <c r="EH1213" s="44"/>
      <c r="EI1213" s="44"/>
      <c r="EN1213" s="352"/>
      <c r="EP1213" s="44"/>
      <c r="EQ1213" s="44"/>
      <c r="ER1213" s="44"/>
      <c r="EW1213" s="352"/>
      <c r="EY1213" s="44"/>
      <c r="EZ1213" s="44"/>
      <c r="FA1213" s="44"/>
      <c r="FF1213" s="352"/>
      <c r="FH1213" s="44"/>
      <c r="FI1213" s="44"/>
      <c r="FJ1213" s="44"/>
      <c r="FO1213" s="352"/>
      <c r="FQ1213" s="44"/>
      <c r="FR1213" s="44"/>
      <c r="FS1213" s="44"/>
      <c r="FX1213" s="352"/>
      <c r="FZ1213" s="44"/>
      <c r="GA1213" s="44"/>
      <c r="GB1213" s="44"/>
      <c r="GG1213" s="352"/>
      <c r="GI1213" s="44"/>
      <c r="GJ1213" s="44"/>
      <c r="GK1213" s="44"/>
      <c r="GP1213" s="352"/>
      <c r="GR1213" s="44"/>
      <c r="GS1213" s="44"/>
      <c r="GT1213" s="44"/>
      <c r="GY1213" s="352"/>
      <c r="HA1213" s="44"/>
      <c r="HB1213" s="44"/>
      <c r="HC1213" s="44"/>
      <c r="HH1213" s="352"/>
      <c r="HJ1213" s="44"/>
      <c r="HK1213" s="44"/>
      <c r="HL1213" s="44"/>
      <c r="HQ1213" s="44"/>
      <c r="HR1213" s="44"/>
      <c r="HS1213" s="44"/>
      <c r="HT1213" s="44"/>
      <c r="HU1213" s="44"/>
      <c r="HV1213" s="44"/>
      <c r="HW1213" s="44"/>
      <c r="HX1213" s="44"/>
      <c r="HY1213" s="44"/>
      <c r="HZ1213" s="44"/>
      <c r="IA1213" s="44"/>
      <c r="IB1213" s="44"/>
      <c r="IC1213" s="44"/>
      <c r="ID1213" s="44"/>
      <c r="IE1213" s="44"/>
      <c r="IF1213" s="44"/>
      <c r="IG1213" s="44"/>
      <c r="IH1213" s="44"/>
      <c r="II1213" s="44"/>
      <c r="IJ1213" s="44"/>
      <c r="IK1213" s="44"/>
      <c r="IL1213" s="44"/>
      <c r="IM1213" s="44"/>
      <c r="IN1213" s="44"/>
      <c r="IO1213" s="44"/>
      <c r="IP1213" s="44"/>
      <c r="IQ1213" s="44"/>
      <c r="IR1213" s="44"/>
      <c r="IS1213" s="44"/>
      <c r="IT1213" s="44"/>
      <c r="IU1213" s="44"/>
      <c r="IV1213" s="44"/>
      <c r="RS1213" s="353"/>
    </row>
    <row r="1214" spans="1:487" s="74" customFormat="1" ht="15">
      <c r="A1214" s="325" t="s">
        <v>1926</v>
      </c>
      <c r="B1214" s="351"/>
      <c r="C1214" s="351"/>
      <c r="D1214" s="458" t="s">
        <v>132</v>
      </c>
      <c r="E1214" s="44"/>
      <c r="F1214" s="437">
        <f t="shared" si="17"/>
        <v>5</v>
      </c>
      <c r="G1214" s="478"/>
      <c r="H1214" s="478"/>
      <c r="I1214" s="138"/>
      <c r="J1214" s="420">
        <v>5</v>
      </c>
      <c r="K1214" s="138"/>
      <c r="L1214" s="450"/>
      <c r="M1214" s="44"/>
      <c r="N1214" s="44"/>
      <c r="R1214" s="352"/>
      <c r="T1214" s="44"/>
      <c r="U1214" s="44"/>
      <c r="V1214" s="44"/>
      <c r="AA1214" s="352"/>
      <c r="AC1214" s="44"/>
      <c r="AD1214" s="44"/>
      <c r="AE1214" s="44"/>
      <c r="AJ1214" s="352"/>
      <c r="AL1214" s="44"/>
      <c r="AM1214" s="44"/>
      <c r="AN1214" s="44"/>
      <c r="AS1214" s="352"/>
      <c r="AU1214" s="44"/>
      <c r="AV1214" s="44"/>
      <c r="AW1214" s="44"/>
      <c r="BB1214" s="352"/>
      <c r="BD1214" s="44"/>
      <c r="BE1214" s="44"/>
      <c r="BF1214" s="44"/>
      <c r="BK1214" s="352"/>
      <c r="BM1214" s="44"/>
      <c r="BN1214" s="44"/>
      <c r="BO1214" s="44"/>
      <c r="BT1214" s="352"/>
      <c r="BV1214" s="44"/>
      <c r="BW1214" s="44"/>
      <c r="BX1214" s="44"/>
      <c r="CC1214" s="352"/>
      <c r="CE1214" s="44"/>
      <c r="CF1214" s="44"/>
      <c r="CG1214" s="44"/>
      <c r="CL1214" s="352"/>
      <c r="CN1214" s="44"/>
      <c r="CO1214" s="44"/>
      <c r="CP1214" s="44"/>
      <c r="CU1214" s="352"/>
      <c r="CW1214" s="44"/>
      <c r="CX1214" s="44"/>
      <c r="CY1214" s="44"/>
      <c r="DD1214" s="352"/>
      <c r="DF1214" s="44"/>
      <c r="DG1214" s="44"/>
      <c r="DH1214" s="44"/>
      <c r="DM1214" s="352"/>
      <c r="DO1214" s="44"/>
      <c r="DP1214" s="44"/>
      <c r="DQ1214" s="44"/>
      <c r="DV1214" s="352"/>
      <c r="DX1214" s="44"/>
      <c r="DY1214" s="44"/>
      <c r="DZ1214" s="44"/>
      <c r="EE1214" s="352"/>
      <c r="EG1214" s="44"/>
      <c r="EH1214" s="44"/>
      <c r="EI1214" s="44"/>
      <c r="EN1214" s="352"/>
      <c r="EP1214" s="44"/>
      <c r="EQ1214" s="44"/>
      <c r="ER1214" s="44"/>
      <c r="EW1214" s="352"/>
      <c r="EY1214" s="44"/>
      <c r="EZ1214" s="44"/>
      <c r="FA1214" s="44"/>
      <c r="FF1214" s="352"/>
      <c r="FH1214" s="44"/>
      <c r="FI1214" s="44"/>
      <c r="FJ1214" s="44"/>
      <c r="FO1214" s="352"/>
      <c r="FQ1214" s="44"/>
      <c r="FR1214" s="44"/>
      <c r="FS1214" s="44"/>
      <c r="FX1214" s="352"/>
      <c r="FZ1214" s="44"/>
      <c r="GA1214" s="44"/>
      <c r="GB1214" s="44"/>
      <c r="GG1214" s="352"/>
      <c r="GI1214" s="44"/>
      <c r="GJ1214" s="44"/>
      <c r="GK1214" s="44"/>
      <c r="GP1214" s="352"/>
      <c r="GR1214" s="44"/>
      <c r="GS1214" s="44"/>
      <c r="GT1214" s="44"/>
      <c r="GY1214" s="352"/>
      <c r="HA1214" s="44"/>
      <c r="HB1214" s="44"/>
      <c r="HC1214" s="44"/>
      <c r="HH1214" s="352"/>
      <c r="HJ1214" s="44"/>
      <c r="HK1214" s="44"/>
      <c r="HL1214" s="44"/>
      <c r="HQ1214" s="44"/>
      <c r="HR1214" s="44"/>
      <c r="HS1214" s="44"/>
      <c r="HT1214" s="44"/>
      <c r="HU1214" s="44"/>
      <c r="HV1214" s="44"/>
      <c r="HW1214" s="44"/>
      <c r="HX1214" s="44"/>
      <c r="HY1214" s="44"/>
      <c r="HZ1214" s="44"/>
      <c r="IA1214" s="44"/>
      <c r="IB1214" s="44"/>
      <c r="IC1214" s="44"/>
      <c r="ID1214" s="44"/>
      <c r="IE1214" s="44"/>
      <c r="IF1214" s="44"/>
      <c r="IG1214" s="44"/>
      <c r="IH1214" s="44"/>
      <c r="II1214" s="44"/>
      <c r="IJ1214" s="44"/>
      <c r="IK1214" s="44"/>
      <c r="IL1214" s="44"/>
      <c r="IM1214" s="44"/>
      <c r="IN1214" s="44"/>
      <c r="IO1214" s="44"/>
      <c r="IP1214" s="44"/>
      <c r="IQ1214" s="44"/>
      <c r="IR1214" s="44"/>
      <c r="IS1214" s="44"/>
      <c r="IT1214" s="44"/>
      <c r="IU1214" s="44"/>
      <c r="IV1214" s="44"/>
      <c r="RS1214" s="353"/>
    </row>
    <row r="1215" spans="1:487" s="74" customFormat="1" ht="15">
      <c r="A1215" s="325" t="s">
        <v>626</v>
      </c>
      <c r="B1215" s="351"/>
      <c r="C1215" s="351"/>
      <c r="D1215" s="458" t="s">
        <v>132</v>
      </c>
      <c r="E1215" s="44"/>
      <c r="F1215" s="437">
        <f t="shared" si="17"/>
        <v>51</v>
      </c>
      <c r="G1215" s="478">
        <v>24</v>
      </c>
      <c r="H1215" s="478">
        <v>4</v>
      </c>
      <c r="I1215" s="138">
        <v>7</v>
      </c>
      <c r="J1215" s="420">
        <v>16</v>
      </c>
      <c r="K1215" s="138"/>
      <c r="L1215" s="450"/>
      <c r="M1215" s="450"/>
      <c r="N1215" s="44"/>
      <c r="R1215" s="352"/>
      <c r="T1215" s="44"/>
      <c r="U1215" s="44"/>
      <c r="V1215" s="44"/>
      <c r="AA1215" s="352"/>
      <c r="AC1215" s="44"/>
      <c r="AD1215" s="44"/>
      <c r="AE1215" s="44"/>
      <c r="AJ1215" s="352"/>
      <c r="AL1215" s="44"/>
      <c r="AM1215" s="44"/>
      <c r="AN1215" s="44"/>
      <c r="AS1215" s="352"/>
      <c r="AU1215" s="44"/>
      <c r="AV1215" s="44"/>
      <c r="AW1215" s="44"/>
      <c r="BB1215" s="352"/>
      <c r="BD1215" s="44"/>
      <c r="BE1215" s="44"/>
      <c r="BF1215" s="44"/>
      <c r="BK1215" s="352"/>
      <c r="BM1215" s="44"/>
      <c r="BN1215" s="44"/>
      <c r="BO1215" s="44"/>
      <c r="BT1215" s="352"/>
      <c r="BV1215" s="44"/>
      <c r="BW1215" s="44"/>
      <c r="BX1215" s="44"/>
      <c r="CC1215" s="352"/>
      <c r="CE1215" s="44"/>
      <c r="CF1215" s="44"/>
      <c r="CG1215" s="44"/>
      <c r="CL1215" s="352"/>
      <c r="CN1215" s="44"/>
      <c r="CO1215" s="44"/>
      <c r="CP1215" s="44"/>
      <c r="CU1215" s="352"/>
      <c r="CW1215" s="44"/>
      <c r="CX1215" s="44"/>
      <c r="CY1215" s="44"/>
      <c r="DD1215" s="352"/>
      <c r="DF1215" s="44"/>
      <c r="DG1215" s="44"/>
      <c r="DH1215" s="44"/>
      <c r="DM1215" s="352"/>
      <c r="DO1215" s="44"/>
      <c r="DP1215" s="44"/>
      <c r="DQ1215" s="44"/>
      <c r="DV1215" s="352"/>
      <c r="DX1215" s="44"/>
      <c r="DY1215" s="44"/>
      <c r="DZ1215" s="44"/>
      <c r="EE1215" s="352"/>
      <c r="EG1215" s="44"/>
      <c r="EH1215" s="44"/>
      <c r="EI1215" s="44"/>
      <c r="EN1215" s="352"/>
      <c r="EP1215" s="44"/>
      <c r="EQ1215" s="44"/>
      <c r="ER1215" s="44"/>
      <c r="EW1215" s="352"/>
      <c r="EY1215" s="44"/>
      <c r="EZ1215" s="44"/>
      <c r="FA1215" s="44"/>
      <c r="FF1215" s="352"/>
      <c r="FH1215" s="44"/>
      <c r="FI1215" s="44"/>
      <c r="FJ1215" s="44"/>
      <c r="FO1215" s="352"/>
      <c r="FQ1215" s="44"/>
      <c r="FR1215" s="44"/>
      <c r="FS1215" s="44"/>
      <c r="FX1215" s="352"/>
      <c r="FZ1215" s="44"/>
      <c r="GA1215" s="44"/>
      <c r="GB1215" s="44"/>
      <c r="GG1215" s="352"/>
      <c r="GI1215" s="44"/>
      <c r="GJ1215" s="44"/>
      <c r="GK1215" s="44"/>
      <c r="GP1215" s="352"/>
      <c r="GR1215" s="44"/>
      <c r="GS1215" s="44"/>
      <c r="GT1215" s="44"/>
      <c r="GY1215" s="352"/>
      <c r="HA1215" s="44"/>
      <c r="HB1215" s="44"/>
      <c r="HC1215" s="44"/>
      <c r="HH1215" s="352"/>
      <c r="HJ1215" s="44"/>
      <c r="HK1215" s="44"/>
      <c r="HL1215" s="44"/>
      <c r="HQ1215" s="44"/>
      <c r="HR1215" s="44"/>
      <c r="HS1215" s="44"/>
      <c r="HT1215" s="44"/>
      <c r="HU1215" s="44"/>
      <c r="HV1215" s="44"/>
      <c r="HW1215" s="44"/>
      <c r="HX1215" s="44"/>
      <c r="HY1215" s="44"/>
      <c r="HZ1215" s="44"/>
      <c r="IA1215" s="44"/>
      <c r="IB1215" s="44"/>
      <c r="IC1215" s="44"/>
      <c r="ID1215" s="44"/>
      <c r="IE1215" s="44"/>
      <c r="IF1215" s="44"/>
      <c r="IG1215" s="44"/>
      <c r="IH1215" s="44"/>
      <c r="II1215" s="44"/>
      <c r="IJ1215" s="44"/>
      <c r="IK1215" s="44"/>
      <c r="IL1215" s="44"/>
      <c r="IM1215" s="44"/>
      <c r="IN1215" s="44"/>
      <c r="IO1215" s="44"/>
      <c r="IP1215" s="44"/>
      <c r="IQ1215" s="44"/>
      <c r="IR1215" s="44"/>
      <c r="IS1215" s="44"/>
      <c r="IT1215" s="44"/>
      <c r="IU1215" s="44"/>
      <c r="IV1215" s="44"/>
      <c r="RS1215" s="353"/>
    </row>
    <row r="1216" spans="1:487" s="74" customFormat="1" ht="15">
      <c r="A1216" s="325" t="s">
        <v>1417</v>
      </c>
      <c r="B1216" s="351"/>
      <c r="C1216" s="351"/>
      <c r="D1216" s="531" t="s">
        <v>130</v>
      </c>
      <c r="E1216" s="44"/>
      <c r="F1216" s="437">
        <f t="shared" si="17"/>
        <v>0</v>
      </c>
      <c r="G1216" s="478"/>
      <c r="H1216" s="478"/>
      <c r="I1216" s="138"/>
      <c r="J1216" s="420"/>
      <c r="K1216" s="138"/>
      <c r="L1216" s="450"/>
      <c r="M1216" s="450"/>
      <c r="N1216" s="44"/>
      <c r="R1216" s="352"/>
      <c r="T1216" s="44"/>
      <c r="U1216" s="44"/>
      <c r="V1216" s="44"/>
      <c r="AA1216" s="352"/>
      <c r="AC1216" s="44"/>
      <c r="AD1216" s="44"/>
      <c r="AE1216" s="44"/>
      <c r="AJ1216" s="352"/>
      <c r="AL1216" s="44"/>
      <c r="AM1216" s="44"/>
      <c r="AN1216" s="44"/>
      <c r="AS1216" s="352"/>
      <c r="AU1216" s="44"/>
      <c r="AV1216" s="44"/>
      <c r="AW1216" s="44"/>
      <c r="BB1216" s="352"/>
      <c r="BD1216" s="44"/>
      <c r="BE1216" s="44"/>
      <c r="BF1216" s="44"/>
      <c r="BK1216" s="352"/>
      <c r="BM1216" s="44"/>
      <c r="BN1216" s="44"/>
      <c r="BO1216" s="44"/>
      <c r="BT1216" s="352"/>
      <c r="BV1216" s="44"/>
      <c r="BW1216" s="44"/>
      <c r="BX1216" s="44"/>
      <c r="CC1216" s="352"/>
      <c r="CE1216" s="44"/>
      <c r="CF1216" s="44"/>
      <c r="CG1216" s="44"/>
      <c r="CL1216" s="352"/>
      <c r="CN1216" s="44"/>
      <c r="CO1216" s="44"/>
      <c r="CP1216" s="44"/>
      <c r="CU1216" s="352"/>
      <c r="CW1216" s="44"/>
      <c r="CX1216" s="44"/>
      <c r="CY1216" s="44"/>
      <c r="DD1216" s="352"/>
      <c r="DF1216" s="44"/>
      <c r="DG1216" s="44"/>
      <c r="DH1216" s="44"/>
      <c r="DM1216" s="352"/>
      <c r="DO1216" s="44"/>
      <c r="DP1216" s="44"/>
      <c r="DQ1216" s="44"/>
      <c r="DV1216" s="352"/>
      <c r="DX1216" s="44"/>
      <c r="DY1216" s="44"/>
      <c r="DZ1216" s="44"/>
      <c r="EE1216" s="352"/>
      <c r="EG1216" s="44"/>
      <c r="EH1216" s="44"/>
      <c r="EI1216" s="44"/>
      <c r="EN1216" s="352"/>
      <c r="EP1216" s="44"/>
      <c r="EQ1216" s="44"/>
      <c r="ER1216" s="44"/>
      <c r="EW1216" s="352"/>
      <c r="EY1216" s="44"/>
      <c r="EZ1216" s="44"/>
      <c r="FA1216" s="44"/>
      <c r="FF1216" s="352"/>
      <c r="FH1216" s="44"/>
      <c r="FI1216" s="44"/>
      <c r="FJ1216" s="44"/>
      <c r="FO1216" s="352"/>
      <c r="FQ1216" s="44"/>
      <c r="FR1216" s="44"/>
      <c r="FS1216" s="44"/>
      <c r="FX1216" s="352"/>
      <c r="FZ1216" s="44"/>
      <c r="GA1216" s="44"/>
      <c r="GB1216" s="44"/>
      <c r="GG1216" s="352"/>
      <c r="GI1216" s="44"/>
      <c r="GJ1216" s="44"/>
      <c r="GK1216" s="44"/>
      <c r="GP1216" s="352"/>
      <c r="GR1216" s="44"/>
      <c r="GS1216" s="44"/>
      <c r="GT1216" s="44"/>
      <c r="GY1216" s="352"/>
      <c r="HA1216" s="44"/>
      <c r="HB1216" s="44"/>
      <c r="HC1216" s="44"/>
      <c r="HH1216" s="352"/>
      <c r="HJ1216" s="44"/>
      <c r="HK1216" s="44"/>
      <c r="HL1216" s="44"/>
      <c r="HQ1216" s="44"/>
      <c r="HR1216" s="44"/>
      <c r="HS1216" s="44"/>
      <c r="HT1216" s="44"/>
      <c r="HU1216" s="44"/>
      <c r="HV1216" s="44"/>
      <c r="HW1216" s="44"/>
      <c r="HX1216" s="44"/>
      <c r="HY1216" s="44"/>
      <c r="HZ1216" s="44"/>
      <c r="IA1216" s="44"/>
      <c r="IB1216" s="44"/>
      <c r="IC1216" s="44"/>
      <c r="ID1216" s="44"/>
      <c r="IE1216" s="44"/>
      <c r="IF1216" s="44"/>
      <c r="IG1216" s="44"/>
      <c r="IH1216" s="44"/>
      <c r="II1216" s="44"/>
      <c r="IJ1216" s="44"/>
      <c r="IK1216" s="44"/>
      <c r="IL1216" s="44"/>
      <c r="IM1216" s="44"/>
      <c r="IN1216" s="44"/>
      <c r="IO1216" s="44"/>
      <c r="IP1216" s="44"/>
      <c r="IQ1216" s="44"/>
      <c r="IR1216" s="44"/>
      <c r="IS1216" s="44"/>
      <c r="IT1216" s="44"/>
      <c r="IU1216" s="44"/>
      <c r="IV1216" s="44"/>
      <c r="RS1216" s="353"/>
    </row>
    <row r="1217" spans="1:487" s="74" customFormat="1" ht="15">
      <c r="A1217" s="325" t="s">
        <v>1883</v>
      </c>
      <c r="B1217" s="351"/>
      <c r="C1217" s="351"/>
      <c r="D1217" s="531" t="s">
        <v>130</v>
      </c>
      <c r="E1217" s="44"/>
      <c r="F1217" s="437">
        <f t="shared" si="17"/>
        <v>0</v>
      </c>
      <c r="G1217" s="478"/>
      <c r="H1217" s="478"/>
      <c r="I1217" s="138"/>
      <c r="J1217" s="420"/>
      <c r="K1217" s="138"/>
      <c r="L1217" s="450"/>
      <c r="M1217" s="450"/>
      <c r="N1217" s="44"/>
      <c r="R1217" s="352"/>
      <c r="T1217" s="44"/>
      <c r="U1217" s="44"/>
      <c r="V1217" s="44"/>
      <c r="AA1217" s="352"/>
      <c r="AC1217" s="44"/>
      <c r="AD1217" s="44"/>
      <c r="AE1217" s="44"/>
      <c r="AJ1217" s="352"/>
      <c r="AL1217" s="44"/>
      <c r="AM1217" s="44"/>
      <c r="AN1217" s="44"/>
      <c r="AS1217" s="352"/>
      <c r="AU1217" s="44"/>
      <c r="AV1217" s="44"/>
      <c r="AW1217" s="44"/>
      <c r="BB1217" s="352"/>
      <c r="BD1217" s="44"/>
      <c r="BE1217" s="44"/>
      <c r="BF1217" s="44"/>
      <c r="BK1217" s="352"/>
      <c r="BM1217" s="44"/>
      <c r="BN1217" s="44"/>
      <c r="BO1217" s="44"/>
      <c r="BT1217" s="352"/>
      <c r="BV1217" s="44"/>
      <c r="BW1217" s="44"/>
      <c r="BX1217" s="44"/>
      <c r="CC1217" s="352"/>
      <c r="CE1217" s="44"/>
      <c r="CF1217" s="44"/>
      <c r="CG1217" s="44"/>
      <c r="CL1217" s="352"/>
      <c r="CN1217" s="44"/>
      <c r="CO1217" s="44"/>
      <c r="CP1217" s="44"/>
      <c r="CU1217" s="352"/>
      <c r="CW1217" s="44"/>
      <c r="CX1217" s="44"/>
      <c r="CY1217" s="44"/>
      <c r="DD1217" s="352"/>
      <c r="DF1217" s="44"/>
      <c r="DG1217" s="44"/>
      <c r="DH1217" s="44"/>
      <c r="DM1217" s="352"/>
      <c r="DO1217" s="44"/>
      <c r="DP1217" s="44"/>
      <c r="DQ1217" s="44"/>
      <c r="DV1217" s="352"/>
      <c r="DX1217" s="44"/>
      <c r="DY1217" s="44"/>
      <c r="DZ1217" s="44"/>
      <c r="EE1217" s="352"/>
      <c r="EG1217" s="44"/>
      <c r="EH1217" s="44"/>
      <c r="EI1217" s="44"/>
      <c r="EN1217" s="352"/>
      <c r="EP1217" s="44"/>
      <c r="EQ1217" s="44"/>
      <c r="ER1217" s="44"/>
      <c r="EW1217" s="352"/>
      <c r="EY1217" s="44"/>
      <c r="EZ1217" s="44"/>
      <c r="FA1217" s="44"/>
      <c r="FF1217" s="352"/>
      <c r="FH1217" s="44"/>
      <c r="FI1217" s="44"/>
      <c r="FJ1217" s="44"/>
      <c r="FO1217" s="352"/>
      <c r="FQ1217" s="44"/>
      <c r="FR1217" s="44"/>
      <c r="FS1217" s="44"/>
      <c r="FX1217" s="352"/>
      <c r="FZ1217" s="44"/>
      <c r="GA1217" s="44"/>
      <c r="GB1217" s="44"/>
      <c r="GG1217" s="352"/>
      <c r="GI1217" s="44"/>
      <c r="GJ1217" s="44"/>
      <c r="GK1217" s="44"/>
      <c r="GP1217" s="352"/>
      <c r="GR1217" s="44"/>
      <c r="GS1217" s="44"/>
      <c r="GT1217" s="44"/>
      <c r="GY1217" s="352"/>
      <c r="HA1217" s="44"/>
      <c r="HB1217" s="44"/>
      <c r="HC1217" s="44"/>
      <c r="HH1217" s="352"/>
      <c r="HJ1217" s="44"/>
      <c r="HK1217" s="44"/>
      <c r="HL1217" s="44"/>
      <c r="HQ1217" s="44"/>
      <c r="HR1217" s="44"/>
      <c r="HS1217" s="44"/>
      <c r="HT1217" s="44"/>
      <c r="HU1217" s="44"/>
      <c r="HV1217" s="44"/>
      <c r="HW1217" s="44"/>
      <c r="HX1217" s="44"/>
      <c r="HY1217" s="44"/>
      <c r="HZ1217" s="44"/>
      <c r="IA1217" s="44"/>
      <c r="IB1217" s="44"/>
      <c r="IC1217" s="44"/>
      <c r="ID1217" s="44"/>
      <c r="IE1217" s="44"/>
      <c r="IF1217" s="44"/>
      <c r="IG1217" s="44"/>
      <c r="IH1217" s="44"/>
      <c r="II1217" s="44"/>
      <c r="IJ1217" s="44"/>
      <c r="IK1217" s="44"/>
      <c r="IL1217" s="44"/>
      <c r="IM1217" s="44"/>
      <c r="IN1217" s="44"/>
      <c r="IO1217" s="44"/>
      <c r="IP1217" s="44"/>
      <c r="IQ1217" s="44"/>
      <c r="IR1217" s="44"/>
      <c r="IS1217" s="44"/>
      <c r="IT1217" s="44"/>
      <c r="IU1217" s="44"/>
      <c r="IV1217" s="44"/>
      <c r="RS1217" s="353"/>
    </row>
    <row r="1218" spans="1:487" s="74" customFormat="1" ht="15">
      <c r="A1218" s="325" t="s">
        <v>1970</v>
      </c>
      <c r="B1218" s="351"/>
      <c r="C1218" s="351"/>
      <c r="D1218" s="531" t="s">
        <v>130</v>
      </c>
      <c r="E1218" s="44"/>
      <c r="F1218" s="437">
        <f t="shared" si="17"/>
        <v>0</v>
      </c>
      <c r="G1218" s="478"/>
      <c r="H1218" s="478"/>
      <c r="I1218" s="138"/>
      <c r="J1218" s="420"/>
      <c r="K1218" s="138"/>
      <c r="L1218" s="450"/>
      <c r="M1218" s="450"/>
      <c r="N1218" s="44"/>
      <c r="R1218" s="352"/>
      <c r="T1218" s="44"/>
      <c r="U1218" s="44"/>
      <c r="V1218" s="44"/>
      <c r="AA1218" s="352"/>
      <c r="AC1218" s="44"/>
      <c r="AD1218" s="44"/>
      <c r="AE1218" s="44"/>
      <c r="AJ1218" s="352"/>
      <c r="AL1218" s="44"/>
      <c r="AM1218" s="44"/>
      <c r="AN1218" s="44"/>
      <c r="AS1218" s="352"/>
      <c r="AU1218" s="44"/>
      <c r="AV1218" s="44"/>
      <c r="AW1218" s="44"/>
      <c r="BB1218" s="352"/>
      <c r="BD1218" s="44"/>
      <c r="BE1218" s="44"/>
      <c r="BF1218" s="44"/>
      <c r="BK1218" s="352"/>
      <c r="BM1218" s="44"/>
      <c r="BN1218" s="44"/>
      <c r="BO1218" s="44"/>
      <c r="BT1218" s="352"/>
      <c r="BV1218" s="44"/>
      <c r="BW1218" s="44"/>
      <c r="BX1218" s="44"/>
      <c r="CC1218" s="352"/>
      <c r="CE1218" s="44"/>
      <c r="CF1218" s="44"/>
      <c r="CG1218" s="44"/>
      <c r="CL1218" s="352"/>
      <c r="CN1218" s="44"/>
      <c r="CO1218" s="44"/>
      <c r="CP1218" s="44"/>
      <c r="CU1218" s="352"/>
      <c r="CW1218" s="44"/>
      <c r="CX1218" s="44"/>
      <c r="CY1218" s="44"/>
      <c r="DD1218" s="352"/>
      <c r="DF1218" s="44"/>
      <c r="DG1218" s="44"/>
      <c r="DH1218" s="44"/>
      <c r="DM1218" s="352"/>
      <c r="DO1218" s="44"/>
      <c r="DP1218" s="44"/>
      <c r="DQ1218" s="44"/>
      <c r="DV1218" s="352"/>
      <c r="DX1218" s="44"/>
      <c r="DY1218" s="44"/>
      <c r="DZ1218" s="44"/>
      <c r="EE1218" s="352"/>
      <c r="EG1218" s="44"/>
      <c r="EH1218" s="44"/>
      <c r="EI1218" s="44"/>
      <c r="EN1218" s="352"/>
      <c r="EP1218" s="44"/>
      <c r="EQ1218" s="44"/>
      <c r="ER1218" s="44"/>
      <c r="EW1218" s="352"/>
      <c r="EY1218" s="44"/>
      <c r="EZ1218" s="44"/>
      <c r="FA1218" s="44"/>
      <c r="FF1218" s="352"/>
      <c r="FH1218" s="44"/>
      <c r="FI1218" s="44"/>
      <c r="FJ1218" s="44"/>
      <c r="FO1218" s="352"/>
      <c r="FQ1218" s="44"/>
      <c r="FR1218" s="44"/>
      <c r="FS1218" s="44"/>
      <c r="FX1218" s="352"/>
      <c r="FZ1218" s="44"/>
      <c r="GA1218" s="44"/>
      <c r="GB1218" s="44"/>
      <c r="GG1218" s="352"/>
      <c r="GI1218" s="44"/>
      <c r="GJ1218" s="44"/>
      <c r="GK1218" s="44"/>
      <c r="GP1218" s="352"/>
      <c r="GR1218" s="44"/>
      <c r="GS1218" s="44"/>
      <c r="GT1218" s="44"/>
      <c r="GY1218" s="352"/>
      <c r="HA1218" s="44"/>
      <c r="HB1218" s="44"/>
      <c r="HC1218" s="44"/>
      <c r="HH1218" s="352"/>
      <c r="HJ1218" s="44"/>
      <c r="HK1218" s="44"/>
      <c r="HL1218" s="44"/>
      <c r="HQ1218" s="44"/>
      <c r="HR1218" s="44"/>
      <c r="HS1218" s="44"/>
      <c r="HT1218" s="44"/>
      <c r="HU1218" s="44"/>
      <c r="HV1218" s="44"/>
      <c r="HW1218" s="44"/>
      <c r="HX1218" s="44"/>
      <c r="HY1218" s="44"/>
      <c r="HZ1218" s="44"/>
      <c r="IA1218" s="44"/>
      <c r="IB1218" s="44"/>
      <c r="IC1218" s="44"/>
      <c r="ID1218" s="44"/>
      <c r="IE1218" s="44"/>
      <c r="IF1218" s="44"/>
      <c r="IG1218" s="44"/>
      <c r="IH1218" s="44"/>
      <c r="II1218" s="44"/>
      <c r="IJ1218" s="44"/>
      <c r="IK1218" s="44"/>
      <c r="IL1218" s="44"/>
      <c r="IM1218" s="44"/>
      <c r="IN1218" s="44"/>
      <c r="IO1218" s="44"/>
      <c r="IP1218" s="44"/>
      <c r="IQ1218" s="44"/>
      <c r="IR1218" s="44"/>
      <c r="IS1218" s="44"/>
      <c r="IT1218" s="44"/>
      <c r="IU1218" s="44"/>
      <c r="IV1218" s="44"/>
      <c r="RS1218" s="353"/>
    </row>
    <row r="1219" spans="1:487" s="74" customFormat="1" ht="15">
      <c r="A1219" s="325" t="s">
        <v>1889</v>
      </c>
      <c r="B1219" s="351"/>
      <c r="C1219" s="351"/>
      <c r="D1219" s="531" t="s">
        <v>130</v>
      </c>
      <c r="E1219" s="44"/>
      <c r="F1219" s="437">
        <f t="shared" si="17"/>
        <v>0</v>
      </c>
      <c r="G1219" s="478"/>
      <c r="H1219" s="478"/>
      <c r="I1219" s="138"/>
      <c r="J1219" s="420"/>
      <c r="K1219" s="138"/>
      <c r="L1219" s="450"/>
      <c r="M1219" s="450"/>
      <c r="N1219" s="44"/>
      <c r="R1219" s="352"/>
      <c r="T1219" s="44"/>
      <c r="U1219" s="44"/>
      <c r="V1219" s="44"/>
      <c r="AA1219" s="352"/>
      <c r="AC1219" s="44"/>
      <c r="AD1219" s="44"/>
      <c r="AE1219" s="44"/>
      <c r="AJ1219" s="352"/>
      <c r="AL1219" s="44"/>
      <c r="AM1219" s="44"/>
      <c r="AN1219" s="44"/>
      <c r="AS1219" s="352"/>
      <c r="AU1219" s="44"/>
      <c r="AV1219" s="44"/>
      <c r="AW1219" s="44"/>
      <c r="BB1219" s="352"/>
      <c r="BD1219" s="44"/>
      <c r="BE1219" s="44"/>
      <c r="BF1219" s="44"/>
      <c r="BK1219" s="352"/>
      <c r="BM1219" s="44"/>
      <c r="BN1219" s="44"/>
      <c r="BO1219" s="44"/>
      <c r="BT1219" s="352"/>
      <c r="BV1219" s="44"/>
      <c r="BW1219" s="44"/>
      <c r="BX1219" s="44"/>
      <c r="CC1219" s="352"/>
      <c r="CE1219" s="44"/>
      <c r="CF1219" s="44"/>
      <c r="CG1219" s="44"/>
      <c r="CL1219" s="352"/>
      <c r="CN1219" s="44"/>
      <c r="CO1219" s="44"/>
      <c r="CP1219" s="44"/>
      <c r="CU1219" s="352"/>
      <c r="CW1219" s="44"/>
      <c r="CX1219" s="44"/>
      <c r="CY1219" s="44"/>
      <c r="DD1219" s="352"/>
      <c r="DF1219" s="44"/>
      <c r="DG1219" s="44"/>
      <c r="DH1219" s="44"/>
      <c r="DM1219" s="352"/>
      <c r="DO1219" s="44"/>
      <c r="DP1219" s="44"/>
      <c r="DQ1219" s="44"/>
      <c r="DV1219" s="352"/>
      <c r="DX1219" s="44"/>
      <c r="DY1219" s="44"/>
      <c r="DZ1219" s="44"/>
      <c r="EE1219" s="352"/>
      <c r="EG1219" s="44"/>
      <c r="EH1219" s="44"/>
      <c r="EI1219" s="44"/>
      <c r="EN1219" s="352"/>
      <c r="EP1219" s="44"/>
      <c r="EQ1219" s="44"/>
      <c r="ER1219" s="44"/>
      <c r="EW1219" s="352"/>
      <c r="EY1219" s="44"/>
      <c r="EZ1219" s="44"/>
      <c r="FA1219" s="44"/>
      <c r="FF1219" s="352"/>
      <c r="FH1219" s="44"/>
      <c r="FI1219" s="44"/>
      <c r="FJ1219" s="44"/>
      <c r="FO1219" s="352"/>
      <c r="FQ1219" s="44"/>
      <c r="FR1219" s="44"/>
      <c r="FS1219" s="44"/>
      <c r="FX1219" s="352"/>
      <c r="FZ1219" s="44"/>
      <c r="GA1219" s="44"/>
      <c r="GB1219" s="44"/>
      <c r="GG1219" s="352"/>
      <c r="GI1219" s="44"/>
      <c r="GJ1219" s="44"/>
      <c r="GK1219" s="44"/>
      <c r="GP1219" s="352"/>
      <c r="GR1219" s="44"/>
      <c r="GS1219" s="44"/>
      <c r="GT1219" s="44"/>
      <c r="GY1219" s="352"/>
      <c r="HA1219" s="44"/>
      <c r="HB1219" s="44"/>
      <c r="HC1219" s="44"/>
      <c r="HH1219" s="352"/>
      <c r="HJ1219" s="44"/>
      <c r="HK1219" s="44"/>
      <c r="HL1219" s="44"/>
      <c r="HQ1219" s="44"/>
      <c r="HR1219" s="44"/>
      <c r="HS1219" s="44"/>
      <c r="HT1219" s="44"/>
      <c r="HU1219" s="44"/>
      <c r="HV1219" s="44"/>
      <c r="HW1219" s="44"/>
      <c r="HX1219" s="44"/>
      <c r="HY1219" s="44"/>
      <c r="HZ1219" s="44"/>
      <c r="IA1219" s="44"/>
      <c r="IB1219" s="44"/>
      <c r="IC1219" s="44"/>
      <c r="ID1219" s="44"/>
      <c r="IE1219" s="44"/>
      <c r="IF1219" s="44"/>
      <c r="IG1219" s="44"/>
      <c r="IH1219" s="44"/>
      <c r="II1219" s="44"/>
      <c r="IJ1219" s="44"/>
      <c r="IK1219" s="44"/>
      <c r="IL1219" s="44"/>
      <c r="IM1219" s="44"/>
      <c r="IN1219" s="44"/>
      <c r="IO1219" s="44"/>
      <c r="IP1219" s="44"/>
      <c r="IQ1219" s="44"/>
      <c r="IR1219" s="44"/>
      <c r="IS1219" s="44"/>
      <c r="IT1219" s="44"/>
      <c r="IU1219" s="44"/>
      <c r="IV1219" s="44"/>
      <c r="RS1219" s="353"/>
    </row>
    <row r="1220" spans="1:487" s="74" customFormat="1" ht="15">
      <c r="A1220" s="325" t="s">
        <v>930</v>
      </c>
      <c r="B1220" s="351"/>
      <c r="C1220" s="351"/>
      <c r="D1220" s="531" t="s">
        <v>130</v>
      </c>
      <c r="E1220" s="44"/>
      <c r="F1220" s="437">
        <f t="shared" si="17"/>
        <v>3</v>
      </c>
      <c r="G1220" s="478"/>
      <c r="H1220" s="478"/>
      <c r="I1220" s="138"/>
      <c r="J1220" s="420">
        <v>3</v>
      </c>
      <c r="K1220" s="138"/>
      <c r="L1220" s="450"/>
      <c r="M1220" s="450"/>
      <c r="N1220" s="44"/>
      <c r="R1220" s="352"/>
      <c r="T1220" s="44"/>
      <c r="U1220" s="44"/>
      <c r="V1220" s="44"/>
      <c r="AA1220" s="352"/>
      <c r="AC1220" s="44"/>
      <c r="AD1220" s="44"/>
      <c r="AE1220" s="44"/>
      <c r="AJ1220" s="352"/>
      <c r="AL1220" s="44"/>
      <c r="AM1220" s="44"/>
      <c r="AN1220" s="44"/>
      <c r="AS1220" s="352"/>
      <c r="AU1220" s="44"/>
      <c r="AV1220" s="44"/>
      <c r="AW1220" s="44"/>
      <c r="BB1220" s="352"/>
      <c r="BD1220" s="44"/>
      <c r="BE1220" s="44"/>
      <c r="BF1220" s="44"/>
      <c r="BK1220" s="352"/>
      <c r="BM1220" s="44"/>
      <c r="BN1220" s="44"/>
      <c r="BO1220" s="44"/>
      <c r="BT1220" s="352"/>
      <c r="BV1220" s="44"/>
      <c r="BW1220" s="44"/>
      <c r="BX1220" s="44"/>
      <c r="CC1220" s="352"/>
      <c r="CE1220" s="44"/>
      <c r="CF1220" s="44"/>
      <c r="CG1220" s="44"/>
      <c r="CL1220" s="352"/>
      <c r="CN1220" s="44"/>
      <c r="CO1220" s="44"/>
      <c r="CP1220" s="44"/>
      <c r="CU1220" s="352"/>
      <c r="CW1220" s="44"/>
      <c r="CX1220" s="44"/>
      <c r="CY1220" s="44"/>
      <c r="DD1220" s="352"/>
      <c r="DF1220" s="44"/>
      <c r="DG1220" s="44"/>
      <c r="DH1220" s="44"/>
      <c r="DM1220" s="352"/>
      <c r="DO1220" s="44"/>
      <c r="DP1220" s="44"/>
      <c r="DQ1220" s="44"/>
      <c r="DV1220" s="352"/>
      <c r="DX1220" s="44"/>
      <c r="DY1220" s="44"/>
      <c r="DZ1220" s="44"/>
      <c r="EE1220" s="352"/>
      <c r="EG1220" s="44"/>
      <c r="EH1220" s="44"/>
      <c r="EI1220" s="44"/>
      <c r="EN1220" s="352"/>
      <c r="EP1220" s="44"/>
      <c r="EQ1220" s="44"/>
      <c r="ER1220" s="44"/>
      <c r="EW1220" s="352"/>
      <c r="EY1220" s="44"/>
      <c r="EZ1220" s="44"/>
      <c r="FA1220" s="44"/>
      <c r="FF1220" s="352"/>
      <c r="FH1220" s="44"/>
      <c r="FI1220" s="44"/>
      <c r="FJ1220" s="44"/>
      <c r="FO1220" s="352"/>
      <c r="FQ1220" s="44"/>
      <c r="FR1220" s="44"/>
      <c r="FS1220" s="44"/>
      <c r="FX1220" s="352"/>
      <c r="FZ1220" s="44"/>
      <c r="GA1220" s="44"/>
      <c r="GB1220" s="44"/>
      <c r="GG1220" s="352"/>
      <c r="GI1220" s="44"/>
      <c r="GJ1220" s="44"/>
      <c r="GK1220" s="44"/>
      <c r="GP1220" s="352"/>
      <c r="GR1220" s="44"/>
      <c r="GS1220" s="44"/>
      <c r="GT1220" s="44"/>
      <c r="GY1220" s="352"/>
      <c r="HA1220" s="44"/>
      <c r="HB1220" s="44"/>
      <c r="HC1220" s="44"/>
      <c r="HH1220" s="352"/>
      <c r="HJ1220" s="44"/>
      <c r="HK1220" s="44"/>
      <c r="HL1220" s="44"/>
      <c r="HQ1220" s="44"/>
      <c r="HR1220" s="44"/>
      <c r="HS1220" s="44"/>
      <c r="HT1220" s="44"/>
      <c r="HU1220" s="44"/>
      <c r="HV1220" s="44"/>
      <c r="HW1220" s="44"/>
      <c r="HX1220" s="44"/>
      <c r="HY1220" s="44"/>
      <c r="HZ1220" s="44"/>
      <c r="IA1220" s="44"/>
      <c r="IB1220" s="44"/>
      <c r="IC1220" s="44"/>
      <c r="ID1220" s="44"/>
      <c r="IE1220" s="44"/>
      <c r="IF1220" s="44"/>
      <c r="IG1220" s="44"/>
      <c r="IH1220" s="44"/>
      <c r="II1220" s="44"/>
      <c r="IJ1220" s="44"/>
      <c r="IK1220" s="44"/>
      <c r="IL1220" s="44"/>
      <c r="IM1220" s="44"/>
      <c r="IN1220" s="44"/>
      <c r="IO1220" s="44"/>
      <c r="IP1220" s="44"/>
      <c r="IQ1220" s="44"/>
      <c r="IR1220" s="44"/>
      <c r="IS1220" s="44"/>
      <c r="IT1220" s="44"/>
      <c r="IU1220" s="44"/>
      <c r="IV1220" s="44"/>
      <c r="RS1220" s="353"/>
    </row>
    <row r="1221" spans="1:487" s="74" customFormat="1" ht="15">
      <c r="A1221" s="325" t="s">
        <v>1784</v>
      </c>
      <c r="B1221" s="351"/>
      <c r="C1221" s="351"/>
      <c r="D1221" s="531" t="s">
        <v>130</v>
      </c>
      <c r="E1221" s="44"/>
      <c r="F1221" s="437">
        <f t="shared" si="17"/>
        <v>2</v>
      </c>
      <c r="G1221" s="478"/>
      <c r="H1221" s="478">
        <v>2</v>
      </c>
      <c r="I1221" s="138"/>
      <c r="J1221" s="420"/>
      <c r="K1221" s="138"/>
      <c r="L1221" s="458"/>
      <c r="M1221" s="450"/>
      <c r="N1221" s="44"/>
      <c r="R1221" s="352"/>
      <c r="T1221" s="44"/>
      <c r="U1221" s="44"/>
      <c r="V1221" s="44"/>
      <c r="AA1221" s="352"/>
      <c r="AC1221" s="44"/>
      <c r="AD1221" s="44"/>
      <c r="AE1221" s="44"/>
      <c r="AJ1221" s="352"/>
      <c r="AL1221" s="44"/>
      <c r="AM1221" s="44"/>
      <c r="AN1221" s="44"/>
      <c r="AS1221" s="352"/>
      <c r="AU1221" s="44"/>
      <c r="AV1221" s="44"/>
      <c r="AW1221" s="44"/>
      <c r="BB1221" s="352"/>
      <c r="BD1221" s="44"/>
      <c r="BE1221" s="44"/>
      <c r="BF1221" s="44"/>
      <c r="BK1221" s="352"/>
      <c r="BM1221" s="44"/>
      <c r="BN1221" s="44"/>
      <c r="BO1221" s="44"/>
      <c r="BT1221" s="352"/>
      <c r="BV1221" s="44"/>
      <c r="BW1221" s="44"/>
      <c r="BX1221" s="44"/>
      <c r="CC1221" s="352"/>
      <c r="CE1221" s="44"/>
      <c r="CF1221" s="44"/>
      <c r="CG1221" s="44"/>
      <c r="CL1221" s="352"/>
      <c r="CN1221" s="44"/>
      <c r="CO1221" s="44"/>
      <c r="CP1221" s="44"/>
      <c r="CU1221" s="352"/>
      <c r="CW1221" s="44"/>
      <c r="CX1221" s="44"/>
      <c r="CY1221" s="44"/>
      <c r="DD1221" s="352"/>
      <c r="DF1221" s="44"/>
      <c r="DG1221" s="44"/>
      <c r="DH1221" s="44"/>
      <c r="DM1221" s="352"/>
      <c r="DO1221" s="44"/>
      <c r="DP1221" s="44"/>
      <c r="DQ1221" s="44"/>
      <c r="DV1221" s="352"/>
      <c r="DX1221" s="44"/>
      <c r="DY1221" s="44"/>
      <c r="DZ1221" s="44"/>
      <c r="EE1221" s="352"/>
      <c r="EG1221" s="44"/>
      <c r="EH1221" s="44"/>
      <c r="EI1221" s="44"/>
      <c r="EN1221" s="352"/>
      <c r="EP1221" s="44"/>
      <c r="EQ1221" s="44"/>
      <c r="ER1221" s="44"/>
      <c r="EW1221" s="352"/>
      <c r="EY1221" s="44"/>
      <c r="EZ1221" s="44"/>
      <c r="FA1221" s="44"/>
      <c r="FF1221" s="352"/>
      <c r="FH1221" s="44"/>
      <c r="FI1221" s="44"/>
      <c r="FJ1221" s="44"/>
      <c r="FO1221" s="352"/>
      <c r="FQ1221" s="44"/>
      <c r="FR1221" s="44"/>
      <c r="FS1221" s="44"/>
      <c r="FX1221" s="352"/>
      <c r="FZ1221" s="44"/>
      <c r="GA1221" s="44"/>
      <c r="GB1221" s="44"/>
      <c r="GG1221" s="352"/>
      <c r="GI1221" s="44"/>
      <c r="GJ1221" s="44"/>
      <c r="GK1221" s="44"/>
      <c r="GP1221" s="352"/>
      <c r="GR1221" s="44"/>
      <c r="GS1221" s="44"/>
      <c r="GT1221" s="44"/>
      <c r="GY1221" s="352"/>
      <c r="HA1221" s="44"/>
      <c r="HB1221" s="44"/>
      <c r="HC1221" s="44"/>
      <c r="HH1221" s="352"/>
      <c r="HJ1221" s="44"/>
      <c r="HK1221" s="44"/>
      <c r="HL1221" s="44"/>
      <c r="HQ1221" s="44"/>
      <c r="HR1221" s="44"/>
      <c r="HS1221" s="44"/>
      <c r="HT1221" s="44"/>
      <c r="HU1221" s="44"/>
      <c r="HV1221" s="44"/>
      <c r="HW1221" s="44"/>
      <c r="HX1221" s="44"/>
      <c r="HY1221" s="44"/>
      <c r="HZ1221" s="44"/>
      <c r="IA1221" s="44"/>
      <c r="IB1221" s="44"/>
      <c r="IC1221" s="44"/>
      <c r="ID1221" s="44"/>
      <c r="IE1221" s="44"/>
      <c r="IF1221" s="44"/>
      <c r="IG1221" s="44"/>
      <c r="IH1221" s="44"/>
      <c r="II1221" s="44"/>
      <c r="IJ1221" s="44"/>
      <c r="IK1221" s="44"/>
      <c r="IL1221" s="44"/>
      <c r="IM1221" s="44"/>
      <c r="IN1221" s="44"/>
      <c r="IO1221" s="44"/>
      <c r="IP1221" s="44"/>
      <c r="IQ1221" s="44"/>
      <c r="IR1221" s="44"/>
      <c r="IS1221" s="44"/>
      <c r="IT1221" s="44"/>
      <c r="IU1221" s="44"/>
      <c r="IV1221" s="44"/>
      <c r="RS1221" s="353"/>
    </row>
    <row r="1222" spans="1:487" s="74" customFormat="1" ht="15">
      <c r="A1222" s="325" t="s">
        <v>469</v>
      </c>
      <c r="B1222" s="351"/>
      <c r="C1222" s="351"/>
      <c r="D1222" s="458" t="s">
        <v>137</v>
      </c>
      <c r="E1222" s="44"/>
      <c r="F1222" s="437">
        <f t="shared" si="17"/>
        <v>602</v>
      </c>
      <c r="G1222" s="541">
        <v>466</v>
      </c>
      <c r="H1222" s="478">
        <v>95</v>
      </c>
      <c r="I1222" s="138">
        <v>41</v>
      </c>
      <c r="J1222" s="420"/>
      <c r="K1222" s="138"/>
      <c r="L1222" s="458"/>
      <c r="N1222" s="44"/>
      <c r="R1222" s="352"/>
      <c r="T1222" s="44"/>
      <c r="U1222" s="44"/>
      <c r="V1222" s="44"/>
      <c r="AA1222" s="352"/>
      <c r="AC1222" s="44"/>
      <c r="AD1222" s="44"/>
      <c r="AE1222" s="44"/>
      <c r="AJ1222" s="352"/>
      <c r="AL1222" s="44"/>
      <c r="AM1222" s="44"/>
      <c r="AN1222" s="44"/>
      <c r="AS1222" s="352"/>
      <c r="AU1222" s="44"/>
      <c r="AV1222" s="44"/>
      <c r="AW1222" s="44"/>
      <c r="BB1222" s="352"/>
      <c r="BD1222" s="44"/>
      <c r="BE1222" s="44"/>
      <c r="BF1222" s="44"/>
      <c r="BK1222" s="352"/>
      <c r="BM1222" s="44"/>
      <c r="BN1222" s="44"/>
      <c r="BO1222" s="44"/>
      <c r="BT1222" s="352"/>
      <c r="BV1222" s="44"/>
      <c r="BW1222" s="44"/>
      <c r="BX1222" s="44"/>
      <c r="CC1222" s="352"/>
      <c r="CE1222" s="44"/>
      <c r="CF1222" s="44"/>
      <c r="CG1222" s="44"/>
      <c r="CL1222" s="352"/>
      <c r="CN1222" s="44"/>
      <c r="CO1222" s="44"/>
      <c r="CP1222" s="44"/>
      <c r="CU1222" s="352"/>
      <c r="CW1222" s="44"/>
      <c r="CX1222" s="44"/>
      <c r="CY1222" s="44"/>
      <c r="DD1222" s="352"/>
      <c r="DF1222" s="44"/>
      <c r="DG1222" s="44"/>
      <c r="DH1222" s="44"/>
      <c r="DM1222" s="352"/>
      <c r="DO1222" s="44"/>
      <c r="DP1222" s="44"/>
      <c r="DQ1222" s="44"/>
      <c r="DV1222" s="352"/>
      <c r="DX1222" s="44"/>
      <c r="DY1222" s="44"/>
      <c r="DZ1222" s="44"/>
      <c r="EE1222" s="352"/>
      <c r="EG1222" s="44"/>
      <c r="EH1222" s="44"/>
      <c r="EI1222" s="44"/>
      <c r="EN1222" s="352"/>
      <c r="EP1222" s="44"/>
      <c r="EQ1222" s="44"/>
      <c r="ER1222" s="44"/>
      <c r="EW1222" s="352"/>
      <c r="EY1222" s="44"/>
      <c r="EZ1222" s="44"/>
      <c r="FA1222" s="44"/>
      <c r="FF1222" s="352"/>
      <c r="FH1222" s="44"/>
      <c r="FI1222" s="44"/>
      <c r="FJ1222" s="44"/>
      <c r="FO1222" s="352"/>
      <c r="FQ1222" s="44"/>
      <c r="FR1222" s="44"/>
      <c r="FS1222" s="44"/>
      <c r="FX1222" s="352"/>
      <c r="FZ1222" s="44"/>
      <c r="GA1222" s="44"/>
      <c r="GB1222" s="44"/>
      <c r="GG1222" s="352"/>
      <c r="GI1222" s="44"/>
      <c r="GJ1222" s="44"/>
      <c r="GK1222" s="44"/>
      <c r="GP1222" s="352"/>
      <c r="GR1222" s="44"/>
      <c r="GS1222" s="44"/>
      <c r="GT1222" s="44"/>
      <c r="GY1222" s="352"/>
      <c r="HA1222" s="44"/>
      <c r="HB1222" s="44"/>
      <c r="HC1222" s="44"/>
      <c r="HH1222" s="352"/>
      <c r="HJ1222" s="44"/>
      <c r="HK1222" s="44"/>
      <c r="HL1222" s="44"/>
      <c r="HQ1222" s="44"/>
      <c r="HR1222" s="44"/>
      <c r="HS1222" s="44"/>
      <c r="HT1222" s="44"/>
      <c r="HU1222" s="44"/>
      <c r="HV1222" s="44"/>
      <c r="HW1222" s="44"/>
      <c r="HX1222" s="44"/>
      <c r="HY1222" s="44"/>
      <c r="HZ1222" s="44"/>
      <c r="IA1222" s="44"/>
      <c r="IB1222" s="44"/>
      <c r="IC1222" s="44"/>
      <c r="ID1222" s="44"/>
      <c r="IE1222" s="44"/>
      <c r="IF1222" s="44"/>
      <c r="IG1222" s="44"/>
      <c r="IH1222" s="44"/>
      <c r="II1222" s="44"/>
      <c r="IJ1222" s="44"/>
      <c r="IK1222" s="44"/>
      <c r="IL1222" s="44"/>
      <c r="IM1222" s="44"/>
      <c r="IN1222" s="44"/>
      <c r="IO1222" s="44"/>
      <c r="IP1222" s="44"/>
      <c r="IQ1222" s="44"/>
      <c r="IR1222" s="44"/>
      <c r="IS1222" s="44"/>
      <c r="IT1222" s="44"/>
      <c r="IU1222" s="44"/>
      <c r="IV1222" s="44"/>
      <c r="RS1222" s="353"/>
    </row>
    <row r="1223" spans="1:487" s="74" customFormat="1" ht="15">
      <c r="A1223" s="325" t="s">
        <v>527</v>
      </c>
      <c r="B1223" s="351"/>
      <c r="C1223" s="351"/>
      <c r="D1223" s="458" t="s">
        <v>141</v>
      </c>
      <c r="E1223" s="44"/>
      <c r="F1223" s="437">
        <f t="shared" si="17"/>
        <v>724</v>
      </c>
      <c r="G1223" s="541">
        <v>445</v>
      </c>
      <c r="H1223" s="541">
        <v>139</v>
      </c>
      <c r="I1223" s="138">
        <v>84</v>
      </c>
      <c r="J1223" s="420">
        <v>14</v>
      </c>
      <c r="K1223" s="138">
        <v>42</v>
      </c>
      <c r="L1223" s="458"/>
      <c r="N1223" s="44"/>
      <c r="R1223" s="352"/>
      <c r="T1223" s="44"/>
      <c r="U1223" s="44"/>
      <c r="V1223" s="44"/>
      <c r="AA1223" s="352"/>
      <c r="AC1223" s="44"/>
      <c r="AD1223" s="44"/>
      <c r="AE1223" s="44"/>
      <c r="AJ1223" s="352"/>
      <c r="AL1223" s="44"/>
      <c r="AM1223" s="44"/>
      <c r="AN1223" s="44"/>
      <c r="AS1223" s="352"/>
      <c r="AU1223" s="44"/>
      <c r="AV1223" s="44"/>
      <c r="AW1223" s="44"/>
      <c r="BB1223" s="352"/>
      <c r="BD1223" s="44"/>
      <c r="BE1223" s="44"/>
      <c r="BF1223" s="44"/>
      <c r="BK1223" s="352"/>
      <c r="BM1223" s="44"/>
      <c r="BN1223" s="44"/>
      <c r="BO1223" s="44"/>
      <c r="BT1223" s="352"/>
      <c r="BV1223" s="44"/>
      <c r="BW1223" s="44"/>
      <c r="BX1223" s="44"/>
      <c r="CC1223" s="352"/>
      <c r="CE1223" s="44"/>
      <c r="CF1223" s="44"/>
      <c r="CG1223" s="44"/>
      <c r="CL1223" s="352"/>
      <c r="CN1223" s="44"/>
      <c r="CO1223" s="44"/>
      <c r="CP1223" s="44"/>
      <c r="CU1223" s="352"/>
      <c r="CW1223" s="44"/>
      <c r="CX1223" s="44"/>
      <c r="CY1223" s="44"/>
      <c r="DD1223" s="352"/>
      <c r="DF1223" s="44"/>
      <c r="DG1223" s="44"/>
      <c r="DH1223" s="44"/>
      <c r="DM1223" s="352"/>
      <c r="DO1223" s="44"/>
      <c r="DP1223" s="44"/>
      <c r="DQ1223" s="44"/>
      <c r="DV1223" s="352"/>
      <c r="DX1223" s="44"/>
      <c r="DY1223" s="44"/>
      <c r="DZ1223" s="44"/>
      <c r="EE1223" s="352"/>
      <c r="EG1223" s="44"/>
      <c r="EH1223" s="44"/>
      <c r="EI1223" s="44"/>
      <c r="EN1223" s="352"/>
      <c r="EP1223" s="44"/>
      <c r="EQ1223" s="44"/>
      <c r="ER1223" s="44"/>
      <c r="EW1223" s="352"/>
      <c r="EY1223" s="44"/>
      <c r="EZ1223" s="44"/>
      <c r="FA1223" s="44"/>
      <c r="FF1223" s="352"/>
      <c r="FH1223" s="44"/>
      <c r="FI1223" s="44"/>
      <c r="FJ1223" s="44"/>
      <c r="FO1223" s="352"/>
      <c r="FQ1223" s="44"/>
      <c r="FR1223" s="44"/>
      <c r="FS1223" s="44"/>
      <c r="FX1223" s="352"/>
      <c r="FZ1223" s="44"/>
      <c r="GA1223" s="44"/>
      <c r="GB1223" s="44"/>
      <c r="GG1223" s="352"/>
      <c r="GI1223" s="44"/>
      <c r="GJ1223" s="44"/>
      <c r="GK1223" s="44"/>
      <c r="GP1223" s="352"/>
      <c r="GR1223" s="44"/>
      <c r="GS1223" s="44"/>
      <c r="GT1223" s="44"/>
      <c r="GY1223" s="352"/>
      <c r="HA1223" s="44"/>
      <c r="HB1223" s="44"/>
      <c r="HC1223" s="44"/>
      <c r="HH1223" s="352"/>
      <c r="HJ1223" s="44"/>
      <c r="HK1223" s="44"/>
      <c r="HL1223" s="44"/>
      <c r="HQ1223" s="44"/>
      <c r="HR1223" s="44"/>
      <c r="HS1223" s="44"/>
      <c r="HT1223" s="44"/>
      <c r="HU1223" s="44"/>
      <c r="HV1223" s="44"/>
      <c r="HW1223" s="44"/>
      <c r="HX1223" s="44"/>
      <c r="HY1223" s="44"/>
      <c r="HZ1223" s="44"/>
      <c r="IA1223" s="44"/>
      <c r="IB1223" s="44"/>
      <c r="IC1223" s="44"/>
      <c r="ID1223" s="44"/>
      <c r="IE1223" s="44"/>
      <c r="IF1223" s="44"/>
      <c r="IG1223" s="44"/>
      <c r="IH1223" s="44"/>
      <c r="II1223" s="44"/>
      <c r="IJ1223" s="44"/>
      <c r="IK1223" s="44"/>
      <c r="IL1223" s="44"/>
      <c r="IM1223" s="44"/>
      <c r="IN1223" s="44"/>
      <c r="IO1223" s="44"/>
      <c r="IP1223" s="44"/>
      <c r="IQ1223" s="44"/>
      <c r="IR1223" s="44"/>
      <c r="IS1223" s="44"/>
      <c r="IT1223" s="44"/>
      <c r="IU1223" s="44"/>
      <c r="IV1223" s="44"/>
      <c r="RS1223" s="353"/>
    </row>
    <row r="1224" spans="1:487" s="74" customFormat="1" ht="15">
      <c r="A1224" s="325" t="s">
        <v>592</v>
      </c>
      <c r="B1224" s="351"/>
      <c r="C1224" s="351"/>
      <c r="D1224" s="458" t="s">
        <v>136</v>
      </c>
      <c r="E1224" s="44"/>
      <c r="F1224" s="437">
        <f t="shared" si="17"/>
        <v>0</v>
      </c>
      <c r="G1224" s="478"/>
      <c r="H1224" s="478"/>
      <c r="I1224" s="138"/>
      <c r="J1224" s="420"/>
      <c r="K1224" s="138"/>
      <c r="L1224" s="450"/>
      <c r="M1224" s="450"/>
      <c r="N1224" s="44"/>
      <c r="R1224" s="352"/>
      <c r="T1224" s="44"/>
      <c r="U1224" s="44"/>
      <c r="V1224" s="44"/>
      <c r="AA1224" s="352"/>
      <c r="AC1224" s="44"/>
      <c r="AD1224" s="44"/>
      <c r="AE1224" s="44"/>
      <c r="AJ1224" s="352"/>
      <c r="AL1224" s="44"/>
      <c r="AM1224" s="44"/>
      <c r="AN1224" s="44"/>
      <c r="AS1224" s="352"/>
      <c r="AU1224" s="44"/>
      <c r="AV1224" s="44"/>
      <c r="AW1224" s="44"/>
      <c r="BB1224" s="352"/>
      <c r="BD1224" s="44"/>
      <c r="BE1224" s="44"/>
      <c r="BF1224" s="44"/>
      <c r="BK1224" s="352"/>
      <c r="BM1224" s="44"/>
      <c r="BN1224" s="44"/>
      <c r="BO1224" s="44"/>
      <c r="BT1224" s="352"/>
      <c r="BV1224" s="44"/>
      <c r="BW1224" s="44"/>
      <c r="BX1224" s="44"/>
      <c r="CC1224" s="352"/>
      <c r="CE1224" s="44"/>
      <c r="CF1224" s="44"/>
      <c r="CG1224" s="44"/>
      <c r="CL1224" s="352"/>
      <c r="CN1224" s="44"/>
      <c r="CO1224" s="44"/>
      <c r="CP1224" s="44"/>
      <c r="CU1224" s="352"/>
      <c r="CW1224" s="44"/>
      <c r="CX1224" s="44"/>
      <c r="CY1224" s="44"/>
      <c r="DD1224" s="352"/>
      <c r="DF1224" s="44"/>
      <c r="DG1224" s="44"/>
      <c r="DH1224" s="44"/>
      <c r="DM1224" s="352"/>
      <c r="DO1224" s="44"/>
      <c r="DP1224" s="44"/>
      <c r="DQ1224" s="44"/>
      <c r="DV1224" s="352"/>
      <c r="DX1224" s="44"/>
      <c r="DY1224" s="44"/>
      <c r="DZ1224" s="44"/>
      <c r="EE1224" s="352"/>
      <c r="EG1224" s="44"/>
      <c r="EH1224" s="44"/>
      <c r="EI1224" s="44"/>
      <c r="EN1224" s="352"/>
      <c r="EP1224" s="44"/>
      <c r="EQ1224" s="44"/>
      <c r="ER1224" s="44"/>
      <c r="EW1224" s="352"/>
      <c r="EY1224" s="44"/>
      <c r="EZ1224" s="44"/>
      <c r="FA1224" s="44"/>
      <c r="FF1224" s="352"/>
      <c r="FH1224" s="44"/>
      <c r="FI1224" s="44"/>
      <c r="FJ1224" s="44"/>
      <c r="FO1224" s="352"/>
      <c r="FQ1224" s="44"/>
      <c r="FR1224" s="44"/>
      <c r="FS1224" s="44"/>
      <c r="FX1224" s="352"/>
      <c r="FZ1224" s="44"/>
      <c r="GA1224" s="44"/>
      <c r="GB1224" s="44"/>
      <c r="GG1224" s="352"/>
      <c r="GI1224" s="44"/>
      <c r="GJ1224" s="44"/>
      <c r="GK1224" s="44"/>
      <c r="GP1224" s="352"/>
      <c r="GR1224" s="44"/>
      <c r="GS1224" s="44"/>
      <c r="GT1224" s="44"/>
      <c r="GY1224" s="352"/>
      <c r="HA1224" s="44"/>
      <c r="HB1224" s="44"/>
      <c r="HC1224" s="44"/>
      <c r="HH1224" s="352"/>
      <c r="HJ1224" s="44"/>
      <c r="HK1224" s="44"/>
      <c r="HL1224" s="44"/>
      <c r="HQ1224" s="44"/>
      <c r="HR1224" s="44"/>
      <c r="HS1224" s="44"/>
      <c r="HT1224" s="44"/>
      <c r="HU1224" s="44"/>
      <c r="HV1224" s="44"/>
      <c r="HW1224" s="44"/>
      <c r="HX1224" s="44"/>
      <c r="HY1224" s="44"/>
      <c r="HZ1224" s="44"/>
      <c r="IA1224" s="44"/>
      <c r="IB1224" s="44"/>
      <c r="IC1224" s="44"/>
      <c r="ID1224" s="44"/>
      <c r="IE1224" s="44"/>
      <c r="IF1224" s="44"/>
      <c r="IG1224" s="44"/>
      <c r="IH1224" s="44"/>
      <c r="II1224" s="44"/>
      <c r="IJ1224" s="44"/>
      <c r="IK1224" s="44"/>
      <c r="IL1224" s="44"/>
      <c r="IM1224" s="44"/>
      <c r="IN1224" s="44"/>
      <c r="IO1224" s="44"/>
      <c r="IP1224" s="44"/>
      <c r="IQ1224" s="44"/>
      <c r="IR1224" s="44"/>
      <c r="IS1224" s="44"/>
      <c r="IT1224" s="44"/>
      <c r="IU1224" s="44"/>
      <c r="IV1224" s="44"/>
      <c r="RS1224" s="353"/>
    </row>
    <row r="1225" spans="1:487" s="74" customFormat="1" ht="15">
      <c r="A1225" s="325" t="s">
        <v>1701</v>
      </c>
      <c r="B1225" s="351"/>
      <c r="C1225" s="351"/>
      <c r="D1225" s="531" t="s">
        <v>130</v>
      </c>
      <c r="E1225" s="44"/>
      <c r="F1225" s="437">
        <f t="shared" si="17"/>
        <v>0</v>
      </c>
      <c r="G1225" s="478"/>
      <c r="H1225" s="478"/>
      <c r="I1225" s="138"/>
      <c r="J1225" s="420"/>
      <c r="K1225" s="138"/>
      <c r="L1225" s="450"/>
      <c r="M1225" s="450"/>
      <c r="N1225" s="44"/>
      <c r="R1225" s="352"/>
      <c r="T1225" s="44"/>
      <c r="U1225" s="44"/>
      <c r="V1225" s="44"/>
      <c r="AA1225" s="352"/>
      <c r="AC1225" s="44"/>
      <c r="AD1225" s="44"/>
      <c r="AE1225" s="44"/>
      <c r="AJ1225" s="352"/>
      <c r="AL1225" s="44"/>
      <c r="AM1225" s="44"/>
      <c r="AN1225" s="44"/>
      <c r="AS1225" s="352"/>
      <c r="AU1225" s="44"/>
      <c r="AV1225" s="44"/>
      <c r="AW1225" s="44"/>
      <c r="BB1225" s="352"/>
      <c r="BD1225" s="44"/>
      <c r="BE1225" s="44"/>
      <c r="BF1225" s="44"/>
      <c r="BK1225" s="352"/>
      <c r="BM1225" s="44"/>
      <c r="BN1225" s="44"/>
      <c r="BO1225" s="44"/>
      <c r="BT1225" s="352"/>
      <c r="BV1225" s="44"/>
      <c r="BW1225" s="44"/>
      <c r="BX1225" s="44"/>
      <c r="CC1225" s="352"/>
      <c r="CE1225" s="44"/>
      <c r="CF1225" s="44"/>
      <c r="CG1225" s="44"/>
      <c r="CL1225" s="352"/>
      <c r="CN1225" s="44"/>
      <c r="CO1225" s="44"/>
      <c r="CP1225" s="44"/>
      <c r="CU1225" s="352"/>
      <c r="CW1225" s="44"/>
      <c r="CX1225" s="44"/>
      <c r="CY1225" s="44"/>
      <c r="DD1225" s="352"/>
      <c r="DF1225" s="44"/>
      <c r="DG1225" s="44"/>
      <c r="DH1225" s="44"/>
      <c r="DM1225" s="352"/>
      <c r="DO1225" s="44"/>
      <c r="DP1225" s="44"/>
      <c r="DQ1225" s="44"/>
      <c r="DV1225" s="352"/>
      <c r="DX1225" s="44"/>
      <c r="DY1225" s="44"/>
      <c r="DZ1225" s="44"/>
      <c r="EE1225" s="352"/>
      <c r="EG1225" s="44"/>
      <c r="EH1225" s="44"/>
      <c r="EI1225" s="44"/>
      <c r="EN1225" s="352"/>
      <c r="EP1225" s="44"/>
      <c r="EQ1225" s="44"/>
      <c r="ER1225" s="44"/>
      <c r="EW1225" s="352"/>
      <c r="EY1225" s="44"/>
      <c r="EZ1225" s="44"/>
      <c r="FA1225" s="44"/>
      <c r="FF1225" s="352"/>
      <c r="FH1225" s="44"/>
      <c r="FI1225" s="44"/>
      <c r="FJ1225" s="44"/>
      <c r="FO1225" s="352"/>
      <c r="FQ1225" s="44"/>
      <c r="FR1225" s="44"/>
      <c r="FS1225" s="44"/>
      <c r="FX1225" s="352"/>
      <c r="FZ1225" s="44"/>
      <c r="GA1225" s="44"/>
      <c r="GB1225" s="44"/>
      <c r="GG1225" s="352"/>
      <c r="GI1225" s="44"/>
      <c r="GJ1225" s="44"/>
      <c r="GK1225" s="44"/>
      <c r="GP1225" s="352"/>
      <c r="GR1225" s="44"/>
      <c r="GS1225" s="44"/>
      <c r="GT1225" s="44"/>
      <c r="GY1225" s="352"/>
      <c r="HA1225" s="44"/>
      <c r="HB1225" s="44"/>
      <c r="HC1225" s="44"/>
      <c r="HH1225" s="352"/>
      <c r="HJ1225" s="44"/>
      <c r="HK1225" s="44"/>
      <c r="HL1225" s="44"/>
      <c r="HQ1225" s="44"/>
      <c r="HR1225" s="44"/>
      <c r="HS1225" s="44"/>
      <c r="HT1225" s="44"/>
      <c r="HU1225" s="44"/>
      <c r="HV1225" s="44"/>
      <c r="HW1225" s="44"/>
      <c r="HX1225" s="44"/>
      <c r="HY1225" s="44"/>
      <c r="HZ1225" s="44"/>
      <c r="IA1225" s="44"/>
      <c r="IB1225" s="44"/>
      <c r="IC1225" s="44"/>
      <c r="ID1225" s="44"/>
      <c r="IE1225" s="44"/>
      <c r="IF1225" s="44"/>
      <c r="IG1225" s="44"/>
      <c r="IH1225" s="44"/>
      <c r="II1225" s="44"/>
      <c r="IJ1225" s="44"/>
      <c r="IK1225" s="44"/>
      <c r="IL1225" s="44"/>
      <c r="IM1225" s="44"/>
      <c r="IN1225" s="44"/>
      <c r="IO1225" s="44"/>
      <c r="IP1225" s="44"/>
      <c r="IQ1225" s="44"/>
      <c r="IR1225" s="44"/>
      <c r="IS1225" s="44"/>
      <c r="IT1225" s="44"/>
      <c r="IU1225" s="44"/>
      <c r="IV1225" s="44"/>
      <c r="RS1225" s="353"/>
    </row>
    <row r="1226" spans="1:487" s="74" customFormat="1" ht="15">
      <c r="A1226" s="325" t="s">
        <v>492</v>
      </c>
      <c r="B1226" s="351"/>
      <c r="C1226" s="351"/>
      <c r="D1226" s="458" t="s">
        <v>137</v>
      </c>
      <c r="E1226" s="44"/>
      <c r="F1226" s="437">
        <f t="shared" si="17"/>
        <v>348</v>
      </c>
      <c r="G1226" s="541">
        <v>93</v>
      </c>
      <c r="H1226" s="478">
        <v>184</v>
      </c>
      <c r="I1226" s="138"/>
      <c r="J1226" s="420">
        <v>22</v>
      </c>
      <c r="K1226" s="138">
        <v>49</v>
      </c>
      <c r="L1226" s="458"/>
      <c r="N1226" s="44"/>
      <c r="R1226" s="352"/>
      <c r="T1226" s="44"/>
      <c r="U1226" s="44"/>
      <c r="V1226" s="44"/>
      <c r="AA1226" s="352"/>
      <c r="AC1226" s="44"/>
      <c r="AD1226" s="44"/>
      <c r="AE1226" s="44"/>
      <c r="AJ1226" s="352"/>
      <c r="AL1226" s="44"/>
      <c r="AM1226" s="44"/>
      <c r="AN1226" s="44"/>
      <c r="AS1226" s="352"/>
      <c r="AU1226" s="44"/>
      <c r="AV1226" s="44"/>
      <c r="AW1226" s="44"/>
      <c r="BB1226" s="352"/>
      <c r="BD1226" s="44"/>
      <c r="BE1226" s="44"/>
      <c r="BF1226" s="44"/>
      <c r="BK1226" s="352"/>
      <c r="BM1226" s="44"/>
      <c r="BN1226" s="44"/>
      <c r="BO1226" s="44"/>
      <c r="BT1226" s="352"/>
      <c r="BV1226" s="44"/>
      <c r="BW1226" s="44"/>
      <c r="BX1226" s="44"/>
      <c r="CC1226" s="352"/>
      <c r="CE1226" s="44"/>
      <c r="CF1226" s="44"/>
      <c r="CG1226" s="44"/>
      <c r="CL1226" s="352"/>
      <c r="CN1226" s="44"/>
      <c r="CO1226" s="44"/>
      <c r="CP1226" s="44"/>
      <c r="CU1226" s="352"/>
      <c r="CW1226" s="44"/>
      <c r="CX1226" s="44"/>
      <c r="CY1226" s="44"/>
      <c r="DD1226" s="352"/>
      <c r="DF1226" s="44"/>
      <c r="DG1226" s="44"/>
      <c r="DH1226" s="44"/>
      <c r="DM1226" s="352"/>
      <c r="DO1226" s="44"/>
      <c r="DP1226" s="44"/>
      <c r="DQ1226" s="44"/>
      <c r="DV1226" s="352"/>
      <c r="DX1226" s="44"/>
      <c r="DY1226" s="44"/>
      <c r="DZ1226" s="44"/>
      <c r="EE1226" s="352"/>
      <c r="EG1226" s="44"/>
      <c r="EH1226" s="44"/>
      <c r="EI1226" s="44"/>
      <c r="EN1226" s="352"/>
      <c r="EP1226" s="44"/>
      <c r="EQ1226" s="44"/>
      <c r="ER1226" s="44"/>
      <c r="EW1226" s="352"/>
      <c r="EY1226" s="44"/>
      <c r="EZ1226" s="44"/>
      <c r="FA1226" s="44"/>
      <c r="FF1226" s="352"/>
      <c r="FH1226" s="44"/>
      <c r="FI1226" s="44"/>
      <c r="FJ1226" s="44"/>
      <c r="FO1226" s="352"/>
      <c r="FQ1226" s="44"/>
      <c r="FR1226" s="44"/>
      <c r="FS1226" s="44"/>
      <c r="FX1226" s="352"/>
      <c r="FZ1226" s="44"/>
      <c r="GA1226" s="44"/>
      <c r="GB1226" s="44"/>
      <c r="GG1226" s="352"/>
      <c r="GI1226" s="44"/>
      <c r="GJ1226" s="44"/>
      <c r="GK1226" s="44"/>
      <c r="GP1226" s="352"/>
      <c r="GR1226" s="44"/>
      <c r="GS1226" s="44"/>
      <c r="GT1226" s="44"/>
      <c r="GY1226" s="352"/>
      <c r="HA1226" s="44"/>
      <c r="HB1226" s="44"/>
      <c r="HC1226" s="44"/>
      <c r="HH1226" s="352"/>
      <c r="HJ1226" s="44"/>
      <c r="HK1226" s="44"/>
      <c r="HL1226" s="44"/>
      <c r="HQ1226" s="44"/>
      <c r="HR1226" s="44"/>
      <c r="HS1226" s="44"/>
      <c r="HT1226" s="44"/>
      <c r="HU1226" s="44"/>
      <c r="HV1226" s="44"/>
      <c r="HW1226" s="44"/>
      <c r="HX1226" s="44"/>
      <c r="HY1226" s="44"/>
      <c r="HZ1226" s="44"/>
      <c r="IA1226" s="44"/>
      <c r="IB1226" s="44"/>
      <c r="IC1226" s="44"/>
      <c r="ID1226" s="44"/>
      <c r="IE1226" s="44"/>
      <c r="IF1226" s="44"/>
      <c r="IG1226" s="44"/>
      <c r="IH1226" s="44"/>
      <c r="II1226" s="44"/>
      <c r="IJ1226" s="44"/>
      <c r="IK1226" s="44"/>
      <c r="IL1226" s="44"/>
      <c r="IM1226" s="44"/>
      <c r="IN1226" s="44"/>
      <c r="IO1226" s="44"/>
      <c r="IP1226" s="44"/>
      <c r="IQ1226" s="44"/>
      <c r="IR1226" s="44"/>
      <c r="IS1226" s="44"/>
      <c r="IT1226" s="44"/>
      <c r="IU1226" s="44"/>
      <c r="IV1226" s="44"/>
      <c r="RS1226" s="353"/>
    </row>
    <row r="1227" spans="1:487" s="74" customFormat="1" ht="15">
      <c r="A1227" s="325" t="s">
        <v>454</v>
      </c>
      <c r="B1227" s="351"/>
      <c r="C1227" s="351"/>
      <c r="D1227" s="458" t="s">
        <v>140</v>
      </c>
      <c r="E1227" s="44"/>
      <c r="F1227" s="437">
        <f t="shared" si="17"/>
        <v>722</v>
      </c>
      <c r="G1227" s="541">
        <v>703</v>
      </c>
      <c r="H1227" s="541">
        <v>19</v>
      </c>
      <c r="I1227" s="138"/>
      <c r="J1227" s="420"/>
      <c r="K1227" s="138"/>
      <c r="L1227" s="458"/>
      <c r="M1227" s="458"/>
      <c r="N1227" s="44"/>
      <c r="R1227" s="352"/>
      <c r="T1227" s="44"/>
      <c r="U1227" s="44"/>
      <c r="V1227" s="44"/>
      <c r="AA1227" s="352"/>
      <c r="AC1227" s="44"/>
      <c r="AD1227" s="44"/>
      <c r="AE1227" s="44"/>
      <c r="AJ1227" s="352"/>
      <c r="AL1227" s="44"/>
      <c r="AM1227" s="44"/>
      <c r="AN1227" s="44"/>
      <c r="AS1227" s="352"/>
      <c r="AU1227" s="44"/>
      <c r="AV1227" s="44"/>
      <c r="AW1227" s="44"/>
      <c r="BB1227" s="352"/>
      <c r="BD1227" s="44"/>
      <c r="BE1227" s="44"/>
      <c r="BF1227" s="44"/>
      <c r="BK1227" s="352"/>
      <c r="BM1227" s="44"/>
      <c r="BN1227" s="44"/>
      <c r="BO1227" s="44"/>
      <c r="BT1227" s="352"/>
      <c r="BV1227" s="44"/>
      <c r="BW1227" s="44"/>
      <c r="BX1227" s="44"/>
      <c r="CC1227" s="352"/>
      <c r="CE1227" s="44"/>
      <c r="CF1227" s="44"/>
      <c r="CG1227" s="44"/>
      <c r="CL1227" s="352"/>
      <c r="CN1227" s="44"/>
      <c r="CO1227" s="44"/>
      <c r="CP1227" s="44"/>
      <c r="CU1227" s="352"/>
      <c r="CW1227" s="44"/>
      <c r="CX1227" s="44"/>
      <c r="CY1227" s="44"/>
      <c r="DD1227" s="352"/>
      <c r="DF1227" s="44"/>
      <c r="DG1227" s="44"/>
      <c r="DH1227" s="44"/>
      <c r="DM1227" s="352"/>
      <c r="DO1227" s="44"/>
      <c r="DP1227" s="44"/>
      <c r="DQ1227" s="44"/>
      <c r="DV1227" s="352"/>
      <c r="DX1227" s="44"/>
      <c r="DY1227" s="44"/>
      <c r="DZ1227" s="44"/>
      <c r="EE1227" s="352"/>
      <c r="EG1227" s="44"/>
      <c r="EH1227" s="44"/>
      <c r="EI1227" s="44"/>
      <c r="EN1227" s="352"/>
      <c r="EP1227" s="44"/>
      <c r="EQ1227" s="44"/>
      <c r="ER1227" s="44"/>
      <c r="EW1227" s="352"/>
      <c r="EY1227" s="44"/>
      <c r="EZ1227" s="44"/>
      <c r="FA1227" s="44"/>
      <c r="FF1227" s="352"/>
      <c r="FH1227" s="44"/>
      <c r="FI1227" s="44"/>
      <c r="FJ1227" s="44"/>
      <c r="FO1227" s="352"/>
      <c r="FQ1227" s="44"/>
      <c r="FR1227" s="44"/>
      <c r="FS1227" s="44"/>
      <c r="FX1227" s="352"/>
      <c r="FZ1227" s="44"/>
      <c r="GA1227" s="44"/>
      <c r="GB1227" s="44"/>
      <c r="GG1227" s="352"/>
      <c r="GI1227" s="44"/>
      <c r="GJ1227" s="44"/>
      <c r="GK1227" s="44"/>
      <c r="GP1227" s="352"/>
      <c r="GR1227" s="44"/>
      <c r="GS1227" s="44"/>
      <c r="GT1227" s="44"/>
      <c r="GY1227" s="352"/>
      <c r="HA1227" s="44"/>
      <c r="HB1227" s="44"/>
      <c r="HC1227" s="44"/>
      <c r="HH1227" s="352"/>
      <c r="HJ1227" s="44"/>
      <c r="HK1227" s="44"/>
      <c r="HL1227" s="44"/>
      <c r="HQ1227" s="44"/>
      <c r="HR1227" s="44"/>
      <c r="HS1227" s="44"/>
      <c r="HT1227" s="44"/>
      <c r="HU1227" s="44"/>
      <c r="HV1227" s="44"/>
      <c r="HW1227" s="44"/>
      <c r="HX1227" s="44"/>
      <c r="HY1227" s="44"/>
      <c r="HZ1227" s="44"/>
      <c r="IA1227" s="44"/>
      <c r="IB1227" s="44"/>
      <c r="IC1227" s="44"/>
      <c r="ID1227" s="44"/>
      <c r="IE1227" s="44"/>
      <c r="IF1227" s="44"/>
      <c r="IG1227" s="44"/>
      <c r="IH1227" s="44"/>
      <c r="II1227" s="44"/>
      <c r="IJ1227" s="44"/>
      <c r="IK1227" s="44"/>
      <c r="IL1227" s="44"/>
      <c r="IM1227" s="44"/>
      <c r="IN1227" s="44"/>
      <c r="IO1227" s="44"/>
      <c r="IP1227" s="44"/>
      <c r="IQ1227" s="44"/>
      <c r="IR1227" s="44"/>
      <c r="IS1227" s="44"/>
      <c r="IT1227" s="44"/>
      <c r="IU1227" s="44"/>
      <c r="IV1227" s="44"/>
      <c r="RS1227" s="353"/>
    </row>
    <row r="1228" spans="1:487" s="74" customFormat="1" ht="15">
      <c r="A1228" s="325" t="s">
        <v>916</v>
      </c>
      <c r="B1228" s="351"/>
      <c r="C1228" s="351"/>
      <c r="D1228" s="531" t="s">
        <v>130</v>
      </c>
      <c r="E1228" s="44"/>
      <c r="F1228" s="437">
        <f t="shared" si="17"/>
        <v>0</v>
      </c>
      <c r="G1228" s="478"/>
      <c r="H1228" s="478"/>
      <c r="I1228" s="138"/>
      <c r="J1228" s="420"/>
      <c r="K1228" s="138"/>
      <c r="L1228" s="44"/>
      <c r="M1228" s="450"/>
      <c r="N1228" s="44"/>
      <c r="R1228" s="352"/>
      <c r="T1228" s="44"/>
      <c r="U1228" s="44"/>
      <c r="V1228" s="44"/>
      <c r="AA1228" s="352"/>
      <c r="AC1228" s="44"/>
      <c r="AD1228" s="44"/>
      <c r="AE1228" s="44"/>
      <c r="AJ1228" s="352"/>
      <c r="AL1228" s="44"/>
      <c r="AM1228" s="44"/>
      <c r="AN1228" s="44"/>
      <c r="AS1228" s="352"/>
      <c r="AU1228" s="44"/>
      <c r="AV1228" s="44"/>
      <c r="AW1228" s="44"/>
      <c r="BB1228" s="352"/>
      <c r="BD1228" s="44"/>
      <c r="BE1228" s="44"/>
      <c r="BF1228" s="44"/>
      <c r="BK1228" s="352"/>
      <c r="BM1228" s="44"/>
      <c r="BN1228" s="44"/>
      <c r="BO1228" s="44"/>
      <c r="BT1228" s="352"/>
      <c r="BV1228" s="44"/>
      <c r="BW1228" s="44"/>
      <c r="BX1228" s="44"/>
      <c r="CC1228" s="352"/>
      <c r="CE1228" s="44"/>
      <c r="CF1228" s="44"/>
      <c r="CG1228" s="44"/>
      <c r="CL1228" s="352"/>
      <c r="CN1228" s="44"/>
      <c r="CO1228" s="44"/>
      <c r="CP1228" s="44"/>
      <c r="CU1228" s="352"/>
      <c r="CW1228" s="44"/>
      <c r="CX1228" s="44"/>
      <c r="CY1228" s="44"/>
      <c r="DD1228" s="352"/>
      <c r="DF1228" s="44"/>
      <c r="DG1228" s="44"/>
      <c r="DH1228" s="44"/>
      <c r="DM1228" s="352"/>
      <c r="DO1228" s="44"/>
      <c r="DP1228" s="44"/>
      <c r="DQ1228" s="44"/>
      <c r="DV1228" s="352"/>
      <c r="DX1228" s="44"/>
      <c r="DY1228" s="44"/>
      <c r="DZ1228" s="44"/>
      <c r="EE1228" s="352"/>
      <c r="EG1228" s="44"/>
      <c r="EH1228" s="44"/>
      <c r="EI1228" s="44"/>
      <c r="EN1228" s="352"/>
      <c r="EP1228" s="44"/>
      <c r="EQ1228" s="44"/>
      <c r="ER1228" s="44"/>
      <c r="EW1228" s="352"/>
      <c r="EY1228" s="44"/>
      <c r="EZ1228" s="44"/>
      <c r="FA1228" s="44"/>
      <c r="FF1228" s="352"/>
      <c r="FH1228" s="44"/>
      <c r="FI1228" s="44"/>
      <c r="FJ1228" s="44"/>
      <c r="FO1228" s="352"/>
      <c r="FQ1228" s="44"/>
      <c r="FR1228" s="44"/>
      <c r="FS1228" s="44"/>
      <c r="FX1228" s="352"/>
      <c r="FZ1228" s="44"/>
      <c r="GA1228" s="44"/>
      <c r="GB1228" s="44"/>
      <c r="GG1228" s="352"/>
      <c r="GI1228" s="44"/>
      <c r="GJ1228" s="44"/>
      <c r="GK1228" s="44"/>
      <c r="GP1228" s="352"/>
      <c r="GR1228" s="44"/>
      <c r="GS1228" s="44"/>
      <c r="GT1228" s="44"/>
      <c r="GY1228" s="352"/>
      <c r="HA1228" s="44"/>
      <c r="HB1228" s="44"/>
      <c r="HC1228" s="44"/>
      <c r="HH1228" s="352"/>
      <c r="HJ1228" s="44"/>
      <c r="HK1228" s="44"/>
      <c r="HL1228" s="44"/>
      <c r="HQ1228" s="44"/>
      <c r="HR1228" s="44"/>
      <c r="HS1228" s="44"/>
      <c r="HT1228" s="44"/>
      <c r="HU1228" s="44"/>
      <c r="HV1228" s="44"/>
      <c r="HW1228" s="44"/>
      <c r="HX1228" s="44"/>
      <c r="HY1228" s="44"/>
      <c r="HZ1228" s="44"/>
      <c r="IA1228" s="44"/>
      <c r="IB1228" s="44"/>
      <c r="IC1228" s="44"/>
      <c r="ID1228" s="44"/>
      <c r="IE1228" s="44"/>
      <c r="IF1228" s="44"/>
      <c r="IG1228" s="44"/>
      <c r="IH1228" s="44"/>
      <c r="II1228" s="44"/>
      <c r="IJ1228" s="44"/>
      <c r="IK1228" s="44"/>
      <c r="IL1228" s="44"/>
      <c r="IM1228" s="44"/>
      <c r="IN1228" s="44"/>
      <c r="IO1228" s="44"/>
      <c r="IP1228" s="44"/>
      <c r="IQ1228" s="44"/>
      <c r="IR1228" s="44"/>
      <c r="IS1228" s="44"/>
      <c r="IT1228" s="44"/>
      <c r="IU1228" s="44"/>
      <c r="IV1228" s="44"/>
      <c r="RS1228" s="353"/>
    </row>
    <row r="1229" spans="1:487" s="74" customFormat="1" ht="15">
      <c r="A1229" s="325" t="s">
        <v>589</v>
      </c>
      <c r="B1229" s="351"/>
      <c r="C1229" s="351"/>
      <c r="D1229" s="458" t="s">
        <v>137</v>
      </c>
      <c r="E1229" s="44"/>
      <c r="F1229" s="437">
        <f t="shared" si="17"/>
        <v>223</v>
      </c>
      <c r="G1229" s="541">
        <v>115</v>
      </c>
      <c r="H1229" s="541">
        <v>91</v>
      </c>
      <c r="I1229" s="138">
        <v>4</v>
      </c>
      <c r="J1229" s="548">
        <v>2</v>
      </c>
      <c r="K1229" s="138">
        <v>11</v>
      </c>
      <c r="L1229" s="458"/>
      <c r="N1229" s="44"/>
      <c r="R1229" s="352"/>
      <c r="T1229" s="44"/>
      <c r="U1229" s="44"/>
      <c r="V1229" s="44"/>
      <c r="AA1229" s="352"/>
      <c r="AC1229" s="44"/>
      <c r="AD1229" s="44"/>
      <c r="AE1229" s="44"/>
      <c r="AJ1229" s="352"/>
      <c r="AL1229" s="44"/>
      <c r="AM1229" s="44"/>
      <c r="AN1229" s="44"/>
      <c r="AS1229" s="352"/>
      <c r="AU1229" s="44"/>
      <c r="AV1229" s="44"/>
      <c r="AW1229" s="44"/>
      <c r="BB1229" s="352"/>
      <c r="BD1229" s="44"/>
      <c r="BE1229" s="44"/>
      <c r="BF1229" s="44"/>
      <c r="BK1229" s="352"/>
      <c r="BM1229" s="44"/>
      <c r="BN1229" s="44"/>
      <c r="BO1229" s="44"/>
      <c r="BT1229" s="352"/>
      <c r="BV1229" s="44"/>
      <c r="BW1229" s="44"/>
      <c r="BX1229" s="44"/>
      <c r="CC1229" s="352"/>
      <c r="CE1229" s="44"/>
      <c r="CF1229" s="44"/>
      <c r="CG1229" s="44"/>
      <c r="CL1229" s="352"/>
      <c r="CN1229" s="44"/>
      <c r="CO1229" s="44"/>
      <c r="CP1229" s="44"/>
      <c r="CU1229" s="352"/>
      <c r="CW1229" s="44"/>
      <c r="CX1229" s="44"/>
      <c r="CY1229" s="44"/>
      <c r="DD1229" s="352"/>
      <c r="DF1229" s="44"/>
      <c r="DG1229" s="44"/>
      <c r="DH1229" s="44"/>
      <c r="DM1229" s="352"/>
      <c r="DO1229" s="44"/>
      <c r="DP1229" s="44"/>
      <c r="DQ1229" s="44"/>
      <c r="DV1229" s="352"/>
      <c r="DX1229" s="44"/>
      <c r="DY1229" s="44"/>
      <c r="DZ1229" s="44"/>
      <c r="EE1229" s="352"/>
      <c r="EG1229" s="44"/>
      <c r="EH1229" s="44"/>
      <c r="EI1229" s="44"/>
      <c r="EN1229" s="352"/>
      <c r="EP1229" s="44"/>
      <c r="EQ1229" s="44"/>
      <c r="ER1229" s="44"/>
      <c r="EW1229" s="352"/>
      <c r="EY1229" s="44"/>
      <c r="EZ1229" s="44"/>
      <c r="FA1229" s="44"/>
      <c r="FF1229" s="352"/>
      <c r="FH1229" s="44"/>
      <c r="FI1229" s="44"/>
      <c r="FJ1229" s="44"/>
      <c r="FO1229" s="352"/>
      <c r="FQ1229" s="44"/>
      <c r="FR1229" s="44"/>
      <c r="FS1229" s="44"/>
      <c r="FX1229" s="352"/>
      <c r="FZ1229" s="44"/>
      <c r="GA1229" s="44"/>
      <c r="GB1229" s="44"/>
      <c r="GG1229" s="352"/>
      <c r="GI1229" s="44"/>
      <c r="GJ1229" s="44"/>
      <c r="GK1229" s="44"/>
      <c r="GP1229" s="352"/>
      <c r="GR1229" s="44"/>
      <c r="GS1229" s="44"/>
      <c r="GT1229" s="44"/>
      <c r="GY1229" s="352"/>
      <c r="HA1229" s="44"/>
      <c r="HB1229" s="44"/>
      <c r="HC1229" s="44"/>
      <c r="HH1229" s="352"/>
      <c r="HJ1229" s="44"/>
      <c r="HK1229" s="44"/>
      <c r="HL1229" s="44"/>
      <c r="HQ1229" s="44"/>
      <c r="HR1229" s="44"/>
      <c r="HS1229" s="44"/>
      <c r="HT1229" s="44"/>
      <c r="HU1229" s="44"/>
      <c r="HV1229" s="44"/>
      <c r="HW1229" s="44"/>
      <c r="HX1229" s="44"/>
      <c r="HY1229" s="44"/>
      <c r="HZ1229" s="44"/>
      <c r="IA1229" s="44"/>
      <c r="IB1229" s="44"/>
      <c r="IC1229" s="44"/>
      <c r="ID1229" s="44"/>
      <c r="IE1229" s="44"/>
      <c r="IF1229" s="44"/>
      <c r="IG1229" s="44"/>
      <c r="IH1229" s="44"/>
      <c r="II1229" s="44"/>
      <c r="IJ1229" s="44"/>
      <c r="IK1229" s="44"/>
      <c r="IL1229" s="44"/>
      <c r="IM1229" s="44"/>
      <c r="IN1229" s="44"/>
      <c r="IO1229" s="44"/>
      <c r="IP1229" s="44"/>
      <c r="IQ1229" s="44"/>
      <c r="IR1229" s="44"/>
      <c r="IS1229" s="44"/>
      <c r="IT1229" s="44"/>
      <c r="IU1229" s="44"/>
      <c r="IV1229" s="44"/>
      <c r="RS1229" s="353"/>
    </row>
    <row r="1230" spans="1:487" s="74" customFormat="1" ht="15">
      <c r="A1230" s="325" t="s">
        <v>1222</v>
      </c>
      <c r="B1230" s="351"/>
      <c r="C1230" s="351"/>
      <c r="D1230" s="531" t="s">
        <v>130</v>
      </c>
      <c r="E1230" s="44"/>
      <c r="F1230" s="437">
        <f t="shared" si="17"/>
        <v>0</v>
      </c>
      <c r="G1230" s="478"/>
      <c r="H1230" s="478"/>
      <c r="I1230" s="138"/>
      <c r="J1230" s="420"/>
      <c r="K1230" s="138"/>
      <c r="L1230" s="450"/>
      <c r="M1230" s="450"/>
      <c r="N1230" s="44"/>
      <c r="R1230" s="352"/>
      <c r="T1230" s="44"/>
      <c r="U1230" s="44"/>
      <c r="V1230" s="44"/>
      <c r="AA1230" s="352"/>
      <c r="AC1230" s="44"/>
      <c r="AD1230" s="44"/>
      <c r="AE1230" s="44"/>
      <c r="AJ1230" s="352"/>
      <c r="AL1230" s="44"/>
      <c r="AM1230" s="44"/>
      <c r="AN1230" s="44"/>
      <c r="AS1230" s="352"/>
      <c r="AU1230" s="44"/>
      <c r="AV1230" s="44"/>
      <c r="AW1230" s="44"/>
      <c r="BB1230" s="352"/>
      <c r="BD1230" s="44"/>
      <c r="BE1230" s="44"/>
      <c r="BF1230" s="44"/>
      <c r="BK1230" s="352"/>
      <c r="BM1230" s="44"/>
      <c r="BN1230" s="44"/>
      <c r="BO1230" s="44"/>
      <c r="BT1230" s="352"/>
      <c r="BV1230" s="44"/>
      <c r="BW1230" s="44"/>
      <c r="BX1230" s="44"/>
      <c r="CC1230" s="352"/>
      <c r="CE1230" s="44"/>
      <c r="CF1230" s="44"/>
      <c r="CG1230" s="44"/>
      <c r="CL1230" s="352"/>
      <c r="CN1230" s="44"/>
      <c r="CO1230" s="44"/>
      <c r="CP1230" s="44"/>
      <c r="CU1230" s="352"/>
      <c r="CW1230" s="44"/>
      <c r="CX1230" s="44"/>
      <c r="CY1230" s="44"/>
      <c r="DD1230" s="352"/>
      <c r="DF1230" s="44"/>
      <c r="DG1230" s="44"/>
      <c r="DH1230" s="44"/>
      <c r="DM1230" s="352"/>
      <c r="DO1230" s="44"/>
      <c r="DP1230" s="44"/>
      <c r="DQ1230" s="44"/>
      <c r="DV1230" s="352"/>
      <c r="DX1230" s="44"/>
      <c r="DY1230" s="44"/>
      <c r="DZ1230" s="44"/>
      <c r="EE1230" s="352"/>
      <c r="EG1230" s="44"/>
      <c r="EH1230" s="44"/>
      <c r="EI1230" s="44"/>
      <c r="EN1230" s="352"/>
      <c r="EP1230" s="44"/>
      <c r="EQ1230" s="44"/>
      <c r="ER1230" s="44"/>
      <c r="EW1230" s="352"/>
      <c r="EY1230" s="44"/>
      <c r="EZ1230" s="44"/>
      <c r="FA1230" s="44"/>
      <c r="FF1230" s="352"/>
      <c r="FH1230" s="44"/>
      <c r="FI1230" s="44"/>
      <c r="FJ1230" s="44"/>
      <c r="FO1230" s="352"/>
      <c r="FQ1230" s="44"/>
      <c r="FR1230" s="44"/>
      <c r="FS1230" s="44"/>
      <c r="FX1230" s="352"/>
      <c r="FZ1230" s="44"/>
      <c r="GA1230" s="44"/>
      <c r="GB1230" s="44"/>
      <c r="GG1230" s="352"/>
      <c r="GI1230" s="44"/>
      <c r="GJ1230" s="44"/>
      <c r="GK1230" s="44"/>
      <c r="GP1230" s="352"/>
      <c r="GR1230" s="44"/>
      <c r="GS1230" s="44"/>
      <c r="GT1230" s="44"/>
      <c r="GY1230" s="352"/>
      <c r="HA1230" s="44"/>
      <c r="HB1230" s="44"/>
      <c r="HC1230" s="44"/>
      <c r="HH1230" s="352"/>
      <c r="HJ1230" s="44"/>
      <c r="HK1230" s="44"/>
      <c r="HL1230" s="44"/>
      <c r="HQ1230" s="44"/>
      <c r="HR1230" s="44"/>
      <c r="HS1230" s="44"/>
      <c r="HT1230" s="44"/>
      <c r="HU1230" s="44"/>
      <c r="HV1230" s="44"/>
      <c r="HW1230" s="44"/>
      <c r="HX1230" s="44"/>
      <c r="HY1230" s="44"/>
      <c r="HZ1230" s="44"/>
      <c r="IA1230" s="44"/>
      <c r="IB1230" s="44"/>
      <c r="IC1230" s="44"/>
      <c r="ID1230" s="44"/>
      <c r="IE1230" s="44"/>
      <c r="IF1230" s="44"/>
      <c r="IG1230" s="44"/>
      <c r="IH1230" s="44"/>
      <c r="II1230" s="44"/>
      <c r="IJ1230" s="44"/>
      <c r="IK1230" s="44"/>
      <c r="IL1230" s="44"/>
      <c r="IM1230" s="44"/>
      <c r="IN1230" s="44"/>
      <c r="IO1230" s="44"/>
      <c r="IP1230" s="44"/>
      <c r="IQ1230" s="44"/>
      <c r="IR1230" s="44"/>
      <c r="IS1230" s="44"/>
      <c r="IT1230" s="44"/>
      <c r="IU1230" s="44"/>
      <c r="IV1230" s="44"/>
      <c r="RS1230" s="353"/>
    </row>
    <row r="1231" spans="1:487" s="74" customFormat="1" ht="15">
      <c r="A1231" s="325" t="s">
        <v>585</v>
      </c>
      <c r="B1231" s="351"/>
      <c r="C1231" s="351"/>
      <c r="D1231" s="531" t="s">
        <v>130</v>
      </c>
      <c r="E1231" s="44"/>
      <c r="F1231" s="437">
        <f t="shared" si="17"/>
        <v>36</v>
      </c>
      <c r="G1231" s="478">
        <v>36</v>
      </c>
      <c r="H1231" s="478"/>
      <c r="I1231" s="138"/>
      <c r="J1231" s="420"/>
      <c r="K1231" s="138"/>
      <c r="L1231" s="44"/>
      <c r="M1231" s="450"/>
      <c r="N1231" s="44"/>
      <c r="R1231" s="352"/>
      <c r="T1231" s="44"/>
      <c r="U1231" s="44"/>
      <c r="V1231" s="44"/>
      <c r="AA1231" s="352"/>
      <c r="AC1231" s="44"/>
      <c r="AD1231" s="44"/>
      <c r="AE1231" s="44"/>
      <c r="AJ1231" s="352"/>
      <c r="AL1231" s="44"/>
      <c r="AM1231" s="44"/>
      <c r="AN1231" s="44"/>
      <c r="AS1231" s="352"/>
      <c r="AU1231" s="44"/>
      <c r="AV1231" s="44"/>
      <c r="AW1231" s="44"/>
      <c r="BB1231" s="352"/>
      <c r="BD1231" s="44"/>
      <c r="BE1231" s="44"/>
      <c r="BF1231" s="44"/>
      <c r="BK1231" s="352"/>
      <c r="BM1231" s="44"/>
      <c r="BN1231" s="44"/>
      <c r="BO1231" s="44"/>
      <c r="BT1231" s="352"/>
      <c r="BV1231" s="44"/>
      <c r="BW1231" s="44"/>
      <c r="BX1231" s="44"/>
      <c r="CC1231" s="352"/>
      <c r="CE1231" s="44"/>
      <c r="CF1231" s="44"/>
      <c r="CG1231" s="44"/>
      <c r="CL1231" s="352"/>
      <c r="CN1231" s="44"/>
      <c r="CO1231" s="44"/>
      <c r="CP1231" s="44"/>
      <c r="CU1231" s="352"/>
      <c r="CW1231" s="44"/>
      <c r="CX1231" s="44"/>
      <c r="CY1231" s="44"/>
      <c r="DD1231" s="352"/>
      <c r="DF1231" s="44"/>
      <c r="DG1231" s="44"/>
      <c r="DH1231" s="44"/>
      <c r="DM1231" s="352"/>
      <c r="DO1231" s="44"/>
      <c r="DP1231" s="44"/>
      <c r="DQ1231" s="44"/>
      <c r="DV1231" s="352"/>
      <c r="DX1231" s="44"/>
      <c r="DY1231" s="44"/>
      <c r="DZ1231" s="44"/>
      <c r="EE1231" s="352"/>
      <c r="EG1231" s="44"/>
      <c r="EH1231" s="44"/>
      <c r="EI1231" s="44"/>
      <c r="EN1231" s="352"/>
      <c r="EP1231" s="44"/>
      <c r="EQ1231" s="44"/>
      <c r="ER1231" s="44"/>
      <c r="EW1231" s="352"/>
      <c r="EY1231" s="44"/>
      <c r="EZ1231" s="44"/>
      <c r="FA1231" s="44"/>
      <c r="FF1231" s="352"/>
      <c r="FH1231" s="44"/>
      <c r="FI1231" s="44"/>
      <c r="FJ1231" s="44"/>
      <c r="FO1231" s="352"/>
      <c r="FQ1231" s="44"/>
      <c r="FR1231" s="44"/>
      <c r="FS1231" s="44"/>
      <c r="FX1231" s="352"/>
      <c r="FZ1231" s="44"/>
      <c r="GA1231" s="44"/>
      <c r="GB1231" s="44"/>
      <c r="GG1231" s="352"/>
      <c r="GI1231" s="44"/>
      <c r="GJ1231" s="44"/>
      <c r="GK1231" s="44"/>
      <c r="GP1231" s="352"/>
      <c r="GR1231" s="44"/>
      <c r="GS1231" s="44"/>
      <c r="GT1231" s="44"/>
      <c r="GY1231" s="352"/>
      <c r="HA1231" s="44"/>
      <c r="HB1231" s="44"/>
      <c r="HC1231" s="44"/>
      <c r="HH1231" s="352"/>
      <c r="HJ1231" s="44"/>
      <c r="HK1231" s="44"/>
      <c r="HL1231" s="44"/>
      <c r="HQ1231" s="44"/>
      <c r="HR1231" s="44"/>
      <c r="HS1231" s="44"/>
      <c r="HT1231" s="44"/>
      <c r="HU1231" s="44"/>
      <c r="HV1231" s="44"/>
      <c r="HW1231" s="44"/>
      <c r="HX1231" s="44"/>
      <c r="HY1231" s="44"/>
      <c r="HZ1231" s="44"/>
      <c r="IA1231" s="44"/>
      <c r="IB1231" s="44"/>
      <c r="IC1231" s="44"/>
      <c r="ID1231" s="44"/>
      <c r="IE1231" s="44"/>
      <c r="IF1231" s="44"/>
      <c r="IG1231" s="44"/>
      <c r="IH1231" s="44"/>
      <c r="II1231" s="44"/>
      <c r="IJ1231" s="44"/>
      <c r="IK1231" s="44"/>
      <c r="IL1231" s="44"/>
      <c r="IM1231" s="44"/>
      <c r="IN1231" s="44"/>
      <c r="IO1231" s="44"/>
      <c r="IP1231" s="44"/>
      <c r="IQ1231" s="44"/>
      <c r="IR1231" s="44"/>
      <c r="IS1231" s="44"/>
      <c r="IT1231" s="44"/>
      <c r="IU1231" s="44"/>
      <c r="IV1231" s="44"/>
      <c r="RS1231" s="353"/>
    </row>
    <row r="1232" spans="1:487" s="74" customFormat="1" ht="15">
      <c r="A1232" s="325" t="s">
        <v>1134</v>
      </c>
      <c r="B1232" s="351"/>
      <c r="C1232" s="351"/>
      <c r="D1232" s="531" t="s">
        <v>130</v>
      </c>
      <c r="E1232" s="44"/>
      <c r="F1232" s="437">
        <f t="shared" si="17"/>
        <v>0</v>
      </c>
      <c r="G1232" s="478"/>
      <c r="H1232" s="478"/>
      <c r="I1232" s="138"/>
      <c r="J1232" s="420"/>
      <c r="K1232" s="138"/>
      <c r="L1232" s="44"/>
      <c r="M1232" s="450"/>
      <c r="N1232" s="44"/>
      <c r="R1232" s="352"/>
      <c r="T1232" s="44"/>
      <c r="U1232" s="44"/>
      <c r="V1232" s="44"/>
      <c r="AA1232" s="352"/>
      <c r="AC1232" s="44"/>
      <c r="AD1232" s="44"/>
      <c r="AE1232" s="44"/>
      <c r="AJ1232" s="352"/>
      <c r="AL1232" s="44"/>
      <c r="AM1232" s="44"/>
      <c r="AN1232" s="44"/>
      <c r="AS1232" s="352"/>
      <c r="AU1232" s="44"/>
      <c r="AV1232" s="44"/>
      <c r="AW1232" s="44"/>
      <c r="BB1232" s="352"/>
      <c r="BD1232" s="44"/>
      <c r="BE1232" s="44"/>
      <c r="BF1232" s="44"/>
      <c r="BK1232" s="352"/>
      <c r="BM1232" s="44"/>
      <c r="BN1232" s="44"/>
      <c r="BO1232" s="44"/>
      <c r="BT1232" s="352"/>
      <c r="BV1232" s="44"/>
      <c r="BW1232" s="44"/>
      <c r="BX1232" s="44"/>
      <c r="CC1232" s="352"/>
      <c r="CE1232" s="44"/>
      <c r="CF1232" s="44"/>
      <c r="CG1232" s="44"/>
      <c r="CL1232" s="352"/>
      <c r="CN1232" s="44"/>
      <c r="CO1232" s="44"/>
      <c r="CP1232" s="44"/>
      <c r="CU1232" s="352"/>
      <c r="CW1232" s="44"/>
      <c r="CX1232" s="44"/>
      <c r="CY1232" s="44"/>
      <c r="DD1232" s="352"/>
      <c r="DF1232" s="44"/>
      <c r="DG1232" s="44"/>
      <c r="DH1232" s="44"/>
      <c r="DM1232" s="352"/>
      <c r="DO1232" s="44"/>
      <c r="DP1232" s="44"/>
      <c r="DQ1232" s="44"/>
      <c r="DV1232" s="352"/>
      <c r="DX1232" s="44"/>
      <c r="DY1232" s="44"/>
      <c r="DZ1232" s="44"/>
      <c r="EE1232" s="352"/>
      <c r="EG1232" s="44"/>
      <c r="EH1232" s="44"/>
      <c r="EI1232" s="44"/>
      <c r="EN1232" s="352"/>
      <c r="EP1232" s="44"/>
      <c r="EQ1232" s="44"/>
      <c r="ER1232" s="44"/>
      <c r="EW1232" s="352"/>
      <c r="EY1232" s="44"/>
      <c r="EZ1232" s="44"/>
      <c r="FA1232" s="44"/>
      <c r="FF1232" s="352"/>
      <c r="FH1232" s="44"/>
      <c r="FI1232" s="44"/>
      <c r="FJ1232" s="44"/>
      <c r="FO1232" s="352"/>
      <c r="FQ1232" s="44"/>
      <c r="FR1232" s="44"/>
      <c r="FS1232" s="44"/>
      <c r="FX1232" s="352"/>
      <c r="FZ1232" s="44"/>
      <c r="GA1232" s="44"/>
      <c r="GB1232" s="44"/>
      <c r="GG1232" s="352"/>
      <c r="GI1232" s="44"/>
      <c r="GJ1232" s="44"/>
      <c r="GK1232" s="44"/>
      <c r="GP1232" s="352"/>
      <c r="GR1232" s="44"/>
      <c r="GS1232" s="44"/>
      <c r="GT1232" s="44"/>
      <c r="GY1232" s="352"/>
      <c r="HA1232" s="44"/>
      <c r="HB1232" s="44"/>
      <c r="HC1232" s="44"/>
      <c r="HH1232" s="352"/>
      <c r="HJ1232" s="44"/>
      <c r="HK1232" s="44"/>
      <c r="HL1232" s="44"/>
      <c r="HQ1232" s="44"/>
      <c r="HR1232" s="44"/>
      <c r="HS1232" s="44"/>
      <c r="HT1232" s="44"/>
      <c r="HU1232" s="44"/>
      <c r="HV1232" s="44"/>
      <c r="HW1232" s="44"/>
      <c r="HX1232" s="44"/>
      <c r="HY1232" s="44"/>
      <c r="HZ1232" s="44"/>
      <c r="IA1232" s="44"/>
      <c r="IB1232" s="44"/>
      <c r="IC1232" s="44"/>
      <c r="ID1232" s="44"/>
      <c r="IE1232" s="44"/>
      <c r="IF1232" s="44"/>
      <c r="IG1232" s="44"/>
      <c r="IH1232" s="44"/>
      <c r="II1232" s="44"/>
      <c r="IJ1232" s="44"/>
      <c r="IK1232" s="44"/>
      <c r="IL1232" s="44"/>
      <c r="IM1232" s="44"/>
      <c r="IN1232" s="44"/>
      <c r="IO1232" s="44"/>
      <c r="IP1232" s="44"/>
      <c r="IQ1232" s="44"/>
      <c r="IR1232" s="44"/>
      <c r="IS1232" s="44"/>
      <c r="IT1232" s="44"/>
      <c r="IU1232" s="44"/>
      <c r="IV1232" s="44"/>
      <c r="RS1232" s="353"/>
    </row>
    <row r="1233" spans="1:487" s="74" customFormat="1" ht="15">
      <c r="A1233" s="325" t="s">
        <v>1448</v>
      </c>
      <c r="B1233" s="351"/>
      <c r="C1233" s="351"/>
      <c r="D1233" s="531" t="s">
        <v>130</v>
      </c>
      <c r="E1233" s="44"/>
      <c r="F1233" s="437">
        <f t="shared" si="17"/>
        <v>0</v>
      </c>
      <c r="G1233" s="478"/>
      <c r="H1233" s="478"/>
      <c r="I1233" s="138"/>
      <c r="J1233" s="420"/>
      <c r="K1233" s="138"/>
      <c r="L1233" s="44"/>
      <c r="M1233" s="450"/>
      <c r="N1233" s="44"/>
      <c r="R1233" s="352"/>
      <c r="T1233" s="44"/>
      <c r="U1233" s="44"/>
      <c r="V1233" s="44"/>
      <c r="AA1233" s="352"/>
      <c r="AC1233" s="44"/>
      <c r="AD1233" s="44"/>
      <c r="AE1233" s="44"/>
      <c r="AJ1233" s="352"/>
      <c r="AL1233" s="44"/>
      <c r="AM1233" s="44"/>
      <c r="AN1233" s="44"/>
      <c r="AS1233" s="352"/>
      <c r="AU1233" s="44"/>
      <c r="AV1233" s="44"/>
      <c r="AW1233" s="44"/>
      <c r="BB1233" s="352"/>
      <c r="BD1233" s="44"/>
      <c r="BE1233" s="44"/>
      <c r="BF1233" s="44"/>
      <c r="BK1233" s="352"/>
      <c r="BM1233" s="44"/>
      <c r="BN1233" s="44"/>
      <c r="BO1233" s="44"/>
      <c r="BT1233" s="352"/>
      <c r="BV1233" s="44"/>
      <c r="BW1233" s="44"/>
      <c r="BX1233" s="44"/>
      <c r="CC1233" s="352"/>
      <c r="CE1233" s="44"/>
      <c r="CF1233" s="44"/>
      <c r="CG1233" s="44"/>
      <c r="CL1233" s="352"/>
      <c r="CN1233" s="44"/>
      <c r="CO1233" s="44"/>
      <c r="CP1233" s="44"/>
      <c r="CU1233" s="352"/>
      <c r="CW1233" s="44"/>
      <c r="CX1233" s="44"/>
      <c r="CY1233" s="44"/>
      <c r="DD1233" s="352"/>
      <c r="DF1233" s="44"/>
      <c r="DG1233" s="44"/>
      <c r="DH1233" s="44"/>
      <c r="DM1233" s="352"/>
      <c r="DO1233" s="44"/>
      <c r="DP1233" s="44"/>
      <c r="DQ1233" s="44"/>
      <c r="DV1233" s="352"/>
      <c r="DX1233" s="44"/>
      <c r="DY1233" s="44"/>
      <c r="DZ1233" s="44"/>
      <c r="EE1233" s="352"/>
      <c r="EG1233" s="44"/>
      <c r="EH1233" s="44"/>
      <c r="EI1233" s="44"/>
      <c r="EN1233" s="352"/>
      <c r="EP1233" s="44"/>
      <c r="EQ1233" s="44"/>
      <c r="ER1233" s="44"/>
      <c r="EW1233" s="352"/>
      <c r="EY1233" s="44"/>
      <c r="EZ1233" s="44"/>
      <c r="FA1233" s="44"/>
      <c r="FF1233" s="352"/>
      <c r="FH1233" s="44"/>
      <c r="FI1233" s="44"/>
      <c r="FJ1233" s="44"/>
      <c r="FO1233" s="352"/>
      <c r="FQ1233" s="44"/>
      <c r="FR1233" s="44"/>
      <c r="FS1233" s="44"/>
      <c r="FX1233" s="352"/>
      <c r="FZ1233" s="44"/>
      <c r="GA1233" s="44"/>
      <c r="GB1233" s="44"/>
      <c r="GG1233" s="352"/>
      <c r="GI1233" s="44"/>
      <c r="GJ1233" s="44"/>
      <c r="GK1233" s="44"/>
      <c r="GP1233" s="352"/>
      <c r="GR1233" s="44"/>
      <c r="GS1233" s="44"/>
      <c r="GT1233" s="44"/>
      <c r="GY1233" s="352"/>
      <c r="HA1233" s="44"/>
      <c r="HB1233" s="44"/>
      <c r="HC1233" s="44"/>
      <c r="HH1233" s="352"/>
      <c r="HJ1233" s="44"/>
      <c r="HK1233" s="44"/>
      <c r="HL1233" s="44"/>
      <c r="HQ1233" s="44"/>
      <c r="HR1233" s="44"/>
      <c r="HS1233" s="44"/>
      <c r="HT1233" s="44"/>
      <c r="HU1233" s="44"/>
      <c r="HV1233" s="44"/>
      <c r="HW1233" s="44"/>
      <c r="HX1233" s="44"/>
      <c r="HY1233" s="44"/>
      <c r="HZ1233" s="44"/>
      <c r="IA1233" s="44"/>
      <c r="IB1233" s="44"/>
      <c r="IC1233" s="44"/>
      <c r="ID1233" s="44"/>
      <c r="IE1233" s="44"/>
      <c r="IF1233" s="44"/>
      <c r="IG1233" s="44"/>
      <c r="IH1233" s="44"/>
      <c r="II1233" s="44"/>
      <c r="IJ1233" s="44"/>
      <c r="IK1233" s="44"/>
      <c r="IL1233" s="44"/>
      <c r="IM1233" s="44"/>
      <c r="IN1233" s="44"/>
      <c r="IO1233" s="44"/>
      <c r="IP1233" s="44"/>
      <c r="IQ1233" s="44"/>
      <c r="IR1233" s="44"/>
      <c r="IS1233" s="44"/>
      <c r="IT1233" s="44"/>
      <c r="IU1233" s="44"/>
      <c r="IV1233" s="44"/>
      <c r="RS1233" s="353"/>
    </row>
    <row r="1234" spans="1:487" s="74" customFormat="1" ht="15">
      <c r="A1234" s="325" t="s">
        <v>438</v>
      </c>
      <c r="B1234" s="351"/>
      <c r="C1234" s="351"/>
      <c r="D1234" s="74" t="s">
        <v>140</v>
      </c>
      <c r="E1234" s="44"/>
      <c r="F1234" s="437">
        <f t="shared" si="17"/>
        <v>377</v>
      </c>
      <c r="G1234" s="541">
        <v>66</v>
      </c>
      <c r="H1234" s="541">
        <v>241</v>
      </c>
      <c r="I1234" s="138"/>
      <c r="J1234" s="420"/>
      <c r="K1234" s="138">
        <v>70</v>
      </c>
      <c r="L1234" s="450"/>
      <c r="N1234" s="44"/>
      <c r="R1234" s="352"/>
      <c r="T1234" s="44"/>
      <c r="U1234" s="44"/>
      <c r="V1234" s="44"/>
      <c r="AA1234" s="352"/>
      <c r="AC1234" s="44"/>
      <c r="AD1234" s="44"/>
      <c r="AE1234" s="44"/>
      <c r="AJ1234" s="352"/>
      <c r="AL1234" s="44"/>
      <c r="AM1234" s="44"/>
      <c r="AN1234" s="44"/>
      <c r="AS1234" s="352"/>
      <c r="AU1234" s="44"/>
      <c r="AV1234" s="44"/>
      <c r="AW1234" s="44"/>
      <c r="BB1234" s="352"/>
      <c r="BD1234" s="44"/>
      <c r="BE1234" s="44"/>
      <c r="BF1234" s="44"/>
      <c r="BK1234" s="352"/>
      <c r="BM1234" s="44"/>
      <c r="BN1234" s="44"/>
      <c r="BO1234" s="44"/>
      <c r="BT1234" s="352"/>
      <c r="BV1234" s="44"/>
      <c r="BW1234" s="44"/>
      <c r="BX1234" s="44"/>
      <c r="CC1234" s="352"/>
      <c r="CE1234" s="44"/>
      <c r="CF1234" s="44"/>
      <c r="CG1234" s="44"/>
      <c r="CL1234" s="352"/>
      <c r="CN1234" s="44"/>
      <c r="CO1234" s="44"/>
      <c r="CP1234" s="44"/>
      <c r="CU1234" s="352"/>
      <c r="CW1234" s="44"/>
      <c r="CX1234" s="44"/>
      <c r="CY1234" s="44"/>
      <c r="DD1234" s="352"/>
      <c r="DF1234" s="44"/>
      <c r="DG1234" s="44"/>
      <c r="DH1234" s="44"/>
      <c r="DM1234" s="352"/>
      <c r="DO1234" s="44"/>
      <c r="DP1234" s="44"/>
      <c r="DQ1234" s="44"/>
      <c r="DV1234" s="352"/>
      <c r="DX1234" s="44"/>
      <c r="DY1234" s="44"/>
      <c r="DZ1234" s="44"/>
      <c r="EE1234" s="352"/>
      <c r="EG1234" s="44"/>
      <c r="EH1234" s="44"/>
      <c r="EI1234" s="44"/>
      <c r="EN1234" s="352"/>
      <c r="EP1234" s="44"/>
      <c r="EQ1234" s="44"/>
      <c r="ER1234" s="44"/>
      <c r="EW1234" s="352"/>
      <c r="EY1234" s="44"/>
      <c r="EZ1234" s="44"/>
      <c r="FA1234" s="44"/>
      <c r="FF1234" s="352"/>
      <c r="FH1234" s="44"/>
      <c r="FI1234" s="44"/>
      <c r="FJ1234" s="44"/>
      <c r="FO1234" s="352"/>
      <c r="FQ1234" s="44"/>
      <c r="FR1234" s="44"/>
      <c r="FS1234" s="44"/>
      <c r="FX1234" s="352"/>
      <c r="FZ1234" s="44"/>
      <c r="GA1234" s="44"/>
      <c r="GB1234" s="44"/>
      <c r="GG1234" s="352"/>
      <c r="GI1234" s="44"/>
      <c r="GJ1234" s="44"/>
      <c r="GK1234" s="44"/>
      <c r="GP1234" s="352"/>
      <c r="GR1234" s="44"/>
      <c r="GS1234" s="44"/>
      <c r="GT1234" s="44"/>
      <c r="GY1234" s="352"/>
      <c r="HA1234" s="44"/>
      <c r="HB1234" s="44"/>
      <c r="HC1234" s="44"/>
      <c r="HH1234" s="352"/>
      <c r="HJ1234" s="44"/>
      <c r="HK1234" s="44"/>
      <c r="HL1234" s="44"/>
      <c r="HQ1234" s="44"/>
      <c r="HR1234" s="44"/>
      <c r="HS1234" s="44"/>
      <c r="HT1234" s="44"/>
      <c r="HU1234" s="44"/>
      <c r="HV1234" s="44"/>
      <c r="HW1234" s="44"/>
      <c r="HX1234" s="44"/>
      <c r="HY1234" s="44"/>
      <c r="HZ1234" s="44"/>
      <c r="IA1234" s="44"/>
      <c r="IB1234" s="44"/>
      <c r="IC1234" s="44"/>
      <c r="ID1234" s="44"/>
      <c r="IE1234" s="44"/>
      <c r="IF1234" s="44"/>
      <c r="IG1234" s="44"/>
      <c r="IH1234" s="44"/>
      <c r="II1234" s="44"/>
      <c r="IJ1234" s="44"/>
      <c r="IK1234" s="44"/>
      <c r="IL1234" s="44"/>
      <c r="IM1234" s="44"/>
      <c r="IN1234" s="44"/>
      <c r="IO1234" s="44"/>
      <c r="IP1234" s="44"/>
      <c r="IQ1234" s="44"/>
      <c r="IR1234" s="44"/>
      <c r="IS1234" s="44"/>
      <c r="IT1234" s="44"/>
      <c r="IU1234" s="44"/>
      <c r="IV1234" s="44"/>
      <c r="RS1234" s="353"/>
    </row>
    <row r="1235" spans="1:487" s="74" customFormat="1" ht="15">
      <c r="A1235" s="325" t="s">
        <v>2093</v>
      </c>
      <c r="B1235" s="351"/>
      <c r="C1235" s="351"/>
      <c r="D1235" s="531" t="s">
        <v>130</v>
      </c>
      <c r="E1235" s="450"/>
      <c r="F1235" s="437">
        <f t="shared" si="17"/>
        <v>0</v>
      </c>
      <c r="G1235" s="478"/>
      <c r="H1235" s="478"/>
      <c r="I1235" s="478"/>
      <c r="J1235" s="548"/>
      <c r="K1235" s="478"/>
      <c r="L1235" s="450"/>
      <c r="M1235" s="450"/>
      <c r="N1235" s="44"/>
      <c r="R1235" s="352"/>
      <c r="T1235" s="44"/>
      <c r="U1235" s="44"/>
      <c r="V1235" s="44"/>
      <c r="AA1235" s="352"/>
      <c r="AC1235" s="44"/>
      <c r="AD1235" s="44"/>
      <c r="AE1235" s="44"/>
      <c r="AJ1235" s="352"/>
      <c r="AL1235" s="44"/>
      <c r="AM1235" s="44"/>
      <c r="AN1235" s="44"/>
      <c r="AS1235" s="352"/>
      <c r="AU1235" s="44"/>
      <c r="AV1235" s="44"/>
      <c r="AW1235" s="44"/>
      <c r="BB1235" s="352"/>
      <c r="BD1235" s="44"/>
      <c r="BE1235" s="44"/>
      <c r="BF1235" s="44"/>
      <c r="BK1235" s="352"/>
      <c r="BM1235" s="44"/>
      <c r="BN1235" s="44"/>
      <c r="BO1235" s="44"/>
      <c r="BT1235" s="352"/>
      <c r="BV1235" s="44"/>
      <c r="BW1235" s="44"/>
      <c r="BX1235" s="44"/>
      <c r="CC1235" s="352"/>
      <c r="CE1235" s="44"/>
      <c r="CF1235" s="44"/>
      <c r="CG1235" s="44"/>
      <c r="CL1235" s="352"/>
      <c r="CN1235" s="44"/>
      <c r="CO1235" s="44"/>
      <c r="CP1235" s="44"/>
      <c r="CU1235" s="352"/>
      <c r="CW1235" s="44"/>
      <c r="CX1235" s="44"/>
      <c r="CY1235" s="44"/>
      <c r="DD1235" s="352"/>
      <c r="DF1235" s="44"/>
      <c r="DG1235" s="44"/>
      <c r="DH1235" s="44"/>
      <c r="DM1235" s="352"/>
      <c r="DO1235" s="44"/>
      <c r="DP1235" s="44"/>
      <c r="DQ1235" s="44"/>
      <c r="DV1235" s="352"/>
      <c r="DX1235" s="44"/>
      <c r="DY1235" s="44"/>
      <c r="DZ1235" s="44"/>
      <c r="EE1235" s="352"/>
      <c r="EG1235" s="44"/>
      <c r="EH1235" s="44"/>
      <c r="EI1235" s="44"/>
      <c r="EN1235" s="352"/>
      <c r="EP1235" s="44"/>
      <c r="EQ1235" s="44"/>
      <c r="ER1235" s="44"/>
      <c r="EW1235" s="352"/>
      <c r="EY1235" s="44"/>
      <c r="EZ1235" s="44"/>
      <c r="FA1235" s="44"/>
      <c r="FF1235" s="352"/>
      <c r="FH1235" s="44"/>
      <c r="FI1235" s="44"/>
      <c r="FJ1235" s="44"/>
      <c r="FO1235" s="352"/>
      <c r="FQ1235" s="44"/>
      <c r="FR1235" s="44"/>
      <c r="FS1235" s="44"/>
      <c r="FX1235" s="352"/>
      <c r="FZ1235" s="44"/>
      <c r="GA1235" s="44"/>
      <c r="GB1235" s="44"/>
      <c r="GG1235" s="352"/>
      <c r="GI1235" s="44"/>
      <c r="GJ1235" s="44"/>
      <c r="GK1235" s="44"/>
      <c r="GP1235" s="352"/>
      <c r="GR1235" s="44"/>
      <c r="GS1235" s="44"/>
      <c r="GT1235" s="44"/>
      <c r="GY1235" s="352"/>
      <c r="HA1235" s="44"/>
      <c r="HB1235" s="44"/>
      <c r="HC1235" s="44"/>
      <c r="HH1235" s="352"/>
      <c r="HJ1235" s="44"/>
      <c r="HK1235" s="44"/>
      <c r="HL1235" s="44"/>
      <c r="HQ1235" s="44"/>
      <c r="HR1235" s="44"/>
      <c r="HS1235" s="44"/>
      <c r="HT1235" s="44"/>
      <c r="HU1235" s="44"/>
      <c r="HV1235" s="44"/>
      <c r="HW1235" s="44"/>
      <c r="HX1235" s="44"/>
      <c r="HY1235" s="44"/>
      <c r="HZ1235" s="44"/>
      <c r="IA1235" s="44"/>
      <c r="IB1235" s="44"/>
      <c r="IC1235" s="44"/>
      <c r="ID1235" s="44"/>
      <c r="IE1235" s="44"/>
      <c r="IF1235" s="44"/>
      <c r="IG1235" s="44"/>
      <c r="IH1235" s="44"/>
      <c r="II1235" s="44"/>
      <c r="IJ1235" s="44"/>
      <c r="IK1235" s="44"/>
      <c r="IL1235" s="44"/>
      <c r="IM1235" s="44"/>
      <c r="IN1235" s="44"/>
      <c r="IO1235" s="44"/>
      <c r="IP1235" s="44"/>
      <c r="IQ1235" s="44"/>
      <c r="IR1235" s="44"/>
      <c r="IS1235" s="44"/>
      <c r="IT1235" s="44"/>
      <c r="IU1235" s="44"/>
      <c r="IV1235" s="44"/>
      <c r="RS1235" s="353"/>
    </row>
    <row r="1236" spans="1:487" s="74" customFormat="1" ht="15">
      <c r="A1236" s="325" t="s">
        <v>1866</v>
      </c>
      <c r="B1236" s="351"/>
      <c r="C1236" s="351"/>
      <c r="D1236" s="531" t="s">
        <v>130</v>
      </c>
      <c r="E1236" s="450"/>
      <c r="F1236" s="437">
        <f t="shared" si="17"/>
        <v>0</v>
      </c>
      <c r="G1236" s="478"/>
      <c r="H1236" s="478"/>
      <c r="I1236" s="478"/>
      <c r="J1236" s="548"/>
      <c r="K1236" s="478"/>
      <c r="L1236" s="450"/>
      <c r="M1236" s="450"/>
      <c r="N1236" s="44"/>
      <c r="R1236" s="352"/>
      <c r="T1236" s="44"/>
      <c r="U1236" s="44"/>
      <c r="V1236" s="44"/>
      <c r="AA1236" s="352"/>
      <c r="AC1236" s="44"/>
      <c r="AD1236" s="44"/>
      <c r="AE1236" s="44"/>
      <c r="AJ1236" s="352"/>
      <c r="AL1236" s="44"/>
      <c r="AM1236" s="44"/>
      <c r="AN1236" s="44"/>
      <c r="AS1236" s="352"/>
      <c r="AU1236" s="44"/>
      <c r="AV1236" s="44"/>
      <c r="AW1236" s="44"/>
      <c r="BB1236" s="352"/>
      <c r="BD1236" s="44"/>
      <c r="BE1236" s="44"/>
      <c r="BF1236" s="44"/>
      <c r="BK1236" s="352"/>
      <c r="BM1236" s="44"/>
      <c r="BN1236" s="44"/>
      <c r="BO1236" s="44"/>
      <c r="BT1236" s="352"/>
      <c r="BV1236" s="44"/>
      <c r="BW1236" s="44"/>
      <c r="BX1236" s="44"/>
      <c r="CC1236" s="352"/>
      <c r="CE1236" s="44"/>
      <c r="CF1236" s="44"/>
      <c r="CG1236" s="44"/>
      <c r="CL1236" s="352"/>
      <c r="CN1236" s="44"/>
      <c r="CO1236" s="44"/>
      <c r="CP1236" s="44"/>
      <c r="CU1236" s="352"/>
      <c r="CW1236" s="44"/>
      <c r="CX1236" s="44"/>
      <c r="CY1236" s="44"/>
      <c r="DD1236" s="352"/>
      <c r="DF1236" s="44"/>
      <c r="DG1236" s="44"/>
      <c r="DH1236" s="44"/>
      <c r="DM1236" s="352"/>
      <c r="DO1236" s="44"/>
      <c r="DP1236" s="44"/>
      <c r="DQ1236" s="44"/>
      <c r="DV1236" s="352"/>
      <c r="DX1236" s="44"/>
      <c r="DY1236" s="44"/>
      <c r="DZ1236" s="44"/>
      <c r="EE1236" s="352"/>
      <c r="EG1236" s="44"/>
      <c r="EH1236" s="44"/>
      <c r="EI1236" s="44"/>
      <c r="EN1236" s="352"/>
      <c r="EP1236" s="44"/>
      <c r="EQ1236" s="44"/>
      <c r="ER1236" s="44"/>
      <c r="EW1236" s="352"/>
      <c r="EY1236" s="44"/>
      <c r="EZ1236" s="44"/>
      <c r="FA1236" s="44"/>
      <c r="FF1236" s="352"/>
      <c r="FH1236" s="44"/>
      <c r="FI1236" s="44"/>
      <c r="FJ1236" s="44"/>
      <c r="FO1236" s="352"/>
      <c r="FQ1236" s="44"/>
      <c r="FR1236" s="44"/>
      <c r="FS1236" s="44"/>
      <c r="FX1236" s="352"/>
      <c r="FZ1236" s="44"/>
      <c r="GA1236" s="44"/>
      <c r="GB1236" s="44"/>
      <c r="GG1236" s="352"/>
      <c r="GI1236" s="44"/>
      <c r="GJ1236" s="44"/>
      <c r="GK1236" s="44"/>
      <c r="GP1236" s="352"/>
      <c r="GR1236" s="44"/>
      <c r="GS1236" s="44"/>
      <c r="GT1236" s="44"/>
      <c r="GY1236" s="352"/>
      <c r="HA1236" s="44"/>
      <c r="HB1236" s="44"/>
      <c r="HC1236" s="44"/>
      <c r="HH1236" s="352"/>
      <c r="HJ1236" s="44"/>
      <c r="HK1236" s="44"/>
      <c r="HL1236" s="44"/>
      <c r="HQ1236" s="44"/>
      <c r="HR1236" s="44"/>
      <c r="HS1236" s="44"/>
      <c r="HT1236" s="44"/>
      <c r="HU1236" s="44"/>
      <c r="HV1236" s="44"/>
      <c r="HW1236" s="44"/>
      <c r="HX1236" s="44"/>
      <c r="HY1236" s="44"/>
      <c r="HZ1236" s="44"/>
      <c r="IA1236" s="44"/>
      <c r="IB1236" s="44"/>
      <c r="IC1236" s="44"/>
      <c r="ID1236" s="44"/>
      <c r="IE1236" s="44"/>
      <c r="IF1236" s="44"/>
      <c r="IG1236" s="44"/>
      <c r="IH1236" s="44"/>
      <c r="II1236" s="44"/>
      <c r="IJ1236" s="44"/>
      <c r="IK1236" s="44"/>
      <c r="IL1236" s="44"/>
      <c r="IM1236" s="44"/>
      <c r="IN1236" s="44"/>
      <c r="IO1236" s="44"/>
      <c r="IP1236" s="44"/>
      <c r="IQ1236" s="44"/>
      <c r="IR1236" s="44"/>
      <c r="IS1236" s="44"/>
      <c r="IT1236" s="44"/>
      <c r="IU1236" s="44"/>
      <c r="IV1236" s="44"/>
      <c r="RS1236" s="353"/>
    </row>
    <row r="1237" spans="1:487" s="74" customFormat="1" ht="15">
      <c r="A1237" s="325" t="s">
        <v>741</v>
      </c>
      <c r="B1237" s="351"/>
      <c r="C1237" s="351"/>
      <c r="D1237" s="458" t="s">
        <v>136</v>
      </c>
      <c r="E1237" s="450"/>
      <c r="F1237" s="437">
        <f t="shared" si="17"/>
        <v>0</v>
      </c>
      <c r="G1237" s="478"/>
      <c r="H1237" s="478"/>
      <c r="I1237" s="478"/>
      <c r="J1237" s="548"/>
      <c r="K1237" s="478"/>
      <c r="L1237" s="450"/>
      <c r="M1237" s="450"/>
      <c r="N1237" s="44"/>
      <c r="R1237" s="352"/>
      <c r="T1237" s="44"/>
      <c r="U1237" s="44"/>
      <c r="V1237" s="44"/>
      <c r="AA1237" s="352"/>
      <c r="AC1237" s="44"/>
      <c r="AD1237" s="44"/>
      <c r="AE1237" s="44"/>
      <c r="AJ1237" s="352"/>
      <c r="AL1237" s="44"/>
      <c r="AM1237" s="44"/>
      <c r="AN1237" s="44"/>
      <c r="AS1237" s="352"/>
      <c r="AU1237" s="44"/>
      <c r="AV1237" s="44"/>
      <c r="AW1237" s="44"/>
      <c r="BB1237" s="352"/>
      <c r="BD1237" s="44"/>
      <c r="BE1237" s="44"/>
      <c r="BF1237" s="44"/>
      <c r="BK1237" s="352"/>
      <c r="BM1237" s="44"/>
      <c r="BN1237" s="44"/>
      <c r="BO1237" s="44"/>
      <c r="BT1237" s="352"/>
      <c r="BV1237" s="44"/>
      <c r="BW1237" s="44"/>
      <c r="BX1237" s="44"/>
      <c r="CC1237" s="352"/>
      <c r="CE1237" s="44"/>
      <c r="CF1237" s="44"/>
      <c r="CG1237" s="44"/>
      <c r="CL1237" s="352"/>
      <c r="CN1237" s="44"/>
      <c r="CO1237" s="44"/>
      <c r="CP1237" s="44"/>
      <c r="CU1237" s="352"/>
      <c r="CW1237" s="44"/>
      <c r="CX1237" s="44"/>
      <c r="CY1237" s="44"/>
      <c r="DD1237" s="352"/>
      <c r="DF1237" s="44"/>
      <c r="DG1237" s="44"/>
      <c r="DH1237" s="44"/>
      <c r="DM1237" s="352"/>
      <c r="DO1237" s="44"/>
      <c r="DP1237" s="44"/>
      <c r="DQ1237" s="44"/>
      <c r="DV1237" s="352"/>
      <c r="DX1237" s="44"/>
      <c r="DY1237" s="44"/>
      <c r="DZ1237" s="44"/>
      <c r="EE1237" s="352"/>
      <c r="EG1237" s="44"/>
      <c r="EH1237" s="44"/>
      <c r="EI1237" s="44"/>
      <c r="EN1237" s="352"/>
      <c r="EP1237" s="44"/>
      <c r="EQ1237" s="44"/>
      <c r="ER1237" s="44"/>
      <c r="EW1237" s="352"/>
      <c r="EY1237" s="44"/>
      <c r="EZ1237" s="44"/>
      <c r="FA1237" s="44"/>
      <c r="FF1237" s="352"/>
      <c r="FH1237" s="44"/>
      <c r="FI1237" s="44"/>
      <c r="FJ1237" s="44"/>
      <c r="FO1237" s="352"/>
      <c r="FQ1237" s="44"/>
      <c r="FR1237" s="44"/>
      <c r="FS1237" s="44"/>
      <c r="FX1237" s="352"/>
      <c r="FZ1237" s="44"/>
      <c r="GA1237" s="44"/>
      <c r="GB1237" s="44"/>
      <c r="GG1237" s="352"/>
      <c r="GI1237" s="44"/>
      <c r="GJ1237" s="44"/>
      <c r="GK1237" s="44"/>
      <c r="GP1237" s="352"/>
      <c r="GR1237" s="44"/>
      <c r="GS1237" s="44"/>
      <c r="GT1237" s="44"/>
      <c r="GY1237" s="352"/>
      <c r="HA1237" s="44"/>
      <c r="HB1237" s="44"/>
      <c r="HC1237" s="44"/>
      <c r="HH1237" s="352"/>
      <c r="HJ1237" s="44"/>
      <c r="HK1237" s="44"/>
      <c r="HL1237" s="44"/>
      <c r="HQ1237" s="44"/>
      <c r="HR1237" s="44"/>
      <c r="HS1237" s="44"/>
      <c r="HT1237" s="44"/>
      <c r="HU1237" s="44"/>
      <c r="HV1237" s="44"/>
      <c r="HW1237" s="44"/>
      <c r="HX1237" s="44"/>
      <c r="HY1237" s="44"/>
      <c r="HZ1237" s="44"/>
      <c r="IA1237" s="44"/>
      <c r="IB1237" s="44"/>
      <c r="IC1237" s="44"/>
      <c r="ID1237" s="44"/>
      <c r="IE1237" s="44"/>
      <c r="IF1237" s="44"/>
      <c r="IG1237" s="44"/>
      <c r="IH1237" s="44"/>
      <c r="II1237" s="44"/>
      <c r="IJ1237" s="44"/>
      <c r="IK1237" s="44"/>
      <c r="IL1237" s="44"/>
      <c r="IM1237" s="44"/>
      <c r="IN1237" s="44"/>
      <c r="IO1237" s="44"/>
      <c r="IP1237" s="44"/>
      <c r="IQ1237" s="44"/>
      <c r="IR1237" s="44"/>
      <c r="IS1237" s="44"/>
      <c r="IT1237" s="44"/>
      <c r="IU1237" s="44"/>
      <c r="IV1237" s="44"/>
      <c r="RS1237" s="353"/>
    </row>
    <row r="1238" spans="1:487" s="74" customFormat="1" ht="15">
      <c r="A1238" s="325" t="s">
        <v>546</v>
      </c>
      <c r="B1238" s="351"/>
      <c r="C1238" s="351"/>
      <c r="D1238" s="458" t="s">
        <v>136</v>
      </c>
      <c r="E1238" s="450"/>
      <c r="F1238" s="437">
        <f t="shared" si="17"/>
        <v>55</v>
      </c>
      <c r="G1238" s="478"/>
      <c r="H1238" s="478">
        <v>55</v>
      </c>
      <c r="I1238" s="478"/>
      <c r="J1238" s="548"/>
      <c r="K1238" s="478"/>
      <c r="L1238" s="44"/>
      <c r="M1238" s="44"/>
      <c r="N1238" s="44"/>
      <c r="R1238" s="352"/>
      <c r="T1238" s="44"/>
      <c r="U1238" s="44"/>
      <c r="V1238" s="44"/>
      <c r="AA1238" s="352"/>
      <c r="AC1238" s="44"/>
      <c r="AD1238" s="44"/>
      <c r="AE1238" s="44"/>
      <c r="AJ1238" s="352"/>
      <c r="AL1238" s="44"/>
      <c r="AM1238" s="44"/>
      <c r="AN1238" s="44"/>
      <c r="AS1238" s="352"/>
      <c r="AU1238" s="44"/>
      <c r="AV1238" s="44"/>
      <c r="AW1238" s="44"/>
      <c r="BB1238" s="352"/>
      <c r="BD1238" s="44"/>
      <c r="BE1238" s="44"/>
      <c r="BF1238" s="44"/>
      <c r="BK1238" s="352"/>
      <c r="BM1238" s="44"/>
      <c r="BN1238" s="44"/>
      <c r="BO1238" s="44"/>
      <c r="BT1238" s="352"/>
      <c r="BV1238" s="44"/>
      <c r="BW1238" s="44"/>
      <c r="BX1238" s="44"/>
      <c r="CC1238" s="352"/>
      <c r="CE1238" s="44"/>
      <c r="CF1238" s="44"/>
      <c r="CG1238" s="44"/>
      <c r="CL1238" s="352"/>
      <c r="CN1238" s="44"/>
      <c r="CO1238" s="44"/>
      <c r="CP1238" s="44"/>
      <c r="CU1238" s="352"/>
      <c r="CW1238" s="44"/>
      <c r="CX1238" s="44"/>
      <c r="CY1238" s="44"/>
      <c r="DD1238" s="352"/>
      <c r="DF1238" s="44"/>
      <c r="DG1238" s="44"/>
      <c r="DH1238" s="44"/>
      <c r="DM1238" s="352"/>
      <c r="DO1238" s="44"/>
      <c r="DP1238" s="44"/>
      <c r="DQ1238" s="44"/>
      <c r="DV1238" s="352"/>
      <c r="DX1238" s="44"/>
      <c r="DY1238" s="44"/>
      <c r="DZ1238" s="44"/>
      <c r="EE1238" s="352"/>
      <c r="EG1238" s="44"/>
      <c r="EH1238" s="44"/>
      <c r="EI1238" s="44"/>
      <c r="EN1238" s="352"/>
      <c r="EP1238" s="44"/>
      <c r="EQ1238" s="44"/>
      <c r="ER1238" s="44"/>
      <c r="EW1238" s="352"/>
      <c r="EY1238" s="44"/>
      <c r="EZ1238" s="44"/>
      <c r="FA1238" s="44"/>
      <c r="FF1238" s="352"/>
      <c r="FH1238" s="44"/>
      <c r="FI1238" s="44"/>
      <c r="FJ1238" s="44"/>
      <c r="FO1238" s="352"/>
      <c r="FQ1238" s="44"/>
      <c r="FR1238" s="44"/>
      <c r="FS1238" s="44"/>
      <c r="FX1238" s="352"/>
      <c r="FZ1238" s="44"/>
      <c r="GA1238" s="44"/>
      <c r="GB1238" s="44"/>
      <c r="GG1238" s="352"/>
      <c r="GI1238" s="44"/>
      <c r="GJ1238" s="44"/>
      <c r="GK1238" s="44"/>
      <c r="GP1238" s="352"/>
      <c r="GR1238" s="44"/>
      <c r="GS1238" s="44"/>
      <c r="GT1238" s="44"/>
      <c r="GY1238" s="352"/>
      <c r="HA1238" s="44"/>
      <c r="HB1238" s="44"/>
      <c r="HC1238" s="44"/>
      <c r="HH1238" s="352"/>
      <c r="HJ1238" s="44"/>
      <c r="HK1238" s="44"/>
      <c r="HL1238" s="44"/>
      <c r="HQ1238" s="44"/>
      <c r="HR1238" s="44"/>
      <c r="HS1238" s="44"/>
      <c r="HT1238" s="44"/>
      <c r="HU1238" s="44"/>
      <c r="HV1238" s="44"/>
      <c r="HW1238" s="44"/>
      <c r="HX1238" s="44"/>
      <c r="HY1238" s="44"/>
      <c r="HZ1238" s="44"/>
      <c r="IA1238" s="44"/>
      <c r="IB1238" s="44"/>
      <c r="IC1238" s="44"/>
      <c r="ID1238" s="44"/>
      <c r="IE1238" s="44"/>
      <c r="IF1238" s="44"/>
      <c r="IG1238" s="44"/>
      <c r="IH1238" s="44"/>
      <c r="II1238" s="44"/>
      <c r="IJ1238" s="44"/>
      <c r="IK1238" s="44"/>
      <c r="IL1238" s="44"/>
      <c r="IM1238" s="44"/>
      <c r="IN1238" s="44"/>
      <c r="IO1238" s="44"/>
      <c r="IP1238" s="44"/>
      <c r="IQ1238" s="44"/>
      <c r="IR1238" s="44"/>
      <c r="IS1238" s="44"/>
      <c r="IT1238" s="44"/>
      <c r="IU1238" s="44"/>
      <c r="IV1238" s="44"/>
      <c r="RS1238" s="353"/>
    </row>
    <row r="1239" spans="1:487" s="74" customFormat="1" ht="15">
      <c r="A1239" s="325" t="s">
        <v>1963</v>
      </c>
      <c r="B1239" s="351"/>
      <c r="C1239" s="351"/>
      <c r="D1239" s="458" t="s">
        <v>131</v>
      </c>
      <c r="E1239" s="450"/>
      <c r="F1239" s="437">
        <f t="shared" si="17"/>
        <v>0</v>
      </c>
      <c r="G1239" s="478"/>
      <c r="H1239" s="478"/>
      <c r="I1239" s="478"/>
      <c r="J1239" s="548"/>
      <c r="K1239" s="478"/>
      <c r="L1239" s="44"/>
      <c r="M1239" s="450"/>
      <c r="N1239" s="44"/>
      <c r="R1239" s="352"/>
      <c r="T1239" s="44"/>
      <c r="U1239" s="44"/>
      <c r="V1239" s="44"/>
      <c r="AA1239" s="352"/>
      <c r="AC1239" s="44"/>
      <c r="AD1239" s="44"/>
      <c r="AE1239" s="44"/>
      <c r="AJ1239" s="352"/>
      <c r="AL1239" s="44"/>
      <c r="AM1239" s="44"/>
      <c r="AN1239" s="44"/>
      <c r="AS1239" s="352"/>
      <c r="AU1239" s="44"/>
      <c r="AV1239" s="44"/>
      <c r="AW1239" s="44"/>
      <c r="BB1239" s="352"/>
      <c r="BD1239" s="44"/>
      <c r="BE1239" s="44"/>
      <c r="BF1239" s="44"/>
      <c r="BK1239" s="352"/>
      <c r="BM1239" s="44"/>
      <c r="BN1239" s="44"/>
      <c r="BO1239" s="44"/>
      <c r="BT1239" s="352"/>
      <c r="BV1239" s="44"/>
      <c r="BW1239" s="44"/>
      <c r="BX1239" s="44"/>
      <c r="CC1239" s="352"/>
      <c r="CE1239" s="44"/>
      <c r="CF1239" s="44"/>
      <c r="CG1239" s="44"/>
      <c r="CL1239" s="352"/>
      <c r="CN1239" s="44"/>
      <c r="CO1239" s="44"/>
      <c r="CP1239" s="44"/>
      <c r="CU1239" s="352"/>
      <c r="CW1239" s="44"/>
      <c r="CX1239" s="44"/>
      <c r="CY1239" s="44"/>
      <c r="DD1239" s="352"/>
      <c r="DF1239" s="44"/>
      <c r="DG1239" s="44"/>
      <c r="DH1239" s="44"/>
      <c r="DM1239" s="352"/>
      <c r="DO1239" s="44"/>
      <c r="DP1239" s="44"/>
      <c r="DQ1239" s="44"/>
      <c r="DV1239" s="352"/>
      <c r="DX1239" s="44"/>
      <c r="DY1239" s="44"/>
      <c r="DZ1239" s="44"/>
      <c r="EE1239" s="352"/>
      <c r="EG1239" s="44"/>
      <c r="EH1239" s="44"/>
      <c r="EI1239" s="44"/>
      <c r="EN1239" s="352"/>
      <c r="EP1239" s="44"/>
      <c r="EQ1239" s="44"/>
      <c r="ER1239" s="44"/>
      <c r="EW1239" s="352"/>
      <c r="EY1239" s="44"/>
      <c r="EZ1239" s="44"/>
      <c r="FA1239" s="44"/>
      <c r="FF1239" s="352"/>
      <c r="FH1239" s="44"/>
      <c r="FI1239" s="44"/>
      <c r="FJ1239" s="44"/>
      <c r="FO1239" s="352"/>
      <c r="FQ1239" s="44"/>
      <c r="FR1239" s="44"/>
      <c r="FS1239" s="44"/>
      <c r="FX1239" s="352"/>
      <c r="FZ1239" s="44"/>
      <c r="GA1239" s="44"/>
      <c r="GB1239" s="44"/>
      <c r="GG1239" s="352"/>
      <c r="GI1239" s="44"/>
      <c r="GJ1239" s="44"/>
      <c r="GK1239" s="44"/>
      <c r="GP1239" s="352"/>
      <c r="GR1239" s="44"/>
      <c r="GS1239" s="44"/>
      <c r="GT1239" s="44"/>
      <c r="GY1239" s="352"/>
      <c r="HA1239" s="44"/>
      <c r="HB1239" s="44"/>
      <c r="HC1239" s="44"/>
      <c r="HH1239" s="352"/>
      <c r="HJ1239" s="44"/>
      <c r="HK1239" s="44"/>
      <c r="HL1239" s="44"/>
      <c r="HQ1239" s="44"/>
      <c r="HR1239" s="44"/>
      <c r="HS1239" s="44"/>
      <c r="HT1239" s="44"/>
      <c r="HU1239" s="44"/>
      <c r="HV1239" s="44"/>
      <c r="HW1239" s="44"/>
      <c r="HX1239" s="44"/>
      <c r="HY1239" s="44"/>
      <c r="HZ1239" s="44"/>
      <c r="IA1239" s="44"/>
      <c r="IB1239" s="44"/>
      <c r="IC1239" s="44"/>
      <c r="ID1239" s="44"/>
      <c r="IE1239" s="44"/>
      <c r="IF1239" s="44"/>
      <c r="IG1239" s="44"/>
      <c r="IH1239" s="44"/>
      <c r="II1239" s="44"/>
      <c r="IJ1239" s="44"/>
      <c r="IK1239" s="44"/>
      <c r="IL1239" s="44"/>
      <c r="IM1239" s="44"/>
      <c r="IN1239" s="44"/>
      <c r="IO1239" s="44"/>
      <c r="IP1239" s="44"/>
      <c r="IQ1239" s="44"/>
      <c r="IR1239" s="44"/>
      <c r="IS1239" s="44"/>
      <c r="IT1239" s="44"/>
      <c r="IU1239" s="44"/>
      <c r="IV1239" s="44"/>
      <c r="RS1239" s="353"/>
    </row>
    <row r="1240" spans="1:487" s="74" customFormat="1" ht="15">
      <c r="A1240" s="325" t="s">
        <v>1100</v>
      </c>
      <c r="B1240" s="351"/>
      <c r="C1240" s="351"/>
      <c r="D1240" s="458" t="s">
        <v>131</v>
      </c>
      <c r="E1240" s="450"/>
      <c r="F1240" s="437">
        <f t="shared" si="17"/>
        <v>63</v>
      </c>
      <c r="G1240" s="478"/>
      <c r="H1240" s="478">
        <v>45</v>
      </c>
      <c r="I1240" s="478">
        <v>6</v>
      </c>
      <c r="J1240" s="548">
        <v>12</v>
      </c>
      <c r="K1240" s="478"/>
      <c r="L1240" s="44"/>
      <c r="M1240" s="450"/>
      <c r="N1240" s="44"/>
      <c r="R1240" s="352"/>
      <c r="T1240" s="44"/>
      <c r="U1240" s="44"/>
      <c r="V1240" s="44"/>
      <c r="AA1240" s="352"/>
      <c r="AC1240" s="44"/>
      <c r="AD1240" s="44"/>
      <c r="AE1240" s="44"/>
      <c r="AJ1240" s="352"/>
      <c r="AL1240" s="44"/>
      <c r="AM1240" s="44"/>
      <c r="AN1240" s="44"/>
      <c r="AS1240" s="352"/>
      <c r="AU1240" s="44"/>
      <c r="AV1240" s="44"/>
      <c r="AW1240" s="44"/>
      <c r="BB1240" s="352"/>
      <c r="BD1240" s="44"/>
      <c r="BE1240" s="44"/>
      <c r="BF1240" s="44"/>
      <c r="BK1240" s="352"/>
      <c r="BM1240" s="44"/>
      <c r="BN1240" s="44"/>
      <c r="BO1240" s="44"/>
      <c r="BT1240" s="352"/>
      <c r="BV1240" s="44"/>
      <c r="BW1240" s="44"/>
      <c r="BX1240" s="44"/>
      <c r="CC1240" s="352"/>
      <c r="CE1240" s="44"/>
      <c r="CF1240" s="44"/>
      <c r="CG1240" s="44"/>
      <c r="CL1240" s="352"/>
      <c r="CN1240" s="44"/>
      <c r="CO1240" s="44"/>
      <c r="CP1240" s="44"/>
      <c r="CU1240" s="352"/>
      <c r="CW1240" s="44"/>
      <c r="CX1240" s="44"/>
      <c r="CY1240" s="44"/>
      <c r="DD1240" s="352"/>
      <c r="DF1240" s="44"/>
      <c r="DG1240" s="44"/>
      <c r="DH1240" s="44"/>
      <c r="DM1240" s="352"/>
      <c r="DO1240" s="44"/>
      <c r="DP1240" s="44"/>
      <c r="DQ1240" s="44"/>
      <c r="DV1240" s="352"/>
      <c r="DX1240" s="44"/>
      <c r="DY1240" s="44"/>
      <c r="DZ1240" s="44"/>
      <c r="EE1240" s="352"/>
      <c r="EG1240" s="44"/>
      <c r="EH1240" s="44"/>
      <c r="EI1240" s="44"/>
      <c r="EN1240" s="352"/>
      <c r="EP1240" s="44"/>
      <c r="EQ1240" s="44"/>
      <c r="ER1240" s="44"/>
      <c r="EW1240" s="352"/>
      <c r="EY1240" s="44"/>
      <c r="EZ1240" s="44"/>
      <c r="FA1240" s="44"/>
      <c r="FF1240" s="352"/>
      <c r="FH1240" s="44"/>
      <c r="FI1240" s="44"/>
      <c r="FJ1240" s="44"/>
      <c r="FO1240" s="352"/>
      <c r="FQ1240" s="44"/>
      <c r="FR1240" s="44"/>
      <c r="FS1240" s="44"/>
      <c r="FX1240" s="352"/>
      <c r="FZ1240" s="44"/>
      <c r="GA1240" s="44"/>
      <c r="GB1240" s="44"/>
      <c r="GG1240" s="352"/>
      <c r="GI1240" s="44"/>
      <c r="GJ1240" s="44"/>
      <c r="GK1240" s="44"/>
      <c r="GP1240" s="352"/>
      <c r="GR1240" s="44"/>
      <c r="GS1240" s="44"/>
      <c r="GT1240" s="44"/>
      <c r="GY1240" s="352"/>
      <c r="HA1240" s="44"/>
      <c r="HB1240" s="44"/>
      <c r="HC1240" s="44"/>
      <c r="HH1240" s="352"/>
      <c r="HJ1240" s="44"/>
      <c r="HK1240" s="44"/>
      <c r="HL1240" s="44"/>
      <c r="HQ1240" s="44"/>
      <c r="HR1240" s="44"/>
      <c r="HS1240" s="44"/>
      <c r="HT1240" s="44"/>
      <c r="HU1240" s="44"/>
      <c r="HV1240" s="44"/>
      <c r="HW1240" s="44"/>
      <c r="HX1240" s="44"/>
      <c r="HY1240" s="44"/>
      <c r="HZ1240" s="44"/>
      <c r="IA1240" s="44"/>
      <c r="IB1240" s="44"/>
      <c r="IC1240" s="44"/>
      <c r="ID1240" s="44"/>
      <c r="IE1240" s="44"/>
      <c r="IF1240" s="44"/>
      <c r="IG1240" s="44"/>
      <c r="IH1240" s="44"/>
      <c r="II1240" s="44"/>
      <c r="IJ1240" s="44"/>
      <c r="IK1240" s="44"/>
      <c r="IL1240" s="44"/>
      <c r="IM1240" s="44"/>
      <c r="IN1240" s="44"/>
      <c r="IO1240" s="44"/>
      <c r="IP1240" s="44"/>
      <c r="IQ1240" s="44"/>
      <c r="IR1240" s="44"/>
      <c r="IS1240" s="44"/>
      <c r="IT1240" s="44"/>
      <c r="IU1240" s="44"/>
      <c r="IV1240" s="44"/>
      <c r="RS1240" s="353"/>
    </row>
    <row r="1241" spans="1:487" s="74" customFormat="1" ht="15">
      <c r="A1241" s="325" t="s">
        <v>625</v>
      </c>
      <c r="B1241" s="351"/>
      <c r="C1241" s="351"/>
      <c r="D1241" s="458" t="s">
        <v>132</v>
      </c>
      <c r="E1241" s="450"/>
      <c r="F1241" s="437">
        <f t="shared" si="17"/>
        <v>239</v>
      </c>
      <c r="G1241" s="478">
        <v>180</v>
      </c>
      <c r="H1241" s="478"/>
      <c r="I1241" s="478">
        <v>57</v>
      </c>
      <c r="J1241" s="548"/>
      <c r="K1241" s="478">
        <v>2</v>
      </c>
      <c r="L1241" s="458"/>
      <c r="M1241" s="44"/>
      <c r="N1241" s="44"/>
      <c r="R1241" s="352"/>
      <c r="T1241" s="44"/>
      <c r="U1241" s="44"/>
      <c r="V1241" s="44"/>
      <c r="AA1241" s="352"/>
      <c r="AC1241" s="44"/>
      <c r="AD1241" s="44"/>
      <c r="AE1241" s="44"/>
      <c r="AJ1241" s="352"/>
      <c r="AL1241" s="44"/>
      <c r="AM1241" s="44"/>
      <c r="AN1241" s="44"/>
      <c r="AS1241" s="352"/>
      <c r="AU1241" s="44"/>
      <c r="AV1241" s="44"/>
      <c r="AW1241" s="44"/>
      <c r="BB1241" s="352"/>
      <c r="BD1241" s="44"/>
      <c r="BE1241" s="44"/>
      <c r="BF1241" s="44"/>
      <c r="BK1241" s="352"/>
      <c r="BM1241" s="44"/>
      <c r="BN1241" s="44"/>
      <c r="BO1241" s="44"/>
      <c r="BT1241" s="352"/>
      <c r="BV1241" s="44"/>
      <c r="BW1241" s="44"/>
      <c r="BX1241" s="44"/>
      <c r="CC1241" s="352"/>
      <c r="CE1241" s="44"/>
      <c r="CF1241" s="44"/>
      <c r="CG1241" s="44"/>
      <c r="CL1241" s="352"/>
      <c r="CN1241" s="44"/>
      <c r="CO1241" s="44"/>
      <c r="CP1241" s="44"/>
      <c r="CU1241" s="352"/>
      <c r="CW1241" s="44"/>
      <c r="CX1241" s="44"/>
      <c r="CY1241" s="44"/>
      <c r="DD1241" s="352"/>
      <c r="DF1241" s="44"/>
      <c r="DG1241" s="44"/>
      <c r="DH1241" s="44"/>
      <c r="DM1241" s="352"/>
      <c r="DO1241" s="44"/>
      <c r="DP1241" s="44"/>
      <c r="DQ1241" s="44"/>
      <c r="DV1241" s="352"/>
      <c r="DX1241" s="44"/>
      <c r="DY1241" s="44"/>
      <c r="DZ1241" s="44"/>
      <c r="EE1241" s="352"/>
      <c r="EG1241" s="44"/>
      <c r="EH1241" s="44"/>
      <c r="EI1241" s="44"/>
      <c r="EN1241" s="352"/>
      <c r="EP1241" s="44"/>
      <c r="EQ1241" s="44"/>
      <c r="ER1241" s="44"/>
      <c r="EW1241" s="352"/>
      <c r="EY1241" s="44"/>
      <c r="EZ1241" s="44"/>
      <c r="FA1241" s="44"/>
      <c r="FF1241" s="352"/>
      <c r="FH1241" s="44"/>
      <c r="FI1241" s="44"/>
      <c r="FJ1241" s="44"/>
      <c r="FO1241" s="352"/>
      <c r="FQ1241" s="44"/>
      <c r="FR1241" s="44"/>
      <c r="FS1241" s="44"/>
      <c r="FX1241" s="352"/>
      <c r="FZ1241" s="44"/>
      <c r="GA1241" s="44"/>
      <c r="GB1241" s="44"/>
      <c r="GG1241" s="352"/>
      <c r="GI1241" s="44"/>
      <c r="GJ1241" s="44"/>
      <c r="GK1241" s="44"/>
      <c r="GP1241" s="352"/>
      <c r="GR1241" s="44"/>
      <c r="GS1241" s="44"/>
      <c r="GT1241" s="44"/>
      <c r="GY1241" s="352"/>
      <c r="HA1241" s="44"/>
      <c r="HB1241" s="44"/>
      <c r="HC1241" s="44"/>
      <c r="HH1241" s="352"/>
      <c r="HJ1241" s="44"/>
      <c r="HK1241" s="44"/>
      <c r="HL1241" s="44"/>
      <c r="HQ1241" s="44"/>
      <c r="HR1241" s="44"/>
      <c r="HS1241" s="44"/>
      <c r="HT1241" s="44"/>
      <c r="HU1241" s="44"/>
      <c r="HV1241" s="44"/>
      <c r="HW1241" s="44"/>
      <c r="HX1241" s="44"/>
      <c r="HY1241" s="44"/>
      <c r="HZ1241" s="44"/>
      <c r="IA1241" s="44"/>
      <c r="IB1241" s="44"/>
      <c r="IC1241" s="44"/>
      <c r="ID1241" s="44"/>
      <c r="IE1241" s="44"/>
      <c r="IF1241" s="44"/>
      <c r="IG1241" s="44"/>
      <c r="IH1241" s="44"/>
      <c r="II1241" s="44"/>
      <c r="IJ1241" s="44"/>
      <c r="IK1241" s="44"/>
      <c r="IL1241" s="44"/>
      <c r="IM1241" s="44"/>
      <c r="IN1241" s="44"/>
      <c r="IO1241" s="44"/>
      <c r="IP1241" s="44"/>
      <c r="IQ1241" s="44"/>
      <c r="IR1241" s="44"/>
      <c r="IS1241" s="44"/>
      <c r="IT1241" s="44"/>
      <c r="IU1241" s="44"/>
      <c r="IV1241" s="44"/>
      <c r="RS1241" s="353"/>
    </row>
    <row r="1242" spans="1:487" s="74" customFormat="1" ht="15">
      <c r="A1242" s="325" t="s">
        <v>2239</v>
      </c>
      <c r="B1242" s="351"/>
      <c r="C1242" s="351"/>
      <c r="D1242" s="531" t="s">
        <v>130</v>
      </c>
      <c r="E1242" s="450"/>
      <c r="F1242" s="437">
        <f t="shared" si="17"/>
        <v>0</v>
      </c>
      <c r="G1242" s="478"/>
      <c r="H1242" s="478"/>
      <c r="I1242" s="478"/>
      <c r="J1242" s="548"/>
      <c r="K1242" s="478"/>
      <c r="L1242" s="450"/>
      <c r="M1242" s="450"/>
      <c r="N1242" s="44"/>
      <c r="R1242" s="352"/>
      <c r="T1242" s="44"/>
      <c r="U1242" s="44"/>
      <c r="V1242" s="44"/>
      <c r="AA1242" s="352"/>
      <c r="AC1242" s="44"/>
      <c r="AD1242" s="44"/>
      <c r="AE1242" s="44"/>
      <c r="AJ1242" s="352"/>
      <c r="AL1242" s="44"/>
      <c r="AM1242" s="44"/>
      <c r="AN1242" s="44"/>
      <c r="AS1242" s="352"/>
      <c r="AU1242" s="44"/>
      <c r="AV1242" s="44"/>
      <c r="AW1242" s="44"/>
      <c r="BB1242" s="352"/>
      <c r="BD1242" s="44"/>
      <c r="BE1242" s="44"/>
      <c r="BF1242" s="44"/>
      <c r="BK1242" s="352"/>
      <c r="BM1242" s="44"/>
      <c r="BN1242" s="44"/>
      <c r="BO1242" s="44"/>
      <c r="BT1242" s="352"/>
      <c r="BV1242" s="44"/>
      <c r="BW1242" s="44"/>
      <c r="BX1242" s="44"/>
      <c r="CC1242" s="352"/>
      <c r="CE1242" s="44"/>
      <c r="CF1242" s="44"/>
      <c r="CG1242" s="44"/>
      <c r="CL1242" s="352"/>
      <c r="CN1242" s="44"/>
      <c r="CO1242" s="44"/>
      <c r="CP1242" s="44"/>
      <c r="CU1242" s="352"/>
      <c r="CW1242" s="44"/>
      <c r="CX1242" s="44"/>
      <c r="CY1242" s="44"/>
      <c r="DD1242" s="352"/>
      <c r="DF1242" s="44"/>
      <c r="DG1242" s="44"/>
      <c r="DH1242" s="44"/>
      <c r="DM1242" s="352"/>
      <c r="DO1242" s="44"/>
      <c r="DP1242" s="44"/>
      <c r="DQ1242" s="44"/>
      <c r="DV1242" s="352"/>
      <c r="DX1242" s="44"/>
      <c r="DY1242" s="44"/>
      <c r="DZ1242" s="44"/>
      <c r="EE1242" s="352"/>
      <c r="EG1242" s="44"/>
      <c r="EH1242" s="44"/>
      <c r="EI1242" s="44"/>
      <c r="EN1242" s="352"/>
      <c r="EP1242" s="44"/>
      <c r="EQ1242" s="44"/>
      <c r="ER1242" s="44"/>
      <c r="EW1242" s="352"/>
      <c r="EY1242" s="44"/>
      <c r="EZ1242" s="44"/>
      <c r="FA1242" s="44"/>
      <c r="FF1242" s="352"/>
      <c r="FH1242" s="44"/>
      <c r="FI1242" s="44"/>
      <c r="FJ1242" s="44"/>
      <c r="FO1242" s="352"/>
      <c r="FQ1242" s="44"/>
      <c r="FR1242" s="44"/>
      <c r="FS1242" s="44"/>
      <c r="FX1242" s="352"/>
      <c r="FZ1242" s="44"/>
      <c r="GA1242" s="44"/>
      <c r="GB1242" s="44"/>
      <c r="GG1242" s="352"/>
      <c r="GI1242" s="44"/>
      <c r="GJ1242" s="44"/>
      <c r="GK1242" s="44"/>
      <c r="GP1242" s="352"/>
      <c r="GR1242" s="44"/>
      <c r="GS1242" s="44"/>
      <c r="GT1242" s="44"/>
      <c r="GY1242" s="352"/>
      <c r="HA1242" s="44"/>
      <c r="HB1242" s="44"/>
      <c r="HC1242" s="44"/>
      <c r="HH1242" s="352"/>
      <c r="HJ1242" s="44"/>
      <c r="HK1242" s="44"/>
      <c r="HL1242" s="44"/>
      <c r="HQ1242" s="44"/>
      <c r="HR1242" s="44"/>
      <c r="HS1242" s="44"/>
      <c r="HT1242" s="44"/>
      <c r="HU1242" s="44"/>
      <c r="HV1242" s="44"/>
      <c r="HW1242" s="44"/>
      <c r="HX1242" s="44"/>
      <c r="HY1242" s="44"/>
      <c r="HZ1242" s="44"/>
      <c r="IA1242" s="44"/>
      <c r="IB1242" s="44"/>
      <c r="IC1242" s="44"/>
      <c r="ID1242" s="44"/>
      <c r="IE1242" s="44"/>
      <c r="IF1242" s="44"/>
      <c r="IG1242" s="44"/>
      <c r="IH1242" s="44"/>
      <c r="II1242" s="44"/>
      <c r="IJ1242" s="44"/>
      <c r="IK1242" s="44"/>
      <c r="IL1242" s="44"/>
      <c r="IM1242" s="44"/>
      <c r="IN1242" s="44"/>
      <c r="IO1242" s="44"/>
      <c r="IP1242" s="44"/>
      <c r="IQ1242" s="44"/>
      <c r="IR1242" s="44"/>
      <c r="IS1242" s="44"/>
      <c r="IT1242" s="44"/>
      <c r="IU1242" s="44"/>
      <c r="IV1242" s="44"/>
      <c r="RS1242" s="353"/>
    </row>
    <row r="1243" spans="1:487" s="74" customFormat="1" ht="15">
      <c r="A1243" s="325" t="s">
        <v>969</v>
      </c>
      <c r="B1243" s="351"/>
      <c r="C1243" s="351"/>
      <c r="D1243" s="531" t="s">
        <v>130</v>
      </c>
      <c r="E1243" s="450"/>
      <c r="F1243" s="437">
        <f t="shared" si="17"/>
        <v>27</v>
      </c>
      <c r="G1243" s="478"/>
      <c r="H1243" s="478"/>
      <c r="I1243" s="478"/>
      <c r="J1243" s="548">
        <v>27</v>
      </c>
      <c r="K1243" s="478"/>
      <c r="L1243" s="450"/>
      <c r="M1243" s="450"/>
      <c r="N1243" s="44"/>
      <c r="R1243" s="352"/>
      <c r="T1243" s="44"/>
      <c r="U1243" s="44"/>
      <c r="V1243" s="44"/>
      <c r="AA1243" s="352"/>
      <c r="AC1243" s="44"/>
      <c r="AD1243" s="44"/>
      <c r="AE1243" s="44"/>
      <c r="AJ1243" s="352"/>
      <c r="AL1243" s="44"/>
      <c r="AM1243" s="44"/>
      <c r="AN1243" s="44"/>
      <c r="AS1243" s="352"/>
      <c r="AU1243" s="44"/>
      <c r="AV1243" s="44"/>
      <c r="AW1243" s="44"/>
      <c r="BB1243" s="352"/>
      <c r="BD1243" s="44"/>
      <c r="BE1243" s="44"/>
      <c r="BF1243" s="44"/>
      <c r="BK1243" s="352"/>
      <c r="BM1243" s="44"/>
      <c r="BN1243" s="44"/>
      <c r="BO1243" s="44"/>
      <c r="BT1243" s="352"/>
      <c r="BV1243" s="44"/>
      <c r="BW1243" s="44"/>
      <c r="BX1243" s="44"/>
      <c r="CC1243" s="352"/>
      <c r="CE1243" s="44"/>
      <c r="CF1243" s="44"/>
      <c r="CG1243" s="44"/>
      <c r="CL1243" s="352"/>
      <c r="CN1243" s="44"/>
      <c r="CO1243" s="44"/>
      <c r="CP1243" s="44"/>
      <c r="CU1243" s="352"/>
      <c r="CW1243" s="44"/>
      <c r="CX1243" s="44"/>
      <c r="CY1243" s="44"/>
      <c r="DD1243" s="352"/>
      <c r="DF1243" s="44"/>
      <c r="DG1243" s="44"/>
      <c r="DH1243" s="44"/>
      <c r="DM1243" s="352"/>
      <c r="DO1243" s="44"/>
      <c r="DP1243" s="44"/>
      <c r="DQ1243" s="44"/>
      <c r="DV1243" s="352"/>
      <c r="DX1243" s="44"/>
      <c r="DY1243" s="44"/>
      <c r="DZ1243" s="44"/>
      <c r="EE1243" s="352"/>
      <c r="EG1243" s="44"/>
      <c r="EH1243" s="44"/>
      <c r="EI1243" s="44"/>
      <c r="EN1243" s="352"/>
      <c r="EP1243" s="44"/>
      <c r="EQ1243" s="44"/>
      <c r="ER1243" s="44"/>
      <c r="EW1243" s="352"/>
      <c r="EY1243" s="44"/>
      <c r="EZ1243" s="44"/>
      <c r="FA1243" s="44"/>
      <c r="FF1243" s="352"/>
      <c r="FH1243" s="44"/>
      <c r="FI1243" s="44"/>
      <c r="FJ1243" s="44"/>
      <c r="FO1243" s="352"/>
      <c r="FQ1243" s="44"/>
      <c r="FR1243" s="44"/>
      <c r="FS1243" s="44"/>
      <c r="FX1243" s="352"/>
      <c r="FZ1243" s="44"/>
      <c r="GA1243" s="44"/>
      <c r="GB1243" s="44"/>
      <c r="GG1243" s="352"/>
      <c r="GI1243" s="44"/>
      <c r="GJ1243" s="44"/>
      <c r="GK1243" s="44"/>
      <c r="GP1243" s="352"/>
      <c r="GR1243" s="44"/>
      <c r="GS1243" s="44"/>
      <c r="GT1243" s="44"/>
      <c r="GY1243" s="352"/>
      <c r="HA1243" s="44"/>
      <c r="HB1243" s="44"/>
      <c r="HC1243" s="44"/>
      <c r="HH1243" s="352"/>
      <c r="HJ1243" s="44"/>
      <c r="HK1243" s="44"/>
      <c r="HL1243" s="44"/>
      <c r="HQ1243" s="44"/>
      <c r="HR1243" s="44"/>
      <c r="HS1243" s="44"/>
      <c r="HT1243" s="44"/>
      <c r="HU1243" s="44"/>
      <c r="HV1243" s="44"/>
      <c r="HW1243" s="44"/>
      <c r="HX1243" s="44"/>
      <c r="HY1243" s="44"/>
      <c r="HZ1243" s="44"/>
      <c r="IA1243" s="44"/>
      <c r="IB1243" s="44"/>
      <c r="IC1243" s="44"/>
      <c r="ID1243" s="44"/>
      <c r="IE1243" s="44"/>
      <c r="IF1243" s="44"/>
      <c r="IG1243" s="44"/>
      <c r="IH1243" s="44"/>
      <c r="II1243" s="44"/>
      <c r="IJ1243" s="44"/>
      <c r="IK1243" s="44"/>
      <c r="IL1243" s="44"/>
      <c r="IM1243" s="44"/>
      <c r="IN1243" s="44"/>
      <c r="IO1243" s="44"/>
      <c r="IP1243" s="44"/>
      <c r="IQ1243" s="44"/>
      <c r="IR1243" s="44"/>
      <c r="IS1243" s="44"/>
      <c r="IT1243" s="44"/>
      <c r="IU1243" s="44"/>
      <c r="IV1243" s="44"/>
      <c r="RS1243" s="353"/>
    </row>
    <row r="1244" spans="1:487" s="74" customFormat="1" ht="15">
      <c r="A1244" s="325" t="s">
        <v>775</v>
      </c>
      <c r="B1244" s="351"/>
      <c r="C1244" s="351"/>
      <c r="D1244" s="458" t="s">
        <v>133</v>
      </c>
      <c r="E1244" s="450"/>
      <c r="F1244" s="437">
        <f t="shared" si="17"/>
        <v>4</v>
      </c>
      <c r="G1244" s="478"/>
      <c r="H1244" s="478"/>
      <c r="I1244" s="478">
        <v>4</v>
      </c>
      <c r="J1244" s="548"/>
      <c r="K1244" s="478"/>
      <c r="L1244" s="450"/>
      <c r="M1244" s="450"/>
      <c r="N1244" s="44"/>
      <c r="R1244" s="352"/>
      <c r="T1244" s="44"/>
      <c r="U1244" s="44"/>
      <c r="V1244" s="44"/>
      <c r="AA1244" s="352"/>
      <c r="AC1244" s="44"/>
      <c r="AD1244" s="44"/>
      <c r="AE1244" s="44"/>
      <c r="AJ1244" s="352"/>
      <c r="AL1244" s="44"/>
      <c r="AM1244" s="44"/>
      <c r="AN1244" s="44"/>
      <c r="AS1244" s="352"/>
      <c r="AU1244" s="44"/>
      <c r="AV1244" s="44"/>
      <c r="AW1244" s="44"/>
      <c r="BB1244" s="352"/>
      <c r="BD1244" s="44"/>
      <c r="BE1244" s="44"/>
      <c r="BF1244" s="44"/>
      <c r="BK1244" s="352"/>
      <c r="BM1244" s="44"/>
      <c r="BN1244" s="44"/>
      <c r="BO1244" s="44"/>
      <c r="BT1244" s="352"/>
      <c r="BV1244" s="44"/>
      <c r="BW1244" s="44"/>
      <c r="BX1244" s="44"/>
      <c r="CC1244" s="352"/>
      <c r="CE1244" s="44"/>
      <c r="CF1244" s="44"/>
      <c r="CG1244" s="44"/>
      <c r="CL1244" s="352"/>
      <c r="CN1244" s="44"/>
      <c r="CO1244" s="44"/>
      <c r="CP1244" s="44"/>
      <c r="CU1244" s="352"/>
      <c r="CW1244" s="44"/>
      <c r="CX1244" s="44"/>
      <c r="CY1244" s="44"/>
      <c r="DD1244" s="352"/>
      <c r="DF1244" s="44"/>
      <c r="DG1244" s="44"/>
      <c r="DH1244" s="44"/>
      <c r="DM1244" s="352"/>
      <c r="DO1244" s="44"/>
      <c r="DP1244" s="44"/>
      <c r="DQ1244" s="44"/>
      <c r="DV1244" s="352"/>
      <c r="DX1244" s="44"/>
      <c r="DY1244" s="44"/>
      <c r="DZ1244" s="44"/>
      <c r="EE1244" s="352"/>
      <c r="EG1244" s="44"/>
      <c r="EH1244" s="44"/>
      <c r="EI1244" s="44"/>
      <c r="EN1244" s="352"/>
      <c r="EP1244" s="44"/>
      <c r="EQ1244" s="44"/>
      <c r="ER1244" s="44"/>
      <c r="EW1244" s="352"/>
      <c r="EY1244" s="44"/>
      <c r="EZ1244" s="44"/>
      <c r="FA1244" s="44"/>
      <c r="FF1244" s="352"/>
      <c r="FH1244" s="44"/>
      <c r="FI1244" s="44"/>
      <c r="FJ1244" s="44"/>
      <c r="FO1244" s="352"/>
      <c r="FQ1244" s="44"/>
      <c r="FR1244" s="44"/>
      <c r="FS1244" s="44"/>
      <c r="FX1244" s="352"/>
      <c r="FZ1244" s="44"/>
      <c r="GA1244" s="44"/>
      <c r="GB1244" s="44"/>
      <c r="GG1244" s="352"/>
      <c r="GI1244" s="44"/>
      <c r="GJ1244" s="44"/>
      <c r="GK1244" s="44"/>
      <c r="GP1244" s="352"/>
      <c r="GR1244" s="44"/>
      <c r="GS1244" s="44"/>
      <c r="GT1244" s="44"/>
      <c r="GY1244" s="352"/>
      <c r="HA1244" s="44"/>
      <c r="HB1244" s="44"/>
      <c r="HC1244" s="44"/>
      <c r="HH1244" s="352"/>
      <c r="HJ1244" s="44"/>
      <c r="HK1244" s="44"/>
      <c r="HL1244" s="44"/>
      <c r="HQ1244" s="44"/>
      <c r="HR1244" s="44"/>
      <c r="HS1244" s="44"/>
      <c r="HT1244" s="44"/>
      <c r="HU1244" s="44"/>
      <c r="HV1244" s="44"/>
      <c r="HW1244" s="44"/>
      <c r="HX1244" s="44"/>
      <c r="HY1244" s="44"/>
      <c r="HZ1244" s="44"/>
      <c r="IA1244" s="44"/>
      <c r="IB1244" s="44"/>
      <c r="IC1244" s="44"/>
      <c r="ID1244" s="44"/>
      <c r="IE1244" s="44"/>
      <c r="IF1244" s="44"/>
      <c r="IG1244" s="44"/>
      <c r="IH1244" s="44"/>
      <c r="II1244" s="44"/>
      <c r="IJ1244" s="44"/>
      <c r="IK1244" s="44"/>
      <c r="IL1244" s="44"/>
      <c r="IM1244" s="44"/>
      <c r="IN1244" s="44"/>
      <c r="IO1244" s="44"/>
      <c r="IP1244" s="44"/>
      <c r="IQ1244" s="44"/>
      <c r="IR1244" s="44"/>
      <c r="IS1244" s="44"/>
      <c r="IT1244" s="44"/>
      <c r="IU1244" s="44"/>
      <c r="IV1244" s="44"/>
      <c r="RS1244" s="353"/>
    </row>
    <row r="1245" spans="1:487" s="74" customFormat="1" ht="15">
      <c r="A1245" s="325" t="s">
        <v>949</v>
      </c>
      <c r="B1245" s="351"/>
      <c r="C1245" s="351"/>
      <c r="D1245" s="531" t="s">
        <v>130</v>
      </c>
      <c r="E1245" s="450"/>
      <c r="F1245" s="437">
        <f t="shared" si="17"/>
        <v>39</v>
      </c>
      <c r="G1245" s="478">
        <v>5</v>
      </c>
      <c r="H1245" s="478">
        <v>27</v>
      </c>
      <c r="I1245" s="478">
        <v>7</v>
      </c>
      <c r="J1245" s="548"/>
      <c r="K1245" s="478"/>
      <c r="L1245" s="450"/>
      <c r="M1245" s="450"/>
      <c r="N1245" s="44"/>
      <c r="R1245" s="352"/>
      <c r="T1245" s="44"/>
      <c r="U1245" s="44"/>
      <c r="V1245" s="44"/>
      <c r="AA1245" s="352"/>
      <c r="AC1245" s="44"/>
      <c r="AD1245" s="44"/>
      <c r="AE1245" s="44"/>
      <c r="AJ1245" s="352"/>
      <c r="AL1245" s="44"/>
      <c r="AM1245" s="44"/>
      <c r="AN1245" s="44"/>
      <c r="AS1245" s="352"/>
      <c r="AU1245" s="44"/>
      <c r="AV1245" s="44"/>
      <c r="AW1245" s="44"/>
      <c r="BB1245" s="352"/>
      <c r="BD1245" s="44"/>
      <c r="BE1245" s="44"/>
      <c r="BF1245" s="44"/>
      <c r="BK1245" s="352"/>
      <c r="BM1245" s="44"/>
      <c r="BN1245" s="44"/>
      <c r="BO1245" s="44"/>
      <c r="BT1245" s="352"/>
      <c r="BV1245" s="44"/>
      <c r="BW1245" s="44"/>
      <c r="BX1245" s="44"/>
      <c r="CC1245" s="352"/>
      <c r="CE1245" s="44"/>
      <c r="CF1245" s="44"/>
      <c r="CG1245" s="44"/>
      <c r="CL1245" s="352"/>
      <c r="CN1245" s="44"/>
      <c r="CO1245" s="44"/>
      <c r="CP1245" s="44"/>
      <c r="CU1245" s="352"/>
      <c r="CW1245" s="44"/>
      <c r="CX1245" s="44"/>
      <c r="CY1245" s="44"/>
      <c r="DD1245" s="352"/>
      <c r="DF1245" s="44"/>
      <c r="DG1245" s="44"/>
      <c r="DH1245" s="44"/>
      <c r="DM1245" s="352"/>
      <c r="DO1245" s="44"/>
      <c r="DP1245" s="44"/>
      <c r="DQ1245" s="44"/>
      <c r="DV1245" s="352"/>
      <c r="DX1245" s="44"/>
      <c r="DY1245" s="44"/>
      <c r="DZ1245" s="44"/>
      <c r="EE1245" s="352"/>
      <c r="EG1245" s="44"/>
      <c r="EH1245" s="44"/>
      <c r="EI1245" s="44"/>
      <c r="EN1245" s="352"/>
      <c r="EP1245" s="44"/>
      <c r="EQ1245" s="44"/>
      <c r="ER1245" s="44"/>
      <c r="EW1245" s="352"/>
      <c r="EY1245" s="44"/>
      <c r="EZ1245" s="44"/>
      <c r="FA1245" s="44"/>
      <c r="FF1245" s="352"/>
      <c r="FH1245" s="44"/>
      <c r="FI1245" s="44"/>
      <c r="FJ1245" s="44"/>
      <c r="FO1245" s="352"/>
      <c r="FQ1245" s="44"/>
      <c r="FR1245" s="44"/>
      <c r="FS1245" s="44"/>
      <c r="FX1245" s="352"/>
      <c r="FZ1245" s="44"/>
      <c r="GA1245" s="44"/>
      <c r="GB1245" s="44"/>
      <c r="GG1245" s="352"/>
      <c r="GI1245" s="44"/>
      <c r="GJ1245" s="44"/>
      <c r="GK1245" s="44"/>
      <c r="GP1245" s="352"/>
      <c r="GR1245" s="44"/>
      <c r="GS1245" s="44"/>
      <c r="GT1245" s="44"/>
      <c r="GY1245" s="352"/>
      <c r="HA1245" s="44"/>
      <c r="HB1245" s="44"/>
      <c r="HC1245" s="44"/>
      <c r="HH1245" s="352"/>
      <c r="HJ1245" s="44"/>
      <c r="HK1245" s="44"/>
      <c r="HL1245" s="44"/>
      <c r="HQ1245" s="44"/>
      <c r="HR1245" s="44"/>
      <c r="HS1245" s="44"/>
      <c r="HT1245" s="44"/>
      <c r="HU1245" s="44"/>
      <c r="HV1245" s="44"/>
      <c r="HW1245" s="44"/>
      <c r="HX1245" s="44"/>
      <c r="HY1245" s="44"/>
      <c r="HZ1245" s="44"/>
      <c r="IA1245" s="44"/>
      <c r="IB1245" s="44"/>
      <c r="IC1245" s="44"/>
      <c r="ID1245" s="44"/>
      <c r="IE1245" s="44"/>
      <c r="IF1245" s="44"/>
      <c r="IG1245" s="44"/>
      <c r="IH1245" s="44"/>
      <c r="II1245" s="44"/>
      <c r="IJ1245" s="44"/>
      <c r="IK1245" s="44"/>
      <c r="IL1245" s="44"/>
      <c r="IM1245" s="44"/>
      <c r="IN1245" s="44"/>
      <c r="IO1245" s="44"/>
      <c r="IP1245" s="44"/>
      <c r="IQ1245" s="44"/>
      <c r="IR1245" s="44"/>
      <c r="IS1245" s="44"/>
      <c r="IT1245" s="44"/>
      <c r="IU1245" s="44"/>
      <c r="IV1245" s="44"/>
      <c r="RS1245" s="353"/>
    </row>
    <row r="1246" spans="1:487" s="74" customFormat="1" ht="15">
      <c r="A1246" s="325" t="s">
        <v>1786</v>
      </c>
      <c r="B1246" s="351"/>
      <c r="C1246" s="351"/>
      <c r="D1246" s="531" t="s">
        <v>130</v>
      </c>
      <c r="E1246" s="450"/>
      <c r="F1246" s="437">
        <f t="shared" si="17"/>
        <v>20</v>
      </c>
      <c r="G1246" s="478"/>
      <c r="H1246" s="478"/>
      <c r="I1246" s="478"/>
      <c r="J1246" s="548"/>
      <c r="K1246" s="478">
        <v>20</v>
      </c>
      <c r="L1246" s="450"/>
      <c r="M1246" s="450"/>
      <c r="N1246" s="44"/>
      <c r="R1246" s="352"/>
      <c r="T1246" s="44"/>
      <c r="U1246" s="44"/>
      <c r="V1246" s="44"/>
      <c r="AA1246" s="352"/>
      <c r="AC1246" s="44"/>
      <c r="AD1246" s="44"/>
      <c r="AE1246" s="44"/>
      <c r="AJ1246" s="352"/>
      <c r="AL1246" s="44"/>
      <c r="AM1246" s="44"/>
      <c r="AN1246" s="44"/>
      <c r="AS1246" s="352"/>
      <c r="AU1246" s="44"/>
      <c r="AV1246" s="44"/>
      <c r="AW1246" s="44"/>
      <c r="BB1246" s="352"/>
      <c r="BD1246" s="44"/>
      <c r="BE1246" s="44"/>
      <c r="BF1246" s="44"/>
      <c r="BK1246" s="352"/>
      <c r="BM1246" s="44"/>
      <c r="BN1246" s="44"/>
      <c r="BO1246" s="44"/>
      <c r="BT1246" s="352"/>
      <c r="BV1246" s="44"/>
      <c r="BW1246" s="44"/>
      <c r="BX1246" s="44"/>
      <c r="CC1246" s="352"/>
      <c r="CE1246" s="44"/>
      <c r="CF1246" s="44"/>
      <c r="CG1246" s="44"/>
      <c r="CL1246" s="352"/>
      <c r="CN1246" s="44"/>
      <c r="CO1246" s="44"/>
      <c r="CP1246" s="44"/>
      <c r="CU1246" s="352"/>
      <c r="CW1246" s="44"/>
      <c r="CX1246" s="44"/>
      <c r="CY1246" s="44"/>
      <c r="DD1246" s="352"/>
      <c r="DF1246" s="44"/>
      <c r="DG1246" s="44"/>
      <c r="DH1246" s="44"/>
      <c r="DM1246" s="352"/>
      <c r="DO1246" s="44"/>
      <c r="DP1246" s="44"/>
      <c r="DQ1246" s="44"/>
      <c r="DV1246" s="352"/>
      <c r="DX1246" s="44"/>
      <c r="DY1246" s="44"/>
      <c r="DZ1246" s="44"/>
      <c r="EE1246" s="352"/>
      <c r="EG1246" s="44"/>
      <c r="EH1246" s="44"/>
      <c r="EI1246" s="44"/>
      <c r="EN1246" s="352"/>
      <c r="EP1246" s="44"/>
      <c r="EQ1246" s="44"/>
      <c r="ER1246" s="44"/>
      <c r="EW1246" s="352"/>
      <c r="EY1246" s="44"/>
      <c r="EZ1246" s="44"/>
      <c r="FA1246" s="44"/>
      <c r="FF1246" s="352"/>
      <c r="FH1246" s="44"/>
      <c r="FI1246" s="44"/>
      <c r="FJ1246" s="44"/>
      <c r="FO1246" s="352"/>
      <c r="FQ1246" s="44"/>
      <c r="FR1246" s="44"/>
      <c r="FS1246" s="44"/>
      <c r="FX1246" s="352"/>
      <c r="FZ1246" s="44"/>
      <c r="GA1246" s="44"/>
      <c r="GB1246" s="44"/>
      <c r="GG1246" s="352"/>
      <c r="GI1246" s="44"/>
      <c r="GJ1246" s="44"/>
      <c r="GK1246" s="44"/>
      <c r="GP1246" s="352"/>
      <c r="GR1246" s="44"/>
      <c r="GS1246" s="44"/>
      <c r="GT1246" s="44"/>
      <c r="GY1246" s="352"/>
      <c r="HA1246" s="44"/>
      <c r="HB1246" s="44"/>
      <c r="HC1246" s="44"/>
      <c r="HH1246" s="352"/>
      <c r="HJ1246" s="44"/>
      <c r="HK1246" s="44"/>
      <c r="HL1246" s="44"/>
      <c r="HQ1246" s="44"/>
      <c r="HR1246" s="44"/>
      <c r="HS1246" s="44"/>
      <c r="HT1246" s="44"/>
      <c r="HU1246" s="44"/>
      <c r="HV1246" s="44"/>
      <c r="HW1246" s="44"/>
      <c r="HX1246" s="44"/>
      <c r="HY1246" s="44"/>
      <c r="HZ1246" s="44"/>
      <c r="IA1246" s="44"/>
      <c r="IB1246" s="44"/>
      <c r="IC1246" s="44"/>
      <c r="ID1246" s="44"/>
      <c r="IE1246" s="44"/>
      <c r="IF1246" s="44"/>
      <c r="IG1246" s="44"/>
      <c r="IH1246" s="44"/>
      <c r="II1246" s="44"/>
      <c r="IJ1246" s="44"/>
      <c r="IK1246" s="44"/>
      <c r="IL1246" s="44"/>
      <c r="IM1246" s="44"/>
      <c r="IN1246" s="44"/>
      <c r="IO1246" s="44"/>
      <c r="IP1246" s="44"/>
      <c r="IQ1246" s="44"/>
      <c r="IR1246" s="44"/>
      <c r="IS1246" s="44"/>
      <c r="IT1246" s="44"/>
      <c r="IU1246" s="44"/>
      <c r="IV1246" s="44"/>
      <c r="RS1246" s="353"/>
    </row>
    <row r="1247" spans="1:487" s="74" customFormat="1" ht="15">
      <c r="A1247" s="325" t="s">
        <v>1853</v>
      </c>
      <c r="B1247" s="351"/>
      <c r="C1247" s="351"/>
      <c r="D1247" s="531" t="s">
        <v>130</v>
      </c>
      <c r="E1247" s="450"/>
      <c r="F1247" s="437">
        <f t="shared" si="17"/>
        <v>0</v>
      </c>
      <c r="G1247" s="478"/>
      <c r="H1247" s="478"/>
      <c r="I1247" s="478"/>
      <c r="J1247" s="548"/>
      <c r="K1247" s="478"/>
      <c r="L1247" s="450"/>
      <c r="M1247" s="450"/>
      <c r="N1247" s="44"/>
      <c r="R1247" s="352"/>
      <c r="T1247" s="44"/>
      <c r="U1247" s="44"/>
      <c r="V1247" s="44"/>
      <c r="AA1247" s="352"/>
      <c r="AC1247" s="44"/>
      <c r="AD1247" s="44"/>
      <c r="AE1247" s="44"/>
      <c r="AJ1247" s="352"/>
      <c r="AL1247" s="44"/>
      <c r="AM1247" s="44"/>
      <c r="AN1247" s="44"/>
      <c r="AS1247" s="352"/>
      <c r="AU1247" s="44"/>
      <c r="AV1247" s="44"/>
      <c r="AW1247" s="44"/>
      <c r="BB1247" s="352"/>
      <c r="BD1247" s="44"/>
      <c r="BE1247" s="44"/>
      <c r="BF1247" s="44"/>
      <c r="BK1247" s="352"/>
      <c r="BM1247" s="44"/>
      <c r="BN1247" s="44"/>
      <c r="BO1247" s="44"/>
      <c r="BT1247" s="352"/>
      <c r="BV1247" s="44"/>
      <c r="BW1247" s="44"/>
      <c r="BX1247" s="44"/>
      <c r="CC1247" s="352"/>
      <c r="CE1247" s="44"/>
      <c r="CF1247" s="44"/>
      <c r="CG1247" s="44"/>
      <c r="CL1247" s="352"/>
      <c r="CN1247" s="44"/>
      <c r="CO1247" s="44"/>
      <c r="CP1247" s="44"/>
      <c r="CU1247" s="352"/>
      <c r="CW1247" s="44"/>
      <c r="CX1247" s="44"/>
      <c r="CY1247" s="44"/>
      <c r="DD1247" s="352"/>
      <c r="DF1247" s="44"/>
      <c r="DG1247" s="44"/>
      <c r="DH1247" s="44"/>
      <c r="DM1247" s="352"/>
      <c r="DO1247" s="44"/>
      <c r="DP1247" s="44"/>
      <c r="DQ1247" s="44"/>
      <c r="DV1247" s="352"/>
      <c r="DX1247" s="44"/>
      <c r="DY1247" s="44"/>
      <c r="DZ1247" s="44"/>
      <c r="EE1247" s="352"/>
      <c r="EG1247" s="44"/>
      <c r="EH1247" s="44"/>
      <c r="EI1247" s="44"/>
      <c r="EN1247" s="352"/>
      <c r="EP1247" s="44"/>
      <c r="EQ1247" s="44"/>
      <c r="ER1247" s="44"/>
      <c r="EW1247" s="352"/>
      <c r="EY1247" s="44"/>
      <c r="EZ1247" s="44"/>
      <c r="FA1247" s="44"/>
      <c r="FF1247" s="352"/>
      <c r="FH1247" s="44"/>
      <c r="FI1247" s="44"/>
      <c r="FJ1247" s="44"/>
      <c r="FO1247" s="352"/>
      <c r="FQ1247" s="44"/>
      <c r="FR1247" s="44"/>
      <c r="FS1247" s="44"/>
      <c r="FX1247" s="352"/>
      <c r="FZ1247" s="44"/>
      <c r="GA1247" s="44"/>
      <c r="GB1247" s="44"/>
      <c r="GG1247" s="352"/>
      <c r="GI1247" s="44"/>
      <c r="GJ1247" s="44"/>
      <c r="GK1247" s="44"/>
      <c r="GP1247" s="352"/>
      <c r="GR1247" s="44"/>
      <c r="GS1247" s="44"/>
      <c r="GT1247" s="44"/>
      <c r="GY1247" s="352"/>
      <c r="HA1247" s="44"/>
      <c r="HB1247" s="44"/>
      <c r="HC1247" s="44"/>
      <c r="HH1247" s="352"/>
      <c r="HJ1247" s="44"/>
      <c r="HK1247" s="44"/>
      <c r="HL1247" s="44"/>
      <c r="HQ1247" s="44"/>
      <c r="HR1247" s="44"/>
      <c r="HS1247" s="44"/>
      <c r="HT1247" s="44"/>
      <c r="HU1247" s="44"/>
      <c r="HV1247" s="44"/>
      <c r="HW1247" s="44"/>
      <c r="HX1247" s="44"/>
      <c r="HY1247" s="44"/>
      <c r="HZ1247" s="44"/>
      <c r="IA1247" s="44"/>
      <c r="IB1247" s="44"/>
      <c r="IC1247" s="44"/>
      <c r="ID1247" s="44"/>
      <c r="IE1247" s="44"/>
      <c r="IF1247" s="44"/>
      <c r="IG1247" s="44"/>
      <c r="IH1247" s="44"/>
      <c r="II1247" s="44"/>
      <c r="IJ1247" s="44"/>
      <c r="IK1247" s="44"/>
      <c r="IL1247" s="44"/>
      <c r="IM1247" s="44"/>
      <c r="IN1247" s="44"/>
      <c r="IO1247" s="44"/>
      <c r="IP1247" s="44"/>
      <c r="IQ1247" s="44"/>
      <c r="IR1247" s="44"/>
      <c r="IS1247" s="44"/>
      <c r="IT1247" s="44"/>
      <c r="IU1247" s="44"/>
      <c r="IV1247" s="44"/>
      <c r="RS1247" s="353"/>
    </row>
    <row r="1248" spans="1:487" s="74" customFormat="1" ht="15">
      <c r="A1248" s="325" t="s">
        <v>1939</v>
      </c>
      <c r="B1248" s="351"/>
      <c r="C1248" s="351"/>
      <c r="D1248" s="531" t="s">
        <v>130</v>
      </c>
      <c r="E1248" s="450"/>
      <c r="F1248" s="437">
        <f t="shared" si="17"/>
        <v>0</v>
      </c>
      <c r="G1248" s="478"/>
      <c r="H1248" s="478"/>
      <c r="I1248" s="478"/>
      <c r="J1248" s="548"/>
      <c r="K1248" s="478"/>
      <c r="L1248" s="450"/>
      <c r="M1248" s="450"/>
      <c r="N1248" s="44"/>
      <c r="R1248" s="352"/>
      <c r="T1248" s="44"/>
      <c r="U1248" s="44"/>
      <c r="V1248" s="44"/>
      <c r="AA1248" s="352"/>
      <c r="AC1248" s="44"/>
      <c r="AD1248" s="44"/>
      <c r="AE1248" s="44"/>
      <c r="AJ1248" s="352"/>
      <c r="AL1248" s="44"/>
      <c r="AM1248" s="44"/>
      <c r="AN1248" s="44"/>
      <c r="AS1248" s="352"/>
      <c r="AU1248" s="44"/>
      <c r="AV1248" s="44"/>
      <c r="AW1248" s="44"/>
      <c r="BB1248" s="352"/>
      <c r="BD1248" s="44"/>
      <c r="BE1248" s="44"/>
      <c r="BF1248" s="44"/>
      <c r="BK1248" s="352"/>
      <c r="BM1248" s="44"/>
      <c r="BN1248" s="44"/>
      <c r="BO1248" s="44"/>
      <c r="BT1248" s="352"/>
      <c r="BV1248" s="44"/>
      <c r="BW1248" s="44"/>
      <c r="BX1248" s="44"/>
      <c r="CC1248" s="352"/>
      <c r="CE1248" s="44"/>
      <c r="CF1248" s="44"/>
      <c r="CG1248" s="44"/>
      <c r="CL1248" s="352"/>
      <c r="CN1248" s="44"/>
      <c r="CO1248" s="44"/>
      <c r="CP1248" s="44"/>
      <c r="CU1248" s="352"/>
      <c r="CW1248" s="44"/>
      <c r="CX1248" s="44"/>
      <c r="CY1248" s="44"/>
      <c r="DD1248" s="352"/>
      <c r="DF1248" s="44"/>
      <c r="DG1248" s="44"/>
      <c r="DH1248" s="44"/>
      <c r="DM1248" s="352"/>
      <c r="DO1248" s="44"/>
      <c r="DP1248" s="44"/>
      <c r="DQ1248" s="44"/>
      <c r="DV1248" s="352"/>
      <c r="DX1248" s="44"/>
      <c r="DY1248" s="44"/>
      <c r="DZ1248" s="44"/>
      <c r="EE1248" s="352"/>
      <c r="EG1248" s="44"/>
      <c r="EH1248" s="44"/>
      <c r="EI1248" s="44"/>
      <c r="EN1248" s="352"/>
      <c r="EP1248" s="44"/>
      <c r="EQ1248" s="44"/>
      <c r="ER1248" s="44"/>
      <c r="EW1248" s="352"/>
      <c r="EY1248" s="44"/>
      <c r="EZ1248" s="44"/>
      <c r="FA1248" s="44"/>
      <c r="FF1248" s="352"/>
      <c r="FH1248" s="44"/>
      <c r="FI1248" s="44"/>
      <c r="FJ1248" s="44"/>
      <c r="FO1248" s="352"/>
      <c r="FQ1248" s="44"/>
      <c r="FR1248" s="44"/>
      <c r="FS1248" s="44"/>
      <c r="FX1248" s="352"/>
      <c r="FZ1248" s="44"/>
      <c r="GA1248" s="44"/>
      <c r="GB1248" s="44"/>
      <c r="GG1248" s="352"/>
      <c r="GI1248" s="44"/>
      <c r="GJ1248" s="44"/>
      <c r="GK1248" s="44"/>
      <c r="GP1248" s="352"/>
      <c r="GR1248" s="44"/>
      <c r="GS1248" s="44"/>
      <c r="GT1248" s="44"/>
      <c r="GY1248" s="352"/>
      <c r="HA1248" s="44"/>
      <c r="HB1248" s="44"/>
      <c r="HC1248" s="44"/>
      <c r="HH1248" s="352"/>
      <c r="HJ1248" s="44"/>
      <c r="HK1248" s="44"/>
      <c r="HL1248" s="44"/>
      <c r="HQ1248" s="44"/>
      <c r="HR1248" s="44"/>
      <c r="HS1248" s="44"/>
      <c r="HT1248" s="44"/>
      <c r="HU1248" s="44"/>
      <c r="HV1248" s="44"/>
      <c r="HW1248" s="44"/>
      <c r="HX1248" s="44"/>
      <c r="HY1248" s="44"/>
      <c r="HZ1248" s="44"/>
      <c r="IA1248" s="44"/>
      <c r="IB1248" s="44"/>
      <c r="IC1248" s="44"/>
      <c r="ID1248" s="44"/>
      <c r="IE1248" s="44"/>
      <c r="IF1248" s="44"/>
      <c r="IG1248" s="44"/>
      <c r="IH1248" s="44"/>
      <c r="II1248" s="44"/>
      <c r="IJ1248" s="44"/>
      <c r="IK1248" s="44"/>
      <c r="IL1248" s="44"/>
      <c r="IM1248" s="44"/>
      <c r="IN1248" s="44"/>
      <c r="IO1248" s="44"/>
      <c r="IP1248" s="44"/>
      <c r="IQ1248" s="44"/>
      <c r="IR1248" s="44"/>
      <c r="IS1248" s="44"/>
      <c r="IT1248" s="44"/>
      <c r="IU1248" s="44"/>
      <c r="IV1248" s="44"/>
      <c r="RS1248" s="353"/>
    </row>
    <row r="1249" spans="1:487" s="74" customFormat="1" ht="15">
      <c r="A1249" s="325" t="s">
        <v>859</v>
      </c>
      <c r="B1249" s="351"/>
      <c r="C1249" s="351"/>
      <c r="D1249" s="531" t="s">
        <v>130</v>
      </c>
      <c r="E1249" s="450"/>
      <c r="F1249" s="437">
        <f t="shared" si="17"/>
        <v>2</v>
      </c>
      <c r="G1249" s="478"/>
      <c r="H1249" s="478"/>
      <c r="I1249" s="478">
        <v>1</v>
      </c>
      <c r="J1249" s="548">
        <v>1</v>
      </c>
      <c r="K1249" s="478"/>
      <c r="L1249" s="458"/>
      <c r="M1249" s="450"/>
      <c r="N1249" s="44"/>
      <c r="R1249" s="352"/>
      <c r="T1249" s="44"/>
      <c r="U1249" s="44"/>
      <c r="V1249" s="44"/>
      <c r="AA1249" s="352"/>
      <c r="AC1249" s="44"/>
      <c r="AD1249" s="44"/>
      <c r="AE1249" s="44"/>
      <c r="AJ1249" s="352"/>
      <c r="AL1249" s="44"/>
      <c r="AM1249" s="44"/>
      <c r="AN1249" s="44"/>
      <c r="AS1249" s="352"/>
      <c r="AU1249" s="44"/>
      <c r="AV1249" s="44"/>
      <c r="AW1249" s="44"/>
      <c r="BB1249" s="352"/>
      <c r="BD1249" s="44"/>
      <c r="BE1249" s="44"/>
      <c r="BF1249" s="44"/>
      <c r="BK1249" s="352"/>
      <c r="BM1249" s="44"/>
      <c r="BN1249" s="44"/>
      <c r="BO1249" s="44"/>
      <c r="BT1249" s="352"/>
      <c r="BV1249" s="44"/>
      <c r="BW1249" s="44"/>
      <c r="BX1249" s="44"/>
      <c r="CC1249" s="352"/>
      <c r="CE1249" s="44"/>
      <c r="CF1249" s="44"/>
      <c r="CG1249" s="44"/>
      <c r="CL1249" s="352"/>
      <c r="CN1249" s="44"/>
      <c r="CO1249" s="44"/>
      <c r="CP1249" s="44"/>
      <c r="CU1249" s="352"/>
      <c r="CW1249" s="44"/>
      <c r="CX1249" s="44"/>
      <c r="CY1249" s="44"/>
      <c r="DD1249" s="352"/>
      <c r="DF1249" s="44"/>
      <c r="DG1249" s="44"/>
      <c r="DH1249" s="44"/>
      <c r="DM1249" s="352"/>
      <c r="DO1249" s="44"/>
      <c r="DP1249" s="44"/>
      <c r="DQ1249" s="44"/>
      <c r="DV1249" s="352"/>
      <c r="DX1249" s="44"/>
      <c r="DY1249" s="44"/>
      <c r="DZ1249" s="44"/>
      <c r="EE1249" s="352"/>
      <c r="EG1249" s="44"/>
      <c r="EH1249" s="44"/>
      <c r="EI1249" s="44"/>
      <c r="EN1249" s="352"/>
      <c r="EP1249" s="44"/>
      <c r="EQ1249" s="44"/>
      <c r="ER1249" s="44"/>
      <c r="EW1249" s="352"/>
      <c r="EY1249" s="44"/>
      <c r="EZ1249" s="44"/>
      <c r="FA1249" s="44"/>
      <c r="FF1249" s="352"/>
      <c r="FH1249" s="44"/>
      <c r="FI1249" s="44"/>
      <c r="FJ1249" s="44"/>
      <c r="FO1249" s="352"/>
      <c r="FQ1249" s="44"/>
      <c r="FR1249" s="44"/>
      <c r="FS1249" s="44"/>
      <c r="FX1249" s="352"/>
      <c r="FZ1249" s="44"/>
      <c r="GA1249" s="44"/>
      <c r="GB1249" s="44"/>
      <c r="GG1249" s="352"/>
      <c r="GI1249" s="44"/>
      <c r="GJ1249" s="44"/>
      <c r="GK1249" s="44"/>
      <c r="GP1249" s="352"/>
      <c r="GR1249" s="44"/>
      <c r="GS1249" s="44"/>
      <c r="GT1249" s="44"/>
      <c r="GY1249" s="352"/>
      <c r="HA1249" s="44"/>
      <c r="HB1249" s="44"/>
      <c r="HC1249" s="44"/>
      <c r="HH1249" s="352"/>
      <c r="HJ1249" s="44"/>
      <c r="HK1249" s="44"/>
      <c r="HL1249" s="44"/>
      <c r="HQ1249" s="44"/>
      <c r="HR1249" s="44"/>
      <c r="HS1249" s="44"/>
      <c r="HT1249" s="44"/>
      <c r="HU1249" s="44"/>
      <c r="HV1249" s="44"/>
      <c r="HW1249" s="44"/>
      <c r="HX1249" s="44"/>
      <c r="HY1249" s="44"/>
      <c r="HZ1249" s="44"/>
      <c r="IA1249" s="44"/>
      <c r="IB1249" s="44"/>
      <c r="IC1249" s="44"/>
      <c r="ID1249" s="44"/>
      <c r="IE1249" s="44"/>
      <c r="IF1249" s="44"/>
      <c r="IG1249" s="44"/>
      <c r="IH1249" s="44"/>
      <c r="II1249" s="44"/>
      <c r="IJ1249" s="44"/>
      <c r="IK1249" s="44"/>
      <c r="IL1249" s="44"/>
      <c r="IM1249" s="44"/>
      <c r="IN1249" s="44"/>
      <c r="IO1249" s="44"/>
      <c r="IP1249" s="44"/>
      <c r="IQ1249" s="44"/>
      <c r="IR1249" s="44"/>
      <c r="IS1249" s="44"/>
      <c r="IT1249" s="44"/>
      <c r="IU1249" s="44"/>
      <c r="IV1249" s="44"/>
      <c r="RS1249" s="353"/>
    </row>
    <row r="1250" spans="1:487" s="74" customFormat="1" ht="15">
      <c r="A1250" s="325" t="s">
        <v>761</v>
      </c>
      <c r="B1250" s="351"/>
      <c r="C1250" s="351"/>
      <c r="D1250" s="458" t="s">
        <v>138</v>
      </c>
      <c r="E1250" s="450"/>
      <c r="F1250" s="437">
        <f t="shared" si="17"/>
        <v>211</v>
      </c>
      <c r="G1250" s="478"/>
      <c r="H1250" s="478">
        <v>118</v>
      </c>
      <c r="I1250" s="478">
        <v>88</v>
      </c>
      <c r="J1250" s="548">
        <v>5</v>
      </c>
      <c r="K1250" s="478"/>
      <c r="L1250" s="458"/>
      <c r="M1250" s="450"/>
      <c r="N1250" s="44"/>
      <c r="R1250" s="352"/>
      <c r="T1250" s="44"/>
      <c r="U1250" s="44"/>
      <c r="V1250" s="44"/>
      <c r="AA1250" s="352"/>
      <c r="AC1250" s="44"/>
      <c r="AD1250" s="44"/>
      <c r="AE1250" s="44"/>
      <c r="AJ1250" s="352"/>
      <c r="AL1250" s="44"/>
      <c r="AM1250" s="44"/>
      <c r="AN1250" s="44"/>
      <c r="AS1250" s="352"/>
      <c r="AU1250" s="44"/>
      <c r="AV1250" s="44"/>
      <c r="AW1250" s="44"/>
      <c r="BB1250" s="352"/>
      <c r="BD1250" s="44"/>
      <c r="BE1250" s="44"/>
      <c r="BF1250" s="44"/>
      <c r="BK1250" s="352"/>
      <c r="BM1250" s="44"/>
      <c r="BN1250" s="44"/>
      <c r="BO1250" s="44"/>
      <c r="BT1250" s="352"/>
      <c r="BV1250" s="44"/>
      <c r="BW1250" s="44"/>
      <c r="BX1250" s="44"/>
      <c r="CC1250" s="352"/>
      <c r="CE1250" s="44"/>
      <c r="CF1250" s="44"/>
      <c r="CG1250" s="44"/>
      <c r="CL1250" s="352"/>
      <c r="CN1250" s="44"/>
      <c r="CO1250" s="44"/>
      <c r="CP1250" s="44"/>
      <c r="CU1250" s="352"/>
      <c r="CW1250" s="44"/>
      <c r="CX1250" s="44"/>
      <c r="CY1250" s="44"/>
      <c r="DD1250" s="352"/>
      <c r="DF1250" s="44"/>
      <c r="DG1250" s="44"/>
      <c r="DH1250" s="44"/>
      <c r="DM1250" s="352"/>
      <c r="DO1250" s="44"/>
      <c r="DP1250" s="44"/>
      <c r="DQ1250" s="44"/>
      <c r="DV1250" s="352"/>
      <c r="DX1250" s="44"/>
      <c r="DY1250" s="44"/>
      <c r="DZ1250" s="44"/>
      <c r="EE1250" s="352"/>
      <c r="EG1250" s="44"/>
      <c r="EH1250" s="44"/>
      <c r="EI1250" s="44"/>
      <c r="EN1250" s="352"/>
      <c r="EP1250" s="44"/>
      <c r="EQ1250" s="44"/>
      <c r="ER1250" s="44"/>
      <c r="EW1250" s="352"/>
      <c r="EY1250" s="44"/>
      <c r="EZ1250" s="44"/>
      <c r="FA1250" s="44"/>
      <c r="FF1250" s="352"/>
      <c r="FH1250" s="44"/>
      <c r="FI1250" s="44"/>
      <c r="FJ1250" s="44"/>
      <c r="FO1250" s="352"/>
      <c r="FQ1250" s="44"/>
      <c r="FR1250" s="44"/>
      <c r="FS1250" s="44"/>
      <c r="FX1250" s="352"/>
      <c r="FZ1250" s="44"/>
      <c r="GA1250" s="44"/>
      <c r="GB1250" s="44"/>
      <c r="GG1250" s="352"/>
      <c r="GI1250" s="44"/>
      <c r="GJ1250" s="44"/>
      <c r="GK1250" s="44"/>
      <c r="GP1250" s="352"/>
      <c r="GR1250" s="44"/>
      <c r="GS1250" s="44"/>
      <c r="GT1250" s="44"/>
      <c r="GY1250" s="352"/>
      <c r="HA1250" s="44"/>
      <c r="HB1250" s="44"/>
      <c r="HC1250" s="44"/>
      <c r="HH1250" s="352"/>
      <c r="HJ1250" s="44"/>
      <c r="HK1250" s="44"/>
      <c r="HL1250" s="44"/>
      <c r="HQ1250" s="44"/>
      <c r="HR1250" s="44"/>
      <c r="HS1250" s="44"/>
      <c r="HT1250" s="44"/>
      <c r="HU1250" s="44"/>
      <c r="HV1250" s="44"/>
      <c r="HW1250" s="44"/>
      <c r="HX1250" s="44"/>
      <c r="HY1250" s="44"/>
      <c r="HZ1250" s="44"/>
      <c r="IA1250" s="44"/>
      <c r="IB1250" s="44"/>
      <c r="IC1250" s="44"/>
      <c r="ID1250" s="44"/>
      <c r="IE1250" s="44"/>
      <c r="IF1250" s="44"/>
      <c r="IG1250" s="44"/>
      <c r="IH1250" s="44"/>
      <c r="II1250" s="44"/>
      <c r="IJ1250" s="44"/>
      <c r="IK1250" s="44"/>
      <c r="IL1250" s="44"/>
      <c r="IM1250" s="44"/>
      <c r="IN1250" s="44"/>
      <c r="IO1250" s="44"/>
      <c r="IP1250" s="44"/>
      <c r="IQ1250" s="44"/>
      <c r="IR1250" s="44"/>
      <c r="IS1250" s="44"/>
      <c r="IT1250" s="44"/>
      <c r="IU1250" s="44"/>
      <c r="IV1250" s="44"/>
      <c r="RS1250" s="353"/>
    </row>
    <row r="1251" spans="1:487" s="74" customFormat="1" ht="15">
      <c r="A1251" s="325" t="s">
        <v>970</v>
      </c>
      <c r="B1251" s="351"/>
      <c r="C1251" s="351"/>
      <c r="D1251" s="531" t="s">
        <v>130</v>
      </c>
      <c r="E1251" s="450"/>
      <c r="F1251" s="437">
        <f t="shared" si="17"/>
        <v>0</v>
      </c>
      <c r="G1251" s="478"/>
      <c r="H1251" s="478"/>
      <c r="I1251" s="478"/>
      <c r="J1251" s="548"/>
      <c r="K1251" s="478"/>
      <c r="L1251" s="450"/>
      <c r="M1251" s="450"/>
      <c r="N1251" s="44"/>
      <c r="R1251" s="352"/>
      <c r="T1251" s="44"/>
      <c r="U1251" s="44"/>
      <c r="V1251" s="44"/>
      <c r="AA1251" s="352"/>
      <c r="AC1251" s="44"/>
      <c r="AD1251" s="44"/>
      <c r="AE1251" s="44"/>
      <c r="AJ1251" s="352"/>
      <c r="AL1251" s="44"/>
      <c r="AM1251" s="44"/>
      <c r="AN1251" s="44"/>
      <c r="AS1251" s="352"/>
      <c r="AU1251" s="44"/>
      <c r="AV1251" s="44"/>
      <c r="AW1251" s="44"/>
      <c r="BB1251" s="352"/>
      <c r="BD1251" s="44"/>
      <c r="BE1251" s="44"/>
      <c r="BF1251" s="44"/>
      <c r="BK1251" s="352"/>
      <c r="BM1251" s="44"/>
      <c r="BN1251" s="44"/>
      <c r="BO1251" s="44"/>
      <c r="BT1251" s="352"/>
      <c r="BV1251" s="44"/>
      <c r="BW1251" s="44"/>
      <c r="BX1251" s="44"/>
      <c r="CC1251" s="352"/>
      <c r="CE1251" s="44"/>
      <c r="CF1251" s="44"/>
      <c r="CG1251" s="44"/>
      <c r="CL1251" s="352"/>
      <c r="CN1251" s="44"/>
      <c r="CO1251" s="44"/>
      <c r="CP1251" s="44"/>
      <c r="CU1251" s="352"/>
      <c r="CW1251" s="44"/>
      <c r="CX1251" s="44"/>
      <c r="CY1251" s="44"/>
      <c r="DD1251" s="352"/>
      <c r="DF1251" s="44"/>
      <c r="DG1251" s="44"/>
      <c r="DH1251" s="44"/>
      <c r="DM1251" s="352"/>
      <c r="DO1251" s="44"/>
      <c r="DP1251" s="44"/>
      <c r="DQ1251" s="44"/>
      <c r="DV1251" s="352"/>
      <c r="DX1251" s="44"/>
      <c r="DY1251" s="44"/>
      <c r="DZ1251" s="44"/>
      <c r="EE1251" s="352"/>
      <c r="EG1251" s="44"/>
      <c r="EH1251" s="44"/>
      <c r="EI1251" s="44"/>
      <c r="EN1251" s="352"/>
      <c r="EP1251" s="44"/>
      <c r="EQ1251" s="44"/>
      <c r="ER1251" s="44"/>
      <c r="EW1251" s="352"/>
      <c r="EY1251" s="44"/>
      <c r="EZ1251" s="44"/>
      <c r="FA1251" s="44"/>
      <c r="FF1251" s="352"/>
      <c r="FH1251" s="44"/>
      <c r="FI1251" s="44"/>
      <c r="FJ1251" s="44"/>
      <c r="FO1251" s="352"/>
      <c r="FQ1251" s="44"/>
      <c r="FR1251" s="44"/>
      <c r="FS1251" s="44"/>
      <c r="FX1251" s="352"/>
      <c r="FZ1251" s="44"/>
      <c r="GA1251" s="44"/>
      <c r="GB1251" s="44"/>
      <c r="GG1251" s="352"/>
      <c r="GI1251" s="44"/>
      <c r="GJ1251" s="44"/>
      <c r="GK1251" s="44"/>
      <c r="GP1251" s="352"/>
      <c r="GR1251" s="44"/>
      <c r="GS1251" s="44"/>
      <c r="GT1251" s="44"/>
      <c r="GY1251" s="352"/>
      <c r="HA1251" s="44"/>
      <c r="HB1251" s="44"/>
      <c r="HC1251" s="44"/>
      <c r="HH1251" s="352"/>
      <c r="HJ1251" s="44"/>
      <c r="HK1251" s="44"/>
      <c r="HL1251" s="44"/>
      <c r="HQ1251" s="44"/>
      <c r="HR1251" s="44"/>
      <c r="HS1251" s="44"/>
      <c r="HT1251" s="44"/>
      <c r="HU1251" s="44"/>
      <c r="HV1251" s="44"/>
      <c r="HW1251" s="44"/>
      <c r="HX1251" s="44"/>
      <c r="HY1251" s="44"/>
      <c r="HZ1251" s="44"/>
      <c r="IA1251" s="44"/>
      <c r="IB1251" s="44"/>
      <c r="IC1251" s="44"/>
      <c r="ID1251" s="44"/>
      <c r="IE1251" s="44"/>
      <c r="IF1251" s="44"/>
      <c r="IG1251" s="44"/>
      <c r="IH1251" s="44"/>
      <c r="II1251" s="44"/>
      <c r="IJ1251" s="44"/>
      <c r="IK1251" s="44"/>
      <c r="IL1251" s="44"/>
      <c r="IM1251" s="44"/>
      <c r="IN1251" s="44"/>
      <c r="IO1251" s="44"/>
      <c r="IP1251" s="44"/>
      <c r="IQ1251" s="44"/>
      <c r="IR1251" s="44"/>
      <c r="IS1251" s="44"/>
      <c r="IT1251" s="44"/>
      <c r="IU1251" s="44"/>
      <c r="IV1251" s="44"/>
      <c r="RS1251" s="353"/>
    </row>
    <row r="1252" spans="1:487" s="74" customFormat="1" ht="15">
      <c r="A1252" s="325" t="s">
        <v>1854</v>
      </c>
      <c r="B1252" s="351"/>
      <c r="C1252" s="351"/>
      <c r="D1252" s="531" t="s">
        <v>130</v>
      </c>
      <c r="E1252" s="450"/>
      <c r="F1252" s="437">
        <f t="shared" si="17"/>
        <v>0</v>
      </c>
      <c r="G1252" s="478"/>
      <c r="H1252" s="478"/>
      <c r="I1252" s="478"/>
      <c r="J1252" s="548"/>
      <c r="K1252" s="478"/>
      <c r="L1252" s="450"/>
      <c r="M1252" s="450"/>
      <c r="N1252" s="44"/>
      <c r="R1252" s="352"/>
      <c r="T1252" s="44"/>
      <c r="U1252" s="44"/>
      <c r="V1252" s="44"/>
      <c r="AA1252" s="352"/>
      <c r="AC1252" s="44"/>
      <c r="AD1252" s="44"/>
      <c r="AE1252" s="44"/>
      <c r="AJ1252" s="352"/>
      <c r="AL1252" s="44"/>
      <c r="AM1252" s="44"/>
      <c r="AN1252" s="44"/>
      <c r="AS1252" s="352"/>
      <c r="AU1252" s="44"/>
      <c r="AV1252" s="44"/>
      <c r="AW1252" s="44"/>
      <c r="BB1252" s="352"/>
      <c r="BD1252" s="44"/>
      <c r="BE1252" s="44"/>
      <c r="BF1252" s="44"/>
      <c r="BK1252" s="352"/>
      <c r="BM1252" s="44"/>
      <c r="BN1252" s="44"/>
      <c r="BO1252" s="44"/>
      <c r="BT1252" s="352"/>
      <c r="BV1252" s="44"/>
      <c r="BW1252" s="44"/>
      <c r="BX1252" s="44"/>
      <c r="CC1252" s="352"/>
      <c r="CE1252" s="44"/>
      <c r="CF1252" s="44"/>
      <c r="CG1252" s="44"/>
      <c r="CL1252" s="352"/>
      <c r="CN1252" s="44"/>
      <c r="CO1252" s="44"/>
      <c r="CP1252" s="44"/>
      <c r="CU1252" s="352"/>
      <c r="CW1252" s="44"/>
      <c r="CX1252" s="44"/>
      <c r="CY1252" s="44"/>
      <c r="DD1252" s="352"/>
      <c r="DF1252" s="44"/>
      <c r="DG1252" s="44"/>
      <c r="DH1252" s="44"/>
      <c r="DM1252" s="352"/>
      <c r="DO1252" s="44"/>
      <c r="DP1252" s="44"/>
      <c r="DQ1252" s="44"/>
      <c r="DV1252" s="352"/>
      <c r="DX1252" s="44"/>
      <c r="DY1252" s="44"/>
      <c r="DZ1252" s="44"/>
      <c r="EE1252" s="352"/>
      <c r="EG1252" s="44"/>
      <c r="EH1252" s="44"/>
      <c r="EI1252" s="44"/>
      <c r="EN1252" s="352"/>
      <c r="EP1252" s="44"/>
      <c r="EQ1252" s="44"/>
      <c r="ER1252" s="44"/>
      <c r="EW1252" s="352"/>
      <c r="EY1252" s="44"/>
      <c r="EZ1252" s="44"/>
      <c r="FA1252" s="44"/>
      <c r="FF1252" s="352"/>
      <c r="FH1252" s="44"/>
      <c r="FI1252" s="44"/>
      <c r="FJ1252" s="44"/>
      <c r="FO1252" s="352"/>
      <c r="FQ1252" s="44"/>
      <c r="FR1252" s="44"/>
      <c r="FS1252" s="44"/>
      <c r="FX1252" s="352"/>
      <c r="FZ1252" s="44"/>
      <c r="GA1252" s="44"/>
      <c r="GB1252" s="44"/>
      <c r="GG1252" s="352"/>
      <c r="GI1252" s="44"/>
      <c r="GJ1252" s="44"/>
      <c r="GK1252" s="44"/>
      <c r="GP1252" s="352"/>
      <c r="GR1252" s="44"/>
      <c r="GS1252" s="44"/>
      <c r="GT1252" s="44"/>
      <c r="GY1252" s="352"/>
      <c r="HA1252" s="44"/>
      <c r="HB1252" s="44"/>
      <c r="HC1252" s="44"/>
      <c r="HH1252" s="352"/>
      <c r="HJ1252" s="44"/>
      <c r="HK1252" s="44"/>
      <c r="HL1252" s="44"/>
      <c r="HQ1252" s="44"/>
      <c r="HR1252" s="44"/>
      <c r="HS1252" s="44"/>
      <c r="HT1252" s="44"/>
      <c r="HU1252" s="44"/>
      <c r="HV1252" s="44"/>
      <c r="HW1252" s="44"/>
      <c r="HX1252" s="44"/>
      <c r="HY1252" s="44"/>
      <c r="HZ1252" s="44"/>
      <c r="IA1252" s="44"/>
      <c r="IB1252" s="44"/>
      <c r="IC1252" s="44"/>
      <c r="ID1252" s="44"/>
      <c r="IE1252" s="44"/>
      <c r="IF1252" s="44"/>
      <c r="IG1252" s="44"/>
      <c r="IH1252" s="44"/>
      <c r="II1252" s="44"/>
      <c r="IJ1252" s="44"/>
      <c r="IK1252" s="44"/>
      <c r="IL1252" s="44"/>
      <c r="IM1252" s="44"/>
      <c r="IN1252" s="44"/>
      <c r="IO1252" s="44"/>
      <c r="IP1252" s="44"/>
      <c r="IQ1252" s="44"/>
      <c r="IR1252" s="44"/>
      <c r="IS1252" s="44"/>
      <c r="IT1252" s="44"/>
      <c r="IU1252" s="44"/>
      <c r="IV1252" s="44"/>
      <c r="RS1252" s="353"/>
    </row>
    <row r="1253" spans="1:487" s="74" customFormat="1" ht="15">
      <c r="A1253" s="325" t="s">
        <v>1391</v>
      </c>
      <c r="B1253" s="351"/>
      <c r="C1253" s="351"/>
      <c r="D1253" s="531" t="s">
        <v>130</v>
      </c>
      <c r="E1253" s="44"/>
      <c r="F1253" s="437">
        <f t="shared" si="17"/>
        <v>10</v>
      </c>
      <c r="G1253" s="478"/>
      <c r="H1253" s="478"/>
      <c r="I1253" s="138"/>
      <c r="J1253" s="420">
        <v>5</v>
      </c>
      <c r="K1253" s="138">
        <v>5</v>
      </c>
      <c r="L1253" s="450"/>
      <c r="M1253" s="450"/>
      <c r="N1253" s="44"/>
      <c r="R1253" s="352"/>
      <c r="T1253" s="44"/>
      <c r="U1253" s="44"/>
      <c r="V1253" s="44"/>
      <c r="AA1253" s="352"/>
      <c r="AC1253" s="44"/>
      <c r="AD1253" s="44"/>
      <c r="AE1253" s="44"/>
      <c r="AJ1253" s="352"/>
      <c r="AL1253" s="44"/>
      <c r="AM1253" s="44"/>
      <c r="AN1253" s="44"/>
      <c r="AS1253" s="352"/>
      <c r="AU1253" s="44"/>
      <c r="AV1253" s="44"/>
      <c r="AW1253" s="44"/>
      <c r="BB1253" s="352"/>
      <c r="BD1253" s="44"/>
      <c r="BE1253" s="44"/>
      <c r="BF1253" s="44"/>
      <c r="BK1253" s="352"/>
      <c r="BM1253" s="44"/>
      <c r="BN1253" s="44"/>
      <c r="BO1253" s="44"/>
      <c r="BT1253" s="352"/>
      <c r="BV1253" s="44"/>
      <c r="BW1253" s="44"/>
      <c r="BX1253" s="44"/>
      <c r="CC1253" s="352"/>
      <c r="CE1253" s="44"/>
      <c r="CF1253" s="44"/>
      <c r="CG1253" s="44"/>
      <c r="CL1253" s="352"/>
      <c r="CN1253" s="44"/>
      <c r="CO1253" s="44"/>
      <c r="CP1253" s="44"/>
      <c r="CU1253" s="352"/>
      <c r="CW1253" s="44"/>
      <c r="CX1253" s="44"/>
      <c r="CY1253" s="44"/>
      <c r="DD1253" s="352"/>
      <c r="DF1253" s="44"/>
      <c r="DG1253" s="44"/>
      <c r="DH1253" s="44"/>
      <c r="DM1253" s="352"/>
      <c r="DO1253" s="44"/>
      <c r="DP1253" s="44"/>
      <c r="DQ1253" s="44"/>
      <c r="DV1253" s="352"/>
      <c r="DX1253" s="44"/>
      <c r="DY1253" s="44"/>
      <c r="DZ1253" s="44"/>
      <c r="EE1253" s="352"/>
      <c r="EG1253" s="44"/>
      <c r="EH1253" s="44"/>
      <c r="EI1253" s="44"/>
      <c r="EN1253" s="352"/>
      <c r="EP1253" s="44"/>
      <c r="EQ1253" s="44"/>
      <c r="ER1253" s="44"/>
      <c r="EW1253" s="352"/>
      <c r="EY1253" s="44"/>
      <c r="EZ1253" s="44"/>
      <c r="FA1253" s="44"/>
      <c r="FF1253" s="352"/>
      <c r="FH1253" s="44"/>
      <c r="FI1253" s="44"/>
      <c r="FJ1253" s="44"/>
      <c r="FO1253" s="352"/>
      <c r="FQ1253" s="44"/>
      <c r="FR1253" s="44"/>
      <c r="FS1253" s="44"/>
      <c r="FX1253" s="352"/>
      <c r="FZ1253" s="44"/>
      <c r="GA1253" s="44"/>
      <c r="GB1253" s="44"/>
      <c r="GG1253" s="352"/>
      <c r="GI1253" s="44"/>
      <c r="GJ1253" s="44"/>
      <c r="GK1253" s="44"/>
      <c r="GP1253" s="352"/>
      <c r="GR1253" s="44"/>
      <c r="GS1253" s="44"/>
      <c r="GT1253" s="44"/>
      <c r="GY1253" s="352"/>
      <c r="HA1253" s="44"/>
      <c r="HB1253" s="44"/>
      <c r="HC1253" s="44"/>
      <c r="HH1253" s="352"/>
      <c r="HJ1253" s="44"/>
      <c r="HK1253" s="44"/>
      <c r="HL1253" s="44"/>
      <c r="HQ1253" s="44"/>
      <c r="HR1253" s="44"/>
      <c r="HS1253" s="44"/>
      <c r="HT1253" s="44"/>
      <c r="HU1253" s="44"/>
      <c r="HV1253" s="44"/>
      <c r="HW1253" s="44"/>
      <c r="HX1253" s="44"/>
      <c r="HY1253" s="44"/>
      <c r="HZ1253" s="44"/>
      <c r="IA1253" s="44"/>
      <c r="IB1253" s="44"/>
      <c r="IC1253" s="44"/>
      <c r="ID1253" s="44"/>
      <c r="IE1253" s="44"/>
      <c r="IF1253" s="44"/>
      <c r="IG1253" s="44"/>
      <c r="IH1253" s="44"/>
      <c r="II1253" s="44"/>
      <c r="IJ1253" s="44"/>
      <c r="IK1253" s="44"/>
      <c r="IL1253" s="44"/>
      <c r="IM1253" s="44"/>
      <c r="IN1253" s="44"/>
      <c r="IO1253" s="44"/>
      <c r="IP1253" s="44"/>
      <c r="IQ1253" s="44"/>
      <c r="IR1253" s="44"/>
      <c r="IS1253" s="44"/>
      <c r="IT1253" s="44"/>
      <c r="IU1253" s="44"/>
      <c r="IV1253" s="44"/>
      <c r="RS1253" s="353"/>
    </row>
    <row r="1254" spans="1:487" s="74" customFormat="1" ht="15">
      <c r="A1254" s="325" t="s">
        <v>613</v>
      </c>
      <c r="B1254" s="351"/>
      <c r="C1254" s="351"/>
      <c r="D1254" s="458" t="s">
        <v>138</v>
      </c>
      <c r="E1254" s="44"/>
      <c r="F1254" s="437">
        <f t="shared" si="17"/>
        <v>49</v>
      </c>
      <c r="G1254" s="478"/>
      <c r="H1254" s="478">
        <v>22</v>
      </c>
      <c r="I1254" s="138"/>
      <c r="J1254" s="420">
        <v>27</v>
      </c>
      <c r="K1254" s="138"/>
      <c r="L1254" s="44"/>
      <c r="M1254" s="44"/>
      <c r="N1254" s="44"/>
      <c r="R1254" s="352"/>
      <c r="T1254" s="44"/>
      <c r="U1254" s="44"/>
      <c r="V1254" s="44"/>
      <c r="AA1254" s="352"/>
      <c r="AC1254" s="44"/>
      <c r="AD1254" s="44"/>
      <c r="AE1254" s="44"/>
      <c r="AJ1254" s="352"/>
      <c r="AL1254" s="44"/>
      <c r="AM1254" s="44"/>
      <c r="AN1254" s="44"/>
      <c r="AS1254" s="352"/>
      <c r="AU1254" s="44"/>
      <c r="AV1254" s="44"/>
      <c r="AW1254" s="44"/>
      <c r="BB1254" s="352"/>
      <c r="BD1254" s="44"/>
      <c r="BE1254" s="44"/>
      <c r="BF1254" s="44"/>
      <c r="BK1254" s="352"/>
      <c r="BM1254" s="44"/>
      <c r="BN1254" s="44"/>
      <c r="BO1254" s="44"/>
      <c r="BT1254" s="352"/>
      <c r="BV1254" s="44"/>
      <c r="BW1254" s="44"/>
      <c r="BX1254" s="44"/>
      <c r="CC1254" s="352"/>
      <c r="CE1254" s="44"/>
      <c r="CF1254" s="44"/>
      <c r="CG1254" s="44"/>
      <c r="CL1254" s="352"/>
      <c r="CN1254" s="44"/>
      <c r="CO1254" s="44"/>
      <c r="CP1254" s="44"/>
      <c r="CU1254" s="352"/>
      <c r="CW1254" s="44"/>
      <c r="CX1254" s="44"/>
      <c r="CY1254" s="44"/>
      <c r="DD1254" s="352"/>
      <c r="DF1254" s="44"/>
      <c r="DG1254" s="44"/>
      <c r="DH1254" s="44"/>
      <c r="DM1254" s="352"/>
      <c r="DO1254" s="44"/>
      <c r="DP1254" s="44"/>
      <c r="DQ1254" s="44"/>
      <c r="DV1254" s="352"/>
      <c r="DX1254" s="44"/>
      <c r="DY1254" s="44"/>
      <c r="DZ1254" s="44"/>
      <c r="EE1254" s="352"/>
      <c r="EG1254" s="44"/>
      <c r="EH1254" s="44"/>
      <c r="EI1254" s="44"/>
      <c r="EN1254" s="352"/>
      <c r="EP1254" s="44"/>
      <c r="EQ1254" s="44"/>
      <c r="ER1254" s="44"/>
      <c r="EW1254" s="352"/>
      <c r="EY1254" s="44"/>
      <c r="EZ1254" s="44"/>
      <c r="FA1254" s="44"/>
      <c r="FF1254" s="352"/>
      <c r="FH1254" s="44"/>
      <c r="FI1254" s="44"/>
      <c r="FJ1254" s="44"/>
      <c r="FO1254" s="352"/>
      <c r="FQ1254" s="44"/>
      <c r="FR1254" s="44"/>
      <c r="FS1254" s="44"/>
      <c r="FX1254" s="352"/>
      <c r="FZ1254" s="44"/>
      <c r="GA1254" s="44"/>
      <c r="GB1254" s="44"/>
      <c r="GG1254" s="352"/>
      <c r="GI1254" s="44"/>
      <c r="GJ1254" s="44"/>
      <c r="GK1254" s="44"/>
      <c r="GP1254" s="352"/>
      <c r="GR1254" s="44"/>
      <c r="GS1254" s="44"/>
      <c r="GT1254" s="44"/>
      <c r="GY1254" s="352"/>
      <c r="HA1254" s="44"/>
      <c r="HB1254" s="44"/>
      <c r="HC1254" s="44"/>
      <c r="HH1254" s="352"/>
      <c r="HJ1254" s="44"/>
      <c r="HK1254" s="44"/>
      <c r="HL1254" s="44"/>
      <c r="HQ1254" s="44"/>
      <c r="HR1254" s="44"/>
      <c r="HS1254" s="44"/>
      <c r="HT1254" s="44"/>
      <c r="HU1254" s="44"/>
      <c r="HV1254" s="44"/>
      <c r="HW1254" s="44"/>
      <c r="HX1254" s="44"/>
      <c r="HY1254" s="44"/>
      <c r="HZ1254" s="44"/>
      <c r="IA1254" s="44"/>
      <c r="IB1254" s="44"/>
      <c r="IC1254" s="44"/>
      <c r="ID1254" s="44"/>
      <c r="IE1254" s="44"/>
      <c r="IF1254" s="44"/>
      <c r="IG1254" s="44"/>
      <c r="IH1254" s="44"/>
      <c r="II1254" s="44"/>
      <c r="IJ1254" s="44"/>
      <c r="IK1254" s="44"/>
      <c r="IL1254" s="44"/>
      <c r="IM1254" s="44"/>
      <c r="IN1254" s="44"/>
      <c r="IO1254" s="44"/>
      <c r="IP1254" s="44"/>
      <c r="IQ1254" s="44"/>
      <c r="IR1254" s="44"/>
      <c r="IS1254" s="44"/>
      <c r="IT1254" s="44"/>
      <c r="IU1254" s="44"/>
      <c r="IV1254" s="44"/>
      <c r="RS1254" s="353"/>
    </row>
    <row r="1255" spans="1:487" s="74" customFormat="1" ht="15">
      <c r="A1255" s="325" t="s">
        <v>751</v>
      </c>
      <c r="B1255" s="351"/>
      <c r="C1255" s="351"/>
      <c r="D1255" s="531" t="s">
        <v>130</v>
      </c>
      <c r="E1255" s="44"/>
      <c r="F1255" s="437">
        <f t="shared" si="17"/>
        <v>20</v>
      </c>
      <c r="G1255" s="478"/>
      <c r="H1255" s="478"/>
      <c r="I1255" s="138"/>
      <c r="J1255" s="420"/>
      <c r="K1255" s="138">
        <v>20</v>
      </c>
      <c r="L1255" s="44"/>
      <c r="M1255" s="450"/>
      <c r="N1255" s="44"/>
      <c r="R1255" s="352"/>
      <c r="T1255" s="44"/>
      <c r="U1255" s="44"/>
      <c r="V1255" s="44"/>
      <c r="AA1255" s="352"/>
      <c r="AC1255" s="44"/>
      <c r="AD1255" s="44"/>
      <c r="AE1255" s="44"/>
      <c r="AJ1255" s="352"/>
      <c r="AL1255" s="44"/>
      <c r="AM1255" s="44"/>
      <c r="AN1255" s="44"/>
      <c r="AS1255" s="352"/>
      <c r="AU1255" s="44"/>
      <c r="AV1255" s="44"/>
      <c r="AW1255" s="44"/>
      <c r="BB1255" s="352"/>
      <c r="BD1255" s="44"/>
      <c r="BE1255" s="44"/>
      <c r="BF1255" s="44"/>
      <c r="BK1255" s="352"/>
      <c r="BM1255" s="44"/>
      <c r="BN1255" s="44"/>
      <c r="BO1255" s="44"/>
      <c r="BT1255" s="352"/>
      <c r="BV1255" s="44"/>
      <c r="BW1255" s="44"/>
      <c r="BX1255" s="44"/>
      <c r="CC1255" s="352"/>
      <c r="CE1255" s="44"/>
      <c r="CF1255" s="44"/>
      <c r="CG1255" s="44"/>
      <c r="CL1255" s="352"/>
      <c r="CN1255" s="44"/>
      <c r="CO1255" s="44"/>
      <c r="CP1255" s="44"/>
      <c r="CU1255" s="352"/>
      <c r="CW1255" s="44"/>
      <c r="CX1255" s="44"/>
      <c r="CY1255" s="44"/>
      <c r="DD1255" s="352"/>
      <c r="DF1255" s="44"/>
      <c r="DG1255" s="44"/>
      <c r="DH1255" s="44"/>
      <c r="DM1255" s="352"/>
      <c r="DO1255" s="44"/>
      <c r="DP1255" s="44"/>
      <c r="DQ1255" s="44"/>
      <c r="DV1255" s="352"/>
      <c r="DX1255" s="44"/>
      <c r="DY1255" s="44"/>
      <c r="DZ1255" s="44"/>
      <c r="EE1255" s="352"/>
      <c r="EG1255" s="44"/>
      <c r="EH1255" s="44"/>
      <c r="EI1255" s="44"/>
      <c r="EN1255" s="352"/>
      <c r="EP1255" s="44"/>
      <c r="EQ1255" s="44"/>
      <c r="ER1255" s="44"/>
      <c r="EW1255" s="352"/>
      <c r="EY1255" s="44"/>
      <c r="EZ1255" s="44"/>
      <c r="FA1255" s="44"/>
      <c r="FF1255" s="352"/>
      <c r="FH1255" s="44"/>
      <c r="FI1255" s="44"/>
      <c r="FJ1255" s="44"/>
      <c r="FO1255" s="352"/>
      <c r="FQ1255" s="44"/>
      <c r="FR1255" s="44"/>
      <c r="FS1255" s="44"/>
      <c r="FX1255" s="352"/>
      <c r="FZ1255" s="44"/>
      <c r="GA1255" s="44"/>
      <c r="GB1255" s="44"/>
      <c r="GG1255" s="352"/>
      <c r="GI1255" s="44"/>
      <c r="GJ1255" s="44"/>
      <c r="GK1255" s="44"/>
      <c r="GP1255" s="352"/>
      <c r="GR1255" s="44"/>
      <c r="GS1255" s="44"/>
      <c r="GT1255" s="44"/>
      <c r="GY1255" s="352"/>
      <c r="HA1255" s="44"/>
      <c r="HB1255" s="44"/>
      <c r="HC1255" s="44"/>
      <c r="HH1255" s="352"/>
      <c r="HJ1255" s="44"/>
      <c r="HK1255" s="44"/>
      <c r="HL1255" s="44"/>
      <c r="HQ1255" s="44"/>
      <c r="HR1255" s="44"/>
      <c r="HS1255" s="44"/>
      <c r="HT1255" s="44"/>
      <c r="HU1255" s="44"/>
      <c r="HV1255" s="44"/>
      <c r="HW1255" s="44"/>
      <c r="HX1255" s="44"/>
      <c r="HY1255" s="44"/>
      <c r="HZ1255" s="44"/>
      <c r="IA1255" s="44"/>
      <c r="IB1255" s="44"/>
      <c r="IC1255" s="44"/>
      <c r="ID1255" s="44"/>
      <c r="IE1255" s="44"/>
      <c r="IF1255" s="44"/>
      <c r="IG1255" s="44"/>
      <c r="IH1255" s="44"/>
      <c r="II1255" s="44"/>
      <c r="IJ1255" s="44"/>
      <c r="IK1255" s="44"/>
      <c r="IL1255" s="44"/>
      <c r="IM1255" s="44"/>
      <c r="IN1255" s="44"/>
      <c r="IO1255" s="44"/>
      <c r="IP1255" s="44"/>
      <c r="IQ1255" s="44"/>
      <c r="IR1255" s="44"/>
      <c r="IS1255" s="44"/>
      <c r="IT1255" s="44"/>
      <c r="IU1255" s="44"/>
      <c r="IV1255" s="44"/>
      <c r="RS1255" s="353"/>
    </row>
    <row r="1256" spans="1:487" s="74" customFormat="1" ht="15">
      <c r="A1256" s="325" t="s">
        <v>748</v>
      </c>
      <c r="B1256" s="529"/>
      <c r="C1256" s="351"/>
      <c r="D1256" s="74" t="s">
        <v>135</v>
      </c>
      <c r="E1256" s="44"/>
      <c r="F1256" s="437">
        <f t="shared" si="17"/>
        <v>234</v>
      </c>
      <c r="G1256" s="478">
        <v>58</v>
      </c>
      <c r="H1256" s="478">
        <v>156</v>
      </c>
      <c r="I1256" s="138">
        <v>20</v>
      </c>
      <c r="J1256" s="420"/>
      <c r="K1256" s="138"/>
      <c r="L1256" s="458"/>
      <c r="M1256" s="44"/>
      <c r="N1256" s="44"/>
      <c r="R1256" s="352"/>
      <c r="T1256" s="44"/>
      <c r="U1256" s="44"/>
      <c r="V1256" s="44"/>
      <c r="AA1256" s="352"/>
      <c r="AC1256" s="44"/>
      <c r="AD1256" s="44"/>
      <c r="AE1256" s="44"/>
      <c r="AJ1256" s="352"/>
      <c r="AL1256" s="44"/>
      <c r="AM1256" s="44"/>
      <c r="AN1256" s="44"/>
      <c r="AS1256" s="352"/>
      <c r="AU1256" s="44"/>
      <c r="AV1256" s="44"/>
      <c r="AW1256" s="44"/>
      <c r="BB1256" s="352"/>
      <c r="BD1256" s="44"/>
      <c r="BE1256" s="44"/>
      <c r="BF1256" s="44"/>
      <c r="BK1256" s="352"/>
      <c r="BM1256" s="44"/>
      <c r="BN1256" s="44"/>
      <c r="BO1256" s="44"/>
      <c r="BT1256" s="352"/>
      <c r="BV1256" s="44"/>
      <c r="BW1256" s="44"/>
      <c r="BX1256" s="44"/>
      <c r="CC1256" s="352"/>
      <c r="CE1256" s="44"/>
      <c r="CF1256" s="44"/>
      <c r="CG1256" s="44"/>
      <c r="CL1256" s="352"/>
      <c r="CN1256" s="44"/>
      <c r="CO1256" s="44"/>
      <c r="CP1256" s="44"/>
      <c r="CU1256" s="352"/>
      <c r="CW1256" s="44"/>
      <c r="CX1256" s="44"/>
      <c r="CY1256" s="44"/>
      <c r="DD1256" s="352"/>
      <c r="DF1256" s="44"/>
      <c r="DG1256" s="44"/>
      <c r="DH1256" s="44"/>
      <c r="DM1256" s="352"/>
      <c r="DO1256" s="44"/>
      <c r="DP1256" s="44"/>
      <c r="DQ1256" s="44"/>
      <c r="DV1256" s="352"/>
      <c r="DX1256" s="44"/>
      <c r="DY1256" s="44"/>
      <c r="DZ1256" s="44"/>
      <c r="EE1256" s="352"/>
      <c r="EG1256" s="44"/>
      <c r="EH1256" s="44"/>
      <c r="EI1256" s="44"/>
      <c r="EN1256" s="352"/>
      <c r="EP1256" s="44"/>
      <c r="EQ1256" s="44"/>
      <c r="ER1256" s="44"/>
      <c r="EW1256" s="352"/>
      <c r="EY1256" s="44"/>
      <c r="EZ1256" s="44"/>
      <c r="FA1256" s="44"/>
      <c r="FF1256" s="352"/>
      <c r="FH1256" s="44"/>
      <c r="FI1256" s="44"/>
      <c r="FJ1256" s="44"/>
      <c r="FO1256" s="352"/>
      <c r="FQ1256" s="44"/>
      <c r="FR1256" s="44"/>
      <c r="FS1256" s="44"/>
      <c r="FX1256" s="352"/>
      <c r="FZ1256" s="44"/>
      <c r="GA1256" s="44"/>
      <c r="GB1256" s="44"/>
      <c r="GG1256" s="352"/>
      <c r="GI1256" s="44"/>
      <c r="GJ1256" s="44"/>
      <c r="GK1256" s="44"/>
      <c r="GP1256" s="352"/>
      <c r="GR1256" s="44"/>
      <c r="GS1256" s="44"/>
      <c r="GT1256" s="44"/>
      <c r="GY1256" s="352"/>
      <c r="HA1256" s="44"/>
      <c r="HB1256" s="44"/>
      <c r="HC1256" s="44"/>
      <c r="HH1256" s="352"/>
      <c r="HJ1256" s="44"/>
      <c r="HK1256" s="44"/>
      <c r="HL1256" s="44"/>
      <c r="HQ1256" s="44"/>
      <c r="HR1256" s="44"/>
      <c r="HS1256" s="44"/>
      <c r="HT1256" s="44"/>
      <c r="HU1256" s="44"/>
      <c r="HV1256" s="44"/>
      <c r="HW1256" s="44"/>
      <c r="HX1256" s="44"/>
      <c r="HY1256" s="44"/>
      <c r="HZ1256" s="44"/>
      <c r="IA1256" s="44"/>
      <c r="IB1256" s="44"/>
      <c r="IC1256" s="44"/>
      <c r="ID1256" s="44"/>
      <c r="IE1256" s="44"/>
      <c r="IF1256" s="44"/>
      <c r="IG1256" s="44"/>
      <c r="IH1256" s="44"/>
      <c r="II1256" s="44"/>
      <c r="IJ1256" s="44"/>
      <c r="IK1256" s="44"/>
      <c r="IL1256" s="44"/>
      <c r="IM1256" s="44"/>
      <c r="IN1256" s="44"/>
      <c r="IO1256" s="44"/>
      <c r="IP1256" s="44"/>
      <c r="IQ1256" s="44"/>
      <c r="IR1256" s="44"/>
      <c r="IS1256" s="44"/>
      <c r="IT1256" s="44"/>
      <c r="IU1256" s="44"/>
      <c r="IV1256" s="44"/>
      <c r="RS1256" s="353"/>
    </row>
    <row r="1257" spans="1:487" s="74" customFormat="1" ht="15">
      <c r="A1257" s="325" t="s">
        <v>2032</v>
      </c>
      <c r="B1257" s="351"/>
      <c r="C1257" s="351"/>
      <c r="D1257" s="531" t="s">
        <v>130</v>
      </c>
      <c r="E1257" s="44"/>
      <c r="F1257" s="437">
        <f t="shared" si="17"/>
        <v>0</v>
      </c>
      <c r="G1257" s="478"/>
      <c r="H1257" s="478"/>
      <c r="I1257" s="138"/>
      <c r="J1257" s="420"/>
      <c r="K1257" s="138"/>
      <c r="L1257" s="450"/>
      <c r="M1257" s="450"/>
      <c r="N1257" s="44"/>
      <c r="R1257" s="352"/>
      <c r="T1257" s="44"/>
      <c r="U1257" s="44"/>
      <c r="V1257" s="44"/>
      <c r="AA1257" s="352"/>
      <c r="AC1257" s="44"/>
      <c r="AD1257" s="44"/>
      <c r="AE1257" s="44"/>
      <c r="AJ1257" s="352"/>
      <c r="AL1257" s="44"/>
      <c r="AM1257" s="44"/>
      <c r="AN1257" s="44"/>
      <c r="AS1257" s="352"/>
      <c r="AU1257" s="44"/>
      <c r="AV1257" s="44"/>
      <c r="AW1257" s="44"/>
      <c r="BB1257" s="352"/>
      <c r="BD1257" s="44"/>
      <c r="BE1257" s="44"/>
      <c r="BF1257" s="44"/>
      <c r="BK1257" s="352"/>
      <c r="BM1257" s="44"/>
      <c r="BN1257" s="44"/>
      <c r="BO1257" s="44"/>
      <c r="BT1257" s="352"/>
      <c r="BV1257" s="44"/>
      <c r="BW1257" s="44"/>
      <c r="BX1257" s="44"/>
      <c r="CC1257" s="352"/>
      <c r="CE1257" s="44"/>
      <c r="CF1257" s="44"/>
      <c r="CG1257" s="44"/>
      <c r="CL1257" s="352"/>
      <c r="CN1257" s="44"/>
      <c r="CO1257" s="44"/>
      <c r="CP1257" s="44"/>
      <c r="CU1257" s="352"/>
      <c r="CW1257" s="44"/>
      <c r="CX1257" s="44"/>
      <c r="CY1257" s="44"/>
      <c r="DD1257" s="352"/>
      <c r="DF1257" s="44"/>
      <c r="DG1257" s="44"/>
      <c r="DH1257" s="44"/>
      <c r="DM1257" s="352"/>
      <c r="DO1257" s="44"/>
      <c r="DP1257" s="44"/>
      <c r="DQ1257" s="44"/>
      <c r="DV1257" s="352"/>
      <c r="DX1257" s="44"/>
      <c r="DY1257" s="44"/>
      <c r="DZ1257" s="44"/>
      <c r="EE1257" s="352"/>
      <c r="EG1257" s="44"/>
      <c r="EH1257" s="44"/>
      <c r="EI1257" s="44"/>
      <c r="EN1257" s="352"/>
      <c r="EP1257" s="44"/>
      <c r="EQ1257" s="44"/>
      <c r="ER1257" s="44"/>
      <c r="EW1257" s="352"/>
      <c r="EY1257" s="44"/>
      <c r="EZ1257" s="44"/>
      <c r="FA1257" s="44"/>
      <c r="FF1257" s="352"/>
      <c r="FH1257" s="44"/>
      <c r="FI1257" s="44"/>
      <c r="FJ1257" s="44"/>
      <c r="FO1257" s="352"/>
      <c r="FQ1257" s="44"/>
      <c r="FR1257" s="44"/>
      <c r="FS1257" s="44"/>
      <c r="FX1257" s="352"/>
      <c r="FZ1257" s="44"/>
      <c r="GA1257" s="44"/>
      <c r="GB1257" s="44"/>
      <c r="GG1257" s="352"/>
      <c r="GI1257" s="44"/>
      <c r="GJ1257" s="44"/>
      <c r="GK1257" s="44"/>
      <c r="GP1257" s="352"/>
      <c r="GR1257" s="44"/>
      <c r="GS1257" s="44"/>
      <c r="GT1257" s="44"/>
      <c r="GY1257" s="352"/>
      <c r="HA1257" s="44"/>
      <c r="HB1257" s="44"/>
      <c r="HC1257" s="44"/>
      <c r="HH1257" s="352"/>
      <c r="HJ1257" s="44"/>
      <c r="HK1257" s="44"/>
      <c r="HL1257" s="44"/>
      <c r="HQ1257" s="44"/>
      <c r="HR1257" s="44"/>
      <c r="HS1257" s="44"/>
      <c r="HT1257" s="44"/>
      <c r="HU1257" s="44"/>
      <c r="HV1257" s="44"/>
      <c r="HW1257" s="44"/>
      <c r="HX1257" s="44"/>
      <c r="HY1257" s="44"/>
      <c r="HZ1257" s="44"/>
      <c r="IA1257" s="44"/>
      <c r="IB1257" s="44"/>
      <c r="IC1257" s="44"/>
      <c r="ID1257" s="44"/>
      <c r="IE1257" s="44"/>
      <c r="IF1257" s="44"/>
      <c r="IG1257" s="44"/>
      <c r="IH1257" s="44"/>
      <c r="II1257" s="44"/>
      <c r="IJ1257" s="44"/>
      <c r="IK1257" s="44"/>
      <c r="IL1257" s="44"/>
      <c r="IM1257" s="44"/>
      <c r="IN1257" s="44"/>
      <c r="IO1257" s="44"/>
      <c r="IP1257" s="44"/>
      <c r="IQ1257" s="44"/>
      <c r="IR1257" s="44"/>
      <c r="IS1257" s="44"/>
      <c r="IT1257" s="44"/>
      <c r="IU1257" s="44"/>
      <c r="IV1257" s="44"/>
      <c r="RS1257" s="353"/>
    </row>
    <row r="1258" spans="1:487" s="74" customFormat="1" ht="15">
      <c r="A1258" s="325" t="s">
        <v>1795</v>
      </c>
      <c r="B1258" s="351"/>
      <c r="C1258" s="351"/>
      <c r="D1258" s="531" t="s">
        <v>130</v>
      </c>
      <c r="E1258" s="44"/>
      <c r="F1258" s="437">
        <f t="shared" si="17"/>
        <v>0</v>
      </c>
      <c r="G1258" s="478"/>
      <c r="H1258" s="478"/>
      <c r="I1258" s="138"/>
      <c r="J1258" s="420"/>
      <c r="K1258" s="138"/>
      <c r="L1258" s="44"/>
      <c r="M1258" s="450"/>
      <c r="N1258" s="44"/>
      <c r="R1258" s="352"/>
      <c r="T1258" s="44"/>
      <c r="U1258" s="44"/>
      <c r="V1258" s="44"/>
      <c r="AA1258" s="352"/>
      <c r="AC1258" s="44"/>
      <c r="AD1258" s="44"/>
      <c r="AE1258" s="44"/>
      <c r="AJ1258" s="352"/>
      <c r="AL1258" s="44"/>
      <c r="AM1258" s="44"/>
      <c r="AN1258" s="44"/>
      <c r="AS1258" s="352"/>
      <c r="AU1258" s="44"/>
      <c r="AV1258" s="44"/>
      <c r="AW1258" s="44"/>
      <c r="BB1258" s="352"/>
      <c r="BD1258" s="44"/>
      <c r="BE1258" s="44"/>
      <c r="BF1258" s="44"/>
      <c r="BK1258" s="352"/>
      <c r="BM1258" s="44"/>
      <c r="BN1258" s="44"/>
      <c r="BO1258" s="44"/>
      <c r="BT1258" s="352"/>
      <c r="BV1258" s="44"/>
      <c r="BW1258" s="44"/>
      <c r="BX1258" s="44"/>
      <c r="CC1258" s="352"/>
      <c r="CE1258" s="44"/>
      <c r="CF1258" s="44"/>
      <c r="CG1258" s="44"/>
      <c r="CL1258" s="352"/>
      <c r="CN1258" s="44"/>
      <c r="CO1258" s="44"/>
      <c r="CP1258" s="44"/>
      <c r="CU1258" s="352"/>
      <c r="CW1258" s="44"/>
      <c r="CX1258" s="44"/>
      <c r="CY1258" s="44"/>
      <c r="DD1258" s="352"/>
      <c r="DF1258" s="44"/>
      <c r="DG1258" s="44"/>
      <c r="DH1258" s="44"/>
      <c r="DM1258" s="352"/>
      <c r="DO1258" s="44"/>
      <c r="DP1258" s="44"/>
      <c r="DQ1258" s="44"/>
      <c r="DV1258" s="352"/>
      <c r="DX1258" s="44"/>
      <c r="DY1258" s="44"/>
      <c r="DZ1258" s="44"/>
      <c r="EE1258" s="352"/>
      <c r="EG1258" s="44"/>
      <c r="EH1258" s="44"/>
      <c r="EI1258" s="44"/>
      <c r="EN1258" s="352"/>
      <c r="EP1258" s="44"/>
      <c r="EQ1258" s="44"/>
      <c r="ER1258" s="44"/>
      <c r="EW1258" s="352"/>
      <c r="EY1258" s="44"/>
      <c r="EZ1258" s="44"/>
      <c r="FA1258" s="44"/>
      <c r="FF1258" s="352"/>
      <c r="FH1258" s="44"/>
      <c r="FI1258" s="44"/>
      <c r="FJ1258" s="44"/>
      <c r="FO1258" s="352"/>
      <c r="FQ1258" s="44"/>
      <c r="FR1258" s="44"/>
      <c r="FS1258" s="44"/>
      <c r="FX1258" s="352"/>
      <c r="FZ1258" s="44"/>
      <c r="GA1258" s="44"/>
      <c r="GB1258" s="44"/>
      <c r="GG1258" s="352"/>
      <c r="GI1258" s="44"/>
      <c r="GJ1258" s="44"/>
      <c r="GK1258" s="44"/>
      <c r="GP1258" s="352"/>
      <c r="GR1258" s="44"/>
      <c r="GS1258" s="44"/>
      <c r="GT1258" s="44"/>
      <c r="GY1258" s="352"/>
      <c r="HA1258" s="44"/>
      <c r="HB1258" s="44"/>
      <c r="HC1258" s="44"/>
      <c r="HH1258" s="352"/>
      <c r="HJ1258" s="44"/>
      <c r="HK1258" s="44"/>
      <c r="HL1258" s="44"/>
      <c r="HQ1258" s="44"/>
      <c r="HR1258" s="44"/>
      <c r="HS1258" s="44"/>
      <c r="HT1258" s="44"/>
      <c r="HU1258" s="44"/>
      <c r="HV1258" s="44"/>
      <c r="HW1258" s="44"/>
      <c r="HX1258" s="44"/>
      <c r="HY1258" s="44"/>
      <c r="HZ1258" s="44"/>
      <c r="IA1258" s="44"/>
      <c r="IB1258" s="44"/>
      <c r="IC1258" s="44"/>
      <c r="ID1258" s="44"/>
      <c r="IE1258" s="44"/>
      <c r="IF1258" s="44"/>
      <c r="IG1258" s="44"/>
      <c r="IH1258" s="44"/>
      <c r="II1258" s="44"/>
      <c r="IJ1258" s="44"/>
      <c r="IK1258" s="44"/>
      <c r="IL1258" s="44"/>
      <c r="IM1258" s="44"/>
      <c r="IN1258" s="44"/>
      <c r="IO1258" s="44"/>
      <c r="IP1258" s="44"/>
      <c r="IQ1258" s="44"/>
      <c r="IR1258" s="44"/>
      <c r="IS1258" s="44"/>
      <c r="IT1258" s="44"/>
      <c r="IU1258" s="44"/>
      <c r="IV1258" s="44"/>
      <c r="RS1258" s="353"/>
    </row>
    <row r="1259" spans="1:487" s="74" customFormat="1" ht="15">
      <c r="A1259" s="325" t="s">
        <v>619</v>
      </c>
      <c r="B1259" s="351"/>
      <c r="C1259" s="351"/>
      <c r="D1259" s="531" t="s">
        <v>130</v>
      </c>
      <c r="E1259" s="44"/>
      <c r="F1259" s="437">
        <f t="shared" si="17"/>
        <v>12</v>
      </c>
      <c r="G1259" s="478"/>
      <c r="H1259" s="478"/>
      <c r="I1259" s="138">
        <v>8</v>
      </c>
      <c r="J1259" s="420">
        <v>4</v>
      </c>
      <c r="K1259" s="138"/>
      <c r="L1259" s="44"/>
      <c r="M1259" s="450"/>
      <c r="N1259" s="44"/>
      <c r="R1259" s="352"/>
      <c r="T1259" s="44"/>
      <c r="U1259" s="44"/>
      <c r="V1259" s="44"/>
      <c r="AA1259" s="352"/>
      <c r="AC1259" s="44"/>
      <c r="AD1259" s="44"/>
      <c r="AE1259" s="44"/>
      <c r="AJ1259" s="352"/>
      <c r="AL1259" s="44"/>
      <c r="AM1259" s="44"/>
      <c r="AN1259" s="44"/>
      <c r="AS1259" s="352"/>
      <c r="AU1259" s="44"/>
      <c r="AV1259" s="44"/>
      <c r="AW1259" s="44"/>
      <c r="BB1259" s="352"/>
      <c r="BD1259" s="44"/>
      <c r="BE1259" s="44"/>
      <c r="BF1259" s="44"/>
      <c r="BK1259" s="352"/>
      <c r="BM1259" s="44"/>
      <c r="BN1259" s="44"/>
      <c r="BO1259" s="44"/>
      <c r="BT1259" s="352"/>
      <c r="BV1259" s="44"/>
      <c r="BW1259" s="44"/>
      <c r="BX1259" s="44"/>
      <c r="CC1259" s="352"/>
      <c r="CE1259" s="44"/>
      <c r="CF1259" s="44"/>
      <c r="CG1259" s="44"/>
      <c r="CL1259" s="352"/>
      <c r="CN1259" s="44"/>
      <c r="CO1259" s="44"/>
      <c r="CP1259" s="44"/>
      <c r="CU1259" s="352"/>
      <c r="CW1259" s="44"/>
      <c r="CX1259" s="44"/>
      <c r="CY1259" s="44"/>
      <c r="DD1259" s="352"/>
      <c r="DF1259" s="44"/>
      <c r="DG1259" s="44"/>
      <c r="DH1259" s="44"/>
      <c r="DM1259" s="352"/>
      <c r="DO1259" s="44"/>
      <c r="DP1259" s="44"/>
      <c r="DQ1259" s="44"/>
      <c r="DV1259" s="352"/>
      <c r="DX1259" s="44"/>
      <c r="DY1259" s="44"/>
      <c r="DZ1259" s="44"/>
      <c r="EE1259" s="352"/>
      <c r="EG1259" s="44"/>
      <c r="EH1259" s="44"/>
      <c r="EI1259" s="44"/>
      <c r="EN1259" s="352"/>
      <c r="EP1259" s="44"/>
      <c r="EQ1259" s="44"/>
      <c r="ER1259" s="44"/>
      <c r="EW1259" s="352"/>
      <c r="EY1259" s="44"/>
      <c r="EZ1259" s="44"/>
      <c r="FA1259" s="44"/>
      <c r="FF1259" s="352"/>
      <c r="FH1259" s="44"/>
      <c r="FI1259" s="44"/>
      <c r="FJ1259" s="44"/>
      <c r="FO1259" s="352"/>
      <c r="FQ1259" s="44"/>
      <c r="FR1259" s="44"/>
      <c r="FS1259" s="44"/>
      <c r="FX1259" s="352"/>
      <c r="FZ1259" s="44"/>
      <c r="GA1259" s="44"/>
      <c r="GB1259" s="44"/>
      <c r="GG1259" s="352"/>
      <c r="GI1259" s="44"/>
      <c r="GJ1259" s="44"/>
      <c r="GK1259" s="44"/>
      <c r="GP1259" s="352"/>
      <c r="GR1259" s="44"/>
      <c r="GS1259" s="44"/>
      <c r="GT1259" s="44"/>
      <c r="GY1259" s="352"/>
      <c r="HA1259" s="44"/>
      <c r="HB1259" s="44"/>
      <c r="HC1259" s="44"/>
      <c r="HH1259" s="352"/>
      <c r="HJ1259" s="44"/>
      <c r="HK1259" s="44"/>
      <c r="HL1259" s="44"/>
      <c r="HQ1259" s="44"/>
      <c r="HR1259" s="44"/>
      <c r="HS1259" s="44"/>
      <c r="HT1259" s="44"/>
      <c r="HU1259" s="44"/>
      <c r="HV1259" s="44"/>
      <c r="HW1259" s="44"/>
      <c r="HX1259" s="44"/>
      <c r="HY1259" s="44"/>
      <c r="HZ1259" s="44"/>
      <c r="IA1259" s="44"/>
      <c r="IB1259" s="44"/>
      <c r="IC1259" s="44"/>
      <c r="ID1259" s="44"/>
      <c r="IE1259" s="44"/>
      <c r="IF1259" s="44"/>
      <c r="IG1259" s="44"/>
      <c r="IH1259" s="44"/>
      <c r="II1259" s="44"/>
      <c r="IJ1259" s="44"/>
      <c r="IK1259" s="44"/>
      <c r="IL1259" s="44"/>
      <c r="IM1259" s="44"/>
      <c r="IN1259" s="44"/>
      <c r="IO1259" s="44"/>
      <c r="IP1259" s="44"/>
      <c r="IQ1259" s="44"/>
      <c r="IR1259" s="44"/>
      <c r="IS1259" s="44"/>
      <c r="IT1259" s="44"/>
      <c r="IU1259" s="44"/>
      <c r="IV1259" s="44"/>
      <c r="RS1259" s="353"/>
    </row>
    <row r="1260" spans="1:487" s="74" customFormat="1" ht="15">
      <c r="A1260" s="325" t="s">
        <v>570</v>
      </c>
      <c r="B1260" s="351"/>
      <c r="C1260" s="351"/>
      <c r="D1260" s="531" t="s">
        <v>130</v>
      </c>
      <c r="E1260" s="44"/>
      <c r="F1260" s="437">
        <f t="shared" si="17"/>
        <v>4</v>
      </c>
      <c r="G1260" s="478"/>
      <c r="H1260" s="478"/>
      <c r="I1260" s="138">
        <v>4</v>
      </c>
      <c r="J1260" s="548"/>
      <c r="K1260" s="138"/>
      <c r="L1260" s="44"/>
      <c r="M1260" s="450"/>
      <c r="N1260" s="44"/>
      <c r="R1260" s="352"/>
      <c r="T1260" s="44"/>
      <c r="U1260" s="44"/>
      <c r="V1260" s="44"/>
      <c r="AA1260" s="352"/>
      <c r="AC1260" s="44"/>
      <c r="AD1260" s="44"/>
      <c r="AE1260" s="44"/>
      <c r="AJ1260" s="352"/>
      <c r="AL1260" s="44"/>
      <c r="AM1260" s="44"/>
      <c r="AN1260" s="44"/>
      <c r="AS1260" s="352"/>
      <c r="AU1260" s="44"/>
      <c r="AV1260" s="44"/>
      <c r="AW1260" s="44"/>
      <c r="BB1260" s="352"/>
      <c r="BD1260" s="44"/>
      <c r="BE1260" s="44"/>
      <c r="BF1260" s="44"/>
      <c r="BK1260" s="352"/>
      <c r="BM1260" s="44"/>
      <c r="BN1260" s="44"/>
      <c r="BO1260" s="44"/>
      <c r="BT1260" s="352"/>
      <c r="BV1260" s="44"/>
      <c r="BW1260" s="44"/>
      <c r="BX1260" s="44"/>
      <c r="CC1260" s="352"/>
      <c r="CE1260" s="44"/>
      <c r="CF1260" s="44"/>
      <c r="CG1260" s="44"/>
      <c r="CL1260" s="352"/>
      <c r="CN1260" s="44"/>
      <c r="CO1260" s="44"/>
      <c r="CP1260" s="44"/>
      <c r="CU1260" s="352"/>
      <c r="CW1260" s="44"/>
      <c r="CX1260" s="44"/>
      <c r="CY1260" s="44"/>
      <c r="DD1260" s="352"/>
      <c r="DF1260" s="44"/>
      <c r="DG1260" s="44"/>
      <c r="DH1260" s="44"/>
      <c r="DM1260" s="352"/>
      <c r="DO1260" s="44"/>
      <c r="DP1260" s="44"/>
      <c r="DQ1260" s="44"/>
      <c r="DV1260" s="352"/>
      <c r="DX1260" s="44"/>
      <c r="DY1260" s="44"/>
      <c r="DZ1260" s="44"/>
      <c r="EE1260" s="352"/>
      <c r="EG1260" s="44"/>
      <c r="EH1260" s="44"/>
      <c r="EI1260" s="44"/>
      <c r="EN1260" s="352"/>
      <c r="EP1260" s="44"/>
      <c r="EQ1260" s="44"/>
      <c r="ER1260" s="44"/>
      <c r="EW1260" s="352"/>
      <c r="EY1260" s="44"/>
      <c r="EZ1260" s="44"/>
      <c r="FA1260" s="44"/>
      <c r="FF1260" s="352"/>
      <c r="FH1260" s="44"/>
      <c r="FI1260" s="44"/>
      <c r="FJ1260" s="44"/>
      <c r="FO1260" s="352"/>
      <c r="FQ1260" s="44"/>
      <c r="FR1260" s="44"/>
      <c r="FS1260" s="44"/>
      <c r="FX1260" s="352"/>
      <c r="FZ1260" s="44"/>
      <c r="GA1260" s="44"/>
      <c r="GB1260" s="44"/>
      <c r="GG1260" s="352"/>
      <c r="GI1260" s="44"/>
      <c r="GJ1260" s="44"/>
      <c r="GK1260" s="44"/>
      <c r="GP1260" s="352"/>
      <c r="GR1260" s="44"/>
      <c r="GS1260" s="44"/>
      <c r="GT1260" s="44"/>
      <c r="GY1260" s="352"/>
      <c r="HA1260" s="44"/>
      <c r="HB1260" s="44"/>
      <c r="HC1260" s="44"/>
      <c r="HH1260" s="352"/>
      <c r="HJ1260" s="44"/>
      <c r="HK1260" s="44"/>
      <c r="HL1260" s="44"/>
      <c r="HQ1260" s="44"/>
      <c r="HR1260" s="44"/>
      <c r="HS1260" s="44"/>
      <c r="HT1260" s="44"/>
      <c r="HU1260" s="44"/>
      <c r="HV1260" s="44"/>
      <c r="HW1260" s="44"/>
      <c r="HX1260" s="44"/>
      <c r="HY1260" s="44"/>
      <c r="HZ1260" s="44"/>
      <c r="IA1260" s="44"/>
      <c r="IB1260" s="44"/>
      <c r="IC1260" s="44"/>
      <c r="ID1260" s="44"/>
      <c r="IE1260" s="44"/>
      <c r="IF1260" s="44"/>
      <c r="IG1260" s="44"/>
      <c r="IH1260" s="44"/>
      <c r="II1260" s="44"/>
      <c r="IJ1260" s="44"/>
      <c r="IK1260" s="44"/>
      <c r="IL1260" s="44"/>
      <c r="IM1260" s="44"/>
      <c r="IN1260" s="44"/>
      <c r="IO1260" s="44"/>
      <c r="IP1260" s="44"/>
      <c r="IQ1260" s="44"/>
      <c r="IR1260" s="44"/>
      <c r="IS1260" s="44"/>
      <c r="IT1260" s="44"/>
      <c r="IU1260" s="44"/>
      <c r="IV1260" s="44"/>
      <c r="RS1260" s="353"/>
    </row>
    <row r="1261" spans="1:487" s="74" customFormat="1" ht="15">
      <c r="A1261" s="325" t="s">
        <v>2096</v>
      </c>
      <c r="B1261" s="351"/>
      <c r="C1261" s="351"/>
      <c r="D1261" s="531" t="s">
        <v>130</v>
      </c>
      <c r="E1261" s="44"/>
      <c r="F1261" s="437">
        <f t="shared" si="17"/>
        <v>0</v>
      </c>
      <c r="G1261" s="478"/>
      <c r="H1261" s="478"/>
      <c r="I1261" s="138"/>
      <c r="J1261" s="420"/>
      <c r="K1261" s="138"/>
      <c r="L1261" s="450"/>
      <c r="M1261" s="450"/>
      <c r="N1261" s="44"/>
      <c r="R1261" s="352"/>
      <c r="T1261" s="44"/>
      <c r="U1261" s="44"/>
      <c r="V1261" s="44"/>
      <c r="AA1261" s="352"/>
      <c r="AC1261" s="44"/>
      <c r="AD1261" s="44"/>
      <c r="AE1261" s="44"/>
      <c r="AJ1261" s="352"/>
      <c r="AL1261" s="44"/>
      <c r="AM1261" s="44"/>
      <c r="AN1261" s="44"/>
      <c r="AS1261" s="352"/>
      <c r="AU1261" s="44"/>
      <c r="AV1261" s="44"/>
      <c r="AW1261" s="44"/>
      <c r="BB1261" s="352"/>
      <c r="BD1261" s="44"/>
      <c r="BE1261" s="44"/>
      <c r="BF1261" s="44"/>
      <c r="BK1261" s="352"/>
      <c r="BM1261" s="44"/>
      <c r="BN1261" s="44"/>
      <c r="BO1261" s="44"/>
      <c r="BT1261" s="352"/>
      <c r="BV1261" s="44"/>
      <c r="BW1261" s="44"/>
      <c r="BX1261" s="44"/>
      <c r="CC1261" s="352"/>
      <c r="CE1261" s="44"/>
      <c r="CF1261" s="44"/>
      <c r="CG1261" s="44"/>
      <c r="CL1261" s="352"/>
      <c r="CN1261" s="44"/>
      <c r="CO1261" s="44"/>
      <c r="CP1261" s="44"/>
      <c r="CU1261" s="352"/>
      <c r="CW1261" s="44"/>
      <c r="CX1261" s="44"/>
      <c r="CY1261" s="44"/>
      <c r="DD1261" s="352"/>
      <c r="DF1261" s="44"/>
      <c r="DG1261" s="44"/>
      <c r="DH1261" s="44"/>
      <c r="DM1261" s="352"/>
      <c r="DO1261" s="44"/>
      <c r="DP1261" s="44"/>
      <c r="DQ1261" s="44"/>
      <c r="DV1261" s="352"/>
      <c r="DX1261" s="44"/>
      <c r="DY1261" s="44"/>
      <c r="DZ1261" s="44"/>
      <c r="EE1261" s="352"/>
      <c r="EG1261" s="44"/>
      <c r="EH1261" s="44"/>
      <c r="EI1261" s="44"/>
      <c r="EN1261" s="352"/>
      <c r="EP1261" s="44"/>
      <c r="EQ1261" s="44"/>
      <c r="ER1261" s="44"/>
      <c r="EW1261" s="352"/>
      <c r="EY1261" s="44"/>
      <c r="EZ1261" s="44"/>
      <c r="FA1261" s="44"/>
      <c r="FF1261" s="352"/>
      <c r="FH1261" s="44"/>
      <c r="FI1261" s="44"/>
      <c r="FJ1261" s="44"/>
      <c r="FO1261" s="352"/>
      <c r="FQ1261" s="44"/>
      <c r="FR1261" s="44"/>
      <c r="FS1261" s="44"/>
      <c r="FX1261" s="352"/>
      <c r="FZ1261" s="44"/>
      <c r="GA1261" s="44"/>
      <c r="GB1261" s="44"/>
      <c r="GG1261" s="352"/>
      <c r="GI1261" s="44"/>
      <c r="GJ1261" s="44"/>
      <c r="GK1261" s="44"/>
      <c r="GP1261" s="352"/>
      <c r="GR1261" s="44"/>
      <c r="GS1261" s="44"/>
      <c r="GT1261" s="44"/>
      <c r="GY1261" s="352"/>
      <c r="HA1261" s="44"/>
      <c r="HB1261" s="44"/>
      <c r="HC1261" s="44"/>
      <c r="HH1261" s="352"/>
      <c r="HJ1261" s="44"/>
      <c r="HK1261" s="44"/>
      <c r="HL1261" s="44"/>
      <c r="HQ1261" s="44"/>
      <c r="HR1261" s="44"/>
      <c r="HS1261" s="44"/>
      <c r="HT1261" s="44"/>
      <c r="HU1261" s="44"/>
      <c r="HV1261" s="44"/>
      <c r="HW1261" s="44"/>
      <c r="HX1261" s="44"/>
      <c r="HY1261" s="44"/>
      <c r="HZ1261" s="44"/>
      <c r="IA1261" s="44"/>
      <c r="IB1261" s="44"/>
      <c r="IC1261" s="44"/>
      <c r="ID1261" s="44"/>
      <c r="IE1261" s="44"/>
      <c r="IF1261" s="44"/>
      <c r="IG1261" s="44"/>
      <c r="IH1261" s="44"/>
      <c r="II1261" s="44"/>
      <c r="IJ1261" s="44"/>
      <c r="IK1261" s="44"/>
      <c r="IL1261" s="44"/>
      <c r="IM1261" s="44"/>
      <c r="IN1261" s="44"/>
      <c r="IO1261" s="44"/>
      <c r="IP1261" s="44"/>
      <c r="IQ1261" s="44"/>
      <c r="IR1261" s="44"/>
      <c r="IS1261" s="44"/>
      <c r="IT1261" s="44"/>
      <c r="IU1261" s="44"/>
      <c r="IV1261" s="44"/>
      <c r="RS1261" s="353"/>
    </row>
    <row r="1262" spans="1:487" s="74" customFormat="1" ht="15">
      <c r="A1262" s="325" t="s">
        <v>2092</v>
      </c>
      <c r="B1262" s="351"/>
      <c r="C1262" s="351"/>
      <c r="D1262" s="531" t="s">
        <v>130</v>
      </c>
      <c r="E1262" s="44"/>
      <c r="F1262" s="437">
        <f t="shared" si="17"/>
        <v>20</v>
      </c>
      <c r="G1262" s="478"/>
      <c r="H1262" s="138"/>
      <c r="I1262" s="138">
        <v>20</v>
      </c>
      <c r="J1262" s="420"/>
      <c r="K1262" s="138"/>
      <c r="L1262" s="44"/>
      <c r="M1262" s="44"/>
      <c r="N1262" s="44"/>
      <c r="R1262" s="352"/>
      <c r="T1262" s="44"/>
      <c r="U1262" s="44"/>
      <c r="V1262" s="44"/>
      <c r="AA1262" s="352"/>
      <c r="AC1262" s="44"/>
      <c r="AD1262" s="44"/>
      <c r="AE1262" s="44"/>
      <c r="AJ1262" s="352"/>
      <c r="AL1262" s="44"/>
      <c r="AM1262" s="44"/>
      <c r="AN1262" s="44"/>
      <c r="AS1262" s="352"/>
      <c r="AU1262" s="44"/>
      <c r="AV1262" s="44"/>
      <c r="AW1262" s="44"/>
      <c r="BB1262" s="352"/>
      <c r="BD1262" s="44"/>
      <c r="BE1262" s="44"/>
      <c r="BF1262" s="44"/>
      <c r="BK1262" s="352"/>
      <c r="BM1262" s="44"/>
      <c r="BN1262" s="44"/>
      <c r="BO1262" s="44"/>
      <c r="BT1262" s="352"/>
      <c r="BV1262" s="44"/>
      <c r="BW1262" s="44"/>
      <c r="BX1262" s="44"/>
      <c r="CC1262" s="352"/>
      <c r="CE1262" s="44"/>
      <c r="CF1262" s="44"/>
      <c r="CG1262" s="44"/>
      <c r="CL1262" s="352"/>
      <c r="CN1262" s="44"/>
      <c r="CO1262" s="44"/>
      <c r="CP1262" s="44"/>
      <c r="CU1262" s="352"/>
      <c r="CW1262" s="44"/>
      <c r="CX1262" s="44"/>
      <c r="CY1262" s="44"/>
      <c r="DD1262" s="352"/>
      <c r="DF1262" s="44"/>
      <c r="DG1262" s="44"/>
      <c r="DH1262" s="44"/>
      <c r="DM1262" s="352"/>
      <c r="DO1262" s="44"/>
      <c r="DP1262" s="44"/>
      <c r="DQ1262" s="44"/>
      <c r="DV1262" s="352"/>
      <c r="DX1262" s="44"/>
      <c r="DY1262" s="44"/>
      <c r="DZ1262" s="44"/>
      <c r="EE1262" s="352"/>
      <c r="EG1262" s="44"/>
      <c r="EH1262" s="44"/>
      <c r="EI1262" s="44"/>
      <c r="EN1262" s="352"/>
      <c r="EP1262" s="44"/>
      <c r="EQ1262" s="44"/>
      <c r="ER1262" s="44"/>
      <c r="EW1262" s="352"/>
      <c r="EY1262" s="44"/>
      <c r="EZ1262" s="44"/>
      <c r="FA1262" s="44"/>
      <c r="FF1262" s="352"/>
      <c r="FH1262" s="44"/>
      <c r="FI1262" s="44"/>
      <c r="FJ1262" s="44"/>
      <c r="FO1262" s="352"/>
      <c r="FQ1262" s="44"/>
      <c r="FR1262" s="44"/>
      <c r="FS1262" s="44"/>
      <c r="FX1262" s="352"/>
      <c r="FZ1262" s="44"/>
      <c r="GA1262" s="44"/>
      <c r="GB1262" s="44"/>
      <c r="GG1262" s="352"/>
      <c r="GI1262" s="44"/>
      <c r="GJ1262" s="44"/>
      <c r="GK1262" s="44"/>
      <c r="GP1262" s="352"/>
      <c r="GR1262" s="44"/>
      <c r="GS1262" s="44"/>
      <c r="GT1262" s="44"/>
      <c r="GY1262" s="352"/>
      <c r="HA1262" s="44"/>
      <c r="HB1262" s="44"/>
      <c r="HC1262" s="44"/>
      <c r="HH1262" s="352"/>
      <c r="HJ1262" s="44"/>
      <c r="HK1262" s="44"/>
      <c r="HL1262" s="44"/>
      <c r="HQ1262" s="44"/>
      <c r="HR1262" s="44"/>
      <c r="HS1262" s="44"/>
      <c r="HT1262" s="44"/>
      <c r="HU1262" s="44"/>
      <c r="HV1262" s="44"/>
      <c r="HW1262" s="44"/>
      <c r="HX1262" s="44"/>
      <c r="HY1262" s="44"/>
      <c r="HZ1262" s="44"/>
      <c r="IA1262" s="44"/>
      <c r="IB1262" s="44"/>
      <c r="IC1262" s="44"/>
      <c r="ID1262" s="44"/>
      <c r="IE1262" s="44"/>
      <c r="IF1262" s="44"/>
      <c r="IG1262" s="44"/>
      <c r="IH1262" s="44"/>
      <c r="II1262" s="44"/>
      <c r="IJ1262" s="44"/>
      <c r="IK1262" s="44"/>
      <c r="IL1262" s="44"/>
      <c r="IM1262" s="44"/>
      <c r="IN1262" s="44"/>
      <c r="IO1262" s="44"/>
      <c r="IP1262" s="44"/>
      <c r="IQ1262" s="44"/>
      <c r="IR1262" s="44"/>
      <c r="IS1262" s="44"/>
      <c r="IT1262" s="44"/>
      <c r="IU1262" s="44"/>
      <c r="IV1262" s="44"/>
      <c r="RS1262" s="353"/>
    </row>
    <row r="1263" spans="1:487" s="74" customFormat="1" ht="15">
      <c r="A1263" s="325" t="s">
        <v>483</v>
      </c>
      <c r="B1263" s="351"/>
      <c r="C1263" s="351"/>
      <c r="D1263" s="458" t="s">
        <v>137</v>
      </c>
      <c r="E1263" s="44"/>
      <c r="F1263" s="437">
        <f t="shared" si="17"/>
        <v>128</v>
      </c>
      <c r="G1263" s="541"/>
      <c r="H1263" s="541">
        <v>120</v>
      </c>
      <c r="I1263" s="138">
        <v>3</v>
      </c>
      <c r="J1263" s="420"/>
      <c r="K1263" s="138">
        <v>5</v>
      </c>
      <c r="L1263" s="450"/>
      <c r="M1263" s="458"/>
      <c r="N1263" s="44"/>
      <c r="R1263" s="352"/>
      <c r="T1263" s="44"/>
      <c r="U1263" s="44"/>
      <c r="V1263" s="44"/>
      <c r="AA1263" s="352"/>
      <c r="AC1263" s="44"/>
      <c r="AD1263" s="44"/>
      <c r="AE1263" s="44"/>
      <c r="AJ1263" s="352"/>
      <c r="AL1263" s="44"/>
      <c r="AM1263" s="44"/>
      <c r="AN1263" s="44"/>
      <c r="AS1263" s="352"/>
      <c r="AU1263" s="44"/>
      <c r="AV1263" s="44"/>
      <c r="AW1263" s="44"/>
      <c r="BB1263" s="352"/>
      <c r="BD1263" s="44"/>
      <c r="BE1263" s="44"/>
      <c r="BF1263" s="44"/>
      <c r="BK1263" s="352"/>
      <c r="BM1263" s="44"/>
      <c r="BN1263" s="44"/>
      <c r="BO1263" s="44"/>
      <c r="BT1263" s="352"/>
      <c r="BV1263" s="44"/>
      <c r="BW1263" s="44"/>
      <c r="BX1263" s="44"/>
      <c r="CC1263" s="352"/>
      <c r="CE1263" s="44"/>
      <c r="CF1263" s="44"/>
      <c r="CG1263" s="44"/>
      <c r="CL1263" s="352"/>
      <c r="CN1263" s="44"/>
      <c r="CO1263" s="44"/>
      <c r="CP1263" s="44"/>
      <c r="CU1263" s="352"/>
      <c r="CW1263" s="44"/>
      <c r="CX1263" s="44"/>
      <c r="CY1263" s="44"/>
      <c r="DD1263" s="352"/>
      <c r="DF1263" s="44"/>
      <c r="DG1263" s="44"/>
      <c r="DH1263" s="44"/>
      <c r="DM1263" s="352"/>
      <c r="DO1263" s="44"/>
      <c r="DP1263" s="44"/>
      <c r="DQ1263" s="44"/>
      <c r="DV1263" s="352"/>
      <c r="DX1263" s="44"/>
      <c r="DY1263" s="44"/>
      <c r="DZ1263" s="44"/>
      <c r="EE1263" s="352"/>
      <c r="EG1263" s="44"/>
      <c r="EH1263" s="44"/>
      <c r="EI1263" s="44"/>
      <c r="EN1263" s="352"/>
      <c r="EP1263" s="44"/>
      <c r="EQ1263" s="44"/>
      <c r="ER1263" s="44"/>
      <c r="EW1263" s="352"/>
      <c r="EY1263" s="44"/>
      <c r="EZ1263" s="44"/>
      <c r="FA1263" s="44"/>
      <c r="FF1263" s="352"/>
      <c r="FH1263" s="44"/>
      <c r="FI1263" s="44"/>
      <c r="FJ1263" s="44"/>
      <c r="FO1263" s="352"/>
      <c r="FQ1263" s="44"/>
      <c r="FR1263" s="44"/>
      <c r="FS1263" s="44"/>
      <c r="FX1263" s="352"/>
      <c r="FZ1263" s="44"/>
      <c r="GA1263" s="44"/>
      <c r="GB1263" s="44"/>
      <c r="GG1263" s="352"/>
      <c r="GI1263" s="44"/>
      <c r="GJ1263" s="44"/>
      <c r="GK1263" s="44"/>
      <c r="GP1263" s="352"/>
      <c r="GR1263" s="44"/>
      <c r="GS1263" s="44"/>
      <c r="GT1263" s="44"/>
      <c r="GY1263" s="352"/>
      <c r="HA1263" s="44"/>
      <c r="HB1263" s="44"/>
      <c r="HC1263" s="44"/>
      <c r="HH1263" s="352"/>
      <c r="HJ1263" s="44"/>
      <c r="HK1263" s="44"/>
      <c r="HL1263" s="44"/>
      <c r="HQ1263" s="44"/>
      <c r="HR1263" s="44"/>
      <c r="HS1263" s="44"/>
      <c r="HT1263" s="44"/>
      <c r="HU1263" s="44"/>
      <c r="HV1263" s="44"/>
      <c r="HW1263" s="44"/>
      <c r="HX1263" s="44"/>
      <c r="HY1263" s="44"/>
      <c r="HZ1263" s="44"/>
      <c r="IA1263" s="44"/>
      <c r="IB1263" s="44"/>
      <c r="IC1263" s="44"/>
      <c r="ID1263" s="44"/>
      <c r="IE1263" s="44"/>
      <c r="IF1263" s="44"/>
      <c r="IG1263" s="44"/>
      <c r="IH1263" s="44"/>
      <c r="II1263" s="44"/>
      <c r="IJ1263" s="44"/>
      <c r="IK1263" s="44"/>
      <c r="IL1263" s="44"/>
      <c r="IM1263" s="44"/>
      <c r="IN1263" s="44"/>
      <c r="IO1263" s="44"/>
      <c r="IP1263" s="44"/>
      <c r="IQ1263" s="44"/>
      <c r="IR1263" s="44"/>
      <c r="IS1263" s="44"/>
      <c r="IT1263" s="44"/>
      <c r="IU1263" s="44"/>
      <c r="IV1263" s="44"/>
      <c r="RS1263" s="353"/>
    </row>
    <row r="1264" spans="1:487" s="74" customFormat="1" ht="15">
      <c r="A1264" s="325" t="s">
        <v>650</v>
      </c>
      <c r="B1264" s="351"/>
      <c r="C1264" s="351"/>
      <c r="D1264" s="531" t="s">
        <v>130</v>
      </c>
      <c r="E1264" s="44"/>
      <c r="F1264" s="437">
        <f t="shared" si="17"/>
        <v>37</v>
      </c>
      <c r="G1264" s="478">
        <v>12</v>
      </c>
      <c r="H1264" s="478">
        <v>2</v>
      </c>
      <c r="I1264" s="138">
        <v>5</v>
      </c>
      <c r="J1264" s="420">
        <v>18</v>
      </c>
      <c r="K1264" s="138"/>
      <c r="L1264" s="458"/>
      <c r="M1264" s="44"/>
      <c r="N1264" s="44"/>
      <c r="R1264" s="352"/>
      <c r="T1264" s="44"/>
      <c r="U1264" s="44"/>
      <c r="V1264" s="44"/>
      <c r="AA1264" s="352"/>
      <c r="AC1264" s="44"/>
      <c r="AD1264" s="44"/>
      <c r="AE1264" s="44"/>
      <c r="AJ1264" s="352"/>
      <c r="AL1264" s="44"/>
      <c r="AM1264" s="44"/>
      <c r="AN1264" s="44"/>
      <c r="AS1264" s="352"/>
      <c r="AU1264" s="44"/>
      <c r="AV1264" s="44"/>
      <c r="AW1264" s="44"/>
      <c r="BB1264" s="352"/>
      <c r="BD1264" s="44"/>
      <c r="BE1264" s="44"/>
      <c r="BF1264" s="44"/>
      <c r="BK1264" s="352"/>
      <c r="BM1264" s="44"/>
      <c r="BN1264" s="44"/>
      <c r="BO1264" s="44"/>
      <c r="BT1264" s="352"/>
      <c r="BV1264" s="44"/>
      <c r="BW1264" s="44"/>
      <c r="BX1264" s="44"/>
      <c r="CC1264" s="352"/>
      <c r="CE1264" s="44"/>
      <c r="CF1264" s="44"/>
      <c r="CG1264" s="44"/>
      <c r="CL1264" s="352"/>
      <c r="CN1264" s="44"/>
      <c r="CO1264" s="44"/>
      <c r="CP1264" s="44"/>
      <c r="CU1264" s="352"/>
      <c r="CW1264" s="44"/>
      <c r="CX1264" s="44"/>
      <c r="CY1264" s="44"/>
      <c r="DD1264" s="352"/>
      <c r="DF1264" s="44"/>
      <c r="DG1264" s="44"/>
      <c r="DH1264" s="44"/>
      <c r="DM1264" s="352"/>
      <c r="DO1264" s="44"/>
      <c r="DP1264" s="44"/>
      <c r="DQ1264" s="44"/>
      <c r="DV1264" s="352"/>
      <c r="DX1264" s="44"/>
      <c r="DY1264" s="44"/>
      <c r="DZ1264" s="44"/>
      <c r="EE1264" s="352"/>
      <c r="EG1264" s="44"/>
      <c r="EH1264" s="44"/>
      <c r="EI1264" s="44"/>
      <c r="EN1264" s="352"/>
      <c r="EP1264" s="44"/>
      <c r="EQ1264" s="44"/>
      <c r="ER1264" s="44"/>
      <c r="EW1264" s="352"/>
      <c r="EY1264" s="44"/>
      <c r="EZ1264" s="44"/>
      <c r="FA1264" s="44"/>
      <c r="FF1264" s="352"/>
      <c r="FH1264" s="44"/>
      <c r="FI1264" s="44"/>
      <c r="FJ1264" s="44"/>
      <c r="FO1264" s="352"/>
      <c r="FQ1264" s="44"/>
      <c r="FR1264" s="44"/>
      <c r="FS1264" s="44"/>
      <c r="FX1264" s="352"/>
      <c r="FZ1264" s="44"/>
      <c r="GA1264" s="44"/>
      <c r="GB1264" s="44"/>
      <c r="GG1264" s="352"/>
      <c r="GI1264" s="44"/>
      <c r="GJ1264" s="44"/>
      <c r="GK1264" s="44"/>
      <c r="GP1264" s="352"/>
      <c r="GR1264" s="44"/>
      <c r="GS1264" s="44"/>
      <c r="GT1264" s="44"/>
      <c r="GY1264" s="352"/>
      <c r="HA1264" s="44"/>
      <c r="HB1264" s="44"/>
      <c r="HC1264" s="44"/>
      <c r="HH1264" s="352"/>
      <c r="HJ1264" s="44"/>
      <c r="HK1264" s="44"/>
      <c r="HL1264" s="44"/>
      <c r="HQ1264" s="44"/>
      <c r="HR1264" s="44"/>
      <c r="HS1264" s="44"/>
      <c r="HT1264" s="44"/>
      <c r="HU1264" s="44"/>
      <c r="HV1264" s="44"/>
      <c r="HW1264" s="44"/>
      <c r="HX1264" s="44"/>
      <c r="HY1264" s="44"/>
      <c r="HZ1264" s="44"/>
      <c r="IA1264" s="44"/>
      <c r="IB1264" s="44"/>
      <c r="IC1264" s="44"/>
      <c r="ID1264" s="44"/>
      <c r="IE1264" s="44"/>
      <c r="IF1264" s="44"/>
      <c r="IG1264" s="44"/>
      <c r="IH1264" s="44"/>
      <c r="II1264" s="44"/>
      <c r="IJ1264" s="44"/>
      <c r="IK1264" s="44"/>
      <c r="IL1264" s="44"/>
      <c r="IM1264" s="44"/>
      <c r="IN1264" s="44"/>
      <c r="IO1264" s="44"/>
      <c r="IP1264" s="44"/>
      <c r="IQ1264" s="44"/>
      <c r="IR1264" s="44"/>
      <c r="IS1264" s="44"/>
      <c r="IT1264" s="44"/>
      <c r="IU1264" s="44"/>
      <c r="IV1264" s="44"/>
      <c r="RS1264" s="353"/>
    </row>
    <row r="1265" spans="1:487" s="74" customFormat="1" ht="15">
      <c r="A1265" s="325" t="s">
        <v>519</v>
      </c>
      <c r="B1265" s="351"/>
      <c r="C1265" s="351"/>
      <c r="D1265" s="458" t="s">
        <v>138</v>
      </c>
      <c r="E1265" s="44"/>
      <c r="F1265" s="437">
        <f t="shared" si="17"/>
        <v>151</v>
      </c>
      <c r="G1265" s="478">
        <v>2</v>
      </c>
      <c r="H1265" s="138">
        <v>121</v>
      </c>
      <c r="I1265" s="138">
        <v>7</v>
      </c>
      <c r="J1265" s="420"/>
      <c r="K1265" s="138">
        <v>21</v>
      </c>
      <c r="L1265" s="458"/>
      <c r="M1265" s="44"/>
      <c r="N1265" s="44"/>
      <c r="R1265" s="352"/>
      <c r="T1265" s="44"/>
      <c r="U1265" s="44"/>
      <c r="V1265" s="44"/>
      <c r="AA1265" s="352"/>
      <c r="AC1265" s="44"/>
      <c r="AD1265" s="44"/>
      <c r="AE1265" s="44"/>
      <c r="AJ1265" s="352"/>
      <c r="AL1265" s="44"/>
      <c r="AM1265" s="44"/>
      <c r="AN1265" s="44"/>
      <c r="AS1265" s="352"/>
      <c r="AU1265" s="44"/>
      <c r="AV1265" s="44"/>
      <c r="AW1265" s="44"/>
      <c r="BB1265" s="352"/>
      <c r="BD1265" s="44"/>
      <c r="BE1265" s="44"/>
      <c r="BF1265" s="44"/>
      <c r="BK1265" s="352"/>
      <c r="BM1265" s="44"/>
      <c r="BN1265" s="44"/>
      <c r="BO1265" s="44"/>
      <c r="BT1265" s="352"/>
      <c r="BV1265" s="44"/>
      <c r="BW1265" s="44"/>
      <c r="BX1265" s="44"/>
      <c r="CC1265" s="352"/>
      <c r="CE1265" s="44"/>
      <c r="CF1265" s="44"/>
      <c r="CG1265" s="44"/>
      <c r="CL1265" s="352"/>
      <c r="CN1265" s="44"/>
      <c r="CO1265" s="44"/>
      <c r="CP1265" s="44"/>
      <c r="CU1265" s="352"/>
      <c r="CW1265" s="44"/>
      <c r="CX1265" s="44"/>
      <c r="CY1265" s="44"/>
      <c r="DD1265" s="352"/>
      <c r="DF1265" s="44"/>
      <c r="DG1265" s="44"/>
      <c r="DH1265" s="44"/>
      <c r="DM1265" s="352"/>
      <c r="DO1265" s="44"/>
      <c r="DP1265" s="44"/>
      <c r="DQ1265" s="44"/>
      <c r="DV1265" s="352"/>
      <c r="DX1265" s="44"/>
      <c r="DY1265" s="44"/>
      <c r="DZ1265" s="44"/>
      <c r="EE1265" s="352"/>
      <c r="EG1265" s="44"/>
      <c r="EH1265" s="44"/>
      <c r="EI1265" s="44"/>
      <c r="EN1265" s="352"/>
      <c r="EP1265" s="44"/>
      <c r="EQ1265" s="44"/>
      <c r="ER1265" s="44"/>
      <c r="EW1265" s="352"/>
      <c r="EY1265" s="44"/>
      <c r="EZ1265" s="44"/>
      <c r="FA1265" s="44"/>
      <c r="FF1265" s="352"/>
      <c r="FH1265" s="44"/>
      <c r="FI1265" s="44"/>
      <c r="FJ1265" s="44"/>
      <c r="FO1265" s="352"/>
      <c r="FQ1265" s="44"/>
      <c r="FR1265" s="44"/>
      <c r="FS1265" s="44"/>
      <c r="FX1265" s="352"/>
      <c r="FZ1265" s="44"/>
      <c r="GA1265" s="44"/>
      <c r="GB1265" s="44"/>
      <c r="GG1265" s="352"/>
      <c r="GI1265" s="44"/>
      <c r="GJ1265" s="44"/>
      <c r="GK1265" s="44"/>
      <c r="GP1265" s="352"/>
      <c r="GR1265" s="44"/>
      <c r="GS1265" s="44"/>
      <c r="GT1265" s="44"/>
      <c r="GY1265" s="352"/>
      <c r="HA1265" s="44"/>
      <c r="HB1265" s="44"/>
      <c r="HC1265" s="44"/>
      <c r="HH1265" s="352"/>
      <c r="HJ1265" s="44"/>
      <c r="HK1265" s="44"/>
      <c r="HL1265" s="44"/>
      <c r="HQ1265" s="44"/>
      <c r="HR1265" s="44"/>
      <c r="HS1265" s="44"/>
      <c r="HT1265" s="44"/>
      <c r="HU1265" s="44"/>
      <c r="HV1265" s="44"/>
      <c r="HW1265" s="44"/>
      <c r="HX1265" s="44"/>
      <c r="HY1265" s="44"/>
      <c r="HZ1265" s="44"/>
      <c r="IA1265" s="44"/>
      <c r="IB1265" s="44"/>
      <c r="IC1265" s="44"/>
      <c r="ID1265" s="44"/>
      <c r="IE1265" s="44"/>
      <c r="IF1265" s="44"/>
      <c r="IG1265" s="44"/>
      <c r="IH1265" s="44"/>
      <c r="II1265" s="44"/>
      <c r="IJ1265" s="44"/>
      <c r="IK1265" s="44"/>
      <c r="IL1265" s="44"/>
      <c r="IM1265" s="44"/>
      <c r="IN1265" s="44"/>
      <c r="IO1265" s="44"/>
      <c r="IP1265" s="44"/>
      <c r="IQ1265" s="44"/>
      <c r="IR1265" s="44"/>
      <c r="IS1265" s="44"/>
      <c r="IT1265" s="44"/>
      <c r="IU1265" s="44"/>
      <c r="IV1265" s="44"/>
      <c r="RS1265" s="353"/>
    </row>
    <row r="1266" spans="1:487" s="74" customFormat="1" ht="15">
      <c r="A1266" s="325" t="s">
        <v>1396</v>
      </c>
      <c r="B1266" s="351"/>
      <c r="C1266" s="351"/>
      <c r="D1266" s="458" t="s">
        <v>133</v>
      </c>
      <c r="E1266" s="44"/>
      <c r="F1266" s="437">
        <f t="shared" si="17"/>
        <v>0</v>
      </c>
      <c r="G1266" s="478"/>
      <c r="H1266" s="138"/>
      <c r="I1266" s="138"/>
      <c r="J1266" s="420"/>
      <c r="K1266" s="138"/>
      <c r="L1266" s="44"/>
      <c r="M1266" s="44"/>
      <c r="N1266" s="44"/>
      <c r="R1266" s="352"/>
      <c r="T1266" s="44"/>
      <c r="U1266" s="44"/>
      <c r="V1266" s="44"/>
      <c r="AA1266" s="352"/>
      <c r="AC1266" s="44"/>
      <c r="AD1266" s="44"/>
      <c r="AE1266" s="44"/>
      <c r="AJ1266" s="352"/>
      <c r="AL1266" s="44"/>
      <c r="AM1266" s="44"/>
      <c r="AN1266" s="44"/>
      <c r="AS1266" s="352"/>
      <c r="AU1266" s="44"/>
      <c r="AV1266" s="44"/>
      <c r="AW1266" s="44"/>
      <c r="BB1266" s="352"/>
      <c r="BD1266" s="44"/>
      <c r="BE1266" s="44"/>
      <c r="BF1266" s="44"/>
      <c r="BK1266" s="352"/>
      <c r="BM1266" s="44"/>
      <c r="BN1266" s="44"/>
      <c r="BO1266" s="44"/>
      <c r="BT1266" s="352"/>
      <c r="BV1266" s="44"/>
      <c r="BW1266" s="44"/>
      <c r="BX1266" s="44"/>
      <c r="CC1266" s="352"/>
      <c r="CE1266" s="44"/>
      <c r="CF1266" s="44"/>
      <c r="CG1266" s="44"/>
      <c r="CL1266" s="352"/>
      <c r="CN1266" s="44"/>
      <c r="CO1266" s="44"/>
      <c r="CP1266" s="44"/>
      <c r="CU1266" s="352"/>
      <c r="CW1266" s="44"/>
      <c r="CX1266" s="44"/>
      <c r="CY1266" s="44"/>
      <c r="DD1266" s="352"/>
      <c r="DF1266" s="44"/>
      <c r="DG1266" s="44"/>
      <c r="DH1266" s="44"/>
      <c r="DM1266" s="352"/>
      <c r="DO1266" s="44"/>
      <c r="DP1266" s="44"/>
      <c r="DQ1266" s="44"/>
      <c r="DV1266" s="352"/>
      <c r="DX1266" s="44"/>
      <c r="DY1266" s="44"/>
      <c r="DZ1266" s="44"/>
      <c r="EE1266" s="352"/>
      <c r="EG1266" s="44"/>
      <c r="EH1266" s="44"/>
      <c r="EI1266" s="44"/>
      <c r="EN1266" s="352"/>
      <c r="EP1266" s="44"/>
      <c r="EQ1266" s="44"/>
      <c r="ER1266" s="44"/>
      <c r="EW1266" s="352"/>
      <c r="EY1266" s="44"/>
      <c r="EZ1266" s="44"/>
      <c r="FA1266" s="44"/>
      <c r="FF1266" s="352"/>
      <c r="FH1266" s="44"/>
      <c r="FI1266" s="44"/>
      <c r="FJ1266" s="44"/>
      <c r="FO1266" s="352"/>
      <c r="FQ1266" s="44"/>
      <c r="FR1266" s="44"/>
      <c r="FS1266" s="44"/>
      <c r="FX1266" s="352"/>
      <c r="FZ1266" s="44"/>
      <c r="GA1266" s="44"/>
      <c r="GB1266" s="44"/>
      <c r="GG1266" s="352"/>
      <c r="GI1266" s="44"/>
      <c r="GJ1266" s="44"/>
      <c r="GK1266" s="44"/>
      <c r="GP1266" s="352"/>
      <c r="GR1266" s="44"/>
      <c r="GS1266" s="44"/>
      <c r="GT1266" s="44"/>
      <c r="GY1266" s="352"/>
      <c r="HA1266" s="44"/>
      <c r="HB1266" s="44"/>
      <c r="HC1266" s="44"/>
      <c r="HH1266" s="352"/>
      <c r="HJ1266" s="44"/>
      <c r="HK1266" s="44"/>
      <c r="HL1266" s="44"/>
      <c r="HQ1266" s="44"/>
      <c r="HR1266" s="44"/>
      <c r="HS1266" s="44"/>
      <c r="HT1266" s="44"/>
      <c r="HU1266" s="44"/>
      <c r="HV1266" s="44"/>
      <c r="HW1266" s="44"/>
      <c r="HX1266" s="44"/>
      <c r="HY1266" s="44"/>
      <c r="HZ1266" s="44"/>
      <c r="IA1266" s="44"/>
      <c r="IB1266" s="44"/>
      <c r="IC1266" s="44"/>
      <c r="ID1266" s="44"/>
      <c r="IE1266" s="44"/>
      <c r="IF1266" s="44"/>
      <c r="IG1266" s="44"/>
      <c r="IH1266" s="44"/>
      <c r="II1266" s="44"/>
      <c r="IJ1266" s="44"/>
      <c r="IK1266" s="44"/>
      <c r="IL1266" s="44"/>
      <c r="IM1266" s="44"/>
      <c r="IN1266" s="44"/>
      <c r="IO1266" s="44"/>
      <c r="IP1266" s="44"/>
      <c r="IQ1266" s="44"/>
      <c r="IR1266" s="44"/>
      <c r="IS1266" s="44"/>
      <c r="IT1266" s="44"/>
      <c r="IU1266" s="44"/>
      <c r="IV1266" s="44"/>
      <c r="RS1266" s="353"/>
    </row>
    <row r="1267" spans="1:487" s="74" customFormat="1" ht="15">
      <c r="A1267" s="325" t="s">
        <v>1771</v>
      </c>
      <c r="B1267" s="351"/>
      <c r="C1267" s="351"/>
      <c r="D1267" s="531" t="s">
        <v>130</v>
      </c>
      <c r="E1267" s="44"/>
      <c r="F1267" s="437">
        <f t="shared" si="17"/>
        <v>0</v>
      </c>
      <c r="G1267" s="478"/>
      <c r="H1267" s="138"/>
      <c r="I1267" s="138"/>
      <c r="J1267" s="420"/>
      <c r="K1267" s="138"/>
      <c r="L1267" s="450"/>
      <c r="M1267" s="44"/>
      <c r="N1267" s="44"/>
      <c r="R1267" s="352"/>
      <c r="T1267" s="44"/>
      <c r="U1267" s="44"/>
      <c r="V1267" s="44"/>
      <c r="AA1267" s="352"/>
      <c r="AC1267" s="44"/>
      <c r="AD1267" s="44"/>
      <c r="AE1267" s="44"/>
      <c r="AJ1267" s="352"/>
      <c r="AL1267" s="44"/>
      <c r="AM1267" s="44"/>
      <c r="AN1267" s="44"/>
      <c r="AS1267" s="352"/>
      <c r="AU1267" s="44"/>
      <c r="AV1267" s="44"/>
      <c r="AW1267" s="44"/>
      <c r="BB1267" s="352"/>
      <c r="BD1267" s="44"/>
      <c r="BE1267" s="44"/>
      <c r="BF1267" s="44"/>
      <c r="BK1267" s="352"/>
      <c r="BM1267" s="44"/>
      <c r="BN1267" s="44"/>
      <c r="BO1267" s="44"/>
      <c r="BT1267" s="352"/>
      <c r="BV1267" s="44"/>
      <c r="BW1267" s="44"/>
      <c r="BX1267" s="44"/>
      <c r="CC1267" s="352"/>
      <c r="CE1267" s="44"/>
      <c r="CF1267" s="44"/>
      <c r="CG1267" s="44"/>
      <c r="CL1267" s="352"/>
      <c r="CN1267" s="44"/>
      <c r="CO1267" s="44"/>
      <c r="CP1267" s="44"/>
      <c r="CU1267" s="352"/>
      <c r="CW1267" s="44"/>
      <c r="CX1267" s="44"/>
      <c r="CY1267" s="44"/>
      <c r="DD1267" s="352"/>
      <c r="DF1267" s="44"/>
      <c r="DG1267" s="44"/>
      <c r="DH1267" s="44"/>
      <c r="DM1267" s="352"/>
      <c r="DO1267" s="44"/>
      <c r="DP1267" s="44"/>
      <c r="DQ1267" s="44"/>
      <c r="DV1267" s="352"/>
      <c r="DX1267" s="44"/>
      <c r="DY1267" s="44"/>
      <c r="DZ1267" s="44"/>
      <c r="EE1267" s="352"/>
      <c r="EG1267" s="44"/>
      <c r="EH1267" s="44"/>
      <c r="EI1267" s="44"/>
      <c r="EN1267" s="352"/>
      <c r="EP1267" s="44"/>
      <c r="EQ1267" s="44"/>
      <c r="ER1267" s="44"/>
      <c r="EW1267" s="352"/>
      <c r="EY1267" s="44"/>
      <c r="EZ1267" s="44"/>
      <c r="FA1267" s="44"/>
      <c r="FF1267" s="352"/>
      <c r="FH1267" s="44"/>
      <c r="FI1267" s="44"/>
      <c r="FJ1267" s="44"/>
      <c r="FO1267" s="352"/>
      <c r="FQ1267" s="44"/>
      <c r="FR1267" s="44"/>
      <c r="FS1267" s="44"/>
      <c r="FX1267" s="352"/>
      <c r="FZ1267" s="44"/>
      <c r="GA1267" s="44"/>
      <c r="GB1267" s="44"/>
      <c r="GG1267" s="352"/>
      <c r="GI1267" s="44"/>
      <c r="GJ1267" s="44"/>
      <c r="GK1267" s="44"/>
      <c r="GP1267" s="352"/>
      <c r="GR1267" s="44"/>
      <c r="GS1267" s="44"/>
      <c r="GT1267" s="44"/>
      <c r="GY1267" s="352"/>
      <c r="HA1267" s="44"/>
      <c r="HB1267" s="44"/>
      <c r="HC1267" s="44"/>
      <c r="HH1267" s="352"/>
      <c r="HJ1267" s="44"/>
      <c r="HK1267" s="44"/>
      <c r="HL1267" s="44"/>
      <c r="HQ1267" s="44"/>
      <c r="HR1267" s="44"/>
      <c r="HS1267" s="44"/>
      <c r="HT1267" s="44"/>
      <c r="HU1267" s="44"/>
      <c r="HV1267" s="44"/>
      <c r="HW1267" s="44"/>
      <c r="HX1267" s="44"/>
      <c r="HY1267" s="44"/>
      <c r="HZ1267" s="44"/>
      <c r="IA1267" s="44"/>
      <c r="IB1267" s="44"/>
      <c r="IC1267" s="44"/>
      <c r="ID1267" s="44"/>
      <c r="IE1267" s="44"/>
      <c r="IF1267" s="44"/>
      <c r="IG1267" s="44"/>
      <c r="IH1267" s="44"/>
      <c r="II1267" s="44"/>
      <c r="IJ1267" s="44"/>
      <c r="IK1267" s="44"/>
      <c r="IL1267" s="44"/>
      <c r="IM1267" s="44"/>
      <c r="IN1267" s="44"/>
      <c r="IO1267" s="44"/>
      <c r="IP1267" s="44"/>
      <c r="IQ1267" s="44"/>
      <c r="IR1267" s="44"/>
      <c r="IS1267" s="44"/>
      <c r="IT1267" s="44"/>
      <c r="IU1267" s="44"/>
      <c r="IV1267" s="44"/>
      <c r="RS1267" s="353"/>
    </row>
    <row r="1268" spans="1:487" s="74" customFormat="1" ht="15">
      <c r="A1268" s="325" t="s">
        <v>456</v>
      </c>
      <c r="B1268" s="351"/>
      <c r="C1268" s="351"/>
      <c r="D1268" s="458" t="s">
        <v>140</v>
      </c>
      <c r="E1268" s="44"/>
      <c r="F1268" s="437">
        <f t="shared" si="17"/>
        <v>124</v>
      </c>
      <c r="G1268" s="541">
        <v>24</v>
      </c>
      <c r="H1268" s="541">
        <v>75</v>
      </c>
      <c r="I1268" s="138">
        <v>11</v>
      </c>
      <c r="J1268" s="420">
        <v>14</v>
      </c>
      <c r="K1268" s="138"/>
      <c r="L1268" s="450"/>
      <c r="M1268" s="458"/>
      <c r="N1268" s="44"/>
      <c r="R1268" s="352"/>
      <c r="T1268" s="44"/>
      <c r="U1268" s="44"/>
      <c r="V1268" s="44"/>
      <c r="AA1268" s="352"/>
      <c r="AC1268" s="44"/>
      <c r="AD1268" s="44"/>
      <c r="AE1268" s="44"/>
      <c r="AJ1268" s="352"/>
      <c r="AL1268" s="44"/>
      <c r="AM1268" s="44"/>
      <c r="AN1268" s="44"/>
      <c r="AS1268" s="352"/>
      <c r="AU1268" s="44"/>
      <c r="AV1268" s="44"/>
      <c r="AW1268" s="44"/>
      <c r="BB1268" s="352"/>
      <c r="BD1268" s="44"/>
      <c r="BE1268" s="44"/>
      <c r="BF1268" s="44"/>
      <c r="BK1268" s="352"/>
      <c r="BM1268" s="44"/>
      <c r="BN1268" s="44"/>
      <c r="BO1268" s="44"/>
      <c r="BT1268" s="352"/>
      <c r="BV1268" s="44"/>
      <c r="BW1268" s="44"/>
      <c r="BX1268" s="44"/>
      <c r="CC1268" s="352"/>
      <c r="CE1268" s="44"/>
      <c r="CF1268" s="44"/>
      <c r="CG1268" s="44"/>
      <c r="CL1268" s="352"/>
      <c r="CN1268" s="44"/>
      <c r="CO1268" s="44"/>
      <c r="CP1268" s="44"/>
      <c r="CU1268" s="352"/>
      <c r="CW1268" s="44"/>
      <c r="CX1268" s="44"/>
      <c r="CY1268" s="44"/>
      <c r="DD1268" s="352"/>
      <c r="DF1268" s="44"/>
      <c r="DG1268" s="44"/>
      <c r="DH1268" s="44"/>
      <c r="DM1268" s="352"/>
      <c r="DO1268" s="44"/>
      <c r="DP1268" s="44"/>
      <c r="DQ1268" s="44"/>
      <c r="DV1268" s="352"/>
      <c r="DX1268" s="44"/>
      <c r="DY1268" s="44"/>
      <c r="DZ1268" s="44"/>
      <c r="EE1268" s="352"/>
      <c r="EG1268" s="44"/>
      <c r="EH1268" s="44"/>
      <c r="EI1268" s="44"/>
      <c r="EN1268" s="352"/>
      <c r="EP1268" s="44"/>
      <c r="EQ1268" s="44"/>
      <c r="ER1268" s="44"/>
      <c r="EW1268" s="352"/>
      <c r="EY1268" s="44"/>
      <c r="EZ1268" s="44"/>
      <c r="FA1268" s="44"/>
      <c r="FF1268" s="352"/>
      <c r="FH1268" s="44"/>
      <c r="FI1268" s="44"/>
      <c r="FJ1268" s="44"/>
      <c r="FO1268" s="352"/>
      <c r="FQ1268" s="44"/>
      <c r="FR1268" s="44"/>
      <c r="FS1268" s="44"/>
      <c r="FX1268" s="352"/>
      <c r="FZ1268" s="44"/>
      <c r="GA1268" s="44"/>
      <c r="GB1268" s="44"/>
      <c r="GG1268" s="352"/>
      <c r="GI1268" s="44"/>
      <c r="GJ1268" s="44"/>
      <c r="GK1268" s="44"/>
      <c r="GP1268" s="352"/>
      <c r="GR1268" s="44"/>
      <c r="GS1268" s="44"/>
      <c r="GT1268" s="44"/>
      <c r="GY1268" s="352"/>
      <c r="HA1268" s="44"/>
      <c r="HB1268" s="44"/>
      <c r="HC1268" s="44"/>
      <c r="HH1268" s="352"/>
      <c r="HJ1268" s="44"/>
      <c r="HK1268" s="44"/>
      <c r="HL1268" s="44"/>
      <c r="HQ1268" s="44"/>
      <c r="HR1268" s="44"/>
      <c r="HS1268" s="44"/>
      <c r="HT1268" s="44"/>
      <c r="HU1268" s="44"/>
      <c r="HV1268" s="44"/>
      <c r="HW1268" s="44"/>
      <c r="HX1268" s="44"/>
      <c r="HY1268" s="44"/>
      <c r="HZ1268" s="44"/>
      <c r="IA1268" s="44"/>
      <c r="IB1268" s="44"/>
      <c r="IC1268" s="44"/>
      <c r="ID1268" s="44"/>
      <c r="IE1268" s="44"/>
      <c r="IF1268" s="44"/>
      <c r="IG1268" s="44"/>
      <c r="IH1268" s="44"/>
      <c r="II1268" s="44"/>
      <c r="IJ1268" s="44"/>
      <c r="IK1268" s="44"/>
      <c r="IL1268" s="44"/>
      <c r="IM1268" s="44"/>
      <c r="IN1268" s="44"/>
      <c r="IO1268" s="44"/>
      <c r="IP1268" s="44"/>
      <c r="IQ1268" s="44"/>
      <c r="IR1268" s="44"/>
      <c r="IS1268" s="44"/>
      <c r="IT1268" s="44"/>
      <c r="IU1268" s="44"/>
      <c r="IV1268" s="44"/>
      <c r="RS1268" s="353"/>
    </row>
    <row r="1269" spans="1:487" s="74" customFormat="1" ht="15">
      <c r="A1269" s="325" t="s">
        <v>2015</v>
      </c>
      <c r="B1269" s="351"/>
      <c r="C1269" s="351"/>
      <c r="D1269" s="531" t="s">
        <v>130</v>
      </c>
      <c r="E1269" s="44"/>
      <c r="F1269" s="437">
        <f t="shared" si="17"/>
        <v>7</v>
      </c>
      <c r="G1269" s="478"/>
      <c r="H1269" s="478"/>
      <c r="I1269" s="138"/>
      <c r="J1269" s="420">
        <v>7</v>
      </c>
      <c r="K1269" s="138"/>
      <c r="L1269" s="450"/>
      <c r="M1269" s="44"/>
      <c r="N1269" s="44"/>
      <c r="R1269" s="352"/>
      <c r="T1269" s="44"/>
      <c r="U1269" s="44"/>
      <c r="V1269" s="44"/>
      <c r="AA1269" s="352"/>
      <c r="AC1269" s="44"/>
      <c r="AD1269" s="44"/>
      <c r="AE1269" s="44"/>
      <c r="AJ1269" s="352"/>
      <c r="AL1269" s="44"/>
      <c r="AM1269" s="44"/>
      <c r="AN1269" s="44"/>
      <c r="AS1269" s="352"/>
      <c r="AU1269" s="44"/>
      <c r="AV1269" s="44"/>
      <c r="AW1269" s="44"/>
      <c r="BB1269" s="352"/>
      <c r="BD1269" s="44"/>
      <c r="BE1269" s="44"/>
      <c r="BF1269" s="44"/>
      <c r="BK1269" s="352"/>
      <c r="BM1269" s="44"/>
      <c r="BN1269" s="44"/>
      <c r="BO1269" s="44"/>
      <c r="BT1269" s="352"/>
      <c r="BV1269" s="44"/>
      <c r="BW1269" s="44"/>
      <c r="BX1269" s="44"/>
      <c r="CC1269" s="352"/>
      <c r="CE1269" s="44"/>
      <c r="CF1269" s="44"/>
      <c r="CG1269" s="44"/>
      <c r="CL1269" s="352"/>
      <c r="CN1269" s="44"/>
      <c r="CO1269" s="44"/>
      <c r="CP1269" s="44"/>
      <c r="CU1269" s="352"/>
      <c r="CW1269" s="44"/>
      <c r="CX1269" s="44"/>
      <c r="CY1269" s="44"/>
      <c r="DD1269" s="352"/>
      <c r="DF1269" s="44"/>
      <c r="DG1269" s="44"/>
      <c r="DH1269" s="44"/>
      <c r="DM1269" s="352"/>
      <c r="DO1269" s="44"/>
      <c r="DP1269" s="44"/>
      <c r="DQ1269" s="44"/>
      <c r="DV1269" s="352"/>
      <c r="DX1269" s="44"/>
      <c r="DY1269" s="44"/>
      <c r="DZ1269" s="44"/>
      <c r="EE1269" s="352"/>
      <c r="EG1269" s="44"/>
      <c r="EH1269" s="44"/>
      <c r="EI1269" s="44"/>
      <c r="EN1269" s="352"/>
      <c r="EP1269" s="44"/>
      <c r="EQ1269" s="44"/>
      <c r="ER1269" s="44"/>
      <c r="EW1269" s="352"/>
      <c r="EY1269" s="44"/>
      <c r="EZ1269" s="44"/>
      <c r="FA1269" s="44"/>
      <c r="FF1269" s="352"/>
      <c r="FH1269" s="44"/>
      <c r="FI1269" s="44"/>
      <c r="FJ1269" s="44"/>
      <c r="FO1269" s="352"/>
      <c r="FQ1269" s="44"/>
      <c r="FR1269" s="44"/>
      <c r="FS1269" s="44"/>
      <c r="FX1269" s="352"/>
      <c r="FZ1269" s="44"/>
      <c r="GA1269" s="44"/>
      <c r="GB1269" s="44"/>
      <c r="GG1269" s="352"/>
      <c r="GI1269" s="44"/>
      <c r="GJ1269" s="44"/>
      <c r="GK1269" s="44"/>
      <c r="GP1269" s="352"/>
      <c r="GR1269" s="44"/>
      <c r="GS1269" s="44"/>
      <c r="GT1269" s="44"/>
      <c r="GY1269" s="352"/>
      <c r="HA1269" s="44"/>
      <c r="HB1269" s="44"/>
      <c r="HC1269" s="44"/>
      <c r="HH1269" s="352"/>
      <c r="HJ1269" s="44"/>
      <c r="HK1269" s="44"/>
      <c r="HL1269" s="44"/>
      <c r="HQ1269" s="44"/>
      <c r="HR1269" s="44"/>
      <c r="HS1269" s="44"/>
      <c r="HT1269" s="44"/>
      <c r="HU1269" s="44"/>
      <c r="HV1269" s="44"/>
      <c r="HW1269" s="44"/>
      <c r="HX1269" s="44"/>
      <c r="HY1269" s="44"/>
      <c r="HZ1269" s="44"/>
      <c r="IA1269" s="44"/>
      <c r="IB1269" s="44"/>
      <c r="IC1269" s="44"/>
      <c r="ID1269" s="44"/>
      <c r="IE1269" s="44"/>
      <c r="IF1269" s="44"/>
      <c r="IG1269" s="44"/>
      <c r="IH1269" s="44"/>
      <c r="II1269" s="44"/>
      <c r="IJ1269" s="44"/>
      <c r="IK1269" s="44"/>
      <c r="IL1269" s="44"/>
      <c r="IM1269" s="44"/>
      <c r="IN1269" s="44"/>
      <c r="IO1269" s="44"/>
      <c r="IP1269" s="44"/>
      <c r="IQ1269" s="44"/>
      <c r="IR1269" s="44"/>
      <c r="IS1269" s="44"/>
      <c r="IT1269" s="44"/>
      <c r="IU1269" s="44"/>
      <c r="IV1269" s="44"/>
      <c r="RS1269" s="353"/>
    </row>
    <row r="1270" spans="1:487" s="74" customFormat="1" ht="15">
      <c r="A1270" s="325" t="s">
        <v>1985</v>
      </c>
      <c r="B1270" s="351"/>
      <c r="C1270" s="351"/>
      <c r="D1270" s="354" t="s">
        <v>130</v>
      </c>
      <c r="E1270" s="44"/>
      <c r="F1270" s="437">
        <f t="shared" si="17"/>
        <v>0</v>
      </c>
      <c r="G1270" s="478"/>
      <c r="H1270" s="138"/>
      <c r="I1270" s="138"/>
      <c r="J1270" s="420"/>
      <c r="K1270" s="138"/>
      <c r="L1270" s="44"/>
      <c r="M1270" s="44"/>
      <c r="N1270" s="44"/>
      <c r="R1270" s="352"/>
      <c r="T1270" s="44"/>
      <c r="U1270" s="44"/>
      <c r="V1270" s="44"/>
      <c r="AA1270" s="352"/>
      <c r="AC1270" s="44"/>
      <c r="AD1270" s="44"/>
      <c r="AE1270" s="44"/>
      <c r="AJ1270" s="352"/>
      <c r="AL1270" s="44"/>
      <c r="AM1270" s="44"/>
      <c r="AN1270" s="44"/>
      <c r="AS1270" s="352"/>
      <c r="AU1270" s="44"/>
      <c r="AV1270" s="44"/>
      <c r="AW1270" s="44"/>
      <c r="BB1270" s="352"/>
      <c r="BD1270" s="44"/>
      <c r="BE1270" s="44"/>
      <c r="BF1270" s="44"/>
      <c r="BK1270" s="352"/>
      <c r="BM1270" s="44"/>
      <c r="BN1270" s="44"/>
      <c r="BO1270" s="44"/>
      <c r="BT1270" s="352"/>
      <c r="BV1270" s="44"/>
      <c r="BW1270" s="44"/>
      <c r="BX1270" s="44"/>
      <c r="CC1270" s="352"/>
      <c r="CE1270" s="44"/>
      <c r="CF1270" s="44"/>
      <c r="CG1270" s="44"/>
      <c r="CL1270" s="352"/>
      <c r="CN1270" s="44"/>
      <c r="CO1270" s="44"/>
      <c r="CP1270" s="44"/>
      <c r="CU1270" s="352"/>
      <c r="CW1270" s="44"/>
      <c r="CX1270" s="44"/>
      <c r="CY1270" s="44"/>
      <c r="DD1270" s="352"/>
      <c r="DF1270" s="44"/>
      <c r="DG1270" s="44"/>
      <c r="DH1270" s="44"/>
      <c r="DM1270" s="352"/>
      <c r="DO1270" s="44"/>
      <c r="DP1270" s="44"/>
      <c r="DQ1270" s="44"/>
      <c r="DV1270" s="352"/>
      <c r="DX1270" s="44"/>
      <c r="DY1270" s="44"/>
      <c r="DZ1270" s="44"/>
      <c r="EE1270" s="352"/>
      <c r="EG1270" s="44"/>
      <c r="EH1270" s="44"/>
      <c r="EI1270" s="44"/>
      <c r="EN1270" s="352"/>
      <c r="EP1270" s="44"/>
      <c r="EQ1270" s="44"/>
      <c r="ER1270" s="44"/>
      <c r="EW1270" s="352"/>
      <c r="EY1270" s="44"/>
      <c r="EZ1270" s="44"/>
      <c r="FA1270" s="44"/>
      <c r="FF1270" s="352"/>
      <c r="FH1270" s="44"/>
      <c r="FI1270" s="44"/>
      <c r="FJ1270" s="44"/>
      <c r="FO1270" s="352"/>
      <c r="FQ1270" s="44"/>
      <c r="FR1270" s="44"/>
      <c r="FS1270" s="44"/>
      <c r="FX1270" s="352"/>
      <c r="FZ1270" s="44"/>
      <c r="GA1270" s="44"/>
      <c r="GB1270" s="44"/>
      <c r="GG1270" s="352"/>
      <c r="GI1270" s="44"/>
      <c r="GJ1270" s="44"/>
      <c r="GK1270" s="44"/>
      <c r="GP1270" s="352"/>
      <c r="GR1270" s="44"/>
      <c r="GS1270" s="44"/>
      <c r="GT1270" s="44"/>
      <c r="GY1270" s="352"/>
      <c r="HA1270" s="44"/>
      <c r="HB1270" s="44"/>
      <c r="HC1270" s="44"/>
      <c r="HH1270" s="352"/>
      <c r="HJ1270" s="44"/>
      <c r="HK1270" s="44"/>
      <c r="HL1270" s="44"/>
      <c r="HQ1270" s="44"/>
      <c r="HR1270" s="44"/>
      <c r="HS1270" s="44"/>
      <c r="HT1270" s="44"/>
      <c r="HU1270" s="44"/>
      <c r="HV1270" s="44"/>
      <c r="HW1270" s="44"/>
      <c r="HX1270" s="44"/>
      <c r="HY1270" s="44"/>
      <c r="HZ1270" s="44"/>
      <c r="IA1270" s="44"/>
      <c r="IB1270" s="44"/>
      <c r="IC1270" s="44"/>
      <c r="ID1270" s="44"/>
      <c r="IE1270" s="44"/>
      <c r="IF1270" s="44"/>
      <c r="IG1270" s="44"/>
      <c r="IH1270" s="44"/>
      <c r="II1270" s="44"/>
      <c r="IJ1270" s="44"/>
      <c r="IK1270" s="44"/>
      <c r="IL1270" s="44"/>
      <c r="IM1270" s="44"/>
      <c r="IN1270" s="44"/>
      <c r="IO1270" s="44"/>
      <c r="IP1270" s="44"/>
      <c r="IQ1270" s="44"/>
      <c r="IR1270" s="44"/>
      <c r="IS1270" s="44"/>
      <c r="IT1270" s="44"/>
      <c r="IU1270" s="44"/>
      <c r="IV1270" s="44"/>
      <c r="RS1270" s="353"/>
    </row>
    <row r="1271" spans="1:487" s="74" customFormat="1" ht="15">
      <c r="A1271" s="325" t="s">
        <v>1885</v>
      </c>
      <c r="B1271" s="351"/>
      <c r="C1271" s="351"/>
      <c r="D1271" s="354" t="s">
        <v>130</v>
      </c>
      <c r="E1271" s="44"/>
      <c r="F1271" s="437">
        <f t="shared" si="17"/>
        <v>0</v>
      </c>
      <c r="G1271" s="478"/>
      <c r="H1271" s="478"/>
      <c r="I1271" s="138"/>
      <c r="J1271" s="420"/>
      <c r="K1271" s="138"/>
      <c r="L1271" s="44"/>
      <c r="M1271" s="44"/>
      <c r="N1271" s="44"/>
      <c r="R1271" s="352"/>
      <c r="T1271" s="44"/>
      <c r="U1271" s="44"/>
      <c r="V1271" s="44"/>
      <c r="AA1271" s="352"/>
      <c r="AC1271" s="44"/>
      <c r="AD1271" s="44"/>
      <c r="AE1271" s="44"/>
      <c r="AJ1271" s="352"/>
      <c r="AL1271" s="44"/>
      <c r="AM1271" s="44"/>
      <c r="AN1271" s="44"/>
      <c r="AS1271" s="352"/>
      <c r="AU1271" s="44"/>
      <c r="AV1271" s="44"/>
      <c r="AW1271" s="44"/>
      <c r="BB1271" s="352"/>
      <c r="BD1271" s="44"/>
      <c r="BE1271" s="44"/>
      <c r="BF1271" s="44"/>
      <c r="BK1271" s="352"/>
      <c r="BM1271" s="44"/>
      <c r="BN1271" s="44"/>
      <c r="BO1271" s="44"/>
      <c r="BT1271" s="352"/>
      <c r="BV1271" s="44"/>
      <c r="BW1271" s="44"/>
      <c r="BX1271" s="44"/>
      <c r="CC1271" s="352"/>
      <c r="CE1271" s="44"/>
      <c r="CF1271" s="44"/>
      <c r="CG1271" s="44"/>
      <c r="CL1271" s="352"/>
      <c r="CN1271" s="44"/>
      <c r="CO1271" s="44"/>
      <c r="CP1271" s="44"/>
      <c r="CU1271" s="352"/>
      <c r="CW1271" s="44"/>
      <c r="CX1271" s="44"/>
      <c r="CY1271" s="44"/>
      <c r="DD1271" s="352"/>
      <c r="DF1271" s="44"/>
      <c r="DG1271" s="44"/>
      <c r="DH1271" s="44"/>
      <c r="DM1271" s="352"/>
      <c r="DO1271" s="44"/>
      <c r="DP1271" s="44"/>
      <c r="DQ1271" s="44"/>
      <c r="DV1271" s="352"/>
      <c r="DX1271" s="44"/>
      <c r="DY1271" s="44"/>
      <c r="DZ1271" s="44"/>
      <c r="EE1271" s="352"/>
      <c r="EG1271" s="44"/>
      <c r="EH1271" s="44"/>
      <c r="EI1271" s="44"/>
      <c r="EN1271" s="352"/>
      <c r="EP1271" s="44"/>
      <c r="EQ1271" s="44"/>
      <c r="ER1271" s="44"/>
      <c r="EW1271" s="352"/>
      <c r="EY1271" s="44"/>
      <c r="EZ1271" s="44"/>
      <c r="FA1271" s="44"/>
      <c r="FF1271" s="352"/>
      <c r="FH1271" s="44"/>
      <c r="FI1271" s="44"/>
      <c r="FJ1271" s="44"/>
      <c r="FO1271" s="352"/>
      <c r="FQ1271" s="44"/>
      <c r="FR1271" s="44"/>
      <c r="FS1271" s="44"/>
      <c r="FX1271" s="352"/>
      <c r="FZ1271" s="44"/>
      <c r="GA1271" s="44"/>
      <c r="GB1271" s="44"/>
      <c r="GG1271" s="352"/>
      <c r="GI1271" s="44"/>
      <c r="GJ1271" s="44"/>
      <c r="GK1271" s="44"/>
      <c r="GP1271" s="352"/>
      <c r="GR1271" s="44"/>
      <c r="GS1271" s="44"/>
      <c r="GT1271" s="44"/>
      <c r="GY1271" s="352"/>
      <c r="HA1271" s="44"/>
      <c r="HB1271" s="44"/>
      <c r="HC1271" s="44"/>
      <c r="HH1271" s="352"/>
      <c r="HJ1271" s="44"/>
      <c r="HK1271" s="44"/>
      <c r="HL1271" s="44"/>
      <c r="HQ1271" s="44"/>
      <c r="HR1271" s="44"/>
      <c r="HS1271" s="44"/>
      <c r="HT1271" s="44"/>
      <c r="HU1271" s="44"/>
      <c r="HV1271" s="44"/>
      <c r="HW1271" s="44"/>
      <c r="HX1271" s="44"/>
      <c r="HY1271" s="44"/>
      <c r="HZ1271" s="44"/>
      <c r="IA1271" s="44"/>
      <c r="IB1271" s="44"/>
      <c r="IC1271" s="44"/>
      <c r="ID1271" s="44"/>
      <c r="IE1271" s="44"/>
      <c r="IF1271" s="44"/>
      <c r="IG1271" s="44"/>
      <c r="IH1271" s="44"/>
      <c r="II1271" s="44"/>
      <c r="IJ1271" s="44"/>
      <c r="IK1271" s="44"/>
      <c r="IL1271" s="44"/>
      <c r="IM1271" s="44"/>
      <c r="IN1271" s="44"/>
      <c r="IO1271" s="44"/>
      <c r="IP1271" s="44"/>
      <c r="IQ1271" s="44"/>
      <c r="IR1271" s="44"/>
      <c r="IS1271" s="44"/>
      <c r="IT1271" s="44"/>
      <c r="IU1271" s="44"/>
      <c r="IV1271" s="44"/>
      <c r="RS1271" s="353"/>
    </row>
    <row r="1272" spans="1:487" s="74" customFormat="1" ht="15">
      <c r="A1272" s="325" t="s">
        <v>1696</v>
      </c>
      <c r="B1272" s="351"/>
      <c r="C1272" s="351"/>
      <c r="D1272" s="531" t="s">
        <v>130</v>
      </c>
      <c r="E1272" s="44"/>
      <c r="F1272" s="437">
        <f t="shared" si="17"/>
        <v>0</v>
      </c>
      <c r="G1272" s="478"/>
      <c r="H1272" s="478"/>
      <c r="I1272" s="138"/>
      <c r="J1272" s="420"/>
      <c r="K1272" s="138"/>
      <c r="L1272" s="44"/>
      <c r="M1272" s="44"/>
      <c r="N1272" s="44"/>
      <c r="R1272" s="352"/>
      <c r="T1272" s="44"/>
      <c r="U1272" s="44"/>
      <c r="V1272" s="44"/>
      <c r="AA1272" s="352"/>
      <c r="AC1272" s="44"/>
      <c r="AD1272" s="44"/>
      <c r="AE1272" s="44"/>
      <c r="AJ1272" s="352"/>
      <c r="AL1272" s="44"/>
      <c r="AM1272" s="44"/>
      <c r="AN1272" s="44"/>
      <c r="AS1272" s="352"/>
      <c r="AU1272" s="44"/>
      <c r="AV1272" s="44"/>
      <c r="AW1272" s="44"/>
      <c r="BB1272" s="352"/>
      <c r="BD1272" s="44"/>
      <c r="BE1272" s="44"/>
      <c r="BF1272" s="44"/>
      <c r="BK1272" s="352"/>
      <c r="BM1272" s="44"/>
      <c r="BN1272" s="44"/>
      <c r="BO1272" s="44"/>
      <c r="BT1272" s="352"/>
      <c r="BV1272" s="44"/>
      <c r="BW1272" s="44"/>
      <c r="BX1272" s="44"/>
      <c r="CC1272" s="352"/>
      <c r="CE1272" s="44"/>
      <c r="CF1272" s="44"/>
      <c r="CG1272" s="44"/>
      <c r="CL1272" s="352"/>
      <c r="CN1272" s="44"/>
      <c r="CO1272" s="44"/>
      <c r="CP1272" s="44"/>
      <c r="CU1272" s="352"/>
      <c r="CW1272" s="44"/>
      <c r="CX1272" s="44"/>
      <c r="CY1272" s="44"/>
      <c r="DD1272" s="352"/>
      <c r="DF1272" s="44"/>
      <c r="DG1272" s="44"/>
      <c r="DH1272" s="44"/>
      <c r="DM1272" s="352"/>
      <c r="DO1272" s="44"/>
      <c r="DP1272" s="44"/>
      <c r="DQ1272" s="44"/>
      <c r="DV1272" s="352"/>
      <c r="DX1272" s="44"/>
      <c r="DY1272" s="44"/>
      <c r="DZ1272" s="44"/>
      <c r="EE1272" s="352"/>
      <c r="EG1272" s="44"/>
      <c r="EH1272" s="44"/>
      <c r="EI1272" s="44"/>
      <c r="EN1272" s="352"/>
      <c r="EP1272" s="44"/>
      <c r="EQ1272" s="44"/>
      <c r="ER1272" s="44"/>
      <c r="EW1272" s="352"/>
      <c r="EY1272" s="44"/>
      <c r="EZ1272" s="44"/>
      <c r="FA1272" s="44"/>
      <c r="FF1272" s="352"/>
      <c r="FH1272" s="44"/>
      <c r="FI1272" s="44"/>
      <c r="FJ1272" s="44"/>
      <c r="FO1272" s="352"/>
      <c r="FQ1272" s="44"/>
      <c r="FR1272" s="44"/>
      <c r="FS1272" s="44"/>
      <c r="FX1272" s="352"/>
      <c r="FZ1272" s="44"/>
      <c r="GA1272" s="44"/>
      <c r="GB1272" s="44"/>
      <c r="GG1272" s="352"/>
      <c r="GI1272" s="44"/>
      <c r="GJ1272" s="44"/>
      <c r="GK1272" s="44"/>
      <c r="GP1272" s="352"/>
      <c r="GR1272" s="44"/>
      <c r="GS1272" s="44"/>
      <c r="GT1272" s="44"/>
      <c r="GY1272" s="352"/>
      <c r="HA1272" s="44"/>
      <c r="HB1272" s="44"/>
      <c r="HC1272" s="44"/>
      <c r="HH1272" s="352"/>
      <c r="HJ1272" s="44"/>
      <c r="HK1272" s="44"/>
      <c r="HL1272" s="44"/>
      <c r="HQ1272" s="44"/>
      <c r="HR1272" s="44"/>
      <c r="HS1272" s="44"/>
      <c r="HT1272" s="44"/>
      <c r="HU1272" s="44"/>
      <c r="HV1272" s="44"/>
      <c r="HW1272" s="44"/>
      <c r="HX1272" s="44"/>
      <c r="HY1272" s="44"/>
      <c r="HZ1272" s="44"/>
      <c r="IA1272" s="44"/>
      <c r="IB1272" s="44"/>
      <c r="IC1272" s="44"/>
      <c r="ID1272" s="44"/>
      <c r="IE1272" s="44"/>
      <c r="IF1272" s="44"/>
      <c r="IG1272" s="44"/>
      <c r="IH1272" s="44"/>
      <c r="II1272" s="44"/>
      <c r="IJ1272" s="44"/>
      <c r="IK1272" s="44"/>
      <c r="IL1272" s="44"/>
      <c r="IM1272" s="44"/>
      <c r="IN1272" s="44"/>
      <c r="IO1272" s="44"/>
      <c r="IP1272" s="44"/>
      <c r="IQ1272" s="44"/>
      <c r="IR1272" s="44"/>
      <c r="IS1272" s="44"/>
      <c r="IT1272" s="44"/>
      <c r="IU1272" s="44"/>
      <c r="IV1272" s="44"/>
      <c r="RS1272" s="353"/>
    </row>
    <row r="1273" spans="1:487" s="74" customFormat="1" ht="15">
      <c r="A1273" s="325" t="s">
        <v>1115</v>
      </c>
      <c r="B1273" s="351"/>
      <c r="C1273" s="351"/>
      <c r="D1273" s="531" t="s">
        <v>130</v>
      </c>
      <c r="E1273" s="44"/>
      <c r="F1273" s="437">
        <f t="shared" si="17"/>
        <v>0</v>
      </c>
      <c r="G1273" s="478"/>
      <c r="H1273" s="478"/>
      <c r="I1273" s="138"/>
      <c r="J1273" s="420"/>
      <c r="K1273" s="138"/>
      <c r="L1273" s="450"/>
      <c r="M1273" s="44"/>
      <c r="N1273" s="44"/>
      <c r="R1273" s="352"/>
      <c r="T1273" s="44"/>
      <c r="U1273" s="44"/>
      <c r="V1273" s="44"/>
      <c r="AA1273" s="352"/>
      <c r="AC1273" s="44"/>
      <c r="AD1273" s="44"/>
      <c r="AE1273" s="44"/>
      <c r="AJ1273" s="352"/>
      <c r="AL1273" s="44"/>
      <c r="AM1273" s="44"/>
      <c r="AN1273" s="44"/>
      <c r="AS1273" s="352"/>
      <c r="AU1273" s="44"/>
      <c r="AV1273" s="44"/>
      <c r="AW1273" s="44"/>
      <c r="BB1273" s="352"/>
      <c r="BD1273" s="44"/>
      <c r="BE1273" s="44"/>
      <c r="BF1273" s="44"/>
      <c r="BK1273" s="352"/>
      <c r="BM1273" s="44"/>
      <c r="BN1273" s="44"/>
      <c r="BO1273" s="44"/>
      <c r="BT1273" s="352"/>
      <c r="BV1273" s="44"/>
      <c r="BW1273" s="44"/>
      <c r="BX1273" s="44"/>
      <c r="CC1273" s="352"/>
      <c r="CE1273" s="44"/>
      <c r="CF1273" s="44"/>
      <c r="CG1273" s="44"/>
      <c r="CL1273" s="352"/>
      <c r="CN1273" s="44"/>
      <c r="CO1273" s="44"/>
      <c r="CP1273" s="44"/>
      <c r="CU1273" s="352"/>
      <c r="CW1273" s="44"/>
      <c r="CX1273" s="44"/>
      <c r="CY1273" s="44"/>
      <c r="DD1273" s="352"/>
      <c r="DF1273" s="44"/>
      <c r="DG1273" s="44"/>
      <c r="DH1273" s="44"/>
      <c r="DM1273" s="352"/>
      <c r="DO1273" s="44"/>
      <c r="DP1273" s="44"/>
      <c r="DQ1273" s="44"/>
      <c r="DV1273" s="352"/>
      <c r="DX1273" s="44"/>
      <c r="DY1273" s="44"/>
      <c r="DZ1273" s="44"/>
      <c r="EE1273" s="352"/>
      <c r="EG1273" s="44"/>
      <c r="EH1273" s="44"/>
      <c r="EI1273" s="44"/>
      <c r="EN1273" s="352"/>
      <c r="EP1273" s="44"/>
      <c r="EQ1273" s="44"/>
      <c r="ER1273" s="44"/>
      <c r="EW1273" s="352"/>
      <c r="EY1273" s="44"/>
      <c r="EZ1273" s="44"/>
      <c r="FA1273" s="44"/>
      <c r="FF1273" s="352"/>
      <c r="FH1273" s="44"/>
      <c r="FI1273" s="44"/>
      <c r="FJ1273" s="44"/>
      <c r="FO1273" s="352"/>
      <c r="FQ1273" s="44"/>
      <c r="FR1273" s="44"/>
      <c r="FS1273" s="44"/>
      <c r="FX1273" s="352"/>
      <c r="FZ1273" s="44"/>
      <c r="GA1273" s="44"/>
      <c r="GB1273" s="44"/>
      <c r="GG1273" s="352"/>
      <c r="GI1273" s="44"/>
      <c r="GJ1273" s="44"/>
      <c r="GK1273" s="44"/>
      <c r="GP1273" s="352"/>
      <c r="GR1273" s="44"/>
      <c r="GS1273" s="44"/>
      <c r="GT1273" s="44"/>
      <c r="GY1273" s="352"/>
      <c r="HA1273" s="44"/>
      <c r="HB1273" s="44"/>
      <c r="HC1273" s="44"/>
      <c r="HH1273" s="352"/>
      <c r="HJ1273" s="44"/>
      <c r="HK1273" s="44"/>
      <c r="HL1273" s="44"/>
      <c r="HQ1273" s="44"/>
      <c r="HR1273" s="44"/>
      <c r="HS1273" s="44"/>
      <c r="HT1273" s="44"/>
      <c r="HU1273" s="44"/>
      <c r="HV1273" s="44"/>
      <c r="HW1273" s="44"/>
      <c r="HX1273" s="44"/>
      <c r="HY1273" s="44"/>
      <c r="HZ1273" s="44"/>
      <c r="IA1273" s="44"/>
      <c r="IB1273" s="44"/>
      <c r="IC1273" s="44"/>
      <c r="ID1273" s="44"/>
      <c r="IE1273" s="44"/>
      <c r="IF1273" s="44"/>
      <c r="IG1273" s="44"/>
      <c r="IH1273" s="44"/>
      <c r="II1273" s="44"/>
      <c r="IJ1273" s="44"/>
      <c r="IK1273" s="44"/>
      <c r="IL1273" s="44"/>
      <c r="IM1273" s="44"/>
      <c r="IN1273" s="44"/>
      <c r="IO1273" s="44"/>
      <c r="IP1273" s="44"/>
      <c r="IQ1273" s="44"/>
      <c r="IR1273" s="44"/>
      <c r="IS1273" s="44"/>
      <c r="IT1273" s="44"/>
      <c r="IU1273" s="44"/>
      <c r="IV1273" s="44"/>
      <c r="RS1273" s="353"/>
    </row>
    <row r="1274" spans="1:487" s="74" customFormat="1" ht="15">
      <c r="A1274" s="325" t="s">
        <v>1416</v>
      </c>
      <c r="B1274" s="351"/>
      <c r="C1274" s="351"/>
      <c r="D1274" s="531" t="s">
        <v>130</v>
      </c>
      <c r="E1274" s="450"/>
      <c r="F1274" s="437">
        <f t="shared" si="17"/>
        <v>0</v>
      </c>
      <c r="G1274" s="478"/>
      <c r="H1274" s="478"/>
      <c r="I1274" s="478"/>
      <c r="J1274" s="548"/>
      <c r="K1274" s="478"/>
      <c r="L1274" s="44"/>
      <c r="M1274" s="44"/>
      <c r="N1274" s="44"/>
      <c r="R1274" s="352"/>
      <c r="T1274" s="44"/>
      <c r="U1274" s="44"/>
      <c r="V1274" s="44"/>
      <c r="AA1274" s="352"/>
      <c r="AC1274" s="44"/>
      <c r="AD1274" s="44"/>
      <c r="AE1274" s="44"/>
      <c r="AJ1274" s="352"/>
      <c r="AL1274" s="44"/>
      <c r="AM1274" s="44"/>
      <c r="AN1274" s="44"/>
      <c r="AS1274" s="352"/>
      <c r="AU1274" s="44"/>
      <c r="AV1274" s="44"/>
      <c r="AW1274" s="44"/>
      <c r="BB1274" s="352"/>
      <c r="BD1274" s="44"/>
      <c r="BE1274" s="44"/>
      <c r="BF1274" s="44"/>
      <c r="BK1274" s="352"/>
      <c r="BM1274" s="44"/>
      <c r="BN1274" s="44"/>
      <c r="BO1274" s="44"/>
      <c r="BT1274" s="352"/>
      <c r="BV1274" s="44"/>
      <c r="BW1274" s="44"/>
      <c r="BX1274" s="44"/>
      <c r="CC1274" s="352"/>
      <c r="CE1274" s="44"/>
      <c r="CF1274" s="44"/>
      <c r="CG1274" s="44"/>
      <c r="CL1274" s="352"/>
      <c r="CN1274" s="44"/>
      <c r="CO1274" s="44"/>
      <c r="CP1274" s="44"/>
      <c r="CU1274" s="352"/>
      <c r="CW1274" s="44"/>
      <c r="CX1274" s="44"/>
      <c r="CY1274" s="44"/>
      <c r="DD1274" s="352"/>
      <c r="DF1274" s="44"/>
      <c r="DG1274" s="44"/>
      <c r="DH1274" s="44"/>
      <c r="DM1274" s="352"/>
      <c r="DO1274" s="44"/>
      <c r="DP1274" s="44"/>
      <c r="DQ1274" s="44"/>
      <c r="DV1274" s="352"/>
      <c r="DX1274" s="44"/>
      <c r="DY1274" s="44"/>
      <c r="DZ1274" s="44"/>
      <c r="EE1274" s="352"/>
      <c r="EG1274" s="44"/>
      <c r="EH1274" s="44"/>
      <c r="EI1274" s="44"/>
      <c r="EN1274" s="352"/>
      <c r="EP1274" s="44"/>
      <c r="EQ1274" s="44"/>
      <c r="ER1274" s="44"/>
      <c r="EW1274" s="352"/>
      <c r="EY1274" s="44"/>
      <c r="EZ1274" s="44"/>
      <c r="FA1274" s="44"/>
      <c r="FF1274" s="352"/>
      <c r="FH1274" s="44"/>
      <c r="FI1274" s="44"/>
      <c r="FJ1274" s="44"/>
      <c r="FO1274" s="352"/>
      <c r="FQ1274" s="44"/>
      <c r="FR1274" s="44"/>
      <c r="FS1274" s="44"/>
      <c r="FX1274" s="352"/>
      <c r="FZ1274" s="44"/>
      <c r="GA1274" s="44"/>
      <c r="GB1274" s="44"/>
      <c r="GG1274" s="352"/>
      <c r="GI1274" s="44"/>
      <c r="GJ1274" s="44"/>
      <c r="GK1274" s="44"/>
      <c r="GP1274" s="352"/>
      <c r="GR1274" s="44"/>
      <c r="GS1274" s="44"/>
      <c r="GT1274" s="44"/>
      <c r="GY1274" s="352"/>
      <c r="HA1274" s="44"/>
      <c r="HB1274" s="44"/>
      <c r="HC1274" s="44"/>
      <c r="HH1274" s="352"/>
      <c r="HJ1274" s="44"/>
      <c r="HK1274" s="44"/>
      <c r="HL1274" s="44"/>
      <c r="HQ1274" s="44"/>
      <c r="HR1274" s="44"/>
      <c r="HS1274" s="44"/>
      <c r="HT1274" s="44"/>
      <c r="HU1274" s="44"/>
      <c r="HV1274" s="44"/>
      <c r="HW1274" s="44"/>
      <c r="HX1274" s="44"/>
      <c r="HY1274" s="44"/>
      <c r="HZ1274" s="44"/>
      <c r="IA1274" s="44"/>
      <c r="IB1274" s="44"/>
      <c r="IC1274" s="44"/>
      <c r="ID1274" s="44"/>
      <c r="IE1274" s="44"/>
      <c r="IF1274" s="44"/>
      <c r="IG1274" s="44"/>
      <c r="IH1274" s="44"/>
      <c r="II1274" s="44"/>
      <c r="IJ1274" s="44"/>
      <c r="IK1274" s="44"/>
      <c r="IL1274" s="44"/>
      <c r="IM1274" s="44"/>
      <c r="IN1274" s="44"/>
      <c r="IO1274" s="44"/>
      <c r="IP1274" s="44"/>
      <c r="IQ1274" s="44"/>
      <c r="IR1274" s="44"/>
      <c r="IS1274" s="44"/>
      <c r="IT1274" s="44"/>
      <c r="IU1274" s="44"/>
      <c r="IV1274" s="44"/>
      <c r="RS1274" s="353"/>
    </row>
    <row r="1275" spans="1:487" s="74" customFormat="1" ht="15">
      <c r="A1275" s="325" t="s">
        <v>778</v>
      </c>
      <c r="B1275" s="351"/>
      <c r="C1275" s="351"/>
      <c r="D1275" s="531" t="s">
        <v>130</v>
      </c>
      <c r="E1275" s="450"/>
      <c r="F1275" s="437">
        <f t="shared" ref="F1275:F1338" si="18">SUM(G1275:L1275)</f>
        <v>0</v>
      </c>
      <c r="G1275" s="478"/>
      <c r="H1275" s="478"/>
      <c r="I1275" s="478"/>
      <c r="J1275" s="548"/>
      <c r="K1275" s="478"/>
      <c r="L1275" s="450"/>
      <c r="M1275" s="44"/>
      <c r="N1275" s="44"/>
      <c r="R1275" s="352"/>
      <c r="T1275" s="44"/>
      <c r="U1275" s="44"/>
      <c r="V1275" s="44"/>
      <c r="AA1275" s="352"/>
      <c r="AC1275" s="44"/>
      <c r="AD1275" s="44"/>
      <c r="AE1275" s="44"/>
      <c r="AJ1275" s="352"/>
      <c r="AL1275" s="44"/>
      <c r="AM1275" s="44"/>
      <c r="AN1275" s="44"/>
      <c r="AS1275" s="352"/>
      <c r="AU1275" s="44"/>
      <c r="AV1275" s="44"/>
      <c r="AW1275" s="44"/>
      <c r="BB1275" s="352"/>
      <c r="BD1275" s="44"/>
      <c r="BE1275" s="44"/>
      <c r="BF1275" s="44"/>
      <c r="BK1275" s="352"/>
      <c r="BM1275" s="44"/>
      <c r="BN1275" s="44"/>
      <c r="BO1275" s="44"/>
      <c r="BT1275" s="352"/>
      <c r="BV1275" s="44"/>
      <c r="BW1275" s="44"/>
      <c r="BX1275" s="44"/>
      <c r="CC1275" s="352"/>
      <c r="CE1275" s="44"/>
      <c r="CF1275" s="44"/>
      <c r="CG1275" s="44"/>
      <c r="CL1275" s="352"/>
      <c r="CN1275" s="44"/>
      <c r="CO1275" s="44"/>
      <c r="CP1275" s="44"/>
      <c r="CU1275" s="352"/>
      <c r="CW1275" s="44"/>
      <c r="CX1275" s="44"/>
      <c r="CY1275" s="44"/>
      <c r="DD1275" s="352"/>
      <c r="DF1275" s="44"/>
      <c r="DG1275" s="44"/>
      <c r="DH1275" s="44"/>
      <c r="DM1275" s="352"/>
      <c r="DO1275" s="44"/>
      <c r="DP1275" s="44"/>
      <c r="DQ1275" s="44"/>
      <c r="DV1275" s="352"/>
      <c r="DX1275" s="44"/>
      <c r="DY1275" s="44"/>
      <c r="DZ1275" s="44"/>
      <c r="EE1275" s="352"/>
      <c r="EG1275" s="44"/>
      <c r="EH1275" s="44"/>
      <c r="EI1275" s="44"/>
      <c r="EN1275" s="352"/>
      <c r="EP1275" s="44"/>
      <c r="EQ1275" s="44"/>
      <c r="ER1275" s="44"/>
      <c r="EW1275" s="352"/>
      <c r="EY1275" s="44"/>
      <c r="EZ1275" s="44"/>
      <c r="FA1275" s="44"/>
      <c r="FF1275" s="352"/>
      <c r="FH1275" s="44"/>
      <c r="FI1275" s="44"/>
      <c r="FJ1275" s="44"/>
      <c r="FO1275" s="352"/>
      <c r="FQ1275" s="44"/>
      <c r="FR1275" s="44"/>
      <c r="FS1275" s="44"/>
      <c r="FX1275" s="352"/>
      <c r="FZ1275" s="44"/>
      <c r="GA1275" s="44"/>
      <c r="GB1275" s="44"/>
      <c r="GG1275" s="352"/>
      <c r="GI1275" s="44"/>
      <c r="GJ1275" s="44"/>
      <c r="GK1275" s="44"/>
      <c r="GP1275" s="352"/>
      <c r="GR1275" s="44"/>
      <c r="GS1275" s="44"/>
      <c r="GT1275" s="44"/>
      <c r="GY1275" s="352"/>
      <c r="HA1275" s="44"/>
      <c r="HB1275" s="44"/>
      <c r="HC1275" s="44"/>
      <c r="HH1275" s="352"/>
      <c r="HJ1275" s="44"/>
      <c r="HK1275" s="44"/>
      <c r="HL1275" s="44"/>
      <c r="HQ1275" s="44"/>
      <c r="HR1275" s="44"/>
      <c r="HS1275" s="44"/>
      <c r="HT1275" s="44"/>
      <c r="HU1275" s="44"/>
      <c r="HV1275" s="44"/>
      <c r="HW1275" s="44"/>
      <c r="HX1275" s="44"/>
      <c r="HY1275" s="44"/>
      <c r="HZ1275" s="44"/>
      <c r="IA1275" s="44"/>
      <c r="IB1275" s="44"/>
      <c r="IC1275" s="44"/>
      <c r="ID1275" s="44"/>
      <c r="IE1275" s="44"/>
      <c r="IF1275" s="44"/>
      <c r="IG1275" s="44"/>
      <c r="IH1275" s="44"/>
      <c r="II1275" s="44"/>
      <c r="IJ1275" s="44"/>
      <c r="IK1275" s="44"/>
      <c r="IL1275" s="44"/>
      <c r="IM1275" s="44"/>
      <c r="IN1275" s="44"/>
      <c r="IO1275" s="44"/>
      <c r="IP1275" s="44"/>
      <c r="IQ1275" s="44"/>
      <c r="IR1275" s="44"/>
      <c r="IS1275" s="44"/>
      <c r="IT1275" s="44"/>
      <c r="IU1275" s="44"/>
      <c r="IV1275" s="44"/>
      <c r="RS1275" s="353"/>
    </row>
    <row r="1276" spans="1:487" s="74" customFormat="1" ht="15">
      <c r="A1276" s="325" t="s">
        <v>1194</v>
      </c>
      <c r="B1276" s="351"/>
      <c r="C1276" s="351"/>
      <c r="D1276" s="531" t="s">
        <v>130</v>
      </c>
      <c r="E1276" s="450"/>
      <c r="F1276" s="437">
        <f t="shared" si="18"/>
        <v>3</v>
      </c>
      <c r="G1276" s="478"/>
      <c r="H1276" s="478"/>
      <c r="I1276" s="478"/>
      <c r="J1276" s="548">
        <v>3</v>
      </c>
      <c r="K1276" s="478"/>
      <c r="L1276" s="450"/>
      <c r="M1276" s="44"/>
      <c r="N1276" s="44"/>
      <c r="R1276" s="352"/>
      <c r="T1276" s="44"/>
      <c r="U1276" s="44"/>
      <c r="V1276" s="44"/>
      <c r="AA1276" s="352"/>
      <c r="AC1276" s="44"/>
      <c r="AD1276" s="44"/>
      <c r="AE1276" s="44"/>
      <c r="AJ1276" s="352"/>
      <c r="AL1276" s="44"/>
      <c r="AM1276" s="44"/>
      <c r="AN1276" s="44"/>
      <c r="AS1276" s="352"/>
      <c r="AU1276" s="44"/>
      <c r="AV1276" s="44"/>
      <c r="AW1276" s="44"/>
      <c r="BB1276" s="352"/>
      <c r="BD1276" s="44"/>
      <c r="BE1276" s="44"/>
      <c r="BF1276" s="44"/>
      <c r="BK1276" s="352"/>
      <c r="BM1276" s="44"/>
      <c r="BN1276" s="44"/>
      <c r="BO1276" s="44"/>
      <c r="BT1276" s="352"/>
      <c r="BV1276" s="44"/>
      <c r="BW1276" s="44"/>
      <c r="BX1276" s="44"/>
      <c r="CC1276" s="352"/>
      <c r="CE1276" s="44"/>
      <c r="CF1276" s="44"/>
      <c r="CG1276" s="44"/>
      <c r="CL1276" s="352"/>
      <c r="CN1276" s="44"/>
      <c r="CO1276" s="44"/>
      <c r="CP1276" s="44"/>
      <c r="CU1276" s="352"/>
      <c r="CW1276" s="44"/>
      <c r="CX1276" s="44"/>
      <c r="CY1276" s="44"/>
      <c r="DD1276" s="352"/>
      <c r="DF1276" s="44"/>
      <c r="DG1276" s="44"/>
      <c r="DH1276" s="44"/>
      <c r="DM1276" s="352"/>
      <c r="DO1276" s="44"/>
      <c r="DP1276" s="44"/>
      <c r="DQ1276" s="44"/>
      <c r="DV1276" s="352"/>
      <c r="DX1276" s="44"/>
      <c r="DY1276" s="44"/>
      <c r="DZ1276" s="44"/>
      <c r="EE1276" s="352"/>
      <c r="EG1276" s="44"/>
      <c r="EH1276" s="44"/>
      <c r="EI1276" s="44"/>
      <c r="EN1276" s="352"/>
      <c r="EP1276" s="44"/>
      <c r="EQ1276" s="44"/>
      <c r="ER1276" s="44"/>
      <c r="EW1276" s="352"/>
      <c r="EY1276" s="44"/>
      <c r="EZ1276" s="44"/>
      <c r="FA1276" s="44"/>
      <c r="FF1276" s="352"/>
      <c r="FH1276" s="44"/>
      <c r="FI1276" s="44"/>
      <c r="FJ1276" s="44"/>
      <c r="FO1276" s="352"/>
      <c r="FQ1276" s="44"/>
      <c r="FR1276" s="44"/>
      <c r="FS1276" s="44"/>
      <c r="FX1276" s="352"/>
      <c r="FZ1276" s="44"/>
      <c r="GA1276" s="44"/>
      <c r="GB1276" s="44"/>
      <c r="GG1276" s="352"/>
      <c r="GI1276" s="44"/>
      <c r="GJ1276" s="44"/>
      <c r="GK1276" s="44"/>
      <c r="GP1276" s="352"/>
      <c r="GR1276" s="44"/>
      <c r="GS1276" s="44"/>
      <c r="GT1276" s="44"/>
      <c r="GY1276" s="352"/>
      <c r="HA1276" s="44"/>
      <c r="HB1276" s="44"/>
      <c r="HC1276" s="44"/>
      <c r="HH1276" s="352"/>
      <c r="HJ1276" s="44"/>
      <c r="HK1276" s="44"/>
      <c r="HL1276" s="44"/>
      <c r="HQ1276" s="44"/>
      <c r="HR1276" s="44"/>
      <c r="HS1276" s="44"/>
      <c r="HT1276" s="44"/>
      <c r="HU1276" s="44"/>
      <c r="HV1276" s="44"/>
      <c r="HW1276" s="44"/>
      <c r="HX1276" s="44"/>
      <c r="HY1276" s="44"/>
      <c r="HZ1276" s="44"/>
      <c r="IA1276" s="44"/>
      <c r="IB1276" s="44"/>
      <c r="IC1276" s="44"/>
      <c r="ID1276" s="44"/>
      <c r="IE1276" s="44"/>
      <c r="IF1276" s="44"/>
      <c r="IG1276" s="44"/>
      <c r="IH1276" s="44"/>
      <c r="II1276" s="44"/>
      <c r="IJ1276" s="44"/>
      <c r="IK1276" s="44"/>
      <c r="IL1276" s="44"/>
      <c r="IM1276" s="44"/>
      <c r="IN1276" s="44"/>
      <c r="IO1276" s="44"/>
      <c r="IP1276" s="44"/>
      <c r="IQ1276" s="44"/>
      <c r="IR1276" s="44"/>
      <c r="IS1276" s="44"/>
      <c r="IT1276" s="44"/>
      <c r="IU1276" s="44"/>
      <c r="IV1276" s="44"/>
      <c r="RS1276" s="353"/>
    </row>
    <row r="1277" spans="1:487" s="74" customFormat="1" ht="15">
      <c r="A1277" s="325" t="s">
        <v>632</v>
      </c>
      <c r="B1277" s="529"/>
      <c r="C1277" s="351"/>
      <c r="D1277" s="458" t="s">
        <v>135</v>
      </c>
      <c r="E1277" s="450"/>
      <c r="F1277" s="437">
        <f t="shared" si="18"/>
        <v>58</v>
      </c>
      <c r="G1277" s="478">
        <v>18</v>
      </c>
      <c r="H1277" s="478">
        <v>29</v>
      </c>
      <c r="I1277" s="478"/>
      <c r="J1277" s="548">
        <v>6</v>
      </c>
      <c r="K1277" s="478">
        <v>5</v>
      </c>
      <c r="L1277" s="44"/>
      <c r="M1277" s="44"/>
      <c r="N1277" s="44"/>
      <c r="R1277" s="352"/>
      <c r="T1277" s="44"/>
      <c r="U1277" s="44"/>
      <c r="V1277" s="44"/>
      <c r="AA1277" s="352"/>
      <c r="AC1277" s="44"/>
      <c r="AD1277" s="44"/>
      <c r="AE1277" s="44"/>
      <c r="AJ1277" s="352"/>
      <c r="AL1277" s="44"/>
      <c r="AM1277" s="44"/>
      <c r="AN1277" s="44"/>
      <c r="AS1277" s="352"/>
      <c r="AU1277" s="44"/>
      <c r="AV1277" s="44"/>
      <c r="AW1277" s="44"/>
      <c r="BB1277" s="352"/>
      <c r="BD1277" s="44"/>
      <c r="BE1277" s="44"/>
      <c r="BF1277" s="44"/>
      <c r="BK1277" s="352"/>
      <c r="BM1277" s="44"/>
      <c r="BN1277" s="44"/>
      <c r="BO1277" s="44"/>
      <c r="BT1277" s="352"/>
      <c r="BV1277" s="44"/>
      <c r="BW1277" s="44"/>
      <c r="BX1277" s="44"/>
      <c r="CC1277" s="352"/>
      <c r="CE1277" s="44"/>
      <c r="CF1277" s="44"/>
      <c r="CG1277" s="44"/>
      <c r="CL1277" s="352"/>
      <c r="CN1277" s="44"/>
      <c r="CO1277" s="44"/>
      <c r="CP1277" s="44"/>
      <c r="CU1277" s="352"/>
      <c r="CW1277" s="44"/>
      <c r="CX1277" s="44"/>
      <c r="CY1277" s="44"/>
      <c r="DD1277" s="352"/>
      <c r="DF1277" s="44"/>
      <c r="DG1277" s="44"/>
      <c r="DH1277" s="44"/>
      <c r="DM1277" s="352"/>
      <c r="DO1277" s="44"/>
      <c r="DP1277" s="44"/>
      <c r="DQ1277" s="44"/>
      <c r="DV1277" s="352"/>
      <c r="DX1277" s="44"/>
      <c r="DY1277" s="44"/>
      <c r="DZ1277" s="44"/>
      <c r="EE1277" s="352"/>
      <c r="EG1277" s="44"/>
      <c r="EH1277" s="44"/>
      <c r="EI1277" s="44"/>
      <c r="EN1277" s="352"/>
      <c r="EP1277" s="44"/>
      <c r="EQ1277" s="44"/>
      <c r="ER1277" s="44"/>
      <c r="EW1277" s="352"/>
      <c r="EY1277" s="44"/>
      <c r="EZ1277" s="44"/>
      <c r="FA1277" s="44"/>
      <c r="FF1277" s="352"/>
      <c r="FH1277" s="44"/>
      <c r="FI1277" s="44"/>
      <c r="FJ1277" s="44"/>
      <c r="FO1277" s="352"/>
      <c r="FQ1277" s="44"/>
      <c r="FR1277" s="44"/>
      <c r="FS1277" s="44"/>
      <c r="FX1277" s="352"/>
      <c r="FZ1277" s="44"/>
      <c r="GA1277" s="44"/>
      <c r="GB1277" s="44"/>
      <c r="GG1277" s="352"/>
      <c r="GI1277" s="44"/>
      <c r="GJ1277" s="44"/>
      <c r="GK1277" s="44"/>
      <c r="GP1277" s="352"/>
      <c r="GR1277" s="44"/>
      <c r="GS1277" s="44"/>
      <c r="GT1277" s="44"/>
      <c r="GY1277" s="352"/>
      <c r="HA1277" s="44"/>
      <c r="HB1277" s="44"/>
      <c r="HC1277" s="44"/>
      <c r="HH1277" s="352"/>
      <c r="HJ1277" s="44"/>
      <c r="HK1277" s="44"/>
      <c r="HL1277" s="44"/>
      <c r="HQ1277" s="44"/>
      <c r="HR1277" s="44"/>
      <c r="HS1277" s="44"/>
      <c r="HT1277" s="44"/>
      <c r="HU1277" s="44"/>
      <c r="HV1277" s="44"/>
      <c r="HW1277" s="44"/>
      <c r="HX1277" s="44"/>
      <c r="HY1277" s="44"/>
      <c r="HZ1277" s="44"/>
      <c r="IA1277" s="44"/>
      <c r="IB1277" s="44"/>
      <c r="IC1277" s="44"/>
      <c r="ID1277" s="44"/>
      <c r="IE1277" s="44"/>
      <c r="IF1277" s="44"/>
      <c r="IG1277" s="44"/>
      <c r="IH1277" s="44"/>
      <c r="II1277" s="44"/>
      <c r="IJ1277" s="44"/>
      <c r="IK1277" s="44"/>
      <c r="IL1277" s="44"/>
      <c r="IM1277" s="44"/>
      <c r="IN1277" s="44"/>
      <c r="IO1277" s="44"/>
      <c r="IP1277" s="44"/>
      <c r="IQ1277" s="44"/>
      <c r="IR1277" s="44"/>
      <c r="IS1277" s="44"/>
      <c r="IT1277" s="44"/>
      <c r="IU1277" s="44"/>
      <c r="IV1277" s="44"/>
      <c r="RS1277" s="353"/>
    </row>
    <row r="1278" spans="1:487" s="74" customFormat="1" ht="15">
      <c r="A1278" s="325" t="s">
        <v>1507</v>
      </c>
      <c r="B1278" s="351"/>
      <c r="C1278" s="351"/>
      <c r="D1278" s="531" t="s">
        <v>130</v>
      </c>
      <c r="E1278" s="450"/>
      <c r="F1278" s="437">
        <f t="shared" si="18"/>
        <v>0</v>
      </c>
      <c r="G1278" s="478"/>
      <c r="H1278" s="478"/>
      <c r="I1278" s="478"/>
      <c r="J1278" s="548"/>
      <c r="K1278" s="478"/>
      <c r="L1278" s="44"/>
      <c r="M1278" s="44"/>
      <c r="N1278" s="44"/>
      <c r="R1278" s="352"/>
      <c r="T1278" s="44"/>
      <c r="U1278" s="44"/>
      <c r="V1278" s="44"/>
      <c r="AA1278" s="352"/>
      <c r="AC1278" s="44"/>
      <c r="AD1278" s="44"/>
      <c r="AE1278" s="44"/>
      <c r="AJ1278" s="352"/>
      <c r="AL1278" s="44"/>
      <c r="AM1278" s="44"/>
      <c r="AN1278" s="44"/>
      <c r="AS1278" s="352"/>
      <c r="AU1278" s="44"/>
      <c r="AV1278" s="44"/>
      <c r="AW1278" s="44"/>
      <c r="BB1278" s="352"/>
      <c r="BD1278" s="44"/>
      <c r="BE1278" s="44"/>
      <c r="BF1278" s="44"/>
      <c r="BK1278" s="352"/>
      <c r="BM1278" s="44"/>
      <c r="BN1278" s="44"/>
      <c r="BO1278" s="44"/>
      <c r="BT1278" s="352"/>
      <c r="BV1278" s="44"/>
      <c r="BW1278" s="44"/>
      <c r="BX1278" s="44"/>
      <c r="CC1278" s="352"/>
      <c r="CE1278" s="44"/>
      <c r="CF1278" s="44"/>
      <c r="CG1278" s="44"/>
      <c r="CL1278" s="352"/>
      <c r="CN1278" s="44"/>
      <c r="CO1278" s="44"/>
      <c r="CP1278" s="44"/>
      <c r="CU1278" s="352"/>
      <c r="CW1278" s="44"/>
      <c r="CX1278" s="44"/>
      <c r="CY1278" s="44"/>
      <c r="DD1278" s="352"/>
      <c r="DF1278" s="44"/>
      <c r="DG1278" s="44"/>
      <c r="DH1278" s="44"/>
      <c r="DM1278" s="352"/>
      <c r="DO1278" s="44"/>
      <c r="DP1278" s="44"/>
      <c r="DQ1278" s="44"/>
      <c r="DV1278" s="352"/>
      <c r="DX1278" s="44"/>
      <c r="DY1278" s="44"/>
      <c r="DZ1278" s="44"/>
      <c r="EE1278" s="352"/>
      <c r="EG1278" s="44"/>
      <c r="EH1278" s="44"/>
      <c r="EI1278" s="44"/>
      <c r="EN1278" s="352"/>
      <c r="EP1278" s="44"/>
      <c r="EQ1278" s="44"/>
      <c r="ER1278" s="44"/>
      <c r="EW1278" s="352"/>
      <c r="EY1278" s="44"/>
      <c r="EZ1278" s="44"/>
      <c r="FA1278" s="44"/>
      <c r="FF1278" s="352"/>
      <c r="FH1278" s="44"/>
      <c r="FI1278" s="44"/>
      <c r="FJ1278" s="44"/>
      <c r="FO1278" s="352"/>
      <c r="FQ1278" s="44"/>
      <c r="FR1278" s="44"/>
      <c r="FS1278" s="44"/>
      <c r="FX1278" s="352"/>
      <c r="FZ1278" s="44"/>
      <c r="GA1278" s="44"/>
      <c r="GB1278" s="44"/>
      <c r="GG1278" s="352"/>
      <c r="GI1278" s="44"/>
      <c r="GJ1278" s="44"/>
      <c r="GK1278" s="44"/>
      <c r="GP1278" s="352"/>
      <c r="GR1278" s="44"/>
      <c r="GS1278" s="44"/>
      <c r="GT1278" s="44"/>
      <c r="GY1278" s="352"/>
      <c r="HA1278" s="44"/>
      <c r="HB1278" s="44"/>
      <c r="HC1278" s="44"/>
      <c r="HH1278" s="352"/>
      <c r="HJ1278" s="44"/>
      <c r="HK1278" s="44"/>
      <c r="HL1278" s="44"/>
      <c r="HQ1278" s="44"/>
      <c r="HR1278" s="44"/>
      <c r="HS1278" s="44"/>
      <c r="HT1278" s="44"/>
      <c r="HU1278" s="44"/>
      <c r="HV1278" s="44"/>
      <c r="HW1278" s="44"/>
      <c r="HX1278" s="44"/>
      <c r="HY1278" s="44"/>
      <c r="HZ1278" s="44"/>
      <c r="IA1278" s="44"/>
      <c r="IB1278" s="44"/>
      <c r="IC1278" s="44"/>
      <c r="ID1278" s="44"/>
      <c r="IE1278" s="44"/>
      <c r="IF1278" s="44"/>
      <c r="IG1278" s="44"/>
      <c r="IH1278" s="44"/>
      <c r="II1278" s="44"/>
      <c r="IJ1278" s="44"/>
      <c r="IK1278" s="44"/>
      <c r="IL1278" s="44"/>
      <c r="IM1278" s="44"/>
      <c r="IN1278" s="44"/>
      <c r="IO1278" s="44"/>
      <c r="IP1278" s="44"/>
      <c r="IQ1278" s="44"/>
      <c r="IR1278" s="44"/>
      <c r="IS1278" s="44"/>
      <c r="IT1278" s="44"/>
      <c r="IU1278" s="44"/>
      <c r="IV1278" s="44"/>
      <c r="RS1278" s="353"/>
    </row>
    <row r="1279" spans="1:487" s="74" customFormat="1" ht="15">
      <c r="A1279" s="325" t="s">
        <v>673</v>
      </c>
      <c r="B1279" s="351"/>
      <c r="C1279" s="351"/>
      <c r="D1279" s="531" t="s">
        <v>130</v>
      </c>
      <c r="E1279" s="450"/>
      <c r="F1279" s="437">
        <f t="shared" si="18"/>
        <v>77</v>
      </c>
      <c r="G1279" s="478">
        <v>32</v>
      </c>
      <c r="H1279" s="478"/>
      <c r="I1279" s="478">
        <v>25</v>
      </c>
      <c r="J1279" s="548">
        <v>20</v>
      </c>
      <c r="K1279" s="478"/>
      <c r="L1279" s="450"/>
      <c r="M1279" s="44"/>
      <c r="N1279" s="44"/>
      <c r="R1279" s="352"/>
      <c r="T1279" s="44"/>
      <c r="U1279" s="44"/>
      <c r="V1279" s="44"/>
      <c r="AA1279" s="352"/>
      <c r="AC1279" s="44"/>
      <c r="AD1279" s="44"/>
      <c r="AE1279" s="44"/>
      <c r="AJ1279" s="352"/>
      <c r="AL1279" s="44"/>
      <c r="AM1279" s="44"/>
      <c r="AN1279" s="44"/>
      <c r="AS1279" s="352"/>
      <c r="AU1279" s="44"/>
      <c r="AV1279" s="44"/>
      <c r="AW1279" s="44"/>
      <c r="BB1279" s="352"/>
      <c r="BD1279" s="44"/>
      <c r="BE1279" s="44"/>
      <c r="BF1279" s="44"/>
      <c r="BK1279" s="352"/>
      <c r="BM1279" s="44"/>
      <c r="BN1279" s="44"/>
      <c r="BO1279" s="44"/>
      <c r="BT1279" s="352"/>
      <c r="BV1279" s="44"/>
      <c r="BW1279" s="44"/>
      <c r="BX1279" s="44"/>
      <c r="CC1279" s="352"/>
      <c r="CE1279" s="44"/>
      <c r="CF1279" s="44"/>
      <c r="CG1279" s="44"/>
      <c r="CL1279" s="352"/>
      <c r="CN1279" s="44"/>
      <c r="CO1279" s="44"/>
      <c r="CP1279" s="44"/>
      <c r="CU1279" s="352"/>
      <c r="CW1279" s="44"/>
      <c r="CX1279" s="44"/>
      <c r="CY1279" s="44"/>
      <c r="DD1279" s="352"/>
      <c r="DF1279" s="44"/>
      <c r="DG1279" s="44"/>
      <c r="DH1279" s="44"/>
      <c r="DM1279" s="352"/>
      <c r="DO1279" s="44"/>
      <c r="DP1279" s="44"/>
      <c r="DQ1279" s="44"/>
      <c r="DV1279" s="352"/>
      <c r="DX1279" s="44"/>
      <c r="DY1279" s="44"/>
      <c r="DZ1279" s="44"/>
      <c r="EE1279" s="352"/>
      <c r="EG1279" s="44"/>
      <c r="EH1279" s="44"/>
      <c r="EI1279" s="44"/>
      <c r="EN1279" s="352"/>
      <c r="EP1279" s="44"/>
      <c r="EQ1279" s="44"/>
      <c r="ER1279" s="44"/>
      <c r="EW1279" s="352"/>
      <c r="EY1279" s="44"/>
      <c r="EZ1279" s="44"/>
      <c r="FA1279" s="44"/>
      <c r="FF1279" s="352"/>
      <c r="FH1279" s="44"/>
      <c r="FI1279" s="44"/>
      <c r="FJ1279" s="44"/>
      <c r="FO1279" s="352"/>
      <c r="FQ1279" s="44"/>
      <c r="FR1279" s="44"/>
      <c r="FS1279" s="44"/>
      <c r="FX1279" s="352"/>
      <c r="FZ1279" s="44"/>
      <c r="GA1279" s="44"/>
      <c r="GB1279" s="44"/>
      <c r="GG1279" s="352"/>
      <c r="GI1279" s="44"/>
      <c r="GJ1279" s="44"/>
      <c r="GK1279" s="44"/>
      <c r="GP1279" s="352"/>
      <c r="GR1279" s="44"/>
      <c r="GS1279" s="44"/>
      <c r="GT1279" s="44"/>
      <c r="GY1279" s="352"/>
      <c r="HA1279" s="44"/>
      <c r="HB1279" s="44"/>
      <c r="HC1279" s="44"/>
      <c r="HH1279" s="352"/>
      <c r="HJ1279" s="44"/>
      <c r="HK1279" s="44"/>
      <c r="HL1279" s="44"/>
      <c r="HQ1279" s="44"/>
      <c r="HR1279" s="44"/>
      <c r="HS1279" s="44"/>
      <c r="HT1279" s="44"/>
      <c r="HU1279" s="44"/>
      <c r="HV1279" s="44"/>
      <c r="HW1279" s="44"/>
      <c r="HX1279" s="44"/>
      <c r="HY1279" s="44"/>
      <c r="HZ1279" s="44"/>
      <c r="IA1279" s="44"/>
      <c r="IB1279" s="44"/>
      <c r="IC1279" s="44"/>
      <c r="ID1279" s="44"/>
      <c r="IE1279" s="44"/>
      <c r="IF1279" s="44"/>
      <c r="IG1279" s="44"/>
      <c r="IH1279" s="44"/>
      <c r="II1279" s="44"/>
      <c r="IJ1279" s="44"/>
      <c r="IK1279" s="44"/>
      <c r="IL1279" s="44"/>
      <c r="IM1279" s="44"/>
      <c r="IN1279" s="44"/>
      <c r="IO1279" s="44"/>
      <c r="IP1279" s="44"/>
      <c r="IQ1279" s="44"/>
      <c r="IR1279" s="44"/>
      <c r="IS1279" s="44"/>
      <c r="IT1279" s="44"/>
      <c r="IU1279" s="44"/>
      <c r="IV1279" s="44"/>
      <c r="RS1279" s="353"/>
    </row>
    <row r="1280" spans="1:487" s="74" customFormat="1" ht="15">
      <c r="A1280" s="325" t="s">
        <v>931</v>
      </c>
      <c r="B1280" s="351"/>
      <c r="C1280" s="351"/>
      <c r="D1280" s="458" t="s">
        <v>132</v>
      </c>
      <c r="E1280" s="450"/>
      <c r="F1280" s="437">
        <f t="shared" si="18"/>
        <v>50</v>
      </c>
      <c r="G1280" s="478">
        <v>8</v>
      </c>
      <c r="H1280" s="478"/>
      <c r="I1280" s="478"/>
      <c r="J1280" s="548">
        <v>42</v>
      </c>
      <c r="K1280" s="478"/>
      <c r="L1280" s="450"/>
      <c r="M1280" s="44"/>
      <c r="N1280" s="44"/>
      <c r="R1280" s="352"/>
      <c r="T1280" s="44"/>
      <c r="U1280" s="44"/>
      <c r="V1280" s="44"/>
      <c r="AA1280" s="352"/>
      <c r="AC1280" s="44"/>
      <c r="AD1280" s="44"/>
      <c r="AE1280" s="44"/>
      <c r="AJ1280" s="352"/>
      <c r="AL1280" s="44"/>
      <c r="AM1280" s="44"/>
      <c r="AN1280" s="44"/>
      <c r="AS1280" s="352"/>
      <c r="AU1280" s="44"/>
      <c r="AV1280" s="44"/>
      <c r="AW1280" s="44"/>
      <c r="BB1280" s="352"/>
      <c r="BD1280" s="44"/>
      <c r="BE1280" s="44"/>
      <c r="BF1280" s="44"/>
      <c r="BK1280" s="352"/>
      <c r="BM1280" s="44"/>
      <c r="BN1280" s="44"/>
      <c r="BO1280" s="44"/>
      <c r="BT1280" s="352"/>
      <c r="BV1280" s="44"/>
      <c r="BW1280" s="44"/>
      <c r="BX1280" s="44"/>
      <c r="CC1280" s="352"/>
      <c r="CE1280" s="44"/>
      <c r="CF1280" s="44"/>
      <c r="CG1280" s="44"/>
      <c r="CL1280" s="352"/>
      <c r="CN1280" s="44"/>
      <c r="CO1280" s="44"/>
      <c r="CP1280" s="44"/>
      <c r="CU1280" s="352"/>
      <c r="CW1280" s="44"/>
      <c r="CX1280" s="44"/>
      <c r="CY1280" s="44"/>
      <c r="DD1280" s="352"/>
      <c r="DF1280" s="44"/>
      <c r="DG1280" s="44"/>
      <c r="DH1280" s="44"/>
      <c r="DM1280" s="352"/>
      <c r="DO1280" s="44"/>
      <c r="DP1280" s="44"/>
      <c r="DQ1280" s="44"/>
      <c r="DV1280" s="352"/>
      <c r="DX1280" s="44"/>
      <c r="DY1280" s="44"/>
      <c r="DZ1280" s="44"/>
      <c r="EE1280" s="352"/>
      <c r="EG1280" s="44"/>
      <c r="EH1280" s="44"/>
      <c r="EI1280" s="44"/>
      <c r="EN1280" s="352"/>
      <c r="EP1280" s="44"/>
      <c r="EQ1280" s="44"/>
      <c r="ER1280" s="44"/>
      <c r="EW1280" s="352"/>
      <c r="EY1280" s="44"/>
      <c r="EZ1280" s="44"/>
      <c r="FA1280" s="44"/>
      <c r="FF1280" s="352"/>
      <c r="FH1280" s="44"/>
      <c r="FI1280" s="44"/>
      <c r="FJ1280" s="44"/>
      <c r="FO1280" s="352"/>
      <c r="FQ1280" s="44"/>
      <c r="FR1280" s="44"/>
      <c r="FS1280" s="44"/>
      <c r="FX1280" s="352"/>
      <c r="FZ1280" s="44"/>
      <c r="GA1280" s="44"/>
      <c r="GB1280" s="44"/>
      <c r="GG1280" s="352"/>
      <c r="GI1280" s="44"/>
      <c r="GJ1280" s="44"/>
      <c r="GK1280" s="44"/>
      <c r="GP1280" s="352"/>
      <c r="GR1280" s="44"/>
      <c r="GS1280" s="44"/>
      <c r="GT1280" s="44"/>
      <c r="GY1280" s="352"/>
      <c r="HA1280" s="44"/>
      <c r="HB1280" s="44"/>
      <c r="HC1280" s="44"/>
      <c r="HH1280" s="352"/>
      <c r="HJ1280" s="44"/>
      <c r="HK1280" s="44"/>
      <c r="HL1280" s="44"/>
      <c r="HQ1280" s="44"/>
      <c r="HR1280" s="44"/>
      <c r="HS1280" s="44"/>
      <c r="HT1280" s="44"/>
      <c r="HU1280" s="44"/>
      <c r="HV1280" s="44"/>
      <c r="HW1280" s="44"/>
      <c r="HX1280" s="44"/>
      <c r="HY1280" s="44"/>
      <c r="HZ1280" s="44"/>
      <c r="IA1280" s="44"/>
      <c r="IB1280" s="44"/>
      <c r="IC1280" s="44"/>
      <c r="ID1280" s="44"/>
      <c r="IE1280" s="44"/>
      <c r="IF1280" s="44"/>
      <c r="IG1280" s="44"/>
      <c r="IH1280" s="44"/>
      <c r="II1280" s="44"/>
      <c r="IJ1280" s="44"/>
      <c r="IK1280" s="44"/>
      <c r="IL1280" s="44"/>
      <c r="IM1280" s="44"/>
      <c r="IN1280" s="44"/>
      <c r="IO1280" s="44"/>
      <c r="IP1280" s="44"/>
      <c r="IQ1280" s="44"/>
      <c r="IR1280" s="44"/>
      <c r="IS1280" s="44"/>
      <c r="IT1280" s="44"/>
      <c r="IU1280" s="44"/>
      <c r="IV1280" s="44"/>
      <c r="RS1280" s="353"/>
    </row>
    <row r="1281" spans="1:487" s="74" customFormat="1" ht="15">
      <c r="A1281" s="325" t="s">
        <v>461</v>
      </c>
      <c r="B1281" s="529"/>
      <c r="C1281" s="351"/>
      <c r="D1281" s="458" t="s">
        <v>135</v>
      </c>
      <c r="E1281" s="450"/>
      <c r="F1281" s="437">
        <f t="shared" si="18"/>
        <v>5</v>
      </c>
      <c r="G1281" s="478"/>
      <c r="H1281" s="478"/>
      <c r="I1281" s="478">
        <v>5</v>
      </c>
      <c r="J1281" s="548"/>
      <c r="K1281" s="478"/>
      <c r="L1281" s="450"/>
      <c r="M1281" s="44"/>
      <c r="N1281" s="44"/>
      <c r="R1281" s="352"/>
      <c r="T1281" s="44"/>
      <c r="U1281" s="44"/>
      <c r="V1281" s="44"/>
      <c r="AA1281" s="352"/>
      <c r="AC1281" s="44"/>
      <c r="AD1281" s="44"/>
      <c r="AE1281" s="44"/>
      <c r="AJ1281" s="352"/>
      <c r="AL1281" s="44"/>
      <c r="AM1281" s="44"/>
      <c r="AN1281" s="44"/>
      <c r="AS1281" s="352"/>
      <c r="AU1281" s="44"/>
      <c r="AV1281" s="44"/>
      <c r="AW1281" s="44"/>
      <c r="BB1281" s="352"/>
      <c r="BD1281" s="44"/>
      <c r="BE1281" s="44"/>
      <c r="BF1281" s="44"/>
      <c r="BK1281" s="352"/>
      <c r="BM1281" s="44"/>
      <c r="BN1281" s="44"/>
      <c r="BO1281" s="44"/>
      <c r="BT1281" s="352"/>
      <c r="BV1281" s="44"/>
      <c r="BW1281" s="44"/>
      <c r="BX1281" s="44"/>
      <c r="CC1281" s="352"/>
      <c r="CE1281" s="44"/>
      <c r="CF1281" s="44"/>
      <c r="CG1281" s="44"/>
      <c r="CL1281" s="352"/>
      <c r="CN1281" s="44"/>
      <c r="CO1281" s="44"/>
      <c r="CP1281" s="44"/>
      <c r="CU1281" s="352"/>
      <c r="CW1281" s="44"/>
      <c r="CX1281" s="44"/>
      <c r="CY1281" s="44"/>
      <c r="DD1281" s="352"/>
      <c r="DF1281" s="44"/>
      <c r="DG1281" s="44"/>
      <c r="DH1281" s="44"/>
      <c r="DM1281" s="352"/>
      <c r="DO1281" s="44"/>
      <c r="DP1281" s="44"/>
      <c r="DQ1281" s="44"/>
      <c r="DV1281" s="352"/>
      <c r="DX1281" s="44"/>
      <c r="DY1281" s="44"/>
      <c r="DZ1281" s="44"/>
      <c r="EE1281" s="352"/>
      <c r="EG1281" s="44"/>
      <c r="EH1281" s="44"/>
      <c r="EI1281" s="44"/>
      <c r="EN1281" s="352"/>
      <c r="EP1281" s="44"/>
      <c r="EQ1281" s="44"/>
      <c r="ER1281" s="44"/>
      <c r="EW1281" s="352"/>
      <c r="EY1281" s="44"/>
      <c r="EZ1281" s="44"/>
      <c r="FA1281" s="44"/>
      <c r="FF1281" s="352"/>
      <c r="FH1281" s="44"/>
      <c r="FI1281" s="44"/>
      <c r="FJ1281" s="44"/>
      <c r="FO1281" s="352"/>
      <c r="FQ1281" s="44"/>
      <c r="FR1281" s="44"/>
      <c r="FS1281" s="44"/>
      <c r="FX1281" s="352"/>
      <c r="FZ1281" s="44"/>
      <c r="GA1281" s="44"/>
      <c r="GB1281" s="44"/>
      <c r="GG1281" s="352"/>
      <c r="GI1281" s="44"/>
      <c r="GJ1281" s="44"/>
      <c r="GK1281" s="44"/>
      <c r="GP1281" s="352"/>
      <c r="GR1281" s="44"/>
      <c r="GS1281" s="44"/>
      <c r="GT1281" s="44"/>
      <c r="GY1281" s="352"/>
      <c r="HA1281" s="44"/>
      <c r="HB1281" s="44"/>
      <c r="HC1281" s="44"/>
      <c r="HH1281" s="352"/>
      <c r="HJ1281" s="44"/>
      <c r="HK1281" s="44"/>
      <c r="HL1281" s="44"/>
      <c r="HQ1281" s="44"/>
      <c r="HR1281" s="44"/>
      <c r="HS1281" s="44"/>
      <c r="HT1281" s="44"/>
      <c r="HU1281" s="44"/>
      <c r="HV1281" s="44"/>
      <c r="HW1281" s="44"/>
      <c r="HX1281" s="44"/>
      <c r="HY1281" s="44"/>
      <c r="HZ1281" s="44"/>
      <c r="IA1281" s="44"/>
      <c r="IB1281" s="44"/>
      <c r="IC1281" s="44"/>
      <c r="ID1281" s="44"/>
      <c r="IE1281" s="44"/>
      <c r="IF1281" s="44"/>
      <c r="IG1281" s="44"/>
      <c r="IH1281" s="44"/>
      <c r="II1281" s="44"/>
      <c r="IJ1281" s="44"/>
      <c r="IK1281" s="44"/>
      <c r="IL1281" s="44"/>
      <c r="IM1281" s="44"/>
      <c r="IN1281" s="44"/>
      <c r="IO1281" s="44"/>
      <c r="IP1281" s="44"/>
      <c r="IQ1281" s="44"/>
      <c r="IR1281" s="44"/>
      <c r="IS1281" s="44"/>
      <c r="IT1281" s="44"/>
      <c r="IU1281" s="44"/>
      <c r="IV1281" s="44"/>
      <c r="RS1281" s="353"/>
    </row>
    <row r="1282" spans="1:487" s="74" customFormat="1" ht="15">
      <c r="A1282" s="325" t="s">
        <v>1392</v>
      </c>
      <c r="B1282" s="351"/>
      <c r="C1282" s="351"/>
      <c r="D1282" s="531" t="s">
        <v>130</v>
      </c>
      <c r="E1282" s="450"/>
      <c r="F1282" s="437">
        <f t="shared" si="18"/>
        <v>0</v>
      </c>
      <c r="G1282" s="478"/>
      <c r="H1282" s="478"/>
      <c r="I1282" s="478"/>
      <c r="J1282" s="548"/>
      <c r="K1282" s="478"/>
      <c r="L1282" s="450"/>
      <c r="M1282" s="44"/>
      <c r="N1282" s="44"/>
      <c r="R1282" s="352"/>
      <c r="T1282" s="44"/>
      <c r="U1282" s="44"/>
      <c r="V1282" s="44"/>
      <c r="AA1282" s="352"/>
      <c r="AC1282" s="44"/>
      <c r="AD1282" s="44"/>
      <c r="AE1282" s="44"/>
      <c r="AJ1282" s="352"/>
      <c r="AL1282" s="44"/>
      <c r="AM1282" s="44"/>
      <c r="AN1282" s="44"/>
      <c r="AS1282" s="352"/>
      <c r="AU1282" s="44"/>
      <c r="AV1282" s="44"/>
      <c r="AW1282" s="44"/>
      <c r="BB1282" s="352"/>
      <c r="BD1282" s="44"/>
      <c r="BE1282" s="44"/>
      <c r="BF1282" s="44"/>
      <c r="BK1282" s="352"/>
      <c r="BM1282" s="44"/>
      <c r="BN1282" s="44"/>
      <c r="BO1282" s="44"/>
      <c r="BT1282" s="352"/>
      <c r="BV1282" s="44"/>
      <c r="BW1282" s="44"/>
      <c r="BX1282" s="44"/>
      <c r="CC1282" s="352"/>
      <c r="CE1282" s="44"/>
      <c r="CF1282" s="44"/>
      <c r="CG1282" s="44"/>
      <c r="CL1282" s="352"/>
      <c r="CN1282" s="44"/>
      <c r="CO1282" s="44"/>
      <c r="CP1282" s="44"/>
      <c r="CU1282" s="352"/>
      <c r="CW1282" s="44"/>
      <c r="CX1282" s="44"/>
      <c r="CY1282" s="44"/>
      <c r="DD1282" s="352"/>
      <c r="DF1282" s="44"/>
      <c r="DG1282" s="44"/>
      <c r="DH1282" s="44"/>
      <c r="DM1282" s="352"/>
      <c r="DO1282" s="44"/>
      <c r="DP1282" s="44"/>
      <c r="DQ1282" s="44"/>
      <c r="DV1282" s="352"/>
      <c r="DX1282" s="44"/>
      <c r="DY1282" s="44"/>
      <c r="DZ1282" s="44"/>
      <c r="EE1282" s="352"/>
      <c r="EG1282" s="44"/>
      <c r="EH1282" s="44"/>
      <c r="EI1282" s="44"/>
      <c r="EN1282" s="352"/>
      <c r="EP1282" s="44"/>
      <c r="EQ1282" s="44"/>
      <c r="ER1282" s="44"/>
      <c r="EW1282" s="352"/>
      <c r="EY1282" s="44"/>
      <c r="EZ1282" s="44"/>
      <c r="FA1282" s="44"/>
      <c r="FF1282" s="352"/>
      <c r="FH1282" s="44"/>
      <c r="FI1282" s="44"/>
      <c r="FJ1282" s="44"/>
      <c r="FO1282" s="352"/>
      <c r="FQ1282" s="44"/>
      <c r="FR1282" s="44"/>
      <c r="FS1282" s="44"/>
      <c r="FX1282" s="352"/>
      <c r="FZ1282" s="44"/>
      <c r="GA1282" s="44"/>
      <c r="GB1282" s="44"/>
      <c r="GG1282" s="352"/>
      <c r="GI1282" s="44"/>
      <c r="GJ1282" s="44"/>
      <c r="GK1282" s="44"/>
      <c r="GP1282" s="352"/>
      <c r="GR1282" s="44"/>
      <c r="GS1282" s="44"/>
      <c r="GT1282" s="44"/>
      <c r="GY1282" s="352"/>
      <c r="HA1282" s="44"/>
      <c r="HB1282" s="44"/>
      <c r="HC1282" s="44"/>
      <c r="HH1282" s="352"/>
      <c r="HJ1282" s="44"/>
      <c r="HK1282" s="44"/>
      <c r="HL1282" s="44"/>
      <c r="HQ1282" s="44"/>
      <c r="HR1282" s="44"/>
      <c r="HS1282" s="44"/>
      <c r="HT1282" s="44"/>
      <c r="HU1282" s="44"/>
      <c r="HV1282" s="44"/>
      <c r="HW1282" s="44"/>
      <c r="HX1282" s="44"/>
      <c r="HY1282" s="44"/>
      <c r="HZ1282" s="44"/>
      <c r="IA1282" s="44"/>
      <c r="IB1282" s="44"/>
      <c r="IC1282" s="44"/>
      <c r="ID1282" s="44"/>
      <c r="IE1282" s="44"/>
      <c r="IF1282" s="44"/>
      <c r="IG1282" s="44"/>
      <c r="IH1282" s="44"/>
      <c r="II1282" s="44"/>
      <c r="IJ1282" s="44"/>
      <c r="IK1282" s="44"/>
      <c r="IL1282" s="44"/>
      <c r="IM1282" s="44"/>
      <c r="IN1282" s="44"/>
      <c r="IO1282" s="44"/>
      <c r="IP1282" s="44"/>
      <c r="IQ1282" s="44"/>
      <c r="IR1282" s="44"/>
      <c r="IS1282" s="44"/>
      <c r="IT1282" s="44"/>
      <c r="IU1282" s="44"/>
      <c r="IV1282" s="44"/>
      <c r="RS1282" s="353"/>
    </row>
    <row r="1283" spans="1:487" s="74" customFormat="1" ht="15">
      <c r="A1283" s="325" t="s">
        <v>1177</v>
      </c>
      <c r="B1283" s="351"/>
      <c r="C1283" s="351"/>
      <c r="D1283" s="531" t="s">
        <v>130</v>
      </c>
      <c r="E1283" s="450"/>
      <c r="F1283" s="437">
        <f t="shared" si="18"/>
        <v>26</v>
      </c>
      <c r="G1283" s="478"/>
      <c r="H1283" s="478"/>
      <c r="I1283" s="478"/>
      <c r="J1283" s="548">
        <v>26</v>
      </c>
      <c r="K1283" s="478"/>
      <c r="L1283" s="450"/>
      <c r="M1283" s="44"/>
      <c r="N1283" s="44"/>
      <c r="R1283" s="352"/>
      <c r="T1283" s="44"/>
      <c r="U1283" s="44"/>
      <c r="V1283" s="44"/>
      <c r="AA1283" s="352"/>
      <c r="AC1283" s="44"/>
      <c r="AD1283" s="44"/>
      <c r="AE1283" s="44"/>
      <c r="AJ1283" s="352"/>
      <c r="AL1283" s="44"/>
      <c r="AM1283" s="44"/>
      <c r="AN1283" s="44"/>
      <c r="AS1283" s="352"/>
      <c r="AU1283" s="44"/>
      <c r="AV1283" s="44"/>
      <c r="AW1283" s="44"/>
      <c r="BB1283" s="352"/>
      <c r="BD1283" s="44"/>
      <c r="BE1283" s="44"/>
      <c r="BF1283" s="44"/>
      <c r="BK1283" s="352"/>
      <c r="BM1283" s="44"/>
      <c r="BN1283" s="44"/>
      <c r="BO1283" s="44"/>
      <c r="BT1283" s="352"/>
      <c r="BV1283" s="44"/>
      <c r="BW1283" s="44"/>
      <c r="BX1283" s="44"/>
      <c r="CC1283" s="352"/>
      <c r="CE1283" s="44"/>
      <c r="CF1283" s="44"/>
      <c r="CG1283" s="44"/>
      <c r="CL1283" s="352"/>
      <c r="CN1283" s="44"/>
      <c r="CO1283" s="44"/>
      <c r="CP1283" s="44"/>
      <c r="CU1283" s="352"/>
      <c r="CW1283" s="44"/>
      <c r="CX1283" s="44"/>
      <c r="CY1283" s="44"/>
      <c r="DD1283" s="352"/>
      <c r="DF1283" s="44"/>
      <c r="DG1283" s="44"/>
      <c r="DH1283" s="44"/>
      <c r="DM1283" s="352"/>
      <c r="DO1283" s="44"/>
      <c r="DP1283" s="44"/>
      <c r="DQ1283" s="44"/>
      <c r="DV1283" s="352"/>
      <c r="DX1283" s="44"/>
      <c r="DY1283" s="44"/>
      <c r="DZ1283" s="44"/>
      <c r="EE1283" s="352"/>
      <c r="EG1283" s="44"/>
      <c r="EH1283" s="44"/>
      <c r="EI1283" s="44"/>
      <c r="EN1283" s="352"/>
      <c r="EP1283" s="44"/>
      <c r="EQ1283" s="44"/>
      <c r="ER1283" s="44"/>
      <c r="EW1283" s="352"/>
      <c r="EY1283" s="44"/>
      <c r="EZ1283" s="44"/>
      <c r="FA1283" s="44"/>
      <c r="FF1283" s="352"/>
      <c r="FH1283" s="44"/>
      <c r="FI1283" s="44"/>
      <c r="FJ1283" s="44"/>
      <c r="FO1283" s="352"/>
      <c r="FQ1283" s="44"/>
      <c r="FR1283" s="44"/>
      <c r="FS1283" s="44"/>
      <c r="FX1283" s="352"/>
      <c r="FZ1283" s="44"/>
      <c r="GA1283" s="44"/>
      <c r="GB1283" s="44"/>
      <c r="GG1283" s="352"/>
      <c r="GI1283" s="44"/>
      <c r="GJ1283" s="44"/>
      <c r="GK1283" s="44"/>
      <c r="GP1283" s="352"/>
      <c r="GR1283" s="44"/>
      <c r="GS1283" s="44"/>
      <c r="GT1283" s="44"/>
      <c r="GY1283" s="352"/>
      <c r="HA1283" s="44"/>
      <c r="HB1283" s="44"/>
      <c r="HC1283" s="44"/>
      <c r="HH1283" s="352"/>
      <c r="HJ1283" s="44"/>
      <c r="HK1283" s="44"/>
      <c r="HL1283" s="44"/>
      <c r="HQ1283" s="44"/>
      <c r="HR1283" s="44"/>
      <c r="HS1283" s="44"/>
      <c r="HT1283" s="44"/>
      <c r="HU1283" s="44"/>
      <c r="HV1283" s="44"/>
      <c r="HW1283" s="44"/>
      <c r="HX1283" s="44"/>
      <c r="HY1283" s="44"/>
      <c r="HZ1283" s="44"/>
      <c r="IA1283" s="44"/>
      <c r="IB1283" s="44"/>
      <c r="IC1283" s="44"/>
      <c r="ID1283" s="44"/>
      <c r="IE1283" s="44"/>
      <c r="IF1283" s="44"/>
      <c r="IG1283" s="44"/>
      <c r="IH1283" s="44"/>
      <c r="II1283" s="44"/>
      <c r="IJ1283" s="44"/>
      <c r="IK1283" s="44"/>
      <c r="IL1283" s="44"/>
      <c r="IM1283" s="44"/>
      <c r="IN1283" s="44"/>
      <c r="IO1283" s="44"/>
      <c r="IP1283" s="44"/>
      <c r="IQ1283" s="44"/>
      <c r="IR1283" s="44"/>
      <c r="IS1283" s="44"/>
      <c r="IT1283" s="44"/>
      <c r="IU1283" s="44"/>
      <c r="IV1283" s="44"/>
      <c r="RS1283" s="353"/>
    </row>
    <row r="1284" spans="1:487" s="74" customFormat="1" ht="15">
      <c r="A1284" s="526" t="s">
        <v>1098</v>
      </c>
      <c r="B1284" s="351"/>
      <c r="C1284" s="351"/>
      <c r="D1284" s="531" t="s">
        <v>130</v>
      </c>
      <c r="E1284" s="450"/>
      <c r="F1284" s="437">
        <f t="shared" si="18"/>
        <v>0</v>
      </c>
      <c r="G1284" s="478"/>
      <c r="H1284" s="478"/>
      <c r="I1284" s="478"/>
      <c r="J1284" s="548"/>
      <c r="K1284" s="478"/>
      <c r="L1284" s="450"/>
      <c r="M1284" s="44"/>
      <c r="N1284" s="44"/>
      <c r="R1284" s="352"/>
      <c r="T1284" s="44"/>
      <c r="U1284" s="44"/>
      <c r="V1284" s="44"/>
      <c r="AA1284" s="352"/>
      <c r="AC1284" s="44"/>
      <c r="AD1284" s="44"/>
      <c r="AE1284" s="44"/>
      <c r="AJ1284" s="352"/>
      <c r="AL1284" s="44"/>
      <c r="AM1284" s="44"/>
      <c r="AN1284" s="44"/>
      <c r="AS1284" s="352"/>
      <c r="AU1284" s="44"/>
      <c r="AV1284" s="44"/>
      <c r="AW1284" s="44"/>
      <c r="BB1284" s="352"/>
      <c r="BD1284" s="44"/>
      <c r="BE1284" s="44"/>
      <c r="BF1284" s="44"/>
      <c r="BK1284" s="352"/>
      <c r="BM1284" s="44"/>
      <c r="BN1284" s="44"/>
      <c r="BO1284" s="44"/>
      <c r="BT1284" s="352"/>
      <c r="BV1284" s="44"/>
      <c r="BW1284" s="44"/>
      <c r="BX1284" s="44"/>
      <c r="CC1284" s="352"/>
      <c r="CE1284" s="44"/>
      <c r="CF1284" s="44"/>
      <c r="CG1284" s="44"/>
      <c r="CL1284" s="352"/>
      <c r="CN1284" s="44"/>
      <c r="CO1284" s="44"/>
      <c r="CP1284" s="44"/>
      <c r="CU1284" s="352"/>
      <c r="CW1284" s="44"/>
      <c r="CX1284" s="44"/>
      <c r="CY1284" s="44"/>
      <c r="DD1284" s="352"/>
      <c r="DF1284" s="44"/>
      <c r="DG1284" s="44"/>
      <c r="DH1284" s="44"/>
      <c r="DM1284" s="352"/>
      <c r="DO1284" s="44"/>
      <c r="DP1284" s="44"/>
      <c r="DQ1284" s="44"/>
      <c r="DV1284" s="352"/>
      <c r="DX1284" s="44"/>
      <c r="DY1284" s="44"/>
      <c r="DZ1284" s="44"/>
      <c r="EE1284" s="352"/>
      <c r="EG1284" s="44"/>
      <c r="EH1284" s="44"/>
      <c r="EI1284" s="44"/>
      <c r="EN1284" s="352"/>
      <c r="EP1284" s="44"/>
      <c r="EQ1284" s="44"/>
      <c r="ER1284" s="44"/>
      <c r="EW1284" s="352"/>
      <c r="EY1284" s="44"/>
      <c r="EZ1284" s="44"/>
      <c r="FA1284" s="44"/>
      <c r="FF1284" s="352"/>
      <c r="FH1284" s="44"/>
      <c r="FI1284" s="44"/>
      <c r="FJ1284" s="44"/>
      <c r="FO1284" s="352"/>
      <c r="FQ1284" s="44"/>
      <c r="FR1284" s="44"/>
      <c r="FS1284" s="44"/>
      <c r="FX1284" s="352"/>
      <c r="FZ1284" s="44"/>
      <c r="GA1284" s="44"/>
      <c r="GB1284" s="44"/>
      <c r="GG1284" s="352"/>
      <c r="GI1284" s="44"/>
      <c r="GJ1284" s="44"/>
      <c r="GK1284" s="44"/>
      <c r="GP1284" s="352"/>
      <c r="GR1284" s="44"/>
      <c r="GS1284" s="44"/>
      <c r="GT1284" s="44"/>
      <c r="GY1284" s="352"/>
      <c r="HA1284" s="44"/>
      <c r="HB1284" s="44"/>
      <c r="HC1284" s="44"/>
      <c r="HH1284" s="352"/>
      <c r="HJ1284" s="44"/>
      <c r="HK1284" s="44"/>
      <c r="HL1284" s="44"/>
      <c r="HQ1284" s="44"/>
      <c r="HR1284" s="44"/>
      <c r="HS1284" s="44"/>
      <c r="HT1284" s="44"/>
      <c r="HU1284" s="44"/>
      <c r="HV1284" s="44"/>
      <c r="HW1284" s="44"/>
      <c r="HX1284" s="44"/>
      <c r="HY1284" s="44"/>
      <c r="HZ1284" s="44"/>
      <c r="IA1284" s="44"/>
      <c r="IB1284" s="44"/>
      <c r="IC1284" s="44"/>
      <c r="ID1284" s="44"/>
      <c r="IE1284" s="44"/>
      <c r="IF1284" s="44"/>
      <c r="IG1284" s="44"/>
      <c r="IH1284" s="44"/>
      <c r="II1284" s="44"/>
      <c r="IJ1284" s="44"/>
      <c r="IK1284" s="44"/>
      <c r="IL1284" s="44"/>
      <c r="IM1284" s="44"/>
      <c r="IN1284" s="44"/>
      <c r="IO1284" s="44"/>
      <c r="IP1284" s="44"/>
      <c r="IQ1284" s="44"/>
      <c r="IR1284" s="44"/>
      <c r="IS1284" s="44"/>
      <c r="IT1284" s="44"/>
      <c r="IU1284" s="44"/>
      <c r="IV1284" s="44"/>
      <c r="RS1284" s="353"/>
    </row>
    <row r="1285" spans="1:487" s="74" customFormat="1" ht="15">
      <c r="A1285" s="526" t="s">
        <v>584</v>
      </c>
      <c r="B1285" s="351"/>
      <c r="C1285" s="351"/>
      <c r="D1285" s="458" t="s">
        <v>138</v>
      </c>
      <c r="E1285" s="450"/>
      <c r="F1285" s="437">
        <f t="shared" si="18"/>
        <v>95</v>
      </c>
      <c r="G1285" s="478"/>
      <c r="H1285" s="478">
        <v>30</v>
      </c>
      <c r="I1285" s="478"/>
      <c r="J1285" s="548">
        <v>65</v>
      </c>
      <c r="K1285" s="478"/>
      <c r="L1285" s="450"/>
      <c r="M1285" s="44"/>
      <c r="N1285" s="44"/>
      <c r="R1285" s="352"/>
      <c r="T1285" s="44"/>
      <c r="U1285" s="44"/>
      <c r="V1285" s="44"/>
      <c r="AA1285" s="352"/>
      <c r="AC1285" s="44"/>
      <c r="AD1285" s="44"/>
      <c r="AE1285" s="44"/>
      <c r="AJ1285" s="352"/>
      <c r="AL1285" s="44"/>
      <c r="AM1285" s="44"/>
      <c r="AN1285" s="44"/>
      <c r="AS1285" s="352"/>
      <c r="AU1285" s="44"/>
      <c r="AV1285" s="44"/>
      <c r="AW1285" s="44"/>
      <c r="BB1285" s="352"/>
      <c r="BD1285" s="44"/>
      <c r="BE1285" s="44"/>
      <c r="BF1285" s="44"/>
      <c r="BK1285" s="352"/>
      <c r="BM1285" s="44"/>
      <c r="BN1285" s="44"/>
      <c r="BO1285" s="44"/>
      <c r="BT1285" s="352"/>
      <c r="BV1285" s="44"/>
      <c r="BW1285" s="44"/>
      <c r="BX1285" s="44"/>
      <c r="CC1285" s="352"/>
      <c r="CE1285" s="44"/>
      <c r="CF1285" s="44"/>
      <c r="CG1285" s="44"/>
      <c r="CL1285" s="352"/>
      <c r="CN1285" s="44"/>
      <c r="CO1285" s="44"/>
      <c r="CP1285" s="44"/>
      <c r="CU1285" s="352"/>
      <c r="CW1285" s="44"/>
      <c r="CX1285" s="44"/>
      <c r="CY1285" s="44"/>
      <c r="DD1285" s="352"/>
      <c r="DF1285" s="44"/>
      <c r="DG1285" s="44"/>
      <c r="DH1285" s="44"/>
      <c r="DM1285" s="352"/>
      <c r="DO1285" s="44"/>
      <c r="DP1285" s="44"/>
      <c r="DQ1285" s="44"/>
      <c r="DV1285" s="352"/>
      <c r="DX1285" s="44"/>
      <c r="DY1285" s="44"/>
      <c r="DZ1285" s="44"/>
      <c r="EE1285" s="352"/>
      <c r="EG1285" s="44"/>
      <c r="EH1285" s="44"/>
      <c r="EI1285" s="44"/>
      <c r="EN1285" s="352"/>
      <c r="EP1285" s="44"/>
      <c r="EQ1285" s="44"/>
      <c r="ER1285" s="44"/>
      <c r="EW1285" s="352"/>
      <c r="EY1285" s="44"/>
      <c r="EZ1285" s="44"/>
      <c r="FA1285" s="44"/>
      <c r="FF1285" s="352"/>
      <c r="FH1285" s="44"/>
      <c r="FI1285" s="44"/>
      <c r="FJ1285" s="44"/>
      <c r="FO1285" s="352"/>
      <c r="FQ1285" s="44"/>
      <c r="FR1285" s="44"/>
      <c r="FS1285" s="44"/>
      <c r="FX1285" s="352"/>
      <c r="FZ1285" s="44"/>
      <c r="GA1285" s="44"/>
      <c r="GB1285" s="44"/>
      <c r="GG1285" s="352"/>
      <c r="GI1285" s="44"/>
      <c r="GJ1285" s="44"/>
      <c r="GK1285" s="44"/>
      <c r="GP1285" s="352"/>
      <c r="GR1285" s="44"/>
      <c r="GS1285" s="44"/>
      <c r="GT1285" s="44"/>
      <c r="GY1285" s="352"/>
      <c r="HA1285" s="44"/>
      <c r="HB1285" s="44"/>
      <c r="HC1285" s="44"/>
      <c r="HH1285" s="352"/>
      <c r="HJ1285" s="44"/>
      <c r="HK1285" s="44"/>
      <c r="HL1285" s="44"/>
      <c r="HQ1285" s="44"/>
      <c r="HR1285" s="44"/>
      <c r="HS1285" s="44"/>
      <c r="HT1285" s="44"/>
      <c r="HU1285" s="44"/>
      <c r="HV1285" s="44"/>
      <c r="HW1285" s="44"/>
      <c r="HX1285" s="44"/>
      <c r="HY1285" s="44"/>
      <c r="HZ1285" s="44"/>
      <c r="IA1285" s="44"/>
      <c r="IB1285" s="44"/>
      <c r="IC1285" s="44"/>
      <c r="ID1285" s="44"/>
      <c r="IE1285" s="44"/>
      <c r="IF1285" s="44"/>
      <c r="IG1285" s="44"/>
      <c r="IH1285" s="44"/>
      <c r="II1285" s="44"/>
      <c r="IJ1285" s="44"/>
      <c r="IK1285" s="44"/>
      <c r="IL1285" s="44"/>
      <c r="IM1285" s="44"/>
      <c r="IN1285" s="44"/>
      <c r="IO1285" s="44"/>
      <c r="IP1285" s="44"/>
      <c r="IQ1285" s="44"/>
      <c r="IR1285" s="44"/>
      <c r="IS1285" s="44"/>
      <c r="IT1285" s="44"/>
      <c r="IU1285" s="44"/>
      <c r="IV1285" s="44"/>
      <c r="RS1285" s="353"/>
    </row>
    <row r="1286" spans="1:487" s="74" customFormat="1" ht="15">
      <c r="A1286" s="526" t="s">
        <v>724</v>
      </c>
      <c r="B1286" s="351"/>
      <c r="C1286" s="351"/>
      <c r="D1286" s="458" t="s">
        <v>133</v>
      </c>
      <c r="E1286" s="450"/>
      <c r="F1286" s="437">
        <f t="shared" si="18"/>
        <v>33</v>
      </c>
      <c r="G1286" s="478"/>
      <c r="H1286" s="478"/>
      <c r="I1286" s="478"/>
      <c r="J1286" s="548"/>
      <c r="K1286" s="478">
        <v>33</v>
      </c>
      <c r="L1286" s="450"/>
      <c r="M1286" s="44"/>
      <c r="N1286" s="44"/>
      <c r="R1286" s="352"/>
      <c r="T1286" s="44"/>
      <c r="U1286" s="44"/>
      <c r="V1286" s="44"/>
      <c r="AA1286" s="352"/>
      <c r="AC1286" s="44"/>
      <c r="AD1286" s="44"/>
      <c r="AE1286" s="44"/>
      <c r="AJ1286" s="352"/>
      <c r="AL1286" s="44"/>
      <c r="AM1286" s="44"/>
      <c r="AN1286" s="44"/>
      <c r="AS1286" s="352"/>
      <c r="AU1286" s="44"/>
      <c r="AV1286" s="44"/>
      <c r="AW1286" s="44"/>
      <c r="BB1286" s="352"/>
      <c r="BD1286" s="44"/>
      <c r="BE1286" s="44"/>
      <c r="BF1286" s="44"/>
      <c r="BK1286" s="352"/>
      <c r="BM1286" s="44"/>
      <c r="BN1286" s="44"/>
      <c r="BO1286" s="44"/>
      <c r="BT1286" s="352"/>
      <c r="BV1286" s="44"/>
      <c r="BW1286" s="44"/>
      <c r="BX1286" s="44"/>
      <c r="CC1286" s="352"/>
      <c r="CE1286" s="44"/>
      <c r="CF1286" s="44"/>
      <c r="CG1286" s="44"/>
      <c r="CL1286" s="352"/>
      <c r="CN1286" s="44"/>
      <c r="CO1286" s="44"/>
      <c r="CP1286" s="44"/>
      <c r="CU1286" s="352"/>
      <c r="CW1286" s="44"/>
      <c r="CX1286" s="44"/>
      <c r="CY1286" s="44"/>
      <c r="DD1286" s="352"/>
      <c r="DF1286" s="44"/>
      <c r="DG1286" s="44"/>
      <c r="DH1286" s="44"/>
      <c r="DM1286" s="352"/>
      <c r="DO1286" s="44"/>
      <c r="DP1286" s="44"/>
      <c r="DQ1286" s="44"/>
      <c r="DV1286" s="352"/>
      <c r="DX1286" s="44"/>
      <c r="DY1286" s="44"/>
      <c r="DZ1286" s="44"/>
      <c r="EE1286" s="352"/>
      <c r="EG1286" s="44"/>
      <c r="EH1286" s="44"/>
      <c r="EI1286" s="44"/>
      <c r="EN1286" s="352"/>
      <c r="EP1286" s="44"/>
      <c r="EQ1286" s="44"/>
      <c r="ER1286" s="44"/>
      <c r="EW1286" s="352"/>
      <c r="EY1286" s="44"/>
      <c r="EZ1286" s="44"/>
      <c r="FA1286" s="44"/>
      <c r="FF1286" s="352"/>
      <c r="FH1286" s="44"/>
      <c r="FI1286" s="44"/>
      <c r="FJ1286" s="44"/>
      <c r="FO1286" s="352"/>
      <c r="FQ1286" s="44"/>
      <c r="FR1286" s="44"/>
      <c r="FS1286" s="44"/>
      <c r="FX1286" s="352"/>
      <c r="FZ1286" s="44"/>
      <c r="GA1286" s="44"/>
      <c r="GB1286" s="44"/>
      <c r="GG1286" s="352"/>
      <c r="GI1286" s="44"/>
      <c r="GJ1286" s="44"/>
      <c r="GK1286" s="44"/>
      <c r="GP1286" s="352"/>
      <c r="GR1286" s="44"/>
      <c r="GS1286" s="44"/>
      <c r="GT1286" s="44"/>
      <c r="GY1286" s="352"/>
      <c r="HA1286" s="44"/>
      <c r="HB1286" s="44"/>
      <c r="HC1286" s="44"/>
      <c r="HH1286" s="352"/>
      <c r="HJ1286" s="44"/>
      <c r="HK1286" s="44"/>
      <c r="HL1286" s="44"/>
      <c r="HQ1286" s="44"/>
      <c r="HR1286" s="44"/>
      <c r="HS1286" s="44"/>
      <c r="HT1286" s="44"/>
      <c r="HU1286" s="44"/>
      <c r="HV1286" s="44"/>
      <c r="HW1286" s="44"/>
      <c r="HX1286" s="44"/>
      <c r="HY1286" s="44"/>
      <c r="HZ1286" s="44"/>
      <c r="IA1286" s="44"/>
      <c r="IB1286" s="44"/>
      <c r="IC1286" s="44"/>
      <c r="ID1286" s="44"/>
      <c r="IE1286" s="44"/>
      <c r="IF1286" s="44"/>
      <c r="IG1286" s="44"/>
      <c r="IH1286" s="44"/>
      <c r="II1286" s="44"/>
      <c r="IJ1286" s="44"/>
      <c r="IK1286" s="44"/>
      <c r="IL1286" s="44"/>
      <c r="IM1286" s="44"/>
      <c r="IN1286" s="44"/>
      <c r="IO1286" s="44"/>
      <c r="IP1286" s="44"/>
      <c r="IQ1286" s="44"/>
      <c r="IR1286" s="44"/>
      <c r="IS1286" s="44"/>
      <c r="IT1286" s="44"/>
      <c r="IU1286" s="44"/>
      <c r="IV1286" s="44"/>
      <c r="RS1286" s="353"/>
    </row>
    <row r="1287" spans="1:487" s="74" customFormat="1" ht="15">
      <c r="A1287" s="526" t="s">
        <v>1096</v>
      </c>
      <c r="B1287" s="351"/>
      <c r="C1287" s="351"/>
      <c r="D1287" s="531" t="s">
        <v>130</v>
      </c>
      <c r="E1287" s="450"/>
      <c r="F1287" s="437">
        <f t="shared" si="18"/>
        <v>20</v>
      </c>
      <c r="G1287" s="478"/>
      <c r="H1287" s="478"/>
      <c r="I1287" s="478"/>
      <c r="J1287" s="548">
        <v>20</v>
      </c>
      <c r="K1287" s="478"/>
      <c r="L1287" s="458"/>
      <c r="M1287" s="44"/>
      <c r="N1287" s="44"/>
      <c r="R1287" s="352"/>
      <c r="T1287" s="44"/>
      <c r="U1287" s="44"/>
      <c r="V1287" s="44"/>
      <c r="AA1287" s="352"/>
      <c r="AC1287" s="44"/>
      <c r="AD1287" s="44"/>
      <c r="AE1287" s="44"/>
      <c r="AJ1287" s="352"/>
      <c r="AL1287" s="44"/>
      <c r="AM1287" s="44"/>
      <c r="AN1287" s="44"/>
      <c r="AS1287" s="352"/>
      <c r="AU1287" s="44"/>
      <c r="AV1287" s="44"/>
      <c r="AW1287" s="44"/>
      <c r="BB1287" s="352"/>
      <c r="BD1287" s="44"/>
      <c r="BE1287" s="44"/>
      <c r="BF1287" s="44"/>
      <c r="BK1287" s="352"/>
      <c r="BM1287" s="44"/>
      <c r="BN1287" s="44"/>
      <c r="BO1287" s="44"/>
      <c r="BT1287" s="352"/>
      <c r="BV1287" s="44"/>
      <c r="BW1287" s="44"/>
      <c r="BX1287" s="44"/>
      <c r="CC1287" s="352"/>
      <c r="CE1287" s="44"/>
      <c r="CF1287" s="44"/>
      <c r="CG1287" s="44"/>
      <c r="CL1287" s="352"/>
      <c r="CN1287" s="44"/>
      <c r="CO1287" s="44"/>
      <c r="CP1287" s="44"/>
      <c r="CU1287" s="352"/>
      <c r="CW1287" s="44"/>
      <c r="CX1287" s="44"/>
      <c r="CY1287" s="44"/>
      <c r="DD1287" s="352"/>
      <c r="DF1287" s="44"/>
      <c r="DG1287" s="44"/>
      <c r="DH1287" s="44"/>
      <c r="DM1287" s="352"/>
      <c r="DO1287" s="44"/>
      <c r="DP1287" s="44"/>
      <c r="DQ1287" s="44"/>
      <c r="DV1287" s="352"/>
      <c r="DX1287" s="44"/>
      <c r="DY1287" s="44"/>
      <c r="DZ1287" s="44"/>
      <c r="EE1287" s="352"/>
      <c r="EG1287" s="44"/>
      <c r="EH1287" s="44"/>
      <c r="EI1287" s="44"/>
      <c r="EN1287" s="352"/>
      <c r="EP1287" s="44"/>
      <c r="EQ1287" s="44"/>
      <c r="ER1287" s="44"/>
      <c r="EW1287" s="352"/>
      <c r="EY1287" s="44"/>
      <c r="EZ1287" s="44"/>
      <c r="FA1287" s="44"/>
      <c r="FF1287" s="352"/>
      <c r="FH1287" s="44"/>
      <c r="FI1287" s="44"/>
      <c r="FJ1287" s="44"/>
      <c r="FO1287" s="352"/>
      <c r="FQ1287" s="44"/>
      <c r="FR1287" s="44"/>
      <c r="FS1287" s="44"/>
      <c r="FX1287" s="352"/>
      <c r="FZ1287" s="44"/>
      <c r="GA1287" s="44"/>
      <c r="GB1287" s="44"/>
      <c r="GG1287" s="352"/>
      <c r="GI1287" s="44"/>
      <c r="GJ1287" s="44"/>
      <c r="GK1287" s="44"/>
      <c r="GP1287" s="352"/>
      <c r="GR1287" s="44"/>
      <c r="GS1287" s="44"/>
      <c r="GT1287" s="44"/>
      <c r="GY1287" s="352"/>
      <c r="HA1287" s="44"/>
      <c r="HB1287" s="44"/>
      <c r="HC1287" s="44"/>
      <c r="HH1287" s="352"/>
      <c r="HJ1287" s="44"/>
      <c r="HK1287" s="44"/>
      <c r="HL1287" s="44"/>
      <c r="HQ1287" s="44"/>
      <c r="HR1287" s="44"/>
      <c r="HS1287" s="44"/>
      <c r="HT1287" s="44"/>
      <c r="HU1287" s="44"/>
      <c r="HV1287" s="44"/>
      <c r="HW1287" s="44"/>
      <c r="HX1287" s="44"/>
      <c r="HY1287" s="44"/>
      <c r="HZ1287" s="44"/>
      <c r="IA1287" s="44"/>
      <c r="IB1287" s="44"/>
      <c r="IC1287" s="44"/>
      <c r="ID1287" s="44"/>
      <c r="IE1287" s="44"/>
      <c r="IF1287" s="44"/>
      <c r="IG1287" s="44"/>
      <c r="IH1287" s="44"/>
      <c r="II1287" s="44"/>
      <c r="IJ1287" s="44"/>
      <c r="IK1287" s="44"/>
      <c r="IL1287" s="44"/>
      <c r="IM1287" s="44"/>
      <c r="IN1287" s="44"/>
      <c r="IO1287" s="44"/>
      <c r="IP1287" s="44"/>
      <c r="IQ1287" s="44"/>
      <c r="IR1287" s="44"/>
      <c r="IS1287" s="44"/>
      <c r="IT1287" s="44"/>
      <c r="IU1287" s="44"/>
      <c r="IV1287" s="44"/>
      <c r="RS1287" s="353"/>
    </row>
    <row r="1288" spans="1:487" s="74" customFormat="1" ht="15">
      <c r="A1288" s="526" t="s">
        <v>1805</v>
      </c>
      <c r="B1288" s="351"/>
      <c r="C1288" s="351"/>
      <c r="D1288" s="531" t="s">
        <v>130</v>
      </c>
      <c r="E1288" s="450"/>
      <c r="F1288" s="437">
        <f t="shared" si="18"/>
        <v>0</v>
      </c>
      <c r="G1288" s="478"/>
      <c r="H1288" s="478"/>
      <c r="I1288" s="478"/>
      <c r="J1288" s="548"/>
      <c r="K1288" s="478"/>
      <c r="L1288" s="450"/>
      <c r="M1288" s="44"/>
      <c r="N1288" s="44"/>
      <c r="R1288" s="352"/>
      <c r="T1288" s="44"/>
      <c r="U1288" s="44"/>
      <c r="V1288" s="44"/>
      <c r="AA1288" s="352"/>
      <c r="AC1288" s="44"/>
      <c r="AD1288" s="44"/>
      <c r="AE1288" s="44"/>
      <c r="AJ1288" s="352"/>
      <c r="AL1288" s="44"/>
      <c r="AM1288" s="44"/>
      <c r="AN1288" s="44"/>
      <c r="AS1288" s="352"/>
      <c r="AU1288" s="44"/>
      <c r="AV1288" s="44"/>
      <c r="AW1288" s="44"/>
      <c r="BB1288" s="352"/>
      <c r="BD1288" s="44"/>
      <c r="BE1288" s="44"/>
      <c r="BF1288" s="44"/>
      <c r="BK1288" s="352"/>
      <c r="BM1288" s="44"/>
      <c r="BN1288" s="44"/>
      <c r="BO1288" s="44"/>
      <c r="BT1288" s="352"/>
      <c r="BV1288" s="44"/>
      <c r="BW1288" s="44"/>
      <c r="BX1288" s="44"/>
      <c r="CC1288" s="352"/>
      <c r="CE1288" s="44"/>
      <c r="CF1288" s="44"/>
      <c r="CG1288" s="44"/>
      <c r="CL1288" s="352"/>
      <c r="CN1288" s="44"/>
      <c r="CO1288" s="44"/>
      <c r="CP1288" s="44"/>
      <c r="CU1288" s="352"/>
      <c r="CW1288" s="44"/>
      <c r="CX1288" s="44"/>
      <c r="CY1288" s="44"/>
      <c r="DD1288" s="352"/>
      <c r="DF1288" s="44"/>
      <c r="DG1288" s="44"/>
      <c r="DH1288" s="44"/>
      <c r="DM1288" s="352"/>
      <c r="DO1288" s="44"/>
      <c r="DP1288" s="44"/>
      <c r="DQ1288" s="44"/>
      <c r="DV1288" s="352"/>
      <c r="DX1288" s="44"/>
      <c r="DY1288" s="44"/>
      <c r="DZ1288" s="44"/>
      <c r="EE1288" s="352"/>
      <c r="EG1288" s="44"/>
      <c r="EH1288" s="44"/>
      <c r="EI1288" s="44"/>
      <c r="EN1288" s="352"/>
      <c r="EP1288" s="44"/>
      <c r="EQ1288" s="44"/>
      <c r="ER1288" s="44"/>
      <c r="EW1288" s="352"/>
      <c r="EY1288" s="44"/>
      <c r="EZ1288" s="44"/>
      <c r="FA1288" s="44"/>
      <c r="FF1288" s="352"/>
      <c r="FH1288" s="44"/>
      <c r="FI1288" s="44"/>
      <c r="FJ1288" s="44"/>
      <c r="FO1288" s="352"/>
      <c r="FQ1288" s="44"/>
      <c r="FR1288" s="44"/>
      <c r="FS1288" s="44"/>
      <c r="FX1288" s="352"/>
      <c r="FZ1288" s="44"/>
      <c r="GA1288" s="44"/>
      <c r="GB1288" s="44"/>
      <c r="GG1288" s="352"/>
      <c r="GI1288" s="44"/>
      <c r="GJ1288" s="44"/>
      <c r="GK1288" s="44"/>
      <c r="GP1288" s="352"/>
      <c r="GR1288" s="44"/>
      <c r="GS1288" s="44"/>
      <c r="GT1288" s="44"/>
      <c r="GY1288" s="352"/>
      <c r="HA1288" s="44"/>
      <c r="HB1288" s="44"/>
      <c r="HC1288" s="44"/>
      <c r="HH1288" s="352"/>
      <c r="HJ1288" s="44"/>
      <c r="HK1288" s="44"/>
      <c r="HL1288" s="44"/>
      <c r="HQ1288" s="44"/>
      <c r="HR1288" s="44"/>
      <c r="HS1288" s="44"/>
      <c r="HT1288" s="44"/>
      <c r="HU1288" s="44"/>
      <c r="HV1288" s="44"/>
      <c r="HW1288" s="44"/>
      <c r="HX1288" s="44"/>
      <c r="HY1288" s="44"/>
      <c r="HZ1288" s="44"/>
      <c r="IA1288" s="44"/>
      <c r="IB1288" s="44"/>
      <c r="IC1288" s="44"/>
      <c r="ID1288" s="44"/>
      <c r="IE1288" s="44"/>
      <c r="IF1288" s="44"/>
      <c r="IG1288" s="44"/>
      <c r="IH1288" s="44"/>
      <c r="II1288" s="44"/>
      <c r="IJ1288" s="44"/>
      <c r="IK1288" s="44"/>
      <c r="IL1288" s="44"/>
      <c r="IM1288" s="44"/>
      <c r="IN1288" s="44"/>
      <c r="IO1288" s="44"/>
      <c r="IP1288" s="44"/>
      <c r="IQ1288" s="44"/>
      <c r="IR1288" s="44"/>
      <c r="IS1288" s="44"/>
      <c r="IT1288" s="44"/>
      <c r="IU1288" s="44"/>
      <c r="IV1288" s="44"/>
      <c r="RS1288" s="353"/>
    </row>
    <row r="1289" spans="1:487" s="74" customFormat="1" ht="15">
      <c r="A1289" s="526" t="s">
        <v>1865</v>
      </c>
      <c r="B1289" s="351"/>
      <c r="C1289" s="351"/>
      <c r="D1289" s="458" t="s">
        <v>133</v>
      </c>
      <c r="E1289" s="450"/>
      <c r="F1289" s="437">
        <f t="shared" si="18"/>
        <v>0</v>
      </c>
      <c r="G1289" s="478"/>
      <c r="H1289" s="478"/>
      <c r="I1289" s="478"/>
      <c r="J1289" s="548"/>
      <c r="K1289" s="478"/>
      <c r="L1289" s="450"/>
      <c r="M1289" s="44"/>
      <c r="N1289" s="44"/>
      <c r="R1289" s="352"/>
      <c r="T1289" s="44"/>
      <c r="U1289" s="44"/>
      <c r="V1289" s="44"/>
      <c r="AA1289" s="352"/>
      <c r="AC1289" s="44"/>
      <c r="AD1289" s="44"/>
      <c r="AE1289" s="44"/>
      <c r="AJ1289" s="352"/>
      <c r="AL1289" s="44"/>
      <c r="AM1289" s="44"/>
      <c r="AN1289" s="44"/>
      <c r="AS1289" s="352"/>
      <c r="AU1289" s="44"/>
      <c r="AV1289" s="44"/>
      <c r="AW1289" s="44"/>
      <c r="BB1289" s="352"/>
      <c r="BD1289" s="44"/>
      <c r="BE1289" s="44"/>
      <c r="BF1289" s="44"/>
      <c r="BK1289" s="352"/>
      <c r="BM1289" s="44"/>
      <c r="BN1289" s="44"/>
      <c r="BO1289" s="44"/>
      <c r="BT1289" s="352"/>
      <c r="BV1289" s="44"/>
      <c r="BW1289" s="44"/>
      <c r="BX1289" s="44"/>
      <c r="CC1289" s="352"/>
      <c r="CE1289" s="44"/>
      <c r="CF1289" s="44"/>
      <c r="CG1289" s="44"/>
      <c r="CL1289" s="352"/>
      <c r="CN1289" s="44"/>
      <c r="CO1289" s="44"/>
      <c r="CP1289" s="44"/>
      <c r="CU1289" s="352"/>
      <c r="CW1289" s="44"/>
      <c r="CX1289" s="44"/>
      <c r="CY1289" s="44"/>
      <c r="DD1289" s="352"/>
      <c r="DF1289" s="44"/>
      <c r="DG1289" s="44"/>
      <c r="DH1289" s="44"/>
      <c r="DM1289" s="352"/>
      <c r="DO1289" s="44"/>
      <c r="DP1289" s="44"/>
      <c r="DQ1289" s="44"/>
      <c r="DV1289" s="352"/>
      <c r="DX1289" s="44"/>
      <c r="DY1289" s="44"/>
      <c r="DZ1289" s="44"/>
      <c r="EE1289" s="352"/>
      <c r="EG1289" s="44"/>
      <c r="EH1289" s="44"/>
      <c r="EI1289" s="44"/>
      <c r="EN1289" s="352"/>
      <c r="EP1289" s="44"/>
      <c r="EQ1289" s="44"/>
      <c r="ER1289" s="44"/>
      <c r="EW1289" s="352"/>
      <c r="EY1289" s="44"/>
      <c r="EZ1289" s="44"/>
      <c r="FA1289" s="44"/>
      <c r="FF1289" s="352"/>
      <c r="FH1289" s="44"/>
      <c r="FI1289" s="44"/>
      <c r="FJ1289" s="44"/>
      <c r="FO1289" s="352"/>
      <c r="FQ1289" s="44"/>
      <c r="FR1289" s="44"/>
      <c r="FS1289" s="44"/>
      <c r="FX1289" s="352"/>
      <c r="FZ1289" s="44"/>
      <c r="GA1289" s="44"/>
      <c r="GB1289" s="44"/>
      <c r="GG1289" s="352"/>
      <c r="GI1289" s="44"/>
      <c r="GJ1289" s="44"/>
      <c r="GK1289" s="44"/>
      <c r="GP1289" s="352"/>
      <c r="GR1289" s="44"/>
      <c r="GS1289" s="44"/>
      <c r="GT1289" s="44"/>
      <c r="GY1289" s="352"/>
      <c r="HA1289" s="44"/>
      <c r="HB1289" s="44"/>
      <c r="HC1289" s="44"/>
      <c r="HH1289" s="352"/>
      <c r="HJ1289" s="44"/>
      <c r="HK1289" s="44"/>
      <c r="HL1289" s="44"/>
      <c r="HQ1289" s="44"/>
      <c r="HR1289" s="44"/>
      <c r="HS1289" s="44"/>
      <c r="HT1289" s="44"/>
      <c r="HU1289" s="44"/>
      <c r="HV1289" s="44"/>
      <c r="HW1289" s="44"/>
      <c r="HX1289" s="44"/>
      <c r="HY1289" s="44"/>
      <c r="HZ1289" s="44"/>
      <c r="IA1289" s="44"/>
      <c r="IB1289" s="44"/>
      <c r="IC1289" s="44"/>
      <c r="ID1289" s="44"/>
      <c r="IE1289" s="44"/>
      <c r="IF1289" s="44"/>
      <c r="IG1289" s="44"/>
      <c r="IH1289" s="44"/>
      <c r="II1289" s="44"/>
      <c r="IJ1289" s="44"/>
      <c r="IK1289" s="44"/>
      <c r="IL1289" s="44"/>
      <c r="IM1289" s="44"/>
      <c r="IN1289" s="44"/>
      <c r="IO1289" s="44"/>
      <c r="IP1289" s="44"/>
      <c r="IQ1289" s="44"/>
      <c r="IR1289" s="44"/>
      <c r="IS1289" s="44"/>
      <c r="IT1289" s="44"/>
      <c r="IU1289" s="44"/>
      <c r="IV1289" s="44"/>
      <c r="RS1289" s="353"/>
    </row>
    <row r="1290" spans="1:487" s="74" customFormat="1" ht="15">
      <c r="A1290" s="526" t="s">
        <v>1137</v>
      </c>
      <c r="B1290" s="351"/>
      <c r="C1290" s="351"/>
      <c r="D1290" s="531" t="s">
        <v>130</v>
      </c>
      <c r="E1290" s="450"/>
      <c r="F1290" s="437">
        <f t="shared" si="18"/>
        <v>0</v>
      </c>
      <c r="G1290" s="478"/>
      <c r="H1290" s="478"/>
      <c r="I1290" s="478"/>
      <c r="J1290" s="548"/>
      <c r="K1290" s="478"/>
      <c r="L1290" s="450"/>
      <c r="M1290" s="44"/>
      <c r="N1290" s="44"/>
      <c r="R1290" s="352"/>
      <c r="T1290" s="44"/>
      <c r="U1290" s="44"/>
      <c r="V1290" s="44"/>
      <c r="AA1290" s="352"/>
      <c r="AC1290" s="44"/>
      <c r="AD1290" s="44"/>
      <c r="AE1290" s="44"/>
      <c r="AJ1290" s="352"/>
      <c r="AL1290" s="44"/>
      <c r="AM1290" s="44"/>
      <c r="AN1290" s="44"/>
      <c r="AS1290" s="352"/>
      <c r="AU1290" s="44"/>
      <c r="AV1290" s="44"/>
      <c r="AW1290" s="44"/>
      <c r="BB1290" s="352"/>
      <c r="BD1290" s="44"/>
      <c r="BE1290" s="44"/>
      <c r="BF1290" s="44"/>
      <c r="BK1290" s="352"/>
      <c r="BM1290" s="44"/>
      <c r="BN1290" s="44"/>
      <c r="BO1290" s="44"/>
      <c r="BT1290" s="352"/>
      <c r="BV1290" s="44"/>
      <c r="BW1290" s="44"/>
      <c r="BX1290" s="44"/>
      <c r="CC1290" s="352"/>
      <c r="CE1290" s="44"/>
      <c r="CF1290" s="44"/>
      <c r="CG1290" s="44"/>
      <c r="CL1290" s="352"/>
      <c r="CN1290" s="44"/>
      <c r="CO1290" s="44"/>
      <c r="CP1290" s="44"/>
      <c r="CU1290" s="352"/>
      <c r="CW1290" s="44"/>
      <c r="CX1290" s="44"/>
      <c r="CY1290" s="44"/>
      <c r="DD1290" s="352"/>
      <c r="DF1290" s="44"/>
      <c r="DG1290" s="44"/>
      <c r="DH1290" s="44"/>
      <c r="DM1290" s="352"/>
      <c r="DO1290" s="44"/>
      <c r="DP1290" s="44"/>
      <c r="DQ1290" s="44"/>
      <c r="DV1290" s="352"/>
      <c r="DX1290" s="44"/>
      <c r="DY1290" s="44"/>
      <c r="DZ1290" s="44"/>
      <c r="EE1290" s="352"/>
      <c r="EG1290" s="44"/>
      <c r="EH1290" s="44"/>
      <c r="EI1290" s="44"/>
      <c r="EN1290" s="352"/>
      <c r="EP1290" s="44"/>
      <c r="EQ1290" s="44"/>
      <c r="ER1290" s="44"/>
      <c r="EW1290" s="352"/>
      <c r="EY1290" s="44"/>
      <c r="EZ1290" s="44"/>
      <c r="FA1290" s="44"/>
      <c r="FF1290" s="352"/>
      <c r="FH1290" s="44"/>
      <c r="FI1290" s="44"/>
      <c r="FJ1290" s="44"/>
      <c r="FO1290" s="352"/>
      <c r="FQ1290" s="44"/>
      <c r="FR1290" s="44"/>
      <c r="FS1290" s="44"/>
      <c r="FX1290" s="352"/>
      <c r="FZ1290" s="44"/>
      <c r="GA1290" s="44"/>
      <c r="GB1290" s="44"/>
      <c r="GG1290" s="352"/>
      <c r="GI1290" s="44"/>
      <c r="GJ1290" s="44"/>
      <c r="GK1290" s="44"/>
      <c r="GP1290" s="352"/>
      <c r="GR1290" s="44"/>
      <c r="GS1290" s="44"/>
      <c r="GT1290" s="44"/>
      <c r="GY1290" s="352"/>
      <c r="HA1290" s="44"/>
      <c r="HB1290" s="44"/>
      <c r="HC1290" s="44"/>
      <c r="HH1290" s="352"/>
      <c r="HJ1290" s="44"/>
      <c r="HK1290" s="44"/>
      <c r="HL1290" s="44"/>
      <c r="HQ1290" s="44"/>
      <c r="HR1290" s="44"/>
      <c r="HS1290" s="44"/>
      <c r="HT1290" s="44"/>
      <c r="HU1290" s="44"/>
      <c r="HV1290" s="44"/>
      <c r="HW1290" s="44"/>
      <c r="HX1290" s="44"/>
      <c r="HY1290" s="44"/>
      <c r="HZ1290" s="44"/>
      <c r="IA1290" s="44"/>
      <c r="IB1290" s="44"/>
      <c r="IC1290" s="44"/>
      <c r="ID1290" s="44"/>
      <c r="IE1290" s="44"/>
      <c r="IF1290" s="44"/>
      <c r="IG1290" s="44"/>
      <c r="IH1290" s="44"/>
      <c r="II1290" s="44"/>
      <c r="IJ1290" s="44"/>
      <c r="IK1290" s="44"/>
      <c r="IL1290" s="44"/>
      <c r="IM1290" s="44"/>
      <c r="IN1290" s="44"/>
      <c r="IO1290" s="44"/>
      <c r="IP1290" s="44"/>
      <c r="IQ1290" s="44"/>
      <c r="IR1290" s="44"/>
      <c r="IS1290" s="44"/>
      <c r="IT1290" s="44"/>
      <c r="IU1290" s="44"/>
      <c r="IV1290" s="44"/>
      <c r="RS1290" s="353"/>
    </row>
    <row r="1291" spans="1:487" s="74" customFormat="1" ht="15">
      <c r="A1291" s="526" t="s">
        <v>1089</v>
      </c>
      <c r="B1291" s="351"/>
      <c r="C1291" s="351"/>
      <c r="D1291" s="531" t="s">
        <v>130</v>
      </c>
      <c r="E1291" s="450"/>
      <c r="F1291" s="437">
        <f t="shared" si="18"/>
        <v>0</v>
      </c>
      <c r="G1291" s="478"/>
      <c r="H1291" s="478"/>
      <c r="I1291" s="478"/>
      <c r="J1291" s="548"/>
      <c r="K1291" s="478"/>
      <c r="L1291" s="450"/>
      <c r="M1291" s="44"/>
      <c r="N1291" s="44"/>
      <c r="R1291" s="352"/>
      <c r="T1291" s="44"/>
      <c r="U1291" s="44"/>
      <c r="V1291" s="44"/>
      <c r="AA1291" s="352"/>
      <c r="AC1291" s="44"/>
      <c r="AD1291" s="44"/>
      <c r="AE1291" s="44"/>
      <c r="AJ1291" s="352"/>
      <c r="AL1291" s="44"/>
      <c r="AM1291" s="44"/>
      <c r="AN1291" s="44"/>
      <c r="AS1291" s="352"/>
      <c r="AU1291" s="44"/>
      <c r="AV1291" s="44"/>
      <c r="AW1291" s="44"/>
      <c r="BB1291" s="352"/>
      <c r="BD1291" s="44"/>
      <c r="BE1291" s="44"/>
      <c r="BF1291" s="44"/>
      <c r="BK1291" s="352"/>
      <c r="BM1291" s="44"/>
      <c r="BN1291" s="44"/>
      <c r="BO1291" s="44"/>
      <c r="BT1291" s="352"/>
      <c r="BV1291" s="44"/>
      <c r="BW1291" s="44"/>
      <c r="BX1291" s="44"/>
      <c r="CC1291" s="352"/>
      <c r="CE1291" s="44"/>
      <c r="CF1291" s="44"/>
      <c r="CG1291" s="44"/>
      <c r="CL1291" s="352"/>
      <c r="CN1291" s="44"/>
      <c r="CO1291" s="44"/>
      <c r="CP1291" s="44"/>
      <c r="CU1291" s="352"/>
      <c r="CW1291" s="44"/>
      <c r="CX1291" s="44"/>
      <c r="CY1291" s="44"/>
      <c r="DD1291" s="352"/>
      <c r="DF1291" s="44"/>
      <c r="DG1291" s="44"/>
      <c r="DH1291" s="44"/>
      <c r="DM1291" s="352"/>
      <c r="DO1291" s="44"/>
      <c r="DP1291" s="44"/>
      <c r="DQ1291" s="44"/>
      <c r="DV1291" s="352"/>
      <c r="DX1291" s="44"/>
      <c r="DY1291" s="44"/>
      <c r="DZ1291" s="44"/>
      <c r="EE1291" s="352"/>
      <c r="EG1291" s="44"/>
      <c r="EH1291" s="44"/>
      <c r="EI1291" s="44"/>
      <c r="EN1291" s="352"/>
      <c r="EP1291" s="44"/>
      <c r="EQ1291" s="44"/>
      <c r="ER1291" s="44"/>
      <c r="EW1291" s="352"/>
      <c r="EY1291" s="44"/>
      <c r="EZ1291" s="44"/>
      <c r="FA1291" s="44"/>
      <c r="FF1291" s="352"/>
      <c r="FH1291" s="44"/>
      <c r="FI1291" s="44"/>
      <c r="FJ1291" s="44"/>
      <c r="FO1291" s="352"/>
      <c r="FQ1291" s="44"/>
      <c r="FR1291" s="44"/>
      <c r="FS1291" s="44"/>
      <c r="FX1291" s="352"/>
      <c r="FZ1291" s="44"/>
      <c r="GA1291" s="44"/>
      <c r="GB1291" s="44"/>
      <c r="GG1291" s="352"/>
      <c r="GI1291" s="44"/>
      <c r="GJ1291" s="44"/>
      <c r="GK1291" s="44"/>
      <c r="GP1291" s="352"/>
      <c r="GR1291" s="44"/>
      <c r="GS1291" s="44"/>
      <c r="GT1291" s="44"/>
      <c r="GY1291" s="352"/>
      <c r="HA1291" s="44"/>
      <c r="HB1291" s="44"/>
      <c r="HC1291" s="44"/>
      <c r="HH1291" s="352"/>
      <c r="HJ1291" s="44"/>
      <c r="HK1291" s="44"/>
      <c r="HL1291" s="44"/>
      <c r="HQ1291" s="44"/>
      <c r="HR1291" s="44"/>
      <c r="HS1291" s="44"/>
      <c r="HT1291" s="44"/>
      <c r="HU1291" s="44"/>
      <c r="HV1291" s="44"/>
      <c r="HW1291" s="44"/>
      <c r="HX1291" s="44"/>
      <c r="HY1291" s="44"/>
      <c r="HZ1291" s="44"/>
      <c r="IA1291" s="44"/>
      <c r="IB1291" s="44"/>
      <c r="IC1291" s="44"/>
      <c r="ID1291" s="44"/>
      <c r="IE1291" s="44"/>
      <c r="IF1291" s="44"/>
      <c r="IG1291" s="44"/>
      <c r="IH1291" s="44"/>
      <c r="II1291" s="44"/>
      <c r="IJ1291" s="44"/>
      <c r="IK1291" s="44"/>
      <c r="IL1291" s="44"/>
      <c r="IM1291" s="44"/>
      <c r="IN1291" s="44"/>
      <c r="IO1291" s="44"/>
      <c r="IP1291" s="44"/>
      <c r="IQ1291" s="44"/>
      <c r="IR1291" s="44"/>
      <c r="IS1291" s="44"/>
      <c r="IT1291" s="44"/>
      <c r="IU1291" s="44"/>
      <c r="IV1291" s="44"/>
      <c r="RS1291" s="353"/>
    </row>
    <row r="1292" spans="1:487" s="74" customFormat="1" ht="15">
      <c r="A1292" s="526" t="s">
        <v>2257</v>
      </c>
      <c r="B1292" s="351"/>
      <c r="C1292" s="351"/>
      <c r="D1292" s="531" t="s">
        <v>130</v>
      </c>
      <c r="E1292" s="450"/>
      <c r="F1292" s="437">
        <f t="shared" si="18"/>
        <v>0</v>
      </c>
      <c r="G1292" s="478"/>
      <c r="H1292" s="478"/>
      <c r="I1292" s="478"/>
      <c r="J1292" s="548"/>
      <c r="K1292" s="478"/>
      <c r="L1292" s="450"/>
      <c r="M1292" s="44"/>
      <c r="N1292" s="44"/>
      <c r="R1292" s="352"/>
      <c r="T1292" s="44"/>
      <c r="U1292" s="44"/>
      <c r="V1292" s="44"/>
      <c r="AA1292" s="352"/>
      <c r="AC1292" s="44"/>
      <c r="AD1292" s="44"/>
      <c r="AE1292" s="44"/>
      <c r="AJ1292" s="352"/>
      <c r="AL1292" s="44"/>
      <c r="AM1292" s="44"/>
      <c r="AN1292" s="44"/>
      <c r="AS1292" s="352"/>
      <c r="AU1292" s="44"/>
      <c r="AV1292" s="44"/>
      <c r="AW1292" s="44"/>
      <c r="BB1292" s="352"/>
      <c r="BD1292" s="44"/>
      <c r="BE1292" s="44"/>
      <c r="BF1292" s="44"/>
      <c r="BK1292" s="352"/>
      <c r="BM1292" s="44"/>
      <c r="BN1292" s="44"/>
      <c r="BO1292" s="44"/>
      <c r="BT1292" s="352"/>
      <c r="BV1292" s="44"/>
      <c r="BW1292" s="44"/>
      <c r="BX1292" s="44"/>
      <c r="CC1292" s="352"/>
      <c r="CE1292" s="44"/>
      <c r="CF1292" s="44"/>
      <c r="CG1292" s="44"/>
      <c r="CL1292" s="352"/>
      <c r="CN1292" s="44"/>
      <c r="CO1292" s="44"/>
      <c r="CP1292" s="44"/>
      <c r="CU1292" s="352"/>
      <c r="CW1292" s="44"/>
      <c r="CX1292" s="44"/>
      <c r="CY1292" s="44"/>
      <c r="DD1292" s="352"/>
      <c r="DF1292" s="44"/>
      <c r="DG1292" s="44"/>
      <c r="DH1292" s="44"/>
      <c r="DM1292" s="352"/>
      <c r="DO1292" s="44"/>
      <c r="DP1292" s="44"/>
      <c r="DQ1292" s="44"/>
      <c r="DV1292" s="352"/>
      <c r="DX1292" s="44"/>
      <c r="DY1292" s="44"/>
      <c r="DZ1292" s="44"/>
      <c r="EE1292" s="352"/>
      <c r="EG1292" s="44"/>
      <c r="EH1292" s="44"/>
      <c r="EI1292" s="44"/>
      <c r="EN1292" s="352"/>
      <c r="EP1292" s="44"/>
      <c r="EQ1292" s="44"/>
      <c r="ER1292" s="44"/>
      <c r="EW1292" s="352"/>
      <c r="EY1292" s="44"/>
      <c r="EZ1292" s="44"/>
      <c r="FA1292" s="44"/>
      <c r="FF1292" s="352"/>
      <c r="FH1292" s="44"/>
      <c r="FI1292" s="44"/>
      <c r="FJ1292" s="44"/>
      <c r="FO1292" s="352"/>
      <c r="FQ1292" s="44"/>
      <c r="FR1292" s="44"/>
      <c r="FS1292" s="44"/>
      <c r="FX1292" s="352"/>
      <c r="FZ1292" s="44"/>
      <c r="GA1292" s="44"/>
      <c r="GB1292" s="44"/>
      <c r="GG1292" s="352"/>
      <c r="GI1292" s="44"/>
      <c r="GJ1292" s="44"/>
      <c r="GK1292" s="44"/>
      <c r="GP1292" s="352"/>
      <c r="GR1292" s="44"/>
      <c r="GS1292" s="44"/>
      <c r="GT1292" s="44"/>
      <c r="GY1292" s="352"/>
      <c r="HA1292" s="44"/>
      <c r="HB1292" s="44"/>
      <c r="HC1292" s="44"/>
      <c r="HH1292" s="352"/>
      <c r="HJ1292" s="44"/>
      <c r="HK1292" s="44"/>
      <c r="HL1292" s="44"/>
      <c r="HQ1292" s="44"/>
      <c r="HR1292" s="44"/>
      <c r="HS1292" s="44"/>
      <c r="HT1292" s="44"/>
      <c r="HU1292" s="44"/>
      <c r="HV1292" s="44"/>
      <c r="HW1292" s="44"/>
      <c r="HX1292" s="44"/>
      <c r="HY1292" s="44"/>
      <c r="HZ1292" s="44"/>
      <c r="IA1292" s="44"/>
      <c r="IB1292" s="44"/>
      <c r="IC1292" s="44"/>
      <c r="ID1292" s="44"/>
      <c r="IE1292" s="44"/>
      <c r="IF1292" s="44"/>
      <c r="IG1292" s="44"/>
      <c r="IH1292" s="44"/>
      <c r="II1292" s="44"/>
      <c r="IJ1292" s="44"/>
      <c r="IK1292" s="44"/>
      <c r="IL1292" s="44"/>
      <c r="IM1292" s="44"/>
      <c r="IN1292" s="44"/>
      <c r="IO1292" s="44"/>
      <c r="IP1292" s="44"/>
      <c r="IQ1292" s="44"/>
      <c r="IR1292" s="44"/>
      <c r="IS1292" s="44"/>
      <c r="IT1292" s="44"/>
      <c r="IU1292" s="44"/>
      <c r="IV1292" s="44"/>
      <c r="RS1292" s="353"/>
    </row>
    <row r="1293" spans="1:487" s="74" customFormat="1" ht="15">
      <c r="A1293" s="526" t="s">
        <v>1410</v>
      </c>
      <c r="B1293" s="351"/>
      <c r="C1293" s="351"/>
      <c r="D1293" s="458" t="s">
        <v>132</v>
      </c>
      <c r="E1293" s="450"/>
      <c r="F1293" s="437">
        <f t="shared" si="18"/>
        <v>15</v>
      </c>
      <c r="G1293" s="478"/>
      <c r="H1293" s="478"/>
      <c r="I1293" s="478"/>
      <c r="J1293" s="548">
        <v>15</v>
      </c>
      <c r="K1293" s="478"/>
      <c r="L1293" s="450"/>
      <c r="M1293" s="44"/>
      <c r="N1293" s="44"/>
      <c r="R1293" s="352"/>
      <c r="T1293" s="44"/>
      <c r="U1293" s="44"/>
      <c r="V1293" s="44"/>
      <c r="AA1293" s="352"/>
      <c r="AC1293" s="44"/>
      <c r="AD1293" s="44"/>
      <c r="AE1293" s="44"/>
      <c r="AJ1293" s="352"/>
      <c r="AL1293" s="44"/>
      <c r="AM1293" s="44"/>
      <c r="AN1293" s="44"/>
      <c r="AS1293" s="352"/>
      <c r="AU1293" s="44"/>
      <c r="AV1293" s="44"/>
      <c r="AW1293" s="44"/>
      <c r="BB1293" s="352"/>
      <c r="BD1293" s="44"/>
      <c r="BE1293" s="44"/>
      <c r="BF1293" s="44"/>
      <c r="BK1293" s="352"/>
      <c r="BM1293" s="44"/>
      <c r="BN1293" s="44"/>
      <c r="BO1293" s="44"/>
      <c r="BT1293" s="352"/>
      <c r="BV1293" s="44"/>
      <c r="BW1293" s="44"/>
      <c r="BX1293" s="44"/>
      <c r="CC1293" s="352"/>
      <c r="CE1293" s="44"/>
      <c r="CF1293" s="44"/>
      <c r="CG1293" s="44"/>
      <c r="CL1293" s="352"/>
      <c r="CN1293" s="44"/>
      <c r="CO1293" s="44"/>
      <c r="CP1293" s="44"/>
      <c r="CU1293" s="352"/>
      <c r="CW1293" s="44"/>
      <c r="CX1293" s="44"/>
      <c r="CY1293" s="44"/>
      <c r="DD1293" s="352"/>
      <c r="DF1293" s="44"/>
      <c r="DG1293" s="44"/>
      <c r="DH1293" s="44"/>
      <c r="DM1293" s="352"/>
      <c r="DO1293" s="44"/>
      <c r="DP1293" s="44"/>
      <c r="DQ1293" s="44"/>
      <c r="DV1293" s="352"/>
      <c r="DX1293" s="44"/>
      <c r="DY1293" s="44"/>
      <c r="DZ1293" s="44"/>
      <c r="EE1293" s="352"/>
      <c r="EG1293" s="44"/>
      <c r="EH1293" s="44"/>
      <c r="EI1293" s="44"/>
      <c r="EN1293" s="352"/>
      <c r="EP1293" s="44"/>
      <c r="EQ1293" s="44"/>
      <c r="ER1293" s="44"/>
      <c r="EW1293" s="352"/>
      <c r="EY1293" s="44"/>
      <c r="EZ1293" s="44"/>
      <c r="FA1293" s="44"/>
      <c r="FF1293" s="352"/>
      <c r="FH1293" s="44"/>
      <c r="FI1293" s="44"/>
      <c r="FJ1293" s="44"/>
      <c r="FO1293" s="352"/>
      <c r="FQ1293" s="44"/>
      <c r="FR1293" s="44"/>
      <c r="FS1293" s="44"/>
      <c r="FX1293" s="352"/>
      <c r="FZ1293" s="44"/>
      <c r="GA1293" s="44"/>
      <c r="GB1293" s="44"/>
      <c r="GG1293" s="352"/>
      <c r="GI1293" s="44"/>
      <c r="GJ1293" s="44"/>
      <c r="GK1293" s="44"/>
      <c r="GP1293" s="352"/>
      <c r="GR1293" s="44"/>
      <c r="GS1293" s="44"/>
      <c r="GT1293" s="44"/>
      <c r="GY1293" s="352"/>
      <c r="HA1293" s="44"/>
      <c r="HB1293" s="44"/>
      <c r="HC1293" s="44"/>
      <c r="HH1293" s="352"/>
      <c r="HJ1293" s="44"/>
      <c r="HK1293" s="44"/>
      <c r="HL1293" s="44"/>
      <c r="HQ1293" s="44"/>
      <c r="HR1293" s="44"/>
      <c r="HS1293" s="44"/>
      <c r="HT1293" s="44"/>
      <c r="HU1293" s="44"/>
      <c r="HV1293" s="44"/>
      <c r="HW1293" s="44"/>
      <c r="HX1293" s="44"/>
      <c r="HY1293" s="44"/>
      <c r="HZ1293" s="44"/>
      <c r="IA1293" s="44"/>
      <c r="IB1293" s="44"/>
      <c r="IC1293" s="44"/>
      <c r="ID1293" s="44"/>
      <c r="IE1293" s="44"/>
      <c r="IF1293" s="44"/>
      <c r="IG1293" s="44"/>
      <c r="IH1293" s="44"/>
      <c r="II1293" s="44"/>
      <c r="IJ1293" s="44"/>
      <c r="IK1293" s="44"/>
      <c r="IL1293" s="44"/>
      <c r="IM1293" s="44"/>
      <c r="IN1293" s="44"/>
      <c r="IO1293" s="44"/>
      <c r="IP1293" s="44"/>
      <c r="IQ1293" s="44"/>
      <c r="IR1293" s="44"/>
      <c r="IS1293" s="44"/>
      <c r="IT1293" s="44"/>
      <c r="IU1293" s="44"/>
      <c r="IV1293" s="44"/>
      <c r="RS1293" s="353"/>
    </row>
    <row r="1294" spans="1:487" s="74" customFormat="1" ht="15">
      <c r="A1294" s="526" t="s">
        <v>1768</v>
      </c>
      <c r="B1294" s="351"/>
      <c r="C1294" s="351"/>
      <c r="D1294" s="531" t="s">
        <v>130</v>
      </c>
      <c r="E1294" s="450"/>
      <c r="F1294" s="437">
        <f t="shared" si="18"/>
        <v>0</v>
      </c>
      <c r="G1294" s="478"/>
      <c r="H1294" s="478"/>
      <c r="I1294" s="478"/>
      <c r="J1294" s="548"/>
      <c r="K1294" s="478"/>
      <c r="L1294" s="450"/>
      <c r="M1294" s="44"/>
      <c r="N1294" s="44"/>
      <c r="R1294" s="352"/>
      <c r="T1294" s="44"/>
      <c r="U1294" s="44"/>
      <c r="V1294" s="44"/>
      <c r="AA1294" s="352"/>
      <c r="AC1294" s="44"/>
      <c r="AD1294" s="44"/>
      <c r="AE1294" s="44"/>
      <c r="AJ1294" s="352"/>
      <c r="AL1294" s="44"/>
      <c r="AM1294" s="44"/>
      <c r="AN1294" s="44"/>
      <c r="AS1294" s="352"/>
      <c r="AU1294" s="44"/>
      <c r="AV1294" s="44"/>
      <c r="AW1294" s="44"/>
      <c r="BB1294" s="352"/>
      <c r="BD1294" s="44"/>
      <c r="BE1294" s="44"/>
      <c r="BF1294" s="44"/>
      <c r="BK1294" s="352"/>
      <c r="BM1294" s="44"/>
      <c r="BN1294" s="44"/>
      <c r="BO1294" s="44"/>
      <c r="BT1294" s="352"/>
      <c r="BV1294" s="44"/>
      <c r="BW1294" s="44"/>
      <c r="BX1294" s="44"/>
      <c r="CC1294" s="352"/>
      <c r="CE1294" s="44"/>
      <c r="CF1294" s="44"/>
      <c r="CG1294" s="44"/>
      <c r="CL1294" s="352"/>
      <c r="CN1294" s="44"/>
      <c r="CO1294" s="44"/>
      <c r="CP1294" s="44"/>
      <c r="CU1294" s="352"/>
      <c r="CW1294" s="44"/>
      <c r="CX1294" s="44"/>
      <c r="CY1294" s="44"/>
      <c r="DD1294" s="352"/>
      <c r="DF1294" s="44"/>
      <c r="DG1294" s="44"/>
      <c r="DH1294" s="44"/>
      <c r="DM1294" s="352"/>
      <c r="DO1294" s="44"/>
      <c r="DP1294" s="44"/>
      <c r="DQ1294" s="44"/>
      <c r="DV1294" s="352"/>
      <c r="DX1294" s="44"/>
      <c r="DY1294" s="44"/>
      <c r="DZ1294" s="44"/>
      <c r="EE1294" s="352"/>
      <c r="EG1294" s="44"/>
      <c r="EH1294" s="44"/>
      <c r="EI1294" s="44"/>
      <c r="EN1294" s="352"/>
      <c r="EP1294" s="44"/>
      <c r="EQ1294" s="44"/>
      <c r="ER1294" s="44"/>
      <c r="EW1294" s="352"/>
      <c r="EY1294" s="44"/>
      <c r="EZ1294" s="44"/>
      <c r="FA1294" s="44"/>
      <c r="FF1294" s="352"/>
      <c r="FH1294" s="44"/>
      <c r="FI1294" s="44"/>
      <c r="FJ1294" s="44"/>
      <c r="FO1294" s="352"/>
      <c r="FQ1294" s="44"/>
      <c r="FR1294" s="44"/>
      <c r="FS1294" s="44"/>
      <c r="FX1294" s="352"/>
      <c r="FZ1294" s="44"/>
      <c r="GA1294" s="44"/>
      <c r="GB1294" s="44"/>
      <c r="GG1294" s="352"/>
      <c r="GI1294" s="44"/>
      <c r="GJ1294" s="44"/>
      <c r="GK1294" s="44"/>
      <c r="GP1294" s="352"/>
      <c r="GR1294" s="44"/>
      <c r="GS1294" s="44"/>
      <c r="GT1294" s="44"/>
      <c r="GY1294" s="352"/>
      <c r="HA1294" s="44"/>
      <c r="HB1294" s="44"/>
      <c r="HC1294" s="44"/>
      <c r="HH1294" s="352"/>
      <c r="HJ1294" s="44"/>
      <c r="HK1294" s="44"/>
      <c r="HL1294" s="44"/>
      <c r="HQ1294" s="44"/>
      <c r="HR1294" s="44"/>
      <c r="HS1294" s="44"/>
      <c r="HT1294" s="44"/>
      <c r="HU1294" s="44"/>
      <c r="HV1294" s="44"/>
      <c r="HW1294" s="44"/>
      <c r="HX1294" s="44"/>
      <c r="HY1294" s="44"/>
      <c r="HZ1294" s="44"/>
      <c r="IA1294" s="44"/>
      <c r="IB1294" s="44"/>
      <c r="IC1294" s="44"/>
      <c r="ID1294" s="44"/>
      <c r="IE1294" s="44"/>
      <c r="IF1294" s="44"/>
      <c r="IG1294" s="44"/>
      <c r="IH1294" s="44"/>
      <c r="II1294" s="44"/>
      <c r="IJ1294" s="44"/>
      <c r="IK1294" s="44"/>
      <c r="IL1294" s="44"/>
      <c r="IM1294" s="44"/>
      <c r="IN1294" s="44"/>
      <c r="IO1294" s="44"/>
      <c r="IP1294" s="44"/>
      <c r="IQ1294" s="44"/>
      <c r="IR1294" s="44"/>
      <c r="IS1294" s="44"/>
      <c r="IT1294" s="44"/>
      <c r="IU1294" s="44"/>
      <c r="IV1294" s="44"/>
      <c r="RS1294" s="353"/>
    </row>
    <row r="1295" spans="1:487" s="74" customFormat="1" ht="15">
      <c r="A1295" s="526" t="s">
        <v>1207</v>
      </c>
      <c r="B1295" s="351"/>
      <c r="C1295" s="351"/>
      <c r="D1295" s="458" t="s">
        <v>136</v>
      </c>
      <c r="E1295" s="450"/>
      <c r="F1295" s="437">
        <f t="shared" si="18"/>
        <v>30</v>
      </c>
      <c r="G1295" s="478"/>
      <c r="H1295" s="478">
        <v>13</v>
      </c>
      <c r="I1295" s="478">
        <v>17</v>
      </c>
      <c r="J1295" s="548"/>
      <c r="K1295" s="478"/>
      <c r="L1295" s="450"/>
      <c r="M1295" s="450"/>
      <c r="N1295" s="44"/>
      <c r="R1295" s="352"/>
      <c r="T1295" s="44"/>
      <c r="U1295" s="44"/>
      <c r="V1295" s="44"/>
      <c r="AA1295" s="352"/>
      <c r="AC1295" s="44"/>
      <c r="AD1295" s="44"/>
      <c r="AE1295" s="44"/>
      <c r="AJ1295" s="352"/>
      <c r="AL1295" s="44"/>
      <c r="AM1295" s="44"/>
      <c r="AN1295" s="44"/>
      <c r="AS1295" s="352"/>
      <c r="AU1295" s="44"/>
      <c r="AV1295" s="44"/>
      <c r="AW1295" s="44"/>
      <c r="BB1295" s="352"/>
      <c r="BD1295" s="44"/>
      <c r="BE1295" s="44"/>
      <c r="BF1295" s="44"/>
      <c r="BK1295" s="352"/>
      <c r="BM1295" s="44"/>
      <c r="BN1295" s="44"/>
      <c r="BO1295" s="44"/>
      <c r="BT1295" s="352"/>
      <c r="BV1295" s="44"/>
      <c r="BW1295" s="44"/>
      <c r="BX1295" s="44"/>
      <c r="CC1295" s="352"/>
      <c r="CE1295" s="44"/>
      <c r="CF1295" s="44"/>
      <c r="CG1295" s="44"/>
      <c r="CL1295" s="352"/>
      <c r="CN1295" s="44"/>
      <c r="CO1295" s="44"/>
      <c r="CP1295" s="44"/>
      <c r="CU1295" s="352"/>
      <c r="CW1295" s="44"/>
      <c r="CX1295" s="44"/>
      <c r="CY1295" s="44"/>
      <c r="DD1295" s="352"/>
      <c r="DF1295" s="44"/>
      <c r="DG1295" s="44"/>
      <c r="DH1295" s="44"/>
      <c r="DM1295" s="352"/>
      <c r="DO1295" s="44"/>
      <c r="DP1295" s="44"/>
      <c r="DQ1295" s="44"/>
      <c r="DV1295" s="352"/>
      <c r="DX1295" s="44"/>
      <c r="DY1295" s="44"/>
      <c r="DZ1295" s="44"/>
      <c r="EE1295" s="352"/>
      <c r="EG1295" s="44"/>
      <c r="EH1295" s="44"/>
      <c r="EI1295" s="44"/>
      <c r="EN1295" s="352"/>
      <c r="EP1295" s="44"/>
      <c r="EQ1295" s="44"/>
      <c r="ER1295" s="44"/>
      <c r="EW1295" s="352"/>
      <c r="EY1295" s="44"/>
      <c r="EZ1295" s="44"/>
      <c r="FA1295" s="44"/>
      <c r="FF1295" s="352"/>
      <c r="FH1295" s="44"/>
      <c r="FI1295" s="44"/>
      <c r="FJ1295" s="44"/>
      <c r="FO1295" s="352"/>
      <c r="FQ1295" s="44"/>
      <c r="FR1295" s="44"/>
      <c r="FS1295" s="44"/>
      <c r="FX1295" s="352"/>
      <c r="FZ1295" s="44"/>
      <c r="GA1295" s="44"/>
      <c r="GB1295" s="44"/>
      <c r="GG1295" s="352"/>
      <c r="GI1295" s="44"/>
      <c r="GJ1295" s="44"/>
      <c r="GK1295" s="44"/>
      <c r="GP1295" s="352"/>
      <c r="GR1295" s="44"/>
      <c r="GS1295" s="44"/>
      <c r="GT1295" s="44"/>
      <c r="GY1295" s="352"/>
      <c r="HA1295" s="44"/>
      <c r="HB1295" s="44"/>
      <c r="HC1295" s="44"/>
      <c r="HH1295" s="352"/>
      <c r="HJ1295" s="44"/>
      <c r="HK1295" s="44"/>
      <c r="HL1295" s="44"/>
      <c r="HQ1295" s="44"/>
      <c r="HR1295" s="44"/>
      <c r="HS1295" s="44"/>
      <c r="HT1295" s="44"/>
      <c r="HU1295" s="44"/>
      <c r="HV1295" s="44"/>
      <c r="HW1295" s="44"/>
      <c r="HX1295" s="44"/>
      <c r="HY1295" s="44"/>
      <c r="HZ1295" s="44"/>
      <c r="IA1295" s="44"/>
      <c r="IB1295" s="44"/>
      <c r="IC1295" s="44"/>
      <c r="ID1295" s="44"/>
      <c r="IE1295" s="44"/>
      <c r="IF1295" s="44"/>
      <c r="IG1295" s="44"/>
      <c r="IH1295" s="44"/>
      <c r="II1295" s="44"/>
      <c r="IJ1295" s="44"/>
      <c r="IK1295" s="44"/>
      <c r="IL1295" s="44"/>
      <c r="IM1295" s="44"/>
      <c r="IN1295" s="44"/>
      <c r="IO1295" s="44"/>
      <c r="IP1295" s="44"/>
      <c r="IQ1295" s="44"/>
      <c r="IR1295" s="44"/>
      <c r="IS1295" s="44"/>
      <c r="IT1295" s="44"/>
      <c r="IU1295" s="44"/>
      <c r="IV1295" s="44"/>
      <c r="RS1295" s="353"/>
    </row>
    <row r="1296" spans="1:487" s="74" customFormat="1" ht="15">
      <c r="A1296" s="325" t="s">
        <v>453</v>
      </c>
      <c r="B1296" s="351"/>
      <c r="C1296" s="351"/>
      <c r="D1296" s="458" t="s">
        <v>140</v>
      </c>
      <c r="E1296" s="44"/>
      <c r="F1296" s="437">
        <f t="shared" si="18"/>
        <v>199</v>
      </c>
      <c r="G1296" s="541">
        <v>21</v>
      </c>
      <c r="H1296" s="541">
        <v>159</v>
      </c>
      <c r="I1296" s="138">
        <v>8</v>
      </c>
      <c r="J1296" s="420"/>
      <c r="K1296" s="138">
        <v>11</v>
      </c>
      <c r="L1296" s="458"/>
      <c r="M1296" s="458"/>
      <c r="N1296" s="44"/>
      <c r="R1296" s="352"/>
      <c r="T1296" s="44"/>
      <c r="U1296" s="44"/>
      <c r="V1296" s="44"/>
      <c r="AA1296" s="352"/>
      <c r="AC1296" s="44"/>
      <c r="AD1296" s="44"/>
      <c r="AE1296" s="44"/>
      <c r="AJ1296" s="352"/>
      <c r="AL1296" s="44"/>
      <c r="AM1296" s="44"/>
      <c r="AN1296" s="44"/>
      <c r="AS1296" s="352"/>
      <c r="AU1296" s="44"/>
      <c r="AV1296" s="44"/>
      <c r="AW1296" s="44"/>
      <c r="BB1296" s="352"/>
      <c r="BD1296" s="44"/>
      <c r="BE1296" s="44"/>
      <c r="BF1296" s="44"/>
      <c r="BK1296" s="352"/>
      <c r="BM1296" s="44"/>
      <c r="BN1296" s="44"/>
      <c r="BO1296" s="44"/>
      <c r="BT1296" s="352"/>
      <c r="BV1296" s="44"/>
      <c r="BW1296" s="44"/>
      <c r="BX1296" s="44"/>
      <c r="CC1296" s="352"/>
      <c r="CE1296" s="44"/>
      <c r="CF1296" s="44"/>
      <c r="CG1296" s="44"/>
      <c r="CL1296" s="352"/>
      <c r="CN1296" s="44"/>
      <c r="CO1296" s="44"/>
      <c r="CP1296" s="44"/>
      <c r="CU1296" s="352"/>
      <c r="CW1296" s="44"/>
      <c r="CX1296" s="44"/>
      <c r="CY1296" s="44"/>
      <c r="DD1296" s="352"/>
      <c r="DF1296" s="44"/>
      <c r="DG1296" s="44"/>
      <c r="DH1296" s="44"/>
      <c r="DM1296" s="352"/>
      <c r="DO1296" s="44"/>
      <c r="DP1296" s="44"/>
      <c r="DQ1296" s="44"/>
      <c r="DV1296" s="352"/>
      <c r="DX1296" s="44"/>
      <c r="DY1296" s="44"/>
      <c r="DZ1296" s="44"/>
      <c r="EE1296" s="352"/>
      <c r="EG1296" s="44"/>
      <c r="EH1296" s="44"/>
      <c r="EI1296" s="44"/>
      <c r="EN1296" s="352"/>
      <c r="EP1296" s="44"/>
      <c r="EQ1296" s="44"/>
      <c r="ER1296" s="44"/>
      <c r="EW1296" s="352"/>
      <c r="EY1296" s="44"/>
      <c r="EZ1296" s="44"/>
      <c r="FA1296" s="44"/>
      <c r="FF1296" s="352"/>
      <c r="FH1296" s="44"/>
      <c r="FI1296" s="44"/>
      <c r="FJ1296" s="44"/>
      <c r="FO1296" s="352"/>
      <c r="FQ1296" s="44"/>
      <c r="FR1296" s="44"/>
      <c r="FS1296" s="44"/>
      <c r="FX1296" s="352"/>
      <c r="FZ1296" s="44"/>
      <c r="GA1296" s="44"/>
      <c r="GB1296" s="44"/>
      <c r="GG1296" s="352"/>
      <c r="GI1296" s="44"/>
      <c r="GJ1296" s="44"/>
      <c r="GK1296" s="44"/>
      <c r="GP1296" s="352"/>
      <c r="GR1296" s="44"/>
      <c r="GS1296" s="44"/>
      <c r="GT1296" s="44"/>
      <c r="GY1296" s="352"/>
      <c r="HA1296" s="44"/>
      <c r="HB1296" s="44"/>
      <c r="HC1296" s="44"/>
      <c r="HH1296" s="352"/>
      <c r="HJ1296" s="44"/>
      <c r="HK1296" s="44"/>
      <c r="HL1296" s="44"/>
      <c r="HQ1296" s="44"/>
      <c r="HR1296" s="44"/>
      <c r="HS1296" s="44"/>
      <c r="HT1296" s="44"/>
      <c r="HU1296" s="44"/>
      <c r="HV1296" s="44"/>
      <c r="HW1296" s="44"/>
      <c r="HX1296" s="44"/>
      <c r="HY1296" s="44"/>
      <c r="HZ1296" s="44"/>
      <c r="IA1296" s="44"/>
      <c r="IB1296" s="44"/>
      <c r="IC1296" s="44"/>
      <c r="ID1296" s="44"/>
      <c r="IE1296" s="44"/>
      <c r="IF1296" s="44"/>
      <c r="IG1296" s="44"/>
      <c r="IH1296" s="44"/>
      <c r="II1296" s="44"/>
      <c r="IJ1296" s="44"/>
      <c r="IK1296" s="44"/>
      <c r="IL1296" s="44"/>
      <c r="IM1296" s="44"/>
      <c r="IN1296" s="44"/>
      <c r="IO1296" s="44"/>
      <c r="IP1296" s="44"/>
      <c r="IQ1296" s="44"/>
      <c r="IR1296" s="44"/>
      <c r="IS1296" s="44"/>
      <c r="IT1296" s="44"/>
      <c r="IU1296" s="44"/>
      <c r="IV1296" s="44"/>
      <c r="RS1296" s="353"/>
    </row>
    <row r="1297" spans="1:487" s="74" customFormat="1" ht="15">
      <c r="A1297" s="325" t="s">
        <v>950</v>
      </c>
      <c r="B1297" s="351"/>
      <c r="C1297" s="351"/>
      <c r="D1297" s="531" t="s">
        <v>130</v>
      </c>
      <c r="E1297" s="44"/>
      <c r="F1297" s="437">
        <f t="shared" si="18"/>
        <v>0</v>
      </c>
      <c r="G1297" s="478"/>
      <c r="H1297" s="478"/>
      <c r="I1297" s="138"/>
      <c r="J1297" s="420"/>
      <c r="K1297" s="138"/>
      <c r="L1297" s="458"/>
      <c r="M1297" s="44"/>
      <c r="N1297" s="44"/>
      <c r="R1297" s="352"/>
      <c r="T1297" s="44"/>
      <c r="U1297" s="44"/>
      <c r="V1297" s="44"/>
      <c r="AA1297" s="352"/>
      <c r="AC1297" s="44"/>
      <c r="AD1297" s="44"/>
      <c r="AE1297" s="44"/>
      <c r="AJ1297" s="352"/>
      <c r="AL1297" s="44"/>
      <c r="AM1297" s="44"/>
      <c r="AN1297" s="44"/>
      <c r="AS1297" s="352"/>
      <c r="AU1297" s="44"/>
      <c r="AV1297" s="44"/>
      <c r="AW1297" s="44"/>
      <c r="BB1297" s="352"/>
      <c r="BD1297" s="44"/>
      <c r="BE1297" s="44"/>
      <c r="BF1297" s="44"/>
      <c r="BK1297" s="352"/>
      <c r="BM1297" s="44"/>
      <c r="BN1297" s="44"/>
      <c r="BO1297" s="44"/>
      <c r="BT1297" s="352"/>
      <c r="BV1297" s="44"/>
      <c r="BW1297" s="44"/>
      <c r="BX1297" s="44"/>
      <c r="CC1297" s="352"/>
      <c r="CE1297" s="44"/>
      <c r="CF1297" s="44"/>
      <c r="CG1297" s="44"/>
      <c r="CL1297" s="352"/>
      <c r="CN1297" s="44"/>
      <c r="CO1297" s="44"/>
      <c r="CP1297" s="44"/>
      <c r="CU1297" s="352"/>
      <c r="CW1297" s="44"/>
      <c r="CX1297" s="44"/>
      <c r="CY1297" s="44"/>
      <c r="DD1297" s="352"/>
      <c r="DF1297" s="44"/>
      <c r="DG1297" s="44"/>
      <c r="DH1297" s="44"/>
      <c r="DM1297" s="352"/>
      <c r="DO1297" s="44"/>
      <c r="DP1297" s="44"/>
      <c r="DQ1297" s="44"/>
      <c r="DV1297" s="352"/>
      <c r="DX1297" s="44"/>
      <c r="DY1297" s="44"/>
      <c r="DZ1297" s="44"/>
      <c r="EE1297" s="352"/>
      <c r="EG1297" s="44"/>
      <c r="EH1297" s="44"/>
      <c r="EI1297" s="44"/>
      <c r="EN1297" s="352"/>
      <c r="EP1297" s="44"/>
      <c r="EQ1297" s="44"/>
      <c r="ER1297" s="44"/>
      <c r="EW1297" s="352"/>
      <c r="EY1297" s="44"/>
      <c r="EZ1297" s="44"/>
      <c r="FA1297" s="44"/>
      <c r="FF1297" s="352"/>
      <c r="FH1297" s="44"/>
      <c r="FI1297" s="44"/>
      <c r="FJ1297" s="44"/>
      <c r="FO1297" s="352"/>
      <c r="FQ1297" s="44"/>
      <c r="FR1297" s="44"/>
      <c r="FS1297" s="44"/>
      <c r="FX1297" s="352"/>
      <c r="FZ1297" s="44"/>
      <c r="GA1297" s="44"/>
      <c r="GB1297" s="44"/>
      <c r="GG1297" s="352"/>
      <c r="GI1297" s="44"/>
      <c r="GJ1297" s="44"/>
      <c r="GK1297" s="44"/>
      <c r="GP1297" s="352"/>
      <c r="GR1297" s="44"/>
      <c r="GS1297" s="44"/>
      <c r="GT1297" s="44"/>
      <c r="GY1297" s="352"/>
      <c r="HA1297" s="44"/>
      <c r="HB1297" s="44"/>
      <c r="HC1297" s="44"/>
      <c r="HH1297" s="352"/>
      <c r="HJ1297" s="44"/>
      <c r="HK1297" s="44"/>
      <c r="HL1297" s="44"/>
      <c r="HQ1297" s="44"/>
      <c r="HR1297" s="44"/>
      <c r="HS1297" s="44"/>
      <c r="HT1297" s="44"/>
      <c r="HU1297" s="44"/>
      <c r="HV1297" s="44"/>
      <c r="HW1297" s="44"/>
      <c r="HX1297" s="44"/>
      <c r="HY1297" s="44"/>
      <c r="HZ1297" s="44"/>
      <c r="IA1297" s="44"/>
      <c r="IB1297" s="44"/>
      <c r="IC1297" s="44"/>
      <c r="ID1297" s="44"/>
      <c r="IE1297" s="44"/>
      <c r="IF1297" s="44"/>
      <c r="IG1297" s="44"/>
      <c r="IH1297" s="44"/>
      <c r="II1297" s="44"/>
      <c r="IJ1297" s="44"/>
      <c r="IK1297" s="44"/>
      <c r="IL1297" s="44"/>
      <c r="IM1297" s="44"/>
      <c r="IN1297" s="44"/>
      <c r="IO1297" s="44"/>
      <c r="IP1297" s="44"/>
      <c r="IQ1297" s="44"/>
      <c r="IR1297" s="44"/>
      <c r="IS1297" s="44"/>
      <c r="IT1297" s="44"/>
      <c r="IU1297" s="44"/>
      <c r="IV1297" s="44"/>
      <c r="RS1297" s="353"/>
    </row>
    <row r="1298" spans="1:487" s="74" customFormat="1" ht="15">
      <c r="A1298" s="325" t="s">
        <v>1212</v>
      </c>
      <c r="B1298" s="351"/>
      <c r="C1298" s="351"/>
      <c r="D1298" s="354" t="s">
        <v>130</v>
      </c>
      <c r="E1298" s="44"/>
      <c r="F1298" s="437">
        <f t="shared" si="18"/>
        <v>0</v>
      </c>
      <c r="G1298" s="478"/>
      <c r="H1298" s="138"/>
      <c r="I1298" s="138"/>
      <c r="J1298" s="420"/>
      <c r="K1298" s="138"/>
      <c r="L1298" s="458"/>
      <c r="M1298" s="44"/>
      <c r="N1298" s="44"/>
      <c r="R1298" s="352"/>
      <c r="T1298" s="44"/>
      <c r="U1298" s="44"/>
      <c r="V1298" s="44"/>
      <c r="AA1298" s="352"/>
      <c r="AC1298" s="44"/>
      <c r="AD1298" s="44"/>
      <c r="AE1298" s="44"/>
      <c r="AJ1298" s="352"/>
      <c r="AL1298" s="44"/>
      <c r="AM1298" s="44"/>
      <c r="AN1298" s="44"/>
      <c r="AS1298" s="352"/>
      <c r="AU1298" s="44"/>
      <c r="AV1298" s="44"/>
      <c r="AW1298" s="44"/>
      <c r="BB1298" s="352"/>
      <c r="BD1298" s="44"/>
      <c r="BE1298" s="44"/>
      <c r="BF1298" s="44"/>
      <c r="BK1298" s="352"/>
      <c r="BM1298" s="44"/>
      <c r="BN1298" s="44"/>
      <c r="BO1298" s="44"/>
      <c r="BT1298" s="352"/>
      <c r="BV1298" s="44"/>
      <c r="BW1298" s="44"/>
      <c r="BX1298" s="44"/>
      <c r="CC1298" s="352"/>
      <c r="CE1298" s="44"/>
      <c r="CF1298" s="44"/>
      <c r="CG1298" s="44"/>
      <c r="CL1298" s="352"/>
      <c r="CN1298" s="44"/>
      <c r="CO1298" s="44"/>
      <c r="CP1298" s="44"/>
      <c r="CU1298" s="352"/>
      <c r="CW1298" s="44"/>
      <c r="CX1298" s="44"/>
      <c r="CY1298" s="44"/>
      <c r="DD1298" s="352"/>
      <c r="DF1298" s="44"/>
      <c r="DG1298" s="44"/>
      <c r="DH1298" s="44"/>
      <c r="DM1298" s="352"/>
      <c r="DO1298" s="44"/>
      <c r="DP1298" s="44"/>
      <c r="DQ1298" s="44"/>
      <c r="DV1298" s="352"/>
      <c r="DX1298" s="44"/>
      <c r="DY1298" s="44"/>
      <c r="DZ1298" s="44"/>
      <c r="EE1298" s="352"/>
      <c r="EG1298" s="44"/>
      <c r="EH1298" s="44"/>
      <c r="EI1298" s="44"/>
      <c r="EN1298" s="352"/>
      <c r="EP1298" s="44"/>
      <c r="EQ1298" s="44"/>
      <c r="ER1298" s="44"/>
      <c r="EW1298" s="352"/>
      <c r="EY1298" s="44"/>
      <c r="EZ1298" s="44"/>
      <c r="FA1298" s="44"/>
      <c r="FF1298" s="352"/>
      <c r="FH1298" s="44"/>
      <c r="FI1298" s="44"/>
      <c r="FJ1298" s="44"/>
      <c r="FO1298" s="352"/>
      <c r="FQ1298" s="44"/>
      <c r="FR1298" s="44"/>
      <c r="FS1298" s="44"/>
      <c r="FX1298" s="352"/>
      <c r="FZ1298" s="44"/>
      <c r="GA1298" s="44"/>
      <c r="GB1298" s="44"/>
      <c r="GG1298" s="352"/>
      <c r="GI1298" s="44"/>
      <c r="GJ1298" s="44"/>
      <c r="GK1298" s="44"/>
      <c r="GP1298" s="352"/>
      <c r="GR1298" s="44"/>
      <c r="GS1298" s="44"/>
      <c r="GT1298" s="44"/>
      <c r="GY1298" s="352"/>
      <c r="HA1298" s="44"/>
      <c r="HB1298" s="44"/>
      <c r="HC1298" s="44"/>
      <c r="HH1298" s="352"/>
      <c r="HJ1298" s="44"/>
      <c r="HK1298" s="44"/>
      <c r="HL1298" s="44"/>
      <c r="HQ1298" s="44"/>
      <c r="HR1298" s="44"/>
      <c r="HS1298" s="44"/>
      <c r="HT1298" s="44"/>
      <c r="HU1298" s="44"/>
      <c r="HV1298" s="44"/>
      <c r="HW1298" s="44"/>
      <c r="HX1298" s="44"/>
      <c r="HY1298" s="44"/>
      <c r="HZ1298" s="44"/>
      <c r="IA1298" s="44"/>
      <c r="IB1298" s="44"/>
      <c r="IC1298" s="44"/>
      <c r="ID1298" s="44"/>
      <c r="IE1298" s="44"/>
      <c r="IF1298" s="44"/>
      <c r="IG1298" s="44"/>
      <c r="IH1298" s="44"/>
      <c r="II1298" s="44"/>
      <c r="IJ1298" s="44"/>
      <c r="IK1298" s="44"/>
      <c r="IL1298" s="44"/>
      <c r="IM1298" s="44"/>
      <c r="IN1298" s="44"/>
      <c r="IO1298" s="44"/>
      <c r="IP1298" s="44"/>
      <c r="IQ1298" s="44"/>
      <c r="IR1298" s="44"/>
      <c r="IS1298" s="44"/>
      <c r="IT1298" s="44"/>
      <c r="IU1298" s="44"/>
      <c r="IV1298" s="44"/>
      <c r="RS1298" s="353"/>
    </row>
    <row r="1299" spans="1:487" s="74" customFormat="1" ht="15">
      <c r="A1299" s="325" t="s">
        <v>2097</v>
      </c>
      <c r="B1299" s="351"/>
      <c r="C1299" s="351"/>
      <c r="D1299" s="531" t="s">
        <v>130</v>
      </c>
      <c r="E1299" s="44"/>
      <c r="F1299" s="437">
        <f t="shared" si="18"/>
        <v>25</v>
      </c>
      <c r="G1299" s="478"/>
      <c r="H1299" s="138"/>
      <c r="I1299" s="138">
        <v>20</v>
      </c>
      <c r="J1299" s="420">
        <v>5</v>
      </c>
      <c r="K1299" s="138"/>
      <c r="L1299" s="44"/>
      <c r="M1299" s="44"/>
      <c r="N1299" s="44"/>
      <c r="R1299" s="352"/>
      <c r="T1299" s="44"/>
      <c r="U1299" s="44"/>
      <c r="V1299" s="44"/>
      <c r="AA1299" s="352"/>
      <c r="AC1299" s="44"/>
      <c r="AD1299" s="44"/>
      <c r="AE1299" s="44"/>
      <c r="AJ1299" s="352"/>
      <c r="AL1299" s="44"/>
      <c r="AM1299" s="44"/>
      <c r="AN1299" s="44"/>
      <c r="AS1299" s="352"/>
      <c r="AU1299" s="44"/>
      <c r="AV1299" s="44"/>
      <c r="AW1299" s="44"/>
      <c r="BB1299" s="352"/>
      <c r="BD1299" s="44"/>
      <c r="BE1299" s="44"/>
      <c r="BF1299" s="44"/>
      <c r="BK1299" s="352"/>
      <c r="BM1299" s="44"/>
      <c r="BN1299" s="44"/>
      <c r="BO1299" s="44"/>
      <c r="BT1299" s="352"/>
      <c r="BV1299" s="44"/>
      <c r="BW1299" s="44"/>
      <c r="BX1299" s="44"/>
      <c r="CC1299" s="352"/>
      <c r="CE1299" s="44"/>
      <c r="CF1299" s="44"/>
      <c r="CG1299" s="44"/>
      <c r="CL1299" s="352"/>
      <c r="CN1299" s="44"/>
      <c r="CO1299" s="44"/>
      <c r="CP1299" s="44"/>
      <c r="CU1299" s="352"/>
      <c r="CW1299" s="44"/>
      <c r="CX1299" s="44"/>
      <c r="CY1299" s="44"/>
      <c r="DD1299" s="352"/>
      <c r="DF1299" s="44"/>
      <c r="DG1299" s="44"/>
      <c r="DH1299" s="44"/>
      <c r="DM1299" s="352"/>
      <c r="DO1299" s="44"/>
      <c r="DP1299" s="44"/>
      <c r="DQ1299" s="44"/>
      <c r="DV1299" s="352"/>
      <c r="DX1299" s="44"/>
      <c r="DY1299" s="44"/>
      <c r="DZ1299" s="44"/>
      <c r="EE1299" s="352"/>
      <c r="EG1299" s="44"/>
      <c r="EH1299" s="44"/>
      <c r="EI1299" s="44"/>
      <c r="EN1299" s="352"/>
      <c r="EP1299" s="44"/>
      <c r="EQ1299" s="44"/>
      <c r="ER1299" s="44"/>
      <c r="EW1299" s="352"/>
      <c r="EY1299" s="44"/>
      <c r="EZ1299" s="44"/>
      <c r="FA1299" s="44"/>
      <c r="FF1299" s="352"/>
      <c r="FH1299" s="44"/>
      <c r="FI1299" s="44"/>
      <c r="FJ1299" s="44"/>
      <c r="FO1299" s="352"/>
      <c r="FQ1299" s="44"/>
      <c r="FR1299" s="44"/>
      <c r="FS1299" s="44"/>
      <c r="FX1299" s="352"/>
      <c r="FZ1299" s="44"/>
      <c r="GA1299" s="44"/>
      <c r="GB1299" s="44"/>
      <c r="GG1299" s="352"/>
      <c r="GI1299" s="44"/>
      <c r="GJ1299" s="44"/>
      <c r="GK1299" s="44"/>
      <c r="GP1299" s="352"/>
      <c r="GR1299" s="44"/>
      <c r="GS1299" s="44"/>
      <c r="GT1299" s="44"/>
      <c r="GY1299" s="352"/>
      <c r="HA1299" s="44"/>
      <c r="HB1299" s="44"/>
      <c r="HC1299" s="44"/>
      <c r="HH1299" s="352"/>
      <c r="HJ1299" s="44"/>
      <c r="HK1299" s="44"/>
      <c r="HL1299" s="44"/>
      <c r="HQ1299" s="44"/>
      <c r="HR1299" s="44"/>
      <c r="HS1299" s="44"/>
      <c r="HT1299" s="44"/>
      <c r="HU1299" s="44"/>
      <c r="HV1299" s="44"/>
      <c r="HW1299" s="44"/>
      <c r="HX1299" s="44"/>
      <c r="HY1299" s="44"/>
      <c r="HZ1299" s="44"/>
      <c r="IA1299" s="44"/>
      <c r="IB1299" s="44"/>
      <c r="IC1299" s="44"/>
      <c r="ID1299" s="44"/>
      <c r="IE1299" s="44"/>
      <c r="IF1299" s="44"/>
      <c r="IG1299" s="44"/>
      <c r="IH1299" s="44"/>
      <c r="II1299" s="44"/>
      <c r="IJ1299" s="44"/>
      <c r="IK1299" s="44"/>
      <c r="IL1299" s="44"/>
      <c r="IM1299" s="44"/>
      <c r="IN1299" s="44"/>
      <c r="IO1299" s="44"/>
      <c r="IP1299" s="44"/>
      <c r="IQ1299" s="44"/>
      <c r="IR1299" s="44"/>
      <c r="IS1299" s="44"/>
      <c r="IT1299" s="44"/>
      <c r="IU1299" s="44"/>
      <c r="IV1299" s="44"/>
      <c r="RS1299" s="353"/>
    </row>
    <row r="1300" spans="1:487" s="74" customFormat="1" ht="15">
      <c r="A1300" s="325" t="s">
        <v>725</v>
      </c>
      <c r="B1300" s="351"/>
      <c r="C1300" s="351"/>
      <c r="D1300" s="531" t="s">
        <v>130</v>
      </c>
      <c r="E1300" s="44"/>
      <c r="F1300" s="437">
        <f t="shared" si="18"/>
        <v>86</v>
      </c>
      <c r="G1300" s="478">
        <v>23</v>
      </c>
      <c r="H1300" s="138"/>
      <c r="I1300" s="138">
        <v>29</v>
      </c>
      <c r="J1300" s="420">
        <v>34</v>
      </c>
      <c r="K1300" s="138"/>
      <c r="L1300" s="458"/>
      <c r="M1300" s="44"/>
      <c r="N1300" s="44"/>
      <c r="R1300" s="352"/>
      <c r="T1300" s="44"/>
      <c r="U1300" s="44"/>
      <c r="V1300" s="44"/>
      <c r="AA1300" s="352"/>
      <c r="AC1300" s="44"/>
      <c r="AD1300" s="44"/>
      <c r="AE1300" s="44"/>
      <c r="AJ1300" s="352"/>
      <c r="AL1300" s="44"/>
      <c r="AM1300" s="44"/>
      <c r="AN1300" s="44"/>
      <c r="AS1300" s="352"/>
      <c r="AU1300" s="44"/>
      <c r="AV1300" s="44"/>
      <c r="AW1300" s="44"/>
      <c r="BB1300" s="352"/>
      <c r="BD1300" s="44"/>
      <c r="BE1300" s="44"/>
      <c r="BF1300" s="44"/>
      <c r="BK1300" s="352"/>
      <c r="BM1300" s="44"/>
      <c r="BN1300" s="44"/>
      <c r="BO1300" s="44"/>
      <c r="BT1300" s="352"/>
      <c r="BV1300" s="44"/>
      <c r="BW1300" s="44"/>
      <c r="BX1300" s="44"/>
      <c r="CC1300" s="352"/>
      <c r="CE1300" s="44"/>
      <c r="CF1300" s="44"/>
      <c r="CG1300" s="44"/>
      <c r="CL1300" s="352"/>
      <c r="CN1300" s="44"/>
      <c r="CO1300" s="44"/>
      <c r="CP1300" s="44"/>
      <c r="CU1300" s="352"/>
      <c r="CW1300" s="44"/>
      <c r="CX1300" s="44"/>
      <c r="CY1300" s="44"/>
      <c r="DD1300" s="352"/>
      <c r="DF1300" s="44"/>
      <c r="DG1300" s="44"/>
      <c r="DH1300" s="44"/>
      <c r="DM1300" s="352"/>
      <c r="DO1300" s="44"/>
      <c r="DP1300" s="44"/>
      <c r="DQ1300" s="44"/>
      <c r="DV1300" s="352"/>
      <c r="DX1300" s="44"/>
      <c r="DY1300" s="44"/>
      <c r="DZ1300" s="44"/>
      <c r="EE1300" s="352"/>
      <c r="EG1300" s="44"/>
      <c r="EH1300" s="44"/>
      <c r="EI1300" s="44"/>
      <c r="EN1300" s="352"/>
      <c r="EP1300" s="44"/>
      <c r="EQ1300" s="44"/>
      <c r="ER1300" s="44"/>
      <c r="EW1300" s="352"/>
      <c r="EY1300" s="44"/>
      <c r="EZ1300" s="44"/>
      <c r="FA1300" s="44"/>
      <c r="FF1300" s="352"/>
      <c r="FH1300" s="44"/>
      <c r="FI1300" s="44"/>
      <c r="FJ1300" s="44"/>
      <c r="FO1300" s="352"/>
      <c r="FQ1300" s="44"/>
      <c r="FR1300" s="44"/>
      <c r="FS1300" s="44"/>
      <c r="FX1300" s="352"/>
      <c r="FZ1300" s="44"/>
      <c r="GA1300" s="44"/>
      <c r="GB1300" s="44"/>
      <c r="GG1300" s="352"/>
      <c r="GI1300" s="44"/>
      <c r="GJ1300" s="44"/>
      <c r="GK1300" s="44"/>
      <c r="GP1300" s="352"/>
      <c r="GR1300" s="44"/>
      <c r="GS1300" s="44"/>
      <c r="GT1300" s="44"/>
      <c r="GY1300" s="352"/>
      <c r="HA1300" s="44"/>
      <c r="HB1300" s="44"/>
      <c r="HC1300" s="44"/>
      <c r="HH1300" s="352"/>
      <c r="HJ1300" s="44"/>
      <c r="HK1300" s="44"/>
      <c r="HL1300" s="44"/>
      <c r="HQ1300" s="44"/>
      <c r="HR1300" s="44"/>
      <c r="HS1300" s="44"/>
      <c r="HT1300" s="44"/>
      <c r="HU1300" s="44"/>
      <c r="HV1300" s="44"/>
      <c r="HW1300" s="44"/>
      <c r="HX1300" s="44"/>
      <c r="HY1300" s="44"/>
      <c r="HZ1300" s="44"/>
      <c r="IA1300" s="44"/>
      <c r="IB1300" s="44"/>
      <c r="IC1300" s="44"/>
      <c r="ID1300" s="44"/>
      <c r="IE1300" s="44"/>
      <c r="IF1300" s="44"/>
      <c r="IG1300" s="44"/>
      <c r="IH1300" s="44"/>
      <c r="II1300" s="44"/>
      <c r="IJ1300" s="44"/>
      <c r="IK1300" s="44"/>
      <c r="IL1300" s="44"/>
      <c r="IM1300" s="44"/>
      <c r="IN1300" s="44"/>
      <c r="IO1300" s="44"/>
      <c r="IP1300" s="44"/>
      <c r="IQ1300" s="44"/>
      <c r="IR1300" s="44"/>
      <c r="IS1300" s="44"/>
      <c r="IT1300" s="44"/>
      <c r="IU1300" s="44"/>
      <c r="IV1300" s="44"/>
      <c r="RS1300" s="353"/>
    </row>
    <row r="1301" spans="1:487" s="74" customFormat="1" ht="15">
      <c r="A1301" s="325" t="s">
        <v>2019</v>
      </c>
      <c r="B1301" s="351"/>
      <c r="C1301" s="351"/>
      <c r="D1301" s="354" t="s">
        <v>130</v>
      </c>
      <c r="E1301" s="44"/>
      <c r="F1301" s="437">
        <f t="shared" si="18"/>
        <v>0</v>
      </c>
      <c r="G1301" s="478"/>
      <c r="H1301" s="478"/>
      <c r="I1301" s="138"/>
      <c r="J1301" s="420"/>
      <c r="K1301" s="138"/>
      <c r="L1301" s="458"/>
      <c r="M1301" s="44"/>
      <c r="N1301" s="44"/>
      <c r="R1301" s="352"/>
      <c r="T1301" s="44"/>
      <c r="U1301" s="44"/>
      <c r="V1301" s="44"/>
      <c r="AA1301" s="352"/>
      <c r="AC1301" s="44"/>
      <c r="AD1301" s="44"/>
      <c r="AE1301" s="44"/>
      <c r="AJ1301" s="352"/>
      <c r="AL1301" s="44"/>
      <c r="AM1301" s="44"/>
      <c r="AN1301" s="44"/>
      <c r="AS1301" s="352"/>
      <c r="AU1301" s="44"/>
      <c r="AV1301" s="44"/>
      <c r="AW1301" s="44"/>
      <c r="BB1301" s="352"/>
      <c r="BD1301" s="44"/>
      <c r="BE1301" s="44"/>
      <c r="BF1301" s="44"/>
      <c r="BK1301" s="352"/>
      <c r="BM1301" s="44"/>
      <c r="BN1301" s="44"/>
      <c r="BO1301" s="44"/>
      <c r="BT1301" s="352"/>
      <c r="BV1301" s="44"/>
      <c r="BW1301" s="44"/>
      <c r="BX1301" s="44"/>
      <c r="CC1301" s="352"/>
      <c r="CE1301" s="44"/>
      <c r="CF1301" s="44"/>
      <c r="CG1301" s="44"/>
      <c r="CL1301" s="352"/>
      <c r="CN1301" s="44"/>
      <c r="CO1301" s="44"/>
      <c r="CP1301" s="44"/>
      <c r="CU1301" s="352"/>
      <c r="CW1301" s="44"/>
      <c r="CX1301" s="44"/>
      <c r="CY1301" s="44"/>
      <c r="DD1301" s="352"/>
      <c r="DF1301" s="44"/>
      <c r="DG1301" s="44"/>
      <c r="DH1301" s="44"/>
      <c r="DM1301" s="352"/>
      <c r="DO1301" s="44"/>
      <c r="DP1301" s="44"/>
      <c r="DQ1301" s="44"/>
      <c r="DV1301" s="352"/>
      <c r="DX1301" s="44"/>
      <c r="DY1301" s="44"/>
      <c r="DZ1301" s="44"/>
      <c r="EE1301" s="352"/>
      <c r="EG1301" s="44"/>
      <c r="EH1301" s="44"/>
      <c r="EI1301" s="44"/>
      <c r="EN1301" s="352"/>
      <c r="EP1301" s="44"/>
      <c r="EQ1301" s="44"/>
      <c r="ER1301" s="44"/>
      <c r="EW1301" s="352"/>
      <c r="EY1301" s="44"/>
      <c r="EZ1301" s="44"/>
      <c r="FA1301" s="44"/>
      <c r="FF1301" s="352"/>
      <c r="FH1301" s="44"/>
      <c r="FI1301" s="44"/>
      <c r="FJ1301" s="44"/>
      <c r="FO1301" s="352"/>
      <c r="FQ1301" s="44"/>
      <c r="FR1301" s="44"/>
      <c r="FS1301" s="44"/>
      <c r="FX1301" s="352"/>
      <c r="FZ1301" s="44"/>
      <c r="GA1301" s="44"/>
      <c r="GB1301" s="44"/>
      <c r="GG1301" s="352"/>
      <c r="GI1301" s="44"/>
      <c r="GJ1301" s="44"/>
      <c r="GK1301" s="44"/>
      <c r="GP1301" s="352"/>
      <c r="GR1301" s="44"/>
      <c r="GS1301" s="44"/>
      <c r="GT1301" s="44"/>
      <c r="GY1301" s="352"/>
      <c r="HA1301" s="44"/>
      <c r="HB1301" s="44"/>
      <c r="HC1301" s="44"/>
      <c r="HH1301" s="352"/>
      <c r="HJ1301" s="44"/>
      <c r="HK1301" s="44"/>
      <c r="HL1301" s="44"/>
      <c r="HQ1301" s="44"/>
      <c r="HR1301" s="44"/>
      <c r="HS1301" s="44"/>
      <c r="HT1301" s="44"/>
      <c r="HU1301" s="44"/>
      <c r="HV1301" s="44"/>
      <c r="HW1301" s="44"/>
      <c r="HX1301" s="44"/>
      <c r="HY1301" s="44"/>
      <c r="HZ1301" s="44"/>
      <c r="IA1301" s="44"/>
      <c r="IB1301" s="44"/>
      <c r="IC1301" s="44"/>
      <c r="ID1301" s="44"/>
      <c r="IE1301" s="44"/>
      <c r="IF1301" s="44"/>
      <c r="IG1301" s="44"/>
      <c r="IH1301" s="44"/>
      <c r="II1301" s="44"/>
      <c r="IJ1301" s="44"/>
      <c r="IK1301" s="44"/>
      <c r="IL1301" s="44"/>
      <c r="IM1301" s="44"/>
      <c r="IN1301" s="44"/>
      <c r="IO1301" s="44"/>
      <c r="IP1301" s="44"/>
      <c r="IQ1301" s="44"/>
      <c r="IR1301" s="44"/>
      <c r="IS1301" s="44"/>
      <c r="IT1301" s="44"/>
      <c r="IU1301" s="44"/>
      <c r="IV1301" s="44"/>
      <c r="RS1301" s="353"/>
    </row>
    <row r="1302" spans="1:487" s="74" customFormat="1" ht="15">
      <c r="A1302" s="325" t="s">
        <v>1418</v>
      </c>
      <c r="B1302" s="351"/>
      <c r="C1302" s="351"/>
      <c r="D1302" s="354" t="s">
        <v>130</v>
      </c>
      <c r="E1302" s="44"/>
      <c r="F1302" s="437">
        <f t="shared" si="18"/>
        <v>1</v>
      </c>
      <c r="G1302" s="478"/>
      <c r="H1302" s="478"/>
      <c r="I1302" s="138"/>
      <c r="J1302" s="420">
        <v>1</v>
      </c>
      <c r="K1302" s="138"/>
      <c r="L1302" s="458"/>
      <c r="M1302" s="44"/>
      <c r="N1302" s="44"/>
      <c r="R1302" s="352"/>
      <c r="T1302" s="44"/>
      <c r="U1302" s="44"/>
      <c r="V1302" s="44"/>
      <c r="AA1302" s="352"/>
      <c r="AC1302" s="44"/>
      <c r="AD1302" s="44"/>
      <c r="AE1302" s="44"/>
      <c r="AJ1302" s="352"/>
      <c r="AL1302" s="44"/>
      <c r="AM1302" s="44"/>
      <c r="AN1302" s="44"/>
      <c r="AS1302" s="352"/>
      <c r="AU1302" s="44"/>
      <c r="AV1302" s="44"/>
      <c r="AW1302" s="44"/>
      <c r="BB1302" s="352"/>
      <c r="BD1302" s="44"/>
      <c r="BE1302" s="44"/>
      <c r="BF1302" s="44"/>
      <c r="BK1302" s="352"/>
      <c r="BM1302" s="44"/>
      <c r="BN1302" s="44"/>
      <c r="BO1302" s="44"/>
      <c r="BT1302" s="352"/>
      <c r="BV1302" s="44"/>
      <c r="BW1302" s="44"/>
      <c r="BX1302" s="44"/>
      <c r="CC1302" s="352"/>
      <c r="CE1302" s="44"/>
      <c r="CF1302" s="44"/>
      <c r="CG1302" s="44"/>
      <c r="CL1302" s="352"/>
      <c r="CN1302" s="44"/>
      <c r="CO1302" s="44"/>
      <c r="CP1302" s="44"/>
      <c r="CU1302" s="352"/>
      <c r="CW1302" s="44"/>
      <c r="CX1302" s="44"/>
      <c r="CY1302" s="44"/>
      <c r="DD1302" s="352"/>
      <c r="DF1302" s="44"/>
      <c r="DG1302" s="44"/>
      <c r="DH1302" s="44"/>
      <c r="DM1302" s="352"/>
      <c r="DO1302" s="44"/>
      <c r="DP1302" s="44"/>
      <c r="DQ1302" s="44"/>
      <c r="DV1302" s="352"/>
      <c r="DX1302" s="44"/>
      <c r="DY1302" s="44"/>
      <c r="DZ1302" s="44"/>
      <c r="EE1302" s="352"/>
      <c r="EG1302" s="44"/>
      <c r="EH1302" s="44"/>
      <c r="EI1302" s="44"/>
      <c r="EN1302" s="352"/>
      <c r="EP1302" s="44"/>
      <c r="EQ1302" s="44"/>
      <c r="ER1302" s="44"/>
      <c r="EW1302" s="352"/>
      <c r="EY1302" s="44"/>
      <c r="EZ1302" s="44"/>
      <c r="FA1302" s="44"/>
      <c r="FF1302" s="352"/>
      <c r="FH1302" s="44"/>
      <c r="FI1302" s="44"/>
      <c r="FJ1302" s="44"/>
      <c r="FO1302" s="352"/>
      <c r="FQ1302" s="44"/>
      <c r="FR1302" s="44"/>
      <c r="FS1302" s="44"/>
      <c r="FX1302" s="352"/>
      <c r="FZ1302" s="44"/>
      <c r="GA1302" s="44"/>
      <c r="GB1302" s="44"/>
      <c r="GG1302" s="352"/>
      <c r="GI1302" s="44"/>
      <c r="GJ1302" s="44"/>
      <c r="GK1302" s="44"/>
      <c r="GP1302" s="352"/>
      <c r="GR1302" s="44"/>
      <c r="GS1302" s="44"/>
      <c r="GT1302" s="44"/>
      <c r="GY1302" s="352"/>
      <c r="HA1302" s="44"/>
      <c r="HB1302" s="44"/>
      <c r="HC1302" s="44"/>
      <c r="HH1302" s="352"/>
      <c r="HJ1302" s="44"/>
      <c r="HK1302" s="44"/>
      <c r="HL1302" s="44"/>
      <c r="HQ1302" s="44"/>
      <c r="HR1302" s="44"/>
      <c r="HS1302" s="44"/>
      <c r="HT1302" s="44"/>
      <c r="HU1302" s="44"/>
      <c r="HV1302" s="44"/>
      <c r="HW1302" s="44"/>
      <c r="HX1302" s="44"/>
      <c r="HY1302" s="44"/>
      <c r="HZ1302" s="44"/>
      <c r="IA1302" s="44"/>
      <c r="IB1302" s="44"/>
      <c r="IC1302" s="44"/>
      <c r="ID1302" s="44"/>
      <c r="IE1302" s="44"/>
      <c r="IF1302" s="44"/>
      <c r="IG1302" s="44"/>
      <c r="IH1302" s="44"/>
      <c r="II1302" s="44"/>
      <c r="IJ1302" s="44"/>
      <c r="IK1302" s="44"/>
      <c r="IL1302" s="44"/>
      <c r="IM1302" s="44"/>
      <c r="IN1302" s="44"/>
      <c r="IO1302" s="44"/>
      <c r="IP1302" s="44"/>
      <c r="IQ1302" s="44"/>
      <c r="IR1302" s="44"/>
      <c r="IS1302" s="44"/>
      <c r="IT1302" s="44"/>
      <c r="IU1302" s="44"/>
      <c r="IV1302" s="44"/>
      <c r="RS1302" s="353"/>
    </row>
    <row r="1303" spans="1:487" s="74" customFormat="1" ht="15">
      <c r="A1303" s="325" t="s">
        <v>1694</v>
      </c>
      <c r="B1303" s="351"/>
      <c r="C1303" s="351"/>
      <c r="D1303" s="354" t="s">
        <v>130</v>
      </c>
      <c r="E1303" s="44"/>
      <c r="F1303" s="437">
        <f t="shared" si="18"/>
        <v>0</v>
      </c>
      <c r="G1303" s="478"/>
      <c r="H1303" s="478"/>
      <c r="I1303" s="138"/>
      <c r="J1303" s="420"/>
      <c r="K1303" s="138"/>
      <c r="L1303" s="450"/>
      <c r="M1303" s="44"/>
      <c r="N1303" s="44"/>
      <c r="R1303" s="352"/>
      <c r="T1303" s="44"/>
      <c r="U1303" s="44"/>
      <c r="V1303" s="44"/>
      <c r="AA1303" s="352"/>
      <c r="AC1303" s="44"/>
      <c r="AD1303" s="44"/>
      <c r="AE1303" s="44"/>
      <c r="AJ1303" s="352"/>
      <c r="AL1303" s="44"/>
      <c r="AM1303" s="44"/>
      <c r="AN1303" s="44"/>
      <c r="AS1303" s="352"/>
      <c r="AU1303" s="44"/>
      <c r="AV1303" s="44"/>
      <c r="AW1303" s="44"/>
      <c r="BB1303" s="352"/>
      <c r="BD1303" s="44"/>
      <c r="BE1303" s="44"/>
      <c r="BF1303" s="44"/>
      <c r="BK1303" s="352"/>
      <c r="BM1303" s="44"/>
      <c r="BN1303" s="44"/>
      <c r="BO1303" s="44"/>
      <c r="BT1303" s="352"/>
      <c r="BV1303" s="44"/>
      <c r="BW1303" s="44"/>
      <c r="BX1303" s="44"/>
      <c r="CC1303" s="352"/>
      <c r="CE1303" s="44"/>
      <c r="CF1303" s="44"/>
      <c r="CG1303" s="44"/>
      <c r="CL1303" s="352"/>
      <c r="CN1303" s="44"/>
      <c r="CO1303" s="44"/>
      <c r="CP1303" s="44"/>
      <c r="CU1303" s="352"/>
      <c r="CW1303" s="44"/>
      <c r="CX1303" s="44"/>
      <c r="CY1303" s="44"/>
      <c r="DD1303" s="352"/>
      <c r="DF1303" s="44"/>
      <c r="DG1303" s="44"/>
      <c r="DH1303" s="44"/>
      <c r="DM1303" s="352"/>
      <c r="DO1303" s="44"/>
      <c r="DP1303" s="44"/>
      <c r="DQ1303" s="44"/>
      <c r="DV1303" s="352"/>
      <c r="DX1303" s="44"/>
      <c r="DY1303" s="44"/>
      <c r="DZ1303" s="44"/>
      <c r="EE1303" s="352"/>
      <c r="EG1303" s="44"/>
      <c r="EH1303" s="44"/>
      <c r="EI1303" s="44"/>
      <c r="EN1303" s="352"/>
      <c r="EP1303" s="44"/>
      <c r="EQ1303" s="44"/>
      <c r="ER1303" s="44"/>
      <c r="EW1303" s="352"/>
      <c r="EY1303" s="44"/>
      <c r="EZ1303" s="44"/>
      <c r="FA1303" s="44"/>
      <c r="FF1303" s="352"/>
      <c r="FH1303" s="44"/>
      <c r="FI1303" s="44"/>
      <c r="FJ1303" s="44"/>
      <c r="FO1303" s="352"/>
      <c r="FQ1303" s="44"/>
      <c r="FR1303" s="44"/>
      <c r="FS1303" s="44"/>
      <c r="FX1303" s="352"/>
      <c r="FZ1303" s="44"/>
      <c r="GA1303" s="44"/>
      <c r="GB1303" s="44"/>
      <c r="GG1303" s="352"/>
      <c r="GI1303" s="44"/>
      <c r="GJ1303" s="44"/>
      <c r="GK1303" s="44"/>
      <c r="GP1303" s="352"/>
      <c r="GR1303" s="44"/>
      <c r="GS1303" s="44"/>
      <c r="GT1303" s="44"/>
      <c r="GY1303" s="352"/>
      <c r="HA1303" s="44"/>
      <c r="HB1303" s="44"/>
      <c r="HC1303" s="44"/>
      <c r="HH1303" s="352"/>
      <c r="HJ1303" s="44"/>
      <c r="HK1303" s="44"/>
      <c r="HL1303" s="44"/>
      <c r="HQ1303" s="44"/>
      <c r="HR1303" s="44"/>
      <c r="HS1303" s="44"/>
      <c r="HT1303" s="44"/>
      <c r="HU1303" s="44"/>
      <c r="HV1303" s="44"/>
      <c r="HW1303" s="44"/>
      <c r="HX1303" s="44"/>
      <c r="HY1303" s="44"/>
      <c r="HZ1303" s="44"/>
      <c r="IA1303" s="44"/>
      <c r="IB1303" s="44"/>
      <c r="IC1303" s="44"/>
      <c r="ID1303" s="44"/>
      <c r="IE1303" s="44"/>
      <c r="IF1303" s="44"/>
      <c r="IG1303" s="44"/>
      <c r="IH1303" s="44"/>
      <c r="II1303" s="44"/>
      <c r="IJ1303" s="44"/>
      <c r="IK1303" s="44"/>
      <c r="IL1303" s="44"/>
      <c r="IM1303" s="44"/>
      <c r="IN1303" s="44"/>
      <c r="IO1303" s="44"/>
      <c r="IP1303" s="44"/>
      <c r="IQ1303" s="44"/>
      <c r="IR1303" s="44"/>
      <c r="IS1303" s="44"/>
      <c r="IT1303" s="44"/>
      <c r="IU1303" s="44"/>
      <c r="IV1303" s="44"/>
      <c r="RS1303" s="353"/>
    </row>
    <row r="1304" spans="1:487" s="74" customFormat="1" ht="15">
      <c r="A1304" s="325" t="s">
        <v>631</v>
      </c>
      <c r="B1304" s="351"/>
      <c r="C1304" s="351"/>
      <c r="D1304" s="354" t="s">
        <v>130</v>
      </c>
      <c r="E1304" s="44"/>
      <c r="F1304" s="437">
        <f t="shared" si="18"/>
        <v>17</v>
      </c>
      <c r="G1304" s="478"/>
      <c r="H1304" s="478">
        <v>17</v>
      </c>
      <c r="I1304" s="138"/>
      <c r="J1304" s="420"/>
      <c r="K1304" s="138"/>
      <c r="L1304" s="458"/>
      <c r="M1304" s="44"/>
      <c r="N1304" s="44"/>
      <c r="R1304" s="352"/>
      <c r="T1304" s="44"/>
      <c r="U1304" s="44"/>
      <c r="V1304" s="44"/>
      <c r="AA1304" s="352"/>
      <c r="AC1304" s="44"/>
      <c r="AD1304" s="44"/>
      <c r="AE1304" s="44"/>
      <c r="AJ1304" s="352"/>
      <c r="AL1304" s="44"/>
      <c r="AM1304" s="44"/>
      <c r="AN1304" s="44"/>
      <c r="AS1304" s="352"/>
      <c r="AU1304" s="44"/>
      <c r="AV1304" s="44"/>
      <c r="AW1304" s="44"/>
      <c r="BB1304" s="352"/>
      <c r="BD1304" s="44"/>
      <c r="BE1304" s="44"/>
      <c r="BF1304" s="44"/>
      <c r="BK1304" s="352"/>
      <c r="BM1304" s="44"/>
      <c r="BN1304" s="44"/>
      <c r="BO1304" s="44"/>
      <c r="BT1304" s="352"/>
      <c r="BV1304" s="44"/>
      <c r="BW1304" s="44"/>
      <c r="BX1304" s="44"/>
      <c r="CC1304" s="352"/>
      <c r="CE1304" s="44"/>
      <c r="CF1304" s="44"/>
      <c r="CG1304" s="44"/>
      <c r="CL1304" s="352"/>
      <c r="CN1304" s="44"/>
      <c r="CO1304" s="44"/>
      <c r="CP1304" s="44"/>
      <c r="CU1304" s="352"/>
      <c r="CW1304" s="44"/>
      <c r="CX1304" s="44"/>
      <c r="CY1304" s="44"/>
      <c r="DD1304" s="352"/>
      <c r="DF1304" s="44"/>
      <c r="DG1304" s="44"/>
      <c r="DH1304" s="44"/>
      <c r="DM1304" s="352"/>
      <c r="DO1304" s="44"/>
      <c r="DP1304" s="44"/>
      <c r="DQ1304" s="44"/>
      <c r="DV1304" s="352"/>
      <c r="DX1304" s="44"/>
      <c r="DY1304" s="44"/>
      <c r="DZ1304" s="44"/>
      <c r="EE1304" s="352"/>
      <c r="EG1304" s="44"/>
      <c r="EH1304" s="44"/>
      <c r="EI1304" s="44"/>
      <c r="EN1304" s="352"/>
      <c r="EP1304" s="44"/>
      <c r="EQ1304" s="44"/>
      <c r="ER1304" s="44"/>
      <c r="EW1304" s="352"/>
      <c r="EY1304" s="44"/>
      <c r="EZ1304" s="44"/>
      <c r="FA1304" s="44"/>
      <c r="FF1304" s="352"/>
      <c r="FH1304" s="44"/>
      <c r="FI1304" s="44"/>
      <c r="FJ1304" s="44"/>
      <c r="FO1304" s="352"/>
      <c r="FQ1304" s="44"/>
      <c r="FR1304" s="44"/>
      <c r="FS1304" s="44"/>
      <c r="FX1304" s="352"/>
      <c r="FZ1304" s="44"/>
      <c r="GA1304" s="44"/>
      <c r="GB1304" s="44"/>
      <c r="GG1304" s="352"/>
      <c r="GI1304" s="44"/>
      <c r="GJ1304" s="44"/>
      <c r="GK1304" s="44"/>
      <c r="GP1304" s="352"/>
      <c r="GR1304" s="44"/>
      <c r="GS1304" s="44"/>
      <c r="GT1304" s="44"/>
      <c r="GY1304" s="352"/>
      <c r="HA1304" s="44"/>
      <c r="HB1304" s="44"/>
      <c r="HC1304" s="44"/>
      <c r="HH1304" s="352"/>
      <c r="HJ1304" s="44"/>
      <c r="HK1304" s="44"/>
      <c r="HL1304" s="44"/>
      <c r="HQ1304" s="44"/>
      <c r="HR1304" s="44"/>
      <c r="HS1304" s="44"/>
      <c r="HT1304" s="44"/>
      <c r="HU1304" s="44"/>
      <c r="HV1304" s="44"/>
      <c r="HW1304" s="44"/>
      <c r="HX1304" s="44"/>
      <c r="HY1304" s="44"/>
      <c r="HZ1304" s="44"/>
      <c r="IA1304" s="44"/>
      <c r="IB1304" s="44"/>
      <c r="IC1304" s="44"/>
      <c r="ID1304" s="44"/>
      <c r="IE1304" s="44"/>
      <c r="IF1304" s="44"/>
      <c r="IG1304" s="44"/>
      <c r="IH1304" s="44"/>
      <c r="II1304" s="44"/>
      <c r="IJ1304" s="44"/>
      <c r="IK1304" s="44"/>
      <c r="IL1304" s="44"/>
      <c r="IM1304" s="44"/>
      <c r="IN1304" s="44"/>
      <c r="IO1304" s="44"/>
      <c r="IP1304" s="44"/>
      <c r="IQ1304" s="44"/>
      <c r="IR1304" s="44"/>
      <c r="IS1304" s="44"/>
      <c r="IT1304" s="44"/>
      <c r="IU1304" s="44"/>
      <c r="IV1304" s="44"/>
      <c r="RS1304" s="353"/>
    </row>
    <row r="1305" spans="1:487" s="74" customFormat="1" ht="15">
      <c r="A1305" s="325" t="s">
        <v>1695</v>
      </c>
      <c r="B1305" s="351"/>
      <c r="C1305" s="351"/>
      <c r="D1305" s="354" t="s">
        <v>130</v>
      </c>
      <c r="E1305" s="44"/>
      <c r="F1305" s="437">
        <f t="shared" si="18"/>
        <v>0</v>
      </c>
      <c r="G1305" s="478"/>
      <c r="H1305" s="138"/>
      <c r="I1305" s="138"/>
      <c r="J1305" s="420"/>
      <c r="K1305" s="138"/>
      <c r="L1305" s="458"/>
      <c r="M1305" s="44"/>
      <c r="N1305" s="44"/>
      <c r="R1305" s="352"/>
      <c r="T1305" s="44"/>
      <c r="U1305" s="44"/>
      <c r="V1305" s="44"/>
      <c r="AA1305" s="352"/>
      <c r="AC1305" s="44"/>
      <c r="AD1305" s="44"/>
      <c r="AE1305" s="44"/>
      <c r="AJ1305" s="352"/>
      <c r="AL1305" s="44"/>
      <c r="AM1305" s="44"/>
      <c r="AN1305" s="44"/>
      <c r="AS1305" s="352"/>
      <c r="AU1305" s="44"/>
      <c r="AV1305" s="44"/>
      <c r="AW1305" s="44"/>
      <c r="BB1305" s="352"/>
      <c r="BD1305" s="44"/>
      <c r="BE1305" s="44"/>
      <c r="BF1305" s="44"/>
      <c r="BK1305" s="352"/>
      <c r="BM1305" s="44"/>
      <c r="BN1305" s="44"/>
      <c r="BO1305" s="44"/>
      <c r="BT1305" s="352"/>
      <c r="BV1305" s="44"/>
      <c r="BW1305" s="44"/>
      <c r="BX1305" s="44"/>
      <c r="CC1305" s="352"/>
      <c r="CE1305" s="44"/>
      <c r="CF1305" s="44"/>
      <c r="CG1305" s="44"/>
      <c r="CL1305" s="352"/>
      <c r="CN1305" s="44"/>
      <c r="CO1305" s="44"/>
      <c r="CP1305" s="44"/>
      <c r="CU1305" s="352"/>
      <c r="CW1305" s="44"/>
      <c r="CX1305" s="44"/>
      <c r="CY1305" s="44"/>
      <c r="DD1305" s="352"/>
      <c r="DF1305" s="44"/>
      <c r="DG1305" s="44"/>
      <c r="DH1305" s="44"/>
      <c r="DM1305" s="352"/>
      <c r="DO1305" s="44"/>
      <c r="DP1305" s="44"/>
      <c r="DQ1305" s="44"/>
      <c r="DV1305" s="352"/>
      <c r="DX1305" s="44"/>
      <c r="DY1305" s="44"/>
      <c r="DZ1305" s="44"/>
      <c r="EE1305" s="352"/>
      <c r="EG1305" s="44"/>
      <c r="EH1305" s="44"/>
      <c r="EI1305" s="44"/>
      <c r="EN1305" s="352"/>
      <c r="EP1305" s="44"/>
      <c r="EQ1305" s="44"/>
      <c r="ER1305" s="44"/>
      <c r="EW1305" s="352"/>
      <c r="EY1305" s="44"/>
      <c r="EZ1305" s="44"/>
      <c r="FA1305" s="44"/>
      <c r="FF1305" s="352"/>
      <c r="FH1305" s="44"/>
      <c r="FI1305" s="44"/>
      <c r="FJ1305" s="44"/>
      <c r="FO1305" s="352"/>
      <c r="FQ1305" s="44"/>
      <c r="FR1305" s="44"/>
      <c r="FS1305" s="44"/>
      <c r="FX1305" s="352"/>
      <c r="FZ1305" s="44"/>
      <c r="GA1305" s="44"/>
      <c r="GB1305" s="44"/>
      <c r="GG1305" s="352"/>
      <c r="GI1305" s="44"/>
      <c r="GJ1305" s="44"/>
      <c r="GK1305" s="44"/>
      <c r="GP1305" s="352"/>
      <c r="GR1305" s="44"/>
      <c r="GS1305" s="44"/>
      <c r="GT1305" s="44"/>
      <c r="GY1305" s="352"/>
      <c r="HA1305" s="44"/>
      <c r="HB1305" s="44"/>
      <c r="HC1305" s="44"/>
      <c r="HH1305" s="352"/>
      <c r="HJ1305" s="44"/>
      <c r="HK1305" s="44"/>
      <c r="HL1305" s="44"/>
      <c r="HQ1305" s="44"/>
      <c r="HR1305" s="44"/>
      <c r="HS1305" s="44"/>
      <c r="HT1305" s="44"/>
      <c r="HU1305" s="44"/>
      <c r="HV1305" s="44"/>
      <c r="HW1305" s="44"/>
      <c r="HX1305" s="44"/>
      <c r="HY1305" s="44"/>
      <c r="HZ1305" s="44"/>
      <c r="IA1305" s="44"/>
      <c r="IB1305" s="44"/>
      <c r="IC1305" s="44"/>
      <c r="ID1305" s="44"/>
      <c r="IE1305" s="44"/>
      <c r="IF1305" s="44"/>
      <c r="IG1305" s="44"/>
      <c r="IH1305" s="44"/>
      <c r="II1305" s="44"/>
      <c r="IJ1305" s="44"/>
      <c r="IK1305" s="44"/>
      <c r="IL1305" s="44"/>
      <c r="IM1305" s="44"/>
      <c r="IN1305" s="44"/>
      <c r="IO1305" s="44"/>
      <c r="IP1305" s="44"/>
      <c r="IQ1305" s="44"/>
      <c r="IR1305" s="44"/>
      <c r="IS1305" s="44"/>
      <c r="IT1305" s="44"/>
      <c r="IU1305" s="44"/>
      <c r="IV1305" s="44"/>
      <c r="RS1305" s="353"/>
    </row>
    <row r="1306" spans="1:487" s="74" customFormat="1" ht="15">
      <c r="A1306" s="325" t="s">
        <v>1692</v>
      </c>
      <c r="B1306" s="351"/>
      <c r="C1306" s="351"/>
      <c r="D1306" s="531" t="s">
        <v>130</v>
      </c>
      <c r="E1306" s="44"/>
      <c r="F1306" s="437">
        <f t="shared" si="18"/>
        <v>0</v>
      </c>
      <c r="G1306" s="478"/>
      <c r="H1306" s="138"/>
      <c r="I1306" s="138"/>
      <c r="J1306" s="420"/>
      <c r="K1306" s="138"/>
      <c r="L1306" s="458"/>
      <c r="M1306" s="44"/>
      <c r="N1306" s="44"/>
      <c r="R1306" s="352"/>
      <c r="T1306" s="44"/>
      <c r="U1306" s="44"/>
      <c r="V1306" s="44"/>
      <c r="AA1306" s="352"/>
      <c r="AC1306" s="44"/>
      <c r="AD1306" s="44"/>
      <c r="AE1306" s="44"/>
      <c r="AJ1306" s="352"/>
      <c r="AL1306" s="44"/>
      <c r="AM1306" s="44"/>
      <c r="AN1306" s="44"/>
      <c r="AS1306" s="352"/>
      <c r="AU1306" s="44"/>
      <c r="AV1306" s="44"/>
      <c r="AW1306" s="44"/>
      <c r="BB1306" s="352"/>
      <c r="BD1306" s="44"/>
      <c r="BE1306" s="44"/>
      <c r="BF1306" s="44"/>
      <c r="BK1306" s="352"/>
      <c r="BM1306" s="44"/>
      <c r="BN1306" s="44"/>
      <c r="BO1306" s="44"/>
      <c r="BT1306" s="352"/>
      <c r="BV1306" s="44"/>
      <c r="BW1306" s="44"/>
      <c r="BX1306" s="44"/>
      <c r="CC1306" s="352"/>
      <c r="CE1306" s="44"/>
      <c r="CF1306" s="44"/>
      <c r="CG1306" s="44"/>
      <c r="CL1306" s="352"/>
      <c r="CN1306" s="44"/>
      <c r="CO1306" s="44"/>
      <c r="CP1306" s="44"/>
      <c r="CU1306" s="352"/>
      <c r="CW1306" s="44"/>
      <c r="CX1306" s="44"/>
      <c r="CY1306" s="44"/>
      <c r="DD1306" s="352"/>
      <c r="DF1306" s="44"/>
      <c r="DG1306" s="44"/>
      <c r="DH1306" s="44"/>
      <c r="DM1306" s="352"/>
      <c r="DO1306" s="44"/>
      <c r="DP1306" s="44"/>
      <c r="DQ1306" s="44"/>
      <c r="DV1306" s="352"/>
      <c r="DX1306" s="44"/>
      <c r="DY1306" s="44"/>
      <c r="DZ1306" s="44"/>
      <c r="EE1306" s="352"/>
      <c r="EG1306" s="44"/>
      <c r="EH1306" s="44"/>
      <c r="EI1306" s="44"/>
      <c r="EN1306" s="352"/>
      <c r="EP1306" s="44"/>
      <c r="EQ1306" s="44"/>
      <c r="ER1306" s="44"/>
      <c r="EW1306" s="352"/>
      <c r="EY1306" s="44"/>
      <c r="EZ1306" s="44"/>
      <c r="FA1306" s="44"/>
      <c r="FF1306" s="352"/>
      <c r="FH1306" s="44"/>
      <c r="FI1306" s="44"/>
      <c r="FJ1306" s="44"/>
      <c r="FO1306" s="352"/>
      <c r="FQ1306" s="44"/>
      <c r="FR1306" s="44"/>
      <c r="FS1306" s="44"/>
      <c r="FX1306" s="352"/>
      <c r="FZ1306" s="44"/>
      <c r="GA1306" s="44"/>
      <c r="GB1306" s="44"/>
      <c r="GG1306" s="352"/>
      <c r="GI1306" s="44"/>
      <c r="GJ1306" s="44"/>
      <c r="GK1306" s="44"/>
      <c r="GP1306" s="352"/>
      <c r="GR1306" s="44"/>
      <c r="GS1306" s="44"/>
      <c r="GT1306" s="44"/>
      <c r="GY1306" s="352"/>
      <c r="HA1306" s="44"/>
      <c r="HB1306" s="44"/>
      <c r="HC1306" s="44"/>
      <c r="HH1306" s="352"/>
      <c r="HJ1306" s="44"/>
      <c r="HK1306" s="44"/>
      <c r="HL1306" s="44"/>
      <c r="HQ1306" s="44"/>
      <c r="HR1306" s="44"/>
      <c r="HS1306" s="44"/>
      <c r="HT1306" s="44"/>
      <c r="HU1306" s="44"/>
      <c r="HV1306" s="44"/>
      <c r="HW1306" s="44"/>
      <c r="HX1306" s="44"/>
      <c r="HY1306" s="44"/>
      <c r="HZ1306" s="44"/>
      <c r="IA1306" s="44"/>
      <c r="IB1306" s="44"/>
      <c r="IC1306" s="44"/>
      <c r="ID1306" s="44"/>
      <c r="IE1306" s="44"/>
      <c r="IF1306" s="44"/>
      <c r="IG1306" s="44"/>
      <c r="IH1306" s="44"/>
      <c r="II1306" s="44"/>
      <c r="IJ1306" s="44"/>
      <c r="IK1306" s="44"/>
      <c r="IL1306" s="44"/>
      <c r="IM1306" s="44"/>
      <c r="IN1306" s="44"/>
      <c r="IO1306" s="44"/>
      <c r="IP1306" s="44"/>
      <c r="IQ1306" s="44"/>
      <c r="IR1306" s="44"/>
      <c r="IS1306" s="44"/>
      <c r="IT1306" s="44"/>
      <c r="IU1306" s="44"/>
      <c r="IV1306" s="44"/>
      <c r="RS1306" s="353"/>
    </row>
    <row r="1307" spans="1:487" s="74" customFormat="1" ht="15">
      <c r="A1307" s="325" t="s">
        <v>733</v>
      </c>
      <c r="B1307" s="351"/>
      <c r="C1307" s="351"/>
      <c r="D1307" s="458" t="s">
        <v>138</v>
      </c>
      <c r="E1307" s="44"/>
      <c r="F1307" s="437">
        <f t="shared" si="18"/>
        <v>13</v>
      </c>
      <c r="G1307" s="478"/>
      <c r="H1307" s="138">
        <v>13</v>
      </c>
      <c r="I1307" s="138"/>
      <c r="J1307" s="420"/>
      <c r="K1307" s="138"/>
      <c r="L1307" s="44"/>
      <c r="M1307" s="44"/>
      <c r="N1307" s="44"/>
      <c r="R1307" s="352"/>
      <c r="T1307" s="44"/>
      <c r="U1307" s="44"/>
      <c r="V1307" s="44"/>
      <c r="AA1307" s="352"/>
      <c r="AC1307" s="44"/>
      <c r="AD1307" s="44"/>
      <c r="AE1307" s="44"/>
      <c r="AJ1307" s="352"/>
      <c r="AL1307" s="44"/>
      <c r="AM1307" s="44"/>
      <c r="AN1307" s="44"/>
      <c r="AS1307" s="352"/>
      <c r="AU1307" s="44"/>
      <c r="AV1307" s="44"/>
      <c r="AW1307" s="44"/>
      <c r="BB1307" s="352"/>
      <c r="BD1307" s="44"/>
      <c r="BE1307" s="44"/>
      <c r="BF1307" s="44"/>
      <c r="BK1307" s="352"/>
      <c r="BM1307" s="44"/>
      <c r="BN1307" s="44"/>
      <c r="BO1307" s="44"/>
      <c r="BT1307" s="352"/>
      <c r="BV1307" s="44"/>
      <c r="BW1307" s="44"/>
      <c r="BX1307" s="44"/>
      <c r="CC1307" s="352"/>
      <c r="CE1307" s="44"/>
      <c r="CF1307" s="44"/>
      <c r="CG1307" s="44"/>
      <c r="CL1307" s="352"/>
      <c r="CN1307" s="44"/>
      <c r="CO1307" s="44"/>
      <c r="CP1307" s="44"/>
      <c r="CU1307" s="352"/>
      <c r="CW1307" s="44"/>
      <c r="CX1307" s="44"/>
      <c r="CY1307" s="44"/>
      <c r="DD1307" s="352"/>
      <c r="DF1307" s="44"/>
      <c r="DG1307" s="44"/>
      <c r="DH1307" s="44"/>
      <c r="DM1307" s="352"/>
      <c r="DO1307" s="44"/>
      <c r="DP1307" s="44"/>
      <c r="DQ1307" s="44"/>
      <c r="DV1307" s="352"/>
      <c r="DX1307" s="44"/>
      <c r="DY1307" s="44"/>
      <c r="DZ1307" s="44"/>
      <c r="EE1307" s="352"/>
      <c r="EG1307" s="44"/>
      <c r="EH1307" s="44"/>
      <c r="EI1307" s="44"/>
      <c r="EN1307" s="352"/>
      <c r="EP1307" s="44"/>
      <c r="EQ1307" s="44"/>
      <c r="ER1307" s="44"/>
      <c r="EW1307" s="352"/>
      <c r="EY1307" s="44"/>
      <c r="EZ1307" s="44"/>
      <c r="FA1307" s="44"/>
      <c r="FF1307" s="352"/>
      <c r="FH1307" s="44"/>
      <c r="FI1307" s="44"/>
      <c r="FJ1307" s="44"/>
      <c r="FO1307" s="352"/>
      <c r="FQ1307" s="44"/>
      <c r="FR1307" s="44"/>
      <c r="FS1307" s="44"/>
      <c r="FX1307" s="352"/>
      <c r="FZ1307" s="44"/>
      <c r="GA1307" s="44"/>
      <c r="GB1307" s="44"/>
      <c r="GG1307" s="352"/>
      <c r="GI1307" s="44"/>
      <c r="GJ1307" s="44"/>
      <c r="GK1307" s="44"/>
      <c r="GP1307" s="352"/>
      <c r="GR1307" s="44"/>
      <c r="GS1307" s="44"/>
      <c r="GT1307" s="44"/>
      <c r="GY1307" s="352"/>
      <c r="HA1307" s="44"/>
      <c r="HB1307" s="44"/>
      <c r="HC1307" s="44"/>
      <c r="HH1307" s="352"/>
      <c r="HJ1307" s="44"/>
      <c r="HK1307" s="44"/>
      <c r="HL1307" s="44"/>
      <c r="HQ1307" s="44"/>
      <c r="HR1307" s="44"/>
      <c r="HS1307" s="44"/>
      <c r="HT1307" s="44"/>
      <c r="HU1307" s="44"/>
      <c r="HV1307" s="44"/>
      <c r="HW1307" s="44"/>
      <c r="HX1307" s="44"/>
      <c r="HY1307" s="44"/>
      <c r="HZ1307" s="44"/>
      <c r="IA1307" s="44"/>
      <c r="IB1307" s="44"/>
      <c r="IC1307" s="44"/>
      <c r="ID1307" s="44"/>
      <c r="IE1307" s="44"/>
      <c r="IF1307" s="44"/>
      <c r="IG1307" s="44"/>
      <c r="IH1307" s="44"/>
      <c r="II1307" s="44"/>
      <c r="IJ1307" s="44"/>
      <c r="IK1307" s="44"/>
      <c r="IL1307" s="44"/>
      <c r="IM1307" s="44"/>
      <c r="IN1307" s="44"/>
      <c r="IO1307" s="44"/>
      <c r="IP1307" s="44"/>
      <c r="IQ1307" s="44"/>
      <c r="IR1307" s="44"/>
      <c r="IS1307" s="44"/>
      <c r="IT1307" s="44"/>
      <c r="IU1307" s="44"/>
      <c r="IV1307" s="44"/>
      <c r="RS1307" s="353"/>
    </row>
    <row r="1308" spans="1:487" s="74" customFormat="1" ht="15">
      <c r="A1308" s="325" t="s">
        <v>504</v>
      </c>
      <c r="B1308" s="351"/>
      <c r="C1308" s="351"/>
      <c r="D1308" s="458" t="s">
        <v>134</v>
      </c>
      <c r="E1308" s="44"/>
      <c r="F1308" s="437">
        <f t="shared" si="18"/>
        <v>446</v>
      </c>
      <c r="G1308" s="541">
        <v>201</v>
      </c>
      <c r="H1308" s="541">
        <v>144</v>
      </c>
      <c r="I1308" s="138">
        <v>67</v>
      </c>
      <c r="J1308" s="420"/>
      <c r="K1308" s="138">
        <v>34</v>
      </c>
      <c r="L1308" s="458"/>
      <c r="M1308" s="458"/>
      <c r="N1308" s="44"/>
      <c r="R1308" s="352"/>
      <c r="T1308" s="44"/>
      <c r="U1308" s="44"/>
      <c r="V1308" s="44"/>
      <c r="AA1308" s="352"/>
      <c r="AC1308" s="44"/>
      <c r="AD1308" s="44"/>
      <c r="AE1308" s="44"/>
      <c r="AJ1308" s="352"/>
      <c r="AL1308" s="44"/>
      <c r="AM1308" s="44"/>
      <c r="AN1308" s="44"/>
      <c r="AS1308" s="352"/>
      <c r="AU1308" s="44"/>
      <c r="AV1308" s="44"/>
      <c r="AW1308" s="44"/>
      <c r="BB1308" s="352"/>
      <c r="BD1308" s="44"/>
      <c r="BE1308" s="44"/>
      <c r="BF1308" s="44"/>
      <c r="BK1308" s="352"/>
      <c r="BM1308" s="44"/>
      <c r="BN1308" s="44"/>
      <c r="BO1308" s="44"/>
      <c r="BT1308" s="352"/>
      <c r="BV1308" s="44"/>
      <c r="BW1308" s="44"/>
      <c r="BX1308" s="44"/>
      <c r="CC1308" s="352"/>
      <c r="CE1308" s="44"/>
      <c r="CF1308" s="44"/>
      <c r="CG1308" s="44"/>
      <c r="CL1308" s="352"/>
      <c r="CN1308" s="44"/>
      <c r="CO1308" s="44"/>
      <c r="CP1308" s="44"/>
      <c r="CU1308" s="352"/>
      <c r="CW1308" s="44"/>
      <c r="CX1308" s="44"/>
      <c r="CY1308" s="44"/>
      <c r="DD1308" s="352"/>
      <c r="DF1308" s="44"/>
      <c r="DG1308" s="44"/>
      <c r="DH1308" s="44"/>
      <c r="DM1308" s="352"/>
      <c r="DO1308" s="44"/>
      <c r="DP1308" s="44"/>
      <c r="DQ1308" s="44"/>
      <c r="DV1308" s="352"/>
      <c r="DX1308" s="44"/>
      <c r="DY1308" s="44"/>
      <c r="DZ1308" s="44"/>
      <c r="EE1308" s="352"/>
      <c r="EG1308" s="44"/>
      <c r="EH1308" s="44"/>
      <c r="EI1308" s="44"/>
      <c r="EN1308" s="352"/>
      <c r="EP1308" s="44"/>
      <c r="EQ1308" s="44"/>
      <c r="ER1308" s="44"/>
      <c r="EW1308" s="352"/>
      <c r="EY1308" s="44"/>
      <c r="EZ1308" s="44"/>
      <c r="FA1308" s="44"/>
      <c r="FF1308" s="352"/>
      <c r="FH1308" s="44"/>
      <c r="FI1308" s="44"/>
      <c r="FJ1308" s="44"/>
      <c r="FO1308" s="352"/>
      <c r="FQ1308" s="44"/>
      <c r="FR1308" s="44"/>
      <c r="FS1308" s="44"/>
      <c r="FX1308" s="352"/>
      <c r="FZ1308" s="44"/>
      <c r="GA1308" s="44"/>
      <c r="GB1308" s="44"/>
      <c r="GG1308" s="352"/>
      <c r="GI1308" s="44"/>
      <c r="GJ1308" s="44"/>
      <c r="GK1308" s="44"/>
      <c r="GP1308" s="352"/>
      <c r="GR1308" s="44"/>
      <c r="GS1308" s="44"/>
      <c r="GT1308" s="44"/>
      <c r="GY1308" s="352"/>
      <c r="HA1308" s="44"/>
      <c r="HB1308" s="44"/>
      <c r="HC1308" s="44"/>
      <c r="HH1308" s="352"/>
      <c r="HJ1308" s="44"/>
      <c r="HK1308" s="44"/>
      <c r="HL1308" s="44"/>
      <c r="HQ1308" s="44"/>
      <c r="HR1308" s="44"/>
      <c r="HS1308" s="44"/>
      <c r="HT1308" s="44"/>
      <c r="HU1308" s="44"/>
      <c r="HV1308" s="44"/>
      <c r="HW1308" s="44"/>
      <c r="HX1308" s="44"/>
      <c r="HY1308" s="44"/>
      <c r="HZ1308" s="44"/>
      <c r="IA1308" s="44"/>
      <c r="IB1308" s="44"/>
      <c r="IC1308" s="44"/>
      <c r="ID1308" s="44"/>
      <c r="IE1308" s="44"/>
      <c r="IF1308" s="44"/>
      <c r="IG1308" s="44"/>
      <c r="IH1308" s="44"/>
      <c r="II1308" s="44"/>
      <c r="IJ1308" s="44"/>
      <c r="IK1308" s="44"/>
      <c r="IL1308" s="44"/>
      <c r="IM1308" s="44"/>
      <c r="IN1308" s="44"/>
      <c r="IO1308" s="44"/>
      <c r="IP1308" s="44"/>
      <c r="IQ1308" s="44"/>
      <c r="IR1308" s="44"/>
      <c r="IS1308" s="44"/>
      <c r="IT1308" s="44"/>
      <c r="IU1308" s="44"/>
      <c r="IV1308" s="44"/>
      <c r="RS1308" s="353"/>
    </row>
    <row r="1309" spans="1:487" s="74" customFormat="1" ht="15">
      <c r="A1309" s="325" t="s">
        <v>1459</v>
      </c>
      <c r="B1309" s="351"/>
      <c r="C1309" s="351"/>
      <c r="D1309" s="458" t="s">
        <v>131</v>
      </c>
      <c r="E1309" s="44"/>
      <c r="F1309" s="437">
        <f t="shared" si="18"/>
        <v>35</v>
      </c>
      <c r="G1309" s="478">
        <v>5</v>
      </c>
      <c r="H1309" s="478"/>
      <c r="I1309" s="138">
        <v>30</v>
      </c>
      <c r="J1309" s="420"/>
      <c r="K1309" s="138"/>
      <c r="L1309" s="44"/>
      <c r="M1309" s="44"/>
      <c r="N1309" s="44"/>
      <c r="R1309" s="352"/>
      <c r="T1309" s="44"/>
      <c r="U1309" s="44"/>
      <c r="V1309" s="44"/>
      <c r="AA1309" s="352"/>
      <c r="AC1309" s="44"/>
      <c r="AD1309" s="44"/>
      <c r="AE1309" s="44"/>
      <c r="AJ1309" s="352"/>
      <c r="AL1309" s="44"/>
      <c r="AM1309" s="44"/>
      <c r="AN1309" s="44"/>
      <c r="AS1309" s="352"/>
      <c r="AU1309" s="44"/>
      <c r="AV1309" s="44"/>
      <c r="AW1309" s="44"/>
      <c r="BB1309" s="352"/>
      <c r="BD1309" s="44"/>
      <c r="BE1309" s="44"/>
      <c r="BF1309" s="44"/>
      <c r="BK1309" s="352"/>
      <c r="BM1309" s="44"/>
      <c r="BN1309" s="44"/>
      <c r="BO1309" s="44"/>
      <c r="BT1309" s="352"/>
      <c r="BV1309" s="44"/>
      <c r="BW1309" s="44"/>
      <c r="BX1309" s="44"/>
      <c r="CC1309" s="352"/>
      <c r="CE1309" s="44"/>
      <c r="CF1309" s="44"/>
      <c r="CG1309" s="44"/>
      <c r="CL1309" s="352"/>
      <c r="CN1309" s="44"/>
      <c r="CO1309" s="44"/>
      <c r="CP1309" s="44"/>
      <c r="CU1309" s="352"/>
      <c r="CW1309" s="44"/>
      <c r="CX1309" s="44"/>
      <c r="CY1309" s="44"/>
      <c r="DD1309" s="352"/>
      <c r="DF1309" s="44"/>
      <c r="DG1309" s="44"/>
      <c r="DH1309" s="44"/>
      <c r="DM1309" s="352"/>
      <c r="DO1309" s="44"/>
      <c r="DP1309" s="44"/>
      <c r="DQ1309" s="44"/>
      <c r="DV1309" s="352"/>
      <c r="DX1309" s="44"/>
      <c r="DY1309" s="44"/>
      <c r="DZ1309" s="44"/>
      <c r="EE1309" s="352"/>
      <c r="EG1309" s="44"/>
      <c r="EH1309" s="44"/>
      <c r="EI1309" s="44"/>
      <c r="EN1309" s="352"/>
      <c r="EP1309" s="44"/>
      <c r="EQ1309" s="44"/>
      <c r="ER1309" s="44"/>
      <c r="EW1309" s="352"/>
      <c r="EY1309" s="44"/>
      <c r="EZ1309" s="44"/>
      <c r="FA1309" s="44"/>
      <c r="FF1309" s="352"/>
      <c r="FH1309" s="44"/>
      <c r="FI1309" s="44"/>
      <c r="FJ1309" s="44"/>
      <c r="FO1309" s="352"/>
      <c r="FQ1309" s="44"/>
      <c r="FR1309" s="44"/>
      <c r="FS1309" s="44"/>
      <c r="FX1309" s="352"/>
      <c r="FZ1309" s="44"/>
      <c r="GA1309" s="44"/>
      <c r="GB1309" s="44"/>
      <c r="GG1309" s="352"/>
      <c r="GI1309" s="44"/>
      <c r="GJ1309" s="44"/>
      <c r="GK1309" s="44"/>
      <c r="GP1309" s="352"/>
      <c r="GR1309" s="44"/>
      <c r="GS1309" s="44"/>
      <c r="GT1309" s="44"/>
      <c r="GY1309" s="352"/>
      <c r="HA1309" s="44"/>
      <c r="HB1309" s="44"/>
      <c r="HC1309" s="44"/>
      <c r="HH1309" s="352"/>
      <c r="HJ1309" s="44"/>
      <c r="HK1309" s="44"/>
      <c r="HL1309" s="44"/>
      <c r="HQ1309" s="44"/>
      <c r="HR1309" s="44"/>
      <c r="HS1309" s="44"/>
      <c r="HT1309" s="44"/>
      <c r="HU1309" s="44"/>
      <c r="HV1309" s="44"/>
      <c r="HW1309" s="44"/>
      <c r="HX1309" s="44"/>
      <c r="HY1309" s="44"/>
      <c r="HZ1309" s="44"/>
      <c r="IA1309" s="44"/>
      <c r="IB1309" s="44"/>
      <c r="IC1309" s="44"/>
      <c r="ID1309" s="44"/>
      <c r="IE1309" s="44"/>
      <c r="IF1309" s="44"/>
      <c r="IG1309" s="44"/>
      <c r="IH1309" s="44"/>
      <c r="II1309" s="44"/>
      <c r="IJ1309" s="44"/>
      <c r="IK1309" s="44"/>
      <c r="IL1309" s="44"/>
      <c r="IM1309" s="44"/>
      <c r="IN1309" s="44"/>
      <c r="IO1309" s="44"/>
      <c r="IP1309" s="44"/>
      <c r="IQ1309" s="44"/>
      <c r="IR1309" s="44"/>
      <c r="IS1309" s="44"/>
      <c r="IT1309" s="44"/>
      <c r="IU1309" s="44"/>
      <c r="IV1309" s="44"/>
      <c r="RS1309" s="353"/>
    </row>
    <row r="1310" spans="1:487" s="74" customFormat="1" ht="15">
      <c r="A1310" s="325" t="s">
        <v>517</v>
      </c>
      <c r="B1310" s="351"/>
      <c r="C1310" s="351"/>
      <c r="D1310" s="458" t="s">
        <v>137</v>
      </c>
      <c r="E1310" s="44"/>
      <c r="F1310" s="437">
        <f t="shared" si="18"/>
        <v>134</v>
      </c>
      <c r="G1310" s="541">
        <v>85</v>
      </c>
      <c r="H1310" s="541">
        <v>39</v>
      </c>
      <c r="I1310" s="138">
        <v>10</v>
      </c>
      <c r="J1310" s="420"/>
      <c r="K1310" s="138"/>
      <c r="L1310" s="458"/>
      <c r="M1310" s="458"/>
      <c r="N1310" s="44"/>
      <c r="R1310" s="352"/>
      <c r="T1310" s="44"/>
      <c r="U1310" s="44"/>
      <c r="V1310" s="44"/>
      <c r="AA1310" s="352"/>
      <c r="AC1310" s="44"/>
      <c r="AD1310" s="44"/>
      <c r="AE1310" s="44"/>
      <c r="AJ1310" s="352"/>
      <c r="AL1310" s="44"/>
      <c r="AM1310" s="44"/>
      <c r="AN1310" s="44"/>
      <c r="AS1310" s="352"/>
      <c r="AU1310" s="44"/>
      <c r="AV1310" s="44"/>
      <c r="AW1310" s="44"/>
      <c r="BB1310" s="352"/>
      <c r="BD1310" s="44"/>
      <c r="BE1310" s="44"/>
      <c r="BF1310" s="44"/>
      <c r="BK1310" s="352"/>
      <c r="BM1310" s="44"/>
      <c r="BN1310" s="44"/>
      <c r="BO1310" s="44"/>
      <c r="BT1310" s="352"/>
      <c r="BV1310" s="44"/>
      <c r="BW1310" s="44"/>
      <c r="BX1310" s="44"/>
      <c r="CC1310" s="352"/>
      <c r="CE1310" s="44"/>
      <c r="CF1310" s="44"/>
      <c r="CG1310" s="44"/>
      <c r="CL1310" s="352"/>
      <c r="CN1310" s="44"/>
      <c r="CO1310" s="44"/>
      <c r="CP1310" s="44"/>
      <c r="CU1310" s="352"/>
      <c r="CW1310" s="44"/>
      <c r="CX1310" s="44"/>
      <c r="CY1310" s="44"/>
      <c r="DD1310" s="352"/>
      <c r="DF1310" s="44"/>
      <c r="DG1310" s="44"/>
      <c r="DH1310" s="44"/>
      <c r="DM1310" s="352"/>
      <c r="DO1310" s="44"/>
      <c r="DP1310" s="44"/>
      <c r="DQ1310" s="44"/>
      <c r="DV1310" s="352"/>
      <c r="DX1310" s="44"/>
      <c r="DY1310" s="44"/>
      <c r="DZ1310" s="44"/>
      <c r="EE1310" s="352"/>
      <c r="EG1310" s="44"/>
      <c r="EH1310" s="44"/>
      <c r="EI1310" s="44"/>
      <c r="EN1310" s="352"/>
      <c r="EP1310" s="44"/>
      <c r="EQ1310" s="44"/>
      <c r="ER1310" s="44"/>
      <c r="EW1310" s="352"/>
      <c r="EY1310" s="44"/>
      <c r="EZ1310" s="44"/>
      <c r="FA1310" s="44"/>
      <c r="FF1310" s="352"/>
      <c r="FH1310" s="44"/>
      <c r="FI1310" s="44"/>
      <c r="FJ1310" s="44"/>
      <c r="FO1310" s="352"/>
      <c r="FQ1310" s="44"/>
      <c r="FR1310" s="44"/>
      <c r="FS1310" s="44"/>
      <c r="FX1310" s="352"/>
      <c r="FZ1310" s="44"/>
      <c r="GA1310" s="44"/>
      <c r="GB1310" s="44"/>
      <c r="GG1310" s="352"/>
      <c r="GI1310" s="44"/>
      <c r="GJ1310" s="44"/>
      <c r="GK1310" s="44"/>
      <c r="GP1310" s="352"/>
      <c r="GR1310" s="44"/>
      <c r="GS1310" s="44"/>
      <c r="GT1310" s="44"/>
      <c r="GY1310" s="352"/>
      <c r="HA1310" s="44"/>
      <c r="HB1310" s="44"/>
      <c r="HC1310" s="44"/>
      <c r="HH1310" s="352"/>
      <c r="HJ1310" s="44"/>
      <c r="HK1310" s="44"/>
      <c r="HL1310" s="44"/>
      <c r="HQ1310" s="44"/>
      <c r="HR1310" s="44"/>
      <c r="HS1310" s="44"/>
      <c r="HT1310" s="44"/>
      <c r="HU1310" s="44"/>
      <c r="HV1310" s="44"/>
      <c r="HW1310" s="44"/>
      <c r="HX1310" s="44"/>
      <c r="HY1310" s="44"/>
      <c r="HZ1310" s="44"/>
      <c r="IA1310" s="44"/>
      <c r="IB1310" s="44"/>
      <c r="IC1310" s="44"/>
      <c r="ID1310" s="44"/>
      <c r="IE1310" s="44"/>
      <c r="IF1310" s="44"/>
      <c r="IG1310" s="44"/>
      <c r="IH1310" s="44"/>
      <c r="II1310" s="44"/>
      <c r="IJ1310" s="44"/>
      <c r="IK1310" s="44"/>
      <c r="IL1310" s="44"/>
      <c r="IM1310" s="44"/>
      <c r="IN1310" s="44"/>
      <c r="IO1310" s="44"/>
      <c r="IP1310" s="44"/>
      <c r="IQ1310" s="44"/>
      <c r="IR1310" s="44"/>
      <c r="IS1310" s="44"/>
      <c r="IT1310" s="44"/>
      <c r="IU1310" s="44"/>
      <c r="IV1310" s="44"/>
      <c r="RS1310" s="353"/>
    </row>
    <row r="1311" spans="1:487" s="74" customFormat="1" ht="15">
      <c r="A1311" s="325" t="s">
        <v>2017</v>
      </c>
      <c r="B1311" s="351"/>
      <c r="C1311" s="351"/>
      <c r="D1311" s="531" t="s">
        <v>130</v>
      </c>
      <c r="E1311" s="44"/>
      <c r="F1311" s="437">
        <f t="shared" si="18"/>
        <v>8</v>
      </c>
      <c r="G1311" s="478"/>
      <c r="H1311" s="478"/>
      <c r="I1311" s="138"/>
      <c r="J1311" s="420">
        <v>8</v>
      </c>
      <c r="K1311" s="138"/>
      <c r="L1311" s="44"/>
      <c r="M1311" s="44"/>
      <c r="N1311" s="44"/>
      <c r="R1311" s="352"/>
      <c r="T1311" s="44"/>
      <c r="U1311" s="44"/>
      <c r="V1311" s="44"/>
      <c r="AA1311" s="352"/>
      <c r="AC1311" s="44"/>
      <c r="AD1311" s="44"/>
      <c r="AE1311" s="44"/>
      <c r="AJ1311" s="352"/>
      <c r="AL1311" s="44"/>
      <c r="AM1311" s="44"/>
      <c r="AN1311" s="44"/>
      <c r="AS1311" s="352"/>
      <c r="AU1311" s="44"/>
      <c r="AV1311" s="44"/>
      <c r="AW1311" s="44"/>
      <c r="BB1311" s="352"/>
      <c r="BD1311" s="44"/>
      <c r="BE1311" s="44"/>
      <c r="BF1311" s="44"/>
      <c r="BK1311" s="352"/>
      <c r="BM1311" s="44"/>
      <c r="BN1311" s="44"/>
      <c r="BO1311" s="44"/>
      <c r="BT1311" s="352"/>
      <c r="BV1311" s="44"/>
      <c r="BW1311" s="44"/>
      <c r="BX1311" s="44"/>
      <c r="CC1311" s="352"/>
      <c r="CE1311" s="44"/>
      <c r="CF1311" s="44"/>
      <c r="CG1311" s="44"/>
      <c r="CL1311" s="352"/>
      <c r="CN1311" s="44"/>
      <c r="CO1311" s="44"/>
      <c r="CP1311" s="44"/>
      <c r="CU1311" s="352"/>
      <c r="CW1311" s="44"/>
      <c r="CX1311" s="44"/>
      <c r="CY1311" s="44"/>
      <c r="DD1311" s="352"/>
      <c r="DF1311" s="44"/>
      <c r="DG1311" s="44"/>
      <c r="DH1311" s="44"/>
      <c r="DM1311" s="352"/>
      <c r="DO1311" s="44"/>
      <c r="DP1311" s="44"/>
      <c r="DQ1311" s="44"/>
      <c r="DV1311" s="352"/>
      <c r="DX1311" s="44"/>
      <c r="DY1311" s="44"/>
      <c r="DZ1311" s="44"/>
      <c r="EE1311" s="352"/>
      <c r="EG1311" s="44"/>
      <c r="EH1311" s="44"/>
      <c r="EI1311" s="44"/>
      <c r="EN1311" s="352"/>
      <c r="EP1311" s="44"/>
      <c r="EQ1311" s="44"/>
      <c r="ER1311" s="44"/>
      <c r="EW1311" s="352"/>
      <c r="EY1311" s="44"/>
      <c r="EZ1311" s="44"/>
      <c r="FA1311" s="44"/>
      <c r="FF1311" s="352"/>
      <c r="FH1311" s="44"/>
      <c r="FI1311" s="44"/>
      <c r="FJ1311" s="44"/>
      <c r="FO1311" s="352"/>
      <c r="FQ1311" s="44"/>
      <c r="FR1311" s="44"/>
      <c r="FS1311" s="44"/>
      <c r="FX1311" s="352"/>
      <c r="FZ1311" s="44"/>
      <c r="GA1311" s="44"/>
      <c r="GB1311" s="44"/>
      <c r="GG1311" s="352"/>
      <c r="GI1311" s="44"/>
      <c r="GJ1311" s="44"/>
      <c r="GK1311" s="44"/>
      <c r="GP1311" s="352"/>
      <c r="GR1311" s="44"/>
      <c r="GS1311" s="44"/>
      <c r="GT1311" s="44"/>
      <c r="GY1311" s="352"/>
      <c r="HA1311" s="44"/>
      <c r="HB1311" s="44"/>
      <c r="HC1311" s="44"/>
      <c r="HH1311" s="352"/>
      <c r="HJ1311" s="44"/>
      <c r="HK1311" s="44"/>
      <c r="HL1311" s="44"/>
      <c r="HQ1311" s="44"/>
      <c r="HR1311" s="44"/>
      <c r="HS1311" s="44"/>
      <c r="HT1311" s="44"/>
      <c r="HU1311" s="44"/>
      <c r="HV1311" s="44"/>
      <c r="HW1311" s="44"/>
      <c r="HX1311" s="44"/>
      <c r="HY1311" s="44"/>
      <c r="HZ1311" s="44"/>
      <c r="IA1311" s="44"/>
      <c r="IB1311" s="44"/>
      <c r="IC1311" s="44"/>
      <c r="ID1311" s="44"/>
      <c r="IE1311" s="44"/>
      <c r="IF1311" s="44"/>
      <c r="IG1311" s="44"/>
      <c r="IH1311" s="44"/>
      <c r="II1311" s="44"/>
      <c r="IJ1311" s="44"/>
      <c r="IK1311" s="44"/>
      <c r="IL1311" s="44"/>
      <c r="IM1311" s="44"/>
      <c r="IN1311" s="44"/>
      <c r="IO1311" s="44"/>
      <c r="IP1311" s="44"/>
      <c r="IQ1311" s="44"/>
      <c r="IR1311" s="44"/>
      <c r="IS1311" s="44"/>
      <c r="IT1311" s="44"/>
      <c r="IU1311" s="44"/>
      <c r="IV1311" s="44"/>
      <c r="RS1311" s="353"/>
    </row>
    <row r="1312" spans="1:487" s="74" customFormat="1" ht="15">
      <c r="A1312" s="325" t="s">
        <v>1291</v>
      </c>
      <c r="B1312" s="351"/>
      <c r="C1312" s="351"/>
      <c r="D1312" s="354" t="s">
        <v>130</v>
      </c>
      <c r="E1312" s="44"/>
      <c r="F1312" s="437">
        <f t="shared" si="18"/>
        <v>0</v>
      </c>
      <c r="G1312" s="478"/>
      <c r="H1312" s="138"/>
      <c r="I1312" s="138"/>
      <c r="J1312" s="420"/>
      <c r="K1312" s="138"/>
      <c r="L1312" s="458"/>
      <c r="M1312" s="44"/>
      <c r="N1312" s="44"/>
      <c r="R1312" s="352"/>
      <c r="T1312" s="44"/>
      <c r="U1312" s="44"/>
      <c r="V1312" s="44"/>
      <c r="AA1312" s="352"/>
      <c r="AC1312" s="44"/>
      <c r="AD1312" s="44"/>
      <c r="AE1312" s="44"/>
      <c r="AJ1312" s="352"/>
      <c r="AL1312" s="44"/>
      <c r="AM1312" s="44"/>
      <c r="AN1312" s="44"/>
      <c r="AS1312" s="352"/>
      <c r="AU1312" s="44"/>
      <c r="AV1312" s="44"/>
      <c r="AW1312" s="44"/>
      <c r="BB1312" s="352"/>
      <c r="BD1312" s="44"/>
      <c r="BE1312" s="44"/>
      <c r="BF1312" s="44"/>
      <c r="BK1312" s="352"/>
      <c r="BM1312" s="44"/>
      <c r="BN1312" s="44"/>
      <c r="BO1312" s="44"/>
      <c r="BT1312" s="352"/>
      <c r="BV1312" s="44"/>
      <c r="BW1312" s="44"/>
      <c r="BX1312" s="44"/>
      <c r="CC1312" s="352"/>
      <c r="CE1312" s="44"/>
      <c r="CF1312" s="44"/>
      <c r="CG1312" s="44"/>
      <c r="CL1312" s="352"/>
      <c r="CN1312" s="44"/>
      <c r="CO1312" s="44"/>
      <c r="CP1312" s="44"/>
      <c r="CU1312" s="352"/>
      <c r="CW1312" s="44"/>
      <c r="CX1312" s="44"/>
      <c r="CY1312" s="44"/>
      <c r="DD1312" s="352"/>
      <c r="DF1312" s="44"/>
      <c r="DG1312" s="44"/>
      <c r="DH1312" s="44"/>
      <c r="DM1312" s="352"/>
      <c r="DO1312" s="44"/>
      <c r="DP1312" s="44"/>
      <c r="DQ1312" s="44"/>
      <c r="DV1312" s="352"/>
      <c r="DX1312" s="44"/>
      <c r="DY1312" s="44"/>
      <c r="DZ1312" s="44"/>
      <c r="EE1312" s="352"/>
      <c r="EG1312" s="44"/>
      <c r="EH1312" s="44"/>
      <c r="EI1312" s="44"/>
      <c r="EN1312" s="352"/>
      <c r="EP1312" s="44"/>
      <c r="EQ1312" s="44"/>
      <c r="ER1312" s="44"/>
      <c r="EW1312" s="352"/>
      <c r="EY1312" s="44"/>
      <c r="EZ1312" s="44"/>
      <c r="FA1312" s="44"/>
      <c r="FF1312" s="352"/>
      <c r="FH1312" s="44"/>
      <c r="FI1312" s="44"/>
      <c r="FJ1312" s="44"/>
      <c r="FO1312" s="352"/>
      <c r="FQ1312" s="44"/>
      <c r="FR1312" s="44"/>
      <c r="FS1312" s="44"/>
      <c r="FX1312" s="352"/>
      <c r="FZ1312" s="44"/>
      <c r="GA1312" s="44"/>
      <c r="GB1312" s="44"/>
      <c r="GG1312" s="352"/>
      <c r="GI1312" s="44"/>
      <c r="GJ1312" s="44"/>
      <c r="GK1312" s="44"/>
      <c r="GP1312" s="352"/>
      <c r="GR1312" s="44"/>
      <c r="GS1312" s="44"/>
      <c r="GT1312" s="44"/>
      <c r="GY1312" s="352"/>
      <c r="HA1312" s="44"/>
      <c r="HB1312" s="44"/>
      <c r="HC1312" s="44"/>
      <c r="HH1312" s="352"/>
      <c r="HJ1312" s="44"/>
      <c r="HK1312" s="44"/>
      <c r="HL1312" s="44"/>
      <c r="HQ1312" s="44"/>
      <c r="HR1312" s="44"/>
      <c r="HS1312" s="44"/>
      <c r="HT1312" s="44"/>
      <c r="HU1312" s="44"/>
      <c r="HV1312" s="44"/>
      <c r="HW1312" s="44"/>
      <c r="HX1312" s="44"/>
      <c r="HY1312" s="44"/>
      <c r="HZ1312" s="44"/>
      <c r="IA1312" s="44"/>
      <c r="IB1312" s="44"/>
      <c r="IC1312" s="44"/>
      <c r="ID1312" s="44"/>
      <c r="IE1312" s="44"/>
      <c r="IF1312" s="44"/>
      <c r="IG1312" s="44"/>
      <c r="IH1312" s="44"/>
      <c r="II1312" s="44"/>
      <c r="IJ1312" s="44"/>
      <c r="IK1312" s="44"/>
      <c r="IL1312" s="44"/>
      <c r="IM1312" s="44"/>
      <c r="IN1312" s="44"/>
      <c r="IO1312" s="44"/>
      <c r="IP1312" s="44"/>
      <c r="IQ1312" s="44"/>
      <c r="IR1312" s="44"/>
      <c r="IS1312" s="44"/>
      <c r="IT1312" s="44"/>
      <c r="IU1312" s="44"/>
      <c r="IV1312" s="44"/>
      <c r="RS1312" s="353"/>
    </row>
    <row r="1313" spans="1:487" s="74" customFormat="1" ht="15">
      <c r="A1313" s="325" t="s">
        <v>1220</v>
      </c>
      <c r="B1313" s="351"/>
      <c r="C1313" s="351"/>
      <c r="D1313" s="531" t="s">
        <v>130</v>
      </c>
      <c r="E1313" s="44"/>
      <c r="F1313" s="437">
        <f t="shared" si="18"/>
        <v>0</v>
      </c>
      <c r="G1313" s="478"/>
      <c r="H1313" s="138"/>
      <c r="I1313" s="138"/>
      <c r="J1313" s="420"/>
      <c r="K1313" s="138"/>
      <c r="L1313" s="458"/>
      <c r="M1313" s="44"/>
      <c r="N1313" s="44"/>
      <c r="R1313" s="352"/>
      <c r="T1313" s="44"/>
      <c r="U1313" s="44"/>
      <c r="V1313" s="44"/>
      <c r="AA1313" s="352"/>
      <c r="AC1313" s="44"/>
      <c r="AD1313" s="44"/>
      <c r="AE1313" s="44"/>
      <c r="AJ1313" s="352"/>
      <c r="AL1313" s="44"/>
      <c r="AM1313" s="44"/>
      <c r="AN1313" s="44"/>
      <c r="AS1313" s="352"/>
      <c r="AU1313" s="44"/>
      <c r="AV1313" s="44"/>
      <c r="AW1313" s="44"/>
      <c r="BB1313" s="352"/>
      <c r="BD1313" s="44"/>
      <c r="BE1313" s="44"/>
      <c r="BF1313" s="44"/>
      <c r="BK1313" s="352"/>
      <c r="BM1313" s="44"/>
      <c r="BN1313" s="44"/>
      <c r="BO1313" s="44"/>
      <c r="BT1313" s="352"/>
      <c r="BV1313" s="44"/>
      <c r="BW1313" s="44"/>
      <c r="BX1313" s="44"/>
      <c r="CC1313" s="352"/>
      <c r="CE1313" s="44"/>
      <c r="CF1313" s="44"/>
      <c r="CG1313" s="44"/>
      <c r="CL1313" s="352"/>
      <c r="CN1313" s="44"/>
      <c r="CO1313" s="44"/>
      <c r="CP1313" s="44"/>
      <c r="CU1313" s="352"/>
      <c r="CW1313" s="44"/>
      <c r="CX1313" s="44"/>
      <c r="CY1313" s="44"/>
      <c r="DD1313" s="352"/>
      <c r="DF1313" s="44"/>
      <c r="DG1313" s="44"/>
      <c r="DH1313" s="44"/>
      <c r="DM1313" s="352"/>
      <c r="DO1313" s="44"/>
      <c r="DP1313" s="44"/>
      <c r="DQ1313" s="44"/>
      <c r="DV1313" s="352"/>
      <c r="DX1313" s="44"/>
      <c r="DY1313" s="44"/>
      <c r="DZ1313" s="44"/>
      <c r="EE1313" s="352"/>
      <c r="EG1313" s="44"/>
      <c r="EH1313" s="44"/>
      <c r="EI1313" s="44"/>
      <c r="EN1313" s="352"/>
      <c r="EP1313" s="44"/>
      <c r="EQ1313" s="44"/>
      <c r="ER1313" s="44"/>
      <c r="EW1313" s="352"/>
      <c r="EY1313" s="44"/>
      <c r="EZ1313" s="44"/>
      <c r="FA1313" s="44"/>
      <c r="FF1313" s="352"/>
      <c r="FH1313" s="44"/>
      <c r="FI1313" s="44"/>
      <c r="FJ1313" s="44"/>
      <c r="FO1313" s="352"/>
      <c r="FQ1313" s="44"/>
      <c r="FR1313" s="44"/>
      <c r="FS1313" s="44"/>
      <c r="FX1313" s="352"/>
      <c r="FZ1313" s="44"/>
      <c r="GA1313" s="44"/>
      <c r="GB1313" s="44"/>
      <c r="GG1313" s="352"/>
      <c r="GI1313" s="44"/>
      <c r="GJ1313" s="44"/>
      <c r="GK1313" s="44"/>
      <c r="GP1313" s="352"/>
      <c r="GR1313" s="44"/>
      <c r="GS1313" s="44"/>
      <c r="GT1313" s="44"/>
      <c r="GY1313" s="352"/>
      <c r="HA1313" s="44"/>
      <c r="HB1313" s="44"/>
      <c r="HC1313" s="44"/>
      <c r="HH1313" s="352"/>
      <c r="HJ1313" s="44"/>
      <c r="HK1313" s="44"/>
      <c r="HL1313" s="44"/>
      <c r="HQ1313" s="44"/>
      <c r="HR1313" s="44"/>
      <c r="HS1313" s="44"/>
      <c r="HT1313" s="44"/>
      <c r="HU1313" s="44"/>
      <c r="HV1313" s="44"/>
      <c r="HW1313" s="44"/>
      <c r="HX1313" s="44"/>
      <c r="HY1313" s="44"/>
      <c r="HZ1313" s="44"/>
      <c r="IA1313" s="44"/>
      <c r="IB1313" s="44"/>
      <c r="IC1313" s="44"/>
      <c r="ID1313" s="44"/>
      <c r="IE1313" s="44"/>
      <c r="IF1313" s="44"/>
      <c r="IG1313" s="44"/>
      <c r="IH1313" s="44"/>
      <c r="II1313" s="44"/>
      <c r="IJ1313" s="44"/>
      <c r="IK1313" s="44"/>
      <c r="IL1313" s="44"/>
      <c r="IM1313" s="44"/>
      <c r="IN1313" s="44"/>
      <c r="IO1313" s="44"/>
      <c r="IP1313" s="44"/>
      <c r="IQ1313" s="44"/>
      <c r="IR1313" s="44"/>
      <c r="IS1313" s="44"/>
      <c r="IT1313" s="44"/>
      <c r="IU1313" s="44"/>
      <c r="IV1313" s="44"/>
      <c r="RS1313" s="353"/>
    </row>
    <row r="1314" spans="1:487" s="74" customFormat="1" ht="15">
      <c r="A1314" s="325" t="s">
        <v>512</v>
      </c>
      <c r="B1314" s="351"/>
      <c r="C1314" s="351"/>
      <c r="D1314" s="458" t="s">
        <v>137</v>
      </c>
      <c r="E1314" s="44"/>
      <c r="F1314" s="437">
        <f t="shared" si="18"/>
        <v>339</v>
      </c>
      <c r="G1314" s="541">
        <v>25</v>
      </c>
      <c r="H1314" s="138">
        <v>132</v>
      </c>
      <c r="I1314" s="138">
        <v>42</v>
      </c>
      <c r="J1314" s="420">
        <v>35</v>
      </c>
      <c r="K1314" s="138">
        <v>105</v>
      </c>
      <c r="L1314" s="458"/>
      <c r="M1314" s="458"/>
      <c r="N1314" s="44"/>
      <c r="R1314" s="352"/>
      <c r="T1314" s="44"/>
      <c r="U1314" s="44"/>
      <c r="V1314" s="44"/>
      <c r="AA1314" s="352"/>
      <c r="AC1314" s="44"/>
      <c r="AD1314" s="44"/>
      <c r="AE1314" s="44"/>
      <c r="AJ1314" s="352"/>
      <c r="AL1314" s="44"/>
      <c r="AM1314" s="44"/>
      <c r="AN1314" s="44"/>
      <c r="AS1314" s="352"/>
      <c r="AU1314" s="44"/>
      <c r="AV1314" s="44"/>
      <c r="AW1314" s="44"/>
      <c r="BB1314" s="352"/>
      <c r="BD1314" s="44"/>
      <c r="BE1314" s="44"/>
      <c r="BF1314" s="44"/>
      <c r="BK1314" s="352"/>
      <c r="BM1314" s="44"/>
      <c r="BN1314" s="44"/>
      <c r="BO1314" s="44"/>
      <c r="BT1314" s="352"/>
      <c r="BV1314" s="44"/>
      <c r="BW1314" s="44"/>
      <c r="BX1314" s="44"/>
      <c r="CC1314" s="352"/>
      <c r="CE1314" s="44"/>
      <c r="CF1314" s="44"/>
      <c r="CG1314" s="44"/>
      <c r="CL1314" s="352"/>
      <c r="CN1314" s="44"/>
      <c r="CO1314" s="44"/>
      <c r="CP1314" s="44"/>
      <c r="CU1314" s="352"/>
      <c r="CW1314" s="44"/>
      <c r="CX1314" s="44"/>
      <c r="CY1314" s="44"/>
      <c r="DD1314" s="352"/>
      <c r="DF1314" s="44"/>
      <c r="DG1314" s="44"/>
      <c r="DH1314" s="44"/>
      <c r="DM1314" s="352"/>
      <c r="DO1314" s="44"/>
      <c r="DP1314" s="44"/>
      <c r="DQ1314" s="44"/>
      <c r="DV1314" s="352"/>
      <c r="DX1314" s="44"/>
      <c r="DY1314" s="44"/>
      <c r="DZ1314" s="44"/>
      <c r="EE1314" s="352"/>
      <c r="EG1314" s="44"/>
      <c r="EH1314" s="44"/>
      <c r="EI1314" s="44"/>
      <c r="EN1314" s="352"/>
      <c r="EP1314" s="44"/>
      <c r="EQ1314" s="44"/>
      <c r="ER1314" s="44"/>
      <c r="EW1314" s="352"/>
      <c r="EY1314" s="44"/>
      <c r="EZ1314" s="44"/>
      <c r="FA1314" s="44"/>
      <c r="FF1314" s="352"/>
      <c r="FH1314" s="44"/>
      <c r="FI1314" s="44"/>
      <c r="FJ1314" s="44"/>
      <c r="FO1314" s="352"/>
      <c r="FQ1314" s="44"/>
      <c r="FR1314" s="44"/>
      <c r="FS1314" s="44"/>
      <c r="FX1314" s="352"/>
      <c r="FZ1314" s="44"/>
      <c r="GA1314" s="44"/>
      <c r="GB1314" s="44"/>
      <c r="GG1314" s="352"/>
      <c r="GI1314" s="44"/>
      <c r="GJ1314" s="44"/>
      <c r="GK1314" s="44"/>
      <c r="GP1314" s="352"/>
      <c r="GR1314" s="44"/>
      <c r="GS1314" s="44"/>
      <c r="GT1314" s="44"/>
      <c r="GY1314" s="352"/>
      <c r="HA1314" s="44"/>
      <c r="HB1314" s="44"/>
      <c r="HC1314" s="44"/>
      <c r="HH1314" s="352"/>
      <c r="HJ1314" s="44"/>
      <c r="HK1314" s="44"/>
      <c r="HL1314" s="44"/>
      <c r="HQ1314" s="44"/>
      <c r="HR1314" s="44"/>
      <c r="HS1314" s="44"/>
      <c r="HT1314" s="44"/>
      <c r="HU1314" s="44"/>
      <c r="HV1314" s="44"/>
      <c r="HW1314" s="44"/>
      <c r="HX1314" s="44"/>
      <c r="HY1314" s="44"/>
      <c r="HZ1314" s="44"/>
      <c r="IA1314" s="44"/>
      <c r="IB1314" s="44"/>
      <c r="IC1314" s="44"/>
      <c r="ID1314" s="44"/>
      <c r="IE1314" s="44"/>
      <c r="IF1314" s="44"/>
      <c r="IG1314" s="44"/>
      <c r="IH1314" s="44"/>
      <c r="II1314" s="44"/>
      <c r="IJ1314" s="44"/>
      <c r="IK1314" s="44"/>
      <c r="IL1314" s="44"/>
      <c r="IM1314" s="44"/>
      <c r="IN1314" s="44"/>
      <c r="IO1314" s="44"/>
      <c r="IP1314" s="44"/>
      <c r="IQ1314" s="44"/>
      <c r="IR1314" s="44"/>
      <c r="IS1314" s="44"/>
      <c r="IT1314" s="44"/>
      <c r="IU1314" s="44"/>
      <c r="IV1314" s="44"/>
      <c r="RS1314" s="353"/>
    </row>
    <row r="1315" spans="1:487" s="74" customFormat="1" ht="15">
      <c r="A1315" s="325" t="s">
        <v>737</v>
      </c>
      <c r="B1315" s="351"/>
      <c r="C1315" s="351"/>
      <c r="D1315" s="458" t="s">
        <v>132</v>
      </c>
      <c r="E1315" s="44"/>
      <c r="F1315" s="437">
        <f t="shared" si="18"/>
        <v>8</v>
      </c>
      <c r="G1315" s="478"/>
      <c r="H1315" s="138"/>
      <c r="I1315" s="138">
        <v>3</v>
      </c>
      <c r="J1315" s="420">
        <v>5</v>
      </c>
      <c r="K1315" s="138"/>
      <c r="L1315" s="450"/>
      <c r="M1315" s="44"/>
      <c r="N1315" s="44"/>
      <c r="R1315" s="352"/>
      <c r="T1315" s="44"/>
      <c r="U1315" s="44"/>
      <c r="V1315" s="44"/>
      <c r="AA1315" s="352"/>
      <c r="AC1315" s="44"/>
      <c r="AD1315" s="44"/>
      <c r="AE1315" s="44"/>
      <c r="AJ1315" s="352"/>
      <c r="AL1315" s="44"/>
      <c r="AM1315" s="44"/>
      <c r="AN1315" s="44"/>
      <c r="AS1315" s="352"/>
      <c r="AU1315" s="44"/>
      <c r="AV1315" s="44"/>
      <c r="AW1315" s="44"/>
      <c r="BB1315" s="352"/>
      <c r="BD1315" s="44"/>
      <c r="BE1315" s="44"/>
      <c r="BF1315" s="44"/>
      <c r="BK1315" s="352"/>
      <c r="BM1315" s="44"/>
      <c r="BN1315" s="44"/>
      <c r="BO1315" s="44"/>
      <c r="BT1315" s="352"/>
      <c r="BV1315" s="44"/>
      <c r="BW1315" s="44"/>
      <c r="BX1315" s="44"/>
      <c r="CC1315" s="352"/>
      <c r="CE1315" s="44"/>
      <c r="CF1315" s="44"/>
      <c r="CG1315" s="44"/>
      <c r="CL1315" s="352"/>
      <c r="CN1315" s="44"/>
      <c r="CO1315" s="44"/>
      <c r="CP1315" s="44"/>
      <c r="CU1315" s="352"/>
      <c r="CW1315" s="44"/>
      <c r="CX1315" s="44"/>
      <c r="CY1315" s="44"/>
      <c r="DD1315" s="352"/>
      <c r="DF1315" s="44"/>
      <c r="DG1315" s="44"/>
      <c r="DH1315" s="44"/>
      <c r="DM1315" s="352"/>
      <c r="DO1315" s="44"/>
      <c r="DP1315" s="44"/>
      <c r="DQ1315" s="44"/>
      <c r="DV1315" s="352"/>
      <c r="DX1315" s="44"/>
      <c r="DY1315" s="44"/>
      <c r="DZ1315" s="44"/>
      <c r="EE1315" s="352"/>
      <c r="EG1315" s="44"/>
      <c r="EH1315" s="44"/>
      <c r="EI1315" s="44"/>
      <c r="EN1315" s="352"/>
      <c r="EP1315" s="44"/>
      <c r="EQ1315" s="44"/>
      <c r="ER1315" s="44"/>
      <c r="EW1315" s="352"/>
      <c r="EY1315" s="44"/>
      <c r="EZ1315" s="44"/>
      <c r="FA1315" s="44"/>
      <c r="FF1315" s="352"/>
      <c r="FH1315" s="44"/>
      <c r="FI1315" s="44"/>
      <c r="FJ1315" s="44"/>
      <c r="FO1315" s="352"/>
      <c r="FQ1315" s="44"/>
      <c r="FR1315" s="44"/>
      <c r="FS1315" s="44"/>
      <c r="FX1315" s="352"/>
      <c r="FZ1315" s="44"/>
      <c r="GA1315" s="44"/>
      <c r="GB1315" s="44"/>
      <c r="GG1315" s="352"/>
      <c r="GI1315" s="44"/>
      <c r="GJ1315" s="44"/>
      <c r="GK1315" s="44"/>
      <c r="GP1315" s="352"/>
      <c r="GR1315" s="44"/>
      <c r="GS1315" s="44"/>
      <c r="GT1315" s="44"/>
      <c r="GY1315" s="352"/>
      <c r="HA1315" s="44"/>
      <c r="HB1315" s="44"/>
      <c r="HC1315" s="44"/>
      <c r="HH1315" s="352"/>
      <c r="HJ1315" s="44"/>
      <c r="HK1315" s="44"/>
      <c r="HL1315" s="44"/>
      <c r="HQ1315" s="44"/>
      <c r="HR1315" s="44"/>
      <c r="HS1315" s="44"/>
      <c r="HT1315" s="44"/>
      <c r="HU1315" s="44"/>
      <c r="HV1315" s="44"/>
      <c r="HW1315" s="44"/>
      <c r="HX1315" s="44"/>
      <c r="HY1315" s="44"/>
      <c r="HZ1315" s="44"/>
      <c r="IA1315" s="44"/>
      <c r="IB1315" s="44"/>
      <c r="IC1315" s="44"/>
      <c r="ID1315" s="44"/>
      <c r="IE1315" s="44"/>
      <c r="IF1315" s="44"/>
      <c r="IG1315" s="44"/>
      <c r="IH1315" s="44"/>
      <c r="II1315" s="44"/>
      <c r="IJ1315" s="44"/>
      <c r="IK1315" s="44"/>
      <c r="IL1315" s="44"/>
      <c r="IM1315" s="44"/>
      <c r="IN1315" s="44"/>
      <c r="IO1315" s="44"/>
      <c r="IP1315" s="44"/>
      <c r="IQ1315" s="44"/>
      <c r="IR1315" s="44"/>
      <c r="IS1315" s="44"/>
      <c r="IT1315" s="44"/>
      <c r="IU1315" s="44"/>
      <c r="IV1315" s="44"/>
      <c r="RS1315" s="353"/>
    </row>
    <row r="1316" spans="1:487" s="74" customFormat="1" ht="15">
      <c r="A1316" s="325" t="s">
        <v>889</v>
      </c>
      <c r="B1316" s="351"/>
      <c r="C1316" s="351"/>
      <c r="D1316" s="458" t="s">
        <v>132</v>
      </c>
      <c r="E1316" s="44"/>
      <c r="F1316" s="437">
        <f t="shared" si="18"/>
        <v>5</v>
      </c>
      <c r="G1316" s="478"/>
      <c r="H1316" s="138"/>
      <c r="I1316" s="138">
        <v>2</v>
      </c>
      <c r="J1316" s="420">
        <v>3</v>
      </c>
      <c r="K1316" s="138"/>
      <c r="L1316" s="450"/>
      <c r="M1316" s="44"/>
      <c r="N1316" s="44"/>
      <c r="R1316" s="352"/>
      <c r="T1316" s="44"/>
      <c r="U1316" s="44"/>
      <c r="V1316" s="44"/>
      <c r="AA1316" s="352"/>
      <c r="AC1316" s="44"/>
      <c r="AD1316" s="44"/>
      <c r="AE1316" s="44"/>
      <c r="AJ1316" s="352"/>
      <c r="AL1316" s="44"/>
      <c r="AM1316" s="44"/>
      <c r="AN1316" s="44"/>
      <c r="AS1316" s="352"/>
      <c r="AU1316" s="44"/>
      <c r="AV1316" s="44"/>
      <c r="AW1316" s="44"/>
      <c r="BB1316" s="352"/>
      <c r="BD1316" s="44"/>
      <c r="BE1316" s="44"/>
      <c r="BF1316" s="44"/>
      <c r="BK1316" s="352"/>
      <c r="BM1316" s="44"/>
      <c r="BN1316" s="44"/>
      <c r="BO1316" s="44"/>
      <c r="BT1316" s="352"/>
      <c r="BV1316" s="44"/>
      <c r="BW1316" s="44"/>
      <c r="BX1316" s="44"/>
      <c r="CC1316" s="352"/>
      <c r="CE1316" s="44"/>
      <c r="CF1316" s="44"/>
      <c r="CG1316" s="44"/>
      <c r="CL1316" s="352"/>
      <c r="CN1316" s="44"/>
      <c r="CO1316" s="44"/>
      <c r="CP1316" s="44"/>
      <c r="CU1316" s="352"/>
      <c r="CW1316" s="44"/>
      <c r="CX1316" s="44"/>
      <c r="CY1316" s="44"/>
      <c r="DD1316" s="352"/>
      <c r="DF1316" s="44"/>
      <c r="DG1316" s="44"/>
      <c r="DH1316" s="44"/>
      <c r="DM1316" s="352"/>
      <c r="DO1316" s="44"/>
      <c r="DP1316" s="44"/>
      <c r="DQ1316" s="44"/>
      <c r="DV1316" s="352"/>
      <c r="DX1316" s="44"/>
      <c r="DY1316" s="44"/>
      <c r="DZ1316" s="44"/>
      <c r="EE1316" s="352"/>
      <c r="EG1316" s="44"/>
      <c r="EH1316" s="44"/>
      <c r="EI1316" s="44"/>
      <c r="EN1316" s="352"/>
      <c r="EP1316" s="44"/>
      <c r="EQ1316" s="44"/>
      <c r="ER1316" s="44"/>
      <c r="EW1316" s="352"/>
      <c r="EY1316" s="44"/>
      <c r="EZ1316" s="44"/>
      <c r="FA1316" s="44"/>
      <c r="FF1316" s="352"/>
      <c r="FH1316" s="44"/>
      <c r="FI1316" s="44"/>
      <c r="FJ1316" s="44"/>
      <c r="FO1316" s="352"/>
      <c r="FQ1316" s="44"/>
      <c r="FR1316" s="44"/>
      <c r="FS1316" s="44"/>
      <c r="FX1316" s="352"/>
      <c r="FZ1316" s="44"/>
      <c r="GA1316" s="44"/>
      <c r="GB1316" s="44"/>
      <c r="GG1316" s="352"/>
      <c r="GI1316" s="44"/>
      <c r="GJ1316" s="44"/>
      <c r="GK1316" s="44"/>
      <c r="GP1316" s="352"/>
      <c r="GR1316" s="44"/>
      <c r="GS1316" s="44"/>
      <c r="GT1316" s="44"/>
      <c r="GY1316" s="352"/>
      <c r="HA1316" s="44"/>
      <c r="HB1316" s="44"/>
      <c r="HC1316" s="44"/>
      <c r="HH1316" s="352"/>
      <c r="HJ1316" s="44"/>
      <c r="HK1316" s="44"/>
      <c r="HL1316" s="44"/>
      <c r="HQ1316" s="44"/>
      <c r="HR1316" s="44"/>
      <c r="HS1316" s="44"/>
      <c r="HT1316" s="44"/>
      <c r="HU1316" s="44"/>
      <c r="HV1316" s="44"/>
      <c r="HW1316" s="44"/>
      <c r="HX1316" s="44"/>
      <c r="HY1316" s="44"/>
      <c r="HZ1316" s="44"/>
      <c r="IA1316" s="44"/>
      <c r="IB1316" s="44"/>
      <c r="IC1316" s="44"/>
      <c r="ID1316" s="44"/>
      <c r="IE1316" s="44"/>
      <c r="IF1316" s="44"/>
      <c r="IG1316" s="44"/>
      <c r="IH1316" s="44"/>
      <c r="II1316" s="44"/>
      <c r="IJ1316" s="44"/>
      <c r="IK1316" s="44"/>
      <c r="IL1316" s="44"/>
      <c r="IM1316" s="44"/>
      <c r="IN1316" s="44"/>
      <c r="IO1316" s="44"/>
      <c r="IP1316" s="44"/>
      <c r="IQ1316" s="44"/>
      <c r="IR1316" s="44"/>
      <c r="IS1316" s="44"/>
      <c r="IT1316" s="44"/>
      <c r="IU1316" s="44"/>
      <c r="IV1316" s="44"/>
      <c r="RS1316" s="353"/>
    </row>
    <row r="1317" spans="1:487" s="74" customFormat="1" ht="15">
      <c r="A1317" s="325" t="s">
        <v>1968</v>
      </c>
      <c r="B1317" s="351"/>
      <c r="C1317" s="351"/>
      <c r="D1317" s="458" t="s">
        <v>133</v>
      </c>
      <c r="E1317" s="44"/>
      <c r="F1317" s="437">
        <f t="shared" si="18"/>
        <v>0</v>
      </c>
      <c r="G1317" s="478"/>
      <c r="H1317" s="138"/>
      <c r="I1317" s="138"/>
      <c r="J1317" s="420"/>
      <c r="K1317" s="138"/>
      <c r="L1317" s="458"/>
      <c r="M1317" s="44"/>
      <c r="N1317" s="44"/>
      <c r="R1317" s="352"/>
      <c r="T1317" s="44"/>
      <c r="U1317" s="44"/>
      <c r="V1317" s="44"/>
      <c r="AA1317" s="352"/>
      <c r="AC1317" s="44"/>
      <c r="AD1317" s="44"/>
      <c r="AE1317" s="44"/>
      <c r="AJ1317" s="352"/>
      <c r="AL1317" s="44"/>
      <c r="AM1317" s="44"/>
      <c r="AN1317" s="44"/>
      <c r="AS1317" s="352"/>
      <c r="AU1317" s="44"/>
      <c r="AV1317" s="44"/>
      <c r="AW1317" s="44"/>
      <c r="BB1317" s="352"/>
      <c r="BD1317" s="44"/>
      <c r="BE1317" s="44"/>
      <c r="BF1317" s="44"/>
      <c r="BK1317" s="352"/>
      <c r="BM1317" s="44"/>
      <c r="BN1317" s="44"/>
      <c r="BO1317" s="44"/>
      <c r="BT1317" s="352"/>
      <c r="BV1317" s="44"/>
      <c r="BW1317" s="44"/>
      <c r="BX1317" s="44"/>
      <c r="CC1317" s="352"/>
      <c r="CE1317" s="44"/>
      <c r="CF1317" s="44"/>
      <c r="CG1317" s="44"/>
      <c r="CL1317" s="352"/>
      <c r="CN1317" s="44"/>
      <c r="CO1317" s="44"/>
      <c r="CP1317" s="44"/>
      <c r="CU1317" s="352"/>
      <c r="CW1317" s="44"/>
      <c r="CX1317" s="44"/>
      <c r="CY1317" s="44"/>
      <c r="DD1317" s="352"/>
      <c r="DF1317" s="44"/>
      <c r="DG1317" s="44"/>
      <c r="DH1317" s="44"/>
      <c r="DM1317" s="352"/>
      <c r="DO1317" s="44"/>
      <c r="DP1317" s="44"/>
      <c r="DQ1317" s="44"/>
      <c r="DV1317" s="352"/>
      <c r="DX1317" s="44"/>
      <c r="DY1317" s="44"/>
      <c r="DZ1317" s="44"/>
      <c r="EE1317" s="352"/>
      <c r="EG1317" s="44"/>
      <c r="EH1317" s="44"/>
      <c r="EI1317" s="44"/>
      <c r="EN1317" s="352"/>
      <c r="EP1317" s="44"/>
      <c r="EQ1317" s="44"/>
      <c r="ER1317" s="44"/>
      <c r="EW1317" s="352"/>
      <c r="EY1317" s="44"/>
      <c r="EZ1317" s="44"/>
      <c r="FA1317" s="44"/>
      <c r="FF1317" s="352"/>
      <c r="FH1317" s="44"/>
      <c r="FI1317" s="44"/>
      <c r="FJ1317" s="44"/>
      <c r="FO1317" s="352"/>
      <c r="FQ1317" s="44"/>
      <c r="FR1317" s="44"/>
      <c r="FS1317" s="44"/>
      <c r="FX1317" s="352"/>
      <c r="FZ1317" s="44"/>
      <c r="GA1317" s="44"/>
      <c r="GB1317" s="44"/>
      <c r="GG1317" s="352"/>
      <c r="GI1317" s="44"/>
      <c r="GJ1317" s="44"/>
      <c r="GK1317" s="44"/>
      <c r="GP1317" s="352"/>
      <c r="GR1317" s="44"/>
      <c r="GS1317" s="44"/>
      <c r="GT1317" s="44"/>
      <c r="GY1317" s="352"/>
      <c r="HA1317" s="44"/>
      <c r="HB1317" s="44"/>
      <c r="HC1317" s="44"/>
      <c r="HH1317" s="352"/>
      <c r="HJ1317" s="44"/>
      <c r="HK1317" s="44"/>
      <c r="HL1317" s="44"/>
      <c r="HQ1317" s="44"/>
      <c r="HR1317" s="44"/>
      <c r="HS1317" s="44"/>
      <c r="HT1317" s="44"/>
      <c r="HU1317" s="44"/>
      <c r="HV1317" s="44"/>
      <c r="HW1317" s="44"/>
      <c r="HX1317" s="44"/>
      <c r="HY1317" s="44"/>
      <c r="HZ1317" s="44"/>
      <c r="IA1317" s="44"/>
      <c r="IB1317" s="44"/>
      <c r="IC1317" s="44"/>
      <c r="ID1317" s="44"/>
      <c r="IE1317" s="44"/>
      <c r="IF1317" s="44"/>
      <c r="IG1317" s="44"/>
      <c r="IH1317" s="44"/>
      <c r="II1317" s="44"/>
      <c r="IJ1317" s="44"/>
      <c r="IK1317" s="44"/>
      <c r="IL1317" s="44"/>
      <c r="IM1317" s="44"/>
      <c r="IN1317" s="44"/>
      <c r="IO1317" s="44"/>
      <c r="IP1317" s="44"/>
      <c r="IQ1317" s="44"/>
      <c r="IR1317" s="44"/>
      <c r="IS1317" s="44"/>
      <c r="IT1317" s="44"/>
      <c r="IU1317" s="44"/>
      <c r="IV1317" s="44"/>
      <c r="RS1317" s="353"/>
    </row>
    <row r="1318" spans="1:487" s="74" customFormat="1" ht="15">
      <c r="A1318" s="325" t="s">
        <v>1850</v>
      </c>
      <c r="B1318" s="351"/>
      <c r="C1318" s="351"/>
      <c r="D1318" s="458" t="s">
        <v>131</v>
      </c>
      <c r="E1318" s="450"/>
      <c r="F1318" s="437">
        <f t="shared" si="18"/>
        <v>1</v>
      </c>
      <c r="G1318" s="478">
        <v>1</v>
      </c>
      <c r="H1318" s="478"/>
      <c r="I1318" s="478"/>
      <c r="J1318" s="548"/>
      <c r="K1318" s="478"/>
      <c r="L1318" s="458"/>
      <c r="M1318" s="44"/>
      <c r="N1318" s="44"/>
      <c r="R1318" s="352"/>
      <c r="T1318" s="44"/>
      <c r="U1318" s="44"/>
      <c r="V1318" s="44"/>
      <c r="AA1318" s="352"/>
      <c r="AC1318" s="44"/>
      <c r="AD1318" s="44"/>
      <c r="AE1318" s="44"/>
      <c r="AJ1318" s="352"/>
      <c r="AL1318" s="44"/>
      <c r="AM1318" s="44"/>
      <c r="AN1318" s="44"/>
      <c r="AS1318" s="352"/>
      <c r="AU1318" s="44"/>
      <c r="AV1318" s="44"/>
      <c r="AW1318" s="44"/>
      <c r="BB1318" s="352"/>
      <c r="BD1318" s="44"/>
      <c r="BE1318" s="44"/>
      <c r="BF1318" s="44"/>
      <c r="BK1318" s="352"/>
      <c r="BM1318" s="44"/>
      <c r="BN1318" s="44"/>
      <c r="BO1318" s="44"/>
      <c r="BT1318" s="352"/>
      <c r="BV1318" s="44"/>
      <c r="BW1318" s="44"/>
      <c r="BX1318" s="44"/>
      <c r="CC1318" s="352"/>
      <c r="CE1318" s="44"/>
      <c r="CF1318" s="44"/>
      <c r="CG1318" s="44"/>
      <c r="CL1318" s="352"/>
      <c r="CN1318" s="44"/>
      <c r="CO1318" s="44"/>
      <c r="CP1318" s="44"/>
      <c r="CU1318" s="352"/>
      <c r="CW1318" s="44"/>
      <c r="CX1318" s="44"/>
      <c r="CY1318" s="44"/>
      <c r="DD1318" s="352"/>
      <c r="DF1318" s="44"/>
      <c r="DG1318" s="44"/>
      <c r="DH1318" s="44"/>
      <c r="DM1318" s="352"/>
      <c r="DO1318" s="44"/>
      <c r="DP1318" s="44"/>
      <c r="DQ1318" s="44"/>
      <c r="DV1318" s="352"/>
      <c r="DX1318" s="44"/>
      <c r="DY1318" s="44"/>
      <c r="DZ1318" s="44"/>
      <c r="EE1318" s="352"/>
      <c r="EG1318" s="44"/>
      <c r="EH1318" s="44"/>
      <c r="EI1318" s="44"/>
      <c r="EN1318" s="352"/>
      <c r="EP1318" s="44"/>
      <c r="EQ1318" s="44"/>
      <c r="ER1318" s="44"/>
      <c r="EW1318" s="352"/>
      <c r="EY1318" s="44"/>
      <c r="EZ1318" s="44"/>
      <c r="FA1318" s="44"/>
      <c r="FF1318" s="352"/>
      <c r="FH1318" s="44"/>
      <c r="FI1318" s="44"/>
      <c r="FJ1318" s="44"/>
      <c r="FO1318" s="352"/>
      <c r="FQ1318" s="44"/>
      <c r="FR1318" s="44"/>
      <c r="FS1318" s="44"/>
      <c r="FX1318" s="352"/>
      <c r="FZ1318" s="44"/>
      <c r="GA1318" s="44"/>
      <c r="GB1318" s="44"/>
      <c r="GG1318" s="352"/>
      <c r="GI1318" s="44"/>
      <c r="GJ1318" s="44"/>
      <c r="GK1318" s="44"/>
      <c r="GP1318" s="352"/>
      <c r="GR1318" s="44"/>
      <c r="GS1318" s="44"/>
      <c r="GT1318" s="44"/>
      <c r="GY1318" s="352"/>
      <c r="HA1318" s="44"/>
      <c r="HB1318" s="44"/>
      <c r="HC1318" s="44"/>
      <c r="HH1318" s="352"/>
      <c r="HJ1318" s="44"/>
      <c r="HK1318" s="44"/>
      <c r="HL1318" s="44"/>
      <c r="HQ1318" s="44"/>
      <c r="HR1318" s="44"/>
      <c r="HS1318" s="44"/>
      <c r="HT1318" s="44"/>
      <c r="HU1318" s="44"/>
      <c r="HV1318" s="44"/>
      <c r="HW1318" s="44"/>
      <c r="HX1318" s="44"/>
      <c r="HY1318" s="44"/>
      <c r="HZ1318" s="44"/>
      <c r="IA1318" s="44"/>
      <c r="IB1318" s="44"/>
      <c r="IC1318" s="44"/>
      <c r="ID1318" s="44"/>
      <c r="IE1318" s="44"/>
      <c r="IF1318" s="44"/>
      <c r="IG1318" s="44"/>
      <c r="IH1318" s="44"/>
      <c r="II1318" s="44"/>
      <c r="IJ1318" s="44"/>
      <c r="IK1318" s="44"/>
      <c r="IL1318" s="44"/>
      <c r="IM1318" s="44"/>
      <c r="IN1318" s="44"/>
      <c r="IO1318" s="44"/>
      <c r="IP1318" s="44"/>
      <c r="IQ1318" s="44"/>
      <c r="IR1318" s="44"/>
      <c r="IS1318" s="44"/>
      <c r="IT1318" s="44"/>
      <c r="IU1318" s="44"/>
      <c r="IV1318" s="44"/>
      <c r="RS1318" s="353"/>
    </row>
    <row r="1319" spans="1:487" s="74" customFormat="1" ht="15">
      <c r="A1319" s="325" t="s">
        <v>2035</v>
      </c>
      <c r="B1319" s="351"/>
      <c r="C1319" s="351"/>
      <c r="D1319" s="458" t="s">
        <v>133</v>
      </c>
      <c r="E1319" s="450"/>
      <c r="F1319" s="437">
        <f t="shared" si="18"/>
        <v>0</v>
      </c>
      <c r="G1319" s="478"/>
      <c r="H1319" s="478"/>
      <c r="I1319" s="478"/>
      <c r="J1319" s="548"/>
      <c r="K1319" s="478"/>
      <c r="L1319" s="458"/>
      <c r="M1319" s="44"/>
      <c r="N1319" s="44"/>
      <c r="R1319" s="352"/>
      <c r="T1319" s="44"/>
      <c r="U1319" s="44"/>
      <c r="V1319" s="44"/>
      <c r="AA1319" s="352"/>
      <c r="AC1319" s="44"/>
      <c r="AD1319" s="44"/>
      <c r="AE1319" s="44"/>
      <c r="AJ1319" s="352"/>
      <c r="AL1319" s="44"/>
      <c r="AM1319" s="44"/>
      <c r="AN1319" s="44"/>
      <c r="AS1319" s="352"/>
      <c r="AU1319" s="44"/>
      <c r="AV1319" s="44"/>
      <c r="AW1319" s="44"/>
      <c r="BB1319" s="352"/>
      <c r="BD1319" s="44"/>
      <c r="BE1319" s="44"/>
      <c r="BF1319" s="44"/>
      <c r="BK1319" s="352"/>
      <c r="BM1319" s="44"/>
      <c r="BN1319" s="44"/>
      <c r="BO1319" s="44"/>
      <c r="BT1319" s="352"/>
      <c r="BV1319" s="44"/>
      <c r="BW1319" s="44"/>
      <c r="BX1319" s="44"/>
      <c r="CC1319" s="352"/>
      <c r="CE1319" s="44"/>
      <c r="CF1319" s="44"/>
      <c r="CG1319" s="44"/>
      <c r="CL1319" s="352"/>
      <c r="CN1319" s="44"/>
      <c r="CO1319" s="44"/>
      <c r="CP1319" s="44"/>
      <c r="CU1319" s="352"/>
      <c r="CW1319" s="44"/>
      <c r="CX1319" s="44"/>
      <c r="CY1319" s="44"/>
      <c r="DD1319" s="352"/>
      <c r="DF1319" s="44"/>
      <c r="DG1319" s="44"/>
      <c r="DH1319" s="44"/>
      <c r="DM1319" s="352"/>
      <c r="DO1319" s="44"/>
      <c r="DP1319" s="44"/>
      <c r="DQ1319" s="44"/>
      <c r="DV1319" s="352"/>
      <c r="DX1319" s="44"/>
      <c r="DY1319" s="44"/>
      <c r="DZ1319" s="44"/>
      <c r="EE1319" s="352"/>
      <c r="EG1319" s="44"/>
      <c r="EH1319" s="44"/>
      <c r="EI1319" s="44"/>
      <c r="EN1319" s="352"/>
      <c r="EP1319" s="44"/>
      <c r="EQ1319" s="44"/>
      <c r="ER1319" s="44"/>
      <c r="EW1319" s="352"/>
      <c r="EY1319" s="44"/>
      <c r="EZ1319" s="44"/>
      <c r="FA1319" s="44"/>
      <c r="FF1319" s="352"/>
      <c r="FH1319" s="44"/>
      <c r="FI1319" s="44"/>
      <c r="FJ1319" s="44"/>
      <c r="FO1319" s="352"/>
      <c r="FQ1319" s="44"/>
      <c r="FR1319" s="44"/>
      <c r="FS1319" s="44"/>
      <c r="FX1319" s="352"/>
      <c r="FZ1319" s="44"/>
      <c r="GA1319" s="44"/>
      <c r="GB1319" s="44"/>
      <c r="GG1319" s="352"/>
      <c r="GI1319" s="44"/>
      <c r="GJ1319" s="44"/>
      <c r="GK1319" s="44"/>
      <c r="GP1319" s="352"/>
      <c r="GR1319" s="44"/>
      <c r="GS1319" s="44"/>
      <c r="GT1319" s="44"/>
      <c r="GY1319" s="352"/>
      <c r="HA1319" s="44"/>
      <c r="HB1319" s="44"/>
      <c r="HC1319" s="44"/>
      <c r="HH1319" s="352"/>
      <c r="HJ1319" s="44"/>
      <c r="HK1319" s="44"/>
      <c r="HL1319" s="44"/>
      <c r="HQ1319" s="44"/>
      <c r="HR1319" s="44"/>
      <c r="HS1319" s="44"/>
      <c r="HT1319" s="44"/>
      <c r="HU1319" s="44"/>
      <c r="HV1319" s="44"/>
      <c r="HW1319" s="44"/>
      <c r="HX1319" s="44"/>
      <c r="HY1319" s="44"/>
      <c r="HZ1319" s="44"/>
      <c r="IA1319" s="44"/>
      <c r="IB1319" s="44"/>
      <c r="IC1319" s="44"/>
      <c r="ID1319" s="44"/>
      <c r="IE1319" s="44"/>
      <c r="IF1319" s="44"/>
      <c r="IG1319" s="44"/>
      <c r="IH1319" s="44"/>
      <c r="II1319" s="44"/>
      <c r="IJ1319" s="44"/>
      <c r="IK1319" s="44"/>
      <c r="IL1319" s="44"/>
      <c r="IM1319" s="44"/>
      <c r="IN1319" s="44"/>
      <c r="IO1319" s="44"/>
      <c r="IP1319" s="44"/>
      <c r="IQ1319" s="44"/>
      <c r="IR1319" s="44"/>
      <c r="IS1319" s="44"/>
      <c r="IT1319" s="44"/>
      <c r="IU1319" s="44"/>
      <c r="IV1319" s="44"/>
      <c r="RS1319" s="353"/>
    </row>
    <row r="1320" spans="1:487" s="74" customFormat="1" ht="15">
      <c r="A1320" s="325" t="s">
        <v>1157</v>
      </c>
      <c r="B1320" s="351"/>
      <c r="C1320" s="351"/>
      <c r="D1320" s="531" t="s">
        <v>130</v>
      </c>
      <c r="E1320" s="450"/>
      <c r="F1320" s="437">
        <f t="shared" si="18"/>
        <v>11</v>
      </c>
      <c r="G1320" s="478"/>
      <c r="H1320" s="478"/>
      <c r="I1320" s="478"/>
      <c r="J1320" s="548">
        <v>11</v>
      </c>
      <c r="K1320" s="478"/>
      <c r="L1320" s="44"/>
      <c r="M1320" s="44"/>
      <c r="N1320" s="44"/>
      <c r="R1320" s="352"/>
      <c r="T1320" s="44"/>
      <c r="U1320" s="44"/>
      <c r="V1320" s="44"/>
      <c r="AA1320" s="352"/>
      <c r="AC1320" s="44"/>
      <c r="AD1320" s="44"/>
      <c r="AE1320" s="44"/>
      <c r="AJ1320" s="352"/>
      <c r="AL1320" s="44"/>
      <c r="AM1320" s="44"/>
      <c r="AN1320" s="44"/>
      <c r="AS1320" s="352"/>
      <c r="AU1320" s="44"/>
      <c r="AV1320" s="44"/>
      <c r="AW1320" s="44"/>
      <c r="BB1320" s="352"/>
      <c r="BD1320" s="44"/>
      <c r="BE1320" s="44"/>
      <c r="BF1320" s="44"/>
      <c r="BK1320" s="352"/>
      <c r="BM1320" s="44"/>
      <c r="BN1320" s="44"/>
      <c r="BO1320" s="44"/>
      <c r="BT1320" s="352"/>
      <c r="BV1320" s="44"/>
      <c r="BW1320" s="44"/>
      <c r="BX1320" s="44"/>
      <c r="CC1320" s="352"/>
      <c r="CE1320" s="44"/>
      <c r="CF1320" s="44"/>
      <c r="CG1320" s="44"/>
      <c r="CL1320" s="352"/>
      <c r="CN1320" s="44"/>
      <c r="CO1320" s="44"/>
      <c r="CP1320" s="44"/>
      <c r="CU1320" s="352"/>
      <c r="CW1320" s="44"/>
      <c r="CX1320" s="44"/>
      <c r="CY1320" s="44"/>
      <c r="DD1320" s="352"/>
      <c r="DF1320" s="44"/>
      <c r="DG1320" s="44"/>
      <c r="DH1320" s="44"/>
      <c r="DM1320" s="352"/>
      <c r="DO1320" s="44"/>
      <c r="DP1320" s="44"/>
      <c r="DQ1320" s="44"/>
      <c r="DV1320" s="352"/>
      <c r="DX1320" s="44"/>
      <c r="DY1320" s="44"/>
      <c r="DZ1320" s="44"/>
      <c r="EE1320" s="352"/>
      <c r="EG1320" s="44"/>
      <c r="EH1320" s="44"/>
      <c r="EI1320" s="44"/>
      <c r="EN1320" s="352"/>
      <c r="EP1320" s="44"/>
      <c r="EQ1320" s="44"/>
      <c r="ER1320" s="44"/>
      <c r="EW1320" s="352"/>
      <c r="EY1320" s="44"/>
      <c r="EZ1320" s="44"/>
      <c r="FA1320" s="44"/>
      <c r="FF1320" s="352"/>
      <c r="FH1320" s="44"/>
      <c r="FI1320" s="44"/>
      <c r="FJ1320" s="44"/>
      <c r="FO1320" s="352"/>
      <c r="FQ1320" s="44"/>
      <c r="FR1320" s="44"/>
      <c r="FS1320" s="44"/>
      <c r="FX1320" s="352"/>
      <c r="FZ1320" s="44"/>
      <c r="GA1320" s="44"/>
      <c r="GB1320" s="44"/>
      <c r="GG1320" s="352"/>
      <c r="GI1320" s="44"/>
      <c r="GJ1320" s="44"/>
      <c r="GK1320" s="44"/>
      <c r="GP1320" s="352"/>
      <c r="GR1320" s="44"/>
      <c r="GS1320" s="44"/>
      <c r="GT1320" s="44"/>
      <c r="GY1320" s="352"/>
      <c r="HA1320" s="44"/>
      <c r="HB1320" s="44"/>
      <c r="HC1320" s="44"/>
      <c r="HH1320" s="352"/>
      <c r="HJ1320" s="44"/>
      <c r="HK1320" s="44"/>
      <c r="HL1320" s="44"/>
      <c r="HQ1320" s="44"/>
      <c r="HR1320" s="44"/>
      <c r="HS1320" s="44"/>
      <c r="HT1320" s="44"/>
      <c r="HU1320" s="44"/>
      <c r="HV1320" s="44"/>
      <c r="HW1320" s="44"/>
      <c r="HX1320" s="44"/>
      <c r="HY1320" s="44"/>
      <c r="HZ1320" s="44"/>
      <c r="IA1320" s="44"/>
      <c r="IB1320" s="44"/>
      <c r="IC1320" s="44"/>
      <c r="ID1320" s="44"/>
      <c r="IE1320" s="44"/>
      <c r="IF1320" s="44"/>
      <c r="IG1320" s="44"/>
      <c r="IH1320" s="44"/>
      <c r="II1320" s="44"/>
      <c r="IJ1320" s="44"/>
      <c r="IK1320" s="44"/>
      <c r="IL1320" s="44"/>
      <c r="IM1320" s="44"/>
      <c r="IN1320" s="44"/>
      <c r="IO1320" s="44"/>
      <c r="IP1320" s="44"/>
      <c r="IQ1320" s="44"/>
      <c r="IR1320" s="44"/>
      <c r="IS1320" s="44"/>
      <c r="IT1320" s="44"/>
      <c r="IU1320" s="44"/>
      <c r="IV1320" s="44"/>
      <c r="RS1320" s="353"/>
    </row>
    <row r="1321" spans="1:487" s="74" customFormat="1" ht="15">
      <c r="A1321" s="325" t="s">
        <v>1166</v>
      </c>
      <c r="B1321" s="351"/>
      <c r="C1321" s="351"/>
      <c r="D1321" s="531" t="s">
        <v>130</v>
      </c>
      <c r="E1321" s="450"/>
      <c r="F1321" s="437">
        <f t="shared" si="18"/>
        <v>18</v>
      </c>
      <c r="G1321" s="478"/>
      <c r="H1321" s="478"/>
      <c r="I1321" s="478"/>
      <c r="J1321" s="548"/>
      <c r="K1321" s="478">
        <v>18</v>
      </c>
      <c r="L1321" s="44"/>
      <c r="M1321" s="44"/>
      <c r="N1321" s="44"/>
      <c r="R1321" s="352"/>
      <c r="T1321" s="44"/>
      <c r="U1321" s="44"/>
      <c r="V1321" s="44"/>
      <c r="AA1321" s="352"/>
      <c r="AC1321" s="44"/>
      <c r="AD1321" s="44"/>
      <c r="AE1321" s="44"/>
      <c r="AJ1321" s="352"/>
      <c r="AL1321" s="44"/>
      <c r="AM1321" s="44"/>
      <c r="AN1321" s="44"/>
      <c r="AS1321" s="352"/>
      <c r="AU1321" s="44"/>
      <c r="AV1321" s="44"/>
      <c r="AW1321" s="44"/>
      <c r="BB1321" s="352"/>
      <c r="BD1321" s="44"/>
      <c r="BE1321" s="44"/>
      <c r="BF1321" s="44"/>
      <c r="BK1321" s="352"/>
      <c r="BM1321" s="44"/>
      <c r="BN1321" s="44"/>
      <c r="BO1321" s="44"/>
      <c r="BT1321" s="352"/>
      <c r="BV1321" s="44"/>
      <c r="BW1321" s="44"/>
      <c r="BX1321" s="44"/>
      <c r="CC1321" s="352"/>
      <c r="CE1321" s="44"/>
      <c r="CF1321" s="44"/>
      <c r="CG1321" s="44"/>
      <c r="CL1321" s="352"/>
      <c r="CN1321" s="44"/>
      <c r="CO1321" s="44"/>
      <c r="CP1321" s="44"/>
      <c r="CU1321" s="352"/>
      <c r="CW1321" s="44"/>
      <c r="CX1321" s="44"/>
      <c r="CY1321" s="44"/>
      <c r="DD1321" s="352"/>
      <c r="DF1321" s="44"/>
      <c r="DG1321" s="44"/>
      <c r="DH1321" s="44"/>
      <c r="DM1321" s="352"/>
      <c r="DO1321" s="44"/>
      <c r="DP1321" s="44"/>
      <c r="DQ1321" s="44"/>
      <c r="DV1321" s="352"/>
      <c r="DX1321" s="44"/>
      <c r="DY1321" s="44"/>
      <c r="DZ1321" s="44"/>
      <c r="EE1321" s="352"/>
      <c r="EG1321" s="44"/>
      <c r="EH1321" s="44"/>
      <c r="EI1321" s="44"/>
      <c r="EN1321" s="352"/>
      <c r="EP1321" s="44"/>
      <c r="EQ1321" s="44"/>
      <c r="ER1321" s="44"/>
      <c r="EW1321" s="352"/>
      <c r="EY1321" s="44"/>
      <c r="EZ1321" s="44"/>
      <c r="FA1321" s="44"/>
      <c r="FF1321" s="352"/>
      <c r="FH1321" s="44"/>
      <c r="FI1321" s="44"/>
      <c r="FJ1321" s="44"/>
      <c r="FO1321" s="352"/>
      <c r="FQ1321" s="44"/>
      <c r="FR1321" s="44"/>
      <c r="FS1321" s="44"/>
      <c r="FX1321" s="352"/>
      <c r="FZ1321" s="44"/>
      <c r="GA1321" s="44"/>
      <c r="GB1321" s="44"/>
      <c r="GG1321" s="352"/>
      <c r="GI1321" s="44"/>
      <c r="GJ1321" s="44"/>
      <c r="GK1321" s="44"/>
      <c r="GP1321" s="352"/>
      <c r="GR1321" s="44"/>
      <c r="GS1321" s="44"/>
      <c r="GT1321" s="44"/>
      <c r="GY1321" s="352"/>
      <c r="HA1321" s="44"/>
      <c r="HB1321" s="44"/>
      <c r="HC1321" s="44"/>
      <c r="HH1321" s="352"/>
      <c r="HJ1321" s="44"/>
      <c r="HK1321" s="44"/>
      <c r="HL1321" s="44"/>
      <c r="HQ1321" s="44"/>
      <c r="HR1321" s="44"/>
      <c r="HS1321" s="44"/>
      <c r="HT1321" s="44"/>
      <c r="HU1321" s="44"/>
      <c r="HV1321" s="44"/>
      <c r="HW1321" s="44"/>
      <c r="HX1321" s="44"/>
      <c r="HY1321" s="44"/>
      <c r="HZ1321" s="44"/>
      <c r="IA1321" s="44"/>
      <c r="IB1321" s="44"/>
      <c r="IC1321" s="44"/>
      <c r="ID1321" s="44"/>
      <c r="IE1321" s="44"/>
      <c r="IF1321" s="44"/>
      <c r="IG1321" s="44"/>
      <c r="IH1321" s="44"/>
      <c r="II1321" s="44"/>
      <c r="IJ1321" s="44"/>
      <c r="IK1321" s="44"/>
      <c r="IL1321" s="44"/>
      <c r="IM1321" s="44"/>
      <c r="IN1321" s="44"/>
      <c r="IO1321" s="44"/>
      <c r="IP1321" s="44"/>
      <c r="IQ1321" s="44"/>
      <c r="IR1321" s="44"/>
      <c r="IS1321" s="44"/>
      <c r="IT1321" s="44"/>
      <c r="IU1321" s="44"/>
      <c r="IV1321" s="44"/>
      <c r="RS1321" s="353"/>
    </row>
    <row r="1322" spans="1:487" s="74" customFormat="1" ht="15">
      <c r="A1322" s="325" t="s">
        <v>1825</v>
      </c>
      <c r="B1322" s="351"/>
      <c r="C1322" s="351"/>
      <c r="D1322" s="531" t="s">
        <v>130</v>
      </c>
      <c r="E1322" s="450"/>
      <c r="F1322" s="437">
        <f t="shared" si="18"/>
        <v>0</v>
      </c>
      <c r="G1322" s="478"/>
      <c r="H1322" s="478"/>
      <c r="I1322" s="478"/>
      <c r="J1322" s="548"/>
      <c r="K1322" s="478"/>
      <c r="L1322" s="458"/>
      <c r="M1322" s="44"/>
      <c r="N1322" s="44"/>
      <c r="R1322" s="352"/>
      <c r="T1322" s="44"/>
      <c r="U1322" s="44"/>
      <c r="V1322" s="44"/>
      <c r="AA1322" s="352"/>
      <c r="AC1322" s="44"/>
      <c r="AD1322" s="44"/>
      <c r="AE1322" s="44"/>
      <c r="AJ1322" s="352"/>
      <c r="AL1322" s="44"/>
      <c r="AM1322" s="44"/>
      <c r="AN1322" s="44"/>
      <c r="AS1322" s="352"/>
      <c r="AU1322" s="44"/>
      <c r="AV1322" s="44"/>
      <c r="AW1322" s="44"/>
      <c r="BB1322" s="352"/>
      <c r="BD1322" s="44"/>
      <c r="BE1322" s="44"/>
      <c r="BF1322" s="44"/>
      <c r="BK1322" s="352"/>
      <c r="BM1322" s="44"/>
      <c r="BN1322" s="44"/>
      <c r="BO1322" s="44"/>
      <c r="BT1322" s="352"/>
      <c r="BV1322" s="44"/>
      <c r="BW1322" s="44"/>
      <c r="BX1322" s="44"/>
      <c r="CC1322" s="352"/>
      <c r="CE1322" s="44"/>
      <c r="CF1322" s="44"/>
      <c r="CG1322" s="44"/>
      <c r="CL1322" s="352"/>
      <c r="CN1322" s="44"/>
      <c r="CO1322" s="44"/>
      <c r="CP1322" s="44"/>
      <c r="CU1322" s="352"/>
      <c r="CW1322" s="44"/>
      <c r="CX1322" s="44"/>
      <c r="CY1322" s="44"/>
      <c r="DD1322" s="352"/>
      <c r="DF1322" s="44"/>
      <c r="DG1322" s="44"/>
      <c r="DH1322" s="44"/>
      <c r="DM1322" s="352"/>
      <c r="DO1322" s="44"/>
      <c r="DP1322" s="44"/>
      <c r="DQ1322" s="44"/>
      <c r="DV1322" s="352"/>
      <c r="DX1322" s="44"/>
      <c r="DY1322" s="44"/>
      <c r="DZ1322" s="44"/>
      <c r="EE1322" s="352"/>
      <c r="EG1322" s="44"/>
      <c r="EH1322" s="44"/>
      <c r="EI1322" s="44"/>
      <c r="EN1322" s="352"/>
      <c r="EP1322" s="44"/>
      <c r="EQ1322" s="44"/>
      <c r="ER1322" s="44"/>
      <c r="EW1322" s="352"/>
      <c r="EY1322" s="44"/>
      <c r="EZ1322" s="44"/>
      <c r="FA1322" s="44"/>
      <c r="FF1322" s="352"/>
      <c r="FH1322" s="44"/>
      <c r="FI1322" s="44"/>
      <c r="FJ1322" s="44"/>
      <c r="FO1322" s="352"/>
      <c r="FQ1322" s="44"/>
      <c r="FR1322" s="44"/>
      <c r="FS1322" s="44"/>
      <c r="FX1322" s="352"/>
      <c r="FZ1322" s="44"/>
      <c r="GA1322" s="44"/>
      <c r="GB1322" s="44"/>
      <c r="GG1322" s="352"/>
      <c r="GI1322" s="44"/>
      <c r="GJ1322" s="44"/>
      <c r="GK1322" s="44"/>
      <c r="GP1322" s="352"/>
      <c r="GR1322" s="44"/>
      <c r="GS1322" s="44"/>
      <c r="GT1322" s="44"/>
      <c r="GY1322" s="352"/>
      <c r="HA1322" s="44"/>
      <c r="HB1322" s="44"/>
      <c r="HC1322" s="44"/>
      <c r="HH1322" s="352"/>
      <c r="HJ1322" s="44"/>
      <c r="HK1322" s="44"/>
      <c r="HL1322" s="44"/>
      <c r="HQ1322" s="44"/>
      <c r="HR1322" s="44"/>
      <c r="HS1322" s="44"/>
      <c r="HT1322" s="44"/>
      <c r="HU1322" s="44"/>
      <c r="HV1322" s="44"/>
      <c r="HW1322" s="44"/>
      <c r="HX1322" s="44"/>
      <c r="HY1322" s="44"/>
      <c r="HZ1322" s="44"/>
      <c r="IA1322" s="44"/>
      <c r="IB1322" s="44"/>
      <c r="IC1322" s="44"/>
      <c r="ID1322" s="44"/>
      <c r="IE1322" s="44"/>
      <c r="IF1322" s="44"/>
      <c r="IG1322" s="44"/>
      <c r="IH1322" s="44"/>
      <c r="II1322" s="44"/>
      <c r="IJ1322" s="44"/>
      <c r="IK1322" s="44"/>
      <c r="IL1322" s="44"/>
      <c r="IM1322" s="44"/>
      <c r="IN1322" s="44"/>
      <c r="IO1322" s="44"/>
      <c r="IP1322" s="44"/>
      <c r="IQ1322" s="44"/>
      <c r="IR1322" s="44"/>
      <c r="IS1322" s="44"/>
      <c r="IT1322" s="44"/>
      <c r="IU1322" s="44"/>
      <c r="IV1322" s="44"/>
      <c r="RS1322" s="353"/>
    </row>
    <row r="1323" spans="1:487" s="74" customFormat="1" ht="15">
      <c r="A1323" s="325" t="s">
        <v>1136</v>
      </c>
      <c r="B1323" s="351"/>
      <c r="C1323" s="351"/>
      <c r="D1323" s="531" t="s">
        <v>130</v>
      </c>
      <c r="E1323" s="450"/>
      <c r="F1323" s="437">
        <f t="shared" si="18"/>
        <v>0</v>
      </c>
      <c r="G1323" s="478"/>
      <c r="H1323" s="478"/>
      <c r="I1323" s="478"/>
      <c r="J1323" s="548"/>
      <c r="K1323" s="478"/>
      <c r="L1323" s="458"/>
      <c r="M1323" s="44"/>
      <c r="N1323" s="44"/>
      <c r="R1323" s="352"/>
      <c r="T1323" s="44"/>
      <c r="U1323" s="44"/>
      <c r="V1323" s="44"/>
      <c r="AA1323" s="352"/>
      <c r="AC1323" s="44"/>
      <c r="AD1323" s="44"/>
      <c r="AE1323" s="44"/>
      <c r="AJ1323" s="352"/>
      <c r="AL1323" s="44"/>
      <c r="AM1323" s="44"/>
      <c r="AN1323" s="44"/>
      <c r="AS1323" s="352"/>
      <c r="AU1323" s="44"/>
      <c r="AV1323" s="44"/>
      <c r="AW1323" s="44"/>
      <c r="BB1323" s="352"/>
      <c r="BD1323" s="44"/>
      <c r="BE1323" s="44"/>
      <c r="BF1323" s="44"/>
      <c r="BK1323" s="352"/>
      <c r="BM1323" s="44"/>
      <c r="BN1323" s="44"/>
      <c r="BO1323" s="44"/>
      <c r="BT1323" s="352"/>
      <c r="BV1323" s="44"/>
      <c r="BW1323" s="44"/>
      <c r="BX1323" s="44"/>
      <c r="CC1323" s="352"/>
      <c r="CE1323" s="44"/>
      <c r="CF1323" s="44"/>
      <c r="CG1323" s="44"/>
      <c r="CL1323" s="352"/>
      <c r="CN1323" s="44"/>
      <c r="CO1323" s="44"/>
      <c r="CP1323" s="44"/>
      <c r="CU1323" s="352"/>
      <c r="CW1323" s="44"/>
      <c r="CX1323" s="44"/>
      <c r="CY1323" s="44"/>
      <c r="DD1323" s="352"/>
      <c r="DF1323" s="44"/>
      <c r="DG1323" s="44"/>
      <c r="DH1323" s="44"/>
      <c r="DM1323" s="352"/>
      <c r="DO1323" s="44"/>
      <c r="DP1323" s="44"/>
      <c r="DQ1323" s="44"/>
      <c r="DV1323" s="352"/>
      <c r="DX1323" s="44"/>
      <c r="DY1323" s="44"/>
      <c r="DZ1323" s="44"/>
      <c r="EE1323" s="352"/>
      <c r="EG1323" s="44"/>
      <c r="EH1323" s="44"/>
      <c r="EI1323" s="44"/>
      <c r="EN1323" s="352"/>
      <c r="EP1323" s="44"/>
      <c r="EQ1323" s="44"/>
      <c r="ER1323" s="44"/>
      <c r="EW1323" s="352"/>
      <c r="EY1323" s="44"/>
      <c r="EZ1323" s="44"/>
      <c r="FA1323" s="44"/>
      <c r="FF1323" s="352"/>
      <c r="FH1323" s="44"/>
      <c r="FI1323" s="44"/>
      <c r="FJ1323" s="44"/>
      <c r="FO1323" s="352"/>
      <c r="FQ1323" s="44"/>
      <c r="FR1323" s="44"/>
      <c r="FS1323" s="44"/>
      <c r="FX1323" s="352"/>
      <c r="FZ1323" s="44"/>
      <c r="GA1323" s="44"/>
      <c r="GB1323" s="44"/>
      <c r="GG1323" s="352"/>
      <c r="GI1323" s="44"/>
      <c r="GJ1323" s="44"/>
      <c r="GK1323" s="44"/>
      <c r="GP1323" s="352"/>
      <c r="GR1323" s="44"/>
      <c r="GS1323" s="44"/>
      <c r="GT1323" s="44"/>
      <c r="GY1323" s="352"/>
      <c r="HA1323" s="44"/>
      <c r="HB1323" s="44"/>
      <c r="HC1323" s="44"/>
      <c r="HH1323" s="352"/>
      <c r="HJ1323" s="44"/>
      <c r="HK1323" s="44"/>
      <c r="HL1323" s="44"/>
      <c r="HQ1323" s="44"/>
      <c r="HR1323" s="44"/>
      <c r="HS1323" s="44"/>
      <c r="HT1323" s="44"/>
      <c r="HU1323" s="44"/>
      <c r="HV1323" s="44"/>
      <c r="HW1323" s="44"/>
      <c r="HX1323" s="44"/>
      <c r="HY1323" s="44"/>
      <c r="HZ1323" s="44"/>
      <c r="IA1323" s="44"/>
      <c r="IB1323" s="44"/>
      <c r="IC1323" s="44"/>
      <c r="ID1323" s="44"/>
      <c r="IE1323" s="44"/>
      <c r="IF1323" s="44"/>
      <c r="IG1323" s="44"/>
      <c r="IH1323" s="44"/>
      <c r="II1323" s="44"/>
      <c r="IJ1323" s="44"/>
      <c r="IK1323" s="44"/>
      <c r="IL1323" s="44"/>
      <c r="IM1323" s="44"/>
      <c r="IN1323" s="44"/>
      <c r="IO1323" s="44"/>
      <c r="IP1323" s="44"/>
      <c r="IQ1323" s="44"/>
      <c r="IR1323" s="44"/>
      <c r="IS1323" s="44"/>
      <c r="IT1323" s="44"/>
      <c r="IU1323" s="44"/>
      <c r="IV1323" s="44"/>
      <c r="RS1323" s="353"/>
    </row>
    <row r="1324" spans="1:487" s="74" customFormat="1" ht="15">
      <c r="A1324" s="325" t="s">
        <v>579</v>
      </c>
      <c r="B1324" s="351"/>
      <c r="C1324" s="351"/>
      <c r="D1324" s="458" t="s">
        <v>136</v>
      </c>
      <c r="E1324" s="450"/>
      <c r="F1324" s="437">
        <f t="shared" si="18"/>
        <v>146</v>
      </c>
      <c r="G1324" s="478">
        <v>140</v>
      </c>
      <c r="H1324" s="478"/>
      <c r="I1324" s="478"/>
      <c r="J1324" s="548">
        <v>6</v>
      </c>
      <c r="K1324" s="478"/>
      <c r="L1324" s="458"/>
      <c r="M1324" s="44"/>
      <c r="N1324" s="44"/>
      <c r="R1324" s="352"/>
      <c r="T1324" s="44"/>
      <c r="U1324" s="44"/>
      <c r="V1324" s="44"/>
      <c r="AA1324" s="352"/>
      <c r="AC1324" s="44"/>
      <c r="AD1324" s="44"/>
      <c r="AE1324" s="44"/>
      <c r="AJ1324" s="352"/>
      <c r="AL1324" s="44"/>
      <c r="AM1324" s="44"/>
      <c r="AN1324" s="44"/>
      <c r="AS1324" s="352"/>
      <c r="AU1324" s="44"/>
      <c r="AV1324" s="44"/>
      <c r="AW1324" s="44"/>
      <c r="BB1324" s="352"/>
      <c r="BD1324" s="44"/>
      <c r="BE1324" s="44"/>
      <c r="BF1324" s="44"/>
      <c r="BK1324" s="352"/>
      <c r="BM1324" s="44"/>
      <c r="BN1324" s="44"/>
      <c r="BO1324" s="44"/>
      <c r="BT1324" s="352"/>
      <c r="BV1324" s="44"/>
      <c r="BW1324" s="44"/>
      <c r="BX1324" s="44"/>
      <c r="CC1324" s="352"/>
      <c r="CE1324" s="44"/>
      <c r="CF1324" s="44"/>
      <c r="CG1324" s="44"/>
      <c r="CL1324" s="352"/>
      <c r="CN1324" s="44"/>
      <c r="CO1324" s="44"/>
      <c r="CP1324" s="44"/>
      <c r="CU1324" s="352"/>
      <c r="CW1324" s="44"/>
      <c r="CX1324" s="44"/>
      <c r="CY1324" s="44"/>
      <c r="DD1324" s="352"/>
      <c r="DF1324" s="44"/>
      <c r="DG1324" s="44"/>
      <c r="DH1324" s="44"/>
      <c r="DM1324" s="352"/>
      <c r="DO1324" s="44"/>
      <c r="DP1324" s="44"/>
      <c r="DQ1324" s="44"/>
      <c r="DV1324" s="352"/>
      <c r="DX1324" s="44"/>
      <c r="DY1324" s="44"/>
      <c r="DZ1324" s="44"/>
      <c r="EE1324" s="352"/>
      <c r="EG1324" s="44"/>
      <c r="EH1324" s="44"/>
      <c r="EI1324" s="44"/>
      <c r="EN1324" s="352"/>
      <c r="EP1324" s="44"/>
      <c r="EQ1324" s="44"/>
      <c r="ER1324" s="44"/>
      <c r="EW1324" s="352"/>
      <c r="EY1324" s="44"/>
      <c r="EZ1324" s="44"/>
      <c r="FA1324" s="44"/>
      <c r="FF1324" s="352"/>
      <c r="FH1324" s="44"/>
      <c r="FI1324" s="44"/>
      <c r="FJ1324" s="44"/>
      <c r="FO1324" s="352"/>
      <c r="FQ1324" s="44"/>
      <c r="FR1324" s="44"/>
      <c r="FS1324" s="44"/>
      <c r="FX1324" s="352"/>
      <c r="FZ1324" s="44"/>
      <c r="GA1324" s="44"/>
      <c r="GB1324" s="44"/>
      <c r="GG1324" s="352"/>
      <c r="GI1324" s="44"/>
      <c r="GJ1324" s="44"/>
      <c r="GK1324" s="44"/>
      <c r="GP1324" s="352"/>
      <c r="GR1324" s="44"/>
      <c r="GS1324" s="44"/>
      <c r="GT1324" s="44"/>
      <c r="GY1324" s="352"/>
      <c r="HA1324" s="44"/>
      <c r="HB1324" s="44"/>
      <c r="HC1324" s="44"/>
      <c r="HH1324" s="352"/>
      <c r="HJ1324" s="44"/>
      <c r="HK1324" s="44"/>
      <c r="HL1324" s="44"/>
      <c r="HQ1324" s="44"/>
      <c r="HR1324" s="44"/>
      <c r="HS1324" s="44"/>
      <c r="HT1324" s="44"/>
      <c r="HU1324" s="44"/>
      <c r="HV1324" s="44"/>
      <c r="HW1324" s="44"/>
      <c r="HX1324" s="44"/>
      <c r="HY1324" s="44"/>
      <c r="HZ1324" s="44"/>
      <c r="IA1324" s="44"/>
      <c r="IB1324" s="44"/>
      <c r="IC1324" s="44"/>
      <c r="ID1324" s="44"/>
      <c r="IE1324" s="44"/>
      <c r="IF1324" s="44"/>
      <c r="IG1324" s="44"/>
      <c r="IH1324" s="44"/>
      <c r="II1324" s="44"/>
      <c r="IJ1324" s="44"/>
      <c r="IK1324" s="44"/>
      <c r="IL1324" s="44"/>
      <c r="IM1324" s="44"/>
      <c r="IN1324" s="44"/>
      <c r="IO1324" s="44"/>
      <c r="IP1324" s="44"/>
      <c r="IQ1324" s="44"/>
      <c r="IR1324" s="44"/>
      <c r="IS1324" s="44"/>
      <c r="IT1324" s="44"/>
      <c r="IU1324" s="44"/>
      <c r="IV1324" s="44"/>
      <c r="RS1324" s="353"/>
    </row>
    <row r="1325" spans="1:487" s="74" customFormat="1" ht="15">
      <c r="A1325" s="325" t="s">
        <v>1705</v>
      </c>
      <c r="B1325" s="351"/>
      <c r="C1325" s="351"/>
      <c r="D1325" s="531" t="s">
        <v>130</v>
      </c>
      <c r="E1325" s="450"/>
      <c r="F1325" s="437">
        <f t="shared" si="18"/>
        <v>0</v>
      </c>
      <c r="G1325" s="478"/>
      <c r="H1325" s="478"/>
      <c r="I1325" s="478"/>
      <c r="J1325" s="548"/>
      <c r="K1325" s="478"/>
      <c r="L1325" s="458"/>
      <c r="M1325" s="44"/>
      <c r="N1325" s="44"/>
      <c r="R1325" s="352"/>
      <c r="T1325" s="44"/>
      <c r="U1325" s="44"/>
      <c r="V1325" s="44"/>
      <c r="AA1325" s="352"/>
      <c r="AC1325" s="44"/>
      <c r="AD1325" s="44"/>
      <c r="AE1325" s="44"/>
      <c r="AJ1325" s="352"/>
      <c r="AL1325" s="44"/>
      <c r="AM1325" s="44"/>
      <c r="AN1325" s="44"/>
      <c r="AS1325" s="352"/>
      <c r="AU1325" s="44"/>
      <c r="AV1325" s="44"/>
      <c r="AW1325" s="44"/>
      <c r="BB1325" s="352"/>
      <c r="BD1325" s="44"/>
      <c r="BE1325" s="44"/>
      <c r="BF1325" s="44"/>
      <c r="BK1325" s="352"/>
      <c r="BM1325" s="44"/>
      <c r="BN1325" s="44"/>
      <c r="BO1325" s="44"/>
      <c r="BT1325" s="352"/>
      <c r="BV1325" s="44"/>
      <c r="BW1325" s="44"/>
      <c r="BX1325" s="44"/>
      <c r="CC1325" s="352"/>
      <c r="CE1325" s="44"/>
      <c r="CF1325" s="44"/>
      <c r="CG1325" s="44"/>
      <c r="CL1325" s="352"/>
      <c r="CN1325" s="44"/>
      <c r="CO1325" s="44"/>
      <c r="CP1325" s="44"/>
      <c r="CU1325" s="352"/>
      <c r="CW1325" s="44"/>
      <c r="CX1325" s="44"/>
      <c r="CY1325" s="44"/>
      <c r="DD1325" s="352"/>
      <c r="DF1325" s="44"/>
      <c r="DG1325" s="44"/>
      <c r="DH1325" s="44"/>
      <c r="DM1325" s="352"/>
      <c r="DO1325" s="44"/>
      <c r="DP1325" s="44"/>
      <c r="DQ1325" s="44"/>
      <c r="DV1325" s="352"/>
      <c r="DX1325" s="44"/>
      <c r="DY1325" s="44"/>
      <c r="DZ1325" s="44"/>
      <c r="EE1325" s="352"/>
      <c r="EG1325" s="44"/>
      <c r="EH1325" s="44"/>
      <c r="EI1325" s="44"/>
      <c r="EN1325" s="352"/>
      <c r="EP1325" s="44"/>
      <c r="EQ1325" s="44"/>
      <c r="ER1325" s="44"/>
      <c r="EW1325" s="352"/>
      <c r="EY1325" s="44"/>
      <c r="EZ1325" s="44"/>
      <c r="FA1325" s="44"/>
      <c r="FF1325" s="352"/>
      <c r="FH1325" s="44"/>
      <c r="FI1325" s="44"/>
      <c r="FJ1325" s="44"/>
      <c r="FO1325" s="352"/>
      <c r="FQ1325" s="44"/>
      <c r="FR1325" s="44"/>
      <c r="FS1325" s="44"/>
      <c r="FX1325" s="352"/>
      <c r="FZ1325" s="44"/>
      <c r="GA1325" s="44"/>
      <c r="GB1325" s="44"/>
      <c r="GG1325" s="352"/>
      <c r="GI1325" s="44"/>
      <c r="GJ1325" s="44"/>
      <c r="GK1325" s="44"/>
      <c r="GP1325" s="352"/>
      <c r="GR1325" s="44"/>
      <c r="GS1325" s="44"/>
      <c r="GT1325" s="44"/>
      <c r="GY1325" s="352"/>
      <c r="HA1325" s="44"/>
      <c r="HB1325" s="44"/>
      <c r="HC1325" s="44"/>
      <c r="HH1325" s="352"/>
      <c r="HJ1325" s="44"/>
      <c r="HK1325" s="44"/>
      <c r="HL1325" s="44"/>
      <c r="HQ1325" s="44"/>
      <c r="HR1325" s="44"/>
      <c r="HS1325" s="44"/>
      <c r="HT1325" s="44"/>
      <c r="HU1325" s="44"/>
      <c r="HV1325" s="44"/>
      <c r="HW1325" s="44"/>
      <c r="HX1325" s="44"/>
      <c r="HY1325" s="44"/>
      <c r="HZ1325" s="44"/>
      <c r="IA1325" s="44"/>
      <c r="IB1325" s="44"/>
      <c r="IC1325" s="44"/>
      <c r="ID1325" s="44"/>
      <c r="IE1325" s="44"/>
      <c r="IF1325" s="44"/>
      <c r="IG1325" s="44"/>
      <c r="IH1325" s="44"/>
      <c r="II1325" s="44"/>
      <c r="IJ1325" s="44"/>
      <c r="IK1325" s="44"/>
      <c r="IL1325" s="44"/>
      <c r="IM1325" s="44"/>
      <c r="IN1325" s="44"/>
      <c r="IO1325" s="44"/>
      <c r="IP1325" s="44"/>
      <c r="IQ1325" s="44"/>
      <c r="IR1325" s="44"/>
      <c r="IS1325" s="44"/>
      <c r="IT1325" s="44"/>
      <c r="IU1325" s="44"/>
      <c r="IV1325" s="44"/>
      <c r="RS1325" s="353"/>
    </row>
    <row r="1326" spans="1:487" s="74" customFormat="1" ht="15">
      <c r="A1326" s="325" t="s">
        <v>1496</v>
      </c>
      <c r="B1326" s="351"/>
      <c r="C1326" s="351"/>
      <c r="D1326" s="531" t="s">
        <v>130</v>
      </c>
      <c r="E1326" s="450"/>
      <c r="F1326" s="437">
        <f t="shared" si="18"/>
        <v>19</v>
      </c>
      <c r="G1326" s="478">
        <v>13</v>
      </c>
      <c r="H1326" s="478"/>
      <c r="I1326" s="478"/>
      <c r="J1326" s="548">
        <v>6</v>
      </c>
      <c r="K1326" s="478"/>
      <c r="L1326" s="450"/>
      <c r="M1326" s="44"/>
      <c r="N1326" s="44"/>
      <c r="R1326" s="352"/>
      <c r="T1326" s="44"/>
      <c r="U1326" s="44"/>
      <c r="V1326" s="44"/>
      <c r="AA1326" s="352"/>
      <c r="AC1326" s="44"/>
      <c r="AD1326" s="44"/>
      <c r="AE1326" s="44"/>
      <c r="AJ1326" s="352"/>
      <c r="AL1326" s="44"/>
      <c r="AM1326" s="44"/>
      <c r="AN1326" s="44"/>
      <c r="AS1326" s="352"/>
      <c r="AU1326" s="44"/>
      <c r="AV1326" s="44"/>
      <c r="AW1326" s="44"/>
      <c r="BB1326" s="352"/>
      <c r="BD1326" s="44"/>
      <c r="BE1326" s="44"/>
      <c r="BF1326" s="44"/>
      <c r="BK1326" s="352"/>
      <c r="BM1326" s="44"/>
      <c r="BN1326" s="44"/>
      <c r="BO1326" s="44"/>
      <c r="BT1326" s="352"/>
      <c r="BV1326" s="44"/>
      <c r="BW1326" s="44"/>
      <c r="BX1326" s="44"/>
      <c r="CC1326" s="352"/>
      <c r="CE1326" s="44"/>
      <c r="CF1326" s="44"/>
      <c r="CG1326" s="44"/>
      <c r="CL1326" s="352"/>
      <c r="CN1326" s="44"/>
      <c r="CO1326" s="44"/>
      <c r="CP1326" s="44"/>
      <c r="CU1326" s="352"/>
      <c r="CW1326" s="44"/>
      <c r="CX1326" s="44"/>
      <c r="CY1326" s="44"/>
      <c r="DD1326" s="352"/>
      <c r="DF1326" s="44"/>
      <c r="DG1326" s="44"/>
      <c r="DH1326" s="44"/>
      <c r="DM1326" s="352"/>
      <c r="DO1326" s="44"/>
      <c r="DP1326" s="44"/>
      <c r="DQ1326" s="44"/>
      <c r="DV1326" s="352"/>
      <c r="DX1326" s="44"/>
      <c r="DY1326" s="44"/>
      <c r="DZ1326" s="44"/>
      <c r="EE1326" s="352"/>
      <c r="EG1326" s="44"/>
      <c r="EH1326" s="44"/>
      <c r="EI1326" s="44"/>
      <c r="EN1326" s="352"/>
      <c r="EP1326" s="44"/>
      <c r="EQ1326" s="44"/>
      <c r="ER1326" s="44"/>
      <c r="EW1326" s="352"/>
      <c r="EY1326" s="44"/>
      <c r="EZ1326" s="44"/>
      <c r="FA1326" s="44"/>
      <c r="FF1326" s="352"/>
      <c r="FH1326" s="44"/>
      <c r="FI1326" s="44"/>
      <c r="FJ1326" s="44"/>
      <c r="FO1326" s="352"/>
      <c r="FQ1326" s="44"/>
      <c r="FR1326" s="44"/>
      <c r="FS1326" s="44"/>
      <c r="FX1326" s="352"/>
      <c r="FZ1326" s="44"/>
      <c r="GA1326" s="44"/>
      <c r="GB1326" s="44"/>
      <c r="GG1326" s="352"/>
      <c r="GI1326" s="44"/>
      <c r="GJ1326" s="44"/>
      <c r="GK1326" s="44"/>
      <c r="GP1326" s="352"/>
      <c r="GR1326" s="44"/>
      <c r="GS1326" s="44"/>
      <c r="GT1326" s="44"/>
      <c r="GY1326" s="352"/>
      <c r="HA1326" s="44"/>
      <c r="HB1326" s="44"/>
      <c r="HC1326" s="44"/>
      <c r="HH1326" s="352"/>
      <c r="HJ1326" s="44"/>
      <c r="HK1326" s="44"/>
      <c r="HL1326" s="44"/>
      <c r="HQ1326" s="44"/>
      <c r="HR1326" s="44"/>
      <c r="HS1326" s="44"/>
      <c r="HT1326" s="44"/>
      <c r="HU1326" s="44"/>
      <c r="HV1326" s="44"/>
      <c r="HW1326" s="44"/>
      <c r="HX1326" s="44"/>
      <c r="HY1326" s="44"/>
      <c r="HZ1326" s="44"/>
      <c r="IA1326" s="44"/>
      <c r="IB1326" s="44"/>
      <c r="IC1326" s="44"/>
      <c r="ID1326" s="44"/>
      <c r="IE1326" s="44"/>
      <c r="IF1326" s="44"/>
      <c r="IG1326" s="44"/>
      <c r="IH1326" s="44"/>
      <c r="II1326" s="44"/>
      <c r="IJ1326" s="44"/>
      <c r="IK1326" s="44"/>
      <c r="IL1326" s="44"/>
      <c r="IM1326" s="44"/>
      <c r="IN1326" s="44"/>
      <c r="IO1326" s="44"/>
      <c r="IP1326" s="44"/>
      <c r="IQ1326" s="44"/>
      <c r="IR1326" s="44"/>
      <c r="IS1326" s="44"/>
      <c r="IT1326" s="44"/>
      <c r="IU1326" s="44"/>
      <c r="IV1326" s="44"/>
      <c r="RS1326" s="353"/>
    </row>
    <row r="1327" spans="1:487" s="74" customFormat="1" ht="15">
      <c r="A1327" s="325" t="s">
        <v>614</v>
      </c>
      <c r="B1327" s="351"/>
      <c r="C1327" s="351"/>
      <c r="D1327" s="458" t="s">
        <v>136</v>
      </c>
      <c r="E1327" s="450"/>
      <c r="F1327" s="437">
        <f t="shared" si="18"/>
        <v>83</v>
      </c>
      <c r="G1327" s="478">
        <v>16</v>
      </c>
      <c r="H1327" s="478"/>
      <c r="I1327" s="478">
        <v>17</v>
      </c>
      <c r="J1327" s="548"/>
      <c r="K1327" s="478">
        <v>50</v>
      </c>
      <c r="L1327" s="458"/>
      <c r="M1327" s="44"/>
      <c r="N1327" s="44"/>
      <c r="R1327" s="352"/>
      <c r="T1327" s="44"/>
      <c r="U1327" s="44"/>
      <c r="V1327" s="44"/>
      <c r="AA1327" s="352"/>
      <c r="AC1327" s="44"/>
      <c r="AD1327" s="44"/>
      <c r="AE1327" s="44"/>
      <c r="AJ1327" s="352"/>
      <c r="AL1327" s="44"/>
      <c r="AM1327" s="44"/>
      <c r="AN1327" s="44"/>
      <c r="AS1327" s="352"/>
      <c r="AU1327" s="44"/>
      <c r="AV1327" s="44"/>
      <c r="AW1327" s="44"/>
      <c r="BB1327" s="352"/>
      <c r="BD1327" s="44"/>
      <c r="BE1327" s="44"/>
      <c r="BF1327" s="44"/>
      <c r="BK1327" s="352"/>
      <c r="BM1327" s="44"/>
      <c r="BN1327" s="44"/>
      <c r="BO1327" s="44"/>
      <c r="BT1327" s="352"/>
      <c r="BV1327" s="44"/>
      <c r="BW1327" s="44"/>
      <c r="BX1327" s="44"/>
      <c r="CC1327" s="352"/>
      <c r="CE1327" s="44"/>
      <c r="CF1327" s="44"/>
      <c r="CG1327" s="44"/>
      <c r="CL1327" s="352"/>
      <c r="CN1327" s="44"/>
      <c r="CO1327" s="44"/>
      <c r="CP1327" s="44"/>
      <c r="CU1327" s="352"/>
      <c r="CW1327" s="44"/>
      <c r="CX1327" s="44"/>
      <c r="CY1327" s="44"/>
      <c r="DD1327" s="352"/>
      <c r="DF1327" s="44"/>
      <c r="DG1327" s="44"/>
      <c r="DH1327" s="44"/>
      <c r="DM1327" s="352"/>
      <c r="DO1327" s="44"/>
      <c r="DP1327" s="44"/>
      <c r="DQ1327" s="44"/>
      <c r="DV1327" s="352"/>
      <c r="DX1327" s="44"/>
      <c r="DY1327" s="44"/>
      <c r="DZ1327" s="44"/>
      <c r="EE1327" s="352"/>
      <c r="EG1327" s="44"/>
      <c r="EH1327" s="44"/>
      <c r="EI1327" s="44"/>
      <c r="EN1327" s="352"/>
      <c r="EP1327" s="44"/>
      <c r="EQ1327" s="44"/>
      <c r="ER1327" s="44"/>
      <c r="EW1327" s="352"/>
      <c r="EY1327" s="44"/>
      <c r="EZ1327" s="44"/>
      <c r="FA1327" s="44"/>
      <c r="FF1327" s="352"/>
      <c r="FH1327" s="44"/>
      <c r="FI1327" s="44"/>
      <c r="FJ1327" s="44"/>
      <c r="FO1327" s="352"/>
      <c r="FQ1327" s="44"/>
      <c r="FR1327" s="44"/>
      <c r="FS1327" s="44"/>
      <c r="FX1327" s="352"/>
      <c r="FZ1327" s="44"/>
      <c r="GA1327" s="44"/>
      <c r="GB1327" s="44"/>
      <c r="GG1327" s="352"/>
      <c r="GI1327" s="44"/>
      <c r="GJ1327" s="44"/>
      <c r="GK1327" s="44"/>
      <c r="GP1327" s="352"/>
      <c r="GR1327" s="44"/>
      <c r="GS1327" s="44"/>
      <c r="GT1327" s="44"/>
      <c r="GY1327" s="352"/>
      <c r="HA1327" s="44"/>
      <c r="HB1327" s="44"/>
      <c r="HC1327" s="44"/>
      <c r="HH1327" s="352"/>
      <c r="HJ1327" s="44"/>
      <c r="HK1327" s="44"/>
      <c r="HL1327" s="44"/>
      <c r="HQ1327" s="44"/>
      <c r="HR1327" s="44"/>
      <c r="HS1327" s="44"/>
      <c r="HT1327" s="44"/>
      <c r="HU1327" s="44"/>
      <c r="HV1327" s="44"/>
      <c r="HW1327" s="44"/>
      <c r="HX1327" s="44"/>
      <c r="HY1327" s="44"/>
      <c r="HZ1327" s="44"/>
      <c r="IA1327" s="44"/>
      <c r="IB1327" s="44"/>
      <c r="IC1327" s="44"/>
      <c r="ID1327" s="44"/>
      <c r="IE1327" s="44"/>
      <c r="IF1327" s="44"/>
      <c r="IG1327" s="44"/>
      <c r="IH1327" s="44"/>
      <c r="II1327" s="44"/>
      <c r="IJ1327" s="44"/>
      <c r="IK1327" s="44"/>
      <c r="IL1327" s="44"/>
      <c r="IM1327" s="44"/>
      <c r="IN1327" s="44"/>
      <c r="IO1327" s="44"/>
      <c r="IP1327" s="44"/>
      <c r="IQ1327" s="44"/>
      <c r="IR1327" s="44"/>
      <c r="IS1327" s="44"/>
      <c r="IT1327" s="44"/>
      <c r="IU1327" s="44"/>
      <c r="IV1327" s="44"/>
      <c r="RS1327" s="353"/>
    </row>
    <row r="1328" spans="1:487" s="74" customFormat="1" ht="15">
      <c r="A1328" s="325" t="s">
        <v>840</v>
      </c>
      <c r="B1328" s="351"/>
      <c r="C1328" s="351"/>
      <c r="D1328" s="531" t="s">
        <v>130</v>
      </c>
      <c r="E1328" s="450"/>
      <c r="F1328" s="437">
        <f t="shared" si="18"/>
        <v>20</v>
      </c>
      <c r="G1328" s="478"/>
      <c r="H1328" s="478"/>
      <c r="I1328" s="478">
        <v>3</v>
      </c>
      <c r="J1328" s="548"/>
      <c r="K1328" s="478">
        <v>17</v>
      </c>
      <c r="L1328" s="450"/>
      <c r="M1328" s="44"/>
      <c r="N1328" s="44"/>
      <c r="R1328" s="352"/>
      <c r="T1328" s="44"/>
      <c r="U1328" s="44"/>
      <c r="V1328" s="44"/>
      <c r="AA1328" s="352"/>
      <c r="AC1328" s="44"/>
      <c r="AD1328" s="44"/>
      <c r="AE1328" s="44"/>
      <c r="AJ1328" s="352"/>
      <c r="AL1328" s="44"/>
      <c r="AM1328" s="44"/>
      <c r="AN1328" s="44"/>
      <c r="AS1328" s="352"/>
      <c r="AU1328" s="44"/>
      <c r="AV1328" s="44"/>
      <c r="AW1328" s="44"/>
      <c r="BB1328" s="352"/>
      <c r="BD1328" s="44"/>
      <c r="BE1328" s="44"/>
      <c r="BF1328" s="44"/>
      <c r="BK1328" s="352"/>
      <c r="BM1328" s="44"/>
      <c r="BN1328" s="44"/>
      <c r="BO1328" s="44"/>
      <c r="BT1328" s="352"/>
      <c r="BV1328" s="44"/>
      <c r="BW1328" s="44"/>
      <c r="BX1328" s="44"/>
      <c r="CC1328" s="352"/>
      <c r="CE1328" s="44"/>
      <c r="CF1328" s="44"/>
      <c r="CG1328" s="44"/>
      <c r="CL1328" s="352"/>
      <c r="CN1328" s="44"/>
      <c r="CO1328" s="44"/>
      <c r="CP1328" s="44"/>
      <c r="CU1328" s="352"/>
      <c r="CW1328" s="44"/>
      <c r="CX1328" s="44"/>
      <c r="CY1328" s="44"/>
      <c r="DD1328" s="352"/>
      <c r="DF1328" s="44"/>
      <c r="DG1328" s="44"/>
      <c r="DH1328" s="44"/>
      <c r="DM1328" s="352"/>
      <c r="DO1328" s="44"/>
      <c r="DP1328" s="44"/>
      <c r="DQ1328" s="44"/>
      <c r="DV1328" s="352"/>
      <c r="DX1328" s="44"/>
      <c r="DY1328" s="44"/>
      <c r="DZ1328" s="44"/>
      <c r="EE1328" s="352"/>
      <c r="EG1328" s="44"/>
      <c r="EH1328" s="44"/>
      <c r="EI1328" s="44"/>
      <c r="EN1328" s="352"/>
      <c r="EP1328" s="44"/>
      <c r="EQ1328" s="44"/>
      <c r="ER1328" s="44"/>
      <c r="EW1328" s="352"/>
      <c r="EY1328" s="44"/>
      <c r="EZ1328" s="44"/>
      <c r="FA1328" s="44"/>
      <c r="FF1328" s="352"/>
      <c r="FH1328" s="44"/>
      <c r="FI1328" s="44"/>
      <c r="FJ1328" s="44"/>
      <c r="FO1328" s="352"/>
      <c r="FQ1328" s="44"/>
      <c r="FR1328" s="44"/>
      <c r="FS1328" s="44"/>
      <c r="FX1328" s="352"/>
      <c r="FZ1328" s="44"/>
      <c r="GA1328" s="44"/>
      <c r="GB1328" s="44"/>
      <c r="GG1328" s="352"/>
      <c r="GI1328" s="44"/>
      <c r="GJ1328" s="44"/>
      <c r="GK1328" s="44"/>
      <c r="GP1328" s="352"/>
      <c r="GR1328" s="44"/>
      <c r="GS1328" s="44"/>
      <c r="GT1328" s="44"/>
      <c r="GY1328" s="352"/>
      <c r="HA1328" s="44"/>
      <c r="HB1328" s="44"/>
      <c r="HC1328" s="44"/>
      <c r="HH1328" s="352"/>
      <c r="HJ1328" s="44"/>
      <c r="HK1328" s="44"/>
      <c r="HL1328" s="44"/>
      <c r="HQ1328" s="44"/>
      <c r="HR1328" s="44"/>
      <c r="HS1328" s="44"/>
      <c r="HT1328" s="44"/>
      <c r="HU1328" s="44"/>
      <c r="HV1328" s="44"/>
      <c r="HW1328" s="44"/>
      <c r="HX1328" s="44"/>
      <c r="HY1328" s="44"/>
      <c r="HZ1328" s="44"/>
      <c r="IA1328" s="44"/>
      <c r="IB1328" s="44"/>
      <c r="IC1328" s="44"/>
      <c r="ID1328" s="44"/>
      <c r="IE1328" s="44"/>
      <c r="IF1328" s="44"/>
      <c r="IG1328" s="44"/>
      <c r="IH1328" s="44"/>
      <c r="II1328" s="44"/>
      <c r="IJ1328" s="44"/>
      <c r="IK1328" s="44"/>
      <c r="IL1328" s="44"/>
      <c r="IM1328" s="44"/>
      <c r="IN1328" s="44"/>
      <c r="IO1328" s="44"/>
      <c r="IP1328" s="44"/>
      <c r="IQ1328" s="44"/>
      <c r="IR1328" s="44"/>
      <c r="IS1328" s="44"/>
      <c r="IT1328" s="44"/>
      <c r="IU1328" s="44"/>
      <c r="IV1328" s="44"/>
      <c r="RS1328" s="353"/>
    </row>
    <row r="1329" spans="1:487" s="74" customFormat="1" ht="15">
      <c r="A1329" s="325" t="s">
        <v>463</v>
      </c>
      <c r="B1329" s="351"/>
      <c r="C1329" s="351"/>
      <c r="D1329" s="458" t="s">
        <v>138</v>
      </c>
      <c r="E1329" s="450"/>
      <c r="F1329" s="437">
        <f t="shared" si="18"/>
        <v>113</v>
      </c>
      <c r="G1329" s="478">
        <v>60</v>
      </c>
      <c r="H1329" s="478">
        <v>53</v>
      </c>
      <c r="I1329" s="478"/>
      <c r="J1329" s="548"/>
      <c r="K1329" s="478"/>
      <c r="L1329" s="458"/>
      <c r="M1329" s="44"/>
      <c r="N1329" s="44"/>
      <c r="R1329" s="352"/>
      <c r="T1329" s="44"/>
      <c r="U1329" s="44"/>
      <c r="V1329" s="44"/>
      <c r="AA1329" s="352"/>
      <c r="AC1329" s="44"/>
      <c r="AD1329" s="44"/>
      <c r="AE1329" s="44"/>
      <c r="AJ1329" s="352"/>
      <c r="AL1329" s="44"/>
      <c r="AM1329" s="44"/>
      <c r="AN1329" s="44"/>
      <c r="AS1329" s="352"/>
      <c r="AU1329" s="44"/>
      <c r="AV1329" s="44"/>
      <c r="AW1329" s="44"/>
      <c r="BB1329" s="352"/>
      <c r="BD1329" s="44"/>
      <c r="BE1329" s="44"/>
      <c r="BF1329" s="44"/>
      <c r="BK1329" s="352"/>
      <c r="BM1329" s="44"/>
      <c r="BN1329" s="44"/>
      <c r="BO1329" s="44"/>
      <c r="BT1329" s="352"/>
      <c r="BV1329" s="44"/>
      <c r="BW1329" s="44"/>
      <c r="BX1329" s="44"/>
      <c r="CC1329" s="352"/>
      <c r="CE1329" s="44"/>
      <c r="CF1329" s="44"/>
      <c r="CG1329" s="44"/>
      <c r="CL1329" s="352"/>
      <c r="CN1329" s="44"/>
      <c r="CO1329" s="44"/>
      <c r="CP1329" s="44"/>
      <c r="CU1329" s="352"/>
      <c r="CW1329" s="44"/>
      <c r="CX1329" s="44"/>
      <c r="CY1329" s="44"/>
      <c r="DD1329" s="352"/>
      <c r="DF1329" s="44"/>
      <c r="DG1329" s="44"/>
      <c r="DH1329" s="44"/>
      <c r="DM1329" s="352"/>
      <c r="DO1329" s="44"/>
      <c r="DP1329" s="44"/>
      <c r="DQ1329" s="44"/>
      <c r="DV1329" s="352"/>
      <c r="DX1329" s="44"/>
      <c r="DY1329" s="44"/>
      <c r="DZ1329" s="44"/>
      <c r="EE1329" s="352"/>
      <c r="EG1329" s="44"/>
      <c r="EH1329" s="44"/>
      <c r="EI1329" s="44"/>
      <c r="EN1329" s="352"/>
      <c r="EP1329" s="44"/>
      <c r="EQ1329" s="44"/>
      <c r="ER1329" s="44"/>
      <c r="EW1329" s="352"/>
      <c r="EY1329" s="44"/>
      <c r="EZ1329" s="44"/>
      <c r="FA1329" s="44"/>
      <c r="FF1329" s="352"/>
      <c r="FH1329" s="44"/>
      <c r="FI1329" s="44"/>
      <c r="FJ1329" s="44"/>
      <c r="FO1329" s="352"/>
      <c r="FQ1329" s="44"/>
      <c r="FR1329" s="44"/>
      <c r="FS1329" s="44"/>
      <c r="FX1329" s="352"/>
      <c r="FZ1329" s="44"/>
      <c r="GA1329" s="44"/>
      <c r="GB1329" s="44"/>
      <c r="GG1329" s="352"/>
      <c r="GI1329" s="44"/>
      <c r="GJ1329" s="44"/>
      <c r="GK1329" s="44"/>
      <c r="GP1329" s="352"/>
      <c r="GR1329" s="44"/>
      <c r="GS1329" s="44"/>
      <c r="GT1329" s="44"/>
      <c r="GY1329" s="352"/>
      <c r="HA1329" s="44"/>
      <c r="HB1329" s="44"/>
      <c r="HC1329" s="44"/>
      <c r="HH1329" s="352"/>
      <c r="HJ1329" s="44"/>
      <c r="HK1329" s="44"/>
      <c r="HL1329" s="44"/>
      <c r="HQ1329" s="44"/>
      <c r="HR1329" s="44"/>
      <c r="HS1329" s="44"/>
      <c r="HT1329" s="44"/>
      <c r="HU1329" s="44"/>
      <c r="HV1329" s="44"/>
      <c r="HW1329" s="44"/>
      <c r="HX1329" s="44"/>
      <c r="HY1329" s="44"/>
      <c r="HZ1329" s="44"/>
      <c r="IA1329" s="44"/>
      <c r="IB1329" s="44"/>
      <c r="IC1329" s="44"/>
      <c r="ID1329" s="44"/>
      <c r="IE1329" s="44"/>
      <c r="IF1329" s="44"/>
      <c r="IG1329" s="44"/>
      <c r="IH1329" s="44"/>
      <c r="II1329" s="44"/>
      <c r="IJ1329" s="44"/>
      <c r="IK1329" s="44"/>
      <c r="IL1329" s="44"/>
      <c r="IM1329" s="44"/>
      <c r="IN1329" s="44"/>
      <c r="IO1329" s="44"/>
      <c r="IP1329" s="44"/>
      <c r="IQ1329" s="44"/>
      <c r="IR1329" s="44"/>
      <c r="IS1329" s="44"/>
      <c r="IT1329" s="44"/>
      <c r="IU1329" s="44"/>
      <c r="IV1329" s="44"/>
      <c r="RS1329" s="353"/>
    </row>
    <row r="1330" spans="1:487" s="74" customFormat="1" ht="15">
      <c r="A1330" s="325" t="s">
        <v>1793</v>
      </c>
      <c r="B1330" s="351"/>
      <c r="C1330" s="351"/>
      <c r="D1330" s="531" t="s">
        <v>130</v>
      </c>
      <c r="E1330" s="450"/>
      <c r="F1330" s="437">
        <f t="shared" si="18"/>
        <v>2</v>
      </c>
      <c r="G1330" s="478"/>
      <c r="H1330" s="478"/>
      <c r="I1330" s="478"/>
      <c r="J1330" s="548">
        <v>2</v>
      </c>
      <c r="K1330" s="478"/>
      <c r="L1330" s="458"/>
      <c r="M1330" s="44"/>
      <c r="N1330" s="44"/>
      <c r="R1330" s="352"/>
      <c r="T1330" s="44"/>
      <c r="U1330" s="44"/>
      <c r="V1330" s="44"/>
      <c r="AA1330" s="352"/>
      <c r="AC1330" s="44"/>
      <c r="AD1330" s="44"/>
      <c r="AE1330" s="44"/>
      <c r="AJ1330" s="352"/>
      <c r="AL1330" s="44"/>
      <c r="AM1330" s="44"/>
      <c r="AN1330" s="44"/>
      <c r="AS1330" s="352"/>
      <c r="AU1330" s="44"/>
      <c r="AV1330" s="44"/>
      <c r="AW1330" s="44"/>
      <c r="BB1330" s="352"/>
      <c r="BD1330" s="44"/>
      <c r="BE1330" s="44"/>
      <c r="BF1330" s="44"/>
      <c r="BK1330" s="352"/>
      <c r="BM1330" s="44"/>
      <c r="BN1330" s="44"/>
      <c r="BO1330" s="44"/>
      <c r="BT1330" s="352"/>
      <c r="BV1330" s="44"/>
      <c r="BW1330" s="44"/>
      <c r="BX1330" s="44"/>
      <c r="CC1330" s="352"/>
      <c r="CE1330" s="44"/>
      <c r="CF1330" s="44"/>
      <c r="CG1330" s="44"/>
      <c r="CL1330" s="352"/>
      <c r="CN1330" s="44"/>
      <c r="CO1330" s="44"/>
      <c r="CP1330" s="44"/>
      <c r="CU1330" s="352"/>
      <c r="CW1330" s="44"/>
      <c r="CX1330" s="44"/>
      <c r="CY1330" s="44"/>
      <c r="DD1330" s="352"/>
      <c r="DF1330" s="44"/>
      <c r="DG1330" s="44"/>
      <c r="DH1330" s="44"/>
      <c r="DM1330" s="352"/>
      <c r="DO1330" s="44"/>
      <c r="DP1330" s="44"/>
      <c r="DQ1330" s="44"/>
      <c r="DV1330" s="352"/>
      <c r="DX1330" s="44"/>
      <c r="DY1330" s="44"/>
      <c r="DZ1330" s="44"/>
      <c r="EE1330" s="352"/>
      <c r="EG1330" s="44"/>
      <c r="EH1330" s="44"/>
      <c r="EI1330" s="44"/>
      <c r="EN1330" s="352"/>
      <c r="EP1330" s="44"/>
      <c r="EQ1330" s="44"/>
      <c r="ER1330" s="44"/>
      <c r="EW1330" s="352"/>
      <c r="EY1330" s="44"/>
      <c r="EZ1330" s="44"/>
      <c r="FA1330" s="44"/>
      <c r="FF1330" s="352"/>
      <c r="FH1330" s="44"/>
      <c r="FI1330" s="44"/>
      <c r="FJ1330" s="44"/>
      <c r="FO1330" s="352"/>
      <c r="FQ1330" s="44"/>
      <c r="FR1330" s="44"/>
      <c r="FS1330" s="44"/>
      <c r="FX1330" s="352"/>
      <c r="FZ1330" s="44"/>
      <c r="GA1330" s="44"/>
      <c r="GB1330" s="44"/>
      <c r="GG1330" s="352"/>
      <c r="GI1330" s="44"/>
      <c r="GJ1330" s="44"/>
      <c r="GK1330" s="44"/>
      <c r="GP1330" s="352"/>
      <c r="GR1330" s="44"/>
      <c r="GS1330" s="44"/>
      <c r="GT1330" s="44"/>
      <c r="GY1330" s="352"/>
      <c r="HA1330" s="44"/>
      <c r="HB1330" s="44"/>
      <c r="HC1330" s="44"/>
      <c r="HH1330" s="352"/>
      <c r="HJ1330" s="44"/>
      <c r="HK1330" s="44"/>
      <c r="HL1330" s="44"/>
      <c r="HQ1330" s="44"/>
      <c r="HR1330" s="44"/>
      <c r="HS1330" s="44"/>
      <c r="HT1330" s="44"/>
      <c r="HU1330" s="44"/>
      <c r="HV1330" s="44"/>
      <c r="HW1330" s="44"/>
      <c r="HX1330" s="44"/>
      <c r="HY1330" s="44"/>
      <c r="HZ1330" s="44"/>
      <c r="IA1330" s="44"/>
      <c r="IB1330" s="44"/>
      <c r="IC1330" s="44"/>
      <c r="ID1330" s="44"/>
      <c r="IE1330" s="44"/>
      <c r="IF1330" s="44"/>
      <c r="IG1330" s="44"/>
      <c r="IH1330" s="44"/>
      <c r="II1330" s="44"/>
      <c r="IJ1330" s="44"/>
      <c r="IK1330" s="44"/>
      <c r="IL1330" s="44"/>
      <c r="IM1330" s="44"/>
      <c r="IN1330" s="44"/>
      <c r="IO1330" s="44"/>
      <c r="IP1330" s="44"/>
      <c r="IQ1330" s="44"/>
      <c r="IR1330" s="44"/>
      <c r="IS1330" s="44"/>
      <c r="IT1330" s="44"/>
      <c r="IU1330" s="44"/>
      <c r="IV1330" s="44"/>
      <c r="RS1330" s="353"/>
    </row>
    <row r="1331" spans="1:487" s="74" customFormat="1" ht="15">
      <c r="A1331" s="325" t="s">
        <v>1725</v>
      </c>
      <c r="B1331" s="351"/>
      <c r="C1331" s="351"/>
      <c r="D1331" s="531" t="s">
        <v>130</v>
      </c>
      <c r="E1331" s="450"/>
      <c r="F1331" s="437">
        <f t="shared" si="18"/>
        <v>0</v>
      </c>
      <c r="G1331" s="478"/>
      <c r="H1331" s="478"/>
      <c r="I1331" s="478"/>
      <c r="J1331" s="548"/>
      <c r="K1331" s="478"/>
      <c r="L1331" s="450"/>
      <c r="M1331" s="44"/>
      <c r="N1331" s="44"/>
      <c r="R1331" s="352"/>
      <c r="T1331" s="44"/>
      <c r="U1331" s="44"/>
      <c r="V1331" s="44"/>
      <c r="AA1331" s="352"/>
      <c r="AC1331" s="44"/>
      <c r="AD1331" s="44"/>
      <c r="AE1331" s="44"/>
      <c r="AJ1331" s="352"/>
      <c r="AL1331" s="44"/>
      <c r="AM1331" s="44"/>
      <c r="AN1331" s="44"/>
      <c r="AS1331" s="352"/>
      <c r="AU1331" s="44"/>
      <c r="AV1331" s="44"/>
      <c r="AW1331" s="44"/>
      <c r="BB1331" s="352"/>
      <c r="BD1331" s="44"/>
      <c r="BE1331" s="44"/>
      <c r="BF1331" s="44"/>
      <c r="BK1331" s="352"/>
      <c r="BM1331" s="44"/>
      <c r="BN1331" s="44"/>
      <c r="BO1331" s="44"/>
      <c r="BT1331" s="352"/>
      <c r="BV1331" s="44"/>
      <c r="BW1331" s="44"/>
      <c r="BX1331" s="44"/>
      <c r="CC1331" s="352"/>
      <c r="CE1331" s="44"/>
      <c r="CF1331" s="44"/>
      <c r="CG1331" s="44"/>
      <c r="CL1331" s="352"/>
      <c r="CN1331" s="44"/>
      <c r="CO1331" s="44"/>
      <c r="CP1331" s="44"/>
      <c r="CU1331" s="352"/>
      <c r="CW1331" s="44"/>
      <c r="CX1331" s="44"/>
      <c r="CY1331" s="44"/>
      <c r="DD1331" s="352"/>
      <c r="DF1331" s="44"/>
      <c r="DG1331" s="44"/>
      <c r="DH1331" s="44"/>
      <c r="DM1331" s="352"/>
      <c r="DO1331" s="44"/>
      <c r="DP1331" s="44"/>
      <c r="DQ1331" s="44"/>
      <c r="DV1331" s="352"/>
      <c r="DX1331" s="44"/>
      <c r="DY1331" s="44"/>
      <c r="DZ1331" s="44"/>
      <c r="EE1331" s="352"/>
      <c r="EG1331" s="44"/>
      <c r="EH1331" s="44"/>
      <c r="EI1331" s="44"/>
      <c r="EN1331" s="352"/>
      <c r="EP1331" s="44"/>
      <c r="EQ1331" s="44"/>
      <c r="ER1331" s="44"/>
      <c r="EW1331" s="352"/>
      <c r="EY1331" s="44"/>
      <c r="EZ1331" s="44"/>
      <c r="FA1331" s="44"/>
      <c r="FF1331" s="352"/>
      <c r="FH1331" s="44"/>
      <c r="FI1331" s="44"/>
      <c r="FJ1331" s="44"/>
      <c r="FO1331" s="352"/>
      <c r="FQ1331" s="44"/>
      <c r="FR1331" s="44"/>
      <c r="FS1331" s="44"/>
      <c r="FX1331" s="352"/>
      <c r="FZ1331" s="44"/>
      <c r="GA1331" s="44"/>
      <c r="GB1331" s="44"/>
      <c r="GG1331" s="352"/>
      <c r="GI1331" s="44"/>
      <c r="GJ1331" s="44"/>
      <c r="GK1331" s="44"/>
      <c r="GP1331" s="352"/>
      <c r="GR1331" s="44"/>
      <c r="GS1331" s="44"/>
      <c r="GT1331" s="44"/>
      <c r="GY1331" s="352"/>
      <c r="HA1331" s="44"/>
      <c r="HB1331" s="44"/>
      <c r="HC1331" s="44"/>
      <c r="HH1331" s="352"/>
      <c r="HJ1331" s="44"/>
      <c r="HK1331" s="44"/>
      <c r="HL1331" s="44"/>
      <c r="HQ1331" s="44"/>
      <c r="HR1331" s="44"/>
      <c r="HS1331" s="44"/>
      <c r="HT1331" s="44"/>
      <c r="HU1331" s="44"/>
      <c r="HV1331" s="44"/>
      <c r="HW1331" s="44"/>
      <c r="HX1331" s="44"/>
      <c r="HY1331" s="44"/>
      <c r="HZ1331" s="44"/>
      <c r="IA1331" s="44"/>
      <c r="IB1331" s="44"/>
      <c r="IC1331" s="44"/>
      <c r="ID1331" s="44"/>
      <c r="IE1331" s="44"/>
      <c r="IF1331" s="44"/>
      <c r="IG1331" s="44"/>
      <c r="IH1331" s="44"/>
      <c r="II1331" s="44"/>
      <c r="IJ1331" s="44"/>
      <c r="IK1331" s="44"/>
      <c r="IL1331" s="44"/>
      <c r="IM1331" s="44"/>
      <c r="IN1331" s="44"/>
      <c r="IO1331" s="44"/>
      <c r="IP1331" s="44"/>
      <c r="IQ1331" s="44"/>
      <c r="IR1331" s="44"/>
      <c r="IS1331" s="44"/>
      <c r="IT1331" s="44"/>
      <c r="IU1331" s="44"/>
      <c r="IV1331" s="44"/>
      <c r="RS1331" s="353"/>
    </row>
    <row r="1332" spans="1:487" s="74" customFormat="1" ht="15">
      <c r="A1332" s="325" t="s">
        <v>951</v>
      </c>
      <c r="B1332" s="351"/>
      <c r="C1332" s="351"/>
      <c r="D1332" s="531" t="s">
        <v>130</v>
      </c>
      <c r="E1332" s="450"/>
      <c r="F1332" s="437">
        <f t="shared" si="18"/>
        <v>0</v>
      </c>
      <c r="G1332" s="478"/>
      <c r="H1332" s="478"/>
      <c r="I1332" s="478"/>
      <c r="J1332" s="548"/>
      <c r="K1332" s="478"/>
      <c r="L1332" s="458"/>
      <c r="M1332" s="44"/>
      <c r="N1332" s="44"/>
      <c r="R1332" s="352"/>
      <c r="T1332" s="44"/>
      <c r="U1332" s="44"/>
      <c r="V1332" s="44"/>
      <c r="AA1332" s="352"/>
      <c r="AC1332" s="44"/>
      <c r="AD1332" s="44"/>
      <c r="AE1332" s="44"/>
      <c r="AJ1332" s="352"/>
      <c r="AL1332" s="44"/>
      <c r="AM1332" s="44"/>
      <c r="AN1332" s="44"/>
      <c r="AS1332" s="352"/>
      <c r="AU1332" s="44"/>
      <c r="AV1332" s="44"/>
      <c r="AW1332" s="44"/>
      <c r="BB1332" s="352"/>
      <c r="BD1332" s="44"/>
      <c r="BE1332" s="44"/>
      <c r="BF1332" s="44"/>
      <c r="BK1332" s="352"/>
      <c r="BM1332" s="44"/>
      <c r="BN1332" s="44"/>
      <c r="BO1332" s="44"/>
      <c r="BT1332" s="352"/>
      <c r="BV1332" s="44"/>
      <c r="BW1332" s="44"/>
      <c r="BX1332" s="44"/>
      <c r="CC1332" s="352"/>
      <c r="CE1332" s="44"/>
      <c r="CF1332" s="44"/>
      <c r="CG1332" s="44"/>
      <c r="CL1332" s="352"/>
      <c r="CN1332" s="44"/>
      <c r="CO1332" s="44"/>
      <c r="CP1332" s="44"/>
      <c r="CU1332" s="352"/>
      <c r="CW1332" s="44"/>
      <c r="CX1332" s="44"/>
      <c r="CY1332" s="44"/>
      <c r="DD1332" s="352"/>
      <c r="DF1332" s="44"/>
      <c r="DG1332" s="44"/>
      <c r="DH1332" s="44"/>
      <c r="DM1332" s="352"/>
      <c r="DO1332" s="44"/>
      <c r="DP1332" s="44"/>
      <c r="DQ1332" s="44"/>
      <c r="DV1332" s="352"/>
      <c r="DX1332" s="44"/>
      <c r="DY1332" s="44"/>
      <c r="DZ1332" s="44"/>
      <c r="EE1332" s="352"/>
      <c r="EG1332" s="44"/>
      <c r="EH1332" s="44"/>
      <c r="EI1332" s="44"/>
      <c r="EN1332" s="352"/>
      <c r="EP1332" s="44"/>
      <c r="EQ1332" s="44"/>
      <c r="ER1332" s="44"/>
      <c r="EW1332" s="352"/>
      <c r="EY1332" s="44"/>
      <c r="EZ1332" s="44"/>
      <c r="FA1332" s="44"/>
      <c r="FF1332" s="352"/>
      <c r="FH1332" s="44"/>
      <c r="FI1332" s="44"/>
      <c r="FJ1332" s="44"/>
      <c r="FO1332" s="352"/>
      <c r="FQ1332" s="44"/>
      <c r="FR1332" s="44"/>
      <c r="FS1332" s="44"/>
      <c r="FX1332" s="352"/>
      <c r="FZ1332" s="44"/>
      <c r="GA1332" s="44"/>
      <c r="GB1332" s="44"/>
      <c r="GG1332" s="352"/>
      <c r="GI1332" s="44"/>
      <c r="GJ1332" s="44"/>
      <c r="GK1332" s="44"/>
      <c r="GP1332" s="352"/>
      <c r="GR1332" s="44"/>
      <c r="GS1332" s="44"/>
      <c r="GT1332" s="44"/>
      <c r="GY1332" s="352"/>
      <c r="HA1332" s="44"/>
      <c r="HB1332" s="44"/>
      <c r="HC1332" s="44"/>
      <c r="HH1332" s="352"/>
      <c r="HJ1332" s="44"/>
      <c r="HK1332" s="44"/>
      <c r="HL1332" s="44"/>
      <c r="HQ1332" s="44"/>
      <c r="HR1332" s="44"/>
      <c r="HS1332" s="44"/>
      <c r="HT1332" s="44"/>
      <c r="HU1332" s="44"/>
      <c r="HV1332" s="44"/>
      <c r="HW1332" s="44"/>
      <c r="HX1332" s="44"/>
      <c r="HY1332" s="44"/>
      <c r="HZ1332" s="44"/>
      <c r="IA1332" s="44"/>
      <c r="IB1332" s="44"/>
      <c r="IC1332" s="44"/>
      <c r="ID1332" s="44"/>
      <c r="IE1332" s="44"/>
      <c r="IF1332" s="44"/>
      <c r="IG1332" s="44"/>
      <c r="IH1332" s="44"/>
      <c r="II1332" s="44"/>
      <c r="IJ1332" s="44"/>
      <c r="IK1332" s="44"/>
      <c r="IL1332" s="44"/>
      <c r="IM1332" s="44"/>
      <c r="IN1332" s="44"/>
      <c r="IO1332" s="44"/>
      <c r="IP1332" s="44"/>
      <c r="IQ1332" s="44"/>
      <c r="IR1332" s="44"/>
      <c r="IS1332" s="44"/>
      <c r="IT1332" s="44"/>
      <c r="IU1332" s="44"/>
      <c r="IV1332" s="44"/>
      <c r="RS1332" s="353"/>
    </row>
    <row r="1333" spans="1:487" s="74" customFormat="1" ht="15">
      <c r="A1333" s="526" t="s">
        <v>1779</v>
      </c>
      <c r="B1333" s="351"/>
      <c r="C1333" s="351"/>
      <c r="D1333" s="531" t="s">
        <v>130</v>
      </c>
      <c r="E1333" s="450"/>
      <c r="F1333" s="437">
        <f t="shared" si="18"/>
        <v>0</v>
      </c>
      <c r="G1333" s="478"/>
      <c r="H1333" s="478"/>
      <c r="I1333" s="478"/>
      <c r="J1333" s="548"/>
      <c r="K1333" s="478"/>
      <c r="L1333" s="458"/>
      <c r="M1333" s="44"/>
      <c r="N1333" s="44"/>
      <c r="R1333" s="352"/>
      <c r="T1333" s="44"/>
      <c r="U1333" s="44"/>
      <c r="V1333" s="44"/>
      <c r="AA1333" s="352"/>
      <c r="AC1333" s="44"/>
      <c r="AD1333" s="44"/>
      <c r="AE1333" s="44"/>
      <c r="AJ1333" s="352"/>
      <c r="AL1333" s="44"/>
      <c r="AM1333" s="44"/>
      <c r="AN1333" s="44"/>
      <c r="AS1333" s="352"/>
      <c r="AU1333" s="44"/>
      <c r="AV1333" s="44"/>
      <c r="AW1333" s="44"/>
      <c r="BB1333" s="352"/>
      <c r="BD1333" s="44"/>
      <c r="BE1333" s="44"/>
      <c r="BF1333" s="44"/>
      <c r="BK1333" s="352"/>
      <c r="BM1333" s="44"/>
      <c r="BN1333" s="44"/>
      <c r="BO1333" s="44"/>
      <c r="BT1333" s="352"/>
      <c r="BV1333" s="44"/>
      <c r="BW1333" s="44"/>
      <c r="BX1333" s="44"/>
      <c r="CC1333" s="352"/>
      <c r="CE1333" s="44"/>
      <c r="CF1333" s="44"/>
      <c r="CG1333" s="44"/>
      <c r="CL1333" s="352"/>
      <c r="CN1333" s="44"/>
      <c r="CO1333" s="44"/>
      <c r="CP1333" s="44"/>
      <c r="CU1333" s="352"/>
      <c r="CW1333" s="44"/>
      <c r="CX1333" s="44"/>
      <c r="CY1333" s="44"/>
      <c r="DD1333" s="352"/>
      <c r="DF1333" s="44"/>
      <c r="DG1333" s="44"/>
      <c r="DH1333" s="44"/>
      <c r="DM1333" s="352"/>
      <c r="DO1333" s="44"/>
      <c r="DP1333" s="44"/>
      <c r="DQ1333" s="44"/>
      <c r="DV1333" s="352"/>
      <c r="DX1333" s="44"/>
      <c r="DY1333" s="44"/>
      <c r="DZ1333" s="44"/>
      <c r="EE1333" s="352"/>
      <c r="EG1333" s="44"/>
      <c r="EH1333" s="44"/>
      <c r="EI1333" s="44"/>
      <c r="EN1333" s="352"/>
      <c r="EP1333" s="44"/>
      <c r="EQ1333" s="44"/>
      <c r="ER1333" s="44"/>
      <c r="EW1333" s="352"/>
      <c r="EY1333" s="44"/>
      <c r="EZ1333" s="44"/>
      <c r="FA1333" s="44"/>
      <c r="FF1333" s="352"/>
      <c r="FH1333" s="44"/>
      <c r="FI1333" s="44"/>
      <c r="FJ1333" s="44"/>
      <c r="FO1333" s="352"/>
      <c r="FQ1333" s="44"/>
      <c r="FR1333" s="44"/>
      <c r="FS1333" s="44"/>
      <c r="FX1333" s="352"/>
      <c r="FZ1333" s="44"/>
      <c r="GA1333" s="44"/>
      <c r="GB1333" s="44"/>
      <c r="GG1333" s="352"/>
      <c r="GI1333" s="44"/>
      <c r="GJ1333" s="44"/>
      <c r="GK1333" s="44"/>
      <c r="GP1333" s="352"/>
      <c r="GR1333" s="44"/>
      <c r="GS1333" s="44"/>
      <c r="GT1333" s="44"/>
      <c r="GY1333" s="352"/>
      <c r="HA1333" s="44"/>
      <c r="HB1333" s="44"/>
      <c r="HC1333" s="44"/>
      <c r="HH1333" s="352"/>
      <c r="HJ1333" s="44"/>
      <c r="HK1333" s="44"/>
      <c r="HL1333" s="44"/>
      <c r="HQ1333" s="44"/>
      <c r="HR1333" s="44"/>
      <c r="HS1333" s="44"/>
      <c r="HT1333" s="44"/>
      <c r="HU1333" s="44"/>
      <c r="HV1333" s="44"/>
      <c r="HW1333" s="44"/>
      <c r="HX1333" s="44"/>
      <c r="HY1333" s="44"/>
      <c r="HZ1333" s="44"/>
      <c r="IA1333" s="44"/>
      <c r="IB1333" s="44"/>
      <c r="IC1333" s="44"/>
      <c r="ID1333" s="44"/>
      <c r="IE1333" s="44"/>
      <c r="IF1333" s="44"/>
      <c r="IG1333" s="44"/>
      <c r="IH1333" s="44"/>
      <c r="II1333" s="44"/>
      <c r="IJ1333" s="44"/>
      <c r="IK1333" s="44"/>
      <c r="IL1333" s="44"/>
      <c r="IM1333" s="44"/>
      <c r="IN1333" s="44"/>
      <c r="IO1333" s="44"/>
      <c r="IP1333" s="44"/>
      <c r="IQ1333" s="44"/>
      <c r="IR1333" s="44"/>
      <c r="IS1333" s="44"/>
      <c r="IT1333" s="44"/>
      <c r="IU1333" s="44"/>
      <c r="IV1333" s="44"/>
      <c r="RS1333" s="353"/>
    </row>
    <row r="1334" spans="1:487" s="74" customFormat="1" ht="15">
      <c r="A1334" s="526" t="s">
        <v>1110</v>
      </c>
      <c r="B1334" s="351"/>
      <c r="C1334" s="351"/>
      <c r="D1334" s="531" t="s">
        <v>130</v>
      </c>
      <c r="E1334" s="450"/>
      <c r="F1334" s="437">
        <f t="shared" si="18"/>
        <v>0</v>
      </c>
      <c r="G1334" s="478"/>
      <c r="H1334" s="478"/>
      <c r="I1334" s="478"/>
      <c r="J1334" s="548"/>
      <c r="K1334" s="478"/>
      <c r="L1334" s="458"/>
      <c r="M1334" s="44"/>
      <c r="N1334" s="44"/>
      <c r="R1334" s="352"/>
      <c r="T1334" s="44"/>
      <c r="U1334" s="44"/>
      <c r="V1334" s="44"/>
      <c r="AA1334" s="352"/>
      <c r="AC1334" s="44"/>
      <c r="AD1334" s="44"/>
      <c r="AE1334" s="44"/>
      <c r="AJ1334" s="352"/>
      <c r="AL1334" s="44"/>
      <c r="AM1334" s="44"/>
      <c r="AN1334" s="44"/>
      <c r="AS1334" s="352"/>
      <c r="AU1334" s="44"/>
      <c r="AV1334" s="44"/>
      <c r="AW1334" s="44"/>
      <c r="BB1334" s="352"/>
      <c r="BD1334" s="44"/>
      <c r="BE1334" s="44"/>
      <c r="BF1334" s="44"/>
      <c r="BK1334" s="352"/>
      <c r="BM1334" s="44"/>
      <c r="BN1334" s="44"/>
      <c r="BO1334" s="44"/>
      <c r="BT1334" s="352"/>
      <c r="BV1334" s="44"/>
      <c r="BW1334" s="44"/>
      <c r="BX1334" s="44"/>
      <c r="CC1334" s="352"/>
      <c r="CE1334" s="44"/>
      <c r="CF1334" s="44"/>
      <c r="CG1334" s="44"/>
      <c r="CL1334" s="352"/>
      <c r="CN1334" s="44"/>
      <c r="CO1334" s="44"/>
      <c r="CP1334" s="44"/>
      <c r="CU1334" s="352"/>
      <c r="CW1334" s="44"/>
      <c r="CX1334" s="44"/>
      <c r="CY1334" s="44"/>
      <c r="DD1334" s="352"/>
      <c r="DF1334" s="44"/>
      <c r="DG1334" s="44"/>
      <c r="DH1334" s="44"/>
      <c r="DM1334" s="352"/>
      <c r="DO1334" s="44"/>
      <c r="DP1334" s="44"/>
      <c r="DQ1334" s="44"/>
      <c r="DV1334" s="352"/>
      <c r="DX1334" s="44"/>
      <c r="DY1334" s="44"/>
      <c r="DZ1334" s="44"/>
      <c r="EE1334" s="352"/>
      <c r="EG1334" s="44"/>
      <c r="EH1334" s="44"/>
      <c r="EI1334" s="44"/>
      <c r="EN1334" s="352"/>
      <c r="EP1334" s="44"/>
      <c r="EQ1334" s="44"/>
      <c r="ER1334" s="44"/>
      <c r="EW1334" s="352"/>
      <c r="EY1334" s="44"/>
      <c r="EZ1334" s="44"/>
      <c r="FA1334" s="44"/>
      <c r="FF1334" s="352"/>
      <c r="FH1334" s="44"/>
      <c r="FI1334" s="44"/>
      <c r="FJ1334" s="44"/>
      <c r="FO1334" s="352"/>
      <c r="FQ1334" s="44"/>
      <c r="FR1334" s="44"/>
      <c r="FS1334" s="44"/>
      <c r="FX1334" s="352"/>
      <c r="FZ1334" s="44"/>
      <c r="GA1334" s="44"/>
      <c r="GB1334" s="44"/>
      <c r="GG1334" s="352"/>
      <c r="GI1334" s="44"/>
      <c r="GJ1334" s="44"/>
      <c r="GK1334" s="44"/>
      <c r="GP1334" s="352"/>
      <c r="GR1334" s="44"/>
      <c r="GS1334" s="44"/>
      <c r="GT1334" s="44"/>
      <c r="GY1334" s="352"/>
      <c r="HA1334" s="44"/>
      <c r="HB1334" s="44"/>
      <c r="HC1334" s="44"/>
      <c r="HH1334" s="352"/>
      <c r="HJ1334" s="44"/>
      <c r="HK1334" s="44"/>
      <c r="HL1334" s="44"/>
      <c r="HQ1334" s="44"/>
      <c r="HR1334" s="44"/>
      <c r="HS1334" s="44"/>
      <c r="HT1334" s="44"/>
      <c r="HU1334" s="44"/>
      <c r="HV1334" s="44"/>
      <c r="HW1334" s="44"/>
      <c r="HX1334" s="44"/>
      <c r="HY1334" s="44"/>
      <c r="HZ1334" s="44"/>
      <c r="IA1334" s="44"/>
      <c r="IB1334" s="44"/>
      <c r="IC1334" s="44"/>
      <c r="ID1334" s="44"/>
      <c r="IE1334" s="44"/>
      <c r="IF1334" s="44"/>
      <c r="IG1334" s="44"/>
      <c r="IH1334" s="44"/>
      <c r="II1334" s="44"/>
      <c r="IJ1334" s="44"/>
      <c r="IK1334" s="44"/>
      <c r="IL1334" s="44"/>
      <c r="IM1334" s="44"/>
      <c r="IN1334" s="44"/>
      <c r="IO1334" s="44"/>
      <c r="IP1334" s="44"/>
      <c r="IQ1334" s="44"/>
      <c r="IR1334" s="44"/>
      <c r="IS1334" s="44"/>
      <c r="IT1334" s="44"/>
      <c r="IU1334" s="44"/>
      <c r="IV1334" s="44"/>
      <c r="RS1334" s="353"/>
    </row>
    <row r="1335" spans="1:487" s="74" customFormat="1" ht="15">
      <c r="A1335" s="526" t="s">
        <v>1359</v>
      </c>
      <c r="B1335" s="351"/>
      <c r="C1335" s="351"/>
      <c r="D1335" s="531" t="s">
        <v>130</v>
      </c>
      <c r="E1335" s="450"/>
      <c r="F1335" s="437">
        <f t="shared" si="18"/>
        <v>0</v>
      </c>
      <c r="G1335" s="478"/>
      <c r="H1335" s="478"/>
      <c r="I1335" s="478"/>
      <c r="J1335" s="548"/>
      <c r="K1335" s="478"/>
      <c r="L1335" s="458"/>
      <c r="M1335" s="44"/>
      <c r="N1335" s="44"/>
      <c r="R1335" s="352"/>
      <c r="T1335" s="44"/>
      <c r="U1335" s="44"/>
      <c r="V1335" s="44"/>
      <c r="AA1335" s="352"/>
      <c r="AC1335" s="44"/>
      <c r="AD1335" s="44"/>
      <c r="AE1335" s="44"/>
      <c r="AJ1335" s="352"/>
      <c r="AL1335" s="44"/>
      <c r="AM1335" s="44"/>
      <c r="AN1335" s="44"/>
      <c r="AS1335" s="352"/>
      <c r="AU1335" s="44"/>
      <c r="AV1335" s="44"/>
      <c r="AW1335" s="44"/>
      <c r="BB1335" s="352"/>
      <c r="BD1335" s="44"/>
      <c r="BE1335" s="44"/>
      <c r="BF1335" s="44"/>
      <c r="BK1335" s="352"/>
      <c r="BM1335" s="44"/>
      <c r="BN1335" s="44"/>
      <c r="BO1335" s="44"/>
      <c r="BT1335" s="352"/>
      <c r="BV1335" s="44"/>
      <c r="BW1335" s="44"/>
      <c r="BX1335" s="44"/>
      <c r="CC1335" s="352"/>
      <c r="CE1335" s="44"/>
      <c r="CF1335" s="44"/>
      <c r="CG1335" s="44"/>
      <c r="CL1335" s="352"/>
      <c r="CN1335" s="44"/>
      <c r="CO1335" s="44"/>
      <c r="CP1335" s="44"/>
      <c r="CU1335" s="352"/>
      <c r="CW1335" s="44"/>
      <c r="CX1335" s="44"/>
      <c r="CY1335" s="44"/>
      <c r="DD1335" s="352"/>
      <c r="DF1335" s="44"/>
      <c r="DG1335" s="44"/>
      <c r="DH1335" s="44"/>
      <c r="DM1335" s="352"/>
      <c r="DO1335" s="44"/>
      <c r="DP1335" s="44"/>
      <c r="DQ1335" s="44"/>
      <c r="DV1335" s="352"/>
      <c r="DX1335" s="44"/>
      <c r="DY1335" s="44"/>
      <c r="DZ1335" s="44"/>
      <c r="EE1335" s="352"/>
      <c r="EG1335" s="44"/>
      <c r="EH1335" s="44"/>
      <c r="EI1335" s="44"/>
      <c r="EN1335" s="352"/>
      <c r="EP1335" s="44"/>
      <c r="EQ1335" s="44"/>
      <c r="ER1335" s="44"/>
      <c r="EW1335" s="352"/>
      <c r="EY1335" s="44"/>
      <c r="EZ1335" s="44"/>
      <c r="FA1335" s="44"/>
      <c r="FF1335" s="352"/>
      <c r="FH1335" s="44"/>
      <c r="FI1335" s="44"/>
      <c r="FJ1335" s="44"/>
      <c r="FO1335" s="352"/>
      <c r="FQ1335" s="44"/>
      <c r="FR1335" s="44"/>
      <c r="FS1335" s="44"/>
      <c r="FX1335" s="352"/>
      <c r="FZ1335" s="44"/>
      <c r="GA1335" s="44"/>
      <c r="GB1335" s="44"/>
      <c r="GG1335" s="352"/>
      <c r="GI1335" s="44"/>
      <c r="GJ1335" s="44"/>
      <c r="GK1335" s="44"/>
      <c r="GP1335" s="352"/>
      <c r="GR1335" s="44"/>
      <c r="GS1335" s="44"/>
      <c r="GT1335" s="44"/>
      <c r="GY1335" s="352"/>
      <c r="HA1335" s="44"/>
      <c r="HB1335" s="44"/>
      <c r="HC1335" s="44"/>
      <c r="HH1335" s="352"/>
      <c r="HJ1335" s="44"/>
      <c r="HK1335" s="44"/>
      <c r="HL1335" s="44"/>
      <c r="HQ1335" s="44"/>
      <c r="HR1335" s="44"/>
      <c r="HS1335" s="44"/>
      <c r="HT1335" s="44"/>
      <c r="HU1335" s="44"/>
      <c r="HV1335" s="44"/>
      <c r="HW1335" s="44"/>
      <c r="HX1335" s="44"/>
      <c r="HY1335" s="44"/>
      <c r="HZ1335" s="44"/>
      <c r="IA1335" s="44"/>
      <c r="IB1335" s="44"/>
      <c r="IC1335" s="44"/>
      <c r="ID1335" s="44"/>
      <c r="IE1335" s="44"/>
      <c r="IF1335" s="44"/>
      <c r="IG1335" s="44"/>
      <c r="IH1335" s="44"/>
      <c r="II1335" s="44"/>
      <c r="IJ1335" s="44"/>
      <c r="IK1335" s="44"/>
      <c r="IL1335" s="44"/>
      <c r="IM1335" s="44"/>
      <c r="IN1335" s="44"/>
      <c r="IO1335" s="44"/>
      <c r="IP1335" s="44"/>
      <c r="IQ1335" s="44"/>
      <c r="IR1335" s="44"/>
      <c r="IS1335" s="44"/>
      <c r="IT1335" s="44"/>
      <c r="IU1335" s="44"/>
      <c r="IV1335" s="44"/>
      <c r="RS1335" s="353"/>
    </row>
    <row r="1336" spans="1:487" s="74" customFormat="1" ht="15">
      <c r="A1336" s="526" t="s">
        <v>823</v>
      </c>
      <c r="B1336" s="351"/>
      <c r="C1336" s="351"/>
      <c r="D1336" s="458" t="s">
        <v>131</v>
      </c>
      <c r="E1336" s="450"/>
      <c r="F1336" s="437">
        <f t="shared" si="18"/>
        <v>1</v>
      </c>
      <c r="G1336" s="478"/>
      <c r="H1336" s="478"/>
      <c r="I1336" s="478">
        <v>1</v>
      </c>
      <c r="J1336" s="548"/>
      <c r="K1336" s="478"/>
      <c r="L1336" s="458"/>
      <c r="M1336" s="44"/>
      <c r="N1336" s="44"/>
      <c r="R1336" s="352"/>
      <c r="T1336" s="44"/>
      <c r="U1336" s="44"/>
      <c r="V1336" s="44"/>
      <c r="AA1336" s="352"/>
      <c r="AC1336" s="44"/>
      <c r="AD1336" s="44"/>
      <c r="AE1336" s="44"/>
      <c r="AJ1336" s="352"/>
      <c r="AL1336" s="44"/>
      <c r="AM1336" s="44"/>
      <c r="AN1336" s="44"/>
      <c r="AS1336" s="352"/>
      <c r="AU1336" s="44"/>
      <c r="AV1336" s="44"/>
      <c r="AW1336" s="44"/>
      <c r="BB1336" s="352"/>
      <c r="BD1336" s="44"/>
      <c r="BE1336" s="44"/>
      <c r="BF1336" s="44"/>
      <c r="BK1336" s="352"/>
      <c r="BM1336" s="44"/>
      <c r="BN1336" s="44"/>
      <c r="BO1336" s="44"/>
      <c r="BT1336" s="352"/>
      <c r="BV1336" s="44"/>
      <c r="BW1336" s="44"/>
      <c r="BX1336" s="44"/>
      <c r="CC1336" s="352"/>
      <c r="CE1336" s="44"/>
      <c r="CF1336" s="44"/>
      <c r="CG1336" s="44"/>
      <c r="CL1336" s="352"/>
      <c r="CN1336" s="44"/>
      <c r="CO1336" s="44"/>
      <c r="CP1336" s="44"/>
      <c r="CU1336" s="352"/>
      <c r="CW1336" s="44"/>
      <c r="CX1336" s="44"/>
      <c r="CY1336" s="44"/>
      <c r="DD1336" s="352"/>
      <c r="DF1336" s="44"/>
      <c r="DG1336" s="44"/>
      <c r="DH1336" s="44"/>
      <c r="DM1336" s="352"/>
      <c r="DO1336" s="44"/>
      <c r="DP1336" s="44"/>
      <c r="DQ1336" s="44"/>
      <c r="DV1336" s="352"/>
      <c r="DX1336" s="44"/>
      <c r="DY1336" s="44"/>
      <c r="DZ1336" s="44"/>
      <c r="EE1336" s="352"/>
      <c r="EG1336" s="44"/>
      <c r="EH1336" s="44"/>
      <c r="EI1336" s="44"/>
      <c r="EN1336" s="352"/>
      <c r="EP1336" s="44"/>
      <c r="EQ1336" s="44"/>
      <c r="ER1336" s="44"/>
      <c r="EW1336" s="352"/>
      <c r="EY1336" s="44"/>
      <c r="EZ1336" s="44"/>
      <c r="FA1336" s="44"/>
      <c r="FF1336" s="352"/>
      <c r="FH1336" s="44"/>
      <c r="FI1336" s="44"/>
      <c r="FJ1336" s="44"/>
      <c r="FO1336" s="352"/>
      <c r="FQ1336" s="44"/>
      <c r="FR1336" s="44"/>
      <c r="FS1336" s="44"/>
      <c r="FX1336" s="352"/>
      <c r="FZ1336" s="44"/>
      <c r="GA1336" s="44"/>
      <c r="GB1336" s="44"/>
      <c r="GG1336" s="352"/>
      <c r="GI1336" s="44"/>
      <c r="GJ1336" s="44"/>
      <c r="GK1336" s="44"/>
      <c r="GP1336" s="352"/>
      <c r="GR1336" s="44"/>
      <c r="GS1336" s="44"/>
      <c r="GT1336" s="44"/>
      <c r="GY1336" s="352"/>
      <c r="HA1336" s="44"/>
      <c r="HB1336" s="44"/>
      <c r="HC1336" s="44"/>
      <c r="HH1336" s="352"/>
      <c r="HJ1336" s="44"/>
      <c r="HK1336" s="44"/>
      <c r="HL1336" s="44"/>
      <c r="HQ1336" s="44"/>
      <c r="HR1336" s="44"/>
      <c r="HS1336" s="44"/>
      <c r="HT1336" s="44"/>
      <c r="HU1336" s="44"/>
      <c r="HV1336" s="44"/>
      <c r="HW1336" s="44"/>
      <c r="HX1336" s="44"/>
      <c r="HY1336" s="44"/>
      <c r="HZ1336" s="44"/>
      <c r="IA1336" s="44"/>
      <c r="IB1336" s="44"/>
      <c r="IC1336" s="44"/>
      <c r="ID1336" s="44"/>
      <c r="IE1336" s="44"/>
      <c r="IF1336" s="44"/>
      <c r="IG1336" s="44"/>
      <c r="IH1336" s="44"/>
      <c r="II1336" s="44"/>
      <c r="IJ1336" s="44"/>
      <c r="IK1336" s="44"/>
      <c r="IL1336" s="44"/>
      <c r="IM1336" s="44"/>
      <c r="IN1336" s="44"/>
      <c r="IO1336" s="44"/>
      <c r="IP1336" s="44"/>
      <c r="IQ1336" s="44"/>
      <c r="IR1336" s="44"/>
      <c r="IS1336" s="44"/>
      <c r="IT1336" s="44"/>
      <c r="IU1336" s="44"/>
      <c r="IV1336" s="44"/>
      <c r="RS1336" s="353"/>
    </row>
    <row r="1337" spans="1:487" s="74" customFormat="1" ht="15">
      <c r="A1337" s="526" t="s">
        <v>1949</v>
      </c>
      <c r="B1337" s="351"/>
      <c r="C1337" s="351"/>
      <c r="D1337" s="531" t="s">
        <v>130</v>
      </c>
      <c r="E1337" s="450"/>
      <c r="F1337" s="437">
        <f t="shared" si="18"/>
        <v>15</v>
      </c>
      <c r="G1337" s="478"/>
      <c r="H1337" s="478"/>
      <c r="I1337" s="478"/>
      <c r="J1337" s="548">
        <v>15</v>
      </c>
      <c r="K1337" s="478"/>
      <c r="L1337" s="450"/>
      <c r="M1337" s="44"/>
      <c r="N1337" s="44"/>
      <c r="R1337" s="352"/>
      <c r="T1337" s="44"/>
      <c r="U1337" s="44"/>
      <c r="V1337" s="44"/>
      <c r="AA1337" s="352"/>
      <c r="AC1337" s="44"/>
      <c r="AD1337" s="44"/>
      <c r="AE1337" s="44"/>
      <c r="AJ1337" s="352"/>
      <c r="AL1337" s="44"/>
      <c r="AM1337" s="44"/>
      <c r="AN1337" s="44"/>
      <c r="AS1337" s="352"/>
      <c r="AU1337" s="44"/>
      <c r="AV1337" s="44"/>
      <c r="AW1337" s="44"/>
      <c r="BB1337" s="352"/>
      <c r="BD1337" s="44"/>
      <c r="BE1337" s="44"/>
      <c r="BF1337" s="44"/>
      <c r="BK1337" s="352"/>
      <c r="BM1337" s="44"/>
      <c r="BN1337" s="44"/>
      <c r="BO1337" s="44"/>
      <c r="BT1337" s="352"/>
      <c r="BV1337" s="44"/>
      <c r="BW1337" s="44"/>
      <c r="BX1337" s="44"/>
      <c r="CC1337" s="352"/>
      <c r="CE1337" s="44"/>
      <c r="CF1337" s="44"/>
      <c r="CG1337" s="44"/>
      <c r="CL1337" s="352"/>
      <c r="CN1337" s="44"/>
      <c r="CO1337" s="44"/>
      <c r="CP1337" s="44"/>
      <c r="CU1337" s="352"/>
      <c r="CW1337" s="44"/>
      <c r="CX1337" s="44"/>
      <c r="CY1337" s="44"/>
      <c r="DD1337" s="352"/>
      <c r="DF1337" s="44"/>
      <c r="DG1337" s="44"/>
      <c r="DH1337" s="44"/>
      <c r="DM1337" s="352"/>
      <c r="DO1337" s="44"/>
      <c r="DP1337" s="44"/>
      <c r="DQ1337" s="44"/>
      <c r="DV1337" s="352"/>
      <c r="DX1337" s="44"/>
      <c r="DY1337" s="44"/>
      <c r="DZ1337" s="44"/>
      <c r="EE1337" s="352"/>
      <c r="EG1337" s="44"/>
      <c r="EH1337" s="44"/>
      <c r="EI1337" s="44"/>
      <c r="EN1337" s="352"/>
      <c r="EP1337" s="44"/>
      <c r="EQ1337" s="44"/>
      <c r="ER1337" s="44"/>
      <c r="EW1337" s="352"/>
      <c r="EY1337" s="44"/>
      <c r="EZ1337" s="44"/>
      <c r="FA1337" s="44"/>
      <c r="FF1337" s="352"/>
      <c r="FH1337" s="44"/>
      <c r="FI1337" s="44"/>
      <c r="FJ1337" s="44"/>
      <c r="FO1337" s="352"/>
      <c r="FQ1337" s="44"/>
      <c r="FR1337" s="44"/>
      <c r="FS1337" s="44"/>
      <c r="FX1337" s="352"/>
      <c r="FZ1337" s="44"/>
      <c r="GA1337" s="44"/>
      <c r="GB1337" s="44"/>
      <c r="GG1337" s="352"/>
      <c r="GI1337" s="44"/>
      <c r="GJ1337" s="44"/>
      <c r="GK1337" s="44"/>
      <c r="GP1337" s="352"/>
      <c r="GR1337" s="44"/>
      <c r="GS1337" s="44"/>
      <c r="GT1337" s="44"/>
      <c r="GY1337" s="352"/>
      <c r="HA1337" s="44"/>
      <c r="HB1337" s="44"/>
      <c r="HC1337" s="44"/>
      <c r="HH1337" s="352"/>
      <c r="HJ1337" s="44"/>
      <c r="HK1337" s="44"/>
      <c r="HL1337" s="44"/>
      <c r="HQ1337" s="44"/>
      <c r="HR1337" s="44"/>
      <c r="HS1337" s="44"/>
      <c r="HT1337" s="44"/>
      <c r="HU1337" s="44"/>
      <c r="HV1337" s="44"/>
      <c r="HW1337" s="44"/>
      <c r="HX1337" s="44"/>
      <c r="HY1337" s="44"/>
      <c r="HZ1337" s="44"/>
      <c r="IA1337" s="44"/>
      <c r="IB1337" s="44"/>
      <c r="IC1337" s="44"/>
      <c r="ID1337" s="44"/>
      <c r="IE1337" s="44"/>
      <c r="IF1337" s="44"/>
      <c r="IG1337" s="44"/>
      <c r="IH1337" s="44"/>
      <c r="II1337" s="44"/>
      <c r="IJ1337" s="44"/>
      <c r="IK1337" s="44"/>
      <c r="IL1337" s="44"/>
      <c r="IM1337" s="44"/>
      <c r="IN1337" s="44"/>
      <c r="IO1337" s="44"/>
      <c r="IP1337" s="44"/>
      <c r="IQ1337" s="44"/>
      <c r="IR1337" s="44"/>
      <c r="IS1337" s="44"/>
      <c r="IT1337" s="44"/>
      <c r="IU1337" s="44"/>
      <c r="IV1337" s="44"/>
      <c r="RS1337" s="353"/>
    </row>
    <row r="1338" spans="1:487" s="74" customFormat="1" ht="15">
      <c r="A1338" s="325" t="s">
        <v>2073</v>
      </c>
      <c r="B1338" s="351"/>
      <c r="C1338" s="351"/>
      <c r="D1338" s="531" t="s">
        <v>130</v>
      </c>
      <c r="E1338" s="450"/>
      <c r="F1338" s="437">
        <f t="shared" si="18"/>
        <v>0</v>
      </c>
      <c r="G1338" s="478"/>
      <c r="H1338" s="478"/>
      <c r="I1338" s="478"/>
      <c r="J1338" s="548"/>
      <c r="K1338" s="478"/>
      <c r="L1338" s="450"/>
      <c r="M1338" s="44"/>
      <c r="N1338" s="44"/>
      <c r="R1338" s="352"/>
      <c r="T1338" s="44"/>
      <c r="U1338" s="44"/>
      <c r="V1338" s="44"/>
      <c r="AA1338" s="352"/>
      <c r="AC1338" s="44"/>
      <c r="AD1338" s="44"/>
      <c r="AE1338" s="44"/>
      <c r="AJ1338" s="352"/>
      <c r="AL1338" s="44"/>
      <c r="AM1338" s="44"/>
      <c r="AN1338" s="44"/>
      <c r="AS1338" s="352"/>
      <c r="AU1338" s="44"/>
      <c r="AV1338" s="44"/>
      <c r="AW1338" s="44"/>
      <c r="BB1338" s="352"/>
      <c r="BD1338" s="44"/>
      <c r="BE1338" s="44"/>
      <c r="BF1338" s="44"/>
      <c r="BK1338" s="352"/>
      <c r="BM1338" s="44"/>
      <c r="BN1338" s="44"/>
      <c r="BO1338" s="44"/>
      <c r="BT1338" s="352"/>
      <c r="BV1338" s="44"/>
      <c r="BW1338" s="44"/>
      <c r="BX1338" s="44"/>
      <c r="CC1338" s="352"/>
      <c r="CE1338" s="44"/>
      <c r="CF1338" s="44"/>
      <c r="CG1338" s="44"/>
      <c r="CL1338" s="352"/>
      <c r="CN1338" s="44"/>
      <c r="CO1338" s="44"/>
      <c r="CP1338" s="44"/>
      <c r="CU1338" s="352"/>
      <c r="CW1338" s="44"/>
      <c r="CX1338" s="44"/>
      <c r="CY1338" s="44"/>
      <c r="DD1338" s="352"/>
      <c r="DF1338" s="44"/>
      <c r="DG1338" s="44"/>
      <c r="DH1338" s="44"/>
      <c r="DM1338" s="352"/>
      <c r="DO1338" s="44"/>
      <c r="DP1338" s="44"/>
      <c r="DQ1338" s="44"/>
      <c r="DV1338" s="352"/>
      <c r="DX1338" s="44"/>
      <c r="DY1338" s="44"/>
      <c r="DZ1338" s="44"/>
      <c r="EE1338" s="352"/>
      <c r="EG1338" s="44"/>
      <c r="EH1338" s="44"/>
      <c r="EI1338" s="44"/>
      <c r="EN1338" s="352"/>
      <c r="EP1338" s="44"/>
      <c r="EQ1338" s="44"/>
      <c r="ER1338" s="44"/>
      <c r="EW1338" s="352"/>
      <c r="EY1338" s="44"/>
      <c r="EZ1338" s="44"/>
      <c r="FA1338" s="44"/>
      <c r="FF1338" s="352"/>
      <c r="FH1338" s="44"/>
      <c r="FI1338" s="44"/>
      <c r="FJ1338" s="44"/>
      <c r="FO1338" s="352"/>
      <c r="FQ1338" s="44"/>
      <c r="FR1338" s="44"/>
      <c r="FS1338" s="44"/>
      <c r="FX1338" s="352"/>
      <c r="FZ1338" s="44"/>
      <c r="GA1338" s="44"/>
      <c r="GB1338" s="44"/>
      <c r="GG1338" s="352"/>
      <c r="GI1338" s="44"/>
      <c r="GJ1338" s="44"/>
      <c r="GK1338" s="44"/>
      <c r="GP1338" s="352"/>
      <c r="GR1338" s="44"/>
      <c r="GS1338" s="44"/>
      <c r="GT1338" s="44"/>
      <c r="GY1338" s="352"/>
      <c r="HA1338" s="44"/>
      <c r="HB1338" s="44"/>
      <c r="HC1338" s="44"/>
      <c r="HH1338" s="352"/>
      <c r="HJ1338" s="44"/>
      <c r="HK1338" s="44"/>
      <c r="HL1338" s="44"/>
      <c r="HQ1338" s="44"/>
      <c r="HR1338" s="44"/>
      <c r="HS1338" s="44"/>
      <c r="HT1338" s="44"/>
      <c r="HU1338" s="44"/>
      <c r="HV1338" s="44"/>
      <c r="HW1338" s="44"/>
      <c r="HX1338" s="44"/>
      <c r="HY1338" s="44"/>
      <c r="HZ1338" s="44"/>
      <c r="IA1338" s="44"/>
      <c r="IB1338" s="44"/>
      <c r="IC1338" s="44"/>
      <c r="ID1338" s="44"/>
      <c r="IE1338" s="44"/>
      <c r="IF1338" s="44"/>
      <c r="IG1338" s="44"/>
      <c r="IH1338" s="44"/>
      <c r="II1338" s="44"/>
      <c r="IJ1338" s="44"/>
      <c r="IK1338" s="44"/>
      <c r="IL1338" s="44"/>
      <c r="IM1338" s="44"/>
      <c r="IN1338" s="44"/>
      <c r="IO1338" s="44"/>
      <c r="IP1338" s="44"/>
      <c r="IQ1338" s="44"/>
      <c r="IR1338" s="44"/>
      <c r="IS1338" s="44"/>
      <c r="IT1338" s="44"/>
      <c r="IU1338" s="44"/>
      <c r="IV1338" s="44"/>
      <c r="RS1338" s="353"/>
    </row>
    <row r="1339" spans="1:487" s="74" customFormat="1" ht="15">
      <c r="A1339" s="325" t="s">
        <v>1900</v>
      </c>
      <c r="B1339" s="351"/>
      <c r="C1339" s="351"/>
      <c r="D1339" s="531" t="s">
        <v>130</v>
      </c>
      <c r="E1339" s="450"/>
      <c r="F1339" s="437">
        <f t="shared" ref="F1339:F1402" si="19">SUM(G1339:L1339)</f>
        <v>0</v>
      </c>
      <c r="G1339" s="478"/>
      <c r="H1339" s="478"/>
      <c r="I1339" s="478"/>
      <c r="J1339" s="548"/>
      <c r="K1339" s="478"/>
      <c r="L1339" s="458"/>
      <c r="M1339" s="44"/>
      <c r="N1339" s="44"/>
      <c r="R1339" s="352"/>
      <c r="T1339" s="44"/>
      <c r="U1339" s="44"/>
      <c r="V1339" s="44"/>
      <c r="AA1339" s="352"/>
      <c r="AC1339" s="44"/>
      <c r="AD1339" s="44"/>
      <c r="AE1339" s="44"/>
      <c r="AJ1339" s="352"/>
      <c r="AL1339" s="44"/>
      <c r="AM1339" s="44"/>
      <c r="AN1339" s="44"/>
      <c r="AS1339" s="352"/>
      <c r="AU1339" s="44"/>
      <c r="AV1339" s="44"/>
      <c r="AW1339" s="44"/>
      <c r="BB1339" s="352"/>
      <c r="BD1339" s="44"/>
      <c r="BE1339" s="44"/>
      <c r="BF1339" s="44"/>
      <c r="BK1339" s="352"/>
      <c r="BM1339" s="44"/>
      <c r="BN1339" s="44"/>
      <c r="BO1339" s="44"/>
      <c r="BT1339" s="352"/>
      <c r="BV1339" s="44"/>
      <c r="BW1339" s="44"/>
      <c r="BX1339" s="44"/>
      <c r="CC1339" s="352"/>
      <c r="CE1339" s="44"/>
      <c r="CF1339" s="44"/>
      <c r="CG1339" s="44"/>
      <c r="CL1339" s="352"/>
      <c r="CN1339" s="44"/>
      <c r="CO1339" s="44"/>
      <c r="CP1339" s="44"/>
      <c r="CU1339" s="352"/>
      <c r="CW1339" s="44"/>
      <c r="CX1339" s="44"/>
      <c r="CY1339" s="44"/>
      <c r="DD1339" s="352"/>
      <c r="DF1339" s="44"/>
      <c r="DG1339" s="44"/>
      <c r="DH1339" s="44"/>
      <c r="DM1339" s="352"/>
      <c r="DO1339" s="44"/>
      <c r="DP1339" s="44"/>
      <c r="DQ1339" s="44"/>
      <c r="DV1339" s="352"/>
      <c r="DX1339" s="44"/>
      <c r="DY1339" s="44"/>
      <c r="DZ1339" s="44"/>
      <c r="EE1339" s="352"/>
      <c r="EG1339" s="44"/>
      <c r="EH1339" s="44"/>
      <c r="EI1339" s="44"/>
      <c r="EN1339" s="352"/>
      <c r="EP1339" s="44"/>
      <c r="EQ1339" s="44"/>
      <c r="ER1339" s="44"/>
      <c r="EW1339" s="352"/>
      <c r="EY1339" s="44"/>
      <c r="EZ1339" s="44"/>
      <c r="FA1339" s="44"/>
      <c r="FF1339" s="352"/>
      <c r="FH1339" s="44"/>
      <c r="FI1339" s="44"/>
      <c r="FJ1339" s="44"/>
      <c r="FO1339" s="352"/>
      <c r="FQ1339" s="44"/>
      <c r="FR1339" s="44"/>
      <c r="FS1339" s="44"/>
      <c r="FX1339" s="352"/>
      <c r="FZ1339" s="44"/>
      <c r="GA1339" s="44"/>
      <c r="GB1339" s="44"/>
      <c r="GG1339" s="352"/>
      <c r="GI1339" s="44"/>
      <c r="GJ1339" s="44"/>
      <c r="GK1339" s="44"/>
      <c r="GP1339" s="352"/>
      <c r="GR1339" s="44"/>
      <c r="GS1339" s="44"/>
      <c r="GT1339" s="44"/>
      <c r="GY1339" s="352"/>
      <c r="HA1339" s="44"/>
      <c r="HB1339" s="44"/>
      <c r="HC1339" s="44"/>
      <c r="HH1339" s="352"/>
      <c r="HJ1339" s="44"/>
      <c r="HK1339" s="44"/>
      <c r="HL1339" s="44"/>
      <c r="HQ1339" s="44"/>
      <c r="HR1339" s="44"/>
      <c r="HS1339" s="44"/>
      <c r="HT1339" s="44"/>
      <c r="HU1339" s="44"/>
      <c r="HV1339" s="44"/>
      <c r="HW1339" s="44"/>
      <c r="HX1339" s="44"/>
      <c r="HY1339" s="44"/>
      <c r="HZ1339" s="44"/>
      <c r="IA1339" s="44"/>
      <c r="IB1339" s="44"/>
      <c r="IC1339" s="44"/>
      <c r="ID1339" s="44"/>
      <c r="IE1339" s="44"/>
      <c r="IF1339" s="44"/>
      <c r="IG1339" s="44"/>
      <c r="IH1339" s="44"/>
      <c r="II1339" s="44"/>
      <c r="IJ1339" s="44"/>
      <c r="IK1339" s="44"/>
      <c r="IL1339" s="44"/>
      <c r="IM1339" s="44"/>
      <c r="IN1339" s="44"/>
      <c r="IO1339" s="44"/>
      <c r="IP1339" s="44"/>
      <c r="IQ1339" s="44"/>
      <c r="IR1339" s="44"/>
      <c r="IS1339" s="44"/>
      <c r="IT1339" s="44"/>
      <c r="IU1339" s="44"/>
      <c r="IV1339" s="44"/>
      <c r="RS1339" s="353"/>
    </row>
    <row r="1340" spans="1:487" s="74" customFormat="1" ht="15">
      <c r="A1340" s="526" t="s">
        <v>597</v>
      </c>
      <c r="B1340" s="351"/>
      <c r="C1340" s="351"/>
      <c r="D1340" s="458" t="s">
        <v>131</v>
      </c>
      <c r="E1340" s="450"/>
      <c r="F1340" s="437">
        <f t="shared" si="19"/>
        <v>41</v>
      </c>
      <c r="G1340" s="478"/>
      <c r="H1340" s="478"/>
      <c r="I1340" s="478">
        <v>31</v>
      </c>
      <c r="J1340" s="548"/>
      <c r="K1340" s="478">
        <v>10</v>
      </c>
      <c r="L1340" s="450"/>
      <c r="M1340" s="44"/>
      <c r="N1340" s="44"/>
      <c r="R1340" s="352"/>
      <c r="T1340" s="44"/>
      <c r="U1340" s="44"/>
      <c r="V1340" s="44"/>
      <c r="AA1340" s="352"/>
      <c r="AC1340" s="44"/>
      <c r="AD1340" s="44"/>
      <c r="AE1340" s="44"/>
      <c r="AJ1340" s="352"/>
      <c r="AL1340" s="44"/>
      <c r="AM1340" s="44"/>
      <c r="AN1340" s="44"/>
      <c r="AS1340" s="352"/>
      <c r="AU1340" s="44"/>
      <c r="AV1340" s="44"/>
      <c r="AW1340" s="44"/>
      <c r="BB1340" s="352"/>
      <c r="BD1340" s="44"/>
      <c r="BE1340" s="44"/>
      <c r="BF1340" s="44"/>
      <c r="BK1340" s="352"/>
      <c r="BM1340" s="44"/>
      <c r="BN1340" s="44"/>
      <c r="BO1340" s="44"/>
      <c r="BT1340" s="352"/>
      <c r="BV1340" s="44"/>
      <c r="BW1340" s="44"/>
      <c r="BX1340" s="44"/>
      <c r="CC1340" s="352"/>
      <c r="CE1340" s="44"/>
      <c r="CF1340" s="44"/>
      <c r="CG1340" s="44"/>
      <c r="CL1340" s="352"/>
      <c r="CN1340" s="44"/>
      <c r="CO1340" s="44"/>
      <c r="CP1340" s="44"/>
      <c r="CU1340" s="352"/>
      <c r="CW1340" s="44"/>
      <c r="CX1340" s="44"/>
      <c r="CY1340" s="44"/>
      <c r="DD1340" s="352"/>
      <c r="DF1340" s="44"/>
      <c r="DG1340" s="44"/>
      <c r="DH1340" s="44"/>
      <c r="DM1340" s="352"/>
      <c r="DO1340" s="44"/>
      <c r="DP1340" s="44"/>
      <c r="DQ1340" s="44"/>
      <c r="DV1340" s="352"/>
      <c r="DX1340" s="44"/>
      <c r="DY1340" s="44"/>
      <c r="DZ1340" s="44"/>
      <c r="EE1340" s="352"/>
      <c r="EG1340" s="44"/>
      <c r="EH1340" s="44"/>
      <c r="EI1340" s="44"/>
      <c r="EN1340" s="352"/>
      <c r="EP1340" s="44"/>
      <c r="EQ1340" s="44"/>
      <c r="ER1340" s="44"/>
      <c r="EW1340" s="352"/>
      <c r="EY1340" s="44"/>
      <c r="EZ1340" s="44"/>
      <c r="FA1340" s="44"/>
      <c r="FF1340" s="352"/>
      <c r="FH1340" s="44"/>
      <c r="FI1340" s="44"/>
      <c r="FJ1340" s="44"/>
      <c r="FO1340" s="352"/>
      <c r="FQ1340" s="44"/>
      <c r="FR1340" s="44"/>
      <c r="FS1340" s="44"/>
      <c r="FX1340" s="352"/>
      <c r="FZ1340" s="44"/>
      <c r="GA1340" s="44"/>
      <c r="GB1340" s="44"/>
      <c r="GG1340" s="352"/>
      <c r="GI1340" s="44"/>
      <c r="GJ1340" s="44"/>
      <c r="GK1340" s="44"/>
      <c r="GP1340" s="352"/>
      <c r="GR1340" s="44"/>
      <c r="GS1340" s="44"/>
      <c r="GT1340" s="44"/>
      <c r="GY1340" s="352"/>
      <c r="HA1340" s="44"/>
      <c r="HB1340" s="44"/>
      <c r="HC1340" s="44"/>
      <c r="HH1340" s="352"/>
      <c r="HJ1340" s="44"/>
      <c r="HK1340" s="44"/>
      <c r="HL1340" s="44"/>
      <c r="HQ1340" s="44"/>
      <c r="HR1340" s="44"/>
      <c r="HS1340" s="44"/>
      <c r="HT1340" s="44"/>
      <c r="HU1340" s="44"/>
      <c r="HV1340" s="44"/>
      <c r="HW1340" s="44"/>
      <c r="HX1340" s="44"/>
      <c r="HY1340" s="44"/>
      <c r="HZ1340" s="44"/>
      <c r="IA1340" s="44"/>
      <c r="IB1340" s="44"/>
      <c r="IC1340" s="44"/>
      <c r="ID1340" s="44"/>
      <c r="IE1340" s="44"/>
      <c r="IF1340" s="44"/>
      <c r="IG1340" s="44"/>
      <c r="IH1340" s="44"/>
      <c r="II1340" s="44"/>
      <c r="IJ1340" s="44"/>
      <c r="IK1340" s="44"/>
      <c r="IL1340" s="44"/>
      <c r="IM1340" s="44"/>
      <c r="IN1340" s="44"/>
      <c r="IO1340" s="44"/>
      <c r="IP1340" s="44"/>
      <c r="IQ1340" s="44"/>
      <c r="IR1340" s="44"/>
      <c r="IS1340" s="44"/>
      <c r="IT1340" s="44"/>
      <c r="IU1340" s="44"/>
      <c r="IV1340" s="44"/>
      <c r="RS1340" s="353"/>
    </row>
    <row r="1341" spans="1:487" s="74" customFormat="1" ht="15">
      <c r="A1341" s="526" t="s">
        <v>1376</v>
      </c>
      <c r="B1341" s="351"/>
      <c r="C1341" s="351"/>
      <c r="D1341" s="531" t="s">
        <v>130</v>
      </c>
      <c r="E1341" s="450"/>
      <c r="F1341" s="437">
        <f t="shared" si="19"/>
        <v>0</v>
      </c>
      <c r="G1341" s="478"/>
      <c r="H1341" s="478"/>
      <c r="I1341" s="478"/>
      <c r="J1341" s="548"/>
      <c r="K1341" s="478"/>
      <c r="L1341" s="450"/>
      <c r="M1341" s="44"/>
      <c r="N1341" s="44"/>
      <c r="R1341" s="352"/>
      <c r="T1341" s="44"/>
      <c r="U1341" s="44"/>
      <c r="V1341" s="44"/>
      <c r="AA1341" s="352"/>
      <c r="AC1341" s="44"/>
      <c r="AD1341" s="44"/>
      <c r="AE1341" s="44"/>
      <c r="AJ1341" s="352"/>
      <c r="AL1341" s="44"/>
      <c r="AM1341" s="44"/>
      <c r="AN1341" s="44"/>
      <c r="AS1341" s="352"/>
      <c r="AU1341" s="44"/>
      <c r="AV1341" s="44"/>
      <c r="AW1341" s="44"/>
      <c r="BB1341" s="352"/>
      <c r="BD1341" s="44"/>
      <c r="BE1341" s="44"/>
      <c r="BF1341" s="44"/>
      <c r="BK1341" s="352"/>
      <c r="BM1341" s="44"/>
      <c r="BN1341" s="44"/>
      <c r="BO1341" s="44"/>
      <c r="BT1341" s="352"/>
      <c r="BV1341" s="44"/>
      <c r="BW1341" s="44"/>
      <c r="BX1341" s="44"/>
      <c r="CC1341" s="352"/>
      <c r="CE1341" s="44"/>
      <c r="CF1341" s="44"/>
      <c r="CG1341" s="44"/>
      <c r="CL1341" s="352"/>
      <c r="CN1341" s="44"/>
      <c r="CO1341" s="44"/>
      <c r="CP1341" s="44"/>
      <c r="CU1341" s="352"/>
      <c r="CW1341" s="44"/>
      <c r="CX1341" s="44"/>
      <c r="CY1341" s="44"/>
      <c r="DD1341" s="352"/>
      <c r="DF1341" s="44"/>
      <c r="DG1341" s="44"/>
      <c r="DH1341" s="44"/>
      <c r="DM1341" s="352"/>
      <c r="DO1341" s="44"/>
      <c r="DP1341" s="44"/>
      <c r="DQ1341" s="44"/>
      <c r="DV1341" s="352"/>
      <c r="DX1341" s="44"/>
      <c r="DY1341" s="44"/>
      <c r="DZ1341" s="44"/>
      <c r="EE1341" s="352"/>
      <c r="EG1341" s="44"/>
      <c r="EH1341" s="44"/>
      <c r="EI1341" s="44"/>
      <c r="EN1341" s="352"/>
      <c r="EP1341" s="44"/>
      <c r="EQ1341" s="44"/>
      <c r="ER1341" s="44"/>
      <c r="EW1341" s="352"/>
      <c r="EY1341" s="44"/>
      <c r="EZ1341" s="44"/>
      <c r="FA1341" s="44"/>
      <c r="FF1341" s="352"/>
      <c r="FH1341" s="44"/>
      <c r="FI1341" s="44"/>
      <c r="FJ1341" s="44"/>
      <c r="FO1341" s="352"/>
      <c r="FQ1341" s="44"/>
      <c r="FR1341" s="44"/>
      <c r="FS1341" s="44"/>
      <c r="FX1341" s="352"/>
      <c r="FZ1341" s="44"/>
      <c r="GA1341" s="44"/>
      <c r="GB1341" s="44"/>
      <c r="GG1341" s="352"/>
      <c r="GI1341" s="44"/>
      <c r="GJ1341" s="44"/>
      <c r="GK1341" s="44"/>
      <c r="GP1341" s="352"/>
      <c r="GR1341" s="44"/>
      <c r="GS1341" s="44"/>
      <c r="GT1341" s="44"/>
      <c r="GY1341" s="352"/>
      <c r="HA1341" s="44"/>
      <c r="HB1341" s="44"/>
      <c r="HC1341" s="44"/>
      <c r="HH1341" s="352"/>
      <c r="HJ1341" s="44"/>
      <c r="HK1341" s="44"/>
      <c r="HL1341" s="44"/>
      <c r="HQ1341" s="44"/>
      <c r="HR1341" s="44"/>
      <c r="HS1341" s="44"/>
      <c r="HT1341" s="44"/>
      <c r="HU1341" s="44"/>
      <c r="HV1341" s="44"/>
      <c r="HW1341" s="44"/>
      <c r="HX1341" s="44"/>
      <c r="HY1341" s="44"/>
      <c r="HZ1341" s="44"/>
      <c r="IA1341" s="44"/>
      <c r="IB1341" s="44"/>
      <c r="IC1341" s="44"/>
      <c r="ID1341" s="44"/>
      <c r="IE1341" s="44"/>
      <c r="IF1341" s="44"/>
      <c r="IG1341" s="44"/>
      <c r="IH1341" s="44"/>
      <c r="II1341" s="44"/>
      <c r="IJ1341" s="44"/>
      <c r="IK1341" s="44"/>
      <c r="IL1341" s="44"/>
      <c r="IM1341" s="44"/>
      <c r="IN1341" s="44"/>
      <c r="IO1341" s="44"/>
      <c r="IP1341" s="44"/>
      <c r="IQ1341" s="44"/>
      <c r="IR1341" s="44"/>
      <c r="IS1341" s="44"/>
      <c r="IT1341" s="44"/>
      <c r="IU1341" s="44"/>
      <c r="IV1341" s="44"/>
      <c r="RS1341" s="353"/>
    </row>
    <row r="1342" spans="1:487" s="74" customFormat="1" ht="15">
      <c r="A1342" s="526" t="s">
        <v>1796</v>
      </c>
      <c r="B1342" s="351"/>
      <c r="C1342" s="351"/>
      <c r="D1342" s="531" t="s">
        <v>130</v>
      </c>
      <c r="E1342" s="450"/>
      <c r="F1342" s="437">
        <f t="shared" si="19"/>
        <v>0</v>
      </c>
      <c r="G1342" s="541"/>
      <c r="H1342" s="541"/>
      <c r="I1342" s="478"/>
      <c r="J1342" s="548"/>
      <c r="K1342" s="478"/>
      <c r="L1342" s="458"/>
      <c r="M1342" s="458"/>
      <c r="N1342" s="44"/>
      <c r="R1342" s="352"/>
      <c r="T1342" s="44"/>
      <c r="U1342" s="44"/>
      <c r="V1342" s="44"/>
      <c r="AA1342" s="352"/>
      <c r="AC1342" s="44"/>
      <c r="AD1342" s="44"/>
      <c r="AE1342" s="44"/>
      <c r="AJ1342" s="352"/>
      <c r="AL1342" s="44"/>
      <c r="AM1342" s="44"/>
      <c r="AN1342" s="44"/>
      <c r="AS1342" s="352"/>
      <c r="AU1342" s="44"/>
      <c r="AV1342" s="44"/>
      <c r="AW1342" s="44"/>
      <c r="BB1342" s="352"/>
      <c r="BD1342" s="44"/>
      <c r="BE1342" s="44"/>
      <c r="BF1342" s="44"/>
      <c r="BK1342" s="352"/>
      <c r="BM1342" s="44"/>
      <c r="BN1342" s="44"/>
      <c r="BO1342" s="44"/>
      <c r="BT1342" s="352"/>
      <c r="BV1342" s="44"/>
      <c r="BW1342" s="44"/>
      <c r="BX1342" s="44"/>
      <c r="CC1342" s="352"/>
      <c r="CE1342" s="44"/>
      <c r="CF1342" s="44"/>
      <c r="CG1342" s="44"/>
      <c r="CL1342" s="352"/>
      <c r="CN1342" s="44"/>
      <c r="CO1342" s="44"/>
      <c r="CP1342" s="44"/>
      <c r="CU1342" s="352"/>
      <c r="CW1342" s="44"/>
      <c r="CX1342" s="44"/>
      <c r="CY1342" s="44"/>
      <c r="DD1342" s="352"/>
      <c r="DF1342" s="44"/>
      <c r="DG1342" s="44"/>
      <c r="DH1342" s="44"/>
      <c r="DM1342" s="352"/>
      <c r="DO1342" s="44"/>
      <c r="DP1342" s="44"/>
      <c r="DQ1342" s="44"/>
      <c r="DV1342" s="352"/>
      <c r="DX1342" s="44"/>
      <c r="DY1342" s="44"/>
      <c r="DZ1342" s="44"/>
      <c r="EE1342" s="352"/>
      <c r="EG1342" s="44"/>
      <c r="EH1342" s="44"/>
      <c r="EI1342" s="44"/>
      <c r="EN1342" s="352"/>
      <c r="EP1342" s="44"/>
      <c r="EQ1342" s="44"/>
      <c r="ER1342" s="44"/>
      <c r="EW1342" s="352"/>
      <c r="EY1342" s="44"/>
      <c r="EZ1342" s="44"/>
      <c r="FA1342" s="44"/>
      <c r="FF1342" s="352"/>
      <c r="FH1342" s="44"/>
      <c r="FI1342" s="44"/>
      <c r="FJ1342" s="44"/>
      <c r="FO1342" s="352"/>
      <c r="FQ1342" s="44"/>
      <c r="FR1342" s="44"/>
      <c r="FS1342" s="44"/>
      <c r="FX1342" s="352"/>
      <c r="FZ1342" s="44"/>
      <c r="GA1342" s="44"/>
      <c r="GB1342" s="44"/>
      <c r="GG1342" s="352"/>
      <c r="GI1342" s="44"/>
      <c r="GJ1342" s="44"/>
      <c r="GK1342" s="44"/>
      <c r="GP1342" s="352"/>
      <c r="GR1342" s="44"/>
      <c r="GS1342" s="44"/>
      <c r="GT1342" s="44"/>
      <c r="GY1342" s="352"/>
      <c r="HA1342" s="44"/>
      <c r="HB1342" s="44"/>
      <c r="HC1342" s="44"/>
      <c r="HH1342" s="352"/>
      <c r="HJ1342" s="44"/>
      <c r="HK1342" s="44"/>
      <c r="HL1342" s="44"/>
      <c r="HQ1342" s="44"/>
      <c r="HR1342" s="44"/>
      <c r="HS1342" s="44"/>
      <c r="HT1342" s="44"/>
      <c r="HU1342" s="44"/>
      <c r="HV1342" s="44"/>
      <c r="HW1342" s="44"/>
      <c r="HX1342" s="44"/>
      <c r="HY1342" s="44"/>
      <c r="HZ1342" s="44"/>
      <c r="IA1342" s="44"/>
      <c r="IB1342" s="44"/>
      <c r="IC1342" s="44"/>
      <c r="ID1342" s="44"/>
      <c r="IE1342" s="44"/>
      <c r="IF1342" s="44"/>
      <c r="IG1342" s="44"/>
      <c r="IH1342" s="44"/>
      <c r="II1342" s="44"/>
      <c r="IJ1342" s="44"/>
      <c r="IK1342" s="44"/>
      <c r="IL1342" s="44"/>
      <c r="IM1342" s="44"/>
      <c r="IN1342" s="44"/>
      <c r="IO1342" s="44"/>
      <c r="IP1342" s="44"/>
      <c r="IQ1342" s="44"/>
      <c r="IR1342" s="44"/>
      <c r="IS1342" s="44"/>
      <c r="IT1342" s="44"/>
      <c r="IU1342" s="44"/>
      <c r="IV1342" s="44"/>
      <c r="RS1342" s="353"/>
    </row>
    <row r="1343" spans="1:487" s="74" customFormat="1" ht="15">
      <c r="A1343" s="526" t="s">
        <v>676</v>
      </c>
      <c r="B1343" s="351"/>
      <c r="C1343" s="351"/>
      <c r="D1343" s="531" t="s">
        <v>130</v>
      </c>
      <c r="E1343" s="450"/>
      <c r="F1343" s="437">
        <f t="shared" si="19"/>
        <v>0</v>
      </c>
      <c r="G1343" s="541"/>
      <c r="H1343" s="541"/>
      <c r="I1343" s="478"/>
      <c r="J1343" s="548"/>
      <c r="K1343" s="478"/>
      <c r="L1343" s="458"/>
      <c r="M1343" s="458"/>
      <c r="N1343" s="44"/>
      <c r="R1343" s="352"/>
      <c r="T1343" s="44"/>
      <c r="U1343" s="44"/>
      <c r="V1343" s="44"/>
      <c r="AA1343" s="352"/>
      <c r="AC1343" s="44"/>
      <c r="AD1343" s="44"/>
      <c r="AE1343" s="44"/>
      <c r="AJ1343" s="352"/>
      <c r="AL1343" s="44"/>
      <c r="AM1343" s="44"/>
      <c r="AN1343" s="44"/>
      <c r="AS1343" s="352"/>
      <c r="AU1343" s="44"/>
      <c r="AV1343" s="44"/>
      <c r="AW1343" s="44"/>
      <c r="BB1343" s="352"/>
      <c r="BD1343" s="44"/>
      <c r="BE1343" s="44"/>
      <c r="BF1343" s="44"/>
      <c r="BK1343" s="352"/>
      <c r="BM1343" s="44"/>
      <c r="BN1343" s="44"/>
      <c r="BO1343" s="44"/>
      <c r="BT1343" s="352"/>
      <c r="BV1343" s="44"/>
      <c r="BW1343" s="44"/>
      <c r="BX1343" s="44"/>
      <c r="CC1343" s="352"/>
      <c r="CE1343" s="44"/>
      <c r="CF1343" s="44"/>
      <c r="CG1343" s="44"/>
      <c r="CL1343" s="352"/>
      <c r="CN1343" s="44"/>
      <c r="CO1343" s="44"/>
      <c r="CP1343" s="44"/>
      <c r="CU1343" s="352"/>
      <c r="CW1343" s="44"/>
      <c r="CX1343" s="44"/>
      <c r="CY1343" s="44"/>
      <c r="DD1343" s="352"/>
      <c r="DF1343" s="44"/>
      <c r="DG1343" s="44"/>
      <c r="DH1343" s="44"/>
      <c r="DM1343" s="352"/>
      <c r="DO1343" s="44"/>
      <c r="DP1343" s="44"/>
      <c r="DQ1343" s="44"/>
      <c r="DV1343" s="352"/>
      <c r="DX1343" s="44"/>
      <c r="DY1343" s="44"/>
      <c r="DZ1343" s="44"/>
      <c r="EE1343" s="352"/>
      <c r="EG1343" s="44"/>
      <c r="EH1343" s="44"/>
      <c r="EI1343" s="44"/>
      <c r="EN1343" s="352"/>
      <c r="EP1343" s="44"/>
      <c r="EQ1343" s="44"/>
      <c r="ER1343" s="44"/>
      <c r="EW1343" s="352"/>
      <c r="EY1343" s="44"/>
      <c r="EZ1343" s="44"/>
      <c r="FA1343" s="44"/>
      <c r="FF1343" s="352"/>
      <c r="FH1343" s="44"/>
      <c r="FI1343" s="44"/>
      <c r="FJ1343" s="44"/>
      <c r="FO1343" s="352"/>
      <c r="FQ1343" s="44"/>
      <c r="FR1343" s="44"/>
      <c r="FS1343" s="44"/>
      <c r="FX1343" s="352"/>
      <c r="FZ1343" s="44"/>
      <c r="GA1343" s="44"/>
      <c r="GB1343" s="44"/>
      <c r="GG1343" s="352"/>
      <c r="GI1343" s="44"/>
      <c r="GJ1343" s="44"/>
      <c r="GK1343" s="44"/>
      <c r="GP1343" s="352"/>
      <c r="GR1343" s="44"/>
      <c r="GS1343" s="44"/>
      <c r="GT1343" s="44"/>
      <c r="GY1343" s="352"/>
      <c r="HA1343" s="44"/>
      <c r="HB1343" s="44"/>
      <c r="HC1343" s="44"/>
      <c r="HH1343" s="352"/>
      <c r="HJ1343" s="44"/>
      <c r="HK1343" s="44"/>
      <c r="HL1343" s="44"/>
      <c r="HQ1343" s="44"/>
      <c r="HR1343" s="44"/>
      <c r="HS1343" s="44"/>
      <c r="HT1343" s="44"/>
      <c r="HU1343" s="44"/>
      <c r="HV1343" s="44"/>
      <c r="HW1343" s="44"/>
      <c r="HX1343" s="44"/>
      <c r="HY1343" s="44"/>
      <c r="HZ1343" s="44"/>
      <c r="IA1343" s="44"/>
      <c r="IB1343" s="44"/>
      <c r="IC1343" s="44"/>
      <c r="ID1343" s="44"/>
      <c r="IE1343" s="44"/>
      <c r="IF1343" s="44"/>
      <c r="IG1343" s="44"/>
      <c r="IH1343" s="44"/>
      <c r="II1343" s="44"/>
      <c r="IJ1343" s="44"/>
      <c r="IK1343" s="44"/>
      <c r="IL1343" s="44"/>
      <c r="IM1343" s="44"/>
      <c r="IN1343" s="44"/>
      <c r="IO1343" s="44"/>
      <c r="IP1343" s="44"/>
      <c r="IQ1343" s="44"/>
      <c r="IR1343" s="44"/>
      <c r="IS1343" s="44"/>
      <c r="IT1343" s="44"/>
      <c r="IU1343" s="44"/>
      <c r="IV1343" s="44"/>
      <c r="RS1343" s="353"/>
    </row>
    <row r="1344" spans="1:487" s="74" customFormat="1" ht="15">
      <c r="A1344" s="526" t="s">
        <v>1880</v>
      </c>
      <c r="B1344" s="351"/>
      <c r="C1344" s="351"/>
      <c r="D1344" s="531" t="s">
        <v>130</v>
      </c>
      <c r="E1344" s="450"/>
      <c r="F1344" s="437">
        <f t="shared" si="19"/>
        <v>0</v>
      </c>
      <c r="G1344" s="541"/>
      <c r="H1344" s="541"/>
      <c r="I1344" s="478"/>
      <c r="J1344" s="548"/>
      <c r="K1344" s="478"/>
      <c r="L1344" s="458"/>
      <c r="M1344" s="458"/>
      <c r="N1344" s="44"/>
      <c r="R1344" s="352"/>
      <c r="T1344" s="44"/>
      <c r="U1344" s="44"/>
      <c r="V1344" s="44"/>
      <c r="AA1344" s="352"/>
      <c r="AC1344" s="44"/>
      <c r="AD1344" s="44"/>
      <c r="AE1344" s="44"/>
      <c r="AJ1344" s="352"/>
      <c r="AL1344" s="44"/>
      <c r="AM1344" s="44"/>
      <c r="AN1344" s="44"/>
      <c r="AS1344" s="352"/>
      <c r="AU1344" s="44"/>
      <c r="AV1344" s="44"/>
      <c r="AW1344" s="44"/>
      <c r="BB1344" s="352"/>
      <c r="BD1344" s="44"/>
      <c r="BE1344" s="44"/>
      <c r="BF1344" s="44"/>
      <c r="BK1344" s="352"/>
      <c r="BM1344" s="44"/>
      <c r="BN1344" s="44"/>
      <c r="BO1344" s="44"/>
      <c r="BT1344" s="352"/>
      <c r="BV1344" s="44"/>
      <c r="BW1344" s="44"/>
      <c r="BX1344" s="44"/>
      <c r="CC1344" s="352"/>
      <c r="CE1344" s="44"/>
      <c r="CF1344" s="44"/>
      <c r="CG1344" s="44"/>
      <c r="CL1344" s="352"/>
      <c r="CN1344" s="44"/>
      <c r="CO1344" s="44"/>
      <c r="CP1344" s="44"/>
      <c r="CU1344" s="352"/>
      <c r="CW1344" s="44"/>
      <c r="CX1344" s="44"/>
      <c r="CY1344" s="44"/>
      <c r="DD1344" s="352"/>
      <c r="DF1344" s="44"/>
      <c r="DG1344" s="44"/>
      <c r="DH1344" s="44"/>
      <c r="DM1344" s="352"/>
      <c r="DO1344" s="44"/>
      <c r="DP1344" s="44"/>
      <c r="DQ1344" s="44"/>
      <c r="DV1344" s="352"/>
      <c r="DX1344" s="44"/>
      <c r="DY1344" s="44"/>
      <c r="DZ1344" s="44"/>
      <c r="EE1344" s="352"/>
      <c r="EG1344" s="44"/>
      <c r="EH1344" s="44"/>
      <c r="EI1344" s="44"/>
      <c r="EN1344" s="352"/>
      <c r="EP1344" s="44"/>
      <c r="EQ1344" s="44"/>
      <c r="ER1344" s="44"/>
      <c r="EW1344" s="352"/>
      <c r="EY1344" s="44"/>
      <c r="EZ1344" s="44"/>
      <c r="FA1344" s="44"/>
      <c r="FF1344" s="352"/>
      <c r="FH1344" s="44"/>
      <c r="FI1344" s="44"/>
      <c r="FJ1344" s="44"/>
      <c r="FO1344" s="352"/>
      <c r="FQ1344" s="44"/>
      <c r="FR1344" s="44"/>
      <c r="FS1344" s="44"/>
      <c r="FX1344" s="352"/>
      <c r="FZ1344" s="44"/>
      <c r="GA1344" s="44"/>
      <c r="GB1344" s="44"/>
      <c r="GG1344" s="352"/>
      <c r="GI1344" s="44"/>
      <c r="GJ1344" s="44"/>
      <c r="GK1344" s="44"/>
      <c r="GP1344" s="352"/>
      <c r="GR1344" s="44"/>
      <c r="GS1344" s="44"/>
      <c r="GT1344" s="44"/>
      <c r="GY1344" s="352"/>
      <c r="HA1344" s="44"/>
      <c r="HB1344" s="44"/>
      <c r="HC1344" s="44"/>
      <c r="HH1344" s="352"/>
      <c r="HJ1344" s="44"/>
      <c r="HK1344" s="44"/>
      <c r="HL1344" s="44"/>
      <c r="HQ1344" s="44"/>
      <c r="HR1344" s="44"/>
      <c r="HS1344" s="44"/>
      <c r="HT1344" s="44"/>
      <c r="HU1344" s="44"/>
      <c r="HV1344" s="44"/>
      <c r="HW1344" s="44"/>
      <c r="HX1344" s="44"/>
      <c r="HY1344" s="44"/>
      <c r="HZ1344" s="44"/>
      <c r="IA1344" s="44"/>
      <c r="IB1344" s="44"/>
      <c r="IC1344" s="44"/>
      <c r="ID1344" s="44"/>
      <c r="IE1344" s="44"/>
      <c r="IF1344" s="44"/>
      <c r="IG1344" s="44"/>
      <c r="IH1344" s="44"/>
      <c r="II1344" s="44"/>
      <c r="IJ1344" s="44"/>
      <c r="IK1344" s="44"/>
      <c r="IL1344" s="44"/>
      <c r="IM1344" s="44"/>
      <c r="IN1344" s="44"/>
      <c r="IO1344" s="44"/>
      <c r="IP1344" s="44"/>
      <c r="IQ1344" s="44"/>
      <c r="IR1344" s="44"/>
      <c r="IS1344" s="44"/>
      <c r="IT1344" s="44"/>
      <c r="IU1344" s="44"/>
      <c r="IV1344" s="44"/>
      <c r="RS1344" s="353"/>
    </row>
    <row r="1345" spans="1:487" s="74" customFormat="1" ht="15">
      <c r="A1345" s="325" t="s">
        <v>1270</v>
      </c>
      <c r="B1345" s="351"/>
      <c r="C1345" s="351"/>
      <c r="D1345" s="531" t="s">
        <v>130</v>
      </c>
      <c r="E1345" s="44"/>
      <c r="F1345" s="437">
        <f t="shared" si="19"/>
        <v>6</v>
      </c>
      <c r="G1345" s="541"/>
      <c r="H1345" s="541"/>
      <c r="I1345" s="138"/>
      <c r="J1345" s="420">
        <v>6</v>
      </c>
      <c r="K1345" s="138"/>
      <c r="L1345" s="458"/>
      <c r="M1345" s="458"/>
      <c r="N1345" s="44"/>
      <c r="R1345" s="352"/>
      <c r="T1345" s="44"/>
      <c r="U1345" s="44"/>
      <c r="V1345" s="44"/>
      <c r="AA1345" s="352"/>
      <c r="AC1345" s="44"/>
      <c r="AD1345" s="44"/>
      <c r="AE1345" s="44"/>
      <c r="AJ1345" s="352"/>
      <c r="AL1345" s="44"/>
      <c r="AM1345" s="44"/>
      <c r="AN1345" s="44"/>
      <c r="AS1345" s="352"/>
      <c r="AU1345" s="44"/>
      <c r="AV1345" s="44"/>
      <c r="AW1345" s="44"/>
      <c r="BB1345" s="352"/>
      <c r="BD1345" s="44"/>
      <c r="BE1345" s="44"/>
      <c r="BF1345" s="44"/>
      <c r="BK1345" s="352"/>
      <c r="BM1345" s="44"/>
      <c r="BN1345" s="44"/>
      <c r="BO1345" s="44"/>
      <c r="BT1345" s="352"/>
      <c r="BV1345" s="44"/>
      <c r="BW1345" s="44"/>
      <c r="BX1345" s="44"/>
      <c r="CC1345" s="352"/>
      <c r="CE1345" s="44"/>
      <c r="CF1345" s="44"/>
      <c r="CG1345" s="44"/>
      <c r="CL1345" s="352"/>
      <c r="CN1345" s="44"/>
      <c r="CO1345" s="44"/>
      <c r="CP1345" s="44"/>
      <c r="CU1345" s="352"/>
      <c r="CW1345" s="44"/>
      <c r="CX1345" s="44"/>
      <c r="CY1345" s="44"/>
      <c r="DD1345" s="352"/>
      <c r="DF1345" s="44"/>
      <c r="DG1345" s="44"/>
      <c r="DH1345" s="44"/>
      <c r="DM1345" s="352"/>
      <c r="DO1345" s="44"/>
      <c r="DP1345" s="44"/>
      <c r="DQ1345" s="44"/>
      <c r="DV1345" s="352"/>
      <c r="DX1345" s="44"/>
      <c r="DY1345" s="44"/>
      <c r="DZ1345" s="44"/>
      <c r="EE1345" s="352"/>
      <c r="EG1345" s="44"/>
      <c r="EH1345" s="44"/>
      <c r="EI1345" s="44"/>
      <c r="EN1345" s="352"/>
      <c r="EP1345" s="44"/>
      <c r="EQ1345" s="44"/>
      <c r="ER1345" s="44"/>
      <c r="EW1345" s="352"/>
      <c r="EY1345" s="44"/>
      <c r="EZ1345" s="44"/>
      <c r="FA1345" s="44"/>
      <c r="FF1345" s="352"/>
      <c r="FH1345" s="44"/>
      <c r="FI1345" s="44"/>
      <c r="FJ1345" s="44"/>
      <c r="FO1345" s="352"/>
      <c r="FQ1345" s="44"/>
      <c r="FR1345" s="44"/>
      <c r="FS1345" s="44"/>
      <c r="FX1345" s="352"/>
      <c r="FZ1345" s="44"/>
      <c r="GA1345" s="44"/>
      <c r="GB1345" s="44"/>
      <c r="GG1345" s="352"/>
      <c r="GI1345" s="44"/>
      <c r="GJ1345" s="44"/>
      <c r="GK1345" s="44"/>
      <c r="GP1345" s="352"/>
      <c r="GR1345" s="44"/>
      <c r="GS1345" s="44"/>
      <c r="GT1345" s="44"/>
      <c r="GY1345" s="352"/>
      <c r="HA1345" s="44"/>
      <c r="HB1345" s="44"/>
      <c r="HC1345" s="44"/>
      <c r="HH1345" s="352"/>
      <c r="HJ1345" s="44"/>
      <c r="HK1345" s="44"/>
      <c r="HL1345" s="44"/>
      <c r="HQ1345" s="44"/>
      <c r="HR1345" s="44"/>
      <c r="HS1345" s="44"/>
      <c r="HT1345" s="44"/>
      <c r="HU1345" s="44"/>
      <c r="HV1345" s="44"/>
      <c r="HW1345" s="44"/>
      <c r="HX1345" s="44"/>
      <c r="HY1345" s="44"/>
      <c r="HZ1345" s="44"/>
      <c r="IA1345" s="44"/>
      <c r="IB1345" s="44"/>
      <c r="IC1345" s="44"/>
      <c r="ID1345" s="44"/>
      <c r="IE1345" s="44"/>
      <c r="IF1345" s="44"/>
      <c r="IG1345" s="44"/>
      <c r="IH1345" s="44"/>
      <c r="II1345" s="44"/>
      <c r="IJ1345" s="44"/>
      <c r="IK1345" s="44"/>
      <c r="IL1345" s="44"/>
      <c r="IM1345" s="44"/>
      <c r="IN1345" s="44"/>
      <c r="IO1345" s="44"/>
      <c r="IP1345" s="44"/>
      <c r="IQ1345" s="44"/>
      <c r="IR1345" s="44"/>
      <c r="IS1345" s="44"/>
      <c r="IT1345" s="44"/>
      <c r="IU1345" s="44"/>
      <c r="IV1345" s="44"/>
      <c r="RS1345" s="353"/>
    </row>
    <row r="1346" spans="1:487" s="74" customFormat="1" ht="15">
      <c r="A1346" s="325" t="s">
        <v>700</v>
      </c>
      <c r="B1346" s="351"/>
      <c r="C1346" s="351"/>
      <c r="D1346" s="458" t="s">
        <v>133</v>
      </c>
      <c r="E1346" s="44"/>
      <c r="F1346" s="437">
        <f t="shared" si="19"/>
        <v>58</v>
      </c>
      <c r="G1346" s="478">
        <v>28</v>
      </c>
      <c r="H1346" s="138"/>
      <c r="I1346" s="138">
        <v>30</v>
      </c>
      <c r="J1346" s="420"/>
      <c r="K1346" s="138"/>
      <c r="L1346" s="450"/>
      <c r="M1346" s="44"/>
      <c r="N1346" s="44"/>
      <c r="R1346" s="352"/>
      <c r="T1346" s="44"/>
      <c r="U1346" s="44"/>
      <c r="V1346" s="44"/>
      <c r="AA1346" s="352"/>
      <c r="AC1346" s="44"/>
      <c r="AD1346" s="44"/>
      <c r="AE1346" s="44"/>
      <c r="AJ1346" s="352"/>
      <c r="AL1346" s="44"/>
      <c r="AM1346" s="44"/>
      <c r="AN1346" s="44"/>
      <c r="AS1346" s="352"/>
      <c r="AU1346" s="44"/>
      <c r="AV1346" s="44"/>
      <c r="AW1346" s="44"/>
      <c r="BB1346" s="352"/>
      <c r="BD1346" s="44"/>
      <c r="BE1346" s="44"/>
      <c r="BF1346" s="44"/>
      <c r="BK1346" s="352"/>
      <c r="BM1346" s="44"/>
      <c r="BN1346" s="44"/>
      <c r="BO1346" s="44"/>
      <c r="BT1346" s="352"/>
      <c r="BV1346" s="44"/>
      <c r="BW1346" s="44"/>
      <c r="BX1346" s="44"/>
      <c r="CC1346" s="352"/>
      <c r="CE1346" s="44"/>
      <c r="CF1346" s="44"/>
      <c r="CG1346" s="44"/>
      <c r="CL1346" s="352"/>
      <c r="CN1346" s="44"/>
      <c r="CO1346" s="44"/>
      <c r="CP1346" s="44"/>
      <c r="CU1346" s="352"/>
      <c r="CW1346" s="44"/>
      <c r="CX1346" s="44"/>
      <c r="CY1346" s="44"/>
      <c r="DD1346" s="352"/>
      <c r="DF1346" s="44"/>
      <c r="DG1346" s="44"/>
      <c r="DH1346" s="44"/>
      <c r="DM1346" s="352"/>
      <c r="DO1346" s="44"/>
      <c r="DP1346" s="44"/>
      <c r="DQ1346" s="44"/>
      <c r="DV1346" s="352"/>
      <c r="DX1346" s="44"/>
      <c r="DY1346" s="44"/>
      <c r="DZ1346" s="44"/>
      <c r="EE1346" s="352"/>
      <c r="EG1346" s="44"/>
      <c r="EH1346" s="44"/>
      <c r="EI1346" s="44"/>
      <c r="EN1346" s="352"/>
      <c r="EP1346" s="44"/>
      <c r="EQ1346" s="44"/>
      <c r="ER1346" s="44"/>
      <c r="EW1346" s="352"/>
      <c r="EY1346" s="44"/>
      <c r="EZ1346" s="44"/>
      <c r="FA1346" s="44"/>
      <c r="FF1346" s="352"/>
      <c r="FH1346" s="44"/>
      <c r="FI1346" s="44"/>
      <c r="FJ1346" s="44"/>
      <c r="FO1346" s="352"/>
      <c r="FQ1346" s="44"/>
      <c r="FR1346" s="44"/>
      <c r="FS1346" s="44"/>
      <c r="FX1346" s="352"/>
      <c r="FZ1346" s="44"/>
      <c r="GA1346" s="44"/>
      <c r="GB1346" s="44"/>
      <c r="GG1346" s="352"/>
      <c r="GI1346" s="44"/>
      <c r="GJ1346" s="44"/>
      <c r="GK1346" s="44"/>
      <c r="GP1346" s="352"/>
      <c r="GR1346" s="44"/>
      <c r="GS1346" s="44"/>
      <c r="GT1346" s="44"/>
      <c r="GY1346" s="352"/>
      <c r="HA1346" s="44"/>
      <c r="HB1346" s="44"/>
      <c r="HC1346" s="44"/>
      <c r="HH1346" s="352"/>
      <c r="HJ1346" s="44"/>
      <c r="HK1346" s="44"/>
      <c r="HL1346" s="44"/>
      <c r="HQ1346" s="44"/>
      <c r="HR1346" s="44"/>
      <c r="HS1346" s="44"/>
      <c r="HT1346" s="44"/>
      <c r="HU1346" s="44"/>
      <c r="HV1346" s="44"/>
      <c r="HW1346" s="44"/>
      <c r="HX1346" s="44"/>
      <c r="HY1346" s="44"/>
      <c r="HZ1346" s="44"/>
      <c r="IA1346" s="44"/>
      <c r="IB1346" s="44"/>
      <c r="IC1346" s="44"/>
      <c r="ID1346" s="44"/>
      <c r="IE1346" s="44"/>
      <c r="IF1346" s="44"/>
      <c r="IG1346" s="44"/>
      <c r="IH1346" s="44"/>
      <c r="II1346" s="44"/>
      <c r="IJ1346" s="44"/>
      <c r="IK1346" s="44"/>
      <c r="IL1346" s="44"/>
      <c r="IM1346" s="44"/>
      <c r="IN1346" s="44"/>
      <c r="IO1346" s="44"/>
      <c r="IP1346" s="44"/>
      <c r="IQ1346" s="44"/>
      <c r="IR1346" s="44"/>
      <c r="IS1346" s="44"/>
      <c r="IT1346" s="44"/>
      <c r="IU1346" s="44"/>
      <c r="IV1346" s="44"/>
      <c r="RS1346" s="353"/>
    </row>
    <row r="1347" spans="1:487" s="74" customFormat="1" ht="15">
      <c r="A1347" s="325" t="s">
        <v>655</v>
      </c>
      <c r="B1347" s="351"/>
      <c r="C1347" s="351"/>
      <c r="D1347" s="531" t="s">
        <v>130</v>
      </c>
      <c r="E1347" s="44"/>
      <c r="F1347" s="437">
        <f t="shared" si="19"/>
        <v>13</v>
      </c>
      <c r="G1347" s="541"/>
      <c r="H1347" s="541">
        <v>1</v>
      </c>
      <c r="I1347" s="138">
        <v>6</v>
      </c>
      <c r="J1347" s="420">
        <v>6</v>
      </c>
      <c r="K1347" s="138"/>
      <c r="L1347" s="450"/>
      <c r="M1347" s="458"/>
      <c r="N1347" s="44"/>
      <c r="R1347" s="352"/>
      <c r="T1347" s="44"/>
      <c r="U1347" s="44"/>
      <c r="V1347" s="44"/>
      <c r="AA1347" s="352"/>
      <c r="AC1347" s="44"/>
      <c r="AD1347" s="44"/>
      <c r="AE1347" s="44"/>
      <c r="AJ1347" s="352"/>
      <c r="AL1347" s="44"/>
      <c r="AM1347" s="44"/>
      <c r="AN1347" s="44"/>
      <c r="AS1347" s="352"/>
      <c r="AU1347" s="44"/>
      <c r="AV1347" s="44"/>
      <c r="AW1347" s="44"/>
      <c r="BB1347" s="352"/>
      <c r="BD1347" s="44"/>
      <c r="BE1347" s="44"/>
      <c r="BF1347" s="44"/>
      <c r="BK1347" s="352"/>
      <c r="BM1347" s="44"/>
      <c r="BN1347" s="44"/>
      <c r="BO1347" s="44"/>
      <c r="BT1347" s="352"/>
      <c r="BV1347" s="44"/>
      <c r="BW1347" s="44"/>
      <c r="BX1347" s="44"/>
      <c r="CC1347" s="352"/>
      <c r="CE1347" s="44"/>
      <c r="CF1347" s="44"/>
      <c r="CG1347" s="44"/>
      <c r="CL1347" s="352"/>
      <c r="CN1347" s="44"/>
      <c r="CO1347" s="44"/>
      <c r="CP1347" s="44"/>
      <c r="CU1347" s="352"/>
      <c r="CW1347" s="44"/>
      <c r="CX1347" s="44"/>
      <c r="CY1347" s="44"/>
      <c r="DD1347" s="352"/>
      <c r="DF1347" s="44"/>
      <c r="DG1347" s="44"/>
      <c r="DH1347" s="44"/>
      <c r="DM1347" s="352"/>
      <c r="DO1347" s="44"/>
      <c r="DP1347" s="44"/>
      <c r="DQ1347" s="44"/>
      <c r="DV1347" s="352"/>
      <c r="DX1347" s="44"/>
      <c r="DY1347" s="44"/>
      <c r="DZ1347" s="44"/>
      <c r="EE1347" s="352"/>
      <c r="EG1347" s="44"/>
      <c r="EH1347" s="44"/>
      <c r="EI1347" s="44"/>
      <c r="EN1347" s="352"/>
      <c r="EP1347" s="44"/>
      <c r="EQ1347" s="44"/>
      <c r="ER1347" s="44"/>
      <c r="EW1347" s="352"/>
      <c r="EY1347" s="44"/>
      <c r="EZ1347" s="44"/>
      <c r="FA1347" s="44"/>
      <c r="FF1347" s="352"/>
      <c r="FH1347" s="44"/>
      <c r="FI1347" s="44"/>
      <c r="FJ1347" s="44"/>
      <c r="FO1347" s="352"/>
      <c r="FQ1347" s="44"/>
      <c r="FR1347" s="44"/>
      <c r="FS1347" s="44"/>
      <c r="FX1347" s="352"/>
      <c r="FZ1347" s="44"/>
      <c r="GA1347" s="44"/>
      <c r="GB1347" s="44"/>
      <c r="GG1347" s="352"/>
      <c r="GI1347" s="44"/>
      <c r="GJ1347" s="44"/>
      <c r="GK1347" s="44"/>
      <c r="GP1347" s="352"/>
      <c r="GR1347" s="44"/>
      <c r="GS1347" s="44"/>
      <c r="GT1347" s="44"/>
      <c r="GY1347" s="352"/>
      <c r="HA1347" s="44"/>
      <c r="HB1347" s="44"/>
      <c r="HC1347" s="44"/>
      <c r="HH1347" s="352"/>
      <c r="HJ1347" s="44"/>
      <c r="HK1347" s="44"/>
      <c r="HL1347" s="44"/>
      <c r="HQ1347" s="44"/>
      <c r="HR1347" s="44"/>
      <c r="HS1347" s="44"/>
      <c r="HT1347" s="44"/>
      <c r="HU1347" s="44"/>
      <c r="HV1347" s="44"/>
      <c r="HW1347" s="44"/>
      <c r="HX1347" s="44"/>
      <c r="HY1347" s="44"/>
      <c r="HZ1347" s="44"/>
      <c r="IA1347" s="44"/>
      <c r="IB1347" s="44"/>
      <c r="IC1347" s="44"/>
      <c r="ID1347" s="44"/>
      <c r="IE1347" s="44"/>
      <c r="IF1347" s="44"/>
      <c r="IG1347" s="44"/>
      <c r="IH1347" s="44"/>
      <c r="II1347" s="44"/>
      <c r="IJ1347" s="44"/>
      <c r="IK1347" s="44"/>
      <c r="IL1347" s="44"/>
      <c r="IM1347" s="44"/>
      <c r="IN1347" s="44"/>
      <c r="IO1347" s="44"/>
      <c r="IP1347" s="44"/>
      <c r="IQ1347" s="44"/>
      <c r="IR1347" s="44"/>
      <c r="IS1347" s="44"/>
      <c r="IT1347" s="44"/>
      <c r="IU1347" s="44"/>
      <c r="IV1347" s="44"/>
      <c r="RS1347" s="353"/>
    </row>
    <row r="1348" spans="1:487" s="74" customFormat="1" ht="15">
      <c r="A1348" s="325" t="s">
        <v>678</v>
      </c>
      <c r="B1348" s="351"/>
      <c r="C1348" s="351"/>
      <c r="D1348" s="458" t="s">
        <v>133</v>
      </c>
      <c r="E1348" s="44"/>
      <c r="F1348" s="437">
        <f t="shared" si="19"/>
        <v>17</v>
      </c>
      <c r="G1348" s="478">
        <v>17</v>
      </c>
      <c r="H1348" s="138"/>
      <c r="I1348" s="138"/>
      <c r="J1348" s="420"/>
      <c r="K1348" s="138"/>
      <c r="L1348" s="450"/>
      <c r="M1348" s="44"/>
      <c r="N1348" s="44"/>
      <c r="R1348" s="352"/>
      <c r="T1348" s="44"/>
      <c r="U1348" s="44"/>
      <c r="V1348" s="44"/>
      <c r="AA1348" s="352"/>
      <c r="AC1348" s="44"/>
      <c r="AD1348" s="44"/>
      <c r="AE1348" s="44"/>
      <c r="AJ1348" s="352"/>
      <c r="AL1348" s="44"/>
      <c r="AM1348" s="44"/>
      <c r="AN1348" s="44"/>
      <c r="AS1348" s="352"/>
      <c r="AU1348" s="44"/>
      <c r="AV1348" s="44"/>
      <c r="AW1348" s="44"/>
      <c r="BB1348" s="352"/>
      <c r="BD1348" s="44"/>
      <c r="BE1348" s="44"/>
      <c r="BF1348" s="44"/>
      <c r="BK1348" s="352"/>
      <c r="BM1348" s="44"/>
      <c r="BN1348" s="44"/>
      <c r="BO1348" s="44"/>
      <c r="BT1348" s="352"/>
      <c r="BV1348" s="44"/>
      <c r="BW1348" s="44"/>
      <c r="BX1348" s="44"/>
      <c r="CC1348" s="352"/>
      <c r="CE1348" s="44"/>
      <c r="CF1348" s="44"/>
      <c r="CG1348" s="44"/>
      <c r="CL1348" s="352"/>
      <c r="CN1348" s="44"/>
      <c r="CO1348" s="44"/>
      <c r="CP1348" s="44"/>
      <c r="CU1348" s="352"/>
      <c r="CW1348" s="44"/>
      <c r="CX1348" s="44"/>
      <c r="CY1348" s="44"/>
      <c r="DD1348" s="352"/>
      <c r="DF1348" s="44"/>
      <c r="DG1348" s="44"/>
      <c r="DH1348" s="44"/>
      <c r="DM1348" s="352"/>
      <c r="DO1348" s="44"/>
      <c r="DP1348" s="44"/>
      <c r="DQ1348" s="44"/>
      <c r="DV1348" s="352"/>
      <c r="DX1348" s="44"/>
      <c r="DY1348" s="44"/>
      <c r="DZ1348" s="44"/>
      <c r="EE1348" s="352"/>
      <c r="EG1348" s="44"/>
      <c r="EH1348" s="44"/>
      <c r="EI1348" s="44"/>
      <c r="EN1348" s="352"/>
      <c r="EP1348" s="44"/>
      <c r="EQ1348" s="44"/>
      <c r="ER1348" s="44"/>
      <c r="EW1348" s="352"/>
      <c r="EY1348" s="44"/>
      <c r="EZ1348" s="44"/>
      <c r="FA1348" s="44"/>
      <c r="FF1348" s="352"/>
      <c r="FH1348" s="44"/>
      <c r="FI1348" s="44"/>
      <c r="FJ1348" s="44"/>
      <c r="FO1348" s="352"/>
      <c r="FQ1348" s="44"/>
      <c r="FR1348" s="44"/>
      <c r="FS1348" s="44"/>
      <c r="FX1348" s="352"/>
      <c r="FZ1348" s="44"/>
      <c r="GA1348" s="44"/>
      <c r="GB1348" s="44"/>
      <c r="GG1348" s="352"/>
      <c r="GI1348" s="44"/>
      <c r="GJ1348" s="44"/>
      <c r="GK1348" s="44"/>
      <c r="GP1348" s="352"/>
      <c r="GR1348" s="44"/>
      <c r="GS1348" s="44"/>
      <c r="GT1348" s="44"/>
      <c r="GY1348" s="352"/>
      <c r="HA1348" s="44"/>
      <c r="HB1348" s="44"/>
      <c r="HC1348" s="44"/>
      <c r="HH1348" s="352"/>
      <c r="HJ1348" s="44"/>
      <c r="HK1348" s="44"/>
      <c r="HL1348" s="44"/>
      <c r="HQ1348" s="44"/>
      <c r="HR1348" s="44"/>
      <c r="HS1348" s="44"/>
      <c r="HT1348" s="44"/>
      <c r="HU1348" s="44"/>
      <c r="HV1348" s="44"/>
      <c r="HW1348" s="44"/>
      <c r="HX1348" s="44"/>
      <c r="HY1348" s="44"/>
      <c r="HZ1348" s="44"/>
      <c r="IA1348" s="44"/>
      <c r="IB1348" s="44"/>
      <c r="IC1348" s="44"/>
      <c r="ID1348" s="44"/>
      <c r="IE1348" s="44"/>
      <c r="IF1348" s="44"/>
      <c r="IG1348" s="44"/>
      <c r="IH1348" s="44"/>
      <c r="II1348" s="44"/>
      <c r="IJ1348" s="44"/>
      <c r="IK1348" s="44"/>
      <c r="IL1348" s="44"/>
      <c r="IM1348" s="44"/>
      <c r="IN1348" s="44"/>
      <c r="IO1348" s="44"/>
      <c r="IP1348" s="44"/>
      <c r="IQ1348" s="44"/>
      <c r="IR1348" s="44"/>
      <c r="IS1348" s="44"/>
      <c r="IT1348" s="44"/>
      <c r="IU1348" s="44"/>
      <c r="IV1348" s="44"/>
      <c r="RS1348" s="353"/>
    </row>
    <row r="1349" spans="1:487" s="74" customFormat="1" ht="15">
      <c r="A1349" s="325" t="s">
        <v>787</v>
      </c>
      <c r="B1349" s="351"/>
      <c r="C1349" s="351"/>
      <c r="D1349" s="458" t="s">
        <v>133</v>
      </c>
      <c r="E1349" s="44"/>
      <c r="F1349" s="437">
        <f t="shared" si="19"/>
        <v>12</v>
      </c>
      <c r="G1349" s="478"/>
      <c r="H1349" s="138"/>
      <c r="I1349" s="138"/>
      <c r="J1349" s="420">
        <v>2</v>
      </c>
      <c r="K1349" s="138">
        <v>10</v>
      </c>
      <c r="L1349" s="450"/>
      <c r="M1349" s="44"/>
      <c r="N1349" s="44"/>
      <c r="R1349" s="352"/>
      <c r="T1349" s="44"/>
      <c r="U1349" s="44"/>
      <c r="V1349" s="44"/>
      <c r="AA1349" s="352"/>
      <c r="AC1349" s="44"/>
      <c r="AD1349" s="44"/>
      <c r="AE1349" s="44"/>
      <c r="AJ1349" s="352"/>
      <c r="AL1349" s="44"/>
      <c r="AM1349" s="44"/>
      <c r="AN1349" s="44"/>
      <c r="AS1349" s="352"/>
      <c r="AU1349" s="44"/>
      <c r="AV1349" s="44"/>
      <c r="AW1349" s="44"/>
      <c r="BB1349" s="352"/>
      <c r="BD1349" s="44"/>
      <c r="BE1349" s="44"/>
      <c r="BF1349" s="44"/>
      <c r="BK1349" s="352"/>
      <c r="BM1349" s="44"/>
      <c r="BN1349" s="44"/>
      <c r="BO1349" s="44"/>
      <c r="BT1349" s="352"/>
      <c r="BV1349" s="44"/>
      <c r="BW1349" s="44"/>
      <c r="BX1349" s="44"/>
      <c r="CC1349" s="352"/>
      <c r="CE1349" s="44"/>
      <c r="CF1349" s="44"/>
      <c r="CG1349" s="44"/>
      <c r="CL1349" s="352"/>
      <c r="CN1349" s="44"/>
      <c r="CO1349" s="44"/>
      <c r="CP1349" s="44"/>
      <c r="CU1349" s="352"/>
      <c r="CW1349" s="44"/>
      <c r="CX1349" s="44"/>
      <c r="CY1349" s="44"/>
      <c r="DD1349" s="352"/>
      <c r="DF1349" s="44"/>
      <c r="DG1349" s="44"/>
      <c r="DH1349" s="44"/>
      <c r="DM1349" s="352"/>
      <c r="DO1349" s="44"/>
      <c r="DP1349" s="44"/>
      <c r="DQ1349" s="44"/>
      <c r="DV1349" s="352"/>
      <c r="DX1349" s="44"/>
      <c r="DY1349" s="44"/>
      <c r="DZ1349" s="44"/>
      <c r="EE1349" s="352"/>
      <c r="EG1349" s="44"/>
      <c r="EH1349" s="44"/>
      <c r="EI1349" s="44"/>
      <c r="EN1349" s="352"/>
      <c r="EP1349" s="44"/>
      <c r="EQ1349" s="44"/>
      <c r="ER1349" s="44"/>
      <c r="EW1349" s="352"/>
      <c r="EY1349" s="44"/>
      <c r="EZ1349" s="44"/>
      <c r="FA1349" s="44"/>
      <c r="FF1349" s="352"/>
      <c r="FH1349" s="44"/>
      <c r="FI1349" s="44"/>
      <c r="FJ1349" s="44"/>
      <c r="FO1349" s="352"/>
      <c r="FQ1349" s="44"/>
      <c r="FR1349" s="44"/>
      <c r="FS1349" s="44"/>
      <c r="FX1349" s="352"/>
      <c r="FZ1349" s="44"/>
      <c r="GA1349" s="44"/>
      <c r="GB1349" s="44"/>
      <c r="GG1349" s="352"/>
      <c r="GI1349" s="44"/>
      <c r="GJ1349" s="44"/>
      <c r="GK1349" s="44"/>
      <c r="GP1349" s="352"/>
      <c r="GR1349" s="44"/>
      <c r="GS1349" s="44"/>
      <c r="GT1349" s="44"/>
      <c r="GY1349" s="352"/>
      <c r="HA1349" s="44"/>
      <c r="HB1349" s="44"/>
      <c r="HC1349" s="44"/>
      <c r="HH1349" s="352"/>
      <c r="HJ1349" s="44"/>
      <c r="HK1349" s="44"/>
      <c r="HL1349" s="44"/>
      <c r="HQ1349" s="44"/>
      <c r="HR1349" s="44"/>
      <c r="HS1349" s="44"/>
      <c r="HT1349" s="44"/>
      <c r="HU1349" s="44"/>
      <c r="HV1349" s="44"/>
      <c r="HW1349" s="44"/>
      <c r="HX1349" s="44"/>
      <c r="HY1349" s="44"/>
      <c r="HZ1349" s="44"/>
      <c r="IA1349" s="44"/>
      <c r="IB1349" s="44"/>
      <c r="IC1349" s="44"/>
      <c r="ID1349" s="44"/>
      <c r="IE1349" s="44"/>
      <c r="IF1349" s="44"/>
      <c r="IG1349" s="44"/>
      <c r="IH1349" s="44"/>
      <c r="II1349" s="44"/>
      <c r="IJ1349" s="44"/>
      <c r="IK1349" s="44"/>
      <c r="IL1349" s="44"/>
      <c r="IM1349" s="44"/>
      <c r="IN1349" s="44"/>
      <c r="IO1349" s="44"/>
      <c r="IP1349" s="44"/>
      <c r="IQ1349" s="44"/>
      <c r="IR1349" s="44"/>
      <c r="IS1349" s="44"/>
      <c r="IT1349" s="44"/>
      <c r="IU1349" s="44"/>
      <c r="IV1349" s="44"/>
      <c r="RS1349" s="353"/>
    </row>
    <row r="1350" spans="1:487" s="74" customFormat="1" ht="15">
      <c r="A1350" s="325" t="s">
        <v>1737</v>
      </c>
      <c r="B1350" s="351"/>
      <c r="C1350" s="351"/>
      <c r="D1350" s="531" t="s">
        <v>130</v>
      </c>
      <c r="E1350" s="44"/>
      <c r="F1350" s="437">
        <f t="shared" si="19"/>
        <v>1</v>
      </c>
      <c r="G1350" s="541"/>
      <c r="H1350" s="541"/>
      <c r="I1350" s="138"/>
      <c r="J1350" s="420">
        <v>1</v>
      </c>
      <c r="K1350" s="138"/>
      <c r="L1350" s="458"/>
      <c r="M1350" s="458"/>
      <c r="N1350" s="44"/>
      <c r="R1350" s="352"/>
      <c r="T1350" s="44"/>
      <c r="U1350" s="44"/>
      <c r="V1350" s="44"/>
      <c r="AA1350" s="352"/>
      <c r="AC1350" s="44"/>
      <c r="AD1350" s="44"/>
      <c r="AE1350" s="44"/>
      <c r="AJ1350" s="352"/>
      <c r="AL1350" s="44"/>
      <c r="AM1350" s="44"/>
      <c r="AN1350" s="44"/>
      <c r="AS1350" s="352"/>
      <c r="AU1350" s="44"/>
      <c r="AV1350" s="44"/>
      <c r="AW1350" s="44"/>
      <c r="BB1350" s="352"/>
      <c r="BD1350" s="44"/>
      <c r="BE1350" s="44"/>
      <c r="BF1350" s="44"/>
      <c r="BK1350" s="352"/>
      <c r="BM1350" s="44"/>
      <c r="BN1350" s="44"/>
      <c r="BO1350" s="44"/>
      <c r="BT1350" s="352"/>
      <c r="BV1350" s="44"/>
      <c r="BW1350" s="44"/>
      <c r="BX1350" s="44"/>
      <c r="CC1350" s="352"/>
      <c r="CE1350" s="44"/>
      <c r="CF1350" s="44"/>
      <c r="CG1350" s="44"/>
      <c r="CL1350" s="352"/>
      <c r="CN1350" s="44"/>
      <c r="CO1350" s="44"/>
      <c r="CP1350" s="44"/>
      <c r="CU1350" s="352"/>
      <c r="CW1350" s="44"/>
      <c r="CX1350" s="44"/>
      <c r="CY1350" s="44"/>
      <c r="DD1350" s="352"/>
      <c r="DF1350" s="44"/>
      <c r="DG1350" s="44"/>
      <c r="DH1350" s="44"/>
      <c r="DM1350" s="352"/>
      <c r="DO1350" s="44"/>
      <c r="DP1350" s="44"/>
      <c r="DQ1350" s="44"/>
      <c r="DV1350" s="352"/>
      <c r="DX1350" s="44"/>
      <c r="DY1350" s="44"/>
      <c r="DZ1350" s="44"/>
      <c r="EE1350" s="352"/>
      <c r="EG1350" s="44"/>
      <c r="EH1350" s="44"/>
      <c r="EI1350" s="44"/>
      <c r="EN1350" s="352"/>
      <c r="EP1350" s="44"/>
      <c r="EQ1350" s="44"/>
      <c r="ER1350" s="44"/>
      <c r="EW1350" s="352"/>
      <c r="EY1350" s="44"/>
      <c r="EZ1350" s="44"/>
      <c r="FA1350" s="44"/>
      <c r="FF1350" s="352"/>
      <c r="FH1350" s="44"/>
      <c r="FI1350" s="44"/>
      <c r="FJ1350" s="44"/>
      <c r="FO1350" s="352"/>
      <c r="FQ1350" s="44"/>
      <c r="FR1350" s="44"/>
      <c r="FS1350" s="44"/>
      <c r="FX1350" s="352"/>
      <c r="FZ1350" s="44"/>
      <c r="GA1350" s="44"/>
      <c r="GB1350" s="44"/>
      <c r="GG1350" s="352"/>
      <c r="GI1350" s="44"/>
      <c r="GJ1350" s="44"/>
      <c r="GK1350" s="44"/>
      <c r="GP1350" s="352"/>
      <c r="GR1350" s="44"/>
      <c r="GS1350" s="44"/>
      <c r="GT1350" s="44"/>
      <c r="GY1350" s="352"/>
      <c r="HA1350" s="44"/>
      <c r="HB1350" s="44"/>
      <c r="HC1350" s="44"/>
      <c r="HH1350" s="352"/>
      <c r="HJ1350" s="44"/>
      <c r="HK1350" s="44"/>
      <c r="HL1350" s="44"/>
      <c r="HQ1350" s="44"/>
      <c r="HR1350" s="44"/>
      <c r="HS1350" s="44"/>
      <c r="HT1350" s="44"/>
      <c r="HU1350" s="44"/>
      <c r="HV1350" s="44"/>
      <c r="HW1350" s="44"/>
      <c r="HX1350" s="44"/>
      <c r="HY1350" s="44"/>
      <c r="HZ1350" s="44"/>
      <c r="IA1350" s="44"/>
      <c r="IB1350" s="44"/>
      <c r="IC1350" s="44"/>
      <c r="ID1350" s="44"/>
      <c r="IE1350" s="44"/>
      <c r="IF1350" s="44"/>
      <c r="IG1350" s="44"/>
      <c r="IH1350" s="44"/>
      <c r="II1350" s="44"/>
      <c r="IJ1350" s="44"/>
      <c r="IK1350" s="44"/>
      <c r="IL1350" s="44"/>
      <c r="IM1350" s="44"/>
      <c r="IN1350" s="44"/>
      <c r="IO1350" s="44"/>
      <c r="IP1350" s="44"/>
      <c r="IQ1350" s="44"/>
      <c r="IR1350" s="44"/>
      <c r="IS1350" s="44"/>
      <c r="IT1350" s="44"/>
      <c r="IU1350" s="44"/>
      <c r="IV1350" s="44"/>
      <c r="RS1350" s="353"/>
    </row>
    <row r="1351" spans="1:487" s="74" customFormat="1" ht="15">
      <c r="A1351" s="325" t="s">
        <v>829</v>
      </c>
      <c r="B1351" s="351"/>
      <c r="C1351" s="351"/>
      <c r="D1351" s="531" t="s">
        <v>130</v>
      </c>
      <c r="E1351" s="44"/>
      <c r="F1351" s="437">
        <f t="shared" si="19"/>
        <v>0</v>
      </c>
      <c r="G1351" s="541"/>
      <c r="H1351" s="138"/>
      <c r="I1351" s="138"/>
      <c r="J1351" s="420"/>
      <c r="K1351" s="138"/>
      <c r="L1351" s="450"/>
      <c r="M1351" s="458"/>
      <c r="N1351" s="44"/>
      <c r="R1351" s="352"/>
      <c r="T1351" s="44"/>
      <c r="U1351" s="44"/>
      <c r="V1351" s="44"/>
      <c r="AA1351" s="352"/>
      <c r="AC1351" s="44"/>
      <c r="AD1351" s="44"/>
      <c r="AE1351" s="44"/>
      <c r="AJ1351" s="352"/>
      <c r="AL1351" s="44"/>
      <c r="AM1351" s="44"/>
      <c r="AN1351" s="44"/>
      <c r="AS1351" s="352"/>
      <c r="AU1351" s="44"/>
      <c r="AV1351" s="44"/>
      <c r="AW1351" s="44"/>
      <c r="BB1351" s="352"/>
      <c r="BD1351" s="44"/>
      <c r="BE1351" s="44"/>
      <c r="BF1351" s="44"/>
      <c r="BK1351" s="352"/>
      <c r="BM1351" s="44"/>
      <c r="BN1351" s="44"/>
      <c r="BO1351" s="44"/>
      <c r="BT1351" s="352"/>
      <c r="BV1351" s="44"/>
      <c r="BW1351" s="44"/>
      <c r="BX1351" s="44"/>
      <c r="CC1351" s="352"/>
      <c r="CE1351" s="44"/>
      <c r="CF1351" s="44"/>
      <c r="CG1351" s="44"/>
      <c r="CL1351" s="352"/>
      <c r="CN1351" s="44"/>
      <c r="CO1351" s="44"/>
      <c r="CP1351" s="44"/>
      <c r="CU1351" s="352"/>
      <c r="CW1351" s="44"/>
      <c r="CX1351" s="44"/>
      <c r="CY1351" s="44"/>
      <c r="DD1351" s="352"/>
      <c r="DF1351" s="44"/>
      <c r="DG1351" s="44"/>
      <c r="DH1351" s="44"/>
      <c r="DM1351" s="352"/>
      <c r="DO1351" s="44"/>
      <c r="DP1351" s="44"/>
      <c r="DQ1351" s="44"/>
      <c r="DV1351" s="352"/>
      <c r="DX1351" s="44"/>
      <c r="DY1351" s="44"/>
      <c r="DZ1351" s="44"/>
      <c r="EE1351" s="352"/>
      <c r="EG1351" s="44"/>
      <c r="EH1351" s="44"/>
      <c r="EI1351" s="44"/>
      <c r="EN1351" s="352"/>
      <c r="EP1351" s="44"/>
      <c r="EQ1351" s="44"/>
      <c r="ER1351" s="44"/>
      <c r="EW1351" s="352"/>
      <c r="EY1351" s="44"/>
      <c r="EZ1351" s="44"/>
      <c r="FA1351" s="44"/>
      <c r="FF1351" s="352"/>
      <c r="FH1351" s="44"/>
      <c r="FI1351" s="44"/>
      <c r="FJ1351" s="44"/>
      <c r="FO1351" s="352"/>
      <c r="FQ1351" s="44"/>
      <c r="FR1351" s="44"/>
      <c r="FS1351" s="44"/>
      <c r="FX1351" s="352"/>
      <c r="FZ1351" s="44"/>
      <c r="GA1351" s="44"/>
      <c r="GB1351" s="44"/>
      <c r="GG1351" s="352"/>
      <c r="GI1351" s="44"/>
      <c r="GJ1351" s="44"/>
      <c r="GK1351" s="44"/>
      <c r="GP1351" s="352"/>
      <c r="GR1351" s="44"/>
      <c r="GS1351" s="44"/>
      <c r="GT1351" s="44"/>
      <c r="GY1351" s="352"/>
      <c r="HA1351" s="44"/>
      <c r="HB1351" s="44"/>
      <c r="HC1351" s="44"/>
      <c r="HH1351" s="352"/>
      <c r="HJ1351" s="44"/>
      <c r="HK1351" s="44"/>
      <c r="HL1351" s="44"/>
      <c r="HQ1351" s="44"/>
      <c r="HR1351" s="44"/>
      <c r="HS1351" s="44"/>
      <c r="HT1351" s="44"/>
      <c r="HU1351" s="44"/>
      <c r="HV1351" s="44"/>
      <c r="HW1351" s="44"/>
      <c r="HX1351" s="44"/>
      <c r="HY1351" s="44"/>
      <c r="HZ1351" s="44"/>
      <c r="IA1351" s="44"/>
      <c r="IB1351" s="44"/>
      <c r="IC1351" s="44"/>
      <c r="ID1351" s="44"/>
      <c r="IE1351" s="44"/>
      <c r="IF1351" s="44"/>
      <c r="IG1351" s="44"/>
      <c r="IH1351" s="44"/>
      <c r="II1351" s="44"/>
      <c r="IJ1351" s="44"/>
      <c r="IK1351" s="44"/>
      <c r="IL1351" s="44"/>
      <c r="IM1351" s="44"/>
      <c r="IN1351" s="44"/>
      <c r="IO1351" s="44"/>
      <c r="IP1351" s="44"/>
      <c r="IQ1351" s="44"/>
      <c r="IR1351" s="44"/>
      <c r="IS1351" s="44"/>
      <c r="IT1351" s="44"/>
      <c r="IU1351" s="44"/>
      <c r="IV1351" s="44"/>
      <c r="RS1351" s="353"/>
    </row>
    <row r="1352" spans="1:487" s="74" customFormat="1" ht="15">
      <c r="A1352" s="325" t="s">
        <v>1114</v>
      </c>
      <c r="B1352" s="351"/>
      <c r="C1352" s="351"/>
      <c r="D1352" s="531" t="s">
        <v>130</v>
      </c>
      <c r="E1352" s="44"/>
      <c r="F1352" s="437">
        <f t="shared" si="19"/>
        <v>28</v>
      </c>
      <c r="G1352" s="541"/>
      <c r="H1352" s="541"/>
      <c r="I1352" s="138">
        <v>28</v>
      </c>
      <c r="J1352" s="420"/>
      <c r="K1352" s="138"/>
      <c r="L1352" s="450"/>
      <c r="M1352" s="458"/>
      <c r="N1352" s="44"/>
      <c r="R1352" s="352"/>
      <c r="T1352" s="44"/>
      <c r="U1352" s="44"/>
      <c r="V1352" s="44"/>
      <c r="AA1352" s="352"/>
      <c r="AC1352" s="44"/>
      <c r="AD1352" s="44"/>
      <c r="AE1352" s="44"/>
      <c r="AJ1352" s="352"/>
      <c r="AL1352" s="44"/>
      <c r="AM1352" s="44"/>
      <c r="AN1352" s="44"/>
      <c r="AS1352" s="352"/>
      <c r="AU1352" s="44"/>
      <c r="AV1352" s="44"/>
      <c r="AW1352" s="44"/>
      <c r="BB1352" s="352"/>
      <c r="BD1352" s="44"/>
      <c r="BE1352" s="44"/>
      <c r="BF1352" s="44"/>
      <c r="BK1352" s="352"/>
      <c r="BM1352" s="44"/>
      <c r="BN1352" s="44"/>
      <c r="BO1352" s="44"/>
      <c r="BT1352" s="352"/>
      <c r="BV1352" s="44"/>
      <c r="BW1352" s="44"/>
      <c r="BX1352" s="44"/>
      <c r="CC1352" s="352"/>
      <c r="CE1352" s="44"/>
      <c r="CF1352" s="44"/>
      <c r="CG1352" s="44"/>
      <c r="CL1352" s="352"/>
      <c r="CN1352" s="44"/>
      <c r="CO1352" s="44"/>
      <c r="CP1352" s="44"/>
      <c r="CU1352" s="352"/>
      <c r="CW1352" s="44"/>
      <c r="CX1352" s="44"/>
      <c r="CY1352" s="44"/>
      <c r="DD1352" s="352"/>
      <c r="DF1352" s="44"/>
      <c r="DG1352" s="44"/>
      <c r="DH1352" s="44"/>
      <c r="DM1352" s="352"/>
      <c r="DO1352" s="44"/>
      <c r="DP1352" s="44"/>
      <c r="DQ1352" s="44"/>
      <c r="DV1352" s="352"/>
      <c r="DX1352" s="44"/>
      <c r="DY1352" s="44"/>
      <c r="DZ1352" s="44"/>
      <c r="EE1352" s="352"/>
      <c r="EG1352" s="44"/>
      <c r="EH1352" s="44"/>
      <c r="EI1352" s="44"/>
      <c r="EN1352" s="352"/>
      <c r="EP1352" s="44"/>
      <c r="EQ1352" s="44"/>
      <c r="ER1352" s="44"/>
      <c r="EW1352" s="352"/>
      <c r="EY1352" s="44"/>
      <c r="EZ1352" s="44"/>
      <c r="FA1352" s="44"/>
      <c r="FF1352" s="352"/>
      <c r="FH1352" s="44"/>
      <c r="FI1352" s="44"/>
      <c r="FJ1352" s="44"/>
      <c r="FO1352" s="352"/>
      <c r="FQ1352" s="44"/>
      <c r="FR1352" s="44"/>
      <c r="FS1352" s="44"/>
      <c r="FX1352" s="352"/>
      <c r="FZ1352" s="44"/>
      <c r="GA1352" s="44"/>
      <c r="GB1352" s="44"/>
      <c r="GG1352" s="352"/>
      <c r="GI1352" s="44"/>
      <c r="GJ1352" s="44"/>
      <c r="GK1352" s="44"/>
      <c r="GP1352" s="352"/>
      <c r="GR1352" s="44"/>
      <c r="GS1352" s="44"/>
      <c r="GT1352" s="44"/>
      <c r="GY1352" s="352"/>
      <c r="HA1352" s="44"/>
      <c r="HB1352" s="44"/>
      <c r="HC1352" s="44"/>
      <c r="HH1352" s="352"/>
      <c r="HJ1352" s="44"/>
      <c r="HK1352" s="44"/>
      <c r="HL1352" s="44"/>
      <c r="HQ1352" s="44"/>
      <c r="HR1352" s="44"/>
      <c r="HS1352" s="44"/>
      <c r="HT1352" s="44"/>
      <c r="HU1352" s="44"/>
      <c r="HV1352" s="44"/>
      <c r="HW1352" s="44"/>
      <c r="HX1352" s="44"/>
      <c r="HY1352" s="44"/>
      <c r="HZ1352" s="44"/>
      <c r="IA1352" s="44"/>
      <c r="IB1352" s="44"/>
      <c r="IC1352" s="44"/>
      <c r="ID1352" s="44"/>
      <c r="IE1352" s="44"/>
      <c r="IF1352" s="44"/>
      <c r="IG1352" s="44"/>
      <c r="IH1352" s="44"/>
      <c r="II1352" s="44"/>
      <c r="IJ1352" s="44"/>
      <c r="IK1352" s="44"/>
      <c r="IL1352" s="44"/>
      <c r="IM1352" s="44"/>
      <c r="IN1352" s="44"/>
      <c r="IO1352" s="44"/>
      <c r="IP1352" s="44"/>
      <c r="IQ1352" s="44"/>
      <c r="IR1352" s="44"/>
      <c r="IS1352" s="44"/>
      <c r="IT1352" s="44"/>
      <c r="IU1352" s="44"/>
      <c r="IV1352" s="44"/>
      <c r="RS1352" s="353"/>
    </row>
    <row r="1353" spans="1:487" s="74" customFormat="1" ht="15">
      <c r="A1353" s="325" t="s">
        <v>811</v>
      </c>
      <c r="B1353" s="351"/>
      <c r="C1353" s="351"/>
      <c r="D1353" s="531" t="s">
        <v>130</v>
      </c>
      <c r="E1353" s="44"/>
      <c r="F1353" s="437">
        <f t="shared" si="19"/>
        <v>0</v>
      </c>
      <c r="G1353" s="541"/>
      <c r="H1353" s="541"/>
      <c r="I1353" s="138"/>
      <c r="J1353" s="420"/>
      <c r="K1353" s="138"/>
      <c r="L1353" s="458"/>
      <c r="M1353" s="458"/>
      <c r="N1353" s="44"/>
      <c r="R1353" s="352"/>
      <c r="T1353" s="44"/>
      <c r="U1353" s="44"/>
      <c r="V1353" s="44"/>
      <c r="AA1353" s="352"/>
      <c r="AC1353" s="44"/>
      <c r="AD1353" s="44"/>
      <c r="AE1353" s="44"/>
      <c r="AJ1353" s="352"/>
      <c r="AL1353" s="44"/>
      <c r="AM1353" s="44"/>
      <c r="AN1353" s="44"/>
      <c r="AS1353" s="352"/>
      <c r="AU1353" s="44"/>
      <c r="AV1353" s="44"/>
      <c r="AW1353" s="44"/>
      <c r="BB1353" s="352"/>
      <c r="BD1353" s="44"/>
      <c r="BE1353" s="44"/>
      <c r="BF1353" s="44"/>
      <c r="BK1353" s="352"/>
      <c r="BM1353" s="44"/>
      <c r="BN1353" s="44"/>
      <c r="BO1353" s="44"/>
      <c r="BT1353" s="352"/>
      <c r="BV1353" s="44"/>
      <c r="BW1353" s="44"/>
      <c r="BX1353" s="44"/>
      <c r="CC1353" s="352"/>
      <c r="CE1353" s="44"/>
      <c r="CF1353" s="44"/>
      <c r="CG1353" s="44"/>
      <c r="CL1353" s="352"/>
      <c r="CN1353" s="44"/>
      <c r="CO1353" s="44"/>
      <c r="CP1353" s="44"/>
      <c r="CU1353" s="352"/>
      <c r="CW1353" s="44"/>
      <c r="CX1353" s="44"/>
      <c r="CY1353" s="44"/>
      <c r="DD1353" s="352"/>
      <c r="DF1353" s="44"/>
      <c r="DG1353" s="44"/>
      <c r="DH1353" s="44"/>
      <c r="DM1353" s="352"/>
      <c r="DO1353" s="44"/>
      <c r="DP1353" s="44"/>
      <c r="DQ1353" s="44"/>
      <c r="DV1353" s="352"/>
      <c r="DX1353" s="44"/>
      <c r="DY1353" s="44"/>
      <c r="DZ1353" s="44"/>
      <c r="EE1353" s="352"/>
      <c r="EG1353" s="44"/>
      <c r="EH1353" s="44"/>
      <c r="EI1353" s="44"/>
      <c r="EN1353" s="352"/>
      <c r="EP1353" s="44"/>
      <c r="EQ1353" s="44"/>
      <c r="ER1353" s="44"/>
      <c r="EW1353" s="352"/>
      <c r="EY1353" s="44"/>
      <c r="EZ1353" s="44"/>
      <c r="FA1353" s="44"/>
      <c r="FF1353" s="352"/>
      <c r="FH1353" s="44"/>
      <c r="FI1353" s="44"/>
      <c r="FJ1353" s="44"/>
      <c r="FO1353" s="352"/>
      <c r="FQ1353" s="44"/>
      <c r="FR1353" s="44"/>
      <c r="FS1353" s="44"/>
      <c r="FX1353" s="352"/>
      <c r="FZ1353" s="44"/>
      <c r="GA1353" s="44"/>
      <c r="GB1353" s="44"/>
      <c r="GG1353" s="352"/>
      <c r="GI1353" s="44"/>
      <c r="GJ1353" s="44"/>
      <c r="GK1353" s="44"/>
      <c r="GP1353" s="352"/>
      <c r="GR1353" s="44"/>
      <c r="GS1353" s="44"/>
      <c r="GT1353" s="44"/>
      <c r="GY1353" s="352"/>
      <c r="HA1353" s="44"/>
      <c r="HB1353" s="44"/>
      <c r="HC1353" s="44"/>
      <c r="HH1353" s="352"/>
      <c r="HJ1353" s="44"/>
      <c r="HK1353" s="44"/>
      <c r="HL1353" s="44"/>
      <c r="HQ1353" s="44"/>
      <c r="HR1353" s="44"/>
      <c r="HS1353" s="44"/>
      <c r="HT1353" s="44"/>
      <c r="HU1353" s="44"/>
      <c r="HV1353" s="44"/>
      <c r="HW1353" s="44"/>
      <c r="HX1353" s="44"/>
      <c r="HY1353" s="44"/>
      <c r="HZ1353" s="44"/>
      <c r="IA1353" s="44"/>
      <c r="IB1353" s="44"/>
      <c r="IC1353" s="44"/>
      <c r="ID1353" s="44"/>
      <c r="IE1353" s="44"/>
      <c r="IF1353" s="44"/>
      <c r="IG1353" s="44"/>
      <c r="IH1353" s="44"/>
      <c r="II1353" s="44"/>
      <c r="IJ1353" s="44"/>
      <c r="IK1353" s="44"/>
      <c r="IL1353" s="44"/>
      <c r="IM1353" s="44"/>
      <c r="IN1353" s="44"/>
      <c r="IO1353" s="44"/>
      <c r="IP1353" s="44"/>
      <c r="IQ1353" s="44"/>
      <c r="IR1353" s="44"/>
      <c r="IS1353" s="44"/>
      <c r="IT1353" s="44"/>
      <c r="IU1353" s="44"/>
      <c r="IV1353" s="44"/>
      <c r="RS1353" s="353"/>
    </row>
    <row r="1354" spans="1:487" s="74" customFormat="1" ht="15">
      <c r="A1354" s="325" t="s">
        <v>1165</v>
      </c>
      <c r="B1354" s="351"/>
      <c r="C1354" s="351"/>
      <c r="D1354" s="458" t="s">
        <v>132</v>
      </c>
      <c r="E1354" s="44"/>
      <c r="F1354" s="437">
        <f t="shared" si="19"/>
        <v>154</v>
      </c>
      <c r="G1354" s="478">
        <v>88</v>
      </c>
      <c r="H1354" s="138">
        <v>28</v>
      </c>
      <c r="I1354" s="138">
        <v>22</v>
      </c>
      <c r="J1354" s="420">
        <v>16</v>
      </c>
      <c r="K1354" s="138"/>
      <c r="L1354" s="450"/>
      <c r="M1354" s="44"/>
      <c r="N1354" s="44"/>
      <c r="R1354" s="352"/>
      <c r="T1354" s="44"/>
      <c r="U1354" s="44"/>
      <c r="V1354" s="44"/>
      <c r="AA1354" s="352"/>
      <c r="AC1354" s="44"/>
      <c r="AD1354" s="44"/>
      <c r="AE1354" s="44"/>
      <c r="AJ1354" s="352"/>
      <c r="AL1354" s="44"/>
      <c r="AM1354" s="44"/>
      <c r="AN1354" s="44"/>
      <c r="AS1354" s="352"/>
      <c r="AU1354" s="44"/>
      <c r="AV1354" s="44"/>
      <c r="AW1354" s="44"/>
      <c r="BB1354" s="352"/>
      <c r="BD1354" s="44"/>
      <c r="BE1354" s="44"/>
      <c r="BF1354" s="44"/>
      <c r="BK1354" s="352"/>
      <c r="BM1354" s="44"/>
      <c r="BN1354" s="44"/>
      <c r="BO1354" s="44"/>
      <c r="BT1354" s="352"/>
      <c r="BV1354" s="44"/>
      <c r="BW1354" s="44"/>
      <c r="BX1354" s="44"/>
      <c r="CC1354" s="352"/>
      <c r="CE1354" s="44"/>
      <c r="CF1354" s="44"/>
      <c r="CG1354" s="44"/>
      <c r="CL1354" s="352"/>
      <c r="CN1354" s="44"/>
      <c r="CO1354" s="44"/>
      <c r="CP1354" s="44"/>
      <c r="CU1354" s="352"/>
      <c r="CW1354" s="44"/>
      <c r="CX1354" s="44"/>
      <c r="CY1354" s="44"/>
      <c r="DD1354" s="352"/>
      <c r="DF1354" s="44"/>
      <c r="DG1354" s="44"/>
      <c r="DH1354" s="44"/>
      <c r="DM1354" s="352"/>
      <c r="DO1354" s="44"/>
      <c r="DP1354" s="44"/>
      <c r="DQ1354" s="44"/>
      <c r="DV1354" s="352"/>
      <c r="DX1354" s="44"/>
      <c r="DY1354" s="44"/>
      <c r="DZ1354" s="44"/>
      <c r="EE1354" s="352"/>
      <c r="EG1354" s="44"/>
      <c r="EH1354" s="44"/>
      <c r="EI1354" s="44"/>
      <c r="EN1354" s="352"/>
      <c r="EP1354" s="44"/>
      <c r="EQ1354" s="44"/>
      <c r="ER1354" s="44"/>
      <c r="EW1354" s="352"/>
      <c r="EY1354" s="44"/>
      <c r="EZ1354" s="44"/>
      <c r="FA1354" s="44"/>
      <c r="FF1354" s="352"/>
      <c r="FH1354" s="44"/>
      <c r="FI1354" s="44"/>
      <c r="FJ1354" s="44"/>
      <c r="FO1354" s="352"/>
      <c r="FQ1354" s="44"/>
      <c r="FR1354" s="44"/>
      <c r="FS1354" s="44"/>
      <c r="FX1354" s="352"/>
      <c r="FZ1354" s="44"/>
      <c r="GA1354" s="44"/>
      <c r="GB1354" s="44"/>
      <c r="GG1354" s="352"/>
      <c r="GI1354" s="44"/>
      <c r="GJ1354" s="44"/>
      <c r="GK1354" s="44"/>
      <c r="GP1354" s="352"/>
      <c r="GR1354" s="44"/>
      <c r="GS1354" s="44"/>
      <c r="GT1354" s="44"/>
      <c r="GY1354" s="352"/>
      <c r="HA1354" s="44"/>
      <c r="HB1354" s="44"/>
      <c r="HC1354" s="44"/>
      <c r="HH1354" s="352"/>
      <c r="HJ1354" s="44"/>
      <c r="HK1354" s="44"/>
      <c r="HL1354" s="44"/>
      <c r="HQ1354" s="44"/>
      <c r="HR1354" s="44"/>
      <c r="HS1354" s="44"/>
      <c r="HT1354" s="44"/>
      <c r="HU1354" s="44"/>
      <c r="HV1354" s="44"/>
      <c r="HW1354" s="44"/>
      <c r="HX1354" s="44"/>
      <c r="HY1354" s="44"/>
      <c r="HZ1354" s="44"/>
      <c r="IA1354" s="44"/>
      <c r="IB1354" s="44"/>
      <c r="IC1354" s="44"/>
      <c r="ID1354" s="44"/>
      <c r="IE1354" s="44"/>
      <c r="IF1354" s="44"/>
      <c r="IG1354" s="44"/>
      <c r="IH1354" s="44"/>
      <c r="II1354" s="44"/>
      <c r="IJ1354" s="44"/>
      <c r="IK1354" s="44"/>
      <c r="IL1354" s="44"/>
      <c r="IM1354" s="44"/>
      <c r="IN1354" s="44"/>
      <c r="IO1354" s="44"/>
      <c r="IP1354" s="44"/>
      <c r="IQ1354" s="44"/>
      <c r="IR1354" s="44"/>
      <c r="IS1354" s="44"/>
      <c r="IT1354" s="44"/>
      <c r="IU1354" s="44"/>
      <c r="IV1354" s="44"/>
      <c r="RS1354" s="353"/>
    </row>
    <row r="1355" spans="1:487" s="74" customFormat="1" ht="15">
      <c r="A1355" s="325" t="s">
        <v>1794</v>
      </c>
      <c r="B1355" s="351"/>
      <c r="C1355" s="351"/>
      <c r="D1355" s="531" t="s">
        <v>130</v>
      </c>
      <c r="E1355" s="44"/>
      <c r="F1355" s="437">
        <f t="shared" si="19"/>
        <v>0</v>
      </c>
      <c r="G1355" s="541"/>
      <c r="H1355" s="541"/>
      <c r="I1355" s="138"/>
      <c r="J1355" s="420"/>
      <c r="K1355" s="138"/>
      <c r="L1355" s="458"/>
      <c r="M1355" s="458"/>
      <c r="N1355" s="44"/>
      <c r="R1355" s="352"/>
      <c r="T1355" s="44"/>
      <c r="U1355" s="44"/>
      <c r="V1355" s="44"/>
      <c r="AA1355" s="352"/>
      <c r="AC1355" s="44"/>
      <c r="AD1355" s="44"/>
      <c r="AE1355" s="44"/>
      <c r="AJ1355" s="352"/>
      <c r="AL1355" s="44"/>
      <c r="AM1355" s="44"/>
      <c r="AN1355" s="44"/>
      <c r="AS1355" s="352"/>
      <c r="AU1355" s="44"/>
      <c r="AV1355" s="44"/>
      <c r="AW1355" s="44"/>
      <c r="BB1355" s="352"/>
      <c r="BD1355" s="44"/>
      <c r="BE1355" s="44"/>
      <c r="BF1355" s="44"/>
      <c r="BK1355" s="352"/>
      <c r="BM1355" s="44"/>
      <c r="BN1355" s="44"/>
      <c r="BO1355" s="44"/>
      <c r="BT1355" s="352"/>
      <c r="BV1355" s="44"/>
      <c r="BW1355" s="44"/>
      <c r="BX1355" s="44"/>
      <c r="CC1355" s="352"/>
      <c r="CE1355" s="44"/>
      <c r="CF1355" s="44"/>
      <c r="CG1355" s="44"/>
      <c r="CL1355" s="352"/>
      <c r="CN1355" s="44"/>
      <c r="CO1355" s="44"/>
      <c r="CP1355" s="44"/>
      <c r="CU1355" s="352"/>
      <c r="CW1355" s="44"/>
      <c r="CX1355" s="44"/>
      <c r="CY1355" s="44"/>
      <c r="DD1355" s="352"/>
      <c r="DF1355" s="44"/>
      <c r="DG1355" s="44"/>
      <c r="DH1355" s="44"/>
      <c r="DM1355" s="352"/>
      <c r="DO1355" s="44"/>
      <c r="DP1355" s="44"/>
      <c r="DQ1355" s="44"/>
      <c r="DV1355" s="352"/>
      <c r="DX1355" s="44"/>
      <c r="DY1355" s="44"/>
      <c r="DZ1355" s="44"/>
      <c r="EE1355" s="352"/>
      <c r="EG1355" s="44"/>
      <c r="EH1355" s="44"/>
      <c r="EI1355" s="44"/>
      <c r="EN1355" s="352"/>
      <c r="EP1355" s="44"/>
      <c r="EQ1355" s="44"/>
      <c r="ER1355" s="44"/>
      <c r="EW1355" s="352"/>
      <c r="EY1355" s="44"/>
      <c r="EZ1355" s="44"/>
      <c r="FA1355" s="44"/>
      <c r="FF1355" s="352"/>
      <c r="FH1355" s="44"/>
      <c r="FI1355" s="44"/>
      <c r="FJ1355" s="44"/>
      <c r="FO1355" s="352"/>
      <c r="FQ1355" s="44"/>
      <c r="FR1355" s="44"/>
      <c r="FS1355" s="44"/>
      <c r="FX1355" s="352"/>
      <c r="FZ1355" s="44"/>
      <c r="GA1355" s="44"/>
      <c r="GB1355" s="44"/>
      <c r="GG1355" s="352"/>
      <c r="GI1355" s="44"/>
      <c r="GJ1355" s="44"/>
      <c r="GK1355" s="44"/>
      <c r="GP1355" s="352"/>
      <c r="GR1355" s="44"/>
      <c r="GS1355" s="44"/>
      <c r="GT1355" s="44"/>
      <c r="GY1355" s="352"/>
      <c r="HA1355" s="44"/>
      <c r="HB1355" s="44"/>
      <c r="HC1355" s="44"/>
      <c r="HH1355" s="352"/>
      <c r="HJ1355" s="44"/>
      <c r="HK1355" s="44"/>
      <c r="HL1355" s="44"/>
      <c r="HQ1355" s="44"/>
      <c r="HR1355" s="44"/>
      <c r="HS1355" s="44"/>
      <c r="HT1355" s="44"/>
      <c r="HU1355" s="44"/>
      <c r="HV1355" s="44"/>
      <c r="HW1355" s="44"/>
      <c r="HX1355" s="44"/>
      <c r="HY1355" s="44"/>
      <c r="HZ1355" s="44"/>
      <c r="IA1355" s="44"/>
      <c r="IB1355" s="44"/>
      <c r="IC1355" s="44"/>
      <c r="ID1355" s="44"/>
      <c r="IE1355" s="44"/>
      <c r="IF1355" s="44"/>
      <c r="IG1355" s="44"/>
      <c r="IH1355" s="44"/>
      <c r="II1355" s="44"/>
      <c r="IJ1355" s="44"/>
      <c r="IK1355" s="44"/>
      <c r="IL1355" s="44"/>
      <c r="IM1355" s="44"/>
      <c r="IN1355" s="44"/>
      <c r="IO1355" s="44"/>
      <c r="IP1355" s="44"/>
      <c r="IQ1355" s="44"/>
      <c r="IR1355" s="44"/>
      <c r="IS1355" s="44"/>
      <c r="IT1355" s="44"/>
      <c r="IU1355" s="44"/>
      <c r="IV1355" s="44"/>
      <c r="RS1355" s="353"/>
    </row>
    <row r="1356" spans="1:487" s="74" customFormat="1" ht="15">
      <c r="A1356" s="325" t="s">
        <v>1277</v>
      </c>
      <c r="B1356" s="351"/>
      <c r="C1356" s="351"/>
      <c r="D1356" s="531" t="s">
        <v>130</v>
      </c>
      <c r="E1356" s="44"/>
      <c r="F1356" s="437">
        <f t="shared" si="19"/>
        <v>0</v>
      </c>
      <c r="G1356" s="541"/>
      <c r="H1356" s="541"/>
      <c r="I1356" s="138"/>
      <c r="J1356" s="420"/>
      <c r="K1356" s="138"/>
      <c r="L1356" s="458"/>
      <c r="M1356" s="458"/>
      <c r="N1356" s="44"/>
      <c r="R1356" s="352"/>
      <c r="T1356" s="44"/>
      <c r="U1356" s="44"/>
      <c r="V1356" s="44"/>
      <c r="AA1356" s="352"/>
      <c r="AC1356" s="44"/>
      <c r="AD1356" s="44"/>
      <c r="AE1356" s="44"/>
      <c r="AJ1356" s="352"/>
      <c r="AL1356" s="44"/>
      <c r="AM1356" s="44"/>
      <c r="AN1356" s="44"/>
      <c r="AS1356" s="352"/>
      <c r="AU1356" s="44"/>
      <c r="AV1356" s="44"/>
      <c r="AW1356" s="44"/>
      <c r="BB1356" s="352"/>
      <c r="BD1356" s="44"/>
      <c r="BE1356" s="44"/>
      <c r="BF1356" s="44"/>
      <c r="BK1356" s="352"/>
      <c r="BM1356" s="44"/>
      <c r="BN1356" s="44"/>
      <c r="BO1356" s="44"/>
      <c r="BT1356" s="352"/>
      <c r="BV1356" s="44"/>
      <c r="BW1356" s="44"/>
      <c r="BX1356" s="44"/>
      <c r="CC1356" s="352"/>
      <c r="CE1356" s="44"/>
      <c r="CF1356" s="44"/>
      <c r="CG1356" s="44"/>
      <c r="CL1356" s="352"/>
      <c r="CN1356" s="44"/>
      <c r="CO1356" s="44"/>
      <c r="CP1356" s="44"/>
      <c r="CU1356" s="352"/>
      <c r="CW1356" s="44"/>
      <c r="CX1356" s="44"/>
      <c r="CY1356" s="44"/>
      <c r="DD1356" s="352"/>
      <c r="DF1356" s="44"/>
      <c r="DG1356" s="44"/>
      <c r="DH1356" s="44"/>
      <c r="DM1356" s="352"/>
      <c r="DO1356" s="44"/>
      <c r="DP1356" s="44"/>
      <c r="DQ1356" s="44"/>
      <c r="DV1356" s="352"/>
      <c r="DX1356" s="44"/>
      <c r="DY1356" s="44"/>
      <c r="DZ1356" s="44"/>
      <c r="EE1356" s="352"/>
      <c r="EG1356" s="44"/>
      <c r="EH1356" s="44"/>
      <c r="EI1356" s="44"/>
      <c r="EN1356" s="352"/>
      <c r="EP1356" s="44"/>
      <c r="EQ1356" s="44"/>
      <c r="ER1356" s="44"/>
      <c r="EW1356" s="352"/>
      <c r="EY1356" s="44"/>
      <c r="EZ1356" s="44"/>
      <c r="FA1356" s="44"/>
      <c r="FF1356" s="352"/>
      <c r="FH1356" s="44"/>
      <c r="FI1356" s="44"/>
      <c r="FJ1356" s="44"/>
      <c r="FO1356" s="352"/>
      <c r="FQ1356" s="44"/>
      <c r="FR1356" s="44"/>
      <c r="FS1356" s="44"/>
      <c r="FX1356" s="352"/>
      <c r="FZ1356" s="44"/>
      <c r="GA1356" s="44"/>
      <c r="GB1356" s="44"/>
      <c r="GG1356" s="352"/>
      <c r="GI1356" s="44"/>
      <c r="GJ1356" s="44"/>
      <c r="GK1356" s="44"/>
      <c r="GP1356" s="352"/>
      <c r="GR1356" s="44"/>
      <c r="GS1356" s="44"/>
      <c r="GT1356" s="44"/>
      <c r="GY1356" s="352"/>
      <c r="HA1356" s="44"/>
      <c r="HB1356" s="44"/>
      <c r="HC1356" s="44"/>
      <c r="HH1356" s="352"/>
      <c r="HJ1356" s="44"/>
      <c r="HK1356" s="44"/>
      <c r="HL1356" s="44"/>
      <c r="HQ1356" s="44"/>
      <c r="HR1356" s="44"/>
      <c r="HS1356" s="44"/>
      <c r="HT1356" s="44"/>
      <c r="HU1356" s="44"/>
      <c r="HV1356" s="44"/>
      <c r="HW1356" s="44"/>
      <c r="HX1356" s="44"/>
      <c r="HY1356" s="44"/>
      <c r="HZ1356" s="44"/>
      <c r="IA1356" s="44"/>
      <c r="IB1356" s="44"/>
      <c r="IC1356" s="44"/>
      <c r="ID1356" s="44"/>
      <c r="IE1356" s="44"/>
      <c r="IF1356" s="44"/>
      <c r="IG1356" s="44"/>
      <c r="IH1356" s="44"/>
      <c r="II1356" s="44"/>
      <c r="IJ1356" s="44"/>
      <c r="IK1356" s="44"/>
      <c r="IL1356" s="44"/>
      <c r="IM1356" s="44"/>
      <c r="IN1356" s="44"/>
      <c r="IO1356" s="44"/>
      <c r="IP1356" s="44"/>
      <c r="IQ1356" s="44"/>
      <c r="IR1356" s="44"/>
      <c r="IS1356" s="44"/>
      <c r="IT1356" s="44"/>
      <c r="IU1356" s="44"/>
      <c r="IV1356" s="44"/>
      <c r="RS1356" s="353"/>
    </row>
    <row r="1357" spans="1:487" s="74" customFormat="1" ht="15">
      <c r="A1357" s="325" t="s">
        <v>1449</v>
      </c>
      <c r="B1357" s="351"/>
      <c r="C1357" s="351"/>
      <c r="D1357" s="531" t="s">
        <v>130</v>
      </c>
      <c r="E1357" s="44"/>
      <c r="F1357" s="437">
        <f t="shared" si="19"/>
        <v>0</v>
      </c>
      <c r="G1357" s="541"/>
      <c r="H1357" s="541"/>
      <c r="I1357" s="138"/>
      <c r="J1357" s="420"/>
      <c r="K1357" s="138"/>
      <c r="L1357" s="458"/>
      <c r="M1357" s="458"/>
      <c r="N1357" s="44"/>
      <c r="R1357" s="352"/>
      <c r="T1357" s="44"/>
      <c r="U1357" s="44"/>
      <c r="V1357" s="44"/>
      <c r="AA1357" s="352"/>
      <c r="AC1357" s="44"/>
      <c r="AD1357" s="44"/>
      <c r="AE1357" s="44"/>
      <c r="AJ1357" s="352"/>
      <c r="AL1357" s="44"/>
      <c r="AM1357" s="44"/>
      <c r="AN1357" s="44"/>
      <c r="AS1357" s="352"/>
      <c r="AU1357" s="44"/>
      <c r="AV1357" s="44"/>
      <c r="AW1357" s="44"/>
      <c r="BB1357" s="352"/>
      <c r="BD1357" s="44"/>
      <c r="BE1357" s="44"/>
      <c r="BF1357" s="44"/>
      <c r="BK1357" s="352"/>
      <c r="BM1357" s="44"/>
      <c r="BN1357" s="44"/>
      <c r="BO1357" s="44"/>
      <c r="BT1357" s="352"/>
      <c r="BV1357" s="44"/>
      <c r="BW1357" s="44"/>
      <c r="BX1357" s="44"/>
      <c r="CC1357" s="352"/>
      <c r="CE1357" s="44"/>
      <c r="CF1357" s="44"/>
      <c r="CG1357" s="44"/>
      <c r="CL1357" s="352"/>
      <c r="CN1357" s="44"/>
      <c r="CO1357" s="44"/>
      <c r="CP1357" s="44"/>
      <c r="CU1357" s="352"/>
      <c r="CW1357" s="44"/>
      <c r="CX1357" s="44"/>
      <c r="CY1357" s="44"/>
      <c r="DD1357" s="352"/>
      <c r="DF1357" s="44"/>
      <c r="DG1357" s="44"/>
      <c r="DH1357" s="44"/>
      <c r="DM1357" s="352"/>
      <c r="DO1357" s="44"/>
      <c r="DP1357" s="44"/>
      <c r="DQ1357" s="44"/>
      <c r="DV1357" s="352"/>
      <c r="DX1357" s="44"/>
      <c r="DY1357" s="44"/>
      <c r="DZ1357" s="44"/>
      <c r="EE1357" s="352"/>
      <c r="EG1357" s="44"/>
      <c r="EH1357" s="44"/>
      <c r="EI1357" s="44"/>
      <c r="EN1357" s="352"/>
      <c r="EP1357" s="44"/>
      <c r="EQ1357" s="44"/>
      <c r="ER1357" s="44"/>
      <c r="EW1357" s="352"/>
      <c r="EY1357" s="44"/>
      <c r="EZ1357" s="44"/>
      <c r="FA1357" s="44"/>
      <c r="FF1357" s="352"/>
      <c r="FH1357" s="44"/>
      <c r="FI1357" s="44"/>
      <c r="FJ1357" s="44"/>
      <c r="FO1357" s="352"/>
      <c r="FQ1357" s="44"/>
      <c r="FR1357" s="44"/>
      <c r="FS1357" s="44"/>
      <c r="FX1357" s="352"/>
      <c r="FZ1357" s="44"/>
      <c r="GA1357" s="44"/>
      <c r="GB1357" s="44"/>
      <c r="GG1357" s="352"/>
      <c r="GI1357" s="44"/>
      <c r="GJ1357" s="44"/>
      <c r="GK1357" s="44"/>
      <c r="GP1357" s="352"/>
      <c r="GR1357" s="44"/>
      <c r="GS1357" s="44"/>
      <c r="GT1357" s="44"/>
      <c r="GY1357" s="352"/>
      <c r="HA1357" s="44"/>
      <c r="HB1357" s="44"/>
      <c r="HC1357" s="44"/>
      <c r="HH1357" s="352"/>
      <c r="HJ1357" s="44"/>
      <c r="HK1357" s="44"/>
      <c r="HL1357" s="44"/>
      <c r="HQ1357" s="44"/>
      <c r="HR1357" s="44"/>
      <c r="HS1357" s="44"/>
      <c r="HT1357" s="44"/>
      <c r="HU1357" s="44"/>
      <c r="HV1357" s="44"/>
      <c r="HW1357" s="44"/>
      <c r="HX1357" s="44"/>
      <c r="HY1357" s="44"/>
      <c r="HZ1357" s="44"/>
      <c r="IA1357" s="44"/>
      <c r="IB1357" s="44"/>
      <c r="IC1357" s="44"/>
      <c r="ID1357" s="44"/>
      <c r="IE1357" s="44"/>
      <c r="IF1357" s="44"/>
      <c r="IG1357" s="44"/>
      <c r="IH1357" s="44"/>
      <c r="II1357" s="44"/>
      <c r="IJ1357" s="44"/>
      <c r="IK1357" s="44"/>
      <c r="IL1357" s="44"/>
      <c r="IM1357" s="44"/>
      <c r="IN1357" s="44"/>
      <c r="IO1357" s="44"/>
      <c r="IP1357" s="44"/>
      <c r="IQ1357" s="44"/>
      <c r="IR1357" s="44"/>
      <c r="IS1357" s="44"/>
      <c r="IT1357" s="44"/>
      <c r="IU1357" s="44"/>
      <c r="IV1357" s="44"/>
      <c r="RS1357" s="353"/>
    </row>
    <row r="1358" spans="1:487" s="74" customFormat="1" ht="15">
      <c r="A1358" s="325" t="s">
        <v>506</v>
      </c>
      <c r="B1358" s="351"/>
      <c r="C1358" s="351"/>
      <c r="D1358" s="458" t="s">
        <v>138</v>
      </c>
      <c r="E1358" s="44"/>
      <c r="F1358" s="437">
        <f t="shared" si="19"/>
        <v>112</v>
      </c>
      <c r="G1358" s="478"/>
      <c r="H1358" s="478">
        <v>50</v>
      </c>
      <c r="I1358" s="138">
        <v>37</v>
      </c>
      <c r="J1358" s="420">
        <v>25</v>
      </c>
      <c r="K1358" s="138"/>
      <c r="L1358" s="450"/>
      <c r="M1358" s="44"/>
      <c r="N1358" s="44"/>
      <c r="R1358" s="352"/>
      <c r="T1358" s="44"/>
      <c r="U1358" s="44"/>
      <c r="V1358" s="44"/>
      <c r="AA1358" s="352"/>
      <c r="AC1358" s="44"/>
      <c r="AD1358" s="44"/>
      <c r="AE1358" s="44"/>
      <c r="AJ1358" s="352"/>
      <c r="AL1358" s="44"/>
      <c r="AM1358" s="44"/>
      <c r="AN1358" s="44"/>
      <c r="AS1358" s="352"/>
      <c r="AU1358" s="44"/>
      <c r="AV1358" s="44"/>
      <c r="AW1358" s="44"/>
      <c r="BB1358" s="352"/>
      <c r="BD1358" s="44"/>
      <c r="BE1358" s="44"/>
      <c r="BF1358" s="44"/>
      <c r="BK1358" s="352"/>
      <c r="BM1358" s="44"/>
      <c r="BN1358" s="44"/>
      <c r="BO1358" s="44"/>
      <c r="BT1358" s="352"/>
      <c r="BV1358" s="44"/>
      <c r="BW1358" s="44"/>
      <c r="BX1358" s="44"/>
      <c r="CC1358" s="352"/>
      <c r="CE1358" s="44"/>
      <c r="CF1358" s="44"/>
      <c r="CG1358" s="44"/>
      <c r="CL1358" s="352"/>
      <c r="CN1358" s="44"/>
      <c r="CO1358" s="44"/>
      <c r="CP1358" s="44"/>
      <c r="CU1358" s="352"/>
      <c r="CW1358" s="44"/>
      <c r="CX1358" s="44"/>
      <c r="CY1358" s="44"/>
      <c r="DD1358" s="352"/>
      <c r="DF1358" s="44"/>
      <c r="DG1358" s="44"/>
      <c r="DH1358" s="44"/>
      <c r="DM1358" s="352"/>
      <c r="DO1358" s="44"/>
      <c r="DP1358" s="44"/>
      <c r="DQ1358" s="44"/>
      <c r="DV1358" s="352"/>
      <c r="DX1358" s="44"/>
      <c r="DY1358" s="44"/>
      <c r="DZ1358" s="44"/>
      <c r="EE1358" s="352"/>
      <c r="EG1358" s="44"/>
      <c r="EH1358" s="44"/>
      <c r="EI1358" s="44"/>
      <c r="EN1358" s="352"/>
      <c r="EP1358" s="44"/>
      <c r="EQ1358" s="44"/>
      <c r="ER1358" s="44"/>
      <c r="EW1358" s="352"/>
      <c r="EY1358" s="44"/>
      <c r="EZ1358" s="44"/>
      <c r="FA1358" s="44"/>
      <c r="FF1358" s="352"/>
      <c r="FH1358" s="44"/>
      <c r="FI1358" s="44"/>
      <c r="FJ1358" s="44"/>
      <c r="FO1358" s="352"/>
      <c r="FQ1358" s="44"/>
      <c r="FR1358" s="44"/>
      <c r="FS1358" s="44"/>
      <c r="FX1358" s="352"/>
      <c r="FZ1358" s="44"/>
      <c r="GA1358" s="44"/>
      <c r="GB1358" s="44"/>
      <c r="GG1358" s="352"/>
      <c r="GI1358" s="44"/>
      <c r="GJ1358" s="44"/>
      <c r="GK1358" s="44"/>
      <c r="GP1358" s="352"/>
      <c r="GR1358" s="44"/>
      <c r="GS1358" s="44"/>
      <c r="GT1358" s="44"/>
      <c r="GY1358" s="352"/>
      <c r="HA1358" s="44"/>
      <c r="HB1358" s="44"/>
      <c r="HC1358" s="44"/>
      <c r="HH1358" s="352"/>
      <c r="HJ1358" s="44"/>
      <c r="HK1358" s="44"/>
      <c r="HL1358" s="44"/>
      <c r="HQ1358" s="44"/>
      <c r="HR1358" s="44"/>
      <c r="HS1358" s="44"/>
      <c r="HT1358" s="44"/>
      <c r="HU1358" s="44"/>
      <c r="HV1358" s="44"/>
      <c r="HW1358" s="44"/>
      <c r="HX1358" s="44"/>
      <c r="HY1358" s="44"/>
      <c r="HZ1358" s="44"/>
      <c r="IA1358" s="44"/>
      <c r="IB1358" s="44"/>
      <c r="IC1358" s="44"/>
      <c r="ID1358" s="44"/>
      <c r="IE1358" s="44"/>
      <c r="IF1358" s="44"/>
      <c r="IG1358" s="44"/>
      <c r="IH1358" s="44"/>
      <c r="II1358" s="44"/>
      <c r="IJ1358" s="44"/>
      <c r="IK1358" s="44"/>
      <c r="IL1358" s="44"/>
      <c r="IM1358" s="44"/>
      <c r="IN1358" s="44"/>
      <c r="IO1358" s="44"/>
      <c r="IP1358" s="44"/>
      <c r="IQ1358" s="44"/>
      <c r="IR1358" s="44"/>
      <c r="IS1358" s="44"/>
      <c r="IT1358" s="44"/>
      <c r="IU1358" s="44"/>
      <c r="IV1358" s="44"/>
      <c r="RS1358" s="353"/>
    </row>
    <row r="1359" spans="1:487" s="74" customFormat="1" ht="15">
      <c r="A1359" s="325" t="s">
        <v>1711</v>
      </c>
      <c r="B1359" s="351"/>
      <c r="C1359" s="351"/>
      <c r="D1359" s="458" t="s">
        <v>133</v>
      </c>
      <c r="E1359" s="44"/>
      <c r="F1359" s="437">
        <f t="shared" si="19"/>
        <v>32</v>
      </c>
      <c r="G1359" s="478"/>
      <c r="H1359" s="138">
        <v>2</v>
      </c>
      <c r="I1359" s="138"/>
      <c r="J1359" s="420"/>
      <c r="K1359" s="138">
        <v>30</v>
      </c>
      <c r="L1359" s="450"/>
      <c r="M1359" s="44"/>
      <c r="N1359" s="44"/>
      <c r="R1359" s="352"/>
      <c r="T1359" s="44"/>
      <c r="U1359" s="44"/>
      <c r="V1359" s="44"/>
      <c r="AA1359" s="352"/>
      <c r="AC1359" s="44"/>
      <c r="AD1359" s="44"/>
      <c r="AE1359" s="44"/>
      <c r="AJ1359" s="352"/>
      <c r="AL1359" s="44"/>
      <c r="AM1359" s="44"/>
      <c r="AN1359" s="44"/>
      <c r="AS1359" s="352"/>
      <c r="AU1359" s="44"/>
      <c r="AV1359" s="44"/>
      <c r="AW1359" s="44"/>
      <c r="BB1359" s="352"/>
      <c r="BD1359" s="44"/>
      <c r="BE1359" s="44"/>
      <c r="BF1359" s="44"/>
      <c r="BK1359" s="352"/>
      <c r="BM1359" s="44"/>
      <c r="BN1359" s="44"/>
      <c r="BO1359" s="44"/>
      <c r="BT1359" s="352"/>
      <c r="BV1359" s="44"/>
      <c r="BW1359" s="44"/>
      <c r="BX1359" s="44"/>
      <c r="CC1359" s="352"/>
      <c r="CE1359" s="44"/>
      <c r="CF1359" s="44"/>
      <c r="CG1359" s="44"/>
      <c r="CL1359" s="352"/>
      <c r="CN1359" s="44"/>
      <c r="CO1359" s="44"/>
      <c r="CP1359" s="44"/>
      <c r="CU1359" s="352"/>
      <c r="CW1359" s="44"/>
      <c r="CX1359" s="44"/>
      <c r="CY1359" s="44"/>
      <c r="DD1359" s="352"/>
      <c r="DF1359" s="44"/>
      <c r="DG1359" s="44"/>
      <c r="DH1359" s="44"/>
      <c r="DM1359" s="352"/>
      <c r="DO1359" s="44"/>
      <c r="DP1359" s="44"/>
      <c r="DQ1359" s="44"/>
      <c r="DV1359" s="352"/>
      <c r="DX1359" s="44"/>
      <c r="DY1359" s="44"/>
      <c r="DZ1359" s="44"/>
      <c r="EE1359" s="352"/>
      <c r="EG1359" s="44"/>
      <c r="EH1359" s="44"/>
      <c r="EI1359" s="44"/>
      <c r="EN1359" s="352"/>
      <c r="EP1359" s="44"/>
      <c r="EQ1359" s="44"/>
      <c r="ER1359" s="44"/>
      <c r="EW1359" s="352"/>
      <c r="EY1359" s="44"/>
      <c r="EZ1359" s="44"/>
      <c r="FA1359" s="44"/>
      <c r="FF1359" s="352"/>
      <c r="FH1359" s="44"/>
      <c r="FI1359" s="44"/>
      <c r="FJ1359" s="44"/>
      <c r="FO1359" s="352"/>
      <c r="FQ1359" s="44"/>
      <c r="FR1359" s="44"/>
      <c r="FS1359" s="44"/>
      <c r="FX1359" s="352"/>
      <c r="FZ1359" s="44"/>
      <c r="GA1359" s="44"/>
      <c r="GB1359" s="44"/>
      <c r="GG1359" s="352"/>
      <c r="GI1359" s="44"/>
      <c r="GJ1359" s="44"/>
      <c r="GK1359" s="44"/>
      <c r="GP1359" s="352"/>
      <c r="GR1359" s="44"/>
      <c r="GS1359" s="44"/>
      <c r="GT1359" s="44"/>
      <c r="GY1359" s="352"/>
      <c r="HA1359" s="44"/>
      <c r="HB1359" s="44"/>
      <c r="HC1359" s="44"/>
      <c r="HH1359" s="352"/>
      <c r="HJ1359" s="44"/>
      <c r="HK1359" s="44"/>
      <c r="HL1359" s="44"/>
      <c r="HQ1359" s="44"/>
      <c r="HR1359" s="44"/>
      <c r="HS1359" s="44"/>
      <c r="HT1359" s="44"/>
      <c r="HU1359" s="44"/>
      <c r="HV1359" s="44"/>
      <c r="HW1359" s="44"/>
      <c r="HX1359" s="44"/>
      <c r="HY1359" s="44"/>
      <c r="HZ1359" s="44"/>
      <c r="IA1359" s="44"/>
      <c r="IB1359" s="44"/>
      <c r="IC1359" s="44"/>
      <c r="ID1359" s="44"/>
      <c r="IE1359" s="44"/>
      <c r="IF1359" s="44"/>
      <c r="IG1359" s="44"/>
      <c r="IH1359" s="44"/>
      <c r="II1359" s="44"/>
      <c r="IJ1359" s="44"/>
      <c r="IK1359" s="44"/>
      <c r="IL1359" s="44"/>
      <c r="IM1359" s="44"/>
      <c r="IN1359" s="44"/>
      <c r="IO1359" s="44"/>
      <c r="IP1359" s="44"/>
      <c r="IQ1359" s="44"/>
      <c r="IR1359" s="44"/>
      <c r="IS1359" s="44"/>
      <c r="IT1359" s="44"/>
      <c r="IU1359" s="44"/>
      <c r="IV1359" s="44"/>
      <c r="RS1359" s="353"/>
    </row>
    <row r="1360" spans="1:487" s="74" customFormat="1" ht="15">
      <c r="A1360" s="325" t="s">
        <v>1153</v>
      </c>
      <c r="B1360" s="351"/>
      <c r="C1360" s="351"/>
      <c r="D1360" s="531" t="s">
        <v>130</v>
      </c>
      <c r="E1360" s="44"/>
      <c r="F1360" s="437">
        <f t="shared" si="19"/>
        <v>0</v>
      </c>
      <c r="G1360" s="541"/>
      <c r="H1360" s="541"/>
      <c r="I1360" s="138"/>
      <c r="J1360" s="420"/>
      <c r="K1360" s="138"/>
      <c r="L1360" s="458"/>
      <c r="M1360" s="458"/>
      <c r="N1360" s="44"/>
      <c r="R1360" s="352"/>
      <c r="T1360" s="44"/>
      <c r="U1360" s="44"/>
      <c r="V1360" s="44"/>
      <c r="AA1360" s="352"/>
      <c r="AC1360" s="44"/>
      <c r="AD1360" s="44"/>
      <c r="AE1360" s="44"/>
      <c r="AJ1360" s="352"/>
      <c r="AL1360" s="44"/>
      <c r="AM1360" s="44"/>
      <c r="AN1360" s="44"/>
      <c r="AS1360" s="352"/>
      <c r="AU1360" s="44"/>
      <c r="AV1360" s="44"/>
      <c r="AW1360" s="44"/>
      <c r="BB1360" s="352"/>
      <c r="BD1360" s="44"/>
      <c r="BE1360" s="44"/>
      <c r="BF1360" s="44"/>
      <c r="BK1360" s="352"/>
      <c r="BM1360" s="44"/>
      <c r="BN1360" s="44"/>
      <c r="BO1360" s="44"/>
      <c r="BT1360" s="352"/>
      <c r="BV1360" s="44"/>
      <c r="BW1360" s="44"/>
      <c r="BX1360" s="44"/>
      <c r="CC1360" s="352"/>
      <c r="CE1360" s="44"/>
      <c r="CF1360" s="44"/>
      <c r="CG1360" s="44"/>
      <c r="CL1360" s="352"/>
      <c r="CN1360" s="44"/>
      <c r="CO1360" s="44"/>
      <c r="CP1360" s="44"/>
      <c r="CU1360" s="352"/>
      <c r="CW1360" s="44"/>
      <c r="CX1360" s="44"/>
      <c r="CY1360" s="44"/>
      <c r="DD1360" s="352"/>
      <c r="DF1360" s="44"/>
      <c r="DG1360" s="44"/>
      <c r="DH1360" s="44"/>
      <c r="DM1360" s="352"/>
      <c r="DO1360" s="44"/>
      <c r="DP1360" s="44"/>
      <c r="DQ1360" s="44"/>
      <c r="DV1360" s="352"/>
      <c r="DX1360" s="44"/>
      <c r="DY1360" s="44"/>
      <c r="DZ1360" s="44"/>
      <c r="EE1360" s="352"/>
      <c r="EG1360" s="44"/>
      <c r="EH1360" s="44"/>
      <c r="EI1360" s="44"/>
      <c r="EN1360" s="352"/>
      <c r="EP1360" s="44"/>
      <c r="EQ1360" s="44"/>
      <c r="ER1360" s="44"/>
      <c r="EW1360" s="352"/>
      <c r="EY1360" s="44"/>
      <c r="EZ1360" s="44"/>
      <c r="FA1360" s="44"/>
      <c r="FF1360" s="352"/>
      <c r="FH1360" s="44"/>
      <c r="FI1360" s="44"/>
      <c r="FJ1360" s="44"/>
      <c r="FO1360" s="352"/>
      <c r="FQ1360" s="44"/>
      <c r="FR1360" s="44"/>
      <c r="FS1360" s="44"/>
      <c r="FX1360" s="352"/>
      <c r="FZ1360" s="44"/>
      <c r="GA1360" s="44"/>
      <c r="GB1360" s="44"/>
      <c r="GG1360" s="352"/>
      <c r="GI1360" s="44"/>
      <c r="GJ1360" s="44"/>
      <c r="GK1360" s="44"/>
      <c r="GP1360" s="352"/>
      <c r="GR1360" s="44"/>
      <c r="GS1360" s="44"/>
      <c r="GT1360" s="44"/>
      <c r="GY1360" s="352"/>
      <c r="HA1360" s="44"/>
      <c r="HB1360" s="44"/>
      <c r="HC1360" s="44"/>
      <c r="HH1360" s="352"/>
      <c r="HJ1360" s="44"/>
      <c r="HK1360" s="44"/>
      <c r="HL1360" s="44"/>
      <c r="HQ1360" s="44"/>
      <c r="HR1360" s="44"/>
      <c r="HS1360" s="44"/>
      <c r="HT1360" s="44"/>
      <c r="HU1360" s="44"/>
      <c r="HV1360" s="44"/>
      <c r="HW1360" s="44"/>
      <c r="HX1360" s="44"/>
      <c r="HY1360" s="44"/>
      <c r="HZ1360" s="44"/>
      <c r="IA1360" s="44"/>
      <c r="IB1360" s="44"/>
      <c r="IC1360" s="44"/>
      <c r="ID1360" s="44"/>
      <c r="IE1360" s="44"/>
      <c r="IF1360" s="44"/>
      <c r="IG1360" s="44"/>
      <c r="IH1360" s="44"/>
      <c r="II1360" s="44"/>
      <c r="IJ1360" s="44"/>
      <c r="IK1360" s="44"/>
      <c r="IL1360" s="44"/>
      <c r="IM1360" s="44"/>
      <c r="IN1360" s="44"/>
      <c r="IO1360" s="44"/>
      <c r="IP1360" s="44"/>
      <c r="IQ1360" s="44"/>
      <c r="IR1360" s="44"/>
      <c r="IS1360" s="44"/>
      <c r="IT1360" s="44"/>
      <c r="IU1360" s="44"/>
      <c r="IV1360" s="44"/>
      <c r="RS1360" s="353"/>
    </row>
    <row r="1361" spans="1:487" s="74" customFormat="1" ht="15">
      <c r="A1361" s="325" t="s">
        <v>692</v>
      </c>
      <c r="B1361" s="351"/>
      <c r="C1361" s="351"/>
      <c r="D1361" s="531" t="s">
        <v>130</v>
      </c>
      <c r="E1361" s="44"/>
      <c r="F1361" s="437">
        <f t="shared" si="19"/>
        <v>0</v>
      </c>
      <c r="G1361" s="541"/>
      <c r="H1361" s="541"/>
      <c r="I1361" s="138"/>
      <c r="J1361" s="420"/>
      <c r="K1361" s="138"/>
      <c r="L1361" s="458"/>
      <c r="M1361" s="458"/>
      <c r="N1361" s="44"/>
      <c r="R1361" s="352"/>
      <c r="T1361" s="44"/>
      <c r="U1361" s="44"/>
      <c r="V1361" s="44"/>
      <c r="AA1361" s="352"/>
      <c r="AC1361" s="44"/>
      <c r="AD1361" s="44"/>
      <c r="AE1361" s="44"/>
      <c r="AJ1361" s="352"/>
      <c r="AL1361" s="44"/>
      <c r="AM1361" s="44"/>
      <c r="AN1361" s="44"/>
      <c r="AS1361" s="352"/>
      <c r="AU1361" s="44"/>
      <c r="AV1361" s="44"/>
      <c r="AW1361" s="44"/>
      <c r="BB1361" s="352"/>
      <c r="BD1361" s="44"/>
      <c r="BE1361" s="44"/>
      <c r="BF1361" s="44"/>
      <c r="BK1361" s="352"/>
      <c r="BM1361" s="44"/>
      <c r="BN1361" s="44"/>
      <c r="BO1361" s="44"/>
      <c r="BT1361" s="352"/>
      <c r="BV1361" s="44"/>
      <c r="BW1361" s="44"/>
      <c r="BX1361" s="44"/>
      <c r="CC1361" s="352"/>
      <c r="CE1361" s="44"/>
      <c r="CF1361" s="44"/>
      <c r="CG1361" s="44"/>
      <c r="CL1361" s="352"/>
      <c r="CN1361" s="44"/>
      <c r="CO1361" s="44"/>
      <c r="CP1361" s="44"/>
      <c r="CU1361" s="352"/>
      <c r="CW1361" s="44"/>
      <c r="CX1361" s="44"/>
      <c r="CY1361" s="44"/>
      <c r="DD1361" s="352"/>
      <c r="DF1361" s="44"/>
      <c r="DG1361" s="44"/>
      <c r="DH1361" s="44"/>
      <c r="DM1361" s="352"/>
      <c r="DO1361" s="44"/>
      <c r="DP1361" s="44"/>
      <c r="DQ1361" s="44"/>
      <c r="DV1361" s="352"/>
      <c r="DX1361" s="44"/>
      <c r="DY1361" s="44"/>
      <c r="DZ1361" s="44"/>
      <c r="EE1361" s="352"/>
      <c r="EG1361" s="44"/>
      <c r="EH1361" s="44"/>
      <c r="EI1361" s="44"/>
      <c r="EN1361" s="352"/>
      <c r="EP1361" s="44"/>
      <c r="EQ1361" s="44"/>
      <c r="ER1361" s="44"/>
      <c r="EW1361" s="352"/>
      <c r="EY1361" s="44"/>
      <c r="EZ1361" s="44"/>
      <c r="FA1361" s="44"/>
      <c r="FF1361" s="352"/>
      <c r="FH1361" s="44"/>
      <c r="FI1361" s="44"/>
      <c r="FJ1361" s="44"/>
      <c r="FO1361" s="352"/>
      <c r="FQ1361" s="44"/>
      <c r="FR1361" s="44"/>
      <c r="FS1361" s="44"/>
      <c r="FX1361" s="352"/>
      <c r="FZ1361" s="44"/>
      <c r="GA1361" s="44"/>
      <c r="GB1361" s="44"/>
      <c r="GG1361" s="352"/>
      <c r="GI1361" s="44"/>
      <c r="GJ1361" s="44"/>
      <c r="GK1361" s="44"/>
      <c r="GP1361" s="352"/>
      <c r="GR1361" s="44"/>
      <c r="GS1361" s="44"/>
      <c r="GT1361" s="44"/>
      <c r="GY1361" s="352"/>
      <c r="HA1361" s="44"/>
      <c r="HB1361" s="44"/>
      <c r="HC1361" s="44"/>
      <c r="HH1361" s="352"/>
      <c r="HJ1361" s="44"/>
      <c r="HK1361" s="44"/>
      <c r="HL1361" s="44"/>
      <c r="HQ1361" s="44"/>
      <c r="HR1361" s="44"/>
      <c r="HS1361" s="44"/>
      <c r="HT1361" s="44"/>
      <c r="HU1361" s="44"/>
      <c r="HV1361" s="44"/>
      <c r="HW1361" s="44"/>
      <c r="HX1361" s="44"/>
      <c r="HY1361" s="44"/>
      <c r="HZ1361" s="44"/>
      <c r="IA1361" s="44"/>
      <c r="IB1361" s="44"/>
      <c r="IC1361" s="44"/>
      <c r="ID1361" s="44"/>
      <c r="IE1361" s="44"/>
      <c r="IF1361" s="44"/>
      <c r="IG1361" s="44"/>
      <c r="IH1361" s="44"/>
      <c r="II1361" s="44"/>
      <c r="IJ1361" s="44"/>
      <c r="IK1361" s="44"/>
      <c r="IL1361" s="44"/>
      <c r="IM1361" s="44"/>
      <c r="IN1361" s="44"/>
      <c r="IO1361" s="44"/>
      <c r="IP1361" s="44"/>
      <c r="IQ1361" s="44"/>
      <c r="IR1361" s="44"/>
      <c r="IS1361" s="44"/>
      <c r="IT1361" s="44"/>
      <c r="IU1361" s="44"/>
      <c r="IV1361" s="44"/>
      <c r="RS1361" s="353"/>
    </row>
    <row r="1362" spans="1:487" s="74" customFormat="1" ht="15">
      <c r="A1362" s="325" t="s">
        <v>1991</v>
      </c>
      <c r="B1362" s="351"/>
      <c r="C1362" s="351"/>
      <c r="D1362" s="531" t="s">
        <v>130</v>
      </c>
      <c r="E1362" s="44"/>
      <c r="F1362" s="437">
        <f t="shared" si="19"/>
        <v>0</v>
      </c>
      <c r="G1362" s="541"/>
      <c r="H1362" s="541"/>
      <c r="I1362" s="138"/>
      <c r="J1362" s="420"/>
      <c r="K1362" s="138"/>
      <c r="L1362" s="458"/>
      <c r="M1362" s="458"/>
      <c r="N1362" s="44"/>
      <c r="R1362" s="352"/>
      <c r="T1362" s="44"/>
      <c r="U1362" s="44"/>
      <c r="V1362" s="44"/>
      <c r="AA1362" s="352"/>
      <c r="AC1362" s="44"/>
      <c r="AD1362" s="44"/>
      <c r="AE1362" s="44"/>
      <c r="AJ1362" s="352"/>
      <c r="AL1362" s="44"/>
      <c r="AM1362" s="44"/>
      <c r="AN1362" s="44"/>
      <c r="AS1362" s="352"/>
      <c r="AU1362" s="44"/>
      <c r="AV1362" s="44"/>
      <c r="AW1362" s="44"/>
      <c r="BB1362" s="352"/>
      <c r="BD1362" s="44"/>
      <c r="BE1362" s="44"/>
      <c r="BF1362" s="44"/>
      <c r="BK1362" s="352"/>
      <c r="BM1362" s="44"/>
      <c r="BN1362" s="44"/>
      <c r="BO1362" s="44"/>
      <c r="BT1362" s="352"/>
      <c r="BV1362" s="44"/>
      <c r="BW1362" s="44"/>
      <c r="BX1362" s="44"/>
      <c r="CC1362" s="352"/>
      <c r="CE1362" s="44"/>
      <c r="CF1362" s="44"/>
      <c r="CG1362" s="44"/>
      <c r="CL1362" s="352"/>
      <c r="CN1362" s="44"/>
      <c r="CO1362" s="44"/>
      <c r="CP1362" s="44"/>
      <c r="CU1362" s="352"/>
      <c r="CW1362" s="44"/>
      <c r="CX1362" s="44"/>
      <c r="CY1362" s="44"/>
      <c r="DD1362" s="352"/>
      <c r="DF1362" s="44"/>
      <c r="DG1362" s="44"/>
      <c r="DH1362" s="44"/>
      <c r="DM1362" s="352"/>
      <c r="DO1362" s="44"/>
      <c r="DP1362" s="44"/>
      <c r="DQ1362" s="44"/>
      <c r="DV1362" s="352"/>
      <c r="DX1362" s="44"/>
      <c r="DY1362" s="44"/>
      <c r="DZ1362" s="44"/>
      <c r="EE1362" s="352"/>
      <c r="EG1362" s="44"/>
      <c r="EH1362" s="44"/>
      <c r="EI1362" s="44"/>
      <c r="EN1362" s="352"/>
      <c r="EP1362" s="44"/>
      <c r="EQ1362" s="44"/>
      <c r="ER1362" s="44"/>
      <c r="EW1362" s="352"/>
      <c r="EY1362" s="44"/>
      <c r="EZ1362" s="44"/>
      <c r="FA1362" s="44"/>
      <c r="FF1362" s="352"/>
      <c r="FH1362" s="44"/>
      <c r="FI1362" s="44"/>
      <c r="FJ1362" s="44"/>
      <c r="FO1362" s="352"/>
      <c r="FQ1362" s="44"/>
      <c r="FR1362" s="44"/>
      <c r="FS1362" s="44"/>
      <c r="FX1362" s="352"/>
      <c r="FZ1362" s="44"/>
      <c r="GA1362" s="44"/>
      <c r="GB1362" s="44"/>
      <c r="GG1362" s="352"/>
      <c r="GI1362" s="44"/>
      <c r="GJ1362" s="44"/>
      <c r="GK1362" s="44"/>
      <c r="GP1362" s="352"/>
      <c r="GR1362" s="44"/>
      <c r="GS1362" s="44"/>
      <c r="GT1362" s="44"/>
      <c r="GY1362" s="352"/>
      <c r="HA1362" s="44"/>
      <c r="HB1362" s="44"/>
      <c r="HC1362" s="44"/>
      <c r="HH1362" s="352"/>
      <c r="HJ1362" s="44"/>
      <c r="HK1362" s="44"/>
      <c r="HL1362" s="44"/>
      <c r="HQ1362" s="44"/>
      <c r="HR1362" s="44"/>
      <c r="HS1362" s="44"/>
      <c r="HT1362" s="44"/>
      <c r="HU1362" s="44"/>
      <c r="HV1362" s="44"/>
      <c r="HW1362" s="44"/>
      <c r="HX1362" s="44"/>
      <c r="HY1362" s="44"/>
      <c r="HZ1362" s="44"/>
      <c r="IA1362" s="44"/>
      <c r="IB1362" s="44"/>
      <c r="IC1362" s="44"/>
      <c r="ID1362" s="44"/>
      <c r="IE1362" s="44"/>
      <c r="IF1362" s="44"/>
      <c r="IG1362" s="44"/>
      <c r="IH1362" s="44"/>
      <c r="II1362" s="44"/>
      <c r="IJ1362" s="44"/>
      <c r="IK1362" s="44"/>
      <c r="IL1362" s="44"/>
      <c r="IM1362" s="44"/>
      <c r="IN1362" s="44"/>
      <c r="IO1362" s="44"/>
      <c r="IP1362" s="44"/>
      <c r="IQ1362" s="44"/>
      <c r="IR1362" s="44"/>
      <c r="IS1362" s="44"/>
      <c r="IT1362" s="44"/>
      <c r="IU1362" s="44"/>
      <c r="IV1362" s="44"/>
      <c r="RS1362" s="353"/>
    </row>
    <row r="1363" spans="1:487" s="74" customFormat="1" ht="15">
      <c r="A1363" s="325" t="s">
        <v>932</v>
      </c>
      <c r="B1363" s="351"/>
      <c r="C1363" s="351"/>
      <c r="D1363" s="531" t="s">
        <v>130</v>
      </c>
      <c r="E1363" s="44"/>
      <c r="F1363" s="437">
        <f t="shared" si="19"/>
        <v>0</v>
      </c>
      <c r="G1363" s="541"/>
      <c r="H1363" s="541"/>
      <c r="I1363" s="138"/>
      <c r="J1363" s="420"/>
      <c r="K1363" s="138"/>
      <c r="L1363" s="458"/>
      <c r="M1363" s="458"/>
      <c r="N1363" s="44"/>
      <c r="R1363" s="352"/>
      <c r="T1363" s="44"/>
      <c r="U1363" s="44"/>
      <c r="V1363" s="44"/>
      <c r="AA1363" s="352"/>
      <c r="AC1363" s="44"/>
      <c r="AD1363" s="44"/>
      <c r="AE1363" s="44"/>
      <c r="AJ1363" s="352"/>
      <c r="AL1363" s="44"/>
      <c r="AM1363" s="44"/>
      <c r="AN1363" s="44"/>
      <c r="AS1363" s="352"/>
      <c r="AU1363" s="44"/>
      <c r="AV1363" s="44"/>
      <c r="AW1363" s="44"/>
      <c r="BB1363" s="352"/>
      <c r="BD1363" s="44"/>
      <c r="BE1363" s="44"/>
      <c r="BF1363" s="44"/>
      <c r="BK1363" s="352"/>
      <c r="BM1363" s="44"/>
      <c r="BN1363" s="44"/>
      <c r="BO1363" s="44"/>
      <c r="BT1363" s="352"/>
      <c r="BV1363" s="44"/>
      <c r="BW1363" s="44"/>
      <c r="BX1363" s="44"/>
      <c r="CC1363" s="352"/>
      <c r="CE1363" s="44"/>
      <c r="CF1363" s="44"/>
      <c r="CG1363" s="44"/>
      <c r="CL1363" s="352"/>
      <c r="CN1363" s="44"/>
      <c r="CO1363" s="44"/>
      <c r="CP1363" s="44"/>
      <c r="CU1363" s="352"/>
      <c r="CW1363" s="44"/>
      <c r="CX1363" s="44"/>
      <c r="CY1363" s="44"/>
      <c r="DD1363" s="352"/>
      <c r="DF1363" s="44"/>
      <c r="DG1363" s="44"/>
      <c r="DH1363" s="44"/>
      <c r="DM1363" s="352"/>
      <c r="DO1363" s="44"/>
      <c r="DP1363" s="44"/>
      <c r="DQ1363" s="44"/>
      <c r="DV1363" s="352"/>
      <c r="DX1363" s="44"/>
      <c r="DY1363" s="44"/>
      <c r="DZ1363" s="44"/>
      <c r="EE1363" s="352"/>
      <c r="EG1363" s="44"/>
      <c r="EH1363" s="44"/>
      <c r="EI1363" s="44"/>
      <c r="EN1363" s="352"/>
      <c r="EP1363" s="44"/>
      <c r="EQ1363" s="44"/>
      <c r="ER1363" s="44"/>
      <c r="EW1363" s="352"/>
      <c r="EY1363" s="44"/>
      <c r="EZ1363" s="44"/>
      <c r="FA1363" s="44"/>
      <c r="FF1363" s="352"/>
      <c r="FH1363" s="44"/>
      <c r="FI1363" s="44"/>
      <c r="FJ1363" s="44"/>
      <c r="FO1363" s="352"/>
      <c r="FQ1363" s="44"/>
      <c r="FR1363" s="44"/>
      <c r="FS1363" s="44"/>
      <c r="FX1363" s="352"/>
      <c r="FZ1363" s="44"/>
      <c r="GA1363" s="44"/>
      <c r="GB1363" s="44"/>
      <c r="GG1363" s="352"/>
      <c r="GI1363" s="44"/>
      <c r="GJ1363" s="44"/>
      <c r="GK1363" s="44"/>
      <c r="GP1363" s="352"/>
      <c r="GR1363" s="44"/>
      <c r="GS1363" s="44"/>
      <c r="GT1363" s="44"/>
      <c r="GY1363" s="352"/>
      <c r="HA1363" s="44"/>
      <c r="HB1363" s="44"/>
      <c r="HC1363" s="44"/>
      <c r="HH1363" s="352"/>
      <c r="HJ1363" s="44"/>
      <c r="HK1363" s="44"/>
      <c r="HL1363" s="44"/>
      <c r="HQ1363" s="44"/>
      <c r="HR1363" s="44"/>
      <c r="HS1363" s="44"/>
      <c r="HT1363" s="44"/>
      <c r="HU1363" s="44"/>
      <c r="HV1363" s="44"/>
      <c r="HW1363" s="44"/>
      <c r="HX1363" s="44"/>
      <c r="HY1363" s="44"/>
      <c r="HZ1363" s="44"/>
      <c r="IA1363" s="44"/>
      <c r="IB1363" s="44"/>
      <c r="IC1363" s="44"/>
      <c r="ID1363" s="44"/>
      <c r="IE1363" s="44"/>
      <c r="IF1363" s="44"/>
      <c r="IG1363" s="44"/>
      <c r="IH1363" s="44"/>
      <c r="II1363" s="44"/>
      <c r="IJ1363" s="44"/>
      <c r="IK1363" s="44"/>
      <c r="IL1363" s="44"/>
      <c r="IM1363" s="44"/>
      <c r="IN1363" s="44"/>
      <c r="IO1363" s="44"/>
      <c r="IP1363" s="44"/>
      <c r="IQ1363" s="44"/>
      <c r="IR1363" s="44"/>
      <c r="IS1363" s="44"/>
      <c r="IT1363" s="44"/>
      <c r="IU1363" s="44"/>
      <c r="IV1363" s="44"/>
      <c r="RS1363" s="353"/>
    </row>
    <row r="1364" spans="1:487" s="74" customFormat="1" ht="15">
      <c r="A1364" s="325" t="s">
        <v>797</v>
      </c>
      <c r="B1364" s="351"/>
      <c r="C1364" s="351"/>
      <c r="D1364" s="458" t="s">
        <v>131</v>
      </c>
      <c r="E1364" s="44"/>
      <c r="F1364" s="437">
        <f t="shared" si="19"/>
        <v>60</v>
      </c>
      <c r="G1364" s="478">
        <v>20</v>
      </c>
      <c r="H1364" s="478"/>
      <c r="I1364" s="138">
        <v>40</v>
      </c>
      <c r="J1364" s="420"/>
      <c r="K1364" s="138"/>
      <c r="L1364" s="450"/>
      <c r="M1364" s="44"/>
      <c r="N1364" s="44"/>
      <c r="R1364" s="352"/>
      <c r="T1364" s="44"/>
      <c r="U1364" s="44"/>
      <c r="V1364" s="44"/>
      <c r="AA1364" s="352"/>
      <c r="AC1364" s="44"/>
      <c r="AD1364" s="44"/>
      <c r="AE1364" s="44"/>
      <c r="AJ1364" s="352"/>
      <c r="AL1364" s="44"/>
      <c r="AM1364" s="44"/>
      <c r="AN1364" s="44"/>
      <c r="AS1364" s="352"/>
      <c r="AU1364" s="44"/>
      <c r="AV1364" s="44"/>
      <c r="AW1364" s="44"/>
      <c r="BB1364" s="352"/>
      <c r="BD1364" s="44"/>
      <c r="BE1364" s="44"/>
      <c r="BF1364" s="44"/>
      <c r="BK1364" s="352"/>
      <c r="BM1364" s="44"/>
      <c r="BN1364" s="44"/>
      <c r="BO1364" s="44"/>
      <c r="BT1364" s="352"/>
      <c r="BV1364" s="44"/>
      <c r="BW1364" s="44"/>
      <c r="BX1364" s="44"/>
      <c r="CC1364" s="352"/>
      <c r="CE1364" s="44"/>
      <c r="CF1364" s="44"/>
      <c r="CG1364" s="44"/>
      <c r="CL1364" s="352"/>
      <c r="CN1364" s="44"/>
      <c r="CO1364" s="44"/>
      <c r="CP1364" s="44"/>
      <c r="CU1364" s="352"/>
      <c r="CW1364" s="44"/>
      <c r="CX1364" s="44"/>
      <c r="CY1364" s="44"/>
      <c r="DD1364" s="352"/>
      <c r="DF1364" s="44"/>
      <c r="DG1364" s="44"/>
      <c r="DH1364" s="44"/>
      <c r="DM1364" s="352"/>
      <c r="DO1364" s="44"/>
      <c r="DP1364" s="44"/>
      <c r="DQ1364" s="44"/>
      <c r="DV1364" s="352"/>
      <c r="DX1364" s="44"/>
      <c r="DY1364" s="44"/>
      <c r="DZ1364" s="44"/>
      <c r="EE1364" s="352"/>
      <c r="EG1364" s="44"/>
      <c r="EH1364" s="44"/>
      <c r="EI1364" s="44"/>
      <c r="EN1364" s="352"/>
      <c r="EP1364" s="44"/>
      <c r="EQ1364" s="44"/>
      <c r="ER1364" s="44"/>
      <c r="EW1364" s="352"/>
      <c r="EY1364" s="44"/>
      <c r="EZ1364" s="44"/>
      <c r="FA1364" s="44"/>
      <c r="FF1364" s="352"/>
      <c r="FH1364" s="44"/>
      <c r="FI1364" s="44"/>
      <c r="FJ1364" s="44"/>
      <c r="FO1364" s="352"/>
      <c r="FQ1364" s="44"/>
      <c r="FR1364" s="44"/>
      <c r="FS1364" s="44"/>
      <c r="FX1364" s="352"/>
      <c r="FZ1364" s="44"/>
      <c r="GA1364" s="44"/>
      <c r="GB1364" s="44"/>
      <c r="GG1364" s="352"/>
      <c r="GI1364" s="44"/>
      <c r="GJ1364" s="44"/>
      <c r="GK1364" s="44"/>
      <c r="GP1364" s="352"/>
      <c r="GR1364" s="44"/>
      <c r="GS1364" s="44"/>
      <c r="GT1364" s="44"/>
      <c r="GY1364" s="352"/>
      <c r="HA1364" s="44"/>
      <c r="HB1364" s="44"/>
      <c r="HC1364" s="44"/>
      <c r="HH1364" s="352"/>
      <c r="HJ1364" s="44"/>
      <c r="HK1364" s="44"/>
      <c r="HL1364" s="44"/>
      <c r="HQ1364" s="44"/>
      <c r="HR1364" s="44"/>
      <c r="HS1364" s="44"/>
      <c r="HT1364" s="44"/>
      <c r="HU1364" s="44"/>
      <c r="HV1364" s="44"/>
      <c r="HW1364" s="44"/>
      <c r="HX1364" s="44"/>
      <c r="HY1364" s="44"/>
      <c r="HZ1364" s="44"/>
      <c r="IA1364" s="44"/>
      <c r="IB1364" s="44"/>
      <c r="IC1364" s="44"/>
      <c r="ID1364" s="44"/>
      <c r="IE1364" s="44"/>
      <c r="IF1364" s="44"/>
      <c r="IG1364" s="44"/>
      <c r="IH1364" s="44"/>
      <c r="II1364" s="44"/>
      <c r="IJ1364" s="44"/>
      <c r="IK1364" s="44"/>
      <c r="IL1364" s="44"/>
      <c r="IM1364" s="44"/>
      <c r="IN1364" s="44"/>
      <c r="IO1364" s="44"/>
      <c r="IP1364" s="44"/>
      <c r="IQ1364" s="44"/>
      <c r="IR1364" s="44"/>
      <c r="IS1364" s="44"/>
      <c r="IT1364" s="44"/>
      <c r="IU1364" s="44"/>
      <c r="IV1364" s="44"/>
      <c r="RS1364" s="353"/>
    </row>
    <row r="1365" spans="1:487" s="74" customFormat="1" ht="15">
      <c r="A1365" s="325" t="s">
        <v>520</v>
      </c>
      <c r="B1365" s="529"/>
      <c r="C1365" s="351"/>
      <c r="D1365" s="458" t="s">
        <v>135</v>
      </c>
      <c r="E1365" s="44"/>
      <c r="F1365" s="437">
        <f t="shared" si="19"/>
        <v>348</v>
      </c>
      <c r="G1365" s="478">
        <v>69</v>
      </c>
      <c r="H1365" s="478">
        <v>275</v>
      </c>
      <c r="I1365" s="138"/>
      <c r="J1365" s="420">
        <v>4</v>
      </c>
      <c r="K1365" s="138"/>
      <c r="L1365" s="458"/>
      <c r="M1365" s="44"/>
      <c r="N1365" s="44"/>
      <c r="R1365" s="352"/>
      <c r="T1365" s="44"/>
      <c r="U1365" s="44"/>
      <c r="V1365" s="44"/>
      <c r="AA1365" s="352"/>
      <c r="AC1365" s="44"/>
      <c r="AD1365" s="44"/>
      <c r="AE1365" s="44"/>
      <c r="AJ1365" s="352"/>
      <c r="AL1365" s="44"/>
      <c r="AM1365" s="44"/>
      <c r="AN1365" s="44"/>
      <c r="AS1365" s="352"/>
      <c r="AU1365" s="44"/>
      <c r="AV1365" s="44"/>
      <c r="AW1365" s="44"/>
      <c r="BB1365" s="352"/>
      <c r="BD1365" s="44"/>
      <c r="BE1365" s="44"/>
      <c r="BF1365" s="44"/>
      <c r="BK1365" s="352"/>
      <c r="BM1365" s="44"/>
      <c r="BN1365" s="44"/>
      <c r="BO1365" s="44"/>
      <c r="BT1365" s="352"/>
      <c r="BV1365" s="44"/>
      <c r="BW1365" s="44"/>
      <c r="BX1365" s="44"/>
      <c r="CC1365" s="352"/>
      <c r="CE1365" s="44"/>
      <c r="CF1365" s="44"/>
      <c r="CG1365" s="44"/>
      <c r="CL1365" s="352"/>
      <c r="CN1365" s="44"/>
      <c r="CO1365" s="44"/>
      <c r="CP1365" s="44"/>
      <c r="CU1365" s="352"/>
      <c r="CW1365" s="44"/>
      <c r="CX1365" s="44"/>
      <c r="CY1365" s="44"/>
      <c r="DD1365" s="352"/>
      <c r="DF1365" s="44"/>
      <c r="DG1365" s="44"/>
      <c r="DH1365" s="44"/>
      <c r="DM1365" s="352"/>
      <c r="DO1365" s="44"/>
      <c r="DP1365" s="44"/>
      <c r="DQ1365" s="44"/>
      <c r="DV1365" s="352"/>
      <c r="DX1365" s="44"/>
      <c r="DY1365" s="44"/>
      <c r="DZ1365" s="44"/>
      <c r="EE1365" s="352"/>
      <c r="EG1365" s="44"/>
      <c r="EH1365" s="44"/>
      <c r="EI1365" s="44"/>
      <c r="EN1365" s="352"/>
      <c r="EP1365" s="44"/>
      <c r="EQ1365" s="44"/>
      <c r="ER1365" s="44"/>
      <c r="EW1365" s="352"/>
      <c r="EY1365" s="44"/>
      <c r="EZ1365" s="44"/>
      <c r="FA1365" s="44"/>
      <c r="FF1365" s="352"/>
      <c r="FH1365" s="44"/>
      <c r="FI1365" s="44"/>
      <c r="FJ1365" s="44"/>
      <c r="FO1365" s="352"/>
      <c r="FQ1365" s="44"/>
      <c r="FR1365" s="44"/>
      <c r="FS1365" s="44"/>
      <c r="FX1365" s="352"/>
      <c r="FZ1365" s="44"/>
      <c r="GA1365" s="44"/>
      <c r="GB1365" s="44"/>
      <c r="GG1365" s="352"/>
      <c r="GI1365" s="44"/>
      <c r="GJ1365" s="44"/>
      <c r="GK1365" s="44"/>
      <c r="GP1365" s="352"/>
      <c r="GR1365" s="44"/>
      <c r="GS1365" s="44"/>
      <c r="GT1365" s="44"/>
      <c r="GY1365" s="352"/>
      <c r="HA1365" s="44"/>
      <c r="HB1365" s="44"/>
      <c r="HC1365" s="44"/>
      <c r="HH1365" s="352"/>
      <c r="HJ1365" s="44"/>
      <c r="HK1365" s="44"/>
      <c r="HL1365" s="44"/>
      <c r="HQ1365" s="44"/>
      <c r="HR1365" s="44"/>
      <c r="HS1365" s="44"/>
      <c r="HT1365" s="44"/>
      <c r="HU1365" s="44"/>
      <c r="HV1365" s="44"/>
      <c r="HW1365" s="44"/>
      <c r="HX1365" s="44"/>
      <c r="HY1365" s="44"/>
      <c r="HZ1365" s="44"/>
      <c r="IA1365" s="44"/>
      <c r="IB1365" s="44"/>
      <c r="IC1365" s="44"/>
      <c r="ID1365" s="44"/>
      <c r="IE1365" s="44"/>
      <c r="IF1365" s="44"/>
      <c r="IG1365" s="44"/>
      <c r="IH1365" s="44"/>
      <c r="II1365" s="44"/>
      <c r="IJ1365" s="44"/>
      <c r="IK1365" s="44"/>
      <c r="IL1365" s="44"/>
      <c r="IM1365" s="44"/>
      <c r="IN1365" s="44"/>
      <c r="IO1365" s="44"/>
      <c r="IP1365" s="44"/>
      <c r="IQ1365" s="44"/>
      <c r="IR1365" s="44"/>
      <c r="IS1365" s="44"/>
      <c r="IT1365" s="44"/>
      <c r="IU1365" s="44"/>
      <c r="IV1365" s="44"/>
      <c r="RS1365" s="353"/>
    </row>
    <row r="1366" spans="1:487" s="74" customFormat="1" ht="15">
      <c r="A1366" s="325" t="s">
        <v>1753</v>
      </c>
      <c r="B1366" s="351"/>
      <c r="C1366" s="351"/>
      <c r="D1366" s="458" t="s">
        <v>133</v>
      </c>
      <c r="E1366" s="44"/>
      <c r="F1366" s="437">
        <f t="shared" si="19"/>
        <v>52</v>
      </c>
      <c r="G1366" s="478">
        <v>52</v>
      </c>
      <c r="H1366" s="478"/>
      <c r="I1366" s="138"/>
      <c r="J1366" s="420"/>
      <c r="K1366" s="138"/>
      <c r="L1366" s="450"/>
      <c r="M1366" s="44"/>
      <c r="N1366" s="44"/>
      <c r="R1366" s="352"/>
      <c r="T1366" s="44"/>
      <c r="U1366" s="44"/>
      <c r="V1366" s="44"/>
      <c r="AA1366" s="352"/>
      <c r="AC1366" s="44"/>
      <c r="AD1366" s="44"/>
      <c r="AE1366" s="44"/>
      <c r="AJ1366" s="352"/>
      <c r="AL1366" s="44"/>
      <c r="AM1366" s="44"/>
      <c r="AN1366" s="44"/>
      <c r="AS1366" s="352"/>
      <c r="AU1366" s="44"/>
      <c r="AV1366" s="44"/>
      <c r="AW1366" s="44"/>
      <c r="BB1366" s="352"/>
      <c r="BD1366" s="44"/>
      <c r="BE1366" s="44"/>
      <c r="BF1366" s="44"/>
      <c r="BK1366" s="352"/>
      <c r="BM1366" s="44"/>
      <c r="BN1366" s="44"/>
      <c r="BO1366" s="44"/>
      <c r="BT1366" s="352"/>
      <c r="BV1366" s="44"/>
      <c r="BW1366" s="44"/>
      <c r="BX1366" s="44"/>
      <c r="CC1366" s="352"/>
      <c r="CE1366" s="44"/>
      <c r="CF1366" s="44"/>
      <c r="CG1366" s="44"/>
      <c r="CL1366" s="352"/>
      <c r="CN1366" s="44"/>
      <c r="CO1366" s="44"/>
      <c r="CP1366" s="44"/>
      <c r="CU1366" s="352"/>
      <c r="CW1366" s="44"/>
      <c r="CX1366" s="44"/>
      <c r="CY1366" s="44"/>
      <c r="DD1366" s="352"/>
      <c r="DF1366" s="44"/>
      <c r="DG1366" s="44"/>
      <c r="DH1366" s="44"/>
      <c r="DM1366" s="352"/>
      <c r="DO1366" s="44"/>
      <c r="DP1366" s="44"/>
      <c r="DQ1366" s="44"/>
      <c r="DV1366" s="352"/>
      <c r="DX1366" s="44"/>
      <c r="DY1366" s="44"/>
      <c r="DZ1366" s="44"/>
      <c r="EE1366" s="352"/>
      <c r="EG1366" s="44"/>
      <c r="EH1366" s="44"/>
      <c r="EI1366" s="44"/>
      <c r="EN1366" s="352"/>
      <c r="EP1366" s="44"/>
      <c r="EQ1366" s="44"/>
      <c r="ER1366" s="44"/>
      <c r="EW1366" s="352"/>
      <c r="EY1366" s="44"/>
      <c r="EZ1366" s="44"/>
      <c r="FA1366" s="44"/>
      <c r="FF1366" s="352"/>
      <c r="FH1366" s="44"/>
      <c r="FI1366" s="44"/>
      <c r="FJ1366" s="44"/>
      <c r="FO1366" s="352"/>
      <c r="FQ1366" s="44"/>
      <c r="FR1366" s="44"/>
      <c r="FS1366" s="44"/>
      <c r="FX1366" s="352"/>
      <c r="FZ1366" s="44"/>
      <c r="GA1366" s="44"/>
      <c r="GB1366" s="44"/>
      <c r="GG1366" s="352"/>
      <c r="GI1366" s="44"/>
      <c r="GJ1366" s="44"/>
      <c r="GK1366" s="44"/>
      <c r="GP1366" s="352"/>
      <c r="GR1366" s="44"/>
      <c r="GS1366" s="44"/>
      <c r="GT1366" s="44"/>
      <c r="GY1366" s="352"/>
      <c r="HA1366" s="44"/>
      <c r="HB1366" s="44"/>
      <c r="HC1366" s="44"/>
      <c r="HH1366" s="352"/>
      <c r="HJ1366" s="44"/>
      <c r="HK1366" s="44"/>
      <c r="HL1366" s="44"/>
      <c r="HQ1366" s="44"/>
      <c r="HR1366" s="44"/>
      <c r="HS1366" s="44"/>
      <c r="HT1366" s="44"/>
      <c r="HU1366" s="44"/>
      <c r="HV1366" s="44"/>
      <c r="HW1366" s="44"/>
      <c r="HX1366" s="44"/>
      <c r="HY1366" s="44"/>
      <c r="HZ1366" s="44"/>
      <c r="IA1366" s="44"/>
      <c r="IB1366" s="44"/>
      <c r="IC1366" s="44"/>
      <c r="ID1366" s="44"/>
      <c r="IE1366" s="44"/>
      <c r="IF1366" s="44"/>
      <c r="IG1366" s="44"/>
      <c r="IH1366" s="44"/>
      <c r="II1366" s="44"/>
      <c r="IJ1366" s="44"/>
      <c r="IK1366" s="44"/>
      <c r="IL1366" s="44"/>
      <c r="IM1366" s="44"/>
      <c r="IN1366" s="44"/>
      <c r="IO1366" s="44"/>
      <c r="IP1366" s="44"/>
      <c r="IQ1366" s="44"/>
      <c r="IR1366" s="44"/>
      <c r="IS1366" s="44"/>
      <c r="IT1366" s="44"/>
      <c r="IU1366" s="44"/>
      <c r="IV1366" s="44"/>
      <c r="RS1366" s="353"/>
    </row>
    <row r="1367" spans="1:487" s="74" customFormat="1" ht="15">
      <c r="A1367" s="325" t="s">
        <v>971</v>
      </c>
      <c r="B1367" s="351"/>
      <c r="C1367" s="351"/>
      <c r="D1367" s="458" t="s">
        <v>132</v>
      </c>
      <c r="E1367" s="44"/>
      <c r="F1367" s="437">
        <f t="shared" si="19"/>
        <v>54</v>
      </c>
      <c r="G1367" s="478">
        <v>43</v>
      </c>
      <c r="H1367" s="478">
        <v>5</v>
      </c>
      <c r="I1367" s="138">
        <v>4</v>
      </c>
      <c r="J1367" s="420">
        <v>2</v>
      </c>
      <c r="K1367" s="138"/>
      <c r="L1367" s="450"/>
      <c r="M1367" s="44"/>
      <c r="N1367" s="44"/>
      <c r="R1367" s="352"/>
      <c r="T1367" s="44"/>
      <c r="U1367" s="44"/>
      <c r="V1367" s="44"/>
      <c r="AA1367" s="352"/>
      <c r="AC1367" s="44"/>
      <c r="AD1367" s="44"/>
      <c r="AE1367" s="44"/>
      <c r="AJ1367" s="352"/>
      <c r="AL1367" s="44"/>
      <c r="AM1367" s="44"/>
      <c r="AN1367" s="44"/>
      <c r="AS1367" s="352"/>
      <c r="AU1367" s="44"/>
      <c r="AV1367" s="44"/>
      <c r="AW1367" s="44"/>
      <c r="BB1367" s="352"/>
      <c r="BD1367" s="44"/>
      <c r="BE1367" s="44"/>
      <c r="BF1367" s="44"/>
      <c r="BK1367" s="352"/>
      <c r="BM1367" s="44"/>
      <c r="BN1367" s="44"/>
      <c r="BO1367" s="44"/>
      <c r="BT1367" s="352"/>
      <c r="BV1367" s="44"/>
      <c r="BW1367" s="44"/>
      <c r="BX1367" s="44"/>
      <c r="CC1367" s="352"/>
      <c r="CE1367" s="44"/>
      <c r="CF1367" s="44"/>
      <c r="CG1367" s="44"/>
      <c r="CL1367" s="352"/>
      <c r="CN1367" s="44"/>
      <c r="CO1367" s="44"/>
      <c r="CP1367" s="44"/>
      <c r="CU1367" s="352"/>
      <c r="CW1367" s="44"/>
      <c r="CX1367" s="44"/>
      <c r="CY1367" s="44"/>
      <c r="DD1367" s="352"/>
      <c r="DF1367" s="44"/>
      <c r="DG1367" s="44"/>
      <c r="DH1367" s="44"/>
      <c r="DM1367" s="352"/>
      <c r="DO1367" s="44"/>
      <c r="DP1367" s="44"/>
      <c r="DQ1367" s="44"/>
      <c r="DV1367" s="352"/>
      <c r="DX1367" s="44"/>
      <c r="DY1367" s="44"/>
      <c r="DZ1367" s="44"/>
      <c r="EE1367" s="352"/>
      <c r="EG1367" s="44"/>
      <c r="EH1367" s="44"/>
      <c r="EI1367" s="44"/>
      <c r="EN1367" s="352"/>
      <c r="EP1367" s="44"/>
      <c r="EQ1367" s="44"/>
      <c r="ER1367" s="44"/>
      <c r="EW1367" s="352"/>
      <c r="EY1367" s="44"/>
      <c r="EZ1367" s="44"/>
      <c r="FA1367" s="44"/>
      <c r="FF1367" s="352"/>
      <c r="FH1367" s="44"/>
      <c r="FI1367" s="44"/>
      <c r="FJ1367" s="44"/>
      <c r="FO1367" s="352"/>
      <c r="FQ1367" s="44"/>
      <c r="FR1367" s="44"/>
      <c r="FS1367" s="44"/>
      <c r="FX1367" s="352"/>
      <c r="FZ1367" s="44"/>
      <c r="GA1367" s="44"/>
      <c r="GB1367" s="44"/>
      <c r="GG1367" s="352"/>
      <c r="GI1367" s="44"/>
      <c r="GJ1367" s="44"/>
      <c r="GK1367" s="44"/>
      <c r="GP1367" s="352"/>
      <c r="GR1367" s="44"/>
      <c r="GS1367" s="44"/>
      <c r="GT1367" s="44"/>
      <c r="GY1367" s="352"/>
      <c r="HA1367" s="44"/>
      <c r="HB1367" s="44"/>
      <c r="HC1367" s="44"/>
      <c r="HH1367" s="352"/>
      <c r="HJ1367" s="44"/>
      <c r="HK1367" s="44"/>
      <c r="HL1367" s="44"/>
      <c r="HQ1367" s="44"/>
      <c r="HR1367" s="44"/>
      <c r="HS1367" s="44"/>
      <c r="HT1367" s="44"/>
      <c r="HU1367" s="44"/>
      <c r="HV1367" s="44"/>
      <c r="HW1367" s="44"/>
      <c r="HX1367" s="44"/>
      <c r="HY1367" s="44"/>
      <c r="HZ1367" s="44"/>
      <c r="IA1367" s="44"/>
      <c r="IB1367" s="44"/>
      <c r="IC1367" s="44"/>
      <c r="ID1367" s="44"/>
      <c r="IE1367" s="44"/>
      <c r="IF1367" s="44"/>
      <c r="IG1367" s="44"/>
      <c r="IH1367" s="44"/>
      <c r="II1367" s="44"/>
      <c r="IJ1367" s="44"/>
      <c r="IK1367" s="44"/>
      <c r="IL1367" s="44"/>
      <c r="IM1367" s="44"/>
      <c r="IN1367" s="44"/>
      <c r="IO1367" s="44"/>
      <c r="IP1367" s="44"/>
      <c r="IQ1367" s="44"/>
      <c r="IR1367" s="44"/>
      <c r="IS1367" s="44"/>
      <c r="IT1367" s="44"/>
      <c r="IU1367" s="44"/>
      <c r="IV1367" s="44"/>
      <c r="RS1367" s="353"/>
    </row>
    <row r="1368" spans="1:487" s="74" customFormat="1" ht="15">
      <c r="A1368" s="325" t="s">
        <v>738</v>
      </c>
      <c r="B1368" s="351"/>
      <c r="C1368" s="351"/>
      <c r="D1368" s="458" t="s">
        <v>133</v>
      </c>
      <c r="E1368" s="44"/>
      <c r="F1368" s="437">
        <f t="shared" si="19"/>
        <v>11</v>
      </c>
      <c r="G1368" s="478"/>
      <c r="H1368" s="478"/>
      <c r="I1368" s="138">
        <v>11</v>
      </c>
      <c r="J1368" s="420"/>
      <c r="K1368" s="138"/>
      <c r="L1368" s="450"/>
      <c r="M1368" s="44"/>
      <c r="N1368" s="44"/>
      <c r="R1368" s="352"/>
      <c r="T1368" s="44"/>
      <c r="U1368" s="44"/>
      <c r="V1368" s="44"/>
      <c r="AA1368" s="352"/>
      <c r="AC1368" s="44"/>
      <c r="AD1368" s="44"/>
      <c r="AE1368" s="44"/>
      <c r="AJ1368" s="352"/>
      <c r="AL1368" s="44"/>
      <c r="AM1368" s="44"/>
      <c r="AN1368" s="44"/>
      <c r="AS1368" s="352"/>
      <c r="AU1368" s="44"/>
      <c r="AV1368" s="44"/>
      <c r="AW1368" s="44"/>
      <c r="BB1368" s="352"/>
      <c r="BD1368" s="44"/>
      <c r="BE1368" s="44"/>
      <c r="BF1368" s="44"/>
      <c r="BK1368" s="352"/>
      <c r="BM1368" s="44"/>
      <c r="BN1368" s="44"/>
      <c r="BO1368" s="44"/>
      <c r="BT1368" s="352"/>
      <c r="BV1368" s="44"/>
      <c r="BW1368" s="44"/>
      <c r="BX1368" s="44"/>
      <c r="CC1368" s="352"/>
      <c r="CE1368" s="44"/>
      <c r="CF1368" s="44"/>
      <c r="CG1368" s="44"/>
      <c r="CL1368" s="352"/>
      <c r="CN1368" s="44"/>
      <c r="CO1368" s="44"/>
      <c r="CP1368" s="44"/>
      <c r="CU1368" s="352"/>
      <c r="CW1368" s="44"/>
      <c r="CX1368" s="44"/>
      <c r="CY1368" s="44"/>
      <c r="DD1368" s="352"/>
      <c r="DF1368" s="44"/>
      <c r="DG1368" s="44"/>
      <c r="DH1368" s="44"/>
      <c r="DM1368" s="352"/>
      <c r="DO1368" s="44"/>
      <c r="DP1368" s="44"/>
      <c r="DQ1368" s="44"/>
      <c r="DV1368" s="352"/>
      <c r="DX1368" s="44"/>
      <c r="DY1368" s="44"/>
      <c r="DZ1368" s="44"/>
      <c r="EE1368" s="352"/>
      <c r="EG1368" s="44"/>
      <c r="EH1368" s="44"/>
      <c r="EI1368" s="44"/>
      <c r="EN1368" s="352"/>
      <c r="EP1368" s="44"/>
      <c r="EQ1368" s="44"/>
      <c r="ER1368" s="44"/>
      <c r="EW1368" s="352"/>
      <c r="EY1368" s="44"/>
      <c r="EZ1368" s="44"/>
      <c r="FA1368" s="44"/>
      <c r="FF1368" s="352"/>
      <c r="FH1368" s="44"/>
      <c r="FI1368" s="44"/>
      <c r="FJ1368" s="44"/>
      <c r="FO1368" s="352"/>
      <c r="FQ1368" s="44"/>
      <c r="FR1368" s="44"/>
      <c r="FS1368" s="44"/>
      <c r="FX1368" s="352"/>
      <c r="FZ1368" s="44"/>
      <c r="GA1368" s="44"/>
      <c r="GB1368" s="44"/>
      <c r="GG1368" s="352"/>
      <c r="GI1368" s="44"/>
      <c r="GJ1368" s="44"/>
      <c r="GK1368" s="44"/>
      <c r="GP1368" s="352"/>
      <c r="GR1368" s="44"/>
      <c r="GS1368" s="44"/>
      <c r="GT1368" s="44"/>
      <c r="GY1368" s="352"/>
      <c r="HA1368" s="44"/>
      <c r="HB1368" s="44"/>
      <c r="HC1368" s="44"/>
      <c r="HH1368" s="352"/>
      <c r="HJ1368" s="44"/>
      <c r="HK1368" s="44"/>
      <c r="HL1368" s="44"/>
      <c r="HQ1368" s="44"/>
      <c r="HR1368" s="44"/>
      <c r="HS1368" s="44"/>
      <c r="HT1368" s="44"/>
      <c r="HU1368" s="44"/>
      <c r="HV1368" s="44"/>
      <c r="HW1368" s="44"/>
      <c r="HX1368" s="44"/>
      <c r="HY1368" s="44"/>
      <c r="HZ1368" s="44"/>
      <c r="IA1368" s="44"/>
      <c r="IB1368" s="44"/>
      <c r="IC1368" s="44"/>
      <c r="ID1368" s="44"/>
      <c r="IE1368" s="44"/>
      <c r="IF1368" s="44"/>
      <c r="IG1368" s="44"/>
      <c r="IH1368" s="44"/>
      <c r="II1368" s="44"/>
      <c r="IJ1368" s="44"/>
      <c r="IK1368" s="44"/>
      <c r="IL1368" s="44"/>
      <c r="IM1368" s="44"/>
      <c r="IN1368" s="44"/>
      <c r="IO1368" s="44"/>
      <c r="IP1368" s="44"/>
      <c r="IQ1368" s="44"/>
      <c r="IR1368" s="44"/>
      <c r="IS1368" s="44"/>
      <c r="IT1368" s="44"/>
      <c r="IU1368" s="44"/>
      <c r="IV1368" s="44"/>
      <c r="RS1368" s="353"/>
    </row>
    <row r="1369" spans="1:487" s="74" customFormat="1" ht="15">
      <c r="A1369" s="325" t="s">
        <v>1216</v>
      </c>
      <c r="B1369" s="351"/>
      <c r="C1369" s="351"/>
      <c r="D1369" s="531" t="s">
        <v>130</v>
      </c>
      <c r="E1369" s="44"/>
      <c r="F1369" s="437">
        <f t="shared" si="19"/>
        <v>1</v>
      </c>
      <c r="G1369" s="541"/>
      <c r="H1369" s="541"/>
      <c r="I1369" s="138"/>
      <c r="J1369" s="420">
        <v>1</v>
      </c>
      <c r="K1369" s="138"/>
      <c r="L1369" s="450"/>
      <c r="M1369" s="458"/>
      <c r="N1369" s="44"/>
      <c r="R1369" s="352"/>
      <c r="T1369" s="44"/>
      <c r="U1369" s="44"/>
      <c r="V1369" s="44"/>
      <c r="AA1369" s="352"/>
      <c r="AC1369" s="44"/>
      <c r="AD1369" s="44"/>
      <c r="AE1369" s="44"/>
      <c r="AJ1369" s="352"/>
      <c r="AL1369" s="44"/>
      <c r="AM1369" s="44"/>
      <c r="AN1369" s="44"/>
      <c r="AS1369" s="352"/>
      <c r="AU1369" s="44"/>
      <c r="AV1369" s="44"/>
      <c r="AW1369" s="44"/>
      <c r="BB1369" s="352"/>
      <c r="BD1369" s="44"/>
      <c r="BE1369" s="44"/>
      <c r="BF1369" s="44"/>
      <c r="BK1369" s="352"/>
      <c r="BM1369" s="44"/>
      <c r="BN1369" s="44"/>
      <c r="BO1369" s="44"/>
      <c r="BT1369" s="352"/>
      <c r="BV1369" s="44"/>
      <c r="BW1369" s="44"/>
      <c r="BX1369" s="44"/>
      <c r="CC1369" s="352"/>
      <c r="CE1369" s="44"/>
      <c r="CF1369" s="44"/>
      <c r="CG1369" s="44"/>
      <c r="CL1369" s="352"/>
      <c r="CN1369" s="44"/>
      <c r="CO1369" s="44"/>
      <c r="CP1369" s="44"/>
      <c r="CU1369" s="352"/>
      <c r="CW1369" s="44"/>
      <c r="CX1369" s="44"/>
      <c r="CY1369" s="44"/>
      <c r="DD1369" s="352"/>
      <c r="DF1369" s="44"/>
      <c r="DG1369" s="44"/>
      <c r="DH1369" s="44"/>
      <c r="DM1369" s="352"/>
      <c r="DO1369" s="44"/>
      <c r="DP1369" s="44"/>
      <c r="DQ1369" s="44"/>
      <c r="DV1369" s="352"/>
      <c r="DX1369" s="44"/>
      <c r="DY1369" s="44"/>
      <c r="DZ1369" s="44"/>
      <c r="EE1369" s="352"/>
      <c r="EG1369" s="44"/>
      <c r="EH1369" s="44"/>
      <c r="EI1369" s="44"/>
      <c r="EN1369" s="352"/>
      <c r="EP1369" s="44"/>
      <c r="EQ1369" s="44"/>
      <c r="ER1369" s="44"/>
      <c r="EW1369" s="352"/>
      <c r="EY1369" s="44"/>
      <c r="EZ1369" s="44"/>
      <c r="FA1369" s="44"/>
      <c r="FF1369" s="352"/>
      <c r="FH1369" s="44"/>
      <c r="FI1369" s="44"/>
      <c r="FJ1369" s="44"/>
      <c r="FO1369" s="352"/>
      <c r="FQ1369" s="44"/>
      <c r="FR1369" s="44"/>
      <c r="FS1369" s="44"/>
      <c r="FX1369" s="352"/>
      <c r="FZ1369" s="44"/>
      <c r="GA1369" s="44"/>
      <c r="GB1369" s="44"/>
      <c r="GG1369" s="352"/>
      <c r="GI1369" s="44"/>
      <c r="GJ1369" s="44"/>
      <c r="GK1369" s="44"/>
      <c r="GP1369" s="352"/>
      <c r="GR1369" s="44"/>
      <c r="GS1369" s="44"/>
      <c r="GT1369" s="44"/>
      <c r="GY1369" s="352"/>
      <c r="HA1369" s="44"/>
      <c r="HB1369" s="44"/>
      <c r="HC1369" s="44"/>
      <c r="HH1369" s="352"/>
      <c r="HJ1369" s="44"/>
      <c r="HK1369" s="44"/>
      <c r="HL1369" s="44"/>
      <c r="HQ1369" s="44"/>
      <c r="HR1369" s="44"/>
      <c r="HS1369" s="44"/>
      <c r="HT1369" s="44"/>
      <c r="HU1369" s="44"/>
      <c r="HV1369" s="44"/>
      <c r="HW1369" s="44"/>
      <c r="HX1369" s="44"/>
      <c r="HY1369" s="44"/>
      <c r="HZ1369" s="44"/>
      <c r="IA1369" s="44"/>
      <c r="IB1369" s="44"/>
      <c r="IC1369" s="44"/>
      <c r="ID1369" s="44"/>
      <c r="IE1369" s="44"/>
      <c r="IF1369" s="44"/>
      <c r="IG1369" s="44"/>
      <c r="IH1369" s="44"/>
      <c r="II1369" s="44"/>
      <c r="IJ1369" s="44"/>
      <c r="IK1369" s="44"/>
      <c r="IL1369" s="44"/>
      <c r="IM1369" s="44"/>
      <c r="IN1369" s="44"/>
      <c r="IO1369" s="44"/>
      <c r="IP1369" s="44"/>
      <c r="IQ1369" s="44"/>
      <c r="IR1369" s="44"/>
      <c r="IS1369" s="44"/>
      <c r="IT1369" s="44"/>
      <c r="IU1369" s="44"/>
      <c r="IV1369" s="44"/>
      <c r="RS1369" s="353"/>
    </row>
    <row r="1370" spans="1:487" s="74" customFormat="1" ht="15">
      <c r="A1370" s="325" t="s">
        <v>873</v>
      </c>
      <c r="B1370" s="351"/>
      <c r="C1370" s="351"/>
      <c r="D1370" s="531" t="s">
        <v>130</v>
      </c>
      <c r="E1370" s="44"/>
      <c r="F1370" s="437">
        <f t="shared" si="19"/>
        <v>27</v>
      </c>
      <c r="G1370" s="541">
        <v>4</v>
      </c>
      <c r="H1370" s="541">
        <v>12</v>
      </c>
      <c r="I1370" s="138">
        <v>1</v>
      </c>
      <c r="J1370" s="420">
        <v>10</v>
      </c>
      <c r="K1370" s="138"/>
      <c r="L1370" s="450"/>
      <c r="M1370" s="458"/>
      <c r="N1370" s="44"/>
      <c r="R1370" s="352"/>
      <c r="T1370" s="44"/>
      <c r="U1370" s="44"/>
      <c r="V1370" s="44"/>
      <c r="AA1370" s="352"/>
      <c r="AC1370" s="44"/>
      <c r="AD1370" s="44"/>
      <c r="AE1370" s="44"/>
      <c r="AJ1370" s="352"/>
      <c r="AL1370" s="44"/>
      <c r="AM1370" s="44"/>
      <c r="AN1370" s="44"/>
      <c r="AS1370" s="352"/>
      <c r="AU1370" s="44"/>
      <c r="AV1370" s="44"/>
      <c r="AW1370" s="44"/>
      <c r="BB1370" s="352"/>
      <c r="BD1370" s="44"/>
      <c r="BE1370" s="44"/>
      <c r="BF1370" s="44"/>
      <c r="BK1370" s="352"/>
      <c r="BM1370" s="44"/>
      <c r="BN1370" s="44"/>
      <c r="BO1370" s="44"/>
      <c r="BT1370" s="352"/>
      <c r="BV1370" s="44"/>
      <c r="BW1370" s="44"/>
      <c r="BX1370" s="44"/>
      <c r="CC1370" s="352"/>
      <c r="CE1370" s="44"/>
      <c r="CF1370" s="44"/>
      <c r="CG1370" s="44"/>
      <c r="CL1370" s="352"/>
      <c r="CN1370" s="44"/>
      <c r="CO1370" s="44"/>
      <c r="CP1370" s="44"/>
      <c r="CU1370" s="352"/>
      <c r="CW1370" s="44"/>
      <c r="CX1370" s="44"/>
      <c r="CY1370" s="44"/>
      <c r="DD1370" s="352"/>
      <c r="DF1370" s="44"/>
      <c r="DG1370" s="44"/>
      <c r="DH1370" s="44"/>
      <c r="DM1370" s="352"/>
      <c r="DO1370" s="44"/>
      <c r="DP1370" s="44"/>
      <c r="DQ1370" s="44"/>
      <c r="DV1370" s="352"/>
      <c r="DX1370" s="44"/>
      <c r="DY1370" s="44"/>
      <c r="DZ1370" s="44"/>
      <c r="EE1370" s="352"/>
      <c r="EG1370" s="44"/>
      <c r="EH1370" s="44"/>
      <c r="EI1370" s="44"/>
      <c r="EN1370" s="352"/>
      <c r="EP1370" s="44"/>
      <c r="EQ1370" s="44"/>
      <c r="ER1370" s="44"/>
      <c r="EW1370" s="352"/>
      <c r="EY1370" s="44"/>
      <c r="EZ1370" s="44"/>
      <c r="FA1370" s="44"/>
      <c r="FF1370" s="352"/>
      <c r="FH1370" s="44"/>
      <c r="FI1370" s="44"/>
      <c r="FJ1370" s="44"/>
      <c r="FO1370" s="352"/>
      <c r="FQ1370" s="44"/>
      <c r="FR1370" s="44"/>
      <c r="FS1370" s="44"/>
      <c r="FX1370" s="352"/>
      <c r="FZ1370" s="44"/>
      <c r="GA1370" s="44"/>
      <c r="GB1370" s="44"/>
      <c r="GG1370" s="352"/>
      <c r="GI1370" s="44"/>
      <c r="GJ1370" s="44"/>
      <c r="GK1370" s="44"/>
      <c r="GP1370" s="352"/>
      <c r="GR1370" s="44"/>
      <c r="GS1370" s="44"/>
      <c r="GT1370" s="44"/>
      <c r="GY1370" s="352"/>
      <c r="HA1370" s="44"/>
      <c r="HB1370" s="44"/>
      <c r="HC1370" s="44"/>
      <c r="HH1370" s="352"/>
      <c r="HJ1370" s="44"/>
      <c r="HK1370" s="44"/>
      <c r="HL1370" s="44"/>
      <c r="HQ1370" s="44"/>
      <c r="HR1370" s="44"/>
      <c r="HS1370" s="44"/>
      <c r="HT1370" s="44"/>
      <c r="HU1370" s="44"/>
      <c r="HV1370" s="44"/>
      <c r="HW1370" s="44"/>
      <c r="HX1370" s="44"/>
      <c r="HY1370" s="44"/>
      <c r="HZ1370" s="44"/>
      <c r="IA1370" s="44"/>
      <c r="IB1370" s="44"/>
      <c r="IC1370" s="44"/>
      <c r="ID1370" s="44"/>
      <c r="IE1370" s="44"/>
      <c r="IF1370" s="44"/>
      <c r="IG1370" s="44"/>
      <c r="IH1370" s="44"/>
      <c r="II1370" s="44"/>
      <c r="IJ1370" s="44"/>
      <c r="IK1370" s="44"/>
      <c r="IL1370" s="44"/>
      <c r="IM1370" s="44"/>
      <c r="IN1370" s="44"/>
      <c r="IO1370" s="44"/>
      <c r="IP1370" s="44"/>
      <c r="IQ1370" s="44"/>
      <c r="IR1370" s="44"/>
      <c r="IS1370" s="44"/>
      <c r="IT1370" s="44"/>
      <c r="IU1370" s="44"/>
      <c r="IV1370" s="44"/>
      <c r="RS1370" s="353"/>
    </row>
    <row r="1371" spans="1:487" s="74" customFormat="1" ht="15">
      <c r="A1371" s="325" t="s">
        <v>709</v>
      </c>
      <c r="B1371" s="351"/>
      <c r="C1371" s="351"/>
      <c r="D1371" s="531" t="s">
        <v>130</v>
      </c>
      <c r="E1371" s="44"/>
      <c r="F1371" s="437">
        <f t="shared" si="19"/>
        <v>9</v>
      </c>
      <c r="G1371" s="541">
        <v>9</v>
      </c>
      <c r="H1371" s="541"/>
      <c r="I1371" s="138"/>
      <c r="J1371" s="420"/>
      <c r="K1371" s="138"/>
      <c r="L1371" s="450"/>
      <c r="M1371" s="458"/>
      <c r="N1371" s="44"/>
      <c r="R1371" s="352"/>
      <c r="T1371" s="44"/>
      <c r="U1371" s="44"/>
      <c r="V1371" s="44"/>
      <c r="AA1371" s="352"/>
      <c r="AC1371" s="44"/>
      <c r="AD1371" s="44"/>
      <c r="AE1371" s="44"/>
      <c r="AJ1371" s="352"/>
      <c r="AL1371" s="44"/>
      <c r="AM1371" s="44"/>
      <c r="AN1371" s="44"/>
      <c r="AS1371" s="352"/>
      <c r="AU1371" s="44"/>
      <c r="AV1371" s="44"/>
      <c r="AW1371" s="44"/>
      <c r="BB1371" s="352"/>
      <c r="BD1371" s="44"/>
      <c r="BE1371" s="44"/>
      <c r="BF1371" s="44"/>
      <c r="BK1371" s="352"/>
      <c r="BM1371" s="44"/>
      <c r="BN1371" s="44"/>
      <c r="BO1371" s="44"/>
      <c r="BT1371" s="352"/>
      <c r="BV1371" s="44"/>
      <c r="BW1371" s="44"/>
      <c r="BX1371" s="44"/>
      <c r="CC1371" s="352"/>
      <c r="CE1371" s="44"/>
      <c r="CF1371" s="44"/>
      <c r="CG1371" s="44"/>
      <c r="CL1371" s="352"/>
      <c r="CN1371" s="44"/>
      <c r="CO1371" s="44"/>
      <c r="CP1371" s="44"/>
      <c r="CU1371" s="352"/>
      <c r="CW1371" s="44"/>
      <c r="CX1371" s="44"/>
      <c r="CY1371" s="44"/>
      <c r="DD1371" s="352"/>
      <c r="DF1371" s="44"/>
      <c r="DG1371" s="44"/>
      <c r="DH1371" s="44"/>
      <c r="DM1371" s="352"/>
      <c r="DO1371" s="44"/>
      <c r="DP1371" s="44"/>
      <c r="DQ1371" s="44"/>
      <c r="DV1371" s="352"/>
      <c r="DX1371" s="44"/>
      <c r="DY1371" s="44"/>
      <c r="DZ1371" s="44"/>
      <c r="EE1371" s="352"/>
      <c r="EG1371" s="44"/>
      <c r="EH1371" s="44"/>
      <c r="EI1371" s="44"/>
      <c r="EN1371" s="352"/>
      <c r="EP1371" s="44"/>
      <c r="EQ1371" s="44"/>
      <c r="ER1371" s="44"/>
      <c r="EW1371" s="352"/>
      <c r="EY1371" s="44"/>
      <c r="EZ1371" s="44"/>
      <c r="FA1371" s="44"/>
      <c r="FF1371" s="352"/>
      <c r="FH1371" s="44"/>
      <c r="FI1371" s="44"/>
      <c r="FJ1371" s="44"/>
      <c r="FO1371" s="352"/>
      <c r="FQ1371" s="44"/>
      <c r="FR1371" s="44"/>
      <c r="FS1371" s="44"/>
      <c r="FX1371" s="352"/>
      <c r="FZ1371" s="44"/>
      <c r="GA1371" s="44"/>
      <c r="GB1371" s="44"/>
      <c r="GG1371" s="352"/>
      <c r="GI1371" s="44"/>
      <c r="GJ1371" s="44"/>
      <c r="GK1371" s="44"/>
      <c r="GP1371" s="352"/>
      <c r="GR1371" s="44"/>
      <c r="GS1371" s="44"/>
      <c r="GT1371" s="44"/>
      <c r="GY1371" s="352"/>
      <c r="HA1371" s="44"/>
      <c r="HB1371" s="44"/>
      <c r="HC1371" s="44"/>
      <c r="HH1371" s="352"/>
      <c r="HJ1371" s="44"/>
      <c r="HK1371" s="44"/>
      <c r="HL1371" s="44"/>
      <c r="HQ1371" s="44"/>
      <c r="HR1371" s="44"/>
      <c r="HS1371" s="44"/>
      <c r="HT1371" s="44"/>
      <c r="HU1371" s="44"/>
      <c r="HV1371" s="44"/>
      <c r="HW1371" s="44"/>
      <c r="HX1371" s="44"/>
      <c r="HY1371" s="44"/>
      <c r="HZ1371" s="44"/>
      <c r="IA1371" s="44"/>
      <c r="IB1371" s="44"/>
      <c r="IC1371" s="44"/>
      <c r="ID1371" s="44"/>
      <c r="IE1371" s="44"/>
      <c r="IF1371" s="44"/>
      <c r="IG1371" s="44"/>
      <c r="IH1371" s="44"/>
      <c r="II1371" s="44"/>
      <c r="IJ1371" s="44"/>
      <c r="IK1371" s="44"/>
      <c r="IL1371" s="44"/>
      <c r="IM1371" s="44"/>
      <c r="IN1371" s="44"/>
      <c r="IO1371" s="44"/>
      <c r="IP1371" s="44"/>
      <c r="IQ1371" s="44"/>
      <c r="IR1371" s="44"/>
      <c r="IS1371" s="44"/>
      <c r="IT1371" s="44"/>
      <c r="IU1371" s="44"/>
      <c r="IV1371" s="44"/>
      <c r="RS1371" s="353"/>
    </row>
    <row r="1372" spans="1:487" s="74" customFormat="1" ht="15">
      <c r="A1372" s="325" t="s">
        <v>664</v>
      </c>
      <c r="B1372" s="351"/>
      <c r="C1372" s="351"/>
      <c r="D1372" s="458" t="s">
        <v>138</v>
      </c>
      <c r="E1372" s="44"/>
      <c r="F1372" s="437">
        <f t="shared" si="19"/>
        <v>189</v>
      </c>
      <c r="G1372" s="478">
        <v>118</v>
      </c>
      <c r="H1372" s="478">
        <v>71</v>
      </c>
      <c r="I1372" s="138"/>
      <c r="J1372" s="420"/>
      <c r="K1372" s="138"/>
      <c r="L1372" s="44"/>
      <c r="M1372" s="44"/>
      <c r="N1372" s="44"/>
      <c r="R1372" s="352"/>
      <c r="T1372" s="44"/>
      <c r="U1372" s="44"/>
      <c r="V1372" s="44"/>
      <c r="AA1372" s="352"/>
      <c r="AC1372" s="44"/>
      <c r="AD1372" s="44"/>
      <c r="AE1372" s="44"/>
      <c r="AJ1372" s="352"/>
      <c r="AL1372" s="44"/>
      <c r="AM1372" s="44"/>
      <c r="AN1372" s="44"/>
      <c r="AS1372" s="352"/>
      <c r="AU1372" s="44"/>
      <c r="AV1372" s="44"/>
      <c r="AW1372" s="44"/>
      <c r="BB1372" s="352"/>
      <c r="BD1372" s="44"/>
      <c r="BE1372" s="44"/>
      <c r="BF1372" s="44"/>
      <c r="BK1372" s="352"/>
      <c r="BM1372" s="44"/>
      <c r="BN1372" s="44"/>
      <c r="BO1372" s="44"/>
      <c r="BT1372" s="352"/>
      <c r="BV1372" s="44"/>
      <c r="BW1372" s="44"/>
      <c r="BX1372" s="44"/>
      <c r="CC1372" s="352"/>
      <c r="CE1372" s="44"/>
      <c r="CF1372" s="44"/>
      <c r="CG1372" s="44"/>
      <c r="CL1372" s="352"/>
      <c r="CN1372" s="44"/>
      <c r="CO1372" s="44"/>
      <c r="CP1372" s="44"/>
      <c r="CU1372" s="352"/>
      <c r="CW1372" s="44"/>
      <c r="CX1372" s="44"/>
      <c r="CY1372" s="44"/>
      <c r="DD1372" s="352"/>
      <c r="DF1372" s="44"/>
      <c r="DG1372" s="44"/>
      <c r="DH1372" s="44"/>
      <c r="DM1372" s="352"/>
      <c r="DO1372" s="44"/>
      <c r="DP1372" s="44"/>
      <c r="DQ1372" s="44"/>
      <c r="DV1372" s="352"/>
      <c r="DX1372" s="44"/>
      <c r="DY1372" s="44"/>
      <c r="DZ1372" s="44"/>
      <c r="EE1372" s="352"/>
      <c r="EG1372" s="44"/>
      <c r="EH1372" s="44"/>
      <c r="EI1372" s="44"/>
      <c r="EN1372" s="352"/>
      <c r="EP1372" s="44"/>
      <c r="EQ1372" s="44"/>
      <c r="ER1372" s="44"/>
      <c r="EW1372" s="352"/>
      <c r="EY1372" s="44"/>
      <c r="EZ1372" s="44"/>
      <c r="FA1372" s="44"/>
      <c r="FF1372" s="352"/>
      <c r="FH1372" s="44"/>
      <c r="FI1372" s="44"/>
      <c r="FJ1372" s="44"/>
      <c r="FO1372" s="352"/>
      <c r="FQ1372" s="44"/>
      <c r="FR1372" s="44"/>
      <c r="FS1372" s="44"/>
      <c r="FX1372" s="352"/>
      <c r="FZ1372" s="44"/>
      <c r="GA1372" s="44"/>
      <c r="GB1372" s="44"/>
      <c r="GG1372" s="352"/>
      <c r="GI1372" s="44"/>
      <c r="GJ1372" s="44"/>
      <c r="GK1372" s="44"/>
      <c r="GP1372" s="352"/>
      <c r="GR1372" s="44"/>
      <c r="GS1372" s="44"/>
      <c r="GT1372" s="44"/>
      <c r="GY1372" s="352"/>
      <c r="HA1372" s="44"/>
      <c r="HB1372" s="44"/>
      <c r="HC1372" s="44"/>
      <c r="HH1372" s="352"/>
      <c r="HJ1372" s="44"/>
      <c r="HK1372" s="44"/>
      <c r="HL1372" s="44"/>
      <c r="HQ1372" s="44"/>
      <c r="HR1372" s="44"/>
      <c r="HS1372" s="44"/>
      <c r="HT1372" s="44"/>
      <c r="HU1372" s="44"/>
      <c r="HV1372" s="44"/>
      <c r="HW1372" s="44"/>
      <c r="HX1372" s="44"/>
      <c r="HY1372" s="44"/>
      <c r="HZ1372" s="44"/>
      <c r="IA1372" s="44"/>
      <c r="IB1372" s="44"/>
      <c r="IC1372" s="44"/>
      <c r="ID1372" s="44"/>
      <c r="IE1372" s="44"/>
      <c r="IF1372" s="44"/>
      <c r="IG1372" s="44"/>
      <c r="IH1372" s="44"/>
      <c r="II1372" s="44"/>
      <c r="IJ1372" s="44"/>
      <c r="IK1372" s="44"/>
      <c r="IL1372" s="44"/>
      <c r="IM1372" s="44"/>
      <c r="IN1372" s="44"/>
      <c r="IO1372" s="44"/>
      <c r="IP1372" s="44"/>
      <c r="IQ1372" s="44"/>
      <c r="IR1372" s="44"/>
      <c r="IS1372" s="44"/>
      <c r="IT1372" s="44"/>
      <c r="IU1372" s="44"/>
      <c r="IV1372" s="44"/>
      <c r="RS1372" s="353"/>
    </row>
    <row r="1373" spans="1:487" s="74" customFormat="1" ht="15">
      <c r="A1373" s="325" t="s">
        <v>1506</v>
      </c>
      <c r="B1373" s="351"/>
      <c r="C1373" s="351"/>
      <c r="D1373" s="531" t="s">
        <v>130</v>
      </c>
      <c r="E1373" s="44"/>
      <c r="F1373" s="437">
        <f t="shared" si="19"/>
        <v>0</v>
      </c>
      <c r="G1373" s="541"/>
      <c r="H1373" s="541"/>
      <c r="I1373" s="138"/>
      <c r="J1373" s="420"/>
      <c r="K1373" s="138"/>
      <c r="L1373" s="458"/>
      <c r="M1373" s="458"/>
      <c r="N1373" s="44"/>
      <c r="R1373" s="352"/>
      <c r="T1373" s="44"/>
      <c r="U1373" s="44"/>
      <c r="V1373" s="44"/>
      <c r="AA1373" s="352"/>
      <c r="AC1373" s="44"/>
      <c r="AD1373" s="44"/>
      <c r="AE1373" s="44"/>
      <c r="AJ1373" s="352"/>
      <c r="AL1373" s="44"/>
      <c r="AM1373" s="44"/>
      <c r="AN1373" s="44"/>
      <c r="AS1373" s="352"/>
      <c r="AU1373" s="44"/>
      <c r="AV1373" s="44"/>
      <c r="AW1373" s="44"/>
      <c r="BB1373" s="352"/>
      <c r="BD1373" s="44"/>
      <c r="BE1373" s="44"/>
      <c r="BF1373" s="44"/>
      <c r="BK1373" s="352"/>
      <c r="BM1373" s="44"/>
      <c r="BN1373" s="44"/>
      <c r="BO1373" s="44"/>
      <c r="BT1373" s="352"/>
      <c r="BV1373" s="44"/>
      <c r="BW1373" s="44"/>
      <c r="BX1373" s="44"/>
      <c r="CC1373" s="352"/>
      <c r="CE1373" s="44"/>
      <c r="CF1373" s="44"/>
      <c r="CG1373" s="44"/>
      <c r="CL1373" s="352"/>
      <c r="CN1373" s="44"/>
      <c r="CO1373" s="44"/>
      <c r="CP1373" s="44"/>
      <c r="CU1373" s="352"/>
      <c r="CW1373" s="44"/>
      <c r="CX1373" s="44"/>
      <c r="CY1373" s="44"/>
      <c r="DD1373" s="352"/>
      <c r="DF1373" s="44"/>
      <c r="DG1373" s="44"/>
      <c r="DH1373" s="44"/>
      <c r="DM1373" s="352"/>
      <c r="DO1373" s="44"/>
      <c r="DP1373" s="44"/>
      <c r="DQ1373" s="44"/>
      <c r="DV1373" s="352"/>
      <c r="DX1373" s="44"/>
      <c r="DY1373" s="44"/>
      <c r="DZ1373" s="44"/>
      <c r="EE1373" s="352"/>
      <c r="EG1373" s="44"/>
      <c r="EH1373" s="44"/>
      <c r="EI1373" s="44"/>
      <c r="EN1373" s="352"/>
      <c r="EP1373" s="44"/>
      <c r="EQ1373" s="44"/>
      <c r="ER1373" s="44"/>
      <c r="EW1373" s="352"/>
      <c r="EY1373" s="44"/>
      <c r="EZ1373" s="44"/>
      <c r="FA1373" s="44"/>
      <c r="FF1373" s="352"/>
      <c r="FH1373" s="44"/>
      <c r="FI1373" s="44"/>
      <c r="FJ1373" s="44"/>
      <c r="FO1373" s="352"/>
      <c r="FQ1373" s="44"/>
      <c r="FR1373" s="44"/>
      <c r="FS1373" s="44"/>
      <c r="FX1373" s="352"/>
      <c r="FZ1373" s="44"/>
      <c r="GA1373" s="44"/>
      <c r="GB1373" s="44"/>
      <c r="GG1373" s="352"/>
      <c r="GI1373" s="44"/>
      <c r="GJ1373" s="44"/>
      <c r="GK1373" s="44"/>
      <c r="GP1373" s="352"/>
      <c r="GR1373" s="44"/>
      <c r="GS1373" s="44"/>
      <c r="GT1373" s="44"/>
      <c r="GY1373" s="352"/>
      <c r="HA1373" s="44"/>
      <c r="HB1373" s="44"/>
      <c r="HC1373" s="44"/>
      <c r="HH1373" s="352"/>
      <c r="HJ1373" s="44"/>
      <c r="HK1373" s="44"/>
      <c r="HL1373" s="44"/>
      <c r="HQ1373" s="44"/>
      <c r="HR1373" s="44"/>
      <c r="HS1373" s="44"/>
      <c r="HT1373" s="44"/>
      <c r="HU1373" s="44"/>
      <c r="HV1373" s="44"/>
      <c r="HW1373" s="44"/>
      <c r="HX1373" s="44"/>
      <c r="HY1373" s="44"/>
      <c r="HZ1373" s="44"/>
      <c r="IA1373" s="44"/>
      <c r="IB1373" s="44"/>
      <c r="IC1373" s="44"/>
      <c r="ID1373" s="44"/>
      <c r="IE1373" s="44"/>
      <c r="IF1373" s="44"/>
      <c r="IG1373" s="44"/>
      <c r="IH1373" s="44"/>
      <c r="II1373" s="44"/>
      <c r="IJ1373" s="44"/>
      <c r="IK1373" s="44"/>
      <c r="IL1373" s="44"/>
      <c r="IM1373" s="44"/>
      <c r="IN1373" s="44"/>
      <c r="IO1373" s="44"/>
      <c r="IP1373" s="44"/>
      <c r="IQ1373" s="44"/>
      <c r="IR1373" s="44"/>
      <c r="IS1373" s="44"/>
      <c r="IT1373" s="44"/>
      <c r="IU1373" s="44"/>
      <c r="IV1373" s="44"/>
      <c r="RS1373" s="353"/>
    </row>
    <row r="1374" spans="1:487" s="74" customFormat="1" ht="15">
      <c r="A1374" s="325" t="s">
        <v>1728</v>
      </c>
      <c r="B1374" s="351"/>
      <c r="C1374" s="351"/>
      <c r="D1374" s="531" t="s">
        <v>130</v>
      </c>
      <c r="E1374" s="44"/>
      <c r="F1374" s="437">
        <f t="shared" si="19"/>
        <v>0</v>
      </c>
      <c r="G1374" s="541"/>
      <c r="H1374" s="541"/>
      <c r="I1374" s="138"/>
      <c r="J1374" s="420"/>
      <c r="K1374" s="138"/>
      <c r="L1374" s="458"/>
      <c r="M1374" s="458"/>
      <c r="N1374" s="44"/>
      <c r="R1374" s="352"/>
      <c r="T1374" s="44"/>
      <c r="U1374" s="44"/>
      <c r="V1374" s="44"/>
      <c r="AA1374" s="352"/>
      <c r="AC1374" s="44"/>
      <c r="AD1374" s="44"/>
      <c r="AE1374" s="44"/>
      <c r="AJ1374" s="352"/>
      <c r="AL1374" s="44"/>
      <c r="AM1374" s="44"/>
      <c r="AN1374" s="44"/>
      <c r="AS1374" s="352"/>
      <c r="AU1374" s="44"/>
      <c r="AV1374" s="44"/>
      <c r="AW1374" s="44"/>
      <c r="BB1374" s="352"/>
      <c r="BD1374" s="44"/>
      <c r="BE1374" s="44"/>
      <c r="BF1374" s="44"/>
      <c r="BK1374" s="352"/>
      <c r="BM1374" s="44"/>
      <c r="BN1374" s="44"/>
      <c r="BO1374" s="44"/>
      <c r="BT1374" s="352"/>
      <c r="BV1374" s="44"/>
      <c r="BW1374" s="44"/>
      <c r="BX1374" s="44"/>
      <c r="CC1374" s="352"/>
      <c r="CE1374" s="44"/>
      <c r="CF1374" s="44"/>
      <c r="CG1374" s="44"/>
      <c r="CL1374" s="352"/>
      <c r="CN1374" s="44"/>
      <c r="CO1374" s="44"/>
      <c r="CP1374" s="44"/>
      <c r="CU1374" s="352"/>
      <c r="CW1374" s="44"/>
      <c r="CX1374" s="44"/>
      <c r="CY1374" s="44"/>
      <c r="DD1374" s="352"/>
      <c r="DF1374" s="44"/>
      <c r="DG1374" s="44"/>
      <c r="DH1374" s="44"/>
      <c r="DM1374" s="352"/>
      <c r="DO1374" s="44"/>
      <c r="DP1374" s="44"/>
      <c r="DQ1374" s="44"/>
      <c r="DV1374" s="352"/>
      <c r="DX1374" s="44"/>
      <c r="DY1374" s="44"/>
      <c r="DZ1374" s="44"/>
      <c r="EE1374" s="352"/>
      <c r="EG1374" s="44"/>
      <c r="EH1374" s="44"/>
      <c r="EI1374" s="44"/>
      <c r="EN1374" s="352"/>
      <c r="EP1374" s="44"/>
      <c r="EQ1374" s="44"/>
      <c r="ER1374" s="44"/>
      <c r="EW1374" s="352"/>
      <c r="EY1374" s="44"/>
      <c r="EZ1374" s="44"/>
      <c r="FA1374" s="44"/>
      <c r="FF1374" s="352"/>
      <c r="FH1374" s="44"/>
      <c r="FI1374" s="44"/>
      <c r="FJ1374" s="44"/>
      <c r="FO1374" s="352"/>
      <c r="FQ1374" s="44"/>
      <c r="FR1374" s="44"/>
      <c r="FS1374" s="44"/>
      <c r="FX1374" s="352"/>
      <c r="FZ1374" s="44"/>
      <c r="GA1374" s="44"/>
      <c r="GB1374" s="44"/>
      <c r="GG1374" s="352"/>
      <c r="GI1374" s="44"/>
      <c r="GJ1374" s="44"/>
      <c r="GK1374" s="44"/>
      <c r="GP1374" s="352"/>
      <c r="GR1374" s="44"/>
      <c r="GS1374" s="44"/>
      <c r="GT1374" s="44"/>
      <c r="GY1374" s="352"/>
      <c r="HA1374" s="44"/>
      <c r="HB1374" s="44"/>
      <c r="HC1374" s="44"/>
      <c r="HH1374" s="352"/>
      <c r="HJ1374" s="44"/>
      <c r="HK1374" s="44"/>
      <c r="HL1374" s="44"/>
      <c r="HQ1374" s="44"/>
      <c r="HR1374" s="44"/>
      <c r="HS1374" s="44"/>
      <c r="HT1374" s="44"/>
      <c r="HU1374" s="44"/>
      <c r="HV1374" s="44"/>
      <c r="HW1374" s="44"/>
      <c r="HX1374" s="44"/>
      <c r="HY1374" s="44"/>
      <c r="HZ1374" s="44"/>
      <c r="IA1374" s="44"/>
      <c r="IB1374" s="44"/>
      <c r="IC1374" s="44"/>
      <c r="ID1374" s="44"/>
      <c r="IE1374" s="44"/>
      <c r="IF1374" s="44"/>
      <c r="IG1374" s="44"/>
      <c r="IH1374" s="44"/>
      <c r="II1374" s="44"/>
      <c r="IJ1374" s="44"/>
      <c r="IK1374" s="44"/>
      <c r="IL1374" s="44"/>
      <c r="IM1374" s="44"/>
      <c r="IN1374" s="44"/>
      <c r="IO1374" s="44"/>
      <c r="IP1374" s="44"/>
      <c r="IQ1374" s="44"/>
      <c r="IR1374" s="44"/>
      <c r="IS1374" s="44"/>
      <c r="IT1374" s="44"/>
      <c r="IU1374" s="44"/>
      <c r="IV1374" s="44"/>
      <c r="RS1374" s="353"/>
    </row>
    <row r="1375" spans="1:487" s="74" customFormat="1" ht="15">
      <c r="A1375" s="325" t="s">
        <v>2029</v>
      </c>
      <c r="B1375" s="351"/>
      <c r="C1375" s="351"/>
      <c r="D1375" s="531" t="s">
        <v>130</v>
      </c>
      <c r="E1375" s="44"/>
      <c r="F1375" s="437">
        <f t="shared" si="19"/>
        <v>0</v>
      </c>
      <c r="G1375" s="541"/>
      <c r="H1375" s="541"/>
      <c r="I1375" s="138"/>
      <c r="J1375" s="420"/>
      <c r="K1375" s="138"/>
      <c r="L1375" s="458"/>
      <c r="M1375" s="458"/>
      <c r="N1375" s="44"/>
      <c r="R1375" s="352"/>
      <c r="T1375" s="44"/>
      <c r="U1375" s="44"/>
      <c r="V1375" s="44"/>
      <c r="AA1375" s="352"/>
      <c r="AC1375" s="44"/>
      <c r="AD1375" s="44"/>
      <c r="AE1375" s="44"/>
      <c r="AJ1375" s="352"/>
      <c r="AL1375" s="44"/>
      <c r="AM1375" s="44"/>
      <c r="AN1375" s="44"/>
      <c r="AS1375" s="352"/>
      <c r="AU1375" s="44"/>
      <c r="AV1375" s="44"/>
      <c r="AW1375" s="44"/>
      <c r="BB1375" s="352"/>
      <c r="BD1375" s="44"/>
      <c r="BE1375" s="44"/>
      <c r="BF1375" s="44"/>
      <c r="BK1375" s="352"/>
      <c r="BM1375" s="44"/>
      <c r="BN1375" s="44"/>
      <c r="BO1375" s="44"/>
      <c r="BT1375" s="352"/>
      <c r="BV1375" s="44"/>
      <c r="BW1375" s="44"/>
      <c r="BX1375" s="44"/>
      <c r="CC1375" s="352"/>
      <c r="CE1375" s="44"/>
      <c r="CF1375" s="44"/>
      <c r="CG1375" s="44"/>
      <c r="CL1375" s="352"/>
      <c r="CN1375" s="44"/>
      <c r="CO1375" s="44"/>
      <c r="CP1375" s="44"/>
      <c r="CU1375" s="352"/>
      <c r="CW1375" s="44"/>
      <c r="CX1375" s="44"/>
      <c r="CY1375" s="44"/>
      <c r="DD1375" s="352"/>
      <c r="DF1375" s="44"/>
      <c r="DG1375" s="44"/>
      <c r="DH1375" s="44"/>
      <c r="DM1375" s="352"/>
      <c r="DO1375" s="44"/>
      <c r="DP1375" s="44"/>
      <c r="DQ1375" s="44"/>
      <c r="DV1375" s="352"/>
      <c r="DX1375" s="44"/>
      <c r="DY1375" s="44"/>
      <c r="DZ1375" s="44"/>
      <c r="EE1375" s="352"/>
      <c r="EG1375" s="44"/>
      <c r="EH1375" s="44"/>
      <c r="EI1375" s="44"/>
      <c r="EN1375" s="352"/>
      <c r="EP1375" s="44"/>
      <c r="EQ1375" s="44"/>
      <c r="ER1375" s="44"/>
      <c r="EW1375" s="352"/>
      <c r="EY1375" s="44"/>
      <c r="EZ1375" s="44"/>
      <c r="FA1375" s="44"/>
      <c r="FF1375" s="352"/>
      <c r="FH1375" s="44"/>
      <c r="FI1375" s="44"/>
      <c r="FJ1375" s="44"/>
      <c r="FO1375" s="352"/>
      <c r="FQ1375" s="44"/>
      <c r="FR1375" s="44"/>
      <c r="FS1375" s="44"/>
      <c r="FX1375" s="352"/>
      <c r="FZ1375" s="44"/>
      <c r="GA1375" s="44"/>
      <c r="GB1375" s="44"/>
      <c r="GG1375" s="352"/>
      <c r="GI1375" s="44"/>
      <c r="GJ1375" s="44"/>
      <c r="GK1375" s="44"/>
      <c r="GP1375" s="352"/>
      <c r="GR1375" s="44"/>
      <c r="GS1375" s="44"/>
      <c r="GT1375" s="44"/>
      <c r="GY1375" s="352"/>
      <c r="HA1375" s="44"/>
      <c r="HB1375" s="44"/>
      <c r="HC1375" s="44"/>
      <c r="HH1375" s="352"/>
      <c r="HJ1375" s="44"/>
      <c r="HK1375" s="44"/>
      <c r="HL1375" s="44"/>
      <c r="HQ1375" s="44"/>
      <c r="HR1375" s="44"/>
      <c r="HS1375" s="44"/>
      <c r="HT1375" s="44"/>
      <c r="HU1375" s="44"/>
      <c r="HV1375" s="44"/>
      <c r="HW1375" s="44"/>
      <c r="HX1375" s="44"/>
      <c r="HY1375" s="44"/>
      <c r="HZ1375" s="44"/>
      <c r="IA1375" s="44"/>
      <c r="IB1375" s="44"/>
      <c r="IC1375" s="44"/>
      <c r="ID1375" s="44"/>
      <c r="IE1375" s="44"/>
      <c r="IF1375" s="44"/>
      <c r="IG1375" s="44"/>
      <c r="IH1375" s="44"/>
      <c r="II1375" s="44"/>
      <c r="IJ1375" s="44"/>
      <c r="IK1375" s="44"/>
      <c r="IL1375" s="44"/>
      <c r="IM1375" s="44"/>
      <c r="IN1375" s="44"/>
      <c r="IO1375" s="44"/>
      <c r="IP1375" s="44"/>
      <c r="IQ1375" s="44"/>
      <c r="IR1375" s="44"/>
      <c r="IS1375" s="44"/>
      <c r="IT1375" s="44"/>
      <c r="IU1375" s="44"/>
      <c r="IV1375" s="44"/>
      <c r="RS1375" s="353"/>
    </row>
    <row r="1376" spans="1:487" s="74" customFormat="1" ht="15">
      <c r="A1376" s="325" t="s">
        <v>824</v>
      </c>
      <c r="B1376" s="529"/>
      <c r="C1376" s="351"/>
      <c r="D1376" s="458" t="s">
        <v>135</v>
      </c>
      <c r="E1376" s="44"/>
      <c r="F1376" s="437">
        <f t="shared" si="19"/>
        <v>91</v>
      </c>
      <c r="G1376" s="478">
        <v>80</v>
      </c>
      <c r="H1376" s="478"/>
      <c r="I1376" s="138">
        <v>9</v>
      </c>
      <c r="J1376" s="420">
        <v>2</v>
      </c>
      <c r="K1376" s="138"/>
      <c r="L1376" s="450"/>
      <c r="M1376" s="44"/>
      <c r="N1376" s="44"/>
      <c r="R1376" s="352"/>
      <c r="T1376" s="44"/>
      <c r="U1376" s="44"/>
      <c r="V1376" s="44"/>
      <c r="AA1376" s="352"/>
      <c r="AC1376" s="44"/>
      <c r="AD1376" s="44"/>
      <c r="AE1376" s="44"/>
      <c r="AJ1376" s="352"/>
      <c r="AL1376" s="44"/>
      <c r="AM1376" s="44"/>
      <c r="AN1376" s="44"/>
      <c r="AS1376" s="352"/>
      <c r="AU1376" s="44"/>
      <c r="AV1376" s="44"/>
      <c r="AW1376" s="44"/>
      <c r="BB1376" s="352"/>
      <c r="BD1376" s="44"/>
      <c r="BE1376" s="44"/>
      <c r="BF1376" s="44"/>
      <c r="BK1376" s="352"/>
      <c r="BM1376" s="44"/>
      <c r="BN1376" s="44"/>
      <c r="BO1376" s="44"/>
      <c r="BT1376" s="352"/>
      <c r="BV1376" s="44"/>
      <c r="BW1376" s="44"/>
      <c r="BX1376" s="44"/>
      <c r="CC1376" s="352"/>
      <c r="CE1376" s="44"/>
      <c r="CF1376" s="44"/>
      <c r="CG1376" s="44"/>
      <c r="CL1376" s="352"/>
      <c r="CN1376" s="44"/>
      <c r="CO1376" s="44"/>
      <c r="CP1376" s="44"/>
      <c r="CU1376" s="352"/>
      <c r="CW1376" s="44"/>
      <c r="CX1376" s="44"/>
      <c r="CY1376" s="44"/>
      <c r="DD1376" s="352"/>
      <c r="DF1376" s="44"/>
      <c r="DG1376" s="44"/>
      <c r="DH1376" s="44"/>
      <c r="DM1376" s="352"/>
      <c r="DO1376" s="44"/>
      <c r="DP1376" s="44"/>
      <c r="DQ1376" s="44"/>
      <c r="DV1376" s="352"/>
      <c r="DX1376" s="44"/>
      <c r="DY1376" s="44"/>
      <c r="DZ1376" s="44"/>
      <c r="EE1376" s="352"/>
      <c r="EG1376" s="44"/>
      <c r="EH1376" s="44"/>
      <c r="EI1376" s="44"/>
      <c r="EN1376" s="352"/>
      <c r="EP1376" s="44"/>
      <c r="EQ1376" s="44"/>
      <c r="ER1376" s="44"/>
      <c r="EW1376" s="352"/>
      <c r="EY1376" s="44"/>
      <c r="EZ1376" s="44"/>
      <c r="FA1376" s="44"/>
      <c r="FF1376" s="352"/>
      <c r="FH1376" s="44"/>
      <c r="FI1376" s="44"/>
      <c r="FJ1376" s="44"/>
      <c r="FO1376" s="352"/>
      <c r="FQ1376" s="44"/>
      <c r="FR1376" s="44"/>
      <c r="FS1376" s="44"/>
      <c r="FX1376" s="352"/>
      <c r="FZ1376" s="44"/>
      <c r="GA1376" s="44"/>
      <c r="GB1376" s="44"/>
      <c r="GG1376" s="352"/>
      <c r="GI1376" s="44"/>
      <c r="GJ1376" s="44"/>
      <c r="GK1376" s="44"/>
      <c r="GP1376" s="352"/>
      <c r="GR1376" s="44"/>
      <c r="GS1376" s="44"/>
      <c r="GT1376" s="44"/>
      <c r="GY1376" s="352"/>
      <c r="HA1376" s="44"/>
      <c r="HB1376" s="44"/>
      <c r="HC1376" s="44"/>
      <c r="HH1376" s="352"/>
      <c r="HJ1376" s="44"/>
      <c r="HK1376" s="44"/>
      <c r="HL1376" s="44"/>
      <c r="HQ1376" s="44"/>
      <c r="HR1376" s="44"/>
      <c r="HS1376" s="44"/>
      <c r="HT1376" s="44"/>
      <c r="HU1376" s="44"/>
      <c r="HV1376" s="44"/>
      <c r="HW1376" s="44"/>
      <c r="HX1376" s="44"/>
      <c r="HY1376" s="44"/>
      <c r="HZ1376" s="44"/>
      <c r="IA1376" s="44"/>
      <c r="IB1376" s="44"/>
      <c r="IC1376" s="44"/>
      <c r="ID1376" s="44"/>
      <c r="IE1376" s="44"/>
      <c r="IF1376" s="44"/>
      <c r="IG1376" s="44"/>
      <c r="IH1376" s="44"/>
      <c r="II1376" s="44"/>
      <c r="IJ1376" s="44"/>
      <c r="IK1376" s="44"/>
      <c r="IL1376" s="44"/>
      <c r="IM1376" s="44"/>
      <c r="IN1376" s="44"/>
      <c r="IO1376" s="44"/>
      <c r="IP1376" s="44"/>
      <c r="IQ1376" s="44"/>
      <c r="IR1376" s="44"/>
      <c r="IS1376" s="44"/>
      <c r="IT1376" s="44"/>
      <c r="IU1376" s="44"/>
      <c r="IV1376" s="44"/>
      <c r="RS1376" s="353"/>
    </row>
    <row r="1377" spans="1:487" s="74" customFormat="1" ht="15">
      <c r="A1377" s="325" t="s">
        <v>1156</v>
      </c>
      <c r="B1377" s="351"/>
      <c r="C1377" s="351"/>
      <c r="D1377" s="531" t="s">
        <v>130</v>
      </c>
      <c r="E1377" s="44"/>
      <c r="F1377" s="437">
        <f t="shared" si="19"/>
        <v>4</v>
      </c>
      <c r="G1377" s="541"/>
      <c r="H1377" s="541"/>
      <c r="I1377" s="138">
        <v>4</v>
      </c>
      <c r="J1377" s="420"/>
      <c r="K1377" s="138"/>
      <c r="L1377" s="450"/>
      <c r="M1377" s="458"/>
      <c r="N1377" s="44"/>
      <c r="R1377" s="352"/>
      <c r="T1377" s="44"/>
      <c r="U1377" s="44"/>
      <c r="V1377" s="44"/>
      <c r="AA1377" s="352"/>
      <c r="AC1377" s="44"/>
      <c r="AD1377" s="44"/>
      <c r="AE1377" s="44"/>
      <c r="AJ1377" s="352"/>
      <c r="AL1377" s="44"/>
      <c r="AM1377" s="44"/>
      <c r="AN1377" s="44"/>
      <c r="AS1377" s="352"/>
      <c r="AU1377" s="44"/>
      <c r="AV1377" s="44"/>
      <c r="AW1377" s="44"/>
      <c r="BB1377" s="352"/>
      <c r="BD1377" s="44"/>
      <c r="BE1377" s="44"/>
      <c r="BF1377" s="44"/>
      <c r="BK1377" s="352"/>
      <c r="BM1377" s="44"/>
      <c r="BN1377" s="44"/>
      <c r="BO1377" s="44"/>
      <c r="BT1377" s="352"/>
      <c r="BV1377" s="44"/>
      <c r="BW1377" s="44"/>
      <c r="BX1377" s="44"/>
      <c r="CC1377" s="352"/>
      <c r="CE1377" s="44"/>
      <c r="CF1377" s="44"/>
      <c r="CG1377" s="44"/>
      <c r="CL1377" s="352"/>
      <c r="CN1377" s="44"/>
      <c r="CO1377" s="44"/>
      <c r="CP1377" s="44"/>
      <c r="CU1377" s="352"/>
      <c r="CW1377" s="44"/>
      <c r="CX1377" s="44"/>
      <c r="CY1377" s="44"/>
      <c r="DD1377" s="352"/>
      <c r="DF1377" s="44"/>
      <c r="DG1377" s="44"/>
      <c r="DH1377" s="44"/>
      <c r="DM1377" s="352"/>
      <c r="DO1377" s="44"/>
      <c r="DP1377" s="44"/>
      <c r="DQ1377" s="44"/>
      <c r="DV1377" s="352"/>
      <c r="DX1377" s="44"/>
      <c r="DY1377" s="44"/>
      <c r="DZ1377" s="44"/>
      <c r="EE1377" s="352"/>
      <c r="EG1377" s="44"/>
      <c r="EH1377" s="44"/>
      <c r="EI1377" s="44"/>
      <c r="EN1377" s="352"/>
      <c r="EP1377" s="44"/>
      <c r="EQ1377" s="44"/>
      <c r="ER1377" s="44"/>
      <c r="EW1377" s="352"/>
      <c r="EY1377" s="44"/>
      <c r="EZ1377" s="44"/>
      <c r="FA1377" s="44"/>
      <c r="FF1377" s="352"/>
      <c r="FH1377" s="44"/>
      <c r="FI1377" s="44"/>
      <c r="FJ1377" s="44"/>
      <c r="FO1377" s="352"/>
      <c r="FQ1377" s="44"/>
      <c r="FR1377" s="44"/>
      <c r="FS1377" s="44"/>
      <c r="FX1377" s="352"/>
      <c r="FZ1377" s="44"/>
      <c r="GA1377" s="44"/>
      <c r="GB1377" s="44"/>
      <c r="GG1377" s="352"/>
      <c r="GI1377" s="44"/>
      <c r="GJ1377" s="44"/>
      <c r="GK1377" s="44"/>
      <c r="GP1377" s="352"/>
      <c r="GR1377" s="44"/>
      <c r="GS1377" s="44"/>
      <c r="GT1377" s="44"/>
      <c r="GY1377" s="352"/>
      <c r="HA1377" s="44"/>
      <c r="HB1377" s="44"/>
      <c r="HC1377" s="44"/>
      <c r="HH1377" s="352"/>
      <c r="HJ1377" s="44"/>
      <c r="HK1377" s="44"/>
      <c r="HL1377" s="44"/>
      <c r="HQ1377" s="44"/>
      <c r="HR1377" s="44"/>
      <c r="HS1377" s="44"/>
      <c r="HT1377" s="44"/>
      <c r="HU1377" s="44"/>
      <c r="HV1377" s="44"/>
      <c r="HW1377" s="44"/>
      <c r="HX1377" s="44"/>
      <c r="HY1377" s="44"/>
      <c r="HZ1377" s="44"/>
      <c r="IA1377" s="44"/>
      <c r="IB1377" s="44"/>
      <c r="IC1377" s="44"/>
      <c r="ID1377" s="44"/>
      <c r="IE1377" s="44"/>
      <c r="IF1377" s="44"/>
      <c r="IG1377" s="44"/>
      <c r="IH1377" s="44"/>
      <c r="II1377" s="44"/>
      <c r="IJ1377" s="44"/>
      <c r="IK1377" s="44"/>
      <c r="IL1377" s="44"/>
      <c r="IM1377" s="44"/>
      <c r="IN1377" s="44"/>
      <c r="IO1377" s="44"/>
      <c r="IP1377" s="44"/>
      <c r="IQ1377" s="44"/>
      <c r="IR1377" s="44"/>
      <c r="IS1377" s="44"/>
      <c r="IT1377" s="44"/>
      <c r="IU1377" s="44"/>
      <c r="IV1377" s="44"/>
      <c r="RS1377" s="353"/>
    </row>
    <row r="1378" spans="1:487" s="74" customFormat="1" ht="15">
      <c r="A1378" s="325" t="s">
        <v>933</v>
      </c>
      <c r="B1378" s="351"/>
      <c r="C1378" s="351"/>
      <c r="D1378" s="458" t="s">
        <v>136</v>
      </c>
      <c r="E1378" s="44"/>
      <c r="F1378" s="437">
        <f t="shared" si="19"/>
        <v>0</v>
      </c>
      <c r="G1378" s="478"/>
      <c r="H1378" s="478"/>
      <c r="I1378" s="138"/>
      <c r="J1378" s="420"/>
      <c r="K1378" s="138"/>
      <c r="L1378" s="450"/>
      <c r="M1378" s="44"/>
      <c r="N1378" s="44"/>
      <c r="R1378" s="352"/>
      <c r="T1378" s="44"/>
      <c r="U1378" s="44"/>
      <c r="V1378" s="44"/>
      <c r="AA1378" s="352"/>
      <c r="AC1378" s="44"/>
      <c r="AD1378" s="44"/>
      <c r="AE1378" s="44"/>
      <c r="AJ1378" s="352"/>
      <c r="AL1378" s="44"/>
      <c r="AM1378" s="44"/>
      <c r="AN1378" s="44"/>
      <c r="AS1378" s="352"/>
      <c r="AU1378" s="44"/>
      <c r="AV1378" s="44"/>
      <c r="AW1378" s="44"/>
      <c r="BB1378" s="352"/>
      <c r="BD1378" s="44"/>
      <c r="BE1378" s="44"/>
      <c r="BF1378" s="44"/>
      <c r="BK1378" s="352"/>
      <c r="BM1378" s="44"/>
      <c r="BN1378" s="44"/>
      <c r="BO1378" s="44"/>
      <c r="BT1378" s="352"/>
      <c r="BV1378" s="44"/>
      <c r="BW1378" s="44"/>
      <c r="BX1378" s="44"/>
      <c r="CC1378" s="352"/>
      <c r="CE1378" s="44"/>
      <c r="CF1378" s="44"/>
      <c r="CG1378" s="44"/>
      <c r="CL1378" s="352"/>
      <c r="CN1378" s="44"/>
      <c r="CO1378" s="44"/>
      <c r="CP1378" s="44"/>
      <c r="CU1378" s="352"/>
      <c r="CW1378" s="44"/>
      <c r="CX1378" s="44"/>
      <c r="CY1378" s="44"/>
      <c r="DD1378" s="352"/>
      <c r="DF1378" s="44"/>
      <c r="DG1378" s="44"/>
      <c r="DH1378" s="44"/>
      <c r="DM1378" s="352"/>
      <c r="DO1378" s="44"/>
      <c r="DP1378" s="44"/>
      <c r="DQ1378" s="44"/>
      <c r="DV1378" s="352"/>
      <c r="DX1378" s="44"/>
      <c r="DY1378" s="44"/>
      <c r="DZ1378" s="44"/>
      <c r="EE1378" s="352"/>
      <c r="EG1378" s="44"/>
      <c r="EH1378" s="44"/>
      <c r="EI1378" s="44"/>
      <c r="EN1378" s="352"/>
      <c r="EP1378" s="44"/>
      <c r="EQ1378" s="44"/>
      <c r="ER1378" s="44"/>
      <c r="EW1378" s="352"/>
      <c r="EY1378" s="44"/>
      <c r="EZ1378" s="44"/>
      <c r="FA1378" s="44"/>
      <c r="FF1378" s="352"/>
      <c r="FH1378" s="44"/>
      <c r="FI1378" s="44"/>
      <c r="FJ1378" s="44"/>
      <c r="FO1378" s="352"/>
      <c r="FQ1378" s="44"/>
      <c r="FR1378" s="44"/>
      <c r="FS1378" s="44"/>
      <c r="FX1378" s="352"/>
      <c r="FZ1378" s="44"/>
      <c r="GA1378" s="44"/>
      <c r="GB1378" s="44"/>
      <c r="GG1378" s="352"/>
      <c r="GI1378" s="44"/>
      <c r="GJ1378" s="44"/>
      <c r="GK1378" s="44"/>
      <c r="GP1378" s="352"/>
      <c r="GR1378" s="44"/>
      <c r="GS1378" s="44"/>
      <c r="GT1378" s="44"/>
      <c r="GY1378" s="352"/>
      <c r="HA1378" s="44"/>
      <c r="HB1378" s="44"/>
      <c r="HC1378" s="44"/>
      <c r="HH1378" s="352"/>
      <c r="HJ1378" s="44"/>
      <c r="HK1378" s="44"/>
      <c r="HL1378" s="44"/>
      <c r="HQ1378" s="44"/>
      <c r="HR1378" s="44"/>
      <c r="HS1378" s="44"/>
      <c r="HT1378" s="44"/>
      <c r="HU1378" s="44"/>
      <c r="HV1378" s="44"/>
      <c r="HW1378" s="44"/>
      <c r="HX1378" s="44"/>
      <c r="HY1378" s="44"/>
      <c r="HZ1378" s="44"/>
      <c r="IA1378" s="44"/>
      <c r="IB1378" s="44"/>
      <c r="IC1378" s="44"/>
      <c r="ID1378" s="44"/>
      <c r="IE1378" s="44"/>
      <c r="IF1378" s="44"/>
      <c r="IG1378" s="44"/>
      <c r="IH1378" s="44"/>
      <c r="II1378" s="44"/>
      <c r="IJ1378" s="44"/>
      <c r="IK1378" s="44"/>
      <c r="IL1378" s="44"/>
      <c r="IM1378" s="44"/>
      <c r="IN1378" s="44"/>
      <c r="IO1378" s="44"/>
      <c r="IP1378" s="44"/>
      <c r="IQ1378" s="44"/>
      <c r="IR1378" s="44"/>
      <c r="IS1378" s="44"/>
      <c r="IT1378" s="44"/>
      <c r="IU1378" s="44"/>
      <c r="IV1378" s="44"/>
      <c r="RS1378" s="353"/>
    </row>
    <row r="1379" spans="1:487" s="74" customFormat="1" ht="15">
      <c r="A1379" s="325" t="s">
        <v>1357</v>
      </c>
      <c r="B1379" s="351"/>
      <c r="C1379" s="351"/>
      <c r="D1379" s="531" t="s">
        <v>130</v>
      </c>
      <c r="E1379" s="44"/>
      <c r="F1379" s="437">
        <f t="shared" si="19"/>
        <v>0</v>
      </c>
      <c r="G1379" s="541"/>
      <c r="H1379" s="541"/>
      <c r="I1379" s="138"/>
      <c r="J1379" s="420"/>
      <c r="K1379" s="138"/>
      <c r="L1379" s="458"/>
      <c r="M1379" s="458"/>
      <c r="N1379" s="44"/>
      <c r="R1379" s="352"/>
      <c r="T1379" s="44"/>
      <c r="U1379" s="44"/>
      <c r="V1379" s="44"/>
      <c r="AA1379" s="352"/>
      <c r="AC1379" s="44"/>
      <c r="AD1379" s="44"/>
      <c r="AE1379" s="44"/>
      <c r="AJ1379" s="352"/>
      <c r="AL1379" s="44"/>
      <c r="AM1379" s="44"/>
      <c r="AN1379" s="44"/>
      <c r="AS1379" s="352"/>
      <c r="AU1379" s="44"/>
      <c r="AV1379" s="44"/>
      <c r="AW1379" s="44"/>
      <c r="BB1379" s="352"/>
      <c r="BD1379" s="44"/>
      <c r="BE1379" s="44"/>
      <c r="BF1379" s="44"/>
      <c r="BK1379" s="352"/>
      <c r="BM1379" s="44"/>
      <c r="BN1379" s="44"/>
      <c r="BO1379" s="44"/>
      <c r="BT1379" s="352"/>
      <c r="BV1379" s="44"/>
      <c r="BW1379" s="44"/>
      <c r="BX1379" s="44"/>
      <c r="CC1379" s="352"/>
      <c r="CE1379" s="44"/>
      <c r="CF1379" s="44"/>
      <c r="CG1379" s="44"/>
      <c r="CL1379" s="352"/>
      <c r="CN1379" s="44"/>
      <c r="CO1379" s="44"/>
      <c r="CP1379" s="44"/>
      <c r="CU1379" s="352"/>
      <c r="CW1379" s="44"/>
      <c r="CX1379" s="44"/>
      <c r="CY1379" s="44"/>
      <c r="DD1379" s="352"/>
      <c r="DF1379" s="44"/>
      <c r="DG1379" s="44"/>
      <c r="DH1379" s="44"/>
      <c r="DM1379" s="352"/>
      <c r="DO1379" s="44"/>
      <c r="DP1379" s="44"/>
      <c r="DQ1379" s="44"/>
      <c r="DV1379" s="352"/>
      <c r="DX1379" s="44"/>
      <c r="DY1379" s="44"/>
      <c r="DZ1379" s="44"/>
      <c r="EE1379" s="352"/>
      <c r="EG1379" s="44"/>
      <c r="EH1379" s="44"/>
      <c r="EI1379" s="44"/>
      <c r="EN1379" s="352"/>
      <c r="EP1379" s="44"/>
      <c r="EQ1379" s="44"/>
      <c r="ER1379" s="44"/>
      <c r="EW1379" s="352"/>
      <c r="EY1379" s="44"/>
      <c r="EZ1379" s="44"/>
      <c r="FA1379" s="44"/>
      <c r="FF1379" s="352"/>
      <c r="FH1379" s="44"/>
      <c r="FI1379" s="44"/>
      <c r="FJ1379" s="44"/>
      <c r="FO1379" s="352"/>
      <c r="FQ1379" s="44"/>
      <c r="FR1379" s="44"/>
      <c r="FS1379" s="44"/>
      <c r="FX1379" s="352"/>
      <c r="FZ1379" s="44"/>
      <c r="GA1379" s="44"/>
      <c r="GB1379" s="44"/>
      <c r="GG1379" s="352"/>
      <c r="GI1379" s="44"/>
      <c r="GJ1379" s="44"/>
      <c r="GK1379" s="44"/>
      <c r="GP1379" s="352"/>
      <c r="GR1379" s="44"/>
      <c r="GS1379" s="44"/>
      <c r="GT1379" s="44"/>
      <c r="GY1379" s="352"/>
      <c r="HA1379" s="44"/>
      <c r="HB1379" s="44"/>
      <c r="HC1379" s="44"/>
      <c r="HH1379" s="352"/>
      <c r="HJ1379" s="44"/>
      <c r="HK1379" s="44"/>
      <c r="HL1379" s="44"/>
      <c r="HQ1379" s="44"/>
      <c r="HR1379" s="44"/>
      <c r="HS1379" s="44"/>
      <c r="HT1379" s="44"/>
      <c r="HU1379" s="44"/>
      <c r="HV1379" s="44"/>
      <c r="HW1379" s="44"/>
      <c r="HX1379" s="44"/>
      <c r="HY1379" s="44"/>
      <c r="HZ1379" s="44"/>
      <c r="IA1379" s="44"/>
      <c r="IB1379" s="44"/>
      <c r="IC1379" s="44"/>
      <c r="ID1379" s="44"/>
      <c r="IE1379" s="44"/>
      <c r="IF1379" s="44"/>
      <c r="IG1379" s="44"/>
      <c r="IH1379" s="44"/>
      <c r="II1379" s="44"/>
      <c r="IJ1379" s="44"/>
      <c r="IK1379" s="44"/>
      <c r="IL1379" s="44"/>
      <c r="IM1379" s="44"/>
      <c r="IN1379" s="44"/>
      <c r="IO1379" s="44"/>
      <c r="IP1379" s="44"/>
      <c r="IQ1379" s="44"/>
      <c r="IR1379" s="44"/>
      <c r="IS1379" s="44"/>
      <c r="IT1379" s="44"/>
      <c r="IU1379" s="44"/>
      <c r="IV1379" s="44"/>
      <c r="RS1379" s="353"/>
    </row>
    <row r="1380" spans="1:487" s="74" customFormat="1" ht="15">
      <c r="A1380" s="325" t="s">
        <v>841</v>
      </c>
      <c r="B1380" s="351"/>
      <c r="C1380" s="351"/>
      <c r="D1380" s="458" t="s">
        <v>131</v>
      </c>
      <c r="E1380" s="44"/>
      <c r="F1380" s="437">
        <f t="shared" si="19"/>
        <v>0</v>
      </c>
      <c r="G1380" s="478"/>
      <c r="H1380" s="478"/>
      <c r="I1380" s="138"/>
      <c r="J1380" s="420"/>
      <c r="K1380" s="138"/>
      <c r="L1380" s="458"/>
      <c r="M1380" s="44"/>
      <c r="N1380" s="44"/>
      <c r="R1380" s="352"/>
      <c r="T1380" s="44"/>
      <c r="U1380" s="44"/>
      <c r="V1380" s="44"/>
      <c r="AA1380" s="352"/>
      <c r="AC1380" s="44"/>
      <c r="AD1380" s="44"/>
      <c r="AE1380" s="44"/>
      <c r="AJ1380" s="352"/>
      <c r="AL1380" s="44"/>
      <c r="AM1380" s="44"/>
      <c r="AN1380" s="44"/>
      <c r="AS1380" s="352"/>
      <c r="AU1380" s="44"/>
      <c r="AV1380" s="44"/>
      <c r="AW1380" s="44"/>
      <c r="BB1380" s="352"/>
      <c r="BD1380" s="44"/>
      <c r="BE1380" s="44"/>
      <c r="BF1380" s="44"/>
      <c r="BK1380" s="352"/>
      <c r="BM1380" s="44"/>
      <c r="BN1380" s="44"/>
      <c r="BO1380" s="44"/>
      <c r="BT1380" s="352"/>
      <c r="BV1380" s="44"/>
      <c r="BW1380" s="44"/>
      <c r="BX1380" s="44"/>
      <c r="CC1380" s="352"/>
      <c r="CE1380" s="44"/>
      <c r="CF1380" s="44"/>
      <c r="CG1380" s="44"/>
      <c r="CL1380" s="352"/>
      <c r="CN1380" s="44"/>
      <c r="CO1380" s="44"/>
      <c r="CP1380" s="44"/>
      <c r="CU1380" s="352"/>
      <c r="CW1380" s="44"/>
      <c r="CX1380" s="44"/>
      <c r="CY1380" s="44"/>
      <c r="DD1380" s="352"/>
      <c r="DF1380" s="44"/>
      <c r="DG1380" s="44"/>
      <c r="DH1380" s="44"/>
      <c r="DM1380" s="352"/>
      <c r="DO1380" s="44"/>
      <c r="DP1380" s="44"/>
      <c r="DQ1380" s="44"/>
      <c r="DV1380" s="352"/>
      <c r="DX1380" s="44"/>
      <c r="DY1380" s="44"/>
      <c r="DZ1380" s="44"/>
      <c r="EE1380" s="352"/>
      <c r="EG1380" s="44"/>
      <c r="EH1380" s="44"/>
      <c r="EI1380" s="44"/>
      <c r="EN1380" s="352"/>
      <c r="EP1380" s="44"/>
      <c r="EQ1380" s="44"/>
      <c r="ER1380" s="44"/>
      <c r="EW1380" s="352"/>
      <c r="EY1380" s="44"/>
      <c r="EZ1380" s="44"/>
      <c r="FA1380" s="44"/>
      <c r="FF1380" s="352"/>
      <c r="FH1380" s="44"/>
      <c r="FI1380" s="44"/>
      <c r="FJ1380" s="44"/>
      <c r="FO1380" s="352"/>
      <c r="FQ1380" s="44"/>
      <c r="FR1380" s="44"/>
      <c r="FS1380" s="44"/>
      <c r="FX1380" s="352"/>
      <c r="FZ1380" s="44"/>
      <c r="GA1380" s="44"/>
      <c r="GB1380" s="44"/>
      <c r="GG1380" s="352"/>
      <c r="GI1380" s="44"/>
      <c r="GJ1380" s="44"/>
      <c r="GK1380" s="44"/>
      <c r="GP1380" s="352"/>
      <c r="GR1380" s="44"/>
      <c r="GS1380" s="44"/>
      <c r="GT1380" s="44"/>
      <c r="GY1380" s="352"/>
      <c r="HA1380" s="44"/>
      <c r="HB1380" s="44"/>
      <c r="HC1380" s="44"/>
      <c r="HH1380" s="352"/>
      <c r="HJ1380" s="44"/>
      <c r="HK1380" s="44"/>
      <c r="HL1380" s="44"/>
      <c r="HQ1380" s="44"/>
      <c r="HR1380" s="44"/>
      <c r="HS1380" s="44"/>
      <c r="HT1380" s="44"/>
      <c r="HU1380" s="44"/>
      <c r="HV1380" s="44"/>
      <c r="HW1380" s="44"/>
      <c r="HX1380" s="44"/>
      <c r="HY1380" s="44"/>
      <c r="HZ1380" s="44"/>
      <c r="IA1380" s="44"/>
      <c r="IB1380" s="44"/>
      <c r="IC1380" s="44"/>
      <c r="ID1380" s="44"/>
      <c r="IE1380" s="44"/>
      <c r="IF1380" s="44"/>
      <c r="IG1380" s="44"/>
      <c r="IH1380" s="44"/>
      <c r="II1380" s="44"/>
      <c r="IJ1380" s="44"/>
      <c r="IK1380" s="44"/>
      <c r="IL1380" s="44"/>
      <c r="IM1380" s="44"/>
      <c r="IN1380" s="44"/>
      <c r="IO1380" s="44"/>
      <c r="IP1380" s="44"/>
      <c r="IQ1380" s="44"/>
      <c r="IR1380" s="44"/>
      <c r="IS1380" s="44"/>
      <c r="IT1380" s="44"/>
      <c r="IU1380" s="44"/>
      <c r="IV1380" s="44"/>
      <c r="RS1380" s="353"/>
    </row>
    <row r="1381" spans="1:487" s="74" customFormat="1" ht="15">
      <c r="A1381" s="325" t="s">
        <v>636</v>
      </c>
      <c r="B1381" s="351"/>
      <c r="C1381" s="351"/>
      <c r="D1381" s="458" t="s">
        <v>137</v>
      </c>
      <c r="E1381" s="44"/>
      <c r="F1381" s="437">
        <f t="shared" si="19"/>
        <v>365</v>
      </c>
      <c r="G1381" s="541">
        <v>88</v>
      </c>
      <c r="H1381" s="478">
        <v>219</v>
      </c>
      <c r="I1381" s="138">
        <v>53</v>
      </c>
      <c r="J1381" s="420">
        <v>5</v>
      </c>
      <c r="K1381" s="138"/>
      <c r="L1381" s="450"/>
      <c r="M1381" s="458"/>
      <c r="N1381" s="44"/>
      <c r="R1381" s="352"/>
      <c r="T1381" s="44"/>
      <c r="U1381" s="44"/>
      <c r="V1381" s="44"/>
      <c r="AA1381" s="352"/>
      <c r="AC1381" s="44"/>
      <c r="AD1381" s="44"/>
      <c r="AE1381" s="44"/>
      <c r="AJ1381" s="352"/>
      <c r="AL1381" s="44"/>
      <c r="AM1381" s="44"/>
      <c r="AN1381" s="44"/>
      <c r="AS1381" s="352"/>
      <c r="AU1381" s="44"/>
      <c r="AV1381" s="44"/>
      <c r="AW1381" s="44"/>
      <c r="BB1381" s="352"/>
      <c r="BD1381" s="44"/>
      <c r="BE1381" s="44"/>
      <c r="BF1381" s="44"/>
      <c r="BK1381" s="352"/>
      <c r="BM1381" s="44"/>
      <c r="BN1381" s="44"/>
      <c r="BO1381" s="44"/>
      <c r="BT1381" s="352"/>
      <c r="BV1381" s="44"/>
      <c r="BW1381" s="44"/>
      <c r="BX1381" s="44"/>
      <c r="CC1381" s="352"/>
      <c r="CE1381" s="44"/>
      <c r="CF1381" s="44"/>
      <c r="CG1381" s="44"/>
      <c r="CL1381" s="352"/>
      <c r="CN1381" s="44"/>
      <c r="CO1381" s="44"/>
      <c r="CP1381" s="44"/>
      <c r="CU1381" s="352"/>
      <c r="CW1381" s="44"/>
      <c r="CX1381" s="44"/>
      <c r="CY1381" s="44"/>
      <c r="DD1381" s="352"/>
      <c r="DF1381" s="44"/>
      <c r="DG1381" s="44"/>
      <c r="DH1381" s="44"/>
      <c r="DM1381" s="352"/>
      <c r="DO1381" s="44"/>
      <c r="DP1381" s="44"/>
      <c r="DQ1381" s="44"/>
      <c r="DV1381" s="352"/>
      <c r="DX1381" s="44"/>
      <c r="DY1381" s="44"/>
      <c r="DZ1381" s="44"/>
      <c r="EE1381" s="352"/>
      <c r="EG1381" s="44"/>
      <c r="EH1381" s="44"/>
      <c r="EI1381" s="44"/>
      <c r="EN1381" s="352"/>
      <c r="EP1381" s="44"/>
      <c r="EQ1381" s="44"/>
      <c r="ER1381" s="44"/>
      <c r="EW1381" s="352"/>
      <c r="EY1381" s="44"/>
      <c r="EZ1381" s="44"/>
      <c r="FA1381" s="44"/>
      <c r="FF1381" s="352"/>
      <c r="FH1381" s="44"/>
      <c r="FI1381" s="44"/>
      <c r="FJ1381" s="44"/>
      <c r="FO1381" s="352"/>
      <c r="FQ1381" s="44"/>
      <c r="FR1381" s="44"/>
      <c r="FS1381" s="44"/>
      <c r="FX1381" s="352"/>
      <c r="FZ1381" s="44"/>
      <c r="GA1381" s="44"/>
      <c r="GB1381" s="44"/>
      <c r="GG1381" s="352"/>
      <c r="GI1381" s="44"/>
      <c r="GJ1381" s="44"/>
      <c r="GK1381" s="44"/>
      <c r="GP1381" s="352"/>
      <c r="GR1381" s="44"/>
      <c r="GS1381" s="44"/>
      <c r="GT1381" s="44"/>
      <c r="GY1381" s="352"/>
      <c r="HA1381" s="44"/>
      <c r="HB1381" s="44"/>
      <c r="HC1381" s="44"/>
      <c r="HH1381" s="352"/>
      <c r="HJ1381" s="44"/>
      <c r="HK1381" s="44"/>
      <c r="HL1381" s="44"/>
      <c r="HQ1381" s="44"/>
      <c r="HR1381" s="44"/>
      <c r="HS1381" s="44"/>
      <c r="HT1381" s="44"/>
      <c r="HU1381" s="44"/>
      <c r="HV1381" s="44"/>
      <c r="HW1381" s="44"/>
      <c r="HX1381" s="44"/>
      <c r="HY1381" s="44"/>
      <c r="HZ1381" s="44"/>
      <c r="IA1381" s="44"/>
      <c r="IB1381" s="44"/>
      <c r="IC1381" s="44"/>
      <c r="ID1381" s="44"/>
      <c r="IE1381" s="44"/>
      <c r="IF1381" s="44"/>
      <c r="IG1381" s="44"/>
      <c r="IH1381" s="44"/>
      <c r="II1381" s="44"/>
      <c r="IJ1381" s="44"/>
      <c r="IK1381" s="44"/>
      <c r="IL1381" s="44"/>
      <c r="IM1381" s="44"/>
      <c r="IN1381" s="44"/>
      <c r="IO1381" s="44"/>
      <c r="IP1381" s="44"/>
      <c r="IQ1381" s="44"/>
      <c r="IR1381" s="44"/>
      <c r="IS1381" s="44"/>
      <c r="IT1381" s="44"/>
      <c r="IU1381" s="44"/>
      <c r="IV1381" s="44"/>
      <c r="RS1381" s="353"/>
    </row>
    <row r="1382" spans="1:487" s="74" customFormat="1" ht="15">
      <c r="A1382" s="325" t="s">
        <v>972</v>
      </c>
      <c r="B1382" s="351"/>
      <c r="C1382" s="351"/>
      <c r="D1382" s="531" t="s">
        <v>130</v>
      </c>
      <c r="E1382" s="44"/>
      <c r="F1382" s="437">
        <f t="shared" si="19"/>
        <v>0</v>
      </c>
      <c r="G1382" s="541"/>
      <c r="H1382" s="541"/>
      <c r="I1382" s="138"/>
      <c r="J1382" s="420"/>
      <c r="K1382" s="138"/>
      <c r="L1382" s="458"/>
      <c r="M1382" s="458"/>
      <c r="N1382" s="44"/>
      <c r="R1382" s="352"/>
      <c r="T1382" s="44"/>
      <c r="U1382" s="44"/>
      <c r="V1382" s="44"/>
      <c r="AA1382" s="352"/>
      <c r="AC1382" s="44"/>
      <c r="AD1382" s="44"/>
      <c r="AE1382" s="44"/>
      <c r="AJ1382" s="352"/>
      <c r="AL1382" s="44"/>
      <c r="AM1382" s="44"/>
      <c r="AN1382" s="44"/>
      <c r="AS1382" s="352"/>
      <c r="AU1382" s="44"/>
      <c r="AV1382" s="44"/>
      <c r="AW1382" s="44"/>
      <c r="BB1382" s="352"/>
      <c r="BD1382" s="44"/>
      <c r="BE1382" s="44"/>
      <c r="BF1382" s="44"/>
      <c r="BK1382" s="352"/>
      <c r="BM1382" s="44"/>
      <c r="BN1382" s="44"/>
      <c r="BO1382" s="44"/>
      <c r="BT1382" s="352"/>
      <c r="BV1382" s="44"/>
      <c r="BW1382" s="44"/>
      <c r="BX1382" s="44"/>
      <c r="CC1382" s="352"/>
      <c r="CE1382" s="44"/>
      <c r="CF1382" s="44"/>
      <c r="CG1382" s="44"/>
      <c r="CL1382" s="352"/>
      <c r="CN1382" s="44"/>
      <c r="CO1382" s="44"/>
      <c r="CP1382" s="44"/>
      <c r="CU1382" s="352"/>
      <c r="CW1382" s="44"/>
      <c r="CX1382" s="44"/>
      <c r="CY1382" s="44"/>
      <c r="DD1382" s="352"/>
      <c r="DF1382" s="44"/>
      <c r="DG1382" s="44"/>
      <c r="DH1382" s="44"/>
      <c r="DM1382" s="352"/>
      <c r="DO1382" s="44"/>
      <c r="DP1382" s="44"/>
      <c r="DQ1382" s="44"/>
      <c r="DV1382" s="352"/>
      <c r="DX1382" s="44"/>
      <c r="DY1382" s="44"/>
      <c r="DZ1382" s="44"/>
      <c r="EE1382" s="352"/>
      <c r="EG1382" s="44"/>
      <c r="EH1382" s="44"/>
      <c r="EI1382" s="44"/>
      <c r="EN1382" s="352"/>
      <c r="EP1382" s="44"/>
      <c r="EQ1382" s="44"/>
      <c r="ER1382" s="44"/>
      <c r="EW1382" s="352"/>
      <c r="EY1382" s="44"/>
      <c r="EZ1382" s="44"/>
      <c r="FA1382" s="44"/>
      <c r="FF1382" s="352"/>
      <c r="FH1382" s="44"/>
      <c r="FI1382" s="44"/>
      <c r="FJ1382" s="44"/>
      <c r="FO1382" s="352"/>
      <c r="FQ1382" s="44"/>
      <c r="FR1382" s="44"/>
      <c r="FS1382" s="44"/>
      <c r="FX1382" s="352"/>
      <c r="FZ1382" s="44"/>
      <c r="GA1382" s="44"/>
      <c r="GB1382" s="44"/>
      <c r="GG1382" s="352"/>
      <c r="GI1382" s="44"/>
      <c r="GJ1382" s="44"/>
      <c r="GK1382" s="44"/>
      <c r="GP1382" s="352"/>
      <c r="GR1382" s="44"/>
      <c r="GS1382" s="44"/>
      <c r="GT1382" s="44"/>
      <c r="GY1382" s="352"/>
      <c r="HA1382" s="44"/>
      <c r="HB1382" s="44"/>
      <c r="HC1382" s="44"/>
      <c r="HH1382" s="352"/>
      <c r="HJ1382" s="44"/>
      <c r="HK1382" s="44"/>
      <c r="HL1382" s="44"/>
      <c r="HQ1382" s="44"/>
      <c r="HR1382" s="44"/>
      <c r="HS1382" s="44"/>
      <c r="HT1382" s="44"/>
      <c r="HU1382" s="44"/>
      <c r="HV1382" s="44"/>
      <c r="HW1382" s="44"/>
      <c r="HX1382" s="44"/>
      <c r="HY1382" s="44"/>
      <c r="HZ1382" s="44"/>
      <c r="IA1382" s="44"/>
      <c r="IB1382" s="44"/>
      <c r="IC1382" s="44"/>
      <c r="ID1382" s="44"/>
      <c r="IE1382" s="44"/>
      <c r="IF1382" s="44"/>
      <c r="IG1382" s="44"/>
      <c r="IH1382" s="44"/>
      <c r="II1382" s="44"/>
      <c r="IJ1382" s="44"/>
      <c r="IK1382" s="44"/>
      <c r="IL1382" s="44"/>
      <c r="IM1382" s="44"/>
      <c r="IN1382" s="44"/>
      <c r="IO1382" s="44"/>
      <c r="IP1382" s="44"/>
      <c r="IQ1382" s="44"/>
      <c r="IR1382" s="44"/>
      <c r="IS1382" s="44"/>
      <c r="IT1382" s="44"/>
      <c r="IU1382" s="44"/>
      <c r="IV1382" s="44"/>
      <c r="RS1382" s="353"/>
    </row>
    <row r="1383" spans="1:487" s="74" customFormat="1" ht="15">
      <c r="A1383" s="325" t="s">
        <v>849</v>
      </c>
      <c r="B1383" s="351"/>
      <c r="C1383" s="351"/>
      <c r="D1383" s="531" t="s">
        <v>130</v>
      </c>
      <c r="E1383" s="44"/>
      <c r="F1383" s="437">
        <f t="shared" si="19"/>
        <v>0</v>
      </c>
      <c r="G1383" s="541"/>
      <c r="H1383" s="541"/>
      <c r="I1383" s="138"/>
      <c r="J1383" s="420"/>
      <c r="K1383" s="138"/>
      <c r="L1383" s="458"/>
      <c r="M1383" s="458"/>
      <c r="N1383" s="44"/>
      <c r="R1383" s="352"/>
      <c r="T1383" s="44"/>
      <c r="U1383" s="44"/>
      <c r="V1383" s="44"/>
      <c r="AA1383" s="352"/>
      <c r="AC1383" s="44"/>
      <c r="AD1383" s="44"/>
      <c r="AE1383" s="44"/>
      <c r="AJ1383" s="352"/>
      <c r="AL1383" s="44"/>
      <c r="AM1383" s="44"/>
      <c r="AN1383" s="44"/>
      <c r="AS1383" s="352"/>
      <c r="AU1383" s="44"/>
      <c r="AV1383" s="44"/>
      <c r="AW1383" s="44"/>
      <c r="BB1383" s="352"/>
      <c r="BD1383" s="44"/>
      <c r="BE1383" s="44"/>
      <c r="BF1383" s="44"/>
      <c r="BK1383" s="352"/>
      <c r="BM1383" s="44"/>
      <c r="BN1383" s="44"/>
      <c r="BO1383" s="44"/>
      <c r="BT1383" s="352"/>
      <c r="BV1383" s="44"/>
      <c r="BW1383" s="44"/>
      <c r="BX1383" s="44"/>
      <c r="CC1383" s="352"/>
      <c r="CE1383" s="44"/>
      <c r="CF1383" s="44"/>
      <c r="CG1383" s="44"/>
      <c r="CL1383" s="352"/>
      <c r="CN1383" s="44"/>
      <c r="CO1383" s="44"/>
      <c r="CP1383" s="44"/>
      <c r="CU1383" s="352"/>
      <c r="CW1383" s="44"/>
      <c r="CX1383" s="44"/>
      <c r="CY1383" s="44"/>
      <c r="DD1383" s="352"/>
      <c r="DF1383" s="44"/>
      <c r="DG1383" s="44"/>
      <c r="DH1383" s="44"/>
      <c r="DM1383" s="352"/>
      <c r="DO1383" s="44"/>
      <c r="DP1383" s="44"/>
      <c r="DQ1383" s="44"/>
      <c r="DV1383" s="352"/>
      <c r="DX1383" s="44"/>
      <c r="DY1383" s="44"/>
      <c r="DZ1383" s="44"/>
      <c r="EE1383" s="352"/>
      <c r="EG1383" s="44"/>
      <c r="EH1383" s="44"/>
      <c r="EI1383" s="44"/>
      <c r="EN1383" s="352"/>
      <c r="EP1383" s="44"/>
      <c r="EQ1383" s="44"/>
      <c r="ER1383" s="44"/>
      <c r="EW1383" s="352"/>
      <c r="EY1383" s="44"/>
      <c r="EZ1383" s="44"/>
      <c r="FA1383" s="44"/>
      <c r="FF1383" s="352"/>
      <c r="FH1383" s="44"/>
      <c r="FI1383" s="44"/>
      <c r="FJ1383" s="44"/>
      <c r="FO1383" s="352"/>
      <c r="FQ1383" s="44"/>
      <c r="FR1383" s="44"/>
      <c r="FS1383" s="44"/>
      <c r="FX1383" s="352"/>
      <c r="FZ1383" s="44"/>
      <c r="GA1383" s="44"/>
      <c r="GB1383" s="44"/>
      <c r="GG1383" s="352"/>
      <c r="GI1383" s="44"/>
      <c r="GJ1383" s="44"/>
      <c r="GK1383" s="44"/>
      <c r="GP1383" s="352"/>
      <c r="GR1383" s="44"/>
      <c r="GS1383" s="44"/>
      <c r="GT1383" s="44"/>
      <c r="GY1383" s="352"/>
      <c r="HA1383" s="44"/>
      <c r="HB1383" s="44"/>
      <c r="HC1383" s="44"/>
      <c r="HH1383" s="352"/>
      <c r="HJ1383" s="44"/>
      <c r="HK1383" s="44"/>
      <c r="HL1383" s="44"/>
      <c r="HQ1383" s="44"/>
      <c r="HR1383" s="44"/>
      <c r="HS1383" s="44"/>
      <c r="HT1383" s="44"/>
      <c r="HU1383" s="44"/>
      <c r="HV1383" s="44"/>
      <c r="HW1383" s="44"/>
      <c r="HX1383" s="44"/>
      <c r="HY1383" s="44"/>
      <c r="HZ1383" s="44"/>
      <c r="IA1383" s="44"/>
      <c r="IB1383" s="44"/>
      <c r="IC1383" s="44"/>
      <c r="ID1383" s="44"/>
      <c r="IE1383" s="44"/>
      <c r="IF1383" s="44"/>
      <c r="IG1383" s="44"/>
      <c r="IH1383" s="44"/>
      <c r="II1383" s="44"/>
      <c r="IJ1383" s="44"/>
      <c r="IK1383" s="44"/>
      <c r="IL1383" s="44"/>
      <c r="IM1383" s="44"/>
      <c r="IN1383" s="44"/>
      <c r="IO1383" s="44"/>
      <c r="IP1383" s="44"/>
      <c r="IQ1383" s="44"/>
      <c r="IR1383" s="44"/>
      <c r="IS1383" s="44"/>
      <c r="IT1383" s="44"/>
      <c r="IU1383" s="44"/>
      <c r="IV1383" s="44"/>
      <c r="RS1383" s="353"/>
    </row>
    <row r="1384" spans="1:487" s="74" customFormat="1" ht="15">
      <c r="A1384" s="325" t="s">
        <v>1217</v>
      </c>
      <c r="B1384" s="351"/>
      <c r="C1384" s="351"/>
      <c r="D1384" s="458" t="s">
        <v>132</v>
      </c>
      <c r="E1384" s="44"/>
      <c r="F1384" s="437">
        <f t="shared" si="19"/>
        <v>2</v>
      </c>
      <c r="G1384" s="478"/>
      <c r="H1384" s="478">
        <v>1</v>
      </c>
      <c r="I1384" s="138"/>
      <c r="J1384" s="420">
        <v>1</v>
      </c>
      <c r="K1384" s="138"/>
      <c r="L1384" s="458"/>
      <c r="M1384" s="44"/>
      <c r="N1384" s="44"/>
      <c r="R1384" s="352"/>
      <c r="T1384" s="44"/>
      <c r="U1384" s="44"/>
      <c r="V1384" s="44"/>
      <c r="AA1384" s="352"/>
      <c r="AC1384" s="44"/>
      <c r="AD1384" s="44"/>
      <c r="AE1384" s="44"/>
      <c r="AJ1384" s="352"/>
      <c r="AL1384" s="44"/>
      <c r="AM1384" s="44"/>
      <c r="AN1384" s="44"/>
      <c r="AS1384" s="352"/>
      <c r="AU1384" s="44"/>
      <c r="AV1384" s="44"/>
      <c r="AW1384" s="44"/>
      <c r="BB1384" s="352"/>
      <c r="BD1384" s="44"/>
      <c r="BE1384" s="44"/>
      <c r="BF1384" s="44"/>
      <c r="BK1384" s="352"/>
      <c r="BM1384" s="44"/>
      <c r="BN1384" s="44"/>
      <c r="BO1384" s="44"/>
      <c r="BT1384" s="352"/>
      <c r="BV1384" s="44"/>
      <c r="BW1384" s="44"/>
      <c r="BX1384" s="44"/>
      <c r="CC1384" s="352"/>
      <c r="CE1384" s="44"/>
      <c r="CF1384" s="44"/>
      <c r="CG1384" s="44"/>
      <c r="CL1384" s="352"/>
      <c r="CN1384" s="44"/>
      <c r="CO1384" s="44"/>
      <c r="CP1384" s="44"/>
      <c r="CU1384" s="352"/>
      <c r="CW1384" s="44"/>
      <c r="CX1384" s="44"/>
      <c r="CY1384" s="44"/>
      <c r="DD1384" s="352"/>
      <c r="DF1384" s="44"/>
      <c r="DG1384" s="44"/>
      <c r="DH1384" s="44"/>
      <c r="DM1384" s="352"/>
      <c r="DO1384" s="44"/>
      <c r="DP1384" s="44"/>
      <c r="DQ1384" s="44"/>
      <c r="DV1384" s="352"/>
      <c r="DX1384" s="44"/>
      <c r="DY1384" s="44"/>
      <c r="DZ1384" s="44"/>
      <c r="EE1384" s="352"/>
      <c r="EG1384" s="44"/>
      <c r="EH1384" s="44"/>
      <c r="EI1384" s="44"/>
      <c r="EN1384" s="352"/>
      <c r="EP1384" s="44"/>
      <c r="EQ1384" s="44"/>
      <c r="ER1384" s="44"/>
      <c r="EW1384" s="352"/>
      <c r="EY1384" s="44"/>
      <c r="EZ1384" s="44"/>
      <c r="FA1384" s="44"/>
      <c r="FF1384" s="352"/>
      <c r="FH1384" s="44"/>
      <c r="FI1384" s="44"/>
      <c r="FJ1384" s="44"/>
      <c r="FO1384" s="352"/>
      <c r="FQ1384" s="44"/>
      <c r="FR1384" s="44"/>
      <c r="FS1384" s="44"/>
      <c r="FX1384" s="352"/>
      <c r="FZ1384" s="44"/>
      <c r="GA1384" s="44"/>
      <c r="GB1384" s="44"/>
      <c r="GG1384" s="352"/>
      <c r="GI1384" s="44"/>
      <c r="GJ1384" s="44"/>
      <c r="GK1384" s="44"/>
      <c r="GP1384" s="352"/>
      <c r="GR1384" s="44"/>
      <c r="GS1384" s="44"/>
      <c r="GT1384" s="44"/>
      <c r="GY1384" s="352"/>
      <c r="HA1384" s="44"/>
      <c r="HB1384" s="44"/>
      <c r="HC1384" s="44"/>
      <c r="HH1384" s="352"/>
      <c r="HJ1384" s="44"/>
      <c r="HK1384" s="44"/>
      <c r="HL1384" s="44"/>
      <c r="HQ1384" s="44"/>
      <c r="HR1384" s="44"/>
      <c r="HS1384" s="44"/>
      <c r="HT1384" s="44"/>
      <c r="HU1384" s="44"/>
      <c r="HV1384" s="44"/>
      <c r="HW1384" s="44"/>
      <c r="HX1384" s="44"/>
      <c r="HY1384" s="44"/>
      <c r="HZ1384" s="44"/>
      <c r="IA1384" s="44"/>
      <c r="IB1384" s="44"/>
      <c r="IC1384" s="44"/>
      <c r="ID1384" s="44"/>
      <c r="IE1384" s="44"/>
      <c r="IF1384" s="44"/>
      <c r="IG1384" s="44"/>
      <c r="IH1384" s="44"/>
      <c r="II1384" s="44"/>
      <c r="IJ1384" s="44"/>
      <c r="IK1384" s="44"/>
      <c r="IL1384" s="44"/>
      <c r="IM1384" s="44"/>
      <c r="IN1384" s="44"/>
      <c r="IO1384" s="44"/>
      <c r="IP1384" s="44"/>
      <c r="IQ1384" s="44"/>
      <c r="IR1384" s="44"/>
      <c r="IS1384" s="44"/>
      <c r="IT1384" s="44"/>
      <c r="IU1384" s="44"/>
      <c r="IV1384" s="44"/>
      <c r="RS1384" s="353"/>
    </row>
    <row r="1385" spans="1:487" s="74" customFormat="1" ht="15">
      <c r="A1385" s="325" t="s">
        <v>1969</v>
      </c>
      <c r="B1385" s="351"/>
      <c r="C1385" s="351"/>
      <c r="D1385" s="531" t="s">
        <v>130</v>
      </c>
      <c r="E1385" s="44"/>
      <c r="F1385" s="437">
        <f t="shared" si="19"/>
        <v>0</v>
      </c>
      <c r="G1385" s="541"/>
      <c r="H1385" s="541"/>
      <c r="I1385" s="138"/>
      <c r="J1385" s="420"/>
      <c r="K1385" s="138"/>
      <c r="L1385" s="458"/>
      <c r="M1385" s="458"/>
      <c r="N1385" s="44"/>
      <c r="R1385" s="352"/>
      <c r="T1385" s="44"/>
      <c r="U1385" s="44"/>
      <c r="V1385" s="44"/>
      <c r="AA1385" s="352"/>
      <c r="AC1385" s="44"/>
      <c r="AD1385" s="44"/>
      <c r="AE1385" s="44"/>
      <c r="AJ1385" s="352"/>
      <c r="AL1385" s="44"/>
      <c r="AM1385" s="44"/>
      <c r="AN1385" s="44"/>
      <c r="AS1385" s="352"/>
      <c r="AU1385" s="44"/>
      <c r="AV1385" s="44"/>
      <c r="AW1385" s="44"/>
      <c r="BB1385" s="352"/>
      <c r="BD1385" s="44"/>
      <c r="BE1385" s="44"/>
      <c r="BF1385" s="44"/>
      <c r="BK1385" s="352"/>
      <c r="BM1385" s="44"/>
      <c r="BN1385" s="44"/>
      <c r="BO1385" s="44"/>
      <c r="BT1385" s="352"/>
      <c r="BV1385" s="44"/>
      <c r="BW1385" s="44"/>
      <c r="BX1385" s="44"/>
      <c r="CC1385" s="352"/>
      <c r="CE1385" s="44"/>
      <c r="CF1385" s="44"/>
      <c r="CG1385" s="44"/>
      <c r="CL1385" s="352"/>
      <c r="CN1385" s="44"/>
      <c r="CO1385" s="44"/>
      <c r="CP1385" s="44"/>
      <c r="CU1385" s="352"/>
      <c r="CW1385" s="44"/>
      <c r="CX1385" s="44"/>
      <c r="CY1385" s="44"/>
      <c r="DD1385" s="352"/>
      <c r="DF1385" s="44"/>
      <c r="DG1385" s="44"/>
      <c r="DH1385" s="44"/>
      <c r="DM1385" s="352"/>
      <c r="DO1385" s="44"/>
      <c r="DP1385" s="44"/>
      <c r="DQ1385" s="44"/>
      <c r="DV1385" s="352"/>
      <c r="DX1385" s="44"/>
      <c r="DY1385" s="44"/>
      <c r="DZ1385" s="44"/>
      <c r="EE1385" s="352"/>
      <c r="EG1385" s="44"/>
      <c r="EH1385" s="44"/>
      <c r="EI1385" s="44"/>
      <c r="EN1385" s="352"/>
      <c r="EP1385" s="44"/>
      <c r="EQ1385" s="44"/>
      <c r="ER1385" s="44"/>
      <c r="EW1385" s="352"/>
      <c r="EY1385" s="44"/>
      <c r="EZ1385" s="44"/>
      <c r="FA1385" s="44"/>
      <c r="FF1385" s="352"/>
      <c r="FH1385" s="44"/>
      <c r="FI1385" s="44"/>
      <c r="FJ1385" s="44"/>
      <c r="FO1385" s="352"/>
      <c r="FQ1385" s="44"/>
      <c r="FR1385" s="44"/>
      <c r="FS1385" s="44"/>
      <c r="FX1385" s="352"/>
      <c r="FZ1385" s="44"/>
      <c r="GA1385" s="44"/>
      <c r="GB1385" s="44"/>
      <c r="GG1385" s="352"/>
      <c r="GI1385" s="44"/>
      <c r="GJ1385" s="44"/>
      <c r="GK1385" s="44"/>
      <c r="GP1385" s="352"/>
      <c r="GR1385" s="44"/>
      <c r="GS1385" s="44"/>
      <c r="GT1385" s="44"/>
      <c r="GY1385" s="352"/>
      <c r="HA1385" s="44"/>
      <c r="HB1385" s="44"/>
      <c r="HC1385" s="44"/>
      <c r="HH1385" s="352"/>
      <c r="HJ1385" s="44"/>
      <c r="HK1385" s="44"/>
      <c r="HL1385" s="44"/>
      <c r="HQ1385" s="44"/>
      <c r="HR1385" s="44"/>
      <c r="HS1385" s="44"/>
      <c r="HT1385" s="44"/>
      <c r="HU1385" s="44"/>
      <c r="HV1385" s="44"/>
      <c r="HW1385" s="44"/>
      <c r="HX1385" s="44"/>
      <c r="HY1385" s="44"/>
      <c r="HZ1385" s="44"/>
      <c r="IA1385" s="44"/>
      <c r="IB1385" s="44"/>
      <c r="IC1385" s="44"/>
      <c r="ID1385" s="44"/>
      <c r="IE1385" s="44"/>
      <c r="IF1385" s="44"/>
      <c r="IG1385" s="44"/>
      <c r="IH1385" s="44"/>
      <c r="II1385" s="44"/>
      <c r="IJ1385" s="44"/>
      <c r="IK1385" s="44"/>
      <c r="IL1385" s="44"/>
      <c r="IM1385" s="44"/>
      <c r="IN1385" s="44"/>
      <c r="IO1385" s="44"/>
      <c r="IP1385" s="44"/>
      <c r="IQ1385" s="44"/>
      <c r="IR1385" s="44"/>
      <c r="IS1385" s="44"/>
      <c r="IT1385" s="44"/>
      <c r="IU1385" s="44"/>
      <c r="IV1385" s="44"/>
      <c r="RS1385" s="353"/>
    </row>
    <row r="1386" spans="1:487" s="74" customFormat="1" ht="15">
      <c r="A1386" s="325" t="s">
        <v>435</v>
      </c>
      <c r="B1386" s="351"/>
      <c r="C1386" s="351"/>
      <c r="D1386" s="458" t="s">
        <v>141</v>
      </c>
      <c r="E1386" s="44"/>
      <c r="F1386" s="437">
        <f t="shared" si="19"/>
        <v>254</v>
      </c>
      <c r="G1386" s="541">
        <v>23</v>
      </c>
      <c r="H1386" s="541">
        <v>202</v>
      </c>
      <c r="I1386" s="138">
        <v>13</v>
      </c>
      <c r="J1386" s="420">
        <v>16</v>
      </c>
      <c r="K1386" s="138"/>
      <c r="L1386" s="450"/>
      <c r="M1386" s="458"/>
      <c r="N1386" s="44"/>
      <c r="R1386" s="352"/>
      <c r="T1386" s="44"/>
      <c r="U1386" s="44"/>
      <c r="V1386" s="44"/>
      <c r="AA1386" s="352"/>
      <c r="AC1386" s="44"/>
      <c r="AD1386" s="44"/>
      <c r="AE1386" s="44"/>
      <c r="AJ1386" s="352"/>
      <c r="AL1386" s="44"/>
      <c r="AM1386" s="44"/>
      <c r="AN1386" s="44"/>
      <c r="AS1386" s="352"/>
      <c r="AU1386" s="44"/>
      <c r="AV1386" s="44"/>
      <c r="AW1386" s="44"/>
      <c r="BB1386" s="352"/>
      <c r="BD1386" s="44"/>
      <c r="BE1386" s="44"/>
      <c r="BF1386" s="44"/>
      <c r="BK1386" s="352"/>
      <c r="BM1386" s="44"/>
      <c r="BN1386" s="44"/>
      <c r="BO1386" s="44"/>
      <c r="BT1386" s="352"/>
      <c r="BV1386" s="44"/>
      <c r="BW1386" s="44"/>
      <c r="BX1386" s="44"/>
      <c r="CC1386" s="352"/>
      <c r="CE1386" s="44"/>
      <c r="CF1386" s="44"/>
      <c r="CG1386" s="44"/>
      <c r="CL1386" s="352"/>
      <c r="CN1386" s="44"/>
      <c r="CO1386" s="44"/>
      <c r="CP1386" s="44"/>
      <c r="CU1386" s="352"/>
      <c r="CW1386" s="44"/>
      <c r="CX1386" s="44"/>
      <c r="CY1386" s="44"/>
      <c r="DD1386" s="352"/>
      <c r="DF1386" s="44"/>
      <c r="DG1386" s="44"/>
      <c r="DH1386" s="44"/>
      <c r="DM1386" s="352"/>
      <c r="DO1386" s="44"/>
      <c r="DP1386" s="44"/>
      <c r="DQ1386" s="44"/>
      <c r="DV1386" s="352"/>
      <c r="DX1386" s="44"/>
      <c r="DY1386" s="44"/>
      <c r="DZ1386" s="44"/>
      <c r="EE1386" s="352"/>
      <c r="EG1386" s="44"/>
      <c r="EH1386" s="44"/>
      <c r="EI1386" s="44"/>
      <c r="EN1386" s="352"/>
      <c r="EP1386" s="44"/>
      <c r="EQ1386" s="44"/>
      <c r="ER1386" s="44"/>
      <c r="EW1386" s="352"/>
      <c r="EY1386" s="44"/>
      <c r="EZ1386" s="44"/>
      <c r="FA1386" s="44"/>
      <c r="FF1386" s="352"/>
      <c r="FH1386" s="44"/>
      <c r="FI1386" s="44"/>
      <c r="FJ1386" s="44"/>
      <c r="FO1386" s="352"/>
      <c r="FQ1386" s="44"/>
      <c r="FR1386" s="44"/>
      <c r="FS1386" s="44"/>
      <c r="FX1386" s="352"/>
      <c r="FZ1386" s="44"/>
      <c r="GA1386" s="44"/>
      <c r="GB1386" s="44"/>
      <c r="GG1386" s="352"/>
      <c r="GI1386" s="44"/>
      <c r="GJ1386" s="44"/>
      <c r="GK1386" s="44"/>
      <c r="GP1386" s="352"/>
      <c r="GR1386" s="44"/>
      <c r="GS1386" s="44"/>
      <c r="GT1386" s="44"/>
      <c r="GY1386" s="352"/>
      <c r="HA1386" s="44"/>
      <c r="HB1386" s="44"/>
      <c r="HC1386" s="44"/>
      <c r="HH1386" s="352"/>
      <c r="HJ1386" s="44"/>
      <c r="HK1386" s="44"/>
      <c r="HL1386" s="44"/>
      <c r="HQ1386" s="44"/>
      <c r="HR1386" s="44"/>
      <c r="HS1386" s="44"/>
      <c r="HT1386" s="44"/>
      <c r="HU1386" s="44"/>
      <c r="HV1386" s="44"/>
      <c r="HW1386" s="44"/>
      <c r="HX1386" s="44"/>
      <c r="HY1386" s="44"/>
      <c r="HZ1386" s="44"/>
      <c r="IA1386" s="44"/>
      <c r="IB1386" s="44"/>
      <c r="IC1386" s="44"/>
      <c r="ID1386" s="44"/>
      <c r="IE1386" s="44"/>
      <c r="IF1386" s="44"/>
      <c r="IG1386" s="44"/>
      <c r="IH1386" s="44"/>
      <c r="II1386" s="44"/>
      <c r="IJ1386" s="44"/>
      <c r="IK1386" s="44"/>
      <c r="IL1386" s="44"/>
      <c r="IM1386" s="44"/>
      <c r="IN1386" s="44"/>
      <c r="IO1386" s="44"/>
      <c r="IP1386" s="44"/>
      <c r="IQ1386" s="44"/>
      <c r="IR1386" s="44"/>
      <c r="IS1386" s="44"/>
      <c r="IT1386" s="44"/>
      <c r="IU1386" s="44"/>
      <c r="IV1386" s="44"/>
      <c r="RS1386" s="353"/>
    </row>
    <row r="1387" spans="1:487" s="74" customFormat="1" ht="15">
      <c r="A1387" s="325" t="s">
        <v>812</v>
      </c>
      <c r="B1387" s="351"/>
      <c r="C1387" s="351"/>
      <c r="D1387" s="458" t="s">
        <v>136</v>
      </c>
      <c r="E1387" s="44"/>
      <c r="F1387" s="437">
        <f t="shared" si="19"/>
        <v>0</v>
      </c>
      <c r="G1387" s="478"/>
      <c r="H1387" s="478"/>
      <c r="I1387" s="138"/>
      <c r="J1387" s="420"/>
      <c r="K1387" s="138"/>
      <c r="L1387" s="458"/>
      <c r="M1387" s="44"/>
      <c r="N1387" s="44"/>
      <c r="R1387" s="352"/>
      <c r="T1387" s="44"/>
      <c r="U1387" s="44"/>
      <c r="V1387" s="44"/>
      <c r="AA1387" s="352"/>
      <c r="AC1387" s="44"/>
      <c r="AD1387" s="44"/>
      <c r="AE1387" s="44"/>
      <c r="AJ1387" s="352"/>
      <c r="AL1387" s="44"/>
      <c r="AM1387" s="44"/>
      <c r="AN1387" s="44"/>
      <c r="AS1387" s="352"/>
      <c r="AU1387" s="44"/>
      <c r="AV1387" s="44"/>
      <c r="AW1387" s="44"/>
      <c r="BB1387" s="352"/>
      <c r="BD1387" s="44"/>
      <c r="BE1387" s="44"/>
      <c r="BF1387" s="44"/>
      <c r="BK1387" s="352"/>
      <c r="BM1387" s="44"/>
      <c r="BN1387" s="44"/>
      <c r="BO1387" s="44"/>
      <c r="BT1387" s="352"/>
      <c r="BV1387" s="44"/>
      <c r="BW1387" s="44"/>
      <c r="BX1387" s="44"/>
      <c r="CC1387" s="352"/>
      <c r="CE1387" s="44"/>
      <c r="CF1387" s="44"/>
      <c r="CG1387" s="44"/>
      <c r="CL1387" s="352"/>
      <c r="CN1387" s="44"/>
      <c r="CO1387" s="44"/>
      <c r="CP1387" s="44"/>
      <c r="CU1387" s="352"/>
      <c r="CW1387" s="44"/>
      <c r="CX1387" s="44"/>
      <c r="CY1387" s="44"/>
      <c r="DD1387" s="352"/>
      <c r="DF1387" s="44"/>
      <c r="DG1387" s="44"/>
      <c r="DH1387" s="44"/>
      <c r="DM1387" s="352"/>
      <c r="DO1387" s="44"/>
      <c r="DP1387" s="44"/>
      <c r="DQ1387" s="44"/>
      <c r="DV1387" s="352"/>
      <c r="DX1387" s="44"/>
      <c r="DY1387" s="44"/>
      <c r="DZ1387" s="44"/>
      <c r="EE1387" s="352"/>
      <c r="EG1387" s="44"/>
      <c r="EH1387" s="44"/>
      <c r="EI1387" s="44"/>
      <c r="EN1387" s="352"/>
      <c r="EP1387" s="44"/>
      <c r="EQ1387" s="44"/>
      <c r="ER1387" s="44"/>
      <c r="EW1387" s="352"/>
      <c r="EY1387" s="44"/>
      <c r="EZ1387" s="44"/>
      <c r="FA1387" s="44"/>
      <c r="FF1387" s="352"/>
      <c r="FH1387" s="44"/>
      <c r="FI1387" s="44"/>
      <c r="FJ1387" s="44"/>
      <c r="FO1387" s="352"/>
      <c r="FQ1387" s="44"/>
      <c r="FR1387" s="44"/>
      <c r="FS1387" s="44"/>
      <c r="FX1387" s="352"/>
      <c r="FZ1387" s="44"/>
      <c r="GA1387" s="44"/>
      <c r="GB1387" s="44"/>
      <c r="GG1387" s="352"/>
      <c r="GI1387" s="44"/>
      <c r="GJ1387" s="44"/>
      <c r="GK1387" s="44"/>
      <c r="GP1387" s="352"/>
      <c r="GR1387" s="44"/>
      <c r="GS1387" s="44"/>
      <c r="GT1387" s="44"/>
      <c r="GY1387" s="352"/>
      <c r="HA1387" s="44"/>
      <c r="HB1387" s="44"/>
      <c r="HC1387" s="44"/>
      <c r="HH1387" s="352"/>
      <c r="HJ1387" s="44"/>
      <c r="HK1387" s="44"/>
      <c r="HL1387" s="44"/>
      <c r="HQ1387" s="44"/>
      <c r="HR1387" s="44"/>
      <c r="HS1387" s="44"/>
      <c r="HT1387" s="44"/>
      <c r="HU1387" s="44"/>
      <c r="HV1387" s="44"/>
      <c r="HW1387" s="44"/>
      <c r="HX1387" s="44"/>
      <c r="HY1387" s="44"/>
      <c r="HZ1387" s="44"/>
      <c r="IA1387" s="44"/>
      <c r="IB1387" s="44"/>
      <c r="IC1387" s="44"/>
      <c r="ID1387" s="44"/>
      <c r="IE1387" s="44"/>
      <c r="IF1387" s="44"/>
      <c r="IG1387" s="44"/>
      <c r="IH1387" s="44"/>
      <c r="II1387" s="44"/>
      <c r="IJ1387" s="44"/>
      <c r="IK1387" s="44"/>
      <c r="IL1387" s="44"/>
      <c r="IM1387" s="44"/>
      <c r="IN1387" s="44"/>
      <c r="IO1387" s="44"/>
      <c r="IP1387" s="44"/>
      <c r="IQ1387" s="44"/>
      <c r="IR1387" s="44"/>
      <c r="IS1387" s="44"/>
      <c r="IT1387" s="44"/>
      <c r="IU1387" s="44"/>
      <c r="IV1387" s="44"/>
      <c r="RS1387" s="353"/>
    </row>
    <row r="1388" spans="1:487" s="74" customFormat="1" ht="15">
      <c r="A1388" s="325" t="s">
        <v>643</v>
      </c>
      <c r="B1388" s="529"/>
      <c r="C1388" s="351"/>
      <c r="D1388" s="458" t="s">
        <v>135</v>
      </c>
      <c r="E1388" s="44"/>
      <c r="F1388" s="437">
        <f t="shared" si="19"/>
        <v>26</v>
      </c>
      <c r="G1388" s="478"/>
      <c r="H1388" s="478"/>
      <c r="I1388" s="138">
        <v>13</v>
      </c>
      <c r="J1388" s="420">
        <v>13</v>
      </c>
      <c r="K1388" s="138"/>
      <c r="L1388" s="450"/>
      <c r="M1388" s="44"/>
      <c r="N1388" s="44"/>
      <c r="R1388" s="352"/>
      <c r="T1388" s="44"/>
      <c r="U1388" s="44"/>
      <c r="V1388" s="44"/>
      <c r="AA1388" s="352"/>
      <c r="AC1388" s="44"/>
      <c r="AD1388" s="44"/>
      <c r="AE1388" s="44"/>
      <c r="AJ1388" s="352"/>
      <c r="AL1388" s="44"/>
      <c r="AM1388" s="44"/>
      <c r="AN1388" s="44"/>
      <c r="AS1388" s="352"/>
      <c r="AU1388" s="44"/>
      <c r="AV1388" s="44"/>
      <c r="AW1388" s="44"/>
      <c r="BB1388" s="352"/>
      <c r="BD1388" s="44"/>
      <c r="BE1388" s="44"/>
      <c r="BF1388" s="44"/>
      <c r="BK1388" s="352"/>
      <c r="BM1388" s="44"/>
      <c r="BN1388" s="44"/>
      <c r="BO1388" s="44"/>
      <c r="BT1388" s="352"/>
      <c r="BV1388" s="44"/>
      <c r="BW1388" s="44"/>
      <c r="BX1388" s="44"/>
      <c r="CC1388" s="352"/>
      <c r="CE1388" s="44"/>
      <c r="CF1388" s="44"/>
      <c r="CG1388" s="44"/>
      <c r="CL1388" s="352"/>
      <c r="CN1388" s="44"/>
      <c r="CO1388" s="44"/>
      <c r="CP1388" s="44"/>
      <c r="CU1388" s="352"/>
      <c r="CW1388" s="44"/>
      <c r="CX1388" s="44"/>
      <c r="CY1388" s="44"/>
      <c r="DD1388" s="352"/>
      <c r="DF1388" s="44"/>
      <c r="DG1388" s="44"/>
      <c r="DH1388" s="44"/>
      <c r="DM1388" s="352"/>
      <c r="DO1388" s="44"/>
      <c r="DP1388" s="44"/>
      <c r="DQ1388" s="44"/>
      <c r="DV1388" s="352"/>
      <c r="DX1388" s="44"/>
      <c r="DY1388" s="44"/>
      <c r="DZ1388" s="44"/>
      <c r="EE1388" s="352"/>
      <c r="EG1388" s="44"/>
      <c r="EH1388" s="44"/>
      <c r="EI1388" s="44"/>
      <c r="EN1388" s="352"/>
      <c r="EP1388" s="44"/>
      <c r="EQ1388" s="44"/>
      <c r="ER1388" s="44"/>
      <c r="EW1388" s="352"/>
      <c r="EY1388" s="44"/>
      <c r="EZ1388" s="44"/>
      <c r="FA1388" s="44"/>
      <c r="FF1388" s="352"/>
      <c r="FH1388" s="44"/>
      <c r="FI1388" s="44"/>
      <c r="FJ1388" s="44"/>
      <c r="FO1388" s="352"/>
      <c r="FQ1388" s="44"/>
      <c r="FR1388" s="44"/>
      <c r="FS1388" s="44"/>
      <c r="FX1388" s="352"/>
      <c r="FZ1388" s="44"/>
      <c r="GA1388" s="44"/>
      <c r="GB1388" s="44"/>
      <c r="GG1388" s="352"/>
      <c r="GI1388" s="44"/>
      <c r="GJ1388" s="44"/>
      <c r="GK1388" s="44"/>
      <c r="GP1388" s="352"/>
      <c r="GR1388" s="44"/>
      <c r="GS1388" s="44"/>
      <c r="GT1388" s="44"/>
      <c r="GY1388" s="352"/>
      <c r="HA1388" s="44"/>
      <c r="HB1388" s="44"/>
      <c r="HC1388" s="44"/>
      <c r="HH1388" s="352"/>
      <c r="HJ1388" s="44"/>
      <c r="HK1388" s="44"/>
      <c r="HL1388" s="44"/>
      <c r="HQ1388" s="44"/>
      <c r="HR1388" s="44"/>
      <c r="HS1388" s="44"/>
      <c r="HT1388" s="44"/>
      <c r="HU1388" s="44"/>
      <c r="HV1388" s="44"/>
      <c r="HW1388" s="44"/>
      <c r="HX1388" s="44"/>
      <c r="HY1388" s="44"/>
      <c r="HZ1388" s="44"/>
      <c r="IA1388" s="44"/>
      <c r="IB1388" s="44"/>
      <c r="IC1388" s="44"/>
      <c r="ID1388" s="44"/>
      <c r="IE1388" s="44"/>
      <c r="IF1388" s="44"/>
      <c r="IG1388" s="44"/>
      <c r="IH1388" s="44"/>
      <c r="II1388" s="44"/>
      <c r="IJ1388" s="44"/>
      <c r="IK1388" s="44"/>
      <c r="IL1388" s="44"/>
      <c r="IM1388" s="44"/>
      <c r="IN1388" s="44"/>
      <c r="IO1388" s="44"/>
      <c r="IP1388" s="44"/>
      <c r="IQ1388" s="44"/>
      <c r="IR1388" s="44"/>
      <c r="IS1388" s="44"/>
      <c r="IT1388" s="44"/>
      <c r="IU1388" s="44"/>
      <c r="IV1388" s="44"/>
      <c r="RS1388" s="353"/>
    </row>
    <row r="1389" spans="1:487" s="74" customFormat="1" ht="15">
      <c r="A1389" s="325" t="s">
        <v>850</v>
      </c>
      <c r="B1389" s="351"/>
      <c r="C1389" s="351"/>
      <c r="D1389" s="458" t="s">
        <v>131</v>
      </c>
      <c r="E1389" s="44"/>
      <c r="F1389" s="437">
        <f t="shared" si="19"/>
        <v>20</v>
      </c>
      <c r="G1389" s="478"/>
      <c r="H1389" s="478"/>
      <c r="I1389" s="138">
        <v>12</v>
      </c>
      <c r="J1389" s="420">
        <v>8</v>
      </c>
      <c r="K1389" s="138"/>
      <c r="L1389" s="458"/>
      <c r="M1389" s="44"/>
      <c r="N1389" s="44"/>
      <c r="R1389" s="352"/>
      <c r="T1389" s="44"/>
      <c r="U1389" s="44"/>
      <c r="V1389" s="44"/>
      <c r="AA1389" s="352"/>
      <c r="AC1389" s="44"/>
      <c r="AD1389" s="44"/>
      <c r="AE1389" s="44"/>
      <c r="AJ1389" s="352"/>
      <c r="AL1389" s="44"/>
      <c r="AM1389" s="44"/>
      <c r="AN1389" s="44"/>
      <c r="AS1389" s="352"/>
      <c r="AU1389" s="44"/>
      <c r="AV1389" s="44"/>
      <c r="AW1389" s="44"/>
      <c r="BB1389" s="352"/>
      <c r="BD1389" s="44"/>
      <c r="BE1389" s="44"/>
      <c r="BF1389" s="44"/>
      <c r="BK1389" s="352"/>
      <c r="BM1389" s="44"/>
      <c r="BN1389" s="44"/>
      <c r="BO1389" s="44"/>
      <c r="BT1389" s="352"/>
      <c r="BV1389" s="44"/>
      <c r="BW1389" s="44"/>
      <c r="BX1389" s="44"/>
      <c r="CC1389" s="352"/>
      <c r="CE1389" s="44"/>
      <c r="CF1389" s="44"/>
      <c r="CG1389" s="44"/>
      <c r="CL1389" s="352"/>
      <c r="CN1389" s="44"/>
      <c r="CO1389" s="44"/>
      <c r="CP1389" s="44"/>
      <c r="CU1389" s="352"/>
      <c r="CW1389" s="44"/>
      <c r="CX1389" s="44"/>
      <c r="CY1389" s="44"/>
      <c r="DD1389" s="352"/>
      <c r="DF1389" s="44"/>
      <c r="DG1389" s="44"/>
      <c r="DH1389" s="44"/>
      <c r="DM1389" s="352"/>
      <c r="DO1389" s="44"/>
      <c r="DP1389" s="44"/>
      <c r="DQ1389" s="44"/>
      <c r="DV1389" s="352"/>
      <c r="DX1389" s="44"/>
      <c r="DY1389" s="44"/>
      <c r="DZ1389" s="44"/>
      <c r="EE1389" s="352"/>
      <c r="EG1389" s="44"/>
      <c r="EH1389" s="44"/>
      <c r="EI1389" s="44"/>
      <c r="EN1389" s="352"/>
      <c r="EP1389" s="44"/>
      <c r="EQ1389" s="44"/>
      <c r="ER1389" s="44"/>
      <c r="EW1389" s="352"/>
      <c r="EY1389" s="44"/>
      <c r="EZ1389" s="44"/>
      <c r="FA1389" s="44"/>
      <c r="FF1389" s="352"/>
      <c r="FH1389" s="44"/>
      <c r="FI1389" s="44"/>
      <c r="FJ1389" s="44"/>
      <c r="FO1389" s="352"/>
      <c r="FQ1389" s="44"/>
      <c r="FR1389" s="44"/>
      <c r="FS1389" s="44"/>
      <c r="FX1389" s="352"/>
      <c r="FZ1389" s="44"/>
      <c r="GA1389" s="44"/>
      <c r="GB1389" s="44"/>
      <c r="GG1389" s="352"/>
      <c r="GI1389" s="44"/>
      <c r="GJ1389" s="44"/>
      <c r="GK1389" s="44"/>
      <c r="GP1389" s="352"/>
      <c r="GR1389" s="44"/>
      <c r="GS1389" s="44"/>
      <c r="GT1389" s="44"/>
      <c r="GY1389" s="352"/>
      <c r="HA1389" s="44"/>
      <c r="HB1389" s="44"/>
      <c r="HC1389" s="44"/>
      <c r="HH1389" s="352"/>
      <c r="HJ1389" s="44"/>
      <c r="HK1389" s="44"/>
      <c r="HL1389" s="44"/>
      <c r="HQ1389" s="44"/>
      <c r="HR1389" s="44"/>
      <c r="HS1389" s="44"/>
      <c r="HT1389" s="44"/>
      <c r="HU1389" s="44"/>
      <c r="HV1389" s="44"/>
      <c r="HW1389" s="44"/>
      <c r="HX1389" s="44"/>
      <c r="HY1389" s="44"/>
      <c r="HZ1389" s="44"/>
      <c r="IA1389" s="44"/>
      <c r="IB1389" s="44"/>
      <c r="IC1389" s="44"/>
      <c r="ID1389" s="44"/>
      <c r="IE1389" s="44"/>
      <c r="IF1389" s="44"/>
      <c r="IG1389" s="44"/>
      <c r="IH1389" s="44"/>
      <c r="II1389" s="44"/>
      <c r="IJ1389" s="44"/>
      <c r="IK1389" s="44"/>
      <c r="IL1389" s="44"/>
      <c r="IM1389" s="44"/>
      <c r="IN1389" s="44"/>
      <c r="IO1389" s="44"/>
      <c r="IP1389" s="44"/>
      <c r="IQ1389" s="44"/>
      <c r="IR1389" s="44"/>
      <c r="IS1389" s="44"/>
      <c r="IT1389" s="44"/>
      <c r="IU1389" s="44"/>
      <c r="IV1389" s="44"/>
      <c r="RS1389" s="353"/>
    </row>
    <row r="1390" spans="1:487" s="74" customFormat="1" ht="15">
      <c r="A1390" s="325" t="s">
        <v>1161</v>
      </c>
      <c r="B1390" s="351"/>
      <c r="C1390" s="351"/>
      <c r="D1390" s="458" t="s">
        <v>131</v>
      </c>
      <c r="E1390" s="44"/>
      <c r="F1390" s="437">
        <f t="shared" si="19"/>
        <v>4</v>
      </c>
      <c r="G1390" s="478"/>
      <c r="H1390" s="478"/>
      <c r="I1390" s="138"/>
      <c r="J1390" s="420">
        <v>4</v>
      </c>
      <c r="K1390" s="138"/>
      <c r="L1390" s="44"/>
      <c r="M1390" s="44"/>
      <c r="N1390" s="44"/>
      <c r="R1390" s="352"/>
      <c r="T1390" s="44"/>
      <c r="U1390" s="44"/>
      <c r="V1390" s="44"/>
      <c r="AA1390" s="352"/>
      <c r="AC1390" s="44"/>
      <c r="AD1390" s="44"/>
      <c r="AE1390" s="44"/>
      <c r="AJ1390" s="352"/>
      <c r="AL1390" s="44"/>
      <c r="AM1390" s="44"/>
      <c r="AN1390" s="44"/>
      <c r="AS1390" s="352"/>
      <c r="AU1390" s="44"/>
      <c r="AV1390" s="44"/>
      <c r="AW1390" s="44"/>
      <c r="BB1390" s="352"/>
      <c r="BD1390" s="44"/>
      <c r="BE1390" s="44"/>
      <c r="BF1390" s="44"/>
      <c r="BK1390" s="352"/>
      <c r="BM1390" s="44"/>
      <c r="BN1390" s="44"/>
      <c r="BO1390" s="44"/>
      <c r="BT1390" s="352"/>
      <c r="BV1390" s="44"/>
      <c r="BW1390" s="44"/>
      <c r="BX1390" s="44"/>
      <c r="CC1390" s="352"/>
      <c r="CE1390" s="44"/>
      <c r="CF1390" s="44"/>
      <c r="CG1390" s="44"/>
      <c r="CL1390" s="352"/>
      <c r="CN1390" s="44"/>
      <c r="CO1390" s="44"/>
      <c r="CP1390" s="44"/>
      <c r="CU1390" s="352"/>
      <c r="CW1390" s="44"/>
      <c r="CX1390" s="44"/>
      <c r="CY1390" s="44"/>
      <c r="DD1390" s="352"/>
      <c r="DF1390" s="44"/>
      <c r="DG1390" s="44"/>
      <c r="DH1390" s="44"/>
      <c r="DM1390" s="352"/>
      <c r="DO1390" s="44"/>
      <c r="DP1390" s="44"/>
      <c r="DQ1390" s="44"/>
      <c r="DV1390" s="352"/>
      <c r="DX1390" s="44"/>
      <c r="DY1390" s="44"/>
      <c r="DZ1390" s="44"/>
      <c r="EE1390" s="352"/>
      <c r="EG1390" s="44"/>
      <c r="EH1390" s="44"/>
      <c r="EI1390" s="44"/>
      <c r="EN1390" s="352"/>
      <c r="EP1390" s="44"/>
      <c r="EQ1390" s="44"/>
      <c r="ER1390" s="44"/>
      <c r="EW1390" s="352"/>
      <c r="EY1390" s="44"/>
      <c r="EZ1390" s="44"/>
      <c r="FA1390" s="44"/>
      <c r="FF1390" s="352"/>
      <c r="FH1390" s="44"/>
      <c r="FI1390" s="44"/>
      <c r="FJ1390" s="44"/>
      <c r="FO1390" s="352"/>
      <c r="FQ1390" s="44"/>
      <c r="FR1390" s="44"/>
      <c r="FS1390" s="44"/>
      <c r="FX1390" s="352"/>
      <c r="FZ1390" s="44"/>
      <c r="GA1390" s="44"/>
      <c r="GB1390" s="44"/>
      <c r="GG1390" s="352"/>
      <c r="GI1390" s="44"/>
      <c r="GJ1390" s="44"/>
      <c r="GK1390" s="44"/>
      <c r="GP1390" s="352"/>
      <c r="GR1390" s="44"/>
      <c r="GS1390" s="44"/>
      <c r="GT1390" s="44"/>
      <c r="GY1390" s="352"/>
      <c r="HA1390" s="44"/>
      <c r="HB1390" s="44"/>
      <c r="HC1390" s="44"/>
      <c r="HH1390" s="352"/>
      <c r="HJ1390" s="44"/>
      <c r="HK1390" s="44"/>
      <c r="HL1390" s="44"/>
      <c r="HQ1390" s="44"/>
      <c r="HR1390" s="44"/>
      <c r="HS1390" s="44"/>
      <c r="HT1390" s="44"/>
      <c r="HU1390" s="44"/>
      <c r="HV1390" s="44"/>
      <c r="HW1390" s="44"/>
      <c r="HX1390" s="44"/>
      <c r="HY1390" s="44"/>
      <c r="HZ1390" s="44"/>
      <c r="IA1390" s="44"/>
      <c r="IB1390" s="44"/>
      <c r="IC1390" s="44"/>
      <c r="ID1390" s="44"/>
      <c r="IE1390" s="44"/>
      <c r="IF1390" s="44"/>
      <c r="IG1390" s="44"/>
      <c r="IH1390" s="44"/>
      <c r="II1390" s="44"/>
      <c r="IJ1390" s="44"/>
      <c r="IK1390" s="44"/>
      <c r="IL1390" s="44"/>
      <c r="IM1390" s="44"/>
      <c r="IN1390" s="44"/>
      <c r="IO1390" s="44"/>
      <c r="IP1390" s="44"/>
      <c r="IQ1390" s="44"/>
      <c r="IR1390" s="44"/>
      <c r="IS1390" s="44"/>
      <c r="IT1390" s="44"/>
      <c r="IU1390" s="44"/>
      <c r="IV1390" s="44"/>
      <c r="RS1390" s="353"/>
    </row>
    <row r="1391" spans="1:487" s="74" customFormat="1" ht="15">
      <c r="A1391" s="325" t="s">
        <v>1276</v>
      </c>
      <c r="B1391" s="351"/>
      <c r="C1391" s="351"/>
      <c r="D1391" s="531" t="s">
        <v>130</v>
      </c>
      <c r="E1391" s="44"/>
      <c r="F1391" s="437">
        <f t="shared" si="19"/>
        <v>0</v>
      </c>
      <c r="G1391" s="541"/>
      <c r="H1391" s="541"/>
      <c r="I1391" s="138"/>
      <c r="J1391" s="420"/>
      <c r="K1391" s="138"/>
      <c r="L1391" s="458"/>
      <c r="M1391" s="458"/>
      <c r="N1391" s="44"/>
      <c r="R1391" s="352"/>
      <c r="T1391" s="44"/>
      <c r="U1391" s="44"/>
      <c r="V1391" s="44"/>
      <c r="AA1391" s="352"/>
      <c r="AC1391" s="44"/>
      <c r="AD1391" s="44"/>
      <c r="AE1391" s="44"/>
      <c r="AJ1391" s="352"/>
      <c r="AL1391" s="44"/>
      <c r="AM1391" s="44"/>
      <c r="AN1391" s="44"/>
      <c r="AS1391" s="352"/>
      <c r="AU1391" s="44"/>
      <c r="AV1391" s="44"/>
      <c r="AW1391" s="44"/>
      <c r="BB1391" s="352"/>
      <c r="BD1391" s="44"/>
      <c r="BE1391" s="44"/>
      <c r="BF1391" s="44"/>
      <c r="BK1391" s="352"/>
      <c r="BM1391" s="44"/>
      <c r="BN1391" s="44"/>
      <c r="BO1391" s="44"/>
      <c r="BT1391" s="352"/>
      <c r="BV1391" s="44"/>
      <c r="BW1391" s="44"/>
      <c r="BX1391" s="44"/>
      <c r="CC1391" s="352"/>
      <c r="CE1391" s="44"/>
      <c r="CF1391" s="44"/>
      <c r="CG1391" s="44"/>
      <c r="CL1391" s="352"/>
      <c r="CN1391" s="44"/>
      <c r="CO1391" s="44"/>
      <c r="CP1391" s="44"/>
      <c r="CU1391" s="352"/>
      <c r="CW1391" s="44"/>
      <c r="CX1391" s="44"/>
      <c r="CY1391" s="44"/>
      <c r="DD1391" s="352"/>
      <c r="DF1391" s="44"/>
      <c r="DG1391" s="44"/>
      <c r="DH1391" s="44"/>
      <c r="DM1391" s="352"/>
      <c r="DO1391" s="44"/>
      <c r="DP1391" s="44"/>
      <c r="DQ1391" s="44"/>
      <c r="DV1391" s="352"/>
      <c r="DX1391" s="44"/>
      <c r="DY1391" s="44"/>
      <c r="DZ1391" s="44"/>
      <c r="EE1391" s="352"/>
      <c r="EG1391" s="44"/>
      <c r="EH1391" s="44"/>
      <c r="EI1391" s="44"/>
      <c r="EN1391" s="352"/>
      <c r="EP1391" s="44"/>
      <c r="EQ1391" s="44"/>
      <c r="ER1391" s="44"/>
      <c r="EW1391" s="352"/>
      <c r="EY1391" s="44"/>
      <c r="EZ1391" s="44"/>
      <c r="FA1391" s="44"/>
      <c r="FF1391" s="352"/>
      <c r="FH1391" s="44"/>
      <c r="FI1391" s="44"/>
      <c r="FJ1391" s="44"/>
      <c r="FO1391" s="352"/>
      <c r="FQ1391" s="44"/>
      <c r="FR1391" s="44"/>
      <c r="FS1391" s="44"/>
      <c r="FX1391" s="352"/>
      <c r="FZ1391" s="44"/>
      <c r="GA1391" s="44"/>
      <c r="GB1391" s="44"/>
      <c r="GG1391" s="352"/>
      <c r="GI1391" s="44"/>
      <c r="GJ1391" s="44"/>
      <c r="GK1391" s="44"/>
      <c r="GP1391" s="352"/>
      <c r="GR1391" s="44"/>
      <c r="GS1391" s="44"/>
      <c r="GT1391" s="44"/>
      <c r="GY1391" s="352"/>
      <c r="HA1391" s="44"/>
      <c r="HB1391" s="44"/>
      <c r="HC1391" s="44"/>
      <c r="HH1391" s="352"/>
      <c r="HJ1391" s="44"/>
      <c r="HK1391" s="44"/>
      <c r="HL1391" s="44"/>
      <c r="HQ1391" s="44"/>
      <c r="HR1391" s="44"/>
      <c r="HS1391" s="44"/>
      <c r="HT1391" s="44"/>
      <c r="HU1391" s="44"/>
      <c r="HV1391" s="44"/>
      <c r="HW1391" s="44"/>
      <c r="HX1391" s="44"/>
      <c r="HY1391" s="44"/>
      <c r="HZ1391" s="44"/>
      <c r="IA1391" s="44"/>
      <c r="IB1391" s="44"/>
      <c r="IC1391" s="44"/>
      <c r="ID1391" s="44"/>
      <c r="IE1391" s="44"/>
      <c r="IF1391" s="44"/>
      <c r="IG1391" s="44"/>
      <c r="IH1391" s="44"/>
      <c r="II1391" s="44"/>
      <c r="IJ1391" s="44"/>
      <c r="IK1391" s="44"/>
      <c r="IL1391" s="44"/>
      <c r="IM1391" s="44"/>
      <c r="IN1391" s="44"/>
      <c r="IO1391" s="44"/>
      <c r="IP1391" s="44"/>
      <c r="IQ1391" s="44"/>
      <c r="IR1391" s="44"/>
      <c r="IS1391" s="44"/>
      <c r="IT1391" s="44"/>
      <c r="IU1391" s="44"/>
      <c r="IV1391" s="44"/>
      <c r="RS1391" s="353"/>
    </row>
    <row r="1392" spans="1:487" s="74" customFormat="1" ht="15">
      <c r="A1392" s="325" t="s">
        <v>1716</v>
      </c>
      <c r="B1392" s="351"/>
      <c r="C1392" s="351"/>
      <c r="D1392" s="531" t="s">
        <v>130</v>
      </c>
      <c r="E1392" s="44"/>
      <c r="F1392" s="437">
        <f t="shared" si="19"/>
        <v>0</v>
      </c>
      <c r="G1392" s="478"/>
      <c r="H1392" s="541"/>
      <c r="I1392" s="138"/>
      <c r="J1392" s="420"/>
      <c r="K1392" s="138"/>
      <c r="L1392" s="458"/>
      <c r="M1392" s="458"/>
      <c r="N1392" s="44"/>
      <c r="R1392" s="352"/>
      <c r="T1392" s="44"/>
      <c r="U1392" s="44"/>
      <c r="V1392" s="44"/>
      <c r="AA1392" s="352"/>
      <c r="AC1392" s="44"/>
      <c r="AD1392" s="44"/>
      <c r="AE1392" s="44"/>
      <c r="AJ1392" s="352"/>
      <c r="AL1392" s="44"/>
      <c r="AM1392" s="44"/>
      <c r="AN1392" s="44"/>
      <c r="AS1392" s="352"/>
      <c r="AU1392" s="44"/>
      <c r="AV1392" s="44"/>
      <c r="AW1392" s="44"/>
      <c r="BB1392" s="352"/>
      <c r="BD1392" s="44"/>
      <c r="BE1392" s="44"/>
      <c r="BF1392" s="44"/>
      <c r="BK1392" s="352"/>
      <c r="BM1392" s="44"/>
      <c r="BN1392" s="44"/>
      <c r="BO1392" s="44"/>
      <c r="BT1392" s="352"/>
      <c r="BV1392" s="44"/>
      <c r="BW1392" s="44"/>
      <c r="BX1392" s="44"/>
      <c r="CC1392" s="352"/>
      <c r="CE1392" s="44"/>
      <c r="CF1392" s="44"/>
      <c r="CG1392" s="44"/>
      <c r="CL1392" s="352"/>
      <c r="CN1392" s="44"/>
      <c r="CO1392" s="44"/>
      <c r="CP1392" s="44"/>
      <c r="CU1392" s="352"/>
      <c r="CW1392" s="44"/>
      <c r="CX1392" s="44"/>
      <c r="CY1392" s="44"/>
      <c r="DD1392" s="352"/>
      <c r="DF1392" s="44"/>
      <c r="DG1392" s="44"/>
      <c r="DH1392" s="44"/>
      <c r="DM1392" s="352"/>
      <c r="DO1392" s="44"/>
      <c r="DP1392" s="44"/>
      <c r="DQ1392" s="44"/>
      <c r="DV1392" s="352"/>
      <c r="DX1392" s="44"/>
      <c r="DY1392" s="44"/>
      <c r="DZ1392" s="44"/>
      <c r="EE1392" s="352"/>
      <c r="EG1392" s="44"/>
      <c r="EH1392" s="44"/>
      <c r="EI1392" s="44"/>
      <c r="EN1392" s="352"/>
      <c r="EP1392" s="44"/>
      <c r="EQ1392" s="44"/>
      <c r="ER1392" s="44"/>
      <c r="EW1392" s="352"/>
      <c r="EY1392" s="44"/>
      <c r="EZ1392" s="44"/>
      <c r="FA1392" s="44"/>
      <c r="FF1392" s="352"/>
      <c r="FH1392" s="44"/>
      <c r="FI1392" s="44"/>
      <c r="FJ1392" s="44"/>
      <c r="FO1392" s="352"/>
      <c r="FQ1392" s="44"/>
      <c r="FR1392" s="44"/>
      <c r="FS1392" s="44"/>
      <c r="FX1392" s="352"/>
      <c r="FZ1392" s="44"/>
      <c r="GA1392" s="44"/>
      <c r="GB1392" s="44"/>
      <c r="GG1392" s="352"/>
      <c r="GI1392" s="44"/>
      <c r="GJ1392" s="44"/>
      <c r="GK1392" s="44"/>
      <c r="GP1392" s="352"/>
      <c r="GR1392" s="44"/>
      <c r="GS1392" s="44"/>
      <c r="GT1392" s="44"/>
      <c r="GY1392" s="352"/>
      <c r="HA1392" s="44"/>
      <c r="HB1392" s="44"/>
      <c r="HC1392" s="44"/>
      <c r="HH1392" s="352"/>
      <c r="HJ1392" s="44"/>
      <c r="HK1392" s="44"/>
      <c r="HL1392" s="44"/>
      <c r="HQ1392" s="44"/>
      <c r="HR1392" s="44"/>
      <c r="HS1392" s="44"/>
      <c r="HT1392" s="44"/>
      <c r="HU1392" s="44"/>
      <c r="HV1392" s="44"/>
      <c r="HW1392" s="44"/>
      <c r="HX1392" s="44"/>
      <c r="HY1392" s="44"/>
      <c r="HZ1392" s="44"/>
      <c r="IA1392" s="44"/>
      <c r="IB1392" s="44"/>
      <c r="IC1392" s="44"/>
      <c r="ID1392" s="44"/>
      <c r="IE1392" s="44"/>
      <c r="IF1392" s="44"/>
      <c r="IG1392" s="44"/>
      <c r="IH1392" s="44"/>
      <c r="II1392" s="44"/>
      <c r="IJ1392" s="44"/>
      <c r="IK1392" s="44"/>
      <c r="IL1392" s="44"/>
      <c r="IM1392" s="44"/>
      <c r="IN1392" s="44"/>
      <c r="IO1392" s="44"/>
      <c r="IP1392" s="44"/>
      <c r="IQ1392" s="44"/>
      <c r="IR1392" s="44"/>
      <c r="IS1392" s="44"/>
      <c r="IT1392" s="44"/>
      <c r="IU1392" s="44"/>
      <c r="IV1392" s="44"/>
      <c r="RS1392" s="353"/>
    </row>
    <row r="1393" spans="1:487" s="74" customFormat="1" ht="15">
      <c r="A1393" s="325" t="s">
        <v>547</v>
      </c>
      <c r="B1393" s="351"/>
      <c r="C1393" s="351"/>
      <c r="D1393" s="458" t="s">
        <v>141</v>
      </c>
      <c r="E1393" s="44"/>
      <c r="F1393" s="437">
        <f t="shared" si="19"/>
        <v>217</v>
      </c>
      <c r="G1393" s="541">
        <v>177</v>
      </c>
      <c r="H1393" s="541">
        <v>20</v>
      </c>
      <c r="I1393" s="138">
        <v>20</v>
      </c>
      <c r="J1393" s="420"/>
      <c r="K1393" s="138"/>
      <c r="L1393" s="450"/>
      <c r="M1393" s="458"/>
      <c r="N1393" s="44"/>
      <c r="R1393" s="352"/>
      <c r="T1393" s="44"/>
      <c r="U1393" s="44"/>
      <c r="V1393" s="44"/>
      <c r="AA1393" s="352"/>
      <c r="AC1393" s="44"/>
      <c r="AD1393" s="44"/>
      <c r="AE1393" s="44"/>
      <c r="AJ1393" s="352"/>
      <c r="AL1393" s="44"/>
      <c r="AM1393" s="44"/>
      <c r="AN1393" s="44"/>
      <c r="AS1393" s="352"/>
      <c r="AU1393" s="44"/>
      <c r="AV1393" s="44"/>
      <c r="AW1393" s="44"/>
      <c r="BB1393" s="352"/>
      <c r="BD1393" s="44"/>
      <c r="BE1393" s="44"/>
      <c r="BF1393" s="44"/>
      <c r="BK1393" s="352"/>
      <c r="BM1393" s="44"/>
      <c r="BN1393" s="44"/>
      <c r="BO1393" s="44"/>
      <c r="BT1393" s="352"/>
      <c r="BV1393" s="44"/>
      <c r="BW1393" s="44"/>
      <c r="BX1393" s="44"/>
      <c r="CC1393" s="352"/>
      <c r="CE1393" s="44"/>
      <c r="CF1393" s="44"/>
      <c r="CG1393" s="44"/>
      <c r="CL1393" s="352"/>
      <c r="CN1393" s="44"/>
      <c r="CO1393" s="44"/>
      <c r="CP1393" s="44"/>
      <c r="CU1393" s="352"/>
      <c r="CW1393" s="44"/>
      <c r="CX1393" s="44"/>
      <c r="CY1393" s="44"/>
      <c r="DD1393" s="352"/>
      <c r="DF1393" s="44"/>
      <c r="DG1393" s="44"/>
      <c r="DH1393" s="44"/>
      <c r="DM1393" s="352"/>
      <c r="DO1393" s="44"/>
      <c r="DP1393" s="44"/>
      <c r="DQ1393" s="44"/>
      <c r="DV1393" s="352"/>
      <c r="DX1393" s="44"/>
      <c r="DY1393" s="44"/>
      <c r="DZ1393" s="44"/>
      <c r="EE1393" s="352"/>
      <c r="EG1393" s="44"/>
      <c r="EH1393" s="44"/>
      <c r="EI1393" s="44"/>
      <c r="EN1393" s="352"/>
      <c r="EP1393" s="44"/>
      <c r="EQ1393" s="44"/>
      <c r="ER1393" s="44"/>
      <c r="EW1393" s="352"/>
      <c r="EY1393" s="44"/>
      <c r="EZ1393" s="44"/>
      <c r="FA1393" s="44"/>
      <c r="FF1393" s="352"/>
      <c r="FH1393" s="44"/>
      <c r="FI1393" s="44"/>
      <c r="FJ1393" s="44"/>
      <c r="FO1393" s="352"/>
      <c r="FQ1393" s="44"/>
      <c r="FR1393" s="44"/>
      <c r="FS1393" s="44"/>
      <c r="FX1393" s="352"/>
      <c r="FZ1393" s="44"/>
      <c r="GA1393" s="44"/>
      <c r="GB1393" s="44"/>
      <c r="GG1393" s="352"/>
      <c r="GI1393" s="44"/>
      <c r="GJ1393" s="44"/>
      <c r="GK1393" s="44"/>
      <c r="GP1393" s="352"/>
      <c r="GR1393" s="44"/>
      <c r="GS1393" s="44"/>
      <c r="GT1393" s="44"/>
      <c r="GY1393" s="352"/>
      <c r="HA1393" s="44"/>
      <c r="HB1393" s="44"/>
      <c r="HC1393" s="44"/>
      <c r="HH1393" s="352"/>
      <c r="HJ1393" s="44"/>
      <c r="HK1393" s="44"/>
      <c r="HL1393" s="44"/>
      <c r="HQ1393" s="44"/>
      <c r="HR1393" s="44"/>
      <c r="HS1393" s="44"/>
      <c r="HT1393" s="44"/>
      <c r="HU1393" s="44"/>
      <c r="HV1393" s="44"/>
      <c r="HW1393" s="44"/>
      <c r="HX1393" s="44"/>
      <c r="HY1393" s="44"/>
      <c r="HZ1393" s="44"/>
      <c r="IA1393" s="44"/>
      <c r="IB1393" s="44"/>
      <c r="IC1393" s="44"/>
      <c r="ID1393" s="44"/>
      <c r="IE1393" s="44"/>
      <c r="IF1393" s="44"/>
      <c r="IG1393" s="44"/>
      <c r="IH1393" s="44"/>
      <c r="II1393" s="44"/>
      <c r="IJ1393" s="44"/>
      <c r="IK1393" s="44"/>
      <c r="IL1393" s="44"/>
      <c r="IM1393" s="44"/>
      <c r="IN1393" s="44"/>
      <c r="IO1393" s="44"/>
      <c r="IP1393" s="44"/>
      <c r="IQ1393" s="44"/>
      <c r="IR1393" s="44"/>
      <c r="IS1393" s="44"/>
      <c r="IT1393" s="44"/>
      <c r="IU1393" s="44"/>
      <c r="IV1393" s="44"/>
      <c r="RS1393" s="353"/>
    </row>
    <row r="1394" spans="1:487" s="74" customFormat="1" ht="15">
      <c r="A1394" s="325" t="s">
        <v>640</v>
      </c>
      <c r="B1394" s="351"/>
      <c r="C1394" s="351"/>
      <c r="D1394" s="458" t="s">
        <v>139</v>
      </c>
      <c r="E1394" s="44"/>
      <c r="F1394" s="437">
        <f t="shared" si="19"/>
        <v>1208</v>
      </c>
      <c r="G1394" s="541">
        <v>647</v>
      </c>
      <c r="H1394" s="541">
        <v>450</v>
      </c>
      <c r="I1394" s="138">
        <v>81</v>
      </c>
      <c r="J1394" s="420"/>
      <c r="K1394" s="138">
        <v>30</v>
      </c>
      <c r="L1394" s="458"/>
      <c r="M1394" s="458"/>
      <c r="N1394" s="44"/>
      <c r="R1394" s="352"/>
      <c r="T1394" s="44"/>
      <c r="U1394" s="44"/>
      <c r="V1394" s="44"/>
      <c r="AA1394" s="352"/>
      <c r="AC1394" s="44"/>
      <c r="AD1394" s="44"/>
      <c r="AE1394" s="44"/>
      <c r="AJ1394" s="352"/>
      <c r="AL1394" s="44"/>
      <c r="AM1394" s="44"/>
      <c r="AN1394" s="44"/>
      <c r="AS1394" s="352"/>
      <c r="AU1394" s="44"/>
      <c r="AV1394" s="44"/>
      <c r="AW1394" s="44"/>
      <c r="BB1394" s="352"/>
      <c r="BD1394" s="44"/>
      <c r="BE1394" s="44"/>
      <c r="BF1394" s="44"/>
      <c r="BK1394" s="352"/>
      <c r="BM1394" s="44"/>
      <c r="BN1394" s="44"/>
      <c r="BO1394" s="44"/>
      <c r="BT1394" s="352"/>
      <c r="BV1394" s="44"/>
      <c r="BW1394" s="44"/>
      <c r="BX1394" s="44"/>
      <c r="CC1394" s="352"/>
      <c r="CE1394" s="44"/>
      <c r="CF1394" s="44"/>
      <c r="CG1394" s="44"/>
      <c r="CL1394" s="352"/>
      <c r="CN1394" s="44"/>
      <c r="CO1394" s="44"/>
      <c r="CP1394" s="44"/>
      <c r="CU1394" s="352"/>
      <c r="CW1394" s="44"/>
      <c r="CX1394" s="44"/>
      <c r="CY1394" s="44"/>
      <c r="DD1394" s="352"/>
      <c r="DF1394" s="44"/>
      <c r="DG1394" s="44"/>
      <c r="DH1394" s="44"/>
      <c r="DM1394" s="352"/>
      <c r="DO1394" s="44"/>
      <c r="DP1394" s="44"/>
      <c r="DQ1394" s="44"/>
      <c r="DV1394" s="352"/>
      <c r="DX1394" s="44"/>
      <c r="DY1394" s="44"/>
      <c r="DZ1394" s="44"/>
      <c r="EE1394" s="352"/>
      <c r="EG1394" s="44"/>
      <c r="EH1394" s="44"/>
      <c r="EI1394" s="44"/>
      <c r="EN1394" s="352"/>
      <c r="EP1394" s="44"/>
      <c r="EQ1394" s="44"/>
      <c r="ER1394" s="44"/>
      <c r="EW1394" s="352"/>
      <c r="EY1394" s="44"/>
      <c r="EZ1394" s="44"/>
      <c r="FA1394" s="44"/>
      <c r="FF1394" s="352"/>
      <c r="FH1394" s="44"/>
      <c r="FI1394" s="44"/>
      <c r="FJ1394" s="44"/>
      <c r="FO1394" s="352"/>
      <c r="FQ1394" s="44"/>
      <c r="FR1394" s="44"/>
      <c r="FS1394" s="44"/>
      <c r="FX1394" s="352"/>
      <c r="FZ1394" s="44"/>
      <c r="GA1394" s="44"/>
      <c r="GB1394" s="44"/>
      <c r="GG1394" s="352"/>
      <c r="GI1394" s="44"/>
      <c r="GJ1394" s="44"/>
      <c r="GK1394" s="44"/>
      <c r="GP1394" s="352"/>
      <c r="GR1394" s="44"/>
      <c r="GS1394" s="44"/>
      <c r="GT1394" s="44"/>
      <c r="GY1394" s="352"/>
      <c r="HA1394" s="44"/>
      <c r="HB1394" s="44"/>
      <c r="HC1394" s="44"/>
      <c r="HH1394" s="352"/>
      <c r="HJ1394" s="44"/>
      <c r="HK1394" s="44"/>
      <c r="HL1394" s="44"/>
      <c r="HQ1394" s="44"/>
      <c r="HR1394" s="44"/>
      <c r="HS1394" s="44"/>
      <c r="HT1394" s="44"/>
      <c r="HU1394" s="44"/>
      <c r="HV1394" s="44"/>
      <c r="HW1394" s="44"/>
      <c r="HX1394" s="44"/>
      <c r="HY1394" s="44"/>
      <c r="HZ1394" s="44"/>
      <c r="IA1394" s="44"/>
      <c r="IB1394" s="44"/>
      <c r="IC1394" s="44"/>
      <c r="ID1394" s="44"/>
      <c r="IE1394" s="44"/>
      <c r="IF1394" s="44"/>
      <c r="IG1394" s="44"/>
      <c r="IH1394" s="44"/>
      <c r="II1394" s="44"/>
      <c r="IJ1394" s="44"/>
      <c r="IK1394" s="44"/>
      <c r="IL1394" s="44"/>
      <c r="IM1394" s="44"/>
      <c r="IN1394" s="44"/>
      <c r="IO1394" s="44"/>
      <c r="IP1394" s="44"/>
      <c r="IQ1394" s="44"/>
      <c r="IR1394" s="44"/>
      <c r="IS1394" s="44"/>
      <c r="IT1394" s="44"/>
      <c r="IU1394" s="44"/>
      <c r="IV1394" s="44"/>
      <c r="RS1394" s="353"/>
    </row>
    <row r="1395" spans="1:487" s="74" customFormat="1" ht="15">
      <c r="A1395" s="325" t="s">
        <v>627</v>
      </c>
      <c r="B1395" s="529"/>
      <c r="C1395" s="351"/>
      <c r="D1395" s="458" t="s">
        <v>135</v>
      </c>
      <c r="E1395" s="44"/>
      <c r="F1395" s="437">
        <f t="shared" si="19"/>
        <v>24</v>
      </c>
      <c r="G1395" s="478">
        <v>1</v>
      </c>
      <c r="H1395" s="138"/>
      <c r="I1395" s="138">
        <v>14</v>
      </c>
      <c r="J1395" s="420"/>
      <c r="K1395" s="138">
        <v>9</v>
      </c>
      <c r="L1395" s="458"/>
      <c r="M1395" s="44"/>
      <c r="N1395" s="44"/>
      <c r="R1395" s="352"/>
      <c r="T1395" s="44"/>
      <c r="U1395" s="44"/>
      <c r="V1395" s="44"/>
      <c r="AA1395" s="352"/>
      <c r="AC1395" s="44"/>
      <c r="AD1395" s="44"/>
      <c r="AE1395" s="44"/>
      <c r="AJ1395" s="352"/>
      <c r="AL1395" s="44"/>
      <c r="AM1395" s="44"/>
      <c r="AN1395" s="44"/>
      <c r="AS1395" s="352"/>
      <c r="AU1395" s="44"/>
      <c r="AV1395" s="44"/>
      <c r="AW1395" s="44"/>
      <c r="BB1395" s="352"/>
      <c r="BD1395" s="44"/>
      <c r="BE1395" s="44"/>
      <c r="BF1395" s="44"/>
      <c r="BK1395" s="352"/>
      <c r="BM1395" s="44"/>
      <c r="BN1395" s="44"/>
      <c r="BO1395" s="44"/>
      <c r="BT1395" s="352"/>
      <c r="BV1395" s="44"/>
      <c r="BW1395" s="44"/>
      <c r="BX1395" s="44"/>
      <c r="CC1395" s="352"/>
      <c r="CE1395" s="44"/>
      <c r="CF1395" s="44"/>
      <c r="CG1395" s="44"/>
      <c r="CL1395" s="352"/>
      <c r="CN1395" s="44"/>
      <c r="CO1395" s="44"/>
      <c r="CP1395" s="44"/>
      <c r="CU1395" s="352"/>
      <c r="CW1395" s="44"/>
      <c r="CX1395" s="44"/>
      <c r="CY1395" s="44"/>
      <c r="DD1395" s="352"/>
      <c r="DF1395" s="44"/>
      <c r="DG1395" s="44"/>
      <c r="DH1395" s="44"/>
      <c r="DM1395" s="352"/>
      <c r="DO1395" s="44"/>
      <c r="DP1395" s="44"/>
      <c r="DQ1395" s="44"/>
      <c r="DV1395" s="352"/>
      <c r="DX1395" s="44"/>
      <c r="DY1395" s="44"/>
      <c r="DZ1395" s="44"/>
      <c r="EE1395" s="352"/>
      <c r="EG1395" s="44"/>
      <c r="EH1395" s="44"/>
      <c r="EI1395" s="44"/>
      <c r="EN1395" s="352"/>
      <c r="EP1395" s="44"/>
      <c r="EQ1395" s="44"/>
      <c r="ER1395" s="44"/>
      <c r="EW1395" s="352"/>
      <c r="EY1395" s="44"/>
      <c r="EZ1395" s="44"/>
      <c r="FA1395" s="44"/>
      <c r="FF1395" s="352"/>
      <c r="FH1395" s="44"/>
      <c r="FI1395" s="44"/>
      <c r="FJ1395" s="44"/>
      <c r="FO1395" s="352"/>
      <c r="FQ1395" s="44"/>
      <c r="FR1395" s="44"/>
      <c r="FS1395" s="44"/>
      <c r="FX1395" s="352"/>
      <c r="FZ1395" s="44"/>
      <c r="GA1395" s="44"/>
      <c r="GB1395" s="44"/>
      <c r="GG1395" s="352"/>
      <c r="GI1395" s="44"/>
      <c r="GJ1395" s="44"/>
      <c r="GK1395" s="44"/>
      <c r="GP1395" s="352"/>
      <c r="GR1395" s="44"/>
      <c r="GS1395" s="44"/>
      <c r="GT1395" s="44"/>
      <c r="GY1395" s="352"/>
      <c r="HA1395" s="44"/>
      <c r="HB1395" s="44"/>
      <c r="HC1395" s="44"/>
      <c r="HH1395" s="352"/>
      <c r="HJ1395" s="44"/>
      <c r="HK1395" s="44"/>
      <c r="HL1395" s="44"/>
      <c r="HQ1395" s="44"/>
      <c r="HR1395" s="44"/>
      <c r="HS1395" s="44"/>
      <c r="HT1395" s="44"/>
      <c r="HU1395" s="44"/>
      <c r="HV1395" s="44"/>
      <c r="HW1395" s="44"/>
      <c r="HX1395" s="44"/>
      <c r="HY1395" s="44"/>
      <c r="HZ1395" s="44"/>
      <c r="IA1395" s="44"/>
      <c r="IB1395" s="44"/>
      <c r="IC1395" s="44"/>
      <c r="ID1395" s="44"/>
      <c r="IE1395" s="44"/>
      <c r="IF1395" s="44"/>
      <c r="IG1395" s="44"/>
      <c r="IH1395" s="44"/>
      <c r="II1395" s="44"/>
      <c r="IJ1395" s="44"/>
      <c r="IK1395" s="44"/>
      <c r="IL1395" s="44"/>
      <c r="IM1395" s="44"/>
      <c r="IN1395" s="44"/>
      <c r="IO1395" s="44"/>
      <c r="IP1395" s="44"/>
      <c r="IQ1395" s="44"/>
      <c r="IR1395" s="44"/>
      <c r="IS1395" s="44"/>
      <c r="IT1395" s="44"/>
      <c r="IU1395" s="44"/>
      <c r="IV1395" s="44"/>
      <c r="RS1395" s="353"/>
    </row>
    <row r="1396" spans="1:487" s="74" customFormat="1" ht="15">
      <c r="A1396" s="325" t="s">
        <v>581</v>
      </c>
      <c r="B1396" s="351"/>
      <c r="C1396" s="351"/>
      <c r="D1396" s="458" t="s">
        <v>141</v>
      </c>
      <c r="E1396" s="44"/>
      <c r="F1396" s="437">
        <f t="shared" si="19"/>
        <v>31</v>
      </c>
      <c r="G1396" s="541"/>
      <c r="H1396" s="541">
        <v>31</v>
      </c>
      <c r="I1396" s="138"/>
      <c r="J1396" s="420"/>
      <c r="K1396" s="138"/>
      <c r="L1396" s="450"/>
      <c r="M1396" s="458"/>
      <c r="N1396" s="44"/>
      <c r="R1396" s="352"/>
      <c r="T1396" s="44"/>
      <c r="U1396" s="44"/>
      <c r="V1396" s="44"/>
      <c r="AA1396" s="352"/>
      <c r="AC1396" s="44"/>
      <c r="AD1396" s="44"/>
      <c r="AE1396" s="44"/>
      <c r="AJ1396" s="352"/>
      <c r="AL1396" s="44"/>
      <c r="AM1396" s="44"/>
      <c r="AN1396" s="44"/>
      <c r="AS1396" s="352"/>
      <c r="AU1396" s="44"/>
      <c r="AV1396" s="44"/>
      <c r="AW1396" s="44"/>
      <c r="BB1396" s="352"/>
      <c r="BD1396" s="44"/>
      <c r="BE1396" s="44"/>
      <c r="BF1396" s="44"/>
      <c r="BK1396" s="352"/>
      <c r="BM1396" s="44"/>
      <c r="BN1396" s="44"/>
      <c r="BO1396" s="44"/>
      <c r="BT1396" s="352"/>
      <c r="BV1396" s="44"/>
      <c r="BW1396" s="44"/>
      <c r="BX1396" s="44"/>
      <c r="CC1396" s="352"/>
      <c r="CE1396" s="44"/>
      <c r="CF1396" s="44"/>
      <c r="CG1396" s="44"/>
      <c r="CL1396" s="352"/>
      <c r="CN1396" s="44"/>
      <c r="CO1396" s="44"/>
      <c r="CP1396" s="44"/>
      <c r="CU1396" s="352"/>
      <c r="CW1396" s="44"/>
      <c r="CX1396" s="44"/>
      <c r="CY1396" s="44"/>
      <c r="DD1396" s="352"/>
      <c r="DF1396" s="44"/>
      <c r="DG1396" s="44"/>
      <c r="DH1396" s="44"/>
      <c r="DM1396" s="352"/>
      <c r="DO1396" s="44"/>
      <c r="DP1396" s="44"/>
      <c r="DQ1396" s="44"/>
      <c r="DV1396" s="352"/>
      <c r="DX1396" s="44"/>
      <c r="DY1396" s="44"/>
      <c r="DZ1396" s="44"/>
      <c r="EE1396" s="352"/>
      <c r="EG1396" s="44"/>
      <c r="EH1396" s="44"/>
      <c r="EI1396" s="44"/>
      <c r="EN1396" s="352"/>
      <c r="EP1396" s="44"/>
      <c r="EQ1396" s="44"/>
      <c r="ER1396" s="44"/>
      <c r="EW1396" s="352"/>
      <c r="EY1396" s="44"/>
      <c r="EZ1396" s="44"/>
      <c r="FA1396" s="44"/>
      <c r="FF1396" s="352"/>
      <c r="FH1396" s="44"/>
      <c r="FI1396" s="44"/>
      <c r="FJ1396" s="44"/>
      <c r="FO1396" s="352"/>
      <c r="FQ1396" s="44"/>
      <c r="FR1396" s="44"/>
      <c r="FS1396" s="44"/>
      <c r="FX1396" s="352"/>
      <c r="FZ1396" s="44"/>
      <c r="GA1396" s="44"/>
      <c r="GB1396" s="44"/>
      <c r="GG1396" s="352"/>
      <c r="GI1396" s="44"/>
      <c r="GJ1396" s="44"/>
      <c r="GK1396" s="44"/>
      <c r="GP1396" s="352"/>
      <c r="GR1396" s="44"/>
      <c r="GS1396" s="44"/>
      <c r="GT1396" s="44"/>
      <c r="GY1396" s="352"/>
      <c r="HA1396" s="44"/>
      <c r="HB1396" s="44"/>
      <c r="HC1396" s="44"/>
      <c r="HH1396" s="352"/>
      <c r="HJ1396" s="44"/>
      <c r="HK1396" s="44"/>
      <c r="HL1396" s="44"/>
      <c r="HQ1396" s="44"/>
      <c r="HR1396" s="44"/>
      <c r="HS1396" s="44"/>
      <c r="HT1396" s="44"/>
      <c r="HU1396" s="44"/>
      <c r="HV1396" s="44"/>
      <c r="HW1396" s="44"/>
      <c r="HX1396" s="44"/>
      <c r="HY1396" s="44"/>
      <c r="HZ1396" s="44"/>
      <c r="IA1396" s="44"/>
      <c r="IB1396" s="44"/>
      <c r="IC1396" s="44"/>
      <c r="ID1396" s="44"/>
      <c r="IE1396" s="44"/>
      <c r="IF1396" s="44"/>
      <c r="IG1396" s="44"/>
      <c r="IH1396" s="44"/>
      <c r="II1396" s="44"/>
      <c r="IJ1396" s="44"/>
      <c r="IK1396" s="44"/>
      <c r="IL1396" s="44"/>
      <c r="IM1396" s="44"/>
      <c r="IN1396" s="44"/>
      <c r="IO1396" s="44"/>
      <c r="IP1396" s="44"/>
      <c r="IQ1396" s="44"/>
      <c r="IR1396" s="44"/>
      <c r="IS1396" s="44"/>
      <c r="IT1396" s="44"/>
      <c r="IU1396" s="44"/>
      <c r="IV1396" s="44"/>
      <c r="RS1396" s="353"/>
    </row>
    <row r="1397" spans="1:487" s="74" customFormat="1" ht="15">
      <c r="A1397" s="325" t="s">
        <v>897</v>
      </c>
      <c r="B1397" s="351"/>
      <c r="C1397" s="351"/>
      <c r="D1397" s="531" t="s">
        <v>130</v>
      </c>
      <c r="E1397" s="44"/>
      <c r="F1397" s="437">
        <f t="shared" si="19"/>
        <v>0</v>
      </c>
      <c r="G1397" s="541"/>
      <c r="H1397" s="541"/>
      <c r="I1397" s="138"/>
      <c r="J1397" s="420"/>
      <c r="K1397" s="138"/>
      <c r="L1397" s="458"/>
      <c r="M1397" s="458"/>
      <c r="N1397" s="44"/>
      <c r="R1397" s="352"/>
      <c r="T1397" s="44"/>
      <c r="U1397" s="44"/>
      <c r="V1397" s="44"/>
      <c r="AA1397" s="352"/>
      <c r="AC1397" s="44"/>
      <c r="AD1397" s="44"/>
      <c r="AE1397" s="44"/>
      <c r="AJ1397" s="352"/>
      <c r="AL1397" s="44"/>
      <c r="AM1397" s="44"/>
      <c r="AN1397" s="44"/>
      <c r="AS1397" s="352"/>
      <c r="AU1397" s="44"/>
      <c r="AV1397" s="44"/>
      <c r="AW1397" s="44"/>
      <c r="BB1397" s="352"/>
      <c r="BD1397" s="44"/>
      <c r="BE1397" s="44"/>
      <c r="BF1397" s="44"/>
      <c r="BK1397" s="352"/>
      <c r="BM1397" s="44"/>
      <c r="BN1397" s="44"/>
      <c r="BO1397" s="44"/>
      <c r="BT1397" s="352"/>
      <c r="BV1397" s="44"/>
      <c r="BW1397" s="44"/>
      <c r="BX1397" s="44"/>
      <c r="CC1397" s="352"/>
      <c r="CE1397" s="44"/>
      <c r="CF1397" s="44"/>
      <c r="CG1397" s="44"/>
      <c r="CL1397" s="352"/>
      <c r="CN1397" s="44"/>
      <c r="CO1397" s="44"/>
      <c r="CP1397" s="44"/>
      <c r="CU1397" s="352"/>
      <c r="CW1397" s="44"/>
      <c r="CX1397" s="44"/>
      <c r="CY1397" s="44"/>
      <c r="DD1397" s="352"/>
      <c r="DF1397" s="44"/>
      <c r="DG1397" s="44"/>
      <c r="DH1397" s="44"/>
      <c r="DM1397" s="352"/>
      <c r="DO1397" s="44"/>
      <c r="DP1397" s="44"/>
      <c r="DQ1397" s="44"/>
      <c r="DV1397" s="352"/>
      <c r="DX1397" s="44"/>
      <c r="DY1397" s="44"/>
      <c r="DZ1397" s="44"/>
      <c r="EE1397" s="352"/>
      <c r="EG1397" s="44"/>
      <c r="EH1397" s="44"/>
      <c r="EI1397" s="44"/>
      <c r="EN1397" s="352"/>
      <c r="EP1397" s="44"/>
      <c r="EQ1397" s="44"/>
      <c r="ER1397" s="44"/>
      <c r="EW1397" s="352"/>
      <c r="EY1397" s="44"/>
      <c r="EZ1397" s="44"/>
      <c r="FA1397" s="44"/>
      <c r="FF1397" s="352"/>
      <c r="FH1397" s="44"/>
      <c r="FI1397" s="44"/>
      <c r="FJ1397" s="44"/>
      <c r="FO1397" s="352"/>
      <c r="FQ1397" s="44"/>
      <c r="FR1397" s="44"/>
      <c r="FS1397" s="44"/>
      <c r="FX1397" s="352"/>
      <c r="FZ1397" s="44"/>
      <c r="GA1397" s="44"/>
      <c r="GB1397" s="44"/>
      <c r="GG1397" s="352"/>
      <c r="GI1397" s="44"/>
      <c r="GJ1397" s="44"/>
      <c r="GK1397" s="44"/>
      <c r="GP1397" s="352"/>
      <c r="GR1397" s="44"/>
      <c r="GS1397" s="44"/>
      <c r="GT1397" s="44"/>
      <c r="GY1397" s="352"/>
      <c r="HA1397" s="44"/>
      <c r="HB1397" s="44"/>
      <c r="HC1397" s="44"/>
      <c r="HH1397" s="352"/>
      <c r="HJ1397" s="44"/>
      <c r="HK1397" s="44"/>
      <c r="HL1397" s="44"/>
      <c r="HQ1397" s="44"/>
      <c r="HR1397" s="44"/>
      <c r="HS1397" s="44"/>
      <c r="HT1397" s="44"/>
      <c r="HU1397" s="44"/>
      <c r="HV1397" s="44"/>
      <c r="HW1397" s="44"/>
      <c r="HX1397" s="44"/>
      <c r="HY1397" s="44"/>
      <c r="HZ1397" s="44"/>
      <c r="IA1397" s="44"/>
      <c r="IB1397" s="44"/>
      <c r="IC1397" s="44"/>
      <c r="ID1397" s="44"/>
      <c r="IE1397" s="44"/>
      <c r="IF1397" s="44"/>
      <c r="IG1397" s="44"/>
      <c r="IH1397" s="44"/>
      <c r="II1397" s="44"/>
      <c r="IJ1397" s="44"/>
      <c r="IK1397" s="44"/>
      <c r="IL1397" s="44"/>
      <c r="IM1397" s="44"/>
      <c r="IN1397" s="44"/>
      <c r="IO1397" s="44"/>
      <c r="IP1397" s="44"/>
      <c r="IQ1397" s="44"/>
      <c r="IR1397" s="44"/>
      <c r="IS1397" s="44"/>
      <c r="IT1397" s="44"/>
      <c r="IU1397" s="44"/>
      <c r="IV1397" s="44"/>
      <c r="RS1397" s="353"/>
    </row>
    <row r="1398" spans="1:487" s="74" customFormat="1" ht="15">
      <c r="A1398" s="325" t="s">
        <v>1927</v>
      </c>
      <c r="B1398" s="351"/>
      <c r="C1398" s="351"/>
      <c r="D1398" s="531" t="s">
        <v>130</v>
      </c>
      <c r="E1398" s="44"/>
      <c r="F1398" s="437">
        <f t="shared" si="19"/>
        <v>3</v>
      </c>
      <c r="G1398" s="541"/>
      <c r="H1398" s="541"/>
      <c r="I1398" s="138">
        <v>3</v>
      </c>
      <c r="J1398" s="420"/>
      <c r="K1398" s="138"/>
      <c r="L1398" s="450"/>
      <c r="M1398" s="458"/>
      <c r="N1398" s="44"/>
      <c r="R1398" s="352"/>
      <c r="T1398" s="44"/>
      <c r="U1398" s="44"/>
      <c r="V1398" s="44"/>
      <c r="AA1398" s="352"/>
      <c r="AC1398" s="44"/>
      <c r="AD1398" s="44"/>
      <c r="AE1398" s="44"/>
      <c r="AJ1398" s="352"/>
      <c r="AL1398" s="44"/>
      <c r="AM1398" s="44"/>
      <c r="AN1398" s="44"/>
      <c r="AS1398" s="352"/>
      <c r="AU1398" s="44"/>
      <c r="AV1398" s="44"/>
      <c r="AW1398" s="44"/>
      <c r="BB1398" s="352"/>
      <c r="BD1398" s="44"/>
      <c r="BE1398" s="44"/>
      <c r="BF1398" s="44"/>
      <c r="BK1398" s="352"/>
      <c r="BM1398" s="44"/>
      <c r="BN1398" s="44"/>
      <c r="BO1398" s="44"/>
      <c r="BT1398" s="352"/>
      <c r="BV1398" s="44"/>
      <c r="BW1398" s="44"/>
      <c r="BX1398" s="44"/>
      <c r="CC1398" s="352"/>
      <c r="CE1398" s="44"/>
      <c r="CF1398" s="44"/>
      <c r="CG1398" s="44"/>
      <c r="CL1398" s="352"/>
      <c r="CN1398" s="44"/>
      <c r="CO1398" s="44"/>
      <c r="CP1398" s="44"/>
      <c r="CU1398" s="352"/>
      <c r="CW1398" s="44"/>
      <c r="CX1398" s="44"/>
      <c r="CY1398" s="44"/>
      <c r="DD1398" s="352"/>
      <c r="DF1398" s="44"/>
      <c r="DG1398" s="44"/>
      <c r="DH1398" s="44"/>
      <c r="DM1398" s="352"/>
      <c r="DO1398" s="44"/>
      <c r="DP1398" s="44"/>
      <c r="DQ1398" s="44"/>
      <c r="DV1398" s="352"/>
      <c r="DX1398" s="44"/>
      <c r="DY1398" s="44"/>
      <c r="DZ1398" s="44"/>
      <c r="EE1398" s="352"/>
      <c r="EG1398" s="44"/>
      <c r="EH1398" s="44"/>
      <c r="EI1398" s="44"/>
      <c r="EN1398" s="352"/>
      <c r="EP1398" s="44"/>
      <c r="EQ1398" s="44"/>
      <c r="ER1398" s="44"/>
      <c r="EW1398" s="352"/>
      <c r="EY1398" s="44"/>
      <c r="EZ1398" s="44"/>
      <c r="FA1398" s="44"/>
      <c r="FF1398" s="352"/>
      <c r="FH1398" s="44"/>
      <c r="FI1398" s="44"/>
      <c r="FJ1398" s="44"/>
      <c r="FO1398" s="352"/>
      <c r="FQ1398" s="44"/>
      <c r="FR1398" s="44"/>
      <c r="FS1398" s="44"/>
      <c r="FX1398" s="352"/>
      <c r="FZ1398" s="44"/>
      <c r="GA1398" s="44"/>
      <c r="GB1398" s="44"/>
      <c r="GG1398" s="352"/>
      <c r="GI1398" s="44"/>
      <c r="GJ1398" s="44"/>
      <c r="GK1398" s="44"/>
      <c r="GP1398" s="352"/>
      <c r="GR1398" s="44"/>
      <c r="GS1398" s="44"/>
      <c r="GT1398" s="44"/>
      <c r="GY1398" s="352"/>
      <c r="HA1398" s="44"/>
      <c r="HB1398" s="44"/>
      <c r="HC1398" s="44"/>
      <c r="HH1398" s="352"/>
      <c r="HJ1398" s="44"/>
      <c r="HK1398" s="44"/>
      <c r="HL1398" s="44"/>
      <c r="HQ1398" s="44"/>
      <c r="HR1398" s="44"/>
      <c r="HS1398" s="44"/>
      <c r="HT1398" s="44"/>
      <c r="HU1398" s="44"/>
      <c r="HV1398" s="44"/>
      <c r="HW1398" s="44"/>
      <c r="HX1398" s="44"/>
      <c r="HY1398" s="44"/>
      <c r="HZ1398" s="44"/>
      <c r="IA1398" s="44"/>
      <c r="IB1398" s="44"/>
      <c r="IC1398" s="44"/>
      <c r="ID1398" s="44"/>
      <c r="IE1398" s="44"/>
      <c r="IF1398" s="44"/>
      <c r="IG1398" s="44"/>
      <c r="IH1398" s="44"/>
      <c r="II1398" s="44"/>
      <c r="IJ1398" s="44"/>
      <c r="IK1398" s="44"/>
      <c r="IL1398" s="44"/>
      <c r="IM1398" s="44"/>
      <c r="IN1398" s="44"/>
      <c r="IO1398" s="44"/>
      <c r="IP1398" s="44"/>
      <c r="IQ1398" s="44"/>
      <c r="IR1398" s="44"/>
      <c r="IS1398" s="44"/>
      <c r="IT1398" s="44"/>
      <c r="IU1398" s="44"/>
      <c r="IV1398" s="44"/>
      <c r="RS1398" s="353"/>
    </row>
    <row r="1399" spans="1:487" s="74" customFormat="1" ht="15">
      <c r="A1399" s="325" t="s">
        <v>493</v>
      </c>
      <c r="B1399" s="351"/>
      <c r="C1399" s="351"/>
      <c r="D1399" s="458" t="s">
        <v>137</v>
      </c>
      <c r="E1399" s="44"/>
      <c r="F1399" s="437">
        <f t="shared" si="19"/>
        <v>529</v>
      </c>
      <c r="G1399" s="541">
        <v>256</v>
      </c>
      <c r="H1399" s="541">
        <v>235</v>
      </c>
      <c r="I1399" s="138"/>
      <c r="J1399" s="420">
        <v>31</v>
      </c>
      <c r="K1399" s="138">
        <v>7</v>
      </c>
      <c r="L1399" s="458"/>
      <c r="M1399" s="458"/>
      <c r="N1399" s="44"/>
      <c r="R1399" s="352"/>
      <c r="T1399" s="44"/>
      <c r="U1399" s="44"/>
      <c r="V1399" s="44"/>
      <c r="AA1399" s="352"/>
      <c r="AC1399" s="44"/>
      <c r="AD1399" s="44"/>
      <c r="AE1399" s="44"/>
      <c r="AJ1399" s="352"/>
      <c r="AL1399" s="44"/>
      <c r="AM1399" s="44"/>
      <c r="AN1399" s="44"/>
      <c r="AS1399" s="352"/>
      <c r="AU1399" s="44"/>
      <c r="AV1399" s="44"/>
      <c r="AW1399" s="44"/>
      <c r="BB1399" s="352"/>
      <c r="BD1399" s="44"/>
      <c r="BE1399" s="44"/>
      <c r="BF1399" s="44"/>
      <c r="BK1399" s="352"/>
      <c r="BM1399" s="44"/>
      <c r="BN1399" s="44"/>
      <c r="BO1399" s="44"/>
      <c r="BT1399" s="352"/>
      <c r="BV1399" s="44"/>
      <c r="BW1399" s="44"/>
      <c r="BX1399" s="44"/>
      <c r="CC1399" s="352"/>
      <c r="CE1399" s="44"/>
      <c r="CF1399" s="44"/>
      <c r="CG1399" s="44"/>
      <c r="CL1399" s="352"/>
      <c r="CN1399" s="44"/>
      <c r="CO1399" s="44"/>
      <c r="CP1399" s="44"/>
      <c r="CU1399" s="352"/>
      <c r="CW1399" s="44"/>
      <c r="CX1399" s="44"/>
      <c r="CY1399" s="44"/>
      <c r="DD1399" s="352"/>
      <c r="DF1399" s="44"/>
      <c r="DG1399" s="44"/>
      <c r="DH1399" s="44"/>
      <c r="DM1399" s="352"/>
      <c r="DO1399" s="44"/>
      <c r="DP1399" s="44"/>
      <c r="DQ1399" s="44"/>
      <c r="DV1399" s="352"/>
      <c r="DX1399" s="44"/>
      <c r="DY1399" s="44"/>
      <c r="DZ1399" s="44"/>
      <c r="EE1399" s="352"/>
      <c r="EG1399" s="44"/>
      <c r="EH1399" s="44"/>
      <c r="EI1399" s="44"/>
      <c r="EN1399" s="352"/>
      <c r="EP1399" s="44"/>
      <c r="EQ1399" s="44"/>
      <c r="ER1399" s="44"/>
      <c r="EW1399" s="352"/>
      <c r="EY1399" s="44"/>
      <c r="EZ1399" s="44"/>
      <c r="FA1399" s="44"/>
      <c r="FF1399" s="352"/>
      <c r="FH1399" s="44"/>
      <c r="FI1399" s="44"/>
      <c r="FJ1399" s="44"/>
      <c r="FO1399" s="352"/>
      <c r="FQ1399" s="44"/>
      <c r="FR1399" s="44"/>
      <c r="FS1399" s="44"/>
      <c r="FX1399" s="352"/>
      <c r="FZ1399" s="44"/>
      <c r="GA1399" s="44"/>
      <c r="GB1399" s="44"/>
      <c r="GG1399" s="352"/>
      <c r="GI1399" s="44"/>
      <c r="GJ1399" s="44"/>
      <c r="GK1399" s="44"/>
      <c r="GP1399" s="352"/>
      <c r="GR1399" s="44"/>
      <c r="GS1399" s="44"/>
      <c r="GT1399" s="44"/>
      <c r="GY1399" s="352"/>
      <c r="HA1399" s="44"/>
      <c r="HB1399" s="44"/>
      <c r="HC1399" s="44"/>
      <c r="HH1399" s="352"/>
      <c r="HJ1399" s="44"/>
      <c r="HK1399" s="44"/>
      <c r="HL1399" s="44"/>
      <c r="HQ1399" s="44"/>
      <c r="HR1399" s="44"/>
      <c r="HS1399" s="44"/>
      <c r="HT1399" s="44"/>
      <c r="HU1399" s="44"/>
      <c r="HV1399" s="44"/>
      <c r="HW1399" s="44"/>
      <c r="HX1399" s="44"/>
      <c r="HY1399" s="44"/>
      <c r="HZ1399" s="44"/>
      <c r="IA1399" s="44"/>
      <c r="IB1399" s="44"/>
      <c r="IC1399" s="44"/>
      <c r="ID1399" s="44"/>
      <c r="IE1399" s="44"/>
      <c r="IF1399" s="44"/>
      <c r="IG1399" s="44"/>
      <c r="IH1399" s="44"/>
      <c r="II1399" s="44"/>
      <c r="IJ1399" s="44"/>
      <c r="IK1399" s="44"/>
      <c r="IL1399" s="44"/>
      <c r="IM1399" s="44"/>
      <c r="IN1399" s="44"/>
      <c r="IO1399" s="44"/>
      <c r="IP1399" s="44"/>
      <c r="IQ1399" s="44"/>
      <c r="IR1399" s="44"/>
      <c r="IS1399" s="44"/>
      <c r="IT1399" s="44"/>
      <c r="IU1399" s="44"/>
      <c r="IV1399" s="44"/>
      <c r="RS1399" s="353"/>
    </row>
    <row r="1400" spans="1:487" s="74" customFormat="1" ht="15">
      <c r="A1400" s="325" t="s">
        <v>1259</v>
      </c>
      <c r="B1400" s="351"/>
      <c r="C1400" s="351"/>
      <c r="D1400" s="458" t="s">
        <v>136</v>
      </c>
      <c r="E1400" s="44"/>
      <c r="F1400" s="437">
        <f t="shared" si="19"/>
        <v>16</v>
      </c>
      <c r="G1400" s="478"/>
      <c r="H1400" s="478">
        <v>16</v>
      </c>
      <c r="I1400" s="138"/>
      <c r="J1400" s="420"/>
      <c r="K1400" s="138"/>
      <c r="L1400" s="44"/>
      <c r="M1400" s="44"/>
      <c r="N1400" s="44"/>
      <c r="R1400" s="352"/>
      <c r="T1400" s="44"/>
      <c r="U1400" s="44"/>
      <c r="V1400" s="44"/>
      <c r="AA1400" s="352"/>
      <c r="AC1400" s="44"/>
      <c r="AD1400" s="44"/>
      <c r="AE1400" s="44"/>
      <c r="AJ1400" s="352"/>
      <c r="AL1400" s="44"/>
      <c r="AM1400" s="44"/>
      <c r="AN1400" s="44"/>
      <c r="AS1400" s="352"/>
      <c r="AU1400" s="44"/>
      <c r="AV1400" s="44"/>
      <c r="AW1400" s="44"/>
      <c r="BB1400" s="352"/>
      <c r="BD1400" s="44"/>
      <c r="BE1400" s="44"/>
      <c r="BF1400" s="44"/>
      <c r="BK1400" s="352"/>
      <c r="BM1400" s="44"/>
      <c r="BN1400" s="44"/>
      <c r="BO1400" s="44"/>
      <c r="BT1400" s="352"/>
      <c r="BV1400" s="44"/>
      <c r="BW1400" s="44"/>
      <c r="BX1400" s="44"/>
      <c r="CC1400" s="352"/>
      <c r="CE1400" s="44"/>
      <c r="CF1400" s="44"/>
      <c r="CG1400" s="44"/>
      <c r="CL1400" s="352"/>
      <c r="CN1400" s="44"/>
      <c r="CO1400" s="44"/>
      <c r="CP1400" s="44"/>
      <c r="CU1400" s="352"/>
      <c r="CW1400" s="44"/>
      <c r="CX1400" s="44"/>
      <c r="CY1400" s="44"/>
      <c r="DD1400" s="352"/>
      <c r="DF1400" s="44"/>
      <c r="DG1400" s="44"/>
      <c r="DH1400" s="44"/>
      <c r="DM1400" s="352"/>
      <c r="DO1400" s="44"/>
      <c r="DP1400" s="44"/>
      <c r="DQ1400" s="44"/>
      <c r="DV1400" s="352"/>
      <c r="DX1400" s="44"/>
      <c r="DY1400" s="44"/>
      <c r="DZ1400" s="44"/>
      <c r="EE1400" s="352"/>
      <c r="EG1400" s="44"/>
      <c r="EH1400" s="44"/>
      <c r="EI1400" s="44"/>
      <c r="EN1400" s="352"/>
      <c r="EP1400" s="44"/>
      <c r="EQ1400" s="44"/>
      <c r="ER1400" s="44"/>
      <c r="EW1400" s="352"/>
      <c r="EY1400" s="44"/>
      <c r="EZ1400" s="44"/>
      <c r="FA1400" s="44"/>
      <c r="FF1400" s="352"/>
      <c r="FH1400" s="44"/>
      <c r="FI1400" s="44"/>
      <c r="FJ1400" s="44"/>
      <c r="FO1400" s="352"/>
      <c r="FQ1400" s="44"/>
      <c r="FR1400" s="44"/>
      <c r="FS1400" s="44"/>
      <c r="FX1400" s="352"/>
      <c r="FZ1400" s="44"/>
      <c r="GA1400" s="44"/>
      <c r="GB1400" s="44"/>
      <c r="GG1400" s="352"/>
      <c r="GI1400" s="44"/>
      <c r="GJ1400" s="44"/>
      <c r="GK1400" s="44"/>
      <c r="GP1400" s="352"/>
      <c r="GR1400" s="44"/>
      <c r="GS1400" s="44"/>
      <c r="GT1400" s="44"/>
      <c r="GY1400" s="352"/>
      <c r="HA1400" s="44"/>
      <c r="HB1400" s="44"/>
      <c r="HC1400" s="44"/>
      <c r="HH1400" s="352"/>
      <c r="HJ1400" s="44"/>
      <c r="HK1400" s="44"/>
      <c r="HL1400" s="44"/>
      <c r="HQ1400" s="44"/>
      <c r="HR1400" s="44"/>
      <c r="HS1400" s="44"/>
      <c r="HT1400" s="44"/>
      <c r="HU1400" s="44"/>
      <c r="HV1400" s="44"/>
      <c r="HW1400" s="44"/>
      <c r="HX1400" s="44"/>
      <c r="HY1400" s="44"/>
      <c r="HZ1400" s="44"/>
      <c r="IA1400" s="44"/>
      <c r="IB1400" s="44"/>
      <c r="IC1400" s="44"/>
      <c r="ID1400" s="44"/>
      <c r="IE1400" s="44"/>
      <c r="IF1400" s="44"/>
      <c r="IG1400" s="44"/>
      <c r="IH1400" s="44"/>
      <c r="II1400" s="44"/>
      <c r="IJ1400" s="44"/>
      <c r="IK1400" s="44"/>
      <c r="IL1400" s="44"/>
      <c r="IM1400" s="44"/>
      <c r="IN1400" s="44"/>
      <c r="IO1400" s="44"/>
      <c r="IP1400" s="44"/>
      <c r="IQ1400" s="44"/>
      <c r="IR1400" s="44"/>
      <c r="IS1400" s="44"/>
      <c r="IT1400" s="44"/>
      <c r="IU1400" s="44"/>
      <c r="IV1400" s="44"/>
      <c r="RS1400" s="353"/>
    </row>
    <row r="1401" spans="1:487" s="74" customFormat="1" ht="15">
      <c r="A1401" s="325" t="s">
        <v>2060</v>
      </c>
      <c r="B1401" s="351"/>
      <c r="C1401" s="351"/>
      <c r="D1401" s="531" t="s">
        <v>130</v>
      </c>
      <c r="E1401" s="44"/>
      <c r="F1401" s="437">
        <f t="shared" si="19"/>
        <v>0</v>
      </c>
      <c r="G1401" s="478"/>
      <c r="H1401" s="541"/>
      <c r="I1401" s="138"/>
      <c r="J1401" s="420"/>
      <c r="K1401" s="138"/>
      <c r="L1401" s="458"/>
      <c r="M1401" s="458"/>
      <c r="N1401" s="44"/>
      <c r="R1401" s="352"/>
      <c r="T1401" s="44"/>
      <c r="U1401" s="44"/>
      <c r="V1401" s="44"/>
      <c r="AA1401" s="352"/>
      <c r="AC1401" s="44"/>
      <c r="AD1401" s="44"/>
      <c r="AE1401" s="44"/>
      <c r="AJ1401" s="352"/>
      <c r="AL1401" s="44"/>
      <c r="AM1401" s="44"/>
      <c r="AN1401" s="44"/>
      <c r="AS1401" s="352"/>
      <c r="AU1401" s="44"/>
      <c r="AV1401" s="44"/>
      <c r="AW1401" s="44"/>
      <c r="BB1401" s="352"/>
      <c r="BD1401" s="44"/>
      <c r="BE1401" s="44"/>
      <c r="BF1401" s="44"/>
      <c r="BK1401" s="352"/>
      <c r="BM1401" s="44"/>
      <c r="BN1401" s="44"/>
      <c r="BO1401" s="44"/>
      <c r="BT1401" s="352"/>
      <c r="BV1401" s="44"/>
      <c r="BW1401" s="44"/>
      <c r="BX1401" s="44"/>
      <c r="CC1401" s="352"/>
      <c r="CE1401" s="44"/>
      <c r="CF1401" s="44"/>
      <c r="CG1401" s="44"/>
      <c r="CL1401" s="352"/>
      <c r="CN1401" s="44"/>
      <c r="CO1401" s="44"/>
      <c r="CP1401" s="44"/>
      <c r="CU1401" s="352"/>
      <c r="CW1401" s="44"/>
      <c r="CX1401" s="44"/>
      <c r="CY1401" s="44"/>
      <c r="DD1401" s="352"/>
      <c r="DF1401" s="44"/>
      <c r="DG1401" s="44"/>
      <c r="DH1401" s="44"/>
      <c r="DM1401" s="352"/>
      <c r="DO1401" s="44"/>
      <c r="DP1401" s="44"/>
      <c r="DQ1401" s="44"/>
      <c r="DV1401" s="352"/>
      <c r="DX1401" s="44"/>
      <c r="DY1401" s="44"/>
      <c r="DZ1401" s="44"/>
      <c r="EE1401" s="352"/>
      <c r="EG1401" s="44"/>
      <c r="EH1401" s="44"/>
      <c r="EI1401" s="44"/>
      <c r="EN1401" s="352"/>
      <c r="EP1401" s="44"/>
      <c r="EQ1401" s="44"/>
      <c r="ER1401" s="44"/>
      <c r="EW1401" s="352"/>
      <c r="EY1401" s="44"/>
      <c r="EZ1401" s="44"/>
      <c r="FA1401" s="44"/>
      <c r="FF1401" s="352"/>
      <c r="FH1401" s="44"/>
      <c r="FI1401" s="44"/>
      <c r="FJ1401" s="44"/>
      <c r="FO1401" s="352"/>
      <c r="FQ1401" s="44"/>
      <c r="FR1401" s="44"/>
      <c r="FS1401" s="44"/>
      <c r="FX1401" s="352"/>
      <c r="FZ1401" s="44"/>
      <c r="GA1401" s="44"/>
      <c r="GB1401" s="44"/>
      <c r="GG1401" s="352"/>
      <c r="GI1401" s="44"/>
      <c r="GJ1401" s="44"/>
      <c r="GK1401" s="44"/>
      <c r="GP1401" s="352"/>
      <c r="GR1401" s="44"/>
      <c r="GS1401" s="44"/>
      <c r="GT1401" s="44"/>
      <c r="GY1401" s="352"/>
      <c r="HA1401" s="44"/>
      <c r="HB1401" s="44"/>
      <c r="HC1401" s="44"/>
      <c r="HH1401" s="352"/>
      <c r="HJ1401" s="44"/>
      <c r="HK1401" s="44"/>
      <c r="HL1401" s="44"/>
      <c r="HQ1401" s="44"/>
      <c r="HR1401" s="44"/>
      <c r="HS1401" s="44"/>
      <c r="HT1401" s="44"/>
      <c r="HU1401" s="44"/>
      <c r="HV1401" s="44"/>
      <c r="HW1401" s="44"/>
      <c r="HX1401" s="44"/>
      <c r="HY1401" s="44"/>
      <c r="HZ1401" s="44"/>
      <c r="IA1401" s="44"/>
      <c r="IB1401" s="44"/>
      <c r="IC1401" s="44"/>
      <c r="ID1401" s="44"/>
      <c r="IE1401" s="44"/>
      <c r="IF1401" s="44"/>
      <c r="IG1401" s="44"/>
      <c r="IH1401" s="44"/>
      <c r="II1401" s="44"/>
      <c r="IJ1401" s="44"/>
      <c r="IK1401" s="44"/>
      <c r="IL1401" s="44"/>
      <c r="IM1401" s="44"/>
      <c r="IN1401" s="44"/>
      <c r="IO1401" s="44"/>
      <c r="IP1401" s="44"/>
      <c r="IQ1401" s="44"/>
      <c r="IR1401" s="44"/>
      <c r="IS1401" s="44"/>
      <c r="IT1401" s="44"/>
      <c r="IU1401" s="44"/>
      <c r="IV1401" s="44"/>
      <c r="RS1401" s="353"/>
    </row>
    <row r="1402" spans="1:487" s="74" customFormat="1" ht="15">
      <c r="A1402" s="325" t="s">
        <v>599</v>
      </c>
      <c r="B1402" s="351"/>
      <c r="C1402" s="351"/>
      <c r="D1402" s="531" t="s">
        <v>130</v>
      </c>
      <c r="E1402" s="44"/>
      <c r="F1402" s="437">
        <f t="shared" si="19"/>
        <v>49</v>
      </c>
      <c r="G1402" s="541">
        <v>32</v>
      </c>
      <c r="H1402" s="541">
        <v>17</v>
      </c>
      <c r="I1402" s="138"/>
      <c r="J1402" s="420"/>
      <c r="K1402" s="138"/>
      <c r="L1402" s="450"/>
      <c r="M1402" s="458"/>
      <c r="N1402" s="44"/>
      <c r="R1402" s="352"/>
      <c r="T1402" s="44"/>
      <c r="U1402" s="44"/>
      <c r="V1402" s="44"/>
      <c r="AA1402" s="352"/>
      <c r="AC1402" s="44"/>
      <c r="AD1402" s="44"/>
      <c r="AE1402" s="44"/>
      <c r="AJ1402" s="352"/>
      <c r="AL1402" s="44"/>
      <c r="AM1402" s="44"/>
      <c r="AN1402" s="44"/>
      <c r="AS1402" s="352"/>
      <c r="AU1402" s="44"/>
      <c r="AV1402" s="44"/>
      <c r="AW1402" s="44"/>
      <c r="BB1402" s="352"/>
      <c r="BD1402" s="44"/>
      <c r="BE1402" s="44"/>
      <c r="BF1402" s="44"/>
      <c r="BK1402" s="352"/>
      <c r="BM1402" s="44"/>
      <c r="BN1402" s="44"/>
      <c r="BO1402" s="44"/>
      <c r="BT1402" s="352"/>
      <c r="BV1402" s="44"/>
      <c r="BW1402" s="44"/>
      <c r="BX1402" s="44"/>
      <c r="CC1402" s="352"/>
      <c r="CE1402" s="44"/>
      <c r="CF1402" s="44"/>
      <c r="CG1402" s="44"/>
      <c r="CL1402" s="352"/>
      <c r="CN1402" s="44"/>
      <c r="CO1402" s="44"/>
      <c r="CP1402" s="44"/>
      <c r="CU1402" s="352"/>
      <c r="CW1402" s="44"/>
      <c r="CX1402" s="44"/>
      <c r="CY1402" s="44"/>
      <c r="DD1402" s="352"/>
      <c r="DF1402" s="44"/>
      <c r="DG1402" s="44"/>
      <c r="DH1402" s="44"/>
      <c r="DM1402" s="352"/>
      <c r="DO1402" s="44"/>
      <c r="DP1402" s="44"/>
      <c r="DQ1402" s="44"/>
      <c r="DV1402" s="352"/>
      <c r="DX1402" s="44"/>
      <c r="DY1402" s="44"/>
      <c r="DZ1402" s="44"/>
      <c r="EE1402" s="352"/>
      <c r="EG1402" s="44"/>
      <c r="EH1402" s="44"/>
      <c r="EI1402" s="44"/>
      <c r="EN1402" s="352"/>
      <c r="EP1402" s="44"/>
      <c r="EQ1402" s="44"/>
      <c r="ER1402" s="44"/>
      <c r="EW1402" s="352"/>
      <c r="EY1402" s="44"/>
      <c r="EZ1402" s="44"/>
      <c r="FA1402" s="44"/>
      <c r="FF1402" s="352"/>
      <c r="FH1402" s="44"/>
      <c r="FI1402" s="44"/>
      <c r="FJ1402" s="44"/>
      <c r="FO1402" s="352"/>
      <c r="FQ1402" s="44"/>
      <c r="FR1402" s="44"/>
      <c r="FS1402" s="44"/>
      <c r="FX1402" s="352"/>
      <c r="FZ1402" s="44"/>
      <c r="GA1402" s="44"/>
      <c r="GB1402" s="44"/>
      <c r="GG1402" s="352"/>
      <c r="GI1402" s="44"/>
      <c r="GJ1402" s="44"/>
      <c r="GK1402" s="44"/>
      <c r="GP1402" s="352"/>
      <c r="GR1402" s="44"/>
      <c r="GS1402" s="44"/>
      <c r="GT1402" s="44"/>
      <c r="GY1402" s="352"/>
      <c r="HA1402" s="44"/>
      <c r="HB1402" s="44"/>
      <c r="HC1402" s="44"/>
      <c r="HH1402" s="352"/>
      <c r="HJ1402" s="44"/>
      <c r="HK1402" s="44"/>
      <c r="HL1402" s="44"/>
      <c r="HQ1402" s="44"/>
      <c r="HR1402" s="44"/>
      <c r="HS1402" s="44"/>
      <c r="HT1402" s="44"/>
      <c r="HU1402" s="44"/>
      <c r="HV1402" s="44"/>
      <c r="HW1402" s="44"/>
      <c r="HX1402" s="44"/>
      <c r="HY1402" s="44"/>
      <c r="HZ1402" s="44"/>
      <c r="IA1402" s="44"/>
      <c r="IB1402" s="44"/>
      <c r="IC1402" s="44"/>
      <c r="ID1402" s="44"/>
      <c r="IE1402" s="44"/>
      <c r="IF1402" s="44"/>
      <c r="IG1402" s="44"/>
      <c r="IH1402" s="44"/>
      <c r="II1402" s="44"/>
      <c r="IJ1402" s="44"/>
      <c r="IK1402" s="44"/>
      <c r="IL1402" s="44"/>
      <c r="IM1402" s="44"/>
      <c r="IN1402" s="44"/>
      <c r="IO1402" s="44"/>
      <c r="IP1402" s="44"/>
      <c r="IQ1402" s="44"/>
      <c r="IR1402" s="44"/>
      <c r="IS1402" s="44"/>
      <c r="IT1402" s="44"/>
      <c r="IU1402" s="44"/>
      <c r="IV1402" s="44"/>
      <c r="RS1402" s="353"/>
    </row>
    <row r="1403" spans="1:487" s="74" customFormat="1" ht="15">
      <c r="A1403" s="325" t="s">
        <v>696</v>
      </c>
      <c r="B1403" s="351"/>
      <c r="C1403" s="351"/>
      <c r="D1403" s="458" t="s">
        <v>136</v>
      </c>
      <c r="E1403" s="44"/>
      <c r="F1403" s="437">
        <f t="shared" ref="F1403:F1466" si="20">SUM(G1403:L1403)</f>
        <v>67</v>
      </c>
      <c r="G1403" s="478">
        <v>39</v>
      </c>
      <c r="H1403" s="478">
        <v>19</v>
      </c>
      <c r="I1403" s="138"/>
      <c r="J1403" s="420">
        <v>9</v>
      </c>
      <c r="K1403" s="138"/>
      <c r="L1403" s="44"/>
      <c r="M1403" s="44"/>
      <c r="N1403" s="44"/>
      <c r="R1403" s="352"/>
      <c r="T1403" s="44"/>
      <c r="U1403" s="44"/>
      <c r="V1403" s="44"/>
      <c r="AA1403" s="352"/>
      <c r="AC1403" s="44"/>
      <c r="AD1403" s="44"/>
      <c r="AE1403" s="44"/>
      <c r="AJ1403" s="352"/>
      <c r="AL1403" s="44"/>
      <c r="AM1403" s="44"/>
      <c r="AN1403" s="44"/>
      <c r="AS1403" s="352"/>
      <c r="AU1403" s="44"/>
      <c r="AV1403" s="44"/>
      <c r="AW1403" s="44"/>
      <c r="BB1403" s="352"/>
      <c r="BD1403" s="44"/>
      <c r="BE1403" s="44"/>
      <c r="BF1403" s="44"/>
      <c r="BK1403" s="352"/>
      <c r="BM1403" s="44"/>
      <c r="BN1403" s="44"/>
      <c r="BO1403" s="44"/>
      <c r="BT1403" s="352"/>
      <c r="BV1403" s="44"/>
      <c r="BW1403" s="44"/>
      <c r="BX1403" s="44"/>
      <c r="CC1403" s="352"/>
      <c r="CE1403" s="44"/>
      <c r="CF1403" s="44"/>
      <c r="CG1403" s="44"/>
      <c r="CL1403" s="352"/>
      <c r="CN1403" s="44"/>
      <c r="CO1403" s="44"/>
      <c r="CP1403" s="44"/>
      <c r="CU1403" s="352"/>
      <c r="CW1403" s="44"/>
      <c r="CX1403" s="44"/>
      <c r="CY1403" s="44"/>
      <c r="DD1403" s="352"/>
      <c r="DF1403" s="44"/>
      <c r="DG1403" s="44"/>
      <c r="DH1403" s="44"/>
      <c r="DM1403" s="352"/>
      <c r="DO1403" s="44"/>
      <c r="DP1403" s="44"/>
      <c r="DQ1403" s="44"/>
      <c r="DV1403" s="352"/>
      <c r="DX1403" s="44"/>
      <c r="DY1403" s="44"/>
      <c r="DZ1403" s="44"/>
      <c r="EE1403" s="352"/>
      <c r="EG1403" s="44"/>
      <c r="EH1403" s="44"/>
      <c r="EI1403" s="44"/>
      <c r="EN1403" s="352"/>
      <c r="EP1403" s="44"/>
      <c r="EQ1403" s="44"/>
      <c r="ER1403" s="44"/>
      <c r="EW1403" s="352"/>
      <c r="EY1403" s="44"/>
      <c r="EZ1403" s="44"/>
      <c r="FA1403" s="44"/>
      <c r="FF1403" s="352"/>
      <c r="FH1403" s="44"/>
      <c r="FI1403" s="44"/>
      <c r="FJ1403" s="44"/>
      <c r="FO1403" s="352"/>
      <c r="FQ1403" s="44"/>
      <c r="FR1403" s="44"/>
      <c r="FS1403" s="44"/>
      <c r="FX1403" s="352"/>
      <c r="FZ1403" s="44"/>
      <c r="GA1403" s="44"/>
      <c r="GB1403" s="44"/>
      <c r="GG1403" s="352"/>
      <c r="GI1403" s="44"/>
      <c r="GJ1403" s="44"/>
      <c r="GK1403" s="44"/>
      <c r="GP1403" s="352"/>
      <c r="GR1403" s="44"/>
      <c r="GS1403" s="44"/>
      <c r="GT1403" s="44"/>
      <c r="GY1403" s="352"/>
      <c r="HA1403" s="44"/>
      <c r="HB1403" s="44"/>
      <c r="HC1403" s="44"/>
      <c r="HH1403" s="352"/>
      <c r="HJ1403" s="44"/>
      <c r="HK1403" s="44"/>
      <c r="HL1403" s="44"/>
      <c r="HQ1403" s="44"/>
      <c r="HR1403" s="44"/>
      <c r="HS1403" s="44"/>
      <c r="HT1403" s="44"/>
      <c r="HU1403" s="44"/>
      <c r="HV1403" s="44"/>
      <c r="HW1403" s="44"/>
      <c r="HX1403" s="44"/>
      <c r="HY1403" s="44"/>
      <c r="HZ1403" s="44"/>
      <c r="IA1403" s="44"/>
      <c r="IB1403" s="44"/>
      <c r="IC1403" s="44"/>
      <c r="ID1403" s="44"/>
      <c r="IE1403" s="44"/>
      <c r="IF1403" s="44"/>
      <c r="IG1403" s="44"/>
      <c r="IH1403" s="44"/>
      <c r="II1403" s="44"/>
      <c r="IJ1403" s="44"/>
      <c r="IK1403" s="44"/>
      <c r="IL1403" s="44"/>
      <c r="IM1403" s="44"/>
      <c r="IN1403" s="44"/>
      <c r="IO1403" s="44"/>
      <c r="IP1403" s="44"/>
      <c r="IQ1403" s="44"/>
      <c r="IR1403" s="44"/>
      <c r="IS1403" s="44"/>
      <c r="IT1403" s="44"/>
      <c r="IU1403" s="44"/>
      <c r="IV1403" s="44"/>
      <c r="RS1403" s="353"/>
    </row>
    <row r="1404" spans="1:487" s="74" customFormat="1" ht="15">
      <c r="A1404" s="325" t="s">
        <v>447</v>
      </c>
      <c r="B1404" s="529"/>
      <c r="C1404" s="351"/>
      <c r="D1404" s="458" t="s">
        <v>135</v>
      </c>
      <c r="E1404" s="44"/>
      <c r="F1404" s="437">
        <f t="shared" si="20"/>
        <v>179</v>
      </c>
      <c r="G1404" s="478">
        <v>156</v>
      </c>
      <c r="H1404" s="478">
        <v>21</v>
      </c>
      <c r="I1404" s="138">
        <v>2</v>
      </c>
      <c r="J1404" s="420"/>
      <c r="K1404" s="138"/>
      <c r="L1404" s="450"/>
      <c r="M1404" s="44"/>
      <c r="N1404" s="44"/>
      <c r="R1404" s="352"/>
      <c r="T1404" s="44"/>
      <c r="U1404" s="44"/>
      <c r="V1404" s="44"/>
      <c r="AA1404" s="352"/>
      <c r="AC1404" s="44"/>
      <c r="AD1404" s="44"/>
      <c r="AE1404" s="44"/>
      <c r="AJ1404" s="352"/>
      <c r="AL1404" s="44"/>
      <c r="AM1404" s="44"/>
      <c r="AN1404" s="44"/>
      <c r="AS1404" s="352"/>
      <c r="AU1404" s="44"/>
      <c r="AV1404" s="44"/>
      <c r="AW1404" s="44"/>
      <c r="BB1404" s="352"/>
      <c r="BD1404" s="44"/>
      <c r="BE1404" s="44"/>
      <c r="BF1404" s="44"/>
      <c r="BK1404" s="352"/>
      <c r="BM1404" s="44"/>
      <c r="BN1404" s="44"/>
      <c r="BO1404" s="44"/>
      <c r="BT1404" s="352"/>
      <c r="BV1404" s="44"/>
      <c r="BW1404" s="44"/>
      <c r="BX1404" s="44"/>
      <c r="CC1404" s="352"/>
      <c r="CE1404" s="44"/>
      <c r="CF1404" s="44"/>
      <c r="CG1404" s="44"/>
      <c r="CL1404" s="352"/>
      <c r="CN1404" s="44"/>
      <c r="CO1404" s="44"/>
      <c r="CP1404" s="44"/>
      <c r="CU1404" s="352"/>
      <c r="CW1404" s="44"/>
      <c r="CX1404" s="44"/>
      <c r="CY1404" s="44"/>
      <c r="DD1404" s="352"/>
      <c r="DF1404" s="44"/>
      <c r="DG1404" s="44"/>
      <c r="DH1404" s="44"/>
      <c r="DM1404" s="352"/>
      <c r="DO1404" s="44"/>
      <c r="DP1404" s="44"/>
      <c r="DQ1404" s="44"/>
      <c r="DV1404" s="352"/>
      <c r="DX1404" s="44"/>
      <c r="DY1404" s="44"/>
      <c r="DZ1404" s="44"/>
      <c r="EE1404" s="352"/>
      <c r="EG1404" s="44"/>
      <c r="EH1404" s="44"/>
      <c r="EI1404" s="44"/>
      <c r="EN1404" s="352"/>
      <c r="EP1404" s="44"/>
      <c r="EQ1404" s="44"/>
      <c r="ER1404" s="44"/>
      <c r="EW1404" s="352"/>
      <c r="EY1404" s="44"/>
      <c r="EZ1404" s="44"/>
      <c r="FA1404" s="44"/>
      <c r="FF1404" s="352"/>
      <c r="FH1404" s="44"/>
      <c r="FI1404" s="44"/>
      <c r="FJ1404" s="44"/>
      <c r="FO1404" s="352"/>
      <c r="FQ1404" s="44"/>
      <c r="FR1404" s="44"/>
      <c r="FS1404" s="44"/>
      <c r="FX1404" s="352"/>
      <c r="FZ1404" s="44"/>
      <c r="GA1404" s="44"/>
      <c r="GB1404" s="44"/>
      <c r="GG1404" s="352"/>
      <c r="GI1404" s="44"/>
      <c r="GJ1404" s="44"/>
      <c r="GK1404" s="44"/>
      <c r="GP1404" s="352"/>
      <c r="GR1404" s="44"/>
      <c r="GS1404" s="44"/>
      <c r="GT1404" s="44"/>
      <c r="GY1404" s="352"/>
      <c r="HA1404" s="44"/>
      <c r="HB1404" s="44"/>
      <c r="HC1404" s="44"/>
      <c r="HH1404" s="352"/>
      <c r="HJ1404" s="44"/>
      <c r="HK1404" s="44"/>
      <c r="HL1404" s="44"/>
      <c r="HQ1404" s="44"/>
      <c r="HR1404" s="44"/>
      <c r="HS1404" s="44"/>
      <c r="HT1404" s="44"/>
      <c r="HU1404" s="44"/>
      <c r="HV1404" s="44"/>
      <c r="HW1404" s="44"/>
      <c r="HX1404" s="44"/>
      <c r="HY1404" s="44"/>
      <c r="HZ1404" s="44"/>
      <c r="IA1404" s="44"/>
      <c r="IB1404" s="44"/>
      <c r="IC1404" s="44"/>
      <c r="ID1404" s="44"/>
      <c r="IE1404" s="44"/>
      <c r="IF1404" s="44"/>
      <c r="IG1404" s="44"/>
      <c r="IH1404" s="44"/>
      <c r="II1404" s="44"/>
      <c r="IJ1404" s="44"/>
      <c r="IK1404" s="44"/>
      <c r="IL1404" s="44"/>
      <c r="IM1404" s="44"/>
      <c r="IN1404" s="44"/>
      <c r="IO1404" s="44"/>
      <c r="IP1404" s="44"/>
      <c r="IQ1404" s="44"/>
      <c r="IR1404" s="44"/>
      <c r="IS1404" s="44"/>
      <c r="IT1404" s="44"/>
      <c r="IU1404" s="44"/>
      <c r="IV1404" s="44"/>
      <c r="RS1404" s="353"/>
    </row>
    <row r="1405" spans="1:487" s="74" customFormat="1" ht="15">
      <c r="A1405" s="325" t="s">
        <v>952</v>
      </c>
      <c r="B1405" s="351"/>
      <c r="C1405" s="351"/>
      <c r="D1405" s="531" t="s">
        <v>130</v>
      </c>
      <c r="E1405" s="44"/>
      <c r="F1405" s="437">
        <f t="shared" si="20"/>
        <v>0</v>
      </c>
      <c r="G1405" s="541"/>
      <c r="H1405" s="541"/>
      <c r="I1405" s="138"/>
      <c r="J1405" s="420"/>
      <c r="K1405" s="138"/>
      <c r="L1405" s="458"/>
      <c r="M1405" s="458"/>
      <c r="N1405" s="44"/>
      <c r="R1405" s="352"/>
      <c r="T1405" s="44"/>
      <c r="U1405" s="44"/>
      <c r="V1405" s="44"/>
      <c r="AA1405" s="352"/>
      <c r="AC1405" s="44"/>
      <c r="AD1405" s="44"/>
      <c r="AE1405" s="44"/>
      <c r="AJ1405" s="352"/>
      <c r="AL1405" s="44"/>
      <c r="AM1405" s="44"/>
      <c r="AN1405" s="44"/>
      <c r="AS1405" s="352"/>
      <c r="AU1405" s="44"/>
      <c r="AV1405" s="44"/>
      <c r="AW1405" s="44"/>
      <c r="BB1405" s="352"/>
      <c r="BD1405" s="44"/>
      <c r="BE1405" s="44"/>
      <c r="BF1405" s="44"/>
      <c r="BK1405" s="352"/>
      <c r="BM1405" s="44"/>
      <c r="BN1405" s="44"/>
      <c r="BO1405" s="44"/>
      <c r="BT1405" s="352"/>
      <c r="BV1405" s="44"/>
      <c r="BW1405" s="44"/>
      <c r="BX1405" s="44"/>
      <c r="CC1405" s="352"/>
      <c r="CE1405" s="44"/>
      <c r="CF1405" s="44"/>
      <c r="CG1405" s="44"/>
      <c r="CL1405" s="352"/>
      <c r="CN1405" s="44"/>
      <c r="CO1405" s="44"/>
      <c r="CP1405" s="44"/>
      <c r="CU1405" s="352"/>
      <c r="CW1405" s="44"/>
      <c r="CX1405" s="44"/>
      <c r="CY1405" s="44"/>
      <c r="DD1405" s="352"/>
      <c r="DF1405" s="44"/>
      <c r="DG1405" s="44"/>
      <c r="DH1405" s="44"/>
      <c r="DM1405" s="352"/>
      <c r="DO1405" s="44"/>
      <c r="DP1405" s="44"/>
      <c r="DQ1405" s="44"/>
      <c r="DV1405" s="352"/>
      <c r="DX1405" s="44"/>
      <c r="DY1405" s="44"/>
      <c r="DZ1405" s="44"/>
      <c r="EE1405" s="352"/>
      <c r="EG1405" s="44"/>
      <c r="EH1405" s="44"/>
      <c r="EI1405" s="44"/>
      <c r="EN1405" s="352"/>
      <c r="EP1405" s="44"/>
      <c r="EQ1405" s="44"/>
      <c r="ER1405" s="44"/>
      <c r="EW1405" s="352"/>
      <c r="EY1405" s="44"/>
      <c r="EZ1405" s="44"/>
      <c r="FA1405" s="44"/>
      <c r="FF1405" s="352"/>
      <c r="FH1405" s="44"/>
      <c r="FI1405" s="44"/>
      <c r="FJ1405" s="44"/>
      <c r="FO1405" s="352"/>
      <c r="FQ1405" s="44"/>
      <c r="FR1405" s="44"/>
      <c r="FS1405" s="44"/>
      <c r="FX1405" s="352"/>
      <c r="FZ1405" s="44"/>
      <c r="GA1405" s="44"/>
      <c r="GB1405" s="44"/>
      <c r="GG1405" s="352"/>
      <c r="GI1405" s="44"/>
      <c r="GJ1405" s="44"/>
      <c r="GK1405" s="44"/>
      <c r="GP1405" s="352"/>
      <c r="GR1405" s="44"/>
      <c r="GS1405" s="44"/>
      <c r="GT1405" s="44"/>
      <c r="GY1405" s="352"/>
      <c r="HA1405" s="44"/>
      <c r="HB1405" s="44"/>
      <c r="HC1405" s="44"/>
      <c r="HH1405" s="352"/>
      <c r="HJ1405" s="44"/>
      <c r="HK1405" s="44"/>
      <c r="HL1405" s="44"/>
      <c r="HQ1405" s="44"/>
      <c r="HR1405" s="44"/>
      <c r="HS1405" s="44"/>
      <c r="HT1405" s="44"/>
      <c r="HU1405" s="44"/>
      <c r="HV1405" s="44"/>
      <c r="HW1405" s="44"/>
      <c r="HX1405" s="44"/>
      <c r="HY1405" s="44"/>
      <c r="HZ1405" s="44"/>
      <c r="IA1405" s="44"/>
      <c r="IB1405" s="44"/>
      <c r="IC1405" s="44"/>
      <c r="ID1405" s="44"/>
      <c r="IE1405" s="44"/>
      <c r="IF1405" s="44"/>
      <c r="IG1405" s="44"/>
      <c r="IH1405" s="44"/>
      <c r="II1405" s="44"/>
      <c r="IJ1405" s="44"/>
      <c r="IK1405" s="44"/>
      <c r="IL1405" s="44"/>
      <c r="IM1405" s="44"/>
      <c r="IN1405" s="44"/>
      <c r="IO1405" s="44"/>
      <c r="IP1405" s="44"/>
      <c r="IQ1405" s="44"/>
      <c r="IR1405" s="44"/>
      <c r="IS1405" s="44"/>
      <c r="IT1405" s="44"/>
      <c r="IU1405" s="44"/>
      <c r="IV1405" s="44"/>
      <c r="RS1405" s="353"/>
    </row>
    <row r="1406" spans="1:487" s="74" customFormat="1" ht="15">
      <c r="A1406" s="325" t="s">
        <v>530</v>
      </c>
      <c r="B1406" s="351"/>
      <c r="C1406" s="351"/>
      <c r="D1406" s="458" t="s">
        <v>136</v>
      </c>
      <c r="E1406" s="44"/>
      <c r="F1406" s="437">
        <f t="shared" si="20"/>
        <v>12</v>
      </c>
      <c r="G1406" s="478"/>
      <c r="H1406" s="478"/>
      <c r="I1406" s="138">
        <v>1</v>
      </c>
      <c r="J1406" s="420">
        <v>11</v>
      </c>
      <c r="K1406" s="138"/>
      <c r="L1406" s="44"/>
      <c r="M1406" s="44"/>
      <c r="N1406" s="44"/>
      <c r="R1406" s="352"/>
      <c r="T1406" s="44"/>
      <c r="U1406" s="44"/>
      <c r="V1406" s="44"/>
      <c r="AA1406" s="352"/>
      <c r="AC1406" s="44"/>
      <c r="AD1406" s="44"/>
      <c r="AE1406" s="44"/>
      <c r="AJ1406" s="352"/>
      <c r="AL1406" s="44"/>
      <c r="AM1406" s="44"/>
      <c r="AN1406" s="44"/>
      <c r="AS1406" s="352"/>
      <c r="AU1406" s="44"/>
      <c r="AV1406" s="44"/>
      <c r="AW1406" s="44"/>
      <c r="BB1406" s="352"/>
      <c r="BD1406" s="44"/>
      <c r="BE1406" s="44"/>
      <c r="BF1406" s="44"/>
      <c r="BK1406" s="352"/>
      <c r="BM1406" s="44"/>
      <c r="BN1406" s="44"/>
      <c r="BO1406" s="44"/>
      <c r="BT1406" s="352"/>
      <c r="BV1406" s="44"/>
      <c r="BW1406" s="44"/>
      <c r="BX1406" s="44"/>
      <c r="CC1406" s="352"/>
      <c r="CE1406" s="44"/>
      <c r="CF1406" s="44"/>
      <c r="CG1406" s="44"/>
      <c r="CL1406" s="352"/>
      <c r="CN1406" s="44"/>
      <c r="CO1406" s="44"/>
      <c r="CP1406" s="44"/>
      <c r="CU1406" s="352"/>
      <c r="CW1406" s="44"/>
      <c r="CX1406" s="44"/>
      <c r="CY1406" s="44"/>
      <c r="DD1406" s="352"/>
      <c r="DF1406" s="44"/>
      <c r="DG1406" s="44"/>
      <c r="DH1406" s="44"/>
      <c r="DM1406" s="352"/>
      <c r="DO1406" s="44"/>
      <c r="DP1406" s="44"/>
      <c r="DQ1406" s="44"/>
      <c r="DV1406" s="352"/>
      <c r="DX1406" s="44"/>
      <c r="DY1406" s="44"/>
      <c r="DZ1406" s="44"/>
      <c r="EE1406" s="352"/>
      <c r="EG1406" s="44"/>
      <c r="EH1406" s="44"/>
      <c r="EI1406" s="44"/>
      <c r="EN1406" s="352"/>
      <c r="EP1406" s="44"/>
      <c r="EQ1406" s="44"/>
      <c r="ER1406" s="44"/>
      <c r="EW1406" s="352"/>
      <c r="EY1406" s="44"/>
      <c r="EZ1406" s="44"/>
      <c r="FA1406" s="44"/>
      <c r="FF1406" s="352"/>
      <c r="FH1406" s="44"/>
      <c r="FI1406" s="44"/>
      <c r="FJ1406" s="44"/>
      <c r="FO1406" s="352"/>
      <c r="FQ1406" s="44"/>
      <c r="FR1406" s="44"/>
      <c r="FS1406" s="44"/>
      <c r="FX1406" s="352"/>
      <c r="FZ1406" s="44"/>
      <c r="GA1406" s="44"/>
      <c r="GB1406" s="44"/>
      <c r="GG1406" s="352"/>
      <c r="GI1406" s="44"/>
      <c r="GJ1406" s="44"/>
      <c r="GK1406" s="44"/>
      <c r="GP1406" s="352"/>
      <c r="GR1406" s="44"/>
      <c r="GS1406" s="44"/>
      <c r="GT1406" s="44"/>
      <c r="GY1406" s="352"/>
      <c r="HA1406" s="44"/>
      <c r="HB1406" s="44"/>
      <c r="HC1406" s="44"/>
      <c r="HH1406" s="352"/>
      <c r="HJ1406" s="44"/>
      <c r="HK1406" s="44"/>
      <c r="HL1406" s="44"/>
      <c r="HQ1406" s="44"/>
      <c r="HR1406" s="44"/>
      <c r="HS1406" s="44"/>
      <c r="HT1406" s="44"/>
      <c r="HU1406" s="44"/>
      <c r="HV1406" s="44"/>
      <c r="HW1406" s="44"/>
      <c r="HX1406" s="44"/>
      <c r="HY1406" s="44"/>
      <c r="HZ1406" s="44"/>
      <c r="IA1406" s="44"/>
      <c r="IB1406" s="44"/>
      <c r="IC1406" s="44"/>
      <c r="ID1406" s="44"/>
      <c r="IE1406" s="44"/>
      <c r="IF1406" s="44"/>
      <c r="IG1406" s="44"/>
      <c r="IH1406" s="44"/>
      <c r="II1406" s="44"/>
      <c r="IJ1406" s="44"/>
      <c r="IK1406" s="44"/>
      <c r="IL1406" s="44"/>
      <c r="IM1406" s="44"/>
      <c r="IN1406" s="44"/>
      <c r="IO1406" s="44"/>
      <c r="IP1406" s="44"/>
      <c r="IQ1406" s="44"/>
      <c r="IR1406" s="44"/>
      <c r="IS1406" s="44"/>
      <c r="IT1406" s="44"/>
      <c r="IU1406" s="44"/>
      <c r="IV1406" s="44"/>
      <c r="RS1406" s="353"/>
    </row>
    <row r="1407" spans="1:487" s="74" customFormat="1" ht="15">
      <c r="A1407" s="325" t="s">
        <v>1690</v>
      </c>
      <c r="B1407" s="351"/>
      <c r="C1407" s="351"/>
      <c r="D1407" s="531" t="s">
        <v>130</v>
      </c>
      <c r="E1407" s="44"/>
      <c r="F1407" s="437">
        <f t="shared" si="20"/>
        <v>0</v>
      </c>
      <c r="G1407" s="541"/>
      <c r="H1407" s="541"/>
      <c r="I1407" s="138"/>
      <c r="J1407" s="420"/>
      <c r="K1407" s="138"/>
      <c r="L1407" s="450"/>
      <c r="M1407" s="458"/>
      <c r="N1407" s="44"/>
      <c r="R1407" s="352"/>
      <c r="T1407" s="44"/>
      <c r="U1407" s="44"/>
      <c r="V1407" s="44"/>
      <c r="AA1407" s="352"/>
      <c r="AC1407" s="44"/>
      <c r="AD1407" s="44"/>
      <c r="AE1407" s="44"/>
      <c r="AJ1407" s="352"/>
      <c r="AL1407" s="44"/>
      <c r="AM1407" s="44"/>
      <c r="AN1407" s="44"/>
      <c r="AS1407" s="352"/>
      <c r="AU1407" s="44"/>
      <c r="AV1407" s="44"/>
      <c r="AW1407" s="44"/>
      <c r="BB1407" s="352"/>
      <c r="BD1407" s="44"/>
      <c r="BE1407" s="44"/>
      <c r="BF1407" s="44"/>
      <c r="BK1407" s="352"/>
      <c r="BM1407" s="44"/>
      <c r="BN1407" s="44"/>
      <c r="BO1407" s="44"/>
      <c r="BT1407" s="352"/>
      <c r="BV1407" s="44"/>
      <c r="BW1407" s="44"/>
      <c r="BX1407" s="44"/>
      <c r="CC1407" s="352"/>
      <c r="CE1407" s="44"/>
      <c r="CF1407" s="44"/>
      <c r="CG1407" s="44"/>
      <c r="CL1407" s="352"/>
      <c r="CN1407" s="44"/>
      <c r="CO1407" s="44"/>
      <c r="CP1407" s="44"/>
      <c r="CU1407" s="352"/>
      <c r="CW1407" s="44"/>
      <c r="CX1407" s="44"/>
      <c r="CY1407" s="44"/>
      <c r="DD1407" s="352"/>
      <c r="DF1407" s="44"/>
      <c r="DG1407" s="44"/>
      <c r="DH1407" s="44"/>
      <c r="DM1407" s="352"/>
      <c r="DO1407" s="44"/>
      <c r="DP1407" s="44"/>
      <c r="DQ1407" s="44"/>
      <c r="DV1407" s="352"/>
      <c r="DX1407" s="44"/>
      <c r="DY1407" s="44"/>
      <c r="DZ1407" s="44"/>
      <c r="EE1407" s="352"/>
      <c r="EG1407" s="44"/>
      <c r="EH1407" s="44"/>
      <c r="EI1407" s="44"/>
      <c r="EN1407" s="352"/>
      <c r="EP1407" s="44"/>
      <c r="EQ1407" s="44"/>
      <c r="ER1407" s="44"/>
      <c r="EW1407" s="352"/>
      <c r="EY1407" s="44"/>
      <c r="EZ1407" s="44"/>
      <c r="FA1407" s="44"/>
      <c r="FF1407" s="352"/>
      <c r="FH1407" s="44"/>
      <c r="FI1407" s="44"/>
      <c r="FJ1407" s="44"/>
      <c r="FO1407" s="352"/>
      <c r="FQ1407" s="44"/>
      <c r="FR1407" s="44"/>
      <c r="FS1407" s="44"/>
      <c r="FX1407" s="352"/>
      <c r="FZ1407" s="44"/>
      <c r="GA1407" s="44"/>
      <c r="GB1407" s="44"/>
      <c r="GG1407" s="352"/>
      <c r="GI1407" s="44"/>
      <c r="GJ1407" s="44"/>
      <c r="GK1407" s="44"/>
      <c r="GP1407" s="352"/>
      <c r="GR1407" s="44"/>
      <c r="GS1407" s="44"/>
      <c r="GT1407" s="44"/>
      <c r="GY1407" s="352"/>
      <c r="HA1407" s="44"/>
      <c r="HB1407" s="44"/>
      <c r="HC1407" s="44"/>
      <c r="HH1407" s="352"/>
      <c r="HJ1407" s="44"/>
      <c r="HK1407" s="44"/>
      <c r="HL1407" s="44"/>
      <c r="HQ1407" s="44"/>
      <c r="HR1407" s="44"/>
      <c r="HS1407" s="44"/>
      <c r="HT1407" s="44"/>
      <c r="HU1407" s="44"/>
      <c r="HV1407" s="44"/>
      <c r="HW1407" s="44"/>
      <c r="HX1407" s="44"/>
      <c r="HY1407" s="44"/>
      <c r="HZ1407" s="44"/>
      <c r="IA1407" s="44"/>
      <c r="IB1407" s="44"/>
      <c r="IC1407" s="44"/>
      <c r="ID1407" s="44"/>
      <c r="IE1407" s="44"/>
      <c r="IF1407" s="44"/>
      <c r="IG1407" s="44"/>
      <c r="IH1407" s="44"/>
      <c r="II1407" s="44"/>
      <c r="IJ1407" s="44"/>
      <c r="IK1407" s="44"/>
      <c r="IL1407" s="44"/>
      <c r="IM1407" s="44"/>
      <c r="IN1407" s="44"/>
      <c r="IO1407" s="44"/>
      <c r="IP1407" s="44"/>
      <c r="IQ1407" s="44"/>
      <c r="IR1407" s="44"/>
      <c r="IS1407" s="44"/>
      <c r="IT1407" s="44"/>
      <c r="IU1407" s="44"/>
      <c r="IV1407" s="44"/>
      <c r="RS1407" s="353"/>
    </row>
    <row r="1408" spans="1:487" s="74" customFormat="1" ht="15">
      <c r="A1408" s="325" t="s">
        <v>1827</v>
      </c>
      <c r="B1408" s="351"/>
      <c r="C1408" s="351"/>
      <c r="D1408" s="531" t="s">
        <v>130</v>
      </c>
      <c r="E1408" s="44"/>
      <c r="F1408" s="437">
        <f t="shared" si="20"/>
        <v>0</v>
      </c>
      <c r="G1408" s="541"/>
      <c r="H1408" s="478"/>
      <c r="I1408" s="138"/>
      <c r="J1408" s="420"/>
      <c r="K1408" s="138"/>
      <c r="L1408" s="458"/>
      <c r="M1408" s="458"/>
      <c r="N1408" s="44"/>
      <c r="R1408" s="352"/>
      <c r="T1408" s="44"/>
      <c r="U1408" s="44"/>
      <c r="V1408" s="44"/>
      <c r="AA1408" s="352"/>
      <c r="AC1408" s="44"/>
      <c r="AD1408" s="44"/>
      <c r="AE1408" s="44"/>
      <c r="AJ1408" s="352"/>
      <c r="AL1408" s="44"/>
      <c r="AM1408" s="44"/>
      <c r="AN1408" s="44"/>
      <c r="AS1408" s="352"/>
      <c r="AU1408" s="44"/>
      <c r="AV1408" s="44"/>
      <c r="AW1408" s="44"/>
      <c r="BB1408" s="352"/>
      <c r="BD1408" s="44"/>
      <c r="BE1408" s="44"/>
      <c r="BF1408" s="44"/>
      <c r="BK1408" s="352"/>
      <c r="BM1408" s="44"/>
      <c r="BN1408" s="44"/>
      <c r="BO1408" s="44"/>
      <c r="BT1408" s="352"/>
      <c r="BV1408" s="44"/>
      <c r="BW1408" s="44"/>
      <c r="BX1408" s="44"/>
      <c r="CC1408" s="352"/>
      <c r="CE1408" s="44"/>
      <c r="CF1408" s="44"/>
      <c r="CG1408" s="44"/>
      <c r="CL1408" s="352"/>
      <c r="CN1408" s="44"/>
      <c r="CO1408" s="44"/>
      <c r="CP1408" s="44"/>
      <c r="CU1408" s="352"/>
      <c r="CW1408" s="44"/>
      <c r="CX1408" s="44"/>
      <c r="CY1408" s="44"/>
      <c r="DD1408" s="352"/>
      <c r="DF1408" s="44"/>
      <c r="DG1408" s="44"/>
      <c r="DH1408" s="44"/>
      <c r="DM1408" s="352"/>
      <c r="DO1408" s="44"/>
      <c r="DP1408" s="44"/>
      <c r="DQ1408" s="44"/>
      <c r="DV1408" s="352"/>
      <c r="DX1408" s="44"/>
      <c r="DY1408" s="44"/>
      <c r="DZ1408" s="44"/>
      <c r="EE1408" s="352"/>
      <c r="EG1408" s="44"/>
      <c r="EH1408" s="44"/>
      <c r="EI1408" s="44"/>
      <c r="EN1408" s="352"/>
      <c r="EP1408" s="44"/>
      <c r="EQ1408" s="44"/>
      <c r="ER1408" s="44"/>
      <c r="EW1408" s="352"/>
      <c r="EY1408" s="44"/>
      <c r="EZ1408" s="44"/>
      <c r="FA1408" s="44"/>
      <c r="FF1408" s="352"/>
      <c r="FH1408" s="44"/>
      <c r="FI1408" s="44"/>
      <c r="FJ1408" s="44"/>
      <c r="FO1408" s="352"/>
      <c r="FQ1408" s="44"/>
      <c r="FR1408" s="44"/>
      <c r="FS1408" s="44"/>
      <c r="FX1408" s="352"/>
      <c r="FZ1408" s="44"/>
      <c r="GA1408" s="44"/>
      <c r="GB1408" s="44"/>
      <c r="GG1408" s="352"/>
      <c r="GI1408" s="44"/>
      <c r="GJ1408" s="44"/>
      <c r="GK1408" s="44"/>
      <c r="GP1408" s="352"/>
      <c r="GR1408" s="44"/>
      <c r="GS1408" s="44"/>
      <c r="GT1408" s="44"/>
      <c r="GY1408" s="352"/>
      <c r="HA1408" s="44"/>
      <c r="HB1408" s="44"/>
      <c r="HC1408" s="44"/>
      <c r="HH1408" s="352"/>
      <c r="HJ1408" s="44"/>
      <c r="HK1408" s="44"/>
      <c r="HL1408" s="44"/>
      <c r="HQ1408" s="44"/>
      <c r="HR1408" s="44"/>
      <c r="HS1408" s="44"/>
      <c r="HT1408" s="44"/>
      <c r="HU1408" s="44"/>
      <c r="HV1408" s="44"/>
      <c r="HW1408" s="44"/>
      <c r="HX1408" s="44"/>
      <c r="HY1408" s="44"/>
      <c r="HZ1408" s="44"/>
      <c r="IA1408" s="44"/>
      <c r="IB1408" s="44"/>
      <c r="IC1408" s="44"/>
      <c r="ID1408" s="44"/>
      <c r="IE1408" s="44"/>
      <c r="IF1408" s="44"/>
      <c r="IG1408" s="44"/>
      <c r="IH1408" s="44"/>
      <c r="II1408" s="44"/>
      <c r="IJ1408" s="44"/>
      <c r="IK1408" s="44"/>
      <c r="IL1408" s="44"/>
      <c r="IM1408" s="44"/>
      <c r="IN1408" s="44"/>
      <c r="IO1408" s="44"/>
      <c r="IP1408" s="44"/>
      <c r="IQ1408" s="44"/>
      <c r="IR1408" s="44"/>
      <c r="IS1408" s="44"/>
      <c r="IT1408" s="44"/>
      <c r="IU1408" s="44"/>
      <c r="IV1408" s="44"/>
      <c r="RS1408" s="353"/>
    </row>
    <row r="1409" spans="1:487" s="74" customFormat="1" ht="15">
      <c r="A1409" s="325" t="s">
        <v>2240</v>
      </c>
      <c r="B1409" s="351"/>
      <c r="C1409" s="351"/>
      <c r="D1409" s="531" t="s">
        <v>130</v>
      </c>
      <c r="E1409" s="44"/>
      <c r="F1409" s="437">
        <f t="shared" si="20"/>
        <v>0</v>
      </c>
      <c r="G1409" s="541"/>
      <c r="H1409" s="478"/>
      <c r="I1409" s="138"/>
      <c r="J1409" s="420"/>
      <c r="K1409" s="138"/>
      <c r="L1409" s="458"/>
      <c r="M1409" s="458"/>
      <c r="N1409" s="44"/>
      <c r="R1409" s="352"/>
      <c r="T1409" s="44"/>
      <c r="U1409" s="44"/>
      <c r="V1409" s="44"/>
      <c r="AA1409" s="352"/>
      <c r="AC1409" s="44"/>
      <c r="AD1409" s="44"/>
      <c r="AE1409" s="44"/>
      <c r="AJ1409" s="352"/>
      <c r="AL1409" s="44"/>
      <c r="AM1409" s="44"/>
      <c r="AN1409" s="44"/>
      <c r="AS1409" s="352"/>
      <c r="AU1409" s="44"/>
      <c r="AV1409" s="44"/>
      <c r="AW1409" s="44"/>
      <c r="BB1409" s="352"/>
      <c r="BD1409" s="44"/>
      <c r="BE1409" s="44"/>
      <c r="BF1409" s="44"/>
      <c r="BK1409" s="352"/>
      <c r="BM1409" s="44"/>
      <c r="BN1409" s="44"/>
      <c r="BO1409" s="44"/>
      <c r="BT1409" s="352"/>
      <c r="BV1409" s="44"/>
      <c r="BW1409" s="44"/>
      <c r="BX1409" s="44"/>
      <c r="CC1409" s="352"/>
      <c r="CE1409" s="44"/>
      <c r="CF1409" s="44"/>
      <c r="CG1409" s="44"/>
      <c r="CL1409" s="352"/>
      <c r="CN1409" s="44"/>
      <c r="CO1409" s="44"/>
      <c r="CP1409" s="44"/>
      <c r="CU1409" s="352"/>
      <c r="CW1409" s="44"/>
      <c r="CX1409" s="44"/>
      <c r="CY1409" s="44"/>
      <c r="DD1409" s="352"/>
      <c r="DF1409" s="44"/>
      <c r="DG1409" s="44"/>
      <c r="DH1409" s="44"/>
      <c r="DM1409" s="352"/>
      <c r="DO1409" s="44"/>
      <c r="DP1409" s="44"/>
      <c r="DQ1409" s="44"/>
      <c r="DV1409" s="352"/>
      <c r="DX1409" s="44"/>
      <c r="DY1409" s="44"/>
      <c r="DZ1409" s="44"/>
      <c r="EE1409" s="352"/>
      <c r="EG1409" s="44"/>
      <c r="EH1409" s="44"/>
      <c r="EI1409" s="44"/>
      <c r="EN1409" s="352"/>
      <c r="EP1409" s="44"/>
      <c r="EQ1409" s="44"/>
      <c r="ER1409" s="44"/>
      <c r="EW1409" s="352"/>
      <c r="EY1409" s="44"/>
      <c r="EZ1409" s="44"/>
      <c r="FA1409" s="44"/>
      <c r="FF1409" s="352"/>
      <c r="FH1409" s="44"/>
      <c r="FI1409" s="44"/>
      <c r="FJ1409" s="44"/>
      <c r="FO1409" s="352"/>
      <c r="FQ1409" s="44"/>
      <c r="FR1409" s="44"/>
      <c r="FS1409" s="44"/>
      <c r="FX1409" s="352"/>
      <c r="FZ1409" s="44"/>
      <c r="GA1409" s="44"/>
      <c r="GB1409" s="44"/>
      <c r="GG1409" s="352"/>
      <c r="GI1409" s="44"/>
      <c r="GJ1409" s="44"/>
      <c r="GK1409" s="44"/>
      <c r="GP1409" s="352"/>
      <c r="GR1409" s="44"/>
      <c r="GS1409" s="44"/>
      <c r="GT1409" s="44"/>
      <c r="GY1409" s="352"/>
      <c r="HA1409" s="44"/>
      <c r="HB1409" s="44"/>
      <c r="HC1409" s="44"/>
      <c r="HH1409" s="352"/>
      <c r="HJ1409" s="44"/>
      <c r="HK1409" s="44"/>
      <c r="HL1409" s="44"/>
      <c r="HQ1409" s="44"/>
      <c r="HR1409" s="44"/>
      <c r="HS1409" s="44"/>
      <c r="HT1409" s="44"/>
      <c r="HU1409" s="44"/>
      <c r="HV1409" s="44"/>
      <c r="HW1409" s="44"/>
      <c r="HX1409" s="44"/>
      <c r="HY1409" s="44"/>
      <c r="HZ1409" s="44"/>
      <c r="IA1409" s="44"/>
      <c r="IB1409" s="44"/>
      <c r="IC1409" s="44"/>
      <c r="ID1409" s="44"/>
      <c r="IE1409" s="44"/>
      <c r="IF1409" s="44"/>
      <c r="IG1409" s="44"/>
      <c r="IH1409" s="44"/>
      <c r="II1409" s="44"/>
      <c r="IJ1409" s="44"/>
      <c r="IK1409" s="44"/>
      <c r="IL1409" s="44"/>
      <c r="IM1409" s="44"/>
      <c r="IN1409" s="44"/>
      <c r="IO1409" s="44"/>
      <c r="IP1409" s="44"/>
      <c r="IQ1409" s="44"/>
      <c r="IR1409" s="44"/>
      <c r="IS1409" s="44"/>
      <c r="IT1409" s="44"/>
      <c r="IU1409" s="44"/>
      <c r="IV1409" s="44"/>
      <c r="RS1409" s="353"/>
    </row>
    <row r="1410" spans="1:487" s="74" customFormat="1" ht="15">
      <c r="A1410" s="325" t="s">
        <v>1369</v>
      </c>
      <c r="B1410" s="351"/>
      <c r="C1410" s="351"/>
      <c r="D1410" s="458" t="s">
        <v>133</v>
      </c>
      <c r="E1410" s="44"/>
      <c r="F1410" s="437">
        <f t="shared" si="20"/>
        <v>5</v>
      </c>
      <c r="G1410" s="478"/>
      <c r="H1410" s="478"/>
      <c r="I1410" s="138">
        <v>5</v>
      </c>
      <c r="J1410" s="420"/>
      <c r="K1410" s="138"/>
      <c r="L1410" s="44"/>
      <c r="M1410" s="44"/>
      <c r="N1410" s="44"/>
      <c r="R1410" s="352"/>
      <c r="T1410" s="44"/>
      <c r="U1410" s="44"/>
      <c r="V1410" s="44"/>
      <c r="AA1410" s="352"/>
      <c r="AC1410" s="44"/>
      <c r="AD1410" s="44"/>
      <c r="AE1410" s="44"/>
      <c r="AJ1410" s="352"/>
      <c r="AL1410" s="44"/>
      <c r="AM1410" s="44"/>
      <c r="AN1410" s="44"/>
      <c r="AS1410" s="352"/>
      <c r="AU1410" s="44"/>
      <c r="AV1410" s="44"/>
      <c r="AW1410" s="44"/>
      <c r="BB1410" s="352"/>
      <c r="BD1410" s="44"/>
      <c r="BE1410" s="44"/>
      <c r="BF1410" s="44"/>
      <c r="BK1410" s="352"/>
      <c r="BM1410" s="44"/>
      <c r="BN1410" s="44"/>
      <c r="BO1410" s="44"/>
      <c r="BT1410" s="352"/>
      <c r="BV1410" s="44"/>
      <c r="BW1410" s="44"/>
      <c r="BX1410" s="44"/>
      <c r="CC1410" s="352"/>
      <c r="CE1410" s="44"/>
      <c r="CF1410" s="44"/>
      <c r="CG1410" s="44"/>
      <c r="CL1410" s="352"/>
      <c r="CN1410" s="44"/>
      <c r="CO1410" s="44"/>
      <c r="CP1410" s="44"/>
      <c r="CU1410" s="352"/>
      <c r="CW1410" s="44"/>
      <c r="CX1410" s="44"/>
      <c r="CY1410" s="44"/>
      <c r="DD1410" s="352"/>
      <c r="DF1410" s="44"/>
      <c r="DG1410" s="44"/>
      <c r="DH1410" s="44"/>
      <c r="DM1410" s="352"/>
      <c r="DO1410" s="44"/>
      <c r="DP1410" s="44"/>
      <c r="DQ1410" s="44"/>
      <c r="DV1410" s="352"/>
      <c r="DX1410" s="44"/>
      <c r="DY1410" s="44"/>
      <c r="DZ1410" s="44"/>
      <c r="EE1410" s="352"/>
      <c r="EG1410" s="44"/>
      <c r="EH1410" s="44"/>
      <c r="EI1410" s="44"/>
      <c r="EN1410" s="352"/>
      <c r="EP1410" s="44"/>
      <c r="EQ1410" s="44"/>
      <c r="ER1410" s="44"/>
      <c r="EW1410" s="352"/>
      <c r="EY1410" s="44"/>
      <c r="EZ1410" s="44"/>
      <c r="FA1410" s="44"/>
      <c r="FF1410" s="352"/>
      <c r="FH1410" s="44"/>
      <c r="FI1410" s="44"/>
      <c r="FJ1410" s="44"/>
      <c r="FO1410" s="352"/>
      <c r="FQ1410" s="44"/>
      <c r="FR1410" s="44"/>
      <c r="FS1410" s="44"/>
      <c r="FX1410" s="352"/>
      <c r="FZ1410" s="44"/>
      <c r="GA1410" s="44"/>
      <c r="GB1410" s="44"/>
      <c r="GG1410" s="352"/>
      <c r="GI1410" s="44"/>
      <c r="GJ1410" s="44"/>
      <c r="GK1410" s="44"/>
      <c r="GP1410" s="352"/>
      <c r="GR1410" s="44"/>
      <c r="GS1410" s="44"/>
      <c r="GT1410" s="44"/>
      <c r="GY1410" s="352"/>
      <c r="HA1410" s="44"/>
      <c r="HB1410" s="44"/>
      <c r="HC1410" s="44"/>
      <c r="HH1410" s="352"/>
      <c r="HJ1410" s="44"/>
      <c r="HK1410" s="44"/>
      <c r="HL1410" s="44"/>
      <c r="HQ1410" s="44"/>
      <c r="HR1410" s="44"/>
      <c r="HS1410" s="44"/>
      <c r="HT1410" s="44"/>
      <c r="HU1410" s="44"/>
      <c r="HV1410" s="44"/>
      <c r="HW1410" s="44"/>
      <c r="HX1410" s="44"/>
      <c r="HY1410" s="44"/>
      <c r="HZ1410" s="44"/>
      <c r="IA1410" s="44"/>
      <c r="IB1410" s="44"/>
      <c r="IC1410" s="44"/>
      <c r="ID1410" s="44"/>
      <c r="IE1410" s="44"/>
      <c r="IF1410" s="44"/>
      <c r="IG1410" s="44"/>
      <c r="IH1410" s="44"/>
      <c r="II1410" s="44"/>
      <c r="IJ1410" s="44"/>
      <c r="IK1410" s="44"/>
      <c r="IL1410" s="44"/>
      <c r="IM1410" s="44"/>
      <c r="IN1410" s="44"/>
      <c r="IO1410" s="44"/>
      <c r="IP1410" s="44"/>
      <c r="IQ1410" s="44"/>
      <c r="IR1410" s="44"/>
      <c r="IS1410" s="44"/>
      <c r="IT1410" s="44"/>
      <c r="IU1410" s="44"/>
      <c r="IV1410" s="44"/>
      <c r="RS1410" s="353"/>
    </row>
    <row r="1411" spans="1:487" s="74" customFormat="1" ht="15">
      <c r="A1411" s="325" t="s">
        <v>1712</v>
      </c>
      <c r="B1411" s="351"/>
      <c r="C1411" s="351"/>
      <c r="D1411" s="531" t="s">
        <v>130</v>
      </c>
      <c r="E1411" s="44"/>
      <c r="F1411" s="437">
        <f t="shared" si="20"/>
        <v>0</v>
      </c>
      <c r="G1411" s="541"/>
      <c r="H1411" s="541"/>
      <c r="I1411" s="138"/>
      <c r="J1411" s="420"/>
      <c r="K1411" s="138"/>
      <c r="L1411" s="458"/>
      <c r="M1411" s="458"/>
      <c r="N1411" s="44"/>
      <c r="R1411" s="352"/>
      <c r="T1411" s="44"/>
      <c r="U1411" s="44"/>
      <c r="V1411" s="44"/>
      <c r="AA1411" s="352"/>
      <c r="AC1411" s="44"/>
      <c r="AD1411" s="44"/>
      <c r="AE1411" s="44"/>
      <c r="AJ1411" s="352"/>
      <c r="AL1411" s="44"/>
      <c r="AM1411" s="44"/>
      <c r="AN1411" s="44"/>
      <c r="AS1411" s="352"/>
      <c r="AU1411" s="44"/>
      <c r="AV1411" s="44"/>
      <c r="AW1411" s="44"/>
      <c r="BB1411" s="352"/>
      <c r="BD1411" s="44"/>
      <c r="BE1411" s="44"/>
      <c r="BF1411" s="44"/>
      <c r="BK1411" s="352"/>
      <c r="BM1411" s="44"/>
      <c r="BN1411" s="44"/>
      <c r="BO1411" s="44"/>
      <c r="BT1411" s="352"/>
      <c r="BV1411" s="44"/>
      <c r="BW1411" s="44"/>
      <c r="BX1411" s="44"/>
      <c r="CC1411" s="352"/>
      <c r="CE1411" s="44"/>
      <c r="CF1411" s="44"/>
      <c r="CG1411" s="44"/>
      <c r="CL1411" s="352"/>
      <c r="CN1411" s="44"/>
      <c r="CO1411" s="44"/>
      <c r="CP1411" s="44"/>
      <c r="CU1411" s="352"/>
      <c r="CW1411" s="44"/>
      <c r="CX1411" s="44"/>
      <c r="CY1411" s="44"/>
      <c r="DD1411" s="352"/>
      <c r="DF1411" s="44"/>
      <c r="DG1411" s="44"/>
      <c r="DH1411" s="44"/>
      <c r="DM1411" s="352"/>
      <c r="DO1411" s="44"/>
      <c r="DP1411" s="44"/>
      <c r="DQ1411" s="44"/>
      <c r="DV1411" s="352"/>
      <c r="DX1411" s="44"/>
      <c r="DY1411" s="44"/>
      <c r="DZ1411" s="44"/>
      <c r="EE1411" s="352"/>
      <c r="EG1411" s="44"/>
      <c r="EH1411" s="44"/>
      <c r="EI1411" s="44"/>
      <c r="EN1411" s="352"/>
      <c r="EP1411" s="44"/>
      <c r="EQ1411" s="44"/>
      <c r="ER1411" s="44"/>
      <c r="EW1411" s="352"/>
      <c r="EY1411" s="44"/>
      <c r="EZ1411" s="44"/>
      <c r="FA1411" s="44"/>
      <c r="FF1411" s="352"/>
      <c r="FH1411" s="44"/>
      <c r="FI1411" s="44"/>
      <c r="FJ1411" s="44"/>
      <c r="FO1411" s="352"/>
      <c r="FQ1411" s="44"/>
      <c r="FR1411" s="44"/>
      <c r="FS1411" s="44"/>
      <c r="FX1411" s="352"/>
      <c r="FZ1411" s="44"/>
      <c r="GA1411" s="44"/>
      <c r="GB1411" s="44"/>
      <c r="GG1411" s="352"/>
      <c r="GI1411" s="44"/>
      <c r="GJ1411" s="44"/>
      <c r="GK1411" s="44"/>
      <c r="GP1411" s="352"/>
      <c r="GR1411" s="44"/>
      <c r="GS1411" s="44"/>
      <c r="GT1411" s="44"/>
      <c r="GY1411" s="352"/>
      <c r="HA1411" s="44"/>
      <c r="HB1411" s="44"/>
      <c r="HC1411" s="44"/>
      <c r="HH1411" s="352"/>
      <c r="HJ1411" s="44"/>
      <c r="HK1411" s="44"/>
      <c r="HL1411" s="44"/>
      <c r="HQ1411" s="44"/>
      <c r="HR1411" s="44"/>
      <c r="HS1411" s="44"/>
      <c r="HT1411" s="44"/>
      <c r="HU1411" s="44"/>
      <c r="HV1411" s="44"/>
      <c r="HW1411" s="44"/>
      <c r="HX1411" s="44"/>
      <c r="HY1411" s="44"/>
      <c r="HZ1411" s="44"/>
      <c r="IA1411" s="44"/>
      <c r="IB1411" s="44"/>
      <c r="IC1411" s="44"/>
      <c r="ID1411" s="44"/>
      <c r="IE1411" s="44"/>
      <c r="IF1411" s="44"/>
      <c r="IG1411" s="44"/>
      <c r="IH1411" s="44"/>
      <c r="II1411" s="44"/>
      <c r="IJ1411" s="44"/>
      <c r="IK1411" s="44"/>
      <c r="IL1411" s="44"/>
      <c r="IM1411" s="44"/>
      <c r="IN1411" s="44"/>
      <c r="IO1411" s="44"/>
      <c r="IP1411" s="44"/>
      <c r="IQ1411" s="44"/>
      <c r="IR1411" s="44"/>
      <c r="IS1411" s="44"/>
      <c r="IT1411" s="44"/>
      <c r="IU1411" s="44"/>
      <c r="IV1411" s="44"/>
      <c r="RS1411" s="353"/>
    </row>
    <row r="1412" spans="1:487" s="74" customFormat="1" ht="15">
      <c r="A1412" s="325" t="s">
        <v>1430</v>
      </c>
      <c r="B1412" s="351"/>
      <c r="C1412" s="351"/>
      <c r="D1412" s="531" t="s">
        <v>130</v>
      </c>
      <c r="E1412" s="44"/>
      <c r="F1412" s="437">
        <f t="shared" si="20"/>
        <v>0</v>
      </c>
      <c r="G1412" s="541"/>
      <c r="H1412" s="541"/>
      <c r="I1412" s="138"/>
      <c r="J1412" s="420"/>
      <c r="K1412" s="138"/>
      <c r="L1412" s="458"/>
      <c r="M1412" s="458"/>
      <c r="N1412" s="44"/>
      <c r="R1412" s="352"/>
      <c r="T1412" s="44"/>
      <c r="U1412" s="44"/>
      <c r="V1412" s="44"/>
      <c r="AA1412" s="352"/>
      <c r="AC1412" s="44"/>
      <c r="AD1412" s="44"/>
      <c r="AE1412" s="44"/>
      <c r="AJ1412" s="352"/>
      <c r="AL1412" s="44"/>
      <c r="AM1412" s="44"/>
      <c r="AN1412" s="44"/>
      <c r="AS1412" s="352"/>
      <c r="AU1412" s="44"/>
      <c r="AV1412" s="44"/>
      <c r="AW1412" s="44"/>
      <c r="BB1412" s="352"/>
      <c r="BD1412" s="44"/>
      <c r="BE1412" s="44"/>
      <c r="BF1412" s="44"/>
      <c r="BK1412" s="352"/>
      <c r="BM1412" s="44"/>
      <c r="BN1412" s="44"/>
      <c r="BO1412" s="44"/>
      <c r="BT1412" s="352"/>
      <c r="BV1412" s="44"/>
      <c r="BW1412" s="44"/>
      <c r="BX1412" s="44"/>
      <c r="CC1412" s="352"/>
      <c r="CE1412" s="44"/>
      <c r="CF1412" s="44"/>
      <c r="CG1412" s="44"/>
      <c r="CL1412" s="352"/>
      <c r="CN1412" s="44"/>
      <c r="CO1412" s="44"/>
      <c r="CP1412" s="44"/>
      <c r="CU1412" s="352"/>
      <c r="CW1412" s="44"/>
      <c r="CX1412" s="44"/>
      <c r="CY1412" s="44"/>
      <c r="DD1412" s="352"/>
      <c r="DF1412" s="44"/>
      <c r="DG1412" s="44"/>
      <c r="DH1412" s="44"/>
      <c r="DM1412" s="352"/>
      <c r="DO1412" s="44"/>
      <c r="DP1412" s="44"/>
      <c r="DQ1412" s="44"/>
      <c r="DV1412" s="352"/>
      <c r="DX1412" s="44"/>
      <c r="DY1412" s="44"/>
      <c r="DZ1412" s="44"/>
      <c r="EE1412" s="352"/>
      <c r="EG1412" s="44"/>
      <c r="EH1412" s="44"/>
      <c r="EI1412" s="44"/>
      <c r="EN1412" s="352"/>
      <c r="EP1412" s="44"/>
      <c r="EQ1412" s="44"/>
      <c r="ER1412" s="44"/>
      <c r="EW1412" s="352"/>
      <c r="EY1412" s="44"/>
      <c r="EZ1412" s="44"/>
      <c r="FA1412" s="44"/>
      <c r="FF1412" s="352"/>
      <c r="FH1412" s="44"/>
      <c r="FI1412" s="44"/>
      <c r="FJ1412" s="44"/>
      <c r="FO1412" s="352"/>
      <c r="FQ1412" s="44"/>
      <c r="FR1412" s="44"/>
      <c r="FS1412" s="44"/>
      <c r="FX1412" s="352"/>
      <c r="FZ1412" s="44"/>
      <c r="GA1412" s="44"/>
      <c r="GB1412" s="44"/>
      <c r="GG1412" s="352"/>
      <c r="GI1412" s="44"/>
      <c r="GJ1412" s="44"/>
      <c r="GK1412" s="44"/>
      <c r="GP1412" s="352"/>
      <c r="GR1412" s="44"/>
      <c r="GS1412" s="44"/>
      <c r="GT1412" s="44"/>
      <c r="GY1412" s="352"/>
      <c r="HA1412" s="44"/>
      <c r="HB1412" s="44"/>
      <c r="HC1412" s="44"/>
      <c r="HH1412" s="352"/>
      <c r="HJ1412" s="44"/>
      <c r="HK1412" s="44"/>
      <c r="HL1412" s="44"/>
      <c r="HQ1412" s="44"/>
      <c r="HR1412" s="44"/>
      <c r="HS1412" s="44"/>
      <c r="HT1412" s="44"/>
      <c r="HU1412" s="44"/>
      <c r="HV1412" s="44"/>
      <c r="HW1412" s="44"/>
      <c r="HX1412" s="44"/>
      <c r="HY1412" s="44"/>
      <c r="HZ1412" s="44"/>
      <c r="IA1412" s="44"/>
      <c r="IB1412" s="44"/>
      <c r="IC1412" s="44"/>
      <c r="ID1412" s="44"/>
      <c r="IE1412" s="44"/>
      <c r="IF1412" s="44"/>
      <c r="IG1412" s="44"/>
      <c r="IH1412" s="44"/>
      <c r="II1412" s="44"/>
      <c r="IJ1412" s="44"/>
      <c r="IK1412" s="44"/>
      <c r="IL1412" s="44"/>
      <c r="IM1412" s="44"/>
      <c r="IN1412" s="44"/>
      <c r="IO1412" s="44"/>
      <c r="IP1412" s="44"/>
      <c r="IQ1412" s="44"/>
      <c r="IR1412" s="44"/>
      <c r="IS1412" s="44"/>
      <c r="IT1412" s="44"/>
      <c r="IU1412" s="44"/>
      <c r="IV1412" s="44"/>
      <c r="RS1412" s="353"/>
    </row>
    <row r="1413" spans="1:487" s="74" customFormat="1" ht="15">
      <c r="A1413" s="325" t="s">
        <v>1492</v>
      </c>
      <c r="B1413" s="351"/>
      <c r="C1413" s="351"/>
      <c r="D1413" s="531" t="s">
        <v>130</v>
      </c>
      <c r="E1413" s="44"/>
      <c r="F1413" s="437">
        <f t="shared" si="20"/>
        <v>0</v>
      </c>
      <c r="G1413" s="541"/>
      <c r="H1413" s="541"/>
      <c r="I1413" s="138"/>
      <c r="J1413" s="420"/>
      <c r="K1413" s="138"/>
      <c r="L1413" s="458"/>
      <c r="M1413" s="458"/>
      <c r="N1413" s="44"/>
      <c r="R1413" s="352"/>
      <c r="T1413" s="44"/>
      <c r="U1413" s="44"/>
      <c r="V1413" s="44"/>
      <c r="AA1413" s="352"/>
      <c r="AC1413" s="44"/>
      <c r="AD1413" s="44"/>
      <c r="AE1413" s="44"/>
      <c r="AJ1413" s="352"/>
      <c r="AL1413" s="44"/>
      <c r="AM1413" s="44"/>
      <c r="AN1413" s="44"/>
      <c r="AS1413" s="352"/>
      <c r="AU1413" s="44"/>
      <c r="AV1413" s="44"/>
      <c r="AW1413" s="44"/>
      <c r="BB1413" s="352"/>
      <c r="BD1413" s="44"/>
      <c r="BE1413" s="44"/>
      <c r="BF1413" s="44"/>
      <c r="BK1413" s="352"/>
      <c r="BM1413" s="44"/>
      <c r="BN1413" s="44"/>
      <c r="BO1413" s="44"/>
      <c r="BT1413" s="352"/>
      <c r="BV1413" s="44"/>
      <c r="BW1413" s="44"/>
      <c r="BX1413" s="44"/>
      <c r="CC1413" s="352"/>
      <c r="CE1413" s="44"/>
      <c r="CF1413" s="44"/>
      <c r="CG1413" s="44"/>
      <c r="CL1413" s="352"/>
      <c r="CN1413" s="44"/>
      <c r="CO1413" s="44"/>
      <c r="CP1413" s="44"/>
      <c r="CU1413" s="352"/>
      <c r="CW1413" s="44"/>
      <c r="CX1413" s="44"/>
      <c r="CY1413" s="44"/>
      <c r="DD1413" s="352"/>
      <c r="DF1413" s="44"/>
      <c r="DG1413" s="44"/>
      <c r="DH1413" s="44"/>
      <c r="DM1413" s="352"/>
      <c r="DO1413" s="44"/>
      <c r="DP1413" s="44"/>
      <c r="DQ1413" s="44"/>
      <c r="DV1413" s="352"/>
      <c r="DX1413" s="44"/>
      <c r="DY1413" s="44"/>
      <c r="DZ1413" s="44"/>
      <c r="EE1413" s="352"/>
      <c r="EG1413" s="44"/>
      <c r="EH1413" s="44"/>
      <c r="EI1413" s="44"/>
      <c r="EN1413" s="352"/>
      <c r="EP1413" s="44"/>
      <c r="EQ1413" s="44"/>
      <c r="ER1413" s="44"/>
      <c r="EW1413" s="352"/>
      <c r="EY1413" s="44"/>
      <c r="EZ1413" s="44"/>
      <c r="FA1413" s="44"/>
      <c r="FF1413" s="352"/>
      <c r="FH1413" s="44"/>
      <c r="FI1413" s="44"/>
      <c r="FJ1413" s="44"/>
      <c r="FO1413" s="352"/>
      <c r="FQ1413" s="44"/>
      <c r="FR1413" s="44"/>
      <c r="FS1413" s="44"/>
      <c r="FX1413" s="352"/>
      <c r="FZ1413" s="44"/>
      <c r="GA1413" s="44"/>
      <c r="GB1413" s="44"/>
      <c r="GG1413" s="352"/>
      <c r="GI1413" s="44"/>
      <c r="GJ1413" s="44"/>
      <c r="GK1413" s="44"/>
      <c r="GP1413" s="352"/>
      <c r="GR1413" s="44"/>
      <c r="GS1413" s="44"/>
      <c r="GT1413" s="44"/>
      <c r="GY1413" s="352"/>
      <c r="HA1413" s="44"/>
      <c r="HB1413" s="44"/>
      <c r="HC1413" s="44"/>
      <c r="HH1413" s="352"/>
      <c r="HJ1413" s="44"/>
      <c r="HK1413" s="44"/>
      <c r="HL1413" s="44"/>
      <c r="HQ1413" s="44"/>
      <c r="HR1413" s="44"/>
      <c r="HS1413" s="44"/>
      <c r="HT1413" s="44"/>
      <c r="HU1413" s="44"/>
      <c r="HV1413" s="44"/>
      <c r="HW1413" s="44"/>
      <c r="HX1413" s="44"/>
      <c r="HY1413" s="44"/>
      <c r="HZ1413" s="44"/>
      <c r="IA1413" s="44"/>
      <c r="IB1413" s="44"/>
      <c r="IC1413" s="44"/>
      <c r="ID1413" s="44"/>
      <c r="IE1413" s="44"/>
      <c r="IF1413" s="44"/>
      <c r="IG1413" s="44"/>
      <c r="IH1413" s="44"/>
      <c r="II1413" s="44"/>
      <c r="IJ1413" s="44"/>
      <c r="IK1413" s="44"/>
      <c r="IL1413" s="44"/>
      <c r="IM1413" s="44"/>
      <c r="IN1413" s="44"/>
      <c r="IO1413" s="44"/>
      <c r="IP1413" s="44"/>
      <c r="IQ1413" s="44"/>
      <c r="IR1413" s="44"/>
      <c r="IS1413" s="44"/>
      <c r="IT1413" s="44"/>
      <c r="IU1413" s="44"/>
      <c r="IV1413" s="44"/>
      <c r="RS1413" s="353"/>
    </row>
    <row r="1414" spans="1:487" s="74" customFormat="1" ht="15">
      <c r="A1414" s="325" t="s">
        <v>666</v>
      </c>
      <c r="B1414" s="351"/>
      <c r="C1414" s="351"/>
      <c r="D1414" s="458" t="s">
        <v>132</v>
      </c>
      <c r="E1414" s="44"/>
      <c r="F1414" s="437">
        <f t="shared" si="20"/>
        <v>0</v>
      </c>
      <c r="G1414" s="478"/>
      <c r="H1414" s="478"/>
      <c r="I1414" s="138"/>
      <c r="J1414" s="420"/>
      <c r="K1414" s="138"/>
      <c r="L1414" s="458"/>
      <c r="M1414" s="44"/>
      <c r="N1414" s="44"/>
      <c r="R1414" s="352"/>
      <c r="T1414" s="44"/>
      <c r="U1414" s="44"/>
      <c r="V1414" s="44"/>
      <c r="AA1414" s="352"/>
      <c r="AC1414" s="44"/>
      <c r="AD1414" s="44"/>
      <c r="AE1414" s="44"/>
      <c r="AJ1414" s="352"/>
      <c r="AL1414" s="44"/>
      <c r="AM1414" s="44"/>
      <c r="AN1414" s="44"/>
      <c r="AS1414" s="352"/>
      <c r="AU1414" s="44"/>
      <c r="AV1414" s="44"/>
      <c r="AW1414" s="44"/>
      <c r="BB1414" s="352"/>
      <c r="BD1414" s="44"/>
      <c r="BE1414" s="44"/>
      <c r="BF1414" s="44"/>
      <c r="BK1414" s="352"/>
      <c r="BM1414" s="44"/>
      <c r="BN1414" s="44"/>
      <c r="BO1414" s="44"/>
      <c r="BT1414" s="352"/>
      <c r="BV1414" s="44"/>
      <c r="BW1414" s="44"/>
      <c r="BX1414" s="44"/>
      <c r="CC1414" s="352"/>
      <c r="CE1414" s="44"/>
      <c r="CF1414" s="44"/>
      <c r="CG1414" s="44"/>
      <c r="CL1414" s="352"/>
      <c r="CN1414" s="44"/>
      <c r="CO1414" s="44"/>
      <c r="CP1414" s="44"/>
      <c r="CU1414" s="352"/>
      <c r="CW1414" s="44"/>
      <c r="CX1414" s="44"/>
      <c r="CY1414" s="44"/>
      <c r="DD1414" s="352"/>
      <c r="DF1414" s="44"/>
      <c r="DG1414" s="44"/>
      <c r="DH1414" s="44"/>
      <c r="DM1414" s="352"/>
      <c r="DO1414" s="44"/>
      <c r="DP1414" s="44"/>
      <c r="DQ1414" s="44"/>
      <c r="DV1414" s="352"/>
      <c r="DX1414" s="44"/>
      <c r="DY1414" s="44"/>
      <c r="DZ1414" s="44"/>
      <c r="EE1414" s="352"/>
      <c r="EG1414" s="44"/>
      <c r="EH1414" s="44"/>
      <c r="EI1414" s="44"/>
      <c r="EN1414" s="352"/>
      <c r="EP1414" s="44"/>
      <c r="EQ1414" s="44"/>
      <c r="ER1414" s="44"/>
      <c r="EW1414" s="352"/>
      <c r="EY1414" s="44"/>
      <c r="EZ1414" s="44"/>
      <c r="FA1414" s="44"/>
      <c r="FF1414" s="352"/>
      <c r="FH1414" s="44"/>
      <c r="FI1414" s="44"/>
      <c r="FJ1414" s="44"/>
      <c r="FO1414" s="352"/>
      <c r="FQ1414" s="44"/>
      <c r="FR1414" s="44"/>
      <c r="FS1414" s="44"/>
      <c r="FX1414" s="352"/>
      <c r="FZ1414" s="44"/>
      <c r="GA1414" s="44"/>
      <c r="GB1414" s="44"/>
      <c r="GG1414" s="352"/>
      <c r="GI1414" s="44"/>
      <c r="GJ1414" s="44"/>
      <c r="GK1414" s="44"/>
      <c r="GP1414" s="352"/>
      <c r="GR1414" s="44"/>
      <c r="GS1414" s="44"/>
      <c r="GT1414" s="44"/>
      <c r="GY1414" s="352"/>
      <c r="HA1414" s="44"/>
      <c r="HB1414" s="44"/>
      <c r="HC1414" s="44"/>
      <c r="HH1414" s="352"/>
      <c r="HJ1414" s="44"/>
      <c r="HK1414" s="44"/>
      <c r="HL1414" s="44"/>
      <c r="HQ1414" s="44"/>
      <c r="HR1414" s="44"/>
      <c r="HS1414" s="44"/>
      <c r="HT1414" s="44"/>
      <c r="HU1414" s="44"/>
      <c r="HV1414" s="44"/>
      <c r="HW1414" s="44"/>
      <c r="HX1414" s="44"/>
      <c r="HY1414" s="44"/>
      <c r="HZ1414" s="44"/>
      <c r="IA1414" s="44"/>
      <c r="IB1414" s="44"/>
      <c r="IC1414" s="44"/>
      <c r="ID1414" s="44"/>
      <c r="IE1414" s="44"/>
      <c r="IF1414" s="44"/>
      <c r="IG1414" s="44"/>
      <c r="IH1414" s="44"/>
      <c r="II1414" s="44"/>
      <c r="IJ1414" s="44"/>
      <c r="IK1414" s="44"/>
      <c r="IL1414" s="44"/>
      <c r="IM1414" s="44"/>
      <c r="IN1414" s="44"/>
      <c r="IO1414" s="44"/>
      <c r="IP1414" s="44"/>
      <c r="IQ1414" s="44"/>
      <c r="IR1414" s="44"/>
      <c r="IS1414" s="44"/>
      <c r="IT1414" s="44"/>
      <c r="IU1414" s="44"/>
      <c r="IV1414" s="44"/>
      <c r="RS1414" s="353"/>
    </row>
    <row r="1415" spans="1:487" s="74" customFormat="1" ht="15">
      <c r="A1415" s="325" t="s">
        <v>1370</v>
      </c>
      <c r="B1415" s="351"/>
      <c r="C1415" s="351"/>
      <c r="D1415" s="531" t="s">
        <v>130</v>
      </c>
      <c r="E1415" s="44"/>
      <c r="F1415" s="437">
        <f t="shared" si="20"/>
        <v>0</v>
      </c>
      <c r="G1415" s="541"/>
      <c r="H1415" s="541"/>
      <c r="I1415" s="138"/>
      <c r="J1415" s="420"/>
      <c r="K1415" s="138"/>
      <c r="L1415" s="458"/>
      <c r="M1415" s="458"/>
      <c r="N1415" s="44"/>
      <c r="R1415" s="352"/>
      <c r="T1415" s="44"/>
      <c r="U1415" s="44"/>
      <c r="V1415" s="44"/>
      <c r="AA1415" s="352"/>
      <c r="AC1415" s="44"/>
      <c r="AD1415" s="44"/>
      <c r="AE1415" s="44"/>
      <c r="AJ1415" s="352"/>
      <c r="AL1415" s="44"/>
      <c r="AM1415" s="44"/>
      <c r="AN1415" s="44"/>
      <c r="AS1415" s="352"/>
      <c r="AU1415" s="44"/>
      <c r="AV1415" s="44"/>
      <c r="AW1415" s="44"/>
      <c r="BB1415" s="352"/>
      <c r="BD1415" s="44"/>
      <c r="BE1415" s="44"/>
      <c r="BF1415" s="44"/>
      <c r="BK1415" s="352"/>
      <c r="BM1415" s="44"/>
      <c r="BN1415" s="44"/>
      <c r="BO1415" s="44"/>
      <c r="BT1415" s="352"/>
      <c r="BV1415" s="44"/>
      <c r="BW1415" s="44"/>
      <c r="BX1415" s="44"/>
      <c r="CC1415" s="352"/>
      <c r="CE1415" s="44"/>
      <c r="CF1415" s="44"/>
      <c r="CG1415" s="44"/>
      <c r="CL1415" s="352"/>
      <c r="CN1415" s="44"/>
      <c r="CO1415" s="44"/>
      <c r="CP1415" s="44"/>
      <c r="CU1415" s="352"/>
      <c r="CW1415" s="44"/>
      <c r="CX1415" s="44"/>
      <c r="CY1415" s="44"/>
      <c r="DD1415" s="352"/>
      <c r="DF1415" s="44"/>
      <c r="DG1415" s="44"/>
      <c r="DH1415" s="44"/>
      <c r="DM1415" s="352"/>
      <c r="DO1415" s="44"/>
      <c r="DP1415" s="44"/>
      <c r="DQ1415" s="44"/>
      <c r="DV1415" s="352"/>
      <c r="DX1415" s="44"/>
      <c r="DY1415" s="44"/>
      <c r="DZ1415" s="44"/>
      <c r="EE1415" s="352"/>
      <c r="EG1415" s="44"/>
      <c r="EH1415" s="44"/>
      <c r="EI1415" s="44"/>
      <c r="EN1415" s="352"/>
      <c r="EP1415" s="44"/>
      <c r="EQ1415" s="44"/>
      <c r="ER1415" s="44"/>
      <c r="EW1415" s="352"/>
      <c r="EY1415" s="44"/>
      <c r="EZ1415" s="44"/>
      <c r="FA1415" s="44"/>
      <c r="FF1415" s="352"/>
      <c r="FH1415" s="44"/>
      <c r="FI1415" s="44"/>
      <c r="FJ1415" s="44"/>
      <c r="FO1415" s="352"/>
      <c r="FQ1415" s="44"/>
      <c r="FR1415" s="44"/>
      <c r="FS1415" s="44"/>
      <c r="FX1415" s="352"/>
      <c r="FZ1415" s="44"/>
      <c r="GA1415" s="44"/>
      <c r="GB1415" s="44"/>
      <c r="GG1415" s="352"/>
      <c r="GI1415" s="44"/>
      <c r="GJ1415" s="44"/>
      <c r="GK1415" s="44"/>
      <c r="GP1415" s="352"/>
      <c r="GR1415" s="44"/>
      <c r="GS1415" s="44"/>
      <c r="GT1415" s="44"/>
      <c r="GY1415" s="352"/>
      <c r="HA1415" s="44"/>
      <c r="HB1415" s="44"/>
      <c r="HC1415" s="44"/>
      <c r="HH1415" s="352"/>
      <c r="HJ1415" s="44"/>
      <c r="HK1415" s="44"/>
      <c r="HL1415" s="44"/>
      <c r="HQ1415" s="44"/>
      <c r="HR1415" s="44"/>
      <c r="HS1415" s="44"/>
      <c r="HT1415" s="44"/>
      <c r="HU1415" s="44"/>
      <c r="HV1415" s="44"/>
      <c r="HW1415" s="44"/>
      <c r="HX1415" s="44"/>
      <c r="HY1415" s="44"/>
      <c r="HZ1415" s="44"/>
      <c r="IA1415" s="44"/>
      <c r="IB1415" s="44"/>
      <c r="IC1415" s="44"/>
      <c r="ID1415" s="44"/>
      <c r="IE1415" s="44"/>
      <c r="IF1415" s="44"/>
      <c r="IG1415" s="44"/>
      <c r="IH1415" s="44"/>
      <c r="II1415" s="44"/>
      <c r="IJ1415" s="44"/>
      <c r="IK1415" s="44"/>
      <c r="IL1415" s="44"/>
      <c r="IM1415" s="44"/>
      <c r="IN1415" s="44"/>
      <c r="IO1415" s="44"/>
      <c r="IP1415" s="44"/>
      <c r="IQ1415" s="44"/>
      <c r="IR1415" s="44"/>
      <c r="IS1415" s="44"/>
      <c r="IT1415" s="44"/>
      <c r="IU1415" s="44"/>
      <c r="IV1415" s="44"/>
      <c r="RS1415" s="353"/>
    </row>
    <row r="1416" spans="1:487" s="74" customFormat="1" ht="15">
      <c r="A1416" s="325" t="s">
        <v>1273</v>
      </c>
      <c r="B1416" s="351"/>
      <c r="C1416" s="351"/>
      <c r="D1416" s="531" t="s">
        <v>130</v>
      </c>
      <c r="E1416" s="44"/>
      <c r="F1416" s="437">
        <f t="shared" si="20"/>
        <v>1</v>
      </c>
      <c r="G1416" s="541"/>
      <c r="H1416" s="541"/>
      <c r="I1416" s="138">
        <v>1</v>
      </c>
      <c r="J1416" s="420"/>
      <c r="K1416" s="138"/>
      <c r="L1416" s="458"/>
      <c r="M1416" s="458"/>
      <c r="N1416" s="44"/>
      <c r="R1416" s="352"/>
      <c r="T1416" s="44"/>
      <c r="U1416" s="44"/>
      <c r="V1416" s="44"/>
      <c r="AA1416" s="352"/>
      <c r="AC1416" s="44"/>
      <c r="AD1416" s="44"/>
      <c r="AE1416" s="44"/>
      <c r="AJ1416" s="352"/>
      <c r="AL1416" s="44"/>
      <c r="AM1416" s="44"/>
      <c r="AN1416" s="44"/>
      <c r="AS1416" s="352"/>
      <c r="AU1416" s="44"/>
      <c r="AV1416" s="44"/>
      <c r="AW1416" s="44"/>
      <c r="BB1416" s="352"/>
      <c r="BD1416" s="44"/>
      <c r="BE1416" s="44"/>
      <c r="BF1416" s="44"/>
      <c r="BK1416" s="352"/>
      <c r="BM1416" s="44"/>
      <c r="BN1416" s="44"/>
      <c r="BO1416" s="44"/>
      <c r="BT1416" s="352"/>
      <c r="BV1416" s="44"/>
      <c r="BW1416" s="44"/>
      <c r="BX1416" s="44"/>
      <c r="CC1416" s="352"/>
      <c r="CE1416" s="44"/>
      <c r="CF1416" s="44"/>
      <c r="CG1416" s="44"/>
      <c r="CL1416" s="352"/>
      <c r="CN1416" s="44"/>
      <c r="CO1416" s="44"/>
      <c r="CP1416" s="44"/>
      <c r="CU1416" s="352"/>
      <c r="CW1416" s="44"/>
      <c r="CX1416" s="44"/>
      <c r="CY1416" s="44"/>
      <c r="DD1416" s="352"/>
      <c r="DF1416" s="44"/>
      <c r="DG1416" s="44"/>
      <c r="DH1416" s="44"/>
      <c r="DM1416" s="352"/>
      <c r="DO1416" s="44"/>
      <c r="DP1416" s="44"/>
      <c r="DQ1416" s="44"/>
      <c r="DV1416" s="352"/>
      <c r="DX1416" s="44"/>
      <c r="DY1416" s="44"/>
      <c r="DZ1416" s="44"/>
      <c r="EE1416" s="352"/>
      <c r="EG1416" s="44"/>
      <c r="EH1416" s="44"/>
      <c r="EI1416" s="44"/>
      <c r="EN1416" s="352"/>
      <c r="EP1416" s="44"/>
      <c r="EQ1416" s="44"/>
      <c r="ER1416" s="44"/>
      <c r="EW1416" s="352"/>
      <c r="EY1416" s="44"/>
      <c r="EZ1416" s="44"/>
      <c r="FA1416" s="44"/>
      <c r="FF1416" s="352"/>
      <c r="FH1416" s="44"/>
      <c r="FI1416" s="44"/>
      <c r="FJ1416" s="44"/>
      <c r="FO1416" s="352"/>
      <c r="FQ1416" s="44"/>
      <c r="FR1416" s="44"/>
      <c r="FS1416" s="44"/>
      <c r="FX1416" s="352"/>
      <c r="FZ1416" s="44"/>
      <c r="GA1416" s="44"/>
      <c r="GB1416" s="44"/>
      <c r="GG1416" s="352"/>
      <c r="GI1416" s="44"/>
      <c r="GJ1416" s="44"/>
      <c r="GK1416" s="44"/>
      <c r="GP1416" s="352"/>
      <c r="GR1416" s="44"/>
      <c r="GS1416" s="44"/>
      <c r="GT1416" s="44"/>
      <c r="GY1416" s="352"/>
      <c r="HA1416" s="44"/>
      <c r="HB1416" s="44"/>
      <c r="HC1416" s="44"/>
      <c r="HH1416" s="352"/>
      <c r="HJ1416" s="44"/>
      <c r="HK1416" s="44"/>
      <c r="HL1416" s="44"/>
      <c r="HQ1416" s="44"/>
      <c r="HR1416" s="44"/>
      <c r="HS1416" s="44"/>
      <c r="HT1416" s="44"/>
      <c r="HU1416" s="44"/>
      <c r="HV1416" s="44"/>
      <c r="HW1416" s="44"/>
      <c r="HX1416" s="44"/>
      <c r="HY1416" s="44"/>
      <c r="HZ1416" s="44"/>
      <c r="IA1416" s="44"/>
      <c r="IB1416" s="44"/>
      <c r="IC1416" s="44"/>
      <c r="ID1416" s="44"/>
      <c r="IE1416" s="44"/>
      <c r="IF1416" s="44"/>
      <c r="IG1416" s="44"/>
      <c r="IH1416" s="44"/>
      <c r="II1416" s="44"/>
      <c r="IJ1416" s="44"/>
      <c r="IK1416" s="44"/>
      <c r="IL1416" s="44"/>
      <c r="IM1416" s="44"/>
      <c r="IN1416" s="44"/>
      <c r="IO1416" s="44"/>
      <c r="IP1416" s="44"/>
      <c r="IQ1416" s="44"/>
      <c r="IR1416" s="44"/>
      <c r="IS1416" s="44"/>
      <c r="IT1416" s="44"/>
      <c r="IU1416" s="44"/>
      <c r="IV1416" s="44"/>
      <c r="RS1416" s="353"/>
    </row>
    <row r="1417" spans="1:487" s="74" customFormat="1" ht="15">
      <c r="A1417" s="325" t="s">
        <v>448</v>
      </c>
      <c r="B1417" s="351"/>
      <c r="C1417" s="351"/>
      <c r="D1417" s="458" t="s">
        <v>140</v>
      </c>
      <c r="E1417" s="44"/>
      <c r="F1417" s="437">
        <f t="shared" si="20"/>
        <v>297</v>
      </c>
      <c r="G1417" s="541">
        <v>107</v>
      </c>
      <c r="H1417" s="541">
        <v>85</v>
      </c>
      <c r="I1417" s="138">
        <v>54</v>
      </c>
      <c r="J1417" s="420">
        <v>41</v>
      </c>
      <c r="K1417" s="138">
        <v>10</v>
      </c>
      <c r="L1417" s="458"/>
      <c r="M1417" s="458"/>
      <c r="N1417" s="44"/>
      <c r="R1417" s="352"/>
      <c r="T1417" s="44"/>
      <c r="U1417" s="44"/>
      <c r="V1417" s="44"/>
      <c r="AA1417" s="352"/>
      <c r="AC1417" s="44"/>
      <c r="AD1417" s="44"/>
      <c r="AE1417" s="44"/>
      <c r="AJ1417" s="352"/>
      <c r="AL1417" s="44"/>
      <c r="AM1417" s="44"/>
      <c r="AN1417" s="44"/>
      <c r="AS1417" s="352"/>
      <c r="AU1417" s="44"/>
      <c r="AV1417" s="44"/>
      <c r="AW1417" s="44"/>
      <c r="BB1417" s="352"/>
      <c r="BD1417" s="44"/>
      <c r="BE1417" s="44"/>
      <c r="BF1417" s="44"/>
      <c r="BK1417" s="352"/>
      <c r="BM1417" s="44"/>
      <c r="BN1417" s="44"/>
      <c r="BO1417" s="44"/>
      <c r="BT1417" s="352"/>
      <c r="BV1417" s="44"/>
      <c r="BW1417" s="44"/>
      <c r="BX1417" s="44"/>
      <c r="CC1417" s="352"/>
      <c r="CE1417" s="44"/>
      <c r="CF1417" s="44"/>
      <c r="CG1417" s="44"/>
      <c r="CL1417" s="352"/>
      <c r="CN1417" s="44"/>
      <c r="CO1417" s="44"/>
      <c r="CP1417" s="44"/>
      <c r="CU1417" s="352"/>
      <c r="CW1417" s="44"/>
      <c r="CX1417" s="44"/>
      <c r="CY1417" s="44"/>
      <c r="DD1417" s="352"/>
      <c r="DF1417" s="44"/>
      <c r="DG1417" s="44"/>
      <c r="DH1417" s="44"/>
      <c r="DM1417" s="352"/>
      <c r="DO1417" s="44"/>
      <c r="DP1417" s="44"/>
      <c r="DQ1417" s="44"/>
      <c r="DV1417" s="352"/>
      <c r="DX1417" s="44"/>
      <c r="DY1417" s="44"/>
      <c r="DZ1417" s="44"/>
      <c r="EE1417" s="352"/>
      <c r="EG1417" s="44"/>
      <c r="EH1417" s="44"/>
      <c r="EI1417" s="44"/>
      <c r="EN1417" s="352"/>
      <c r="EP1417" s="44"/>
      <c r="EQ1417" s="44"/>
      <c r="ER1417" s="44"/>
      <c r="EW1417" s="352"/>
      <c r="EY1417" s="44"/>
      <c r="EZ1417" s="44"/>
      <c r="FA1417" s="44"/>
      <c r="FF1417" s="352"/>
      <c r="FH1417" s="44"/>
      <c r="FI1417" s="44"/>
      <c r="FJ1417" s="44"/>
      <c r="FO1417" s="352"/>
      <c r="FQ1417" s="44"/>
      <c r="FR1417" s="44"/>
      <c r="FS1417" s="44"/>
      <c r="FX1417" s="352"/>
      <c r="FZ1417" s="44"/>
      <c r="GA1417" s="44"/>
      <c r="GB1417" s="44"/>
      <c r="GG1417" s="352"/>
      <c r="GI1417" s="44"/>
      <c r="GJ1417" s="44"/>
      <c r="GK1417" s="44"/>
      <c r="GP1417" s="352"/>
      <c r="GR1417" s="44"/>
      <c r="GS1417" s="44"/>
      <c r="GT1417" s="44"/>
      <c r="GY1417" s="352"/>
      <c r="HA1417" s="44"/>
      <c r="HB1417" s="44"/>
      <c r="HC1417" s="44"/>
      <c r="HH1417" s="352"/>
      <c r="HJ1417" s="44"/>
      <c r="HK1417" s="44"/>
      <c r="HL1417" s="44"/>
      <c r="HQ1417" s="44"/>
      <c r="HR1417" s="44"/>
      <c r="HS1417" s="44"/>
      <c r="HT1417" s="44"/>
      <c r="HU1417" s="44"/>
      <c r="HV1417" s="44"/>
      <c r="HW1417" s="44"/>
      <c r="HX1417" s="44"/>
      <c r="HY1417" s="44"/>
      <c r="HZ1417" s="44"/>
      <c r="IA1417" s="44"/>
      <c r="IB1417" s="44"/>
      <c r="IC1417" s="44"/>
      <c r="ID1417" s="44"/>
      <c r="IE1417" s="44"/>
      <c r="IF1417" s="44"/>
      <c r="IG1417" s="44"/>
      <c r="IH1417" s="44"/>
      <c r="II1417" s="44"/>
      <c r="IJ1417" s="44"/>
      <c r="IK1417" s="44"/>
      <c r="IL1417" s="44"/>
      <c r="IM1417" s="44"/>
      <c r="IN1417" s="44"/>
      <c r="IO1417" s="44"/>
      <c r="IP1417" s="44"/>
      <c r="IQ1417" s="44"/>
      <c r="IR1417" s="44"/>
      <c r="IS1417" s="44"/>
      <c r="IT1417" s="44"/>
      <c r="IU1417" s="44"/>
      <c r="IV1417" s="44"/>
      <c r="RS1417" s="353"/>
    </row>
    <row r="1418" spans="1:487" s="74" customFormat="1" ht="15">
      <c r="A1418" s="325" t="s">
        <v>1386</v>
      </c>
      <c r="B1418" s="351"/>
      <c r="C1418" s="351"/>
      <c r="D1418" s="458" t="s">
        <v>133</v>
      </c>
      <c r="E1418" s="44"/>
      <c r="F1418" s="437">
        <f t="shared" si="20"/>
        <v>16</v>
      </c>
      <c r="G1418" s="478"/>
      <c r="H1418" s="478"/>
      <c r="I1418" s="138">
        <v>10</v>
      </c>
      <c r="J1418" s="420">
        <v>6</v>
      </c>
      <c r="K1418" s="138"/>
      <c r="L1418" s="44"/>
      <c r="M1418" s="44"/>
      <c r="N1418" s="44"/>
      <c r="R1418" s="352"/>
      <c r="T1418" s="44"/>
      <c r="U1418" s="44"/>
      <c r="V1418" s="44"/>
      <c r="AA1418" s="352"/>
      <c r="AC1418" s="44"/>
      <c r="AD1418" s="44"/>
      <c r="AE1418" s="44"/>
      <c r="AJ1418" s="352"/>
      <c r="AL1418" s="44"/>
      <c r="AM1418" s="44"/>
      <c r="AN1418" s="44"/>
      <c r="AS1418" s="352"/>
      <c r="AU1418" s="44"/>
      <c r="AV1418" s="44"/>
      <c r="AW1418" s="44"/>
      <c r="BB1418" s="352"/>
      <c r="BD1418" s="44"/>
      <c r="BE1418" s="44"/>
      <c r="BF1418" s="44"/>
      <c r="BK1418" s="352"/>
      <c r="BM1418" s="44"/>
      <c r="BN1418" s="44"/>
      <c r="BO1418" s="44"/>
      <c r="BT1418" s="352"/>
      <c r="BV1418" s="44"/>
      <c r="BW1418" s="44"/>
      <c r="BX1418" s="44"/>
      <c r="CC1418" s="352"/>
      <c r="CE1418" s="44"/>
      <c r="CF1418" s="44"/>
      <c r="CG1418" s="44"/>
      <c r="CL1418" s="352"/>
      <c r="CN1418" s="44"/>
      <c r="CO1418" s="44"/>
      <c r="CP1418" s="44"/>
      <c r="CU1418" s="352"/>
      <c r="CW1418" s="44"/>
      <c r="CX1418" s="44"/>
      <c r="CY1418" s="44"/>
      <c r="DD1418" s="352"/>
      <c r="DF1418" s="44"/>
      <c r="DG1418" s="44"/>
      <c r="DH1418" s="44"/>
      <c r="DM1418" s="352"/>
      <c r="DO1418" s="44"/>
      <c r="DP1418" s="44"/>
      <c r="DQ1418" s="44"/>
      <c r="DV1418" s="352"/>
      <c r="DX1418" s="44"/>
      <c r="DY1418" s="44"/>
      <c r="DZ1418" s="44"/>
      <c r="EE1418" s="352"/>
      <c r="EG1418" s="44"/>
      <c r="EH1418" s="44"/>
      <c r="EI1418" s="44"/>
      <c r="EN1418" s="352"/>
      <c r="EP1418" s="44"/>
      <c r="EQ1418" s="44"/>
      <c r="ER1418" s="44"/>
      <c r="EW1418" s="352"/>
      <c r="EY1418" s="44"/>
      <c r="EZ1418" s="44"/>
      <c r="FA1418" s="44"/>
      <c r="FF1418" s="352"/>
      <c r="FH1418" s="44"/>
      <c r="FI1418" s="44"/>
      <c r="FJ1418" s="44"/>
      <c r="FO1418" s="352"/>
      <c r="FQ1418" s="44"/>
      <c r="FR1418" s="44"/>
      <c r="FS1418" s="44"/>
      <c r="FX1418" s="352"/>
      <c r="FZ1418" s="44"/>
      <c r="GA1418" s="44"/>
      <c r="GB1418" s="44"/>
      <c r="GG1418" s="352"/>
      <c r="GI1418" s="44"/>
      <c r="GJ1418" s="44"/>
      <c r="GK1418" s="44"/>
      <c r="GP1418" s="352"/>
      <c r="GR1418" s="44"/>
      <c r="GS1418" s="44"/>
      <c r="GT1418" s="44"/>
      <c r="GY1418" s="352"/>
      <c r="HA1418" s="44"/>
      <c r="HB1418" s="44"/>
      <c r="HC1418" s="44"/>
      <c r="HH1418" s="352"/>
      <c r="HJ1418" s="44"/>
      <c r="HK1418" s="44"/>
      <c r="HL1418" s="44"/>
      <c r="HQ1418" s="44"/>
      <c r="HR1418" s="44"/>
      <c r="HS1418" s="44"/>
      <c r="HT1418" s="44"/>
      <c r="HU1418" s="44"/>
      <c r="HV1418" s="44"/>
      <c r="HW1418" s="44"/>
      <c r="HX1418" s="44"/>
      <c r="HY1418" s="44"/>
      <c r="HZ1418" s="44"/>
      <c r="IA1418" s="44"/>
      <c r="IB1418" s="44"/>
      <c r="IC1418" s="44"/>
      <c r="ID1418" s="44"/>
      <c r="IE1418" s="44"/>
      <c r="IF1418" s="44"/>
      <c r="IG1418" s="44"/>
      <c r="IH1418" s="44"/>
      <c r="II1418" s="44"/>
      <c r="IJ1418" s="44"/>
      <c r="IK1418" s="44"/>
      <c r="IL1418" s="44"/>
      <c r="IM1418" s="44"/>
      <c r="IN1418" s="44"/>
      <c r="IO1418" s="44"/>
      <c r="IP1418" s="44"/>
      <c r="IQ1418" s="44"/>
      <c r="IR1418" s="44"/>
      <c r="IS1418" s="44"/>
      <c r="IT1418" s="44"/>
      <c r="IU1418" s="44"/>
      <c r="IV1418" s="44"/>
      <c r="RS1418" s="353"/>
    </row>
    <row r="1419" spans="1:487" s="74" customFormat="1" ht="15">
      <c r="A1419" s="325" t="s">
        <v>1435</v>
      </c>
      <c r="B1419" s="351"/>
      <c r="C1419" s="351"/>
      <c r="D1419" s="531" t="s">
        <v>130</v>
      </c>
      <c r="E1419" s="44"/>
      <c r="F1419" s="437">
        <f t="shared" si="20"/>
        <v>0</v>
      </c>
      <c r="G1419" s="541"/>
      <c r="H1419" s="541"/>
      <c r="I1419" s="138"/>
      <c r="J1419" s="420"/>
      <c r="K1419" s="138"/>
      <c r="L1419" s="458"/>
      <c r="M1419" s="458"/>
      <c r="N1419" s="44"/>
      <c r="R1419" s="352"/>
      <c r="T1419" s="44"/>
      <c r="U1419" s="44"/>
      <c r="V1419" s="44"/>
      <c r="AA1419" s="352"/>
      <c r="AC1419" s="44"/>
      <c r="AD1419" s="44"/>
      <c r="AE1419" s="44"/>
      <c r="AJ1419" s="352"/>
      <c r="AL1419" s="44"/>
      <c r="AM1419" s="44"/>
      <c r="AN1419" s="44"/>
      <c r="AS1419" s="352"/>
      <c r="AU1419" s="44"/>
      <c r="AV1419" s="44"/>
      <c r="AW1419" s="44"/>
      <c r="BB1419" s="352"/>
      <c r="BD1419" s="44"/>
      <c r="BE1419" s="44"/>
      <c r="BF1419" s="44"/>
      <c r="BK1419" s="352"/>
      <c r="BM1419" s="44"/>
      <c r="BN1419" s="44"/>
      <c r="BO1419" s="44"/>
      <c r="BT1419" s="352"/>
      <c r="BV1419" s="44"/>
      <c r="BW1419" s="44"/>
      <c r="BX1419" s="44"/>
      <c r="CC1419" s="352"/>
      <c r="CE1419" s="44"/>
      <c r="CF1419" s="44"/>
      <c r="CG1419" s="44"/>
      <c r="CL1419" s="352"/>
      <c r="CN1419" s="44"/>
      <c r="CO1419" s="44"/>
      <c r="CP1419" s="44"/>
      <c r="CU1419" s="352"/>
      <c r="CW1419" s="44"/>
      <c r="CX1419" s="44"/>
      <c r="CY1419" s="44"/>
      <c r="DD1419" s="352"/>
      <c r="DF1419" s="44"/>
      <c r="DG1419" s="44"/>
      <c r="DH1419" s="44"/>
      <c r="DM1419" s="352"/>
      <c r="DO1419" s="44"/>
      <c r="DP1419" s="44"/>
      <c r="DQ1419" s="44"/>
      <c r="DV1419" s="352"/>
      <c r="DX1419" s="44"/>
      <c r="DY1419" s="44"/>
      <c r="DZ1419" s="44"/>
      <c r="EE1419" s="352"/>
      <c r="EG1419" s="44"/>
      <c r="EH1419" s="44"/>
      <c r="EI1419" s="44"/>
      <c r="EN1419" s="352"/>
      <c r="EP1419" s="44"/>
      <c r="EQ1419" s="44"/>
      <c r="ER1419" s="44"/>
      <c r="EW1419" s="352"/>
      <c r="EY1419" s="44"/>
      <c r="EZ1419" s="44"/>
      <c r="FA1419" s="44"/>
      <c r="FF1419" s="352"/>
      <c r="FH1419" s="44"/>
      <c r="FI1419" s="44"/>
      <c r="FJ1419" s="44"/>
      <c r="FO1419" s="352"/>
      <c r="FQ1419" s="44"/>
      <c r="FR1419" s="44"/>
      <c r="FS1419" s="44"/>
      <c r="FX1419" s="352"/>
      <c r="FZ1419" s="44"/>
      <c r="GA1419" s="44"/>
      <c r="GB1419" s="44"/>
      <c r="GG1419" s="352"/>
      <c r="GI1419" s="44"/>
      <c r="GJ1419" s="44"/>
      <c r="GK1419" s="44"/>
      <c r="GP1419" s="352"/>
      <c r="GR1419" s="44"/>
      <c r="GS1419" s="44"/>
      <c r="GT1419" s="44"/>
      <c r="GY1419" s="352"/>
      <c r="HA1419" s="44"/>
      <c r="HB1419" s="44"/>
      <c r="HC1419" s="44"/>
      <c r="HH1419" s="352"/>
      <c r="HJ1419" s="44"/>
      <c r="HK1419" s="44"/>
      <c r="HL1419" s="44"/>
      <c r="HQ1419" s="44"/>
      <c r="HR1419" s="44"/>
      <c r="HS1419" s="44"/>
      <c r="HT1419" s="44"/>
      <c r="HU1419" s="44"/>
      <c r="HV1419" s="44"/>
      <c r="HW1419" s="44"/>
      <c r="HX1419" s="44"/>
      <c r="HY1419" s="44"/>
      <c r="HZ1419" s="44"/>
      <c r="IA1419" s="44"/>
      <c r="IB1419" s="44"/>
      <c r="IC1419" s="44"/>
      <c r="ID1419" s="44"/>
      <c r="IE1419" s="44"/>
      <c r="IF1419" s="44"/>
      <c r="IG1419" s="44"/>
      <c r="IH1419" s="44"/>
      <c r="II1419" s="44"/>
      <c r="IJ1419" s="44"/>
      <c r="IK1419" s="44"/>
      <c r="IL1419" s="44"/>
      <c r="IM1419" s="44"/>
      <c r="IN1419" s="44"/>
      <c r="IO1419" s="44"/>
      <c r="IP1419" s="44"/>
      <c r="IQ1419" s="44"/>
      <c r="IR1419" s="44"/>
      <c r="IS1419" s="44"/>
      <c r="IT1419" s="44"/>
      <c r="IU1419" s="44"/>
      <c r="IV1419" s="44"/>
      <c r="RS1419" s="353"/>
    </row>
    <row r="1420" spans="1:487" s="74" customFormat="1" ht="15">
      <c r="A1420" s="325" t="s">
        <v>1377</v>
      </c>
      <c r="B1420" s="351"/>
      <c r="C1420" s="351"/>
      <c r="D1420" s="531" t="s">
        <v>130</v>
      </c>
      <c r="E1420" s="44"/>
      <c r="F1420" s="437">
        <f t="shared" si="20"/>
        <v>0</v>
      </c>
      <c r="G1420" s="541"/>
      <c r="H1420" s="541"/>
      <c r="I1420" s="138"/>
      <c r="J1420" s="420"/>
      <c r="K1420" s="138"/>
      <c r="L1420" s="458"/>
      <c r="M1420" s="458"/>
      <c r="N1420" s="44"/>
      <c r="R1420" s="352"/>
      <c r="T1420" s="44"/>
      <c r="U1420" s="44"/>
      <c r="V1420" s="44"/>
      <c r="AA1420" s="352"/>
      <c r="AC1420" s="44"/>
      <c r="AD1420" s="44"/>
      <c r="AE1420" s="44"/>
      <c r="AJ1420" s="352"/>
      <c r="AL1420" s="44"/>
      <c r="AM1420" s="44"/>
      <c r="AN1420" s="44"/>
      <c r="AS1420" s="352"/>
      <c r="AU1420" s="44"/>
      <c r="AV1420" s="44"/>
      <c r="AW1420" s="44"/>
      <c r="BB1420" s="352"/>
      <c r="BD1420" s="44"/>
      <c r="BE1420" s="44"/>
      <c r="BF1420" s="44"/>
      <c r="BK1420" s="352"/>
      <c r="BM1420" s="44"/>
      <c r="BN1420" s="44"/>
      <c r="BO1420" s="44"/>
      <c r="BT1420" s="352"/>
      <c r="BV1420" s="44"/>
      <c r="BW1420" s="44"/>
      <c r="BX1420" s="44"/>
      <c r="CC1420" s="352"/>
      <c r="CE1420" s="44"/>
      <c r="CF1420" s="44"/>
      <c r="CG1420" s="44"/>
      <c r="CL1420" s="352"/>
      <c r="CN1420" s="44"/>
      <c r="CO1420" s="44"/>
      <c r="CP1420" s="44"/>
      <c r="CU1420" s="352"/>
      <c r="CW1420" s="44"/>
      <c r="CX1420" s="44"/>
      <c r="CY1420" s="44"/>
      <c r="DD1420" s="352"/>
      <c r="DF1420" s="44"/>
      <c r="DG1420" s="44"/>
      <c r="DH1420" s="44"/>
      <c r="DM1420" s="352"/>
      <c r="DO1420" s="44"/>
      <c r="DP1420" s="44"/>
      <c r="DQ1420" s="44"/>
      <c r="DV1420" s="352"/>
      <c r="DX1420" s="44"/>
      <c r="DY1420" s="44"/>
      <c r="DZ1420" s="44"/>
      <c r="EE1420" s="352"/>
      <c r="EG1420" s="44"/>
      <c r="EH1420" s="44"/>
      <c r="EI1420" s="44"/>
      <c r="EN1420" s="352"/>
      <c r="EP1420" s="44"/>
      <c r="EQ1420" s="44"/>
      <c r="ER1420" s="44"/>
      <c r="EW1420" s="352"/>
      <c r="EY1420" s="44"/>
      <c r="EZ1420" s="44"/>
      <c r="FA1420" s="44"/>
      <c r="FF1420" s="352"/>
      <c r="FH1420" s="44"/>
      <c r="FI1420" s="44"/>
      <c r="FJ1420" s="44"/>
      <c r="FO1420" s="352"/>
      <c r="FQ1420" s="44"/>
      <c r="FR1420" s="44"/>
      <c r="FS1420" s="44"/>
      <c r="FX1420" s="352"/>
      <c r="FZ1420" s="44"/>
      <c r="GA1420" s="44"/>
      <c r="GB1420" s="44"/>
      <c r="GG1420" s="352"/>
      <c r="GI1420" s="44"/>
      <c r="GJ1420" s="44"/>
      <c r="GK1420" s="44"/>
      <c r="GP1420" s="352"/>
      <c r="GR1420" s="44"/>
      <c r="GS1420" s="44"/>
      <c r="GT1420" s="44"/>
      <c r="GY1420" s="352"/>
      <c r="HA1420" s="44"/>
      <c r="HB1420" s="44"/>
      <c r="HC1420" s="44"/>
      <c r="HH1420" s="352"/>
      <c r="HJ1420" s="44"/>
      <c r="HK1420" s="44"/>
      <c r="HL1420" s="44"/>
      <c r="HQ1420" s="44"/>
      <c r="HR1420" s="44"/>
      <c r="HS1420" s="44"/>
      <c r="HT1420" s="44"/>
      <c r="HU1420" s="44"/>
      <c r="HV1420" s="44"/>
      <c r="HW1420" s="44"/>
      <c r="HX1420" s="44"/>
      <c r="HY1420" s="44"/>
      <c r="HZ1420" s="44"/>
      <c r="IA1420" s="44"/>
      <c r="IB1420" s="44"/>
      <c r="IC1420" s="44"/>
      <c r="ID1420" s="44"/>
      <c r="IE1420" s="44"/>
      <c r="IF1420" s="44"/>
      <c r="IG1420" s="44"/>
      <c r="IH1420" s="44"/>
      <c r="II1420" s="44"/>
      <c r="IJ1420" s="44"/>
      <c r="IK1420" s="44"/>
      <c r="IL1420" s="44"/>
      <c r="IM1420" s="44"/>
      <c r="IN1420" s="44"/>
      <c r="IO1420" s="44"/>
      <c r="IP1420" s="44"/>
      <c r="IQ1420" s="44"/>
      <c r="IR1420" s="44"/>
      <c r="IS1420" s="44"/>
      <c r="IT1420" s="44"/>
      <c r="IU1420" s="44"/>
      <c r="IV1420" s="44"/>
      <c r="RS1420" s="353"/>
    </row>
    <row r="1421" spans="1:487" s="74" customFormat="1" ht="15">
      <c r="A1421" s="325" t="s">
        <v>2006</v>
      </c>
      <c r="B1421" s="351"/>
      <c r="C1421" s="351"/>
      <c r="D1421" s="531" t="s">
        <v>130</v>
      </c>
      <c r="E1421" s="44"/>
      <c r="F1421" s="437">
        <f t="shared" si="20"/>
        <v>3</v>
      </c>
      <c r="G1421" s="541"/>
      <c r="H1421" s="541"/>
      <c r="I1421" s="138"/>
      <c r="J1421" s="420">
        <v>3</v>
      </c>
      <c r="K1421" s="138"/>
      <c r="L1421" s="450"/>
      <c r="M1421" s="458"/>
      <c r="N1421" s="44"/>
      <c r="R1421" s="352"/>
      <c r="T1421" s="44"/>
      <c r="U1421" s="44"/>
      <c r="V1421" s="44"/>
      <c r="AA1421" s="352"/>
      <c r="AC1421" s="44"/>
      <c r="AD1421" s="44"/>
      <c r="AE1421" s="44"/>
      <c r="AJ1421" s="352"/>
      <c r="AL1421" s="44"/>
      <c r="AM1421" s="44"/>
      <c r="AN1421" s="44"/>
      <c r="AS1421" s="352"/>
      <c r="AU1421" s="44"/>
      <c r="AV1421" s="44"/>
      <c r="AW1421" s="44"/>
      <c r="BB1421" s="352"/>
      <c r="BD1421" s="44"/>
      <c r="BE1421" s="44"/>
      <c r="BF1421" s="44"/>
      <c r="BK1421" s="352"/>
      <c r="BM1421" s="44"/>
      <c r="BN1421" s="44"/>
      <c r="BO1421" s="44"/>
      <c r="BT1421" s="352"/>
      <c r="BV1421" s="44"/>
      <c r="BW1421" s="44"/>
      <c r="BX1421" s="44"/>
      <c r="CC1421" s="352"/>
      <c r="CE1421" s="44"/>
      <c r="CF1421" s="44"/>
      <c r="CG1421" s="44"/>
      <c r="CL1421" s="352"/>
      <c r="CN1421" s="44"/>
      <c r="CO1421" s="44"/>
      <c r="CP1421" s="44"/>
      <c r="CU1421" s="352"/>
      <c r="CW1421" s="44"/>
      <c r="CX1421" s="44"/>
      <c r="CY1421" s="44"/>
      <c r="DD1421" s="352"/>
      <c r="DF1421" s="44"/>
      <c r="DG1421" s="44"/>
      <c r="DH1421" s="44"/>
      <c r="DM1421" s="352"/>
      <c r="DO1421" s="44"/>
      <c r="DP1421" s="44"/>
      <c r="DQ1421" s="44"/>
      <c r="DV1421" s="352"/>
      <c r="DX1421" s="44"/>
      <c r="DY1421" s="44"/>
      <c r="DZ1421" s="44"/>
      <c r="EE1421" s="352"/>
      <c r="EG1421" s="44"/>
      <c r="EH1421" s="44"/>
      <c r="EI1421" s="44"/>
      <c r="EN1421" s="352"/>
      <c r="EP1421" s="44"/>
      <c r="EQ1421" s="44"/>
      <c r="ER1421" s="44"/>
      <c r="EW1421" s="352"/>
      <c r="EY1421" s="44"/>
      <c r="EZ1421" s="44"/>
      <c r="FA1421" s="44"/>
      <c r="FF1421" s="352"/>
      <c r="FH1421" s="44"/>
      <c r="FI1421" s="44"/>
      <c r="FJ1421" s="44"/>
      <c r="FO1421" s="352"/>
      <c r="FQ1421" s="44"/>
      <c r="FR1421" s="44"/>
      <c r="FS1421" s="44"/>
      <c r="FX1421" s="352"/>
      <c r="FZ1421" s="44"/>
      <c r="GA1421" s="44"/>
      <c r="GB1421" s="44"/>
      <c r="GG1421" s="352"/>
      <c r="GI1421" s="44"/>
      <c r="GJ1421" s="44"/>
      <c r="GK1421" s="44"/>
      <c r="GP1421" s="352"/>
      <c r="GR1421" s="44"/>
      <c r="GS1421" s="44"/>
      <c r="GT1421" s="44"/>
      <c r="GY1421" s="352"/>
      <c r="HA1421" s="44"/>
      <c r="HB1421" s="44"/>
      <c r="HC1421" s="44"/>
      <c r="HH1421" s="352"/>
      <c r="HJ1421" s="44"/>
      <c r="HK1421" s="44"/>
      <c r="HL1421" s="44"/>
      <c r="HQ1421" s="44"/>
      <c r="HR1421" s="44"/>
      <c r="HS1421" s="44"/>
      <c r="HT1421" s="44"/>
      <c r="HU1421" s="44"/>
      <c r="HV1421" s="44"/>
      <c r="HW1421" s="44"/>
      <c r="HX1421" s="44"/>
      <c r="HY1421" s="44"/>
      <c r="HZ1421" s="44"/>
      <c r="IA1421" s="44"/>
      <c r="IB1421" s="44"/>
      <c r="IC1421" s="44"/>
      <c r="ID1421" s="44"/>
      <c r="IE1421" s="44"/>
      <c r="IF1421" s="44"/>
      <c r="IG1421" s="44"/>
      <c r="IH1421" s="44"/>
      <c r="II1421" s="44"/>
      <c r="IJ1421" s="44"/>
      <c r="IK1421" s="44"/>
      <c r="IL1421" s="44"/>
      <c r="IM1421" s="44"/>
      <c r="IN1421" s="44"/>
      <c r="IO1421" s="44"/>
      <c r="IP1421" s="44"/>
      <c r="IQ1421" s="44"/>
      <c r="IR1421" s="44"/>
      <c r="IS1421" s="44"/>
      <c r="IT1421" s="44"/>
      <c r="IU1421" s="44"/>
      <c r="IV1421" s="44"/>
      <c r="RS1421" s="353"/>
    </row>
    <row r="1422" spans="1:487" s="74" customFormat="1" ht="15">
      <c r="A1422" s="325" t="s">
        <v>1224</v>
      </c>
      <c r="B1422" s="351"/>
      <c r="C1422" s="351"/>
      <c r="D1422" s="458" t="s">
        <v>133</v>
      </c>
      <c r="E1422" s="44"/>
      <c r="F1422" s="437">
        <f t="shared" si="20"/>
        <v>19</v>
      </c>
      <c r="G1422" s="478"/>
      <c r="H1422" s="478"/>
      <c r="I1422" s="138">
        <v>13</v>
      </c>
      <c r="J1422" s="420">
        <v>6</v>
      </c>
      <c r="K1422" s="138"/>
      <c r="L1422" s="44"/>
      <c r="M1422" s="44"/>
      <c r="N1422" s="44"/>
      <c r="R1422" s="352"/>
      <c r="T1422" s="44"/>
      <c r="U1422" s="44"/>
      <c r="V1422" s="44"/>
      <c r="AA1422" s="352"/>
      <c r="AC1422" s="44"/>
      <c r="AD1422" s="44"/>
      <c r="AE1422" s="44"/>
      <c r="AJ1422" s="352"/>
      <c r="AL1422" s="44"/>
      <c r="AM1422" s="44"/>
      <c r="AN1422" s="44"/>
      <c r="AS1422" s="352"/>
      <c r="AU1422" s="44"/>
      <c r="AV1422" s="44"/>
      <c r="AW1422" s="44"/>
      <c r="BB1422" s="352"/>
      <c r="BD1422" s="44"/>
      <c r="BE1422" s="44"/>
      <c r="BF1422" s="44"/>
      <c r="BK1422" s="352"/>
      <c r="BM1422" s="44"/>
      <c r="BN1422" s="44"/>
      <c r="BO1422" s="44"/>
      <c r="BT1422" s="352"/>
      <c r="BV1422" s="44"/>
      <c r="BW1422" s="44"/>
      <c r="BX1422" s="44"/>
      <c r="CC1422" s="352"/>
      <c r="CE1422" s="44"/>
      <c r="CF1422" s="44"/>
      <c r="CG1422" s="44"/>
      <c r="CL1422" s="352"/>
      <c r="CN1422" s="44"/>
      <c r="CO1422" s="44"/>
      <c r="CP1422" s="44"/>
      <c r="CU1422" s="352"/>
      <c r="CW1422" s="44"/>
      <c r="CX1422" s="44"/>
      <c r="CY1422" s="44"/>
      <c r="DD1422" s="352"/>
      <c r="DF1422" s="44"/>
      <c r="DG1422" s="44"/>
      <c r="DH1422" s="44"/>
      <c r="DM1422" s="352"/>
      <c r="DO1422" s="44"/>
      <c r="DP1422" s="44"/>
      <c r="DQ1422" s="44"/>
      <c r="DV1422" s="352"/>
      <c r="DX1422" s="44"/>
      <c r="DY1422" s="44"/>
      <c r="DZ1422" s="44"/>
      <c r="EE1422" s="352"/>
      <c r="EG1422" s="44"/>
      <c r="EH1422" s="44"/>
      <c r="EI1422" s="44"/>
      <c r="EN1422" s="352"/>
      <c r="EP1422" s="44"/>
      <c r="EQ1422" s="44"/>
      <c r="ER1422" s="44"/>
      <c r="EW1422" s="352"/>
      <c r="EY1422" s="44"/>
      <c r="EZ1422" s="44"/>
      <c r="FA1422" s="44"/>
      <c r="FF1422" s="352"/>
      <c r="FH1422" s="44"/>
      <c r="FI1422" s="44"/>
      <c r="FJ1422" s="44"/>
      <c r="FO1422" s="352"/>
      <c r="FQ1422" s="44"/>
      <c r="FR1422" s="44"/>
      <c r="FS1422" s="44"/>
      <c r="FX1422" s="352"/>
      <c r="FZ1422" s="44"/>
      <c r="GA1422" s="44"/>
      <c r="GB1422" s="44"/>
      <c r="GG1422" s="352"/>
      <c r="GI1422" s="44"/>
      <c r="GJ1422" s="44"/>
      <c r="GK1422" s="44"/>
      <c r="GP1422" s="352"/>
      <c r="GR1422" s="44"/>
      <c r="GS1422" s="44"/>
      <c r="GT1422" s="44"/>
      <c r="GY1422" s="352"/>
      <c r="HA1422" s="44"/>
      <c r="HB1422" s="44"/>
      <c r="HC1422" s="44"/>
      <c r="HH1422" s="352"/>
      <c r="HJ1422" s="44"/>
      <c r="HK1422" s="44"/>
      <c r="HL1422" s="44"/>
      <c r="HQ1422" s="44"/>
      <c r="HR1422" s="44"/>
      <c r="HS1422" s="44"/>
      <c r="HT1422" s="44"/>
      <c r="HU1422" s="44"/>
      <c r="HV1422" s="44"/>
      <c r="HW1422" s="44"/>
      <c r="HX1422" s="44"/>
      <c r="HY1422" s="44"/>
      <c r="HZ1422" s="44"/>
      <c r="IA1422" s="44"/>
      <c r="IB1422" s="44"/>
      <c r="IC1422" s="44"/>
      <c r="ID1422" s="44"/>
      <c r="IE1422" s="44"/>
      <c r="IF1422" s="44"/>
      <c r="IG1422" s="44"/>
      <c r="IH1422" s="44"/>
      <c r="II1422" s="44"/>
      <c r="IJ1422" s="44"/>
      <c r="IK1422" s="44"/>
      <c r="IL1422" s="44"/>
      <c r="IM1422" s="44"/>
      <c r="IN1422" s="44"/>
      <c r="IO1422" s="44"/>
      <c r="IP1422" s="44"/>
      <c r="IQ1422" s="44"/>
      <c r="IR1422" s="44"/>
      <c r="IS1422" s="44"/>
      <c r="IT1422" s="44"/>
      <c r="IU1422" s="44"/>
      <c r="IV1422" s="44"/>
      <c r="RS1422" s="353"/>
    </row>
    <row r="1423" spans="1:487" s="74" customFormat="1" ht="15">
      <c r="A1423" s="325" t="s">
        <v>742</v>
      </c>
      <c r="B1423" s="351"/>
      <c r="C1423" s="351"/>
      <c r="D1423" s="458" t="s">
        <v>132</v>
      </c>
      <c r="E1423" s="44"/>
      <c r="F1423" s="437">
        <f t="shared" si="20"/>
        <v>14</v>
      </c>
      <c r="G1423" s="478">
        <v>7</v>
      </c>
      <c r="H1423" s="138"/>
      <c r="I1423" s="138"/>
      <c r="J1423" s="420">
        <v>7</v>
      </c>
      <c r="K1423" s="138"/>
      <c r="L1423" s="450"/>
      <c r="M1423" s="44"/>
      <c r="N1423" s="44"/>
      <c r="R1423" s="352"/>
      <c r="T1423" s="44"/>
      <c r="U1423" s="44"/>
      <c r="V1423" s="44"/>
      <c r="AA1423" s="352"/>
      <c r="AC1423" s="44"/>
      <c r="AD1423" s="44"/>
      <c r="AE1423" s="44"/>
      <c r="AJ1423" s="352"/>
      <c r="AL1423" s="44"/>
      <c r="AM1423" s="44"/>
      <c r="AN1423" s="44"/>
      <c r="AS1423" s="352"/>
      <c r="AU1423" s="44"/>
      <c r="AV1423" s="44"/>
      <c r="AW1423" s="44"/>
      <c r="BB1423" s="352"/>
      <c r="BD1423" s="44"/>
      <c r="BE1423" s="44"/>
      <c r="BF1423" s="44"/>
      <c r="BK1423" s="352"/>
      <c r="BM1423" s="44"/>
      <c r="BN1423" s="44"/>
      <c r="BO1423" s="44"/>
      <c r="BT1423" s="352"/>
      <c r="BV1423" s="44"/>
      <c r="BW1423" s="44"/>
      <c r="BX1423" s="44"/>
      <c r="CC1423" s="352"/>
      <c r="CE1423" s="44"/>
      <c r="CF1423" s="44"/>
      <c r="CG1423" s="44"/>
      <c r="CL1423" s="352"/>
      <c r="CN1423" s="44"/>
      <c r="CO1423" s="44"/>
      <c r="CP1423" s="44"/>
      <c r="CU1423" s="352"/>
      <c r="CW1423" s="44"/>
      <c r="CX1423" s="44"/>
      <c r="CY1423" s="44"/>
      <c r="DD1423" s="352"/>
      <c r="DF1423" s="44"/>
      <c r="DG1423" s="44"/>
      <c r="DH1423" s="44"/>
      <c r="DM1423" s="352"/>
      <c r="DO1423" s="44"/>
      <c r="DP1423" s="44"/>
      <c r="DQ1423" s="44"/>
      <c r="DV1423" s="352"/>
      <c r="DX1423" s="44"/>
      <c r="DY1423" s="44"/>
      <c r="DZ1423" s="44"/>
      <c r="EE1423" s="352"/>
      <c r="EG1423" s="44"/>
      <c r="EH1423" s="44"/>
      <c r="EI1423" s="44"/>
      <c r="EN1423" s="352"/>
      <c r="EP1423" s="44"/>
      <c r="EQ1423" s="44"/>
      <c r="ER1423" s="44"/>
      <c r="EW1423" s="352"/>
      <c r="EY1423" s="44"/>
      <c r="EZ1423" s="44"/>
      <c r="FA1423" s="44"/>
      <c r="FF1423" s="352"/>
      <c r="FH1423" s="44"/>
      <c r="FI1423" s="44"/>
      <c r="FJ1423" s="44"/>
      <c r="FO1423" s="352"/>
      <c r="FQ1423" s="44"/>
      <c r="FR1423" s="44"/>
      <c r="FS1423" s="44"/>
      <c r="FX1423" s="352"/>
      <c r="FZ1423" s="44"/>
      <c r="GA1423" s="44"/>
      <c r="GB1423" s="44"/>
      <c r="GG1423" s="352"/>
      <c r="GI1423" s="44"/>
      <c r="GJ1423" s="44"/>
      <c r="GK1423" s="44"/>
      <c r="GP1423" s="352"/>
      <c r="GR1423" s="44"/>
      <c r="GS1423" s="44"/>
      <c r="GT1423" s="44"/>
      <c r="GY1423" s="352"/>
      <c r="HA1423" s="44"/>
      <c r="HB1423" s="44"/>
      <c r="HC1423" s="44"/>
      <c r="HH1423" s="352"/>
      <c r="HJ1423" s="44"/>
      <c r="HK1423" s="44"/>
      <c r="HL1423" s="44"/>
      <c r="HQ1423" s="44"/>
      <c r="HR1423" s="44"/>
      <c r="HS1423" s="44"/>
      <c r="HT1423" s="44"/>
      <c r="HU1423" s="44"/>
      <c r="HV1423" s="44"/>
      <c r="HW1423" s="44"/>
      <c r="HX1423" s="44"/>
      <c r="HY1423" s="44"/>
      <c r="HZ1423" s="44"/>
      <c r="IA1423" s="44"/>
      <c r="IB1423" s="44"/>
      <c r="IC1423" s="44"/>
      <c r="ID1423" s="44"/>
      <c r="IE1423" s="44"/>
      <c r="IF1423" s="44"/>
      <c r="IG1423" s="44"/>
      <c r="IH1423" s="44"/>
      <c r="II1423" s="44"/>
      <c r="IJ1423" s="44"/>
      <c r="IK1423" s="44"/>
      <c r="IL1423" s="44"/>
      <c r="IM1423" s="44"/>
      <c r="IN1423" s="44"/>
      <c r="IO1423" s="44"/>
      <c r="IP1423" s="44"/>
      <c r="IQ1423" s="44"/>
      <c r="IR1423" s="44"/>
      <c r="IS1423" s="44"/>
      <c r="IT1423" s="44"/>
      <c r="IU1423" s="44"/>
      <c r="IV1423" s="44"/>
      <c r="RS1423" s="353"/>
    </row>
    <row r="1424" spans="1:487" s="74" customFormat="1" ht="15">
      <c r="A1424" s="325" t="s">
        <v>973</v>
      </c>
      <c r="B1424" s="351"/>
      <c r="C1424" s="351"/>
      <c r="D1424" s="354" t="s">
        <v>130</v>
      </c>
      <c r="E1424" s="44"/>
      <c r="F1424" s="437">
        <f t="shared" si="20"/>
        <v>0</v>
      </c>
      <c r="G1424" s="541"/>
      <c r="H1424" s="541"/>
      <c r="I1424" s="138"/>
      <c r="J1424" s="420"/>
      <c r="K1424" s="138"/>
      <c r="L1424" s="458"/>
      <c r="M1424" s="458"/>
      <c r="N1424" s="44"/>
      <c r="R1424" s="352"/>
      <c r="T1424" s="44"/>
      <c r="U1424" s="44"/>
      <c r="V1424" s="44"/>
      <c r="AA1424" s="352"/>
      <c r="AC1424" s="44"/>
      <c r="AD1424" s="44"/>
      <c r="AE1424" s="44"/>
      <c r="AJ1424" s="352"/>
      <c r="AL1424" s="44"/>
      <c r="AM1424" s="44"/>
      <c r="AN1424" s="44"/>
      <c r="AS1424" s="352"/>
      <c r="AU1424" s="44"/>
      <c r="AV1424" s="44"/>
      <c r="AW1424" s="44"/>
      <c r="BB1424" s="352"/>
      <c r="BD1424" s="44"/>
      <c r="BE1424" s="44"/>
      <c r="BF1424" s="44"/>
      <c r="BK1424" s="352"/>
      <c r="BM1424" s="44"/>
      <c r="BN1424" s="44"/>
      <c r="BO1424" s="44"/>
      <c r="BT1424" s="352"/>
      <c r="BV1424" s="44"/>
      <c r="BW1424" s="44"/>
      <c r="BX1424" s="44"/>
      <c r="CC1424" s="352"/>
      <c r="CE1424" s="44"/>
      <c r="CF1424" s="44"/>
      <c r="CG1424" s="44"/>
      <c r="CL1424" s="352"/>
      <c r="CN1424" s="44"/>
      <c r="CO1424" s="44"/>
      <c r="CP1424" s="44"/>
      <c r="CU1424" s="352"/>
      <c r="CW1424" s="44"/>
      <c r="CX1424" s="44"/>
      <c r="CY1424" s="44"/>
      <c r="DD1424" s="352"/>
      <c r="DF1424" s="44"/>
      <c r="DG1424" s="44"/>
      <c r="DH1424" s="44"/>
      <c r="DM1424" s="352"/>
      <c r="DO1424" s="44"/>
      <c r="DP1424" s="44"/>
      <c r="DQ1424" s="44"/>
      <c r="DV1424" s="352"/>
      <c r="DX1424" s="44"/>
      <c r="DY1424" s="44"/>
      <c r="DZ1424" s="44"/>
      <c r="EE1424" s="352"/>
      <c r="EG1424" s="44"/>
      <c r="EH1424" s="44"/>
      <c r="EI1424" s="44"/>
      <c r="EN1424" s="352"/>
      <c r="EP1424" s="44"/>
      <c r="EQ1424" s="44"/>
      <c r="ER1424" s="44"/>
      <c r="EW1424" s="352"/>
      <c r="EY1424" s="44"/>
      <c r="EZ1424" s="44"/>
      <c r="FA1424" s="44"/>
      <c r="FF1424" s="352"/>
      <c r="FH1424" s="44"/>
      <c r="FI1424" s="44"/>
      <c r="FJ1424" s="44"/>
      <c r="FO1424" s="352"/>
      <c r="FQ1424" s="44"/>
      <c r="FR1424" s="44"/>
      <c r="FS1424" s="44"/>
      <c r="FX1424" s="352"/>
      <c r="FZ1424" s="44"/>
      <c r="GA1424" s="44"/>
      <c r="GB1424" s="44"/>
      <c r="GG1424" s="352"/>
      <c r="GI1424" s="44"/>
      <c r="GJ1424" s="44"/>
      <c r="GK1424" s="44"/>
      <c r="GP1424" s="352"/>
      <c r="GR1424" s="44"/>
      <c r="GS1424" s="44"/>
      <c r="GT1424" s="44"/>
      <c r="GY1424" s="352"/>
      <c r="HA1424" s="44"/>
      <c r="HB1424" s="44"/>
      <c r="HC1424" s="44"/>
      <c r="HH1424" s="352"/>
      <c r="HJ1424" s="44"/>
      <c r="HK1424" s="44"/>
      <c r="HL1424" s="44"/>
      <c r="HQ1424" s="44"/>
      <c r="HR1424" s="44"/>
      <c r="HS1424" s="44"/>
      <c r="HT1424" s="44"/>
      <c r="HU1424" s="44"/>
      <c r="HV1424" s="44"/>
      <c r="HW1424" s="44"/>
      <c r="HX1424" s="44"/>
      <c r="HY1424" s="44"/>
      <c r="HZ1424" s="44"/>
      <c r="IA1424" s="44"/>
      <c r="IB1424" s="44"/>
      <c r="IC1424" s="44"/>
      <c r="ID1424" s="44"/>
      <c r="IE1424" s="44"/>
      <c r="IF1424" s="44"/>
      <c r="IG1424" s="44"/>
      <c r="IH1424" s="44"/>
      <c r="II1424" s="44"/>
      <c r="IJ1424" s="44"/>
      <c r="IK1424" s="44"/>
      <c r="IL1424" s="44"/>
      <c r="IM1424" s="44"/>
      <c r="IN1424" s="44"/>
      <c r="IO1424" s="44"/>
      <c r="IP1424" s="44"/>
      <c r="IQ1424" s="44"/>
      <c r="IR1424" s="44"/>
      <c r="IS1424" s="44"/>
      <c r="IT1424" s="44"/>
      <c r="IU1424" s="44"/>
      <c r="IV1424" s="44"/>
      <c r="RS1424" s="353"/>
    </row>
    <row r="1425" spans="1:487" s="74" customFormat="1" ht="15">
      <c r="A1425" s="325" t="s">
        <v>1456</v>
      </c>
      <c r="B1425" s="351"/>
      <c r="C1425" s="351"/>
      <c r="D1425" s="354" t="s">
        <v>130</v>
      </c>
      <c r="E1425" s="44"/>
      <c r="F1425" s="437">
        <f t="shared" si="20"/>
        <v>15</v>
      </c>
      <c r="G1425" s="541">
        <v>8</v>
      </c>
      <c r="H1425" s="138"/>
      <c r="I1425" s="138"/>
      <c r="J1425" s="420">
        <v>7</v>
      </c>
      <c r="K1425" s="138"/>
      <c r="L1425" s="450"/>
      <c r="M1425" s="458"/>
      <c r="N1425" s="44"/>
      <c r="R1425" s="352"/>
      <c r="T1425" s="44"/>
      <c r="U1425" s="44"/>
      <c r="V1425" s="44"/>
      <c r="AA1425" s="352"/>
      <c r="AC1425" s="44"/>
      <c r="AD1425" s="44"/>
      <c r="AE1425" s="44"/>
      <c r="AJ1425" s="352"/>
      <c r="AL1425" s="44"/>
      <c r="AM1425" s="44"/>
      <c r="AN1425" s="44"/>
      <c r="AS1425" s="352"/>
      <c r="AU1425" s="44"/>
      <c r="AV1425" s="44"/>
      <c r="AW1425" s="44"/>
      <c r="BB1425" s="352"/>
      <c r="BD1425" s="44"/>
      <c r="BE1425" s="44"/>
      <c r="BF1425" s="44"/>
      <c r="BK1425" s="352"/>
      <c r="BM1425" s="44"/>
      <c r="BN1425" s="44"/>
      <c r="BO1425" s="44"/>
      <c r="BT1425" s="352"/>
      <c r="BV1425" s="44"/>
      <c r="BW1425" s="44"/>
      <c r="BX1425" s="44"/>
      <c r="CC1425" s="352"/>
      <c r="CE1425" s="44"/>
      <c r="CF1425" s="44"/>
      <c r="CG1425" s="44"/>
      <c r="CL1425" s="352"/>
      <c r="CN1425" s="44"/>
      <c r="CO1425" s="44"/>
      <c r="CP1425" s="44"/>
      <c r="CU1425" s="352"/>
      <c r="CW1425" s="44"/>
      <c r="CX1425" s="44"/>
      <c r="CY1425" s="44"/>
      <c r="DD1425" s="352"/>
      <c r="DF1425" s="44"/>
      <c r="DG1425" s="44"/>
      <c r="DH1425" s="44"/>
      <c r="DM1425" s="352"/>
      <c r="DO1425" s="44"/>
      <c r="DP1425" s="44"/>
      <c r="DQ1425" s="44"/>
      <c r="DV1425" s="352"/>
      <c r="DX1425" s="44"/>
      <c r="DY1425" s="44"/>
      <c r="DZ1425" s="44"/>
      <c r="EE1425" s="352"/>
      <c r="EG1425" s="44"/>
      <c r="EH1425" s="44"/>
      <c r="EI1425" s="44"/>
      <c r="EN1425" s="352"/>
      <c r="EP1425" s="44"/>
      <c r="EQ1425" s="44"/>
      <c r="ER1425" s="44"/>
      <c r="EW1425" s="352"/>
      <c r="EY1425" s="44"/>
      <c r="EZ1425" s="44"/>
      <c r="FA1425" s="44"/>
      <c r="FF1425" s="352"/>
      <c r="FH1425" s="44"/>
      <c r="FI1425" s="44"/>
      <c r="FJ1425" s="44"/>
      <c r="FO1425" s="352"/>
      <c r="FQ1425" s="44"/>
      <c r="FR1425" s="44"/>
      <c r="FS1425" s="44"/>
      <c r="FX1425" s="352"/>
      <c r="FZ1425" s="44"/>
      <c r="GA1425" s="44"/>
      <c r="GB1425" s="44"/>
      <c r="GG1425" s="352"/>
      <c r="GI1425" s="44"/>
      <c r="GJ1425" s="44"/>
      <c r="GK1425" s="44"/>
      <c r="GP1425" s="352"/>
      <c r="GR1425" s="44"/>
      <c r="GS1425" s="44"/>
      <c r="GT1425" s="44"/>
      <c r="GY1425" s="352"/>
      <c r="HA1425" s="44"/>
      <c r="HB1425" s="44"/>
      <c r="HC1425" s="44"/>
      <c r="HH1425" s="352"/>
      <c r="HJ1425" s="44"/>
      <c r="HK1425" s="44"/>
      <c r="HL1425" s="44"/>
      <c r="HQ1425" s="44"/>
      <c r="HR1425" s="44"/>
      <c r="HS1425" s="44"/>
      <c r="HT1425" s="44"/>
      <c r="HU1425" s="44"/>
      <c r="HV1425" s="44"/>
      <c r="HW1425" s="44"/>
      <c r="HX1425" s="44"/>
      <c r="HY1425" s="44"/>
      <c r="HZ1425" s="44"/>
      <c r="IA1425" s="44"/>
      <c r="IB1425" s="44"/>
      <c r="IC1425" s="44"/>
      <c r="ID1425" s="44"/>
      <c r="IE1425" s="44"/>
      <c r="IF1425" s="44"/>
      <c r="IG1425" s="44"/>
      <c r="IH1425" s="44"/>
      <c r="II1425" s="44"/>
      <c r="IJ1425" s="44"/>
      <c r="IK1425" s="44"/>
      <c r="IL1425" s="44"/>
      <c r="IM1425" s="44"/>
      <c r="IN1425" s="44"/>
      <c r="IO1425" s="44"/>
      <c r="IP1425" s="44"/>
      <c r="IQ1425" s="44"/>
      <c r="IR1425" s="44"/>
      <c r="IS1425" s="44"/>
      <c r="IT1425" s="44"/>
      <c r="IU1425" s="44"/>
      <c r="IV1425" s="44"/>
      <c r="RS1425" s="353"/>
    </row>
    <row r="1426" spans="1:487" s="74" customFormat="1" ht="15">
      <c r="A1426" s="325" t="s">
        <v>757</v>
      </c>
      <c r="B1426" s="351"/>
      <c r="C1426" s="351"/>
      <c r="D1426" s="531" t="s">
        <v>130</v>
      </c>
      <c r="E1426" s="44"/>
      <c r="F1426" s="437">
        <f t="shared" si="20"/>
        <v>2</v>
      </c>
      <c r="G1426" s="541"/>
      <c r="H1426" s="478"/>
      <c r="I1426" s="138">
        <v>2</v>
      </c>
      <c r="J1426" s="420"/>
      <c r="K1426" s="138"/>
      <c r="L1426" s="458"/>
      <c r="M1426" s="458"/>
      <c r="N1426" s="44"/>
      <c r="R1426" s="352"/>
      <c r="T1426" s="44"/>
      <c r="U1426" s="44"/>
      <c r="V1426" s="44"/>
      <c r="AA1426" s="352"/>
      <c r="AC1426" s="44"/>
      <c r="AD1426" s="44"/>
      <c r="AE1426" s="44"/>
      <c r="AJ1426" s="352"/>
      <c r="AL1426" s="44"/>
      <c r="AM1426" s="44"/>
      <c r="AN1426" s="44"/>
      <c r="AS1426" s="352"/>
      <c r="AU1426" s="44"/>
      <c r="AV1426" s="44"/>
      <c r="AW1426" s="44"/>
      <c r="BB1426" s="352"/>
      <c r="BD1426" s="44"/>
      <c r="BE1426" s="44"/>
      <c r="BF1426" s="44"/>
      <c r="BK1426" s="352"/>
      <c r="BM1426" s="44"/>
      <c r="BN1426" s="44"/>
      <c r="BO1426" s="44"/>
      <c r="BT1426" s="352"/>
      <c r="BV1426" s="44"/>
      <c r="BW1426" s="44"/>
      <c r="BX1426" s="44"/>
      <c r="CC1426" s="352"/>
      <c r="CE1426" s="44"/>
      <c r="CF1426" s="44"/>
      <c r="CG1426" s="44"/>
      <c r="CL1426" s="352"/>
      <c r="CN1426" s="44"/>
      <c r="CO1426" s="44"/>
      <c r="CP1426" s="44"/>
      <c r="CU1426" s="352"/>
      <c r="CW1426" s="44"/>
      <c r="CX1426" s="44"/>
      <c r="CY1426" s="44"/>
      <c r="DD1426" s="352"/>
      <c r="DF1426" s="44"/>
      <c r="DG1426" s="44"/>
      <c r="DH1426" s="44"/>
      <c r="DM1426" s="352"/>
      <c r="DO1426" s="44"/>
      <c r="DP1426" s="44"/>
      <c r="DQ1426" s="44"/>
      <c r="DV1426" s="352"/>
      <c r="DX1426" s="44"/>
      <c r="DY1426" s="44"/>
      <c r="DZ1426" s="44"/>
      <c r="EE1426" s="352"/>
      <c r="EG1426" s="44"/>
      <c r="EH1426" s="44"/>
      <c r="EI1426" s="44"/>
      <c r="EN1426" s="352"/>
      <c r="EP1426" s="44"/>
      <c r="EQ1426" s="44"/>
      <c r="ER1426" s="44"/>
      <c r="EW1426" s="352"/>
      <c r="EY1426" s="44"/>
      <c r="EZ1426" s="44"/>
      <c r="FA1426" s="44"/>
      <c r="FF1426" s="352"/>
      <c r="FH1426" s="44"/>
      <c r="FI1426" s="44"/>
      <c r="FJ1426" s="44"/>
      <c r="FO1426" s="352"/>
      <c r="FQ1426" s="44"/>
      <c r="FR1426" s="44"/>
      <c r="FS1426" s="44"/>
      <c r="FX1426" s="352"/>
      <c r="FZ1426" s="44"/>
      <c r="GA1426" s="44"/>
      <c r="GB1426" s="44"/>
      <c r="GG1426" s="352"/>
      <c r="GI1426" s="44"/>
      <c r="GJ1426" s="44"/>
      <c r="GK1426" s="44"/>
      <c r="GP1426" s="352"/>
      <c r="GR1426" s="44"/>
      <c r="GS1426" s="44"/>
      <c r="GT1426" s="44"/>
      <c r="GY1426" s="352"/>
      <c r="HA1426" s="44"/>
      <c r="HB1426" s="44"/>
      <c r="HC1426" s="44"/>
      <c r="HH1426" s="352"/>
      <c r="HJ1426" s="44"/>
      <c r="HK1426" s="44"/>
      <c r="HL1426" s="44"/>
      <c r="HQ1426" s="44"/>
      <c r="HR1426" s="44"/>
      <c r="HS1426" s="44"/>
      <c r="HT1426" s="44"/>
      <c r="HU1426" s="44"/>
      <c r="HV1426" s="44"/>
      <c r="HW1426" s="44"/>
      <c r="HX1426" s="44"/>
      <c r="HY1426" s="44"/>
      <c r="HZ1426" s="44"/>
      <c r="IA1426" s="44"/>
      <c r="IB1426" s="44"/>
      <c r="IC1426" s="44"/>
      <c r="ID1426" s="44"/>
      <c r="IE1426" s="44"/>
      <c r="IF1426" s="44"/>
      <c r="IG1426" s="44"/>
      <c r="IH1426" s="44"/>
      <c r="II1426" s="44"/>
      <c r="IJ1426" s="44"/>
      <c r="IK1426" s="44"/>
      <c r="IL1426" s="44"/>
      <c r="IM1426" s="44"/>
      <c r="IN1426" s="44"/>
      <c r="IO1426" s="44"/>
      <c r="IP1426" s="44"/>
      <c r="IQ1426" s="44"/>
      <c r="IR1426" s="44"/>
      <c r="IS1426" s="44"/>
      <c r="IT1426" s="44"/>
      <c r="IU1426" s="44"/>
      <c r="IV1426" s="44"/>
      <c r="RS1426" s="353"/>
    </row>
    <row r="1427" spans="1:487" s="74" customFormat="1" ht="15">
      <c r="A1427" s="325" t="s">
        <v>2064</v>
      </c>
      <c r="B1427" s="351"/>
      <c r="C1427" s="351"/>
      <c r="D1427" s="531" t="s">
        <v>130</v>
      </c>
      <c r="E1427" s="44"/>
      <c r="F1427" s="437">
        <f t="shared" si="20"/>
        <v>5</v>
      </c>
      <c r="G1427" s="541"/>
      <c r="H1427" s="478"/>
      <c r="I1427" s="138"/>
      <c r="J1427" s="420">
        <v>5</v>
      </c>
      <c r="K1427" s="138"/>
      <c r="L1427" s="450"/>
      <c r="M1427" s="458"/>
      <c r="N1427" s="44"/>
      <c r="R1427" s="352"/>
      <c r="T1427" s="44"/>
      <c r="U1427" s="44"/>
      <c r="V1427" s="44"/>
      <c r="AA1427" s="352"/>
      <c r="AC1427" s="44"/>
      <c r="AD1427" s="44"/>
      <c r="AE1427" s="44"/>
      <c r="AJ1427" s="352"/>
      <c r="AL1427" s="44"/>
      <c r="AM1427" s="44"/>
      <c r="AN1427" s="44"/>
      <c r="AS1427" s="352"/>
      <c r="AU1427" s="44"/>
      <c r="AV1427" s="44"/>
      <c r="AW1427" s="44"/>
      <c r="BB1427" s="352"/>
      <c r="BD1427" s="44"/>
      <c r="BE1427" s="44"/>
      <c r="BF1427" s="44"/>
      <c r="BK1427" s="352"/>
      <c r="BM1427" s="44"/>
      <c r="BN1427" s="44"/>
      <c r="BO1427" s="44"/>
      <c r="BT1427" s="352"/>
      <c r="BV1427" s="44"/>
      <c r="BW1427" s="44"/>
      <c r="BX1427" s="44"/>
      <c r="CC1427" s="352"/>
      <c r="CE1427" s="44"/>
      <c r="CF1427" s="44"/>
      <c r="CG1427" s="44"/>
      <c r="CL1427" s="352"/>
      <c r="CN1427" s="44"/>
      <c r="CO1427" s="44"/>
      <c r="CP1427" s="44"/>
      <c r="CU1427" s="352"/>
      <c r="CW1427" s="44"/>
      <c r="CX1427" s="44"/>
      <c r="CY1427" s="44"/>
      <c r="DD1427" s="352"/>
      <c r="DF1427" s="44"/>
      <c r="DG1427" s="44"/>
      <c r="DH1427" s="44"/>
      <c r="DM1427" s="352"/>
      <c r="DO1427" s="44"/>
      <c r="DP1427" s="44"/>
      <c r="DQ1427" s="44"/>
      <c r="DV1427" s="352"/>
      <c r="DX1427" s="44"/>
      <c r="DY1427" s="44"/>
      <c r="DZ1427" s="44"/>
      <c r="EE1427" s="352"/>
      <c r="EG1427" s="44"/>
      <c r="EH1427" s="44"/>
      <c r="EI1427" s="44"/>
      <c r="EN1427" s="352"/>
      <c r="EP1427" s="44"/>
      <c r="EQ1427" s="44"/>
      <c r="ER1427" s="44"/>
      <c r="EW1427" s="352"/>
      <c r="EY1427" s="44"/>
      <c r="EZ1427" s="44"/>
      <c r="FA1427" s="44"/>
      <c r="FF1427" s="352"/>
      <c r="FH1427" s="44"/>
      <c r="FI1427" s="44"/>
      <c r="FJ1427" s="44"/>
      <c r="FO1427" s="352"/>
      <c r="FQ1427" s="44"/>
      <c r="FR1427" s="44"/>
      <c r="FS1427" s="44"/>
      <c r="FX1427" s="352"/>
      <c r="FZ1427" s="44"/>
      <c r="GA1427" s="44"/>
      <c r="GB1427" s="44"/>
      <c r="GG1427" s="352"/>
      <c r="GI1427" s="44"/>
      <c r="GJ1427" s="44"/>
      <c r="GK1427" s="44"/>
      <c r="GP1427" s="352"/>
      <c r="GR1427" s="44"/>
      <c r="GS1427" s="44"/>
      <c r="GT1427" s="44"/>
      <c r="GY1427" s="352"/>
      <c r="HA1427" s="44"/>
      <c r="HB1427" s="44"/>
      <c r="HC1427" s="44"/>
      <c r="HH1427" s="352"/>
      <c r="HJ1427" s="44"/>
      <c r="HK1427" s="44"/>
      <c r="HL1427" s="44"/>
      <c r="HQ1427" s="44"/>
      <c r="HR1427" s="44"/>
      <c r="HS1427" s="44"/>
      <c r="HT1427" s="44"/>
      <c r="HU1427" s="44"/>
      <c r="HV1427" s="44"/>
      <c r="HW1427" s="44"/>
      <c r="HX1427" s="44"/>
      <c r="HY1427" s="44"/>
      <c r="HZ1427" s="44"/>
      <c r="IA1427" s="44"/>
      <c r="IB1427" s="44"/>
      <c r="IC1427" s="44"/>
      <c r="ID1427" s="44"/>
      <c r="IE1427" s="44"/>
      <c r="IF1427" s="44"/>
      <c r="IG1427" s="44"/>
      <c r="IH1427" s="44"/>
      <c r="II1427" s="44"/>
      <c r="IJ1427" s="44"/>
      <c r="IK1427" s="44"/>
      <c r="IL1427" s="44"/>
      <c r="IM1427" s="44"/>
      <c r="IN1427" s="44"/>
      <c r="IO1427" s="44"/>
      <c r="IP1427" s="44"/>
      <c r="IQ1427" s="44"/>
      <c r="IR1427" s="44"/>
      <c r="IS1427" s="44"/>
      <c r="IT1427" s="44"/>
      <c r="IU1427" s="44"/>
      <c r="IV1427" s="44"/>
      <c r="RS1427" s="353"/>
    </row>
    <row r="1428" spans="1:487" s="74" customFormat="1" ht="15">
      <c r="A1428" s="325" t="s">
        <v>1092</v>
      </c>
      <c r="B1428" s="351"/>
      <c r="C1428" s="351"/>
      <c r="D1428" s="458" t="s">
        <v>136</v>
      </c>
      <c r="E1428" s="44"/>
      <c r="F1428" s="437">
        <f t="shared" si="20"/>
        <v>36</v>
      </c>
      <c r="G1428" s="478"/>
      <c r="H1428" s="478"/>
      <c r="I1428" s="138"/>
      <c r="J1428" s="420">
        <v>36</v>
      </c>
      <c r="K1428" s="138"/>
      <c r="L1428" s="44"/>
      <c r="M1428" s="450"/>
      <c r="N1428" s="44"/>
      <c r="R1428" s="352"/>
      <c r="T1428" s="44"/>
      <c r="U1428" s="44"/>
      <c r="V1428" s="44"/>
      <c r="AA1428" s="352"/>
      <c r="AC1428" s="44"/>
      <c r="AD1428" s="44"/>
      <c r="AE1428" s="44"/>
      <c r="AJ1428" s="352"/>
      <c r="AL1428" s="44"/>
      <c r="AM1428" s="44"/>
      <c r="AN1428" s="44"/>
      <c r="AS1428" s="352"/>
      <c r="AU1428" s="44"/>
      <c r="AV1428" s="44"/>
      <c r="AW1428" s="44"/>
      <c r="BB1428" s="352"/>
      <c r="BD1428" s="44"/>
      <c r="BE1428" s="44"/>
      <c r="BF1428" s="44"/>
      <c r="BK1428" s="352"/>
      <c r="BM1428" s="44"/>
      <c r="BN1428" s="44"/>
      <c r="BO1428" s="44"/>
      <c r="BT1428" s="352"/>
      <c r="BV1428" s="44"/>
      <c r="BW1428" s="44"/>
      <c r="BX1428" s="44"/>
      <c r="CC1428" s="352"/>
      <c r="CE1428" s="44"/>
      <c r="CF1428" s="44"/>
      <c r="CG1428" s="44"/>
      <c r="CL1428" s="352"/>
      <c r="CN1428" s="44"/>
      <c r="CO1428" s="44"/>
      <c r="CP1428" s="44"/>
      <c r="CU1428" s="352"/>
      <c r="CW1428" s="44"/>
      <c r="CX1428" s="44"/>
      <c r="CY1428" s="44"/>
      <c r="DD1428" s="352"/>
      <c r="DF1428" s="44"/>
      <c r="DG1428" s="44"/>
      <c r="DH1428" s="44"/>
      <c r="DM1428" s="352"/>
      <c r="DO1428" s="44"/>
      <c r="DP1428" s="44"/>
      <c r="DQ1428" s="44"/>
      <c r="DV1428" s="352"/>
      <c r="DX1428" s="44"/>
      <c r="DY1428" s="44"/>
      <c r="DZ1428" s="44"/>
      <c r="EE1428" s="352"/>
      <c r="EG1428" s="44"/>
      <c r="EH1428" s="44"/>
      <c r="EI1428" s="44"/>
      <c r="EN1428" s="352"/>
      <c r="EP1428" s="44"/>
      <c r="EQ1428" s="44"/>
      <c r="ER1428" s="44"/>
      <c r="EW1428" s="352"/>
      <c r="EY1428" s="44"/>
      <c r="EZ1428" s="44"/>
      <c r="FA1428" s="44"/>
      <c r="FF1428" s="352"/>
      <c r="FH1428" s="44"/>
      <c r="FI1428" s="44"/>
      <c r="FJ1428" s="44"/>
      <c r="FO1428" s="352"/>
      <c r="FQ1428" s="44"/>
      <c r="FR1428" s="44"/>
      <c r="FS1428" s="44"/>
      <c r="FX1428" s="352"/>
      <c r="FZ1428" s="44"/>
      <c r="GA1428" s="44"/>
      <c r="GB1428" s="44"/>
      <c r="GG1428" s="352"/>
      <c r="GI1428" s="44"/>
      <c r="GJ1428" s="44"/>
      <c r="GK1428" s="44"/>
      <c r="GP1428" s="352"/>
      <c r="GR1428" s="44"/>
      <c r="GS1428" s="44"/>
      <c r="GT1428" s="44"/>
      <c r="GY1428" s="352"/>
      <c r="HA1428" s="44"/>
      <c r="HB1428" s="44"/>
      <c r="HC1428" s="44"/>
      <c r="HH1428" s="352"/>
      <c r="HJ1428" s="44"/>
      <c r="HK1428" s="44"/>
      <c r="HL1428" s="44"/>
      <c r="HQ1428" s="44"/>
      <c r="HR1428" s="44"/>
      <c r="HS1428" s="44"/>
      <c r="HT1428" s="44"/>
      <c r="HU1428" s="44"/>
      <c r="HV1428" s="44"/>
      <c r="HW1428" s="44"/>
      <c r="HX1428" s="44"/>
      <c r="HY1428" s="44"/>
      <c r="HZ1428" s="44"/>
      <c r="IA1428" s="44"/>
      <c r="IB1428" s="44"/>
      <c r="IC1428" s="44"/>
      <c r="ID1428" s="44"/>
      <c r="IE1428" s="44"/>
      <c r="IF1428" s="44"/>
      <c r="IG1428" s="44"/>
      <c r="IH1428" s="44"/>
      <c r="II1428" s="44"/>
      <c r="IJ1428" s="44"/>
      <c r="IK1428" s="44"/>
      <c r="IL1428" s="44"/>
      <c r="IM1428" s="44"/>
      <c r="IN1428" s="44"/>
      <c r="IO1428" s="44"/>
      <c r="IP1428" s="44"/>
      <c r="IQ1428" s="44"/>
      <c r="IR1428" s="44"/>
      <c r="IS1428" s="44"/>
      <c r="IT1428" s="44"/>
      <c r="IU1428" s="44"/>
      <c r="IV1428" s="44"/>
      <c r="RS1428" s="353"/>
    </row>
    <row r="1429" spans="1:487" s="74" customFormat="1" ht="15">
      <c r="A1429" s="325" t="s">
        <v>620</v>
      </c>
      <c r="B1429" s="351"/>
      <c r="C1429" s="351"/>
      <c r="D1429" s="458" t="s">
        <v>136</v>
      </c>
      <c r="E1429" s="44"/>
      <c r="F1429" s="437">
        <f t="shared" si="20"/>
        <v>77</v>
      </c>
      <c r="G1429" s="478">
        <v>52</v>
      </c>
      <c r="H1429" s="138">
        <v>24</v>
      </c>
      <c r="I1429" s="138"/>
      <c r="J1429" s="420">
        <v>1</v>
      </c>
      <c r="K1429" s="138"/>
      <c r="L1429" s="450"/>
      <c r="M1429" s="44"/>
      <c r="N1429" s="44"/>
      <c r="R1429" s="352"/>
      <c r="T1429" s="44"/>
      <c r="U1429" s="44"/>
      <c r="V1429" s="44"/>
      <c r="AA1429" s="352"/>
      <c r="AC1429" s="44"/>
      <c r="AD1429" s="44"/>
      <c r="AE1429" s="44"/>
      <c r="AJ1429" s="352"/>
      <c r="AL1429" s="44"/>
      <c r="AM1429" s="44"/>
      <c r="AN1429" s="44"/>
      <c r="AS1429" s="352"/>
      <c r="AU1429" s="44"/>
      <c r="AV1429" s="44"/>
      <c r="AW1429" s="44"/>
      <c r="BB1429" s="352"/>
      <c r="BD1429" s="44"/>
      <c r="BE1429" s="44"/>
      <c r="BF1429" s="44"/>
      <c r="BK1429" s="352"/>
      <c r="BM1429" s="44"/>
      <c r="BN1429" s="44"/>
      <c r="BO1429" s="44"/>
      <c r="BT1429" s="352"/>
      <c r="BV1429" s="44"/>
      <c r="BW1429" s="44"/>
      <c r="BX1429" s="44"/>
      <c r="CC1429" s="352"/>
      <c r="CE1429" s="44"/>
      <c r="CF1429" s="44"/>
      <c r="CG1429" s="44"/>
      <c r="CL1429" s="352"/>
      <c r="CN1429" s="44"/>
      <c r="CO1429" s="44"/>
      <c r="CP1429" s="44"/>
      <c r="CU1429" s="352"/>
      <c r="CW1429" s="44"/>
      <c r="CX1429" s="44"/>
      <c r="CY1429" s="44"/>
      <c r="DD1429" s="352"/>
      <c r="DF1429" s="44"/>
      <c r="DG1429" s="44"/>
      <c r="DH1429" s="44"/>
      <c r="DM1429" s="352"/>
      <c r="DO1429" s="44"/>
      <c r="DP1429" s="44"/>
      <c r="DQ1429" s="44"/>
      <c r="DV1429" s="352"/>
      <c r="DX1429" s="44"/>
      <c r="DY1429" s="44"/>
      <c r="DZ1429" s="44"/>
      <c r="EE1429" s="352"/>
      <c r="EG1429" s="44"/>
      <c r="EH1429" s="44"/>
      <c r="EI1429" s="44"/>
      <c r="EN1429" s="352"/>
      <c r="EP1429" s="44"/>
      <c r="EQ1429" s="44"/>
      <c r="ER1429" s="44"/>
      <c r="EW1429" s="352"/>
      <c r="EY1429" s="44"/>
      <c r="EZ1429" s="44"/>
      <c r="FA1429" s="44"/>
      <c r="FF1429" s="352"/>
      <c r="FH1429" s="44"/>
      <c r="FI1429" s="44"/>
      <c r="FJ1429" s="44"/>
      <c r="FO1429" s="352"/>
      <c r="FQ1429" s="44"/>
      <c r="FR1429" s="44"/>
      <c r="FS1429" s="44"/>
      <c r="FX1429" s="352"/>
      <c r="FZ1429" s="44"/>
      <c r="GA1429" s="44"/>
      <c r="GB1429" s="44"/>
      <c r="GG1429" s="352"/>
      <c r="GI1429" s="44"/>
      <c r="GJ1429" s="44"/>
      <c r="GK1429" s="44"/>
      <c r="GP1429" s="352"/>
      <c r="GR1429" s="44"/>
      <c r="GS1429" s="44"/>
      <c r="GT1429" s="44"/>
      <c r="GY1429" s="352"/>
      <c r="HA1429" s="44"/>
      <c r="HB1429" s="44"/>
      <c r="HC1429" s="44"/>
      <c r="HH1429" s="352"/>
      <c r="HJ1429" s="44"/>
      <c r="HK1429" s="44"/>
      <c r="HL1429" s="44"/>
      <c r="HQ1429" s="44"/>
      <c r="HR1429" s="44"/>
      <c r="HS1429" s="44"/>
      <c r="HT1429" s="44"/>
      <c r="HU1429" s="44"/>
      <c r="HV1429" s="44"/>
      <c r="HW1429" s="44"/>
      <c r="HX1429" s="44"/>
      <c r="HY1429" s="44"/>
      <c r="HZ1429" s="44"/>
      <c r="IA1429" s="44"/>
      <c r="IB1429" s="44"/>
      <c r="IC1429" s="44"/>
      <c r="ID1429" s="44"/>
      <c r="IE1429" s="44"/>
      <c r="IF1429" s="44"/>
      <c r="IG1429" s="44"/>
      <c r="IH1429" s="44"/>
      <c r="II1429" s="44"/>
      <c r="IJ1429" s="44"/>
      <c r="IK1429" s="44"/>
      <c r="IL1429" s="44"/>
      <c r="IM1429" s="44"/>
      <c r="IN1429" s="44"/>
      <c r="IO1429" s="44"/>
      <c r="IP1429" s="44"/>
      <c r="IQ1429" s="44"/>
      <c r="IR1429" s="44"/>
      <c r="IS1429" s="44"/>
      <c r="IT1429" s="44"/>
      <c r="IU1429" s="44"/>
      <c r="IV1429" s="44"/>
      <c r="RS1429" s="353"/>
    </row>
    <row r="1430" spans="1:487" s="74" customFormat="1" ht="15">
      <c r="A1430" s="325" t="s">
        <v>2098</v>
      </c>
      <c r="B1430" s="351"/>
      <c r="C1430" s="351"/>
      <c r="D1430" s="354" t="s">
        <v>130</v>
      </c>
      <c r="E1430" s="44"/>
      <c r="F1430" s="437">
        <f t="shared" si="20"/>
        <v>0</v>
      </c>
      <c r="G1430" s="541"/>
      <c r="H1430" s="478"/>
      <c r="I1430" s="138"/>
      <c r="J1430" s="420"/>
      <c r="K1430" s="138"/>
      <c r="L1430" s="450"/>
      <c r="M1430" s="458"/>
      <c r="N1430" s="44"/>
      <c r="R1430" s="352"/>
      <c r="T1430" s="44"/>
      <c r="U1430" s="44"/>
      <c r="V1430" s="44"/>
      <c r="AA1430" s="352"/>
      <c r="AC1430" s="44"/>
      <c r="AD1430" s="44"/>
      <c r="AE1430" s="44"/>
      <c r="AJ1430" s="352"/>
      <c r="AL1430" s="44"/>
      <c r="AM1430" s="44"/>
      <c r="AN1430" s="44"/>
      <c r="AS1430" s="352"/>
      <c r="AU1430" s="44"/>
      <c r="AV1430" s="44"/>
      <c r="AW1430" s="44"/>
      <c r="BB1430" s="352"/>
      <c r="BD1430" s="44"/>
      <c r="BE1430" s="44"/>
      <c r="BF1430" s="44"/>
      <c r="BK1430" s="352"/>
      <c r="BM1430" s="44"/>
      <c r="BN1430" s="44"/>
      <c r="BO1430" s="44"/>
      <c r="BT1430" s="352"/>
      <c r="BV1430" s="44"/>
      <c r="BW1430" s="44"/>
      <c r="BX1430" s="44"/>
      <c r="CC1430" s="352"/>
      <c r="CE1430" s="44"/>
      <c r="CF1430" s="44"/>
      <c r="CG1430" s="44"/>
      <c r="CL1430" s="352"/>
      <c r="CN1430" s="44"/>
      <c r="CO1430" s="44"/>
      <c r="CP1430" s="44"/>
      <c r="CU1430" s="352"/>
      <c r="CW1430" s="44"/>
      <c r="CX1430" s="44"/>
      <c r="CY1430" s="44"/>
      <c r="DD1430" s="352"/>
      <c r="DF1430" s="44"/>
      <c r="DG1430" s="44"/>
      <c r="DH1430" s="44"/>
      <c r="DM1430" s="352"/>
      <c r="DO1430" s="44"/>
      <c r="DP1430" s="44"/>
      <c r="DQ1430" s="44"/>
      <c r="DV1430" s="352"/>
      <c r="DX1430" s="44"/>
      <c r="DY1430" s="44"/>
      <c r="DZ1430" s="44"/>
      <c r="EE1430" s="352"/>
      <c r="EG1430" s="44"/>
      <c r="EH1430" s="44"/>
      <c r="EI1430" s="44"/>
      <c r="EN1430" s="352"/>
      <c r="EP1430" s="44"/>
      <c r="EQ1430" s="44"/>
      <c r="ER1430" s="44"/>
      <c r="EW1430" s="352"/>
      <c r="EY1430" s="44"/>
      <c r="EZ1430" s="44"/>
      <c r="FA1430" s="44"/>
      <c r="FF1430" s="352"/>
      <c r="FH1430" s="44"/>
      <c r="FI1430" s="44"/>
      <c r="FJ1430" s="44"/>
      <c r="FO1430" s="352"/>
      <c r="FQ1430" s="44"/>
      <c r="FR1430" s="44"/>
      <c r="FS1430" s="44"/>
      <c r="FX1430" s="352"/>
      <c r="FZ1430" s="44"/>
      <c r="GA1430" s="44"/>
      <c r="GB1430" s="44"/>
      <c r="GG1430" s="352"/>
      <c r="GI1430" s="44"/>
      <c r="GJ1430" s="44"/>
      <c r="GK1430" s="44"/>
      <c r="GP1430" s="352"/>
      <c r="GR1430" s="44"/>
      <c r="GS1430" s="44"/>
      <c r="GT1430" s="44"/>
      <c r="GY1430" s="352"/>
      <c r="HA1430" s="44"/>
      <c r="HB1430" s="44"/>
      <c r="HC1430" s="44"/>
      <c r="HH1430" s="352"/>
      <c r="HJ1430" s="44"/>
      <c r="HK1430" s="44"/>
      <c r="HL1430" s="44"/>
      <c r="HQ1430" s="44"/>
      <c r="HR1430" s="44"/>
      <c r="HS1430" s="44"/>
      <c r="HT1430" s="44"/>
      <c r="HU1430" s="44"/>
      <c r="HV1430" s="44"/>
      <c r="HW1430" s="44"/>
      <c r="HX1430" s="44"/>
      <c r="HY1430" s="44"/>
      <c r="HZ1430" s="44"/>
      <c r="IA1430" s="44"/>
      <c r="IB1430" s="44"/>
      <c r="IC1430" s="44"/>
      <c r="ID1430" s="44"/>
      <c r="IE1430" s="44"/>
      <c r="IF1430" s="44"/>
      <c r="IG1430" s="44"/>
      <c r="IH1430" s="44"/>
      <c r="II1430" s="44"/>
      <c r="IJ1430" s="44"/>
      <c r="IK1430" s="44"/>
      <c r="IL1430" s="44"/>
      <c r="IM1430" s="44"/>
      <c r="IN1430" s="44"/>
      <c r="IO1430" s="44"/>
      <c r="IP1430" s="44"/>
      <c r="IQ1430" s="44"/>
      <c r="IR1430" s="44"/>
      <c r="IS1430" s="44"/>
      <c r="IT1430" s="44"/>
      <c r="IU1430" s="44"/>
      <c r="IV1430" s="44"/>
      <c r="RS1430" s="353"/>
    </row>
    <row r="1431" spans="1:487" s="74" customFormat="1" ht="15">
      <c r="A1431" s="325" t="s">
        <v>1183</v>
      </c>
      <c r="B1431" s="351"/>
      <c r="C1431" s="351"/>
      <c r="D1431" s="458" t="s">
        <v>131</v>
      </c>
      <c r="E1431" s="44"/>
      <c r="F1431" s="437">
        <f t="shared" si="20"/>
        <v>4</v>
      </c>
      <c r="G1431" s="478"/>
      <c r="H1431" s="478"/>
      <c r="I1431" s="138"/>
      <c r="J1431" s="420">
        <v>4</v>
      </c>
      <c r="K1431" s="138"/>
      <c r="L1431" s="450"/>
      <c r="M1431" s="44"/>
      <c r="N1431" s="44"/>
      <c r="R1431" s="352"/>
      <c r="T1431" s="44"/>
      <c r="U1431" s="44"/>
      <c r="V1431" s="44"/>
      <c r="AA1431" s="352"/>
      <c r="AC1431" s="44"/>
      <c r="AD1431" s="44"/>
      <c r="AE1431" s="44"/>
      <c r="AJ1431" s="352"/>
      <c r="AL1431" s="44"/>
      <c r="AM1431" s="44"/>
      <c r="AN1431" s="44"/>
      <c r="AS1431" s="352"/>
      <c r="AU1431" s="44"/>
      <c r="AV1431" s="44"/>
      <c r="AW1431" s="44"/>
      <c r="BB1431" s="352"/>
      <c r="BD1431" s="44"/>
      <c r="BE1431" s="44"/>
      <c r="BF1431" s="44"/>
      <c r="BK1431" s="352"/>
      <c r="BM1431" s="44"/>
      <c r="BN1431" s="44"/>
      <c r="BO1431" s="44"/>
      <c r="BT1431" s="352"/>
      <c r="BV1431" s="44"/>
      <c r="BW1431" s="44"/>
      <c r="BX1431" s="44"/>
      <c r="CC1431" s="352"/>
      <c r="CE1431" s="44"/>
      <c r="CF1431" s="44"/>
      <c r="CG1431" s="44"/>
      <c r="CL1431" s="352"/>
      <c r="CN1431" s="44"/>
      <c r="CO1431" s="44"/>
      <c r="CP1431" s="44"/>
      <c r="CU1431" s="352"/>
      <c r="CW1431" s="44"/>
      <c r="CX1431" s="44"/>
      <c r="CY1431" s="44"/>
      <c r="DD1431" s="352"/>
      <c r="DF1431" s="44"/>
      <c r="DG1431" s="44"/>
      <c r="DH1431" s="44"/>
      <c r="DM1431" s="352"/>
      <c r="DO1431" s="44"/>
      <c r="DP1431" s="44"/>
      <c r="DQ1431" s="44"/>
      <c r="DV1431" s="352"/>
      <c r="DX1431" s="44"/>
      <c r="DY1431" s="44"/>
      <c r="DZ1431" s="44"/>
      <c r="EE1431" s="352"/>
      <c r="EG1431" s="44"/>
      <c r="EH1431" s="44"/>
      <c r="EI1431" s="44"/>
      <c r="EN1431" s="352"/>
      <c r="EP1431" s="44"/>
      <c r="EQ1431" s="44"/>
      <c r="ER1431" s="44"/>
      <c r="EW1431" s="352"/>
      <c r="EY1431" s="44"/>
      <c r="EZ1431" s="44"/>
      <c r="FA1431" s="44"/>
      <c r="FF1431" s="352"/>
      <c r="FH1431" s="44"/>
      <c r="FI1431" s="44"/>
      <c r="FJ1431" s="44"/>
      <c r="FO1431" s="352"/>
      <c r="FQ1431" s="44"/>
      <c r="FR1431" s="44"/>
      <c r="FS1431" s="44"/>
      <c r="FX1431" s="352"/>
      <c r="FZ1431" s="44"/>
      <c r="GA1431" s="44"/>
      <c r="GB1431" s="44"/>
      <c r="GG1431" s="352"/>
      <c r="GI1431" s="44"/>
      <c r="GJ1431" s="44"/>
      <c r="GK1431" s="44"/>
      <c r="GP1431" s="352"/>
      <c r="GR1431" s="44"/>
      <c r="GS1431" s="44"/>
      <c r="GT1431" s="44"/>
      <c r="GY1431" s="352"/>
      <c r="HA1431" s="44"/>
      <c r="HB1431" s="44"/>
      <c r="HC1431" s="44"/>
      <c r="HH1431" s="352"/>
      <c r="HJ1431" s="44"/>
      <c r="HK1431" s="44"/>
      <c r="HL1431" s="44"/>
      <c r="HQ1431" s="44"/>
      <c r="HR1431" s="44"/>
      <c r="HS1431" s="44"/>
      <c r="HT1431" s="44"/>
      <c r="HU1431" s="44"/>
      <c r="HV1431" s="44"/>
      <c r="HW1431" s="44"/>
      <c r="HX1431" s="44"/>
      <c r="HY1431" s="44"/>
      <c r="HZ1431" s="44"/>
      <c r="IA1431" s="44"/>
      <c r="IB1431" s="44"/>
      <c r="IC1431" s="44"/>
      <c r="ID1431" s="44"/>
      <c r="IE1431" s="44"/>
      <c r="IF1431" s="44"/>
      <c r="IG1431" s="44"/>
      <c r="IH1431" s="44"/>
      <c r="II1431" s="44"/>
      <c r="IJ1431" s="44"/>
      <c r="IK1431" s="44"/>
      <c r="IL1431" s="44"/>
      <c r="IM1431" s="44"/>
      <c r="IN1431" s="44"/>
      <c r="IO1431" s="44"/>
      <c r="IP1431" s="44"/>
      <c r="IQ1431" s="44"/>
      <c r="IR1431" s="44"/>
      <c r="IS1431" s="44"/>
      <c r="IT1431" s="44"/>
      <c r="IU1431" s="44"/>
      <c r="IV1431" s="44"/>
      <c r="RS1431" s="353"/>
    </row>
    <row r="1432" spans="1:487" s="74" customFormat="1" ht="15">
      <c r="A1432" s="325" t="s">
        <v>1789</v>
      </c>
      <c r="B1432" s="351"/>
      <c r="C1432" s="351"/>
      <c r="D1432" s="531" t="s">
        <v>130</v>
      </c>
      <c r="E1432" s="44"/>
      <c r="F1432" s="437">
        <f t="shared" si="20"/>
        <v>0</v>
      </c>
      <c r="G1432" s="541"/>
      <c r="H1432" s="478"/>
      <c r="I1432" s="138"/>
      <c r="J1432" s="420"/>
      <c r="K1432" s="138"/>
      <c r="L1432" s="458"/>
      <c r="M1432" s="458"/>
      <c r="N1432" s="44"/>
      <c r="R1432" s="352"/>
      <c r="T1432" s="44"/>
      <c r="U1432" s="44"/>
      <c r="V1432" s="44"/>
      <c r="AA1432" s="352"/>
      <c r="AC1432" s="44"/>
      <c r="AD1432" s="44"/>
      <c r="AE1432" s="44"/>
      <c r="AJ1432" s="352"/>
      <c r="AL1432" s="44"/>
      <c r="AM1432" s="44"/>
      <c r="AN1432" s="44"/>
      <c r="AS1432" s="352"/>
      <c r="AU1432" s="44"/>
      <c r="AV1432" s="44"/>
      <c r="AW1432" s="44"/>
      <c r="BB1432" s="352"/>
      <c r="BD1432" s="44"/>
      <c r="BE1432" s="44"/>
      <c r="BF1432" s="44"/>
      <c r="BK1432" s="352"/>
      <c r="BM1432" s="44"/>
      <c r="BN1432" s="44"/>
      <c r="BO1432" s="44"/>
      <c r="BT1432" s="352"/>
      <c r="BV1432" s="44"/>
      <c r="BW1432" s="44"/>
      <c r="BX1432" s="44"/>
      <c r="CC1432" s="352"/>
      <c r="CE1432" s="44"/>
      <c r="CF1432" s="44"/>
      <c r="CG1432" s="44"/>
      <c r="CL1432" s="352"/>
      <c r="CN1432" s="44"/>
      <c r="CO1432" s="44"/>
      <c r="CP1432" s="44"/>
      <c r="CU1432" s="352"/>
      <c r="CW1432" s="44"/>
      <c r="CX1432" s="44"/>
      <c r="CY1432" s="44"/>
      <c r="DD1432" s="352"/>
      <c r="DF1432" s="44"/>
      <c r="DG1432" s="44"/>
      <c r="DH1432" s="44"/>
      <c r="DM1432" s="352"/>
      <c r="DO1432" s="44"/>
      <c r="DP1432" s="44"/>
      <c r="DQ1432" s="44"/>
      <c r="DV1432" s="352"/>
      <c r="DX1432" s="44"/>
      <c r="DY1432" s="44"/>
      <c r="DZ1432" s="44"/>
      <c r="EE1432" s="352"/>
      <c r="EG1432" s="44"/>
      <c r="EH1432" s="44"/>
      <c r="EI1432" s="44"/>
      <c r="EN1432" s="352"/>
      <c r="EP1432" s="44"/>
      <c r="EQ1432" s="44"/>
      <c r="ER1432" s="44"/>
      <c r="EW1432" s="352"/>
      <c r="EY1432" s="44"/>
      <c r="EZ1432" s="44"/>
      <c r="FA1432" s="44"/>
      <c r="FF1432" s="352"/>
      <c r="FH1432" s="44"/>
      <c r="FI1432" s="44"/>
      <c r="FJ1432" s="44"/>
      <c r="FO1432" s="352"/>
      <c r="FQ1432" s="44"/>
      <c r="FR1432" s="44"/>
      <c r="FS1432" s="44"/>
      <c r="FX1432" s="352"/>
      <c r="FZ1432" s="44"/>
      <c r="GA1432" s="44"/>
      <c r="GB1432" s="44"/>
      <c r="GG1432" s="352"/>
      <c r="GI1432" s="44"/>
      <c r="GJ1432" s="44"/>
      <c r="GK1432" s="44"/>
      <c r="GP1432" s="352"/>
      <c r="GR1432" s="44"/>
      <c r="GS1432" s="44"/>
      <c r="GT1432" s="44"/>
      <c r="GY1432" s="352"/>
      <c r="HA1432" s="44"/>
      <c r="HB1432" s="44"/>
      <c r="HC1432" s="44"/>
      <c r="HH1432" s="352"/>
      <c r="HJ1432" s="44"/>
      <c r="HK1432" s="44"/>
      <c r="HL1432" s="44"/>
      <c r="HQ1432" s="44"/>
      <c r="HR1432" s="44"/>
      <c r="HS1432" s="44"/>
      <c r="HT1432" s="44"/>
      <c r="HU1432" s="44"/>
      <c r="HV1432" s="44"/>
      <c r="HW1432" s="44"/>
      <c r="HX1432" s="44"/>
      <c r="HY1432" s="44"/>
      <c r="HZ1432" s="44"/>
      <c r="IA1432" s="44"/>
      <c r="IB1432" s="44"/>
      <c r="IC1432" s="44"/>
      <c r="ID1432" s="44"/>
      <c r="IE1432" s="44"/>
      <c r="IF1432" s="44"/>
      <c r="IG1432" s="44"/>
      <c r="IH1432" s="44"/>
      <c r="II1432" s="44"/>
      <c r="IJ1432" s="44"/>
      <c r="IK1432" s="44"/>
      <c r="IL1432" s="44"/>
      <c r="IM1432" s="44"/>
      <c r="IN1432" s="44"/>
      <c r="IO1432" s="44"/>
      <c r="IP1432" s="44"/>
      <c r="IQ1432" s="44"/>
      <c r="IR1432" s="44"/>
      <c r="IS1432" s="44"/>
      <c r="IT1432" s="44"/>
      <c r="IU1432" s="44"/>
      <c r="IV1432" s="44"/>
      <c r="RS1432" s="353"/>
    </row>
    <row r="1433" spans="1:487" s="74" customFormat="1" ht="15">
      <c r="A1433" s="325" t="s">
        <v>758</v>
      </c>
      <c r="B1433" s="351"/>
      <c r="C1433" s="351"/>
      <c r="D1433" s="458" t="s">
        <v>132</v>
      </c>
      <c r="E1433" s="44"/>
      <c r="F1433" s="437">
        <f t="shared" si="20"/>
        <v>21</v>
      </c>
      <c r="G1433" s="478">
        <v>2</v>
      </c>
      <c r="H1433" s="478"/>
      <c r="I1433" s="138"/>
      <c r="J1433" s="548">
        <v>19</v>
      </c>
      <c r="K1433" s="138"/>
      <c r="L1433" s="44"/>
      <c r="M1433" s="44"/>
      <c r="N1433" s="44"/>
      <c r="R1433" s="352"/>
      <c r="T1433" s="44"/>
      <c r="U1433" s="44"/>
      <c r="V1433" s="44"/>
      <c r="AA1433" s="352"/>
      <c r="AC1433" s="44"/>
      <c r="AD1433" s="44"/>
      <c r="AE1433" s="44"/>
      <c r="AJ1433" s="352"/>
      <c r="AL1433" s="44"/>
      <c r="AM1433" s="44"/>
      <c r="AN1433" s="44"/>
      <c r="AS1433" s="352"/>
      <c r="AU1433" s="44"/>
      <c r="AV1433" s="44"/>
      <c r="AW1433" s="44"/>
      <c r="BB1433" s="352"/>
      <c r="BD1433" s="44"/>
      <c r="BE1433" s="44"/>
      <c r="BF1433" s="44"/>
      <c r="BK1433" s="352"/>
      <c r="BM1433" s="44"/>
      <c r="BN1433" s="44"/>
      <c r="BO1433" s="44"/>
      <c r="BT1433" s="352"/>
      <c r="BV1433" s="44"/>
      <c r="BW1433" s="44"/>
      <c r="BX1433" s="44"/>
      <c r="CC1433" s="352"/>
      <c r="CE1433" s="44"/>
      <c r="CF1433" s="44"/>
      <c r="CG1433" s="44"/>
      <c r="CL1433" s="352"/>
      <c r="CN1433" s="44"/>
      <c r="CO1433" s="44"/>
      <c r="CP1433" s="44"/>
      <c r="CU1433" s="352"/>
      <c r="CW1433" s="44"/>
      <c r="CX1433" s="44"/>
      <c r="CY1433" s="44"/>
      <c r="DD1433" s="352"/>
      <c r="DF1433" s="44"/>
      <c r="DG1433" s="44"/>
      <c r="DH1433" s="44"/>
      <c r="DM1433" s="352"/>
      <c r="DO1433" s="44"/>
      <c r="DP1433" s="44"/>
      <c r="DQ1433" s="44"/>
      <c r="DV1433" s="352"/>
      <c r="DX1433" s="44"/>
      <c r="DY1433" s="44"/>
      <c r="DZ1433" s="44"/>
      <c r="EE1433" s="352"/>
      <c r="EG1433" s="44"/>
      <c r="EH1433" s="44"/>
      <c r="EI1433" s="44"/>
      <c r="EN1433" s="352"/>
      <c r="EP1433" s="44"/>
      <c r="EQ1433" s="44"/>
      <c r="ER1433" s="44"/>
      <c r="EW1433" s="352"/>
      <c r="EY1433" s="44"/>
      <c r="EZ1433" s="44"/>
      <c r="FA1433" s="44"/>
      <c r="FF1433" s="352"/>
      <c r="FH1433" s="44"/>
      <c r="FI1433" s="44"/>
      <c r="FJ1433" s="44"/>
      <c r="FO1433" s="352"/>
      <c r="FQ1433" s="44"/>
      <c r="FR1433" s="44"/>
      <c r="FS1433" s="44"/>
      <c r="FX1433" s="352"/>
      <c r="FZ1433" s="44"/>
      <c r="GA1433" s="44"/>
      <c r="GB1433" s="44"/>
      <c r="GG1433" s="352"/>
      <c r="GI1433" s="44"/>
      <c r="GJ1433" s="44"/>
      <c r="GK1433" s="44"/>
      <c r="GP1433" s="352"/>
      <c r="GR1433" s="44"/>
      <c r="GS1433" s="44"/>
      <c r="GT1433" s="44"/>
      <c r="GY1433" s="352"/>
      <c r="HA1433" s="44"/>
      <c r="HB1433" s="44"/>
      <c r="HC1433" s="44"/>
      <c r="HH1433" s="352"/>
      <c r="HJ1433" s="44"/>
      <c r="HK1433" s="44"/>
      <c r="HL1433" s="44"/>
      <c r="HQ1433" s="44"/>
      <c r="HR1433" s="44"/>
      <c r="HS1433" s="44"/>
      <c r="HT1433" s="44"/>
      <c r="HU1433" s="44"/>
      <c r="HV1433" s="44"/>
      <c r="HW1433" s="44"/>
      <c r="HX1433" s="44"/>
      <c r="HY1433" s="44"/>
      <c r="HZ1433" s="44"/>
      <c r="IA1433" s="44"/>
      <c r="IB1433" s="44"/>
      <c r="IC1433" s="44"/>
      <c r="ID1433" s="44"/>
      <c r="IE1433" s="44"/>
      <c r="IF1433" s="44"/>
      <c r="IG1433" s="44"/>
      <c r="IH1433" s="44"/>
      <c r="II1433" s="44"/>
      <c r="IJ1433" s="44"/>
      <c r="IK1433" s="44"/>
      <c r="IL1433" s="44"/>
      <c r="IM1433" s="44"/>
      <c r="IN1433" s="44"/>
      <c r="IO1433" s="44"/>
      <c r="IP1433" s="44"/>
      <c r="IQ1433" s="44"/>
      <c r="IR1433" s="44"/>
      <c r="IS1433" s="44"/>
      <c r="IT1433" s="44"/>
      <c r="IU1433" s="44"/>
      <c r="IV1433" s="44"/>
      <c r="RS1433" s="353"/>
    </row>
    <row r="1434" spans="1:487" s="74" customFormat="1" ht="15">
      <c r="A1434" s="325" t="s">
        <v>1943</v>
      </c>
      <c r="B1434" s="351"/>
      <c r="C1434" s="351"/>
      <c r="D1434" s="354" t="s">
        <v>130</v>
      </c>
      <c r="E1434" s="44"/>
      <c r="F1434" s="437">
        <f t="shared" si="20"/>
        <v>0</v>
      </c>
      <c r="G1434" s="541"/>
      <c r="H1434" s="478"/>
      <c r="I1434" s="138"/>
      <c r="J1434" s="420"/>
      <c r="K1434" s="138"/>
      <c r="L1434" s="458"/>
      <c r="M1434" s="458"/>
      <c r="N1434" s="44"/>
      <c r="R1434" s="352"/>
      <c r="T1434" s="44"/>
      <c r="U1434" s="44"/>
      <c r="V1434" s="44"/>
      <c r="AA1434" s="352"/>
      <c r="AC1434" s="44"/>
      <c r="AD1434" s="44"/>
      <c r="AE1434" s="44"/>
      <c r="AJ1434" s="352"/>
      <c r="AL1434" s="44"/>
      <c r="AM1434" s="44"/>
      <c r="AN1434" s="44"/>
      <c r="AS1434" s="352"/>
      <c r="AU1434" s="44"/>
      <c r="AV1434" s="44"/>
      <c r="AW1434" s="44"/>
      <c r="BB1434" s="352"/>
      <c r="BD1434" s="44"/>
      <c r="BE1434" s="44"/>
      <c r="BF1434" s="44"/>
      <c r="BK1434" s="352"/>
      <c r="BM1434" s="44"/>
      <c r="BN1434" s="44"/>
      <c r="BO1434" s="44"/>
      <c r="BT1434" s="352"/>
      <c r="BV1434" s="44"/>
      <c r="BW1434" s="44"/>
      <c r="BX1434" s="44"/>
      <c r="CC1434" s="352"/>
      <c r="CE1434" s="44"/>
      <c r="CF1434" s="44"/>
      <c r="CG1434" s="44"/>
      <c r="CL1434" s="352"/>
      <c r="CN1434" s="44"/>
      <c r="CO1434" s="44"/>
      <c r="CP1434" s="44"/>
      <c r="CU1434" s="352"/>
      <c r="CW1434" s="44"/>
      <c r="CX1434" s="44"/>
      <c r="CY1434" s="44"/>
      <c r="DD1434" s="352"/>
      <c r="DF1434" s="44"/>
      <c r="DG1434" s="44"/>
      <c r="DH1434" s="44"/>
      <c r="DM1434" s="352"/>
      <c r="DO1434" s="44"/>
      <c r="DP1434" s="44"/>
      <c r="DQ1434" s="44"/>
      <c r="DV1434" s="352"/>
      <c r="DX1434" s="44"/>
      <c r="DY1434" s="44"/>
      <c r="DZ1434" s="44"/>
      <c r="EE1434" s="352"/>
      <c r="EG1434" s="44"/>
      <c r="EH1434" s="44"/>
      <c r="EI1434" s="44"/>
      <c r="EN1434" s="352"/>
      <c r="EP1434" s="44"/>
      <c r="EQ1434" s="44"/>
      <c r="ER1434" s="44"/>
      <c r="EW1434" s="352"/>
      <c r="EY1434" s="44"/>
      <c r="EZ1434" s="44"/>
      <c r="FA1434" s="44"/>
      <c r="FF1434" s="352"/>
      <c r="FH1434" s="44"/>
      <c r="FI1434" s="44"/>
      <c r="FJ1434" s="44"/>
      <c r="FO1434" s="352"/>
      <c r="FQ1434" s="44"/>
      <c r="FR1434" s="44"/>
      <c r="FS1434" s="44"/>
      <c r="FX1434" s="352"/>
      <c r="FZ1434" s="44"/>
      <c r="GA1434" s="44"/>
      <c r="GB1434" s="44"/>
      <c r="GG1434" s="352"/>
      <c r="GI1434" s="44"/>
      <c r="GJ1434" s="44"/>
      <c r="GK1434" s="44"/>
      <c r="GP1434" s="352"/>
      <c r="GR1434" s="44"/>
      <c r="GS1434" s="44"/>
      <c r="GT1434" s="44"/>
      <c r="GY1434" s="352"/>
      <c r="HA1434" s="44"/>
      <c r="HB1434" s="44"/>
      <c r="HC1434" s="44"/>
      <c r="HH1434" s="352"/>
      <c r="HJ1434" s="44"/>
      <c r="HK1434" s="44"/>
      <c r="HL1434" s="44"/>
      <c r="HQ1434" s="44"/>
      <c r="HR1434" s="44"/>
      <c r="HS1434" s="44"/>
      <c r="HT1434" s="44"/>
      <c r="HU1434" s="44"/>
      <c r="HV1434" s="44"/>
      <c r="HW1434" s="44"/>
      <c r="HX1434" s="44"/>
      <c r="HY1434" s="44"/>
      <c r="HZ1434" s="44"/>
      <c r="IA1434" s="44"/>
      <c r="IB1434" s="44"/>
      <c r="IC1434" s="44"/>
      <c r="ID1434" s="44"/>
      <c r="IE1434" s="44"/>
      <c r="IF1434" s="44"/>
      <c r="IG1434" s="44"/>
      <c r="IH1434" s="44"/>
      <c r="II1434" s="44"/>
      <c r="IJ1434" s="44"/>
      <c r="IK1434" s="44"/>
      <c r="IL1434" s="44"/>
      <c r="IM1434" s="44"/>
      <c r="IN1434" s="44"/>
      <c r="IO1434" s="44"/>
      <c r="IP1434" s="44"/>
      <c r="IQ1434" s="44"/>
      <c r="IR1434" s="44"/>
      <c r="IS1434" s="44"/>
      <c r="IT1434" s="44"/>
      <c r="IU1434" s="44"/>
      <c r="IV1434" s="44"/>
      <c r="RS1434" s="353"/>
    </row>
    <row r="1435" spans="1:487" s="74" customFormat="1" ht="15">
      <c r="A1435" s="325" t="s">
        <v>884</v>
      </c>
      <c r="B1435" s="351"/>
      <c r="C1435" s="351"/>
      <c r="D1435" s="531" t="s">
        <v>130</v>
      </c>
      <c r="E1435" s="44"/>
      <c r="F1435" s="437">
        <f t="shared" si="20"/>
        <v>0</v>
      </c>
      <c r="G1435" s="541"/>
      <c r="H1435" s="541"/>
      <c r="I1435" s="138"/>
      <c r="J1435" s="420"/>
      <c r="K1435" s="138"/>
      <c r="L1435" s="458"/>
      <c r="M1435" s="458"/>
      <c r="N1435" s="44"/>
      <c r="R1435" s="352"/>
      <c r="T1435" s="44"/>
      <c r="U1435" s="44"/>
      <c r="V1435" s="44"/>
      <c r="AA1435" s="352"/>
      <c r="AC1435" s="44"/>
      <c r="AD1435" s="44"/>
      <c r="AE1435" s="44"/>
      <c r="AJ1435" s="352"/>
      <c r="AL1435" s="44"/>
      <c r="AM1435" s="44"/>
      <c r="AN1435" s="44"/>
      <c r="AS1435" s="352"/>
      <c r="AU1435" s="44"/>
      <c r="AV1435" s="44"/>
      <c r="AW1435" s="44"/>
      <c r="BB1435" s="352"/>
      <c r="BD1435" s="44"/>
      <c r="BE1435" s="44"/>
      <c r="BF1435" s="44"/>
      <c r="BK1435" s="352"/>
      <c r="BM1435" s="44"/>
      <c r="BN1435" s="44"/>
      <c r="BO1435" s="44"/>
      <c r="BT1435" s="352"/>
      <c r="BV1435" s="44"/>
      <c r="BW1435" s="44"/>
      <c r="BX1435" s="44"/>
      <c r="CC1435" s="352"/>
      <c r="CE1435" s="44"/>
      <c r="CF1435" s="44"/>
      <c r="CG1435" s="44"/>
      <c r="CL1435" s="352"/>
      <c r="CN1435" s="44"/>
      <c r="CO1435" s="44"/>
      <c r="CP1435" s="44"/>
      <c r="CU1435" s="352"/>
      <c r="CW1435" s="44"/>
      <c r="CX1435" s="44"/>
      <c r="CY1435" s="44"/>
      <c r="DD1435" s="352"/>
      <c r="DF1435" s="44"/>
      <c r="DG1435" s="44"/>
      <c r="DH1435" s="44"/>
      <c r="DM1435" s="352"/>
      <c r="DO1435" s="44"/>
      <c r="DP1435" s="44"/>
      <c r="DQ1435" s="44"/>
      <c r="DV1435" s="352"/>
      <c r="DX1435" s="44"/>
      <c r="DY1435" s="44"/>
      <c r="DZ1435" s="44"/>
      <c r="EE1435" s="352"/>
      <c r="EG1435" s="44"/>
      <c r="EH1435" s="44"/>
      <c r="EI1435" s="44"/>
      <c r="EN1435" s="352"/>
      <c r="EP1435" s="44"/>
      <c r="EQ1435" s="44"/>
      <c r="ER1435" s="44"/>
      <c r="EW1435" s="352"/>
      <c r="EY1435" s="44"/>
      <c r="EZ1435" s="44"/>
      <c r="FA1435" s="44"/>
      <c r="FF1435" s="352"/>
      <c r="FH1435" s="44"/>
      <c r="FI1435" s="44"/>
      <c r="FJ1435" s="44"/>
      <c r="FO1435" s="352"/>
      <c r="FQ1435" s="44"/>
      <c r="FR1435" s="44"/>
      <c r="FS1435" s="44"/>
      <c r="FX1435" s="352"/>
      <c r="FZ1435" s="44"/>
      <c r="GA1435" s="44"/>
      <c r="GB1435" s="44"/>
      <c r="GG1435" s="352"/>
      <c r="GI1435" s="44"/>
      <c r="GJ1435" s="44"/>
      <c r="GK1435" s="44"/>
      <c r="GP1435" s="352"/>
      <c r="GR1435" s="44"/>
      <c r="GS1435" s="44"/>
      <c r="GT1435" s="44"/>
      <c r="GY1435" s="352"/>
      <c r="HA1435" s="44"/>
      <c r="HB1435" s="44"/>
      <c r="HC1435" s="44"/>
      <c r="HH1435" s="352"/>
      <c r="HJ1435" s="44"/>
      <c r="HK1435" s="44"/>
      <c r="HL1435" s="44"/>
      <c r="HQ1435" s="44"/>
      <c r="HR1435" s="44"/>
      <c r="HS1435" s="44"/>
      <c r="HT1435" s="44"/>
      <c r="HU1435" s="44"/>
      <c r="HV1435" s="44"/>
      <c r="HW1435" s="44"/>
      <c r="HX1435" s="44"/>
      <c r="HY1435" s="44"/>
      <c r="HZ1435" s="44"/>
      <c r="IA1435" s="44"/>
      <c r="IB1435" s="44"/>
      <c r="IC1435" s="44"/>
      <c r="ID1435" s="44"/>
      <c r="IE1435" s="44"/>
      <c r="IF1435" s="44"/>
      <c r="IG1435" s="44"/>
      <c r="IH1435" s="44"/>
      <c r="II1435" s="44"/>
      <c r="IJ1435" s="44"/>
      <c r="IK1435" s="44"/>
      <c r="IL1435" s="44"/>
      <c r="IM1435" s="44"/>
      <c r="IN1435" s="44"/>
      <c r="IO1435" s="44"/>
      <c r="IP1435" s="44"/>
      <c r="IQ1435" s="44"/>
      <c r="IR1435" s="44"/>
      <c r="IS1435" s="44"/>
      <c r="IT1435" s="44"/>
      <c r="IU1435" s="44"/>
      <c r="IV1435" s="44"/>
      <c r="RS1435" s="353"/>
    </row>
    <row r="1436" spans="1:487" s="74" customFormat="1" ht="15">
      <c r="A1436" s="325" t="s">
        <v>2241</v>
      </c>
      <c r="B1436" s="351"/>
      <c r="C1436" s="351"/>
      <c r="D1436" s="531" t="s">
        <v>130</v>
      </c>
      <c r="E1436" s="44"/>
      <c r="F1436" s="437">
        <f t="shared" si="20"/>
        <v>5</v>
      </c>
      <c r="G1436" s="541"/>
      <c r="H1436" s="541"/>
      <c r="I1436" s="138">
        <v>5</v>
      </c>
      <c r="J1436" s="420"/>
      <c r="K1436" s="138"/>
      <c r="L1436" s="450"/>
      <c r="M1436" s="458"/>
      <c r="N1436" s="44"/>
      <c r="R1436" s="352"/>
      <c r="T1436" s="44"/>
      <c r="U1436" s="44"/>
      <c r="V1436" s="44"/>
      <c r="AA1436" s="352"/>
      <c r="AC1436" s="44"/>
      <c r="AD1436" s="44"/>
      <c r="AE1436" s="44"/>
      <c r="AJ1436" s="352"/>
      <c r="AL1436" s="44"/>
      <c r="AM1436" s="44"/>
      <c r="AN1436" s="44"/>
      <c r="AS1436" s="352"/>
      <c r="AU1436" s="44"/>
      <c r="AV1436" s="44"/>
      <c r="AW1436" s="44"/>
      <c r="BB1436" s="352"/>
      <c r="BD1436" s="44"/>
      <c r="BE1436" s="44"/>
      <c r="BF1436" s="44"/>
      <c r="BK1436" s="352"/>
      <c r="BM1436" s="44"/>
      <c r="BN1436" s="44"/>
      <c r="BO1436" s="44"/>
      <c r="BT1436" s="352"/>
      <c r="BV1436" s="44"/>
      <c r="BW1436" s="44"/>
      <c r="BX1436" s="44"/>
      <c r="CC1436" s="352"/>
      <c r="CE1436" s="44"/>
      <c r="CF1436" s="44"/>
      <c r="CG1436" s="44"/>
      <c r="CL1436" s="352"/>
      <c r="CN1436" s="44"/>
      <c r="CO1436" s="44"/>
      <c r="CP1436" s="44"/>
      <c r="CU1436" s="352"/>
      <c r="CW1436" s="44"/>
      <c r="CX1436" s="44"/>
      <c r="CY1436" s="44"/>
      <c r="DD1436" s="352"/>
      <c r="DF1436" s="44"/>
      <c r="DG1436" s="44"/>
      <c r="DH1436" s="44"/>
      <c r="DM1436" s="352"/>
      <c r="DO1436" s="44"/>
      <c r="DP1436" s="44"/>
      <c r="DQ1436" s="44"/>
      <c r="DV1436" s="352"/>
      <c r="DX1436" s="44"/>
      <c r="DY1436" s="44"/>
      <c r="DZ1436" s="44"/>
      <c r="EE1436" s="352"/>
      <c r="EG1436" s="44"/>
      <c r="EH1436" s="44"/>
      <c r="EI1436" s="44"/>
      <c r="EN1436" s="352"/>
      <c r="EP1436" s="44"/>
      <c r="EQ1436" s="44"/>
      <c r="ER1436" s="44"/>
      <c r="EW1436" s="352"/>
      <c r="EY1436" s="44"/>
      <c r="EZ1436" s="44"/>
      <c r="FA1436" s="44"/>
      <c r="FF1436" s="352"/>
      <c r="FH1436" s="44"/>
      <c r="FI1436" s="44"/>
      <c r="FJ1436" s="44"/>
      <c r="FO1436" s="352"/>
      <c r="FQ1436" s="44"/>
      <c r="FR1436" s="44"/>
      <c r="FS1436" s="44"/>
      <c r="FX1436" s="352"/>
      <c r="FZ1436" s="44"/>
      <c r="GA1436" s="44"/>
      <c r="GB1436" s="44"/>
      <c r="GG1436" s="352"/>
      <c r="GI1436" s="44"/>
      <c r="GJ1436" s="44"/>
      <c r="GK1436" s="44"/>
      <c r="GP1436" s="352"/>
      <c r="GR1436" s="44"/>
      <c r="GS1436" s="44"/>
      <c r="GT1436" s="44"/>
      <c r="GY1436" s="352"/>
      <c r="HA1436" s="44"/>
      <c r="HB1436" s="44"/>
      <c r="HC1436" s="44"/>
      <c r="HH1436" s="352"/>
      <c r="HJ1436" s="44"/>
      <c r="HK1436" s="44"/>
      <c r="HL1436" s="44"/>
      <c r="HQ1436" s="44"/>
      <c r="HR1436" s="44"/>
      <c r="HS1436" s="44"/>
      <c r="HT1436" s="44"/>
      <c r="HU1436" s="44"/>
      <c r="HV1436" s="44"/>
      <c r="HW1436" s="44"/>
      <c r="HX1436" s="44"/>
      <c r="HY1436" s="44"/>
      <c r="HZ1436" s="44"/>
      <c r="IA1436" s="44"/>
      <c r="IB1436" s="44"/>
      <c r="IC1436" s="44"/>
      <c r="ID1436" s="44"/>
      <c r="IE1436" s="44"/>
      <c r="IF1436" s="44"/>
      <c r="IG1436" s="44"/>
      <c r="IH1436" s="44"/>
      <c r="II1436" s="44"/>
      <c r="IJ1436" s="44"/>
      <c r="IK1436" s="44"/>
      <c r="IL1436" s="44"/>
      <c r="IM1436" s="44"/>
      <c r="IN1436" s="44"/>
      <c r="IO1436" s="44"/>
      <c r="IP1436" s="44"/>
      <c r="IQ1436" s="44"/>
      <c r="IR1436" s="44"/>
      <c r="IS1436" s="44"/>
      <c r="IT1436" s="44"/>
      <c r="IU1436" s="44"/>
      <c r="IV1436" s="44"/>
      <c r="RS1436" s="353"/>
    </row>
    <row r="1437" spans="1:487" s="74" customFormat="1" ht="15">
      <c r="A1437" s="325" t="s">
        <v>1238</v>
      </c>
      <c r="B1437" s="351"/>
      <c r="C1437" s="351"/>
      <c r="D1437" s="531" t="s">
        <v>130</v>
      </c>
      <c r="E1437" s="44"/>
      <c r="F1437" s="437">
        <f t="shared" si="20"/>
        <v>0</v>
      </c>
      <c r="G1437" s="541"/>
      <c r="H1437" s="541"/>
      <c r="I1437" s="138"/>
      <c r="J1437" s="420"/>
      <c r="K1437" s="138"/>
      <c r="L1437" s="458"/>
      <c r="M1437" s="458"/>
      <c r="N1437" s="44"/>
      <c r="R1437" s="352"/>
      <c r="T1437" s="44"/>
      <c r="U1437" s="44"/>
      <c r="V1437" s="44"/>
      <c r="AA1437" s="352"/>
      <c r="AC1437" s="44"/>
      <c r="AD1437" s="44"/>
      <c r="AE1437" s="44"/>
      <c r="AJ1437" s="352"/>
      <c r="AL1437" s="44"/>
      <c r="AM1437" s="44"/>
      <c r="AN1437" s="44"/>
      <c r="AS1437" s="352"/>
      <c r="AU1437" s="44"/>
      <c r="AV1437" s="44"/>
      <c r="AW1437" s="44"/>
      <c r="BB1437" s="352"/>
      <c r="BD1437" s="44"/>
      <c r="BE1437" s="44"/>
      <c r="BF1437" s="44"/>
      <c r="BK1437" s="352"/>
      <c r="BM1437" s="44"/>
      <c r="BN1437" s="44"/>
      <c r="BO1437" s="44"/>
      <c r="BT1437" s="352"/>
      <c r="BV1437" s="44"/>
      <c r="BW1437" s="44"/>
      <c r="BX1437" s="44"/>
      <c r="CC1437" s="352"/>
      <c r="CE1437" s="44"/>
      <c r="CF1437" s="44"/>
      <c r="CG1437" s="44"/>
      <c r="CL1437" s="352"/>
      <c r="CN1437" s="44"/>
      <c r="CO1437" s="44"/>
      <c r="CP1437" s="44"/>
      <c r="CU1437" s="352"/>
      <c r="CW1437" s="44"/>
      <c r="CX1437" s="44"/>
      <c r="CY1437" s="44"/>
      <c r="DD1437" s="352"/>
      <c r="DF1437" s="44"/>
      <c r="DG1437" s="44"/>
      <c r="DH1437" s="44"/>
      <c r="DM1437" s="352"/>
      <c r="DO1437" s="44"/>
      <c r="DP1437" s="44"/>
      <c r="DQ1437" s="44"/>
      <c r="DV1437" s="352"/>
      <c r="DX1437" s="44"/>
      <c r="DY1437" s="44"/>
      <c r="DZ1437" s="44"/>
      <c r="EE1437" s="352"/>
      <c r="EG1437" s="44"/>
      <c r="EH1437" s="44"/>
      <c r="EI1437" s="44"/>
      <c r="EN1437" s="352"/>
      <c r="EP1437" s="44"/>
      <c r="EQ1437" s="44"/>
      <c r="ER1437" s="44"/>
      <c r="EW1437" s="352"/>
      <c r="EY1437" s="44"/>
      <c r="EZ1437" s="44"/>
      <c r="FA1437" s="44"/>
      <c r="FF1437" s="352"/>
      <c r="FH1437" s="44"/>
      <c r="FI1437" s="44"/>
      <c r="FJ1437" s="44"/>
      <c r="FO1437" s="352"/>
      <c r="FQ1437" s="44"/>
      <c r="FR1437" s="44"/>
      <c r="FS1437" s="44"/>
      <c r="FX1437" s="352"/>
      <c r="FZ1437" s="44"/>
      <c r="GA1437" s="44"/>
      <c r="GB1437" s="44"/>
      <c r="GG1437" s="352"/>
      <c r="GI1437" s="44"/>
      <c r="GJ1437" s="44"/>
      <c r="GK1437" s="44"/>
      <c r="GP1437" s="352"/>
      <c r="GR1437" s="44"/>
      <c r="GS1437" s="44"/>
      <c r="GT1437" s="44"/>
      <c r="GY1437" s="352"/>
      <c r="HA1437" s="44"/>
      <c r="HB1437" s="44"/>
      <c r="HC1437" s="44"/>
      <c r="HH1437" s="352"/>
      <c r="HJ1437" s="44"/>
      <c r="HK1437" s="44"/>
      <c r="HL1437" s="44"/>
      <c r="HQ1437" s="44"/>
      <c r="HR1437" s="44"/>
      <c r="HS1437" s="44"/>
      <c r="HT1437" s="44"/>
      <c r="HU1437" s="44"/>
      <c r="HV1437" s="44"/>
      <c r="HW1437" s="44"/>
      <c r="HX1437" s="44"/>
      <c r="HY1437" s="44"/>
      <c r="HZ1437" s="44"/>
      <c r="IA1437" s="44"/>
      <c r="IB1437" s="44"/>
      <c r="IC1437" s="44"/>
      <c r="ID1437" s="44"/>
      <c r="IE1437" s="44"/>
      <c r="IF1437" s="44"/>
      <c r="IG1437" s="44"/>
      <c r="IH1437" s="44"/>
      <c r="II1437" s="44"/>
      <c r="IJ1437" s="44"/>
      <c r="IK1437" s="44"/>
      <c r="IL1437" s="44"/>
      <c r="IM1437" s="44"/>
      <c r="IN1437" s="44"/>
      <c r="IO1437" s="44"/>
      <c r="IP1437" s="44"/>
      <c r="IQ1437" s="44"/>
      <c r="IR1437" s="44"/>
      <c r="IS1437" s="44"/>
      <c r="IT1437" s="44"/>
      <c r="IU1437" s="44"/>
      <c r="IV1437" s="44"/>
      <c r="RS1437" s="353"/>
    </row>
    <row r="1438" spans="1:487" s="74" customFormat="1" ht="15">
      <c r="A1438" s="325" t="s">
        <v>1964</v>
      </c>
      <c r="B1438" s="351"/>
      <c r="C1438" s="351"/>
      <c r="D1438" s="354" t="s">
        <v>130</v>
      </c>
      <c r="E1438" s="44"/>
      <c r="F1438" s="437">
        <f t="shared" si="20"/>
        <v>0</v>
      </c>
      <c r="G1438" s="541"/>
      <c r="H1438" s="541"/>
      <c r="I1438" s="138"/>
      <c r="J1438" s="420"/>
      <c r="K1438" s="138"/>
      <c r="L1438" s="458"/>
      <c r="M1438" s="458"/>
      <c r="N1438" s="44"/>
      <c r="R1438" s="352"/>
      <c r="T1438" s="44"/>
      <c r="U1438" s="44"/>
      <c r="V1438" s="44"/>
      <c r="AA1438" s="352"/>
      <c r="AC1438" s="44"/>
      <c r="AD1438" s="44"/>
      <c r="AE1438" s="44"/>
      <c r="AJ1438" s="352"/>
      <c r="AL1438" s="44"/>
      <c r="AM1438" s="44"/>
      <c r="AN1438" s="44"/>
      <c r="AS1438" s="352"/>
      <c r="AU1438" s="44"/>
      <c r="AV1438" s="44"/>
      <c r="AW1438" s="44"/>
      <c r="BB1438" s="352"/>
      <c r="BD1438" s="44"/>
      <c r="BE1438" s="44"/>
      <c r="BF1438" s="44"/>
      <c r="BK1438" s="352"/>
      <c r="BM1438" s="44"/>
      <c r="BN1438" s="44"/>
      <c r="BO1438" s="44"/>
      <c r="BT1438" s="352"/>
      <c r="BV1438" s="44"/>
      <c r="BW1438" s="44"/>
      <c r="BX1438" s="44"/>
      <c r="CC1438" s="352"/>
      <c r="CE1438" s="44"/>
      <c r="CF1438" s="44"/>
      <c r="CG1438" s="44"/>
      <c r="CL1438" s="352"/>
      <c r="CN1438" s="44"/>
      <c r="CO1438" s="44"/>
      <c r="CP1438" s="44"/>
      <c r="CU1438" s="352"/>
      <c r="CW1438" s="44"/>
      <c r="CX1438" s="44"/>
      <c r="CY1438" s="44"/>
      <c r="DD1438" s="352"/>
      <c r="DF1438" s="44"/>
      <c r="DG1438" s="44"/>
      <c r="DH1438" s="44"/>
      <c r="DM1438" s="352"/>
      <c r="DO1438" s="44"/>
      <c r="DP1438" s="44"/>
      <c r="DQ1438" s="44"/>
      <c r="DV1438" s="352"/>
      <c r="DX1438" s="44"/>
      <c r="DY1438" s="44"/>
      <c r="DZ1438" s="44"/>
      <c r="EE1438" s="352"/>
      <c r="EG1438" s="44"/>
      <c r="EH1438" s="44"/>
      <c r="EI1438" s="44"/>
      <c r="EN1438" s="352"/>
      <c r="EP1438" s="44"/>
      <c r="EQ1438" s="44"/>
      <c r="ER1438" s="44"/>
      <c r="EW1438" s="352"/>
      <c r="EY1438" s="44"/>
      <c r="EZ1438" s="44"/>
      <c r="FA1438" s="44"/>
      <c r="FF1438" s="352"/>
      <c r="FH1438" s="44"/>
      <c r="FI1438" s="44"/>
      <c r="FJ1438" s="44"/>
      <c r="FO1438" s="352"/>
      <c r="FQ1438" s="44"/>
      <c r="FR1438" s="44"/>
      <c r="FS1438" s="44"/>
      <c r="FX1438" s="352"/>
      <c r="FZ1438" s="44"/>
      <c r="GA1438" s="44"/>
      <c r="GB1438" s="44"/>
      <c r="GG1438" s="352"/>
      <c r="GI1438" s="44"/>
      <c r="GJ1438" s="44"/>
      <c r="GK1438" s="44"/>
      <c r="GP1438" s="352"/>
      <c r="GR1438" s="44"/>
      <c r="GS1438" s="44"/>
      <c r="GT1438" s="44"/>
      <c r="GY1438" s="352"/>
      <c r="HA1438" s="44"/>
      <c r="HB1438" s="44"/>
      <c r="HC1438" s="44"/>
      <c r="HH1438" s="352"/>
      <c r="HJ1438" s="44"/>
      <c r="HK1438" s="44"/>
      <c r="HL1438" s="44"/>
      <c r="HQ1438" s="44"/>
      <c r="HR1438" s="44"/>
      <c r="HS1438" s="44"/>
      <c r="HT1438" s="44"/>
      <c r="HU1438" s="44"/>
      <c r="HV1438" s="44"/>
      <c r="HW1438" s="44"/>
      <c r="HX1438" s="44"/>
      <c r="HY1438" s="44"/>
      <c r="HZ1438" s="44"/>
      <c r="IA1438" s="44"/>
      <c r="IB1438" s="44"/>
      <c r="IC1438" s="44"/>
      <c r="ID1438" s="44"/>
      <c r="IE1438" s="44"/>
      <c r="IF1438" s="44"/>
      <c r="IG1438" s="44"/>
      <c r="IH1438" s="44"/>
      <c r="II1438" s="44"/>
      <c r="IJ1438" s="44"/>
      <c r="IK1438" s="44"/>
      <c r="IL1438" s="44"/>
      <c r="IM1438" s="44"/>
      <c r="IN1438" s="44"/>
      <c r="IO1438" s="44"/>
      <c r="IP1438" s="44"/>
      <c r="IQ1438" s="44"/>
      <c r="IR1438" s="44"/>
      <c r="IS1438" s="44"/>
      <c r="IT1438" s="44"/>
      <c r="IU1438" s="44"/>
      <c r="IV1438" s="44"/>
      <c r="RS1438" s="353"/>
    </row>
    <row r="1439" spans="1:487" s="74" customFormat="1" ht="15">
      <c r="A1439" s="325" t="s">
        <v>1766</v>
      </c>
      <c r="B1439" s="351"/>
      <c r="C1439" s="351"/>
      <c r="D1439" s="458" t="s">
        <v>132</v>
      </c>
      <c r="E1439" s="44"/>
      <c r="F1439" s="437">
        <f t="shared" si="20"/>
        <v>59</v>
      </c>
      <c r="G1439" s="478"/>
      <c r="H1439" s="478"/>
      <c r="I1439" s="138">
        <v>30</v>
      </c>
      <c r="J1439" s="548">
        <v>11</v>
      </c>
      <c r="K1439" s="138">
        <v>18</v>
      </c>
      <c r="L1439" s="44"/>
      <c r="M1439" s="44"/>
      <c r="N1439" s="44"/>
      <c r="R1439" s="352"/>
      <c r="T1439" s="44"/>
      <c r="U1439" s="44"/>
      <c r="V1439" s="44"/>
      <c r="AA1439" s="352"/>
      <c r="AC1439" s="44"/>
      <c r="AD1439" s="44"/>
      <c r="AE1439" s="44"/>
      <c r="AJ1439" s="352"/>
      <c r="AL1439" s="44"/>
      <c r="AM1439" s="44"/>
      <c r="AN1439" s="44"/>
      <c r="AS1439" s="352"/>
      <c r="AU1439" s="44"/>
      <c r="AV1439" s="44"/>
      <c r="AW1439" s="44"/>
      <c r="BB1439" s="352"/>
      <c r="BD1439" s="44"/>
      <c r="BE1439" s="44"/>
      <c r="BF1439" s="44"/>
      <c r="BK1439" s="352"/>
      <c r="BM1439" s="44"/>
      <c r="BN1439" s="44"/>
      <c r="BO1439" s="44"/>
      <c r="BT1439" s="352"/>
      <c r="BV1439" s="44"/>
      <c r="BW1439" s="44"/>
      <c r="BX1439" s="44"/>
      <c r="CC1439" s="352"/>
      <c r="CE1439" s="44"/>
      <c r="CF1439" s="44"/>
      <c r="CG1439" s="44"/>
      <c r="CL1439" s="352"/>
      <c r="CN1439" s="44"/>
      <c r="CO1439" s="44"/>
      <c r="CP1439" s="44"/>
      <c r="CU1439" s="352"/>
      <c r="CW1439" s="44"/>
      <c r="CX1439" s="44"/>
      <c r="CY1439" s="44"/>
      <c r="DD1439" s="352"/>
      <c r="DF1439" s="44"/>
      <c r="DG1439" s="44"/>
      <c r="DH1439" s="44"/>
      <c r="DM1439" s="352"/>
      <c r="DO1439" s="44"/>
      <c r="DP1439" s="44"/>
      <c r="DQ1439" s="44"/>
      <c r="DV1439" s="352"/>
      <c r="DX1439" s="44"/>
      <c r="DY1439" s="44"/>
      <c r="DZ1439" s="44"/>
      <c r="EE1439" s="352"/>
      <c r="EG1439" s="44"/>
      <c r="EH1439" s="44"/>
      <c r="EI1439" s="44"/>
      <c r="EN1439" s="352"/>
      <c r="EP1439" s="44"/>
      <c r="EQ1439" s="44"/>
      <c r="ER1439" s="44"/>
      <c r="EW1439" s="352"/>
      <c r="EY1439" s="44"/>
      <c r="EZ1439" s="44"/>
      <c r="FA1439" s="44"/>
      <c r="FF1439" s="352"/>
      <c r="FH1439" s="44"/>
      <c r="FI1439" s="44"/>
      <c r="FJ1439" s="44"/>
      <c r="FO1439" s="352"/>
      <c r="FQ1439" s="44"/>
      <c r="FR1439" s="44"/>
      <c r="FS1439" s="44"/>
      <c r="FX1439" s="352"/>
      <c r="FZ1439" s="44"/>
      <c r="GA1439" s="44"/>
      <c r="GB1439" s="44"/>
      <c r="GG1439" s="352"/>
      <c r="GI1439" s="44"/>
      <c r="GJ1439" s="44"/>
      <c r="GK1439" s="44"/>
      <c r="GP1439" s="352"/>
      <c r="GR1439" s="44"/>
      <c r="GS1439" s="44"/>
      <c r="GT1439" s="44"/>
      <c r="GY1439" s="352"/>
      <c r="HA1439" s="44"/>
      <c r="HB1439" s="44"/>
      <c r="HC1439" s="44"/>
      <c r="HH1439" s="352"/>
      <c r="HJ1439" s="44"/>
      <c r="HK1439" s="44"/>
      <c r="HL1439" s="44"/>
      <c r="HQ1439" s="44"/>
      <c r="HR1439" s="44"/>
      <c r="HS1439" s="44"/>
      <c r="HT1439" s="44"/>
      <c r="HU1439" s="44"/>
      <c r="HV1439" s="44"/>
      <c r="HW1439" s="44"/>
      <c r="HX1439" s="44"/>
      <c r="HY1439" s="44"/>
      <c r="HZ1439" s="44"/>
      <c r="IA1439" s="44"/>
      <c r="IB1439" s="44"/>
      <c r="IC1439" s="44"/>
      <c r="ID1439" s="44"/>
      <c r="IE1439" s="44"/>
      <c r="IF1439" s="44"/>
      <c r="IG1439" s="44"/>
      <c r="IH1439" s="44"/>
      <c r="II1439" s="44"/>
      <c r="IJ1439" s="44"/>
      <c r="IK1439" s="44"/>
      <c r="IL1439" s="44"/>
      <c r="IM1439" s="44"/>
      <c r="IN1439" s="44"/>
      <c r="IO1439" s="44"/>
      <c r="IP1439" s="44"/>
      <c r="IQ1439" s="44"/>
      <c r="IR1439" s="44"/>
      <c r="IS1439" s="44"/>
      <c r="IT1439" s="44"/>
      <c r="IU1439" s="44"/>
      <c r="IV1439" s="44"/>
      <c r="RS1439" s="353"/>
    </row>
    <row r="1440" spans="1:487" s="74" customFormat="1" ht="15">
      <c r="A1440" s="325" t="s">
        <v>1154</v>
      </c>
      <c r="B1440" s="351"/>
      <c r="C1440" s="351"/>
      <c r="D1440" s="531" t="s">
        <v>130</v>
      </c>
      <c r="E1440" s="44"/>
      <c r="F1440" s="437">
        <f t="shared" si="20"/>
        <v>0</v>
      </c>
      <c r="G1440" s="541"/>
      <c r="H1440" s="541"/>
      <c r="I1440" s="138"/>
      <c r="J1440" s="420"/>
      <c r="K1440" s="138"/>
      <c r="L1440" s="458"/>
      <c r="M1440" s="458"/>
      <c r="N1440" s="44"/>
      <c r="R1440" s="352"/>
      <c r="T1440" s="44"/>
      <c r="U1440" s="44"/>
      <c r="V1440" s="44"/>
      <c r="AA1440" s="352"/>
      <c r="AC1440" s="44"/>
      <c r="AD1440" s="44"/>
      <c r="AE1440" s="44"/>
      <c r="AJ1440" s="352"/>
      <c r="AL1440" s="44"/>
      <c r="AM1440" s="44"/>
      <c r="AN1440" s="44"/>
      <c r="AS1440" s="352"/>
      <c r="AU1440" s="44"/>
      <c r="AV1440" s="44"/>
      <c r="AW1440" s="44"/>
      <c r="BB1440" s="352"/>
      <c r="BD1440" s="44"/>
      <c r="BE1440" s="44"/>
      <c r="BF1440" s="44"/>
      <c r="BK1440" s="352"/>
      <c r="BM1440" s="44"/>
      <c r="BN1440" s="44"/>
      <c r="BO1440" s="44"/>
      <c r="BT1440" s="352"/>
      <c r="BV1440" s="44"/>
      <c r="BW1440" s="44"/>
      <c r="BX1440" s="44"/>
      <c r="CC1440" s="352"/>
      <c r="CE1440" s="44"/>
      <c r="CF1440" s="44"/>
      <c r="CG1440" s="44"/>
      <c r="CL1440" s="352"/>
      <c r="CN1440" s="44"/>
      <c r="CO1440" s="44"/>
      <c r="CP1440" s="44"/>
      <c r="CU1440" s="352"/>
      <c r="CW1440" s="44"/>
      <c r="CX1440" s="44"/>
      <c r="CY1440" s="44"/>
      <c r="DD1440" s="352"/>
      <c r="DF1440" s="44"/>
      <c r="DG1440" s="44"/>
      <c r="DH1440" s="44"/>
      <c r="DM1440" s="352"/>
      <c r="DO1440" s="44"/>
      <c r="DP1440" s="44"/>
      <c r="DQ1440" s="44"/>
      <c r="DV1440" s="352"/>
      <c r="DX1440" s="44"/>
      <c r="DY1440" s="44"/>
      <c r="DZ1440" s="44"/>
      <c r="EE1440" s="352"/>
      <c r="EG1440" s="44"/>
      <c r="EH1440" s="44"/>
      <c r="EI1440" s="44"/>
      <c r="EN1440" s="352"/>
      <c r="EP1440" s="44"/>
      <c r="EQ1440" s="44"/>
      <c r="ER1440" s="44"/>
      <c r="EW1440" s="352"/>
      <c r="EY1440" s="44"/>
      <c r="EZ1440" s="44"/>
      <c r="FA1440" s="44"/>
      <c r="FF1440" s="352"/>
      <c r="FH1440" s="44"/>
      <c r="FI1440" s="44"/>
      <c r="FJ1440" s="44"/>
      <c r="FO1440" s="352"/>
      <c r="FQ1440" s="44"/>
      <c r="FR1440" s="44"/>
      <c r="FS1440" s="44"/>
      <c r="FX1440" s="352"/>
      <c r="FZ1440" s="44"/>
      <c r="GA1440" s="44"/>
      <c r="GB1440" s="44"/>
      <c r="GG1440" s="352"/>
      <c r="GI1440" s="44"/>
      <c r="GJ1440" s="44"/>
      <c r="GK1440" s="44"/>
      <c r="GP1440" s="352"/>
      <c r="GR1440" s="44"/>
      <c r="GS1440" s="44"/>
      <c r="GT1440" s="44"/>
      <c r="GY1440" s="352"/>
      <c r="HA1440" s="44"/>
      <c r="HB1440" s="44"/>
      <c r="HC1440" s="44"/>
      <c r="HH1440" s="352"/>
      <c r="HJ1440" s="44"/>
      <c r="HK1440" s="44"/>
      <c r="HL1440" s="44"/>
      <c r="HQ1440" s="44"/>
      <c r="HR1440" s="44"/>
      <c r="HS1440" s="44"/>
      <c r="HT1440" s="44"/>
      <c r="HU1440" s="44"/>
      <c r="HV1440" s="44"/>
      <c r="HW1440" s="44"/>
      <c r="HX1440" s="44"/>
      <c r="HY1440" s="44"/>
      <c r="HZ1440" s="44"/>
      <c r="IA1440" s="44"/>
      <c r="IB1440" s="44"/>
      <c r="IC1440" s="44"/>
      <c r="ID1440" s="44"/>
      <c r="IE1440" s="44"/>
      <c r="IF1440" s="44"/>
      <c r="IG1440" s="44"/>
      <c r="IH1440" s="44"/>
      <c r="II1440" s="44"/>
      <c r="IJ1440" s="44"/>
      <c r="IK1440" s="44"/>
      <c r="IL1440" s="44"/>
      <c r="IM1440" s="44"/>
      <c r="IN1440" s="44"/>
      <c r="IO1440" s="44"/>
      <c r="IP1440" s="44"/>
      <c r="IQ1440" s="44"/>
      <c r="IR1440" s="44"/>
      <c r="IS1440" s="44"/>
      <c r="IT1440" s="44"/>
      <c r="IU1440" s="44"/>
      <c r="IV1440" s="44"/>
      <c r="RS1440" s="353"/>
    </row>
    <row r="1441" spans="1:487" s="74" customFormat="1" ht="15">
      <c r="A1441" s="325" t="s">
        <v>628</v>
      </c>
      <c r="B1441" s="351"/>
      <c r="C1441" s="351"/>
      <c r="D1441" s="458" t="s">
        <v>132</v>
      </c>
      <c r="E1441" s="44"/>
      <c r="F1441" s="437">
        <f t="shared" si="20"/>
        <v>0</v>
      </c>
      <c r="G1441" s="478"/>
      <c r="H1441" s="138"/>
      <c r="I1441" s="138"/>
      <c r="J1441" s="420"/>
      <c r="K1441" s="138"/>
      <c r="L1441" s="458"/>
      <c r="M1441" s="44"/>
      <c r="N1441" s="44"/>
      <c r="R1441" s="352"/>
      <c r="T1441" s="44"/>
      <c r="U1441" s="44"/>
      <c r="V1441" s="44"/>
      <c r="AA1441" s="352"/>
      <c r="AC1441" s="44"/>
      <c r="AD1441" s="44"/>
      <c r="AE1441" s="44"/>
      <c r="AJ1441" s="352"/>
      <c r="AL1441" s="44"/>
      <c r="AM1441" s="44"/>
      <c r="AN1441" s="44"/>
      <c r="AS1441" s="352"/>
      <c r="AU1441" s="44"/>
      <c r="AV1441" s="44"/>
      <c r="AW1441" s="44"/>
      <c r="BB1441" s="352"/>
      <c r="BD1441" s="44"/>
      <c r="BE1441" s="44"/>
      <c r="BF1441" s="44"/>
      <c r="BK1441" s="352"/>
      <c r="BM1441" s="44"/>
      <c r="BN1441" s="44"/>
      <c r="BO1441" s="44"/>
      <c r="BT1441" s="352"/>
      <c r="BV1441" s="44"/>
      <c r="BW1441" s="44"/>
      <c r="BX1441" s="44"/>
      <c r="CC1441" s="352"/>
      <c r="CE1441" s="44"/>
      <c r="CF1441" s="44"/>
      <c r="CG1441" s="44"/>
      <c r="CL1441" s="352"/>
      <c r="CN1441" s="44"/>
      <c r="CO1441" s="44"/>
      <c r="CP1441" s="44"/>
      <c r="CU1441" s="352"/>
      <c r="CW1441" s="44"/>
      <c r="CX1441" s="44"/>
      <c r="CY1441" s="44"/>
      <c r="DD1441" s="352"/>
      <c r="DF1441" s="44"/>
      <c r="DG1441" s="44"/>
      <c r="DH1441" s="44"/>
      <c r="DM1441" s="352"/>
      <c r="DO1441" s="44"/>
      <c r="DP1441" s="44"/>
      <c r="DQ1441" s="44"/>
      <c r="DV1441" s="352"/>
      <c r="DX1441" s="44"/>
      <c r="DY1441" s="44"/>
      <c r="DZ1441" s="44"/>
      <c r="EE1441" s="352"/>
      <c r="EG1441" s="44"/>
      <c r="EH1441" s="44"/>
      <c r="EI1441" s="44"/>
      <c r="EN1441" s="352"/>
      <c r="EP1441" s="44"/>
      <c r="EQ1441" s="44"/>
      <c r="ER1441" s="44"/>
      <c r="EW1441" s="352"/>
      <c r="EY1441" s="44"/>
      <c r="EZ1441" s="44"/>
      <c r="FA1441" s="44"/>
      <c r="FF1441" s="352"/>
      <c r="FH1441" s="44"/>
      <c r="FI1441" s="44"/>
      <c r="FJ1441" s="44"/>
      <c r="FO1441" s="352"/>
      <c r="FQ1441" s="44"/>
      <c r="FR1441" s="44"/>
      <c r="FS1441" s="44"/>
      <c r="FX1441" s="352"/>
      <c r="FZ1441" s="44"/>
      <c r="GA1441" s="44"/>
      <c r="GB1441" s="44"/>
      <c r="GG1441" s="352"/>
      <c r="GI1441" s="44"/>
      <c r="GJ1441" s="44"/>
      <c r="GK1441" s="44"/>
      <c r="GP1441" s="352"/>
      <c r="GR1441" s="44"/>
      <c r="GS1441" s="44"/>
      <c r="GT1441" s="44"/>
      <c r="GY1441" s="352"/>
      <c r="HA1441" s="44"/>
      <c r="HB1441" s="44"/>
      <c r="HC1441" s="44"/>
      <c r="HH1441" s="352"/>
      <c r="HJ1441" s="44"/>
      <c r="HK1441" s="44"/>
      <c r="HL1441" s="44"/>
      <c r="HQ1441" s="44"/>
      <c r="HR1441" s="44"/>
      <c r="HS1441" s="44"/>
      <c r="HT1441" s="44"/>
      <c r="HU1441" s="44"/>
      <c r="HV1441" s="44"/>
      <c r="HW1441" s="44"/>
      <c r="HX1441" s="44"/>
      <c r="HY1441" s="44"/>
      <c r="HZ1441" s="44"/>
      <c r="IA1441" s="44"/>
      <c r="IB1441" s="44"/>
      <c r="IC1441" s="44"/>
      <c r="ID1441" s="44"/>
      <c r="IE1441" s="44"/>
      <c r="IF1441" s="44"/>
      <c r="IG1441" s="44"/>
      <c r="IH1441" s="44"/>
      <c r="II1441" s="44"/>
      <c r="IJ1441" s="44"/>
      <c r="IK1441" s="44"/>
      <c r="IL1441" s="44"/>
      <c r="IM1441" s="44"/>
      <c r="IN1441" s="44"/>
      <c r="IO1441" s="44"/>
      <c r="IP1441" s="44"/>
      <c r="IQ1441" s="44"/>
      <c r="IR1441" s="44"/>
      <c r="IS1441" s="44"/>
      <c r="IT1441" s="44"/>
      <c r="IU1441" s="44"/>
      <c r="IV1441" s="44"/>
      <c r="RS1441" s="353"/>
    </row>
    <row r="1442" spans="1:487" s="74" customFormat="1" ht="15">
      <c r="A1442" s="325" t="s">
        <v>684</v>
      </c>
      <c r="B1442" s="351"/>
      <c r="C1442" s="351"/>
      <c r="D1442" s="531" t="s">
        <v>130</v>
      </c>
      <c r="E1442" s="44"/>
      <c r="F1442" s="437">
        <f t="shared" si="20"/>
        <v>87</v>
      </c>
      <c r="G1442" s="541"/>
      <c r="H1442" s="138">
        <v>47</v>
      </c>
      <c r="I1442" s="138">
        <v>40</v>
      </c>
      <c r="J1442" s="420"/>
      <c r="K1442" s="138"/>
      <c r="L1442" s="450"/>
      <c r="M1442" s="458"/>
      <c r="N1442" s="44"/>
      <c r="R1442" s="352"/>
      <c r="T1442" s="44"/>
      <c r="U1442" s="44"/>
      <c r="V1442" s="44"/>
      <c r="AA1442" s="352"/>
      <c r="AC1442" s="44"/>
      <c r="AD1442" s="44"/>
      <c r="AE1442" s="44"/>
      <c r="AJ1442" s="352"/>
      <c r="AL1442" s="44"/>
      <c r="AM1442" s="44"/>
      <c r="AN1442" s="44"/>
      <c r="AS1442" s="352"/>
      <c r="AU1442" s="44"/>
      <c r="AV1442" s="44"/>
      <c r="AW1442" s="44"/>
      <c r="BB1442" s="352"/>
      <c r="BD1442" s="44"/>
      <c r="BE1442" s="44"/>
      <c r="BF1442" s="44"/>
      <c r="BK1442" s="352"/>
      <c r="BM1442" s="44"/>
      <c r="BN1442" s="44"/>
      <c r="BO1442" s="44"/>
      <c r="BT1442" s="352"/>
      <c r="BV1442" s="44"/>
      <c r="BW1442" s="44"/>
      <c r="BX1442" s="44"/>
      <c r="CC1442" s="352"/>
      <c r="CE1442" s="44"/>
      <c r="CF1442" s="44"/>
      <c r="CG1442" s="44"/>
      <c r="CL1442" s="352"/>
      <c r="CN1442" s="44"/>
      <c r="CO1442" s="44"/>
      <c r="CP1442" s="44"/>
      <c r="CU1442" s="352"/>
      <c r="CW1442" s="44"/>
      <c r="CX1442" s="44"/>
      <c r="CY1442" s="44"/>
      <c r="DD1442" s="352"/>
      <c r="DF1442" s="44"/>
      <c r="DG1442" s="44"/>
      <c r="DH1442" s="44"/>
      <c r="DM1442" s="352"/>
      <c r="DO1442" s="44"/>
      <c r="DP1442" s="44"/>
      <c r="DQ1442" s="44"/>
      <c r="DV1442" s="352"/>
      <c r="DX1442" s="44"/>
      <c r="DY1442" s="44"/>
      <c r="DZ1442" s="44"/>
      <c r="EE1442" s="352"/>
      <c r="EG1442" s="44"/>
      <c r="EH1442" s="44"/>
      <c r="EI1442" s="44"/>
      <c r="EN1442" s="352"/>
      <c r="EP1442" s="44"/>
      <c r="EQ1442" s="44"/>
      <c r="ER1442" s="44"/>
      <c r="EW1442" s="352"/>
      <c r="EY1442" s="44"/>
      <c r="EZ1442" s="44"/>
      <c r="FA1442" s="44"/>
      <c r="FF1442" s="352"/>
      <c r="FH1442" s="44"/>
      <c r="FI1442" s="44"/>
      <c r="FJ1442" s="44"/>
      <c r="FO1442" s="352"/>
      <c r="FQ1442" s="44"/>
      <c r="FR1442" s="44"/>
      <c r="FS1442" s="44"/>
      <c r="FX1442" s="352"/>
      <c r="FZ1442" s="44"/>
      <c r="GA1442" s="44"/>
      <c r="GB1442" s="44"/>
      <c r="GG1442" s="352"/>
      <c r="GI1442" s="44"/>
      <c r="GJ1442" s="44"/>
      <c r="GK1442" s="44"/>
      <c r="GP1442" s="352"/>
      <c r="GR1442" s="44"/>
      <c r="GS1442" s="44"/>
      <c r="GT1442" s="44"/>
      <c r="GY1442" s="352"/>
      <c r="HA1442" s="44"/>
      <c r="HB1442" s="44"/>
      <c r="HC1442" s="44"/>
      <c r="HH1442" s="352"/>
      <c r="HJ1442" s="44"/>
      <c r="HK1442" s="44"/>
      <c r="HL1442" s="44"/>
      <c r="HQ1442" s="44"/>
      <c r="HR1442" s="44"/>
      <c r="HS1442" s="44"/>
      <c r="HT1442" s="44"/>
      <c r="HU1442" s="44"/>
      <c r="HV1442" s="44"/>
      <c r="HW1442" s="44"/>
      <c r="HX1442" s="44"/>
      <c r="HY1442" s="44"/>
      <c r="HZ1442" s="44"/>
      <c r="IA1442" s="44"/>
      <c r="IB1442" s="44"/>
      <c r="IC1442" s="44"/>
      <c r="ID1442" s="44"/>
      <c r="IE1442" s="44"/>
      <c r="IF1442" s="44"/>
      <c r="IG1442" s="44"/>
      <c r="IH1442" s="44"/>
      <c r="II1442" s="44"/>
      <c r="IJ1442" s="44"/>
      <c r="IK1442" s="44"/>
      <c r="IL1442" s="44"/>
      <c r="IM1442" s="44"/>
      <c r="IN1442" s="44"/>
      <c r="IO1442" s="44"/>
      <c r="IP1442" s="44"/>
      <c r="IQ1442" s="44"/>
      <c r="IR1442" s="44"/>
      <c r="IS1442" s="44"/>
      <c r="IT1442" s="44"/>
      <c r="IU1442" s="44"/>
      <c r="IV1442" s="44"/>
      <c r="RS1442" s="353"/>
    </row>
    <row r="1443" spans="1:487" s="74" customFormat="1" ht="15">
      <c r="A1443" s="325" t="s">
        <v>1274</v>
      </c>
      <c r="B1443" s="351"/>
      <c r="C1443" s="351"/>
      <c r="D1443" s="458" t="s">
        <v>131</v>
      </c>
      <c r="E1443" s="44"/>
      <c r="F1443" s="437">
        <f t="shared" si="20"/>
        <v>3</v>
      </c>
      <c r="G1443" s="478"/>
      <c r="H1443" s="138"/>
      <c r="I1443" s="138"/>
      <c r="J1443" s="420">
        <v>3</v>
      </c>
      <c r="K1443" s="138"/>
      <c r="L1443" s="44"/>
      <c r="M1443" s="44"/>
      <c r="N1443" s="44"/>
      <c r="R1443" s="352"/>
      <c r="T1443" s="44"/>
      <c r="U1443" s="44"/>
      <c r="V1443" s="44"/>
      <c r="AA1443" s="352"/>
      <c r="AC1443" s="44"/>
      <c r="AD1443" s="44"/>
      <c r="AE1443" s="44"/>
      <c r="AJ1443" s="352"/>
      <c r="AL1443" s="44"/>
      <c r="AM1443" s="44"/>
      <c r="AN1443" s="44"/>
      <c r="AS1443" s="352"/>
      <c r="AU1443" s="44"/>
      <c r="AV1443" s="44"/>
      <c r="AW1443" s="44"/>
      <c r="BB1443" s="352"/>
      <c r="BD1443" s="44"/>
      <c r="BE1443" s="44"/>
      <c r="BF1443" s="44"/>
      <c r="BK1443" s="352"/>
      <c r="BM1443" s="44"/>
      <c r="BN1443" s="44"/>
      <c r="BO1443" s="44"/>
      <c r="BT1443" s="352"/>
      <c r="BV1443" s="44"/>
      <c r="BW1443" s="44"/>
      <c r="BX1443" s="44"/>
      <c r="CC1443" s="352"/>
      <c r="CE1443" s="44"/>
      <c r="CF1443" s="44"/>
      <c r="CG1443" s="44"/>
      <c r="CL1443" s="352"/>
      <c r="CN1443" s="44"/>
      <c r="CO1443" s="44"/>
      <c r="CP1443" s="44"/>
      <c r="CU1443" s="352"/>
      <c r="CW1443" s="44"/>
      <c r="CX1443" s="44"/>
      <c r="CY1443" s="44"/>
      <c r="DD1443" s="352"/>
      <c r="DF1443" s="44"/>
      <c r="DG1443" s="44"/>
      <c r="DH1443" s="44"/>
      <c r="DM1443" s="352"/>
      <c r="DO1443" s="44"/>
      <c r="DP1443" s="44"/>
      <c r="DQ1443" s="44"/>
      <c r="DV1443" s="352"/>
      <c r="DX1443" s="44"/>
      <c r="DY1443" s="44"/>
      <c r="DZ1443" s="44"/>
      <c r="EE1443" s="352"/>
      <c r="EG1443" s="44"/>
      <c r="EH1443" s="44"/>
      <c r="EI1443" s="44"/>
      <c r="EN1443" s="352"/>
      <c r="EP1443" s="44"/>
      <c r="EQ1443" s="44"/>
      <c r="ER1443" s="44"/>
      <c r="EW1443" s="352"/>
      <c r="EY1443" s="44"/>
      <c r="EZ1443" s="44"/>
      <c r="FA1443" s="44"/>
      <c r="FF1443" s="352"/>
      <c r="FH1443" s="44"/>
      <c r="FI1443" s="44"/>
      <c r="FJ1443" s="44"/>
      <c r="FO1443" s="352"/>
      <c r="FQ1443" s="44"/>
      <c r="FR1443" s="44"/>
      <c r="FS1443" s="44"/>
      <c r="FX1443" s="352"/>
      <c r="FZ1443" s="44"/>
      <c r="GA1443" s="44"/>
      <c r="GB1443" s="44"/>
      <c r="GG1443" s="352"/>
      <c r="GI1443" s="44"/>
      <c r="GJ1443" s="44"/>
      <c r="GK1443" s="44"/>
      <c r="GP1443" s="352"/>
      <c r="GR1443" s="44"/>
      <c r="GS1443" s="44"/>
      <c r="GT1443" s="44"/>
      <c r="GY1443" s="352"/>
      <c r="HA1443" s="44"/>
      <c r="HB1443" s="44"/>
      <c r="HC1443" s="44"/>
      <c r="HH1443" s="352"/>
      <c r="HJ1443" s="44"/>
      <c r="HK1443" s="44"/>
      <c r="HL1443" s="44"/>
      <c r="HQ1443" s="44"/>
      <c r="HR1443" s="44"/>
      <c r="HS1443" s="44"/>
      <c r="HT1443" s="44"/>
      <c r="HU1443" s="44"/>
      <c r="HV1443" s="44"/>
      <c r="HW1443" s="44"/>
      <c r="HX1443" s="44"/>
      <c r="HY1443" s="44"/>
      <c r="HZ1443" s="44"/>
      <c r="IA1443" s="44"/>
      <c r="IB1443" s="44"/>
      <c r="IC1443" s="44"/>
      <c r="ID1443" s="44"/>
      <c r="IE1443" s="44"/>
      <c r="IF1443" s="44"/>
      <c r="IG1443" s="44"/>
      <c r="IH1443" s="44"/>
      <c r="II1443" s="44"/>
      <c r="IJ1443" s="44"/>
      <c r="IK1443" s="44"/>
      <c r="IL1443" s="44"/>
      <c r="IM1443" s="44"/>
      <c r="IN1443" s="44"/>
      <c r="IO1443" s="44"/>
      <c r="IP1443" s="44"/>
      <c r="IQ1443" s="44"/>
      <c r="IR1443" s="44"/>
      <c r="IS1443" s="44"/>
      <c r="IT1443" s="44"/>
      <c r="IU1443" s="44"/>
      <c r="IV1443" s="44"/>
      <c r="RS1443" s="353"/>
    </row>
    <row r="1444" spans="1:487" s="74" customFormat="1" ht="15">
      <c r="A1444" s="325" t="s">
        <v>745</v>
      </c>
      <c r="B1444" s="351"/>
      <c r="C1444" s="351"/>
      <c r="D1444" s="458" t="s">
        <v>131</v>
      </c>
      <c r="E1444" s="44"/>
      <c r="F1444" s="437">
        <f t="shared" si="20"/>
        <v>5</v>
      </c>
      <c r="G1444" s="478"/>
      <c r="H1444" s="138"/>
      <c r="I1444" s="138"/>
      <c r="J1444" s="420"/>
      <c r="K1444" s="138">
        <v>5</v>
      </c>
      <c r="L1444" s="44"/>
      <c r="M1444" s="44"/>
      <c r="N1444" s="44"/>
      <c r="R1444" s="352"/>
      <c r="T1444" s="44"/>
      <c r="U1444" s="44"/>
      <c r="V1444" s="44"/>
      <c r="AA1444" s="352"/>
      <c r="AC1444" s="44"/>
      <c r="AD1444" s="44"/>
      <c r="AE1444" s="44"/>
      <c r="AJ1444" s="352"/>
      <c r="AL1444" s="44"/>
      <c r="AM1444" s="44"/>
      <c r="AN1444" s="44"/>
      <c r="AS1444" s="352"/>
      <c r="AU1444" s="44"/>
      <c r="AV1444" s="44"/>
      <c r="AW1444" s="44"/>
      <c r="BB1444" s="352"/>
      <c r="BD1444" s="44"/>
      <c r="BE1444" s="44"/>
      <c r="BF1444" s="44"/>
      <c r="BK1444" s="352"/>
      <c r="BM1444" s="44"/>
      <c r="BN1444" s="44"/>
      <c r="BO1444" s="44"/>
      <c r="BT1444" s="352"/>
      <c r="BV1444" s="44"/>
      <c r="BW1444" s="44"/>
      <c r="BX1444" s="44"/>
      <c r="CC1444" s="352"/>
      <c r="CE1444" s="44"/>
      <c r="CF1444" s="44"/>
      <c r="CG1444" s="44"/>
      <c r="CL1444" s="352"/>
      <c r="CN1444" s="44"/>
      <c r="CO1444" s="44"/>
      <c r="CP1444" s="44"/>
      <c r="CU1444" s="352"/>
      <c r="CW1444" s="44"/>
      <c r="CX1444" s="44"/>
      <c r="CY1444" s="44"/>
      <c r="DD1444" s="352"/>
      <c r="DF1444" s="44"/>
      <c r="DG1444" s="44"/>
      <c r="DH1444" s="44"/>
      <c r="DM1444" s="352"/>
      <c r="DO1444" s="44"/>
      <c r="DP1444" s="44"/>
      <c r="DQ1444" s="44"/>
      <c r="DV1444" s="352"/>
      <c r="DX1444" s="44"/>
      <c r="DY1444" s="44"/>
      <c r="DZ1444" s="44"/>
      <c r="EE1444" s="352"/>
      <c r="EG1444" s="44"/>
      <c r="EH1444" s="44"/>
      <c r="EI1444" s="44"/>
      <c r="EN1444" s="352"/>
      <c r="EP1444" s="44"/>
      <c r="EQ1444" s="44"/>
      <c r="ER1444" s="44"/>
      <c r="EW1444" s="352"/>
      <c r="EY1444" s="44"/>
      <c r="EZ1444" s="44"/>
      <c r="FA1444" s="44"/>
      <c r="FF1444" s="352"/>
      <c r="FH1444" s="44"/>
      <c r="FI1444" s="44"/>
      <c r="FJ1444" s="44"/>
      <c r="FO1444" s="352"/>
      <c r="FQ1444" s="44"/>
      <c r="FR1444" s="44"/>
      <c r="FS1444" s="44"/>
      <c r="FX1444" s="352"/>
      <c r="FZ1444" s="44"/>
      <c r="GA1444" s="44"/>
      <c r="GB1444" s="44"/>
      <c r="GG1444" s="352"/>
      <c r="GI1444" s="44"/>
      <c r="GJ1444" s="44"/>
      <c r="GK1444" s="44"/>
      <c r="GP1444" s="352"/>
      <c r="GR1444" s="44"/>
      <c r="GS1444" s="44"/>
      <c r="GT1444" s="44"/>
      <c r="GY1444" s="352"/>
      <c r="HA1444" s="44"/>
      <c r="HB1444" s="44"/>
      <c r="HC1444" s="44"/>
      <c r="HH1444" s="352"/>
      <c r="HJ1444" s="44"/>
      <c r="HK1444" s="44"/>
      <c r="HL1444" s="44"/>
      <c r="HQ1444" s="44"/>
      <c r="HR1444" s="44"/>
      <c r="HS1444" s="44"/>
      <c r="HT1444" s="44"/>
      <c r="HU1444" s="44"/>
      <c r="HV1444" s="44"/>
      <c r="HW1444" s="44"/>
      <c r="HX1444" s="44"/>
      <c r="HY1444" s="44"/>
      <c r="HZ1444" s="44"/>
      <c r="IA1444" s="44"/>
      <c r="IB1444" s="44"/>
      <c r="IC1444" s="44"/>
      <c r="ID1444" s="44"/>
      <c r="IE1444" s="44"/>
      <c r="IF1444" s="44"/>
      <c r="IG1444" s="44"/>
      <c r="IH1444" s="44"/>
      <c r="II1444" s="44"/>
      <c r="IJ1444" s="44"/>
      <c r="IK1444" s="44"/>
      <c r="IL1444" s="44"/>
      <c r="IM1444" s="44"/>
      <c r="IN1444" s="44"/>
      <c r="IO1444" s="44"/>
      <c r="IP1444" s="44"/>
      <c r="IQ1444" s="44"/>
      <c r="IR1444" s="44"/>
      <c r="IS1444" s="44"/>
      <c r="IT1444" s="44"/>
      <c r="IU1444" s="44"/>
      <c r="IV1444" s="44"/>
      <c r="RS1444" s="353"/>
    </row>
    <row r="1445" spans="1:487" s="74" customFormat="1" ht="15">
      <c r="A1445" s="325" t="s">
        <v>1688</v>
      </c>
      <c r="B1445" s="351"/>
      <c r="C1445" s="351"/>
      <c r="D1445" s="531" t="s">
        <v>130</v>
      </c>
      <c r="E1445" s="44"/>
      <c r="F1445" s="437">
        <f t="shared" si="20"/>
        <v>0</v>
      </c>
      <c r="G1445" s="541"/>
      <c r="H1445" s="138"/>
      <c r="I1445" s="138"/>
      <c r="J1445" s="420"/>
      <c r="K1445" s="138"/>
      <c r="L1445" s="450"/>
      <c r="M1445" s="458"/>
      <c r="N1445" s="44"/>
      <c r="R1445" s="352"/>
      <c r="T1445" s="44"/>
      <c r="U1445" s="44"/>
      <c r="V1445" s="44"/>
      <c r="AA1445" s="352"/>
      <c r="AC1445" s="44"/>
      <c r="AD1445" s="44"/>
      <c r="AE1445" s="44"/>
      <c r="AJ1445" s="352"/>
      <c r="AL1445" s="44"/>
      <c r="AM1445" s="44"/>
      <c r="AN1445" s="44"/>
      <c r="AS1445" s="352"/>
      <c r="AU1445" s="44"/>
      <c r="AV1445" s="44"/>
      <c r="AW1445" s="44"/>
      <c r="BB1445" s="352"/>
      <c r="BD1445" s="44"/>
      <c r="BE1445" s="44"/>
      <c r="BF1445" s="44"/>
      <c r="BK1445" s="352"/>
      <c r="BM1445" s="44"/>
      <c r="BN1445" s="44"/>
      <c r="BO1445" s="44"/>
      <c r="BT1445" s="352"/>
      <c r="BV1445" s="44"/>
      <c r="BW1445" s="44"/>
      <c r="BX1445" s="44"/>
      <c r="CC1445" s="352"/>
      <c r="CE1445" s="44"/>
      <c r="CF1445" s="44"/>
      <c r="CG1445" s="44"/>
      <c r="CL1445" s="352"/>
      <c r="CN1445" s="44"/>
      <c r="CO1445" s="44"/>
      <c r="CP1445" s="44"/>
      <c r="CU1445" s="352"/>
      <c r="CW1445" s="44"/>
      <c r="CX1445" s="44"/>
      <c r="CY1445" s="44"/>
      <c r="DD1445" s="352"/>
      <c r="DF1445" s="44"/>
      <c r="DG1445" s="44"/>
      <c r="DH1445" s="44"/>
      <c r="DM1445" s="352"/>
      <c r="DO1445" s="44"/>
      <c r="DP1445" s="44"/>
      <c r="DQ1445" s="44"/>
      <c r="DV1445" s="352"/>
      <c r="DX1445" s="44"/>
      <c r="DY1445" s="44"/>
      <c r="DZ1445" s="44"/>
      <c r="EE1445" s="352"/>
      <c r="EG1445" s="44"/>
      <c r="EH1445" s="44"/>
      <c r="EI1445" s="44"/>
      <c r="EN1445" s="352"/>
      <c r="EP1445" s="44"/>
      <c r="EQ1445" s="44"/>
      <c r="ER1445" s="44"/>
      <c r="EW1445" s="352"/>
      <c r="EY1445" s="44"/>
      <c r="EZ1445" s="44"/>
      <c r="FA1445" s="44"/>
      <c r="FF1445" s="352"/>
      <c r="FH1445" s="44"/>
      <c r="FI1445" s="44"/>
      <c r="FJ1445" s="44"/>
      <c r="FO1445" s="352"/>
      <c r="FQ1445" s="44"/>
      <c r="FR1445" s="44"/>
      <c r="FS1445" s="44"/>
      <c r="FX1445" s="352"/>
      <c r="FZ1445" s="44"/>
      <c r="GA1445" s="44"/>
      <c r="GB1445" s="44"/>
      <c r="GG1445" s="352"/>
      <c r="GI1445" s="44"/>
      <c r="GJ1445" s="44"/>
      <c r="GK1445" s="44"/>
      <c r="GP1445" s="352"/>
      <c r="GR1445" s="44"/>
      <c r="GS1445" s="44"/>
      <c r="GT1445" s="44"/>
      <c r="GY1445" s="352"/>
      <c r="HA1445" s="44"/>
      <c r="HB1445" s="44"/>
      <c r="HC1445" s="44"/>
      <c r="HH1445" s="352"/>
      <c r="HJ1445" s="44"/>
      <c r="HK1445" s="44"/>
      <c r="HL1445" s="44"/>
      <c r="HQ1445" s="44"/>
      <c r="HR1445" s="44"/>
      <c r="HS1445" s="44"/>
      <c r="HT1445" s="44"/>
      <c r="HU1445" s="44"/>
      <c r="HV1445" s="44"/>
      <c r="HW1445" s="44"/>
      <c r="HX1445" s="44"/>
      <c r="HY1445" s="44"/>
      <c r="HZ1445" s="44"/>
      <c r="IA1445" s="44"/>
      <c r="IB1445" s="44"/>
      <c r="IC1445" s="44"/>
      <c r="ID1445" s="44"/>
      <c r="IE1445" s="44"/>
      <c r="IF1445" s="44"/>
      <c r="IG1445" s="44"/>
      <c r="IH1445" s="44"/>
      <c r="II1445" s="44"/>
      <c r="IJ1445" s="44"/>
      <c r="IK1445" s="44"/>
      <c r="IL1445" s="44"/>
      <c r="IM1445" s="44"/>
      <c r="IN1445" s="44"/>
      <c r="IO1445" s="44"/>
      <c r="IP1445" s="44"/>
      <c r="IQ1445" s="44"/>
      <c r="IR1445" s="44"/>
      <c r="IS1445" s="44"/>
      <c r="IT1445" s="44"/>
      <c r="IU1445" s="44"/>
      <c r="IV1445" s="44"/>
      <c r="RS1445" s="353"/>
    </row>
    <row r="1446" spans="1:487" s="74" customFormat="1" ht="15">
      <c r="A1446" s="325" t="s">
        <v>1774</v>
      </c>
      <c r="B1446" s="351"/>
      <c r="C1446" s="351"/>
      <c r="D1446" s="458" t="s">
        <v>132</v>
      </c>
      <c r="E1446" s="44"/>
      <c r="F1446" s="437">
        <f t="shared" si="20"/>
        <v>10</v>
      </c>
      <c r="G1446" s="478"/>
      <c r="H1446" s="138"/>
      <c r="I1446" s="138">
        <v>10</v>
      </c>
      <c r="J1446" s="420"/>
      <c r="K1446" s="138"/>
      <c r="L1446" s="450"/>
      <c r="M1446" s="44"/>
      <c r="N1446" s="44"/>
      <c r="R1446" s="352"/>
      <c r="T1446" s="44"/>
      <c r="U1446" s="44"/>
      <c r="V1446" s="44"/>
      <c r="AA1446" s="352"/>
      <c r="AC1446" s="44"/>
      <c r="AD1446" s="44"/>
      <c r="AE1446" s="44"/>
      <c r="AJ1446" s="352"/>
      <c r="AL1446" s="44"/>
      <c r="AM1446" s="44"/>
      <c r="AN1446" s="44"/>
      <c r="AS1446" s="352"/>
      <c r="AU1446" s="44"/>
      <c r="AV1446" s="44"/>
      <c r="AW1446" s="44"/>
      <c r="BB1446" s="352"/>
      <c r="BD1446" s="44"/>
      <c r="BE1446" s="44"/>
      <c r="BF1446" s="44"/>
      <c r="BK1446" s="352"/>
      <c r="BM1446" s="44"/>
      <c r="BN1446" s="44"/>
      <c r="BO1446" s="44"/>
      <c r="BT1446" s="352"/>
      <c r="BV1446" s="44"/>
      <c r="BW1446" s="44"/>
      <c r="BX1446" s="44"/>
      <c r="CC1446" s="352"/>
      <c r="CE1446" s="44"/>
      <c r="CF1446" s="44"/>
      <c r="CG1446" s="44"/>
      <c r="CL1446" s="352"/>
      <c r="CN1446" s="44"/>
      <c r="CO1446" s="44"/>
      <c r="CP1446" s="44"/>
      <c r="CU1446" s="352"/>
      <c r="CW1446" s="44"/>
      <c r="CX1446" s="44"/>
      <c r="CY1446" s="44"/>
      <c r="DD1446" s="352"/>
      <c r="DF1446" s="44"/>
      <c r="DG1446" s="44"/>
      <c r="DH1446" s="44"/>
      <c r="DM1446" s="352"/>
      <c r="DO1446" s="44"/>
      <c r="DP1446" s="44"/>
      <c r="DQ1446" s="44"/>
      <c r="DV1446" s="352"/>
      <c r="DX1446" s="44"/>
      <c r="DY1446" s="44"/>
      <c r="DZ1446" s="44"/>
      <c r="EE1446" s="352"/>
      <c r="EG1446" s="44"/>
      <c r="EH1446" s="44"/>
      <c r="EI1446" s="44"/>
      <c r="EN1446" s="352"/>
      <c r="EP1446" s="44"/>
      <c r="EQ1446" s="44"/>
      <c r="ER1446" s="44"/>
      <c r="EW1446" s="352"/>
      <c r="EY1446" s="44"/>
      <c r="EZ1446" s="44"/>
      <c r="FA1446" s="44"/>
      <c r="FF1446" s="352"/>
      <c r="FH1446" s="44"/>
      <c r="FI1446" s="44"/>
      <c r="FJ1446" s="44"/>
      <c r="FO1446" s="352"/>
      <c r="FQ1446" s="44"/>
      <c r="FR1446" s="44"/>
      <c r="FS1446" s="44"/>
      <c r="FX1446" s="352"/>
      <c r="FZ1446" s="44"/>
      <c r="GA1446" s="44"/>
      <c r="GB1446" s="44"/>
      <c r="GG1446" s="352"/>
      <c r="GI1446" s="44"/>
      <c r="GJ1446" s="44"/>
      <c r="GK1446" s="44"/>
      <c r="GP1446" s="352"/>
      <c r="GR1446" s="44"/>
      <c r="GS1446" s="44"/>
      <c r="GT1446" s="44"/>
      <c r="GY1446" s="352"/>
      <c r="HA1446" s="44"/>
      <c r="HB1446" s="44"/>
      <c r="HC1446" s="44"/>
      <c r="HH1446" s="352"/>
      <c r="HJ1446" s="44"/>
      <c r="HK1446" s="44"/>
      <c r="HL1446" s="44"/>
      <c r="HQ1446" s="44"/>
      <c r="HR1446" s="44"/>
      <c r="HS1446" s="44"/>
      <c r="HT1446" s="44"/>
      <c r="HU1446" s="44"/>
      <c r="HV1446" s="44"/>
      <c r="HW1446" s="44"/>
      <c r="HX1446" s="44"/>
      <c r="HY1446" s="44"/>
      <c r="HZ1446" s="44"/>
      <c r="IA1446" s="44"/>
      <c r="IB1446" s="44"/>
      <c r="IC1446" s="44"/>
      <c r="ID1446" s="44"/>
      <c r="IE1446" s="44"/>
      <c r="IF1446" s="44"/>
      <c r="IG1446" s="44"/>
      <c r="IH1446" s="44"/>
      <c r="II1446" s="44"/>
      <c r="IJ1446" s="44"/>
      <c r="IK1446" s="44"/>
      <c r="IL1446" s="44"/>
      <c r="IM1446" s="44"/>
      <c r="IN1446" s="44"/>
      <c r="IO1446" s="44"/>
      <c r="IP1446" s="44"/>
      <c r="IQ1446" s="44"/>
      <c r="IR1446" s="44"/>
      <c r="IS1446" s="44"/>
      <c r="IT1446" s="44"/>
      <c r="IU1446" s="44"/>
      <c r="IV1446" s="44"/>
      <c r="RS1446" s="353"/>
    </row>
    <row r="1447" spans="1:487" s="74" customFormat="1" ht="15">
      <c r="A1447" s="325" t="s">
        <v>2255</v>
      </c>
      <c r="B1447" s="351"/>
      <c r="C1447" s="351"/>
      <c r="D1447" s="531" t="s">
        <v>130</v>
      </c>
      <c r="E1447" s="44"/>
      <c r="F1447" s="437">
        <f t="shared" si="20"/>
        <v>0</v>
      </c>
      <c r="G1447" s="541"/>
      <c r="H1447" s="138"/>
      <c r="I1447" s="138"/>
      <c r="J1447" s="420"/>
      <c r="K1447" s="138"/>
      <c r="L1447" s="458"/>
      <c r="M1447" s="458"/>
      <c r="N1447" s="44"/>
      <c r="R1447" s="352"/>
      <c r="T1447" s="44"/>
      <c r="U1447" s="44"/>
      <c r="V1447" s="44"/>
      <c r="AA1447" s="352"/>
      <c r="AC1447" s="44"/>
      <c r="AD1447" s="44"/>
      <c r="AE1447" s="44"/>
      <c r="AJ1447" s="352"/>
      <c r="AL1447" s="44"/>
      <c r="AM1447" s="44"/>
      <c r="AN1447" s="44"/>
      <c r="AS1447" s="352"/>
      <c r="AU1447" s="44"/>
      <c r="AV1447" s="44"/>
      <c r="AW1447" s="44"/>
      <c r="BB1447" s="352"/>
      <c r="BD1447" s="44"/>
      <c r="BE1447" s="44"/>
      <c r="BF1447" s="44"/>
      <c r="BK1447" s="352"/>
      <c r="BM1447" s="44"/>
      <c r="BN1447" s="44"/>
      <c r="BO1447" s="44"/>
      <c r="BT1447" s="352"/>
      <c r="BV1447" s="44"/>
      <c r="BW1447" s="44"/>
      <c r="BX1447" s="44"/>
      <c r="CC1447" s="352"/>
      <c r="CE1447" s="44"/>
      <c r="CF1447" s="44"/>
      <c r="CG1447" s="44"/>
      <c r="CL1447" s="352"/>
      <c r="CN1447" s="44"/>
      <c r="CO1447" s="44"/>
      <c r="CP1447" s="44"/>
      <c r="CU1447" s="352"/>
      <c r="CW1447" s="44"/>
      <c r="CX1447" s="44"/>
      <c r="CY1447" s="44"/>
      <c r="DD1447" s="352"/>
      <c r="DF1447" s="44"/>
      <c r="DG1447" s="44"/>
      <c r="DH1447" s="44"/>
      <c r="DM1447" s="352"/>
      <c r="DO1447" s="44"/>
      <c r="DP1447" s="44"/>
      <c r="DQ1447" s="44"/>
      <c r="DV1447" s="352"/>
      <c r="DX1447" s="44"/>
      <c r="DY1447" s="44"/>
      <c r="DZ1447" s="44"/>
      <c r="EE1447" s="352"/>
      <c r="EG1447" s="44"/>
      <c r="EH1447" s="44"/>
      <c r="EI1447" s="44"/>
      <c r="EN1447" s="352"/>
      <c r="EP1447" s="44"/>
      <c r="EQ1447" s="44"/>
      <c r="ER1447" s="44"/>
      <c r="EW1447" s="352"/>
      <c r="EY1447" s="44"/>
      <c r="EZ1447" s="44"/>
      <c r="FA1447" s="44"/>
      <c r="FF1447" s="352"/>
      <c r="FH1447" s="44"/>
      <c r="FI1447" s="44"/>
      <c r="FJ1447" s="44"/>
      <c r="FO1447" s="352"/>
      <c r="FQ1447" s="44"/>
      <c r="FR1447" s="44"/>
      <c r="FS1447" s="44"/>
      <c r="FX1447" s="352"/>
      <c r="FZ1447" s="44"/>
      <c r="GA1447" s="44"/>
      <c r="GB1447" s="44"/>
      <c r="GG1447" s="352"/>
      <c r="GI1447" s="44"/>
      <c r="GJ1447" s="44"/>
      <c r="GK1447" s="44"/>
      <c r="GP1447" s="352"/>
      <c r="GR1447" s="44"/>
      <c r="GS1447" s="44"/>
      <c r="GT1447" s="44"/>
      <c r="GY1447" s="352"/>
      <c r="HA1447" s="44"/>
      <c r="HB1447" s="44"/>
      <c r="HC1447" s="44"/>
      <c r="HH1447" s="352"/>
      <c r="HJ1447" s="44"/>
      <c r="HK1447" s="44"/>
      <c r="HL1447" s="44"/>
      <c r="HQ1447" s="44"/>
      <c r="HR1447" s="44"/>
      <c r="HS1447" s="44"/>
      <c r="HT1447" s="44"/>
      <c r="HU1447" s="44"/>
      <c r="HV1447" s="44"/>
      <c r="HW1447" s="44"/>
      <c r="HX1447" s="44"/>
      <c r="HY1447" s="44"/>
      <c r="HZ1447" s="44"/>
      <c r="IA1447" s="44"/>
      <c r="IB1447" s="44"/>
      <c r="IC1447" s="44"/>
      <c r="ID1447" s="44"/>
      <c r="IE1447" s="44"/>
      <c r="IF1447" s="44"/>
      <c r="IG1447" s="44"/>
      <c r="IH1447" s="44"/>
      <c r="II1447" s="44"/>
      <c r="IJ1447" s="44"/>
      <c r="IK1447" s="44"/>
      <c r="IL1447" s="44"/>
      <c r="IM1447" s="44"/>
      <c r="IN1447" s="44"/>
      <c r="IO1447" s="44"/>
      <c r="IP1447" s="44"/>
      <c r="IQ1447" s="44"/>
      <c r="IR1447" s="44"/>
      <c r="IS1447" s="44"/>
      <c r="IT1447" s="44"/>
      <c r="IU1447" s="44"/>
      <c r="IV1447" s="44"/>
      <c r="RS1447" s="353"/>
    </row>
    <row r="1448" spans="1:487" s="74" customFormat="1" ht="15">
      <c r="A1448" s="325" t="s">
        <v>1248</v>
      </c>
      <c r="B1448" s="351"/>
      <c r="C1448" s="351"/>
      <c r="D1448" s="531" t="s">
        <v>130</v>
      </c>
      <c r="E1448" s="44"/>
      <c r="F1448" s="437">
        <f t="shared" si="20"/>
        <v>0</v>
      </c>
      <c r="G1448" s="541"/>
      <c r="H1448" s="138"/>
      <c r="I1448" s="138"/>
      <c r="J1448" s="420"/>
      <c r="K1448" s="138"/>
      <c r="L1448" s="458"/>
      <c r="M1448" s="458"/>
      <c r="N1448" s="44"/>
      <c r="R1448" s="352"/>
      <c r="T1448" s="44"/>
      <c r="U1448" s="44"/>
      <c r="V1448" s="44"/>
      <c r="AA1448" s="352"/>
      <c r="AC1448" s="44"/>
      <c r="AD1448" s="44"/>
      <c r="AE1448" s="44"/>
      <c r="AJ1448" s="352"/>
      <c r="AL1448" s="44"/>
      <c r="AM1448" s="44"/>
      <c r="AN1448" s="44"/>
      <c r="AS1448" s="352"/>
      <c r="AU1448" s="44"/>
      <c r="AV1448" s="44"/>
      <c r="AW1448" s="44"/>
      <c r="BB1448" s="352"/>
      <c r="BD1448" s="44"/>
      <c r="BE1448" s="44"/>
      <c r="BF1448" s="44"/>
      <c r="BK1448" s="352"/>
      <c r="BM1448" s="44"/>
      <c r="BN1448" s="44"/>
      <c r="BO1448" s="44"/>
      <c r="BT1448" s="352"/>
      <c r="BV1448" s="44"/>
      <c r="BW1448" s="44"/>
      <c r="BX1448" s="44"/>
      <c r="CC1448" s="352"/>
      <c r="CE1448" s="44"/>
      <c r="CF1448" s="44"/>
      <c r="CG1448" s="44"/>
      <c r="CL1448" s="352"/>
      <c r="CN1448" s="44"/>
      <c r="CO1448" s="44"/>
      <c r="CP1448" s="44"/>
      <c r="CU1448" s="352"/>
      <c r="CW1448" s="44"/>
      <c r="CX1448" s="44"/>
      <c r="CY1448" s="44"/>
      <c r="DD1448" s="352"/>
      <c r="DF1448" s="44"/>
      <c r="DG1448" s="44"/>
      <c r="DH1448" s="44"/>
      <c r="DM1448" s="352"/>
      <c r="DO1448" s="44"/>
      <c r="DP1448" s="44"/>
      <c r="DQ1448" s="44"/>
      <c r="DV1448" s="352"/>
      <c r="DX1448" s="44"/>
      <c r="DY1448" s="44"/>
      <c r="DZ1448" s="44"/>
      <c r="EE1448" s="352"/>
      <c r="EG1448" s="44"/>
      <c r="EH1448" s="44"/>
      <c r="EI1448" s="44"/>
      <c r="EN1448" s="352"/>
      <c r="EP1448" s="44"/>
      <c r="EQ1448" s="44"/>
      <c r="ER1448" s="44"/>
      <c r="EW1448" s="352"/>
      <c r="EY1448" s="44"/>
      <c r="EZ1448" s="44"/>
      <c r="FA1448" s="44"/>
      <c r="FF1448" s="352"/>
      <c r="FH1448" s="44"/>
      <c r="FI1448" s="44"/>
      <c r="FJ1448" s="44"/>
      <c r="FO1448" s="352"/>
      <c r="FQ1448" s="44"/>
      <c r="FR1448" s="44"/>
      <c r="FS1448" s="44"/>
      <c r="FX1448" s="352"/>
      <c r="FZ1448" s="44"/>
      <c r="GA1448" s="44"/>
      <c r="GB1448" s="44"/>
      <c r="GG1448" s="352"/>
      <c r="GI1448" s="44"/>
      <c r="GJ1448" s="44"/>
      <c r="GK1448" s="44"/>
      <c r="GP1448" s="352"/>
      <c r="GR1448" s="44"/>
      <c r="GS1448" s="44"/>
      <c r="GT1448" s="44"/>
      <c r="GY1448" s="352"/>
      <c r="HA1448" s="44"/>
      <c r="HB1448" s="44"/>
      <c r="HC1448" s="44"/>
      <c r="HH1448" s="352"/>
      <c r="HJ1448" s="44"/>
      <c r="HK1448" s="44"/>
      <c r="HL1448" s="44"/>
      <c r="HQ1448" s="44"/>
      <c r="HR1448" s="44"/>
      <c r="HS1448" s="44"/>
      <c r="HT1448" s="44"/>
      <c r="HU1448" s="44"/>
      <c r="HV1448" s="44"/>
      <c r="HW1448" s="44"/>
      <c r="HX1448" s="44"/>
      <c r="HY1448" s="44"/>
      <c r="HZ1448" s="44"/>
      <c r="IA1448" s="44"/>
      <c r="IB1448" s="44"/>
      <c r="IC1448" s="44"/>
      <c r="ID1448" s="44"/>
      <c r="IE1448" s="44"/>
      <c r="IF1448" s="44"/>
      <c r="IG1448" s="44"/>
      <c r="IH1448" s="44"/>
      <c r="II1448" s="44"/>
      <c r="IJ1448" s="44"/>
      <c r="IK1448" s="44"/>
      <c r="IL1448" s="44"/>
      <c r="IM1448" s="44"/>
      <c r="IN1448" s="44"/>
      <c r="IO1448" s="44"/>
      <c r="IP1448" s="44"/>
      <c r="IQ1448" s="44"/>
      <c r="IR1448" s="44"/>
      <c r="IS1448" s="44"/>
      <c r="IT1448" s="44"/>
      <c r="IU1448" s="44"/>
      <c r="IV1448" s="44"/>
      <c r="RS1448" s="353"/>
    </row>
    <row r="1449" spans="1:487" s="74" customFormat="1" ht="15">
      <c r="A1449" s="325" t="s">
        <v>1404</v>
      </c>
      <c r="B1449" s="351"/>
      <c r="C1449" s="351"/>
      <c r="D1449" s="531" t="s">
        <v>130</v>
      </c>
      <c r="E1449" s="44"/>
      <c r="F1449" s="437">
        <f t="shared" si="20"/>
        <v>0</v>
      </c>
      <c r="G1449" s="541"/>
      <c r="H1449" s="541"/>
      <c r="I1449" s="138"/>
      <c r="J1449" s="420"/>
      <c r="K1449" s="138"/>
      <c r="L1449" s="458"/>
      <c r="M1449" s="458"/>
      <c r="N1449" s="44"/>
      <c r="R1449" s="352"/>
      <c r="T1449" s="44"/>
      <c r="U1449" s="44"/>
      <c r="V1449" s="44"/>
      <c r="AA1449" s="352"/>
      <c r="AC1449" s="44"/>
      <c r="AD1449" s="44"/>
      <c r="AE1449" s="44"/>
      <c r="AJ1449" s="352"/>
      <c r="AL1449" s="44"/>
      <c r="AM1449" s="44"/>
      <c r="AN1449" s="44"/>
      <c r="AS1449" s="352"/>
      <c r="AU1449" s="44"/>
      <c r="AV1449" s="44"/>
      <c r="AW1449" s="44"/>
      <c r="BB1449" s="352"/>
      <c r="BD1449" s="44"/>
      <c r="BE1449" s="44"/>
      <c r="BF1449" s="44"/>
      <c r="BK1449" s="352"/>
      <c r="BM1449" s="44"/>
      <c r="BN1449" s="44"/>
      <c r="BO1449" s="44"/>
      <c r="BT1449" s="352"/>
      <c r="BV1449" s="44"/>
      <c r="BW1449" s="44"/>
      <c r="BX1449" s="44"/>
      <c r="CC1449" s="352"/>
      <c r="CE1449" s="44"/>
      <c r="CF1449" s="44"/>
      <c r="CG1449" s="44"/>
      <c r="CL1449" s="352"/>
      <c r="CN1449" s="44"/>
      <c r="CO1449" s="44"/>
      <c r="CP1449" s="44"/>
      <c r="CU1449" s="352"/>
      <c r="CW1449" s="44"/>
      <c r="CX1449" s="44"/>
      <c r="CY1449" s="44"/>
      <c r="DD1449" s="352"/>
      <c r="DF1449" s="44"/>
      <c r="DG1449" s="44"/>
      <c r="DH1449" s="44"/>
      <c r="DM1449" s="352"/>
      <c r="DO1449" s="44"/>
      <c r="DP1449" s="44"/>
      <c r="DQ1449" s="44"/>
      <c r="DV1449" s="352"/>
      <c r="DX1449" s="44"/>
      <c r="DY1449" s="44"/>
      <c r="DZ1449" s="44"/>
      <c r="EE1449" s="352"/>
      <c r="EG1449" s="44"/>
      <c r="EH1449" s="44"/>
      <c r="EI1449" s="44"/>
      <c r="EN1449" s="352"/>
      <c r="EP1449" s="44"/>
      <c r="EQ1449" s="44"/>
      <c r="ER1449" s="44"/>
      <c r="EW1449" s="352"/>
      <c r="EY1449" s="44"/>
      <c r="EZ1449" s="44"/>
      <c r="FA1449" s="44"/>
      <c r="FF1449" s="352"/>
      <c r="FH1449" s="44"/>
      <c r="FI1449" s="44"/>
      <c r="FJ1449" s="44"/>
      <c r="FO1449" s="352"/>
      <c r="FQ1449" s="44"/>
      <c r="FR1449" s="44"/>
      <c r="FS1449" s="44"/>
      <c r="FX1449" s="352"/>
      <c r="FZ1449" s="44"/>
      <c r="GA1449" s="44"/>
      <c r="GB1449" s="44"/>
      <c r="GG1449" s="352"/>
      <c r="GI1449" s="44"/>
      <c r="GJ1449" s="44"/>
      <c r="GK1449" s="44"/>
      <c r="GP1449" s="352"/>
      <c r="GR1449" s="44"/>
      <c r="GS1449" s="44"/>
      <c r="GT1449" s="44"/>
      <c r="GY1449" s="352"/>
      <c r="HA1449" s="44"/>
      <c r="HB1449" s="44"/>
      <c r="HC1449" s="44"/>
      <c r="HH1449" s="352"/>
      <c r="HJ1449" s="44"/>
      <c r="HK1449" s="44"/>
      <c r="HL1449" s="44"/>
      <c r="HQ1449" s="44"/>
      <c r="HR1449" s="44"/>
      <c r="HS1449" s="44"/>
      <c r="HT1449" s="44"/>
      <c r="HU1449" s="44"/>
      <c r="HV1449" s="44"/>
      <c r="HW1449" s="44"/>
      <c r="HX1449" s="44"/>
      <c r="HY1449" s="44"/>
      <c r="HZ1449" s="44"/>
      <c r="IA1449" s="44"/>
      <c r="IB1449" s="44"/>
      <c r="IC1449" s="44"/>
      <c r="ID1449" s="44"/>
      <c r="IE1449" s="44"/>
      <c r="IF1449" s="44"/>
      <c r="IG1449" s="44"/>
      <c r="IH1449" s="44"/>
      <c r="II1449" s="44"/>
      <c r="IJ1449" s="44"/>
      <c r="IK1449" s="44"/>
      <c r="IL1449" s="44"/>
      <c r="IM1449" s="44"/>
      <c r="IN1449" s="44"/>
      <c r="IO1449" s="44"/>
      <c r="IP1449" s="44"/>
      <c r="IQ1449" s="44"/>
      <c r="IR1449" s="44"/>
      <c r="IS1449" s="44"/>
      <c r="IT1449" s="44"/>
      <c r="IU1449" s="44"/>
      <c r="IV1449" s="44"/>
      <c r="RS1449" s="353"/>
    </row>
    <row r="1450" spans="1:487" s="74" customFormat="1" ht="15">
      <c r="A1450" s="325" t="s">
        <v>644</v>
      </c>
      <c r="B1450" s="351"/>
      <c r="C1450" s="351"/>
      <c r="D1450" s="458" t="s">
        <v>136</v>
      </c>
      <c r="E1450" s="44"/>
      <c r="F1450" s="437">
        <f t="shared" si="20"/>
        <v>28</v>
      </c>
      <c r="G1450" s="478">
        <v>14</v>
      </c>
      <c r="H1450" s="138"/>
      <c r="I1450" s="138"/>
      <c r="J1450" s="420">
        <v>4</v>
      </c>
      <c r="K1450" s="138">
        <v>10</v>
      </c>
      <c r="L1450" s="44"/>
      <c r="M1450" s="44"/>
      <c r="N1450" s="44"/>
      <c r="R1450" s="352"/>
      <c r="T1450" s="44"/>
      <c r="U1450" s="44"/>
      <c r="V1450" s="44"/>
      <c r="AA1450" s="352"/>
      <c r="AC1450" s="44"/>
      <c r="AD1450" s="44"/>
      <c r="AE1450" s="44"/>
      <c r="AJ1450" s="352"/>
      <c r="AL1450" s="44"/>
      <c r="AM1450" s="44"/>
      <c r="AN1450" s="44"/>
      <c r="AS1450" s="352"/>
      <c r="AU1450" s="44"/>
      <c r="AV1450" s="44"/>
      <c r="AW1450" s="44"/>
      <c r="BB1450" s="352"/>
      <c r="BD1450" s="44"/>
      <c r="BE1450" s="44"/>
      <c r="BF1450" s="44"/>
      <c r="BK1450" s="352"/>
      <c r="BM1450" s="44"/>
      <c r="BN1450" s="44"/>
      <c r="BO1450" s="44"/>
      <c r="BT1450" s="352"/>
      <c r="BV1450" s="44"/>
      <c r="BW1450" s="44"/>
      <c r="BX1450" s="44"/>
      <c r="CC1450" s="352"/>
      <c r="CE1450" s="44"/>
      <c r="CF1450" s="44"/>
      <c r="CG1450" s="44"/>
      <c r="CL1450" s="352"/>
      <c r="CN1450" s="44"/>
      <c r="CO1450" s="44"/>
      <c r="CP1450" s="44"/>
      <c r="CU1450" s="352"/>
      <c r="CW1450" s="44"/>
      <c r="CX1450" s="44"/>
      <c r="CY1450" s="44"/>
      <c r="DD1450" s="352"/>
      <c r="DF1450" s="44"/>
      <c r="DG1450" s="44"/>
      <c r="DH1450" s="44"/>
      <c r="DM1450" s="352"/>
      <c r="DO1450" s="44"/>
      <c r="DP1450" s="44"/>
      <c r="DQ1450" s="44"/>
      <c r="DV1450" s="352"/>
      <c r="DX1450" s="44"/>
      <c r="DY1450" s="44"/>
      <c r="DZ1450" s="44"/>
      <c r="EE1450" s="352"/>
      <c r="EG1450" s="44"/>
      <c r="EH1450" s="44"/>
      <c r="EI1450" s="44"/>
      <c r="EN1450" s="352"/>
      <c r="EP1450" s="44"/>
      <c r="EQ1450" s="44"/>
      <c r="ER1450" s="44"/>
      <c r="EW1450" s="352"/>
      <c r="EY1450" s="44"/>
      <c r="EZ1450" s="44"/>
      <c r="FA1450" s="44"/>
      <c r="FF1450" s="352"/>
      <c r="FH1450" s="44"/>
      <c r="FI1450" s="44"/>
      <c r="FJ1450" s="44"/>
      <c r="FO1450" s="352"/>
      <c r="FQ1450" s="44"/>
      <c r="FR1450" s="44"/>
      <c r="FS1450" s="44"/>
      <c r="FX1450" s="352"/>
      <c r="FZ1450" s="44"/>
      <c r="GA1450" s="44"/>
      <c r="GB1450" s="44"/>
      <c r="GG1450" s="352"/>
      <c r="GI1450" s="44"/>
      <c r="GJ1450" s="44"/>
      <c r="GK1450" s="44"/>
      <c r="GP1450" s="352"/>
      <c r="GR1450" s="44"/>
      <c r="GS1450" s="44"/>
      <c r="GT1450" s="44"/>
      <c r="GY1450" s="352"/>
      <c r="HA1450" s="44"/>
      <c r="HB1450" s="44"/>
      <c r="HC1450" s="44"/>
      <c r="HH1450" s="352"/>
      <c r="HJ1450" s="44"/>
      <c r="HK1450" s="44"/>
      <c r="HL1450" s="44"/>
      <c r="HQ1450" s="44"/>
      <c r="HR1450" s="44"/>
      <c r="HS1450" s="44"/>
      <c r="HT1450" s="44"/>
      <c r="HU1450" s="44"/>
      <c r="HV1450" s="44"/>
      <c r="HW1450" s="44"/>
      <c r="HX1450" s="44"/>
      <c r="HY1450" s="44"/>
      <c r="HZ1450" s="44"/>
      <c r="IA1450" s="44"/>
      <c r="IB1450" s="44"/>
      <c r="IC1450" s="44"/>
      <c r="ID1450" s="44"/>
      <c r="IE1450" s="44"/>
      <c r="IF1450" s="44"/>
      <c r="IG1450" s="44"/>
      <c r="IH1450" s="44"/>
      <c r="II1450" s="44"/>
      <c r="IJ1450" s="44"/>
      <c r="IK1450" s="44"/>
      <c r="IL1450" s="44"/>
      <c r="IM1450" s="44"/>
      <c r="IN1450" s="44"/>
      <c r="IO1450" s="44"/>
      <c r="IP1450" s="44"/>
      <c r="IQ1450" s="44"/>
      <c r="IR1450" s="44"/>
      <c r="IS1450" s="44"/>
      <c r="IT1450" s="44"/>
      <c r="IU1450" s="44"/>
      <c r="IV1450" s="44"/>
      <c r="RS1450" s="353"/>
    </row>
    <row r="1451" spans="1:487" s="74" customFormat="1" ht="15">
      <c r="A1451" s="325" t="s">
        <v>2256</v>
      </c>
      <c r="B1451" s="351"/>
      <c r="C1451" s="351"/>
      <c r="D1451" s="354" t="s">
        <v>130</v>
      </c>
      <c r="E1451" s="44"/>
      <c r="F1451" s="437">
        <f t="shared" si="20"/>
        <v>0</v>
      </c>
      <c r="G1451" s="541"/>
      <c r="H1451" s="541"/>
      <c r="I1451" s="138"/>
      <c r="J1451" s="420"/>
      <c r="K1451" s="138"/>
      <c r="L1451" s="458"/>
      <c r="M1451" s="458"/>
      <c r="N1451" s="44"/>
      <c r="R1451" s="352"/>
      <c r="T1451" s="44"/>
      <c r="U1451" s="44"/>
      <c r="V1451" s="44"/>
      <c r="AA1451" s="352"/>
      <c r="AC1451" s="44"/>
      <c r="AD1451" s="44"/>
      <c r="AE1451" s="44"/>
      <c r="AJ1451" s="352"/>
      <c r="AL1451" s="44"/>
      <c r="AM1451" s="44"/>
      <c r="AN1451" s="44"/>
      <c r="AS1451" s="352"/>
      <c r="AU1451" s="44"/>
      <c r="AV1451" s="44"/>
      <c r="AW1451" s="44"/>
      <c r="BB1451" s="352"/>
      <c r="BD1451" s="44"/>
      <c r="BE1451" s="44"/>
      <c r="BF1451" s="44"/>
      <c r="BK1451" s="352"/>
      <c r="BM1451" s="44"/>
      <c r="BN1451" s="44"/>
      <c r="BO1451" s="44"/>
      <c r="BT1451" s="352"/>
      <c r="BV1451" s="44"/>
      <c r="BW1451" s="44"/>
      <c r="BX1451" s="44"/>
      <c r="CC1451" s="352"/>
      <c r="CE1451" s="44"/>
      <c r="CF1451" s="44"/>
      <c r="CG1451" s="44"/>
      <c r="CL1451" s="352"/>
      <c r="CN1451" s="44"/>
      <c r="CO1451" s="44"/>
      <c r="CP1451" s="44"/>
      <c r="CU1451" s="352"/>
      <c r="CW1451" s="44"/>
      <c r="CX1451" s="44"/>
      <c r="CY1451" s="44"/>
      <c r="DD1451" s="352"/>
      <c r="DF1451" s="44"/>
      <c r="DG1451" s="44"/>
      <c r="DH1451" s="44"/>
      <c r="DM1451" s="352"/>
      <c r="DO1451" s="44"/>
      <c r="DP1451" s="44"/>
      <c r="DQ1451" s="44"/>
      <c r="DV1451" s="352"/>
      <c r="DX1451" s="44"/>
      <c r="DY1451" s="44"/>
      <c r="DZ1451" s="44"/>
      <c r="EE1451" s="352"/>
      <c r="EG1451" s="44"/>
      <c r="EH1451" s="44"/>
      <c r="EI1451" s="44"/>
      <c r="EN1451" s="352"/>
      <c r="EP1451" s="44"/>
      <c r="EQ1451" s="44"/>
      <c r="ER1451" s="44"/>
      <c r="EW1451" s="352"/>
      <c r="EY1451" s="44"/>
      <c r="EZ1451" s="44"/>
      <c r="FA1451" s="44"/>
      <c r="FF1451" s="352"/>
      <c r="FH1451" s="44"/>
      <c r="FI1451" s="44"/>
      <c r="FJ1451" s="44"/>
      <c r="FO1451" s="352"/>
      <c r="FQ1451" s="44"/>
      <c r="FR1451" s="44"/>
      <c r="FS1451" s="44"/>
      <c r="FX1451" s="352"/>
      <c r="FZ1451" s="44"/>
      <c r="GA1451" s="44"/>
      <c r="GB1451" s="44"/>
      <c r="GG1451" s="352"/>
      <c r="GI1451" s="44"/>
      <c r="GJ1451" s="44"/>
      <c r="GK1451" s="44"/>
      <c r="GP1451" s="352"/>
      <c r="GR1451" s="44"/>
      <c r="GS1451" s="44"/>
      <c r="GT1451" s="44"/>
      <c r="GY1451" s="352"/>
      <c r="HA1451" s="44"/>
      <c r="HB1451" s="44"/>
      <c r="HC1451" s="44"/>
      <c r="HH1451" s="352"/>
      <c r="HJ1451" s="44"/>
      <c r="HK1451" s="44"/>
      <c r="HL1451" s="44"/>
      <c r="HQ1451" s="44"/>
      <c r="HR1451" s="44"/>
      <c r="HS1451" s="44"/>
      <c r="HT1451" s="44"/>
      <c r="HU1451" s="44"/>
      <c r="HV1451" s="44"/>
      <c r="HW1451" s="44"/>
      <c r="HX1451" s="44"/>
      <c r="HY1451" s="44"/>
      <c r="HZ1451" s="44"/>
      <c r="IA1451" s="44"/>
      <c r="IB1451" s="44"/>
      <c r="IC1451" s="44"/>
      <c r="ID1451" s="44"/>
      <c r="IE1451" s="44"/>
      <c r="IF1451" s="44"/>
      <c r="IG1451" s="44"/>
      <c r="IH1451" s="44"/>
      <c r="II1451" s="44"/>
      <c r="IJ1451" s="44"/>
      <c r="IK1451" s="44"/>
      <c r="IL1451" s="44"/>
      <c r="IM1451" s="44"/>
      <c r="IN1451" s="44"/>
      <c r="IO1451" s="44"/>
      <c r="IP1451" s="44"/>
      <c r="IQ1451" s="44"/>
      <c r="IR1451" s="44"/>
      <c r="IS1451" s="44"/>
      <c r="IT1451" s="44"/>
      <c r="IU1451" s="44"/>
      <c r="IV1451" s="44"/>
      <c r="RS1451" s="353"/>
    </row>
    <row r="1452" spans="1:487" s="74" customFormat="1" ht="15">
      <c r="A1452" s="325" t="s">
        <v>1395</v>
      </c>
      <c r="B1452" s="351"/>
      <c r="C1452" s="351"/>
      <c r="D1452" s="531" t="s">
        <v>130</v>
      </c>
      <c r="E1452" s="44"/>
      <c r="F1452" s="437">
        <f t="shared" si="20"/>
        <v>0</v>
      </c>
      <c r="G1452" s="541"/>
      <c r="H1452" s="541"/>
      <c r="I1452" s="138"/>
      <c r="J1452" s="420"/>
      <c r="K1452" s="138"/>
      <c r="L1452" s="458"/>
      <c r="M1452" s="458"/>
      <c r="N1452" s="44"/>
      <c r="R1452" s="352"/>
      <c r="T1452" s="44"/>
      <c r="U1452" s="44"/>
      <c r="V1452" s="44"/>
      <c r="AA1452" s="352"/>
      <c r="AC1452" s="44"/>
      <c r="AD1452" s="44"/>
      <c r="AE1452" s="44"/>
      <c r="AJ1452" s="352"/>
      <c r="AL1452" s="44"/>
      <c r="AM1452" s="44"/>
      <c r="AN1452" s="44"/>
      <c r="AS1452" s="352"/>
      <c r="AU1452" s="44"/>
      <c r="AV1452" s="44"/>
      <c r="AW1452" s="44"/>
      <c r="BB1452" s="352"/>
      <c r="BD1452" s="44"/>
      <c r="BE1452" s="44"/>
      <c r="BF1452" s="44"/>
      <c r="BK1452" s="352"/>
      <c r="BM1452" s="44"/>
      <c r="BN1452" s="44"/>
      <c r="BO1452" s="44"/>
      <c r="BT1452" s="352"/>
      <c r="BV1452" s="44"/>
      <c r="BW1452" s="44"/>
      <c r="BX1452" s="44"/>
      <c r="CC1452" s="352"/>
      <c r="CE1452" s="44"/>
      <c r="CF1452" s="44"/>
      <c r="CG1452" s="44"/>
      <c r="CL1452" s="352"/>
      <c r="CN1452" s="44"/>
      <c r="CO1452" s="44"/>
      <c r="CP1452" s="44"/>
      <c r="CU1452" s="352"/>
      <c r="CW1452" s="44"/>
      <c r="CX1452" s="44"/>
      <c r="CY1452" s="44"/>
      <c r="DD1452" s="352"/>
      <c r="DF1452" s="44"/>
      <c r="DG1452" s="44"/>
      <c r="DH1452" s="44"/>
      <c r="DM1452" s="352"/>
      <c r="DO1452" s="44"/>
      <c r="DP1452" s="44"/>
      <c r="DQ1452" s="44"/>
      <c r="DV1452" s="352"/>
      <c r="DX1452" s="44"/>
      <c r="DY1452" s="44"/>
      <c r="DZ1452" s="44"/>
      <c r="EE1452" s="352"/>
      <c r="EG1452" s="44"/>
      <c r="EH1452" s="44"/>
      <c r="EI1452" s="44"/>
      <c r="EN1452" s="352"/>
      <c r="EP1452" s="44"/>
      <c r="EQ1452" s="44"/>
      <c r="ER1452" s="44"/>
      <c r="EW1452" s="352"/>
      <c r="EY1452" s="44"/>
      <c r="EZ1452" s="44"/>
      <c r="FA1452" s="44"/>
      <c r="FF1452" s="352"/>
      <c r="FH1452" s="44"/>
      <c r="FI1452" s="44"/>
      <c r="FJ1452" s="44"/>
      <c r="FO1452" s="352"/>
      <c r="FQ1452" s="44"/>
      <c r="FR1452" s="44"/>
      <c r="FS1452" s="44"/>
      <c r="FX1452" s="352"/>
      <c r="FZ1452" s="44"/>
      <c r="GA1452" s="44"/>
      <c r="GB1452" s="44"/>
      <c r="GG1452" s="352"/>
      <c r="GI1452" s="44"/>
      <c r="GJ1452" s="44"/>
      <c r="GK1452" s="44"/>
      <c r="GP1452" s="352"/>
      <c r="GR1452" s="44"/>
      <c r="GS1452" s="44"/>
      <c r="GT1452" s="44"/>
      <c r="GY1452" s="352"/>
      <c r="HA1452" s="44"/>
      <c r="HB1452" s="44"/>
      <c r="HC1452" s="44"/>
      <c r="HH1452" s="352"/>
      <c r="HJ1452" s="44"/>
      <c r="HK1452" s="44"/>
      <c r="HL1452" s="44"/>
      <c r="HQ1452" s="44"/>
      <c r="HR1452" s="44"/>
      <c r="HS1452" s="44"/>
      <c r="HT1452" s="44"/>
      <c r="HU1452" s="44"/>
      <c r="HV1452" s="44"/>
      <c r="HW1452" s="44"/>
      <c r="HX1452" s="44"/>
      <c r="HY1452" s="44"/>
      <c r="HZ1452" s="44"/>
      <c r="IA1452" s="44"/>
      <c r="IB1452" s="44"/>
      <c r="IC1452" s="44"/>
      <c r="ID1452" s="44"/>
      <c r="IE1452" s="44"/>
      <c r="IF1452" s="44"/>
      <c r="IG1452" s="44"/>
      <c r="IH1452" s="44"/>
      <c r="II1452" s="44"/>
      <c r="IJ1452" s="44"/>
      <c r="IK1452" s="44"/>
      <c r="IL1452" s="44"/>
      <c r="IM1452" s="44"/>
      <c r="IN1452" s="44"/>
      <c r="IO1452" s="44"/>
      <c r="IP1452" s="44"/>
      <c r="IQ1452" s="44"/>
      <c r="IR1452" s="44"/>
      <c r="IS1452" s="44"/>
      <c r="IT1452" s="44"/>
      <c r="IU1452" s="44"/>
      <c r="IV1452" s="44"/>
      <c r="RS1452" s="353"/>
    </row>
    <row r="1453" spans="1:487" s="74" customFormat="1" ht="15">
      <c r="A1453" s="325" t="s">
        <v>1155</v>
      </c>
      <c r="B1453" s="351"/>
      <c r="C1453" s="351"/>
      <c r="D1453" s="458" t="s">
        <v>131</v>
      </c>
      <c r="E1453" s="44"/>
      <c r="F1453" s="437">
        <f t="shared" si="20"/>
        <v>7</v>
      </c>
      <c r="G1453" s="478"/>
      <c r="H1453" s="138"/>
      <c r="I1453" s="138">
        <v>3</v>
      </c>
      <c r="J1453" s="420">
        <v>4</v>
      </c>
      <c r="K1453" s="138"/>
      <c r="L1453" s="44"/>
      <c r="M1453" s="44"/>
      <c r="N1453" s="44"/>
      <c r="R1453" s="352"/>
      <c r="T1453" s="44"/>
      <c r="U1453" s="44"/>
      <c r="V1453" s="44"/>
      <c r="AA1453" s="352"/>
      <c r="AC1453" s="44"/>
      <c r="AD1453" s="44"/>
      <c r="AE1453" s="44"/>
      <c r="AJ1453" s="352"/>
      <c r="AL1453" s="44"/>
      <c r="AM1453" s="44"/>
      <c r="AN1453" s="44"/>
      <c r="AS1453" s="352"/>
      <c r="AU1453" s="44"/>
      <c r="AV1453" s="44"/>
      <c r="AW1453" s="44"/>
      <c r="BB1453" s="352"/>
      <c r="BD1453" s="44"/>
      <c r="BE1453" s="44"/>
      <c r="BF1453" s="44"/>
      <c r="BK1453" s="352"/>
      <c r="BM1453" s="44"/>
      <c r="BN1453" s="44"/>
      <c r="BO1453" s="44"/>
      <c r="BT1453" s="352"/>
      <c r="BV1453" s="44"/>
      <c r="BW1453" s="44"/>
      <c r="BX1453" s="44"/>
      <c r="CC1453" s="352"/>
      <c r="CE1453" s="44"/>
      <c r="CF1453" s="44"/>
      <c r="CG1453" s="44"/>
      <c r="CL1453" s="352"/>
      <c r="CN1453" s="44"/>
      <c r="CO1453" s="44"/>
      <c r="CP1453" s="44"/>
      <c r="CU1453" s="352"/>
      <c r="CW1453" s="44"/>
      <c r="CX1453" s="44"/>
      <c r="CY1453" s="44"/>
      <c r="DD1453" s="352"/>
      <c r="DF1453" s="44"/>
      <c r="DG1453" s="44"/>
      <c r="DH1453" s="44"/>
      <c r="DM1453" s="352"/>
      <c r="DO1453" s="44"/>
      <c r="DP1453" s="44"/>
      <c r="DQ1453" s="44"/>
      <c r="DV1453" s="352"/>
      <c r="DX1453" s="44"/>
      <c r="DY1453" s="44"/>
      <c r="DZ1453" s="44"/>
      <c r="EE1453" s="352"/>
      <c r="EG1453" s="44"/>
      <c r="EH1453" s="44"/>
      <c r="EI1453" s="44"/>
      <c r="EN1453" s="352"/>
      <c r="EP1453" s="44"/>
      <c r="EQ1453" s="44"/>
      <c r="ER1453" s="44"/>
      <c r="EW1453" s="352"/>
      <c r="EY1453" s="44"/>
      <c r="EZ1453" s="44"/>
      <c r="FA1453" s="44"/>
      <c r="FF1453" s="352"/>
      <c r="FH1453" s="44"/>
      <c r="FI1453" s="44"/>
      <c r="FJ1453" s="44"/>
      <c r="FO1453" s="352"/>
      <c r="FQ1453" s="44"/>
      <c r="FR1453" s="44"/>
      <c r="FS1453" s="44"/>
      <c r="FX1453" s="352"/>
      <c r="FZ1453" s="44"/>
      <c r="GA1453" s="44"/>
      <c r="GB1453" s="44"/>
      <c r="GG1453" s="352"/>
      <c r="GI1453" s="44"/>
      <c r="GJ1453" s="44"/>
      <c r="GK1453" s="44"/>
      <c r="GP1453" s="352"/>
      <c r="GR1453" s="44"/>
      <c r="GS1453" s="44"/>
      <c r="GT1453" s="44"/>
      <c r="GY1453" s="352"/>
      <c r="HA1453" s="44"/>
      <c r="HB1453" s="44"/>
      <c r="HC1453" s="44"/>
      <c r="HH1453" s="352"/>
      <c r="HJ1453" s="44"/>
      <c r="HK1453" s="44"/>
      <c r="HL1453" s="44"/>
      <c r="HQ1453" s="44"/>
      <c r="HR1453" s="44"/>
      <c r="HS1453" s="44"/>
      <c r="HT1453" s="44"/>
      <c r="HU1453" s="44"/>
      <c r="HV1453" s="44"/>
      <c r="HW1453" s="44"/>
      <c r="HX1453" s="44"/>
      <c r="HY1453" s="44"/>
      <c r="HZ1453" s="44"/>
      <c r="IA1453" s="44"/>
      <c r="IB1453" s="44"/>
      <c r="IC1453" s="44"/>
      <c r="ID1453" s="44"/>
      <c r="IE1453" s="44"/>
      <c r="IF1453" s="44"/>
      <c r="IG1453" s="44"/>
      <c r="IH1453" s="44"/>
      <c r="II1453" s="44"/>
      <c r="IJ1453" s="44"/>
      <c r="IK1453" s="44"/>
      <c r="IL1453" s="44"/>
      <c r="IM1453" s="44"/>
      <c r="IN1453" s="44"/>
      <c r="IO1453" s="44"/>
      <c r="IP1453" s="44"/>
      <c r="IQ1453" s="44"/>
      <c r="IR1453" s="44"/>
      <c r="IS1453" s="44"/>
      <c r="IT1453" s="44"/>
      <c r="IU1453" s="44"/>
      <c r="IV1453" s="44"/>
      <c r="RS1453" s="353"/>
    </row>
    <row r="1454" spans="1:487" s="74" customFormat="1" ht="15">
      <c r="A1454" s="325" t="s">
        <v>2545</v>
      </c>
      <c r="B1454" s="450"/>
      <c r="C1454" s="351"/>
      <c r="D1454" s="531" t="s">
        <v>130</v>
      </c>
      <c r="E1454" s="44"/>
      <c r="F1454" s="437">
        <f t="shared" si="20"/>
        <v>0</v>
      </c>
      <c r="G1454" s="541"/>
      <c r="H1454" s="541"/>
      <c r="I1454" s="138"/>
      <c r="J1454" s="420"/>
      <c r="K1454" s="138"/>
      <c r="L1454" s="450"/>
      <c r="M1454" s="458"/>
      <c r="N1454" s="44"/>
      <c r="R1454" s="352"/>
      <c r="T1454" s="44"/>
      <c r="U1454" s="44"/>
      <c r="V1454" s="44"/>
      <c r="AA1454" s="352"/>
      <c r="AC1454" s="44"/>
      <c r="AD1454" s="44"/>
      <c r="AE1454" s="44"/>
      <c r="AJ1454" s="352"/>
      <c r="AL1454" s="44"/>
      <c r="AM1454" s="44"/>
      <c r="AN1454" s="44"/>
      <c r="AS1454" s="352"/>
      <c r="AU1454" s="44"/>
      <c r="AV1454" s="44"/>
      <c r="AW1454" s="44"/>
      <c r="BB1454" s="352"/>
      <c r="BD1454" s="44"/>
      <c r="BE1454" s="44"/>
      <c r="BF1454" s="44"/>
      <c r="BK1454" s="352"/>
      <c r="BM1454" s="44"/>
      <c r="BN1454" s="44"/>
      <c r="BO1454" s="44"/>
      <c r="BT1454" s="352"/>
      <c r="BV1454" s="44"/>
      <c r="BW1454" s="44"/>
      <c r="BX1454" s="44"/>
      <c r="CC1454" s="352"/>
      <c r="CE1454" s="44"/>
      <c r="CF1454" s="44"/>
      <c r="CG1454" s="44"/>
      <c r="CL1454" s="352"/>
      <c r="CN1454" s="44"/>
      <c r="CO1454" s="44"/>
      <c r="CP1454" s="44"/>
      <c r="CU1454" s="352"/>
      <c r="CW1454" s="44"/>
      <c r="CX1454" s="44"/>
      <c r="CY1454" s="44"/>
      <c r="DD1454" s="352"/>
      <c r="DF1454" s="44"/>
      <c r="DG1454" s="44"/>
      <c r="DH1454" s="44"/>
      <c r="DM1454" s="352"/>
      <c r="DO1454" s="44"/>
      <c r="DP1454" s="44"/>
      <c r="DQ1454" s="44"/>
      <c r="DV1454" s="352"/>
      <c r="DX1454" s="44"/>
      <c r="DY1454" s="44"/>
      <c r="DZ1454" s="44"/>
      <c r="EE1454" s="352"/>
      <c r="EG1454" s="44"/>
      <c r="EH1454" s="44"/>
      <c r="EI1454" s="44"/>
      <c r="EN1454" s="352"/>
      <c r="EP1454" s="44"/>
      <c r="EQ1454" s="44"/>
      <c r="ER1454" s="44"/>
      <c r="EW1454" s="352"/>
      <c r="EY1454" s="44"/>
      <c r="EZ1454" s="44"/>
      <c r="FA1454" s="44"/>
      <c r="FF1454" s="352"/>
      <c r="FH1454" s="44"/>
      <c r="FI1454" s="44"/>
      <c r="FJ1454" s="44"/>
      <c r="FO1454" s="352"/>
      <c r="FQ1454" s="44"/>
      <c r="FR1454" s="44"/>
      <c r="FS1454" s="44"/>
      <c r="FX1454" s="352"/>
      <c r="FZ1454" s="44"/>
      <c r="GA1454" s="44"/>
      <c r="GB1454" s="44"/>
      <c r="GG1454" s="352"/>
      <c r="GI1454" s="44"/>
      <c r="GJ1454" s="44"/>
      <c r="GK1454" s="44"/>
      <c r="GP1454" s="352"/>
      <c r="GR1454" s="44"/>
      <c r="GS1454" s="44"/>
      <c r="GT1454" s="44"/>
      <c r="GY1454" s="352"/>
      <c r="HA1454" s="44"/>
      <c r="HB1454" s="44"/>
      <c r="HC1454" s="44"/>
      <c r="HH1454" s="352"/>
      <c r="HJ1454" s="44"/>
      <c r="HK1454" s="44"/>
      <c r="HL1454" s="44"/>
      <c r="HQ1454" s="44"/>
      <c r="HR1454" s="44"/>
      <c r="HS1454" s="44"/>
      <c r="HT1454" s="44"/>
      <c r="HU1454" s="44"/>
      <c r="HV1454" s="44"/>
      <c r="HW1454" s="44"/>
      <c r="HX1454" s="44"/>
      <c r="HY1454" s="44"/>
      <c r="HZ1454" s="44"/>
      <c r="IA1454" s="44"/>
      <c r="IB1454" s="44"/>
      <c r="IC1454" s="44"/>
      <c r="ID1454" s="44"/>
      <c r="IE1454" s="44"/>
      <c r="IF1454" s="44"/>
      <c r="IG1454" s="44"/>
      <c r="IH1454" s="44"/>
      <c r="II1454" s="44"/>
      <c r="IJ1454" s="44"/>
      <c r="IK1454" s="44"/>
      <c r="IL1454" s="44"/>
      <c r="IM1454" s="44"/>
      <c r="IN1454" s="44"/>
      <c r="IO1454" s="44"/>
      <c r="IP1454" s="44"/>
      <c r="IQ1454" s="44"/>
      <c r="IR1454" s="44"/>
      <c r="IS1454" s="44"/>
      <c r="IT1454" s="44"/>
      <c r="IU1454" s="44"/>
      <c r="IV1454" s="44"/>
      <c r="RS1454" s="353"/>
    </row>
    <row r="1455" spans="1:487" s="74" customFormat="1" ht="15">
      <c r="A1455" s="325" t="s">
        <v>842</v>
      </c>
      <c r="B1455" s="351"/>
      <c r="C1455" s="351"/>
      <c r="D1455" s="531" t="s">
        <v>130</v>
      </c>
      <c r="E1455" s="44"/>
      <c r="F1455" s="437">
        <f t="shared" si="20"/>
        <v>10</v>
      </c>
      <c r="G1455" s="541"/>
      <c r="H1455" s="541"/>
      <c r="I1455" s="138">
        <v>6</v>
      </c>
      <c r="J1455" s="420">
        <v>4</v>
      </c>
      <c r="K1455" s="138"/>
      <c r="L1455" s="450"/>
      <c r="M1455" s="458"/>
      <c r="N1455" s="44"/>
      <c r="R1455" s="352"/>
      <c r="T1455" s="44"/>
      <c r="U1455" s="44"/>
      <c r="V1455" s="44"/>
      <c r="AA1455" s="352"/>
      <c r="AC1455" s="44"/>
      <c r="AD1455" s="44"/>
      <c r="AE1455" s="44"/>
      <c r="AJ1455" s="352"/>
      <c r="AL1455" s="44"/>
      <c r="AM1455" s="44"/>
      <c r="AN1455" s="44"/>
      <c r="AS1455" s="352"/>
      <c r="AU1455" s="44"/>
      <c r="AV1455" s="44"/>
      <c r="AW1455" s="44"/>
      <c r="BB1455" s="352"/>
      <c r="BD1455" s="44"/>
      <c r="BE1455" s="44"/>
      <c r="BF1455" s="44"/>
      <c r="BK1455" s="352"/>
      <c r="BM1455" s="44"/>
      <c r="BN1455" s="44"/>
      <c r="BO1455" s="44"/>
      <c r="BT1455" s="352"/>
      <c r="BV1455" s="44"/>
      <c r="BW1455" s="44"/>
      <c r="BX1455" s="44"/>
      <c r="CC1455" s="352"/>
      <c r="CE1455" s="44"/>
      <c r="CF1455" s="44"/>
      <c r="CG1455" s="44"/>
      <c r="CL1455" s="352"/>
      <c r="CN1455" s="44"/>
      <c r="CO1455" s="44"/>
      <c r="CP1455" s="44"/>
      <c r="CU1455" s="352"/>
      <c r="CW1455" s="44"/>
      <c r="CX1455" s="44"/>
      <c r="CY1455" s="44"/>
      <c r="DD1455" s="352"/>
      <c r="DF1455" s="44"/>
      <c r="DG1455" s="44"/>
      <c r="DH1455" s="44"/>
      <c r="DM1455" s="352"/>
      <c r="DO1455" s="44"/>
      <c r="DP1455" s="44"/>
      <c r="DQ1455" s="44"/>
      <c r="DV1455" s="352"/>
      <c r="DX1455" s="44"/>
      <c r="DY1455" s="44"/>
      <c r="DZ1455" s="44"/>
      <c r="EE1455" s="352"/>
      <c r="EG1455" s="44"/>
      <c r="EH1455" s="44"/>
      <c r="EI1455" s="44"/>
      <c r="EN1455" s="352"/>
      <c r="EP1455" s="44"/>
      <c r="EQ1455" s="44"/>
      <c r="ER1455" s="44"/>
      <c r="EW1455" s="352"/>
      <c r="EY1455" s="44"/>
      <c r="EZ1455" s="44"/>
      <c r="FA1455" s="44"/>
      <c r="FF1455" s="352"/>
      <c r="FH1455" s="44"/>
      <c r="FI1455" s="44"/>
      <c r="FJ1455" s="44"/>
      <c r="FO1455" s="352"/>
      <c r="FQ1455" s="44"/>
      <c r="FR1455" s="44"/>
      <c r="FS1455" s="44"/>
      <c r="FX1455" s="352"/>
      <c r="FZ1455" s="44"/>
      <c r="GA1455" s="44"/>
      <c r="GB1455" s="44"/>
      <c r="GG1455" s="352"/>
      <c r="GI1455" s="44"/>
      <c r="GJ1455" s="44"/>
      <c r="GK1455" s="44"/>
      <c r="GP1455" s="352"/>
      <c r="GR1455" s="44"/>
      <c r="GS1455" s="44"/>
      <c r="GT1455" s="44"/>
      <c r="GY1455" s="352"/>
      <c r="HA1455" s="44"/>
      <c r="HB1455" s="44"/>
      <c r="HC1455" s="44"/>
      <c r="HH1455" s="352"/>
      <c r="HJ1455" s="44"/>
      <c r="HK1455" s="44"/>
      <c r="HL1455" s="44"/>
      <c r="HQ1455" s="44"/>
      <c r="HR1455" s="44"/>
      <c r="HS1455" s="44"/>
      <c r="HT1455" s="44"/>
      <c r="HU1455" s="44"/>
      <c r="HV1455" s="44"/>
      <c r="HW1455" s="44"/>
      <c r="HX1455" s="44"/>
      <c r="HY1455" s="44"/>
      <c r="HZ1455" s="44"/>
      <c r="IA1455" s="44"/>
      <c r="IB1455" s="44"/>
      <c r="IC1455" s="44"/>
      <c r="ID1455" s="44"/>
      <c r="IE1455" s="44"/>
      <c r="IF1455" s="44"/>
      <c r="IG1455" s="44"/>
      <c r="IH1455" s="44"/>
      <c r="II1455" s="44"/>
      <c r="IJ1455" s="44"/>
      <c r="IK1455" s="44"/>
      <c r="IL1455" s="44"/>
      <c r="IM1455" s="44"/>
      <c r="IN1455" s="44"/>
      <c r="IO1455" s="44"/>
      <c r="IP1455" s="44"/>
      <c r="IQ1455" s="44"/>
      <c r="IR1455" s="44"/>
      <c r="IS1455" s="44"/>
      <c r="IT1455" s="44"/>
      <c r="IU1455" s="44"/>
      <c r="IV1455" s="44"/>
      <c r="RS1455" s="353"/>
    </row>
    <row r="1456" spans="1:487" s="74" customFormat="1" ht="15">
      <c r="A1456" s="325" t="s">
        <v>1689</v>
      </c>
      <c r="B1456" s="351"/>
      <c r="C1456" s="351"/>
      <c r="D1456" s="531" t="s">
        <v>130</v>
      </c>
      <c r="E1456" s="44"/>
      <c r="F1456" s="437">
        <f t="shared" si="20"/>
        <v>0</v>
      </c>
      <c r="G1456" s="541"/>
      <c r="H1456" s="541"/>
      <c r="I1456" s="138"/>
      <c r="J1456" s="420"/>
      <c r="K1456" s="138"/>
      <c r="L1456" s="458"/>
      <c r="M1456" s="458"/>
      <c r="N1456" s="44"/>
      <c r="R1456" s="352"/>
      <c r="T1456" s="44"/>
      <c r="U1456" s="44"/>
      <c r="V1456" s="44"/>
      <c r="AA1456" s="352"/>
      <c r="AC1456" s="44"/>
      <c r="AD1456" s="44"/>
      <c r="AE1456" s="44"/>
      <c r="AJ1456" s="352"/>
      <c r="AL1456" s="44"/>
      <c r="AM1456" s="44"/>
      <c r="AN1456" s="44"/>
      <c r="AS1456" s="352"/>
      <c r="AU1456" s="44"/>
      <c r="AV1456" s="44"/>
      <c r="AW1456" s="44"/>
      <c r="BB1456" s="352"/>
      <c r="BD1456" s="44"/>
      <c r="BE1456" s="44"/>
      <c r="BF1456" s="44"/>
      <c r="BK1456" s="352"/>
      <c r="BM1456" s="44"/>
      <c r="BN1456" s="44"/>
      <c r="BO1456" s="44"/>
      <c r="BT1456" s="352"/>
      <c r="BV1456" s="44"/>
      <c r="BW1456" s="44"/>
      <c r="BX1456" s="44"/>
      <c r="CC1456" s="352"/>
      <c r="CE1456" s="44"/>
      <c r="CF1456" s="44"/>
      <c r="CG1456" s="44"/>
      <c r="CL1456" s="352"/>
      <c r="CN1456" s="44"/>
      <c r="CO1456" s="44"/>
      <c r="CP1456" s="44"/>
      <c r="CU1456" s="352"/>
      <c r="CW1456" s="44"/>
      <c r="CX1456" s="44"/>
      <c r="CY1456" s="44"/>
      <c r="DD1456" s="352"/>
      <c r="DF1456" s="44"/>
      <c r="DG1456" s="44"/>
      <c r="DH1456" s="44"/>
      <c r="DM1456" s="352"/>
      <c r="DO1456" s="44"/>
      <c r="DP1456" s="44"/>
      <c r="DQ1456" s="44"/>
      <c r="DV1456" s="352"/>
      <c r="DX1456" s="44"/>
      <c r="DY1456" s="44"/>
      <c r="DZ1456" s="44"/>
      <c r="EE1456" s="352"/>
      <c r="EG1456" s="44"/>
      <c r="EH1456" s="44"/>
      <c r="EI1456" s="44"/>
      <c r="EN1456" s="352"/>
      <c r="EP1456" s="44"/>
      <c r="EQ1456" s="44"/>
      <c r="ER1456" s="44"/>
      <c r="EW1456" s="352"/>
      <c r="EY1456" s="44"/>
      <c r="EZ1456" s="44"/>
      <c r="FA1456" s="44"/>
      <c r="FF1456" s="352"/>
      <c r="FH1456" s="44"/>
      <c r="FI1456" s="44"/>
      <c r="FJ1456" s="44"/>
      <c r="FO1456" s="352"/>
      <c r="FQ1456" s="44"/>
      <c r="FR1456" s="44"/>
      <c r="FS1456" s="44"/>
      <c r="FX1456" s="352"/>
      <c r="FZ1456" s="44"/>
      <c r="GA1456" s="44"/>
      <c r="GB1456" s="44"/>
      <c r="GG1456" s="352"/>
      <c r="GI1456" s="44"/>
      <c r="GJ1456" s="44"/>
      <c r="GK1456" s="44"/>
      <c r="GP1456" s="352"/>
      <c r="GR1456" s="44"/>
      <c r="GS1456" s="44"/>
      <c r="GT1456" s="44"/>
      <c r="GY1456" s="352"/>
      <c r="HA1456" s="44"/>
      <c r="HB1456" s="44"/>
      <c r="HC1456" s="44"/>
      <c r="HH1456" s="352"/>
      <c r="HJ1456" s="44"/>
      <c r="HK1456" s="44"/>
      <c r="HL1456" s="44"/>
      <c r="HQ1456" s="44"/>
      <c r="HR1456" s="44"/>
      <c r="HS1456" s="44"/>
      <c r="HT1456" s="44"/>
      <c r="HU1456" s="44"/>
      <c r="HV1456" s="44"/>
      <c r="HW1456" s="44"/>
      <c r="HX1456" s="44"/>
      <c r="HY1456" s="44"/>
      <c r="HZ1456" s="44"/>
      <c r="IA1456" s="44"/>
      <c r="IB1456" s="44"/>
      <c r="IC1456" s="44"/>
      <c r="ID1456" s="44"/>
      <c r="IE1456" s="44"/>
      <c r="IF1456" s="44"/>
      <c r="IG1456" s="44"/>
      <c r="IH1456" s="44"/>
      <c r="II1456" s="44"/>
      <c r="IJ1456" s="44"/>
      <c r="IK1456" s="44"/>
      <c r="IL1456" s="44"/>
      <c r="IM1456" s="44"/>
      <c r="IN1456" s="44"/>
      <c r="IO1456" s="44"/>
      <c r="IP1456" s="44"/>
      <c r="IQ1456" s="44"/>
      <c r="IR1456" s="44"/>
      <c r="IS1456" s="44"/>
      <c r="IT1456" s="44"/>
      <c r="IU1456" s="44"/>
      <c r="IV1456" s="44"/>
      <c r="RS1456" s="353"/>
    </row>
    <row r="1457" spans="1:487" s="74" customFormat="1" ht="15">
      <c r="A1457" s="325" t="s">
        <v>830</v>
      </c>
      <c r="B1457" s="351"/>
      <c r="C1457" s="351"/>
      <c r="D1457" s="458" t="s">
        <v>138</v>
      </c>
      <c r="E1457" s="44"/>
      <c r="F1457" s="437">
        <f t="shared" si="20"/>
        <v>54</v>
      </c>
      <c r="G1457" s="478">
        <v>8</v>
      </c>
      <c r="H1457" s="138">
        <v>18</v>
      </c>
      <c r="I1457" s="138">
        <v>23</v>
      </c>
      <c r="J1457" s="420"/>
      <c r="K1457" s="138">
        <v>5</v>
      </c>
      <c r="L1457" s="44"/>
      <c r="M1457" s="44"/>
      <c r="N1457" s="44"/>
      <c r="R1457" s="352"/>
      <c r="T1457" s="44"/>
      <c r="U1457" s="44"/>
      <c r="V1457" s="44"/>
      <c r="AA1457" s="352"/>
      <c r="AC1457" s="44"/>
      <c r="AD1457" s="44"/>
      <c r="AE1457" s="44"/>
      <c r="AJ1457" s="352"/>
      <c r="AL1457" s="44"/>
      <c r="AM1457" s="44"/>
      <c r="AN1457" s="44"/>
      <c r="AS1457" s="352"/>
      <c r="AU1457" s="44"/>
      <c r="AV1457" s="44"/>
      <c r="AW1457" s="44"/>
      <c r="BB1457" s="352"/>
      <c r="BD1457" s="44"/>
      <c r="BE1457" s="44"/>
      <c r="BF1457" s="44"/>
      <c r="BK1457" s="352"/>
      <c r="BM1457" s="44"/>
      <c r="BN1457" s="44"/>
      <c r="BO1457" s="44"/>
      <c r="BT1457" s="352"/>
      <c r="BV1457" s="44"/>
      <c r="BW1457" s="44"/>
      <c r="BX1457" s="44"/>
      <c r="CC1457" s="352"/>
      <c r="CE1457" s="44"/>
      <c r="CF1457" s="44"/>
      <c r="CG1457" s="44"/>
      <c r="CL1457" s="352"/>
      <c r="CN1457" s="44"/>
      <c r="CO1457" s="44"/>
      <c r="CP1457" s="44"/>
      <c r="CU1457" s="352"/>
      <c r="CW1457" s="44"/>
      <c r="CX1457" s="44"/>
      <c r="CY1457" s="44"/>
      <c r="DD1457" s="352"/>
      <c r="DF1457" s="44"/>
      <c r="DG1457" s="44"/>
      <c r="DH1457" s="44"/>
      <c r="DM1457" s="352"/>
      <c r="DO1457" s="44"/>
      <c r="DP1457" s="44"/>
      <c r="DQ1457" s="44"/>
      <c r="DV1457" s="352"/>
      <c r="DX1457" s="44"/>
      <c r="DY1457" s="44"/>
      <c r="DZ1457" s="44"/>
      <c r="EE1457" s="352"/>
      <c r="EG1457" s="44"/>
      <c r="EH1457" s="44"/>
      <c r="EI1457" s="44"/>
      <c r="EN1457" s="352"/>
      <c r="EP1457" s="44"/>
      <c r="EQ1457" s="44"/>
      <c r="ER1457" s="44"/>
      <c r="EW1457" s="352"/>
      <c r="EY1457" s="44"/>
      <c r="EZ1457" s="44"/>
      <c r="FA1457" s="44"/>
      <c r="FF1457" s="352"/>
      <c r="FH1457" s="44"/>
      <c r="FI1457" s="44"/>
      <c r="FJ1457" s="44"/>
      <c r="FO1457" s="352"/>
      <c r="FQ1457" s="44"/>
      <c r="FR1457" s="44"/>
      <c r="FS1457" s="44"/>
      <c r="FX1457" s="352"/>
      <c r="FZ1457" s="44"/>
      <c r="GA1457" s="44"/>
      <c r="GB1457" s="44"/>
      <c r="GG1457" s="352"/>
      <c r="GI1457" s="44"/>
      <c r="GJ1457" s="44"/>
      <c r="GK1457" s="44"/>
      <c r="GP1457" s="352"/>
      <c r="GR1457" s="44"/>
      <c r="GS1457" s="44"/>
      <c r="GT1457" s="44"/>
      <c r="GY1457" s="352"/>
      <c r="HA1457" s="44"/>
      <c r="HB1457" s="44"/>
      <c r="HC1457" s="44"/>
      <c r="HH1457" s="352"/>
      <c r="HJ1457" s="44"/>
      <c r="HK1457" s="44"/>
      <c r="HL1457" s="44"/>
      <c r="HQ1457" s="44"/>
      <c r="HR1457" s="44"/>
      <c r="HS1457" s="44"/>
      <c r="HT1457" s="44"/>
      <c r="HU1457" s="44"/>
      <c r="HV1457" s="44"/>
      <c r="HW1457" s="44"/>
      <c r="HX1457" s="44"/>
      <c r="HY1457" s="44"/>
      <c r="HZ1457" s="44"/>
      <c r="IA1457" s="44"/>
      <c r="IB1457" s="44"/>
      <c r="IC1457" s="44"/>
      <c r="ID1457" s="44"/>
      <c r="IE1457" s="44"/>
      <c r="IF1457" s="44"/>
      <c r="IG1457" s="44"/>
      <c r="IH1457" s="44"/>
      <c r="II1457" s="44"/>
      <c r="IJ1457" s="44"/>
      <c r="IK1457" s="44"/>
      <c r="IL1457" s="44"/>
      <c r="IM1457" s="44"/>
      <c r="IN1457" s="44"/>
      <c r="IO1457" s="44"/>
      <c r="IP1457" s="44"/>
      <c r="IQ1457" s="44"/>
      <c r="IR1457" s="44"/>
      <c r="IS1457" s="44"/>
      <c r="IT1457" s="44"/>
      <c r="IU1457" s="44"/>
      <c r="IV1457" s="44"/>
      <c r="RS1457" s="353"/>
    </row>
    <row r="1458" spans="1:487" s="74" customFormat="1" ht="15">
      <c r="A1458" s="325" t="s">
        <v>580</v>
      </c>
      <c r="B1458" s="351"/>
      <c r="C1458" s="351"/>
      <c r="D1458" s="354" t="s">
        <v>130</v>
      </c>
      <c r="E1458" s="44"/>
      <c r="F1458" s="437">
        <f t="shared" si="20"/>
        <v>30</v>
      </c>
      <c r="G1458" s="541"/>
      <c r="H1458" s="541">
        <v>15</v>
      </c>
      <c r="I1458" s="138">
        <v>11</v>
      </c>
      <c r="J1458" s="420">
        <v>4</v>
      </c>
      <c r="K1458" s="138"/>
      <c r="L1458" s="450"/>
      <c r="M1458" s="458"/>
      <c r="N1458" s="44"/>
      <c r="R1458" s="352"/>
      <c r="T1458" s="44"/>
      <c r="U1458" s="44"/>
      <c r="V1458" s="44"/>
      <c r="AA1458" s="352"/>
      <c r="AC1458" s="44"/>
      <c r="AD1458" s="44"/>
      <c r="AE1458" s="44"/>
      <c r="AJ1458" s="352"/>
      <c r="AL1458" s="44"/>
      <c r="AM1458" s="44"/>
      <c r="AN1458" s="44"/>
      <c r="AS1458" s="352"/>
      <c r="AU1458" s="44"/>
      <c r="AV1458" s="44"/>
      <c r="AW1458" s="44"/>
      <c r="BB1458" s="352"/>
      <c r="BD1458" s="44"/>
      <c r="BE1458" s="44"/>
      <c r="BF1458" s="44"/>
      <c r="BK1458" s="352"/>
      <c r="BM1458" s="44"/>
      <c r="BN1458" s="44"/>
      <c r="BO1458" s="44"/>
      <c r="BT1458" s="352"/>
      <c r="BV1458" s="44"/>
      <c r="BW1458" s="44"/>
      <c r="BX1458" s="44"/>
      <c r="CC1458" s="352"/>
      <c r="CE1458" s="44"/>
      <c r="CF1458" s="44"/>
      <c r="CG1458" s="44"/>
      <c r="CL1458" s="352"/>
      <c r="CN1458" s="44"/>
      <c r="CO1458" s="44"/>
      <c r="CP1458" s="44"/>
      <c r="CU1458" s="352"/>
      <c r="CW1458" s="44"/>
      <c r="CX1458" s="44"/>
      <c r="CY1458" s="44"/>
      <c r="DD1458" s="352"/>
      <c r="DF1458" s="44"/>
      <c r="DG1458" s="44"/>
      <c r="DH1458" s="44"/>
      <c r="DM1458" s="352"/>
      <c r="DO1458" s="44"/>
      <c r="DP1458" s="44"/>
      <c r="DQ1458" s="44"/>
      <c r="DV1458" s="352"/>
      <c r="DX1458" s="44"/>
      <c r="DY1458" s="44"/>
      <c r="DZ1458" s="44"/>
      <c r="EE1458" s="352"/>
      <c r="EG1458" s="44"/>
      <c r="EH1458" s="44"/>
      <c r="EI1458" s="44"/>
      <c r="EN1458" s="352"/>
      <c r="EP1458" s="44"/>
      <c r="EQ1458" s="44"/>
      <c r="ER1458" s="44"/>
      <c r="EW1458" s="352"/>
      <c r="EY1458" s="44"/>
      <c r="EZ1458" s="44"/>
      <c r="FA1458" s="44"/>
      <c r="FF1458" s="352"/>
      <c r="FH1458" s="44"/>
      <c r="FI1458" s="44"/>
      <c r="FJ1458" s="44"/>
      <c r="FO1458" s="352"/>
      <c r="FQ1458" s="44"/>
      <c r="FR1458" s="44"/>
      <c r="FS1458" s="44"/>
      <c r="FX1458" s="352"/>
      <c r="FZ1458" s="44"/>
      <c r="GA1458" s="44"/>
      <c r="GB1458" s="44"/>
      <c r="GG1458" s="352"/>
      <c r="GI1458" s="44"/>
      <c r="GJ1458" s="44"/>
      <c r="GK1458" s="44"/>
      <c r="GP1458" s="352"/>
      <c r="GR1458" s="44"/>
      <c r="GS1458" s="44"/>
      <c r="GT1458" s="44"/>
      <c r="GY1458" s="352"/>
      <c r="HA1458" s="44"/>
      <c r="HB1458" s="44"/>
      <c r="HC1458" s="44"/>
      <c r="HH1458" s="352"/>
      <c r="HJ1458" s="44"/>
      <c r="HK1458" s="44"/>
      <c r="HL1458" s="44"/>
      <c r="HQ1458" s="44"/>
      <c r="HR1458" s="44"/>
      <c r="HS1458" s="44"/>
      <c r="HT1458" s="44"/>
      <c r="HU1458" s="44"/>
      <c r="HV1458" s="44"/>
      <c r="HW1458" s="44"/>
      <c r="HX1458" s="44"/>
      <c r="HY1458" s="44"/>
      <c r="HZ1458" s="44"/>
      <c r="IA1458" s="44"/>
      <c r="IB1458" s="44"/>
      <c r="IC1458" s="44"/>
      <c r="ID1458" s="44"/>
      <c r="IE1458" s="44"/>
      <c r="IF1458" s="44"/>
      <c r="IG1458" s="44"/>
      <c r="IH1458" s="44"/>
      <c r="II1458" s="44"/>
      <c r="IJ1458" s="44"/>
      <c r="IK1458" s="44"/>
      <c r="IL1458" s="44"/>
      <c r="IM1458" s="44"/>
      <c r="IN1458" s="44"/>
      <c r="IO1458" s="44"/>
      <c r="IP1458" s="44"/>
      <c r="IQ1458" s="44"/>
      <c r="IR1458" s="44"/>
      <c r="IS1458" s="44"/>
      <c r="IT1458" s="44"/>
      <c r="IU1458" s="44"/>
      <c r="IV1458" s="44"/>
      <c r="RS1458" s="353"/>
    </row>
    <row r="1459" spans="1:487" s="74" customFormat="1" ht="15">
      <c r="A1459" s="325" t="s">
        <v>734</v>
      </c>
      <c r="B1459" s="351"/>
      <c r="C1459" s="351"/>
      <c r="D1459" s="531" t="s">
        <v>130</v>
      </c>
      <c r="E1459" s="44"/>
      <c r="F1459" s="437">
        <f t="shared" si="20"/>
        <v>0</v>
      </c>
      <c r="G1459" s="541"/>
      <c r="H1459" s="541"/>
      <c r="I1459" s="138"/>
      <c r="J1459" s="420"/>
      <c r="K1459" s="138"/>
      <c r="L1459" s="458"/>
      <c r="M1459" s="458"/>
      <c r="N1459" s="44"/>
      <c r="R1459" s="352"/>
      <c r="T1459" s="44"/>
      <c r="U1459" s="44"/>
      <c r="V1459" s="44"/>
      <c r="AA1459" s="352"/>
      <c r="AC1459" s="44"/>
      <c r="AD1459" s="44"/>
      <c r="AE1459" s="44"/>
      <c r="AJ1459" s="352"/>
      <c r="AL1459" s="44"/>
      <c r="AM1459" s="44"/>
      <c r="AN1459" s="44"/>
      <c r="AS1459" s="352"/>
      <c r="AU1459" s="44"/>
      <c r="AV1459" s="44"/>
      <c r="AW1459" s="44"/>
      <c r="BB1459" s="352"/>
      <c r="BD1459" s="44"/>
      <c r="BE1459" s="44"/>
      <c r="BF1459" s="44"/>
      <c r="BK1459" s="352"/>
      <c r="BM1459" s="44"/>
      <c r="BN1459" s="44"/>
      <c r="BO1459" s="44"/>
      <c r="BT1459" s="352"/>
      <c r="BV1459" s="44"/>
      <c r="BW1459" s="44"/>
      <c r="BX1459" s="44"/>
      <c r="CC1459" s="352"/>
      <c r="CE1459" s="44"/>
      <c r="CF1459" s="44"/>
      <c r="CG1459" s="44"/>
      <c r="CL1459" s="352"/>
      <c r="CN1459" s="44"/>
      <c r="CO1459" s="44"/>
      <c r="CP1459" s="44"/>
      <c r="CU1459" s="352"/>
      <c r="CW1459" s="44"/>
      <c r="CX1459" s="44"/>
      <c r="CY1459" s="44"/>
      <c r="DD1459" s="352"/>
      <c r="DF1459" s="44"/>
      <c r="DG1459" s="44"/>
      <c r="DH1459" s="44"/>
      <c r="DM1459" s="352"/>
      <c r="DO1459" s="44"/>
      <c r="DP1459" s="44"/>
      <c r="DQ1459" s="44"/>
      <c r="DV1459" s="352"/>
      <c r="DX1459" s="44"/>
      <c r="DY1459" s="44"/>
      <c r="DZ1459" s="44"/>
      <c r="EE1459" s="352"/>
      <c r="EG1459" s="44"/>
      <c r="EH1459" s="44"/>
      <c r="EI1459" s="44"/>
      <c r="EN1459" s="352"/>
      <c r="EP1459" s="44"/>
      <c r="EQ1459" s="44"/>
      <c r="ER1459" s="44"/>
      <c r="EW1459" s="352"/>
      <c r="EY1459" s="44"/>
      <c r="EZ1459" s="44"/>
      <c r="FA1459" s="44"/>
      <c r="FF1459" s="352"/>
      <c r="FH1459" s="44"/>
      <c r="FI1459" s="44"/>
      <c r="FJ1459" s="44"/>
      <c r="FO1459" s="352"/>
      <c r="FQ1459" s="44"/>
      <c r="FR1459" s="44"/>
      <c r="FS1459" s="44"/>
      <c r="FX1459" s="352"/>
      <c r="FZ1459" s="44"/>
      <c r="GA1459" s="44"/>
      <c r="GB1459" s="44"/>
      <c r="GG1459" s="352"/>
      <c r="GI1459" s="44"/>
      <c r="GJ1459" s="44"/>
      <c r="GK1459" s="44"/>
      <c r="GP1459" s="352"/>
      <c r="GR1459" s="44"/>
      <c r="GS1459" s="44"/>
      <c r="GT1459" s="44"/>
      <c r="GY1459" s="352"/>
      <c r="HA1459" s="44"/>
      <c r="HB1459" s="44"/>
      <c r="HC1459" s="44"/>
      <c r="HH1459" s="352"/>
      <c r="HJ1459" s="44"/>
      <c r="HK1459" s="44"/>
      <c r="HL1459" s="44"/>
      <c r="HQ1459" s="44"/>
      <c r="HR1459" s="44"/>
      <c r="HS1459" s="44"/>
      <c r="HT1459" s="44"/>
      <c r="HU1459" s="44"/>
      <c r="HV1459" s="44"/>
      <c r="HW1459" s="44"/>
      <c r="HX1459" s="44"/>
      <c r="HY1459" s="44"/>
      <c r="HZ1459" s="44"/>
      <c r="IA1459" s="44"/>
      <c r="IB1459" s="44"/>
      <c r="IC1459" s="44"/>
      <c r="ID1459" s="44"/>
      <c r="IE1459" s="44"/>
      <c r="IF1459" s="44"/>
      <c r="IG1459" s="44"/>
      <c r="IH1459" s="44"/>
      <c r="II1459" s="44"/>
      <c r="IJ1459" s="44"/>
      <c r="IK1459" s="44"/>
      <c r="IL1459" s="44"/>
      <c r="IM1459" s="44"/>
      <c r="IN1459" s="44"/>
      <c r="IO1459" s="44"/>
      <c r="IP1459" s="44"/>
      <c r="IQ1459" s="44"/>
      <c r="IR1459" s="44"/>
      <c r="IS1459" s="44"/>
      <c r="IT1459" s="44"/>
      <c r="IU1459" s="44"/>
      <c r="IV1459" s="44"/>
      <c r="RS1459" s="353"/>
    </row>
    <row r="1460" spans="1:487" s="74" customFormat="1" ht="15">
      <c r="A1460" s="325" t="s">
        <v>441</v>
      </c>
      <c r="B1460" s="351"/>
      <c r="C1460" s="351"/>
      <c r="D1460" s="458" t="s">
        <v>139</v>
      </c>
      <c r="E1460" s="44"/>
      <c r="F1460" s="437">
        <f t="shared" si="20"/>
        <v>1494</v>
      </c>
      <c r="G1460" s="541">
        <v>1189</v>
      </c>
      <c r="H1460" s="138">
        <v>165</v>
      </c>
      <c r="I1460" s="138"/>
      <c r="J1460" s="420">
        <v>35</v>
      </c>
      <c r="K1460" s="138">
        <v>105</v>
      </c>
      <c r="L1460" s="458"/>
      <c r="M1460" s="458"/>
      <c r="N1460" s="44"/>
      <c r="R1460" s="352"/>
      <c r="T1460" s="44"/>
      <c r="U1460" s="44"/>
      <c r="V1460" s="44"/>
      <c r="AA1460" s="352"/>
      <c r="AC1460" s="44"/>
      <c r="AD1460" s="44"/>
      <c r="AE1460" s="44"/>
      <c r="AJ1460" s="352"/>
      <c r="AL1460" s="44"/>
      <c r="AM1460" s="44"/>
      <c r="AN1460" s="44"/>
      <c r="AS1460" s="352"/>
      <c r="AU1460" s="44"/>
      <c r="AV1460" s="44"/>
      <c r="AW1460" s="44"/>
      <c r="BB1460" s="352"/>
      <c r="BD1460" s="44"/>
      <c r="BE1460" s="44"/>
      <c r="BF1460" s="44"/>
      <c r="BK1460" s="352"/>
      <c r="BM1460" s="44"/>
      <c r="BN1460" s="44"/>
      <c r="BO1460" s="44"/>
      <c r="BT1460" s="352"/>
      <c r="BV1460" s="44"/>
      <c r="BW1460" s="44"/>
      <c r="BX1460" s="44"/>
      <c r="CC1460" s="352"/>
      <c r="CE1460" s="44"/>
      <c r="CF1460" s="44"/>
      <c r="CG1460" s="44"/>
      <c r="CL1460" s="352"/>
      <c r="CN1460" s="44"/>
      <c r="CO1460" s="44"/>
      <c r="CP1460" s="44"/>
      <c r="CU1460" s="352"/>
      <c r="CW1460" s="44"/>
      <c r="CX1460" s="44"/>
      <c r="CY1460" s="44"/>
      <c r="DD1460" s="352"/>
      <c r="DF1460" s="44"/>
      <c r="DG1460" s="44"/>
      <c r="DH1460" s="44"/>
      <c r="DM1460" s="352"/>
      <c r="DO1460" s="44"/>
      <c r="DP1460" s="44"/>
      <c r="DQ1460" s="44"/>
      <c r="DV1460" s="352"/>
      <c r="DX1460" s="44"/>
      <c r="DY1460" s="44"/>
      <c r="DZ1460" s="44"/>
      <c r="EE1460" s="352"/>
      <c r="EG1460" s="44"/>
      <c r="EH1460" s="44"/>
      <c r="EI1460" s="44"/>
      <c r="EN1460" s="352"/>
      <c r="EP1460" s="44"/>
      <c r="EQ1460" s="44"/>
      <c r="ER1460" s="44"/>
      <c r="EW1460" s="352"/>
      <c r="EY1460" s="44"/>
      <c r="EZ1460" s="44"/>
      <c r="FA1460" s="44"/>
      <c r="FF1460" s="352"/>
      <c r="FH1460" s="44"/>
      <c r="FI1460" s="44"/>
      <c r="FJ1460" s="44"/>
      <c r="FO1460" s="352"/>
      <c r="FQ1460" s="44"/>
      <c r="FR1460" s="44"/>
      <c r="FS1460" s="44"/>
      <c r="FX1460" s="352"/>
      <c r="FZ1460" s="44"/>
      <c r="GA1460" s="44"/>
      <c r="GB1460" s="44"/>
      <c r="GG1460" s="352"/>
      <c r="GI1460" s="44"/>
      <c r="GJ1460" s="44"/>
      <c r="GK1460" s="44"/>
      <c r="GP1460" s="352"/>
      <c r="GR1460" s="44"/>
      <c r="GS1460" s="44"/>
      <c r="GT1460" s="44"/>
      <c r="GY1460" s="352"/>
      <c r="HA1460" s="44"/>
      <c r="HB1460" s="44"/>
      <c r="HC1460" s="44"/>
      <c r="HH1460" s="352"/>
      <c r="HJ1460" s="44"/>
      <c r="HK1460" s="44"/>
      <c r="HL1460" s="44"/>
      <c r="HQ1460" s="44"/>
      <c r="HR1460" s="44"/>
      <c r="HS1460" s="44"/>
      <c r="HT1460" s="44"/>
      <c r="HU1460" s="44"/>
      <c r="HV1460" s="44"/>
      <c r="HW1460" s="44"/>
      <c r="HX1460" s="44"/>
      <c r="HY1460" s="44"/>
      <c r="HZ1460" s="44"/>
      <c r="IA1460" s="44"/>
      <c r="IB1460" s="44"/>
      <c r="IC1460" s="44"/>
      <c r="ID1460" s="44"/>
      <c r="IE1460" s="44"/>
      <c r="IF1460" s="44"/>
      <c r="IG1460" s="44"/>
      <c r="IH1460" s="44"/>
      <c r="II1460" s="44"/>
      <c r="IJ1460" s="44"/>
      <c r="IK1460" s="44"/>
      <c r="IL1460" s="44"/>
      <c r="IM1460" s="44"/>
      <c r="IN1460" s="44"/>
      <c r="IO1460" s="44"/>
      <c r="IP1460" s="44"/>
      <c r="IQ1460" s="44"/>
      <c r="IR1460" s="44"/>
      <c r="IS1460" s="44"/>
      <c r="IT1460" s="44"/>
      <c r="IU1460" s="44"/>
      <c r="IV1460" s="44"/>
      <c r="RS1460" s="353"/>
    </row>
    <row r="1461" spans="1:487" s="74" customFormat="1" ht="15">
      <c r="A1461" s="325" t="s">
        <v>1745</v>
      </c>
      <c r="B1461" s="351"/>
      <c r="C1461" s="351"/>
      <c r="D1461" s="531" t="s">
        <v>130</v>
      </c>
      <c r="E1461" s="44"/>
      <c r="F1461" s="437">
        <f t="shared" si="20"/>
        <v>0</v>
      </c>
      <c r="G1461" s="541"/>
      <c r="H1461" s="541"/>
      <c r="I1461" s="138"/>
      <c r="J1461" s="420"/>
      <c r="K1461" s="138"/>
      <c r="L1461" s="458"/>
      <c r="M1461" s="458"/>
      <c r="N1461" s="44"/>
      <c r="R1461" s="352"/>
      <c r="T1461" s="44"/>
      <c r="U1461" s="44"/>
      <c r="V1461" s="44"/>
      <c r="AA1461" s="352"/>
      <c r="AC1461" s="44"/>
      <c r="AD1461" s="44"/>
      <c r="AE1461" s="44"/>
      <c r="AJ1461" s="352"/>
      <c r="AL1461" s="44"/>
      <c r="AM1461" s="44"/>
      <c r="AN1461" s="44"/>
      <c r="AS1461" s="352"/>
      <c r="AU1461" s="44"/>
      <c r="AV1461" s="44"/>
      <c r="AW1461" s="44"/>
      <c r="BB1461" s="352"/>
      <c r="BD1461" s="44"/>
      <c r="BE1461" s="44"/>
      <c r="BF1461" s="44"/>
      <c r="BK1461" s="352"/>
      <c r="BM1461" s="44"/>
      <c r="BN1461" s="44"/>
      <c r="BO1461" s="44"/>
      <c r="BT1461" s="352"/>
      <c r="BV1461" s="44"/>
      <c r="BW1461" s="44"/>
      <c r="BX1461" s="44"/>
      <c r="CC1461" s="352"/>
      <c r="CE1461" s="44"/>
      <c r="CF1461" s="44"/>
      <c r="CG1461" s="44"/>
      <c r="CL1461" s="352"/>
      <c r="CN1461" s="44"/>
      <c r="CO1461" s="44"/>
      <c r="CP1461" s="44"/>
      <c r="CU1461" s="352"/>
      <c r="CW1461" s="44"/>
      <c r="CX1461" s="44"/>
      <c r="CY1461" s="44"/>
      <c r="DD1461" s="352"/>
      <c r="DF1461" s="44"/>
      <c r="DG1461" s="44"/>
      <c r="DH1461" s="44"/>
      <c r="DM1461" s="352"/>
      <c r="DO1461" s="44"/>
      <c r="DP1461" s="44"/>
      <c r="DQ1461" s="44"/>
      <c r="DV1461" s="352"/>
      <c r="DX1461" s="44"/>
      <c r="DY1461" s="44"/>
      <c r="DZ1461" s="44"/>
      <c r="EE1461" s="352"/>
      <c r="EG1461" s="44"/>
      <c r="EH1461" s="44"/>
      <c r="EI1461" s="44"/>
      <c r="EN1461" s="352"/>
      <c r="EP1461" s="44"/>
      <c r="EQ1461" s="44"/>
      <c r="ER1461" s="44"/>
      <c r="EW1461" s="352"/>
      <c r="EY1461" s="44"/>
      <c r="EZ1461" s="44"/>
      <c r="FA1461" s="44"/>
      <c r="FF1461" s="352"/>
      <c r="FH1461" s="44"/>
      <c r="FI1461" s="44"/>
      <c r="FJ1461" s="44"/>
      <c r="FO1461" s="352"/>
      <c r="FQ1461" s="44"/>
      <c r="FR1461" s="44"/>
      <c r="FS1461" s="44"/>
      <c r="FX1461" s="352"/>
      <c r="FZ1461" s="44"/>
      <c r="GA1461" s="44"/>
      <c r="GB1461" s="44"/>
      <c r="GG1461" s="352"/>
      <c r="GI1461" s="44"/>
      <c r="GJ1461" s="44"/>
      <c r="GK1461" s="44"/>
      <c r="GP1461" s="352"/>
      <c r="GR1461" s="44"/>
      <c r="GS1461" s="44"/>
      <c r="GT1461" s="44"/>
      <c r="GY1461" s="352"/>
      <c r="HA1461" s="44"/>
      <c r="HB1461" s="44"/>
      <c r="HC1461" s="44"/>
      <c r="HH1461" s="352"/>
      <c r="HJ1461" s="44"/>
      <c r="HK1461" s="44"/>
      <c r="HL1461" s="44"/>
      <c r="HQ1461" s="44"/>
      <c r="HR1461" s="44"/>
      <c r="HS1461" s="44"/>
      <c r="HT1461" s="44"/>
      <c r="HU1461" s="44"/>
      <c r="HV1461" s="44"/>
      <c r="HW1461" s="44"/>
      <c r="HX1461" s="44"/>
      <c r="HY1461" s="44"/>
      <c r="HZ1461" s="44"/>
      <c r="IA1461" s="44"/>
      <c r="IB1461" s="44"/>
      <c r="IC1461" s="44"/>
      <c r="ID1461" s="44"/>
      <c r="IE1461" s="44"/>
      <c r="IF1461" s="44"/>
      <c r="IG1461" s="44"/>
      <c r="IH1461" s="44"/>
      <c r="II1461" s="44"/>
      <c r="IJ1461" s="44"/>
      <c r="IK1461" s="44"/>
      <c r="IL1461" s="44"/>
      <c r="IM1461" s="44"/>
      <c r="IN1461" s="44"/>
      <c r="IO1461" s="44"/>
      <c r="IP1461" s="44"/>
      <c r="IQ1461" s="44"/>
      <c r="IR1461" s="44"/>
      <c r="IS1461" s="44"/>
      <c r="IT1461" s="44"/>
      <c r="IU1461" s="44"/>
      <c r="IV1461" s="44"/>
      <c r="RS1461" s="353"/>
    </row>
    <row r="1462" spans="1:487" s="74" customFormat="1" ht="15">
      <c r="A1462" s="325" t="s">
        <v>803</v>
      </c>
      <c r="B1462" s="351"/>
      <c r="C1462" s="351"/>
      <c r="D1462" s="458" t="s">
        <v>138</v>
      </c>
      <c r="E1462" s="44"/>
      <c r="F1462" s="437">
        <f t="shared" si="20"/>
        <v>14</v>
      </c>
      <c r="G1462" s="478">
        <v>14</v>
      </c>
      <c r="H1462" s="138"/>
      <c r="I1462" s="138"/>
      <c r="J1462" s="420"/>
      <c r="K1462" s="138"/>
      <c r="L1462" s="450"/>
      <c r="M1462" s="44"/>
      <c r="N1462" s="44"/>
      <c r="R1462" s="352"/>
      <c r="T1462" s="44"/>
      <c r="U1462" s="44"/>
      <c r="V1462" s="44"/>
      <c r="AA1462" s="352"/>
      <c r="AC1462" s="44"/>
      <c r="AD1462" s="44"/>
      <c r="AE1462" s="44"/>
      <c r="AJ1462" s="352"/>
      <c r="AL1462" s="44"/>
      <c r="AM1462" s="44"/>
      <c r="AN1462" s="44"/>
      <c r="AS1462" s="352"/>
      <c r="AU1462" s="44"/>
      <c r="AV1462" s="44"/>
      <c r="AW1462" s="44"/>
      <c r="BB1462" s="352"/>
      <c r="BD1462" s="44"/>
      <c r="BE1462" s="44"/>
      <c r="BF1462" s="44"/>
      <c r="BK1462" s="352"/>
      <c r="BM1462" s="44"/>
      <c r="BN1462" s="44"/>
      <c r="BO1462" s="44"/>
      <c r="BT1462" s="352"/>
      <c r="BV1462" s="44"/>
      <c r="BW1462" s="44"/>
      <c r="BX1462" s="44"/>
      <c r="CC1462" s="352"/>
      <c r="CE1462" s="44"/>
      <c r="CF1462" s="44"/>
      <c r="CG1462" s="44"/>
      <c r="CL1462" s="352"/>
      <c r="CN1462" s="44"/>
      <c r="CO1462" s="44"/>
      <c r="CP1462" s="44"/>
      <c r="CU1462" s="352"/>
      <c r="CW1462" s="44"/>
      <c r="CX1462" s="44"/>
      <c r="CY1462" s="44"/>
      <c r="DD1462" s="352"/>
      <c r="DF1462" s="44"/>
      <c r="DG1462" s="44"/>
      <c r="DH1462" s="44"/>
      <c r="DM1462" s="352"/>
      <c r="DO1462" s="44"/>
      <c r="DP1462" s="44"/>
      <c r="DQ1462" s="44"/>
      <c r="DV1462" s="352"/>
      <c r="DX1462" s="44"/>
      <c r="DY1462" s="44"/>
      <c r="DZ1462" s="44"/>
      <c r="EE1462" s="352"/>
      <c r="EG1462" s="44"/>
      <c r="EH1462" s="44"/>
      <c r="EI1462" s="44"/>
      <c r="EN1462" s="352"/>
      <c r="EP1462" s="44"/>
      <c r="EQ1462" s="44"/>
      <c r="ER1462" s="44"/>
      <c r="EW1462" s="352"/>
      <c r="EY1462" s="44"/>
      <c r="EZ1462" s="44"/>
      <c r="FA1462" s="44"/>
      <c r="FF1462" s="352"/>
      <c r="FH1462" s="44"/>
      <c r="FI1462" s="44"/>
      <c r="FJ1462" s="44"/>
      <c r="FO1462" s="352"/>
      <c r="FQ1462" s="44"/>
      <c r="FR1462" s="44"/>
      <c r="FS1462" s="44"/>
      <c r="FX1462" s="352"/>
      <c r="FZ1462" s="44"/>
      <c r="GA1462" s="44"/>
      <c r="GB1462" s="44"/>
      <c r="GG1462" s="352"/>
      <c r="GI1462" s="44"/>
      <c r="GJ1462" s="44"/>
      <c r="GK1462" s="44"/>
      <c r="GP1462" s="352"/>
      <c r="GR1462" s="44"/>
      <c r="GS1462" s="44"/>
      <c r="GT1462" s="44"/>
      <c r="GY1462" s="352"/>
      <c r="HA1462" s="44"/>
      <c r="HB1462" s="44"/>
      <c r="HC1462" s="44"/>
      <c r="HH1462" s="352"/>
      <c r="HJ1462" s="44"/>
      <c r="HK1462" s="44"/>
      <c r="HL1462" s="44"/>
      <c r="HQ1462" s="44"/>
      <c r="HR1462" s="44"/>
      <c r="HS1462" s="44"/>
      <c r="HT1462" s="44"/>
      <c r="HU1462" s="44"/>
      <c r="HV1462" s="44"/>
      <c r="HW1462" s="44"/>
      <c r="HX1462" s="44"/>
      <c r="HY1462" s="44"/>
      <c r="HZ1462" s="44"/>
      <c r="IA1462" s="44"/>
      <c r="IB1462" s="44"/>
      <c r="IC1462" s="44"/>
      <c r="ID1462" s="44"/>
      <c r="IE1462" s="44"/>
      <c r="IF1462" s="44"/>
      <c r="IG1462" s="44"/>
      <c r="IH1462" s="44"/>
      <c r="II1462" s="44"/>
      <c r="IJ1462" s="44"/>
      <c r="IK1462" s="44"/>
      <c r="IL1462" s="44"/>
      <c r="IM1462" s="44"/>
      <c r="IN1462" s="44"/>
      <c r="IO1462" s="44"/>
      <c r="IP1462" s="44"/>
      <c r="IQ1462" s="44"/>
      <c r="IR1462" s="44"/>
      <c r="IS1462" s="44"/>
      <c r="IT1462" s="44"/>
      <c r="IU1462" s="44"/>
      <c r="IV1462" s="44"/>
      <c r="RS1462" s="353"/>
    </row>
    <row r="1463" spans="1:487" s="74" customFormat="1" ht="15">
      <c r="A1463" s="325" t="s">
        <v>1881</v>
      </c>
      <c r="B1463" s="351"/>
      <c r="C1463" s="351"/>
      <c r="D1463" s="531" t="s">
        <v>130</v>
      </c>
      <c r="E1463" s="44"/>
      <c r="F1463" s="437">
        <f t="shared" si="20"/>
        <v>0</v>
      </c>
      <c r="G1463" s="541"/>
      <c r="H1463" s="541"/>
      <c r="I1463" s="138"/>
      <c r="J1463" s="420"/>
      <c r="K1463" s="138"/>
      <c r="L1463" s="458"/>
      <c r="M1463" s="458"/>
      <c r="N1463" s="44"/>
      <c r="R1463" s="352"/>
      <c r="T1463" s="44"/>
      <c r="U1463" s="44"/>
      <c r="V1463" s="44"/>
      <c r="AA1463" s="352"/>
      <c r="AC1463" s="44"/>
      <c r="AD1463" s="44"/>
      <c r="AE1463" s="44"/>
      <c r="AJ1463" s="352"/>
      <c r="AL1463" s="44"/>
      <c r="AM1463" s="44"/>
      <c r="AN1463" s="44"/>
      <c r="AS1463" s="352"/>
      <c r="AU1463" s="44"/>
      <c r="AV1463" s="44"/>
      <c r="AW1463" s="44"/>
      <c r="BB1463" s="352"/>
      <c r="BD1463" s="44"/>
      <c r="BE1463" s="44"/>
      <c r="BF1463" s="44"/>
      <c r="BK1463" s="352"/>
      <c r="BM1463" s="44"/>
      <c r="BN1463" s="44"/>
      <c r="BO1463" s="44"/>
      <c r="BT1463" s="352"/>
      <c r="BV1463" s="44"/>
      <c r="BW1463" s="44"/>
      <c r="BX1463" s="44"/>
      <c r="CC1463" s="352"/>
      <c r="CE1463" s="44"/>
      <c r="CF1463" s="44"/>
      <c r="CG1463" s="44"/>
      <c r="CL1463" s="352"/>
      <c r="CN1463" s="44"/>
      <c r="CO1463" s="44"/>
      <c r="CP1463" s="44"/>
      <c r="CU1463" s="352"/>
      <c r="CW1463" s="44"/>
      <c r="CX1463" s="44"/>
      <c r="CY1463" s="44"/>
      <c r="DD1463" s="352"/>
      <c r="DF1463" s="44"/>
      <c r="DG1463" s="44"/>
      <c r="DH1463" s="44"/>
      <c r="DM1463" s="352"/>
      <c r="DO1463" s="44"/>
      <c r="DP1463" s="44"/>
      <c r="DQ1463" s="44"/>
      <c r="DV1463" s="352"/>
      <c r="DX1463" s="44"/>
      <c r="DY1463" s="44"/>
      <c r="DZ1463" s="44"/>
      <c r="EE1463" s="352"/>
      <c r="EG1463" s="44"/>
      <c r="EH1463" s="44"/>
      <c r="EI1463" s="44"/>
      <c r="EN1463" s="352"/>
      <c r="EP1463" s="44"/>
      <c r="EQ1463" s="44"/>
      <c r="ER1463" s="44"/>
      <c r="EW1463" s="352"/>
      <c r="EY1463" s="44"/>
      <c r="EZ1463" s="44"/>
      <c r="FA1463" s="44"/>
      <c r="FF1463" s="352"/>
      <c r="FH1463" s="44"/>
      <c r="FI1463" s="44"/>
      <c r="FJ1463" s="44"/>
      <c r="FO1463" s="352"/>
      <c r="FQ1463" s="44"/>
      <c r="FR1463" s="44"/>
      <c r="FS1463" s="44"/>
      <c r="FX1463" s="352"/>
      <c r="FZ1463" s="44"/>
      <c r="GA1463" s="44"/>
      <c r="GB1463" s="44"/>
      <c r="GG1463" s="352"/>
      <c r="GI1463" s="44"/>
      <c r="GJ1463" s="44"/>
      <c r="GK1463" s="44"/>
      <c r="GP1463" s="352"/>
      <c r="GR1463" s="44"/>
      <c r="GS1463" s="44"/>
      <c r="GT1463" s="44"/>
      <c r="GY1463" s="352"/>
      <c r="HA1463" s="44"/>
      <c r="HB1463" s="44"/>
      <c r="HC1463" s="44"/>
      <c r="HH1463" s="352"/>
      <c r="HJ1463" s="44"/>
      <c r="HK1463" s="44"/>
      <c r="HL1463" s="44"/>
      <c r="HQ1463" s="44"/>
      <c r="HR1463" s="44"/>
      <c r="HS1463" s="44"/>
      <c r="HT1463" s="44"/>
      <c r="HU1463" s="44"/>
      <c r="HV1463" s="44"/>
      <c r="HW1463" s="44"/>
      <c r="HX1463" s="44"/>
      <c r="HY1463" s="44"/>
      <c r="HZ1463" s="44"/>
      <c r="IA1463" s="44"/>
      <c r="IB1463" s="44"/>
      <c r="IC1463" s="44"/>
      <c r="ID1463" s="44"/>
      <c r="IE1463" s="44"/>
      <c r="IF1463" s="44"/>
      <c r="IG1463" s="44"/>
      <c r="IH1463" s="44"/>
      <c r="II1463" s="44"/>
      <c r="IJ1463" s="44"/>
      <c r="IK1463" s="44"/>
      <c r="IL1463" s="44"/>
      <c r="IM1463" s="44"/>
      <c r="IN1463" s="44"/>
      <c r="IO1463" s="44"/>
      <c r="IP1463" s="44"/>
      <c r="IQ1463" s="44"/>
      <c r="IR1463" s="44"/>
      <c r="IS1463" s="44"/>
      <c r="IT1463" s="44"/>
      <c r="IU1463" s="44"/>
      <c r="IV1463" s="44"/>
      <c r="RS1463" s="353"/>
    </row>
    <row r="1464" spans="1:487" s="74" customFormat="1" ht="15">
      <c r="A1464" s="325" t="s">
        <v>577</v>
      </c>
      <c r="B1464" s="351"/>
      <c r="C1464" s="351"/>
      <c r="D1464" s="458" t="s">
        <v>131</v>
      </c>
      <c r="E1464" s="44"/>
      <c r="F1464" s="437">
        <f t="shared" si="20"/>
        <v>132</v>
      </c>
      <c r="G1464" s="478">
        <v>111</v>
      </c>
      <c r="H1464" s="138">
        <v>21</v>
      </c>
      <c r="I1464" s="138"/>
      <c r="J1464" s="420"/>
      <c r="K1464" s="138"/>
      <c r="L1464" s="44"/>
      <c r="M1464" s="44"/>
      <c r="N1464" s="44"/>
      <c r="R1464" s="352"/>
      <c r="T1464" s="44"/>
      <c r="U1464" s="44"/>
      <c r="V1464" s="44"/>
      <c r="AA1464" s="352"/>
      <c r="AC1464" s="44"/>
      <c r="AD1464" s="44"/>
      <c r="AE1464" s="44"/>
      <c r="AJ1464" s="352"/>
      <c r="AL1464" s="44"/>
      <c r="AM1464" s="44"/>
      <c r="AN1464" s="44"/>
      <c r="AS1464" s="352"/>
      <c r="AU1464" s="44"/>
      <c r="AV1464" s="44"/>
      <c r="AW1464" s="44"/>
      <c r="BB1464" s="352"/>
      <c r="BD1464" s="44"/>
      <c r="BE1464" s="44"/>
      <c r="BF1464" s="44"/>
      <c r="BK1464" s="352"/>
      <c r="BM1464" s="44"/>
      <c r="BN1464" s="44"/>
      <c r="BO1464" s="44"/>
      <c r="BT1464" s="352"/>
      <c r="BV1464" s="44"/>
      <c r="BW1464" s="44"/>
      <c r="BX1464" s="44"/>
      <c r="CC1464" s="352"/>
      <c r="CE1464" s="44"/>
      <c r="CF1464" s="44"/>
      <c r="CG1464" s="44"/>
      <c r="CL1464" s="352"/>
      <c r="CN1464" s="44"/>
      <c r="CO1464" s="44"/>
      <c r="CP1464" s="44"/>
      <c r="CU1464" s="352"/>
      <c r="CW1464" s="44"/>
      <c r="CX1464" s="44"/>
      <c r="CY1464" s="44"/>
      <c r="DD1464" s="352"/>
      <c r="DF1464" s="44"/>
      <c r="DG1464" s="44"/>
      <c r="DH1464" s="44"/>
      <c r="DM1464" s="352"/>
      <c r="DO1464" s="44"/>
      <c r="DP1464" s="44"/>
      <c r="DQ1464" s="44"/>
      <c r="DV1464" s="352"/>
      <c r="DX1464" s="44"/>
      <c r="DY1464" s="44"/>
      <c r="DZ1464" s="44"/>
      <c r="EE1464" s="352"/>
      <c r="EG1464" s="44"/>
      <c r="EH1464" s="44"/>
      <c r="EI1464" s="44"/>
      <c r="EN1464" s="352"/>
      <c r="EP1464" s="44"/>
      <c r="EQ1464" s="44"/>
      <c r="ER1464" s="44"/>
      <c r="EW1464" s="352"/>
      <c r="EY1464" s="44"/>
      <c r="EZ1464" s="44"/>
      <c r="FA1464" s="44"/>
      <c r="FF1464" s="352"/>
      <c r="FH1464" s="44"/>
      <c r="FI1464" s="44"/>
      <c r="FJ1464" s="44"/>
      <c r="FO1464" s="352"/>
      <c r="FQ1464" s="44"/>
      <c r="FR1464" s="44"/>
      <c r="FS1464" s="44"/>
      <c r="FX1464" s="352"/>
      <c r="FZ1464" s="44"/>
      <c r="GA1464" s="44"/>
      <c r="GB1464" s="44"/>
      <c r="GG1464" s="352"/>
      <c r="GI1464" s="44"/>
      <c r="GJ1464" s="44"/>
      <c r="GK1464" s="44"/>
      <c r="GP1464" s="352"/>
      <c r="GR1464" s="44"/>
      <c r="GS1464" s="44"/>
      <c r="GT1464" s="44"/>
      <c r="GY1464" s="352"/>
      <c r="HA1464" s="44"/>
      <c r="HB1464" s="44"/>
      <c r="HC1464" s="44"/>
      <c r="HH1464" s="352"/>
      <c r="HJ1464" s="44"/>
      <c r="HK1464" s="44"/>
      <c r="HL1464" s="44"/>
      <c r="HQ1464" s="44"/>
      <c r="HR1464" s="44"/>
      <c r="HS1464" s="44"/>
      <c r="HT1464" s="44"/>
      <c r="HU1464" s="44"/>
      <c r="HV1464" s="44"/>
      <c r="HW1464" s="44"/>
      <c r="HX1464" s="44"/>
      <c r="HY1464" s="44"/>
      <c r="HZ1464" s="44"/>
      <c r="IA1464" s="44"/>
      <c r="IB1464" s="44"/>
      <c r="IC1464" s="44"/>
      <c r="ID1464" s="44"/>
      <c r="IE1464" s="44"/>
      <c r="IF1464" s="44"/>
      <c r="IG1464" s="44"/>
      <c r="IH1464" s="44"/>
      <c r="II1464" s="44"/>
      <c r="IJ1464" s="44"/>
      <c r="IK1464" s="44"/>
      <c r="IL1464" s="44"/>
      <c r="IM1464" s="44"/>
      <c r="IN1464" s="44"/>
      <c r="IO1464" s="44"/>
      <c r="IP1464" s="44"/>
      <c r="IQ1464" s="44"/>
      <c r="IR1464" s="44"/>
      <c r="IS1464" s="44"/>
      <c r="IT1464" s="44"/>
      <c r="IU1464" s="44"/>
      <c r="IV1464" s="44"/>
      <c r="RS1464" s="353"/>
    </row>
    <row r="1465" spans="1:487" s="74" customFormat="1" ht="15">
      <c r="A1465" s="325" t="s">
        <v>523</v>
      </c>
      <c r="B1465" s="351"/>
      <c r="C1465" s="351"/>
      <c r="D1465" s="458" t="s">
        <v>136</v>
      </c>
      <c r="E1465" s="44"/>
      <c r="F1465" s="437">
        <f t="shared" si="20"/>
        <v>40</v>
      </c>
      <c r="G1465" s="478"/>
      <c r="H1465" s="138">
        <v>9</v>
      </c>
      <c r="I1465" s="138">
        <v>13</v>
      </c>
      <c r="J1465" s="420">
        <v>3</v>
      </c>
      <c r="K1465" s="138">
        <v>15</v>
      </c>
      <c r="L1465" s="44"/>
      <c r="M1465" s="44"/>
      <c r="N1465" s="44"/>
      <c r="R1465" s="352"/>
      <c r="T1465" s="44"/>
      <c r="U1465" s="44"/>
      <c r="V1465" s="44"/>
      <c r="AA1465" s="352"/>
      <c r="AC1465" s="44"/>
      <c r="AD1465" s="44"/>
      <c r="AE1465" s="44"/>
      <c r="AJ1465" s="352"/>
      <c r="AL1465" s="44"/>
      <c r="AM1465" s="44"/>
      <c r="AN1465" s="44"/>
      <c r="AS1465" s="352"/>
      <c r="AU1465" s="44"/>
      <c r="AV1465" s="44"/>
      <c r="AW1465" s="44"/>
      <c r="BB1465" s="352"/>
      <c r="BD1465" s="44"/>
      <c r="BE1465" s="44"/>
      <c r="BF1465" s="44"/>
      <c r="BK1465" s="352"/>
      <c r="BM1465" s="44"/>
      <c r="BN1465" s="44"/>
      <c r="BO1465" s="44"/>
      <c r="BT1465" s="352"/>
      <c r="BV1465" s="44"/>
      <c r="BW1465" s="44"/>
      <c r="BX1465" s="44"/>
      <c r="CC1465" s="352"/>
      <c r="CE1465" s="44"/>
      <c r="CF1465" s="44"/>
      <c r="CG1465" s="44"/>
      <c r="CL1465" s="352"/>
      <c r="CN1465" s="44"/>
      <c r="CO1465" s="44"/>
      <c r="CP1465" s="44"/>
      <c r="CU1465" s="352"/>
      <c r="CW1465" s="44"/>
      <c r="CX1465" s="44"/>
      <c r="CY1465" s="44"/>
      <c r="DD1465" s="352"/>
      <c r="DF1465" s="44"/>
      <c r="DG1465" s="44"/>
      <c r="DH1465" s="44"/>
      <c r="DM1465" s="352"/>
      <c r="DO1465" s="44"/>
      <c r="DP1465" s="44"/>
      <c r="DQ1465" s="44"/>
      <c r="DV1465" s="352"/>
      <c r="DX1465" s="44"/>
      <c r="DY1465" s="44"/>
      <c r="DZ1465" s="44"/>
      <c r="EE1465" s="352"/>
      <c r="EG1465" s="44"/>
      <c r="EH1465" s="44"/>
      <c r="EI1465" s="44"/>
      <c r="EN1465" s="352"/>
      <c r="EP1465" s="44"/>
      <c r="EQ1465" s="44"/>
      <c r="ER1465" s="44"/>
      <c r="EW1465" s="352"/>
      <c r="EY1465" s="44"/>
      <c r="EZ1465" s="44"/>
      <c r="FA1465" s="44"/>
      <c r="FF1465" s="352"/>
      <c r="FH1465" s="44"/>
      <c r="FI1465" s="44"/>
      <c r="FJ1465" s="44"/>
      <c r="FO1465" s="352"/>
      <c r="FQ1465" s="44"/>
      <c r="FR1465" s="44"/>
      <c r="FS1465" s="44"/>
      <c r="FX1465" s="352"/>
      <c r="FZ1465" s="44"/>
      <c r="GA1465" s="44"/>
      <c r="GB1465" s="44"/>
      <c r="GG1465" s="352"/>
      <c r="GI1465" s="44"/>
      <c r="GJ1465" s="44"/>
      <c r="GK1465" s="44"/>
      <c r="GP1465" s="352"/>
      <c r="GR1465" s="44"/>
      <c r="GS1465" s="44"/>
      <c r="GT1465" s="44"/>
      <c r="GY1465" s="352"/>
      <c r="HA1465" s="44"/>
      <c r="HB1465" s="44"/>
      <c r="HC1465" s="44"/>
      <c r="HH1465" s="352"/>
      <c r="HJ1465" s="44"/>
      <c r="HK1465" s="44"/>
      <c r="HL1465" s="44"/>
      <c r="HQ1465" s="44"/>
      <c r="HR1465" s="44"/>
      <c r="HS1465" s="44"/>
      <c r="HT1465" s="44"/>
      <c r="HU1465" s="44"/>
      <c r="HV1465" s="44"/>
      <c r="HW1465" s="44"/>
      <c r="HX1465" s="44"/>
      <c r="HY1465" s="44"/>
      <c r="HZ1465" s="44"/>
      <c r="IA1465" s="44"/>
      <c r="IB1465" s="44"/>
      <c r="IC1465" s="44"/>
      <c r="ID1465" s="44"/>
      <c r="IE1465" s="44"/>
      <c r="IF1465" s="44"/>
      <c r="IG1465" s="44"/>
      <c r="IH1465" s="44"/>
      <c r="II1465" s="44"/>
      <c r="IJ1465" s="44"/>
      <c r="IK1465" s="44"/>
      <c r="IL1465" s="44"/>
      <c r="IM1465" s="44"/>
      <c r="IN1465" s="44"/>
      <c r="IO1465" s="44"/>
      <c r="IP1465" s="44"/>
      <c r="IQ1465" s="44"/>
      <c r="IR1465" s="44"/>
      <c r="IS1465" s="44"/>
      <c r="IT1465" s="44"/>
      <c r="IU1465" s="44"/>
      <c r="IV1465" s="44"/>
      <c r="RS1465" s="353"/>
    </row>
    <row r="1466" spans="1:487" s="74" customFormat="1" ht="15">
      <c r="A1466" s="325" t="s">
        <v>843</v>
      </c>
      <c r="B1466" s="351"/>
      <c r="C1466" s="351"/>
      <c r="D1466" s="458" t="s">
        <v>136</v>
      </c>
      <c r="E1466" s="44"/>
      <c r="F1466" s="437">
        <f t="shared" si="20"/>
        <v>79</v>
      </c>
      <c r="G1466" s="478"/>
      <c r="H1466" s="138">
        <v>35</v>
      </c>
      <c r="I1466" s="138">
        <v>30</v>
      </c>
      <c r="J1466" s="420">
        <v>14</v>
      </c>
      <c r="K1466" s="138"/>
      <c r="L1466" s="44"/>
      <c r="M1466" s="44"/>
      <c r="N1466" s="44"/>
      <c r="R1466" s="352"/>
      <c r="T1466" s="44"/>
      <c r="U1466" s="44"/>
      <c r="V1466" s="44"/>
      <c r="AA1466" s="352"/>
      <c r="AC1466" s="44"/>
      <c r="AD1466" s="44"/>
      <c r="AE1466" s="44"/>
      <c r="AJ1466" s="352"/>
      <c r="AL1466" s="44"/>
      <c r="AM1466" s="44"/>
      <c r="AN1466" s="44"/>
      <c r="AS1466" s="352"/>
      <c r="AU1466" s="44"/>
      <c r="AV1466" s="44"/>
      <c r="AW1466" s="44"/>
      <c r="BB1466" s="352"/>
      <c r="BD1466" s="44"/>
      <c r="BE1466" s="44"/>
      <c r="BF1466" s="44"/>
      <c r="BK1466" s="352"/>
      <c r="BM1466" s="44"/>
      <c r="BN1466" s="44"/>
      <c r="BO1466" s="44"/>
      <c r="BT1466" s="352"/>
      <c r="BV1466" s="44"/>
      <c r="BW1466" s="44"/>
      <c r="BX1466" s="44"/>
      <c r="CC1466" s="352"/>
      <c r="CE1466" s="44"/>
      <c r="CF1466" s="44"/>
      <c r="CG1466" s="44"/>
      <c r="CL1466" s="352"/>
      <c r="CN1466" s="44"/>
      <c r="CO1466" s="44"/>
      <c r="CP1466" s="44"/>
      <c r="CU1466" s="352"/>
      <c r="CW1466" s="44"/>
      <c r="CX1466" s="44"/>
      <c r="CY1466" s="44"/>
      <c r="DD1466" s="352"/>
      <c r="DF1466" s="44"/>
      <c r="DG1466" s="44"/>
      <c r="DH1466" s="44"/>
      <c r="DM1466" s="352"/>
      <c r="DO1466" s="44"/>
      <c r="DP1466" s="44"/>
      <c r="DQ1466" s="44"/>
      <c r="DV1466" s="352"/>
      <c r="DX1466" s="44"/>
      <c r="DY1466" s="44"/>
      <c r="DZ1466" s="44"/>
      <c r="EE1466" s="352"/>
      <c r="EG1466" s="44"/>
      <c r="EH1466" s="44"/>
      <c r="EI1466" s="44"/>
      <c r="EN1466" s="352"/>
      <c r="EP1466" s="44"/>
      <c r="EQ1466" s="44"/>
      <c r="ER1466" s="44"/>
      <c r="EW1466" s="352"/>
      <c r="EY1466" s="44"/>
      <c r="EZ1466" s="44"/>
      <c r="FA1466" s="44"/>
      <c r="FF1466" s="352"/>
      <c r="FH1466" s="44"/>
      <c r="FI1466" s="44"/>
      <c r="FJ1466" s="44"/>
      <c r="FO1466" s="352"/>
      <c r="FQ1466" s="44"/>
      <c r="FR1466" s="44"/>
      <c r="FS1466" s="44"/>
      <c r="FX1466" s="352"/>
      <c r="FZ1466" s="44"/>
      <c r="GA1466" s="44"/>
      <c r="GB1466" s="44"/>
      <c r="GG1466" s="352"/>
      <c r="GI1466" s="44"/>
      <c r="GJ1466" s="44"/>
      <c r="GK1466" s="44"/>
      <c r="GP1466" s="352"/>
      <c r="GR1466" s="44"/>
      <c r="GS1466" s="44"/>
      <c r="GT1466" s="44"/>
      <c r="GY1466" s="352"/>
      <c r="HA1466" s="44"/>
      <c r="HB1466" s="44"/>
      <c r="HC1466" s="44"/>
      <c r="HH1466" s="352"/>
      <c r="HJ1466" s="44"/>
      <c r="HK1466" s="44"/>
      <c r="HL1466" s="44"/>
      <c r="HQ1466" s="44"/>
      <c r="HR1466" s="44"/>
      <c r="HS1466" s="44"/>
      <c r="HT1466" s="44"/>
      <c r="HU1466" s="44"/>
      <c r="HV1466" s="44"/>
      <c r="HW1466" s="44"/>
      <c r="HX1466" s="44"/>
      <c r="HY1466" s="44"/>
      <c r="HZ1466" s="44"/>
      <c r="IA1466" s="44"/>
      <c r="IB1466" s="44"/>
      <c r="IC1466" s="44"/>
      <c r="ID1466" s="44"/>
      <c r="IE1466" s="44"/>
      <c r="IF1466" s="44"/>
      <c r="IG1466" s="44"/>
      <c r="IH1466" s="44"/>
      <c r="II1466" s="44"/>
      <c r="IJ1466" s="44"/>
      <c r="IK1466" s="44"/>
      <c r="IL1466" s="44"/>
      <c r="IM1466" s="44"/>
      <c r="IN1466" s="44"/>
      <c r="IO1466" s="44"/>
      <c r="IP1466" s="44"/>
      <c r="IQ1466" s="44"/>
      <c r="IR1466" s="44"/>
      <c r="IS1466" s="44"/>
      <c r="IT1466" s="44"/>
      <c r="IU1466" s="44"/>
      <c r="IV1466" s="44"/>
      <c r="RS1466" s="353"/>
    </row>
    <row r="1467" spans="1:487" s="74" customFormat="1" ht="15">
      <c r="A1467" s="325" t="s">
        <v>591</v>
      </c>
      <c r="B1467" s="351"/>
      <c r="C1467" s="351"/>
      <c r="D1467" s="531" t="s">
        <v>130</v>
      </c>
      <c r="E1467" s="44"/>
      <c r="F1467" s="437">
        <f t="shared" ref="F1467:F1530" si="21">SUM(G1467:L1467)</f>
        <v>0</v>
      </c>
      <c r="G1467" s="541"/>
      <c r="H1467" s="541"/>
      <c r="I1467" s="138"/>
      <c r="J1467" s="420"/>
      <c r="K1467" s="138"/>
      <c r="L1467" s="458"/>
      <c r="M1467" s="458"/>
      <c r="N1467" s="44"/>
      <c r="R1467" s="352"/>
      <c r="T1467" s="44"/>
      <c r="U1467" s="44"/>
      <c r="V1467" s="44"/>
      <c r="AA1467" s="352"/>
      <c r="AC1467" s="44"/>
      <c r="AD1467" s="44"/>
      <c r="AE1467" s="44"/>
      <c r="AJ1467" s="352"/>
      <c r="AL1467" s="44"/>
      <c r="AM1467" s="44"/>
      <c r="AN1467" s="44"/>
      <c r="AS1467" s="352"/>
      <c r="AU1467" s="44"/>
      <c r="AV1467" s="44"/>
      <c r="AW1467" s="44"/>
      <c r="BB1467" s="352"/>
      <c r="BD1467" s="44"/>
      <c r="BE1467" s="44"/>
      <c r="BF1467" s="44"/>
      <c r="BK1467" s="352"/>
      <c r="BM1467" s="44"/>
      <c r="BN1467" s="44"/>
      <c r="BO1467" s="44"/>
      <c r="BT1467" s="352"/>
      <c r="BV1467" s="44"/>
      <c r="BW1467" s="44"/>
      <c r="BX1467" s="44"/>
      <c r="CC1467" s="352"/>
      <c r="CE1467" s="44"/>
      <c r="CF1467" s="44"/>
      <c r="CG1467" s="44"/>
      <c r="CL1467" s="352"/>
      <c r="CN1467" s="44"/>
      <c r="CO1467" s="44"/>
      <c r="CP1467" s="44"/>
      <c r="CU1467" s="352"/>
      <c r="CW1467" s="44"/>
      <c r="CX1467" s="44"/>
      <c r="CY1467" s="44"/>
      <c r="DD1467" s="352"/>
      <c r="DF1467" s="44"/>
      <c r="DG1467" s="44"/>
      <c r="DH1467" s="44"/>
      <c r="DM1467" s="352"/>
      <c r="DO1467" s="44"/>
      <c r="DP1467" s="44"/>
      <c r="DQ1467" s="44"/>
      <c r="DV1467" s="352"/>
      <c r="DX1467" s="44"/>
      <c r="DY1467" s="44"/>
      <c r="DZ1467" s="44"/>
      <c r="EE1467" s="352"/>
      <c r="EG1467" s="44"/>
      <c r="EH1467" s="44"/>
      <c r="EI1467" s="44"/>
      <c r="EN1467" s="352"/>
      <c r="EP1467" s="44"/>
      <c r="EQ1467" s="44"/>
      <c r="ER1467" s="44"/>
      <c r="EW1467" s="352"/>
      <c r="EY1467" s="44"/>
      <c r="EZ1467" s="44"/>
      <c r="FA1467" s="44"/>
      <c r="FF1467" s="352"/>
      <c r="FH1467" s="44"/>
      <c r="FI1467" s="44"/>
      <c r="FJ1467" s="44"/>
      <c r="FO1467" s="352"/>
      <c r="FQ1467" s="44"/>
      <c r="FR1467" s="44"/>
      <c r="FS1467" s="44"/>
      <c r="FX1467" s="352"/>
      <c r="FZ1467" s="44"/>
      <c r="GA1467" s="44"/>
      <c r="GB1467" s="44"/>
      <c r="GG1467" s="352"/>
      <c r="GI1467" s="44"/>
      <c r="GJ1467" s="44"/>
      <c r="GK1467" s="44"/>
      <c r="GP1467" s="352"/>
      <c r="GR1467" s="44"/>
      <c r="GS1467" s="44"/>
      <c r="GT1467" s="44"/>
      <c r="GY1467" s="352"/>
      <c r="HA1467" s="44"/>
      <c r="HB1467" s="44"/>
      <c r="HC1467" s="44"/>
      <c r="HH1467" s="352"/>
      <c r="HJ1467" s="44"/>
      <c r="HK1467" s="44"/>
      <c r="HL1467" s="44"/>
      <c r="HQ1467" s="44"/>
      <c r="HR1467" s="44"/>
      <c r="HS1467" s="44"/>
      <c r="HT1467" s="44"/>
      <c r="HU1467" s="44"/>
      <c r="HV1467" s="44"/>
      <c r="HW1467" s="44"/>
      <c r="HX1467" s="44"/>
      <c r="HY1467" s="44"/>
      <c r="HZ1467" s="44"/>
      <c r="IA1467" s="44"/>
      <c r="IB1467" s="44"/>
      <c r="IC1467" s="44"/>
      <c r="ID1467" s="44"/>
      <c r="IE1467" s="44"/>
      <c r="IF1467" s="44"/>
      <c r="IG1467" s="44"/>
      <c r="IH1467" s="44"/>
      <c r="II1467" s="44"/>
      <c r="IJ1467" s="44"/>
      <c r="IK1467" s="44"/>
      <c r="IL1467" s="44"/>
      <c r="IM1467" s="44"/>
      <c r="IN1467" s="44"/>
      <c r="IO1467" s="44"/>
      <c r="IP1467" s="44"/>
      <c r="IQ1467" s="44"/>
      <c r="IR1467" s="44"/>
      <c r="IS1467" s="44"/>
      <c r="IT1467" s="44"/>
      <c r="IU1467" s="44"/>
      <c r="IV1467" s="44"/>
      <c r="RS1467" s="353"/>
    </row>
    <row r="1468" spans="1:487" s="74" customFormat="1" ht="15">
      <c r="A1468" s="325" t="s">
        <v>953</v>
      </c>
      <c r="B1468" s="351"/>
      <c r="C1468" s="351"/>
      <c r="D1468" s="354" t="s">
        <v>130</v>
      </c>
      <c r="E1468" s="44"/>
      <c r="F1468" s="437">
        <f t="shared" si="21"/>
        <v>0</v>
      </c>
      <c r="G1468" s="541"/>
      <c r="H1468" s="541"/>
      <c r="I1468" s="138"/>
      <c r="J1468" s="420"/>
      <c r="K1468" s="138"/>
      <c r="L1468" s="458"/>
      <c r="M1468" s="458"/>
      <c r="N1468" s="44"/>
      <c r="R1468" s="352"/>
      <c r="T1468" s="44"/>
      <c r="U1468" s="44"/>
      <c r="V1468" s="44"/>
      <c r="AA1468" s="352"/>
      <c r="AC1468" s="44"/>
      <c r="AD1468" s="44"/>
      <c r="AE1468" s="44"/>
      <c r="AJ1468" s="352"/>
      <c r="AL1468" s="44"/>
      <c r="AM1468" s="44"/>
      <c r="AN1468" s="44"/>
      <c r="AS1468" s="352"/>
      <c r="AU1468" s="44"/>
      <c r="AV1468" s="44"/>
      <c r="AW1468" s="44"/>
      <c r="BB1468" s="352"/>
      <c r="BD1468" s="44"/>
      <c r="BE1468" s="44"/>
      <c r="BF1468" s="44"/>
      <c r="BK1468" s="352"/>
      <c r="BM1468" s="44"/>
      <c r="BN1468" s="44"/>
      <c r="BO1468" s="44"/>
      <c r="BT1468" s="352"/>
      <c r="BV1468" s="44"/>
      <c r="BW1468" s="44"/>
      <c r="BX1468" s="44"/>
      <c r="CC1468" s="352"/>
      <c r="CE1468" s="44"/>
      <c r="CF1468" s="44"/>
      <c r="CG1468" s="44"/>
      <c r="CL1468" s="352"/>
      <c r="CN1468" s="44"/>
      <c r="CO1468" s="44"/>
      <c r="CP1468" s="44"/>
      <c r="CU1468" s="352"/>
      <c r="CW1468" s="44"/>
      <c r="CX1468" s="44"/>
      <c r="CY1468" s="44"/>
      <c r="DD1468" s="352"/>
      <c r="DF1468" s="44"/>
      <c r="DG1468" s="44"/>
      <c r="DH1468" s="44"/>
      <c r="DM1468" s="352"/>
      <c r="DO1468" s="44"/>
      <c r="DP1468" s="44"/>
      <c r="DQ1468" s="44"/>
      <c r="DV1468" s="352"/>
      <c r="DX1468" s="44"/>
      <c r="DY1468" s="44"/>
      <c r="DZ1468" s="44"/>
      <c r="EE1468" s="352"/>
      <c r="EG1468" s="44"/>
      <c r="EH1468" s="44"/>
      <c r="EI1468" s="44"/>
      <c r="EN1468" s="352"/>
      <c r="EP1468" s="44"/>
      <c r="EQ1468" s="44"/>
      <c r="ER1468" s="44"/>
      <c r="EW1468" s="352"/>
      <c r="EY1468" s="44"/>
      <c r="EZ1468" s="44"/>
      <c r="FA1468" s="44"/>
      <c r="FF1468" s="352"/>
      <c r="FH1468" s="44"/>
      <c r="FI1468" s="44"/>
      <c r="FJ1468" s="44"/>
      <c r="FO1468" s="352"/>
      <c r="FQ1468" s="44"/>
      <c r="FR1468" s="44"/>
      <c r="FS1468" s="44"/>
      <c r="FX1468" s="352"/>
      <c r="FZ1468" s="44"/>
      <c r="GA1468" s="44"/>
      <c r="GB1468" s="44"/>
      <c r="GG1468" s="352"/>
      <c r="GI1468" s="44"/>
      <c r="GJ1468" s="44"/>
      <c r="GK1468" s="44"/>
      <c r="GP1468" s="352"/>
      <c r="GR1468" s="44"/>
      <c r="GS1468" s="44"/>
      <c r="GT1468" s="44"/>
      <c r="GY1468" s="352"/>
      <c r="HA1468" s="44"/>
      <c r="HB1468" s="44"/>
      <c r="HC1468" s="44"/>
      <c r="HH1468" s="352"/>
      <c r="HJ1468" s="44"/>
      <c r="HK1468" s="44"/>
      <c r="HL1468" s="44"/>
      <c r="HQ1468" s="44"/>
      <c r="HR1468" s="44"/>
      <c r="HS1468" s="44"/>
      <c r="HT1468" s="44"/>
      <c r="HU1468" s="44"/>
      <c r="HV1468" s="44"/>
      <c r="HW1468" s="44"/>
      <c r="HX1468" s="44"/>
      <c r="HY1468" s="44"/>
      <c r="HZ1468" s="44"/>
      <c r="IA1468" s="44"/>
      <c r="IB1468" s="44"/>
      <c r="IC1468" s="44"/>
      <c r="ID1468" s="44"/>
      <c r="IE1468" s="44"/>
      <c r="IF1468" s="44"/>
      <c r="IG1468" s="44"/>
      <c r="IH1468" s="44"/>
      <c r="II1468" s="44"/>
      <c r="IJ1468" s="44"/>
      <c r="IK1468" s="44"/>
      <c r="IL1468" s="44"/>
      <c r="IM1468" s="44"/>
      <c r="IN1468" s="44"/>
      <c r="IO1468" s="44"/>
      <c r="IP1468" s="44"/>
      <c r="IQ1468" s="44"/>
      <c r="IR1468" s="44"/>
      <c r="IS1468" s="44"/>
      <c r="IT1468" s="44"/>
      <c r="IU1468" s="44"/>
      <c r="IV1468" s="44"/>
      <c r="RS1468" s="353"/>
    </row>
    <row r="1469" spans="1:487" s="74" customFormat="1" ht="15">
      <c r="A1469" s="325" t="s">
        <v>701</v>
      </c>
      <c r="B1469" s="351"/>
      <c r="C1469" s="351"/>
      <c r="D1469" s="354" t="s">
        <v>130</v>
      </c>
      <c r="E1469" s="44"/>
      <c r="F1469" s="437">
        <f t="shared" si="21"/>
        <v>78</v>
      </c>
      <c r="G1469" s="541">
        <v>24</v>
      </c>
      <c r="H1469" s="541">
        <v>43</v>
      </c>
      <c r="I1469" s="138"/>
      <c r="J1469" s="420">
        <v>11</v>
      </c>
      <c r="K1469" s="138"/>
      <c r="L1469" s="450"/>
      <c r="M1469" s="458"/>
      <c r="N1469" s="44"/>
      <c r="R1469" s="352"/>
      <c r="T1469" s="44"/>
      <c r="U1469" s="44"/>
      <c r="V1469" s="44"/>
      <c r="AA1469" s="352"/>
      <c r="AC1469" s="44"/>
      <c r="AD1469" s="44"/>
      <c r="AE1469" s="44"/>
      <c r="AJ1469" s="352"/>
      <c r="AL1469" s="44"/>
      <c r="AM1469" s="44"/>
      <c r="AN1469" s="44"/>
      <c r="AS1469" s="352"/>
      <c r="AU1469" s="44"/>
      <c r="AV1469" s="44"/>
      <c r="AW1469" s="44"/>
      <c r="BB1469" s="352"/>
      <c r="BD1469" s="44"/>
      <c r="BE1469" s="44"/>
      <c r="BF1469" s="44"/>
      <c r="BK1469" s="352"/>
      <c r="BM1469" s="44"/>
      <c r="BN1469" s="44"/>
      <c r="BO1469" s="44"/>
      <c r="BT1469" s="352"/>
      <c r="BV1469" s="44"/>
      <c r="BW1469" s="44"/>
      <c r="BX1469" s="44"/>
      <c r="CC1469" s="352"/>
      <c r="CE1469" s="44"/>
      <c r="CF1469" s="44"/>
      <c r="CG1469" s="44"/>
      <c r="CL1469" s="352"/>
      <c r="CN1469" s="44"/>
      <c r="CO1469" s="44"/>
      <c r="CP1469" s="44"/>
      <c r="CU1469" s="352"/>
      <c r="CW1469" s="44"/>
      <c r="CX1469" s="44"/>
      <c r="CY1469" s="44"/>
      <c r="DD1469" s="352"/>
      <c r="DF1469" s="44"/>
      <c r="DG1469" s="44"/>
      <c r="DH1469" s="44"/>
      <c r="DM1469" s="352"/>
      <c r="DO1469" s="44"/>
      <c r="DP1469" s="44"/>
      <c r="DQ1469" s="44"/>
      <c r="DV1469" s="352"/>
      <c r="DX1469" s="44"/>
      <c r="DY1469" s="44"/>
      <c r="DZ1469" s="44"/>
      <c r="EE1469" s="352"/>
      <c r="EG1469" s="44"/>
      <c r="EH1469" s="44"/>
      <c r="EI1469" s="44"/>
      <c r="EN1469" s="352"/>
      <c r="EP1469" s="44"/>
      <c r="EQ1469" s="44"/>
      <c r="ER1469" s="44"/>
      <c r="EW1469" s="352"/>
      <c r="EY1469" s="44"/>
      <c r="EZ1469" s="44"/>
      <c r="FA1469" s="44"/>
      <c r="FF1469" s="352"/>
      <c r="FH1469" s="44"/>
      <c r="FI1469" s="44"/>
      <c r="FJ1469" s="44"/>
      <c r="FO1469" s="352"/>
      <c r="FQ1469" s="44"/>
      <c r="FR1469" s="44"/>
      <c r="FS1469" s="44"/>
      <c r="FX1469" s="352"/>
      <c r="FZ1469" s="44"/>
      <c r="GA1469" s="44"/>
      <c r="GB1469" s="44"/>
      <c r="GG1469" s="352"/>
      <c r="GI1469" s="44"/>
      <c r="GJ1469" s="44"/>
      <c r="GK1469" s="44"/>
      <c r="GP1469" s="352"/>
      <c r="GR1469" s="44"/>
      <c r="GS1469" s="44"/>
      <c r="GT1469" s="44"/>
      <c r="GY1469" s="352"/>
      <c r="HA1469" s="44"/>
      <c r="HB1469" s="44"/>
      <c r="HC1469" s="44"/>
      <c r="HH1469" s="352"/>
      <c r="HJ1469" s="44"/>
      <c r="HK1469" s="44"/>
      <c r="HL1469" s="44"/>
      <c r="HQ1469" s="44"/>
      <c r="HR1469" s="44"/>
      <c r="HS1469" s="44"/>
      <c r="HT1469" s="44"/>
      <c r="HU1469" s="44"/>
      <c r="HV1469" s="44"/>
      <c r="HW1469" s="44"/>
      <c r="HX1469" s="44"/>
      <c r="HY1469" s="44"/>
      <c r="HZ1469" s="44"/>
      <c r="IA1469" s="44"/>
      <c r="IB1469" s="44"/>
      <c r="IC1469" s="44"/>
      <c r="ID1469" s="44"/>
      <c r="IE1469" s="44"/>
      <c r="IF1469" s="44"/>
      <c r="IG1469" s="44"/>
      <c r="IH1469" s="44"/>
      <c r="II1469" s="44"/>
      <c r="IJ1469" s="44"/>
      <c r="IK1469" s="44"/>
      <c r="IL1469" s="44"/>
      <c r="IM1469" s="44"/>
      <c r="IN1469" s="44"/>
      <c r="IO1469" s="44"/>
      <c r="IP1469" s="44"/>
      <c r="IQ1469" s="44"/>
      <c r="IR1469" s="44"/>
      <c r="IS1469" s="44"/>
      <c r="IT1469" s="44"/>
      <c r="IU1469" s="44"/>
      <c r="IV1469" s="44"/>
      <c r="RS1469" s="353"/>
    </row>
    <row r="1470" spans="1:487" s="74" customFormat="1" ht="15">
      <c r="A1470" s="325" t="s">
        <v>1815</v>
      </c>
      <c r="B1470" s="351"/>
      <c r="C1470" s="351"/>
      <c r="D1470" s="531" t="s">
        <v>130</v>
      </c>
      <c r="E1470" s="44"/>
      <c r="F1470" s="437">
        <f t="shared" si="21"/>
        <v>50</v>
      </c>
      <c r="G1470" s="541">
        <v>1</v>
      </c>
      <c r="H1470" s="541">
        <v>11</v>
      </c>
      <c r="I1470" s="138">
        <v>38</v>
      </c>
      <c r="J1470" s="420"/>
      <c r="K1470" s="138"/>
      <c r="L1470" s="458"/>
      <c r="M1470" s="458"/>
      <c r="N1470" s="44"/>
      <c r="R1470" s="352"/>
      <c r="T1470" s="44"/>
      <c r="U1470" s="44"/>
      <c r="V1470" s="44"/>
      <c r="AA1470" s="352"/>
      <c r="AC1470" s="44"/>
      <c r="AD1470" s="44"/>
      <c r="AE1470" s="44"/>
      <c r="AJ1470" s="352"/>
      <c r="AL1470" s="44"/>
      <c r="AM1470" s="44"/>
      <c r="AN1470" s="44"/>
      <c r="AS1470" s="352"/>
      <c r="AU1470" s="44"/>
      <c r="AV1470" s="44"/>
      <c r="AW1470" s="44"/>
      <c r="BB1470" s="352"/>
      <c r="BD1470" s="44"/>
      <c r="BE1470" s="44"/>
      <c r="BF1470" s="44"/>
      <c r="BK1470" s="352"/>
      <c r="BM1470" s="44"/>
      <c r="BN1470" s="44"/>
      <c r="BO1470" s="44"/>
      <c r="BT1470" s="352"/>
      <c r="BV1470" s="44"/>
      <c r="BW1470" s="44"/>
      <c r="BX1470" s="44"/>
      <c r="CC1470" s="352"/>
      <c r="CE1470" s="44"/>
      <c r="CF1470" s="44"/>
      <c r="CG1470" s="44"/>
      <c r="CL1470" s="352"/>
      <c r="CN1470" s="44"/>
      <c r="CO1470" s="44"/>
      <c r="CP1470" s="44"/>
      <c r="CU1470" s="352"/>
      <c r="CW1470" s="44"/>
      <c r="CX1470" s="44"/>
      <c r="CY1470" s="44"/>
      <c r="DD1470" s="352"/>
      <c r="DF1470" s="44"/>
      <c r="DG1470" s="44"/>
      <c r="DH1470" s="44"/>
      <c r="DM1470" s="352"/>
      <c r="DO1470" s="44"/>
      <c r="DP1470" s="44"/>
      <c r="DQ1470" s="44"/>
      <c r="DV1470" s="352"/>
      <c r="DX1470" s="44"/>
      <c r="DY1470" s="44"/>
      <c r="DZ1470" s="44"/>
      <c r="EE1470" s="352"/>
      <c r="EG1470" s="44"/>
      <c r="EH1470" s="44"/>
      <c r="EI1470" s="44"/>
      <c r="EN1470" s="352"/>
      <c r="EP1470" s="44"/>
      <c r="EQ1470" s="44"/>
      <c r="ER1470" s="44"/>
      <c r="EW1470" s="352"/>
      <c r="EY1470" s="44"/>
      <c r="EZ1470" s="44"/>
      <c r="FA1470" s="44"/>
      <c r="FF1470" s="352"/>
      <c r="FH1470" s="44"/>
      <c r="FI1470" s="44"/>
      <c r="FJ1470" s="44"/>
      <c r="FO1470" s="352"/>
      <c r="FQ1470" s="44"/>
      <c r="FR1470" s="44"/>
      <c r="FS1470" s="44"/>
      <c r="FX1470" s="352"/>
      <c r="FZ1470" s="44"/>
      <c r="GA1470" s="44"/>
      <c r="GB1470" s="44"/>
      <c r="GG1470" s="352"/>
      <c r="GI1470" s="44"/>
      <c r="GJ1470" s="44"/>
      <c r="GK1470" s="44"/>
      <c r="GP1470" s="352"/>
      <c r="GR1470" s="44"/>
      <c r="GS1470" s="44"/>
      <c r="GT1470" s="44"/>
      <c r="GY1470" s="352"/>
      <c r="HA1470" s="44"/>
      <c r="HB1470" s="44"/>
      <c r="HC1470" s="44"/>
      <c r="HH1470" s="352"/>
      <c r="HJ1470" s="44"/>
      <c r="HK1470" s="44"/>
      <c r="HL1470" s="44"/>
      <c r="HQ1470" s="44"/>
      <c r="HR1470" s="44"/>
      <c r="HS1470" s="44"/>
      <c r="HT1470" s="44"/>
      <c r="HU1470" s="44"/>
      <c r="HV1470" s="44"/>
      <c r="HW1470" s="44"/>
      <c r="HX1470" s="44"/>
      <c r="HY1470" s="44"/>
      <c r="HZ1470" s="44"/>
      <c r="IA1470" s="44"/>
      <c r="IB1470" s="44"/>
      <c r="IC1470" s="44"/>
      <c r="ID1470" s="44"/>
      <c r="IE1470" s="44"/>
      <c r="IF1470" s="44"/>
      <c r="IG1470" s="44"/>
      <c r="IH1470" s="44"/>
      <c r="II1470" s="44"/>
      <c r="IJ1470" s="44"/>
      <c r="IK1470" s="44"/>
      <c r="IL1470" s="44"/>
      <c r="IM1470" s="44"/>
      <c r="IN1470" s="44"/>
      <c r="IO1470" s="44"/>
      <c r="IP1470" s="44"/>
      <c r="IQ1470" s="44"/>
      <c r="IR1470" s="44"/>
      <c r="IS1470" s="44"/>
      <c r="IT1470" s="44"/>
      <c r="IU1470" s="44"/>
      <c r="IV1470" s="44"/>
      <c r="RS1470" s="353"/>
    </row>
    <row r="1471" spans="1:487" s="74" customFormat="1" ht="15">
      <c r="A1471" s="325" t="s">
        <v>1998</v>
      </c>
      <c r="B1471" s="351"/>
      <c r="C1471" s="351"/>
      <c r="D1471" s="531" t="s">
        <v>130</v>
      </c>
      <c r="E1471" s="44"/>
      <c r="F1471" s="437">
        <f t="shared" si="21"/>
        <v>0</v>
      </c>
      <c r="G1471" s="541"/>
      <c r="H1471" s="541"/>
      <c r="I1471" s="138"/>
      <c r="J1471" s="420"/>
      <c r="K1471" s="138"/>
      <c r="L1471" s="458"/>
      <c r="M1471" s="458"/>
      <c r="N1471" s="44"/>
      <c r="R1471" s="352"/>
      <c r="T1471" s="44"/>
      <c r="U1471" s="44"/>
      <c r="V1471" s="44"/>
      <c r="AA1471" s="352"/>
      <c r="AC1471" s="44"/>
      <c r="AD1471" s="44"/>
      <c r="AE1471" s="44"/>
      <c r="AJ1471" s="352"/>
      <c r="AL1471" s="44"/>
      <c r="AM1471" s="44"/>
      <c r="AN1471" s="44"/>
      <c r="AS1471" s="352"/>
      <c r="AU1471" s="44"/>
      <c r="AV1471" s="44"/>
      <c r="AW1471" s="44"/>
      <c r="BB1471" s="352"/>
      <c r="BD1471" s="44"/>
      <c r="BE1471" s="44"/>
      <c r="BF1471" s="44"/>
      <c r="BK1471" s="352"/>
      <c r="BM1471" s="44"/>
      <c r="BN1471" s="44"/>
      <c r="BO1471" s="44"/>
      <c r="BT1471" s="352"/>
      <c r="BV1471" s="44"/>
      <c r="BW1471" s="44"/>
      <c r="BX1471" s="44"/>
      <c r="CC1471" s="352"/>
      <c r="CE1471" s="44"/>
      <c r="CF1471" s="44"/>
      <c r="CG1471" s="44"/>
      <c r="CL1471" s="352"/>
      <c r="CN1471" s="44"/>
      <c r="CO1471" s="44"/>
      <c r="CP1471" s="44"/>
      <c r="CU1471" s="352"/>
      <c r="CW1471" s="44"/>
      <c r="CX1471" s="44"/>
      <c r="CY1471" s="44"/>
      <c r="DD1471" s="352"/>
      <c r="DF1471" s="44"/>
      <c r="DG1471" s="44"/>
      <c r="DH1471" s="44"/>
      <c r="DM1471" s="352"/>
      <c r="DO1471" s="44"/>
      <c r="DP1471" s="44"/>
      <c r="DQ1471" s="44"/>
      <c r="DV1471" s="352"/>
      <c r="DX1471" s="44"/>
      <c r="DY1471" s="44"/>
      <c r="DZ1471" s="44"/>
      <c r="EE1471" s="352"/>
      <c r="EG1471" s="44"/>
      <c r="EH1471" s="44"/>
      <c r="EI1471" s="44"/>
      <c r="EN1471" s="352"/>
      <c r="EP1471" s="44"/>
      <c r="EQ1471" s="44"/>
      <c r="ER1471" s="44"/>
      <c r="EW1471" s="352"/>
      <c r="EY1471" s="44"/>
      <c r="EZ1471" s="44"/>
      <c r="FA1471" s="44"/>
      <c r="FF1471" s="352"/>
      <c r="FH1471" s="44"/>
      <c r="FI1471" s="44"/>
      <c r="FJ1471" s="44"/>
      <c r="FO1471" s="352"/>
      <c r="FQ1471" s="44"/>
      <c r="FR1471" s="44"/>
      <c r="FS1471" s="44"/>
      <c r="FX1471" s="352"/>
      <c r="FZ1471" s="44"/>
      <c r="GA1471" s="44"/>
      <c r="GB1471" s="44"/>
      <c r="GG1471" s="352"/>
      <c r="GI1471" s="44"/>
      <c r="GJ1471" s="44"/>
      <c r="GK1471" s="44"/>
      <c r="GP1471" s="352"/>
      <c r="GR1471" s="44"/>
      <c r="GS1471" s="44"/>
      <c r="GT1471" s="44"/>
      <c r="GY1471" s="352"/>
      <c r="HA1471" s="44"/>
      <c r="HB1471" s="44"/>
      <c r="HC1471" s="44"/>
      <c r="HH1471" s="352"/>
      <c r="HJ1471" s="44"/>
      <c r="HK1471" s="44"/>
      <c r="HL1471" s="44"/>
      <c r="HQ1471" s="44"/>
      <c r="HR1471" s="44"/>
      <c r="HS1471" s="44"/>
      <c r="HT1471" s="44"/>
      <c r="HU1471" s="44"/>
      <c r="HV1471" s="44"/>
      <c r="HW1471" s="44"/>
      <c r="HX1471" s="44"/>
      <c r="HY1471" s="44"/>
      <c r="HZ1471" s="44"/>
      <c r="IA1471" s="44"/>
      <c r="IB1471" s="44"/>
      <c r="IC1471" s="44"/>
      <c r="ID1471" s="44"/>
      <c r="IE1471" s="44"/>
      <c r="IF1471" s="44"/>
      <c r="IG1471" s="44"/>
      <c r="IH1471" s="44"/>
      <c r="II1471" s="44"/>
      <c r="IJ1471" s="44"/>
      <c r="IK1471" s="44"/>
      <c r="IL1471" s="44"/>
      <c r="IM1471" s="44"/>
      <c r="IN1471" s="44"/>
      <c r="IO1471" s="44"/>
      <c r="IP1471" s="44"/>
      <c r="IQ1471" s="44"/>
      <c r="IR1471" s="44"/>
      <c r="IS1471" s="44"/>
      <c r="IT1471" s="44"/>
      <c r="IU1471" s="44"/>
      <c r="IV1471" s="44"/>
      <c r="RS1471" s="353"/>
    </row>
    <row r="1472" spans="1:487" s="74" customFormat="1" ht="15">
      <c r="A1472" s="325" t="s">
        <v>558</v>
      </c>
      <c r="B1472" s="351"/>
      <c r="C1472" s="351"/>
      <c r="D1472" s="531" t="s">
        <v>130</v>
      </c>
      <c r="E1472" s="44"/>
      <c r="F1472" s="437">
        <f t="shared" si="21"/>
        <v>61</v>
      </c>
      <c r="G1472" s="541"/>
      <c r="H1472" s="541">
        <v>40</v>
      </c>
      <c r="I1472" s="138"/>
      <c r="J1472" s="420"/>
      <c r="K1472" s="138">
        <v>21</v>
      </c>
      <c r="L1472" s="458"/>
      <c r="M1472" s="458"/>
      <c r="N1472" s="44"/>
      <c r="R1472" s="352"/>
      <c r="T1472" s="44"/>
      <c r="U1472" s="44"/>
      <c r="V1472" s="44"/>
      <c r="AA1472" s="352"/>
      <c r="AC1472" s="44"/>
      <c r="AD1472" s="44"/>
      <c r="AE1472" s="44"/>
      <c r="AJ1472" s="352"/>
      <c r="AL1472" s="44"/>
      <c r="AM1472" s="44"/>
      <c r="AN1472" s="44"/>
      <c r="AS1472" s="352"/>
      <c r="AU1472" s="44"/>
      <c r="AV1472" s="44"/>
      <c r="AW1472" s="44"/>
      <c r="BB1472" s="352"/>
      <c r="BD1472" s="44"/>
      <c r="BE1472" s="44"/>
      <c r="BF1472" s="44"/>
      <c r="BK1472" s="352"/>
      <c r="BM1472" s="44"/>
      <c r="BN1472" s="44"/>
      <c r="BO1472" s="44"/>
      <c r="BT1472" s="352"/>
      <c r="BV1472" s="44"/>
      <c r="BW1472" s="44"/>
      <c r="BX1472" s="44"/>
      <c r="CC1472" s="352"/>
      <c r="CE1472" s="44"/>
      <c r="CF1472" s="44"/>
      <c r="CG1472" s="44"/>
      <c r="CL1472" s="352"/>
      <c r="CN1472" s="44"/>
      <c r="CO1472" s="44"/>
      <c r="CP1472" s="44"/>
      <c r="CU1472" s="352"/>
      <c r="CW1472" s="44"/>
      <c r="CX1472" s="44"/>
      <c r="CY1472" s="44"/>
      <c r="DD1472" s="352"/>
      <c r="DF1472" s="44"/>
      <c r="DG1472" s="44"/>
      <c r="DH1472" s="44"/>
      <c r="DM1472" s="352"/>
      <c r="DO1472" s="44"/>
      <c r="DP1472" s="44"/>
      <c r="DQ1472" s="44"/>
      <c r="DV1472" s="352"/>
      <c r="DX1472" s="44"/>
      <c r="DY1472" s="44"/>
      <c r="DZ1472" s="44"/>
      <c r="EE1472" s="352"/>
      <c r="EG1472" s="44"/>
      <c r="EH1472" s="44"/>
      <c r="EI1472" s="44"/>
      <c r="EN1472" s="352"/>
      <c r="EP1472" s="44"/>
      <c r="EQ1472" s="44"/>
      <c r="ER1472" s="44"/>
      <c r="EW1472" s="352"/>
      <c r="EY1472" s="44"/>
      <c r="EZ1472" s="44"/>
      <c r="FA1472" s="44"/>
      <c r="FF1472" s="352"/>
      <c r="FH1472" s="44"/>
      <c r="FI1472" s="44"/>
      <c r="FJ1472" s="44"/>
      <c r="FO1472" s="352"/>
      <c r="FQ1472" s="44"/>
      <c r="FR1472" s="44"/>
      <c r="FS1472" s="44"/>
      <c r="FX1472" s="352"/>
      <c r="FZ1472" s="44"/>
      <c r="GA1472" s="44"/>
      <c r="GB1472" s="44"/>
      <c r="GG1472" s="352"/>
      <c r="GI1472" s="44"/>
      <c r="GJ1472" s="44"/>
      <c r="GK1472" s="44"/>
      <c r="GP1472" s="352"/>
      <c r="GR1472" s="44"/>
      <c r="GS1472" s="44"/>
      <c r="GT1472" s="44"/>
      <c r="GY1472" s="352"/>
      <c r="HA1472" s="44"/>
      <c r="HB1472" s="44"/>
      <c r="HC1472" s="44"/>
      <c r="HH1472" s="352"/>
      <c r="HJ1472" s="44"/>
      <c r="HK1472" s="44"/>
      <c r="HL1472" s="44"/>
      <c r="HQ1472" s="44"/>
      <c r="HR1472" s="44"/>
      <c r="HS1472" s="44"/>
      <c r="HT1472" s="44"/>
      <c r="HU1472" s="44"/>
      <c r="HV1472" s="44"/>
      <c r="HW1472" s="44"/>
      <c r="HX1472" s="44"/>
      <c r="HY1472" s="44"/>
      <c r="HZ1472" s="44"/>
      <c r="IA1472" s="44"/>
      <c r="IB1472" s="44"/>
      <c r="IC1472" s="44"/>
      <c r="ID1472" s="44"/>
      <c r="IE1472" s="44"/>
      <c r="IF1472" s="44"/>
      <c r="IG1472" s="44"/>
      <c r="IH1472" s="44"/>
      <c r="II1472" s="44"/>
      <c r="IJ1472" s="44"/>
      <c r="IK1472" s="44"/>
      <c r="IL1472" s="44"/>
      <c r="IM1472" s="44"/>
      <c r="IN1472" s="44"/>
      <c r="IO1472" s="44"/>
      <c r="IP1472" s="44"/>
      <c r="IQ1472" s="44"/>
      <c r="IR1472" s="44"/>
      <c r="IS1472" s="44"/>
      <c r="IT1472" s="44"/>
      <c r="IU1472" s="44"/>
      <c r="IV1472" s="44"/>
      <c r="RS1472" s="353"/>
    </row>
    <row r="1473" spans="1:487" s="74" customFormat="1" ht="15">
      <c r="A1473" s="325" t="s">
        <v>866</v>
      </c>
      <c r="B1473" s="351"/>
      <c r="C1473" s="351"/>
      <c r="D1473" s="531" t="s">
        <v>130</v>
      </c>
      <c r="E1473" s="44"/>
      <c r="F1473" s="437">
        <f t="shared" si="21"/>
        <v>0</v>
      </c>
      <c r="G1473" s="541"/>
      <c r="H1473" s="541"/>
      <c r="I1473" s="138"/>
      <c r="J1473" s="420"/>
      <c r="K1473" s="138"/>
      <c r="L1473" s="458"/>
      <c r="M1473" s="458"/>
      <c r="N1473" s="44"/>
      <c r="R1473" s="352"/>
      <c r="T1473" s="44"/>
      <c r="U1473" s="44"/>
      <c r="V1473" s="44"/>
      <c r="AA1473" s="352"/>
      <c r="AC1473" s="44"/>
      <c r="AD1473" s="44"/>
      <c r="AE1473" s="44"/>
      <c r="AJ1473" s="352"/>
      <c r="AL1473" s="44"/>
      <c r="AM1473" s="44"/>
      <c r="AN1473" s="44"/>
      <c r="AS1473" s="352"/>
      <c r="AU1473" s="44"/>
      <c r="AV1473" s="44"/>
      <c r="AW1473" s="44"/>
      <c r="BB1473" s="352"/>
      <c r="BD1473" s="44"/>
      <c r="BE1473" s="44"/>
      <c r="BF1473" s="44"/>
      <c r="BK1473" s="352"/>
      <c r="BM1473" s="44"/>
      <c r="BN1473" s="44"/>
      <c r="BO1473" s="44"/>
      <c r="BT1473" s="352"/>
      <c r="BV1473" s="44"/>
      <c r="BW1473" s="44"/>
      <c r="BX1473" s="44"/>
      <c r="CC1473" s="352"/>
      <c r="CE1473" s="44"/>
      <c r="CF1473" s="44"/>
      <c r="CG1473" s="44"/>
      <c r="CL1473" s="352"/>
      <c r="CN1473" s="44"/>
      <c r="CO1473" s="44"/>
      <c r="CP1473" s="44"/>
      <c r="CU1473" s="352"/>
      <c r="CW1473" s="44"/>
      <c r="CX1473" s="44"/>
      <c r="CY1473" s="44"/>
      <c r="DD1473" s="352"/>
      <c r="DF1473" s="44"/>
      <c r="DG1473" s="44"/>
      <c r="DH1473" s="44"/>
      <c r="DM1473" s="352"/>
      <c r="DO1473" s="44"/>
      <c r="DP1473" s="44"/>
      <c r="DQ1473" s="44"/>
      <c r="DV1473" s="352"/>
      <c r="DX1473" s="44"/>
      <c r="DY1473" s="44"/>
      <c r="DZ1473" s="44"/>
      <c r="EE1473" s="352"/>
      <c r="EG1473" s="44"/>
      <c r="EH1473" s="44"/>
      <c r="EI1473" s="44"/>
      <c r="EN1473" s="352"/>
      <c r="EP1473" s="44"/>
      <c r="EQ1473" s="44"/>
      <c r="ER1473" s="44"/>
      <c r="EW1473" s="352"/>
      <c r="EY1473" s="44"/>
      <c r="EZ1473" s="44"/>
      <c r="FA1473" s="44"/>
      <c r="FF1473" s="352"/>
      <c r="FH1473" s="44"/>
      <c r="FI1473" s="44"/>
      <c r="FJ1473" s="44"/>
      <c r="FO1473" s="352"/>
      <c r="FQ1473" s="44"/>
      <c r="FR1473" s="44"/>
      <c r="FS1473" s="44"/>
      <c r="FX1473" s="352"/>
      <c r="FZ1473" s="44"/>
      <c r="GA1473" s="44"/>
      <c r="GB1473" s="44"/>
      <c r="GG1473" s="352"/>
      <c r="GI1473" s="44"/>
      <c r="GJ1473" s="44"/>
      <c r="GK1473" s="44"/>
      <c r="GP1473" s="352"/>
      <c r="GR1473" s="44"/>
      <c r="GS1473" s="44"/>
      <c r="GT1473" s="44"/>
      <c r="GY1473" s="352"/>
      <c r="HA1473" s="44"/>
      <c r="HB1473" s="44"/>
      <c r="HC1473" s="44"/>
      <c r="HH1473" s="352"/>
      <c r="HJ1473" s="44"/>
      <c r="HK1473" s="44"/>
      <c r="HL1473" s="44"/>
      <c r="HQ1473" s="44"/>
      <c r="HR1473" s="44"/>
      <c r="HS1473" s="44"/>
      <c r="HT1473" s="44"/>
      <c r="HU1473" s="44"/>
      <c r="HV1473" s="44"/>
      <c r="HW1473" s="44"/>
      <c r="HX1473" s="44"/>
      <c r="HY1473" s="44"/>
      <c r="HZ1473" s="44"/>
      <c r="IA1473" s="44"/>
      <c r="IB1473" s="44"/>
      <c r="IC1473" s="44"/>
      <c r="ID1473" s="44"/>
      <c r="IE1473" s="44"/>
      <c r="IF1473" s="44"/>
      <c r="IG1473" s="44"/>
      <c r="IH1473" s="44"/>
      <c r="II1473" s="44"/>
      <c r="IJ1473" s="44"/>
      <c r="IK1473" s="44"/>
      <c r="IL1473" s="44"/>
      <c r="IM1473" s="44"/>
      <c r="IN1473" s="44"/>
      <c r="IO1473" s="44"/>
      <c r="IP1473" s="44"/>
      <c r="IQ1473" s="44"/>
      <c r="IR1473" s="44"/>
      <c r="IS1473" s="44"/>
      <c r="IT1473" s="44"/>
      <c r="IU1473" s="44"/>
      <c r="IV1473" s="44"/>
      <c r="RS1473" s="353"/>
    </row>
    <row r="1474" spans="1:487" s="74" customFormat="1" ht="15">
      <c r="A1474" s="325" t="s">
        <v>1084</v>
      </c>
      <c r="B1474" s="351"/>
      <c r="C1474" s="351"/>
      <c r="D1474" s="458" t="s">
        <v>138</v>
      </c>
      <c r="E1474" s="44"/>
      <c r="F1474" s="437">
        <f t="shared" si="21"/>
        <v>33</v>
      </c>
      <c r="G1474" s="478">
        <v>6</v>
      </c>
      <c r="H1474" s="138">
        <v>27</v>
      </c>
      <c r="I1474" s="138"/>
      <c r="J1474" s="420"/>
      <c r="K1474" s="138"/>
      <c r="L1474" s="450"/>
      <c r="M1474" s="44"/>
      <c r="N1474" s="44"/>
      <c r="R1474" s="352"/>
      <c r="T1474" s="44"/>
      <c r="U1474" s="44"/>
      <c r="V1474" s="44"/>
      <c r="AA1474" s="352"/>
      <c r="AC1474" s="44"/>
      <c r="AD1474" s="44"/>
      <c r="AE1474" s="44"/>
      <c r="AJ1474" s="352"/>
      <c r="AL1474" s="44"/>
      <c r="AM1474" s="44"/>
      <c r="AN1474" s="44"/>
      <c r="AS1474" s="352"/>
      <c r="AU1474" s="44"/>
      <c r="AV1474" s="44"/>
      <c r="AW1474" s="44"/>
      <c r="BB1474" s="352"/>
      <c r="BD1474" s="44"/>
      <c r="BE1474" s="44"/>
      <c r="BF1474" s="44"/>
      <c r="BK1474" s="352"/>
      <c r="BM1474" s="44"/>
      <c r="BN1474" s="44"/>
      <c r="BO1474" s="44"/>
      <c r="BT1474" s="352"/>
      <c r="BV1474" s="44"/>
      <c r="BW1474" s="44"/>
      <c r="BX1474" s="44"/>
      <c r="CC1474" s="352"/>
      <c r="CE1474" s="44"/>
      <c r="CF1474" s="44"/>
      <c r="CG1474" s="44"/>
      <c r="CL1474" s="352"/>
      <c r="CN1474" s="44"/>
      <c r="CO1474" s="44"/>
      <c r="CP1474" s="44"/>
      <c r="CU1474" s="352"/>
      <c r="CW1474" s="44"/>
      <c r="CX1474" s="44"/>
      <c r="CY1474" s="44"/>
      <c r="DD1474" s="352"/>
      <c r="DF1474" s="44"/>
      <c r="DG1474" s="44"/>
      <c r="DH1474" s="44"/>
      <c r="DM1474" s="352"/>
      <c r="DO1474" s="44"/>
      <c r="DP1474" s="44"/>
      <c r="DQ1474" s="44"/>
      <c r="DV1474" s="352"/>
      <c r="DX1474" s="44"/>
      <c r="DY1474" s="44"/>
      <c r="DZ1474" s="44"/>
      <c r="EE1474" s="352"/>
      <c r="EG1474" s="44"/>
      <c r="EH1474" s="44"/>
      <c r="EI1474" s="44"/>
      <c r="EN1474" s="352"/>
      <c r="EP1474" s="44"/>
      <c r="EQ1474" s="44"/>
      <c r="ER1474" s="44"/>
      <c r="EW1474" s="352"/>
      <c r="EY1474" s="44"/>
      <c r="EZ1474" s="44"/>
      <c r="FA1474" s="44"/>
      <c r="FF1474" s="352"/>
      <c r="FH1474" s="44"/>
      <c r="FI1474" s="44"/>
      <c r="FJ1474" s="44"/>
      <c r="FO1474" s="352"/>
      <c r="FQ1474" s="44"/>
      <c r="FR1474" s="44"/>
      <c r="FS1474" s="44"/>
      <c r="FX1474" s="352"/>
      <c r="FZ1474" s="44"/>
      <c r="GA1474" s="44"/>
      <c r="GB1474" s="44"/>
      <c r="GG1474" s="352"/>
      <c r="GI1474" s="44"/>
      <c r="GJ1474" s="44"/>
      <c r="GK1474" s="44"/>
      <c r="GP1474" s="352"/>
      <c r="GR1474" s="44"/>
      <c r="GS1474" s="44"/>
      <c r="GT1474" s="44"/>
      <c r="GY1474" s="352"/>
      <c r="HA1474" s="44"/>
      <c r="HB1474" s="44"/>
      <c r="HC1474" s="44"/>
      <c r="HH1474" s="352"/>
      <c r="HJ1474" s="44"/>
      <c r="HK1474" s="44"/>
      <c r="HL1474" s="44"/>
      <c r="HQ1474" s="44"/>
      <c r="HR1474" s="44"/>
      <c r="HS1474" s="44"/>
      <c r="HT1474" s="44"/>
      <c r="HU1474" s="44"/>
      <c r="HV1474" s="44"/>
      <c r="HW1474" s="44"/>
      <c r="HX1474" s="44"/>
      <c r="HY1474" s="44"/>
      <c r="HZ1474" s="44"/>
      <c r="IA1474" s="44"/>
      <c r="IB1474" s="44"/>
      <c r="IC1474" s="44"/>
      <c r="ID1474" s="44"/>
      <c r="IE1474" s="44"/>
      <c r="IF1474" s="44"/>
      <c r="IG1474" s="44"/>
      <c r="IH1474" s="44"/>
      <c r="II1474" s="44"/>
      <c r="IJ1474" s="44"/>
      <c r="IK1474" s="44"/>
      <c r="IL1474" s="44"/>
      <c r="IM1474" s="44"/>
      <c r="IN1474" s="44"/>
      <c r="IO1474" s="44"/>
      <c r="IP1474" s="44"/>
      <c r="IQ1474" s="44"/>
      <c r="IR1474" s="44"/>
      <c r="IS1474" s="44"/>
      <c r="IT1474" s="44"/>
      <c r="IU1474" s="44"/>
      <c r="IV1474" s="44"/>
      <c r="RS1474" s="353"/>
    </row>
    <row r="1475" spans="1:487" s="74" customFormat="1" ht="15">
      <c r="A1475" s="325" t="s">
        <v>917</v>
      </c>
      <c r="B1475" s="351"/>
      <c r="C1475" s="351"/>
      <c r="D1475" s="531" t="s">
        <v>130</v>
      </c>
      <c r="E1475" s="44"/>
      <c r="F1475" s="437">
        <f t="shared" si="21"/>
        <v>15</v>
      </c>
      <c r="G1475" s="541"/>
      <c r="H1475" s="541"/>
      <c r="I1475" s="138"/>
      <c r="J1475" s="420">
        <v>15</v>
      </c>
      <c r="K1475" s="138"/>
      <c r="L1475" s="450"/>
      <c r="M1475" s="458"/>
      <c r="N1475" s="44"/>
      <c r="R1475" s="352"/>
      <c r="T1475" s="44"/>
      <c r="U1475" s="44"/>
      <c r="V1475" s="44"/>
      <c r="AA1475" s="352"/>
      <c r="AC1475" s="44"/>
      <c r="AD1475" s="44"/>
      <c r="AE1475" s="44"/>
      <c r="AJ1475" s="352"/>
      <c r="AL1475" s="44"/>
      <c r="AM1475" s="44"/>
      <c r="AN1475" s="44"/>
      <c r="AS1475" s="352"/>
      <c r="AU1475" s="44"/>
      <c r="AV1475" s="44"/>
      <c r="AW1475" s="44"/>
      <c r="BB1475" s="352"/>
      <c r="BD1475" s="44"/>
      <c r="BE1475" s="44"/>
      <c r="BF1475" s="44"/>
      <c r="BK1475" s="352"/>
      <c r="BM1475" s="44"/>
      <c r="BN1475" s="44"/>
      <c r="BO1475" s="44"/>
      <c r="BT1475" s="352"/>
      <c r="BV1475" s="44"/>
      <c r="BW1475" s="44"/>
      <c r="BX1475" s="44"/>
      <c r="CC1475" s="352"/>
      <c r="CE1475" s="44"/>
      <c r="CF1475" s="44"/>
      <c r="CG1475" s="44"/>
      <c r="CL1475" s="352"/>
      <c r="CN1475" s="44"/>
      <c r="CO1475" s="44"/>
      <c r="CP1475" s="44"/>
      <c r="CU1475" s="352"/>
      <c r="CW1475" s="44"/>
      <c r="CX1475" s="44"/>
      <c r="CY1475" s="44"/>
      <c r="DD1475" s="352"/>
      <c r="DF1475" s="44"/>
      <c r="DG1475" s="44"/>
      <c r="DH1475" s="44"/>
      <c r="DM1475" s="352"/>
      <c r="DO1475" s="44"/>
      <c r="DP1475" s="44"/>
      <c r="DQ1475" s="44"/>
      <c r="DV1475" s="352"/>
      <c r="DX1475" s="44"/>
      <c r="DY1475" s="44"/>
      <c r="DZ1475" s="44"/>
      <c r="EE1475" s="352"/>
      <c r="EG1475" s="44"/>
      <c r="EH1475" s="44"/>
      <c r="EI1475" s="44"/>
      <c r="EN1475" s="352"/>
      <c r="EP1475" s="44"/>
      <c r="EQ1475" s="44"/>
      <c r="ER1475" s="44"/>
      <c r="EW1475" s="352"/>
      <c r="EY1475" s="44"/>
      <c r="EZ1475" s="44"/>
      <c r="FA1475" s="44"/>
      <c r="FF1475" s="352"/>
      <c r="FH1475" s="44"/>
      <c r="FI1475" s="44"/>
      <c r="FJ1475" s="44"/>
      <c r="FO1475" s="352"/>
      <c r="FQ1475" s="44"/>
      <c r="FR1475" s="44"/>
      <c r="FS1475" s="44"/>
      <c r="FX1475" s="352"/>
      <c r="FZ1475" s="44"/>
      <c r="GA1475" s="44"/>
      <c r="GB1475" s="44"/>
      <c r="GG1475" s="352"/>
      <c r="GI1475" s="44"/>
      <c r="GJ1475" s="44"/>
      <c r="GK1475" s="44"/>
      <c r="GP1475" s="352"/>
      <c r="GR1475" s="44"/>
      <c r="GS1475" s="44"/>
      <c r="GT1475" s="44"/>
      <c r="GY1475" s="352"/>
      <c r="HA1475" s="44"/>
      <c r="HB1475" s="44"/>
      <c r="HC1475" s="44"/>
      <c r="HH1475" s="352"/>
      <c r="HJ1475" s="44"/>
      <c r="HK1475" s="44"/>
      <c r="HL1475" s="44"/>
      <c r="HQ1475" s="44"/>
      <c r="HR1475" s="44"/>
      <c r="HS1475" s="44"/>
      <c r="HT1475" s="44"/>
      <c r="HU1475" s="44"/>
      <c r="HV1475" s="44"/>
      <c r="HW1475" s="44"/>
      <c r="HX1475" s="44"/>
      <c r="HY1475" s="44"/>
      <c r="HZ1475" s="44"/>
      <c r="IA1475" s="44"/>
      <c r="IB1475" s="44"/>
      <c r="IC1475" s="44"/>
      <c r="ID1475" s="44"/>
      <c r="IE1475" s="44"/>
      <c r="IF1475" s="44"/>
      <c r="IG1475" s="44"/>
      <c r="IH1475" s="44"/>
      <c r="II1475" s="44"/>
      <c r="IJ1475" s="44"/>
      <c r="IK1475" s="44"/>
      <c r="IL1475" s="44"/>
      <c r="IM1475" s="44"/>
      <c r="IN1475" s="44"/>
      <c r="IO1475" s="44"/>
      <c r="IP1475" s="44"/>
      <c r="IQ1475" s="44"/>
      <c r="IR1475" s="44"/>
      <c r="IS1475" s="44"/>
      <c r="IT1475" s="44"/>
      <c r="IU1475" s="44"/>
      <c r="IV1475" s="44"/>
      <c r="RS1475" s="353"/>
    </row>
    <row r="1476" spans="1:487" s="74" customFormat="1" ht="15">
      <c r="A1476" s="325" t="s">
        <v>2247</v>
      </c>
      <c r="B1476" s="351"/>
      <c r="C1476" s="351"/>
      <c r="D1476" s="354" t="s">
        <v>130</v>
      </c>
      <c r="E1476" s="44"/>
      <c r="F1476" s="437">
        <f t="shared" si="21"/>
        <v>21</v>
      </c>
      <c r="G1476" s="541">
        <v>21</v>
      </c>
      <c r="H1476" s="541"/>
      <c r="I1476" s="138"/>
      <c r="J1476" s="420"/>
      <c r="K1476" s="138"/>
      <c r="L1476" s="450"/>
      <c r="M1476" s="458"/>
      <c r="N1476" s="44"/>
      <c r="R1476" s="352"/>
      <c r="T1476" s="44"/>
      <c r="U1476" s="44"/>
      <c r="V1476" s="44"/>
      <c r="AA1476" s="352"/>
      <c r="AC1476" s="44"/>
      <c r="AD1476" s="44"/>
      <c r="AE1476" s="44"/>
      <c r="AJ1476" s="352"/>
      <c r="AL1476" s="44"/>
      <c r="AM1476" s="44"/>
      <c r="AN1476" s="44"/>
      <c r="AS1476" s="352"/>
      <c r="AU1476" s="44"/>
      <c r="AV1476" s="44"/>
      <c r="AW1476" s="44"/>
      <c r="BB1476" s="352"/>
      <c r="BD1476" s="44"/>
      <c r="BE1476" s="44"/>
      <c r="BF1476" s="44"/>
      <c r="BK1476" s="352"/>
      <c r="BM1476" s="44"/>
      <c r="BN1476" s="44"/>
      <c r="BO1476" s="44"/>
      <c r="BT1476" s="352"/>
      <c r="BV1476" s="44"/>
      <c r="BW1476" s="44"/>
      <c r="BX1476" s="44"/>
      <c r="CC1476" s="352"/>
      <c r="CE1476" s="44"/>
      <c r="CF1476" s="44"/>
      <c r="CG1476" s="44"/>
      <c r="CL1476" s="352"/>
      <c r="CN1476" s="44"/>
      <c r="CO1476" s="44"/>
      <c r="CP1476" s="44"/>
      <c r="CU1476" s="352"/>
      <c r="CW1476" s="44"/>
      <c r="CX1476" s="44"/>
      <c r="CY1476" s="44"/>
      <c r="DD1476" s="352"/>
      <c r="DF1476" s="44"/>
      <c r="DG1476" s="44"/>
      <c r="DH1476" s="44"/>
      <c r="DM1476" s="352"/>
      <c r="DO1476" s="44"/>
      <c r="DP1476" s="44"/>
      <c r="DQ1476" s="44"/>
      <c r="DV1476" s="352"/>
      <c r="DX1476" s="44"/>
      <c r="DY1476" s="44"/>
      <c r="DZ1476" s="44"/>
      <c r="EE1476" s="352"/>
      <c r="EG1476" s="44"/>
      <c r="EH1476" s="44"/>
      <c r="EI1476" s="44"/>
      <c r="EN1476" s="352"/>
      <c r="EP1476" s="44"/>
      <c r="EQ1476" s="44"/>
      <c r="ER1476" s="44"/>
      <c r="EW1476" s="352"/>
      <c r="EY1476" s="44"/>
      <c r="EZ1476" s="44"/>
      <c r="FA1476" s="44"/>
      <c r="FF1476" s="352"/>
      <c r="FH1476" s="44"/>
      <c r="FI1476" s="44"/>
      <c r="FJ1476" s="44"/>
      <c r="FO1476" s="352"/>
      <c r="FQ1476" s="44"/>
      <c r="FR1476" s="44"/>
      <c r="FS1476" s="44"/>
      <c r="FX1476" s="352"/>
      <c r="FZ1476" s="44"/>
      <c r="GA1476" s="44"/>
      <c r="GB1476" s="44"/>
      <c r="GG1476" s="352"/>
      <c r="GI1476" s="44"/>
      <c r="GJ1476" s="44"/>
      <c r="GK1476" s="44"/>
      <c r="GP1476" s="352"/>
      <c r="GR1476" s="44"/>
      <c r="GS1476" s="44"/>
      <c r="GT1476" s="44"/>
      <c r="GY1476" s="352"/>
      <c r="HA1476" s="44"/>
      <c r="HB1476" s="44"/>
      <c r="HC1476" s="44"/>
      <c r="HH1476" s="352"/>
      <c r="HJ1476" s="44"/>
      <c r="HK1476" s="44"/>
      <c r="HL1476" s="44"/>
      <c r="HQ1476" s="44"/>
      <c r="HR1476" s="44"/>
      <c r="HS1476" s="44"/>
      <c r="HT1476" s="44"/>
      <c r="HU1476" s="44"/>
      <c r="HV1476" s="44"/>
      <c r="HW1476" s="44"/>
      <c r="HX1476" s="44"/>
      <c r="HY1476" s="44"/>
      <c r="HZ1476" s="44"/>
      <c r="IA1476" s="44"/>
      <c r="IB1476" s="44"/>
      <c r="IC1476" s="44"/>
      <c r="ID1476" s="44"/>
      <c r="IE1476" s="44"/>
      <c r="IF1476" s="44"/>
      <c r="IG1476" s="44"/>
      <c r="IH1476" s="44"/>
      <c r="II1476" s="44"/>
      <c r="IJ1476" s="44"/>
      <c r="IK1476" s="44"/>
      <c r="IL1476" s="44"/>
      <c r="IM1476" s="44"/>
      <c r="IN1476" s="44"/>
      <c r="IO1476" s="44"/>
      <c r="IP1476" s="44"/>
      <c r="IQ1476" s="44"/>
      <c r="IR1476" s="44"/>
      <c r="IS1476" s="44"/>
      <c r="IT1476" s="44"/>
      <c r="IU1476" s="44"/>
      <c r="IV1476" s="44"/>
      <c r="RS1476" s="353"/>
    </row>
    <row r="1477" spans="1:487" s="74" customFormat="1" ht="15">
      <c r="A1477" s="325" t="s">
        <v>1792</v>
      </c>
      <c r="B1477" s="351"/>
      <c r="C1477" s="351"/>
      <c r="D1477" s="531" t="s">
        <v>130</v>
      </c>
      <c r="E1477" s="44"/>
      <c r="F1477" s="437">
        <f t="shared" si="21"/>
        <v>0</v>
      </c>
      <c r="G1477" s="541"/>
      <c r="H1477" s="541"/>
      <c r="I1477" s="138"/>
      <c r="J1477" s="420"/>
      <c r="K1477" s="138"/>
      <c r="L1477" s="458"/>
      <c r="M1477" s="458"/>
      <c r="N1477" s="44"/>
      <c r="R1477" s="352"/>
      <c r="T1477" s="44"/>
      <c r="U1477" s="44"/>
      <c r="V1477" s="44"/>
      <c r="AA1477" s="352"/>
      <c r="AC1477" s="44"/>
      <c r="AD1477" s="44"/>
      <c r="AE1477" s="44"/>
      <c r="AJ1477" s="352"/>
      <c r="AL1477" s="44"/>
      <c r="AM1477" s="44"/>
      <c r="AN1477" s="44"/>
      <c r="AS1477" s="352"/>
      <c r="AU1477" s="44"/>
      <c r="AV1477" s="44"/>
      <c r="AW1477" s="44"/>
      <c r="BB1477" s="352"/>
      <c r="BD1477" s="44"/>
      <c r="BE1477" s="44"/>
      <c r="BF1477" s="44"/>
      <c r="BK1477" s="352"/>
      <c r="BM1477" s="44"/>
      <c r="BN1477" s="44"/>
      <c r="BO1477" s="44"/>
      <c r="BT1477" s="352"/>
      <c r="BV1477" s="44"/>
      <c r="BW1477" s="44"/>
      <c r="BX1477" s="44"/>
      <c r="CC1477" s="352"/>
      <c r="CE1477" s="44"/>
      <c r="CF1477" s="44"/>
      <c r="CG1477" s="44"/>
      <c r="CL1477" s="352"/>
      <c r="CN1477" s="44"/>
      <c r="CO1477" s="44"/>
      <c r="CP1477" s="44"/>
      <c r="CU1477" s="352"/>
      <c r="CW1477" s="44"/>
      <c r="CX1477" s="44"/>
      <c r="CY1477" s="44"/>
      <c r="DD1477" s="352"/>
      <c r="DF1477" s="44"/>
      <c r="DG1477" s="44"/>
      <c r="DH1477" s="44"/>
      <c r="DM1477" s="352"/>
      <c r="DO1477" s="44"/>
      <c r="DP1477" s="44"/>
      <c r="DQ1477" s="44"/>
      <c r="DV1477" s="352"/>
      <c r="DX1477" s="44"/>
      <c r="DY1477" s="44"/>
      <c r="DZ1477" s="44"/>
      <c r="EE1477" s="352"/>
      <c r="EG1477" s="44"/>
      <c r="EH1477" s="44"/>
      <c r="EI1477" s="44"/>
      <c r="EN1477" s="352"/>
      <c r="EP1477" s="44"/>
      <c r="EQ1477" s="44"/>
      <c r="ER1477" s="44"/>
      <c r="EW1477" s="352"/>
      <c r="EY1477" s="44"/>
      <c r="EZ1477" s="44"/>
      <c r="FA1477" s="44"/>
      <c r="FF1477" s="352"/>
      <c r="FH1477" s="44"/>
      <c r="FI1477" s="44"/>
      <c r="FJ1477" s="44"/>
      <c r="FO1477" s="352"/>
      <c r="FQ1477" s="44"/>
      <c r="FR1477" s="44"/>
      <c r="FS1477" s="44"/>
      <c r="FX1477" s="352"/>
      <c r="FZ1477" s="44"/>
      <c r="GA1477" s="44"/>
      <c r="GB1477" s="44"/>
      <c r="GG1477" s="352"/>
      <c r="GI1477" s="44"/>
      <c r="GJ1477" s="44"/>
      <c r="GK1477" s="44"/>
      <c r="GP1477" s="352"/>
      <c r="GR1477" s="44"/>
      <c r="GS1477" s="44"/>
      <c r="GT1477" s="44"/>
      <c r="GY1477" s="352"/>
      <c r="HA1477" s="44"/>
      <c r="HB1477" s="44"/>
      <c r="HC1477" s="44"/>
      <c r="HH1477" s="352"/>
      <c r="HJ1477" s="44"/>
      <c r="HK1477" s="44"/>
      <c r="HL1477" s="44"/>
      <c r="HQ1477" s="44"/>
      <c r="HR1477" s="44"/>
      <c r="HS1477" s="44"/>
      <c r="HT1477" s="44"/>
      <c r="HU1477" s="44"/>
      <c r="HV1477" s="44"/>
      <c r="HW1477" s="44"/>
      <c r="HX1477" s="44"/>
      <c r="HY1477" s="44"/>
      <c r="HZ1477" s="44"/>
      <c r="IA1477" s="44"/>
      <c r="IB1477" s="44"/>
      <c r="IC1477" s="44"/>
      <c r="ID1477" s="44"/>
      <c r="IE1477" s="44"/>
      <c r="IF1477" s="44"/>
      <c r="IG1477" s="44"/>
      <c r="IH1477" s="44"/>
      <c r="II1477" s="44"/>
      <c r="IJ1477" s="44"/>
      <c r="IK1477" s="44"/>
      <c r="IL1477" s="44"/>
      <c r="IM1477" s="44"/>
      <c r="IN1477" s="44"/>
      <c r="IO1477" s="44"/>
      <c r="IP1477" s="44"/>
      <c r="IQ1477" s="44"/>
      <c r="IR1477" s="44"/>
      <c r="IS1477" s="44"/>
      <c r="IT1477" s="44"/>
      <c r="IU1477" s="44"/>
      <c r="IV1477" s="44"/>
      <c r="RS1477" s="353"/>
    </row>
    <row r="1478" spans="1:487" s="74" customFormat="1" ht="15">
      <c r="A1478" s="325" t="s">
        <v>1294</v>
      </c>
      <c r="B1478" s="351"/>
      <c r="C1478" s="351"/>
      <c r="D1478" s="458" t="s">
        <v>131</v>
      </c>
      <c r="E1478" s="44"/>
      <c r="F1478" s="437">
        <f t="shared" si="21"/>
        <v>0</v>
      </c>
      <c r="G1478" s="478"/>
      <c r="H1478" s="138"/>
      <c r="I1478" s="138"/>
      <c r="J1478" s="420"/>
      <c r="K1478" s="138"/>
      <c r="L1478" s="450"/>
      <c r="M1478" s="44"/>
      <c r="N1478" s="44"/>
      <c r="R1478" s="352"/>
      <c r="T1478" s="44"/>
      <c r="U1478" s="44"/>
      <c r="V1478" s="44"/>
      <c r="AA1478" s="352"/>
      <c r="AC1478" s="44"/>
      <c r="AD1478" s="44"/>
      <c r="AE1478" s="44"/>
      <c r="AJ1478" s="352"/>
      <c r="AL1478" s="44"/>
      <c r="AM1478" s="44"/>
      <c r="AN1478" s="44"/>
      <c r="AS1478" s="352"/>
      <c r="AU1478" s="44"/>
      <c r="AV1478" s="44"/>
      <c r="AW1478" s="44"/>
      <c r="BB1478" s="352"/>
      <c r="BD1478" s="44"/>
      <c r="BE1478" s="44"/>
      <c r="BF1478" s="44"/>
      <c r="BK1478" s="352"/>
      <c r="BM1478" s="44"/>
      <c r="BN1478" s="44"/>
      <c r="BO1478" s="44"/>
      <c r="BT1478" s="352"/>
      <c r="BV1478" s="44"/>
      <c r="BW1478" s="44"/>
      <c r="BX1478" s="44"/>
      <c r="CC1478" s="352"/>
      <c r="CE1478" s="44"/>
      <c r="CF1478" s="44"/>
      <c r="CG1478" s="44"/>
      <c r="CL1478" s="352"/>
      <c r="CN1478" s="44"/>
      <c r="CO1478" s="44"/>
      <c r="CP1478" s="44"/>
      <c r="CU1478" s="352"/>
      <c r="CW1478" s="44"/>
      <c r="CX1478" s="44"/>
      <c r="CY1478" s="44"/>
      <c r="DD1478" s="352"/>
      <c r="DF1478" s="44"/>
      <c r="DG1478" s="44"/>
      <c r="DH1478" s="44"/>
      <c r="DM1478" s="352"/>
      <c r="DO1478" s="44"/>
      <c r="DP1478" s="44"/>
      <c r="DQ1478" s="44"/>
      <c r="DV1478" s="352"/>
      <c r="DX1478" s="44"/>
      <c r="DY1478" s="44"/>
      <c r="DZ1478" s="44"/>
      <c r="EE1478" s="352"/>
      <c r="EG1478" s="44"/>
      <c r="EH1478" s="44"/>
      <c r="EI1478" s="44"/>
      <c r="EN1478" s="352"/>
      <c r="EP1478" s="44"/>
      <c r="EQ1478" s="44"/>
      <c r="ER1478" s="44"/>
      <c r="EW1478" s="352"/>
      <c r="EY1478" s="44"/>
      <c r="EZ1478" s="44"/>
      <c r="FA1478" s="44"/>
      <c r="FF1478" s="352"/>
      <c r="FH1478" s="44"/>
      <c r="FI1478" s="44"/>
      <c r="FJ1478" s="44"/>
      <c r="FO1478" s="352"/>
      <c r="FQ1478" s="44"/>
      <c r="FR1478" s="44"/>
      <c r="FS1478" s="44"/>
      <c r="FX1478" s="352"/>
      <c r="FZ1478" s="44"/>
      <c r="GA1478" s="44"/>
      <c r="GB1478" s="44"/>
      <c r="GG1478" s="352"/>
      <c r="GI1478" s="44"/>
      <c r="GJ1478" s="44"/>
      <c r="GK1478" s="44"/>
      <c r="GP1478" s="352"/>
      <c r="GR1478" s="44"/>
      <c r="GS1478" s="44"/>
      <c r="GT1478" s="44"/>
      <c r="GY1478" s="352"/>
      <c r="HA1478" s="44"/>
      <c r="HB1478" s="44"/>
      <c r="HC1478" s="44"/>
      <c r="HH1478" s="352"/>
      <c r="HJ1478" s="44"/>
      <c r="HK1478" s="44"/>
      <c r="HL1478" s="44"/>
      <c r="HQ1478" s="44"/>
      <c r="HR1478" s="44"/>
      <c r="HS1478" s="44"/>
      <c r="HT1478" s="44"/>
      <c r="HU1478" s="44"/>
      <c r="HV1478" s="44"/>
      <c r="HW1478" s="44"/>
      <c r="HX1478" s="44"/>
      <c r="HY1478" s="44"/>
      <c r="HZ1478" s="44"/>
      <c r="IA1478" s="44"/>
      <c r="IB1478" s="44"/>
      <c r="IC1478" s="44"/>
      <c r="ID1478" s="44"/>
      <c r="IE1478" s="44"/>
      <c r="IF1478" s="44"/>
      <c r="IG1478" s="44"/>
      <c r="IH1478" s="44"/>
      <c r="II1478" s="44"/>
      <c r="IJ1478" s="44"/>
      <c r="IK1478" s="44"/>
      <c r="IL1478" s="44"/>
      <c r="IM1478" s="44"/>
      <c r="IN1478" s="44"/>
      <c r="IO1478" s="44"/>
      <c r="IP1478" s="44"/>
      <c r="IQ1478" s="44"/>
      <c r="IR1478" s="44"/>
      <c r="IS1478" s="44"/>
      <c r="IT1478" s="44"/>
      <c r="IU1478" s="44"/>
      <c r="IV1478" s="44"/>
      <c r="RS1478" s="353"/>
    </row>
    <row r="1479" spans="1:487" s="74" customFormat="1" ht="15">
      <c r="A1479" s="325" t="s">
        <v>1729</v>
      </c>
      <c r="B1479" s="351"/>
      <c r="C1479" s="351"/>
      <c r="D1479" s="531" t="s">
        <v>130</v>
      </c>
      <c r="E1479" s="44"/>
      <c r="F1479" s="437">
        <f t="shared" si="21"/>
        <v>1</v>
      </c>
      <c r="G1479" s="541"/>
      <c r="H1479" s="541">
        <v>1</v>
      </c>
      <c r="I1479" s="138"/>
      <c r="J1479" s="420"/>
      <c r="K1479" s="138"/>
      <c r="L1479" s="450"/>
      <c r="M1479" s="458"/>
      <c r="N1479" s="44"/>
      <c r="R1479" s="352"/>
      <c r="T1479" s="44"/>
      <c r="U1479" s="44"/>
      <c r="V1479" s="44"/>
      <c r="AA1479" s="352"/>
      <c r="AC1479" s="44"/>
      <c r="AD1479" s="44"/>
      <c r="AE1479" s="44"/>
      <c r="AJ1479" s="352"/>
      <c r="AL1479" s="44"/>
      <c r="AM1479" s="44"/>
      <c r="AN1479" s="44"/>
      <c r="AS1479" s="352"/>
      <c r="AU1479" s="44"/>
      <c r="AV1479" s="44"/>
      <c r="AW1479" s="44"/>
      <c r="BB1479" s="352"/>
      <c r="BD1479" s="44"/>
      <c r="BE1479" s="44"/>
      <c r="BF1479" s="44"/>
      <c r="BK1479" s="352"/>
      <c r="BM1479" s="44"/>
      <c r="BN1479" s="44"/>
      <c r="BO1479" s="44"/>
      <c r="BT1479" s="352"/>
      <c r="BV1479" s="44"/>
      <c r="BW1479" s="44"/>
      <c r="BX1479" s="44"/>
      <c r="CC1479" s="352"/>
      <c r="CE1479" s="44"/>
      <c r="CF1479" s="44"/>
      <c r="CG1479" s="44"/>
      <c r="CL1479" s="352"/>
      <c r="CN1479" s="44"/>
      <c r="CO1479" s="44"/>
      <c r="CP1479" s="44"/>
      <c r="CU1479" s="352"/>
      <c r="CW1479" s="44"/>
      <c r="CX1479" s="44"/>
      <c r="CY1479" s="44"/>
      <c r="DD1479" s="352"/>
      <c r="DF1479" s="44"/>
      <c r="DG1479" s="44"/>
      <c r="DH1479" s="44"/>
      <c r="DM1479" s="352"/>
      <c r="DO1479" s="44"/>
      <c r="DP1479" s="44"/>
      <c r="DQ1479" s="44"/>
      <c r="DV1479" s="352"/>
      <c r="DX1479" s="44"/>
      <c r="DY1479" s="44"/>
      <c r="DZ1479" s="44"/>
      <c r="EE1479" s="352"/>
      <c r="EG1479" s="44"/>
      <c r="EH1479" s="44"/>
      <c r="EI1479" s="44"/>
      <c r="EN1479" s="352"/>
      <c r="EP1479" s="44"/>
      <c r="EQ1479" s="44"/>
      <c r="ER1479" s="44"/>
      <c r="EW1479" s="352"/>
      <c r="EY1479" s="44"/>
      <c r="EZ1479" s="44"/>
      <c r="FA1479" s="44"/>
      <c r="FF1479" s="352"/>
      <c r="FH1479" s="44"/>
      <c r="FI1479" s="44"/>
      <c r="FJ1479" s="44"/>
      <c r="FO1479" s="352"/>
      <c r="FQ1479" s="44"/>
      <c r="FR1479" s="44"/>
      <c r="FS1479" s="44"/>
      <c r="FX1479" s="352"/>
      <c r="FZ1479" s="44"/>
      <c r="GA1479" s="44"/>
      <c r="GB1479" s="44"/>
      <c r="GG1479" s="352"/>
      <c r="GI1479" s="44"/>
      <c r="GJ1479" s="44"/>
      <c r="GK1479" s="44"/>
      <c r="GP1479" s="352"/>
      <c r="GR1479" s="44"/>
      <c r="GS1479" s="44"/>
      <c r="GT1479" s="44"/>
      <c r="GY1479" s="352"/>
      <c r="HA1479" s="44"/>
      <c r="HB1479" s="44"/>
      <c r="HC1479" s="44"/>
      <c r="HH1479" s="352"/>
      <c r="HJ1479" s="44"/>
      <c r="HK1479" s="44"/>
      <c r="HL1479" s="44"/>
      <c r="HQ1479" s="44"/>
      <c r="HR1479" s="44"/>
      <c r="HS1479" s="44"/>
      <c r="HT1479" s="44"/>
      <c r="HU1479" s="44"/>
      <c r="HV1479" s="44"/>
      <c r="HW1479" s="44"/>
      <c r="HX1479" s="44"/>
      <c r="HY1479" s="44"/>
      <c r="HZ1479" s="44"/>
      <c r="IA1479" s="44"/>
      <c r="IB1479" s="44"/>
      <c r="IC1479" s="44"/>
      <c r="ID1479" s="44"/>
      <c r="IE1479" s="44"/>
      <c r="IF1479" s="44"/>
      <c r="IG1479" s="44"/>
      <c r="IH1479" s="44"/>
      <c r="II1479" s="44"/>
      <c r="IJ1479" s="44"/>
      <c r="IK1479" s="44"/>
      <c r="IL1479" s="44"/>
      <c r="IM1479" s="44"/>
      <c r="IN1479" s="44"/>
      <c r="IO1479" s="44"/>
      <c r="IP1479" s="44"/>
      <c r="IQ1479" s="44"/>
      <c r="IR1479" s="44"/>
      <c r="IS1479" s="44"/>
      <c r="IT1479" s="44"/>
      <c r="IU1479" s="44"/>
      <c r="IV1479" s="44"/>
      <c r="RS1479" s="353"/>
    </row>
    <row r="1480" spans="1:487" s="74" customFormat="1" ht="15">
      <c r="A1480" s="325" t="s">
        <v>954</v>
      </c>
      <c r="B1480" s="351"/>
      <c r="C1480" s="351"/>
      <c r="D1480" s="354" t="s">
        <v>130</v>
      </c>
      <c r="E1480" s="44"/>
      <c r="F1480" s="437">
        <f t="shared" si="21"/>
        <v>0</v>
      </c>
      <c r="G1480" s="541"/>
      <c r="H1480" s="541"/>
      <c r="I1480" s="138"/>
      <c r="J1480" s="420"/>
      <c r="K1480" s="138"/>
      <c r="L1480" s="458"/>
      <c r="M1480" s="458"/>
      <c r="N1480" s="44"/>
      <c r="R1480" s="352"/>
      <c r="T1480" s="44"/>
      <c r="U1480" s="44"/>
      <c r="V1480" s="44"/>
      <c r="AA1480" s="352"/>
      <c r="AC1480" s="44"/>
      <c r="AD1480" s="44"/>
      <c r="AE1480" s="44"/>
      <c r="AJ1480" s="352"/>
      <c r="AL1480" s="44"/>
      <c r="AM1480" s="44"/>
      <c r="AN1480" s="44"/>
      <c r="AS1480" s="352"/>
      <c r="AU1480" s="44"/>
      <c r="AV1480" s="44"/>
      <c r="AW1480" s="44"/>
      <c r="BB1480" s="352"/>
      <c r="BD1480" s="44"/>
      <c r="BE1480" s="44"/>
      <c r="BF1480" s="44"/>
      <c r="BK1480" s="352"/>
      <c r="BM1480" s="44"/>
      <c r="BN1480" s="44"/>
      <c r="BO1480" s="44"/>
      <c r="BT1480" s="352"/>
      <c r="BV1480" s="44"/>
      <c r="BW1480" s="44"/>
      <c r="BX1480" s="44"/>
      <c r="CC1480" s="352"/>
      <c r="CE1480" s="44"/>
      <c r="CF1480" s="44"/>
      <c r="CG1480" s="44"/>
      <c r="CL1480" s="352"/>
      <c r="CN1480" s="44"/>
      <c r="CO1480" s="44"/>
      <c r="CP1480" s="44"/>
      <c r="CU1480" s="352"/>
      <c r="CW1480" s="44"/>
      <c r="CX1480" s="44"/>
      <c r="CY1480" s="44"/>
      <c r="DD1480" s="352"/>
      <c r="DF1480" s="44"/>
      <c r="DG1480" s="44"/>
      <c r="DH1480" s="44"/>
      <c r="DM1480" s="352"/>
      <c r="DO1480" s="44"/>
      <c r="DP1480" s="44"/>
      <c r="DQ1480" s="44"/>
      <c r="DV1480" s="352"/>
      <c r="DX1480" s="44"/>
      <c r="DY1480" s="44"/>
      <c r="DZ1480" s="44"/>
      <c r="EE1480" s="352"/>
      <c r="EG1480" s="44"/>
      <c r="EH1480" s="44"/>
      <c r="EI1480" s="44"/>
      <c r="EN1480" s="352"/>
      <c r="EP1480" s="44"/>
      <c r="EQ1480" s="44"/>
      <c r="ER1480" s="44"/>
      <c r="EW1480" s="352"/>
      <c r="EY1480" s="44"/>
      <c r="EZ1480" s="44"/>
      <c r="FA1480" s="44"/>
      <c r="FF1480" s="352"/>
      <c r="FH1480" s="44"/>
      <c r="FI1480" s="44"/>
      <c r="FJ1480" s="44"/>
      <c r="FO1480" s="352"/>
      <c r="FQ1480" s="44"/>
      <c r="FR1480" s="44"/>
      <c r="FS1480" s="44"/>
      <c r="FX1480" s="352"/>
      <c r="FZ1480" s="44"/>
      <c r="GA1480" s="44"/>
      <c r="GB1480" s="44"/>
      <c r="GG1480" s="352"/>
      <c r="GI1480" s="44"/>
      <c r="GJ1480" s="44"/>
      <c r="GK1480" s="44"/>
      <c r="GP1480" s="352"/>
      <c r="GR1480" s="44"/>
      <c r="GS1480" s="44"/>
      <c r="GT1480" s="44"/>
      <c r="GY1480" s="352"/>
      <c r="HA1480" s="44"/>
      <c r="HB1480" s="44"/>
      <c r="HC1480" s="44"/>
      <c r="HH1480" s="352"/>
      <c r="HJ1480" s="44"/>
      <c r="HK1480" s="44"/>
      <c r="HL1480" s="44"/>
      <c r="HQ1480" s="44"/>
      <c r="HR1480" s="44"/>
      <c r="HS1480" s="44"/>
      <c r="HT1480" s="44"/>
      <c r="HU1480" s="44"/>
      <c r="HV1480" s="44"/>
      <c r="HW1480" s="44"/>
      <c r="HX1480" s="44"/>
      <c r="HY1480" s="44"/>
      <c r="HZ1480" s="44"/>
      <c r="IA1480" s="44"/>
      <c r="IB1480" s="44"/>
      <c r="IC1480" s="44"/>
      <c r="ID1480" s="44"/>
      <c r="IE1480" s="44"/>
      <c r="IF1480" s="44"/>
      <c r="IG1480" s="44"/>
      <c r="IH1480" s="44"/>
      <c r="II1480" s="44"/>
      <c r="IJ1480" s="44"/>
      <c r="IK1480" s="44"/>
      <c r="IL1480" s="44"/>
      <c r="IM1480" s="44"/>
      <c r="IN1480" s="44"/>
      <c r="IO1480" s="44"/>
      <c r="IP1480" s="44"/>
      <c r="IQ1480" s="44"/>
      <c r="IR1480" s="44"/>
      <c r="IS1480" s="44"/>
      <c r="IT1480" s="44"/>
      <c r="IU1480" s="44"/>
      <c r="IV1480" s="44"/>
      <c r="RS1480" s="353"/>
    </row>
    <row r="1481" spans="1:487" s="74" customFormat="1" ht="15">
      <c r="A1481" s="325" t="s">
        <v>1754</v>
      </c>
      <c r="B1481" s="351"/>
      <c r="C1481" s="351"/>
      <c r="D1481" s="531" t="s">
        <v>130</v>
      </c>
      <c r="E1481" s="44"/>
      <c r="F1481" s="437">
        <f t="shared" si="21"/>
        <v>0</v>
      </c>
      <c r="G1481" s="541"/>
      <c r="H1481" s="541"/>
      <c r="I1481" s="138"/>
      <c r="J1481" s="420"/>
      <c r="K1481" s="138"/>
      <c r="L1481" s="458"/>
      <c r="M1481" s="458"/>
      <c r="N1481" s="44"/>
      <c r="R1481" s="352"/>
      <c r="T1481" s="44"/>
      <c r="U1481" s="44"/>
      <c r="V1481" s="44"/>
      <c r="AA1481" s="352"/>
      <c r="AC1481" s="44"/>
      <c r="AD1481" s="44"/>
      <c r="AE1481" s="44"/>
      <c r="AJ1481" s="352"/>
      <c r="AL1481" s="44"/>
      <c r="AM1481" s="44"/>
      <c r="AN1481" s="44"/>
      <c r="AS1481" s="352"/>
      <c r="AU1481" s="44"/>
      <c r="AV1481" s="44"/>
      <c r="AW1481" s="44"/>
      <c r="BB1481" s="352"/>
      <c r="BD1481" s="44"/>
      <c r="BE1481" s="44"/>
      <c r="BF1481" s="44"/>
      <c r="BK1481" s="352"/>
      <c r="BM1481" s="44"/>
      <c r="BN1481" s="44"/>
      <c r="BO1481" s="44"/>
      <c r="BT1481" s="352"/>
      <c r="BV1481" s="44"/>
      <c r="BW1481" s="44"/>
      <c r="BX1481" s="44"/>
      <c r="CC1481" s="352"/>
      <c r="CE1481" s="44"/>
      <c r="CF1481" s="44"/>
      <c r="CG1481" s="44"/>
      <c r="CL1481" s="352"/>
      <c r="CN1481" s="44"/>
      <c r="CO1481" s="44"/>
      <c r="CP1481" s="44"/>
      <c r="CU1481" s="352"/>
      <c r="CW1481" s="44"/>
      <c r="CX1481" s="44"/>
      <c r="CY1481" s="44"/>
      <c r="DD1481" s="352"/>
      <c r="DF1481" s="44"/>
      <c r="DG1481" s="44"/>
      <c r="DH1481" s="44"/>
      <c r="DM1481" s="352"/>
      <c r="DO1481" s="44"/>
      <c r="DP1481" s="44"/>
      <c r="DQ1481" s="44"/>
      <c r="DV1481" s="352"/>
      <c r="DX1481" s="44"/>
      <c r="DY1481" s="44"/>
      <c r="DZ1481" s="44"/>
      <c r="EE1481" s="352"/>
      <c r="EG1481" s="44"/>
      <c r="EH1481" s="44"/>
      <c r="EI1481" s="44"/>
      <c r="EN1481" s="352"/>
      <c r="EP1481" s="44"/>
      <c r="EQ1481" s="44"/>
      <c r="ER1481" s="44"/>
      <c r="EW1481" s="352"/>
      <c r="EY1481" s="44"/>
      <c r="EZ1481" s="44"/>
      <c r="FA1481" s="44"/>
      <c r="FF1481" s="352"/>
      <c r="FH1481" s="44"/>
      <c r="FI1481" s="44"/>
      <c r="FJ1481" s="44"/>
      <c r="FO1481" s="352"/>
      <c r="FQ1481" s="44"/>
      <c r="FR1481" s="44"/>
      <c r="FS1481" s="44"/>
      <c r="FX1481" s="352"/>
      <c r="FZ1481" s="44"/>
      <c r="GA1481" s="44"/>
      <c r="GB1481" s="44"/>
      <c r="GG1481" s="352"/>
      <c r="GI1481" s="44"/>
      <c r="GJ1481" s="44"/>
      <c r="GK1481" s="44"/>
      <c r="GP1481" s="352"/>
      <c r="GR1481" s="44"/>
      <c r="GS1481" s="44"/>
      <c r="GT1481" s="44"/>
      <c r="GY1481" s="352"/>
      <c r="HA1481" s="44"/>
      <c r="HB1481" s="44"/>
      <c r="HC1481" s="44"/>
      <c r="HH1481" s="352"/>
      <c r="HJ1481" s="44"/>
      <c r="HK1481" s="44"/>
      <c r="HL1481" s="44"/>
      <c r="HQ1481" s="44"/>
      <c r="HR1481" s="44"/>
      <c r="HS1481" s="44"/>
      <c r="HT1481" s="44"/>
      <c r="HU1481" s="44"/>
      <c r="HV1481" s="44"/>
      <c r="HW1481" s="44"/>
      <c r="HX1481" s="44"/>
      <c r="HY1481" s="44"/>
      <c r="HZ1481" s="44"/>
      <c r="IA1481" s="44"/>
      <c r="IB1481" s="44"/>
      <c r="IC1481" s="44"/>
      <c r="ID1481" s="44"/>
      <c r="IE1481" s="44"/>
      <c r="IF1481" s="44"/>
      <c r="IG1481" s="44"/>
      <c r="IH1481" s="44"/>
      <c r="II1481" s="44"/>
      <c r="IJ1481" s="44"/>
      <c r="IK1481" s="44"/>
      <c r="IL1481" s="44"/>
      <c r="IM1481" s="44"/>
      <c r="IN1481" s="44"/>
      <c r="IO1481" s="44"/>
      <c r="IP1481" s="44"/>
      <c r="IQ1481" s="44"/>
      <c r="IR1481" s="44"/>
      <c r="IS1481" s="44"/>
      <c r="IT1481" s="44"/>
      <c r="IU1481" s="44"/>
      <c r="IV1481" s="44"/>
      <c r="RS1481" s="353"/>
    </row>
    <row r="1482" spans="1:487" s="74" customFormat="1" ht="15">
      <c r="A1482" s="325" t="s">
        <v>1450</v>
      </c>
      <c r="B1482" s="351"/>
      <c r="C1482" s="351"/>
      <c r="D1482" s="531" t="s">
        <v>130</v>
      </c>
      <c r="E1482" s="44"/>
      <c r="F1482" s="437">
        <f t="shared" si="21"/>
        <v>0</v>
      </c>
      <c r="G1482" s="541"/>
      <c r="H1482" s="138"/>
      <c r="I1482" s="138"/>
      <c r="J1482" s="420"/>
      <c r="K1482" s="138"/>
      <c r="L1482" s="450"/>
      <c r="M1482" s="458"/>
      <c r="N1482" s="44"/>
      <c r="R1482" s="352"/>
      <c r="T1482" s="44"/>
      <c r="U1482" s="44"/>
      <c r="V1482" s="44"/>
      <c r="AA1482" s="352"/>
      <c r="AC1482" s="44"/>
      <c r="AD1482" s="44"/>
      <c r="AE1482" s="44"/>
      <c r="AJ1482" s="352"/>
      <c r="AL1482" s="44"/>
      <c r="AM1482" s="44"/>
      <c r="AN1482" s="44"/>
      <c r="AS1482" s="352"/>
      <c r="AU1482" s="44"/>
      <c r="AV1482" s="44"/>
      <c r="AW1482" s="44"/>
      <c r="BB1482" s="352"/>
      <c r="BD1482" s="44"/>
      <c r="BE1482" s="44"/>
      <c r="BF1482" s="44"/>
      <c r="BK1482" s="352"/>
      <c r="BM1482" s="44"/>
      <c r="BN1482" s="44"/>
      <c r="BO1482" s="44"/>
      <c r="BT1482" s="352"/>
      <c r="BV1482" s="44"/>
      <c r="BW1482" s="44"/>
      <c r="BX1482" s="44"/>
      <c r="CC1482" s="352"/>
      <c r="CE1482" s="44"/>
      <c r="CF1482" s="44"/>
      <c r="CG1482" s="44"/>
      <c r="CL1482" s="352"/>
      <c r="CN1482" s="44"/>
      <c r="CO1482" s="44"/>
      <c r="CP1482" s="44"/>
      <c r="CU1482" s="352"/>
      <c r="CW1482" s="44"/>
      <c r="CX1482" s="44"/>
      <c r="CY1482" s="44"/>
      <c r="DD1482" s="352"/>
      <c r="DF1482" s="44"/>
      <c r="DG1482" s="44"/>
      <c r="DH1482" s="44"/>
      <c r="DM1482" s="352"/>
      <c r="DO1482" s="44"/>
      <c r="DP1482" s="44"/>
      <c r="DQ1482" s="44"/>
      <c r="DV1482" s="352"/>
      <c r="DX1482" s="44"/>
      <c r="DY1482" s="44"/>
      <c r="DZ1482" s="44"/>
      <c r="EE1482" s="352"/>
      <c r="EG1482" s="44"/>
      <c r="EH1482" s="44"/>
      <c r="EI1482" s="44"/>
      <c r="EN1482" s="352"/>
      <c r="EP1482" s="44"/>
      <c r="EQ1482" s="44"/>
      <c r="ER1482" s="44"/>
      <c r="EW1482" s="352"/>
      <c r="EY1482" s="44"/>
      <c r="EZ1482" s="44"/>
      <c r="FA1482" s="44"/>
      <c r="FF1482" s="352"/>
      <c r="FH1482" s="44"/>
      <c r="FI1482" s="44"/>
      <c r="FJ1482" s="44"/>
      <c r="FO1482" s="352"/>
      <c r="FQ1482" s="44"/>
      <c r="FR1482" s="44"/>
      <c r="FS1482" s="44"/>
      <c r="FX1482" s="352"/>
      <c r="FZ1482" s="44"/>
      <c r="GA1482" s="44"/>
      <c r="GB1482" s="44"/>
      <c r="GG1482" s="352"/>
      <c r="GI1482" s="44"/>
      <c r="GJ1482" s="44"/>
      <c r="GK1482" s="44"/>
      <c r="GP1482" s="352"/>
      <c r="GR1482" s="44"/>
      <c r="GS1482" s="44"/>
      <c r="GT1482" s="44"/>
      <c r="GY1482" s="352"/>
      <c r="HA1482" s="44"/>
      <c r="HB1482" s="44"/>
      <c r="HC1482" s="44"/>
      <c r="HH1482" s="352"/>
      <c r="HJ1482" s="44"/>
      <c r="HK1482" s="44"/>
      <c r="HL1482" s="44"/>
      <c r="HQ1482" s="44"/>
      <c r="HR1482" s="44"/>
      <c r="HS1482" s="44"/>
      <c r="HT1482" s="44"/>
      <c r="HU1482" s="44"/>
      <c r="HV1482" s="44"/>
      <c r="HW1482" s="44"/>
      <c r="HX1482" s="44"/>
      <c r="HY1482" s="44"/>
      <c r="HZ1482" s="44"/>
      <c r="IA1482" s="44"/>
      <c r="IB1482" s="44"/>
      <c r="IC1482" s="44"/>
      <c r="ID1482" s="44"/>
      <c r="IE1482" s="44"/>
      <c r="IF1482" s="44"/>
      <c r="IG1482" s="44"/>
      <c r="IH1482" s="44"/>
      <c r="II1482" s="44"/>
      <c r="IJ1482" s="44"/>
      <c r="IK1482" s="44"/>
      <c r="IL1482" s="44"/>
      <c r="IM1482" s="44"/>
      <c r="IN1482" s="44"/>
      <c r="IO1482" s="44"/>
      <c r="IP1482" s="44"/>
      <c r="IQ1482" s="44"/>
      <c r="IR1482" s="44"/>
      <c r="IS1482" s="44"/>
      <c r="IT1482" s="44"/>
      <c r="IU1482" s="44"/>
      <c r="IV1482" s="44"/>
      <c r="RS1482" s="353"/>
    </row>
    <row r="1483" spans="1:487" s="74" customFormat="1" ht="15">
      <c r="A1483" s="325" t="s">
        <v>1782</v>
      </c>
      <c r="B1483" s="351"/>
      <c r="C1483" s="351"/>
      <c r="D1483" s="458" t="s">
        <v>131</v>
      </c>
      <c r="E1483" s="44"/>
      <c r="F1483" s="437">
        <f t="shared" si="21"/>
        <v>36</v>
      </c>
      <c r="G1483" s="478"/>
      <c r="H1483" s="138"/>
      <c r="I1483" s="138"/>
      <c r="J1483" s="420"/>
      <c r="K1483" s="138">
        <v>36</v>
      </c>
      <c r="L1483" s="458"/>
      <c r="M1483" s="44"/>
      <c r="N1483" s="44"/>
      <c r="R1483" s="352"/>
      <c r="T1483" s="44"/>
      <c r="U1483" s="44"/>
      <c r="V1483" s="44"/>
      <c r="AA1483" s="352"/>
      <c r="AC1483" s="44"/>
      <c r="AD1483" s="44"/>
      <c r="AE1483" s="44"/>
      <c r="AJ1483" s="352"/>
      <c r="AL1483" s="44"/>
      <c r="AM1483" s="44"/>
      <c r="AN1483" s="44"/>
      <c r="AS1483" s="352"/>
      <c r="AU1483" s="44"/>
      <c r="AV1483" s="44"/>
      <c r="AW1483" s="44"/>
      <c r="BB1483" s="352"/>
      <c r="BD1483" s="44"/>
      <c r="BE1483" s="44"/>
      <c r="BF1483" s="44"/>
      <c r="BK1483" s="352"/>
      <c r="BM1483" s="44"/>
      <c r="BN1483" s="44"/>
      <c r="BO1483" s="44"/>
      <c r="BT1483" s="352"/>
      <c r="BV1483" s="44"/>
      <c r="BW1483" s="44"/>
      <c r="BX1483" s="44"/>
      <c r="CC1483" s="352"/>
      <c r="CE1483" s="44"/>
      <c r="CF1483" s="44"/>
      <c r="CG1483" s="44"/>
      <c r="CL1483" s="352"/>
      <c r="CN1483" s="44"/>
      <c r="CO1483" s="44"/>
      <c r="CP1483" s="44"/>
      <c r="CU1483" s="352"/>
      <c r="CW1483" s="44"/>
      <c r="CX1483" s="44"/>
      <c r="CY1483" s="44"/>
      <c r="DD1483" s="352"/>
      <c r="DF1483" s="44"/>
      <c r="DG1483" s="44"/>
      <c r="DH1483" s="44"/>
      <c r="DM1483" s="352"/>
      <c r="DO1483" s="44"/>
      <c r="DP1483" s="44"/>
      <c r="DQ1483" s="44"/>
      <c r="DV1483" s="352"/>
      <c r="DX1483" s="44"/>
      <c r="DY1483" s="44"/>
      <c r="DZ1483" s="44"/>
      <c r="EE1483" s="352"/>
      <c r="EG1483" s="44"/>
      <c r="EH1483" s="44"/>
      <c r="EI1483" s="44"/>
      <c r="EN1483" s="352"/>
      <c r="EP1483" s="44"/>
      <c r="EQ1483" s="44"/>
      <c r="ER1483" s="44"/>
      <c r="EW1483" s="352"/>
      <c r="EY1483" s="44"/>
      <c r="EZ1483" s="44"/>
      <c r="FA1483" s="44"/>
      <c r="FF1483" s="352"/>
      <c r="FH1483" s="44"/>
      <c r="FI1483" s="44"/>
      <c r="FJ1483" s="44"/>
      <c r="FO1483" s="352"/>
      <c r="FQ1483" s="44"/>
      <c r="FR1483" s="44"/>
      <c r="FS1483" s="44"/>
      <c r="FX1483" s="352"/>
      <c r="FZ1483" s="44"/>
      <c r="GA1483" s="44"/>
      <c r="GB1483" s="44"/>
      <c r="GG1483" s="352"/>
      <c r="GI1483" s="44"/>
      <c r="GJ1483" s="44"/>
      <c r="GK1483" s="44"/>
      <c r="GP1483" s="352"/>
      <c r="GR1483" s="44"/>
      <c r="GS1483" s="44"/>
      <c r="GT1483" s="44"/>
      <c r="GY1483" s="352"/>
      <c r="HA1483" s="44"/>
      <c r="HB1483" s="44"/>
      <c r="HC1483" s="44"/>
      <c r="HH1483" s="352"/>
      <c r="HJ1483" s="44"/>
      <c r="HK1483" s="44"/>
      <c r="HL1483" s="44"/>
      <c r="HQ1483" s="44"/>
      <c r="HR1483" s="44"/>
      <c r="HS1483" s="44"/>
      <c r="HT1483" s="44"/>
      <c r="HU1483" s="44"/>
      <c r="HV1483" s="44"/>
      <c r="HW1483" s="44"/>
      <c r="HX1483" s="44"/>
      <c r="HY1483" s="44"/>
      <c r="HZ1483" s="44"/>
      <c r="IA1483" s="44"/>
      <c r="IB1483" s="44"/>
      <c r="IC1483" s="44"/>
      <c r="ID1483" s="44"/>
      <c r="IE1483" s="44"/>
      <c r="IF1483" s="44"/>
      <c r="IG1483" s="44"/>
      <c r="IH1483" s="44"/>
      <c r="II1483" s="44"/>
      <c r="IJ1483" s="44"/>
      <c r="IK1483" s="44"/>
      <c r="IL1483" s="44"/>
      <c r="IM1483" s="44"/>
      <c r="IN1483" s="44"/>
      <c r="IO1483" s="44"/>
      <c r="IP1483" s="44"/>
      <c r="IQ1483" s="44"/>
      <c r="IR1483" s="44"/>
      <c r="IS1483" s="44"/>
      <c r="IT1483" s="44"/>
      <c r="IU1483" s="44"/>
      <c r="IV1483" s="44"/>
      <c r="RS1483" s="353"/>
    </row>
    <row r="1484" spans="1:487" s="74" customFormat="1" ht="15">
      <c r="A1484" s="325" t="s">
        <v>429</v>
      </c>
      <c r="B1484" s="351"/>
      <c r="C1484" s="351"/>
      <c r="D1484" s="458" t="s">
        <v>139</v>
      </c>
      <c r="E1484" s="44"/>
      <c r="F1484" s="437">
        <f t="shared" si="21"/>
        <v>555</v>
      </c>
      <c r="G1484" s="541">
        <v>433</v>
      </c>
      <c r="H1484" s="541">
        <v>90</v>
      </c>
      <c r="I1484" s="138">
        <v>32</v>
      </c>
      <c r="J1484" s="420"/>
      <c r="K1484" s="138"/>
      <c r="L1484" s="458"/>
      <c r="M1484" s="458"/>
      <c r="N1484" s="44"/>
      <c r="R1484" s="352"/>
      <c r="T1484" s="44"/>
      <c r="U1484" s="44"/>
      <c r="V1484" s="44"/>
      <c r="AA1484" s="352"/>
      <c r="AC1484" s="44"/>
      <c r="AD1484" s="44"/>
      <c r="AE1484" s="44"/>
      <c r="AJ1484" s="352"/>
      <c r="AL1484" s="44"/>
      <c r="AM1484" s="44"/>
      <c r="AN1484" s="44"/>
      <c r="AS1484" s="352"/>
      <c r="AU1484" s="44"/>
      <c r="AV1484" s="44"/>
      <c r="AW1484" s="44"/>
      <c r="BB1484" s="352"/>
      <c r="BD1484" s="44"/>
      <c r="BE1484" s="44"/>
      <c r="BF1484" s="44"/>
      <c r="BK1484" s="352"/>
      <c r="BM1484" s="44"/>
      <c r="BN1484" s="44"/>
      <c r="BO1484" s="44"/>
      <c r="BT1484" s="352"/>
      <c r="BV1484" s="44"/>
      <c r="BW1484" s="44"/>
      <c r="BX1484" s="44"/>
      <c r="CC1484" s="352"/>
      <c r="CE1484" s="44"/>
      <c r="CF1484" s="44"/>
      <c r="CG1484" s="44"/>
      <c r="CL1484" s="352"/>
      <c r="CN1484" s="44"/>
      <c r="CO1484" s="44"/>
      <c r="CP1484" s="44"/>
      <c r="CU1484" s="352"/>
      <c r="CW1484" s="44"/>
      <c r="CX1484" s="44"/>
      <c r="CY1484" s="44"/>
      <c r="DD1484" s="352"/>
      <c r="DF1484" s="44"/>
      <c r="DG1484" s="44"/>
      <c r="DH1484" s="44"/>
      <c r="DM1484" s="352"/>
      <c r="DO1484" s="44"/>
      <c r="DP1484" s="44"/>
      <c r="DQ1484" s="44"/>
      <c r="DV1484" s="352"/>
      <c r="DX1484" s="44"/>
      <c r="DY1484" s="44"/>
      <c r="DZ1484" s="44"/>
      <c r="EE1484" s="352"/>
      <c r="EG1484" s="44"/>
      <c r="EH1484" s="44"/>
      <c r="EI1484" s="44"/>
      <c r="EN1484" s="352"/>
      <c r="EP1484" s="44"/>
      <c r="EQ1484" s="44"/>
      <c r="ER1484" s="44"/>
      <c r="EW1484" s="352"/>
      <c r="EY1484" s="44"/>
      <c r="EZ1484" s="44"/>
      <c r="FA1484" s="44"/>
      <c r="FF1484" s="352"/>
      <c r="FH1484" s="44"/>
      <c r="FI1484" s="44"/>
      <c r="FJ1484" s="44"/>
      <c r="FO1484" s="352"/>
      <c r="FQ1484" s="44"/>
      <c r="FR1484" s="44"/>
      <c r="FS1484" s="44"/>
      <c r="FX1484" s="352"/>
      <c r="FZ1484" s="44"/>
      <c r="GA1484" s="44"/>
      <c r="GB1484" s="44"/>
      <c r="GG1484" s="352"/>
      <c r="GI1484" s="44"/>
      <c r="GJ1484" s="44"/>
      <c r="GK1484" s="44"/>
      <c r="GP1484" s="352"/>
      <c r="GR1484" s="44"/>
      <c r="GS1484" s="44"/>
      <c r="GT1484" s="44"/>
      <c r="GY1484" s="352"/>
      <c r="HA1484" s="44"/>
      <c r="HB1484" s="44"/>
      <c r="HC1484" s="44"/>
      <c r="HH1484" s="352"/>
      <c r="HJ1484" s="44"/>
      <c r="HK1484" s="44"/>
      <c r="HL1484" s="44"/>
      <c r="HQ1484" s="44"/>
      <c r="HR1484" s="44"/>
      <c r="HS1484" s="44"/>
      <c r="HT1484" s="44"/>
      <c r="HU1484" s="44"/>
      <c r="HV1484" s="44"/>
      <c r="HW1484" s="44"/>
      <c r="HX1484" s="44"/>
      <c r="HY1484" s="44"/>
      <c r="HZ1484" s="44"/>
      <c r="IA1484" s="44"/>
      <c r="IB1484" s="44"/>
      <c r="IC1484" s="44"/>
      <c r="ID1484" s="44"/>
      <c r="IE1484" s="44"/>
      <c r="IF1484" s="44"/>
      <c r="IG1484" s="44"/>
      <c r="IH1484" s="44"/>
      <c r="II1484" s="44"/>
      <c r="IJ1484" s="44"/>
      <c r="IK1484" s="44"/>
      <c r="IL1484" s="44"/>
      <c r="IM1484" s="44"/>
      <c r="IN1484" s="44"/>
      <c r="IO1484" s="44"/>
      <c r="IP1484" s="44"/>
      <c r="IQ1484" s="44"/>
      <c r="IR1484" s="44"/>
      <c r="IS1484" s="44"/>
      <c r="IT1484" s="44"/>
      <c r="IU1484" s="44"/>
      <c r="IV1484" s="44"/>
      <c r="RS1484" s="353"/>
    </row>
    <row r="1485" spans="1:487" s="74" customFormat="1" ht="15">
      <c r="A1485" s="325" t="s">
        <v>2025</v>
      </c>
      <c r="B1485" s="351"/>
      <c r="C1485" s="351"/>
      <c r="D1485" s="531" t="s">
        <v>130</v>
      </c>
      <c r="E1485" s="44"/>
      <c r="F1485" s="437">
        <f t="shared" si="21"/>
        <v>0</v>
      </c>
      <c r="G1485" s="541"/>
      <c r="H1485" s="138"/>
      <c r="I1485" s="138"/>
      <c r="J1485" s="420"/>
      <c r="K1485" s="138"/>
      <c r="L1485" s="458"/>
      <c r="M1485" s="458"/>
      <c r="N1485" s="44"/>
      <c r="R1485" s="352"/>
      <c r="T1485" s="44"/>
      <c r="U1485" s="44"/>
      <c r="V1485" s="44"/>
      <c r="AA1485" s="352"/>
      <c r="AC1485" s="44"/>
      <c r="AD1485" s="44"/>
      <c r="AE1485" s="44"/>
      <c r="AJ1485" s="352"/>
      <c r="AL1485" s="44"/>
      <c r="AM1485" s="44"/>
      <c r="AN1485" s="44"/>
      <c r="AS1485" s="352"/>
      <c r="AU1485" s="44"/>
      <c r="AV1485" s="44"/>
      <c r="AW1485" s="44"/>
      <c r="BB1485" s="352"/>
      <c r="BD1485" s="44"/>
      <c r="BE1485" s="44"/>
      <c r="BF1485" s="44"/>
      <c r="BK1485" s="352"/>
      <c r="BM1485" s="44"/>
      <c r="BN1485" s="44"/>
      <c r="BO1485" s="44"/>
      <c r="BT1485" s="352"/>
      <c r="BV1485" s="44"/>
      <c r="BW1485" s="44"/>
      <c r="BX1485" s="44"/>
      <c r="CC1485" s="352"/>
      <c r="CE1485" s="44"/>
      <c r="CF1485" s="44"/>
      <c r="CG1485" s="44"/>
      <c r="CL1485" s="352"/>
      <c r="CN1485" s="44"/>
      <c r="CO1485" s="44"/>
      <c r="CP1485" s="44"/>
      <c r="CU1485" s="352"/>
      <c r="CW1485" s="44"/>
      <c r="CX1485" s="44"/>
      <c r="CY1485" s="44"/>
      <c r="DD1485" s="352"/>
      <c r="DF1485" s="44"/>
      <c r="DG1485" s="44"/>
      <c r="DH1485" s="44"/>
      <c r="DM1485" s="352"/>
      <c r="DO1485" s="44"/>
      <c r="DP1485" s="44"/>
      <c r="DQ1485" s="44"/>
      <c r="DV1485" s="352"/>
      <c r="DX1485" s="44"/>
      <c r="DY1485" s="44"/>
      <c r="DZ1485" s="44"/>
      <c r="EE1485" s="352"/>
      <c r="EG1485" s="44"/>
      <c r="EH1485" s="44"/>
      <c r="EI1485" s="44"/>
      <c r="EN1485" s="352"/>
      <c r="EP1485" s="44"/>
      <c r="EQ1485" s="44"/>
      <c r="ER1485" s="44"/>
      <c r="EW1485" s="352"/>
      <c r="EY1485" s="44"/>
      <c r="EZ1485" s="44"/>
      <c r="FA1485" s="44"/>
      <c r="FF1485" s="352"/>
      <c r="FH1485" s="44"/>
      <c r="FI1485" s="44"/>
      <c r="FJ1485" s="44"/>
      <c r="FO1485" s="352"/>
      <c r="FQ1485" s="44"/>
      <c r="FR1485" s="44"/>
      <c r="FS1485" s="44"/>
      <c r="FX1485" s="352"/>
      <c r="FZ1485" s="44"/>
      <c r="GA1485" s="44"/>
      <c r="GB1485" s="44"/>
      <c r="GG1485" s="352"/>
      <c r="GI1485" s="44"/>
      <c r="GJ1485" s="44"/>
      <c r="GK1485" s="44"/>
      <c r="GP1485" s="352"/>
      <c r="GR1485" s="44"/>
      <c r="GS1485" s="44"/>
      <c r="GT1485" s="44"/>
      <c r="GY1485" s="352"/>
      <c r="HA1485" s="44"/>
      <c r="HB1485" s="44"/>
      <c r="HC1485" s="44"/>
      <c r="HH1485" s="352"/>
      <c r="HJ1485" s="44"/>
      <c r="HK1485" s="44"/>
      <c r="HL1485" s="44"/>
      <c r="HQ1485" s="44"/>
      <c r="HR1485" s="44"/>
      <c r="HS1485" s="44"/>
      <c r="HT1485" s="44"/>
      <c r="HU1485" s="44"/>
      <c r="HV1485" s="44"/>
      <c r="HW1485" s="44"/>
      <c r="HX1485" s="44"/>
      <c r="HY1485" s="44"/>
      <c r="HZ1485" s="44"/>
      <c r="IA1485" s="44"/>
      <c r="IB1485" s="44"/>
      <c r="IC1485" s="44"/>
      <c r="ID1485" s="44"/>
      <c r="IE1485" s="44"/>
      <c r="IF1485" s="44"/>
      <c r="IG1485" s="44"/>
      <c r="IH1485" s="44"/>
      <c r="II1485" s="44"/>
      <c r="IJ1485" s="44"/>
      <c r="IK1485" s="44"/>
      <c r="IL1485" s="44"/>
      <c r="IM1485" s="44"/>
      <c r="IN1485" s="44"/>
      <c r="IO1485" s="44"/>
      <c r="IP1485" s="44"/>
      <c r="IQ1485" s="44"/>
      <c r="IR1485" s="44"/>
      <c r="IS1485" s="44"/>
      <c r="IT1485" s="44"/>
      <c r="IU1485" s="44"/>
      <c r="IV1485" s="44"/>
      <c r="RS1485" s="353"/>
    </row>
    <row r="1486" spans="1:487" s="74" customFormat="1" ht="15">
      <c r="A1486" s="325" t="s">
        <v>790</v>
      </c>
      <c r="B1486" s="351"/>
      <c r="C1486" s="351"/>
      <c r="D1486" s="458" t="s">
        <v>136</v>
      </c>
      <c r="E1486" s="44"/>
      <c r="F1486" s="437">
        <f t="shared" si="21"/>
        <v>34</v>
      </c>
      <c r="G1486" s="478"/>
      <c r="H1486" s="138">
        <v>24</v>
      </c>
      <c r="I1486" s="138"/>
      <c r="J1486" s="420"/>
      <c r="K1486" s="138">
        <v>10</v>
      </c>
      <c r="L1486" s="458"/>
      <c r="M1486" s="44"/>
      <c r="N1486" s="44"/>
      <c r="R1486" s="352"/>
      <c r="T1486" s="44"/>
      <c r="U1486" s="44"/>
      <c r="V1486" s="44"/>
      <c r="AA1486" s="352"/>
      <c r="AC1486" s="44"/>
      <c r="AD1486" s="44"/>
      <c r="AE1486" s="44"/>
      <c r="AJ1486" s="352"/>
      <c r="AL1486" s="44"/>
      <c r="AM1486" s="44"/>
      <c r="AN1486" s="44"/>
      <c r="AS1486" s="352"/>
      <c r="AU1486" s="44"/>
      <c r="AV1486" s="44"/>
      <c r="AW1486" s="44"/>
      <c r="BB1486" s="352"/>
      <c r="BD1486" s="44"/>
      <c r="BE1486" s="44"/>
      <c r="BF1486" s="44"/>
      <c r="BK1486" s="352"/>
      <c r="BM1486" s="44"/>
      <c r="BN1486" s="44"/>
      <c r="BO1486" s="44"/>
      <c r="BT1486" s="352"/>
      <c r="BV1486" s="44"/>
      <c r="BW1486" s="44"/>
      <c r="BX1486" s="44"/>
      <c r="CC1486" s="352"/>
      <c r="CE1486" s="44"/>
      <c r="CF1486" s="44"/>
      <c r="CG1486" s="44"/>
      <c r="CL1486" s="352"/>
      <c r="CN1486" s="44"/>
      <c r="CO1486" s="44"/>
      <c r="CP1486" s="44"/>
      <c r="CU1486" s="352"/>
      <c r="CW1486" s="44"/>
      <c r="CX1486" s="44"/>
      <c r="CY1486" s="44"/>
      <c r="DD1486" s="352"/>
      <c r="DF1486" s="44"/>
      <c r="DG1486" s="44"/>
      <c r="DH1486" s="44"/>
      <c r="DM1486" s="352"/>
      <c r="DO1486" s="44"/>
      <c r="DP1486" s="44"/>
      <c r="DQ1486" s="44"/>
      <c r="DV1486" s="352"/>
      <c r="DX1486" s="44"/>
      <c r="DY1486" s="44"/>
      <c r="DZ1486" s="44"/>
      <c r="EE1486" s="352"/>
      <c r="EG1486" s="44"/>
      <c r="EH1486" s="44"/>
      <c r="EI1486" s="44"/>
      <c r="EN1486" s="352"/>
      <c r="EP1486" s="44"/>
      <c r="EQ1486" s="44"/>
      <c r="ER1486" s="44"/>
      <c r="EW1486" s="352"/>
      <c r="EY1486" s="44"/>
      <c r="EZ1486" s="44"/>
      <c r="FA1486" s="44"/>
      <c r="FF1486" s="352"/>
      <c r="FH1486" s="44"/>
      <c r="FI1486" s="44"/>
      <c r="FJ1486" s="44"/>
      <c r="FO1486" s="352"/>
      <c r="FQ1486" s="44"/>
      <c r="FR1486" s="44"/>
      <c r="FS1486" s="44"/>
      <c r="FX1486" s="352"/>
      <c r="FZ1486" s="44"/>
      <c r="GA1486" s="44"/>
      <c r="GB1486" s="44"/>
      <c r="GG1486" s="352"/>
      <c r="GI1486" s="44"/>
      <c r="GJ1486" s="44"/>
      <c r="GK1486" s="44"/>
      <c r="GP1486" s="352"/>
      <c r="GR1486" s="44"/>
      <c r="GS1486" s="44"/>
      <c r="GT1486" s="44"/>
      <c r="GY1486" s="352"/>
      <c r="HA1486" s="44"/>
      <c r="HB1486" s="44"/>
      <c r="HC1486" s="44"/>
      <c r="HH1486" s="352"/>
      <c r="HJ1486" s="44"/>
      <c r="HK1486" s="44"/>
      <c r="HL1486" s="44"/>
      <c r="HQ1486" s="44"/>
      <c r="HR1486" s="44"/>
      <c r="HS1486" s="44"/>
      <c r="HT1486" s="44"/>
      <c r="HU1486" s="44"/>
      <c r="HV1486" s="44"/>
      <c r="HW1486" s="44"/>
      <c r="HX1486" s="44"/>
      <c r="HY1486" s="44"/>
      <c r="HZ1486" s="44"/>
      <c r="IA1486" s="44"/>
      <c r="IB1486" s="44"/>
      <c r="IC1486" s="44"/>
      <c r="ID1486" s="44"/>
      <c r="IE1486" s="44"/>
      <c r="IF1486" s="44"/>
      <c r="IG1486" s="44"/>
      <c r="IH1486" s="44"/>
      <c r="II1486" s="44"/>
      <c r="IJ1486" s="44"/>
      <c r="IK1486" s="44"/>
      <c r="IL1486" s="44"/>
      <c r="IM1486" s="44"/>
      <c r="IN1486" s="44"/>
      <c r="IO1486" s="44"/>
      <c r="IP1486" s="44"/>
      <c r="IQ1486" s="44"/>
      <c r="IR1486" s="44"/>
      <c r="IS1486" s="44"/>
      <c r="IT1486" s="44"/>
      <c r="IU1486" s="44"/>
      <c r="IV1486" s="44"/>
      <c r="RS1486" s="353"/>
    </row>
    <row r="1487" spans="1:487" s="74" customFormat="1" ht="15">
      <c r="A1487" s="325" t="s">
        <v>1365</v>
      </c>
      <c r="B1487" s="351"/>
      <c r="C1487" s="351"/>
      <c r="D1487" s="531" t="s">
        <v>130</v>
      </c>
      <c r="E1487" s="44"/>
      <c r="F1487" s="437">
        <f t="shared" si="21"/>
        <v>16</v>
      </c>
      <c r="G1487" s="541"/>
      <c r="H1487" s="138"/>
      <c r="I1487" s="138">
        <v>16</v>
      </c>
      <c r="J1487" s="420"/>
      <c r="K1487" s="138"/>
      <c r="L1487" s="450"/>
      <c r="M1487" s="458"/>
      <c r="N1487" s="44"/>
      <c r="R1487" s="352"/>
      <c r="T1487" s="44"/>
      <c r="U1487" s="44"/>
      <c r="V1487" s="44"/>
      <c r="AA1487" s="352"/>
      <c r="AC1487" s="44"/>
      <c r="AD1487" s="44"/>
      <c r="AE1487" s="44"/>
      <c r="AJ1487" s="352"/>
      <c r="AL1487" s="44"/>
      <c r="AM1487" s="44"/>
      <c r="AN1487" s="44"/>
      <c r="AS1487" s="352"/>
      <c r="AU1487" s="44"/>
      <c r="AV1487" s="44"/>
      <c r="AW1487" s="44"/>
      <c r="BB1487" s="352"/>
      <c r="BD1487" s="44"/>
      <c r="BE1487" s="44"/>
      <c r="BF1487" s="44"/>
      <c r="BK1487" s="352"/>
      <c r="BM1487" s="44"/>
      <c r="BN1487" s="44"/>
      <c r="BO1487" s="44"/>
      <c r="BT1487" s="352"/>
      <c r="BV1487" s="44"/>
      <c r="BW1487" s="44"/>
      <c r="BX1487" s="44"/>
      <c r="CC1487" s="352"/>
      <c r="CE1487" s="44"/>
      <c r="CF1487" s="44"/>
      <c r="CG1487" s="44"/>
      <c r="CL1487" s="352"/>
      <c r="CN1487" s="44"/>
      <c r="CO1487" s="44"/>
      <c r="CP1487" s="44"/>
      <c r="CU1487" s="352"/>
      <c r="CW1487" s="44"/>
      <c r="CX1487" s="44"/>
      <c r="CY1487" s="44"/>
      <c r="DD1487" s="352"/>
      <c r="DF1487" s="44"/>
      <c r="DG1487" s="44"/>
      <c r="DH1487" s="44"/>
      <c r="DM1487" s="352"/>
      <c r="DO1487" s="44"/>
      <c r="DP1487" s="44"/>
      <c r="DQ1487" s="44"/>
      <c r="DV1487" s="352"/>
      <c r="DX1487" s="44"/>
      <c r="DY1487" s="44"/>
      <c r="DZ1487" s="44"/>
      <c r="EE1487" s="352"/>
      <c r="EG1487" s="44"/>
      <c r="EH1487" s="44"/>
      <c r="EI1487" s="44"/>
      <c r="EN1487" s="352"/>
      <c r="EP1487" s="44"/>
      <c r="EQ1487" s="44"/>
      <c r="ER1487" s="44"/>
      <c r="EW1487" s="352"/>
      <c r="EY1487" s="44"/>
      <c r="EZ1487" s="44"/>
      <c r="FA1487" s="44"/>
      <c r="FF1487" s="352"/>
      <c r="FH1487" s="44"/>
      <c r="FI1487" s="44"/>
      <c r="FJ1487" s="44"/>
      <c r="FO1487" s="352"/>
      <c r="FQ1487" s="44"/>
      <c r="FR1487" s="44"/>
      <c r="FS1487" s="44"/>
      <c r="FX1487" s="352"/>
      <c r="FZ1487" s="44"/>
      <c r="GA1487" s="44"/>
      <c r="GB1487" s="44"/>
      <c r="GG1487" s="352"/>
      <c r="GI1487" s="44"/>
      <c r="GJ1487" s="44"/>
      <c r="GK1487" s="44"/>
      <c r="GP1487" s="352"/>
      <c r="GR1487" s="44"/>
      <c r="GS1487" s="44"/>
      <c r="GT1487" s="44"/>
      <c r="GY1487" s="352"/>
      <c r="HA1487" s="44"/>
      <c r="HB1487" s="44"/>
      <c r="HC1487" s="44"/>
      <c r="HH1487" s="352"/>
      <c r="HJ1487" s="44"/>
      <c r="HK1487" s="44"/>
      <c r="HL1487" s="44"/>
      <c r="HQ1487" s="44"/>
      <c r="HR1487" s="44"/>
      <c r="HS1487" s="44"/>
      <c r="HT1487" s="44"/>
      <c r="HU1487" s="44"/>
      <c r="HV1487" s="44"/>
      <c r="HW1487" s="44"/>
      <c r="HX1487" s="44"/>
      <c r="HY1487" s="44"/>
      <c r="HZ1487" s="44"/>
      <c r="IA1487" s="44"/>
      <c r="IB1487" s="44"/>
      <c r="IC1487" s="44"/>
      <c r="ID1487" s="44"/>
      <c r="IE1487" s="44"/>
      <c r="IF1487" s="44"/>
      <c r="IG1487" s="44"/>
      <c r="IH1487" s="44"/>
      <c r="II1487" s="44"/>
      <c r="IJ1487" s="44"/>
      <c r="IK1487" s="44"/>
      <c r="IL1487" s="44"/>
      <c r="IM1487" s="44"/>
      <c r="IN1487" s="44"/>
      <c r="IO1487" s="44"/>
      <c r="IP1487" s="44"/>
      <c r="IQ1487" s="44"/>
      <c r="IR1487" s="44"/>
      <c r="IS1487" s="44"/>
      <c r="IT1487" s="44"/>
      <c r="IU1487" s="44"/>
      <c r="IV1487" s="44"/>
      <c r="RS1487" s="353"/>
    </row>
    <row r="1488" spans="1:487" s="74" customFormat="1" ht="15">
      <c r="A1488" s="325" t="s">
        <v>2048</v>
      </c>
      <c r="B1488" s="351"/>
      <c r="C1488" s="351"/>
      <c r="D1488" s="531" t="s">
        <v>130</v>
      </c>
      <c r="E1488" s="44"/>
      <c r="F1488" s="437">
        <f t="shared" si="21"/>
        <v>6</v>
      </c>
      <c r="G1488" s="541"/>
      <c r="H1488" s="541"/>
      <c r="I1488" s="138"/>
      <c r="J1488" s="420">
        <v>6</v>
      </c>
      <c r="K1488" s="138"/>
      <c r="L1488" s="450"/>
      <c r="M1488" s="458"/>
      <c r="N1488" s="44"/>
      <c r="R1488" s="352"/>
      <c r="T1488" s="44"/>
      <c r="U1488" s="44"/>
      <c r="V1488" s="44"/>
      <c r="AA1488" s="352"/>
      <c r="AC1488" s="44"/>
      <c r="AD1488" s="44"/>
      <c r="AE1488" s="44"/>
      <c r="AJ1488" s="352"/>
      <c r="AL1488" s="44"/>
      <c r="AM1488" s="44"/>
      <c r="AN1488" s="44"/>
      <c r="AS1488" s="352"/>
      <c r="AU1488" s="44"/>
      <c r="AV1488" s="44"/>
      <c r="AW1488" s="44"/>
      <c r="BB1488" s="352"/>
      <c r="BD1488" s="44"/>
      <c r="BE1488" s="44"/>
      <c r="BF1488" s="44"/>
      <c r="BK1488" s="352"/>
      <c r="BM1488" s="44"/>
      <c r="BN1488" s="44"/>
      <c r="BO1488" s="44"/>
      <c r="BT1488" s="352"/>
      <c r="BV1488" s="44"/>
      <c r="BW1488" s="44"/>
      <c r="BX1488" s="44"/>
      <c r="CC1488" s="352"/>
      <c r="CE1488" s="44"/>
      <c r="CF1488" s="44"/>
      <c r="CG1488" s="44"/>
      <c r="CL1488" s="352"/>
      <c r="CN1488" s="44"/>
      <c r="CO1488" s="44"/>
      <c r="CP1488" s="44"/>
      <c r="CU1488" s="352"/>
      <c r="CW1488" s="44"/>
      <c r="CX1488" s="44"/>
      <c r="CY1488" s="44"/>
      <c r="DD1488" s="352"/>
      <c r="DF1488" s="44"/>
      <c r="DG1488" s="44"/>
      <c r="DH1488" s="44"/>
      <c r="DM1488" s="352"/>
      <c r="DO1488" s="44"/>
      <c r="DP1488" s="44"/>
      <c r="DQ1488" s="44"/>
      <c r="DV1488" s="352"/>
      <c r="DX1488" s="44"/>
      <c r="DY1488" s="44"/>
      <c r="DZ1488" s="44"/>
      <c r="EE1488" s="352"/>
      <c r="EG1488" s="44"/>
      <c r="EH1488" s="44"/>
      <c r="EI1488" s="44"/>
      <c r="EN1488" s="352"/>
      <c r="EP1488" s="44"/>
      <c r="EQ1488" s="44"/>
      <c r="ER1488" s="44"/>
      <c r="EW1488" s="352"/>
      <c r="EY1488" s="44"/>
      <c r="EZ1488" s="44"/>
      <c r="FA1488" s="44"/>
      <c r="FF1488" s="352"/>
      <c r="FH1488" s="44"/>
      <c r="FI1488" s="44"/>
      <c r="FJ1488" s="44"/>
      <c r="FO1488" s="352"/>
      <c r="FQ1488" s="44"/>
      <c r="FR1488" s="44"/>
      <c r="FS1488" s="44"/>
      <c r="FX1488" s="352"/>
      <c r="FZ1488" s="44"/>
      <c r="GA1488" s="44"/>
      <c r="GB1488" s="44"/>
      <c r="GG1488" s="352"/>
      <c r="GI1488" s="44"/>
      <c r="GJ1488" s="44"/>
      <c r="GK1488" s="44"/>
      <c r="GP1488" s="352"/>
      <c r="GR1488" s="44"/>
      <c r="GS1488" s="44"/>
      <c r="GT1488" s="44"/>
      <c r="GY1488" s="352"/>
      <c r="HA1488" s="44"/>
      <c r="HB1488" s="44"/>
      <c r="HC1488" s="44"/>
      <c r="HH1488" s="352"/>
      <c r="HJ1488" s="44"/>
      <c r="HK1488" s="44"/>
      <c r="HL1488" s="44"/>
      <c r="HQ1488" s="44"/>
      <c r="HR1488" s="44"/>
      <c r="HS1488" s="44"/>
      <c r="HT1488" s="44"/>
      <c r="HU1488" s="44"/>
      <c r="HV1488" s="44"/>
      <c r="HW1488" s="44"/>
      <c r="HX1488" s="44"/>
      <c r="HY1488" s="44"/>
      <c r="HZ1488" s="44"/>
      <c r="IA1488" s="44"/>
      <c r="IB1488" s="44"/>
      <c r="IC1488" s="44"/>
      <c r="ID1488" s="44"/>
      <c r="IE1488" s="44"/>
      <c r="IF1488" s="44"/>
      <c r="IG1488" s="44"/>
      <c r="IH1488" s="44"/>
      <c r="II1488" s="44"/>
      <c r="IJ1488" s="44"/>
      <c r="IK1488" s="44"/>
      <c r="IL1488" s="44"/>
      <c r="IM1488" s="44"/>
      <c r="IN1488" s="44"/>
      <c r="IO1488" s="44"/>
      <c r="IP1488" s="44"/>
      <c r="IQ1488" s="44"/>
      <c r="IR1488" s="44"/>
      <c r="IS1488" s="44"/>
      <c r="IT1488" s="44"/>
      <c r="IU1488" s="44"/>
      <c r="IV1488" s="44"/>
      <c r="RS1488" s="353"/>
    </row>
    <row r="1489" spans="1:487" s="74" customFormat="1" ht="15">
      <c r="A1489" s="325" t="s">
        <v>1428</v>
      </c>
      <c r="B1489" s="351"/>
      <c r="C1489" s="351"/>
      <c r="D1489" s="531" t="s">
        <v>130</v>
      </c>
      <c r="E1489" s="44"/>
      <c r="F1489" s="437">
        <f t="shared" si="21"/>
        <v>0</v>
      </c>
      <c r="G1489" s="541"/>
      <c r="H1489" s="541"/>
      <c r="I1489" s="138"/>
      <c r="J1489" s="420"/>
      <c r="K1489" s="138"/>
      <c r="L1489" s="458"/>
      <c r="M1489" s="458"/>
      <c r="N1489" s="44"/>
      <c r="R1489" s="352"/>
      <c r="T1489" s="44"/>
      <c r="U1489" s="44"/>
      <c r="V1489" s="44"/>
      <c r="AA1489" s="352"/>
      <c r="AC1489" s="44"/>
      <c r="AD1489" s="44"/>
      <c r="AE1489" s="44"/>
      <c r="AJ1489" s="352"/>
      <c r="AL1489" s="44"/>
      <c r="AM1489" s="44"/>
      <c r="AN1489" s="44"/>
      <c r="AS1489" s="352"/>
      <c r="AU1489" s="44"/>
      <c r="AV1489" s="44"/>
      <c r="AW1489" s="44"/>
      <c r="BB1489" s="352"/>
      <c r="BD1489" s="44"/>
      <c r="BE1489" s="44"/>
      <c r="BF1489" s="44"/>
      <c r="BK1489" s="352"/>
      <c r="BM1489" s="44"/>
      <c r="BN1489" s="44"/>
      <c r="BO1489" s="44"/>
      <c r="BT1489" s="352"/>
      <c r="BV1489" s="44"/>
      <c r="BW1489" s="44"/>
      <c r="BX1489" s="44"/>
      <c r="CC1489" s="352"/>
      <c r="CE1489" s="44"/>
      <c r="CF1489" s="44"/>
      <c r="CG1489" s="44"/>
      <c r="CL1489" s="352"/>
      <c r="CN1489" s="44"/>
      <c r="CO1489" s="44"/>
      <c r="CP1489" s="44"/>
      <c r="CU1489" s="352"/>
      <c r="CW1489" s="44"/>
      <c r="CX1489" s="44"/>
      <c r="CY1489" s="44"/>
      <c r="DD1489" s="352"/>
      <c r="DF1489" s="44"/>
      <c r="DG1489" s="44"/>
      <c r="DH1489" s="44"/>
      <c r="DM1489" s="352"/>
      <c r="DO1489" s="44"/>
      <c r="DP1489" s="44"/>
      <c r="DQ1489" s="44"/>
      <c r="DV1489" s="352"/>
      <c r="DX1489" s="44"/>
      <c r="DY1489" s="44"/>
      <c r="DZ1489" s="44"/>
      <c r="EE1489" s="352"/>
      <c r="EG1489" s="44"/>
      <c r="EH1489" s="44"/>
      <c r="EI1489" s="44"/>
      <c r="EN1489" s="352"/>
      <c r="EP1489" s="44"/>
      <c r="EQ1489" s="44"/>
      <c r="ER1489" s="44"/>
      <c r="EW1489" s="352"/>
      <c r="EY1489" s="44"/>
      <c r="EZ1489" s="44"/>
      <c r="FA1489" s="44"/>
      <c r="FF1489" s="352"/>
      <c r="FH1489" s="44"/>
      <c r="FI1489" s="44"/>
      <c r="FJ1489" s="44"/>
      <c r="FO1489" s="352"/>
      <c r="FQ1489" s="44"/>
      <c r="FR1489" s="44"/>
      <c r="FS1489" s="44"/>
      <c r="FX1489" s="352"/>
      <c r="FZ1489" s="44"/>
      <c r="GA1489" s="44"/>
      <c r="GB1489" s="44"/>
      <c r="GG1489" s="352"/>
      <c r="GI1489" s="44"/>
      <c r="GJ1489" s="44"/>
      <c r="GK1489" s="44"/>
      <c r="GP1489" s="352"/>
      <c r="GR1489" s="44"/>
      <c r="GS1489" s="44"/>
      <c r="GT1489" s="44"/>
      <c r="GY1489" s="352"/>
      <c r="HA1489" s="44"/>
      <c r="HB1489" s="44"/>
      <c r="HC1489" s="44"/>
      <c r="HH1489" s="352"/>
      <c r="HJ1489" s="44"/>
      <c r="HK1489" s="44"/>
      <c r="HL1489" s="44"/>
      <c r="HQ1489" s="44"/>
      <c r="HR1489" s="44"/>
      <c r="HS1489" s="44"/>
      <c r="HT1489" s="44"/>
      <c r="HU1489" s="44"/>
      <c r="HV1489" s="44"/>
      <c r="HW1489" s="44"/>
      <c r="HX1489" s="44"/>
      <c r="HY1489" s="44"/>
      <c r="HZ1489" s="44"/>
      <c r="IA1489" s="44"/>
      <c r="IB1489" s="44"/>
      <c r="IC1489" s="44"/>
      <c r="ID1489" s="44"/>
      <c r="IE1489" s="44"/>
      <c r="IF1489" s="44"/>
      <c r="IG1489" s="44"/>
      <c r="IH1489" s="44"/>
      <c r="II1489" s="44"/>
      <c r="IJ1489" s="44"/>
      <c r="IK1489" s="44"/>
      <c r="IL1489" s="44"/>
      <c r="IM1489" s="44"/>
      <c r="IN1489" s="44"/>
      <c r="IO1489" s="44"/>
      <c r="IP1489" s="44"/>
      <c r="IQ1489" s="44"/>
      <c r="IR1489" s="44"/>
      <c r="IS1489" s="44"/>
      <c r="IT1489" s="44"/>
      <c r="IU1489" s="44"/>
      <c r="IV1489" s="44"/>
      <c r="RS1489" s="353"/>
    </row>
    <row r="1490" spans="1:487" s="74" customFormat="1" ht="15">
      <c r="A1490" s="325" t="s">
        <v>1149</v>
      </c>
      <c r="B1490" s="351"/>
      <c r="C1490" s="351"/>
      <c r="D1490" s="458" t="s">
        <v>132</v>
      </c>
      <c r="E1490" s="44"/>
      <c r="F1490" s="437">
        <f t="shared" si="21"/>
        <v>138</v>
      </c>
      <c r="G1490" s="478">
        <v>138</v>
      </c>
      <c r="H1490" s="138"/>
      <c r="I1490" s="138"/>
      <c r="J1490" s="420"/>
      <c r="K1490" s="138"/>
      <c r="L1490" s="450"/>
      <c r="M1490" s="44"/>
      <c r="N1490" s="44"/>
      <c r="R1490" s="352"/>
      <c r="T1490" s="44"/>
      <c r="U1490" s="44"/>
      <c r="V1490" s="44"/>
      <c r="AA1490" s="352"/>
      <c r="AC1490" s="44"/>
      <c r="AD1490" s="44"/>
      <c r="AE1490" s="44"/>
      <c r="AJ1490" s="352"/>
      <c r="AL1490" s="44"/>
      <c r="AM1490" s="44"/>
      <c r="AN1490" s="44"/>
      <c r="AS1490" s="352"/>
      <c r="AU1490" s="44"/>
      <c r="AV1490" s="44"/>
      <c r="AW1490" s="44"/>
      <c r="BB1490" s="352"/>
      <c r="BD1490" s="44"/>
      <c r="BE1490" s="44"/>
      <c r="BF1490" s="44"/>
      <c r="BK1490" s="352"/>
      <c r="BM1490" s="44"/>
      <c r="BN1490" s="44"/>
      <c r="BO1490" s="44"/>
      <c r="BT1490" s="352"/>
      <c r="BV1490" s="44"/>
      <c r="BW1490" s="44"/>
      <c r="BX1490" s="44"/>
      <c r="CC1490" s="352"/>
      <c r="CE1490" s="44"/>
      <c r="CF1490" s="44"/>
      <c r="CG1490" s="44"/>
      <c r="CL1490" s="352"/>
      <c r="CN1490" s="44"/>
      <c r="CO1490" s="44"/>
      <c r="CP1490" s="44"/>
      <c r="CU1490" s="352"/>
      <c r="CW1490" s="44"/>
      <c r="CX1490" s="44"/>
      <c r="CY1490" s="44"/>
      <c r="DD1490" s="352"/>
      <c r="DF1490" s="44"/>
      <c r="DG1490" s="44"/>
      <c r="DH1490" s="44"/>
      <c r="DM1490" s="352"/>
      <c r="DO1490" s="44"/>
      <c r="DP1490" s="44"/>
      <c r="DQ1490" s="44"/>
      <c r="DV1490" s="352"/>
      <c r="DX1490" s="44"/>
      <c r="DY1490" s="44"/>
      <c r="DZ1490" s="44"/>
      <c r="EE1490" s="352"/>
      <c r="EG1490" s="44"/>
      <c r="EH1490" s="44"/>
      <c r="EI1490" s="44"/>
      <c r="EN1490" s="352"/>
      <c r="EP1490" s="44"/>
      <c r="EQ1490" s="44"/>
      <c r="ER1490" s="44"/>
      <c r="EW1490" s="352"/>
      <c r="EY1490" s="44"/>
      <c r="EZ1490" s="44"/>
      <c r="FA1490" s="44"/>
      <c r="FF1490" s="352"/>
      <c r="FH1490" s="44"/>
      <c r="FI1490" s="44"/>
      <c r="FJ1490" s="44"/>
      <c r="FO1490" s="352"/>
      <c r="FQ1490" s="44"/>
      <c r="FR1490" s="44"/>
      <c r="FS1490" s="44"/>
      <c r="FX1490" s="352"/>
      <c r="FZ1490" s="44"/>
      <c r="GA1490" s="44"/>
      <c r="GB1490" s="44"/>
      <c r="GG1490" s="352"/>
      <c r="GI1490" s="44"/>
      <c r="GJ1490" s="44"/>
      <c r="GK1490" s="44"/>
      <c r="GP1490" s="352"/>
      <c r="GR1490" s="44"/>
      <c r="GS1490" s="44"/>
      <c r="GT1490" s="44"/>
      <c r="GY1490" s="352"/>
      <c r="HA1490" s="44"/>
      <c r="HB1490" s="44"/>
      <c r="HC1490" s="44"/>
      <c r="HH1490" s="352"/>
      <c r="HJ1490" s="44"/>
      <c r="HK1490" s="44"/>
      <c r="HL1490" s="44"/>
      <c r="HQ1490" s="44"/>
      <c r="HR1490" s="44"/>
      <c r="HS1490" s="44"/>
      <c r="HT1490" s="44"/>
      <c r="HU1490" s="44"/>
      <c r="HV1490" s="44"/>
      <c r="HW1490" s="44"/>
      <c r="HX1490" s="44"/>
      <c r="HY1490" s="44"/>
      <c r="HZ1490" s="44"/>
      <c r="IA1490" s="44"/>
      <c r="IB1490" s="44"/>
      <c r="IC1490" s="44"/>
      <c r="ID1490" s="44"/>
      <c r="IE1490" s="44"/>
      <c r="IF1490" s="44"/>
      <c r="IG1490" s="44"/>
      <c r="IH1490" s="44"/>
      <c r="II1490" s="44"/>
      <c r="IJ1490" s="44"/>
      <c r="IK1490" s="44"/>
      <c r="IL1490" s="44"/>
      <c r="IM1490" s="44"/>
      <c r="IN1490" s="44"/>
      <c r="IO1490" s="44"/>
      <c r="IP1490" s="44"/>
      <c r="IQ1490" s="44"/>
      <c r="IR1490" s="44"/>
      <c r="IS1490" s="44"/>
      <c r="IT1490" s="44"/>
      <c r="IU1490" s="44"/>
      <c r="IV1490" s="44"/>
      <c r="RS1490" s="353"/>
    </row>
    <row r="1491" spans="1:487" s="74" customFormat="1" ht="15">
      <c r="A1491" s="325" t="s">
        <v>1892</v>
      </c>
      <c r="B1491" s="351"/>
      <c r="C1491" s="351"/>
      <c r="D1491" s="531" t="s">
        <v>130</v>
      </c>
      <c r="E1491" s="44"/>
      <c r="F1491" s="437">
        <f t="shared" si="21"/>
        <v>0</v>
      </c>
      <c r="G1491" s="541"/>
      <c r="H1491" s="138"/>
      <c r="I1491" s="138"/>
      <c r="J1491" s="420"/>
      <c r="K1491" s="138"/>
      <c r="L1491" s="450"/>
      <c r="M1491" s="458"/>
      <c r="N1491" s="44"/>
      <c r="R1491" s="352"/>
      <c r="T1491" s="44"/>
      <c r="U1491" s="44"/>
      <c r="V1491" s="44"/>
      <c r="AA1491" s="352"/>
      <c r="AC1491" s="44"/>
      <c r="AD1491" s="44"/>
      <c r="AE1491" s="44"/>
      <c r="AJ1491" s="352"/>
      <c r="AL1491" s="44"/>
      <c r="AM1491" s="44"/>
      <c r="AN1491" s="44"/>
      <c r="AS1491" s="352"/>
      <c r="AU1491" s="44"/>
      <c r="AV1491" s="44"/>
      <c r="AW1491" s="44"/>
      <c r="BB1491" s="352"/>
      <c r="BD1491" s="44"/>
      <c r="BE1491" s="44"/>
      <c r="BF1491" s="44"/>
      <c r="BK1491" s="352"/>
      <c r="BM1491" s="44"/>
      <c r="BN1491" s="44"/>
      <c r="BO1491" s="44"/>
      <c r="BT1491" s="352"/>
      <c r="BV1491" s="44"/>
      <c r="BW1491" s="44"/>
      <c r="BX1491" s="44"/>
      <c r="CC1491" s="352"/>
      <c r="CE1491" s="44"/>
      <c r="CF1491" s="44"/>
      <c r="CG1491" s="44"/>
      <c r="CL1491" s="352"/>
      <c r="CN1491" s="44"/>
      <c r="CO1491" s="44"/>
      <c r="CP1491" s="44"/>
      <c r="CU1491" s="352"/>
      <c r="CW1491" s="44"/>
      <c r="CX1491" s="44"/>
      <c r="CY1491" s="44"/>
      <c r="DD1491" s="352"/>
      <c r="DF1491" s="44"/>
      <c r="DG1491" s="44"/>
      <c r="DH1491" s="44"/>
      <c r="DM1491" s="352"/>
      <c r="DO1491" s="44"/>
      <c r="DP1491" s="44"/>
      <c r="DQ1491" s="44"/>
      <c r="DV1491" s="352"/>
      <c r="DX1491" s="44"/>
      <c r="DY1491" s="44"/>
      <c r="DZ1491" s="44"/>
      <c r="EE1491" s="352"/>
      <c r="EG1491" s="44"/>
      <c r="EH1491" s="44"/>
      <c r="EI1491" s="44"/>
      <c r="EN1491" s="352"/>
      <c r="EP1491" s="44"/>
      <c r="EQ1491" s="44"/>
      <c r="ER1491" s="44"/>
      <c r="EW1491" s="352"/>
      <c r="EY1491" s="44"/>
      <c r="EZ1491" s="44"/>
      <c r="FA1491" s="44"/>
      <c r="FF1491" s="352"/>
      <c r="FH1491" s="44"/>
      <c r="FI1491" s="44"/>
      <c r="FJ1491" s="44"/>
      <c r="FO1491" s="352"/>
      <c r="FQ1491" s="44"/>
      <c r="FR1491" s="44"/>
      <c r="FS1491" s="44"/>
      <c r="FX1491" s="352"/>
      <c r="FZ1491" s="44"/>
      <c r="GA1491" s="44"/>
      <c r="GB1491" s="44"/>
      <c r="GG1491" s="352"/>
      <c r="GI1491" s="44"/>
      <c r="GJ1491" s="44"/>
      <c r="GK1491" s="44"/>
      <c r="GP1491" s="352"/>
      <c r="GR1491" s="44"/>
      <c r="GS1491" s="44"/>
      <c r="GT1491" s="44"/>
      <c r="GY1491" s="352"/>
      <c r="HA1491" s="44"/>
      <c r="HB1491" s="44"/>
      <c r="HC1491" s="44"/>
      <c r="HH1491" s="352"/>
      <c r="HJ1491" s="44"/>
      <c r="HK1491" s="44"/>
      <c r="HL1491" s="44"/>
      <c r="HQ1491" s="44"/>
      <c r="HR1491" s="44"/>
      <c r="HS1491" s="44"/>
      <c r="HT1491" s="44"/>
      <c r="HU1491" s="44"/>
      <c r="HV1491" s="44"/>
      <c r="HW1491" s="44"/>
      <c r="HX1491" s="44"/>
      <c r="HY1491" s="44"/>
      <c r="HZ1491" s="44"/>
      <c r="IA1491" s="44"/>
      <c r="IB1491" s="44"/>
      <c r="IC1491" s="44"/>
      <c r="ID1491" s="44"/>
      <c r="IE1491" s="44"/>
      <c r="IF1491" s="44"/>
      <c r="IG1491" s="44"/>
      <c r="IH1491" s="44"/>
      <c r="II1491" s="44"/>
      <c r="IJ1491" s="44"/>
      <c r="IK1491" s="44"/>
      <c r="IL1491" s="44"/>
      <c r="IM1491" s="44"/>
      <c r="IN1491" s="44"/>
      <c r="IO1491" s="44"/>
      <c r="IP1491" s="44"/>
      <c r="IQ1491" s="44"/>
      <c r="IR1491" s="44"/>
      <c r="IS1491" s="44"/>
      <c r="IT1491" s="44"/>
      <c r="IU1491" s="44"/>
      <c r="IV1491" s="44"/>
      <c r="RS1491" s="353"/>
    </row>
    <row r="1492" spans="1:487" s="74" customFormat="1" ht="15">
      <c r="A1492" s="325" t="s">
        <v>505</v>
      </c>
      <c r="B1492" s="351"/>
      <c r="C1492" s="351"/>
      <c r="D1492" s="458" t="s">
        <v>141</v>
      </c>
      <c r="E1492" s="44"/>
      <c r="F1492" s="437">
        <f t="shared" si="21"/>
        <v>67</v>
      </c>
      <c r="G1492" s="541">
        <v>12</v>
      </c>
      <c r="H1492" s="541">
        <v>1</v>
      </c>
      <c r="I1492" s="138"/>
      <c r="J1492" s="420">
        <v>4</v>
      </c>
      <c r="K1492" s="138">
        <v>50</v>
      </c>
      <c r="L1492" s="450"/>
      <c r="M1492" s="458"/>
      <c r="N1492" s="44"/>
      <c r="R1492" s="352"/>
      <c r="T1492" s="44"/>
      <c r="U1492" s="44"/>
      <c r="V1492" s="44"/>
      <c r="AA1492" s="352"/>
      <c r="AC1492" s="44"/>
      <c r="AD1492" s="44"/>
      <c r="AE1492" s="44"/>
      <c r="AJ1492" s="352"/>
      <c r="AL1492" s="44"/>
      <c r="AM1492" s="44"/>
      <c r="AN1492" s="44"/>
      <c r="AS1492" s="352"/>
      <c r="AU1492" s="44"/>
      <c r="AV1492" s="44"/>
      <c r="AW1492" s="44"/>
      <c r="BB1492" s="352"/>
      <c r="BD1492" s="44"/>
      <c r="BE1492" s="44"/>
      <c r="BF1492" s="44"/>
      <c r="BK1492" s="352"/>
      <c r="BM1492" s="44"/>
      <c r="BN1492" s="44"/>
      <c r="BO1492" s="44"/>
      <c r="BT1492" s="352"/>
      <c r="BV1492" s="44"/>
      <c r="BW1492" s="44"/>
      <c r="BX1492" s="44"/>
      <c r="CC1492" s="352"/>
      <c r="CE1492" s="44"/>
      <c r="CF1492" s="44"/>
      <c r="CG1492" s="44"/>
      <c r="CL1492" s="352"/>
      <c r="CN1492" s="44"/>
      <c r="CO1492" s="44"/>
      <c r="CP1492" s="44"/>
      <c r="CU1492" s="352"/>
      <c r="CW1492" s="44"/>
      <c r="CX1492" s="44"/>
      <c r="CY1492" s="44"/>
      <c r="DD1492" s="352"/>
      <c r="DF1492" s="44"/>
      <c r="DG1492" s="44"/>
      <c r="DH1492" s="44"/>
      <c r="DM1492" s="352"/>
      <c r="DO1492" s="44"/>
      <c r="DP1492" s="44"/>
      <c r="DQ1492" s="44"/>
      <c r="DV1492" s="352"/>
      <c r="DX1492" s="44"/>
      <c r="DY1492" s="44"/>
      <c r="DZ1492" s="44"/>
      <c r="EE1492" s="352"/>
      <c r="EG1492" s="44"/>
      <c r="EH1492" s="44"/>
      <c r="EI1492" s="44"/>
      <c r="EN1492" s="352"/>
      <c r="EP1492" s="44"/>
      <c r="EQ1492" s="44"/>
      <c r="ER1492" s="44"/>
      <c r="EW1492" s="352"/>
      <c r="EY1492" s="44"/>
      <c r="EZ1492" s="44"/>
      <c r="FA1492" s="44"/>
      <c r="FF1492" s="352"/>
      <c r="FH1492" s="44"/>
      <c r="FI1492" s="44"/>
      <c r="FJ1492" s="44"/>
      <c r="FO1492" s="352"/>
      <c r="FQ1492" s="44"/>
      <c r="FR1492" s="44"/>
      <c r="FS1492" s="44"/>
      <c r="FX1492" s="352"/>
      <c r="FZ1492" s="44"/>
      <c r="GA1492" s="44"/>
      <c r="GB1492" s="44"/>
      <c r="GG1492" s="352"/>
      <c r="GI1492" s="44"/>
      <c r="GJ1492" s="44"/>
      <c r="GK1492" s="44"/>
      <c r="GP1492" s="352"/>
      <c r="GR1492" s="44"/>
      <c r="GS1492" s="44"/>
      <c r="GT1492" s="44"/>
      <c r="GY1492" s="352"/>
      <c r="HA1492" s="44"/>
      <c r="HB1492" s="44"/>
      <c r="HC1492" s="44"/>
      <c r="HH1492" s="352"/>
      <c r="HJ1492" s="44"/>
      <c r="HK1492" s="44"/>
      <c r="HL1492" s="44"/>
      <c r="HQ1492" s="44"/>
      <c r="HR1492" s="44"/>
      <c r="HS1492" s="44"/>
      <c r="HT1492" s="44"/>
      <c r="HU1492" s="44"/>
      <c r="HV1492" s="44"/>
      <c r="HW1492" s="44"/>
      <c r="HX1492" s="44"/>
      <c r="HY1492" s="44"/>
      <c r="HZ1492" s="44"/>
      <c r="IA1492" s="44"/>
      <c r="IB1492" s="44"/>
      <c r="IC1492" s="44"/>
      <c r="ID1492" s="44"/>
      <c r="IE1492" s="44"/>
      <c r="IF1492" s="44"/>
      <c r="IG1492" s="44"/>
      <c r="IH1492" s="44"/>
      <c r="II1492" s="44"/>
      <c r="IJ1492" s="44"/>
      <c r="IK1492" s="44"/>
      <c r="IL1492" s="44"/>
      <c r="IM1492" s="44"/>
      <c r="IN1492" s="44"/>
      <c r="IO1492" s="44"/>
      <c r="IP1492" s="44"/>
      <c r="IQ1492" s="44"/>
      <c r="IR1492" s="44"/>
      <c r="IS1492" s="44"/>
      <c r="IT1492" s="44"/>
      <c r="IU1492" s="44"/>
      <c r="IV1492" s="44"/>
      <c r="RS1492" s="353"/>
    </row>
    <row r="1493" spans="1:487" s="74" customFormat="1" ht="15">
      <c r="A1493" s="325" t="s">
        <v>1942</v>
      </c>
      <c r="B1493" s="351"/>
      <c r="C1493" s="351"/>
      <c r="D1493" s="354" t="s">
        <v>130</v>
      </c>
      <c r="E1493" s="44"/>
      <c r="F1493" s="437">
        <f t="shared" si="21"/>
        <v>0</v>
      </c>
      <c r="G1493" s="541"/>
      <c r="H1493" s="138"/>
      <c r="I1493" s="138"/>
      <c r="J1493" s="420"/>
      <c r="K1493" s="138"/>
      <c r="L1493" s="458"/>
      <c r="M1493" s="458"/>
      <c r="N1493" s="44"/>
      <c r="R1493" s="352"/>
      <c r="T1493" s="44"/>
      <c r="U1493" s="44"/>
      <c r="V1493" s="44"/>
      <c r="AA1493" s="352"/>
      <c r="AC1493" s="44"/>
      <c r="AD1493" s="44"/>
      <c r="AE1493" s="44"/>
      <c r="AJ1493" s="352"/>
      <c r="AL1493" s="44"/>
      <c r="AM1493" s="44"/>
      <c r="AN1493" s="44"/>
      <c r="AS1493" s="352"/>
      <c r="AU1493" s="44"/>
      <c r="AV1493" s="44"/>
      <c r="AW1493" s="44"/>
      <c r="BB1493" s="352"/>
      <c r="BD1493" s="44"/>
      <c r="BE1493" s="44"/>
      <c r="BF1493" s="44"/>
      <c r="BK1493" s="352"/>
      <c r="BM1493" s="44"/>
      <c r="BN1493" s="44"/>
      <c r="BO1493" s="44"/>
      <c r="BT1493" s="352"/>
      <c r="BV1493" s="44"/>
      <c r="BW1493" s="44"/>
      <c r="BX1493" s="44"/>
      <c r="CC1493" s="352"/>
      <c r="CE1493" s="44"/>
      <c r="CF1493" s="44"/>
      <c r="CG1493" s="44"/>
      <c r="CL1493" s="352"/>
      <c r="CN1493" s="44"/>
      <c r="CO1493" s="44"/>
      <c r="CP1493" s="44"/>
      <c r="CU1493" s="352"/>
      <c r="CW1493" s="44"/>
      <c r="CX1493" s="44"/>
      <c r="CY1493" s="44"/>
      <c r="DD1493" s="352"/>
      <c r="DF1493" s="44"/>
      <c r="DG1493" s="44"/>
      <c r="DH1493" s="44"/>
      <c r="DM1493" s="352"/>
      <c r="DO1493" s="44"/>
      <c r="DP1493" s="44"/>
      <c r="DQ1493" s="44"/>
      <c r="DV1493" s="352"/>
      <c r="DX1493" s="44"/>
      <c r="DY1493" s="44"/>
      <c r="DZ1493" s="44"/>
      <c r="EE1493" s="352"/>
      <c r="EG1493" s="44"/>
      <c r="EH1493" s="44"/>
      <c r="EI1493" s="44"/>
      <c r="EN1493" s="352"/>
      <c r="EP1493" s="44"/>
      <c r="EQ1493" s="44"/>
      <c r="ER1493" s="44"/>
      <c r="EW1493" s="352"/>
      <c r="EY1493" s="44"/>
      <c r="EZ1493" s="44"/>
      <c r="FA1493" s="44"/>
      <c r="FF1493" s="352"/>
      <c r="FH1493" s="44"/>
      <c r="FI1493" s="44"/>
      <c r="FJ1493" s="44"/>
      <c r="FO1493" s="352"/>
      <c r="FQ1493" s="44"/>
      <c r="FR1493" s="44"/>
      <c r="FS1493" s="44"/>
      <c r="FX1493" s="352"/>
      <c r="FZ1493" s="44"/>
      <c r="GA1493" s="44"/>
      <c r="GB1493" s="44"/>
      <c r="GG1493" s="352"/>
      <c r="GI1493" s="44"/>
      <c r="GJ1493" s="44"/>
      <c r="GK1493" s="44"/>
      <c r="GP1493" s="352"/>
      <c r="GR1493" s="44"/>
      <c r="GS1493" s="44"/>
      <c r="GT1493" s="44"/>
      <c r="GY1493" s="352"/>
      <c r="HA1493" s="44"/>
      <c r="HB1493" s="44"/>
      <c r="HC1493" s="44"/>
      <c r="HH1493" s="352"/>
      <c r="HJ1493" s="44"/>
      <c r="HK1493" s="44"/>
      <c r="HL1493" s="44"/>
      <c r="HQ1493" s="44"/>
      <c r="HR1493" s="44"/>
      <c r="HS1493" s="44"/>
      <c r="HT1493" s="44"/>
      <c r="HU1493" s="44"/>
      <c r="HV1493" s="44"/>
      <c r="HW1493" s="44"/>
      <c r="HX1493" s="44"/>
      <c r="HY1493" s="44"/>
      <c r="HZ1493" s="44"/>
      <c r="IA1493" s="44"/>
      <c r="IB1493" s="44"/>
      <c r="IC1493" s="44"/>
      <c r="ID1493" s="44"/>
      <c r="IE1493" s="44"/>
      <c r="IF1493" s="44"/>
      <c r="IG1493" s="44"/>
      <c r="IH1493" s="44"/>
      <c r="II1493" s="44"/>
      <c r="IJ1493" s="44"/>
      <c r="IK1493" s="44"/>
      <c r="IL1493" s="44"/>
      <c r="IM1493" s="44"/>
      <c r="IN1493" s="44"/>
      <c r="IO1493" s="44"/>
      <c r="IP1493" s="44"/>
      <c r="IQ1493" s="44"/>
      <c r="IR1493" s="44"/>
      <c r="IS1493" s="44"/>
      <c r="IT1493" s="44"/>
      <c r="IU1493" s="44"/>
      <c r="IV1493" s="44"/>
      <c r="RS1493" s="353"/>
    </row>
    <row r="1494" spans="1:487" s="74" customFormat="1" ht="15">
      <c r="A1494" s="325" t="s">
        <v>813</v>
      </c>
      <c r="B1494" s="351"/>
      <c r="C1494" s="351"/>
      <c r="D1494" s="531" t="s">
        <v>130</v>
      </c>
      <c r="E1494" s="44"/>
      <c r="F1494" s="437">
        <f t="shared" si="21"/>
        <v>0</v>
      </c>
      <c r="G1494" s="541"/>
      <c r="H1494" s="541"/>
      <c r="I1494" s="138"/>
      <c r="J1494" s="420"/>
      <c r="K1494" s="138"/>
      <c r="L1494" s="450"/>
      <c r="M1494" s="458"/>
      <c r="N1494" s="44"/>
      <c r="R1494" s="352"/>
      <c r="T1494" s="44"/>
      <c r="U1494" s="44"/>
      <c r="V1494" s="44"/>
      <c r="AA1494" s="352"/>
      <c r="AC1494" s="44"/>
      <c r="AD1494" s="44"/>
      <c r="AE1494" s="44"/>
      <c r="AJ1494" s="352"/>
      <c r="AL1494" s="44"/>
      <c r="AM1494" s="44"/>
      <c r="AN1494" s="44"/>
      <c r="AS1494" s="352"/>
      <c r="AU1494" s="44"/>
      <c r="AV1494" s="44"/>
      <c r="AW1494" s="44"/>
      <c r="BB1494" s="352"/>
      <c r="BD1494" s="44"/>
      <c r="BE1494" s="44"/>
      <c r="BF1494" s="44"/>
      <c r="BK1494" s="352"/>
      <c r="BM1494" s="44"/>
      <c r="BN1494" s="44"/>
      <c r="BO1494" s="44"/>
      <c r="BT1494" s="352"/>
      <c r="BV1494" s="44"/>
      <c r="BW1494" s="44"/>
      <c r="BX1494" s="44"/>
      <c r="CC1494" s="352"/>
      <c r="CE1494" s="44"/>
      <c r="CF1494" s="44"/>
      <c r="CG1494" s="44"/>
      <c r="CL1494" s="352"/>
      <c r="CN1494" s="44"/>
      <c r="CO1494" s="44"/>
      <c r="CP1494" s="44"/>
      <c r="CU1494" s="352"/>
      <c r="CW1494" s="44"/>
      <c r="CX1494" s="44"/>
      <c r="CY1494" s="44"/>
      <c r="DD1494" s="352"/>
      <c r="DF1494" s="44"/>
      <c r="DG1494" s="44"/>
      <c r="DH1494" s="44"/>
      <c r="DM1494" s="352"/>
      <c r="DO1494" s="44"/>
      <c r="DP1494" s="44"/>
      <c r="DQ1494" s="44"/>
      <c r="DV1494" s="352"/>
      <c r="DX1494" s="44"/>
      <c r="DY1494" s="44"/>
      <c r="DZ1494" s="44"/>
      <c r="EE1494" s="352"/>
      <c r="EG1494" s="44"/>
      <c r="EH1494" s="44"/>
      <c r="EI1494" s="44"/>
      <c r="EN1494" s="352"/>
      <c r="EP1494" s="44"/>
      <c r="EQ1494" s="44"/>
      <c r="ER1494" s="44"/>
      <c r="EW1494" s="352"/>
      <c r="EY1494" s="44"/>
      <c r="EZ1494" s="44"/>
      <c r="FA1494" s="44"/>
      <c r="FF1494" s="352"/>
      <c r="FH1494" s="44"/>
      <c r="FI1494" s="44"/>
      <c r="FJ1494" s="44"/>
      <c r="FO1494" s="352"/>
      <c r="FQ1494" s="44"/>
      <c r="FR1494" s="44"/>
      <c r="FS1494" s="44"/>
      <c r="FX1494" s="352"/>
      <c r="FZ1494" s="44"/>
      <c r="GA1494" s="44"/>
      <c r="GB1494" s="44"/>
      <c r="GG1494" s="352"/>
      <c r="GI1494" s="44"/>
      <c r="GJ1494" s="44"/>
      <c r="GK1494" s="44"/>
      <c r="GP1494" s="352"/>
      <c r="GR1494" s="44"/>
      <c r="GS1494" s="44"/>
      <c r="GT1494" s="44"/>
      <c r="GY1494" s="352"/>
      <c r="HA1494" s="44"/>
      <c r="HB1494" s="44"/>
      <c r="HC1494" s="44"/>
      <c r="HH1494" s="352"/>
      <c r="HJ1494" s="44"/>
      <c r="HK1494" s="44"/>
      <c r="HL1494" s="44"/>
      <c r="HQ1494" s="44"/>
      <c r="HR1494" s="44"/>
      <c r="HS1494" s="44"/>
      <c r="HT1494" s="44"/>
      <c r="HU1494" s="44"/>
      <c r="HV1494" s="44"/>
      <c r="HW1494" s="44"/>
      <c r="HX1494" s="44"/>
      <c r="HY1494" s="44"/>
      <c r="HZ1494" s="44"/>
      <c r="IA1494" s="44"/>
      <c r="IB1494" s="44"/>
      <c r="IC1494" s="44"/>
      <c r="ID1494" s="44"/>
      <c r="IE1494" s="44"/>
      <c r="IF1494" s="44"/>
      <c r="IG1494" s="44"/>
      <c r="IH1494" s="44"/>
      <c r="II1494" s="44"/>
      <c r="IJ1494" s="44"/>
      <c r="IK1494" s="44"/>
      <c r="IL1494" s="44"/>
      <c r="IM1494" s="44"/>
      <c r="IN1494" s="44"/>
      <c r="IO1494" s="44"/>
      <c r="IP1494" s="44"/>
      <c r="IQ1494" s="44"/>
      <c r="IR1494" s="44"/>
      <c r="IS1494" s="44"/>
      <c r="IT1494" s="44"/>
      <c r="IU1494" s="44"/>
      <c r="IV1494" s="44"/>
      <c r="RS1494" s="353"/>
    </row>
    <row r="1495" spans="1:487" s="74" customFormat="1" ht="15">
      <c r="A1495" s="325" t="s">
        <v>885</v>
      </c>
      <c r="B1495" s="351"/>
      <c r="C1495" s="351"/>
      <c r="D1495" s="458" t="s">
        <v>131</v>
      </c>
      <c r="E1495" s="44"/>
      <c r="F1495" s="437">
        <f t="shared" si="21"/>
        <v>15</v>
      </c>
      <c r="G1495" s="478"/>
      <c r="H1495" s="138"/>
      <c r="I1495" s="138">
        <v>3</v>
      </c>
      <c r="J1495" s="420">
        <v>12</v>
      </c>
      <c r="K1495" s="138"/>
      <c r="L1495" s="450"/>
      <c r="M1495" s="44"/>
      <c r="N1495" s="44"/>
      <c r="R1495" s="352"/>
      <c r="T1495" s="44"/>
      <c r="U1495" s="44"/>
      <c r="V1495" s="44"/>
      <c r="AA1495" s="352"/>
      <c r="AC1495" s="44"/>
      <c r="AD1495" s="44"/>
      <c r="AE1495" s="44"/>
      <c r="AJ1495" s="352"/>
      <c r="AL1495" s="44"/>
      <c r="AM1495" s="44"/>
      <c r="AN1495" s="44"/>
      <c r="AS1495" s="352"/>
      <c r="AU1495" s="44"/>
      <c r="AV1495" s="44"/>
      <c r="AW1495" s="44"/>
      <c r="BB1495" s="352"/>
      <c r="BD1495" s="44"/>
      <c r="BE1495" s="44"/>
      <c r="BF1495" s="44"/>
      <c r="BK1495" s="352"/>
      <c r="BM1495" s="44"/>
      <c r="BN1495" s="44"/>
      <c r="BO1495" s="44"/>
      <c r="BT1495" s="352"/>
      <c r="BV1495" s="44"/>
      <c r="BW1495" s="44"/>
      <c r="BX1495" s="44"/>
      <c r="CC1495" s="352"/>
      <c r="CE1495" s="44"/>
      <c r="CF1495" s="44"/>
      <c r="CG1495" s="44"/>
      <c r="CL1495" s="352"/>
      <c r="CN1495" s="44"/>
      <c r="CO1495" s="44"/>
      <c r="CP1495" s="44"/>
      <c r="CU1495" s="352"/>
      <c r="CW1495" s="44"/>
      <c r="CX1495" s="44"/>
      <c r="CY1495" s="44"/>
      <c r="DD1495" s="352"/>
      <c r="DF1495" s="44"/>
      <c r="DG1495" s="44"/>
      <c r="DH1495" s="44"/>
      <c r="DM1495" s="352"/>
      <c r="DO1495" s="44"/>
      <c r="DP1495" s="44"/>
      <c r="DQ1495" s="44"/>
      <c r="DV1495" s="352"/>
      <c r="DX1495" s="44"/>
      <c r="DY1495" s="44"/>
      <c r="DZ1495" s="44"/>
      <c r="EE1495" s="352"/>
      <c r="EG1495" s="44"/>
      <c r="EH1495" s="44"/>
      <c r="EI1495" s="44"/>
      <c r="EN1495" s="352"/>
      <c r="EP1495" s="44"/>
      <c r="EQ1495" s="44"/>
      <c r="ER1495" s="44"/>
      <c r="EW1495" s="352"/>
      <c r="EY1495" s="44"/>
      <c r="EZ1495" s="44"/>
      <c r="FA1495" s="44"/>
      <c r="FF1495" s="352"/>
      <c r="FH1495" s="44"/>
      <c r="FI1495" s="44"/>
      <c r="FJ1495" s="44"/>
      <c r="FO1495" s="352"/>
      <c r="FQ1495" s="44"/>
      <c r="FR1495" s="44"/>
      <c r="FS1495" s="44"/>
      <c r="FX1495" s="352"/>
      <c r="FZ1495" s="44"/>
      <c r="GA1495" s="44"/>
      <c r="GB1495" s="44"/>
      <c r="GG1495" s="352"/>
      <c r="GI1495" s="44"/>
      <c r="GJ1495" s="44"/>
      <c r="GK1495" s="44"/>
      <c r="GP1495" s="352"/>
      <c r="GR1495" s="44"/>
      <c r="GS1495" s="44"/>
      <c r="GT1495" s="44"/>
      <c r="GY1495" s="352"/>
      <c r="HA1495" s="44"/>
      <c r="HB1495" s="44"/>
      <c r="HC1495" s="44"/>
      <c r="HH1495" s="352"/>
      <c r="HJ1495" s="44"/>
      <c r="HK1495" s="44"/>
      <c r="HL1495" s="44"/>
      <c r="HQ1495" s="44"/>
      <c r="HR1495" s="44"/>
      <c r="HS1495" s="44"/>
      <c r="HT1495" s="44"/>
      <c r="HU1495" s="44"/>
      <c r="HV1495" s="44"/>
      <c r="HW1495" s="44"/>
      <c r="HX1495" s="44"/>
      <c r="HY1495" s="44"/>
      <c r="HZ1495" s="44"/>
      <c r="IA1495" s="44"/>
      <c r="IB1495" s="44"/>
      <c r="IC1495" s="44"/>
      <c r="ID1495" s="44"/>
      <c r="IE1495" s="44"/>
      <c r="IF1495" s="44"/>
      <c r="IG1495" s="44"/>
      <c r="IH1495" s="44"/>
      <c r="II1495" s="44"/>
      <c r="IJ1495" s="44"/>
      <c r="IK1495" s="44"/>
      <c r="IL1495" s="44"/>
      <c r="IM1495" s="44"/>
      <c r="IN1495" s="44"/>
      <c r="IO1495" s="44"/>
      <c r="IP1495" s="44"/>
      <c r="IQ1495" s="44"/>
      <c r="IR1495" s="44"/>
      <c r="IS1495" s="44"/>
      <c r="IT1495" s="44"/>
      <c r="IU1495" s="44"/>
      <c r="IV1495" s="44"/>
      <c r="RS1495" s="353"/>
    </row>
    <row r="1496" spans="1:487" s="74" customFormat="1" ht="15">
      <c r="A1496" s="325" t="s">
        <v>594</v>
      </c>
      <c r="B1496" s="529"/>
      <c r="C1496" s="351"/>
      <c r="D1496" s="458" t="s">
        <v>135</v>
      </c>
      <c r="E1496" s="44"/>
      <c r="F1496" s="437">
        <f t="shared" si="21"/>
        <v>31</v>
      </c>
      <c r="G1496" s="478"/>
      <c r="H1496" s="138">
        <v>26</v>
      </c>
      <c r="I1496" s="138"/>
      <c r="J1496" s="420">
        <v>5</v>
      </c>
      <c r="K1496" s="138"/>
      <c r="L1496" s="450"/>
      <c r="M1496" s="44"/>
      <c r="N1496" s="44"/>
      <c r="R1496" s="352"/>
      <c r="T1496" s="44"/>
      <c r="U1496" s="44"/>
      <c r="V1496" s="44"/>
      <c r="AA1496" s="352"/>
      <c r="AC1496" s="44"/>
      <c r="AD1496" s="44"/>
      <c r="AE1496" s="44"/>
      <c r="AJ1496" s="352"/>
      <c r="AL1496" s="44"/>
      <c r="AM1496" s="44"/>
      <c r="AN1496" s="44"/>
      <c r="AS1496" s="352"/>
      <c r="AU1496" s="44"/>
      <c r="AV1496" s="44"/>
      <c r="AW1496" s="44"/>
      <c r="BB1496" s="352"/>
      <c r="BD1496" s="44"/>
      <c r="BE1496" s="44"/>
      <c r="BF1496" s="44"/>
      <c r="BK1496" s="352"/>
      <c r="BM1496" s="44"/>
      <c r="BN1496" s="44"/>
      <c r="BO1496" s="44"/>
      <c r="BT1496" s="352"/>
      <c r="BV1496" s="44"/>
      <c r="BW1496" s="44"/>
      <c r="BX1496" s="44"/>
      <c r="CC1496" s="352"/>
      <c r="CE1496" s="44"/>
      <c r="CF1496" s="44"/>
      <c r="CG1496" s="44"/>
      <c r="CL1496" s="352"/>
      <c r="CN1496" s="44"/>
      <c r="CO1496" s="44"/>
      <c r="CP1496" s="44"/>
      <c r="CU1496" s="352"/>
      <c r="CW1496" s="44"/>
      <c r="CX1496" s="44"/>
      <c r="CY1496" s="44"/>
      <c r="DD1496" s="352"/>
      <c r="DF1496" s="44"/>
      <c r="DG1496" s="44"/>
      <c r="DH1496" s="44"/>
      <c r="DM1496" s="352"/>
      <c r="DO1496" s="44"/>
      <c r="DP1496" s="44"/>
      <c r="DQ1496" s="44"/>
      <c r="DV1496" s="352"/>
      <c r="DX1496" s="44"/>
      <c r="DY1496" s="44"/>
      <c r="DZ1496" s="44"/>
      <c r="EE1496" s="352"/>
      <c r="EG1496" s="44"/>
      <c r="EH1496" s="44"/>
      <c r="EI1496" s="44"/>
      <c r="EN1496" s="352"/>
      <c r="EP1496" s="44"/>
      <c r="EQ1496" s="44"/>
      <c r="ER1496" s="44"/>
      <c r="EW1496" s="352"/>
      <c r="EY1496" s="44"/>
      <c r="EZ1496" s="44"/>
      <c r="FA1496" s="44"/>
      <c r="FF1496" s="352"/>
      <c r="FH1496" s="44"/>
      <c r="FI1496" s="44"/>
      <c r="FJ1496" s="44"/>
      <c r="FO1496" s="352"/>
      <c r="FQ1496" s="44"/>
      <c r="FR1496" s="44"/>
      <c r="FS1496" s="44"/>
      <c r="FX1496" s="352"/>
      <c r="FZ1496" s="44"/>
      <c r="GA1496" s="44"/>
      <c r="GB1496" s="44"/>
      <c r="GG1496" s="352"/>
      <c r="GI1496" s="44"/>
      <c r="GJ1496" s="44"/>
      <c r="GK1496" s="44"/>
      <c r="GP1496" s="352"/>
      <c r="GR1496" s="44"/>
      <c r="GS1496" s="44"/>
      <c r="GT1496" s="44"/>
      <c r="GY1496" s="352"/>
      <c r="HA1496" s="44"/>
      <c r="HB1496" s="44"/>
      <c r="HC1496" s="44"/>
      <c r="HH1496" s="352"/>
      <c r="HJ1496" s="44"/>
      <c r="HK1496" s="44"/>
      <c r="HL1496" s="44"/>
      <c r="HQ1496" s="44"/>
      <c r="HR1496" s="44"/>
      <c r="HS1496" s="44"/>
      <c r="HT1496" s="44"/>
      <c r="HU1496" s="44"/>
      <c r="HV1496" s="44"/>
      <c r="HW1496" s="44"/>
      <c r="HX1496" s="44"/>
      <c r="HY1496" s="44"/>
      <c r="HZ1496" s="44"/>
      <c r="IA1496" s="44"/>
      <c r="IB1496" s="44"/>
      <c r="IC1496" s="44"/>
      <c r="ID1496" s="44"/>
      <c r="IE1496" s="44"/>
      <c r="IF1496" s="44"/>
      <c r="IG1496" s="44"/>
      <c r="IH1496" s="44"/>
      <c r="II1496" s="44"/>
      <c r="IJ1496" s="44"/>
      <c r="IK1496" s="44"/>
      <c r="IL1496" s="44"/>
      <c r="IM1496" s="44"/>
      <c r="IN1496" s="44"/>
      <c r="IO1496" s="44"/>
      <c r="IP1496" s="44"/>
      <c r="IQ1496" s="44"/>
      <c r="IR1496" s="44"/>
      <c r="IS1496" s="44"/>
      <c r="IT1496" s="44"/>
      <c r="IU1496" s="44"/>
      <c r="IV1496" s="44"/>
      <c r="RS1496" s="353"/>
    </row>
    <row r="1497" spans="1:487" s="74" customFormat="1" ht="15">
      <c r="A1497" s="325" t="s">
        <v>1813</v>
      </c>
      <c r="B1497" s="351"/>
      <c r="C1497" s="351"/>
      <c r="D1497" s="531" t="s">
        <v>130</v>
      </c>
      <c r="E1497" s="44"/>
      <c r="F1497" s="437">
        <f t="shared" si="21"/>
        <v>12</v>
      </c>
      <c r="G1497" s="541"/>
      <c r="H1497" s="541">
        <v>1</v>
      </c>
      <c r="I1497" s="138"/>
      <c r="J1497" s="420">
        <v>11</v>
      </c>
      <c r="K1497" s="138"/>
      <c r="L1497" s="450"/>
      <c r="M1497" s="458"/>
      <c r="N1497" s="44"/>
      <c r="R1497" s="352"/>
      <c r="T1497" s="44"/>
      <c r="U1497" s="44"/>
      <c r="V1497" s="44"/>
      <c r="AA1497" s="352"/>
      <c r="AC1497" s="44"/>
      <c r="AD1497" s="44"/>
      <c r="AE1497" s="44"/>
      <c r="AJ1497" s="352"/>
      <c r="AL1497" s="44"/>
      <c r="AM1497" s="44"/>
      <c r="AN1497" s="44"/>
      <c r="AS1497" s="352"/>
      <c r="AU1497" s="44"/>
      <c r="AV1497" s="44"/>
      <c r="AW1497" s="44"/>
      <c r="BB1497" s="352"/>
      <c r="BD1497" s="44"/>
      <c r="BE1497" s="44"/>
      <c r="BF1497" s="44"/>
      <c r="BK1497" s="352"/>
      <c r="BM1497" s="44"/>
      <c r="BN1497" s="44"/>
      <c r="BO1497" s="44"/>
      <c r="BT1497" s="352"/>
      <c r="BV1497" s="44"/>
      <c r="BW1497" s="44"/>
      <c r="BX1497" s="44"/>
      <c r="CC1497" s="352"/>
      <c r="CE1497" s="44"/>
      <c r="CF1497" s="44"/>
      <c r="CG1497" s="44"/>
      <c r="CL1497" s="352"/>
      <c r="CN1497" s="44"/>
      <c r="CO1497" s="44"/>
      <c r="CP1497" s="44"/>
      <c r="CU1497" s="352"/>
      <c r="CW1497" s="44"/>
      <c r="CX1497" s="44"/>
      <c r="CY1497" s="44"/>
      <c r="DD1497" s="352"/>
      <c r="DF1497" s="44"/>
      <c r="DG1497" s="44"/>
      <c r="DH1497" s="44"/>
      <c r="DM1497" s="352"/>
      <c r="DO1497" s="44"/>
      <c r="DP1497" s="44"/>
      <c r="DQ1497" s="44"/>
      <c r="DV1497" s="352"/>
      <c r="DX1497" s="44"/>
      <c r="DY1497" s="44"/>
      <c r="DZ1497" s="44"/>
      <c r="EE1497" s="352"/>
      <c r="EG1497" s="44"/>
      <c r="EH1497" s="44"/>
      <c r="EI1497" s="44"/>
      <c r="EN1497" s="352"/>
      <c r="EP1497" s="44"/>
      <c r="EQ1497" s="44"/>
      <c r="ER1497" s="44"/>
      <c r="EW1497" s="352"/>
      <c r="EY1497" s="44"/>
      <c r="EZ1497" s="44"/>
      <c r="FA1497" s="44"/>
      <c r="FF1497" s="352"/>
      <c r="FH1497" s="44"/>
      <c r="FI1497" s="44"/>
      <c r="FJ1497" s="44"/>
      <c r="FO1497" s="352"/>
      <c r="FQ1497" s="44"/>
      <c r="FR1497" s="44"/>
      <c r="FS1497" s="44"/>
      <c r="FX1497" s="352"/>
      <c r="FZ1497" s="44"/>
      <c r="GA1497" s="44"/>
      <c r="GB1497" s="44"/>
      <c r="GG1497" s="352"/>
      <c r="GI1497" s="44"/>
      <c r="GJ1497" s="44"/>
      <c r="GK1497" s="44"/>
      <c r="GP1497" s="352"/>
      <c r="GR1497" s="44"/>
      <c r="GS1497" s="44"/>
      <c r="GT1497" s="44"/>
      <c r="GY1497" s="352"/>
      <c r="HA1497" s="44"/>
      <c r="HB1497" s="44"/>
      <c r="HC1497" s="44"/>
      <c r="HH1497" s="352"/>
      <c r="HJ1497" s="44"/>
      <c r="HK1497" s="44"/>
      <c r="HL1497" s="44"/>
      <c r="HQ1497" s="44"/>
      <c r="HR1497" s="44"/>
      <c r="HS1497" s="44"/>
      <c r="HT1497" s="44"/>
      <c r="HU1497" s="44"/>
      <c r="HV1497" s="44"/>
      <c r="HW1497" s="44"/>
      <c r="HX1497" s="44"/>
      <c r="HY1497" s="44"/>
      <c r="HZ1497" s="44"/>
      <c r="IA1497" s="44"/>
      <c r="IB1497" s="44"/>
      <c r="IC1497" s="44"/>
      <c r="ID1497" s="44"/>
      <c r="IE1497" s="44"/>
      <c r="IF1497" s="44"/>
      <c r="IG1497" s="44"/>
      <c r="IH1497" s="44"/>
      <c r="II1497" s="44"/>
      <c r="IJ1497" s="44"/>
      <c r="IK1497" s="44"/>
      <c r="IL1497" s="44"/>
      <c r="IM1497" s="44"/>
      <c r="IN1497" s="44"/>
      <c r="IO1497" s="44"/>
      <c r="IP1497" s="44"/>
      <c r="IQ1497" s="44"/>
      <c r="IR1497" s="44"/>
      <c r="IS1497" s="44"/>
      <c r="IT1497" s="44"/>
      <c r="IU1497" s="44"/>
      <c r="IV1497" s="44"/>
      <c r="RS1497" s="353"/>
    </row>
    <row r="1498" spans="1:487" s="74" customFormat="1" ht="15">
      <c r="A1498" s="325" t="s">
        <v>752</v>
      </c>
      <c r="B1498" s="351"/>
      <c r="C1498" s="351"/>
      <c r="D1498" s="458" t="s">
        <v>138</v>
      </c>
      <c r="E1498" s="44"/>
      <c r="F1498" s="437">
        <f t="shared" si="21"/>
        <v>17</v>
      </c>
      <c r="G1498" s="478"/>
      <c r="H1498" s="138">
        <v>7</v>
      </c>
      <c r="I1498" s="138">
        <v>5</v>
      </c>
      <c r="J1498" s="420"/>
      <c r="K1498" s="138">
        <v>5</v>
      </c>
      <c r="L1498" s="450"/>
      <c r="M1498" s="44"/>
      <c r="N1498" s="44"/>
      <c r="R1498" s="352"/>
      <c r="T1498" s="44"/>
      <c r="U1498" s="44"/>
      <c r="V1498" s="44"/>
      <c r="AA1498" s="352"/>
      <c r="AC1498" s="44"/>
      <c r="AD1498" s="44"/>
      <c r="AE1498" s="44"/>
      <c r="AJ1498" s="352"/>
      <c r="AL1498" s="44"/>
      <c r="AM1498" s="44"/>
      <c r="AN1498" s="44"/>
      <c r="AS1498" s="352"/>
      <c r="AU1498" s="44"/>
      <c r="AV1498" s="44"/>
      <c r="AW1498" s="44"/>
      <c r="BB1498" s="352"/>
      <c r="BD1498" s="44"/>
      <c r="BE1498" s="44"/>
      <c r="BF1498" s="44"/>
      <c r="BK1498" s="352"/>
      <c r="BM1498" s="44"/>
      <c r="BN1498" s="44"/>
      <c r="BO1498" s="44"/>
      <c r="BT1498" s="352"/>
      <c r="BV1498" s="44"/>
      <c r="BW1498" s="44"/>
      <c r="BX1498" s="44"/>
      <c r="CC1498" s="352"/>
      <c r="CE1498" s="44"/>
      <c r="CF1498" s="44"/>
      <c r="CG1498" s="44"/>
      <c r="CL1498" s="352"/>
      <c r="CN1498" s="44"/>
      <c r="CO1498" s="44"/>
      <c r="CP1498" s="44"/>
      <c r="CU1498" s="352"/>
      <c r="CW1498" s="44"/>
      <c r="CX1498" s="44"/>
      <c r="CY1498" s="44"/>
      <c r="DD1498" s="352"/>
      <c r="DF1498" s="44"/>
      <c r="DG1498" s="44"/>
      <c r="DH1498" s="44"/>
      <c r="DM1498" s="352"/>
      <c r="DO1498" s="44"/>
      <c r="DP1498" s="44"/>
      <c r="DQ1498" s="44"/>
      <c r="DV1498" s="352"/>
      <c r="DX1498" s="44"/>
      <c r="DY1498" s="44"/>
      <c r="DZ1498" s="44"/>
      <c r="EE1498" s="352"/>
      <c r="EG1498" s="44"/>
      <c r="EH1498" s="44"/>
      <c r="EI1498" s="44"/>
      <c r="EN1498" s="352"/>
      <c r="EP1498" s="44"/>
      <c r="EQ1498" s="44"/>
      <c r="ER1498" s="44"/>
      <c r="EW1498" s="352"/>
      <c r="EY1498" s="44"/>
      <c r="EZ1498" s="44"/>
      <c r="FA1498" s="44"/>
      <c r="FF1498" s="352"/>
      <c r="FH1498" s="44"/>
      <c r="FI1498" s="44"/>
      <c r="FJ1498" s="44"/>
      <c r="FO1498" s="352"/>
      <c r="FQ1498" s="44"/>
      <c r="FR1498" s="44"/>
      <c r="FS1498" s="44"/>
      <c r="FX1498" s="352"/>
      <c r="FZ1498" s="44"/>
      <c r="GA1498" s="44"/>
      <c r="GB1498" s="44"/>
      <c r="GG1498" s="352"/>
      <c r="GI1498" s="44"/>
      <c r="GJ1498" s="44"/>
      <c r="GK1498" s="44"/>
      <c r="GP1498" s="352"/>
      <c r="GR1498" s="44"/>
      <c r="GS1498" s="44"/>
      <c r="GT1498" s="44"/>
      <c r="GY1498" s="352"/>
      <c r="HA1498" s="44"/>
      <c r="HB1498" s="44"/>
      <c r="HC1498" s="44"/>
      <c r="HH1498" s="352"/>
      <c r="HJ1498" s="44"/>
      <c r="HK1498" s="44"/>
      <c r="HL1498" s="44"/>
      <c r="HQ1498" s="44"/>
      <c r="HR1498" s="44"/>
      <c r="HS1498" s="44"/>
      <c r="HT1498" s="44"/>
      <c r="HU1498" s="44"/>
      <c r="HV1498" s="44"/>
      <c r="HW1498" s="44"/>
      <c r="HX1498" s="44"/>
      <c r="HY1498" s="44"/>
      <c r="HZ1498" s="44"/>
      <c r="IA1498" s="44"/>
      <c r="IB1498" s="44"/>
      <c r="IC1498" s="44"/>
      <c r="ID1498" s="44"/>
      <c r="IE1498" s="44"/>
      <c r="IF1498" s="44"/>
      <c r="IG1498" s="44"/>
      <c r="IH1498" s="44"/>
      <c r="II1498" s="44"/>
      <c r="IJ1498" s="44"/>
      <c r="IK1498" s="44"/>
      <c r="IL1498" s="44"/>
      <c r="IM1498" s="44"/>
      <c r="IN1498" s="44"/>
      <c r="IO1498" s="44"/>
      <c r="IP1498" s="44"/>
      <c r="IQ1498" s="44"/>
      <c r="IR1498" s="44"/>
      <c r="IS1498" s="44"/>
      <c r="IT1498" s="44"/>
      <c r="IU1498" s="44"/>
      <c r="IV1498" s="44"/>
      <c r="RS1498" s="353"/>
    </row>
    <row r="1499" spans="1:487" s="74" customFormat="1" ht="15">
      <c r="A1499" s="325" t="s">
        <v>475</v>
      </c>
      <c r="B1499" s="351"/>
      <c r="C1499" s="351"/>
      <c r="D1499" s="458" t="s">
        <v>140</v>
      </c>
      <c r="E1499" s="44"/>
      <c r="F1499" s="437">
        <f t="shared" si="21"/>
        <v>467</v>
      </c>
      <c r="G1499" s="541">
        <v>26</v>
      </c>
      <c r="H1499" s="541">
        <v>339</v>
      </c>
      <c r="I1499" s="138">
        <v>42</v>
      </c>
      <c r="J1499" s="420"/>
      <c r="K1499" s="138">
        <v>60</v>
      </c>
      <c r="L1499" s="458"/>
      <c r="M1499" s="458"/>
      <c r="N1499" s="44"/>
      <c r="R1499" s="352"/>
      <c r="T1499" s="44"/>
      <c r="U1499" s="44"/>
      <c r="V1499" s="44"/>
      <c r="AA1499" s="352"/>
      <c r="AC1499" s="44"/>
      <c r="AD1499" s="44"/>
      <c r="AE1499" s="44"/>
      <c r="AJ1499" s="352"/>
      <c r="AL1499" s="44"/>
      <c r="AM1499" s="44"/>
      <c r="AN1499" s="44"/>
      <c r="AS1499" s="352"/>
      <c r="AU1499" s="44"/>
      <c r="AV1499" s="44"/>
      <c r="AW1499" s="44"/>
      <c r="BB1499" s="352"/>
      <c r="BD1499" s="44"/>
      <c r="BE1499" s="44"/>
      <c r="BF1499" s="44"/>
      <c r="BK1499" s="352"/>
      <c r="BM1499" s="44"/>
      <c r="BN1499" s="44"/>
      <c r="BO1499" s="44"/>
      <c r="BT1499" s="352"/>
      <c r="BV1499" s="44"/>
      <c r="BW1499" s="44"/>
      <c r="BX1499" s="44"/>
      <c r="CC1499" s="352"/>
      <c r="CE1499" s="44"/>
      <c r="CF1499" s="44"/>
      <c r="CG1499" s="44"/>
      <c r="CL1499" s="352"/>
      <c r="CN1499" s="44"/>
      <c r="CO1499" s="44"/>
      <c r="CP1499" s="44"/>
      <c r="CU1499" s="352"/>
      <c r="CW1499" s="44"/>
      <c r="CX1499" s="44"/>
      <c r="CY1499" s="44"/>
      <c r="DD1499" s="352"/>
      <c r="DF1499" s="44"/>
      <c r="DG1499" s="44"/>
      <c r="DH1499" s="44"/>
      <c r="DM1499" s="352"/>
      <c r="DO1499" s="44"/>
      <c r="DP1499" s="44"/>
      <c r="DQ1499" s="44"/>
      <c r="DV1499" s="352"/>
      <c r="DX1499" s="44"/>
      <c r="DY1499" s="44"/>
      <c r="DZ1499" s="44"/>
      <c r="EE1499" s="352"/>
      <c r="EG1499" s="44"/>
      <c r="EH1499" s="44"/>
      <c r="EI1499" s="44"/>
      <c r="EN1499" s="352"/>
      <c r="EP1499" s="44"/>
      <c r="EQ1499" s="44"/>
      <c r="ER1499" s="44"/>
      <c r="EW1499" s="352"/>
      <c r="EY1499" s="44"/>
      <c r="EZ1499" s="44"/>
      <c r="FA1499" s="44"/>
      <c r="FF1499" s="352"/>
      <c r="FH1499" s="44"/>
      <c r="FI1499" s="44"/>
      <c r="FJ1499" s="44"/>
      <c r="FO1499" s="352"/>
      <c r="FQ1499" s="44"/>
      <c r="FR1499" s="44"/>
      <c r="FS1499" s="44"/>
      <c r="FX1499" s="352"/>
      <c r="FZ1499" s="44"/>
      <c r="GA1499" s="44"/>
      <c r="GB1499" s="44"/>
      <c r="GG1499" s="352"/>
      <c r="GI1499" s="44"/>
      <c r="GJ1499" s="44"/>
      <c r="GK1499" s="44"/>
      <c r="GP1499" s="352"/>
      <c r="GR1499" s="44"/>
      <c r="GS1499" s="44"/>
      <c r="GT1499" s="44"/>
      <c r="GY1499" s="352"/>
      <c r="HA1499" s="44"/>
      <c r="HB1499" s="44"/>
      <c r="HC1499" s="44"/>
      <c r="HH1499" s="352"/>
      <c r="HJ1499" s="44"/>
      <c r="HK1499" s="44"/>
      <c r="HL1499" s="44"/>
      <c r="HQ1499" s="44"/>
      <c r="HR1499" s="44"/>
      <c r="HS1499" s="44"/>
      <c r="HT1499" s="44"/>
      <c r="HU1499" s="44"/>
      <c r="HV1499" s="44"/>
      <c r="HW1499" s="44"/>
      <c r="HX1499" s="44"/>
      <c r="HY1499" s="44"/>
      <c r="HZ1499" s="44"/>
      <c r="IA1499" s="44"/>
      <c r="IB1499" s="44"/>
      <c r="IC1499" s="44"/>
      <c r="ID1499" s="44"/>
      <c r="IE1499" s="44"/>
      <c r="IF1499" s="44"/>
      <c r="IG1499" s="44"/>
      <c r="IH1499" s="44"/>
      <c r="II1499" s="44"/>
      <c r="IJ1499" s="44"/>
      <c r="IK1499" s="44"/>
      <c r="IL1499" s="44"/>
      <c r="IM1499" s="44"/>
      <c r="IN1499" s="44"/>
      <c r="IO1499" s="44"/>
      <c r="IP1499" s="44"/>
      <c r="IQ1499" s="44"/>
      <c r="IR1499" s="44"/>
      <c r="IS1499" s="44"/>
      <c r="IT1499" s="44"/>
      <c r="IU1499" s="44"/>
      <c r="IV1499" s="44"/>
      <c r="RS1499" s="353"/>
    </row>
    <row r="1500" spans="1:487" s="74" customFormat="1" ht="15">
      <c r="A1500" s="325" t="s">
        <v>1140</v>
      </c>
      <c r="B1500" s="351"/>
      <c r="C1500" s="351"/>
      <c r="D1500" s="531" t="s">
        <v>130</v>
      </c>
      <c r="E1500" s="44"/>
      <c r="F1500" s="437">
        <f t="shared" si="21"/>
        <v>16</v>
      </c>
      <c r="G1500" s="541">
        <v>5</v>
      </c>
      <c r="H1500" s="541">
        <v>11</v>
      </c>
      <c r="I1500" s="138"/>
      <c r="J1500" s="420"/>
      <c r="K1500" s="138"/>
      <c r="L1500" s="450"/>
      <c r="M1500" s="458"/>
      <c r="N1500" s="44"/>
      <c r="R1500" s="352"/>
      <c r="T1500" s="44"/>
      <c r="U1500" s="44"/>
      <c r="V1500" s="44"/>
      <c r="AA1500" s="352"/>
      <c r="AC1500" s="44"/>
      <c r="AD1500" s="44"/>
      <c r="AE1500" s="44"/>
      <c r="AJ1500" s="352"/>
      <c r="AL1500" s="44"/>
      <c r="AM1500" s="44"/>
      <c r="AN1500" s="44"/>
      <c r="AS1500" s="352"/>
      <c r="AU1500" s="44"/>
      <c r="AV1500" s="44"/>
      <c r="AW1500" s="44"/>
      <c r="BB1500" s="352"/>
      <c r="BD1500" s="44"/>
      <c r="BE1500" s="44"/>
      <c r="BF1500" s="44"/>
      <c r="BK1500" s="352"/>
      <c r="BM1500" s="44"/>
      <c r="BN1500" s="44"/>
      <c r="BO1500" s="44"/>
      <c r="BT1500" s="352"/>
      <c r="BV1500" s="44"/>
      <c r="BW1500" s="44"/>
      <c r="BX1500" s="44"/>
      <c r="CC1500" s="352"/>
      <c r="CE1500" s="44"/>
      <c r="CF1500" s="44"/>
      <c r="CG1500" s="44"/>
      <c r="CL1500" s="352"/>
      <c r="CN1500" s="44"/>
      <c r="CO1500" s="44"/>
      <c r="CP1500" s="44"/>
      <c r="CU1500" s="352"/>
      <c r="CW1500" s="44"/>
      <c r="CX1500" s="44"/>
      <c r="CY1500" s="44"/>
      <c r="DD1500" s="352"/>
      <c r="DF1500" s="44"/>
      <c r="DG1500" s="44"/>
      <c r="DH1500" s="44"/>
      <c r="DM1500" s="352"/>
      <c r="DO1500" s="44"/>
      <c r="DP1500" s="44"/>
      <c r="DQ1500" s="44"/>
      <c r="DV1500" s="352"/>
      <c r="DX1500" s="44"/>
      <c r="DY1500" s="44"/>
      <c r="DZ1500" s="44"/>
      <c r="EE1500" s="352"/>
      <c r="EG1500" s="44"/>
      <c r="EH1500" s="44"/>
      <c r="EI1500" s="44"/>
      <c r="EN1500" s="352"/>
      <c r="EP1500" s="44"/>
      <c r="EQ1500" s="44"/>
      <c r="ER1500" s="44"/>
      <c r="EW1500" s="352"/>
      <c r="EY1500" s="44"/>
      <c r="EZ1500" s="44"/>
      <c r="FA1500" s="44"/>
      <c r="FF1500" s="352"/>
      <c r="FH1500" s="44"/>
      <c r="FI1500" s="44"/>
      <c r="FJ1500" s="44"/>
      <c r="FO1500" s="352"/>
      <c r="FQ1500" s="44"/>
      <c r="FR1500" s="44"/>
      <c r="FS1500" s="44"/>
      <c r="FX1500" s="352"/>
      <c r="FZ1500" s="44"/>
      <c r="GA1500" s="44"/>
      <c r="GB1500" s="44"/>
      <c r="GG1500" s="352"/>
      <c r="GI1500" s="44"/>
      <c r="GJ1500" s="44"/>
      <c r="GK1500" s="44"/>
      <c r="GP1500" s="352"/>
      <c r="GR1500" s="44"/>
      <c r="GS1500" s="44"/>
      <c r="GT1500" s="44"/>
      <c r="GY1500" s="352"/>
      <c r="HA1500" s="44"/>
      <c r="HB1500" s="44"/>
      <c r="HC1500" s="44"/>
      <c r="HH1500" s="352"/>
      <c r="HJ1500" s="44"/>
      <c r="HK1500" s="44"/>
      <c r="HL1500" s="44"/>
      <c r="HQ1500" s="44"/>
      <c r="HR1500" s="44"/>
      <c r="HS1500" s="44"/>
      <c r="HT1500" s="44"/>
      <c r="HU1500" s="44"/>
      <c r="HV1500" s="44"/>
      <c r="HW1500" s="44"/>
      <c r="HX1500" s="44"/>
      <c r="HY1500" s="44"/>
      <c r="HZ1500" s="44"/>
      <c r="IA1500" s="44"/>
      <c r="IB1500" s="44"/>
      <c r="IC1500" s="44"/>
      <c r="ID1500" s="44"/>
      <c r="IE1500" s="44"/>
      <c r="IF1500" s="44"/>
      <c r="IG1500" s="44"/>
      <c r="IH1500" s="44"/>
      <c r="II1500" s="44"/>
      <c r="IJ1500" s="44"/>
      <c r="IK1500" s="44"/>
      <c r="IL1500" s="44"/>
      <c r="IM1500" s="44"/>
      <c r="IN1500" s="44"/>
      <c r="IO1500" s="44"/>
      <c r="IP1500" s="44"/>
      <c r="IQ1500" s="44"/>
      <c r="IR1500" s="44"/>
      <c r="IS1500" s="44"/>
      <c r="IT1500" s="44"/>
      <c r="IU1500" s="44"/>
      <c r="IV1500" s="44"/>
      <c r="RS1500" s="353"/>
    </row>
    <row r="1501" spans="1:487" s="74" customFormat="1" ht="15">
      <c r="A1501" s="325" t="s">
        <v>1197</v>
      </c>
      <c r="B1501" s="351"/>
      <c r="C1501" s="351"/>
      <c r="D1501" s="531" t="s">
        <v>130</v>
      </c>
      <c r="E1501" s="44"/>
      <c r="F1501" s="437">
        <f t="shared" si="21"/>
        <v>9</v>
      </c>
      <c r="G1501" s="541">
        <v>5</v>
      </c>
      <c r="H1501" s="138"/>
      <c r="I1501" s="138">
        <v>3</v>
      </c>
      <c r="J1501" s="420">
        <v>1</v>
      </c>
      <c r="K1501" s="138"/>
      <c r="L1501" s="450"/>
      <c r="M1501" s="458"/>
      <c r="N1501" s="44"/>
      <c r="R1501" s="352"/>
      <c r="T1501" s="44"/>
      <c r="U1501" s="44"/>
      <c r="V1501" s="44"/>
      <c r="AA1501" s="352"/>
      <c r="AC1501" s="44"/>
      <c r="AD1501" s="44"/>
      <c r="AE1501" s="44"/>
      <c r="AJ1501" s="352"/>
      <c r="AL1501" s="44"/>
      <c r="AM1501" s="44"/>
      <c r="AN1501" s="44"/>
      <c r="AS1501" s="352"/>
      <c r="AU1501" s="44"/>
      <c r="AV1501" s="44"/>
      <c r="AW1501" s="44"/>
      <c r="BB1501" s="352"/>
      <c r="BD1501" s="44"/>
      <c r="BE1501" s="44"/>
      <c r="BF1501" s="44"/>
      <c r="BK1501" s="352"/>
      <c r="BM1501" s="44"/>
      <c r="BN1501" s="44"/>
      <c r="BO1501" s="44"/>
      <c r="BT1501" s="352"/>
      <c r="BV1501" s="44"/>
      <c r="BW1501" s="44"/>
      <c r="BX1501" s="44"/>
      <c r="CC1501" s="352"/>
      <c r="CE1501" s="44"/>
      <c r="CF1501" s="44"/>
      <c r="CG1501" s="44"/>
      <c r="CL1501" s="352"/>
      <c r="CN1501" s="44"/>
      <c r="CO1501" s="44"/>
      <c r="CP1501" s="44"/>
      <c r="CU1501" s="352"/>
      <c r="CW1501" s="44"/>
      <c r="CX1501" s="44"/>
      <c r="CY1501" s="44"/>
      <c r="DD1501" s="352"/>
      <c r="DF1501" s="44"/>
      <c r="DG1501" s="44"/>
      <c r="DH1501" s="44"/>
      <c r="DM1501" s="352"/>
      <c r="DO1501" s="44"/>
      <c r="DP1501" s="44"/>
      <c r="DQ1501" s="44"/>
      <c r="DV1501" s="352"/>
      <c r="DX1501" s="44"/>
      <c r="DY1501" s="44"/>
      <c r="DZ1501" s="44"/>
      <c r="EE1501" s="352"/>
      <c r="EG1501" s="44"/>
      <c r="EH1501" s="44"/>
      <c r="EI1501" s="44"/>
      <c r="EN1501" s="352"/>
      <c r="EP1501" s="44"/>
      <c r="EQ1501" s="44"/>
      <c r="ER1501" s="44"/>
      <c r="EW1501" s="352"/>
      <c r="EY1501" s="44"/>
      <c r="EZ1501" s="44"/>
      <c r="FA1501" s="44"/>
      <c r="FF1501" s="352"/>
      <c r="FH1501" s="44"/>
      <c r="FI1501" s="44"/>
      <c r="FJ1501" s="44"/>
      <c r="FO1501" s="352"/>
      <c r="FQ1501" s="44"/>
      <c r="FR1501" s="44"/>
      <c r="FS1501" s="44"/>
      <c r="FX1501" s="352"/>
      <c r="FZ1501" s="44"/>
      <c r="GA1501" s="44"/>
      <c r="GB1501" s="44"/>
      <c r="GG1501" s="352"/>
      <c r="GI1501" s="44"/>
      <c r="GJ1501" s="44"/>
      <c r="GK1501" s="44"/>
      <c r="GP1501" s="352"/>
      <c r="GR1501" s="44"/>
      <c r="GS1501" s="44"/>
      <c r="GT1501" s="44"/>
      <c r="GY1501" s="352"/>
      <c r="HA1501" s="44"/>
      <c r="HB1501" s="44"/>
      <c r="HC1501" s="44"/>
      <c r="HH1501" s="352"/>
      <c r="HJ1501" s="44"/>
      <c r="HK1501" s="44"/>
      <c r="HL1501" s="44"/>
      <c r="HQ1501" s="44"/>
      <c r="HR1501" s="44"/>
      <c r="HS1501" s="44"/>
      <c r="HT1501" s="44"/>
      <c r="HU1501" s="44"/>
      <c r="HV1501" s="44"/>
      <c r="HW1501" s="44"/>
      <c r="HX1501" s="44"/>
      <c r="HY1501" s="44"/>
      <c r="HZ1501" s="44"/>
      <c r="IA1501" s="44"/>
      <c r="IB1501" s="44"/>
      <c r="IC1501" s="44"/>
      <c r="ID1501" s="44"/>
      <c r="IE1501" s="44"/>
      <c r="IF1501" s="44"/>
      <c r="IG1501" s="44"/>
      <c r="IH1501" s="44"/>
      <c r="II1501" s="44"/>
      <c r="IJ1501" s="44"/>
      <c r="IK1501" s="44"/>
      <c r="IL1501" s="44"/>
      <c r="IM1501" s="44"/>
      <c r="IN1501" s="44"/>
      <c r="IO1501" s="44"/>
      <c r="IP1501" s="44"/>
      <c r="IQ1501" s="44"/>
      <c r="IR1501" s="44"/>
      <c r="IS1501" s="44"/>
      <c r="IT1501" s="44"/>
      <c r="IU1501" s="44"/>
      <c r="IV1501" s="44"/>
      <c r="RS1501" s="353"/>
    </row>
    <row r="1502" spans="1:487" s="74" customFormat="1" ht="15">
      <c r="A1502" s="325" t="s">
        <v>753</v>
      </c>
      <c r="B1502" s="351"/>
      <c r="C1502" s="351"/>
      <c r="D1502" s="458" t="s">
        <v>132</v>
      </c>
      <c r="E1502" s="44"/>
      <c r="F1502" s="437">
        <f t="shared" si="21"/>
        <v>14</v>
      </c>
      <c r="G1502" s="478"/>
      <c r="H1502" s="138"/>
      <c r="I1502" s="138"/>
      <c r="J1502" s="420">
        <v>14</v>
      </c>
      <c r="K1502" s="138"/>
      <c r="L1502" s="458"/>
      <c r="M1502" s="44"/>
      <c r="N1502" s="44"/>
      <c r="R1502" s="352"/>
      <c r="T1502" s="44"/>
      <c r="U1502" s="44"/>
      <c r="V1502" s="44"/>
      <c r="AA1502" s="352"/>
      <c r="AC1502" s="44"/>
      <c r="AD1502" s="44"/>
      <c r="AE1502" s="44"/>
      <c r="AJ1502" s="352"/>
      <c r="AL1502" s="44"/>
      <c r="AM1502" s="44"/>
      <c r="AN1502" s="44"/>
      <c r="AS1502" s="352"/>
      <c r="AU1502" s="44"/>
      <c r="AV1502" s="44"/>
      <c r="AW1502" s="44"/>
      <c r="BB1502" s="352"/>
      <c r="BD1502" s="44"/>
      <c r="BE1502" s="44"/>
      <c r="BF1502" s="44"/>
      <c r="BK1502" s="352"/>
      <c r="BM1502" s="44"/>
      <c r="BN1502" s="44"/>
      <c r="BO1502" s="44"/>
      <c r="BT1502" s="352"/>
      <c r="BV1502" s="44"/>
      <c r="BW1502" s="44"/>
      <c r="BX1502" s="44"/>
      <c r="CC1502" s="352"/>
      <c r="CE1502" s="44"/>
      <c r="CF1502" s="44"/>
      <c r="CG1502" s="44"/>
      <c r="CL1502" s="352"/>
      <c r="CN1502" s="44"/>
      <c r="CO1502" s="44"/>
      <c r="CP1502" s="44"/>
      <c r="CU1502" s="352"/>
      <c r="CW1502" s="44"/>
      <c r="CX1502" s="44"/>
      <c r="CY1502" s="44"/>
      <c r="DD1502" s="352"/>
      <c r="DF1502" s="44"/>
      <c r="DG1502" s="44"/>
      <c r="DH1502" s="44"/>
      <c r="DM1502" s="352"/>
      <c r="DO1502" s="44"/>
      <c r="DP1502" s="44"/>
      <c r="DQ1502" s="44"/>
      <c r="DV1502" s="352"/>
      <c r="DX1502" s="44"/>
      <c r="DY1502" s="44"/>
      <c r="DZ1502" s="44"/>
      <c r="EE1502" s="352"/>
      <c r="EG1502" s="44"/>
      <c r="EH1502" s="44"/>
      <c r="EI1502" s="44"/>
      <c r="EN1502" s="352"/>
      <c r="EP1502" s="44"/>
      <c r="EQ1502" s="44"/>
      <c r="ER1502" s="44"/>
      <c r="EW1502" s="352"/>
      <c r="EY1502" s="44"/>
      <c r="EZ1502" s="44"/>
      <c r="FA1502" s="44"/>
      <c r="FF1502" s="352"/>
      <c r="FH1502" s="44"/>
      <c r="FI1502" s="44"/>
      <c r="FJ1502" s="44"/>
      <c r="FO1502" s="352"/>
      <c r="FQ1502" s="44"/>
      <c r="FR1502" s="44"/>
      <c r="FS1502" s="44"/>
      <c r="FX1502" s="352"/>
      <c r="FZ1502" s="44"/>
      <c r="GA1502" s="44"/>
      <c r="GB1502" s="44"/>
      <c r="GG1502" s="352"/>
      <c r="GI1502" s="44"/>
      <c r="GJ1502" s="44"/>
      <c r="GK1502" s="44"/>
      <c r="GP1502" s="352"/>
      <c r="GR1502" s="44"/>
      <c r="GS1502" s="44"/>
      <c r="GT1502" s="44"/>
      <c r="GY1502" s="352"/>
      <c r="HA1502" s="44"/>
      <c r="HB1502" s="44"/>
      <c r="HC1502" s="44"/>
      <c r="HH1502" s="352"/>
      <c r="HJ1502" s="44"/>
      <c r="HK1502" s="44"/>
      <c r="HL1502" s="44"/>
      <c r="HQ1502" s="44"/>
      <c r="HR1502" s="44"/>
      <c r="HS1502" s="44"/>
      <c r="HT1502" s="44"/>
      <c r="HU1502" s="44"/>
      <c r="HV1502" s="44"/>
      <c r="HW1502" s="44"/>
      <c r="HX1502" s="44"/>
      <c r="HY1502" s="44"/>
      <c r="HZ1502" s="44"/>
      <c r="IA1502" s="44"/>
      <c r="IB1502" s="44"/>
      <c r="IC1502" s="44"/>
      <c r="ID1502" s="44"/>
      <c r="IE1502" s="44"/>
      <c r="IF1502" s="44"/>
      <c r="IG1502" s="44"/>
      <c r="IH1502" s="44"/>
      <c r="II1502" s="44"/>
      <c r="IJ1502" s="44"/>
      <c r="IK1502" s="44"/>
      <c r="IL1502" s="44"/>
      <c r="IM1502" s="44"/>
      <c r="IN1502" s="44"/>
      <c r="IO1502" s="44"/>
      <c r="IP1502" s="44"/>
      <c r="IQ1502" s="44"/>
      <c r="IR1502" s="44"/>
      <c r="IS1502" s="44"/>
      <c r="IT1502" s="44"/>
      <c r="IU1502" s="44"/>
      <c r="IV1502" s="44"/>
      <c r="RS1502" s="353"/>
    </row>
    <row r="1503" spans="1:487" s="74" customFormat="1" ht="15">
      <c r="A1503" s="325" t="s">
        <v>1700</v>
      </c>
      <c r="B1503" s="351"/>
      <c r="C1503" s="351"/>
      <c r="D1503" s="531" t="s">
        <v>130</v>
      </c>
      <c r="E1503" s="44"/>
      <c r="F1503" s="437">
        <f t="shared" si="21"/>
        <v>0</v>
      </c>
      <c r="G1503" s="541"/>
      <c r="H1503" s="138"/>
      <c r="I1503" s="138"/>
      <c r="J1503" s="420"/>
      <c r="K1503" s="138"/>
      <c r="L1503" s="458"/>
      <c r="M1503" s="458"/>
      <c r="N1503" s="44"/>
      <c r="R1503" s="352"/>
      <c r="T1503" s="44"/>
      <c r="U1503" s="44"/>
      <c r="V1503" s="44"/>
      <c r="AA1503" s="352"/>
      <c r="AC1503" s="44"/>
      <c r="AD1503" s="44"/>
      <c r="AE1503" s="44"/>
      <c r="AJ1503" s="352"/>
      <c r="AL1503" s="44"/>
      <c r="AM1503" s="44"/>
      <c r="AN1503" s="44"/>
      <c r="AS1503" s="352"/>
      <c r="AU1503" s="44"/>
      <c r="AV1503" s="44"/>
      <c r="AW1503" s="44"/>
      <c r="BB1503" s="352"/>
      <c r="BD1503" s="44"/>
      <c r="BE1503" s="44"/>
      <c r="BF1503" s="44"/>
      <c r="BK1503" s="352"/>
      <c r="BM1503" s="44"/>
      <c r="BN1503" s="44"/>
      <c r="BO1503" s="44"/>
      <c r="BT1503" s="352"/>
      <c r="BV1503" s="44"/>
      <c r="BW1503" s="44"/>
      <c r="BX1503" s="44"/>
      <c r="CC1503" s="352"/>
      <c r="CE1503" s="44"/>
      <c r="CF1503" s="44"/>
      <c r="CG1503" s="44"/>
      <c r="CL1503" s="352"/>
      <c r="CN1503" s="44"/>
      <c r="CO1503" s="44"/>
      <c r="CP1503" s="44"/>
      <c r="CU1503" s="352"/>
      <c r="CW1503" s="44"/>
      <c r="CX1503" s="44"/>
      <c r="CY1503" s="44"/>
      <c r="DD1503" s="352"/>
      <c r="DF1503" s="44"/>
      <c r="DG1503" s="44"/>
      <c r="DH1503" s="44"/>
      <c r="DM1503" s="352"/>
      <c r="DO1503" s="44"/>
      <c r="DP1503" s="44"/>
      <c r="DQ1503" s="44"/>
      <c r="DV1503" s="352"/>
      <c r="DX1503" s="44"/>
      <c r="DY1503" s="44"/>
      <c r="DZ1503" s="44"/>
      <c r="EE1503" s="352"/>
      <c r="EG1503" s="44"/>
      <c r="EH1503" s="44"/>
      <c r="EI1503" s="44"/>
      <c r="EN1503" s="352"/>
      <c r="EP1503" s="44"/>
      <c r="EQ1503" s="44"/>
      <c r="ER1503" s="44"/>
      <c r="EW1503" s="352"/>
      <c r="EY1503" s="44"/>
      <c r="EZ1503" s="44"/>
      <c r="FA1503" s="44"/>
      <c r="FF1503" s="352"/>
      <c r="FH1503" s="44"/>
      <c r="FI1503" s="44"/>
      <c r="FJ1503" s="44"/>
      <c r="FO1503" s="352"/>
      <c r="FQ1503" s="44"/>
      <c r="FR1503" s="44"/>
      <c r="FS1503" s="44"/>
      <c r="FX1503" s="352"/>
      <c r="FZ1503" s="44"/>
      <c r="GA1503" s="44"/>
      <c r="GB1503" s="44"/>
      <c r="GG1503" s="352"/>
      <c r="GI1503" s="44"/>
      <c r="GJ1503" s="44"/>
      <c r="GK1503" s="44"/>
      <c r="GP1503" s="352"/>
      <c r="GR1503" s="44"/>
      <c r="GS1503" s="44"/>
      <c r="GT1503" s="44"/>
      <c r="GY1503" s="352"/>
      <c r="HA1503" s="44"/>
      <c r="HB1503" s="44"/>
      <c r="HC1503" s="44"/>
      <c r="HH1503" s="352"/>
      <c r="HJ1503" s="44"/>
      <c r="HK1503" s="44"/>
      <c r="HL1503" s="44"/>
      <c r="HQ1503" s="44"/>
      <c r="HR1503" s="44"/>
      <c r="HS1503" s="44"/>
      <c r="HT1503" s="44"/>
      <c r="HU1503" s="44"/>
      <c r="HV1503" s="44"/>
      <c r="HW1503" s="44"/>
      <c r="HX1503" s="44"/>
      <c r="HY1503" s="44"/>
      <c r="HZ1503" s="44"/>
      <c r="IA1503" s="44"/>
      <c r="IB1503" s="44"/>
      <c r="IC1503" s="44"/>
      <c r="ID1503" s="44"/>
      <c r="IE1503" s="44"/>
      <c r="IF1503" s="44"/>
      <c r="IG1503" s="44"/>
      <c r="IH1503" s="44"/>
      <c r="II1503" s="44"/>
      <c r="IJ1503" s="44"/>
      <c r="IK1503" s="44"/>
      <c r="IL1503" s="44"/>
      <c r="IM1503" s="44"/>
      <c r="IN1503" s="44"/>
      <c r="IO1503" s="44"/>
      <c r="IP1503" s="44"/>
      <c r="IQ1503" s="44"/>
      <c r="IR1503" s="44"/>
      <c r="IS1503" s="44"/>
      <c r="IT1503" s="44"/>
      <c r="IU1503" s="44"/>
      <c r="IV1503" s="44"/>
      <c r="RS1503" s="353"/>
    </row>
    <row r="1504" spans="1:487" s="74" customFormat="1" ht="15">
      <c r="A1504" s="325" t="s">
        <v>1424</v>
      </c>
      <c r="B1504" s="351"/>
      <c r="C1504" s="351"/>
      <c r="D1504" s="531" t="s">
        <v>130</v>
      </c>
      <c r="E1504" s="44"/>
      <c r="F1504" s="437">
        <f t="shared" si="21"/>
        <v>0</v>
      </c>
      <c r="G1504" s="541"/>
      <c r="H1504" s="541"/>
      <c r="I1504" s="138"/>
      <c r="J1504" s="420"/>
      <c r="K1504" s="138"/>
      <c r="L1504" s="458"/>
      <c r="M1504" s="458"/>
      <c r="N1504" s="44"/>
      <c r="R1504" s="352"/>
      <c r="T1504" s="44"/>
      <c r="U1504" s="44"/>
      <c r="V1504" s="44"/>
      <c r="AA1504" s="352"/>
      <c r="AC1504" s="44"/>
      <c r="AD1504" s="44"/>
      <c r="AE1504" s="44"/>
      <c r="AJ1504" s="352"/>
      <c r="AL1504" s="44"/>
      <c r="AM1504" s="44"/>
      <c r="AN1504" s="44"/>
      <c r="AS1504" s="352"/>
      <c r="AU1504" s="44"/>
      <c r="AV1504" s="44"/>
      <c r="AW1504" s="44"/>
      <c r="BB1504" s="352"/>
      <c r="BD1504" s="44"/>
      <c r="BE1504" s="44"/>
      <c r="BF1504" s="44"/>
      <c r="BK1504" s="352"/>
      <c r="BM1504" s="44"/>
      <c r="BN1504" s="44"/>
      <c r="BO1504" s="44"/>
      <c r="BT1504" s="352"/>
      <c r="BV1504" s="44"/>
      <c r="BW1504" s="44"/>
      <c r="BX1504" s="44"/>
      <c r="CC1504" s="352"/>
      <c r="CE1504" s="44"/>
      <c r="CF1504" s="44"/>
      <c r="CG1504" s="44"/>
      <c r="CL1504" s="352"/>
      <c r="CN1504" s="44"/>
      <c r="CO1504" s="44"/>
      <c r="CP1504" s="44"/>
      <c r="CU1504" s="352"/>
      <c r="CW1504" s="44"/>
      <c r="CX1504" s="44"/>
      <c r="CY1504" s="44"/>
      <c r="DD1504" s="352"/>
      <c r="DF1504" s="44"/>
      <c r="DG1504" s="44"/>
      <c r="DH1504" s="44"/>
      <c r="DM1504" s="352"/>
      <c r="DO1504" s="44"/>
      <c r="DP1504" s="44"/>
      <c r="DQ1504" s="44"/>
      <c r="DV1504" s="352"/>
      <c r="DX1504" s="44"/>
      <c r="DY1504" s="44"/>
      <c r="DZ1504" s="44"/>
      <c r="EE1504" s="352"/>
      <c r="EG1504" s="44"/>
      <c r="EH1504" s="44"/>
      <c r="EI1504" s="44"/>
      <c r="EN1504" s="352"/>
      <c r="EP1504" s="44"/>
      <c r="EQ1504" s="44"/>
      <c r="ER1504" s="44"/>
      <c r="EW1504" s="352"/>
      <c r="EY1504" s="44"/>
      <c r="EZ1504" s="44"/>
      <c r="FA1504" s="44"/>
      <c r="FF1504" s="352"/>
      <c r="FH1504" s="44"/>
      <c r="FI1504" s="44"/>
      <c r="FJ1504" s="44"/>
      <c r="FO1504" s="352"/>
      <c r="FQ1504" s="44"/>
      <c r="FR1504" s="44"/>
      <c r="FS1504" s="44"/>
      <c r="FX1504" s="352"/>
      <c r="FZ1504" s="44"/>
      <c r="GA1504" s="44"/>
      <c r="GB1504" s="44"/>
      <c r="GG1504" s="352"/>
      <c r="GI1504" s="44"/>
      <c r="GJ1504" s="44"/>
      <c r="GK1504" s="44"/>
      <c r="GP1504" s="352"/>
      <c r="GR1504" s="44"/>
      <c r="GS1504" s="44"/>
      <c r="GT1504" s="44"/>
      <c r="GY1504" s="352"/>
      <c r="HA1504" s="44"/>
      <c r="HB1504" s="44"/>
      <c r="HC1504" s="44"/>
      <c r="HH1504" s="352"/>
      <c r="HJ1504" s="44"/>
      <c r="HK1504" s="44"/>
      <c r="HL1504" s="44"/>
      <c r="HQ1504" s="44"/>
      <c r="HR1504" s="44"/>
      <c r="HS1504" s="44"/>
      <c r="HT1504" s="44"/>
      <c r="HU1504" s="44"/>
      <c r="HV1504" s="44"/>
      <c r="HW1504" s="44"/>
      <c r="HX1504" s="44"/>
      <c r="HY1504" s="44"/>
      <c r="HZ1504" s="44"/>
      <c r="IA1504" s="44"/>
      <c r="IB1504" s="44"/>
      <c r="IC1504" s="44"/>
      <c r="ID1504" s="44"/>
      <c r="IE1504" s="44"/>
      <c r="IF1504" s="44"/>
      <c r="IG1504" s="44"/>
      <c r="IH1504" s="44"/>
      <c r="II1504" s="44"/>
      <c r="IJ1504" s="44"/>
      <c r="IK1504" s="44"/>
      <c r="IL1504" s="44"/>
      <c r="IM1504" s="44"/>
      <c r="IN1504" s="44"/>
      <c r="IO1504" s="44"/>
      <c r="IP1504" s="44"/>
      <c r="IQ1504" s="44"/>
      <c r="IR1504" s="44"/>
      <c r="IS1504" s="44"/>
      <c r="IT1504" s="44"/>
      <c r="IU1504" s="44"/>
      <c r="IV1504" s="44"/>
      <c r="RS1504" s="353"/>
    </row>
    <row r="1505" spans="1:487" s="74" customFormat="1" ht="15">
      <c r="A1505" s="325" t="s">
        <v>1777</v>
      </c>
      <c r="B1505" s="351"/>
      <c r="C1505" s="351"/>
      <c r="D1505" s="354" t="s">
        <v>130</v>
      </c>
      <c r="E1505" s="44"/>
      <c r="F1505" s="437">
        <f t="shared" si="21"/>
        <v>0</v>
      </c>
      <c r="G1505" s="541"/>
      <c r="H1505" s="138"/>
      <c r="I1505" s="138"/>
      <c r="J1505" s="420"/>
      <c r="K1505" s="138"/>
      <c r="L1505" s="450"/>
      <c r="M1505" s="458"/>
      <c r="N1505" s="44"/>
      <c r="R1505" s="352"/>
      <c r="T1505" s="44"/>
      <c r="U1505" s="44"/>
      <c r="V1505" s="44"/>
      <c r="AA1505" s="352"/>
      <c r="AC1505" s="44"/>
      <c r="AD1505" s="44"/>
      <c r="AE1505" s="44"/>
      <c r="AJ1505" s="352"/>
      <c r="AL1505" s="44"/>
      <c r="AM1505" s="44"/>
      <c r="AN1505" s="44"/>
      <c r="AS1505" s="352"/>
      <c r="AU1505" s="44"/>
      <c r="AV1505" s="44"/>
      <c r="AW1505" s="44"/>
      <c r="BB1505" s="352"/>
      <c r="BD1505" s="44"/>
      <c r="BE1505" s="44"/>
      <c r="BF1505" s="44"/>
      <c r="BK1505" s="352"/>
      <c r="BM1505" s="44"/>
      <c r="BN1505" s="44"/>
      <c r="BO1505" s="44"/>
      <c r="BT1505" s="352"/>
      <c r="BV1505" s="44"/>
      <c r="BW1505" s="44"/>
      <c r="BX1505" s="44"/>
      <c r="CC1505" s="352"/>
      <c r="CE1505" s="44"/>
      <c r="CF1505" s="44"/>
      <c r="CG1505" s="44"/>
      <c r="CL1505" s="352"/>
      <c r="CN1505" s="44"/>
      <c r="CO1505" s="44"/>
      <c r="CP1505" s="44"/>
      <c r="CU1505" s="352"/>
      <c r="CW1505" s="44"/>
      <c r="CX1505" s="44"/>
      <c r="CY1505" s="44"/>
      <c r="DD1505" s="352"/>
      <c r="DF1505" s="44"/>
      <c r="DG1505" s="44"/>
      <c r="DH1505" s="44"/>
      <c r="DM1505" s="352"/>
      <c r="DO1505" s="44"/>
      <c r="DP1505" s="44"/>
      <c r="DQ1505" s="44"/>
      <c r="DV1505" s="352"/>
      <c r="DX1505" s="44"/>
      <c r="DY1505" s="44"/>
      <c r="DZ1505" s="44"/>
      <c r="EE1505" s="352"/>
      <c r="EG1505" s="44"/>
      <c r="EH1505" s="44"/>
      <c r="EI1505" s="44"/>
      <c r="EN1505" s="352"/>
      <c r="EP1505" s="44"/>
      <c r="EQ1505" s="44"/>
      <c r="ER1505" s="44"/>
      <c r="EW1505" s="352"/>
      <c r="EY1505" s="44"/>
      <c r="EZ1505" s="44"/>
      <c r="FA1505" s="44"/>
      <c r="FF1505" s="352"/>
      <c r="FH1505" s="44"/>
      <c r="FI1505" s="44"/>
      <c r="FJ1505" s="44"/>
      <c r="FO1505" s="352"/>
      <c r="FQ1505" s="44"/>
      <c r="FR1505" s="44"/>
      <c r="FS1505" s="44"/>
      <c r="FX1505" s="352"/>
      <c r="FZ1505" s="44"/>
      <c r="GA1505" s="44"/>
      <c r="GB1505" s="44"/>
      <c r="GG1505" s="352"/>
      <c r="GI1505" s="44"/>
      <c r="GJ1505" s="44"/>
      <c r="GK1505" s="44"/>
      <c r="GP1505" s="352"/>
      <c r="GR1505" s="44"/>
      <c r="GS1505" s="44"/>
      <c r="GT1505" s="44"/>
      <c r="GY1505" s="352"/>
      <c r="HA1505" s="44"/>
      <c r="HB1505" s="44"/>
      <c r="HC1505" s="44"/>
      <c r="HH1505" s="352"/>
      <c r="HJ1505" s="44"/>
      <c r="HK1505" s="44"/>
      <c r="HL1505" s="44"/>
      <c r="HQ1505" s="44"/>
      <c r="HR1505" s="44"/>
      <c r="HS1505" s="44"/>
      <c r="HT1505" s="44"/>
      <c r="HU1505" s="44"/>
      <c r="HV1505" s="44"/>
      <c r="HW1505" s="44"/>
      <c r="HX1505" s="44"/>
      <c r="HY1505" s="44"/>
      <c r="HZ1505" s="44"/>
      <c r="IA1505" s="44"/>
      <c r="IB1505" s="44"/>
      <c r="IC1505" s="44"/>
      <c r="ID1505" s="44"/>
      <c r="IE1505" s="44"/>
      <c r="IF1505" s="44"/>
      <c r="IG1505" s="44"/>
      <c r="IH1505" s="44"/>
      <c r="II1505" s="44"/>
      <c r="IJ1505" s="44"/>
      <c r="IK1505" s="44"/>
      <c r="IL1505" s="44"/>
      <c r="IM1505" s="44"/>
      <c r="IN1505" s="44"/>
      <c r="IO1505" s="44"/>
      <c r="IP1505" s="44"/>
      <c r="IQ1505" s="44"/>
      <c r="IR1505" s="44"/>
      <c r="IS1505" s="44"/>
      <c r="IT1505" s="44"/>
      <c r="IU1505" s="44"/>
      <c r="IV1505" s="44"/>
      <c r="RS1505" s="353"/>
    </row>
    <row r="1506" spans="1:487" s="74" customFormat="1" ht="15">
      <c r="A1506" s="325" t="s">
        <v>1767</v>
      </c>
      <c r="B1506" s="351"/>
      <c r="C1506" s="351"/>
      <c r="D1506" s="531" t="s">
        <v>130</v>
      </c>
      <c r="E1506" s="44"/>
      <c r="F1506" s="437">
        <f t="shared" si="21"/>
        <v>0</v>
      </c>
      <c r="G1506" s="541"/>
      <c r="H1506" s="541"/>
      <c r="I1506" s="138"/>
      <c r="J1506" s="420"/>
      <c r="K1506" s="138"/>
      <c r="L1506" s="450"/>
      <c r="M1506" s="458"/>
      <c r="N1506" s="44"/>
      <c r="R1506" s="352"/>
      <c r="T1506" s="44"/>
      <c r="U1506" s="44"/>
      <c r="V1506" s="44"/>
      <c r="AA1506" s="352"/>
      <c r="AC1506" s="44"/>
      <c r="AD1506" s="44"/>
      <c r="AE1506" s="44"/>
      <c r="AJ1506" s="352"/>
      <c r="AL1506" s="44"/>
      <c r="AM1506" s="44"/>
      <c r="AN1506" s="44"/>
      <c r="AS1506" s="352"/>
      <c r="AU1506" s="44"/>
      <c r="AV1506" s="44"/>
      <c r="AW1506" s="44"/>
      <c r="BB1506" s="352"/>
      <c r="BD1506" s="44"/>
      <c r="BE1506" s="44"/>
      <c r="BF1506" s="44"/>
      <c r="BK1506" s="352"/>
      <c r="BM1506" s="44"/>
      <c r="BN1506" s="44"/>
      <c r="BO1506" s="44"/>
      <c r="BT1506" s="352"/>
      <c r="BV1506" s="44"/>
      <c r="BW1506" s="44"/>
      <c r="BX1506" s="44"/>
      <c r="CC1506" s="352"/>
      <c r="CE1506" s="44"/>
      <c r="CF1506" s="44"/>
      <c r="CG1506" s="44"/>
      <c r="CL1506" s="352"/>
      <c r="CN1506" s="44"/>
      <c r="CO1506" s="44"/>
      <c r="CP1506" s="44"/>
      <c r="CU1506" s="352"/>
      <c r="CW1506" s="44"/>
      <c r="CX1506" s="44"/>
      <c r="CY1506" s="44"/>
      <c r="DD1506" s="352"/>
      <c r="DF1506" s="44"/>
      <c r="DG1506" s="44"/>
      <c r="DH1506" s="44"/>
      <c r="DM1506" s="352"/>
      <c r="DO1506" s="44"/>
      <c r="DP1506" s="44"/>
      <c r="DQ1506" s="44"/>
      <c r="DV1506" s="352"/>
      <c r="DX1506" s="44"/>
      <c r="DY1506" s="44"/>
      <c r="DZ1506" s="44"/>
      <c r="EE1506" s="352"/>
      <c r="EG1506" s="44"/>
      <c r="EH1506" s="44"/>
      <c r="EI1506" s="44"/>
      <c r="EN1506" s="352"/>
      <c r="EP1506" s="44"/>
      <c r="EQ1506" s="44"/>
      <c r="ER1506" s="44"/>
      <c r="EW1506" s="352"/>
      <c r="EY1506" s="44"/>
      <c r="EZ1506" s="44"/>
      <c r="FA1506" s="44"/>
      <c r="FF1506" s="352"/>
      <c r="FH1506" s="44"/>
      <c r="FI1506" s="44"/>
      <c r="FJ1506" s="44"/>
      <c r="FO1506" s="352"/>
      <c r="FQ1506" s="44"/>
      <c r="FR1506" s="44"/>
      <c r="FS1506" s="44"/>
      <c r="FX1506" s="352"/>
      <c r="FZ1506" s="44"/>
      <c r="GA1506" s="44"/>
      <c r="GB1506" s="44"/>
      <c r="GG1506" s="352"/>
      <c r="GI1506" s="44"/>
      <c r="GJ1506" s="44"/>
      <c r="GK1506" s="44"/>
      <c r="GP1506" s="352"/>
      <c r="GR1506" s="44"/>
      <c r="GS1506" s="44"/>
      <c r="GT1506" s="44"/>
      <c r="GY1506" s="352"/>
      <c r="HA1506" s="44"/>
      <c r="HB1506" s="44"/>
      <c r="HC1506" s="44"/>
      <c r="HH1506" s="352"/>
      <c r="HJ1506" s="44"/>
      <c r="HK1506" s="44"/>
      <c r="HL1506" s="44"/>
      <c r="HQ1506" s="44"/>
      <c r="HR1506" s="44"/>
      <c r="HS1506" s="44"/>
      <c r="HT1506" s="44"/>
      <c r="HU1506" s="44"/>
      <c r="HV1506" s="44"/>
      <c r="HW1506" s="44"/>
      <c r="HX1506" s="44"/>
      <c r="HY1506" s="44"/>
      <c r="HZ1506" s="44"/>
      <c r="IA1506" s="44"/>
      <c r="IB1506" s="44"/>
      <c r="IC1506" s="44"/>
      <c r="ID1506" s="44"/>
      <c r="IE1506" s="44"/>
      <c r="IF1506" s="44"/>
      <c r="IG1506" s="44"/>
      <c r="IH1506" s="44"/>
      <c r="II1506" s="44"/>
      <c r="IJ1506" s="44"/>
      <c r="IK1506" s="44"/>
      <c r="IL1506" s="44"/>
      <c r="IM1506" s="44"/>
      <c r="IN1506" s="44"/>
      <c r="IO1506" s="44"/>
      <c r="IP1506" s="44"/>
      <c r="IQ1506" s="44"/>
      <c r="IR1506" s="44"/>
      <c r="IS1506" s="44"/>
      <c r="IT1506" s="44"/>
      <c r="IU1506" s="44"/>
      <c r="IV1506" s="44"/>
      <c r="RS1506" s="353"/>
    </row>
    <row r="1507" spans="1:487" s="74" customFormat="1" ht="15">
      <c r="A1507" s="325" t="s">
        <v>1201</v>
      </c>
      <c r="B1507" s="351"/>
      <c r="C1507" s="351"/>
      <c r="D1507" s="531" t="s">
        <v>130</v>
      </c>
      <c r="E1507" s="44"/>
      <c r="F1507" s="437">
        <f t="shared" si="21"/>
        <v>0</v>
      </c>
      <c r="G1507" s="541"/>
      <c r="H1507" s="138"/>
      <c r="I1507" s="138"/>
      <c r="J1507" s="420"/>
      <c r="K1507" s="138"/>
      <c r="L1507" s="450"/>
      <c r="M1507" s="458"/>
      <c r="N1507" s="44"/>
      <c r="R1507" s="352"/>
      <c r="T1507" s="44"/>
      <c r="U1507" s="44"/>
      <c r="V1507" s="44"/>
      <c r="AA1507" s="352"/>
      <c r="AC1507" s="44"/>
      <c r="AD1507" s="44"/>
      <c r="AE1507" s="44"/>
      <c r="AJ1507" s="352"/>
      <c r="AL1507" s="44"/>
      <c r="AM1507" s="44"/>
      <c r="AN1507" s="44"/>
      <c r="AS1507" s="352"/>
      <c r="AU1507" s="44"/>
      <c r="AV1507" s="44"/>
      <c r="AW1507" s="44"/>
      <c r="BB1507" s="352"/>
      <c r="BD1507" s="44"/>
      <c r="BE1507" s="44"/>
      <c r="BF1507" s="44"/>
      <c r="BK1507" s="352"/>
      <c r="BM1507" s="44"/>
      <c r="BN1507" s="44"/>
      <c r="BO1507" s="44"/>
      <c r="BT1507" s="352"/>
      <c r="BV1507" s="44"/>
      <c r="BW1507" s="44"/>
      <c r="BX1507" s="44"/>
      <c r="CC1507" s="352"/>
      <c r="CE1507" s="44"/>
      <c r="CF1507" s="44"/>
      <c r="CG1507" s="44"/>
      <c r="CL1507" s="352"/>
      <c r="CN1507" s="44"/>
      <c r="CO1507" s="44"/>
      <c r="CP1507" s="44"/>
      <c r="CU1507" s="352"/>
      <c r="CW1507" s="44"/>
      <c r="CX1507" s="44"/>
      <c r="CY1507" s="44"/>
      <c r="DD1507" s="352"/>
      <c r="DF1507" s="44"/>
      <c r="DG1507" s="44"/>
      <c r="DH1507" s="44"/>
      <c r="DM1507" s="352"/>
      <c r="DO1507" s="44"/>
      <c r="DP1507" s="44"/>
      <c r="DQ1507" s="44"/>
      <c r="DV1507" s="352"/>
      <c r="DX1507" s="44"/>
      <c r="DY1507" s="44"/>
      <c r="DZ1507" s="44"/>
      <c r="EE1507" s="352"/>
      <c r="EG1507" s="44"/>
      <c r="EH1507" s="44"/>
      <c r="EI1507" s="44"/>
      <c r="EN1507" s="352"/>
      <c r="EP1507" s="44"/>
      <c r="EQ1507" s="44"/>
      <c r="ER1507" s="44"/>
      <c r="EW1507" s="352"/>
      <c r="EY1507" s="44"/>
      <c r="EZ1507" s="44"/>
      <c r="FA1507" s="44"/>
      <c r="FF1507" s="352"/>
      <c r="FH1507" s="44"/>
      <c r="FI1507" s="44"/>
      <c r="FJ1507" s="44"/>
      <c r="FO1507" s="352"/>
      <c r="FQ1507" s="44"/>
      <c r="FR1507" s="44"/>
      <c r="FS1507" s="44"/>
      <c r="FX1507" s="352"/>
      <c r="FZ1507" s="44"/>
      <c r="GA1507" s="44"/>
      <c r="GB1507" s="44"/>
      <c r="GG1507" s="352"/>
      <c r="GI1507" s="44"/>
      <c r="GJ1507" s="44"/>
      <c r="GK1507" s="44"/>
      <c r="GP1507" s="352"/>
      <c r="GR1507" s="44"/>
      <c r="GS1507" s="44"/>
      <c r="GT1507" s="44"/>
      <c r="GY1507" s="352"/>
      <c r="HA1507" s="44"/>
      <c r="HB1507" s="44"/>
      <c r="HC1507" s="44"/>
      <c r="HH1507" s="352"/>
      <c r="HJ1507" s="44"/>
      <c r="HK1507" s="44"/>
      <c r="HL1507" s="44"/>
      <c r="HQ1507" s="44"/>
      <c r="HR1507" s="44"/>
      <c r="HS1507" s="44"/>
      <c r="HT1507" s="44"/>
      <c r="HU1507" s="44"/>
      <c r="HV1507" s="44"/>
      <c r="HW1507" s="44"/>
      <c r="HX1507" s="44"/>
      <c r="HY1507" s="44"/>
      <c r="HZ1507" s="44"/>
      <c r="IA1507" s="44"/>
      <c r="IB1507" s="44"/>
      <c r="IC1507" s="44"/>
      <c r="ID1507" s="44"/>
      <c r="IE1507" s="44"/>
      <c r="IF1507" s="44"/>
      <c r="IG1507" s="44"/>
      <c r="IH1507" s="44"/>
      <c r="II1507" s="44"/>
      <c r="IJ1507" s="44"/>
      <c r="IK1507" s="44"/>
      <c r="IL1507" s="44"/>
      <c r="IM1507" s="44"/>
      <c r="IN1507" s="44"/>
      <c r="IO1507" s="44"/>
      <c r="IP1507" s="44"/>
      <c r="IQ1507" s="44"/>
      <c r="IR1507" s="44"/>
      <c r="IS1507" s="44"/>
      <c r="IT1507" s="44"/>
      <c r="IU1507" s="44"/>
      <c r="IV1507" s="44"/>
      <c r="RS1507" s="353"/>
    </row>
    <row r="1508" spans="1:487" s="74" customFormat="1" ht="15">
      <c r="A1508" s="325" t="s">
        <v>867</v>
      </c>
      <c r="B1508" s="351"/>
      <c r="C1508" s="351"/>
      <c r="D1508" s="354" t="s">
        <v>130</v>
      </c>
      <c r="E1508" s="44"/>
      <c r="F1508" s="437">
        <f t="shared" si="21"/>
        <v>0</v>
      </c>
      <c r="G1508" s="541"/>
      <c r="H1508" s="541"/>
      <c r="I1508" s="138"/>
      <c r="J1508" s="420"/>
      <c r="K1508" s="138"/>
      <c r="L1508" s="450"/>
      <c r="M1508" s="458"/>
      <c r="N1508" s="44"/>
      <c r="R1508" s="352"/>
      <c r="T1508" s="44"/>
      <c r="U1508" s="44"/>
      <c r="V1508" s="44"/>
      <c r="AA1508" s="352"/>
      <c r="AC1508" s="44"/>
      <c r="AD1508" s="44"/>
      <c r="AE1508" s="44"/>
      <c r="AJ1508" s="352"/>
      <c r="AL1508" s="44"/>
      <c r="AM1508" s="44"/>
      <c r="AN1508" s="44"/>
      <c r="AS1508" s="352"/>
      <c r="AU1508" s="44"/>
      <c r="AV1508" s="44"/>
      <c r="AW1508" s="44"/>
      <c r="BB1508" s="352"/>
      <c r="BD1508" s="44"/>
      <c r="BE1508" s="44"/>
      <c r="BF1508" s="44"/>
      <c r="BK1508" s="352"/>
      <c r="BM1508" s="44"/>
      <c r="BN1508" s="44"/>
      <c r="BO1508" s="44"/>
      <c r="BT1508" s="352"/>
      <c r="BV1508" s="44"/>
      <c r="BW1508" s="44"/>
      <c r="BX1508" s="44"/>
      <c r="CC1508" s="352"/>
      <c r="CE1508" s="44"/>
      <c r="CF1508" s="44"/>
      <c r="CG1508" s="44"/>
      <c r="CL1508" s="352"/>
      <c r="CN1508" s="44"/>
      <c r="CO1508" s="44"/>
      <c r="CP1508" s="44"/>
      <c r="CU1508" s="352"/>
      <c r="CW1508" s="44"/>
      <c r="CX1508" s="44"/>
      <c r="CY1508" s="44"/>
      <c r="DD1508" s="352"/>
      <c r="DF1508" s="44"/>
      <c r="DG1508" s="44"/>
      <c r="DH1508" s="44"/>
      <c r="DM1508" s="352"/>
      <c r="DO1508" s="44"/>
      <c r="DP1508" s="44"/>
      <c r="DQ1508" s="44"/>
      <c r="DV1508" s="352"/>
      <c r="DX1508" s="44"/>
      <c r="DY1508" s="44"/>
      <c r="DZ1508" s="44"/>
      <c r="EE1508" s="352"/>
      <c r="EG1508" s="44"/>
      <c r="EH1508" s="44"/>
      <c r="EI1508" s="44"/>
      <c r="EN1508" s="352"/>
      <c r="EP1508" s="44"/>
      <c r="EQ1508" s="44"/>
      <c r="ER1508" s="44"/>
      <c r="EW1508" s="352"/>
      <c r="EY1508" s="44"/>
      <c r="EZ1508" s="44"/>
      <c r="FA1508" s="44"/>
      <c r="FF1508" s="352"/>
      <c r="FH1508" s="44"/>
      <c r="FI1508" s="44"/>
      <c r="FJ1508" s="44"/>
      <c r="FO1508" s="352"/>
      <c r="FQ1508" s="44"/>
      <c r="FR1508" s="44"/>
      <c r="FS1508" s="44"/>
      <c r="FX1508" s="352"/>
      <c r="FZ1508" s="44"/>
      <c r="GA1508" s="44"/>
      <c r="GB1508" s="44"/>
      <c r="GG1508" s="352"/>
      <c r="GI1508" s="44"/>
      <c r="GJ1508" s="44"/>
      <c r="GK1508" s="44"/>
      <c r="GP1508" s="352"/>
      <c r="GR1508" s="44"/>
      <c r="GS1508" s="44"/>
      <c r="GT1508" s="44"/>
      <c r="GY1508" s="352"/>
      <c r="HA1508" s="44"/>
      <c r="HB1508" s="44"/>
      <c r="HC1508" s="44"/>
      <c r="HH1508" s="352"/>
      <c r="HJ1508" s="44"/>
      <c r="HK1508" s="44"/>
      <c r="HL1508" s="44"/>
      <c r="HQ1508" s="44"/>
      <c r="HR1508" s="44"/>
      <c r="HS1508" s="44"/>
      <c r="HT1508" s="44"/>
      <c r="HU1508" s="44"/>
      <c r="HV1508" s="44"/>
      <c r="HW1508" s="44"/>
      <c r="HX1508" s="44"/>
      <c r="HY1508" s="44"/>
      <c r="HZ1508" s="44"/>
      <c r="IA1508" s="44"/>
      <c r="IB1508" s="44"/>
      <c r="IC1508" s="44"/>
      <c r="ID1508" s="44"/>
      <c r="IE1508" s="44"/>
      <c r="IF1508" s="44"/>
      <c r="IG1508" s="44"/>
      <c r="IH1508" s="44"/>
      <c r="II1508" s="44"/>
      <c r="IJ1508" s="44"/>
      <c r="IK1508" s="44"/>
      <c r="IL1508" s="44"/>
      <c r="IM1508" s="44"/>
      <c r="IN1508" s="44"/>
      <c r="IO1508" s="44"/>
      <c r="IP1508" s="44"/>
      <c r="IQ1508" s="44"/>
      <c r="IR1508" s="44"/>
      <c r="IS1508" s="44"/>
      <c r="IT1508" s="44"/>
      <c r="IU1508" s="44"/>
      <c r="IV1508" s="44"/>
      <c r="RS1508" s="353"/>
    </row>
    <row r="1509" spans="1:487" s="74" customFormat="1" ht="15">
      <c r="A1509" s="325" t="s">
        <v>1104</v>
      </c>
      <c r="B1509" s="351"/>
      <c r="C1509" s="351"/>
      <c r="D1509" s="458" t="s">
        <v>133</v>
      </c>
      <c r="E1509" s="44"/>
      <c r="F1509" s="437">
        <f t="shared" si="21"/>
        <v>45</v>
      </c>
      <c r="G1509" s="478">
        <v>30</v>
      </c>
      <c r="H1509" s="138">
        <v>15</v>
      </c>
      <c r="I1509" s="138"/>
      <c r="J1509" s="420"/>
      <c r="K1509" s="138"/>
      <c r="L1509" s="450"/>
      <c r="M1509" s="44"/>
      <c r="N1509" s="44"/>
      <c r="R1509" s="352"/>
      <c r="T1509" s="44"/>
      <c r="U1509" s="44"/>
      <c r="V1509" s="44"/>
      <c r="AA1509" s="352"/>
      <c r="AC1509" s="44"/>
      <c r="AD1509" s="44"/>
      <c r="AE1509" s="44"/>
      <c r="AJ1509" s="352"/>
      <c r="AL1509" s="44"/>
      <c r="AM1509" s="44"/>
      <c r="AN1509" s="44"/>
      <c r="AS1509" s="352"/>
      <c r="AU1509" s="44"/>
      <c r="AV1509" s="44"/>
      <c r="AW1509" s="44"/>
      <c r="BB1509" s="352"/>
      <c r="BD1509" s="44"/>
      <c r="BE1509" s="44"/>
      <c r="BF1509" s="44"/>
      <c r="BK1509" s="352"/>
      <c r="BM1509" s="44"/>
      <c r="BN1509" s="44"/>
      <c r="BO1509" s="44"/>
      <c r="BT1509" s="352"/>
      <c r="BV1509" s="44"/>
      <c r="BW1509" s="44"/>
      <c r="BX1509" s="44"/>
      <c r="CC1509" s="352"/>
      <c r="CE1509" s="44"/>
      <c r="CF1509" s="44"/>
      <c r="CG1509" s="44"/>
      <c r="CL1509" s="352"/>
      <c r="CN1509" s="44"/>
      <c r="CO1509" s="44"/>
      <c r="CP1509" s="44"/>
      <c r="CU1509" s="352"/>
      <c r="CW1509" s="44"/>
      <c r="CX1509" s="44"/>
      <c r="CY1509" s="44"/>
      <c r="DD1509" s="352"/>
      <c r="DF1509" s="44"/>
      <c r="DG1509" s="44"/>
      <c r="DH1509" s="44"/>
      <c r="DM1509" s="352"/>
      <c r="DO1509" s="44"/>
      <c r="DP1509" s="44"/>
      <c r="DQ1509" s="44"/>
      <c r="DV1509" s="352"/>
      <c r="DX1509" s="44"/>
      <c r="DY1509" s="44"/>
      <c r="DZ1509" s="44"/>
      <c r="EE1509" s="352"/>
      <c r="EG1509" s="44"/>
      <c r="EH1509" s="44"/>
      <c r="EI1509" s="44"/>
      <c r="EN1509" s="352"/>
      <c r="EP1509" s="44"/>
      <c r="EQ1509" s="44"/>
      <c r="ER1509" s="44"/>
      <c r="EW1509" s="352"/>
      <c r="EY1509" s="44"/>
      <c r="EZ1509" s="44"/>
      <c r="FA1509" s="44"/>
      <c r="FF1509" s="352"/>
      <c r="FH1509" s="44"/>
      <c r="FI1509" s="44"/>
      <c r="FJ1509" s="44"/>
      <c r="FO1509" s="352"/>
      <c r="FQ1509" s="44"/>
      <c r="FR1509" s="44"/>
      <c r="FS1509" s="44"/>
      <c r="FX1509" s="352"/>
      <c r="FZ1509" s="44"/>
      <c r="GA1509" s="44"/>
      <c r="GB1509" s="44"/>
      <c r="GG1509" s="352"/>
      <c r="GI1509" s="44"/>
      <c r="GJ1509" s="44"/>
      <c r="GK1509" s="44"/>
      <c r="GP1509" s="352"/>
      <c r="GR1509" s="44"/>
      <c r="GS1509" s="44"/>
      <c r="GT1509" s="44"/>
      <c r="GY1509" s="352"/>
      <c r="HA1509" s="44"/>
      <c r="HB1509" s="44"/>
      <c r="HC1509" s="44"/>
      <c r="HH1509" s="352"/>
      <c r="HJ1509" s="44"/>
      <c r="HK1509" s="44"/>
      <c r="HL1509" s="44"/>
      <c r="HQ1509" s="44"/>
      <c r="HR1509" s="44"/>
      <c r="HS1509" s="44"/>
      <c r="HT1509" s="44"/>
      <c r="HU1509" s="44"/>
      <c r="HV1509" s="44"/>
      <c r="HW1509" s="44"/>
      <c r="HX1509" s="44"/>
      <c r="HY1509" s="44"/>
      <c r="HZ1509" s="44"/>
      <c r="IA1509" s="44"/>
      <c r="IB1509" s="44"/>
      <c r="IC1509" s="44"/>
      <c r="ID1509" s="44"/>
      <c r="IE1509" s="44"/>
      <c r="IF1509" s="44"/>
      <c r="IG1509" s="44"/>
      <c r="IH1509" s="44"/>
      <c r="II1509" s="44"/>
      <c r="IJ1509" s="44"/>
      <c r="IK1509" s="44"/>
      <c r="IL1509" s="44"/>
      <c r="IM1509" s="44"/>
      <c r="IN1509" s="44"/>
      <c r="IO1509" s="44"/>
      <c r="IP1509" s="44"/>
      <c r="IQ1509" s="44"/>
      <c r="IR1509" s="44"/>
      <c r="IS1509" s="44"/>
      <c r="IT1509" s="44"/>
      <c r="IU1509" s="44"/>
      <c r="IV1509" s="44"/>
      <c r="RS1509" s="353"/>
    </row>
    <row r="1510" spans="1:487" s="74" customFormat="1" ht="15">
      <c r="A1510" s="325" t="s">
        <v>1791</v>
      </c>
      <c r="B1510" s="351"/>
      <c r="C1510" s="351"/>
      <c r="D1510" s="531" t="s">
        <v>130</v>
      </c>
      <c r="E1510" s="44"/>
      <c r="F1510" s="437">
        <f t="shared" si="21"/>
        <v>7</v>
      </c>
      <c r="G1510" s="541"/>
      <c r="H1510" s="541">
        <v>4</v>
      </c>
      <c r="I1510" s="138"/>
      <c r="J1510" s="420">
        <v>3</v>
      </c>
      <c r="K1510" s="138"/>
      <c r="L1510" s="450"/>
      <c r="M1510" s="458"/>
      <c r="N1510" s="44"/>
      <c r="R1510" s="352"/>
      <c r="T1510" s="44"/>
      <c r="U1510" s="44"/>
      <c r="V1510" s="44"/>
      <c r="AA1510" s="352"/>
      <c r="AC1510" s="44"/>
      <c r="AD1510" s="44"/>
      <c r="AE1510" s="44"/>
      <c r="AJ1510" s="352"/>
      <c r="AL1510" s="44"/>
      <c r="AM1510" s="44"/>
      <c r="AN1510" s="44"/>
      <c r="AS1510" s="352"/>
      <c r="AU1510" s="44"/>
      <c r="AV1510" s="44"/>
      <c r="AW1510" s="44"/>
      <c r="BB1510" s="352"/>
      <c r="BD1510" s="44"/>
      <c r="BE1510" s="44"/>
      <c r="BF1510" s="44"/>
      <c r="BK1510" s="352"/>
      <c r="BM1510" s="44"/>
      <c r="BN1510" s="44"/>
      <c r="BO1510" s="44"/>
      <c r="BT1510" s="352"/>
      <c r="BV1510" s="44"/>
      <c r="BW1510" s="44"/>
      <c r="BX1510" s="44"/>
      <c r="CC1510" s="352"/>
      <c r="CE1510" s="44"/>
      <c r="CF1510" s="44"/>
      <c r="CG1510" s="44"/>
      <c r="CL1510" s="352"/>
      <c r="CN1510" s="44"/>
      <c r="CO1510" s="44"/>
      <c r="CP1510" s="44"/>
      <c r="CU1510" s="352"/>
      <c r="CW1510" s="44"/>
      <c r="CX1510" s="44"/>
      <c r="CY1510" s="44"/>
      <c r="DD1510" s="352"/>
      <c r="DF1510" s="44"/>
      <c r="DG1510" s="44"/>
      <c r="DH1510" s="44"/>
      <c r="DM1510" s="352"/>
      <c r="DO1510" s="44"/>
      <c r="DP1510" s="44"/>
      <c r="DQ1510" s="44"/>
      <c r="DV1510" s="352"/>
      <c r="DX1510" s="44"/>
      <c r="DY1510" s="44"/>
      <c r="DZ1510" s="44"/>
      <c r="EE1510" s="352"/>
      <c r="EG1510" s="44"/>
      <c r="EH1510" s="44"/>
      <c r="EI1510" s="44"/>
      <c r="EN1510" s="352"/>
      <c r="EP1510" s="44"/>
      <c r="EQ1510" s="44"/>
      <c r="ER1510" s="44"/>
      <c r="EW1510" s="352"/>
      <c r="EY1510" s="44"/>
      <c r="EZ1510" s="44"/>
      <c r="FA1510" s="44"/>
      <c r="FF1510" s="352"/>
      <c r="FH1510" s="44"/>
      <c r="FI1510" s="44"/>
      <c r="FJ1510" s="44"/>
      <c r="FO1510" s="352"/>
      <c r="FQ1510" s="44"/>
      <c r="FR1510" s="44"/>
      <c r="FS1510" s="44"/>
      <c r="FX1510" s="352"/>
      <c r="FZ1510" s="44"/>
      <c r="GA1510" s="44"/>
      <c r="GB1510" s="44"/>
      <c r="GG1510" s="352"/>
      <c r="GI1510" s="44"/>
      <c r="GJ1510" s="44"/>
      <c r="GK1510" s="44"/>
      <c r="GP1510" s="352"/>
      <c r="GR1510" s="44"/>
      <c r="GS1510" s="44"/>
      <c r="GT1510" s="44"/>
      <c r="GY1510" s="352"/>
      <c r="HA1510" s="44"/>
      <c r="HB1510" s="44"/>
      <c r="HC1510" s="44"/>
      <c r="HH1510" s="352"/>
      <c r="HJ1510" s="44"/>
      <c r="HK1510" s="44"/>
      <c r="HL1510" s="44"/>
      <c r="HQ1510" s="44"/>
      <c r="HR1510" s="44"/>
      <c r="HS1510" s="44"/>
      <c r="HT1510" s="44"/>
      <c r="HU1510" s="44"/>
      <c r="HV1510" s="44"/>
      <c r="HW1510" s="44"/>
      <c r="HX1510" s="44"/>
      <c r="HY1510" s="44"/>
      <c r="HZ1510" s="44"/>
      <c r="IA1510" s="44"/>
      <c r="IB1510" s="44"/>
      <c r="IC1510" s="44"/>
      <c r="ID1510" s="44"/>
      <c r="IE1510" s="44"/>
      <c r="IF1510" s="44"/>
      <c r="IG1510" s="44"/>
      <c r="IH1510" s="44"/>
      <c r="II1510" s="44"/>
      <c r="IJ1510" s="44"/>
      <c r="IK1510" s="44"/>
      <c r="IL1510" s="44"/>
      <c r="IM1510" s="44"/>
      <c r="IN1510" s="44"/>
      <c r="IO1510" s="44"/>
      <c r="IP1510" s="44"/>
      <c r="IQ1510" s="44"/>
      <c r="IR1510" s="44"/>
      <c r="IS1510" s="44"/>
      <c r="IT1510" s="44"/>
      <c r="IU1510" s="44"/>
      <c r="IV1510" s="44"/>
      <c r="RS1510" s="353"/>
    </row>
    <row r="1511" spans="1:487" s="74" customFormat="1" ht="15">
      <c r="A1511" s="325" t="s">
        <v>1703</v>
      </c>
      <c r="B1511" s="351"/>
      <c r="C1511" s="351"/>
      <c r="D1511" s="531" t="s">
        <v>130</v>
      </c>
      <c r="E1511" s="44"/>
      <c r="F1511" s="437">
        <f t="shared" si="21"/>
        <v>0</v>
      </c>
      <c r="G1511" s="541"/>
      <c r="H1511" s="138"/>
      <c r="I1511" s="138"/>
      <c r="J1511" s="420"/>
      <c r="K1511" s="138"/>
      <c r="L1511" s="450"/>
      <c r="M1511" s="458"/>
      <c r="N1511" s="44"/>
      <c r="R1511" s="352"/>
      <c r="T1511" s="44"/>
      <c r="U1511" s="44"/>
      <c r="V1511" s="44"/>
      <c r="AA1511" s="352"/>
      <c r="AC1511" s="44"/>
      <c r="AD1511" s="44"/>
      <c r="AE1511" s="44"/>
      <c r="AJ1511" s="352"/>
      <c r="AL1511" s="44"/>
      <c r="AM1511" s="44"/>
      <c r="AN1511" s="44"/>
      <c r="AS1511" s="352"/>
      <c r="AU1511" s="44"/>
      <c r="AV1511" s="44"/>
      <c r="AW1511" s="44"/>
      <c r="BB1511" s="352"/>
      <c r="BD1511" s="44"/>
      <c r="BE1511" s="44"/>
      <c r="BF1511" s="44"/>
      <c r="BK1511" s="352"/>
      <c r="BM1511" s="44"/>
      <c r="BN1511" s="44"/>
      <c r="BO1511" s="44"/>
      <c r="BT1511" s="352"/>
      <c r="BV1511" s="44"/>
      <c r="BW1511" s="44"/>
      <c r="BX1511" s="44"/>
      <c r="CC1511" s="352"/>
      <c r="CE1511" s="44"/>
      <c r="CF1511" s="44"/>
      <c r="CG1511" s="44"/>
      <c r="CL1511" s="352"/>
      <c r="CN1511" s="44"/>
      <c r="CO1511" s="44"/>
      <c r="CP1511" s="44"/>
      <c r="CU1511" s="352"/>
      <c r="CW1511" s="44"/>
      <c r="CX1511" s="44"/>
      <c r="CY1511" s="44"/>
      <c r="DD1511" s="352"/>
      <c r="DF1511" s="44"/>
      <c r="DG1511" s="44"/>
      <c r="DH1511" s="44"/>
      <c r="DM1511" s="352"/>
      <c r="DO1511" s="44"/>
      <c r="DP1511" s="44"/>
      <c r="DQ1511" s="44"/>
      <c r="DV1511" s="352"/>
      <c r="DX1511" s="44"/>
      <c r="DY1511" s="44"/>
      <c r="DZ1511" s="44"/>
      <c r="EE1511" s="352"/>
      <c r="EG1511" s="44"/>
      <c r="EH1511" s="44"/>
      <c r="EI1511" s="44"/>
      <c r="EN1511" s="352"/>
      <c r="EP1511" s="44"/>
      <c r="EQ1511" s="44"/>
      <c r="ER1511" s="44"/>
      <c r="EW1511" s="352"/>
      <c r="EY1511" s="44"/>
      <c r="EZ1511" s="44"/>
      <c r="FA1511" s="44"/>
      <c r="FF1511" s="352"/>
      <c r="FH1511" s="44"/>
      <c r="FI1511" s="44"/>
      <c r="FJ1511" s="44"/>
      <c r="FO1511" s="352"/>
      <c r="FQ1511" s="44"/>
      <c r="FR1511" s="44"/>
      <c r="FS1511" s="44"/>
      <c r="FX1511" s="352"/>
      <c r="FZ1511" s="44"/>
      <c r="GA1511" s="44"/>
      <c r="GB1511" s="44"/>
      <c r="GG1511" s="352"/>
      <c r="GI1511" s="44"/>
      <c r="GJ1511" s="44"/>
      <c r="GK1511" s="44"/>
      <c r="GP1511" s="352"/>
      <c r="GR1511" s="44"/>
      <c r="GS1511" s="44"/>
      <c r="GT1511" s="44"/>
      <c r="GY1511" s="352"/>
      <c r="HA1511" s="44"/>
      <c r="HB1511" s="44"/>
      <c r="HC1511" s="44"/>
      <c r="HH1511" s="352"/>
      <c r="HJ1511" s="44"/>
      <c r="HK1511" s="44"/>
      <c r="HL1511" s="44"/>
      <c r="HQ1511" s="44"/>
      <c r="HR1511" s="44"/>
      <c r="HS1511" s="44"/>
      <c r="HT1511" s="44"/>
      <c r="HU1511" s="44"/>
      <c r="HV1511" s="44"/>
      <c r="HW1511" s="44"/>
      <c r="HX1511" s="44"/>
      <c r="HY1511" s="44"/>
      <c r="HZ1511" s="44"/>
      <c r="IA1511" s="44"/>
      <c r="IB1511" s="44"/>
      <c r="IC1511" s="44"/>
      <c r="ID1511" s="44"/>
      <c r="IE1511" s="44"/>
      <c r="IF1511" s="44"/>
      <c r="IG1511" s="44"/>
      <c r="IH1511" s="44"/>
      <c r="II1511" s="44"/>
      <c r="IJ1511" s="44"/>
      <c r="IK1511" s="44"/>
      <c r="IL1511" s="44"/>
      <c r="IM1511" s="44"/>
      <c r="IN1511" s="44"/>
      <c r="IO1511" s="44"/>
      <c r="IP1511" s="44"/>
      <c r="IQ1511" s="44"/>
      <c r="IR1511" s="44"/>
      <c r="IS1511" s="44"/>
      <c r="IT1511" s="44"/>
      <c r="IU1511" s="44"/>
      <c r="IV1511" s="44"/>
      <c r="RS1511" s="353"/>
    </row>
    <row r="1512" spans="1:487" s="74" customFormat="1" ht="15">
      <c r="A1512" s="325" t="s">
        <v>2016</v>
      </c>
      <c r="B1512" s="351"/>
      <c r="C1512" s="351"/>
      <c r="D1512" s="354" t="s">
        <v>130</v>
      </c>
      <c r="E1512" s="44"/>
      <c r="F1512" s="437">
        <f t="shared" si="21"/>
        <v>14</v>
      </c>
      <c r="G1512" s="541">
        <v>14</v>
      </c>
      <c r="H1512" s="541"/>
      <c r="I1512" s="138"/>
      <c r="J1512" s="420"/>
      <c r="K1512" s="138"/>
      <c r="L1512" s="458"/>
      <c r="M1512" s="458"/>
      <c r="N1512" s="44"/>
      <c r="R1512" s="352"/>
      <c r="T1512" s="44"/>
      <c r="U1512" s="44"/>
      <c r="V1512" s="44"/>
      <c r="AA1512" s="352"/>
      <c r="AC1512" s="44"/>
      <c r="AD1512" s="44"/>
      <c r="AE1512" s="44"/>
      <c r="AJ1512" s="352"/>
      <c r="AL1512" s="44"/>
      <c r="AM1512" s="44"/>
      <c r="AN1512" s="44"/>
      <c r="AS1512" s="352"/>
      <c r="AU1512" s="44"/>
      <c r="AV1512" s="44"/>
      <c r="AW1512" s="44"/>
      <c r="BB1512" s="352"/>
      <c r="BD1512" s="44"/>
      <c r="BE1512" s="44"/>
      <c r="BF1512" s="44"/>
      <c r="BK1512" s="352"/>
      <c r="BM1512" s="44"/>
      <c r="BN1512" s="44"/>
      <c r="BO1512" s="44"/>
      <c r="BT1512" s="352"/>
      <c r="BV1512" s="44"/>
      <c r="BW1512" s="44"/>
      <c r="BX1512" s="44"/>
      <c r="CC1512" s="352"/>
      <c r="CE1512" s="44"/>
      <c r="CF1512" s="44"/>
      <c r="CG1512" s="44"/>
      <c r="CL1512" s="352"/>
      <c r="CN1512" s="44"/>
      <c r="CO1512" s="44"/>
      <c r="CP1512" s="44"/>
      <c r="CU1512" s="352"/>
      <c r="CW1512" s="44"/>
      <c r="CX1512" s="44"/>
      <c r="CY1512" s="44"/>
      <c r="DD1512" s="352"/>
      <c r="DF1512" s="44"/>
      <c r="DG1512" s="44"/>
      <c r="DH1512" s="44"/>
      <c r="DM1512" s="352"/>
      <c r="DO1512" s="44"/>
      <c r="DP1512" s="44"/>
      <c r="DQ1512" s="44"/>
      <c r="DV1512" s="352"/>
      <c r="DX1512" s="44"/>
      <c r="DY1512" s="44"/>
      <c r="DZ1512" s="44"/>
      <c r="EE1512" s="352"/>
      <c r="EG1512" s="44"/>
      <c r="EH1512" s="44"/>
      <c r="EI1512" s="44"/>
      <c r="EN1512" s="352"/>
      <c r="EP1512" s="44"/>
      <c r="EQ1512" s="44"/>
      <c r="ER1512" s="44"/>
      <c r="EW1512" s="352"/>
      <c r="EY1512" s="44"/>
      <c r="EZ1512" s="44"/>
      <c r="FA1512" s="44"/>
      <c r="FF1512" s="352"/>
      <c r="FH1512" s="44"/>
      <c r="FI1512" s="44"/>
      <c r="FJ1512" s="44"/>
      <c r="FO1512" s="352"/>
      <c r="FQ1512" s="44"/>
      <c r="FR1512" s="44"/>
      <c r="FS1512" s="44"/>
      <c r="FX1512" s="352"/>
      <c r="FZ1512" s="44"/>
      <c r="GA1512" s="44"/>
      <c r="GB1512" s="44"/>
      <c r="GG1512" s="352"/>
      <c r="GI1512" s="44"/>
      <c r="GJ1512" s="44"/>
      <c r="GK1512" s="44"/>
      <c r="GP1512" s="352"/>
      <c r="GR1512" s="44"/>
      <c r="GS1512" s="44"/>
      <c r="GT1512" s="44"/>
      <c r="GY1512" s="352"/>
      <c r="HA1512" s="44"/>
      <c r="HB1512" s="44"/>
      <c r="HC1512" s="44"/>
      <c r="HH1512" s="352"/>
      <c r="HJ1512" s="44"/>
      <c r="HK1512" s="44"/>
      <c r="HL1512" s="44"/>
      <c r="HQ1512" s="44"/>
      <c r="HR1512" s="44"/>
      <c r="HS1512" s="44"/>
      <c r="HT1512" s="44"/>
      <c r="HU1512" s="44"/>
      <c r="HV1512" s="44"/>
      <c r="HW1512" s="44"/>
      <c r="HX1512" s="44"/>
      <c r="HY1512" s="44"/>
      <c r="HZ1512" s="44"/>
      <c r="IA1512" s="44"/>
      <c r="IB1512" s="44"/>
      <c r="IC1512" s="44"/>
      <c r="ID1512" s="44"/>
      <c r="IE1512" s="44"/>
      <c r="IF1512" s="44"/>
      <c r="IG1512" s="44"/>
      <c r="IH1512" s="44"/>
      <c r="II1512" s="44"/>
      <c r="IJ1512" s="44"/>
      <c r="IK1512" s="44"/>
      <c r="IL1512" s="44"/>
      <c r="IM1512" s="44"/>
      <c r="IN1512" s="44"/>
      <c r="IO1512" s="44"/>
      <c r="IP1512" s="44"/>
      <c r="IQ1512" s="44"/>
      <c r="IR1512" s="44"/>
      <c r="IS1512" s="44"/>
      <c r="IT1512" s="44"/>
      <c r="IU1512" s="44"/>
      <c r="IV1512" s="44"/>
      <c r="RS1512" s="353"/>
    </row>
    <row r="1513" spans="1:487" s="74" customFormat="1" ht="15">
      <c r="A1513" s="325" t="s">
        <v>1468</v>
      </c>
      <c r="B1513" s="351"/>
      <c r="C1513" s="351"/>
      <c r="D1513" s="458" t="s">
        <v>131</v>
      </c>
      <c r="E1513" s="44"/>
      <c r="F1513" s="437">
        <f t="shared" si="21"/>
        <v>0</v>
      </c>
      <c r="G1513" s="478"/>
      <c r="H1513" s="138"/>
      <c r="I1513" s="138"/>
      <c r="J1513" s="420"/>
      <c r="K1513" s="138"/>
      <c r="L1513" s="44"/>
      <c r="M1513" s="44"/>
      <c r="N1513" s="44"/>
      <c r="R1513" s="352"/>
      <c r="T1513" s="44"/>
      <c r="U1513" s="44"/>
      <c r="V1513" s="44"/>
      <c r="AA1513" s="352"/>
      <c r="AC1513" s="44"/>
      <c r="AD1513" s="44"/>
      <c r="AE1513" s="44"/>
      <c r="AJ1513" s="352"/>
      <c r="AL1513" s="44"/>
      <c r="AM1513" s="44"/>
      <c r="AN1513" s="44"/>
      <c r="AS1513" s="352"/>
      <c r="AU1513" s="44"/>
      <c r="AV1513" s="44"/>
      <c r="AW1513" s="44"/>
      <c r="BB1513" s="352"/>
      <c r="BD1513" s="44"/>
      <c r="BE1513" s="44"/>
      <c r="BF1513" s="44"/>
      <c r="BK1513" s="352"/>
      <c r="BM1513" s="44"/>
      <c r="BN1513" s="44"/>
      <c r="BO1513" s="44"/>
      <c r="BT1513" s="352"/>
      <c r="BV1513" s="44"/>
      <c r="BW1513" s="44"/>
      <c r="BX1513" s="44"/>
      <c r="CC1513" s="352"/>
      <c r="CE1513" s="44"/>
      <c r="CF1513" s="44"/>
      <c r="CG1513" s="44"/>
      <c r="CL1513" s="352"/>
      <c r="CN1513" s="44"/>
      <c r="CO1513" s="44"/>
      <c r="CP1513" s="44"/>
      <c r="CU1513" s="352"/>
      <c r="CW1513" s="44"/>
      <c r="CX1513" s="44"/>
      <c r="CY1513" s="44"/>
      <c r="DD1513" s="352"/>
      <c r="DF1513" s="44"/>
      <c r="DG1513" s="44"/>
      <c r="DH1513" s="44"/>
      <c r="DM1513" s="352"/>
      <c r="DO1513" s="44"/>
      <c r="DP1513" s="44"/>
      <c r="DQ1513" s="44"/>
      <c r="DV1513" s="352"/>
      <c r="DX1513" s="44"/>
      <c r="DY1513" s="44"/>
      <c r="DZ1513" s="44"/>
      <c r="EE1513" s="352"/>
      <c r="EG1513" s="44"/>
      <c r="EH1513" s="44"/>
      <c r="EI1513" s="44"/>
      <c r="EN1513" s="352"/>
      <c r="EP1513" s="44"/>
      <c r="EQ1513" s="44"/>
      <c r="ER1513" s="44"/>
      <c r="EW1513" s="352"/>
      <c r="EY1513" s="44"/>
      <c r="EZ1513" s="44"/>
      <c r="FA1513" s="44"/>
      <c r="FF1513" s="352"/>
      <c r="FH1513" s="44"/>
      <c r="FI1513" s="44"/>
      <c r="FJ1513" s="44"/>
      <c r="FO1513" s="352"/>
      <c r="FQ1513" s="44"/>
      <c r="FR1513" s="44"/>
      <c r="FS1513" s="44"/>
      <c r="FX1513" s="352"/>
      <c r="FZ1513" s="44"/>
      <c r="GA1513" s="44"/>
      <c r="GB1513" s="44"/>
      <c r="GG1513" s="352"/>
      <c r="GI1513" s="44"/>
      <c r="GJ1513" s="44"/>
      <c r="GK1513" s="44"/>
      <c r="GP1513" s="352"/>
      <c r="GR1513" s="44"/>
      <c r="GS1513" s="44"/>
      <c r="GT1513" s="44"/>
      <c r="GY1513" s="352"/>
      <c r="HA1513" s="44"/>
      <c r="HB1513" s="44"/>
      <c r="HC1513" s="44"/>
      <c r="HH1513" s="352"/>
      <c r="HJ1513" s="44"/>
      <c r="HK1513" s="44"/>
      <c r="HL1513" s="44"/>
      <c r="HQ1513" s="44"/>
      <c r="HR1513" s="44"/>
      <c r="HS1513" s="44"/>
      <c r="HT1513" s="44"/>
      <c r="HU1513" s="44"/>
      <c r="HV1513" s="44"/>
      <c r="HW1513" s="44"/>
      <c r="HX1513" s="44"/>
      <c r="HY1513" s="44"/>
      <c r="HZ1513" s="44"/>
      <c r="IA1513" s="44"/>
      <c r="IB1513" s="44"/>
      <c r="IC1513" s="44"/>
      <c r="ID1513" s="44"/>
      <c r="IE1513" s="44"/>
      <c r="IF1513" s="44"/>
      <c r="IG1513" s="44"/>
      <c r="IH1513" s="44"/>
      <c r="II1513" s="44"/>
      <c r="IJ1513" s="44"/>
      <c r="IK1513" s="44"/>
      <c r="IL1513" s="44"/>
      <c r="IM1513" s="44"/>
      <c r="IN1513" s="44"/>
      <c r="IO1513" s="44"/>
      <c r="IP1513" s="44"/>
      <c r="IQ1513" s="44"/>
      <c r="IR1513" s="44"/>
      <c r="IS1513" s="44"/>
      <c r="IT1513" s="44"/>
      <c r="IU1513" s="44"/>
      <c r="IV1513" s="44"/>
      <c r="RS1513" s="353"/>
    </row>
    <row r="1514" spans="1:487" s="74" customFormat="1" ht="15">
      <c r="A1514" s="325" t="s">
        <v>1469</v>
      </c>
      <c r="B1514" s="351"/>
      <c r="C1514" s="351"/>
      <c r="D1514" s="354" t="s">
        <v>130</v>
      </c>
      <c r="E1514" s="44"/>
      <c r="F1514" s="437">
        <f t="shared" si="21"/>
        <v>0</v>
      </c>
      <c r="G1514" s="541"/>
      <c r="H1514" s="541"/>
      <c r="I1514" s="138"/>
      <c r="J1514" s="420"/>
      <c r="K1514" s="138"/>
      <c r="L1514" s="450"/>
      <c r="M1514" s="458"/>
      <c r="N1514" s="44"/>
      <c r="R1514" s="352"/>
      <c r="T1514" s="44"/>
      <c r="U1514" s="44"/>
      <c r="V1514" s="44"/>
      <c r="AA1514" s="352"/>
      <c r="AC1514" s="44"/>
      <c r="AD1514" s="44"/>
      <c r="AE1514" s="44"/>
      <c r="AJ1514" s="352"/>
      <c r="AL1514" s="44"/>
      <c r="AM1514" s="44"/>
      <c r="AN1514" s="44"/>
      <c r="AS1514" s="352"/>
      <c r="AU1514" s="44"/>
      <c r="AV1514" s="44"/>
      <c r="AW1514" s="44"/>
      <c r="BB1514" s="352"/>
      <c r="BD1514" s="44"/>
      <c r="BE1514" s="44"/>
      <c r="BF1514" s="44"/>
      <c r="BK1514" s="352"/>
      <c r="BM1514" s="44"/>
      <c r="BN1514" s="44"/>
      <c r="BO1514" s="44"/>
      <c r="BT1514" s="352"/>
      <c r="BV1514" s="44"/>
      <c r="BW1514" s="44"/>
      <c r="BX1514" s="44"/>
      <c r="CC1514" s="352"/>
      <c r="CE1514" s="44"/>
      <c r="CF1514" s="44"/>
      <c r="CG1514" s="44"/>
      <c r="CL1514" s="352"/>
      <c r="CN1514" s="44"/>
      <c r="CO1514" s="44"/>
      <c r="CP1514" s="44"/>
      <c r="CU1514" s="352"/>
      <c r="CW1514" s="44"/>
      <c r="CX1514" s="44"/>
      <c r="CY1514" s="44"/>
      <c r="DD1514" s="352"/>
      <c r="DF1514" s="44"/>
      <c r="DG1514" s="44"/>
      <c r="DH1514" s="44"/>
      <c r="DM1514" s="352"/>
      <c r="DO1514" s="44"/>
      <c r="DP1514" s="44"/>
      <c r="DQ1514" s="44"/>
      <c r="DV1514" s="352"/>
      <c r="DX1514" s="44"/>
      <c r="DY1514" s="44"/>
      <c r="DZ1514" s="44"/>
      <c r="EE1514" s="352"/>
      <c r="EG1514" s="44"/>
      <c r="EH1514" s="44"/>
      <c r="EI1514" s="44"/>
      <c r="EN1514" s="352"/>
      <c r="EP1514" s="44"/>
      <c r="EQ1514" s="44"/>
      <c r="ER1514" s="44"/>
      <c r="EW1514" s="352"/>
      <c r="EY1514" s="44"/>
      <c r="EZ1514" s="44"/>
      <c r="FA1514" s="44"/>
      <c r="FF1514" s="352"/>
      <c r="FH1514" s="44"/>
      <c r="FI1514" s="44"/>
      <c r="FJ1514" s="44"/>
      <c r="FO1514" s="352"/>
      <c r="FQ1514" s="44"/>
      <c r="FR1514" s="44"/>
      <c r="FS1514" s="44"/>
      <c r="FX1514" s="352"/>
      <c r="FZ1514" s="44"/>
      <c r="GA1514" s="44"/>
      <c r="GB1514" s="44"/>
      <c r="GG1514" s="352"/>
      <c r="GI1514" s="44"/>
      <c r="GJ1514" s="44"/>
      <c r="GK1514" s="44"/>
      <c r="GP1514" s="352"/>
      <c r="GR1514" s="44"/>
      <c r="GS1514" s="44"/>
      <c r="GT1514" s="44"/>
      <c r="GY1514" s="352"/>
      <c r="HA1514" s="44"/>
      <c r="HB1514" s="44"/>
      <c r="HC1514" s="44"/>
      <c r="HH1514" s="352"/>
      <c r="HJ1514" s="44"/>
      <c r="HK1514" s="44"/>
      <c r="HL1514" s="44"/>
      <c r="HQ1514" s="44"/>
      <c r="HR1514" s="44"/>
      <c r="HS1514" s="44"/>
      <c r="HT1514" s="44"/>
      <c r="HU1514" s="44"/>
      <c r="HV1514" s="44"/>
      <c r="HW1514" s="44"/>
      <c r="HX1514" s="44"/>
      <c r="HY1514" s="44"/>
      <c r="HZ1514" s="44"/>
      <c r="IA1514" s="44"/>
      <c r="IB1514" s="44"/>
      <c r="IC1514" s="44"/>
      <c r="ID1514" s="44"/>
      <c r="IE1514" s="44"/>
      <c r="IF1514" s="44"/>
      <c r="IG1514" s="44"/>
      <c r="IH1514" s="44"/>
      <c r="II1514" s="44"/>
      <c r="IJ1514" s="44"/>
      <c r="IK1514" s="44"/>
      <c r="IL1514" s="44"/>
      <c r="IM1514" s="44"/>
      <c r="IN1514" s="44"/>
      <c r="IO1514" s="44"/>
      <c r="IP1514" s="44"/>
      <c r="IQ1514" s="44"/>
      <c r="IR1514" s="44"/>
      <c r="IS1514" s="44"/>
      <c r="IT1514" s="44"/>
      <c r="IU1514" s="44"/>
      <c r="IV1514" s="44"/>
      <c r="RS1514" s="353"/>
    </row>
    <row r="1515" spans="1:487" s="74" customFormat="1" ht="15">
      <c r="A1515" s="325" t="s">
        <v>1188</v>
      </c>
      <c r="B1515" s="351"/>
      <c r="C1515" s="351"/>
      <c r="D1515" s="354" t="s">
        <v>130</v>
      </c>
      <c r="E1515" s="44"/>
      <c r="F1515" s="437">
        <f t="shared" si="21"/>
        <v>0</v>
      </c>
      <c r="G1515" s="541"/>
      <c r="H1515" s="541"/>
      <c r="I1515" s="138"/>
      <c r="J1515" s="420"/>
      <c r="K1515" s="138"/>
      <c r="L1515" s="450"/>
      <c r="M1515" s="458"/>
      <c r="N1515" s="44"/>
      <c r="R1515" s="352"/>
      <c r="T1515" s="44"/>
      <c r="U1515" s="44"/>
      <c r="V1515" s="44"/>
      <c r="AA1515" s="352"/>
      <c r="AC1515" s="44"/>
      <c r="AD1515" s="44"/>
      <c r="AE1515" s="44"/>
      <c r="AJ1515" s="352"/>
      <c r="AL1515" s="44"/>
      <c r="AM1515" s="44"/>
      <c r="AN1515" s="44"/>
      <c r="AS1515" s="352"/>
      <c r="AU1515" s="44"/>
      <c r="AV1515" s="44"/>
      <c r="AW1515" s="44"/>
      <c r="BB1515" s="352"/>
      <c r="BD1515" s="44"/>
      <c r="BE1515" s="44"/>
      <c r="BF1515" s="44"/>
      <c r="BK1515" s="352"/>
      <c r="BM1515" s="44"/>
      <c r="BN1515" s="44"/>
      <c r="BO1515" s="44"/>
      <c r="BT1515" s="352"/>
      <c r="BV1515" s="44"/>
      <c r="BW1515" s="44"/>
      <c r="BX1515" s="44"/>
      <c r="CC1515" s="352"/>
      <c r="CE1515" s="44"/>
      <c r="CF1515" s="44"/>
      <c r="CG1515" s="44"/>
      <c r="CL1515" s="352"/>
      <c r="CN1515" s="44"/>
      <c r="CO1515" s="44"/>
      <c r="CP1515" s="44"/>
      <c r="CU1515" s="352"/>
      <c r="CW1515" s="44"/>
      <c r="CX1515" s="44"/>
      <c r="CY1515" s="44"/>
      <c r="DD1515" s="352"/>
      <c r="DF1515" s="44"/>
      <c r="DG1515" s="44"/>
      <c r="DH1515" s="44"/>
      <c r="DM1515" s="352"/>
      <c r="DO1515" s="44"/>
      <c r="DP1515" s="44"/>
      <c r="DQ1515" s="44"/>
      <c r="DV1515" s="352"/>
      <c r="DX1515" s="44"/>
      <c r="DY1515" s="44"/>
      <c r="DZ1515" s="44"/>
      <c r="EE1515" s="352"/>
      <c r="EG1515" s="44"/>
      <c r="EH1515" s="44"/>
      <c r="EI1515" s="44"/>
      <c r="EN1515" s="352"/>
      <c r="EP1515" s="44"/>
      <c r="EQ1515" s="44"/>
      <c r="ER1515" s="44"/>
      <c r="EW1515" s="352"/>
      <c r="EY1515" s="44"/>
      <c r="EZ1515" s="44"/>
      <c r="FA1515" s="44"/>
      <c r="FF1515" s="352"/>
      <c r="FH1515" s="44"/>
      <c r="FI1515" s="44"/>
      <c r="FJ1515" s="44"/>
      <c r="FO1515" s="352"/>
      <c r="FQ1515" s="44"/>
      <c r="FR1515" s="44"/>
      <c r="FS1515" s="44"/>
      <c r="FX1515" s="352"/>
      <c r="FZ1515" s="44"/>
      <c r="GA1515" s="44"/>
      <c r="GB1515" s="44"/>
      <c r="GG1515" s="352"/>
      <c r="GI1515" s="44"/>
      <c r="GJ1515" s="44"/>
      <c r="GK1515" s="44"/>
      <c r="GP1515" s="352"/>
      <c r="GR1515" s="44"/>
      <c r="GS1515" s="44"/>
      <c r="GT1515" s="44"/>
      <c r="GY1515" s="352"/>
      <c r="HA1515" s="44"/>
      <c r="HB1515" s="44"/>
      <c r="HC1515" s="44"/>
      <c r="HH1515" s="352"/>
      <c r="HJ1515" s="44"/>
      <c r="HK1515" s="44"/>
      <c r="HL1515" s="44"/>
      <c r="HQ1515" s="44"/>
      <c r="HR1515" s="44"/>
      <c r="HS1515" s="44"/>
      <c r="HT1515" s="44"/>
      <c r="HU1515" s="44"/>
      <c r="HV1515" s="44"/>
      <c r="HW1515" s="44"/>
      <c r="HX1515" s="44"/>
      <c r="HY1515" s="44"/>
      <c r="HZ1515" s="44"/>
      <c r="IA1515" s="44"/>
      <c r="IB1515" s="44"/>
      <c r="IC1515" s="44"/>
      <c r="ID1515" s="44"/>
      <c r="IE1515" s="44"/>
      <c r="IF1515" s="44"/>
      <c r="IG1515" s="44"/>
      <c r="IH1515" s="44"/>
      <c r="II1515" s="44"/>
      <c r="IJ1515" s="44"/>
      <c r="IK1515" s="44"/>
      <c r="IL1515" s="44"/>
      <c r="IM1515" s="44"/>
      <c r="IN1515" s="44"/>
      <c r="IO1515" s="44"/>
      <c r="IP1515" s="44"/>
      <c r="IQ1515" s="44"/>
      <c r="IR1515" s="44"/>
      <c r="IS1515" s="44"/>
      <c r="IT1515" s="44"/>
      <c r="IU1515" s="44"/>
      <c r="IV1515" s="44"/>
      <c r="RS1515" s="353"/>
    </row>
    <row r="1516" spans="1:487" s="74" customFormat="1" ht="15">
      <c r="A1516" s="325" t="s">
        <v>2114</v>
      </c>
      <c r="B1516" s="351"/>
      <c r="C1516" s="351"/>
      <c r="D1516" s="531" t="s">
        <v>130</v>
      </c>
      <c r="E1516" s="44"/>
      <c r="F1516" s="437">
        <f t="shared" si="21"/>
        <v>12</v>
      </c>
      <c r="G1516" s="541"/>
      <c r="H1516" s="541">
        <v>1</v>
      </c>
      <c r="I1516" s="138">
        <v>11</v>
      </c>
      <c r="J1516" s="420"/>
      <c r="K1516" s="138"/>
      <c r="L1516" s="450"/>
      <c r="M1516" s="458"/>
      <c r="N1516" s="44"/>
      <c r="R1516" s="352"/>
      <c r="T1516" s="44"/>
      <c r="U1516" s="44"/>
      <c r="V1516" s="44"/>
      <c r="AA1516" s="352"/>
      <c r="AC1516" s="44"/>
      <c r="AD1516" s="44"/>
      <c r="AE1516" s="44"/>
      <c r="AJ1516" s="352"/>
      <c r="AL1516" s="44"/>
      <c r="AM1516" s="44"/>
      <c r="AN1516" s="44"/>
      <c r="AS1516" s="352"/>
      <c r="AU1516" s="44"/>
      <c r="AV1516" s="44"/>
      <c r="AW1516" s="44"/>
      <c r="BB1516" s="352"/>
      <c r="BD1516" s="44"/>
      <c r="BE1516" s="44"/>
      <c r="BF1516" s="44"/>
      <c r="BK1516" s="352"/>
      <c r="BM1516" s="44"/>
      <c r="BN1516" s="44"/>
      <c r="BO1516" s="44"/>
      <c r="BT1516" s="352"/>
      <c r="BV1516" s="44"/>
      <c r="BW1516" s="44"/>
      <c r="BX1516" s="44"/>
      <c r="CC1516" s="352"/>
      <c r="CE1516" s="44"/>
      <c r="CF1516" s="44"/>
      <c r="CG1516" s="44"/>
      <c r="CL1516" s="352"/>
      <c r="CN1516" s="44"/>
      <c r="CO1516" s="44"/>
      <c r="CP1516" s="44"/>
      <c r="CU1516" s="352"/>
      <c r="CW1516" s="44"/>
      <c r="CX1516" s="44"/>
      <c r="CY1516" s="44"/>
      <c r="DD1516" s="352"/>
      <c r="DF1516" s="44"/>
      <c r="DG1516" s="44"/>
      <c r="DH1516" s="44"/>
      <c r="DM1516" s="352"/>
      <c r="DO1516" s="44"/>
      <c r="DP1516" s="44"/>
      <c r="DQ1516" s="44"/>
      <c r="DV1516" s="352"/>
      <c r="DX1516" s="44"/>
      <c r="DY1516" s="44"/>
      <c r="DZ1516" s="44"/>
      <c r="EE1516" s="352"/>
      <c r="EG1516" s="44"/>
      <c r="EH1516" s="44"/>
      <c r="EI1516" s="44"/>
      <c r="EN1516" s="352"/>
      <c r="EP1516" s="44"/>
      <c r="EQ1516" s="44"/>
      <c r="ER1516" s="44"/>
      <c r="EW1516" s="352"/>
      <c r="EY1516" s="44"/>
      <c r="EZ1516" s="44"/>
      <c r="FA1516" s="44"/>
      <c r="FF1516" s="352"/>
      <c r="FH1516" s="44"/>
      <c r="FI1516" s="44"/>
      <c r="FJ1516" s="44"/>
      <c r="FO1516" s="352"/>
      <c r="FQ1516" s="44"/>
      <c r="FR1516" s="44"/>
      <c r="FS1516" s="44"/>
      <c r="FX1516" s="352"/>
      <c r="FZ1516" s="44"/>
      <c r="GA1516" s="44"/>
      <c r="GB1516" s="44"/>
      <c r="GG1516" s="352"/>
      <c r="GI1516" s="44"/>
      <c r="GJ1516" s="44"/>
      <c r="GK1516" s="44"/>
      <c r="GP1516" s="352"/>
      <c r="GR1516" s="44"/>
      <c r="GS1516" s="44"/>
      <c r="GT1516" s="44"/>
      <c r="GY1516" s="352"/>
      <c r="HA1516" s="44"/>
      <c r="HB1516" s="44"/>
      <c r="HC1516" s="44"/>
      <c r="HH1516" s="352"/>
      <c r="HJ1516" s="44"/>
      <c r="HK1516" s="44"/>
      <c r="HL1516" s="44"/>
      <c r="HQ1516" s="44"/>
      <c r="HR1516" s="44"/>
      <c r="HS1516" s="44"/>
      <c r="HT1516" s="44"/>
      <c r="HU1516" s="44"/>
      <c r="HV1516" s="44"/>
      <c r="HW1516" s="44"/>
      <c r="HX1516" s="44"/>
      <c r="HY1516" s="44"/>
      <c r="HZ1516" s="44"/>
      <c r="IA1516" s="44"/>
      <c r="IB1516" s="44"/>
      <c r="IC1516" s="44"/>
      <c r="ID1516" s="44"/>
      <c r="IE1516" s="44"/>
      <c r="IF1516" s="44"/>
      <c r="IG1516" s="44"/>
      <c r="IH1516" s="44"/>
      <c r="II1516" s="44"/>
      <c r="IJ1516" s="44"/>
      <c r="IK1516" s="44"/>
      <c r="IL1516" s="44"/>
      <c r="IM1516" s="44"/>
      <c r="IN1516" s="44"/>
      <c r="IO1516" s="44"/>
      <c r="IP1516" s="44"/>
      <c r="IQ1516" s="44"/>
      <c r="IR1516" s="44"/>
      <c r="IS1516" s="44"/>
      <c r="IT1516" s="44"/>
      <c r="IU1516" s="44"/>
      <c r="IV1516" s="44"/>
      <c r="RS1516" s="353"/>
    </row>
    <row r="1517" spans="1:487" s="74" customFormat="1" ht="15">
      <c r="A1517" s="325" t="s">
        <v>934</v>
      </c>
      <c r="B1517" s="351"/>
      <c r="C1517" s="351"/>
      <c r="D1517" s="458" t="s">
        <v>136</v>
      </c>
      <c r="E1517" s="44"/>
      <c r="F1517" s="437">
        <f t="shared" si="21"/>
        <v>0</v>
      </c>
      <c r="G1517" s="478"/>
      <c r="H1517" s="138"/>
      <c r="I1517" s="138"/>
      <c r="J1517" s="420"/>
      <c r="K1517" s="138"/>
      <c r="L1517" s="44"/>
      <c r="M1517" s="44"/>
      <c r="N1517" s="44"/>
      <c r="R1517" s="352"/>
      <c r="T1517" s="44"/>
      <c r="U1517" s="44"/>
      <c r="V1517" s="44"/>
      <c r="AA1517" s="352"/>
      <c r="AC1517" s="44"/>
      <c r="AD1517" s="44"/>
      <c r="AE1517" s="44"/>
      <c r="AJ1517" s="352"/>
      <c r="AL1517" s="44"/>
      <c r="AM1517" s="44"/>
      <c r="AN1517" s="44"/>
      <c r="AS1517" s="352"/>
      <c r="AU1517" s="44"/>
      <c r="AV1517" s="44"/>
      <c r="AW1517" s="44"/>
      <c r="BB1517" s="352"/>
      <c r="BD1517" s="44"/>
      <c r="BE1517" s="44"/>
      <c r="BF1517" s="44"/>
      <c r="BK1517" s="352"/>
      <c r="BM1517" s="44"/>
      <c r="BN1517" s="44"/>
      <c r="BO1517" s="44"/>
      <c r="BT1517" s="352"/>
      <c r="BV1517" s="44"/>
      <c r="BW1517" s="44"/>
      <c r="BX1517" s="44"/>
      <c r="CC1517" s="352"/>
      <c r="CE1517" s="44"/>
      <c r="CF1517" s="44"/>
      <c r="CG1517" s="44"/>
      <c r="CL1517" s="352"/>
      <c r="CN1517" s="44"/>
      <c r="CO1517" s="44"/>
      <c r="CP1517" s="44"/>
      <c r="CU1517" s="352"/>
      <c r="CW1517" s="44"/>
      <c r="CX1517" s="44"/>
      <c r="CY1517" s="44"/>
      <c r="DD1517" s="352"/>
      <c r="DF1517" s="44"/>
      <c r="DG1517" s="44"/>
      <c r="DH1517" s="44"/>
      <c r="DM1517" s="352"/>
      <c r="DO1517" s="44"/>
      <c r="DP1517" s="44"/>
      <c r="DQ1517" s="44"/>
      <c r="DV1517" s="352"/>
      <c r="DX1517" s="44"/>
      <c r="DY1517" s="44"/>
      <c r="DZ1517" s="44"/>
      <c r="EE1517" s="352"/>
      <c r="EG1517" s="44"/>
      <c r="EH1517" s="44"/>
      <c r="EI1517" s="44"/>
      <c r="EN1517" s="352"/>
      <c r="EP1517" s="44"/>
      <c r="EQ1517" s="44"/>
      <c r="ER1517" s="44"/>
      <c r="EW1517" s="352"/>
      <c r="EY1517" s="44"/>
      <c r="EZ1517" s="44"/>
      <c r="FA1517" s="44"/>
      <c r="FF1517" s="352"/>
      <c r="FH1517" s="44"/>
      <c r="FI1517" s="44"/>
      <c r="FJ1517" s="44"/>
      <c r="FO1517" s="352"/>
      <c r="FQ1517" s="44"/>
      <c r="FR1517" s="44"/>
      <c r="FS1517" s="44"/>
      <c r="FX1517" s="352"/>
      <c r="FZ1517" s="44"/>
      <c r="GA1517" s="44"/>
      <c r="GB1517" s="44"/>
      <c r="GG1517" s="352"/>
      <c r="GI1517" s="44"/>
      <c r="GJ1517" s="44"/>
      <c r="GK1517" s="44"/>
      <c r="GP1517" s="352"/>
      <c r="GR1517" s="44"/>
      <c r="GS1517" s="44"/>
      <c r="GT1517" s="44"/>
      <c r="GY1517" s="352"/>
      <c r="HA1517" s="44"/>
      <c r="HB1517" s="44"/>
      <c r="HC1517" s="44"/>
      <c r="HH1517" s="352"/>
      <c r="HJ1517" s="44"/>
      <c r="HK1517" s="44"/>
      <c r="HL1517" s="44"/>
      <c r="HQ1517" s="44"/>
      <c r="HR1517" s="44"/>
      <c r="HS1517" s="44"/>
      <c r="HT1517" s="44"/>
      <c r="HU1517" s="44"/>
      <c r="HV1517" s="44"/>
      <c r="HW1517" s="44"/>
      <c r="HX1517" s="44"/>
      <c r="HY1517" s="44"/>
      <c r="HZ1517" s="44"/>
      <c r="IA1517" s="44"/>
      <c r="IB1517" s="44"/>
      <c r="IC1517" s="44"/>
      <c r="ID1517" s="44"/>
      <c r="IE1517" s="44"/>
      <c r="IF1517" s="44"/>
      <c r="IG1517" s="44"/>
      <c r="IH1517" s="44"/>
      <c r="II1517" s="44"/>
      <c r="IJ1517" s="44"/>
      <c r="IK1517" s="44"/>
      <c r="IL1517" s="44"/>
      <c r="IM1517" s="44"/>
      <c r="IN1517" s="44"/>
      <c r="IO1517" s="44"/>
      <c r="IP1517" s="44"/>
      <c r="IQ1517" s="44"/>
      <c r="IR1517" s="44"/>
      <c r="IS1517" s="44"/>
      <c r="IT1517" s="44"/>
      <c r="IU1517" s="44"/>
      <c r="IV1517" s="44"/>
      <c r="RS1517" s="353"/>
    </row>
    <row r="1518" spans="1:487" s="74" customFormat="1" ht="15">
      <c r="A1518" s="325" t="s">
        <v>582</v>
      </c>
      <c r="B1518" s="529"/>
      <c r="C1518" s="351"/>
      <c r="D1518" s="458" t="s">
        <v>135</v>
      </c>
      <c r="E1518" s="44"/>
      <c r="F1518" s="437">
        <f t="shared" si="21"/>
        <v>391</v>
      </c>
      <c r="G1518" s="478"/>
      <c r="H1518" s="138">
        <v>314</v>
      </c>
      <c r="I1518" s="138">
        <v>47</v>
      </c>
      <c r="J1518" s="420">
        <v>30</v>
      </c>
      <c r="K1518" s="138"/>
      <c r="L1518" s="458"/>
      <c r="M1518" s="44"/>
      <c r="N1518" s="44"/>
      <c r="R1518" s="352"/>
      <c r="T1518" s="44"/>
      <c r="U1518" s="44"/>
      <c r="V1518" s="44"/>
      <c r="AA1518" s="352"/>
      <c r="AC1518" s="44"/>
      <c r="AD1518" s="44"/>
      <c r="AE1518" s="44"/>
      <c r="AJ1518" s="352"/>
      <c r="AL1518" s="44"/>
      <c r="AM1518" s="44"/>
      <c r="AN1518" s="44"/>
      <c r="AS1518" s="352"/>
      <c r="AU1518" s="44"/>
      <c r="AV1518" s="44"/>
      <c r="AW1518" s="44"/>
      <c r="BB1518" s="352"/>
      <c r="BD1518" s="44"/>
      <c r="BE1518" s="44"/>
      <c r="BF1518" s="44"/>
      <c r="BK1518" s="352"/>
      <c r="BM1518" s="44"/>
      <c r="BN1518" s="44"/>
      <c r="BO1518" s="44"/>
      <c r="BT1518" s="352"/>
      <c r="BV1518" s="44"/>
      <c r="BW1518" s="44"/>
      <c r="BX1518" s="44"/>
      <c r="CC1518" s="352"/>
      <c r="CE1518" s="44"/>
      <c r="CF1518" s="44"/>
      <c r="CG1518" s="44"/>
      <c r="CL1518" s="352"/>
      <c r="CN1518" s="44"/>
      <c r="CO1518" s="44"/>
      <c r="CP1518" s="44"/>
      <c r="CU1518" s="352"/>
      <c r="CW1518" s="44"/>
      <c r="CX1518" s="44"/>
      <c r="CY1518" s="44"/>
      <c r="DD1518" s="352"/>
      <c r="DF1518" s="44"/>
      <c r="DG1518" s="44"/>
      <c r="DH1518" s="44"/>
      <c r="DM1518" s="352"/>
      <c r="DO1518" s="44"/>
      <c r="DP1518" s="44"/>
      <c r="DQ1518" s="44"/>
      <c r="DV1518" s="352"/>
      <c r="DX1518" s="44"/>
      <c r="DY1518" s="44"/>
      <c r="DZ1518" s="44"/>
      <c r="EE1518" s="352"/>
      <c r="EG1518" s="44"/>
      <c r="EH1518" s="44"/>
      <c r="EI1518" s="44"/>
      <c r="EN1518" s="352"/>
      <c r="EP1518" s="44"/>
      <c r="EQ1518" s="44"/>
      <c r="ER1518" s="44"/>
      <c r="EW1518" s="352"/>
      <c r="EY1518" s="44"/>
      <c r="EZ1518" s="44"/>
      <c r="FA1518" s="44"/>
      <c r="FF1518" s="352"/>
      <c r="FH1518" s="44"/>
      <c r="FI1518" s="44"/>
      <c r="FJ1518" s="44"/>
      <c r="FO1518" s="352"/>
      <c r="FQ1518" s="44"/>
      <c r="FR1518" s="44"/>
      <c r="FS1518" s="44"/>
      <c r="FX1518" s="352"/>
      <c r="FZ1518" s="44"/>
      <c r="GA1518" s="44"/>
      <c r="GB1518" s="44"/>
      <c r="GG1518" s="352"/>
      <c r="GI1518" s="44"/>
      <c r="GJ1518" s="44"/>
      <c r="GK1518" s="44"/>
      <c r="GP1518" s="352"/>
      <c r="GR1518" s="44"/>
      <c r="GS1518" s="44"/>
      <c r="GT1518" s="44"/>
      <c r="GY1518" s="352"/>
      <c r="HA1518" s="44"/>
      <c r="HB1518" s="44"/>
      <c r="HC1518" s="44"/>
      <c r="HH1518" s="352"/>
      <c r="HJ1518" s="44"/>
      <c r="HK1518" s="44"/>
      <c r="HL1518" s="44"/>
      <c r="HQ1518" s="44"/>
      <c r="HR1518" s="44"/>
      <c r="HS1518" s="44"/>
      <c r="HT1518" s="44"/>
      <c r="HU1518" s="44"/>
      <c r="HV1518" s="44"/>
      <c r="HW1518" s="44"/>
      <c r="HX1518" s="44"/>
      <c r="HY1518" s="44"/>
      <c r="HZ1518" s="44"/>
      <c r="IA1518" s="44"/>
      <c r="IB1518" s="44"/>
      <c r="IC1518" s="44"/>
      <c r="ID1518" s="44"/>
      <c r="IE1518" s="44"/>
      <c r="IF1518" s="44"/>
      <c r="IG1518" s="44"/>
      <c r="IH1518" s="44"/>
      <c r="II1518" s="44"/>
      <c r="IJ1518" s="44"/>
      <c r="IK1518" s="44"/>
      <c r="IL1518" s="44"/>
      <c r="IM1518" s="44"/>
      <c r="IN1518" s="44"/>
      <c r="IO1518" s="44"/>
      <c r="IP1518" s="44"/>
      <c r="IQ1518" s="44"/>
      <c r="IR1518" s="44"/>
      <c r="IS1518" s="44"/>
      <c r="IT1518" s="44"/>
      <c r="IU1518" s="44"/>
      <c r="IV1518" s="44"/>
      <c r="RS1518" s="353"/>
    </row>
    <row r="1519" spans="1:487" s="74" customFormat="1" ht="15">
      <c r="A1519" s="325" t="s">
        <v>1759</v>
      </c>
      <c r="B1519" s="351"/>
      <c r="C1519" s="351"/>
      <c r="D1519" s="531" t="s">
        <v>130</v>
      </c>
      <c r="E1519" s="44"/>
      <c r="F1519" s="437">
        <f t="shared" si="21"/>
        <v>0</v>
      </c>
      <c r="G1519" s="541"/>
      <c r="H1519" s="541"/>
      <c r="I1519" s="138"/>
      <c r="J1519" s="478"/>
      <c r="K1519" s="138"/>
      <c r="L1519" s="450"/>
      <c r="M1519" s="458"/>
      <c r="N1519" s="44"/>
      <c r="R1519" s="44"/>
      <c r="T1519" s="44"/>
      <c r="U1519" s="44"/>
      <c r="V1519" s="44"/>
      <c r="AA1519" s="44"/>
      <c r="AC1519" s="44"/>
      <c r="AD1519" s="44"/>
      <c r="AE1519" s="44"/>
      <c r="AJ1519" s="44"/>
      <c r="AL1519" s="44"/>
      <c r="AM1519" s="44"/>
      <c r="AN1519" s="44"/>
      <c r="AS1519" s="44"/>
      <c r="AU1519" s="44"/>
      <c r="AV1519" s="44"/>
      <c r="AW1519" s="44"/>
      <c r="BB1519" s="44"/>
      <c r="BD1519" s="44"/>
      <c r="BE1519" s="44"/>
      <c r="BF1519" s="44"/>
      <c r="BK1519" s="44"/>
      <c r="BM1519" s="44"/>
      <c r="BN1519" s="44"/>
      <c r="BO1519" s="44"/>
      <c r="BT1519" s="44"/>
      <c r="BV1519" s="44"/>
      <c r="BW1519" s="44"/>
      <c r="BX1519" s="44"/>
      <c r="CC1519" s="44"/>
      <c r="CE1519" s="44"/>
      <c r="CF1519" s="44"/>
      <c r="CG1519" s="44"/>
      <c r="CL1519" s="44"/>
      <c r="CN1519" s="44"/>
      <c r="CO1519" s="44"/>
      <c r="CP1519" s="44"/>
      <c r="CU1519" s="44"/>
      <c r="CW1519" s="44"/>
      <c r="CX1519" s="44"/>
      <c r="CY1519" s="44"/>
      <c r="DD1519" s="44"/>
      <c r="DF1519" s="44"/>
      <c r="DG1519" s="44"/>
      <c r="DH1519" s="44"/>
      <c r="DM1519" s="44"/>
      <c r="DO1519" s="44"/>
      <c r="DP1519" s="44"/>
      <c r="DQ1519" s="44"/>
      <c r="DV1519" s="44"/>
      <c r="DX1519" s="44"/>
      <c r="DY1519" s="44"/>
      <c r="DZ1519" s="44"/>
      <c r="EE1519" s="44"/>
      <c r="EG1519" s="44"/>
      <c r="EH1519" s="44"/>
      <c r="EI1519" s="44"/>
      <c r="EN1519" s="44"/>
      <c r="EP1519" s="44"/>
      <c r="EQ1519" s="44"/>
      <c r="ER1519" s="44"/>
      <c r="EW1519" s="44"/>
      <c r="EY1519" s="44"/>
      <c r="EZ1519" s="44"/>
      <c r="FA1519" s="44"/>
      <c r="FF1519" s="44"/>
      <c r="FH1519" s="44"/>
      <c r="FI1519" s="44"/>
      <c r="FJ1519" s="44"/>
      <c r="FO1519" s="44"/>
      <c r="FQ1519" s="44"/>
      <c r="FR1519" s="44"/>
      <c r="FS1519" s="44"/>
      <c r="FX1519" s="44"/>
      <c r="FZ1519" s="44"/>
      <c r="GA1519" s="44"/>
      <c r="GB1519" s="44"/>
      <c r="GG1519" s="44"/>
      <c r="GI1519" s="44"/>
      <c r="GJ1519" s="44"/>
      <c r="GK1519" s="44"/>
      <c r="GP1519" s="44"/>
      <c r="GR1519" s="44"/>
      <c r="GS1519" s="44"/>
      <c r="GT1519" s="44"/>
      <c r="GY1519" s="44"/>
      <c r="HA1519" s="44"/>
      <c r="HB1519" s="44"/>
      <c r="HC1519" s="44"/>
      <c r="HH1519" s="44"/>
      <c r="HJ1519" s="44"/>
      <c r="HK1519" s="44"/>
      <c r="HL1519" s="44"/>
      <c r="HQ1519" s="44"/>
      <c r="HR1519" s="44"/>
      <c r="HS1519" s="44"/>
      <c r="HT1519" s="44"/>
      <c r="HU1519" s="44"/>
      <c r="HV1519" s="44"/>
      <c r="HW1519" s="44"/>
      <c r="HX1519" s="44"/>
      <c r="HY1519" s="44"/>
      <c r="HZ1519" s="44"/>
      <c r="IA1519" s="44"/>
      <c r="IB1519" s="44"/>
      <c r="IC1519" s="44"/>
      <c r="ID1519" s="44"/>
      <c r="IE1519" s="44"/>
      <c r="IF1519" s="44"/>
      <c r="IG1519" s="44"/>
      <c r="IH1519" s="44"/>
      <c r="II1519" s="44"/>
      <c r="IJ1519" s="44"/>
      <c r="IK1519" s="44"/>
      <c r="IL1519" s="44"/>
      <c r="IM1519" s="44"/>
      <c r="IN1519" s="44"/>
      <c r="IO1519" s="44"/>
      <c r="IP1519" s="44"/>
      <c r="IQ1519" s="44"/>
      <c r="IR1519" s="44"/>
      <c r="IS1519" s="44"/>
      <c r="IT1519" s="44"/>
      <c r="IU1519" s="44"/>
      <c r="IV1519" s="44"/>
      <c r="RS1519" s="353"/>
    </row>
    <row r="1520" spans="1:487" s="74" customFormat="1" ht="15">
      <c r="A1520" s="325" t="s">
        <v>1476</v>
      </c>
      <c r="B1520" s="351"/>
      <c r="C1520" s="351"/>
      <c r="D1520" s="458" t="s">
        <v>131</v>
      </c>
      <c r="E1520" s="44"/>
      <c r="F1520" s="437">
        <f t="shared" si="21"/>
        <v>0</v>
      </c>
      <c r="G1520" s="478"/>
      <c r="H1520" s="138"/>
      <c r="I1520" s="138"/>
      <c r="J1520" s="420"/>
      <c r="K1520" s="138"/>
      <c r="L1520" s="44"/>
      <c r="M1520" s="44"/>
      <c r="N1520" s="44"/>
      <c r="R1520" s="352"/>
      <c r="T1520" s="44"/>
      <c r="U1520" s="44"/>
      <c r="V1520" s="44"/>
      <c r="AA1520" s="352"/>
      <c r="AC1520" s="44"/>
      <c r="AD1520" s="44"/>
      <c r="AE1520" s="44"/>
      <c r="AJ1520" s="352"/>
      <c r="AL1520" s="44"/>
      <c r="AM1520" s="44"/>
      <c r="AN1520" s="44"/>
      <c r="AS1520" s="352"/>
      <c r="AU1520" s="44"/>
      <c r="AV1520" s="44"/>
      <c r="AW1520" s="44"/>
      <c r="BB1520" s="352"/>
      <c r="BD1520" s="44"/>
      <c r="BE1520" s="44"/>
      <c r="BF1520" s="44"/>
      <c r="BK1520" s="352"/>
      <c r="BM1520" s="44"/>
      <c r="BN1520" s="44"/>
      <c r="BO1520" s="44"/>
      <c r="BT1520" s="352"/>
      <c r="BV1520" s="44"/>
      <c r="BW1520" s="44"/>
      <c r="BX1520" s="44"/>
      <c r="CC1520" s="352"/>
      <c r="CE1520" s="44"/>
      <c r="CF1520" s="44"/>
      <c r="CG1520" s="44"/>
      <c r="CL1520" s="352"/>
      <c r="CN1520" s="44"/>
      <c r="CO1520" s="44"/>
      <c r="CP1520" s="44"/>
      <c r="CU1520" s="352"/>
      <c r="CW1520" s="44"/>
      <c r="CX1520" s="44"/>
      <c r="CY1520" s="44"/>
      <c r="DD1520" s="352"/>
      <c r="DF1520" s="44"/>
      <c r="DG1520" s="44"/>
      <c r="DH1520" s="44"/>
      <c r="DM1520" s="352"/>
      <c r="DO1520" s="44"/>
      <c r="DP1520" s="44"/>
      <c r="DQ1520" s="44"/>
      <c r="DV1520" s="352"/>
      <c r="DX1520" s="44"/>
      <c r="DY1520" s="44"/>
      <c r="DZ1520" s="44"/>
      <c r="EE1520" s="352"/>
      <c r="EG1520" s="44"/>
      <c r="EH1520" s="44"/>
      <c r="EI1520" s="44"/>
      <c r="EN1520" s="352"/>
      <c r="EP1520" s="44"/>
      <c r="EQ1520" s="44"/>
      <c r="ER1520" s="44"/>
      <c r="EW1520" s="352"/>
      <c r="EY1520" s="44"/>
      <c r="EZ1520" s="44"/>
      <c r="FA1520" s="44"/>
      <c r="FF1520" s="352"/>
      <c r="FH1520" s="44"/>
      <c r="FI1520" s="44"/>
      <c r="FJ1520" s="44"/>
      <c r="FO1520" s="352"/>
      <c r="FQ1520" s="44"/>
      <c r="FR1520" s="44"/>
      <c r="FS1520" s="44"/>
      <c r="FX1520" s="352"/>
      <c r="FZ1520" s="44"/>
      <c r="GA1520" s="44"/>
      <c r="GB1520" s="44"/>
      <c r="GG1520" s="352"/>
      <c r="GI1520" s="44"/>
      <c r="GJ1520" s="44"/>
      <c r="GK1520" s="44"/>
      <c r="GP1520" s="352"/>
      <c r="GR1520" s="44"/>
      <c r="GS1520" s="44"/>
      <c r="GT1520" s="44"/>
      <c r="GY1520" s="352"/>
      <c r="HA1520" s="44"/>
      <c r="HB1520" s="44"/>
      <c r="HC1520" s="44"/>
      <c r="HH1520" s="352"/>
      <c r="HJ1520" s="44"/>
      <c r="HK1520" s="44"/>
      <c r="HL1520" s="44"/>
      <c r="HQ1520" s="44"/>
      <c r="HR1520" s="44"/>
      <c r="HS1520" s="44"/>
      <c r="HT1520" s="44"/>
      <c r="HU1520" s="44"/>
      <c r="HV1520" s="44"/>
      <c r="HW1520" s="44"/>
      <c r="HX1520" s="44"/>
      <c r="HY1520" s="44"/>
      <c r="HZ1520" s="44"/>
      <c r="IA1520" s="44"/>
      <c r="IB1520" s="44"/>
      <c r="IC1520" s="44"/>
      <c r="ID1520" s="44"/>
      <c r="IE1520" s="44"/>
      <c r="IF1520" s="44"/>
      <c r="IG1520" s="44"/>
      <c r="IH1520" s="44"/>
      <c r="II1520" s="44"/>
      <c r="IJ1520" s="44"/>
      <c r="IK1520" s="44"/>
      <c r="IL1520" s="44"/>
      <c r="IM1520" s="44"/>
      <c r="IN1520" s="44"/>
      <c r="IO1520" s="44"/>
      <c r="IP1520" s="44"/>
      <c r="IQ1520" s="44"/>
      <c r="IR1520" s="44"/>
      <c r="IS1520" s="44"/>
      <c r="IT1520" s="44"/>
      <c r="IU1520" s="44"/>
      <c r="IV1520" s="44"/>
      <c r="RS1520" s="353"/>
    </row>
    <row r="1521" spans="1:487" s="74" customFormat="1" ht="15">
      <c r="A1521" s="325" t="s">
        <v>1847</v>
      </c>
      <c r="B1521" s="351"/>
      <c r="C1521" s="351"/>
      <c r="D1521" s="354" t="s">
        <v>130</v>
      </c>
      <c r="E1521" s="44"/>
      <c r="F1521" s="437">
        <f t="shared" si="21"/>
        <v>0</v>
      </c>
      <c r="G1521" s="541"/>
      <c r="H1521" s="541"/>
      <c r="I1521" s="138"/>
      <c r="J1521" s="478"/>
      <c r="K1521" s="138"/>
      <c r="L1521" s="450"/>
      <c r="M1521" s="458"/>
      <c r="N1521" s="44"/>
      <c r="R1521" s="44"/>
      <c r="T1521" s="44"/>
      <c r="U1521" s="44"/>
      <c r="V1521" s="44"/>
      <c r="AA1521" s="44"/>
      <c r="AC1521" s="44"/>
      <c r="AD1521" s="44"/>
      <c r="AE1521" s="44"/>
      <c r="AJ1521" s="44"/>
      <c r="AL1521" s="44"/>
      <c r="AM1521" s="44"/>
      <c r="AN1521" s="44"/>
      <c r="AS1521" s="44"/>
      <c r="AU1521" s="44"/>
      <c r="AV1521" s="44"/>
      <c r="AW1521" s="44"/>
      <c r="BB1521" s="44"/>
      <c r="BD1521" s="44"/>
      <c r="BE1521" s="44"/>
      <c r="BF1521" s="44"/>
      <c r="BK1521" s="44"/>
      <c r="BM1521" s="44"/>
      <c r="BN1521" s="44"/>
      <c r="BO1521" s="44"/>
      <c r="BT1521" s="44"/>
      <c r="BV1521" s="44"/>
      <c r="BW1521" s="44"/>
      <c r="BX1521" s="44"/>
      <c r="CC1521" s="44"/>
      <c r="CE1521" s="44"/>
      <c r="CF1521" s="44"/>
      <c r="CG1521" s="44"/>
      <c r="CL1521" s="44"/>
      <c r="CN1521" s="44"/>
      <c r="CO1521" s="44"/>
      <c r="CP1521" s="44"/>
      <c r="CU1521" s="44"/>
      <c r="CW1521" s="44"/>
      <c r="CX1521" s="44"/>
      <c r="CY1521" s="44"/>
      <c r="DD1521" s="44"/>
      <c r="DF1521" s="44"/>
      <c r="DG1521" s="44"/>
      <c r="DH1521" s="44"/>
      <c r="DM1521" s="44"/>
      <c r="DO1521" s="44"/>
      <c r="DP1521" s="44"/>
      <c r="DQ1521" s="44"/>
      <c r="DV1521" s="44"/>
      <c r="DX1521" s="44"/>
      <c r="DY1521" s="44"/>
      <c r="DZ1521" s="44"/>
      <c r="EE1521" s="44"/>
      <c r="EG1521" s="44"/>
      <c r="EH1521" s="44"/>
      <c r="EI1521" s="44"/>
      <c r="EN1521" s="44"/>
      <c r="EP1521" s="44"/>
      <c r="EQ1521" s="44"/>
      <c r="ER1521" s="44"/>
      <c r="EW1521" s="44"/>
      <c r="EY1521" s="44"/>
      <c r="EZ1521" s="44"/>
      <c r="FA1521" s="44"/>
      <c r="FF1521" s="44"/>
      <c r="FH1521" s="44"/>
      <c r="FI1521" s="44"/>
      <c r="FJ1521" s="44"/>
      <c r="FO1521" s="44"/>
      <c r="FQ1521" s="44"/>
      <c r="FR1521" s="44"/>
      <c r="FS1521" s="44"/>
      <c r="FX1521" s="44"/>
      <c r="FZ1521" s="44"/>
      <c r="GA1521" s="44"/>
      <c r="GB1521" s="44"/>
      <c r="GG1521" s="44"/>
      <c r="GI1521" s="44"/>
      <c r="GJ1521" s="44"/>
      <c r="GK1521" s="44"/>
      <c r="GP1521" s="44"/>
      <c r="GR1521" s="44"/>
      <c r="GS1521" s="44"/>
      <c r="GT1521" s="44"/>
      <c r="GY1521" s="44"/>
      <c r="HA1521" s="44"/>
      <c r="HB1521" s="44"/>
      <c r="HC1521" s="44"/>
      <c r="HH1521" s="44"/>
      <c r="HJ1521" s="44"/>
      <c r="HK1521" s="44"/>
      <c r="HL1521" s="44"/>
      <c r="HQ1521" s="44"/>
      <c r="HR1521" s="44"/>
      <c r="HS1521" s="44"/>
      <c r="HT1521" s="44"/>
      <c r="HU1521" s="44"/>
      <c r="HV1521" s="44"/>
      <c r="HW1521" s="44"/>
      <c r="HX1521" s="44"/>
      <c r="HY1521" s="44"/>
      <c r="HZ1521" s="44"/>
      <c r="IA1521" s="44"/>
      <c r="IB1521" s="44"/>
      <c r="IC1521" s="44"/>
      <c r="ID1521" s="44"/>
      <c r="IE1521" s="44"/>
      <c r="IF1521" s="44"/>
      <c r="IG1521" s="44"/>
      <c r="IH1521" s="44"/>
      <c r="II1521" s="44"/>
      <c r="IJ1521" s="44"/>
      <c r="IK1521" s="44"/>
      <c r="IL1521" s="44"/>
      <c r="IM1521" s="44"/>
      <c r="IN1521" s="44"/>
      <c r="IO1521" s="44"/>
      <c r="IP1521" s="44"/>
      <c r="IQ1521" s="44"/>
      <c r="IR1521" s="44"/>
      <c r="IS1521" s="44"/>
      <c r="IT1521" s="44"/>
      <c r="IU1521" s="44"/>
      <c r="IV1521" s="44"/>
      <c r="RS1521" s="353"/>
    </row>
    <row r="1522" spans="1:487" s="74" customFormat="1" ht="15">
      <c r="A1522" s="325" t="s">
        <v>1406</v>
      </c>
      <c r="B1522" s="351"/>
      <c r="C1522" s="351"/>
      <c r="D1522" s="458" t="s">
        <v>132</v>
      </c>
      <c r="E1522" s="44"/>
      <c r="F1522" s="437">
        <f t="shared" si="21"/>
        <v>44</v>
      </c>
      <c r="G1522" s="478">
        <v>4</v>
      </c>
      <c r="H1522" s="138"/>
      <c r="I1522" s="138">
        <v>32</v>
      </c>
      <c r="J1522" s="420">
        <v>1</v>
      </c>
      <c r="K1522" s="138">
        <v>7</v>
      </c>
      <c r="L1522" s="44"/>
      <c r="M1522" s="44"/>
      <c r="N1522" s="44"/>
      <c r="R1522" s="352"/>
      <c r="T1522" s="44"/>
      <c r="U1522" s="44"/>
      <c r="V1522" s="44"/>
      <c r="AA1522" s="352"/>
      <c r="AC1522" s="44"/>
      <c r="AD1522" s="44"/>
      <c r="AE1522" s="44"/>
      <c r="AJ1522" s="352"/>
      <c r="AL1522" s="44"/>
      <c r="AM1522" s="44"/>
      <c r="AN1522" s="44"/>
      <c r="AS1522" s="352"/>
      <c r="AU1522" s="44"/>
      <c r="AV1522" s="44"/>
      <c r="AW1522" s="44"/>
      <c r="BB1522" s="352"/>
      <c r="BD1522" s="44"/>
      <c r="BE1522" s="44"/>
      <c r="BF1522" s="44"/>
      <c r="BK1522" s="352"/>
      <c r="BM1522" s="44"/>
      <c r="BN1522" s="44"/>
      <c r="BO1522" s="44"/>
      <c r="BT1522" s="352"/>
      <c r="BV1522" s="44"/>
      <c r="BW1522" s="44"/>
      <c r="BX1522" s="44"/>
      <c r="CC1522" s="352"/>
      <c r="CE1522" s="44"/>
      <c r="CF1522" s="44"/>
      <c r="CG1522" s="44"/>
      <c r="CL1522" s="352"/>
      <c r="CN1522" s="44"/>
      <c r="CO1522" s="44"/>
      <c r="CP1522" s="44"/>
      <c r="CU1522" s="352"/>
      <c r="CW1522" s="44"/>
      <c r="CX1522" s="44"/>
      <c r="CY1522" s="44"/>
      <c r="DD1522" s="352"/>
      <c r="DF1522" s="44"/>
      <c r="DG1522" s="44"/>
      <c r="DH1522" s="44"/>
      <c r="DM1522" s="352"/>
      <c r="DO1522" s="44"/>
      <c r="DP1522" s="44"/>
      <c r="DQ1522" s="44"/>
      <c r="DV1522" s="352"/>
      <c r="DX1522" s="44"/>
      <c r="DY1522" s="44"/>
      <c r="DZ1522" s="44"/>
      <c r="EE1522" s="352"/>
      <c r="EG1522" s="44"/>
      <c r="EH1522" s="44"/>
      <c r="EI1522" s="44"/>
      <c r="EN1522" s="352"/>
      <c r="EP1522" s="44"/>
      <c r="EQ1522" s="44"/>
      <c r="ER1522" s="44"/>
      <c r="EW1522" s="352"/>
      <c r="EY1522" s="44"/>
      <c r="EZ1522" s="44"/>
      <c r="FA1522" s="44"/>
      <c r="FF1522" s="352"/>
      <c r="FH1522" s="44"/>
      <c r="FI1522" s="44"/>
      <c r="FJ1522" s="44"/>
      <c r="FO1522" s="352"/>
      <c r="FQ1522" s="44"/>
      <c r="FR1522" s="44"/>
      <c r="FS1522" s="44"/>
      <c r="FX1522" s="352"/>
      <c r="FZ1522" s="44"/>
      <c r="GA1522" s="44"/>
      <c r="GB1522" s="44"/>
      <c r="GG1522" s="352"/>
      <c r="GI1522" s="44"/>
      <c r="GJ1522" s="44"/>
      <c r="GK1522" s="44"/>
      <c r="GP1522" s="352"/>
      <c r="GR1522" s="44"/>
      <c r="GS1522" s="44"/>
      <c r="GT1522" s="44"/>
      <c r="GY1522" s="352"/>
      <c r="HA1522" s="44"/>
      <c r="HB1522" s="44"/>
      <c r="HC1522" s="44"/>
      <c r="HH1522" s="352"/>
      <c r="HJ1522" s="44"/>
      <c r="HK1522" s="44"/>
      <c r="HL1522" s="44"/>
      <c r="HQ1522" s="44"/>
      <c r="HR1522" s="44"/>
      <c r="HS1522" s="44"/>
      <c r="HT1522" s="44"/>
      <c r="HU1522" s="44"/>
      <c r="HV1522" s="44"/>
      <c r="HW1522" s="44"/>
      <c r="HX1522" s="44"/>
      <c r="HY1522" s="44"/>
      <c r="HZ1522" s="44"/>
      <c r="IA1522" s="44"/>
      <c r="IB1522" s="44"/>
      <c r="IC1522" s="44"/>
      <c r="ID1522" s="44"/>
      <c r="IE1522" s="44"/>
      <c r="IF1522" s="44"/>
      <c r="IG1522" s="44"/>
      <c r="IH1522" s="44"/>
      <c r="II1522" s="44"/>
      <c r="IJ1522" s="44"/>
      <c r="IK1522" s="44"/>
      <c r="IL1522" s="44"/>
      <c r="IM1522" s="44"/>
      <c r="IN1522" s="44"/>
      <c r="IO1522" s="44"/>
      <c r="IP1522" s="44"/>
      <c r="IQ1522" s="44"/>
      <c r="IR1522" s="44"/>
      <c r="IS1522" s="44"/>
      <c r="IT1522" s="44"/>
      <c r="IU1522" s="44"/>
      <c r="IV1522" s="44"/>
      <c r="RS1522" s="353"/>
    </row>
    <row r="1523" spans="1:487" s="74" customFormat="1" ht="15">
      <c r="A1523" s="325" t="s">
        <v>587</v>
      </c>
      <c r="B1523" s="351"/>
      <c r="C1523" s="351"/>
      <c r="D1523" s="458" t="s">
        <v>132</v>
      </c>
      <c r="E1523" s="44"/>
      <c r="F1523" s="437">
        <f t="shared" si="21"/>
        <v>38</v>
      </c>
      <c r="G1523" s="478">
        <v>21</v>
      </c>
      <c r="H1523" s="138"/>
      <c r="I1523" s="138">
        <v>2</v>
      </c>
      <c r="J1523" s="420"/>
      <c r="K1523" s="138">
        <v>15</v>
      </c>
      <c r="L1523" s="450"/>
      <c r="M1523" s="44"/>
      <c r="N1523" s="44"/>
      <c r="R1523" s="352"/>
      <c r="T1523" s="44"/>
      <c r="U1523" s="44"/>
      <c r="V1523" s="44"/>
      <c r="AA1523" s="352"/>
      <c r="AC1523" s="44"/>
      <c r="AD1523" s="44"/>
      <c r="AE1523" s="44"/>
      <c r="AJ1523" s="352"/>
      <c r="AL1523" s="44"/>
      <c r="AM1523" s="44"/>
      <c r="AN1523" s="44"/>
      <c r="AS1523" s="352"/>
      <c r="AU1523" s="44"/>
      <c r="AV1523" s="44"/>
      <c r="AW1523" s="44"/>
      <c r="BB1523" s="352"/>
      <c r="BD1523" s="44"/>
      <c r="BE1523" s="44"/>
      <c r="BF1523" s="44"/>
      <c r="BK1523" s="352"/>
      <c r="BM1523" s="44"/>
      <c r="BN1523" s="44"/>
      <c r="BO1523" s="44"/>
      <c r="BT1523" s="352"/>
      <c r="BV1523" s="44"/>
      <c r="BW1523" s="44"/>
      <c r="BX1523" s="44"/>
      <c r="CC1523" s="352"/>
      <c r="CE1523" s="44"/>
      <c r="CF1523" s="44"/>
      <c r="CG1523" s="44"/>
      <c r="CL1523" s="352"/>
      <c r="CN1523" s="44"/>
      <c r="CO1523" s="44"/>
      <c r="CP1523" s="44"/>
      <c r="CU1523" s="352"/>
      <c r="CW1523" s="44"/>
      <c r="CX1523" s="44"/>
      <c r="CY1523" s="44"/>
      <c r="DD1523" s="352"/>
      <c r="DF1523" s="44"/>
      <c r="DG1523" s="44"/>
      <c r="DH1523" s="44"/>
      <c r="DM1523" s="352"/>
      <c r="DO1523" s="44"/>
      <c r="DP1523" s="44"/>
      <c r="DQ1523" s="44"/>
      <c r="DV1523" s="352"/>
      <c r="DX1523" s="44"/>
      <c r="DY1523" s="44"/>
      <c r="DZ1523" s="44"/>
      <c r="EE1523" s="352"/>
      <c r="EG1523" s="44"/>
      <c r="EH1523" s="44"/>
      <c r="EI1523" s="44"/>
      <c r="EN1523" s="352"/>
      <c r="EP1523" s="44"/>
      <c r="EQ1523" s="44"/>
      <c r="ER1523" s="44"/>
      <c r="EW1523" s="352"/>
      <c r="EY1523" s="44"/>
      <c r="EZ1523" s="44"/>
      <c r="FA1523" s="44"/>
      <c r="FF1523" s="352"/>
      <c r="FH1523" s="44"/>
      <c r="FI1523" s="44"/>
      <c r="FJ1523" s="44"/>
      <c r="FO1523" s="352"/>
      <c r="FQ1523" s="44"/>
      <c r="FR1523" s="44"/>
      <c r="FS1523" s="44"/>
      <c r="FX1523" s="352"/>
      <c r="FZ1523" s="44"/>
      <c r="GA1523" s="44"/>
      <c r="GB1523" s="44"/>
      <c r="GG1523" s="352"/>
      <c r="GI1523" s="44"/>
      <c r="GJ1523" s="44"/>
      <c r="GK1523" s="44"/>
      <c r="GP1523" s="352"/>
      <c r="GR1523" s="44"/>
      <c r="GS1523" s="44"/>
      <c r="GT1523" s="44"/>
      <c r="GY1523" s="352"/>
      <c r="HA1523" s="44"/>
      <c r="HB1523" s="44"/>
      <c r="HC1523" s="44"/>
      <c r="HH1523" s="352"/>
      <c r="HJ1523" s="44"/>
      <c r="HK1523" s="44"/>
      <c r="HL1523" s="44"/>
      <c r="HQ1523" s="44"/>
      <c r="HR1523" s="44"/>
      <c r="HS1523" s="44"/>
      <c r="HT1523" s="44"/>
      <c r="HU1523" s="44"/>
      <c r="HV1523" s="44"/>
      <c r="HW1523" s="44"/>
      <c r="HX1523" s="44"/>
      <c r="HY1523" s="44"/>
      <c r="HZ1523" s="44"/>
      <c r="IA1523" s="44"/>
      <c r="IB1523" s="44"/>
      <c r="IC1523" s="44"/>
      <c r="ID1523" s="44"/>
      <c r="IE1523" s="44"/>
      <c r="IF1523" s="44"/>
      <c r="IG1523" s="44"/>
      <c r="IH1523" s="44"/>
      <c r="II1523" s="44"/>
      <c r="IJ1523" s="44"/>
      <c r="IK1523" s="44"/>
      <c r="IL1523" s="44"/>
      <c r="IM1523" s="44"/>
      <c r="IN1523" s="44"/>
      <c r="IO1523" s="44"/>
      <c r="IP1523" s="44"/>
      <c r="IQ1523" s="44"/>
      <c r="IR1523" s="44"/>
      <c r="IS1523" s="44"/>
      <c r="IT1523" s="44"/>
      <c r="IU1523" s="44"/>
      <c r="IV1523" s="44"/>
      <c r="RS1523" s="353"/>
    </row>
    <row r="1524" spans="1:487" s="74" customFormat="1" ht="15">
      <c r="A1524" s="325" t="s">
        <v>2094</v>
      </c>
      <c r="B1524" s="351"/>
      <c r="C1524" s="351"/>
      <c r="D1524" s="531" t="s">
        <v>130</v>
      </c>
      <c r="E1524" s="44"/>
      <c r="F1524" s="437">
        <f t="shared" si="21"/>
        <v>0</v>
      </c>
      <c r="G1524" s="541"/>
      <c r="H1524" s="138"/>
      <c r="I1524" s="138"/>
      <c r="J1524" s="420"/>
      <c r="K1524" s="138"/>
      <c r="L1524" s="450"/>
      <c r="M1524" s="458"/>
      <c r="N1524" s="44"/>
      <c r="R1524" s="352"/>
      <c r="T1524" s="44"/>
      <c r="U1524" s="44"/>
      <c r="V1524" s="44"/>
      <c r="AA1524" s="352"/>
      <c r="AC1524" s="44"/>
      <c r="AD1524" s="44"/>
      <c r="AE1524" s="44"/>
      <c r="AJ1524" s="352"/>
      <c r="AL1524" s="44"/>
      <c r="AM1524" s="44"/>
      <c r="AN1524" s="44"/>
      <c r="AS1524" s="352"/>
      <c r="AU1524" s="44"/>
      <c r="AV1524" s="44"/>
      <c r="AW1524" s="44"/>
      <c r="BB1524" s="352"/>
      <c r="BD1524" s="44"/>
      <c r="BE1524" s="44"/>
      <c r="BF1524" s="44"/>
      <c r="BK1524" s="352"/>
      <c r="BM1524" s="44"/>
      <c r="BN1524" s="44"/>
      <c r="BO1524" s="44"/>
      <c r="BT1524" s="352"/>
      <c r="BV1524" s="44"/>
      <c r="BW1524" s="44"/>
      <c r="BX1524" s="44"/>
      <c r="CC1524" s="352"/>
      <c r="CE1524" s="44"/>
      <c r="CF1524" s="44"/>
      <c r="CG1524" s="44"/>
      <c r="CL1524" s="352"/>
      <c r="CN1524" s="44"/>
      <c r="CO1524" s="44"/>
      <c r="CP1524" s="44"/>
      <c r="CU1524" s="352"/>
      <c r="CW1524" s="44"/>
      <c r="CX1524" s="44"/>
      <c r="CY1524" s="44"/>
      <c r="DD1524" s="352"/>
      <c r="DF1524" s="44"/>
      <c r="DG1524" s="44"/>
      <c r="DH1524" s="44"/>
      <c r="DM1524" s="352"/>
      <c r="DO1524" s="44"/>
      <c r="DP1524" s="44"/>
      <c r="DQ1524" s="44"/>
      <c r="DV1524" s="352"/>
      <c r="DX1524" s="44"/>
      <c r="DY1524" s="44"/>
      <c r="DZ1524" s="44"/>
      <c r="EE1524" s="352"/>
      <c r="EG1524" s="44"/>
      <c r="EH1524" s="44"/>
      <c r="EI1524" s="44"/>
      <c r="EN1524" s="352"/>
      <c r="EP1524" s="44"/>
      <c r="EQ1524" s="44"/>
      <c r="ER1524" s="44"/>
      <c r="EW1524" s="352"/>
      <c r="EY1524" s="44"/>
      <c r="EZ1524" s="44"/>
      <c r="FA1524" s="44"/>
      <c r="FF1524" s="352"/>
      <c r="FH1524" s="44"/>
      <c r="FI1524" s="44"/>
      <c r="FJ1524" s="44"/>
      <c r="FO1524" s="352"/>
      <c r="FQ1524" s="44"/>
      <c r="FR1524" s="44"/>
      <c r="FS1524" s="44"/>
      <c r="FX1524" s="352"/>
      <c r="FZ1524" s="44"/>
      <c r="GA1524" s="44"/>
      <c r="GB1524" s="44"/>
      <c r="GG1524" s="352"/>
      <c r="GI1524" s="44"/>
      <c r="GJ1524" s="44"/>
      <c r="GK1524" s="44"/>
      <c r="GP1524" s="352"/>
      <c r="GR1524" s="44"/>
      <c r="GS1524" s="44"/>
      <c r="GT1524" s="44"/>
      <c r="GY1524" s="352"/>
      <c r="HA1524" s="44"/>
      <c r="HB1524" s="44"/>
      <c r="HC1524" s="44"/>
      <c r="HH1524" s="352"/>
      <c r="HJ1524" s="44"/>
      <c r="HK1524" s="44"/>
      <c r="HL1524" s="44"/>
      <c r="HQ1524" s="44"/>
      <c r="HR1524" s="44"/>
      <c r="HS1524" s="44"/>
      <c r="HT1524" s="44"/>
      <c r="HU1524" s="44"/>
      <c r="HV1524" s="44"/>
      <c r="HW1524" s="44"/>
      <c r="HX1524" s="44"/>
      <c r="HY1524" s="44"/>
      <c r="HZ1524" s="44"/>
      <c r="IA1524" s="44"/>
      <c r="IB1524" s="44"/>
      <c r="IC1524" s="44"/>
      <c r="ID1524" s="44"/>
      <c r="IE1524" s="44"/>
      <c r="IF1524" s="44"/>
      <c r="IG1524" s="44"/>
      <c r="IH1524" s="44"/>
      <c r="II1524" s="44"/>
      <c r="IJ1524" s="44"/>
      <c r="IK1524" s="44"/>
      <c r="IL1524" s="44"/>
      <c r="IM1524" s="44"/>
      <c r="IN1524" s="44"/>
      <c r="IO1524" s="44"/>
      <c r="IP1524" s="44"/>
      <c r="IQ1524" s="44"/>
      <c r="IR1524" s="44"/>
      <c r="IS1524" s="44"/>
      <c r="IT1524" s="44"/>
      <c r="IU1524" s="44"/>
      <c r="IV1524" s="44"/>
      <c r="RS1524" s="353"/>
    </row>
    <row r="1525" spans="1:487" s="74" customFormat="1" ht="15">
      <c r="A1525" s="325" t="s">
        <v>1486</v>
      </c>
      <c r="B1525" s="351"/>
      <c r="C1525" s="351"/>
      <c r="D1525" s="354" t="s">
        <v>130</v>
      </c>
      <c r="E1525" s="44"/>
      <c r="F1525" s="437">
        <f t="shared" si="21"/>
        <v>3</v>
      </c>
      <c r="G1525" s="478"/>
      <c r="H1525" s="138"/>
      <c r="I1525" s="138">
        <v>3</v>
      </c>
      <c r="J1525" s="420"/>
      <c r="K1525" s="138"/>
      <c r="L1525" s="44"/>
      <c r="M1525" s="44"/>
      <c r="N1525" s="44"/>
      <c r="R1525" s="352"/>
      <c r="T1525" s="44"/>
      <c r="U1525" s="44"/>
      <c r="V1525" s="44"/>
      <c r="AA1525" s="352"/>
      <c r="AC1525" s="44"/>
      <c r="AD1525" s="44"/>
      <c r="AE1525" s="44"/>
      <c r="AJ1525" s="352"/>
      <c r="AL1525" s="44"/>
      <c r="AM1525" s="44"/>
      <c r="AN1525" s="44"/>
      <c r="AS1525" s="352"/>
      <c r="AU1525" s="44"/>
      <c r="AV1525" s="44"/>
      <c r="AW1525" s="44"/>
      <c r="BB1525" s="352"/>
      <c r="BD1525" s="44"/>
      <c r="BE1525" s="44"/>
      <c r="BF1525" s="44"/>
      <c r="BK1525" s="352"/>
      <c r="BM1525" s="44"/>
      <c r="BN1525" s="44"/>
      <c r="BO1525" s="44"/>
      <c r="BT1525" s="352"/>
      <c r="BV1525" s="44"/>
      <c r="BW1525" s="44"/>
      <c r="BX1525" s="44"/>
      <c r="CC1525" s="352"/>
      <c r="CE1525" s="44"/>
      <c r="CF1525" s="44"/>
      <c r="CG1525" s="44"/>
      <c r="CL1525" s="352"/>
      <c r="CN1525" s="44"/>
      <c r="CO1525" s="44"/>
      <c r="CP1525" s="44"/>
      <c r="CU1525" s="352"/>
      <c r="CW1525" s="44"/>
      <c r="CX1525" s="44"/>
      <c r="CY1525" s="44"/>
      <c r="DD1525" s="352"/>
      <c r="DF1525" s="44"/>
      <c r="DG1525" s="44"/>
      <c r="DH1525" s="44"/>
      <c r="DM1525" s="352"/>
      <c r="DO1525" s="44"/>
      <c r="DP1525" s="44"/>
      <c r="DQ1525" s="44"/>
      <c r="DV1525" s="352"/>
      <c r="DX1525" s="44"/>
      <c r="DY1525" s="44"/>
      <c r="DZ1525" s="44"/>
      <c r="EE1525" s="352"/>
      <c r="EG1525" s="44"/>
      <c r="EH1525" s="44"/>
      <c r="EI1525" s="44"/>
      <c r="EN1525" s="352"/>
      <c r="EP1525" s="44"/>
      <c r="EQ1525" s="44"/>
      <c r="ER1525" s="44"/>
      <c r="EW1525" s="352"/>
      <c r="EY1525" s="44"/>
      <c r="EZ1525" s="44"/>
      <c r="FA1525" s="44"/>
      <c r="FF1525" s="352"/>
      <c r="FH1525" s="44"/>
      <c r="FI1525" s="44"/>
      <c r="FJ1525" s="44"/>
      <c r="FO1525" s="352"/>
      <c r="FQ1525" s="44"/>
      <c r="FR1525" s="44"/>
      <c r="FS1525" s="44"/>
      <c r="FX1525" s="352"/>
      <c r="FZ1525" s="44"/>
      <c r="GA1525" s="44"/>
      <c r="GB1525" s="44"/>
      <c r="GG1525" s="352"/>
      <c r="GI1525" s="44"/>
      <c r="GJ1525" s="44"/>
      <c r="GK1525" s="44"/>
      <c r="GP1525" s="352"/>
      <c r="GR1525" s="44"/>
      <c r="GS1525" s="44"/>
      <c r="GT1525" s="44"/>
      <c r="GY1525" s="352"/>
      <c r="HA1525" s="44"/>
      <c r="HB1525" s="44"/>
      <c r="HC1525" s="44"/>
      <c r="HH1525" s="352"/>
      <c r="HJ1525" s="44"/>
      <c r="HK1525" s="44"/>
      <c r="HL1525" s="44"/>
      <c r="HQ1525" s="44"/>
      <c r="HR1525" s="44"/>
      <c r="HS1525" s="44"/>
      <c r="HT1525" s="44"/>
      <c r="HU1525" s="44"/>
      <c r="HV1525" s="44"/>
      <c r="HW1525" s="44"/>
      <c r="HX1525" s="44"/>
      <c r="HY1525" s="44"/>
      <c r="HZ1525" s="44"/>
      <c r="IA1525" s="44"/>
      <c r="IB1525" s="44"/>
      <c r="IC1525" s="44"/>
      <c r="ID1525" s="44"/>
      <c r="IE1525" s="44"/>
      <c r="IF1525" s="44"/>
      <c r="IG1525" s="44"/>
      <c r="IH1525" s="44"/>
      <c r="II1525" s="44"/>
      <c r="IJ1525" s="44"/>
      <c r="IK1525" s="44"/>
      <c r="IL1525" s="44"/>
      <c r="IM1525" s="44"/>
      <c r="IN1525" s="44"/>
      <c r="IO1525" s="44"/>
      <c r="IP1525" s="44"/>
      <c r="IQ1525" s="44"/>
      <c r="IR1525" s="44"/>
      <c r="IS1525" s="44"/>
      <c r="IT1525" s="44"/>
      <c r="IU1525" s="44"/>
      <c r="IV1525" s="44"/>
      <c r="RS1525" s="353"/>
    </row>
    <row r="1526" spans="1:487" s="74" customFormat="1" ht="15">
      <c r="A1526" s="325" t="s">
        <v>1119</v>
      </c>
      <c r="B1526" s="351"/>
      <c r="C1526" s="351"/>
      <c r="D1526" s="458" t="s">
        <v>132</v>
      </c>
      <c r="E1526" s="44"/>
      <c r="F1526" s="437">
        <f t="shared" si="21"/>
        <v>35</v>
      </c>
      <c r="G1526" s="478"/>
      <c r="H1526" s="138"/>
      <c r="I1526" s="138">
        <v>35</v>
      </c>
      <c r="J1526" s="420"/>
      <c r="K1526" s="138"/>
      <c r="L1526" s="44"/>
      <c r="M1526" s="44"/>
      <c r="N1526" s="44"/>
      <c r="R1526" s="352"/>
      <c r="T1526" s="44"/>
      <c r="U1526" s="44"/>
      <c r="V1526" s="44"/>
      <c r="AA1526" s="352"/>
      <c r="AC1526" s="44"/>
      <c r="AD1526" s="44"/>
      <c r="AE1526" s="44"/>
      <c r="AJ1526" s="352"/>
      <c r="AL1526" s="44"/>
      <c r="AM1526" s="44"/>
      <c r="AN1526" s="44"/>
      <c r="AS1526" s="352"/>
      <c r="AU1526" s="44"/>
      <c r="AV1526" s="44"/>
      <c r="AW1526" s="44"/>
      <c r="BB1526" s="352"/>
      <c r="BD1526" s="44"/>
      <c r="BE1526" s="44"/>
      <c r="BF1526" s="44"/>
      <c r="BK1526" s="352"/>
      <c r="BM1526" s="44"/>
      <c r="BN1526" s="44"/>
      <c r="BO1526" s="44"/>
      <c r="BT1526" s="352"/>
      <c r="BV1526" s="44"/>
      <c r="BW1526" s="44"/>
      <c r="BX1526" s="44"/>
      <c r="CC1526" s="352"/>
      <c r="CE1526" s="44"/>
      <c r="CF1526" s="44"/>
      <c r="CG1526" s="44"/>
      <c r="CL1526" s="352"/>
      <c r="CN1526" s="44"/>
      <c r="CO1526" s="44"/>
      <c r="CP1526" s="44"/>
      <c r="CU1526" s="352"/>
      <c r="CW1526" s="44"/>
      <c r="CX1526" s="44"/>
      <c r="CY1526" s="44"/>
      <c r="DD1526" s="352"/>
      <c r="DF1526" s="44"/>
      <c r="DG1526" s="44"/>
      <c r="DH1526" s="44"/>
      <c r="DM1526" s="352"/>
      <c r="DO1526" s="44"/>
      <c r="DP1526" s="44"/>
      <c r="DQ1526" s="44"/>
      <c r="DV1526" s="352"/>
      <c r="DX1526" s="44"/>
      <c r="DY1526" s="44"/>
      <c r="DZ1526" s="44"/>
      <c r="EE1526" s="352"/>
      <c r="EG1526" s="44"/>
      <c r="EH1526" s="44"/>
      <c r="EI1526" s="44"/>
      <c r="EN1526" s="352"/>
      <c r="EP1526" s="44"/>
      <c r="EQ1526" s="44"/>
      <c r="ER1526" s="44"/>
      <c r="EW1526" s="352"/>
      <c r="EY1526" s="44"/>
      <c r="EZ1526" s="44"/>
      <c r="FA1526" s="44"/>
      <c r="FF1526" s="352"/>
      <c r="FH1526" s="44"/>
      <c r="FI1526" s="44"/>
      <c r="FJ1526" s="44"/>
      <c r="FO1526" s="352"/>
      <c r="FQ1526" s="44"/>
      <c r="FR1526" s="44"/>
      <c r="FS1526" s="44"/>
      <c r="FX1526" s="352"/>
      <c r="FZ1526" s="44"/>
      <c r="GA1526" s="44"/>
      <c r="GB1526" s="44"/>
      <c r="GG1526" s="352"/>
      <c r="GI1526" s="44"/>
      <c r="GJ1526" s="44"/>
      <c r="GK1526" s="44"/>
      <c r="GP1526" s="352"/>
      <c r="GR1526" s="44"/>
      <c r="GS1526" s="44"/>
      <c r="GT1526" s="44"/>
      <c r="GY1526" s="352"/>
      <c r="HA1526" s="44"/>
      <c r="HB1526" s="44"/>
      <c r="HC1526" s="44"/>
      <c r="HH1526" s="352"/>
      <c r="HJ1526" s="44"/>
      <c r="HK1526" s="44"/>
      <c r="HL1526" s="44"/>
      <c r="HQ1526" s="44"/>
      <c r="HR1526" s="44"/>
      <c r="HS1526" s="44"/>
      <c r="HT1526" s="44"/>
      <c r="HU1526" s="44"/>
      <c r="HV1526" s="44"/>
      <c r="HW1526" s="44"/>
      <c r="HX1526" s="44"/>
      <c r="HY1526" s="44"/>
      <c r="HZ1526" s="44"/>
      <c r="IA1526" s="44"/>
      <c r="IB1526" s="44"/>
      <c r="IC1526" s="44"/>
      <c r="ID1526" s="44"/>
      <c r="IE1526" s="44"/>
      <c r="IF1526" s="44"/>
      <c r="IG1526" s="44"/>
      <c r="IH1526" s="44"/>
      <c r="II1526" s="44"/>
      <c r="IJ1526" s="44"/>
      <c r="IK1526" s="44"/>
      <c r="IL1526" s="44"/>
      <c r="IM1526" s="44"/>
      <c r="IN1526" s="44"/>
      <c r="IO1526" s="44"/>
      <c r="IP1526" s="44"/>
      <c r="IQ1526" s="44"/>
      <c r="IR1526" s="44"/>
      <c r="IS1526" s="44"/>
      <c r="IT1526" s="44"/>
      <c r="IU1526" s="44"/>
      <c r="IV1526" s="44"/>
      <c r="RS1526" s="353"/>
    </row>
    <row r="1527" spans="1:487" s="74" customFormat="1" ht="15">
      <c r="A1527" s="325" t="s">
        <v>1810</v>
      </c>
      <c r="B1527" s="351"/>
      <c r="C1527" s="351"/>
      <c r="D1527" s="531" t="s">
        <v>130</v>
      </c>
      <c r="E1527" s="44"/>
      <c r="F1527" s="437">
        <f t="shared" si="21"/>
        <v>0</v>
      </c>
      <c r="G1527" s="478"/>
      <c r="H1527" s="138"/>
      <c r="I1527" s="138"/>
      <c r="J1527" s="420"/>
      <c r="K1527" s="138"/>
      <c r="L1527" s="450"/>
      <c r="M1527" s="44"/>
      <c r="N1527" s="44"/>
      <c r="R1527" s="352"/>
      <c r="T1527" s="44"/>
      <c r="U1527" s="44"/>
      <c r="V1527" s="44"/>
      <c r="AA1527" s="352"/>
      <c r="AC1527" s="44"/>
      <c r="AD1527" s="44"/>
      <c r="AE1527" s="44"/>
      <c r="AJ1527" s="352"/>
      <c r="AL1527" s="44"/>
      <c r="AM1527" s="44"/>
      <c r="AN1527" s="44"/>
      <c r="AS1527" s="352"/>
      <c r="AU1527" s="44"/>
      <c r="AV1527" s="44"/>
      <c r="AW1527" s="44"/>
      <c r="BB1527" s="352"/>
      <c r="BD1527" s="44"/>
      <c r="BE1527" s="44"/>
      <c r="BF1527" s="44"/>
      <c r="BK1527" s="352"/>
      <c r="BM1527" s="44"/>
      <c r="BN1527" s="44"/>
      <c r="BO1527" s="44"/>
      <c r="BT1527" s="352"/>
      <c r="BV1527" s="44"/>
      <c r="BW1527" s="44"/>
      <c r="BX1527" s="44"/>
      <c r="CC1527" s="352"/>
      <c r="CE1527" s="44"/>
      <c r="CF1527" s="44"/>
      <c r="CG1527" s="44"/>
      <c r="CL1527" s="352"/>
      <c r="CN1527" s="44"/>
      <c r="CO1527" s="44"/>
      <c r="CP1527" s="44"/>
      <c r="CU1527" s="352"/>
      <c r="CW1527" s="44"/>
      <c r="CX1527" s="44"/>
      <c r="CY1527" s="44"/>
      <c r="DD1527" s="352"/>
      <c r="DF1527" s="44"/>
      <c r="DG1527" s="44"/>
      <c r="DH1527" s="44"/>
      <c r="DM1527" s="352"/>
      <c r="DO1527" s="44"/>
      <c r="DP1527" s="44"/>
      <c r="DQ1527" s="44"/>
      <c r="DV1527" s="352"/>
      <c r="DX1527" s="44"/>
      <c r="DY1527" s="44"/>
      <c r="DZ1527" s="44"/>
      <c r="EE1527" s="352"/>
      <c r="EG1527" s="44"/>
      <c r="EH1527" s="44"/>
      <c r="EI1527" s="44"/>
      <c r="EN1527" s="352"/>
      <c r="EP1527" s="44"/>
      <c r="EQ1527" s="44"/>
      <c r="ER1527" s="44"/>
      <c r="EW1527" s="352"/>
      <c r="EY1527" s="44"/>
      <c r="EZ1527" s="44"/>
      <c r="FA1527" s="44"/>
      <c r="FF1527" s="352"/>
      <c r="FH1527" s="44"/>
      <c r="FI1527" s="44"/>
      <c r="FJ1527" s="44"/>
      <c r="FO1527" s="352"/>
      <c r="FQ1527" s="44"/>
      <c r="FR1527" s="44"/>
      <c r="FS1527" s="44"/>
      <c r="FX1527" s="352"/>
      <c r="FZ1527" s="44"/>
      <c r="GA1527" s="44"/>
      <c r="GB1527" s="44"/>
      <c r="GG1527" s="352"/>
      <c r="GI1527" s="44"/>
      <c r="GJ1527" s="44"/>
      <c r="GK1527" s="44"/>
      <c r="GP1527" s="352"/>
      <c r="GR1527" s="44"/>
      <c r="GS1527" s="44"/>
      <c r="GT1527" s="44"/>
      <c r="GY1527" s="352"/>
      <c r="HA1527" s="44"/>
      <c r="HB1527" s="44"/>
      <c r="HC1527" s="44"/>
      <c r="HH1527" s="352"/>
      <c r="HJ1527" s="44"/>
      <c r="HK1527" s="44"/>
      <c r="HL1527" s="44"/>
      <c r="HQ1527" s="44"/>
      <c r="HR1527" s="44"/>
      <c r="HS1527" s="44"/>
      <c r="HT1527" s="44"/>
      <c r="HU1527" s="44"/>
      <c r="HV1527" s="44"/>
      <c r="HW1527" s="44"/>
      <c r="HX1527" s="44"/>
      <c r="HY1527" s="44"/>
      <c r="HZ1527" s="44"/>
      <c r="IA1527" s="44"/>
      <c r="IB1527" s="44"/>
      <c r="IC1527" s="44"/>
      <c r="ID1527" s="44"/>
      <c r="IE1527" s="44"/>
      <c r="IF1527" s="44"/>
      <c r="IG1527" s="44"/>
      <c r="IH1527" s="44"/>
      <c r="II1527" s="44"/>
      <c r="IJ1527" s="44"/>
      <c r="IK1527" s="44"/>
      <c r="IL1527" s="44"/>
      <c r="IM1527" s="44"/>
      <c r="IN1527" s="44"/>
      <c r="IO1527" s="44"/>
      <c r="IP1527" s="44"/>
      <c r="IQ1527" s="44"/>
      <c r="IR1527" s="44"/>
      <c r="IS1527" s="44"/>
      <c r="IT1527" s="44"/>
      <c r="IU1527" s="44"/>
      <c r="IV1527" s="44"/>
      <c r="RS1527" s="353"/>
    </row>
    <row r="1528" spans="1:487" s="74" customFormat="1" ht="15">
      <c r="A1528" s="325" t="s">
        <v>1186</v>
      </c>
      <c r="B1528" s="351"/>
      <c r="C1528" s="351"/>
      <c r="D1528" s="458" t="s">
        <v>131</v>
      </c>
      <c r="E1528" s="44"/>
      <c r="F1528" s="437">
        <f t="shared" si="21"/>
        <v>15</v>
      </c>
      <c r="G1528" s="478"/>
      <c r="H1528" s="138"/>
      <c r="I1528" s="138">
        <v>15</v>
      </c>
      <c r="J1528" s="420"/>
      <c r="K1528" s="138"/>
      <c r="L1528" s="44"/>
      <c r="M1528" s="44"/>
      <c r="N1528" s="44"/>
      <c r="R1528" s="352"/>
      <c r="T1528" s="44"/>
      <c r="U1528" s="44"/>
      <c r="V1528" s="44"/>
      <c r="AA1528" s="352"/>
      <c r="AC1528" s="44"/>
      <c r="AD1528" s="44"/>
      <c r="AE1528" s="44"/>
      <c r="AJ1528" s="352"/>
      <c r="AL1528" s="44"/>
      <c r="AM1528" s="44"/>
      <c r="AN1528" s="44"/>
      <c r="AS1528" s="352"/>
      <c r="AU1528" s="44"/>
      <c r="AV1528" s="44"/>
      <c r="AW1528" s="44"/>
      <c r="BB1528" s="352"/>
      <c r="BD1528" s="44"/>
      <c r="BE1528" s="44"/>
      <c r="BF1528" s="44"/>
      <c r="BK1528" s="352"/>
      <c r="BM1528" s="44"/>
      <c r="BN1528" s="44"/>
      <c r="BO1528" s="44"/>
      <c r="BT1528" s="352"/>
      <c r="BV1528" s="44"/>
      <c r="BW1528" s="44"/>
      <c r="BX1528" s="44"/>
      <c r="CC1528" s="352"/>
      <c r="CE1528" s="44"/>
      <c r="CF1528" s="44"/>
      <c r="CG1528" s="44"/>
      <c r="CL1528" s="352"/>
      <c r="CN1528" s="44"/>
      <c r="CO1528" s="44"/>
      <c r="CP1528" s="44"/>
      <c r="CU1528" s="352"/>
      <c r="CW1528" s="44"/>
      <c r="CX1528" s="44"/>
      <c r="CY1528" s="44"/>
      <c r="DD1528" s="352"/>
      <c r="DF1528" s="44"/>
      <c r="DG1528" s="44"/>
      <c r="DH1528" s="44"/>
      <c r="DM1528" s="352"/>
      <c r="DO1528" s="44"/>
      <c r="DP1528" s="44"/>
      <c r="DQ1528" s="44"/>
      <c r="DV1528" s="352"/>
      <c r="DX1528" s="44"/>
      <c r="DY1528" s="44"/>
      <c r="DZ1528" s="44"/>
      <c r="EE1528" s="352"/>
      <c r="EG1528" s="44"/>
      <c r="EH1528" s="44"/>
      <c r="EI1528" s="44"/>
      <c r="EN1528" s="352"/>
      <c r="EP1528" s="44"/>
      <c r="EQ1528" s="44"/>
      <c r="ER1528" s="44"/>
      <c r="EW1528" s="352"/>
      <c r="EY1528" s="44"/>
      <c r="EZ1528" s="44"/>
      <c r="FA1528" s="44"/>
      <c r="FF1528" s="352"/>
      <c r="FH1528" s="44"/>
      <c r="FI1528" s="44"/>
      <c r="FJ1528" s="44"/>
      <c r="FO1528" s="352"/>
      <c r="FQ1528" s="44"/>
      <c r="FR1528" s="44"/>
      <c r="FS1528" s="44"/>
      <c r="FX1528" s="352"/>
      <c r="FZ1528" s="44"/>
      <c r="GA1528" s="44"/>
      <c r="GB1528" s="44"/>
      <c r="GG1528" s="352"/>
      <c r="GI1528" s="44"/>
      <c r="GJ1528" s="44"/>
      <c r="GK1528" s="44"/>
      <c r="GP1528" s="352"/>
      <c r="GR1528" s="44"/>
      <c r="GS1528" s="44"/>
      <c r="GT1528" s="44"/>
      <c r="GY1528" s="352"/>
      <c r="HA1528" s="44"/>
      <c r="HB1528" s="44"/>
      <c r="HC1528" s="44"/>
      <c r="HH1528" s="352"/>
      <c r="HJ1528" s="44"/>
      <c r="HK1528" s="44"/>
      <c r="HL1528" s="44"/>
      <c r="HQ1528" s="44"/>
      <c r="HR1528" s="44"/>
      <c r="HS1528" s="44"/>
      <c r="HT1528" s="44"/>
      <c r="HU1528" s="44"/>
      <c r="HV1528" s="44"/>
      <c r="HW1528" s="44"/>
      <c r="HX1528" s="44"/>
      <c r="HY1528" s="44"/>
      <c r="HZ1528" s="44"/>
      <c r="IA1528" s="44"/>
      <c r="IB1528" s="44"/>
      <c r="IC1528" s="44"/>
      <c r="ID1528" s="44"/>
      <c r="IE1528" s="44"/>
      <c r="IF1528" s="44"/>
      <c r="IG1528" s="44"/>
      <c r="IH1528" s="44"/>
      <c r="II1528" s="44"/>
      <c r="IJ1528" s="44"/>
      <c r="IK1528" s="44"/>
      <c r="IL1528" s="44"/>
      <c r="IM1528" s="44"/>
      <c r="IN1528" s="44"/>
      <c r="IO1528" s="44"/>
      <c r="IP1528" s="44"/>
      <c r="IQ1528" s="44"/>
      <c r="IR1528" s="44"/>
      <c r="IS1528" s="44"/>
      <c r="IT1528" s="44"/>
      <c r="IU1528" s="44"/>
      <c r="IV1528" s="44"/>
      <c r="RS1528" s="353"/>
    </row>
    <row r="1529" spans="1:487" s="74" customFormat="1" ht="15">
      <c r="A1529" s="325" t="s">
        <v>1472</v>
      </c>
      <c r="B1529" s="351"/>
      <c r="C1529" s="351"/>
      <c r="D1529" s="531" t="s">
        <v>130</v>
      </c>
      <c r="E1529" s="44"/>
      <c r="F1529" s="437">
        <f t="shared" si="21"/>
        <v>0</v>
      </c>
      <c r="G1529" s="478"/>
      <c r="H1529" s="138"/>
      <c r="I1529" s="138"/>
      <c r="J1529" s="420"/>
      <c r="K1529" s="138"/>
      <c r="L1529" s="44"/>
      <c r="M1529" s="44"/>
      <c r="N1529" s="44"/>
      <c r="R1529" s="352"/>
      <c r="T1529" s="44"/>
      <c r="U1529" s="44"/>
      <c r="V1529" s="44"/>
      <c r="AA1529" s="352"/>
      <c r="AC1529" s="44"/>
      <c r="AD1529" s="44"/>
      <c r="AE1529" s="44"/>
      <c r="AJ1529" s="352"/>
      <c r="AL1529" s="44"/>
      <c r="AM1529" s="44"/>
      <c r="AN1529" s="44"/>
      <c r="AS1529" s="352"/>
      <c r="AU1529" s="44"/>
      <c r="AV1529" s="44"/>
      <c r="AW1529" s="44"/>
      <c r="BB1529" s="352"/>
      <c r="BD1529" s="44"/>
      <c r="BE1529" s="44"/>
      <c r="BF1529" s="44"/>
      <c r="BK1529" s="352"/>
      <c r="BM1529" s="44"/>
      <c r="BN1529" s="44"/>
      <c r="BO1529" s="44"/>
      <c r="BT1529" s="352"/>
      <c r="BV1529" s="44"/>
      <c r="BW1529" s="44"/>
      <c r="BX1529" s="44"/>
      <c r="CC1529" s="352"/>
      <c r="CE1529" s="44"/>
      <c r="CF1529" s="44"/>
      <c r="CG1529" s="44"/>
      <c r="CL1529" s="352"/>
      <c r="CN1529" s="44"/>
      <c r="CO1529" s="44"/>
      <c r="CP1529" s="44"/>
      <c r="CU1529" s="352"/>
      <c r="CW1529" s="44"/>
      <c r="CX1529" s="44"/>
      <c r="CY1529" s="44"/>
      <c r="DD1529" s="352"/>
      <c r="DF1529" s="44"/>
      <c r="DG1529" s="44"/>
      <c r="DH1529" s="44"/>
      <c r="DM1529" s="352"/>
      <c r="DO1529" s="44"/>
      <c r="DP1529" s="44"/>
      <c r="DQ1529" s="44"/>
      <c r="DV1529" s="352"/>
      <c r="DX1529" s="44"/>
      <c r="DY1529" s="44"/>
      <c r="DZ1529" s="44"/>
      <c r="EE1529" s="352"/>
      <c r="EG1529" s="44"/>
      <c r="EH1529" s="44"/>
      <c r="EI1529" s="44"/>
      <c r="EN1529" s="352"/>
      <c r="EP1529" s="44"/>
      <c r="EQ1529" s="44"/>
      <c r="ER1529" s="44"/>
      <c r="EW1529" s="352"/>
      <c r="EY1529" s="44"/>
      <c r="EZ1529" s="44"/>
      <c r="FA1529" s="44"/>
      <c r="FF1529" s="352"/>
      <c r="FH1529" s="44"/>
      <c r="FI1529" s="44"/>
      <c r="FJ1529" s="44"/>
      <c r="FO1529" s="352"/>
      <c r="FQ1529" s="44"/>
      <c r="FR1529" s="44"/>
      <c r="FS1529" s="44"/>
      <c r="FX1529" s="352"/>
      <c r="FZ1529" s="44"/>
      <c r="GA1529" s="44"/>
      <c r="GB1529" s="44"/>
      <c r="GG1529" s="352"/>
      <c r="GI1529" s="44"/>
      <c r="GJ1529" s="44"/>
      <c r="GK1529" s="44"/>
      <c r="GP1529" s="352"/>
      <c r="GR1529" s="44"/>
      <c r="GS1529" s="44"/>
      <c r="GT1529" s="44"/>
      <c r="GY1529" s="352"/>
      <c r="HA1529" s="44"/>
      <c r="HB1529" s="44"/>
      <c r="HC1529" s="44"/>
      <c r="HH1529" s="352"/>
      <c r="HJ1529" s="44"/>
      <c r="HK1529" s="44"/>
      <c r="HL1529" s="44"/>
      <c r="HQ1529" s="44"/>
      <c r="HR1529" s="44"/>
      <c r="HS1529" s="44"/>
      <c r="HT1529" s="44"/>
      <c r="HU1529" s="44"/>
      <c r="HV1529" s="44"/>
      <c r="HW1529" s="44"/>
      <c r="HX1529" s="44"/>
      <c r="HY1529" s="44"/>
      <c r="HZ1529" s="44"/>
      <c r="IA1529" s="44"/>
      <c r="IB1529" s="44"/>
      <c r="IC1529" s="44"/>
      <c r="ID1529" s="44"/>
      <c r="IE1529" s="44"/>
      <c r="IF1529" s="44"/>
      <c r="IG1529" s="44"/>
      <c r="IH1529" s="44"/>
      <c r="II1529" s="44"/>
      <c r="IJ1529" s="44"/>
      <c r="IK1529" s="44"/>
      <c r="IL1529" s="44"/>
      <c r="IM1529" s="44"/>
      <c r="IN1529" s="44"/>
      <c r="IO1529" s="44"/>
      <c r="IP1529" s="44"/>
      <c r="IQ1529" s="44"/>
      <c r="IR1529" s="44"/>
      <c r="IS1529" s="44"/>
      <c r="IT1529" s="44"/>
      <c r="IU1529" s="44"/>
      <c r="IV1529" s="44"/>
      <c r="RS1529" s="353"/>
    </row>
    <row r="1530" spans="1:487" s="74" customFormat="1" ht="15">
      <c r="A1530" s="325" t="s">
        <v>1454</v>
      </c>
      <c r="B1530" s="351"/>
      <c r="C1530" s="351"/>
      <c r="D1530" s="354" t="s">
        <v>130</v>
      </c>
      <c r="E1530" s="44"/>
      <c r="F1530" s="437">
        <f t="shared" si="21"/>
        <v>0</v>
      </c>
      <c r="G1530" s="478"/>
      <c r="H1530" s="138"/>
      <c r="I1530" s="138"/>
      <c r="J1530" s="420"/>
      <c r="K1530" s="138"/>
      <c r="L1530" s="44"/>
      <c r="M1530" s="44"/>
      <c r="N1530" s="44"/>
      <c r="R1530" s="352"/>
      <c r="T1530" s="44"/>
      <c r="U1530" s="44"/>
      <c r="V1530" s="44"/>
      <c r="AA1530" s="352"/>
      <c r="AC1530" s="44"/>
      <c r="AD1530" s="44"/>
      <c r="AE1530" s="44"/>
      <c r="AJ1530" s="352"/>
      <c r="AL1530" s="44"/>
      <c r="AM1530" s="44"/>
      <c r="AN1530" s="44"/>
      <c r="AS1530" s="352"/>
      <c r="AU1530" s="44"/>
      <c r="AV1530" s="44"/>
      <c r="AW1530" s="44"/>
      <c r="BB1530" s="352"/>
      <c r="BD1530" s="44"/>
      <c r="BE1530" s="44"/>
      <c r="BF1530" s="44"/>
      <c r="BK1530" s="352"/>
      <c r="BM1530" s="44"/>
      <c r="BN1530" s="44"/>
      <c r="BO1530" s="44"/>
      <c r="BT1530" s="352"/>
      <c r="BV1530" s="44"/>
      <c r="BW1530" s="44"/>
      <c r="BX1530" s="44"/>
      <c r="CC1530" s="352"/>
      <c r="CE1530" s="44"/>
      <c r="CF1530" s="44"/>
      <c r="CG1530" s="44"/>
      <c r="CL1530" s="352"/>
      <c r="CN1530" s="44"/>
      <c r="CO1530" s="44"/>
      <c r="CP1530" s="44"/>
      <c r="CU1530" s="352"/>
      <c r="CW1530" s="44"/>
      <c r="CX1530" s="44"/>
      <c r="CY1530" s="44"/>
      <c r="DD1530" s="352"/>
      <c r="DF1530" s="44"/>
      <c r="DG1530" s="44"/>
      <c r="DH1530" s="44"/>
      <c r="DM1530" s="352"/>
      <c r="DO1530" s="44"/>
      <c r="DP1530" s="44"/>
      <c r="DQ1530" s="44"/>
      <c r="DV1530" s="352"/>
      <c r="DX1530" s="44"/>
      <c r="DY1530" s="44"/>
      <c r="DZ1530" s="44"/>
      <c r="EE1530" s="352"/>
      <c r="EG1530" s="44"/>
      <c r="EH1530" s="44"/>
      <c r="EI1530" s="44"/>
      <c r="EN1530" s="352"/>
      <c r="EP1530" s="44"/>
      <c r="EQ1530" s="44"/>
      <c r="ER1530" s="44"/>
      <c r="EW1530" s="352"/>
      <c r="EY1530" s="44"/>
      <c r="EZ1530" s="44"/>
      <c r="FA1530" s="44"/>
      <c r="FF1530" s="352"/>
      <c r="FH1530" s="44"/>
      <c r="FI1530" s="44"/>
      <c r="FJ1530" s="44"/>
      <c r="FO1530" s="352"/>
      <c r="FQ1530" s="44"/>
      <c r="FR1530" s="44"/>
      <c r="FS1530" s="44"/>
      <c r="FX1530" s="352"/>
      <c r="FZ1530" s="44"/>
      <c r="GA1530" s="44"/>
      <c r="GB1530" s="44"/>
      <c r="GG1530" s="352"/>
      <c r="GI1530" s="44"/>
      <c r="GJ1530" s="44"/>
      <c r="GK1530" s="44"/>
      <c r="GP1530" s="352"/>
      <c r="GR1530" s="44"/>
      <c r="GS1530" s="44"/>
      <c r="GT1530" s="44"/>
      <c r="GY1530" s="352"/>
      <c r="HA1530" s="44"/>
      <c r="HB1530" s="44"/>
      <c r="HC1530" s="44"/>
      <c r="HH1530" s="352"/>
      <c r="HJ1530" s="44"/>
      <c r="HK1530" s="44"/>
      <c r="HL1530" s="44"/>
      <c r="HQ1530" s="44"/>
      <c r="HR1530" s="44"/>
      <c r="HS1530" s="44"/>
      <c r="HT1530" s="44"/>
      <c r="HU1530" s="44"/>
      <c r="HV1530" s="44"/>
      <c r="HW1530" s="44"/>
      <c r="HX1530" s="44"/>
      <c r="HY1530" s="44"/>
      <c r="HZ1530" s="44"/>
      <c r="IA1530" s="44"/>
      <c r="IB1530" s="44"/>
      <c r="IC1530" s="44"/>
      <c r="ID1530" s="44"/>
      <c r="IE1530" s="44"/>
      <c r="IF1530" s="44"/>
      <c r="IG1530" s="44"/>
      <c r="IH1530" s="44"/>
      <c r="II1530" s="44"/>
      <c r="IJ1530" s="44"/>
      <c r="IK1530" s="44"/>
      <c r="IL1530" s="44"/>
      <c r="IM1530" s="44"/>
      <c r="IN1530" s="44"/>
      <c r="IO1530" s="44"/>
      <c r="IP1530" s="44"/>
      <c r="IQ1530" s="44"/>
      <c r="IR1530" s="44"/>
      <c r="IS1530" s="44"/>
      <c r="IT1530" s="44"/>
      <c r="IU1530" s="44"/>
      <c r="IV1530" s="44"/>
      <c r="RS1530" s="353"/>
    </row>
    <row r="1531" spans="1:487" s="74" customFormat="1" ht="15">
      <c r="A1531" s="325" t="s">
        <v>1458</v>
      </c>
      <c r="B1531" s="351"/>
      <c r="C1531" s="351"/>
      <c r="D1531" s="531" t="s">
        <v>130</v>
      </c>
      <c r="E1531" s="44"/>
      <c r="F1531" s="437">
        <f t="shared" ref="F1531:F1594" si="22">SUM(G1531:L1531)</f>
        <v>15</v>
      </c>
      <c r="G1531" s="478"/>
      <c r="H1531" s="138"/>
      <c r="I1531" s="138"/>
      <c r="J1531" s="420"/>
      <c r="K1531" s="138">
        <v>15</v>
      </c>
      <c r="L1531" s="44"/>
      <c r="M1531" s="44"/>
      <c r="N1531" s="44"/>
      <c r="R1531" s="352"/>
      <c r="T1531" s="44"/>
      <c r="U1531" s="44"/>
      <c r="V1531" s="44"/>
      <c r="AA1531" s="352"/>
      <c r="AC1531" s="44"/>
      <c r="AD1531" s="44"/>
      <c r="AE1531" s="44"/>
      <c r="AJ1531" s="352"/>
      <c r="AL1531" s="44"/>
      <c r="AM1531" s="44"/>
      <c r="AN1531" s="44"/>
      <c r="AS1531" s="352"/>
      <c r="AU1531" s="44"/>
      <c r="AV1531" s="44"/>
      <c r="AW1531" s="44"/>
      <c r="BB1531" s="352"/>
      <c r="BD1531" s="44"/>
      <c r="BE1531" s="44"/>
      <c r="BF1531" s="44"/>
      <c r="BK1531" s="352"/>
      <c r="BM1531" s="44"/>
      <c r="BN1531" s="44"/>
      <c r="BO1531" s="44"/>
      <c r="BT1531" s="352"/>
      <c r="BV1531" s="44"/>
      <c r="BW1531" s="44"/>
      <c r="BX1531" s="44"/>
      <c r="CC1531" s="352"/>
      <c r="CE1531" s="44"/>
      <c r="CF1531" s="44"/>
      <c r="CG1531" s="44"/>
      <c r="CL1531" s="352"/>
      <c r="CN1531" s="44"/>
      <c r="CO1531" s="44"/>
      <c r="CP1531" s="44"/>
      <c r="CU1531" s="352"/>
      <c r="CW1531" s="44"/>
      <c r="CX1531" s="44"/>
      <c r="CY1531" s="44"/>
      <c r="DD1531" s="352"/>
      <c r="DF1531" s="44"/>
      <c r="DG1531" s="44"/>
      <c r="DH1531" s="44"/>
      <c r="DM1531" s="352"/>
      <c r="DO1531" s="44"/>
      <c r="DP1531" s="44"/>
      <c r="DQ1531" s="44"/>
      <c r="DV1531" s="352"/>
      <c r="DX1531" s="44"/>
      <c r="DY1531" s="44"/>
      <c r="DZ1531" s="44"/>
      <c r="EE1531" s="352"/>
      <c r="EG1531" s="44"/>
      <c r="EH1531" s="44"/>
      <c r="EI1531" s="44"/>
      <c r="EN1531" s="352"/>
      <c r="EP1531" s="44"/>
      <c r="EQ1531" s="44"/>
      <c r="ER1531" s="44"/>
      <c r="EW1531" s="352"/>
      <c r="EY1531" s="44"/>
      <c r="EZ1531" s="44"/>
      <c r="FA1531" s="44"/>
      <c r="FF1531" s="352"/>
      <c r="FH1531" s="44"/>
      <c r="FI1531" s="44"/>
      <c r="FJ1531" s="44"/>
      <c r="FO1531" s="352"/>
      <c r="FQ1531" s="44"/>
      <c r="FR1531" s="44"/>
      <c r="FS1531" s="44"/>
      <c r="FX1531" s="352"/>
      <c r="FZ1531" s="44"/>
      <c r="GA1531" s="44"/>
      <c r="GB1531" s="44"/>
      <c r="GG1531" s="352"/>
      <c r="GI1531" s="44"/>
      <c r="GJ1531" s="44"/>
      <c r="GK1531" s="44"/>
      <c r="GP1531" s="352"/>
      <c r="GR1531" s="44"/>
      <c r="GS1531" s="44"/>
      <c r="GT1531" s="44"/>
      <c r="GY1531" s="352"/>
      <c r="HA1531" s="44"/>
      <c r="HB1531" s="44"/>
      <c r="HC1531" s="44"/>
      <c r="HH1531" s="352"/>
      <c r="HJ1531" s="44"/>
      <c r="HK1531" s="44"/>
      <c r="HL1531" s="44"/>
      <c r="HQ1531" s="44"/>
      <c r="HR1531" s="44"/>
      <c r="HS1531" s="44"/>
      <c r="HT1531" s="44"/>
      <c r="HU1531" s="44"/>
      <c r="HV1531" s="44"/>
      <c r="HW1531" s="44"/>
      <c r="HX1531" s="44"/>
      <c r="HY1531" s="44"/>
      <c r="HZ1531" s="44"/>
      <c r="IA1531" s="44"/>
      <c r="IB1531" s="44"/>
      <c r="IC1531" s="44"/>
      <c r="ID1531" s="44"/>
      <c r="IE1531" s="44"/>
      <c r="IF1531" s="44"/>
      <c r="IG1531" s="44"/>
      <c r="IH1531" s="44"/>
      <c r="II1531" s="44"/>
      <c r="IJ1531" s="44"/>
      <c r="IK1531" s="44"/>
      <c r="IL1531" s="44"/>
      <c r="IM1531" s="44"/>
      <c r="IN1531" s="44"/>
      <c r="IO1531" s="44"/>
      <c r="IP1531" s="44"/>
      <c r="IQ1531" s="44"/>
      <c r="IR1531" s="44"/>
      <c r="IS1531" s="44"/>
      <c r="IT1531" s="44"/>
      <c r="IU1531" s="44"/>
      <c r="IV1531" s="44"/>
      <c r="RS1531" s="353"/>
    </row>
    <row r="1532" spans="1:487" s="74" customFormat="1" ht="15">
      <c r="A1532" s="325" t="s">
        <v>904</v>
      </c>
      <c r="B1532" s="351"/>
      <c r="C1532" s="351"/>
      <c r="D1532" s="531" t="s">
        <v>130</v>
      </c>
      <c r="E1532" s="44"/>
      <c r="F1532" s="437">
        <f t="shared" si="22"/>
        <v>14</v>
      </c>
      <c r="G1532" s="478">
        <v>14</v>
      </c>
      <c r="H1532" s="138"/>
      <c r="I1532" s="138"/>
      <c r="J1532" s="420"/>
      <c r="K1532" s="138"/>
      <c r="L1532" s="458"/>
      <c r="M1532" s="44"/>
      <c r="N1532" s="44"/>
      <c r="R1532" s="352"/>
      <c r="T1532" s="44"/>
      <c r="U1532" s="44"/>
      <c r="V1532" s="44"/>
      <c r="AA1532" s="352"/>
      <c r="AC1532" s="44"/>
      <c r="AD1532" s="44"/>
      <c r="AE1532" s="44"/>
      <c r="AJ1532" s="352"/>
      <c r="AL1532" s="44"/>
      <c r="AM1532" s="44"/>
      <c r="AN1532" s="44"/>
      <c r="AS1532" s="352"/>
      <c r="AU1532" s="44"/>
      <c r="AV1532" s="44"/>
      <c r="AW1532" s="44"/>
      <c r="BB1532" s="352"/>
      <c r="BD1532" s="44"/>
      <c r="BE1532" s="44"/>
      <c r="BF1532" s="44"/>
      <c r="BK1532" s="352"/>
      <c r="BM1532" s="44"/>
      <c r="BN1532" s="44"/>
      <c r="BO1532" s="44"/>
      <c r="BT1532" s="352"/>
      <c r="BV1532" s="44"/>
      <c r="BW1532" s="44"/>
      <c r="BX1532" s="44"/>
      <c r="CC1532" s="352"/>
      <c r="CE1532" s="44"/>
      <c r="CF1532" s="44"/>
      <c r="CG1532" s="44"/>
      <c r="CL1532" s="352"/>
      <c r="CN1532" s="44"/>
      <c r="CO1532" s="44"/>
      <c r="CP1532" s="44"/>
      <c r="CU1532" s="352"/>
      <c r="CW1532" s="44"/>
      <c r="CX1532" s="44"/>
      <c r="CY1532" s="44"/>
      <c r="DD1532" s="352"/>
      <c r="DF1532" s="44"/>
      <c r="DG1532" s="44"/>
      <c r="DH1532" s="44"/>
      <c r="DM1532" s="352"/>
      <c r="DO1532" s="44"/>
      <c r="DP1532" s="44"/>
      <c r="DQ1532" s="44"/>
      <c r="DV1532" s="352"/>
      <c r="DX1532" s="44"/>
      <c r="DY1532" s="44"/>
      <c r="DZ1532" s="44"/>
      <c r="EE1532" s="352"/>
      <c r="EG1532" s="44"/>
      <c r="EH1532" s="44"/>
      <c r="EI1532" s="44"/>
      <c r="EN1532" s="352"/>
      <c r="EP1532" s="44"/>
      <c r="EQ1532" s="44"/>
      <c r="ER1532" s="44"/>
      <c r="EW1532" s="352"/>
      <c r="EY1532" s="44"/>
      <c r="EZ1532" s="44"/>
      <c r="FA1532" s="44"/>
      <c r="FF1532" s="352"/>
      <c r="FH1532" s="44"/>
      <c r="FI1532" s="44"/>
      <c r="FJ1532" s="44"/>
      <c r="FO1532" s="352"/>
      <c r="FQ1532" s="44"/>
      <c r="FR1532" s="44"/>
      <c r="FS1532" s="44"/>
      <c r="FX1532" s="352"/>
      <c r="FZ1532" s="44"/>
      <c r="GA1532" s="44"/>
      <c r="GB1532" s="44"/>
      <c r="GG1532" s="352"/>
      <c r="GI1532" s="44"/>
      <c r="GJ1532" s="44"/>
      <c r="GK1532" s="44"/>
      <c r="GP1532" s="352"/>
      <c r="GR1532" s="44"/>
      <c r="GS1532" s="44"/>
      <c r="GT1532" s="44"/>
      <c r="GY1532" s="352"/>
      <c r="HA1532" s="44"/>
      <c r="HB1532" s="44"/>
      <c r="HC1532" s="44"/>
      <c r="HH1532" s="352"/>
      <c r="HJ1532" s="44"/>
      <c r="HK1532" s="44"/>
      <c r="HL1532" s="44"/>
      <c r="HQ1532" s="44"/>
      <c r="HR1532" s="44"/>
      <c r="HS1532" s="44"/>
      <c r="HT1532" s="44"/>
      <c r="HU1532" s="44"/>
      <c r="HV1532" s="44"/>
      <c r="HW1532" s="44"/>
      <c r="HX1532" s="44"/>
      <c r="HY1532" s="44"/>
      <c r="HZ1532" s="44"/>
      <c r="IA1532" s="44"/>
      <c r="IB1532" s="44"/>
      <c r="IC1532" s="44"/>
      <c r="ID1532" s="44"/>
      <c r="IE1532" s="44"/>
      <c r="IF1532" s="44"/>
      <c r="IG1532" s="44"/>
      <c r="IH1532" s="44"/>
      <c r="II1532" s="44"/>
      <c r="IJ1532" s="44"/>
      <c r="IK1532" s="44"/>
      <c r="IL1532" s="44"/>
      <c r="IM1532" s="44"/>
      <c r="IN1532" s="44"/>
      <c r="IO1532" s="44"/>
      <c r="IP1532" s="44"/>
      <c r="IQ1532" s="44"/>
      <c r="IR1532" s="44"/>
      <c r="IS1532" s="44"/>
      <c r="IT1532" s="44"/>
      <c r="IU1532" s="44"/>
      <c r="IV1532" s="44"/>
      <c r="RS1532" s="353"/>
    </row>
    <row r="1533" spans="1:487" s="74" customFormat="1" ht="15">
      <c r="A1533" s="325" t="s">
        <v>814</v>
      </c>
      <c r="B1533" s="351"/>
      <c r="C1533" s="351"/>
      <c r="D1533" s="458" t="s">
        <v>133</v>
      </c>
      <c r="E1533" s="44"/>
      <c r="F1533" s="437">
        <f t="shared" si="22"/>
        <v>0</v>
      </c>
      <c r="G1533" s="478"/>
      <c r="H1533" s="138"/>
      <c r="I1533" s="138"/>
      <c r="J1533" s="420"/>
      <c r="K1533" s="138"/>
      <c r="L1533" s="44"/>
      <c r="M1533" s="44"/>
      <c r="N1533" s="44"/>
      <c r="R1533" s="352"/>
      <c r="T1533" s="44"/>
      <c r="U1533" s="44"/>
      <c r="V1533" s="44"/>
      <c r="AA1533" s="352"/>
      <c r="AC1533" s="44"/>
      <c r="AD1533" s="44"/>
      <c r="AE1533" s="44"/>
      <c r="AJ1533" s="352"/>
      <c r="AL1533" s="44"/>
      <c r="AM1533" s="44"/>
      <c r="AN1533" s="44"/>
      <c r="AS1533" s="352"/>
      <c r="AU1533" s="44"/>
      <c r="AV1533" s="44"/>
      <c r="AW1533" s="44"/>
      <c r="BB1533" s="352"/>
      <c r="BD1533" s="44"/>
      <c r="BE1533" s="44"/>
      <c r="BF1533" s="44"/>
      <c r="BK1533" s="352"/>
      <c r="BM1533" s="44"/>
      <c r="BN1533" s="44"/>
      <c r="BO1533" s="44"/>
      <c r="BT1533" s="352"/>
      <c r="BV1533" s="44"/>
      <c r="BW1533" s="44"/>
      <c r="BX1533" s="44"/>
      <c r="CC1533" s="352"/>
      <c r="CE1533" s="44"/>
      <c r="CF1533" s="44"/>
      <c r="CG1533" s="44"/>
      <c r="CL1533" s="352"/>
      <c r="CN1533" s="44"/>
      <c r="CO1533" s="44"/>
      <c r="CP1533" s="44"/>
      <c r="CU1533" s="352"/>
      <c r="CW1533" s="44"/>
      <c r="CX1533" s="44"/>
      <c r="CY1533" s="44"/>
      <c r="DD1533" s="352"/>
      <c r="DF1533" s="44"/>
      <c r="DG1533" s="44"/>
      <c r="DH1533" s="44"/>
      <c r="DM1533" s="352"/>
      <c r="DO1533" s="44"/>
      <c r="DP1533" s="44"/>
      <c r="DQ1533" s="44"/>
      <c r="DV1533" s="352"/>
      <c r="DX1533" s="44"/>
      <c r="DY1533" s="44"/>
      <c r="DZ1533" s="44"/>
      <c r="EE1533" s="352"/>
      <c r="EG1533" s="44"/>
      <c r="EH1533" s="44"/>
      <c r="EI1533" s="44"/>
      <c r="EN1533" s="352"/>
      <c r="EP1533" s="44"/>
      <c r="EQ1533" s="44"/>
      <c r="ER1533" s="44"/>
      <c r="EW1533" s="352"/>
      <c r="EY1533" s="44"/>
      <c r="EZ1533" s="44"/>
      <c r="FA1533" s="44"/>
      <c r="FF1533" s="352"/>
      <c r="FH1533" s="44"/>
      <c r="FI1533" s="44"/>
      <c r="FJ1533" s="44"/>
      <c r="FO1533" s="352"/>
      <c r="FQ1533" s="44"/>
      <c r="FR1533" s="44"/>
      <c r="FS1533" s="44"/>
      <c r="FX1533" s="352"/>
      <c r="FZ1533" s="44"/>
      <c r="GA1533" s="44"/>
      <c r="GB1533" s="44"/>
      <c r="GG1533" s="352"/>
      <c r="GI1533" s="44"/>
      <c r="GJ1533" s="44"/>
      <c r="GK1533" s="44"/>
      <c r="GP1533" s="352"/>
      <c r="GR1533" s="44"/>
      <c r="GS1533" s="44"/>
      <c r="GT1533" s="44"/>
      <c r="GY1533" s="352"/>
      <c r="HA1533" s="44"/>
      <c r="HB1533" s="44"/>
      <c r="HC1533" s="44"/>
      <c r="HH1533" s="352"/>
      <c r="HJ1533" s="44"/>
      <c r="HK1533" s="44"/>
      <c r="HL1533" s="44"/>
      <c r="HQ1533" s="44"/>
      <c r="HR1533" s="44"/>
      <c r="HS1533" s="44"/>
      <c r="HT1533" s="44"/>
      <c r="HU1533" s="44"/>
      <c r="HV1533" s="44"/>
      <c r="HW1533" s="44"/>
      <c r="HX1533" s="44"/>
      <c r="HY1533" s="44"/>
      <c r="HZ1533" s="44"/>
      <c r="IA1533" s="44"/>
      <c r="IB1533" s="44"/>
      <c r="IC1533" s="44"/>
      <c r="ID1533" s="44"/>
      <c r="IE1533" s="44"/>
      <c r="IF1533" s="44"/>
      <c r="IG1533" s="44"/>
      <c r="IH1533" s="44"/>
      <c r="II1533" s="44"/>
      <c r="IJ1533" s="44"/>
      <c r="IK1533" s="44"/>
      <c r="IL1533" s="44"/>
      <c r="IM1533" s="44"/>
      <c r="IN1533" s="44"/>
      <c r="IO1533" s="44"/>
      <c r="IP1533" s="44"/>
      <c r="IQ1533" s="44"/>
      <c r="IR1533" s="44"/>
      <c r="IS1533" s="44"/>
      <c r="IT1533" s="44"/>
      <c r="IU1533" s="44"/>
      <c r="IV1533" s="44"/>
      <c r="RS1533" s="353"/>
    </row>
    <row r="1534" spans="1:487" s="74" customFormat="1" ht="15">
      <c r="A1534" s="325" t="s">
        <v>1446</v>
      </c>
      <c r="B1534" s="351"/>
      <c r="C1534" s="351"/>
      <c r="D1534" s="531" t="s">
        <v>130</v>
      </c>
      <c r="E1534" s="44"/>
      <c r="F1534" s="437">
        <f t="shared" si="22"/>
        <v>0</v>
      </c>
      <c r="G1534" s="478"/>
      <c r="H1534" s="138"/>
      <c r="I1534" s="138"/>
      <c r="J1534" s="420"/>
      <c r="K1534" s="138"/>
      <c r="L1534" s="44"/>
      <c r="M1534" s="44"/>
      <c r="N1534" s="44"/>
      <c r="R1534" s="352"/>
      <c r="T1534" s="44"/>
      <c r="U1534" s="44"/>
      <c r="V1534" s="44"/>
      <c r="AA1534" s="352"/>
      <c r="AC1534" s="44"/>
      <c r="AD1534" s="44"/>
      <c r="AE1534" s="44"/>
      <c r="AJ1534" s="352"/>
      <c r="AL1534" s="44"/>
      <c r="AM1534" s="44"/>
      <c r="AN1534" s="44"/>
      <c r="AS1534" s="352"/>
      <c r="AU1534" s="44"/>
      <c r="AV1534" s="44"/>
      <c r="AW1534" s="44"/>
      <c r="BB1534" s="352"/>
      <c r="BD1534" s="44"/>
      <c r="BE1534" s="44"/>
      <c r="BF1534" s="44"/>
      <c r="BK1534" s="352"/>
      <c r="BM1534" s="44"/>
      <c r="BN1534" s="44"/>
      <c r="BO1534" s="44"/>
      <c r="BT1534" s="352"/>
      <c r="BV1534" s="44"/>
      <c r="BW1534" s="44"/>
      <c r="BX1534" s="44"/>
      <c r="CC1534" s="352"/>
      <c r="CE1534" s="44"/>
      <c r="CF1534" s="44"/>
      <c r="CG1534" s="44"/>
      <c r="CL1534" s="352"/>
      <c r="CN1534" s="44"/>
      <c r="CO1534" s="44"/>
      <c r="CP1534" s="44"/>
      <c r="CU1534" s="352"/>
      <c r="CW1534" s="44"/>
      <c r="CX1534" s="44"/>
      <c r="CY1534" s="44"/>
      <c r="DD1534" s="352"/>
      <c r="DF1534" s="44"/>
      <c r="DG1534" s="44"/>
      <c r="DH1534" s="44"/>
      <c r="DM1534" s="352"/>
      <c r="DO1534" s="44"/>
      <c r="DP1534" s="44"/>
      <c r="DQ1534" s="44"/>
      <c r="DV1534" s="352"/>
      <c r="DX1534" s="44"/>
      <c r="DY1534" s="44"/>
      <c r="DZ1534" s="44"/>
      <c r="EE1534" s="352"/>
      <c r="EG1534" s="44"/>
      <c r="EH1534" s="44"/>
      <c r="EI1534" s="44"/>
      <c r="EN1534" s="352"/>
      <c r="EP1534" s="44"/>
      <c r="EQ1534" s="44"/>
      <c r="ER1534" s="44"/>
      <c r="EW1534" s="352"/>
      <c r="EY1534" s="44"/>
      <c r="EZ1534" s="44"/>
      <c r="FA1534" s="44"/>
      <c r="FF1534" s="352"/>
      <c r="FH1534" s="44"/>
      <c r="FI1534" s="44"/>
      <c r="FJ1534" s="44"/>
      <c r="FO1534" s="352"/>
      <c r="FQ1534" s="44"/>
      <c r="FR1534" s="44"/>
      <c r="FS1534" s="44"/>
      <c r="FX1534" s="352"/>
      <c r="FZ1534" s="44"/>
      <c r="GA1534" s="44"/>
      <c r="GB1534" s="44"/>
      <c r="GG1534" s="352"/>
      <c r="GI1534" s="44"/>
      <c r="GJ1534" s="44"/>
      <c r="GK1534" s="44"/>
      <c r="GP1534" s="352"/>
      <c r="GR1534" s="44"/>
      <c r="GS1534" s="44"/>
      <c r="GT1534" s="44"/>
      <c r="GY1534" s="352"/>
      <c r="HA1534" s="44"/>
      <c r="HB1534" s="44"/>
      <c r="HC1534" s="44"/>
      <c r="HH1534" s="352"/>
      <c r="HJ1534" s="44"/>
      <c r="HK1534" s="44"/>
      <c r="HL1534" s="44"/>
      <c r="HQ1534" s="44"/>
      <c r="HR1534" s="44"/>
      <c r="HS1534" s="44"/>
      <c r="HT1534" s="44"/>
      <c r="HU1534" s="44"/>
      <c r="HV1534" s="44"/>
      <c r="HW1534" s="44"/>
      <c r="HX1534" s="44"/>
      <c r="HY1534" s="44"/>
      <c r="HZ1534" s="44"/>
      <c r="IA1534" s="44"/>
      <c r="IB1534" s="44"/>
      <c r="IC1534" s="44"/>
      <c r="ID1534" s="44"/>
      <c r="IE1534" s="44"/>
      <c r="IF1534" s="44"/>
      <c r="IG1534" s="44"/>
      <c r="IH1534" s="44"/>
      <c r="II1534" s="44"/>
      <c r="IJ1534" s="44"/>
      <c r="IK1534" s="44"/>
      <c r="IL1534" s="44"/>
      <c r="IM1534" s="44"/>
      <c r="IN1534" s="44"/>
      <c r="IO1534" s="44"/>
      <c r="IP1534" s="44"/>
      <c r="IQ1534" s="44"/>
      <c r="IR1534" s="44"/>
      <c r="IS1534" s="44"/>
      <c r="IT1534" s="44"/>
      <c r="IU1534" s="44"/>
      <c r="IV1534" s="44"/>
      <c r="RS1534" s="353"/>
    </row>
    <row r="1535" spans="1:487" s="74" customFormat="1" ht="15">
      <c r="A1535" s="325" t="s">
        <v>1946</v>
      </c>
      <c r="B1535" s="351"/>
      <c r="C1535" s="351"/>
      <c r="D1535" s="531" t="s">
        <v>130</v>
      </c>
      <c r="E1535" s="44"/>
      <c r="F1535" s="437">
        <f t="shared" si="22"/>
        <v>0</v>
      </c>
      <c r="G1535" s="478"/>
      <c r="H1535" s="138"/>
      <c r="I1535" s="138"/>
      <c r="J1535" s="420"/>
      <c r="K1535" s="138"/>
      <c r="L1535" s="44"/>
      <c r="M1535" s="44"/>
      <c r="N1535" s="44"/>
      <c r="R1535" s="352"/>
      <c r="T1535" s="44"/>
      <c r="U1535" s="44"/>
      <c r="V1535" s="44"/>
      <c r="AA1535" s="352"/>
      <c r="AC1535" s="44"/>
      <c r="AD1535" s="44"/>
      <c r="AE1535" s="44"/>
      <c r="AJ1535" s="352"/>
      <c r="AL1535" s="44"/>
      <c r="AM1535" s="44"/>
      <c r="AN1535" s="44"/>
      <c r="AS1535" s="352"/>
      <c r="AU1535" s="44"/>
      <c r="AV1535" s="44"/>
      <c r="AW1535" s="44"/>
      <c r="BB1535" s="352"/>
      <c r="BD1535" s="44"/>
      <c r="BE1535" s="44"/>
      <c r="BF1535" s="44"/>
      <c r="BK1535" s="352"/>
      <c r="BM1535" s="44"/>
      <c r="BN1535" s="44"/>
      <c r="BO1535" s="44"/>
      <c r="BT1535" s="352"/>
      <c r="BV1535" s="44"/>
      <c r="BW1535" s="44"/>
      <c r="BX1535" s="44"/>
      <c r="CC1535" s="352"/>
      <c r="CE1535" s="44"/>
      <c r="CF1535" s="44"/>
      <c r="CG1535" s="44"/>
      <c r="CL1535" s="352"/>
      <c r="CN1535" s="44"/>
      <c r="CO1535" s="44"/>
      <c r="CP1535" s="44"/>
      <c r="CU1535" s="352"/>
      <c r="CW1535" s="44"/>
      <c r="CX1535" s="44"/>
      <c r="CY1535" s="44"/>
      <c r="DD1535" s="352"/>
      <c r="DF1535" s="44"/>
      <c r="DG1535" s="44"/>
      <c r="DH1535" s="44"/>
      <c r="DM1535" s="352"/>
      <c r="DO1535" s="44"/>
      <c r="DP1535" s="44"/>
      <c r="DQ1535" s="44"/>
      <c r="DV1535" s="352"/>
      <c r="DX1535" s="44"/>
      <c r="DY1535" s="44"/>
      <c r="DZ1535" s="44"/>
      <c r="EE1535" s="352"/>
      <c r="EG1535" s="44"/>
      <c r="EH1535" s="44"/>
      <c r="EI1535" s="44"/>
      <c r="EN1535" s="352"/>
      <c r="EP1535" s="44"/>
      <c r="EQ1535" s="44"/>
      <c r="ER1535" s="44"/>
      <c r="EW1535" s="352"/>
      <c r="EY1535" s="44"/>
      <c r="EZ1535" s="44"/>
      <c r="FA1535" s="44"/>
      <c r="FF1535" s="352"/>
      <c r="FH1535" s="44"/>
      <c r="FI1535" s="44"/>
      <c r="FJ1535" s="44"/>
      <c r="FO1535" s="352"/>
      <c r="FQ1535" s="44"/>
      <c r="FR1535" s="44"/>
      <c r="FS1535" s="44"/>
      <c r="FX1535" s="352"/>
      <c r="FZ1535" s="44"/>
      <c r="GA1535" s="44"/>
      <c r="GB1535" s="44"/>
      <c r="GG1535" s="352"/>
      <c r="GI1535" s="44"/>
      <c r="GJ1535" s="44"/>
      <c r="GK1535" s="44"/>
      <c r="GP1535" s="352"/>
      <c r="GR1535" s="44"/>
      <c r="GS1535" s="44"/>
      <c r="GT1535" s="44"/>
      <c r="GY1535" s="352"/>
      <c r="HA1535" s="44"/>
      <c r="HB1535" s="44"/>
      <c r="HC1535" s="44"/>
      <c r="HH1535" s="352"/>
      <c r="HJ1535" s="44"/>
      <c r="HK1535" s="44"/>
      <c r="HL1535" s="44"/>
      <c r="HQ1535" s="44"/>
      <c r="HR1535" s="44"/>
      <c r="HS1535" s="44"/>
      <c r="HT1535" s="44"/>
      <c r="HU1535" s="44"/>
      <c r="HV1535" s="44"/>
      <c r="HW1535" s="44"/>
      <c r="HX1535" s="44"/>
      <c r="HY1535" s="44"/>
      <c r="HZ1535" s="44"/>
      <c r="IA1535" s="44"/>
      <c r="IB1535" s="44"/>
      <c r="IC1535" s="44"/>
      <c r="ID1535" s="44"/>
      <c r="IE1535" s="44"/>
      <c r="IF1535" s="44"/>
      <c r="IG1535" s="44"/>
      <c r="IH1535" s="44"/>
      <c r="II1535" s="44"/>
      <c r="IJ1535" s="44"/>
      <c r="IK1535" s="44"/>
      <c r="IL1535" s="44"/>
      <c r="IM1535" s="44"/>
      <c r="IN1535" s="44"/>
      <c r="IO1535" s="44"/>
      <c r="IP1535" s="44"/>
      <c r="IQ1535" s="44"/>
      <c r="IR1535" s="44"/>
      <c r="IS1535" s="44"/>
      <c r="IT1535" s="44"/>
      <c r="IU1535" s="44"/>
      <c r="IV1535" s="44"/>
      <c r="RS1535" s="353"/>
    </row>
    <row r="1536" spans="1:487" s="74" customFormat="1" ht="15">
      <c r="A1536" s="325" t="s">
        <v>1788</v>
      </c>
      <c r="B1536" s="351"/>
      <c r="C1536" s="351"/>
      <c r="D1536" s="354" t="s">
        <v>130</v>
      </c>
      <c r="E1536" s="44"/>
      <c r="F1536" s="437">
        <f t="shared" si="22"/>
        <v>0</v>
      </c>
      <c r="G1536" s="478"/>
      <c r="H1536" s="138"/>
      <c r="I1536" s="138"/>
      <c r="J1536" s="420"/>
      <c r="K1536" s="138"/>
      <c r="L1536" s="44"/>
      <c r="M1536" s="44"/>
      <c r="N1536" s="44"/>
      <c r="R1536" s="352"/>
      <c r="T1536" s="44"/>
      <c r="U1536" s="44"/>
      <c r="V1536" s="44"/>
      <c r="AA1536" s="352"/>
      <c r="AC1536" s="44"/>
      <c r="AD1536" s="44"/>
      <c r="AE1536" s="44"/>
      <c r="AJ1536" s="352"/>
      <c r="AL1536" s="44"/>
      <c r="AM1536" s="44"/>
      <c r="AN1536" s="44"/>
      <c r="AS1536" s="352"/>
      <c r="AU1536" s="44"/>
      <c r="AV1536" s="44"/>
      <c r="AW1536" s="44"/>
      <c r="BB1536" s="352"/>
      <c r="BD1536" s="44"/>
      <c r="BE1536" s="44"/>
      <c r="BF1536" s="44"/>
      <c r="BK1536" s="352"/>
      <c r="BM1536" s="44"/>
      <c r="BN1536" s="44"/>
      <c r="BO1536" s="44"/>
      <c r="BT1536" s="352"/>
      <c r="BV1536" s="44"/>
      <c r="BW1536" s="44"/>
      <c r="BX1536" s="44"/>
      <c r="CC1536" s="352"/>
      <c r="CE1536" s="44"/>
      <c r="CF1536" s="44"/>
      <c r="CG1536" s="44"/>
      <c r="CL1536" s="352"/>
      <c r="CN1536" s="44"/>
      <c r="CO1536" s="44"/>
      <c r="CP1536" s="44"/>
      <c r="CU1536" s="352"/>
      <c r="CW1536" s="44"/>
      <c r="CX1536" s="44"/>
      <c r="CY1536" s="44"/>
      <c r="DD1536" s="352"/>
      <c r="DF1536" s="44"/>
      <c r="DG1536" s="44"/>
      <c r="DH1536" s="44"/>
      <c r="DM1536" s="352"/>
      <c r="DO1536" s="44"/>
      <c r="DP1536" s="44"/>
      <c r="DQ1536" s="44"/>
      <c r="DV1536" s="352"/>
      <c r="DX1536" s="44"/>
      <c r="DY1536" s="44"/>
      <c r="DZ1536" s="44"/>
      <c r="EE1536" s="352"/>
      <c r="EG1536" s="44"/>
      <c r="EH1536" s="44"/>
      <c r="EI1536" s="44"/>
      <c r="EN1536" s="352"/>
      <c r="EP1536" s="44"/>
      <c r="EQ1536" s="44"/>
      <c r="ER1536" s="44"/>
      <c r="EW1536" s="352"/>
      <c r="EY1536" s="44"/>
      <c r="EZ1536" s="44"/>
      <c r="FA1536" s="44"/>
      <c r="FF1536" s="352"/>
      <c r="FH1536" s="44"/>
      <c r="FI1536" s="44"/>
      <c r="FJ1536" s="44"/>
      <c r="FO1536" s="352"/>
      <c r="FQ1536" s="44"/>
      <c r="FR1536" s="44"/>
      <c r="FS1536" s="44"/>
      <c r="FX1536" s="352"/>
      <c r="FZ1536" s="44"/>
      <c r="GA1536" s="44"/>
      <c r="GB1536" s="44"/>
      <c r="GG1536" s="352"/>
      <c r="GI1536" s="44"/>
      <c r="GJ1536" s="44"/>
      <c r="GK1536" s="44"/>
      <c r="GP1536" s="352"/>
      <c r="GR1536" s="44"/>
      <c r="GS1536" s="44"/>
      <c r="GT1536" s="44"/>
      <c r="GY1536" s="352"/>
      <c r="HA1536" s="44"/>
      <c r="HB1536" s="44"/>
      <c r="HC1536" s="44"/>
      <c r="HH1536" s="352"/>
      <c r="HJ1536" s="44"/>
      <c r="HK1536" s="44"/>
      <c r="HL1536" s="44"/>
      <c r="HQ1536" s="44"/>
      <c r="HR1536" s="44"/>
      <c r="HS1536" s="44"/>
      <c r="HT1536" s="44"/>
      <c r="HU1536" s="44"/>
      <c r="HV1536" s="44"/>
      <c r="HW1536" s="44"/>
      <c r="HX1536" s="44"/>
      <c r="HY1536" s="44"/>
      <c r="HZ1536" s="44"/>
      <c r="IA1536" s="44"/>
      <c r="IB1536" s="44"/>
      <c r="IC1536" s="44"/>
      <c r="ID1536" s="44"/>
      <c r="IE1536" s="44"/>
      <c r="IF1536" s="44"/>
      <c r="IG1536" s="44"/>
      <c r="IH1536" s="44"/>
      <c r="II1536" s="44"/>
      <c r="IJ1536" s="44"/>
      <c r="IK1536" s="44"/>
      <c r="IL1536" s="44"/>
      <c r="IM1536" s="44"/>
      <c r="IN1536" s="44"/>
      <c r="IO1536" s="44"/>
      <c r="IP1536" s="44"/>
      <c r="IQ1536" s="44"/>
      <c r="IR1536" s="44"/>
      <c r="IS1536" s="44"/>
      <c r="IT1536" s="44"/>
      <c r="IU1536" s="44"/>
      <c r="IV1536" s="44"/>
      <c r="RS1536" s="353"/>
    </row>
    <row r="1537" spans="1:487" s="74" customFormat="1" ht="15">
      <c r="A1537" s="325" t="s">
        <v>886</v>
      </c>
      <c r="B1537" s="351"/>
      <c r="C1537" s="351"/>
      <c r="D1537" s="354" t="s">
        <v>130</v>
      </c>
      <c r="E1537" s="44"/>
      <c r="F1537" s="437">
        <f t="shared" si="22"/>
        <v>0</v>
      </c>
      <c r="G1537" s="478"/>
      <c r="H1537" s="138"/>
      <c r="I1537" s="138"/>
      <c r="J1537" s="420"/>
      <c r="K1537" s="138"/>
      <c r="L1537" s="44"/>
      <c r="M1537" s="44"/>
      <c r="N1537" s="44"/>
      <c r="R1537" s="352"/>
      <c r="T1537" s="44"/>
      <c r="U1537" s="44"/>
      <c r="V1537" s="44"/>
      <c r="AA1537" s="352"/>
      <c r="AC1537" s="44"/>
      <c r="AD1537" s="44"/>
      <c r="AE1537" s="44"/>
      <c r="AJ1537" s="352"/>
      <c r="AL1537" s="44"/>
      <c r="AM1537" s="44"/>
      <c r="AN1537" s="44"/>
      <c r="AS1537" s="352"/>
      <c r="AU1537" s="44"/>
      <c r="AV1537" s="44"/>
      <c r="AW1537" s="44"/>
      <c r="BB1537" s="352"/>
      <c r="BD1537" s="44"/>
      <c r="BE1537" s="44"/>
      <c r="BF1537" s="44"/>
      <c r="BK1537" s="352"/>
      <c r="BM1537" s="44"/>
      <c r="BN1537" s="44"/>
      <c r="BO1537" s="44"/>
      <c r="BT1537" s="352"/>
      <c r="BV1537" s="44"/>
      <c r="BW1537" s="44"/>
      <c r="BX1537" s="44"/>
      <c r="CC1537" s="352"/>
      <c r="CE1537" s="44"/>
      <c r="CF1537" s="44"/>
      <c r="CG1537" s="44"/>
      <c r="CL1537" s="352"/>
      <c r="CN1537" s="44"/>
      <c r="CO1537" s="44"/>
      <c r="CP1537" s="44"/>
      <c r="CU1537" s="352"/>
      <c r="CW1537" s="44"/>
      <c r="CX1537" s="44"/>
      <c r="CY1537" s="44"/>
      <c r="DD1537" s="352"/>
      <c r="DF1537" s="44"/>
      <c r="DG1537" s="44"/>
      <c r="DH1537" s="44"/>
      <c r="DM1537" s="352"/>
      <c r="DO1537" s="44"/>
      <c r="DP1537" s="44"/>
      <c r="DQ1537" s="44"/>
      <c r="DV1537" s="352"/>
      <c r="DX1537" s="44"/>
      <c r="DY1537" s="44"/>
      <c r="DZ1537" s="44"/>
      <c r="EE1537" s="352"/>
      <c r="EG1537" s="44"/>
      <c r="EH1537" s="44"/>
      <c r="EI1537" s="44"/>
      <c r="EN1537" s="352"/>
      <c r="EP1537" s="44"/>
      <c r="EQ1537" s="44"/>
      <c r="ER1537" s="44"/>
      <c r="EW1537" s="352"/>
      <c r="EY1537" s="44"/>
      <c r="EZ1537" s="44"/>
      <c r="FA1537" s="44"/>
      <c r="FF1537" s="352"/>
      <c r="FH1537" s="44"/>
      <c r="FI1537" s="44"/>
      <c r="FJ1537" s="44"/>
      <c r="FO1537" s="352"/>
      <c r="FQ1537" s="44"/>
      <c r="FR1537" s="44"/>
      <c r="FS1537" s="44"/>
      <c r="FX1537" s="352"/>
      <c r="FZ1537" s="44"/>
      <c r="GA1537" s="44"/>
      <c r="GB1537" s="44"/>
      <c r="GG1537" s="352"/>
      <c r="GI1537" s="44"/>
      <c r="GJ1537" s="44"/>
      <c r="GK1537" s="44"/>
      <c r="GP1537" s="352"/>
      <c r="GR1537" s="44"/>
      <c r="GS1537" s="44"/>
      <c r="GT1537" s="44"/>
      <c r="GY1537" s="352"/>
      <c r="HA1537" s="44"/>
      <c r="HB1537" s="44"/>
      <c r="HC1537" s="44"/>
      <c r="HH1537" s="352"/>
      <c r="HJ1537" s="44"/>
      <c r="HK1537" s="44"/>
      <c r="HL1537" s="44"/>
      <c r="HQ1537" s="44"/>
      <c r="HR1537" s="44"/>
      <c r="HS1537" s="44"/>
      <c r="HT1537" s="44"/>
      <c r="HU1537" s="44"/>
      <c r="HV1537" s="44"/>
      <c r="HW1537" s="44"/>
      <c r="HX1537" s="44"/>
      <c r="HY1537" s="44"/>
      <c r="HZ1537" s="44"/>
      <c r="IA1537" s="44"/>
      <c r="IB1537" s="44"/>
      <c r="IC1537" s="44"/>
      <c r="ID1537" s="44"/>
      <c r="IE1537" s="44"/>
      <c r="IF1537" s="44"/>
      <c r="IG1537" s="44"/>
      <c r="IH1537" s="44"/>
      <c r="II1537" s="44"/>
      <c r="IJ1537" s="44"/>
      <c r="IK1537" s="44"/>
      <c r="IL1537" s="44"/>
      <c r="IM1537" s="44"/>
      <c r="IN1537" s="44"/>
      <c r="IO1537" s="44"/>
      <c r="IP1537" s="44"/>
      <c r="IQ1537" s="44"/>
      <c r="IR1537" s="44"/>
      <c r="IS1537" s="44"/>
      <c r="IT1537" s="44"/>
      <c r="IU1537" s="44"/>
      <c r="IV1537" s="44"/>
      <c r="RS1537" s="353"/>
    </row>
    <row r="1538" spans="1:487" s="74" customFormat="1" ht="15">
      <c r="A1538" s="325" t="s">
        <v>935</v>
      </c>
      <c r="B1538" s="351"/>
      <c r="C1538" s="351"/>
      <c r="D1538" s="354" t="s">
        <v>130</v>
      </c>
      <c r="E1538" s="44"/>
      <c r="F1538" s="437">
        <f t="shared" si="22"/>
        <v>0</v>
      </c>
      <c r="G1538" s="478"/>
      <c r="H1538" s="138"/>
      <c r="I1538" s="138"/>
      <c r="J1538" s="420"/>
      <c r="K1538" s="138"/>
      <c r="L1538" s="44"/>
      <c r="M1538" s="44"/>
      <c r="N1538" s="44"/>
      <c r="R1538" s="352"/>
      <c r="T1538" s="44"/>
      <c r="U1538" s="44"/>
      <c r="V1538" s="44"/>
      <c r="AA1538" s="352"/>
      <c r="AC1538" s="44"/>
      <c r="AD1538" s="44"/>
      <c r="AE1538" s="44"/>
      <c r="AJ1538" s="352"/>
      <c r="AL1538" s="44"/>
      <c r="AM1538" s="44"/>
      <c r="AN1538" s="44"/>
      <c r="AS1538" s="352"/>
      <c r="AU1538" s="44"/>
      <c r="AV1538" s="44"/>
      <c r="AW1538" s="44"/>
      <c r="BB1538" s="352"/>
      <c r="BD1538" s="44"/>
      <c r="BE1538" s="44"/>
      <c r="BF1538" s="44"/>
      <c r="BK1538" s="352"/>
      <c r="BM1538" s="44"/>
      <c r="BN1538" s="44"/>
      <c r="BO1538" s="44"/>
      <c r="BT1538" s="352"/>
      <c r="BV1538" s="44"/>
      <c r="BW1538" s="44"/>
      <c r="BX1538" s="44"/>
      <c r="CC1538" s="352"/>
      <c r="CE1538" s="44"/>
      <c r="CF1538" s="44"/>
      <c r="CG1538" s="44"/>
      <c r="CL1538" s="352"/>
      <c r="CN1538" s="44"/>
      <c r="CO1538" s="44"/>
      <c r="CP1538" s="44"/>
      <c r="CU1538" s="352"/>
      <c r="CW1538" s="44"/>
      <c r="CX1538" s="44"/>
      <c r="CY1538" s="44"/>
      <c r="DD1538" s="352"/>
      <c r="DF1538" s="44"/>
      <c r="DG1538" s="44"/>
      <c r="DH1538" s="44"/>
      <c r="DM1538" s="352"/>
      <c r="DO1538" s="44"/>
      <c r="DP1538" s="44"/>
      <c r="DQ1538" s="44"/>
      <c r="DV1538" s="352"/>
      <c r="DX1538" s="44"/>
      <c r="DY1538" s="44"/>
      <c r="DZ1538" s="44"/>
      <c r="EE1538" s="352"/>
      <c r="EG1538" s="44"/>
      <c r="EH1538" s="44"/>
      <c r="EI1538" s="44"/>
      <c r="EN1538" s="352"/>
      <c r="EP1538" s="44"/>
      <c r="EQ1538" s="44"/>
      <c r="ER1538" s="44"/>
      <c r="EW1538" s="352"/>
      <c r="EY1538" s="44"/>
      <c r="EZ1538" s="44"/>
      <c r="FA1538" s="44"/>
      <c r="FF1538" s="352"/>
      <c r="FH1538" s="44"/>
      <c r="FI1538" s="44"/>
      <c r="FJ1538" s="44"/>
      <c r="FO1538" s="352"/>
      <c r="FQ1538" s="44"/>
      <c r="FR1538" s="44"/>
      <c r="FS1538" s="44"/>
      <c r="FX1538" s="352"/>
      <c r="FZ1538" s="44"/>
      <c r="GA1538" s="44"/>
      <c r="GB1538" s="44"/>
      <c r="GG1538" s="352"/>
      <c r="GI1538" s="44"/>
      <c r="GJ1538" s="44"/>
      <c r="GK1538" s="44"/>
      <c r="GP1538" s="352"/>
      <c r="GR1538" s="44"/>
      <c r="GS1538" s="44"/>
      <c r="GT1538" s="44"/>
      <c r="GY1538" s="352"/>
      <c r="HA1538" s="44"/>
      <c r="HB1538" s="44"/>
      <c r="HC1538" s="44"/>
      <c r="HH1538" s="352"/>
      <c r="HJ1538" s="44"/>
      <c r="HK1538" s="44"/>
      <c r="HL1538" s="44"/>
      <c r="HQ1538" s="44"/>
      <c r="HR1538" s="44"/>
      <c r="HS1538" s="44"/>
      <c r="HT1538" s="44"/>
      <c r="HU1538" s="44"/>
      <c r="HV1538" s="44"/>
      <c r="HW1538" s="44"/>
      <c r="HX1538" s="44"/>
      <c r="HY1538" s="44"/>
      <c r="HZ1538" s="44"/>
      <c r="IA1538" s="44"/>
      <c r="IB1538" s="44"/>
      <c r="IC1538" s="44"/>
      <c r="ID1538" s="44"/>
      <c r="IE1538" s="44"/>
      <c r="IF1538" s="44"/>
      <c r="IG1538" s="44"/>
      <c r="IH1538" s="44"/>
      <c r="II1538" s="44"/>
      <c r="IJ1538" s="44"/>
      <c r="IK1538" s="44"/>
      <c r="IL1538" s="44"/>
      <c r="IM1538" s="44"/>
      <c r="IN1538" s="44"/>
      <c r="IO1538" s="44"/>
      <c r="IP1538" s="44"/>
      <c r="IQ1538" s="44"/>
      <c r="IR1538" s="44"/>
      <c r="IS1538" s="44"/>
      <c r="IT1538" s="44"/>
      <c r="IU1538" s="44"/>
      <c r="IV1538" s="44"/>
      <c r="RS1538" s="353"/>
    </row>
    <row r="1539" spans="1:487" s="74" customFormat="1" ht="15">
      <c r="A1539" s="325" t="s">
        <v>578</v>
      </c>
      <c r="B1539" s="351"/>
      <c r="C1539" s="351"/>
      <c r="D1539" s="458" t="s">
        <v>132</v>
      </c>
      <c r="E1539" s="44"/>
      <c r="F1539" s="437">
        <f t="shared" si="22"/>
        <v>26</v>
      </c>
      <c r="G1539" s="478">
        <v>13</v>
      </c>
      <c r="H1539" s="138"/>
      <c r="I1539" s="138">
        <v>13</v>
      </c>
      <c r="J1539" s="420"/>
      <c r="K1539" s="138"/>
      <c r="L1539" s="458"/>
      <c r="M1539" s="44"/>
      <c r="N1539" s="44"/>
      <c r="R1539" s="352"/>
      <c r="T1539" s="44"/>
      <c r="U1539" s="44"/>
      <c r="V1539" s="44"/>
      <c r="AA1539" s="352"/>
      <c r="AC1539" s="44"/>
      <c r="AD1539" s="44"/>
      <c r="AE1539" s="44"/>
      <c r="AJ1539" s="352"/>
      <c r="AL1539" s="44"/>
      <c r="AM1539" s="44"/>
      <c r="AN1539" s="44"/>
      <c r="AS1539" s="352"/>
      <c r="AU1539" s="44"/>
      <c r="AV1539" s="44"/>
      <c r="AW1539" s="44"/>
      <c r="BB1539" s="352"/>
      <c r="BD1539" s="44"/>
      <c r="BE1539" s="44"/>
      <c r="BF1539" s="44"/>
      <c r="BK1539" s="352"/>
      <c r="BM1539" s="44"/>
      <c r="BN1539" s="44"/>
      <c r="BO1539" s="44"/>
      <c r="BT1539" s="352"/>
      <c r="BV1539" s="44"/>
      <c r="BW1539" s="44"/>
      <c r="BX1539" s="44"/>
      <c r="CC1539" s="352"/>
      <c r="CE1539" s="44"/>
      <c r="CF1539" s="44"/>
      <c r="CG1539" s="44"/>
      <c r="CL1539" s="352"/>
      <c r="CN1539" s="44"/>
      <c r="CO1539" s="44"/>
      <c r="CP1539" s="44"/>
      <c r="CU1539" s="352"/>
      <c r="CW1539" s="44"/>
      <c r="CX1539" s="44"/>
      <c r="CY1539" s="44"/>
      <c r="DD1539" s="352"/>
      <c r="DF1539" s="44"/>
      <c r="DG1539" s="44"/>
      <c r="DH1539" s="44"/>
      <c r="DM1539" s="352"/>
      <c r="DO1539" s="44"/>
      <c r="DP1539" s="44"/>
      <c r="DQ1539" s="44"/>
      <c r="DV1539" s="352"/>
      <c r="DX1539" s="44"/>
      <c r="DY1539" s="44"/>
      <c r="DZ1539" s="44"/>
      <c r="EE1539" s="352"/>
      <c r="EG1539" s="44"/>
      <c r="EH1539" s="44"/>
      <c r="EI1539" s="44"/>
      <c r="EN1539" s="352"/>
      <c r="EP1539" s="44"/>
      <c r="EQ1539" s="44"/>
      <c r="ER1539" s="44"/>
      <c r="EW1539" s="352"/>
      <c r="EY1539" s="44"/>
      <c r="EZ1539" s="44"/>
      <c r="FA1539" s="44"/>
      <c r="FF1539" s="352"/>
      <c r="FH1539" s="44"/>
      <c r="FI1539" s="44"/>
      <c r="FJ1539" s="44"/>
      <c r="FO1539" s="352"/>
      <c r="FQ1539" s="44"/>
      <c r="FR1539" s="44"/>
      <c r="FS1539" s="44"/>
      <c r="FX1539" s="352"/>
      <c r="FZ1539" s="44"/>
      <c r="GA1539" s="44"/>
      <c r="GB1539" s="44"/>
      <c r="GG1539" s="352"/>
      <c r="GI1539" s="44"/>
      <c r="GJ1539" s="44"/>
      <c r="GK1539" s="44"/>
      <c r="GP1539" s="352"/>
      <c r="GR1539" s="44"/>
      <c r="GS1539" s="44"/>
      <c r="GT1539" s="44"/>
      <c r="GY1539" s="352"/>
      <c r="HA1539" s="44"/>
      <c r="HB1539" s="44"/>
      <c r="HC1539" s="44"/>
      <c r="HH1539" s="352"/>
      <c r="HJ1539" s="44"/>
      <c r="HK1539" s="44"/>
      <c r="HL1539" s="44"/>
      <c r="HQ1539" s="44"/>
      <c r="HR1539" s="44"/>
      <c r="HS1539" s="44"/>
      <c r="HT1539" s="44"/>
      <c r="HU1539" s="44"/>
      <c r="HV1539" s="44"/>
      <c r="HW1539" s="44"/>
      <c r="HX1539" s="44"/>
      <c r="HY1539" s="44"/>
      <c r="HZ1539" s="44"/>
      <c r="IA1539" s="44"/>
      <c r="IB1539" s="44"/>
      <c r="IC1539" s="44"/>
      <c r="ID1539" s="44"/>
      <c r="IE1539" s="44"/>
      <c r="IF1539" s="44"/>
      <c r="IG1539" s="44"/>
      <c r="IH1539" s="44"/>
      <c r="II1539" s="44"/>
      <c r="IJ1539" s="44"/>
      <c r="IK1539" s="44"/>
      <c r="IL1539" s="44"/>
      <c r="IM1539" s="44"/>
      <c r="IN1539" s="44"/>
      <c r="IO1539" s="44"/>
      <c r="IP1539" s="44"/>
      <c r="IQ1539" s="44"/>
      <c r="IR1539" s="44"/>
      <c r="IS1539" s="44"/>
      <c r="IT1539" s="44"/>
      <c r="IU1539" s="44"/>
      <c r="IV1539" s="44"/>
      <c r="RS1539" s="353"/>
    </row>
    <row r="1540" spans="1:487" s="74" customFormat="1" ht="15">
      <c r="A1540" s="325" t="s">
        <v>1831</v>
      </c>
      <c r="B1540" s="351"/>
      <c r="C1540" s="351"/>
      <c r="D1540" s="531" t="s">
        <v>130</v>
      </c>
      <c r="E1540" s="44"/>
      <c r="F1540" s="437">
        <f t="shared" si="22"/>
        <v>1</v>
      </c>
      <c r="G1540" s="478"/>
      <c r="H1540" s="138"/>
      <c r="I1540" s="138"/>
      <c r="J1540" s="420">
        <v>1</v>
      </c>
      <c r="K1540" s="138"/>
      <c r="L1540" s="458"/>
      <c r="M1540" s="44"/>
      <c r="N1540" s="44"/>
      <c r="R1540" s="352"/>
      <c r="T1540" s="44"/>
      <c r="U1540" s="44"/>
      <c r="V1540" s="44"/>
      <c r="AA1540" s="352"/>
      <c r="AC1540" s="44"/>
      <c r="AD1540" s="44"/>
      <c r="AE1540" s="44"/>
      <c r="AJ1540" s="352"/>
      <c r="AL1540" s="44"/>
      <c r="AM1540" s="44"/>
      <c r="AN1540" s="44"/>
      <c r="AS1540" s="352"/>
      <c r="AU1540" s="44"/>
      <c r="AV1540" s="44"/>
      <c r="AW1540" s="44"/>
      <c r="BB1540" s="352"/>
      <c r="BD1540" s="44"/>
      <c r="BE1540" s="44"/>
      <c r="BF1540" s="44"/>
      <c r="BK1540" s="352"/>
      <c r="BM1540" s="44"/>
      <c r="BN1540" s="44"/>
      <c r="BO1540" s="44"/>
      <c r="BT1540" s="352"/>
      <c r="BV1540" s="44"/>
      <c r="BW1540" s="44"/>
      <c r="BX1540" s="44"/>
      <c r="CC1540" s="352"/>
      <c r="CE1540" s="44"/>
      <c r="CF1540" s="44"/>
      <c r="CG1540" s="44"/>
      <c r="CL1540" s="352"/>
      <c r="CN1540" s="44"/>
      <c r="CO1540" s="44"/>
      <c r="CP1540" s="44"/>
      <c r="CU1540" s="352"/>
      <c r="CW1540" s="44"/>
      <c r="CX1540" s="44"/>
      <c r="CY1540" s="44"/>
      <c r="DD1540" s="352"/>
      <c r="DF1540" s="44"/>
      <c r="DG1540" s="44"/>
      <c r="DH1540" s="44"/>
      <c r="DM1540" s="352"/>
      <c r="DO1540" s="44"/>
      <c r="DP1540" s="44"/>
      <c r="DQ1540" s="44"/>
      <c r="DV1540" s="352"/>
      <c r="DX1540" s="44"/>
      <c r="DY1540" s="44"/>
      <c r="DZ1540" s="44"/>
      <c r="EE1540" s="352"/>
      <c r="EG1540" s="44"/>
      <c r="EH1540" s="44"/>
      <c r="EI1540" s="44"/>
      <c r="EN1540" s="352"/>
      <c r="EP1540" s="44"/>
      <c r="EQ1540" s="44"/>
      <c r="ER1540" s="44"/>
      <c r="EW1540" s="352"/>
      <c r="EY1540" s="44"/>
      <c r="EZ1540" s="44"/>
      <c r="FA1540" s="44"/>
      <c r="FF1540" s="352"/>
      <c r="FH1540" s="44"/>
      <c r="FI1540" s="44"/>
      <c r="FJ1540" s="44"/>
      <c r="FO1540" s="352"/>
      <c r="FQ1540" s="44"/>
      <c r="FR1540" s="44"/>
      <c r="FS1540" s="44"/>
      <c r="FX1540" s="352"/>
      <c r="FZ1540" s="44"/>
      <c r="GA1540" s="44"/>
      <c r="GB1540" s="44"/>
      <c r="GG1540" s="352"/>
      <c r="GI1540" s="44"/>
      <c r="GJ1540" s="44"/>
      <c r="GK1540" s="44"/>
      <c r="GP1540" s="352"/>
      <c r="GR1540" s="44"/>
      <c r="GS1540" s="44"/>
      <c r="GT1540" s="44"/>
      <c r="GY1540" s="352"/>
      <c r="HA1540" s="44"/>
      <c r="HB1540" s="44"/>
      <c r="HC1540" s="44"/>
      <c r="HH1540" s="352"/>
      <c r="HJ1540" s="44"/>
      <c r="HK1540" s="44"/>
      <c r="HL1540" s="44"/>
      <c r="HQ1540" s="44"/>
      <c r="HR1540" s="44"/>
      <c r="HS1540" s="44"/>
      <c r="HT1540" s="44"/>
      <c r="HU1540" s="44"/>
      <c r="HV1540" s="44"/>
      <c r="HW1540" s="44"/>
      <c r="HX1540" s="44"/>
      <c r="HY1540" s="44"/>
      <c r="HZ1540" s="44"/>
      <c r="IA1540" s="44"/>
      <c r="IB1540" s="44"/>
      <c r="IC1540" s="44"/>
      <c r="ID1540" s="44"/>
      <c r="IE1540" s="44"/>
      <c r="IF1540" s="44"/>
      <c r="IG1540" s="44"/>
      <c r="IH1540" s="44"/>
      <c r="II1540" s="44"/>
      <c r="IJ1540" s="44"/>
      <c r="IK1540" s="44"/>
      <c r="IL1540" s="44"/>
      <c r="IM1540" s="44"/>
      <c r="IN1540" s="44"/>
      <c r="IO1540" s="44"/>
      <c r="IP1540" s="44"/>
      <c r="IQ1540" s="44"/>
      <c r="IR1540" s="44"/>
      <c r="IS1540" s="44"/>
      <c r="IT1540" s="44"/>
      <c r="IU1540" s="44"/>
      <c r="IV1540" s="44"/>
      <c r="RS1540" s="353"/>
    </row>
    <row r="1541" spans="1:487" s="74" customFormat="1" ht="15">
      <c r="A1541" s="325" t="s">
        <v>831</v>
      </c>
      <c r="B1541" s="351"/>
      <c r="C1541" s="351"/>
      <c r="D1541" s="531" t="s">
        <v>130</v>
      </c>
      <c r="E1541" s="44"/>
      <c r="F1541" s="437">
        <f t="shared" si="22"/>
        <v>0</v>
      </c>
      <c r="G1541" s="478"/>
      <c r="H1541" s="138"/>
      <c r="I1541" s="138"/>
      <c r="J1541" s="420"/>
      <c r="K1541" s="138"/>
      <c r="L1541" s="44"/>
      <c r="M1541" s="44"/>
      <c r="N1541" s="44"/>
      <c r="R1541" s="352"/>
      <c r="T1541" s="44"/>
      <c r="U1541" s="44"/>
      <c r="V1541" s="44"/>
      <c r="AA1541" s="352"/>
      <c r="AC1541" s="44"/>
      <c r="AD1541" s="44"/>
      <c r="AE1541" s="44"/>
      <c r="AJ1541" s="352"/>
      <c r="AL1541" s="44"/>
      <c r="AM1541" s="44"/>
      <c r="AN1541" s="44"/>
      <c r="AS1541" s="352"/>
      <c r="AU1541" s="44"/>
      <c r="AV1541" s="44"/>
      <c r="AW1541" s="44"/>
      <c r="BB1541" s="352"/>
      <c r="BD1541" s="44"/>
      <c r="BE1541" s="44"/>
      <c r="BF1541" s="44"/>
      <c r="BK1541" s="352"/>
      <c r="BM1541" s="44"/>
      <c r="BN1541" s="44"/>
      <c r="BO1541" s="44"/>
      <c r="BT1541" s="352"/>
      <c r="BV1541" s="44"/>
      <c r="BW1541" s="44"/>
      <c r="BX1541" s="44"/>
      <c r="CC1541" s="352"/>
      <c r="CE1541" s="44"/>
      <c r="CF1541" s="44"/>
      <c r="CG1541" s="44"/>
      <c r="CL1541" s="352"/>
      <c r="CN1541" s="44"/>
      <c r="CO1541" s="44"/>
      <c r="CP1541" s="44"/>
      <c r="CU1541" s="352"/>
      <c r="CW1541" s="44"/>
      <c r="CX1541" s="44"/>
      <c r="CY1541" s="44"/>
      <c r="DD1541" s="352"/>
      <c r="DF1541" s="44"/>
      <c r="DG1541" s="44"/>
      <c r="DH1541" s="44"/>
      <c r="DM1541" s="352"/>
      <c r="DO1541" s="44"/>
      <c r="DP1541" s="44"/>
      <c r="DQ1541" s="44"/>
      <c r="DV1541" s="352"/>
      <c r="DX1541" s="44"/>
      <c r="DY1541" s="44"/>
      <c r="DZ1541" s="44"/>
      <c r="EE1541" s="352"/>
      <c r="EG1541" s="44"/>
      <c r="EH1541" s="44"/>
      <c r="EI1541" s="44"/>
      <c r="EN1541" s="352"/>
      <c r="EP1541" s="44"/>
      <c r="EQ1541" s="44"/>
      <c r="ER1541" s="44"/>
      <c r="EW1541" s="352"/>
      <c r="EY1541" s="44"/>
      <c r="EZ1541" s="44"/>
      <c r="FA1541" s="44"/>
      <c r="FF1541" s="352"/>
      <c r="FH1541" s="44"/>
      <c r="FI1541" s="44"/>
      <c r="FJ1541" s="44"/>
      <c r="FO1541" s="352"/>
      <c r="FQ1541" s="44"/>
      <c r="FR1541" s="44"/>
      <c r="FS1541" s="44"/>
      <c r="FX1541" s="352"/>
      <c r="FZ1541" s="44"/>
      <c r="GA1541" s="44"/>
      <c r="GB1541" s="44"/>
      <c r="GG1541" s="352"/>
      <c r="GI1541" s="44"/>
      <c r="GJ1541" s="44"/>
      <c r="GK1541" s="44"/>
      <c r="GP1541" s="352"/>
      <c r="GR1541" s="44"/>
      <c r="GS1541" s="44"/>
      <c r="GT1541" s="44"/>
      <c r="GY1541" s="352"/>
      <c r="HA1541" s="44"/>
      <c r="HB1541" s="44"/>
      <c r="HC1541" s="44"/>
      <c r="HH1541" s="352"/>
      <c r="HJ1541" s="44"/>
      <c r="HK1541" s="44"/>
      <c r="HL1541" s="44"/>
      <c r="HQ1541" s="44"/>
      <c r="HR1541" s="44"/>
      <c r="HS1541" s="44"/>
      <c r="HT1541" s="44"/>
      <c r="HU1541" s="44"/>
      <c r="HV1541" s="44"/>
      <c r="HW1541" s="44"/>
      <c r="HX1541" s="44"/>
      <c r="HY1541" s="44"/>
      <c r="HZ1541" s="44"/>
      <c r="IA1541" s="44"/>
      <c r="IB1541" s="44"/>
      <c r="IC1541" s="44"/>
      <c r="ID1541" s="44"/>
      <c r="IE1541" s="44"/>
      <c r="IF1541" s="44"/>
      <c r="IG1541" s="44"/>
      <c r="IH1541" s="44"/>
      <c r="II1541" s="44"/>
      <c r="IJ1541" s="44"/>
      <c r="IK1541" s="44"/>
      <c r="IL1541" s="44"/>
      <c r="IM1541" s="44"/>
      <c r="IN1541" s="44"/>
      <c r="IO1541" s="44"/>
      <c r="IP1541" s="44"/>
      <c r="IQ1541" s="44"/>
      <c r="IR1541" s="44"/>
      <c r="IS1541" s="44"/>
      <c r="IT1541" s="44"/>
      <c r="IU1541" s="44"/>
      <c r="IV1541" s="44"/>
      <c r="RS1541" s="353"/>
    </row>
    <row r="1542" spans="1:487" s="74" customFormat="1" ht="15">
      <c r="A1542" s="325" t="s">
        <v>1284</v>
      </c>
      <c r="B1542" s="351"/>
      <c r="C1542" s="351"/>
      <c r="D1542" s="354" t="s">
        <v>130</v>
      </c>
      <c r="E1542" s="44"/>
      <c r="F1542" s="437">
        <f t="shared" si="22"/>
        <v>40</v>
      </c>
      <c r="G1542" s="478"/>
      <c r="H1542" s="138"/>
      <c r="I1542" s="138"/>
      <c r="J1542" s="420">
        <v>40</v>
      </c>
      <c r="K1542" s="138"/>
      <c r="L1542" s="450"/>
      <c r="M1542" s="44"/>
      <c r="N1542" s="44"/>
      <c r="R1542" s="352"/>
      <c r="T1542" s="44"/>
      <c r="U1542" s="44"/>
      <c r="V1542" s="44"/>
      <c r="AA1542" s="352"/>
      <c r="AC1542" s="44"/>
      <c r="AD1542" s="44"/>
      <c r="AE1542" s="44"/>
      <c r="AJ1542" s="352"/>
      <c r="AL1542" s="44"/>
      <c r="AM1542" s="44"/>
      <c r="AN1542" s="44"/>
      <c r="AS1542" s="352"/>
      <c r="AU1542" s="44"/>
      <c r="AV1542" s="44"/>
      <c r="AW1542" s="44"/>
      <c r="BB1542" s="352"/>
      <c r="BD1542" s="44"/>
      <c r="BE1542" s="44"/>
      <c r="BF1542" s="44"/>
      <c r="BK1542" s="352"/>
      <c r="BM1542" s="44"/>
      <c r="BN1542" s="44"/>
      <c r="BO1542" s="44"/>
      <c r="BT1542" s="352"/>
      <c r="BV1542" s="44"/>
      <c r="BW1542" s="44"/>
      <c r="BX1542" s="44"/>
      <c r="CC1542" s="352"/>
      <c r="CE1542" s="44"/>
      <c r="CF1542" s="44"/>
      <c r="CG1542" s="44"/>
      <c r="CL1542" s="352"/>
      <c r="CN1542" s="44"/>
      <c r="CO1542" s="44"/>
      <c r="CP1542" s="44"/>
      <c r="CU1542" s="352"/>
      <c r="CW1542" s="44"/>
      <c r="CX1542" s="44"/>
      <c r="CY1542" s="44"/>
      <c r="DD1542" s="352"/>
      <c r="DF1542" s="44"/>
      <c r="DG1542" s="44"/>
      <c r="DH1542" s="44"/>
      <c r="DM1542" s="352"/>
      <c r="DO1542" s="44"/>
      <c r="DP1542" s="44"/>
      <c r="DQ1542" s="44"/>
      <c r="DV1542" s="352"/>
      <c r="DX1542" s="44"/>
      <c r="DY1542" s="44"/>
      <c r="DZ1542" s="44"/>
      <c r="EE1542" s="352"/>
      <c r="EG1542" s="44"/>
      <c r="EH1542" s="44"/>
      <c r="EI1542" s="44"/>
      <c r="EN1542" s="352"/>
      <c r="EP1542" s="44"/>
      <c r="EQ1542" s="44"/>
      <c r="ER1542" s="44"/>
      <c r="EW1542" s="352"/>
      <c r="EY1542" s="44"/>
      <c r="EZ1542" s="44"/>
      <c r="FA1542" s="44"/>
      <c r="FF1542" s="352"/>
      <c r="FH1542" s="44"/>
      <c r="FI1542" s="44"/>
      <c r="FJ1542" s="44"/>
      <c r="FO1542" s="352"/>
      <c r="FQ1542" s="44"/>
      <c r="FR1542" s="44"/>
      <c r="FS1542" s="44"/>
      <c r="FX1542" s="352"/>
      <c r="FZ1542" s="44"/>
      <c r="GA1542" s="44"/>
      <c r="GB1542" s="44"/>
      <c r="GG1542" s="352"/>
      <c r="GI1542" s="44"/>
      <c r="GJ1542" s="44"/>
      <c r="GK1542" s="44"/>
      <c r="GP1542" s="352"/>
      <c r="GR1542" s="44"/>
      <c r="GS1542" s="44"/>
      <c r="GT1542" s="44"/>
      <c r="GY1542" s="352"/>
      <c r="HA1542" s="44"/>
      <c r="HB1542" s="44"/>
      <c r="HC1542" s="44"/>
      <c r="HH1542" s="352"/>
      <c r="HJ1542" s="44"/>
      <c r="HK1542" s="44"/>
      <c r="HL1542" s="44"/>
      <c r="HQ1542" s="44"/>
      <c r="HR1542" s="44"/>
      <c r="HS1542" s="44"/>
      <c r="HT1542" s="44"/>
      <c r="HU1542" s="44"/>
      <c r="HV1542" s="44"/>
      <c r="HW1542" s="44"/>
      <c r="HX1542" s="44"/>
      <c r="HY1542" s="44"/>
      <c r="HZ1542" s="44"/>
      <c r="IA1542" s="44"/>
      <c r="IB1542" s="44"/>
      <c r="IC1542" s="44"/>
      <c r="ID1542" s="44"/>
      <c r="IE1542" s="44"/>
      <c r="IF1542" s="44"/>
      <c r="IG1542" s="44"/>
      <c r="IH1542" s="44"/>
      <c r="II1542" s="44"/>
      <c r="IJ1542" s="44"/>
      <c r="IK1542" s="44"/>
      <c r="IL1542" s="44"/>
      <c r="IM1542" s="44"/>
      <c r="IN1542" s="44"/>
      <c r="IO1542" s="44"/>
      <c r="IP1542" s="44"/>
      <c r="IQ1542" s="44"/>
      <c r="IR1542" s="44"/>
      <c r="IS1542" s="44"/>
      <c r="IT1542" s="44"/>
      <c r="IU1542" s="44"/>
      <c r="IV1542" s="44"/>
      <c r="RS1542" s="353"/>
    </row>
    <row r="1543" spans="1:487" s="74" customFormat="1" ht="15">
      <c r="A1543" s="325" t="s">
        <v>1187</v>
      </c>
      <c r="B1543" s="351"/>
      <c r="C1543" s="351"/>
      <c r="D1543" s="458" t="s">
        <v>132</v>
      </c>
      <c r="E1543" s="44"/>
      <c r="F1543" s="437">
        <f t="shared" si="22"/>
        <v>22</v>
      </c>
      <c r="G1543" s="478"/>
      <c r="H1543" s="138"/>
      <c r="I1543" s="138">
        <v>5</v>
      </c>
      <c r="J1543" s="420"/>
      <c r="K1543" s="138">
        <v>17</v>
      </c>
      <c r="L1543" s="44"/>
      <c r="M1543" s="44"/>
      <c r="N1543" s="44"/>
      <c r="R1543" s="352"/>
      <c r="T1543" s="44"/>
      <c r="U1543" s="44"/>
      <c r="V1543" s="44"/>
      <c r="AA1543" s="352"/>
      <c r="AC1543" s="44"/>
      <c r="AD1543" s="44"/>
      <c r="AE1543" s="44"/>
      <c r="AJ1543" s="352"/>
      <c r="AL1543" s="44"/>
      <c r="AM1543" s="44"/>
      <c r="AN1543" s="44"/>
      <c r="AS1543" s="352"/>
      <c r="AU1543" s="44"/>
      <c r="AV1543" s="44"/>
      <c r="AW1543" s="44"/>
      <c r="BB1543" s="352"/>
      <c r="BD1543" s="44"/>
      <c r="BE1543" s="44"/>
      <c r="BF1543" s="44"/>
      <c r="BK1543" s="352"/>
      <c r="BM1543" s="44"/>
      <c r="BN1543" s="44"/>
      <c r="BO1543" s="44"/>
      <c r="BT1543" s="352"/>
      <c r="BV1543" s="44"/>
      <c r="BW1543" s="44"/>
      <c r="BX1543" s="44"/>
      <c r="CC1543" s="352"/>
      <c r="CE1543" s="44"/>
      <c r="CF1543" s="44"/>
      <c r="CG1543" s="44"/>
      <c r="CL1543" s="352"/>
      <c r="CN1543" s="44"/>
      <c r="CO1543" s="44"/>
      <c r="CP1543" s="44"/>
      <c r="CU1543" s="352"/>
      <c r="CW1543" s="44"/>
      <c r="CX1543" s="44"/>
      <c r="CY1543" s="44"/>
      <c r="DD1543" s="352"/>
      <c r="DF1543" s="44"/>
      <c r="DG1543" s="44"/>
      <c r="DH1543" s="44"/>
      <c r="DM1543" s="352"/>
      <c r="DO1543" s="44"/>
      <c r="DP1543" s="44"/>
      <c r="DQ1543" s="44"/>
      <c r="DV1543" s="352"/>
      <c r="DX1543" s="44"/>
      <c r="DY1543" s="44"/>
      <c r="DZ1543" s="44"/>
      <c r="EE1543" s="352"/>
      <c r="EG1543" s="44"/>
      <c r="EH1543" s="44"/>
      <c r="EI1543" s="44"/>
      <c r="EN1543" s="352"/>
      <c r="EP1543" s="44"/>
      <c r="EQ1543" s="44"/>
      <c r="ER1543" s="44"/>
      <c r="EW1543" s="352"/>
      <c r="EY1543" s="44"/>
      <c r="EZ1543" s="44"/>
      <c r="FA1543" s="44"/>
      <c r="FF1543" s="352"/>
      <c r="FH1543" s="44"/>
      <c r="FI1543" s="44"/>
      <c r="FJ1543" s="44"/>
      <c r="FO1543" s="352"/>
      <c r="FQ1543" s="44"/>
      <c r="FR1543" s="44"/>
      <c r="FS1543" s="44"/>
      <c r="FX1543" s="352"/>
      <c r="FZ1543" s="44"/>
      <c r="GA1543" s="44"/>
      <c r="GB1543" s="44"/>
      <c r="GG1543" s="352"/>
      <c r="GI1543" s="44"/>
      <c r="GJ1543" s="44"/>
      <c r="GK1543" s="44"/>
      <c r="GP1543" s="352"/>
      <c r="GR1543" s="44"/>
      <c r="GS1543" s="44"/>
      <c r="GT1543" s="44"/>
      <c r="GY1543" s="352"/>
      <c r="HA1543" s="44"/>
      <c r="HB1543" s="44"/>
      <c r="HC1543" s="44"/>
      <c r="HH1543" s="352"/>
      <c r="HJ1543" s="44"/>
      <c r="HK1543" s="44"/>
      <c r="HL1543" s="44"/>
      <c r="HQ1543" s="44"/>
      <c r="HR1543" s="44"/>
      <c r="HS1543" s="44"/>
      <c r="HT1543" s="44"/>
      <c r="HU1543" s="44"/>
      <c r="HV1543" s="44"/>
      <c r="HW1543" s="44"/>
      <c r="HX1543" s="44"/>
      <c r="HY1543" s="44"/>
      <c r="HZ1543" s="44"/>
      <c r="IA1543" s="44"/>
      <c r="IB1543" s="44"/>
      <c r="IC1543" s="44"/>
      <c r="ID1543" s="44"/>
      <c r="IE1543" s="44"/>
      <c r="IF1543" s="44"/>
      <c r="IG1543" s="44"/>
      <c r="IH1543" s="44"/>
      <c r="II1543" s="44"/>
      <c r="IJ1543" s="44"/>
      <c r="IK1543" s="44"/>
      <c r="IL1543" s="44"/>
      <c r="IM1543" s="44"/>
      <c r="IN1543" s="44"/>
      <c r="IO1543" s="44"/>
      <c r="IP1543" s="44"/>
      <c r="IQ1543" s="44"/>
      <c r="IR1543" s="44"/>
      <c r="IS1543" s="44"/>
      <c r="IT1543" s="44"/>
      <c r="IU1543" s="44"/>
      <c r="IV1543" s="44"/>
      <c r="RS1543" s="353"/>
    </row>
    <row r="1544" spans="1:487" s="74" customFormat="1" ht="15">
      <c r="A1544" s="325" t="s">
        <v>768</v>
      </c>
      <c r="B1544" s="351"/>
      <c r="C1544" s="351"/>
      <c r="D1544" s="531" t="s">
        <v>130</v>
      </c>
      <c r="E1544" s="44"/>
      <c r="F1544" s="437">
        <f t="shared" si="22"/>
        <v>0</v>
      </c>
      <c r="G1544" s="478"/>
      <c r="H1544" s="138"/>
      <c r="I1544" s="138"/>
      <c r="J1544" s="420"/>
      <c r="K1544" s="138"/>
      <c r="L1544" s="44"/>
      <c r="M1544" s="44"/>
      <c r="N1544" s="44"/>
      <c r="R1544" s="352"/>
      <c r="T1544" s="44"/>
      <c r="U1544" s="44"/>
      <c r="V1544" s="44"/>
      <c r="AA1544" s="352"/>
      <c r="AC1544" s="44"/>
      <c r="AD1544" s="44"/>
      <c r="AE1544" s="44"/>
      <c r="AJ1544" s="352"/>
      <c r="AL1544" s="44"/>
      <c r="AM1544" s="44"/>
      <c r="AN1544" s="44"/>
      <c r="AS1544" s="352"/>
      <c r="AU1544" s="44"/>
      <c r="AV1544" s="44"/>
      <c r="AW1544" s="44"/>
      <c r="BB1544" s="352"/>
      <c r="BD1544" s="44"/>
      <c r="BE1544" s="44"/>
      <c r="BF1544" s="44"/>
      <c r="BK1544" s="352"/>
      <c r="BM1544" s="44"/>
      <c r="BN1544" s="44"/>
      <c r="BO1544" s="44"/>
      <c r="BT1544" s="352"/>
      <c r="BV1544" s="44"/>
      <c r="BW1544" s="44"/>
      <c r="BX1544" s="44"/>
      <c r="CC1544" s="352"/>
      <c r="CE1544" s="44"/>
      <c r="CF1544" s="44"/>
      <c r="CG1544" s="44"/>
      <c r="CL1544" s="352"/>
      <c r="CN1544" s="44"/>
      <c r="CO1544" s="44"/>
      <c r="CP1544" s="44"/>
      <c r="CU1544" s="352"/>
      <c r="CW1544" s="44"/>
      <c r="CX1544" s="44"/>
      <c r="CY1544" s="44"/>
      <c r="DD1544" s="352"/>
      <c r="DF1544" s="44"/>
      <c r="DG1544" s="44"/>
      <c r="DH1544" s="44"/>
      <c r="DM1544" s="352"/>
      <c r="DO1544" s="44"/>
      <c r="DP1544" s="44"/>
      <c r="DQ1544" s="44"/>
      <c r="DV1544" s="352"/>
      <c r="DX1544" s="44"/>
      <c r="DY1544" s="44"/>
      <c r="DZ1544" s="44"/>
      <c r="EE1544" s="352"/>
      <c r="EG1544" s="44"/>
      <c r="EH1544" s="44"/>
      <c r="EI1544" s="44"/>
      <c r="EN1544" s="352"/>
      <c r="EP1544" s="44"/>
      <c r="EQ1544" s="44"/>
      <c r="ER1544" s="44"/>
      <c r="EW1544" s="352"/>
      <c r="EY1544" s="44"/>
      <c r="EZ1544" s="44"/>
      <c r="FA1544" s="44"/>
      <c r="FF1544" s="352"/>
      <c r="FH1544" s="44"/>
      <c r="FI1544" s="44"/>
      <c r="FJ1544" s="44"/>
      <c r="FO1544" s="352"/>
      <c r="FQ1544" s="44"/>
      <c r="FR1544" s="44"/>
      <c r="FS1544" s="44"/>
      <c r="FX1544" s="352"/>
      <c r="FZ1544" s="44"/>
      <c r="GA1544" s="44"/>
      <c r="GB1544" s="44"/>
      <c r="GG1544" s="352"/>
      <c r="GI1544" s="44"/>
      <c r="GJ1544" s="44"/>
      <c r="GK1544" s="44"/>
      <c r="GP1544" s="352"/>
      <c r="GR1544" s="44"/>
      <c r="GS1544" s="44"/>
      <c r="GT1544" s="44"/>
      <c r="GY1544" s="352"/>
      <c r="HA1544" s="44"/>
      <c r="HB1544" s="44"/>
      <c r="HC1544" s="44"/>
      <c r="HH1544" s="352"/>
      <c r="HJ1544" s="44"/>
      <c r="HK1544" s="44"/>
      <c r="HL1544" s="44"/>
      <c r="HQ1544" s="44"/>
      <c r="HR1544" s="44"/>
      <c r="HS1544" s="44"/>
      <c r="HT1544" s="44"/>
      <c r="HU1544" s="44"/>
      <c r="HV1544" s="44"/>
      <c r="HW1544" s="44"/>
      <c r="HX1544" s="44"/>
      <c r="HY1544" s="44"/>
      <c r="HZ1544" s="44"/>
      <c r="IA1544" s="44"/>
      <c r="IB1544" s="44"/>
      <c r="IC1544" s="44"/>
      <c r="ID1544" s="44"/>
      <c r="IE1544" s="44"/>
      <c r="IF1544" s="44"/>
      <c r="IG1544" s="44"/>
      <c r="IH1544" s="44"/>
      <c r="II1544" s="44"/>
      <c r="IJ1544" s="44"/>
      <c r="IK1544" s="44"/>
      <c r="IL1544" s="44"/>
      <c r="IM1544" s="44"/>
      <c r="IN1544" s="44"/>
      <c r="IO1544" s="44"/>
      <c r="IP1544" s="44"/>
      <c r="IQ1544" s="44"/>
      <c r="IR1544" s="44"/>
      <c r="IS1544" s="44"/>
      <c r="IT1544" s="44"/>
      <c r="IU1544" s="44"/>
      <c r="IV1544" s="44"/>
      <c r="RS1544" s="353"/>
    </row>
    <row r="1545" spans="1:487" s="74" customFormat="1" ht="15">
      <c r="A1545" s="325" t="s">
        <v>717</v>
      </c>
      <c r="B1545" s="351"/>
      <c r="C1545" s="351"/>
      <c r="D1545" s="531" t="s">
        <v>130</v>
      </c>
      <c r="E1545" s="44"/>
      <c r="F1545" s="437">
        <f t="shared" si="22"/>
        <v>0</v>
      </c>
      <c r="G1545" s="478"/>
      <c r="H1545" s="138"/>
      <c r="I1545" s="138"/>
      <c r="J1545" s="420"/>
      <c r="K1545" s="138"/>
      <c r="L1545" s="44"/>
      <c r="M1545" s="44"/>
      <c r="N1545" s="44"/>
      <c r="R1545" s="352"/>
      <c r="T1545" s="44"/>
      <c r="U1545" s="44"/>
      <c r="V1545" s="44"/>
      <c r="AA1545" s="352"/>
      <c r="AC1545" s="44"/>
      <c r="AD1545" s="44"/>
      <c r="AE1545" s="44"/>
      <c r="AJ1545" s="352"/>
      <c r="AL1545" s="44"/>
      <c r="AM1545" s="44"/>
      <c r="AN1545" s="44"/>
      <c r="AS1545" s="352"/>
      <c r="AU1545" s="44"/>
      <c r="AV1545" s="44"/>
      <c r="AW1545" s="44"/>
      <c r="BB1545" s="352"/>
      <c r="BD1545" s="44"/>
      <c r="BE1545" s="44"/>
      <c r="BF1545" s="44"/>
      <c r="BK1545" s="352"/>
      <c r="BM1545" s="44"/>
      <c r="BN1545" s="44"/>
      <c r="BO1545" s="44"/>
      <c r="BT1545" s="352"/>
      <c r="BV1545" s="44"/>
      <c r="BW1545" s="44"/>
      <c r="BX1545" s="44"/>
      <c r="CC1545" s="352"/>
      <c r="CE1545" s="44"/>
      <c r="CF1545" s="44"/>
      <c r="CG1545" s="44"/>
      <c r="CL1545" s="352"/>
      <c r="CN1545" s="44"/>
      <c r="CO1545" s="44"/>
      <c r="CP1545" s="44"/>
      <c r="CU1545" s="352"/>
      <c r="CW1545" s="44"/>
      <c r="CX1545" s="44"/>
      <c r="CY1545" s="44"/>
      <c r="DD1545" s="352"/>
      <c r="DF1545" s="44"/>
      <c r="DG1545" s="44"/>
      <c r="DH1545" s="44"/>
      <c r="DM1545" s="352"/>
      <c r="DO1545" s="44"/>
      <c r="DP1545" s="44"/>
      <c r="DQ1545" s="44"/>
      <c r="DV1545" s="352"/>
      <c r="DX1545" s="44"/>
      <c r="DY1545" s="44"/>
      <c r="DZ1545" s="44"/>
      <c r="EE1545" s="352"/>
      <c r="EG1545" s="44"/>
      <c r="EH1545" s="44"/>
      <c r="EI1545" s="44"/>
      <c r="EN1545" s="352"/>
      <c r="EP1545" s="44"/>
      <c r="EQ1545" s="44"/>
      <c r="ER1545" s="44"/>
      <c r="EW1545" s="352"/>
      <c r="EY1545" s="44"/>
      <c r="EZ1545" s="44"/>
      <c r="FA1545" s="44"/>
      <c r="FF1545" s="352"/>
      <c r="FH1545" s="44"/>
      <c r="FI1545" s="44"/>
      <c r="FJ1545" s="44"/>
      <c r="FO1545" s="352"/>
      <c r="FQ1545" s="44"/>
      <c r="FR1545" s="44"/>
      <c r="FS1545" s="44"/>
      <c r="FX1545" s="352"/>
      <c r="FZ1545" s="44"/>
      <c r="GA1545" s="44"/>
      <c r="GB1545" s="44"/>
      <c r="GG1545" s="352"/>
      <c r="GI1545" s="44"/>
      <c r="GJ1545" s="44"/>
      <c r="GK1545" s="44"/>
      <c r="GP1545" s="352"/>
      <c r="GR1545" s="44"/>
      <c r="GS1545" s="44"/>
      <c r="GT1545" s="44"/>
      <c r="GY1545" s="352"/>
      <c r="HA1545" s="44"/>
      <c r="HB1545" s="44"/>
      <c r="HC1545" s="44"/>
      <c r="HH1545" s="352"/>
      <c r="HJ1545" s="44"/>
      <c r="HK1545" s="44"/>
      <c r="HL1545" s="44"/>
      <c r="HQ1545" s="44"/>
      <c r="HR1545" s="44"/>
      <c r="HS1545" s="44"/>
      <c r="HT1545" s="44"/>
      <c r="HU1545" s="44"/>
      <c r="HV1545" s="44"/>
      <c r="HW1545" s="44"/>
      <c r="HX1545" s="44"/>
      <c r="HY1545" s="44"/>
      <c r="HZ1545" s="44"/>
      <c r="IA1545" s="44"/>
      <c r="IB1545" s="44"/>
      <c r="IC1545" s="44"/>
      <c r="ID1545" s="44"/>
      <c r="IE1545" s="44"/>
      <c r="IF1545" s="44"/>
      <c r="IG1545" s="44"/>
      <c r="IH1545" s="44"/>
      <c r="II1545" s="44"/>
      <c r="IJ1545" s="44"/>
      <c r="IK1545" s="44"/>
      <c r="IL1545" s="44"/>
      <c r="IM1545" s="44"/>
      <c r="IN1545" s="44"/>
      <c r="IO1545" s="44"/>
      <c r="IP1545" s="44"/>
      <c r="IQ1545" s="44"/>
      <c r="IR1545" s="44"/>
      <c r="IS1545" s="44"/>
      <c r="IT1545" s="44"/>
      <c r="IU1545" s="44"/>
      <c r="IV1545" s="44"/>
      <c r="RS1545" s="353"/>
    </row>
    <row r="1546" spans="1:487" s="74" customFormat="1" ht="15">
      <c r="A1546" s="325" t="s">
        <v>685</v>
      </c>
      <c r="B1546" s="351"/>
      <c r="C1546" s="351"/>
      <c r="D1546" s="458" t="s">
        <v>141</v>
      </c>
      <c r="E1546" s="44"/>
      <c r="F1546" s="437">
        <f t="shared" si="22"/>
        <v>263</v>
      </c>
      <c r="G1546" s="541">
        <v>25</v>
      </c>
      <c r="H1546" s="541">
        <v>219</v>
      </c>
      <c r="I1546" s="138"/>
      <c r="J1546" s="420">
        <v>19</v>
      </c>
      <c r="K1546" s="138"/>
      <c r="L1546" s="458"/>
      <c r="M1546" s="458"/>
      <c r="N1546" s="44"/>
      <c r="R1546" s="352"/>
      <c r="T1546" s="44"/>
      <c r="U1546" s="44"/>
      <c r="V1546" s="44"/>
      <c r="AA1546" s="352"/>
      <c r="AC1546" s="44"/>
      <c r="AD1546" s="44"/>
      <c r="AE1546" s="44"/>
      <c r="AJ1546" s="352"/>
      <c r="AL1546" s="44"/>
      <c r="AM1546" s="44"/>
      <c r="AN1546" s="44"/>
      <c r="AS1546" s="352"/>
      <c r="AU1546" s="44"/>
      <c r="AV1546" s="44"/>
      <c r="AW1546" s="44"/>
      <c r="BB1546" s="352"/>
      <c r="BD1546" s="44"/>
      <c r="BE1546" s="44"/>
      <c r="BF1546" s="44"/>
      <c r="BK1546" s="352"/>
      <c r="BM1546" s="44"/>
      <c r="BN1546" s="44"/>
      <c r="BO1546" s="44"/>
      <c r="BT1546" s="352"/>
      <c r="BV1546" s="44"/>
      <c r="BW1546" s="44"/>
      <c r="BX1546" s="44"/>
      <c r="CC1546" s="352"/>
      <c r="CE1546" s="44"/>
      <c r="CF1546" s="44"/>
      <c r="CG1546" s="44"/>
      <c r="CL1546" s="352"/>
      <c r="CN1546" s="44"/>
      <c r="CO1546" s="44"/>
      <c r="CP1546" s="44"/>
      <c r="CU1546" s="352"/>
      <c r="CW1546" s="44"/>
      <c r="CX1546" s="44"/>
      <c r="CY1546" s="44"/>
      <c r="DD1546" s="352"/>
      <c r="DF1546" s="44"/>
      <c r="DG1546" s="44"/>
      <c r="DH1546" s="44"/>
      <c r="DM1546" s="352"/>
      <c r="DO1546" s="44"/>
      <c r="DP1546" s="44"/>
      <c r="DQ1546" s="44"/>
      <c r="DV1546" s="352"/>
      <c r="DX1546" s="44"/>
      <c r="DY1546" s="44"/>
      <c r="DZ1546" s="44"/>
      <c r="EE1546" s="352"/>
      <c r="EG1546" s="44"/>
      <c r="EH1546" s="44"/>
      <c r="EI1546" s="44"/>
      <c r="EN1546" s="352"/>
      <c r="EP1546" s="44"/>
      <c r="EQ1546" s="44"/>
      <c r="ER1546" s="44"/>
      <c r="EW1546" s="352"/>
      <c r="EY1546" s="44"/>
      <c r="EZ1546" s="44"/>
      <c r="FA1546" s="44"/>
      <c r="FF1546" s="352"/>
      <c r="FH1546" s="44"/>
      <c r="FI1546" s="44"/>
      <c r="FJ1546" s="44"/>
      <c r="FO1546" s="352"/>
      <c r="FQ1546" s="44"/>
      <c r="FR1546" s="44"/>
      <c r="FS1546" s="44"/>
      <c r="FX1546" s="352"/>
      <c r="FZ1546" s="44"/>
      <c r="GA1546" s="44"/>
      <c r="GB1546" s="44"/>
      <c r="GG1546" s="352"/>
      <c r="GI1546" s="44"/>
      <c r="GJ1546" s="44"/>
      <c r="GK1546" s="44"/>
      <c r="GP1546" s="352"/>
      <c r="GR1546" s="44"/>
      <c r="GS1546" s="44"/>
      <c r="GT1546" s="44"/>
      <c r="GY1546" s="352"/>
      <c r="HA1546" s="44"/>
      <c r="HB1546" s="44"/>
      <c r="HC1546" s="44"/>
      <c r="HH1546" s="352"/>
      <c r="HJ1546" s="44"/>
      <c r="HK1546" s="44"/>
      <c r="HL1546" s="44"/>
      <c r="HQ1546" s="44"/>
      <c r="HR1546" s="44"/>
      <c r="HS1546" s="44"/>
      <c r="HT1546" s="44"/>
      <c r="HU1546" s="44"/>
      <c r="HV1546" s="44"/>
      <c r="HW1546" s="44"/>
      <c r="HX1546" s="44"/>
      <c r="HY1546" s="44"/>
      <c r="HZ1546" s="44"/>
      <c r="IA1546" s="44"/>
      <c r="IB1546" s="44"/>
      <c r="IC1546" s="44"/>
      <c r="ID1546" s="44"/>
      <c r="IE1546" s="44"/>
      <c r="IF1546" s="44"/>
      <c r="IG1546" s="44"/>
      <c r="IH1546" s="44"/>
      <c r="II1546" s="44"/>
      <c r="IJ1546" s="44"/>
      <c r="IK1546" s="44"/>
      <c r="IL1546" s="44"/>
      <c r="IM1546" s="44"/>
      <c r="IN1546" s="44"/>
      <c r="IO1546" s="44"/>
      <c r="IP1546" s="44"/>
      <c r="IQ1546" s="44"/>
      <c r="IR1546" s="44"/>
      <c r="IS1546" s="44"/>
      <c r="IT1546" s="44"/>
      <c r="IU1546" s="44"/>
      <c r="IV1546" s="44"/>
      <c r="RS1546" s="353"/>
    </row>
    <row r="1547" spans="1:487" s="74" customFormat="1" ht="15">
      <c r="A1547" s="325" t="s">
        <v>2058</v>
      </c>
      <c r="B1547" s="351"/>
      <c r="C1547" s="351"/>
      <c r="D1547" s="354" t="s">
        <v>130</v>
      </c>
      <c r="E1547" s="44"/>
      <c r="F1547" s="437">
        <f t="shared" si="22"/>
        <v>0</v>
      </c>
      <c r="G1547" s="478"/>
      <c r="H1547" s="138"/>
      <c r="I1547" s="138"/>
      <c r="J1547" s="420"/>
      <c r="K1547" s="138"/>
      <c r="L1547" s="44"/>
      <c r="M1547" s="44"/>
      <c r="N1547" s="44"/>
      <c r="R1547" s="352"/>
      <c r="T1547" s="44"/>
      <c r="U1547" s="44"/>
      <c r="V1547" s="44"/>
      <c r="AA1547" s="352"/>
      <c r="AC1547" s="44"/>
      <c r="AD1547" s="44"/>
      <c r="AE1547" s="44"/>
      <c r="AJ1547" s="352"/>
      <c r="AL1547" s="44"/>
      <c r="AM1547" s="44"/>
      <c r="AN1547" s="44"/>
      <c r="AS1547" s="352"/>
      <c r="AU1547" s="44"/>
      <c r="AV1547" s="44"/>
      <c r="AW1547" s="44"/>
      <c r="BB1547" s="352"/>
      <c r="BD1547" s="44"/>
      <c r="BE1547" s="44"/>
      <c r="BF1547" s="44"/>
      <c r="BK1547" s="352"/>
      <c r="BM1547" s="44"/>
      <c r="BN1547" s="44"/>
      <c r="BO1547" s="44"/>
      <c r="BT1547" s="352"/>
      <c r="BV1547" s="44"/>
      <c r="BW1547" s="44"/>
      <c r="BX1547" s="44"/>
      <c r="CC1547" s="352"/>
      <c r="CE1547" s="44"/>
      <c r="CF1547" s="44"/>
      <c r="CG1547" s="44"/>
      <c r="CL1547" s="352"/>
      <c r="CN1547" s="44"/>
      <c r="CO1547" s="44"/>
      <c r="CP1547" s="44"/>
      <c r="CU1547" s="352"/>
      <c r="CW1547" s="44"/>
      <c r="CX1547" s="44"/>
      <c r="CY1547" s="44"/>
      <c r="DD1547" s="352"/>
      <c r="DF1547" s="44"/>
      <c r="DG1547" s="44"/>
      <c r="DH1547" s="44"/>
      <c r="DM1547" s="352"/>
      <c r="DO1547" s="44"/>
      <c r="DP1547" s="44"/>
      <c r="DQ1547" s="44"/>
      <c r="DV1547" s="352"/>
      <c r="DX1547" s="44"/>
      <c r="DY1547" s="44"/>
      <c r="DZ1547" s="44"/>
      <c r="EE1547" s="352"/>
      <c r="EG1547" s="44"/>
      <c r="EH1547" s="44"/>
      <c r="EI1547" s="44"/>
      <c r="EN1547" s="352"/>
      <c r="EP1547" s="44"/>
      <c r="EQ1547" s="44"/>
      <c r="ER1547" s="44"/>
      <c r="EW1547" s="352"/>
      <c r="EY1547" s="44"/>
      <c r="EZ1547" s="44"/>
      <c r="FA1547" s="44"/>
      <c r="FF1547" s="352"/>
      <c r="FH1547" s="44"/>
      <c r="FI1547" s="44"/>
      <c r="FJ1547" s="44"/>
      <c r="FO1547" s="352"/>
      <c r="FQ1547" s="44"/>
      <c r="FR1547" s="44"/>
      <c r="FS1547" s="44"/>
      <c r="FX1547" s="352"/>
      <c r="FZ1547" s="44"/>
      <c r="GA1547" s="44"/>
      <c r="GB1547" s="44"/>
      <c r="GG1547" s="352"/>
      <c r="GI1547" s="44"/>
      <c r="GJ1547" s="44"/>
      <c r="GK1547" s="44"/>
      <c r="GP1547" s="352"/>
      <c r="GR1547" s="44"/>
      <c r="GS1547" s="44"/>
      <c r="GT1547" s="44"/>
      <c r="GY1547" s="352"/>
      <c r="HA1547" s="44"/>
      <c r="HB1547" s="44"/>
      <c r="HC1547" s="44"/>
      <c r="HH1547" s="352"/>
      <c r="HJ1547" s="44"/>
      <c r="HK1547" s="44"/>
      <c r="HL1547" s="44"/>
      <c r="HQ1547" s="44"/>
      <c r="HR1547" s="44"/>
      <c r="HS1547" s="44"/>
      <c r="HT1547" s="44"/>
      <c r="HU1547" s="44"/>
      <c r="HV1547" s="44"/>
      <c r="HW1547" s="44"/>
      <c r="HX1547" s="44"/>
      <c r="HY1547" s="44"/>
      <c r="HZ1547" s="44"/>
      <c r="IA1547" s="44"/>
      <c r="IB1547" s="44"/>
      <c r="IC1547" s="44"/>
      <c r="ID1547" s="44"/>
      <c r="IE1547" s="44"/>
      <c r="IF1547" s="44"/>
      <c r="IG1547" s="44"/>
      <c r="IH1547" s="44"/>
      <c r="II1547" s="44"/>
      <c r="IJ1547" s="44"/>
      <c r="IK1547" s="44"/>
      <c r="IL1547" s="44"/>
      <c r="IM1547" s="44"/>
      <c r="IN1547" s="44"/>
      <c r="IO1547" s="44"/>
      <c r="IP1547" s="44"/>
      <c r="IQ1547" s="44"/>
      <c r="IR1547" s="44"/>
      <c r="IS1547" s="44"/>
      <c r="IT1547" s="44"/>
      <c r="IU1547" s="44"/>
      <c r="IV1547" s="44"/>
      <c r="RS1547" s="353"/>
    </row>
    <row r="1548" spans="1:487" s="74" customFormat="1" ht="15">
      <c r="A1548" s="325" t="s">
        <v>1747</v>
      </c>
      <c r="B1548" s="351"/>
      <c r="C1548" s="351"/>
      <c r="D1548" s="354" t="s">
        <v>130</v>
      </c>
      <c r="E1548" s="44"/>
      <c r="F1548" s="437">
        <f t="shared" si="22"/>
        <v>0</v>
      </c>
      <c r="G1548" s="478"/>
      <c r="H1548" s="138"/>
      <c r="I1548" s="138"/>
      <c r="J1548" s="420"/>
      <c r="K1548" s="138"/>
      <c r="L1548" s="44"/>
      <c r="M1548" s="44"/>
      <c r="N1548" s="44"/>
      <c r="R1548" s="352"/>
      <c r="T1548" s="44"/>
      <c r="U1548" s="44"/>
      <c r="V1548" s="44"/>
      <c r="AA1548" s="352"/>
      <c r="AC1548" s="44"/>
      <c r="AD1548" s="44"/>
      <c r="AE1548" s="44"/>
      <c r="AJ1548" s="352"/>
      <c r="AL1548" s="44"/>
      <c r="AM1548" s="44"/>
      <c r="AN1548" s="44"/>
      <c r="AS1548" s="352"/>
      <c r="AU1548" s="44"/>
      <c r="AV1548" s="44"/>
      <c r="AW1548" s="44"/>
      <c r="BB1548" s="352"/>
      <c r="BD1548" s="44"/>
      <c r="BE1548" s="44"/>
      <c r="BF1548" s="44"/>
      <c r="BK1548" s="352"/>
      <c r="BM1548" s="44"/>
      <c r="BN1548" s="44"/>
      <c r="BO1548" s="44"/>
      <c r="BT1548" s="352"/>
      <c r="BV1548" s="44"/>
      <c r="BW1548" s="44"/>
      <c r="BX1548" s="44"/>
      <c r="CC1548" s="352"/>
      <c r="CE1548" s="44"/>
      <c r="CF1548" s="44"/>
      <c r="CG1548" s="44"/>
      <c r="CL1548" s="352"/>
      <c r="CN1548" s="44"/>
      <c r="CO1548" s="44"/>
      <c r="CP1548" s="44"/>
      <c r="CU1548" s="352"/>
      <c r="CW1548" s="44"/>
      <c r="CX1548" s="44"/>
      <c r="CY1548" s="44"/>
      <c r="DD1548" s="352"/>
      <c r="DF1548" s="44"/>
      <c r="DG1548" s="44"/>
      <c r="DH1548" s="44"/>
      <c r="DM1548" s="352"/>
      <c r="DO1548" s="44"/>
      <c r="DP1548" s="44"/>
      <c r="DQ1548" s="44"/>
      <c r="DV1548" s="352"/>
      <c r="DX1548" s="44"/>
      <c r="DY1548" s="44"/>
      <c r="DZ1548" s="44"/>
      <c r="EE1548" s="352"/>
      <c r="EG1548" s="44"/>
      <c r="EH1548" s="44"/>
      <c r="EI1548" s="44"/>
      <c r="EN1548" s="352"/>
      <c r="EP1548" s="44"/>
      <c r="EQ1548" s="44"/>
      <c r="ER1548" s="44"/>
      <c r="EW1548" s="352"/>
      <c r="EY1548" s="44"/>
      <c r="EZ1548" s="44"/>
      <c r="FA1548" s="44"/>
      <c r="FF1548" s="352"/>
      <c r="FH1548" s="44"/>
      <c r="FI1548" s="44"/>
      <c r="FJ1548" s="44"/>
      <c r="FO1548" s="352"/>
      <c r="FQ1548" s="44"/>
      <c r="FR1548" s="44"/>
      <c r="FS1548" s="44"/>
      <c r="FX1548" s="352"/>
      <c r="FZ1548" s="44"/>
      <c r="GA1548" s="44"/>
      <c r="GB1548" s="44"/>
      <c r="GG1548" s="352"/>
      <c r="GI1548" s="44"/>
      <c r="GJ1548" s="44"/>
      <c r="GK1548" s="44"/>
      <c r="GP1548" s="352"/>
      <c r="GR1548" s="44"/>
      <c r="GS1548" s="44"/>
      <c r="GT1548" s="44"/>
      <c r="GY1548" s="352"/>
      <c r="HA1548" s="44"/>
      <c r="HB1548" s="44"/>
      <c r="HC1548" s="44"/>
      <c r="HH1548" s="352"/>
      <c r="HJ1548" s="44"/>
      <c r="HK1548" s="44"/>
      <c r="HL1548" s="44"/>
      <c r="HQ1548" s="44"/>
      <c r="HR1548" s="44"/>
      <c r="HS1548" s="44"/>
      <c r="HT1548" s="44"/>
      <c r="HU1548" s="44"/>
      <c r="HV1548" s="44"/>
      <c r="HW1548" s="44"/>
      <c r="HX1548" s="44"/>
      <c r="HY1548" s="44"/>
      <c r="HZ1548" s="44"/>
      <c r="IA1548" s="44"/>
      <c r="IB1548" s="44"/>
      <c r="IC1548" s="44"/>
      <c r="ID1548" s="44"/>
      <c r="IE1548" s="44"/>
      <c r="IF1548" s="44"/>
      <c r="IG1548" s="44"/>
      <c r="IH1548" s="44"/>
      <c r="II1548" s="44"/>
      <c r="IJ1548" s="44"/>
      <c r="IK1548" s="44"/>
      <c r="IL1548" s="44"/>
      <c r="IM1548" s="44"/>
      <c r="IN1548" s="44"/>
      <c r="IO1548" s="44"/>
      <c r="IP1548" s="44"/>
      <c r="IQ1548" s="44"/>
      <c r="IR1548" s="44"/>
      <c r="IS1548" s="44"/>
      <c r="IT1548" s="44"/>
      <c r="IU1548" s="44"/>
      <c r="IV1548" s="44"/>
      <c r="RS1548" s="353"/>
    </row>
    <row r="1549" spans="1:487" s="74" customFormat="1" ht="15">
      <c r="A1549" s="325" t="s">
        <v>531</v>
      </c>
      <c r="B1549" s="351"/>
      <c r="C1549" s="351"/>
      <c r="D1549" s="458" t="s">
        <v>138</v>
      </c>
      <c r="E1549" s="44"/>
      <c r="F1549" s="437">
        <f t="shared" si="22"/>
        <v>34</v>
      </c>
      <c r="G1549" s="478">
        <v>32</v>
      </c>
      <c r="H1549" s="138"/>
      <c r="I1549" s="138"/>
      <c r="J1549" s="420"/>
      <c r="K1549" s="138">
        <v>2</v>
      </c>
      <c r="L1549" s="44"/>
      <c r="M1549" s="44"/>
      <c r="N1549" s="44"/>
      <c r="R1549" s="352"/>
      <c r="T1549" s="44"/>
      <c r="U1549" s="44"/>
      <c r="V1549" s="44"/>
      <c r="AA1549" s="352"/>
      <c r="AC1549" s="44"/>
      <c r="AD1549" s="44"/>
      <c r="AE1549" s="44"/>
      <c r="AJ1549" s="352"/>
      <c r="AL1549" s="44"/>
      <c r="AM1549" s="44"/>
      <c r="AN1549" s="44"/>
      <c r="AS1549" s="352"/>
      <c r="AU1549" s="44"/>
      <c r="AV1549" s="44"/>
      <c r="AW1549" s="44"/>
      <c r="BB1549" s="352"/>
      <c r="BD1549" s="44"/>
      <c r="BE1549" s="44"/>
      <c r="BF1549" s="44"/>
      <c r="BK1549" s="352"/>
      <c r="BM1549" s="44"/>
      <c r="BN1549" s="44"/>
      <c r="BO1549" s="44"/>
      <c r="BT1549" s="352"/>
      <c r="BV1549" s="44"/>
      <c r="BW1549" s="44"/>
      <c r="BX1549" s="44"/>
      <c r="CC1549" s="352"/>
      <c r="CE1549" s="44"/>
      <c r="CF1549" s="44"/>
      <c r="CG1549" s="44"/>
      <c r="CL1549" s="352"/>
      <c r="CN1549" s="44"/>
      <c r="CO1549" s="44"/>
      <c r="CP1549" s="44"/>
      <c r="CU1549" s="352"/>
      <c r="CW1549" s="44"/>
      <c r="CX1549" s="44"/>
      <c r="CY1549" s="44"/>
      <c r="DD1549" s="352"/>
      <c r="DF1549" s="44"/>
      <c r="DG1549" s="44"/>
      <c r="DH1549" s="44"/>
      <c r="DM1549" s="352"/>
      <c r="DO1549" s="44"/>
      <c r="DP1549" s="44"/>
      <c r="DQ1549" s="44"/>
      <c r="DV1549" s="352"/>
      <c r="DX1549" s="44"/>
      <c r="DY1549" s="44"/>
      <c r="DZ1549" s="44"/>
      <c r="EE1549" s="352"/>
      <c r="EG1549" s="44"/>
      <c r="EH1549" s="44"/>
      <c r="EI1549" s="44"/>
      <c r="EN1549" s="352"/>
      <c r="EP1549" s="44"/>
      <c r="EQ1549" s="44"/>
      <c r="ER1549" s="44"/>
      <c r="EW1549" s="352"/>
      <c r="EY1549" s="44"/>
      <c r="EZ1549" s="44"/>
      <c r="FA1549" s="44"/>
      <c r="FF1549" s="352"/>
      <c r="FH1549" s="44"/>
      <c r="FI1549" s="44"/>
      <c r="FJ1549" s="44"/>
      <c r="FO1549" s="352"/>
      <c r="FQ1549" s="44"/>
      <c r="FR1549" s="44"/>
      <c r="FS1549" s="44"/>
      <c r="FX1549" s="352"/>
      <c r="FZ1549" s="44"/>
      <c r="GA1549" s="44"/>
      <c r="GB1549" s="44"/>
      <c r="GG1549" s="352"/>
      <c r="GI1549" s="44"/>
      <c r="GJ1549" s="44"/>
      <c r="GK1549" s="44"/>
      <c r="GP1549" s="352"/>
      <c r="GR1549" s="44"/>
      <c r="GS1549" s="44"/>
      <c r="GT1549" s="44"/>
      <c r="GY1549" s="352"/>
      <c r="HA1549" s="44"/>
      <c r="HB1549" s="44"/>
      <c r="HC1549" s="44"/>
      <c r="HH1549" s="352"/>
      <c r="HJ1549" s="44"/>
      <c r="HK1549" s="44"/>
      <c r="HL1549" s="44"/>
      <c r="HQ1549" s="44"/>
      <c r="HR1549" s="44"/>
      <c r="HS1549" s="44"/>
      <c r="HT1549" s="44"/>
      <c r="HU1549" s="44"/>
      <c r="HV1549" s="44"/>
      <c r="HW1549" s="44"/>
      <c r="HX1549" s="44"/>
      <c r="HY1549" s="44"/>
      <c r="HZ1549" s="44"/>
      <c r="IA1549" s="44"/>
      <c r="IB1549" s="44"/>
      <c r="IC1549" s="44"/>
      <c r="ID1549" s="44"/>
      <c r="IE1549" s="44"/>
      <c r="IF1549" s="44"/>
      <c r="IG1549" s="44"/>
      <c r="IH1549" s="44"/>
      <c r="II1549" s="44"/>
      <c r="IJ1549" s="44"/>
      <c r="IK1549" s="44"/>
      <c r="IL1549" s="44"/>
      <c r="IM1549" s="44"/>
      <c r="IN1549" s="44"/>
      <c r="IO1549" s="44"/>
      <c r="IP1549" s="44"/>
      <c r="IQ1549" s="44"/>
      <c r="IR1549" s="44"/>
      <c r="IS1549" s="44"/>
      <c r="IT1549" s="44"/>
      <c r="IU1549" s="44"/>
      <c r="IV1549" s="44"/>
      <c r="RS1549" s="353"/>
    </row>
    <row r="1550" spans="1:487" s="74" customFormat="1" ht="15">
      <c r="A1550" s="325" t="s">
        <v>615</v>
      </c>
      <c r="B1550" s="351"/>
      <c r="C1550" s="351"/>
      <c r="D1550" s="458" t="s">
        <v>136</v>
      </c>
      <c r="E1550" s="44"/>
      <c r="F1550" s="437">
        <f t="shared" si="22"/>
        <v>2</v>
      </c>
      <c r="G1550" s="478"/>
      <c r="H1550" s="138">
        <v>2</v>
      </c>
      <c r="I1550" s="138"/>
      <c r="J1550" s="420"/>
      <c r="K1550" s="138"/>
      <c r="L1550" s="458"/>
      <c r="M1550" s="44"/>
      <c r="N1550" s="44"/>
      <c r="R1550" s="352"/>
      <c r="T1550" s="44"/>
      <c r="U1550" s="44"/>
      <c r="V1550" s="44"/>
      <c r="AA1550" s="352"/>
      <c r="AC1550" s="44"/>
      <c r="AD1550" s="44"/>
      <c r="AE1550" s="44"/>
      <c r="AJ1550" s="352"/>
      <c r="AL1550" s="44"/>
      <c r="AM1550" s="44"/>
      <c r="AN1550" s="44"/>
      <c r="AS1550" s="352"/>
      <c r="AU1550" s="44"/>
      <c r="AV1550" s="44"/>
      <c r="AW1550" s="44"/>
      <c r="BB1550" s="352"/>
      <c r="BD1550" s="44"/>
      <c r="BE1550" s="44"/>
      <c r="BF1550" s="44"/>
      <c r="BK1550" s="352"/>
      <c r="BM1550" s="44"/>
      <c r="BN1550" s="44"/>
      <c r="BO1550" s="44"/>
      <c r="BT1550" s="352"/>
      <c r="BV1550" s="44"/>
      <c r="BW1550" s="44"/>
      <c r="BX1550" s="44"/>
      <c r="CC1550" s="352"/>
      <c r="CE1550" s="44"/>
      <c r="CF1550" s="44"/>
      <c r="CG1550" s="44"/>
      <c r="CL1550" s="352"/>
      <c r="CN1550" s="44"/>
      <c r="CO1550" s="44"/>
      <c r="CP1550" s="44"/>
      <c r="CU1550" s="352"/>
      <c r="CW1550" s="44"/>
      <c r="CX1550" s="44"/>
      <c r="CY1550" s="44"/>
      <c r="DD1550" s="352"/>
      <c r="DF1550" s="44"/>
      <c r="DG1550" s="44"/>
      <c r="DH1550" s="44"/>
      <c r="DM1550" s="352"/>
      <c r="DO1550" s="44"/>
      <c r="DP1550" s="44"/>
      <c r="DQ1550" s="44"/>
      <c r="DV1550" s="352"/>
      <c r="DX1550" s="44"/>
      <c r="DY1550" s="44"/>
      <c r="DZ1550" s="44"/>
      <c r="EE1550" s="352"/>
      <c r="EG1550" s="44"/>
      <c r="EH1550" s="44"/>
      <c r="EI1550" s="44"/>
      <c r="EN1550" s="352"/>
      <c r="EP1550" s="44"/>
      <c r="EQ1550" s="44"/>
      <c r="ER1550" s="44"/>
      <c r="EW1550" s="352"/>
      <c r="EY1550" s="44"/>
      <c r="EZ1550" s="44"/>
      <c r="FA1550" s="44"/>
      <c r="FF1550" s="352"/>
      <c r="FH1550" s="44"/>
      <c r="FI1550" s="44"/>
      <c r="FJ1550" s="44"/>
      <c r="FO1550" s="352"/>
      <c r="FQ1550" s="44"/>
      <c r="FR1550" s="44"/>
      <c r="FS1550" s="44"/>
      <c r="FX1550" s="352"/>
      <c r="FZ1550" s="44"/>
      <c r="GA1550" s="44"/>
      <c r="GB1550" s="44"/>
      <c r="GG1550" s="352"/>
      <c r="GI1550" s="44"/>
      <c r="GJ1550" s="44"/>
      <c r="GK1550" s="44"/>
      <c r="GP1550" s="352"/>
      <c r="GR1550" s="44"/>
      <c r="GS1550" s="44"/>
      <c r="GT1550" s="44"/>
      <c r="GY1550" s="352"/>
      <c r="HA1550" s="44"/>
      <c r="HB1550" s="44"/>
      <c r="HC1550" s="44"/>
      <c r="HH1550" s="352"/>
      <c r="HJ1550" s="44"/>
      <c r="HK1550" s="44"/>
      <c r="HL1550" s="44"/>
      <c r="HQ1550" s="44"/>
      <c r="HR1550" s="44"/>
      <c r="HS1550" s="44"/>
      <c r="HT1550" s="44"/>
      <c r="HU1550" s="44"/>
      <c r="HV1550" s="44"/>
      <c r="HW1550" s="44"/>
      <c r="HX1550" s="44"/>
      <c r="HY1550" s="44"/>
      <c r="HZ1550" s="44"/>
      <c r="IA1550" s="44"/>
      <c r="IB1550" s="44"/>
      <c r="IC1550" s="44"/>
      <c r="ID1550" s="44"/>
      <c r="IE1550" s="44"/>
      <c r="IF1550" s="44"/>
      <c r="IG1550" s="44"/>
      <c r="IH1550" s="44"/>
      <c r="II1550" s="44"/>
      <c r="IJ1550" s="44"/>
      <c r="IK1550" s="44"/>
      <c r="IL1550" s="44"/>
      <c r="IM1550" s="44"/>
      <c r="IN1550" s="44"/>
      <c r="IO1550" s="44"/>
      <c r="IP1550" s="44"/>
      <c r="IQ1550" s="44"/>
      <c r="IR1550" s="44"/>
      <c r="IS1550" s="44"/>
      <c r="IT1550" s="44"/>
      <c r="IU1550" s="44"/>
      <c r="IV1550" s="44"/>
      <c r="RS1550" s="353"/>
    </row>
    <row r="1551" spans="1:487" s="74" customFormat="1" ht="15">
      <c r="A1551" s="325" t="s">
        <v>1975</v>
      </c>
      <c r="B1551" s="351"/>
      <c r="C1551" s="351"/>
      <c r="D1551" s="354" t="s">
        <v>130</v>
      </c>
      <c r="E1551" s="44"/>
      <c r="F1551" s="437">
        <f t="shared" si="22"/>
        <v>0</v>
      </c>
      <c r="G1551" s="478"/>
      <c r="H1551" s="138"/>
      <c r="I1551" s="138"/>
      <c r="J1551" s="420"/>
      <c r="K1551" s="138"/>
      <c r="L1551" s="450"/>
      <c r="M1551" s="44"/>
      <c r="N1551" s="44"/>
      <c r="R1551" s="352"/>
      <c r="T1551" s="44"/>
      <c r="U1551" s="44"/>
      <c r="V1551" s="44"/>
      <c r="AA1551" s="352"/>
      <c r="AC1551" s="44"/>
      <c r="AD1551" s="44"/>
      <c r="AE1551" s="44"/>
      <c r="AJ1551" s="352"/>
      <c r="AL1551" s="44"/>
      <c r="AM1551" s="44"/>
      <c r="AN1551" s="44"/>
      <c r="AS1551" s="352"/>
      <c r="AU1551" s="44"/>
      <c r="AV1551" s="44"/>
      <c r="AW1551" s="44"/>
      <c r="BB1551" s="352"/>
      <c r="BD1551" s="44"/>
      <c r="BE1551" s="44"/>
      <c r="BF1551" s="44"/>
      <c r="BK1551" s="352"/>
      <c r="BM1551" s="44"/>
      <c r="BN1551" s="44"/>
      <c r="BO1551" s="44"/>
      <c r="BT1551" s="352"/>
      <c r="BV1551" s="44"/>
      <c r="BW1551" s="44"/>
      <c r="BX1551" s="44"/>
      <c r="CC1551" s="352"/>
      <c r="CE1551" s="44"/>
      <c r="CF1551" s="44"/>
      <c r="CG1551" s="44"/>
      <c r="CL1551" s="352"/>
      <c r="CN1551" s="44"/>
      <c r="CO1551" s="44"/>
      <c r="CP1551" s="44"/>
      <c r="CU1551" s="352"/>
      <c r="CW1551" s="44"/>
      <c r="CX1551" s="44"/>
      <c r="CY1551" s="44"/>
      <c r="DD1551" s="352"/>
      <c r="DF1551" s="44"/>
      <c r="DG1551" s="44"/>
      <c r="DH1551" s="44"/>
      <c r="DM1551" s="352"/>
      <c r="DO1551" s="44"/>
      <c r="DP1551" s="44"/>
      <c r="DQ1551" s="44"/>
      <c r="DV1551" s="352"/>
      <c r="DX1551" s="44"/>
      <c r="DY1551" s="44"/>
      <c r="DZ1551" s="44"/>
      <c r="EE1551" s="352"/>
      <c r="EG1551" s="44"/>
      <c r="EH1551" s="44"/>
      <c r="EI1551" s="44"/>
      <c r="EN1551" s="352"/>
      <c r="EP1551" s="44"/>
      <c r="EQ1551" s="44"/>
      <c r="ER1551" s="44"/>
      <c r="EW1551" s="352"/>
      <c r="EY1551" s="44"/>
      <c r="EZ1551" s="44"/>
      <c r="FA1551" s="44"/>
      <c r="FF1551" s="352"/>
      <c r="FH1551" s="44"/>
      <c r="FI1551" s="44"/>
      <c r="FJ1551" s="44"/>
      <c r="FO1551" s="352"/>
      <c r="FQ1551" s="44"/>
      <c r="FR1551" s="44"/>
      <c r="FS1551" s="44"/>
      <c r="FX1551" s="352"/>
      <c r="FZ1551" s="44"/>
      <c r="GA1551" s="44"/>
      <c r="GB1551" s="44"/>
      <c r="GG1551" s="352"/>
      <c r="GI1551" s="44"/>
      <c r="GJ1551" s="44"/>
      <c r="GK1551" s="44"/>
      <c r="GP1551" s="352"/>
      <c r="GR1551" s="44"/>
      <c r="GS1551" s="44"/>
      <c r="GT1551" s="44"/>
      <c r="GY1551" s="352"/>
      <c r="HA1551" s="44"/>
      <c r="HB1551" s="44"/>
      <c r="HC1551" s="44"/>
      <c r="HH1551" s="352"/>
      <c r="HJ1551" s="44"/>
      <c r="HK1551" s="44"/>
      <c r="HL1551" s="44"/>
      <c r="HQ1551" s="44"/>
      <c r="HR1551" s="44"/>
      <c r="HS1551" s="44"/>
      <c r="HT1551" s="44"/>
      <c r="HU1551" s="44"/>
      <c r="HV1551" s="44"/>
      <c r="HW1551" s="44"/>
      <c r="HX1551" s="44"/>
      <c r="HY1551" s="44"/>
      <c r="HZ1551" s="44"/>
      <c r="IA1551" s="44"/>
      <c r="IB1551" s="44"/>
      <c r="IC1551" s="44"/>
      <c r="ID1551" s="44"/>
      <c r="IE1551" s="44"/>
      <c r="IF1551" s="44"/>
      <c r="IG1551" s="44"/>
      <c r="IH1551" s="44"/>
      <c r="II1551" s="44"/>
      <c r="IJ1551" s="44"/>
      <c r="IK1551" s="44"/>
      <c r="IL1551" s="44"/>
      <c r="IM1551" s="44"/>
      <c r="IN1551" s="44"/>
      <c r="IO1551" s="44"/>
      <c r="IP1551" s="44"/>
      <c r="IQ1551" s="44"/>
      <c r="IR1551" s="44"/>
      <c r="IS1551" s="44"/>
      <c r="IT1551" s="44"/>
      <c r="IU1551" s="44"/>
      <c r="IV1551" s="44"/>
      <c r="RS1551" s="353"/>
    </row>
    <row r="1552" spans="1:487" s="74" customFormat="1" ht="15">
      <c r="A1552" s="325" t="s">
        <v>1861</v>
      </c>
      <c r="B1552" s="351"/>
      <c r="C1552" s="351"/>
      <c r="D1552" s="458" t="s">
        <v>131</v>
      </c>
      <c r="E1552" s="44"/>
      <c r="F1552" s="437">
        <f t="shared" si="22"/>
        <v>0</v>
      </c>
      <c r="G1552" s="478"/>
      <c r="H1552" s="138"/>
      <c r="I1552" s="138"/>
      <c r="J1552" s="420"/>
      <c r="K1552" s="138"/>
      <c r="L1552" s="44"/>
      <c r="M1552" s="44"/>
      <c r="N1552" s="44"/>
      <c r="R1552" s="352"/>
      <c r="T1552" s="44"/>
      <c r="U1552" s="44"/>
      <c r="V1552" s="44"/>
      <c r="AA1552" s="352"/>
      <c r="AC1552" s="44"/>
      <c r="AD1552" s="44"/>
      <c r="AE1552" s="44"/>
      <c r="AJ1552" s="352"/>
      <c r="AL1552" s="44"/>
      <c r="AM1552" s="44"/>
      <c r="AN1552" s="44"/>
      <c r="AS1552" s="352"/>
      <c r="AU1552" s="44"/>
      <c r="AV1552" s="44"/>
      <c r="AW1552" s="44"/>
      <c r="BB1552" s="352"/>
      <c r="BD1552" s="44"/>
      <c r="BE1552" s="44"/>
      <c r="BF1552" s="44"/>
      <c r="BK1552" s="352"/>
      <c r="BM1552" s="44"/>
      <c r="BN1552" s="44"/>
      <c r="BO1552" s="44"/>
      <c r="BT1552" s="352"/>
      <c r="BV1552" s="44"/>
      <c r="BW1552" s="44"/>
      <c r="BX1552" s="44"/>
      <c r="CC1552" s="352"/>
      <c r="CE1552" s="44"/>
      <c r="CF1552" s="44"/>
      <c r="CG1552" s="44"/>
      <c r="CL1552" s="352"/>
      <c r="CN1552" s="44"/>
      <c r="CO1552" s="44"/>
      <c r="CP1552" s="44"/>
      <c r="CU1552" s="352"/>
      <c r="CW1552" s="44"/>
      <c r="CX1552" s="44"/>
      <c r="CY1552" s="44"/>
      <c r="DD1552" s="352"/>
      <c r="DF1552" s="44"/>
      <c r="DG1552" s="44"/>
      <c r="DH1552" s="44"/>
      <c r="DM1552" s="352"/>
      <c r="DO1552" s="44"/>
      <c r="DP1552" s="44"/>
      <c r="DQ1552" s="44"/>
      <c r="DV1552" s="352"/>
      <c r="DX1552" s="44"/>
      <c r="DY1552" s="44"/>
      <c r="DZ1552" s="44"/>
      <c r="EE1552" s="352"/>
      <c r="EG1552" s="44"/>
      <c r="EH1552" s="44"/>
      <c r="EI1552" s="44"/>
      <c r="EN1552" s="352"/>
      <c r="EP1552" s="44"/>
      <c r="EQ1552" s="44"/>
      <c r="ER1552" s="44"/>
      <c r="EW1552" s="352"/>
      <c r="EY1552" s="44"/>
      <c r="EZ1552" s="44"/>
      <c r="FA1552" s="44"/>
      <c r="FF1552" s="352"/>
      <c r="FH1552" s="44"/>
      <c r="FI1552" s="44"/>
      <c r="FJ1552" s="44"/>
      <c r="FO1552" s="352"/>
      <c r="FQ1552" s="44"/>
      <c r="FR1552" s="44"/>
      <c r="FS1552" s="44"/>
      <c r="FX1552" s="352"/>
      <c r="FZ1552" s="44"/>
      <c r="GA1552" s="44"/>
      <c r="GB1552" s="44"/>
      <c r="GG1552" s="352"/>
      <c r="GI1552" s="44"/>
      <c r="GJ1552" s="44"/>
      <c r="GK1552" s="44"/>
      <c r="GP1552" s="352"/>
      <c r="GR1552" s="44"/>
      <c r="GS1552" s="44"/>
      <c r="GT1552" s="44"/>
      <c r="GY1552" s="352"/>
      <c r="HA1552" s="44"/>
      <c r="HB1552" s="44"/>
      <c r="HC1552" s="44"/>
      <c r="HH1552" s="352"/>
      <c r="HJ1552" s="44"/>
      <c r="HK1552" s="44"/>
      <c r="HL1552" s="44"/>
      <c r="HQ1552" s="44"/>
      <c r="HR1552" s="44"/>
      <c r="HS1552" s="44"/>
      <c r="HT1552" s="44"/>
      <c r="HU1552" s="44"/>
      <c r="HV1552" s="44"/>
      <c r="HW1552" s="44"/>
      <c r="HX1552" s="44"/>
      <c r="HY1552" s="44"/>
      <c r="HZ1552" s="44"/>
      <c r="IA1552" s="44"/>
      <c r="IB1552" s="44"/>
      <c r="IC1552" s="44"/>
      <c r="ID1552" s="44"/>
      <c r="IE1552" s="44"/>
      <c r="IF1552" s="44"/>
      <c r="IG1552" s="44"/>
      <c r="IH1552" s="44"/>
      <c r="II1552" s="44"/>
      <c r="IJ1552" s="44"/>
      <c r="IK1552" s="44"/>
      <c r="IL1552" s="44"/>
      <c r="IM1552" s="44"/>
      <c r="IN1552" s="44"/>
      <c r="IO1552" s="44"/>
      <c r="IP1552" s="44"/>
      <c r="IQ1552" s="44"/>
      <c r="IR1552" s="44"/>
      <c r="IS1552" s="44"/>
      <c r="IT1552" s="44"/>
      <c r="IU1552" s="44"/>
      <c r="IV1552" s="44"/>
      <c r="RS1552" s="353"/>
    </row>
    <row r="1553" spans="1:487" s="74" customFormat="1" ht="15">
      <c r="A1553" s="325" t="s">
        <v>1863</v>
      </c>
      <c r="B1553" s="351"/>
      <c r="C1553" s="351"/>
      <c r="D1553" s="531" t="s">
        <v>130</v>
      </c>
      <c r="E1553" s="44"/>
      <c r="F1553" s="437">
        <f t="shared" si="22"/>
        <v>0</v>
      </c>
      <c r="G1553" s="478"/>
      <c r="H1553" s="138"/>
      <c r="I1553" s="138"/>
      <c r="J1553" s="420"/>
      <c r="K1553" s="138"/>
      <c r="L1553" s="44"/>
      <c r="M1553" s="44"/>
      <c r="N1553" s="44"/>
      <c r="R1553" s="352"/>
      <c r="T1553" s="44"/>
      <c r="U1553" s="44"/>
      <c r="V1553" s="44"/>
      <c r="AA1553" s="352"/>
      <c r="AC1553" s="44"/>
      <c r="AD1553" s="44"/>
      <c r="AE1553" s="44"/>
      <c r="AJ1553" s="352"/>
      <c r="AL1553" s="44"/>
      <c r="AM1553" s="44"/>
      <c r="AN1553" s="44"/>
      <c r="AS1553" s="352"/>
      <c r="AU1553" s="44"/>
      <c r="AV1553" s="44"/>
      <c r="AW1553" s="44"/>
      <c r="BB1553" s="352"/>
      <c r="BD1553" s="44"/>
      <c r="BE1553" s="44"/>
      <c r="BF1553" s="44"/>
      <c r="BK1553" s="352"/>
      <c r="BM1553" s="44"/>
      <c r="BN1553" s="44"/>
      <c r="BO1553" s="44"/>
      <c r="BT1553" s="352"/>
      <c r="BV1553" s="44"/>
      <c r="BW1553" s="44"/>
      <c r="BX1553" s="44"/>
      <c r="CC1553" s="352"/>
      <c r="CE1553" s="44"/>
      <c r="CF1553" s="44"/>
      <c r="CG1553" s="44"/>
      <c r="CL1553" s="352"/>
      <c r="CN1553" s="44"/>
      <c r="CO1553" s="44"/>
      <c r="CP1553" s="44"/>
      <c r="CU1553" s="352"/>
      <c r="CW1553" s="44"/>
      <c r="CX1553" s="44"/>
      <c r="CY1553" s="44"/>
      <c r="DD1553" s="352"/>
      <c r="DF1553" s="44"/>
      <c r="DG1553" s="44"/>
      <c r="DH1553" s="44"/>
      <c r="DM1553" s="352"/>
      <c r="DO1553" s="44"/>
      <c r="DP1553" s="44"/>
      <c r="DQ1553" s="44"/>
      <c r="DV1553" s="352"/>
      <c r="DX1553" s="44"/>
      <c r="DY1553" s="44"/>
      <c r="DZ1553" s="44"/>
      <c r="EE1553" s="352"/>
      <c r="EG1553" s="44"/>
      <c r="EH1553" s="44"/>
      <c r="EI1553" s="44"/>
      <c r="EN1553" s="352"/>
      <c r="EP1553" s="44"/>
      <c r="EQ1553" s="44"/>
      <c r="ER1553" s="44"/>
      <c r="EW1553" s="352"/>
      <c r="EY1553" s="44"/>
      <c r="EZ1553" s="44"/>
      <c r="FA1553" s="44"/>
      <c r="FF1553" s="352"/>
      <c r="FH1553" s="44"/>
      <c r="FI1553" s="44"/>
      <c r="FJ1553" s="44"/>
      <c r="FO1553" s="352"/>
      <c r="FQ1553" s="44"/>
      <c r="FR1553" s="44"/>
      <c r="FS1553" s="44"/>
      <c r="FX1553" s="352"/>
      <c r="FZ1553" s="44"/>
      <c r="GA1553" s="44"/>
      <c r="GB1553" s="44"/>
      <c r="GG1553" s="352"/>
      <c r="GI1553" s="44"/>
      <c r="GJ1553" s="44"/>
      <c r="GK1553" s="44"/>
      <c r="GP1553" s="352"/>
      <c r="GR1553" s="44"/>
      <c r="GS1553" s="44"/>
      <c r="GT1553" s="44"/>
      <c r="GY1553" s="352"/>
      <c r="HA1553" s="44"/>
      <c r="HB1553" s="44"/>
      <c r="HC1553" s="44"/>
      <c r="HH1553" s="352"/>
      <c r="HJ1553" s="44"/>
      <c r="HK1553" s="44"/>
      <c r="HL1553" s="44"/>
      <c r="HQ1553" s="44"/>
      <c r="HR1553" s="44"/>
      <c r="HS1553" s="44"/>
      <c r="HT1553" s="44"/>
      <c r="HU1553" s="44"/>
      <c r="HV1553" s="44"/>
      <c r="HW1553" s="44"/>
      <c r="HX1553" s="44"/>
      <c r="HY1553" s="44"/>
      <c r="HZ1553" s="44"/>
      <c r="IA1553" s="44"/>
      <c r="IB1553" s="44"/>
      <c r="IC1553" s="44"/>
      <c r="ID1553" s="44"/>
      <c r="IE1553" s="44"/>
      <c r="IF1553" s="44"/>
      <c r="IG1553" s="44"/>
      <c r="IH1553" s="44"/>
      <c r="II1553" s="44"/>
      <c r="IJ1553" s="44"/>
      <c r="IK1553" s="44"/>
      <c r="IL1553" s="44"/>
      <c r="IM1553" s="44"/>
      <c r="IN1553" s="44"/>
      <c r="IO1553" s="44"/>
      <c r="IP1553" s="44"/>
      <c r="IQ1553" s="44"/>
      <c r="IR1553" s="44"/>
      <c r="IS1553" s="44"/>
      <c r="IT1553" s="44"/>
      <c r="IU1553" s="44"/>
      <c r="IV1553" s="44"/>
      <c r="RS1553" s="353"/>
    </row>
    <row r="1554" spans="1:487" s="74" customFormat="1" ht="15">
      <c r="A1554" s="325" t="s">
        <v>596</v>
      </c>
      <c r="B1554" s="351"/>
      <c r="C1554" s="351"/>
      <c r="D1554" s="458" t="s">
        <v>132</v>
      </c>
      <c r="E1554" s="44"/>
      <c r="F1554" s="437">
        <f t="shared" si="22"/>
        <v>132</v>
      </c>
      <c r="G1554" s="478">
        <v>26</v>
      </c>
      <c r="H1554" s="138">
        <v>55</v>
      </c>
      <c r="I1554" s="138">
        <v>49</v>
      </c>
      <c r="J1554" s="420">
        <v>2</v>
      </c>
      <c r="K1554" s="138"/>
      <c r="L1554" s="44"/>
      <c r="M1554" s="44"/>
      <c r="N1554" s="44"/>
      <c r="R1554" s="352"/>
      <c r="T1554" s="44"/>
      <c r="U1554" s="44"/>
      <c r="V1554" s="44"/>
      <c r="AA1554" s="352"/>
      <c r="AC1554" s="44"/>
      <c r="AD1554" s="44"/>
      <c r="AE1554" s="44"/>
      <c r="AJ1554" s="352"/>
      <c r="AL1554" s="44"/>
      <c r="AM1554" s="44"/>
      <c r="AN1554" s="44"/>
      <c r="AS1554" s="352"/>
      <c r="AU1554" s="44"/>
      <c r="AV1554" s="44"/>
      <c r="AW1554" s="44"/>
      <c r="BB1554" s="352"/>
      <c r="BD1554" s="44"/>
      <c r="BE1554" s="44"/>
      <c r="BF1554" s="44"/>
      <c r="BK1554" s="352"/>
      <c r="BM1554" s="44"/>
      <c r="BN1554" s="44"/>
      <c r="BO1554" s="44"/>
      <c r="BT1554" s="352"/>
      <c r="BV1554" s="44"/>
      <c r="BW1554" s="44"/>
      <c r="BX1554" s="44"/>
      <c r="CC1554" s="352"/>
      <c r="CE1554" s="44"/>
      <c r="CF1554" s="44"/>
      <c r="CG1554" s="44"/>
      <c r="CL1554" s="352"/>
      <c r="CN1554" s="44"/>
      <c r="CO1554" s="44"/>
      <c r="CP1554" s="44"/>
      <c r="CU1554" s="352"/>
      <c r="CW1554" s="44"/>
      <c r="CX1554" s="44"/>
      <c r="CY1554" s="44"/>
      <c r="DD1554" s="352"/>
      <c r="DF1554" s="44"/>
      <c r="DG1554" s="44"/>
      <c r="DH1554" s="44"/>
      <c r="DM1554" s="352"/>
      <c r="DO1554" s="44"/>
      <c r="DP1554" s="44"/>
      <c r="DQ1554" s="44"/>
      <c r="DV1554" s="352"/>
      <c r="DX1554" s="44"/>
      <c r="DY1554" s="44"/>
      <c r="DZ1554" s="44"/>
      <c r="EE1554" s="352"/>
      <c r="EG1554" s="44"/>
      <c r="EH1554" s="44"/>
      <c r="EI1554" s="44"/>
      <c r="EN1554" s="352"/>
      <c r="EP1554" s="44"/>
      <c r="EQ1554" s="44"/>
      <c r="ER1554" s="44"/>
      <c r="EW1554" s="352"/>
      <c r="EY1554" s="44"/>
      <c r="EZ1554" s="44"/>
      <c r="FA1554" s="44"/>
      <c r="FF1554" s="352"/>
      <c r="FH1554" s="44"/>
      <c r="FI1554" s="44"/>
      <c r="FJ1554" s="44"/>
      <c r="FO1554" s="352"/>
      <c r="FQ1554" s="44"/>
      <c r="FR1554" s="44"/>
      <c r="FS1554" s="44"/>
      <c r="FX1554" s="352"/>
      <c r="FZ1554" s="44"/>
      <c r="GA1554" s="44"/>
      <c r="GB1554" s="44"/>
      <c r="GG1554" s="352"/>
      <c r="GI1554" s="44"/>
      <c r="GJ1554" s="44"/>
      <c r="GK1554" s="44"/>
      <c r="GP1554" s="352"/>
      <c r="GR1554" s="44"/>
      <c r="GS1554" s="44"/>
      <c r="GT1554" s="44"/>
      <c r="GY1554" s="352"/>
      <c r="HA1554" s="44"/>
      <c r="HB1554" s="44"/>
      <c r="HC1554" s="44"/>
      <c r="HH1554" s="352"/>
      <c r="HJ1554" s="44"/>
      <c r="HK1554" s="44"/>
      <c r="HL1554" s="44"/>
      <c r="HQ1554" s="44"/>
      <c r="HR1554" s="44"/>
      <c r="HS1554" s="44"/>
      <c r="HT1554" s="44"/>
      <c r="HU1554" s="44"/>
      <c r="HV1554" s="44"/>
      <c r="HW1554" s="44"/>
      <c r="HX1554" s="44"/>
      <c r="HY1554" s="44"/>
      <c r="HZ1554" s="44"/>
      <c r="IA1554" s="44"/>
      <c r="IB1554" s="44"/>
      <c r="IC1554" s="44"/>
      <c r="ID1554" s="44"/>
      <c r="IE1554" s="44"/>
      <c r="IF1554" s="44"/>
      <c r="IG1554" s="44"/>
      <c r="IH1554" s="44"/>
      <c r="II1554" s="44"/>
      <c r="IJ1554" s="44"/>
      <c r="IK1554" s="44"/>
      <c r="IL1554" s="44"/>
      <c r="IM1554" s="44"/>
      <c r="IN1554" s="44"/>
      <c r="IO1554" s="44"/>
      <c r="IP1554" s="44"/>
      <c r="IQ1554" s="44"/>
      <c r="IR1554" s="44"/>
      <c r="IS1554" s="44"/>
      <c r="IT1554" s="44"/>
      <c r="IU1554" s="44"/>
      <c r="IV1554" s="44"/>
      <c r="RS1554" s="353"/>
    </row>
    <row r="1555" spans="1:487" s="74" customFormat="1" ht="15">
      <c r="A1555" s="325" t="s">
        <v>2027</v>
      </c>
      <c r="B1555" s="351"/>
      <c r="C1555" s="351"/>
      <c r="D1555" s="354" t="s">
        <v>130</v>
      </c>
      <c r="E1555" s="44"/>
      <c r="F1555" s="437">
        <f t="shared" si="22"/>
        <v>0</v>
      </c>
      <c r="G1555" s="478"/>
      <c r="H1555" s="138"/>
      <c r="I1555" s="138"/>
      <c r="J1555" s="420"/>
      <c r="K1555" s="138"/>
      <c r="L1555" s="44"/>
      <c r="M1555" s="44"/>
      <c r="N1555" s="44"/>
      <c r="R1555" s="352"/>
      <c r="T1555" s="44"/>
      <c r="U1555" s="44"/>
      <c r="V1555" s="44"/>
      <c r="AA1555" s="352"/>
      <c r="AC1555" s="44"/>
      <c r="AD1555" s="44"/>
      <c r="AE1555" s="44"/>
      <c r="AJ1555" s="352"/>
      <c r="AL1555" s="44"/>
      <c r="AM1555" s="44"/>
      <c r="AN1555" s="44"/>
      <c r="AS1555" s="352"/>
      <c r="AU1555" s="44"/>
      <c r="AV1555" s="44"/>
      <c r="AW1555" s="44"/>
      <c r="BB1555" s="352"/>
      <c r="BD1555" s="44"/>
      <c r="BE1555" s="44"/>
      <c r="BF1555" s="44"/>
      <c r="BK1555" s="352"/>
      <c r="BM1555" s="44"/>
      <c r="BN1555" s="44"/>
      <c r="BO1555" s="44"/>
      <c r="BT1555" s="352"/>
      <c r="BV1555" s="44"/>
      <c r="BW1555" s="44"/>
      <c r="BX1555" s="44"/>
      <c r="CC1555" s="352"/>
      <c r="CE1555" s="44"/>
      <c r="CF1555" s="44"/>
      <c r="CG1555" s="44"/>
      <c r="CL1555" s="352"/>
      <c r="CN1555" s="44"/>
      <c r="CO1555" s="44"/>
      <c r="CP1555" s="44"/>
      <c r="CU1555" s="352"/>
      <c r="CW1555" s="44"/>
      <c r="CX1555" s="44"/>
      <c r="CY1555" s="44"/>
      <c r="DD1555" s="352"/>
      <c r="DF1555" s="44"/>
      <c r="DG1555" s="44"/>
      <c r="DH1555" s="44"/>
      <c r="DM1555" s="352"/>
      <c r="DO1555" s="44"/>
      <c r="DP1555" s="44"/>
      <c r="DQ1555" s="44"/>
      <c r="DV1555" s="352"/>
      <c r="DX1555" s="44"/>
      <c r="DY1555" s="44"/>
      <c r="DZ1555" s="44"/>
      <c r="EE1555" s="352"/>
      <c r="EG1555" s="44"/>
      <c r="EH1555" s="44"/>
      <c r="EI1555" s="44"/>
      <c r="EN1555" s="352"/>
      <c r="EP1555" s="44"/>
      <c r="EQ1555" s="44"/>
      <c r="ER1555" s="44"/>
      <c r="EW1555" s="352"/>
      <c r="EY1555" s="44"/>
      <c r="EZ1555" s="44"/>
      <c r="FA1555" s="44"/>
      <c r="FF1555" s="352"/>
      <c r="FH1555" s="44"/>
      <c r="FI1555" s="44"/>
      <c r="FJ1555" s="44"/>
      <c r="FO1555" s="352"/>
      <c r="FQ1555" s="44"/>
      <c r="FR1555" s="44"/>
      <c r="FS1555" s="44"/>
      <c r="FX1555" s="352"/>
      <c r="FZ1555" s="44"/>
      <c r="GA1555" s="44"/>
      <c r="GB1555" s="44"/>
      <c r="GG1555" s="352"/>
      <c r="GI1555" s="44"/>
      <c r="GJ1555" s="44"/>
      <c r="GK1555" s="44"/>
      <c r="GP1555" s="352"/>
      <c r="GR1555" s="44"/>
      <c r="GS1555" s="44"/>
      <c r="GT1555" s="44"/>
      <c r="GY1555" s="352"/>
      <c r="HA1555" s="44"/>
      <c r="HB1555" s="44"/>
      <c r="HC1555" s="44"/>
      <c r="HH1555" s="352"/>
      <c r="HJ1555" s="44"/>
      <c r="HK1555" s="44"/>
      <c r="HL1555" s="44"/>
      <c r="HQ1555" s="44"/>
      <c r="HR1555" s="44"/>
      <c r="HS1555" s="44"/>
      <c r="HT1555" s="44"/>
      <c r="HU1555" s="44"/>
      <c r="HV1555" s="44"/>
      <c r="HW1555" s="44"/>
      <c r="HX1555" s="44"/>
      <c r="HY1555" s="44"/>
      <c r="HZ1555" s="44"/>
      <c r="IA1555" s="44"/>
      <c r="IB1555" s="44"/>
      <c r="IC1555" s="44"/>
      <c r="ID1555" s="44"/>
      <c r="IE1555" s="44"/>
      <c r="IF1555" s="44"/>
      <c r="IG1555" s="44"/>
      <c r="IH1555" s="44"/>
      <c r="II1555" s="44"/>
      <c r="IJ1555" s="44"/>
      <c r="IK1555" s="44"/>
      <c r="IL1555" s="44"/>
      <c r="IM1555" s="44"/>
      <c r="IN1555" s="44"/>
      <c r="IO1555" s="44"/>
      <c r="IP1555" s="44"/>
      <c r="IQ1555" s="44"/>
      <c r="IR1555" s="44"/>
      <c r="IS1555" s="44"/>
      <c r="IT1555" s="44"/>
      <c r="IU1555" s="44"/>
      <c r="IV1555" s="44"/>
      <c r="RS1555" s="353"/>
    </row>
    <row r="1556" spans="1:487" s="74" customFormat="1" ht="15">
      <c r="A1556" s="325" t="s">
        <v>1130</v>
      </c>
      <c r="B1556" s="351"/>
      <c r="C1556" s="351"/>
      <c r="D1556" s="458" t="s">
        <v>131</v>
      </c>
      <c r="E1556" s="44"/>
      <c r="F1556" s="437">
        <f t="shared" si="22"/>
        <v>21</v>
      </c>
      <c r="G1556" s="478">
        <v>16</v>
      </c>
      <c r="H1556" s="138"/>
      <c r="I1556" s="138"/>
      <c r="J1556" s="420"/>
      <c r="K1556" s="138">
        <v>5</v>
      </c>
      <c r="L1556" s="458"/>
      <c r="M1556" s="44"/>
      <c r="N1556" s="44"/>
      <c r="R1556" s="352"/>
      <c r="T1556" s="44"/>
      <c r="U1556" s="44"/>
      <c r="V1556" s="44"/>
      <c r="AA1556" s="352"/>
      <c r="AC1556" s="44"/>
      <c r="AD1556" s="44"/>
      <c r="AE1556" s="44"/>
      <c r="AJ1556" s="352"/>
      <c r="AL1556" s="44"/>
      <c r="AM1556" s="44"/>
      <c r="AN1556" s="44"/>
      <c r="AS1556" s="352"/>
      <c r="AU1556" s="44"/>
      <c r="AV1556" s="44"/>
      <c r="AW1556" s="44"/>
      <c r="BB1556" s="352"/>
      <c r="BD1556" s="44"/>
      <c r="BE1556" s="44"/>
      <c r="BF1556" s="44"/>
      <c r="BK1556" s="352"/>
      <c r="BM1556" s="44"/>
      <c r="BN1556" s="44"/>
      <c r="BO1556" s="44"/>
      <c r="BT1556" s="352"/>
      <c r="BV1556" s="44"/>
      <c r="BW1556" s="44"/>
      <c r="BX1556" s="44"/>
      <c r="CC1556" s="352"/>
      <c r="CE1556" s="44"/>
      <c r="CF1556" s="44"/>
      <c r="CG1556" s="44"/>
      <c r="CL1556" s="352"/>
      <c r="CN1556" s="44"/>
      <c r="CO1556" s="44"/>
      <c r="CP1556" s="44"/>
      <c r="CU1556" s="352"/>
      <c r="CW1556" s="44"/>
      <c r="CX1556" s="44"/>
      <c r="CY1556" s="44"/>
      <c r="DD1556" s="352"/>
      <c r="DF1556" s="44"/>
      <c r="DG1556" s="44"/>
      <c r="DH1556" s="44"/>
      <c r="DM1556" s="352"/>
      <c r="DO1556" s="44"/>
      <c r="DP1556" s="44"/>
      <c r="DQ1556" s="44"/>
      <c r="DV1556" s="352"/>
      <c r="DX1556" s="44"/>
      <c r="DY1556" s="44"/>
      <c r="DZ1556" s="44"/>
      <c r="EE1556" s="352"/>
      <c r="EG1556" s="44"/>
      <c r="EH1556" s="44"/>
      <c r="EI1556" s="44"/>
      <c r="EN1556" s="352"/>
      <c r="EP1556" s="44"/>
      <c r="EQ1556" s="44"/>
      <c r="ER1556" s="44"/>
      <c r="EW1556" s="352"/>
      <c r="EY1556" s="44"/>
      <c r="EZ1556" s="44"/>
      <c r="FA1556" s="44"/>
      <c r="FF1556" s="352"/>
      <c r="FH1556" s="44"/>
      <c r="FI1556" s="44"/>
      <c r="FJ1556" s="44"/>
      <c r="FO1556" s="352"/>
      <c r="FQ1556" s="44"/>
      <c r="FR1556" s="44"/>
      <c r="FS1556" s="44"/>
      <c r="FX1556" s="352"/>
      <c r="FZ1556" s="44"/>
      <c r="GA1556" s="44"/>
      <c r="GB1556" s="44"/>
      <c r="GG1556" s="352"/>
      <c r="GI1556" s="44"/>
      <c r="GJ1556" s="44"/>
      <c r="GK1556" s="44"/>
      <c r="GP1556" s="352"/>
      <c r="GR1556" s="44"/>
      <c r="GS1556" s="44"/>
      <c r="GT1556" s="44"/>
      <c r="GY1556" s="352"/>
      <c r="HA1556" s="44"/>
      <c r="HB1556" s="44"/>
      <c r="HC1556" s="44"/>
      <c r="HH1556" s="352"/>
      <c r="HJ1556" s="44"/>
      <c r="HK1556" s="44"/>
      <c r="HL1556" s="44"/>
      <c r="HQ1556" s="44"/>
      <c r="HR1556" s="44"/>
      <c r="HS1556" s="44"/>
      <c r="HT1556" s="44"/>
      <c r="HU1556" s="44"/>
      <c r="HV1556" s="44"/>
      <c r="HW1556" s="44"/>
      <c r="HX1556" s="44"/>
      <c r="HY1556" s="44"/>
      <c r="HZ1556" s="44"/>
      <c r="IA1556" s="44"/>
      <c r="IB1556" s="44"/>
      <c r="IC1556" s="44"/>
      <c r="ID1556" s="44"/>
      <c r="IE1556" s="44"/>
      <c r="IF1556" s="44"/>
      <c r="IG1556" s="44"/>
      <c r="IH1556" s="44"/>
      <c r="II1556" s="44"/>
      <c r="IJ1556" s="44"/>
      <c r="IK1556" s="44"/>
      <c r="IL1556" s="44"/>
      <c r="IM1556" s="44"/>
      <c r="IN1556" s="44"/>
      <c r="IO1556" s="44"/>
      <c r="IP1556" s="44"/>
      <c r="IQ1556" s="44"/>
      <c r="IR1556" s="44"/>
      <c r="IS1556" s="44"/>
      <c r="IT1556" s="44"/>
      <c r="IU1556" s="44"/>
      <c r="IV1556" s="44"/>
      <c r="RS1556" s="353"/>
    </row>
    <row r="1557" spans="1:487" s="74" customFormat="1" ht="15">
      <c r="A1557" s="325" t="s">
        <v>874</v>
      </c>
      <c r="B1557" s="351"/>
      <c r="C1557" s="351"/>
      <c r="D1557" s="354" t="s">
        <v>130</v>
      </c>
      <c r="E1557" s="44"/>
      <c r="F1557" s="437">
        <f t="shared" si="22"/>
        <v>0</v>
      </c>
      <c r="G1557" s="478"/>
      <c r="H1557" s="138"/>
      <c r="I1557" s="138"/>
      <c r="J1557" s="420"/>
      <c r="K1557" s="138"/>
      <c r="L1557" s="44"/>
      <c r="M1557" s="44"/>
      <c r="N1557" s="44"/>
      <c r="R1557" s="352"/>
      <c r="T1557" s="44"/>
      <c r="U1557" s="44"/>
      <c r="V1557" s="44"/>
      <c r="AA1557" s="352"/>
      <c r="AC1557" s="44"/>
      <c r="AD1557" s="44"/>
      <c r="AE1557" s="44"/>
      <c r="AJ1557" s="352"/>
      <c r="AL1557" s="44"/>
      <c r="AM1557" s="44"/>
      <c r="AN1557" s="44"/>
      <c r="AS1557" s="352"/>
      <c r="AU1557" s="44"/>
      <c r="AV1557" s="44"/>
      <c r="AW1557" s="44"/>
      <c r="BB1557" s="352"/>
      <c r="BD1557" s="44"/>
      <c r="BE1557" s="44"/>
      <c r="BF1557" s="44"/>
      <c r="BK1557" s="352"/>
      <c r="BM1557" s="44"/>
      <c r="BN1557" s="44"/>
      <c r="BO1557" s="44"/>
      <c r="BT1557" s="352"/>
      <c r="BV1557" s="44"/>
      <c r="BW1557" s="44"/>
      <c r="BX1557" s="44"/>
      <c r="CC1557" s="352"/>
      <c r="CE1557" s="44"/>
      <c r="CF1557" s="44"/>
      <c r="CG1557" s="44"/>
      <c r="CL1557" s="352"/>
      <c r="CN1557" s="44"/>
      <c r="CO1557" s="44"/>
      <c r="CP1557" s="44"/>
      <c r="CU1557" s="352"/>
      <c r="CW1557" s="44"/>
      <c r="CX1557" s="44"/>
      <c r="CY1557" s="44"/>
      <c r="DD1557" s="352"/>
      <c r="DF1557" s="44"/>
      <c r="DG1557" s="44"/>
      <c r="DH1557" s="44"/>
      <c r="DM1557" s="352"/>
      <c r="DO1557" s="44"/>
      <c r="DP1557" s="44"/>
      <c r="DQ1557" s="44"/>
      <c r="DV1557" s="352"/>
      <c r="DX1557" s="44"/>
      <c r="DY1557" s="44"/>
      <c r="DZ1557" s="44"/>
      <c r="EE1557" s="352"/>
      <c r="EG1557" s="44"/>
      <c r="EH1557" s="44"/>
      <c r="EI1557" s="44"/>
      <c r="EN1557" s="352"/>
      <c r="EP1557" s="44"/>
      <c r="EQ1557" s="44"/>
      <c r="ER1557" s="44"/>
      <c r="EW1557" s="352"/>
      <c r="EY1557" s="44"/>
      <c r="EZ1557" s="44"/>
      <c r="FA1557" s="44"/>
      <c r="FF1557" s="352"/>
      <c r="FH1557" s="44"/>
      <c r="FI1557" s="44"/>
      <c r="FJ1557" s="44"/>
      <c r="FO1557" s="352"/>
      <c r="FQ1557" s="44"/>
      <c r="FR1557" s="44"/>
      <c r="FS1557" s="44"/>
      <c r="FX1557" s="352"/>
      <c r="FZ1557" s="44"/>
      <c r="GA1557" s="44"/>
      <c r="GB1557" s="44"/>
      <c r="GG1557" s="352"/>
      <c r="GI1557" s="44"/>
      <c r="GJ1557" s="44"/>
      <c r="GK1557" s="44"/>
      <c r="GP1557" s="352"/>
      <c r="GR1557" s="44"/>
      <c r="GS1557" s="44"/>
      <c r="GT1557" s="44"/>
      <c r="GY1557" s="352"/>
      <c r="HA1557" s="44"/>
      <c r="HB1557" s="44"/>
      <c r="HC1557" s="44"/>
      <c r="HH1557" s="352"/>
      <c r="HJ1557" s="44"/>
      <c r="HK1557" s="44"/>
      <c r="HL1557" s="44"/>
      <c r="HQ1557" s="44"/>
      <c r="HR1557" s="44"/>
      <c r="HS1557" s="44"/>
      <c r="HT1557" s="44"/>
      <c r="HU1557" s="44"/>
      <c r="HV1557" s="44"/>
      <c r="HW1557" s="44"/>
      <c r="HX1557" s="44"/>
      <c r="HY1557" s="44"/>
      <c r="HZ1557" s="44"/>
      <c r="IA1557" s="44"/>
      <c r="IB1557" s="44"/>
      <c r="IC1557" s="44"/>
      <c r="ID1557" s="44"/>
      <c r="IE1557" s="44"/>
      <c r="IF1557" s="44"/>
      <c r="IG1557" s="44"/>
      <c r="IH1557" s="44"/>
      <c r="II1557" s="44"/>
      <c r="IJ1557" s="44"/>
      <c r="IK1557" s="44"/>
      <c r="IL1557" s="44"/>
      <c r="IM1557" s="44"/>
      <c r="IN1557" s="44"/>
      <c r="IO1557" s="44"/>
      <c r="IP1557" s="44"/>
      <c r="IQ1557" s="44"/>
      <c r="IR1557" s="44"/>
      <c r="IS1557" s="44"/>
      <c r="IT1557" s="44"/>
      <c r="IU1557" s="44"/>
      <c r="IV1557" s="44"/>
      <c r="RS1557" s="353"/>
    </row>
    <row r="1558" spans="1:487" s="74" customFormat="1" ht="15">
      <c r="A1558" s="325" t="s">
        <v>485</v>
      </c>
      <c r="B1558" s="529"/>
      <c r="C1558" s="351"/>
      <c r="D1558" s="458" t="s">
        <v>135</v>
      </c>
      <c r="E1558" s="44"/>
      <c r="F1558" s="437">
        <f t="shared" si="22"/>
        <v>228</v>
      </c>
      <c r="G1558" s="478">
        <v>192</v>
      </c>
      <c r="H1558" s="478"/>
      <c r="I1558" s="138">
        <v>16</v>
      </c>
      <c r="J1558" s="420">
        <v>20</v>
      </c>
      <c r="K1558" s="138"/>
      <c r="L1558" s="450"/>
      <c r="M1558" s="44"/>
      <c r="N1558" s="44"/>
      <c r="R1558" s="352"/>
      <c r="T1558" s="44"/>
      <c r="U1558" s="44"/>
      <c r="V1558" s="44"/>
      <c r="AA1558" s="352"/>
      <c r="AC1558" s="44"/>
      <c r="AD1558" s="44"/>
      <c r="AE1558" s="44"/>
      <c r="AJ1558" s="352"/>
      <c r="AL1558" s="44"/>
      <c r="AM1558" s="44"/>
      <c r="AN1558" s="44"/>
      <c r="AS1558" s="352"/>
      <c r="AU1558" s="44"/>
      <c r="AV1558" s="44"/>
      <c r="AW1558" s="44"/>
      <c r="BB1558" s="352"/>
      <c r="BD1558" s="44"/>
      <c r="BE1558" s="44"/>
      <c r="BF1558" s="44"/>
      <c r="BK1558" s="352"/>
      <c r="BM1558" s="44"/>
      <c r="BN1558" s="44"/>
      <c r="BO1558" s="44"/>
      <c r="BT1558" s="352"/>
      <c r="BV1558" s="44"/>
      <c r="BW1558" s="44"/>
      <c r="BX1558" s="44"/>
      <c r="CC1558" s="352"/>
      <c r="CE1558" s="44"/>
      <c r="CF1558" s="44"/>
      <c r="CG1558" s="44"/>
      <c r="CL1558" s="352"/>
      <c r="CN1558" s="44"/>
      <c r="CO1558" s="44"/>
      <c r="CP1558" s="44"/>
      <c r="CU1558" s="352"/>
      <c r="CW1558" s="44"/>
      <c r="CX1558" s="44"/>
      <c r="CY1558" s="44"/>
      <c r="DD1558" s="352"/>
      <c r="DF1558" s="44"/>
      <c r="DG1558" s="44"/>
      <c r="DH1558" s="44"/>
      <c r="DM1558" s="352"/>
      <c r="DO1558" s="44"/>
      <c r="DP1558" s="44"/>
      <c r="DQ1558" s="44"/>
      <c r="DV1558" s="352"/>
      <c r="DX1558" s="44"/>
      <c r="DY1558" s="44"/>
      <c r="DZ1558" s="44"/>
      <c r="EE1558" s="352"/>
      <c r="EG1558" s="44"/>
      <c r="EH1558" s="44"/>
      <c r="EI1558" s="44"/>
      <c r="EN1558" s="352"/>
      <c r="EP1558" s="44"/>
      <c r="EQ1558" s="44"/>
      <c r="ER1558" s="44"/>
      <c r="EW1558" s="352"/>
      <c r="EY1558" s="44"/>
      <c r="EZ1558" s="44"/>
      <c r="FA1558" s="44"/>
      <c r="FF1558" s="352"/>
      <c r="FH1558" s="44"/>
      <c r="FI1558" s="44"/>
      <c r="FJ1558" s="44"/>
      <c r="FO1558" s="352"/>
      <c r="FQ1558" s="44"/>
      <c r="FR1558" s="44"/>
      <c r="FS1558" s="44"/>
      <c r="FX1558" s="352"/>
      <c r="FZ1558" s="44"/>
      <c r="GA1558" s="44"/>
      <c r="GB1558" s="44"/>
      <c r="GG1558" s="352"/>
      <c r="GI1558" s="44"/>
      <c r="GJ1558" s="44"/>
      <c r="GK1558" s="44"/>
      <c r="GP1558" s="352"/>
      <c r="GR1558" s="44"/>
      <c r="GS1558" s="44"/>
      <c r="GT1558" s="44"/>
      <c r="GY1558" s="352"/>
      <c r="HA1558" s="44"/>
      <c r="HB1558" s="44"/>
      <c r="HC1558" s="44"/>
      <c r="HH1558" s="352"/>
      <c r="HJ1558" s="44"/>
      <c r="HK1558" s="44"/>
      <c r="HL1558" s="44"/>
      <c r="HQ1558" s="44"/>
      <c r="HR1558" s="44"/>
      <c r="HS1558" s="44"/>
      <c r="HT1558" s="44"/>
      <c r="HU1558" s="44"/>
      <c r="HV1558" s="44"/>
      <c r="HW1558" s="44"/>
      <c r="HX1558" s="44"/>
      <c r="HY1558" s="44"/>
      <c r="HZ1558" s="44"/>
      <c r="IA1558" s="44"/>
      <c r="IB1558" s="44"/>
      <c r="IC1558" s="44"/>
      <c r="ID1558" s="44"/>
      <c r="IE1558" s="44"/>
      <c r="IF1558" s="44"/>
      <c r="IG1558" s="44"/>
      <c r="IH1558" s="44"/>
      <c r="II1558" s="44"/>
      <c r="IJ1558" s="44"/>
      <c r="IK1558" s="44"/>
      <c r="IL1558" s="44"/>
      <c r="IM1558" s="44"/>
      <c r="IN1558" s="44"/>
      <c r="IO1558" s="44"/>
      <c r="IP1558" s="44"/>
      <c r="IQ1558" s="44"/>
      <c r="IR1558" s="44"/>
      <c r="IS1558" s="44"/>
      <c r="IT1558" s="44"/>
      <c r="IU1558" s="44"/>
      <c r="IV1558" s="44"/>
      <c r="RS1558" s="353"/>
    </row>
    <row r="1559" spans="1:487" s="74" customFormat="1" ht="15">
      <c r="A1559" s="325" t="s">
        <v>539</v>
      </c>
      <c r="B1559" s="529"/>
      <c r="C1559" s="351"/>
      <c r="D1559" s="458" t="s">
        <v>135</v>
      </c>
      <c r="E1559" s="44"/>
      <c r="F1559" s="437">
        <f t="shared" si="22"/>
        <v>6</v>
      </c>
      <c r="G1559" s="478">
        <v>1</v>
      </c>
      <c r="H1559" s="478"/>
      <c r="I1559" s="138">
        <v>5</v>
      </c>
      <c r="J1559" s="420"/>
      <c r="K1559" s="138"/>
      <c r="L1559" s="450"/>
      <c r="M1559" s="44"/>
      <c r="N1559" s="44"/>
      <c r="R1559" s="352"/>
      <c r="T1559" s="44"/>
      <c r="U1559" s="44"/>
      <c r="V1559" s="44"/>
      <c r="AA1559" s="352"/>
      <c r="AC1559" s="44"/>
      <c r="AD1559" s="44"/>
      <c r="AE1559" s="44"/>
      <c r="AJ1559" s="352"/>
      <c r="AL1559" s="44"/>
      <c r="AM1559" s="44"/>
      <c r="AN1559" s="44"/>
      <c r="AS1559" s="352"/>
      <c r="AU1559" s="44"/>
      <c r="AV1559" s="44"/>
      <c r="AW1559" s="44"/>
      <c r="BB1559" s="352"/>
      <c r="BD1559" s="44"/>
      <c r="BE1559" s="44"/>
      <c r="BF1559" s="44"/>
      <c r="BK1559" s="352"/>
      <c r="BM1559" s="44"/>
      <c r="BN1559" s="44"/>
      <c r="BO1559" s="44"/>
      <c r="BT1559" s="352"/>
      <c r="BV1559" s="44"/>
      <c r="BW1559" s="44"/>
      <c r="BX1559" s="44"/>
      <c r="CC1559" s="352"/>
      <c r="CE1559" s="44"/>
      <c r="CF1559" s="44"/>
      <c r="CG1559" s="44"/>
      <c r="CL1559" s="352"/>
      <c r="CN1559" s="44"/>
      <c r="CO1559" s="44"/>
      <c r="CP1559" s="44"/>
      <c r="CU1559" s="352"/>
      <c r="CW1559" s="44"/>
      <c r="CX1559" s="44"/>
      <c r="CY1559" s="44"/>
      <c r="DD1559" s="352"/>
      <c r="DF1559" s="44"/>
      <c r="DG1559" s="44"/>
      <c r="DH1559" s="44"/>
      <c r="DM1559" s="352"/>
      <c r="DO1559" s="44"/>
      <c r="DP1559" s="44"/>
      <c r="DQ1559" s="44"/>
      <c r="DV1559" s="352"/>
      <c r="DX1559" s="44"/>
      <c r="DY1559" s="44"/>
      <c r="DZ1559" s="44"/>
      <c r="EE1559" s="352"/>
      <c r="EG1559" s="44"/>
      <c r="EH1559" s="44"/>
      <c r="EI1559" s="44"/>
      <c r="EN1559" s="352"/>
      <c r="EP1559" s="44"/>
      <c r="EQ1559" s="44"/>
      <c r="ER1559" s="44"/>
      <c r="EW1559" s="352"/>
      <c r="EY1559" s="44"/>
      <c r="EZ1559" s="44"/>
      <c r="FA1559" s="44"/>
      <c r="FF1559" s="352"/>
      <c r="FH1559" s="44"/>
      <c r="FI1559" s="44"/>
      <c r="FJ1559" s="44"/>
      <c r="FO1559" s="352"/>
      <c r="FQ1559" s="44"/>
      <c r="FR1559" s="44"/>
      <c r="FS1559" s="44"/>
      <c r="FX1559" s="352"/>
      <c r="FZ1559" s="44"/>
      <c r="GA1559" s="44"/>
      <c r="GB1559" s="44"/>
      <c r="GG1559" s="352"/>
      <c r="GI1559" s="44"/>
      <c r="GJ1559" s="44"/>
      <c r="GK1559" s="44"/>
      <c r="GP1559" s="352"/>
      <c r="GR1559" s="44"/>
      <c r="GS1559" s="44"/>
      <c r="GT1559" s="44"/>
      <c r="GY1559" s="352"/>
      <c r="HA1559" s="44"/>
      <c r="HB1559" s="44"/>
      <c r="HC1559" s="44"/>
      <c r="HH1559" s="352"/>
      <c r="HJ1559" s="44"/>
      <c r="HK1559" s="44"/>
      <c r="HL1559" s="44"/>
      <c r="HQ1559" s="44"/>
      <c r="HR1559" s="44"/>
      <c r="HS1559" s="44"/>
      <c r="HT1559" s="44"/>
      <c r="HU1559" s="44"/>
      <c r="HV1559" s="44"/>
      <c r="HW1559" s="44"/>
      <c r="HX1559" s="44"/>
      <c r="HY1559" s="44"/>
      <c r="HZ1559" s="44"/>
      <c r="IA1559" s="44"/>
      <c r="IB1559" s="44"/>
      <c r="IC1559" s="44"/>
      <c r="ID1559" s="44"/>
      <c r="IE1559" s="44"/>
      <c r="IF1559" s="44"/>
      <c r="IG1559" s="44"/>
      <c r="IH1559" s="44"/>
      <c r="II1559" s="44"/>
      <c r="IJ1559" s="44"/>
      <c r="IK1559" s="44"/>
      <c r="IL1559" s="44"/>
      <c r="IM1559" s="44"/>
      <c r="IN1559" s="44"/>
      <c r="IO1559" s="44"/>
      <c r="IP1559" s="44"/>
      <c r="IQ1559" s="44"/>
      <c r="IR1559" s="44"/>
      <c r="IS1559" s="44"/>
      <c r="IT1559" s="44"/>
      <c r="IU1559" s="44"/>
      <c r="IV1559" s="44"/>
      <c r="RS1559" s="353"/>
    </row>
    <row r="1560" spans="1:487" s="74" customFormat="1" ht="15">
      <c r="A1560" s="325" t="s">
        <v>1266</v>
      </c>
      <c r="B1560" s="351"/>
      <c r="C1560" s="351"/>
      <c r="D1560" s="531" t="s">
        <v>130</v>
      </c>
      <c r="E1560" s="44"/>
      <c r="F1560" s="437">
        <f t="shared" si="22"/>
        <v>2</v>
      </c>
      <c r="G1560" s="478"/>
      <c r="H1560" s="478"/>
      <c r="I1560" s="138"/>
      <c r="J1560" s="420">
        <v>2</v>
      </c>
      <c r="K1560" s="138"/>
      <c r="L1560" s="458"/>
      <c r="M1560" s="44"/>
      <c r="N1560" s="44"/>
      <c r="R1560" s="352"/>
      <c r="T1560" s="44"/>
      <c r="U1560" s="44"/>
      <c r="V1560" s="44"/>
      <c r="AA1560" s="352"/>
      <c r="AC1560" s="44"/>
      <c r="AD1560" s="44"/>
      <c r="AE1560" s="44"/>
      <c r="AJ1560" s="352"/>
      <c r="AL1560" s="44"/>
      <c r="AM1560" s="44"/>
      <c r="AN1560" s="44"/>
      <c r="AS1560" s="352"/>
      <c r="AU1560" s="44"/>
      <c r="AV1560" s="44"/>
      <c r="AW1560" s="44"/>
      <c r="BB1560" s="352"/>
      <c r="BD1560" s="44"/>
      <c r="BE1560" s="44"/>
      <c r="BF1560" s="44"/>
      <c r="BK1560" s="352"/>
      <c r="BM1560" s="44"/>
      <c r="BN1560" s="44"/>
      <c r="BO1560" s="44"/>
      <c r="BT1560" s="352"/>
      <c r="BV1560" s="44"/>
      <c r="BW1560" s="44"/>
      <c r="BX1560" s="44"/>
      <c r="CC1560" s="352"/>
      <c r="CE1560" s="44"/>
      <c r="CF1560" s="44"/>
      <c r="CG1560" s="44"/>
      <c r="CL1560" s="352"/>
      <c r="CN1560" s="44"/>
      <c r="CO1560" s="44"/>
      <c r="CP1560" s="44"/>
      <c r="CU1560" s="352"/>
      <c r="CW1560" s="44"/>
      <c r="CX1560" s="44"/>
      <c r="CY1560" s="44"/>
      <c r="DD1560" s="352"/>
      <c r="DF1560" s="44"/>
      <c r="DG1560" s="44"/>
      <c r="DH1560" s="44"/>
      <c r="DM1560" s="352"/>
      <c r="DO1560" s="44"/>
      <c r="DP1560" s="44"/>
      <c r="DQ1560" s="44"/>
      <c r="DV1560" s="352"/>
      <c r="DX1560" s="44"/>
      <c r="DY1560" s="44"/>
      <c r="DZ1560" s="44"/>
      <c r="EE1560" s="352"/>
      <c r="EG1560" s="44"/>
      <c r="EH1560" s="44"/>
      <c r="EI1560" s="44"/>
      <c r="EN1560" s="352"/>
      <c r="EP1560" s="44"/>
      <c r="EQ1560" s="44"/>
      <c r="ER1560" s="44"/>
      <c r="EW1560" s="352"/>
      <c r="EY1560" s="44"/>
      <c r="EZ1560" s="44"/>
      <c r="FA1560" s="44"/>
      <c r="FF1560" s="352"/>
      <c r="FH1560" s="44"/>
      <c r="FI1560" s="44"/>
      <c r="FJ1560" s="44"/>
      <c r="FO1560" s="352"/>
      <c r="FQ1560" s="44"/>
      <c r="FR1560" s="44"/>
      <c r="FS1560" s="44"/>
      <c r="FX1560" s="352"/>
      <c r="FZ1560" s="44"/>
      <c r="GA1560" s="44"/>
      <c r="GB1560" s="44"/>
      <c r="GG1560" s="352"/>
      <c r="GI1560" s="44"/>
      <c r="GJ1560" s="44"/>
      <c r="GK1560" s="44"/>
      <c r="GP1560" s="352"/>
      <c r="GR1560" s="44"/>
      <c r="GS1560" s="44"/>
      <c r="GT1560" s="44"/>
      <c r="GY1560" s="352"/>
      <c r="HA1560" s="44"/>
      <c r="HB1560" s="44"/>
      <c r="HC1560" s="44"/>
      <c r="HH1560" s="352"/>
      <c r="HJ1560" s="44"/>
      <c r="HK1560" s="44"/>
      <c r="HL1560" s="44"/>
      <c r="HQ1560" s="44"/>
      <c r="HR1560" s="44"/>
      <c r="HS1560" s="44"/>
      <c r="HT1560" s="44"/>
      <c r="HU1560" s="44"/>
      <c r="HV1560" s="44"/>
      <c r="HW1560" s="44"/>
      <c r="HX1560" s="44"/>
      <c r="HY1560" s="44"/>
      <c r="HZ1560" s="44"/>
      <c r="IA1560" s="44"/>
      <c r="IB1560" s="44"/>
      <c r="IC1560" s="44"/>
      <c r="ID1560" s="44"/>
      <c r="IE1560" s="44"/>
      <c r="IF1560" s="44"/>
      <c r="IG1560" s="44"/>
      <c r="IH1560" s="44"/>
      <c r="II1560" s="44"/>
      <c r="IJ1560" s="44"/>
      <c r="IK1560" s="44"/>
      <c r="IL1560" s="44"/>
      <c r="IM1560" s="44"/>
      <c r="IN1560" s="44"/>
      <c r="IO1560" s="44"/>
      <c r="IP1560" s="44"/>
      <c r="IQ1560" s="44"/>
      <c r="IR1560" s="44"/>
      <c r="IS1560" s="44"/>
      <c r="IT1560" s="44"/>
      <c r="IU1560" s="44"/>
      <c r="IV1560" s="44"/>
      <c r="RS1560" s="353"/>
    </row>
    <row r="1561" spans="1:487" s="74" customFormat="1" ht="15">
      <c r="A1561" s="325" t="s">
        <v>1821</v>
      </c>
      <c r="B1561" s="351"/>
      <c r="C1561" s="351"/>
      <c r="D1561" s="531" t="s">
        <v>130</v>
      </c>
      <c r="E1561" s="44"/>
      <c r="F1561" s="437">
        <f t="shared" si="22"/>
        <v>2</v>
      </c>
      <c r="G1561" s="478"/>
      <c r="H1561" s="138"/>
      <c r="I1561" s="138"/>
      <c r="J1561" s="420">
        <v>2</v>
      </c>
      <c r="K1561" s="138"/>
      <c r="L1561" s="44"/>
      <c r="M1561" s="44"/>
      <c r="N1561" s="44"/>
      <c r="R1561" s="352"/>
      <c r="T1561" s="44"/>
      <c r="U1561" s="44"/>
      <c r="V1561" s="44"/>
      <c r="AA1561" s="352"/>
      <c r="AC1561" s="44"/>
      <c r="AD1561" s="44"/>
      <c r="AE1561" s="44"/>
      <c r="AJ1561" s="352"/>
      <c r="AL1561" s="44"/>
      <c r="AM1561" s="44"/>
      <c r="AN1561" s="44"/>
      <c r="AS1561" s="352"/>
      <c r="AU1561" s="44"/>
      <c r="AV1561" s="44"/>
      <c r="AW1561" s="44"/>
      <c r="BB1561" s="352"/>
      <c r="BD1561" s="44"/>
      <c r="BE1561" s="44"/>
      <c r="BF1561" s="44"/>
      <c r="BK1561" s="352"/>
      <c r="BM1561" s="44"/>
      <c r="BN1561" s="44"/>
      <c r="BO1561" s="44"/>
      <c r="BT1561" s="352"/>
      <c r="BV1561" s="44"/>
      <c r="BW1561" s="44"/>
      <c r="BX1561" s="44"/>
      <c r="CC1561" s="352"/>
      <c r="CE1561" s="44"/>
      <c r="CF1561" s="44"/>
      <c r="CG1561" s="44"/>
      <c r="CL1561" s="352"/>
      <c r="CN1561" s="44"/>
      <c r="CO1561" s="44"/>
      <c r="CP1561" s="44"/>
      <c r="CU1561" s="352"/>
      <c r="CW1561" s="44"/>
      <c r="CX1561" s="44"/>
      <c r="CY1561" s="44"/>
      <c r="DD1561" s="352"/>
      <c r="DF1561" s="44"/>
      <c r="DG1561" s="44"/>
      <c r="DH1561" s="44"/>
      <c r="DM1561" s="352"/>
      <c r="DO1561" s="44"/>
      <c r="DP1561" s="44"/>
      <c r="DQ1561" s="44"/>
      <c r="DV1561" s="352"/>
      <c r="DX1561" s="44"/>
      <c r="DY1561" s="44"/>
      <c r="DZ1561" s="44"/>
      <c r="EE1561" s="352"/>
      <c r="EG1561" s="44"/>
      <c r="EH1561" s="44"/>
      <c r="EI1561" s="44"/>
      <c r="EN1561" s="352"/>
      <c r="EP1561" s="44"/>
      <c r="EQ1561" s="44"/>
      <c r="ER1561" s="44"/>
      <c r="EW1561" s="352"/>
      <c r="EY1561" s="44"/>
      <c r="EZ1561" s="44"/>
      <c r="FA1561" s="44"/>
      <c r="FF1561" s="352"/>
      <c r="FH1561" s="44"/>
      <c r="FI1561" s="44"/>
      <c r="FJ1561" s="44"/>
      <c r="FO1561" s="352"/>
      <c r="FQ1561" s="44"/>
      <c r="FR1561" s="44"/>
      <c r="FS1561" s="44"/>
      <c r="FX1561" s="352"/>
      <c r="FZ1561" s="44"/>
      <c r="GA1561" s="44"/>
      <c r="GB1561" s="44"/>
      <c r="GG1561" s="352"/>
      <c r="GI1561" s="44"/>
      <c r="GJ1561" s="44"/>
      <c r="GK1561" s="44"/>
      <c r="GP1561" s="352"/>
      <c r="GR1561" s="44"/>
      <c r="GS1561" s="44"/>
      <c r="GT1561" s="44"/>
      <c r="GY1561" s="352"/>
      <c r="HA1561" s="44"/>
      <c r="HB1561" s="44"/>
      <c r="HC1561" s="44"/>
      <c r="HH1561" s="352"/>
      <c r="HJ1561" s="44"/>
      <c r="HK1561" s="44"/>
      <c r="HL1561" s="44"/>
      <c r="HQ1561" s="44"/>
      <c r="HR1561" s="44"/>
      <c r="HS1561" s="44"/>
      <c r="HT1561" s="44"/>
      <c r="HU1561" s="44"/>
      <c r="HV1561" s="44"/>
      <c r="HW1561" s="44"/>
      <c r="HX1561" s="44"/>
      <c r="HY1561" s="44"/>
      <c r="HZ1561" s="44"/>
      <c r="IA1561" s="44"/>
      <c r="IB1561" s="44"/>
      <c r="IC1561" s="44"/>
      <c r="ID1561" s="44"/>
      <c r="IE1561" s="44"/>
      <c r="IF1561" s="44"/>
      <c r="IG1561" s="44"/>
      <c r="IH1561" s="44"/>
      <c r="II1561" s="44"/>
      <c r="IJ1561" s="44"/>
      <c r="IK1561" s="44"/>
      <c r="IL1561" s="44"/>
      <c r="IM1561" s="44"/>
      <c r="IN1561" s="44"/>
      <c r="IO1561" s="44"/>
      <c r="IP1561" s="44"/>
      <c r="IQ1561" s="44"/>
      <c r="IR1561" s="44"/>
      <c r="IS1561" s="44"/>
      <c r="IT1561" s="44"/>
      <c r="IU1561" s="44"/>
      <c r="IV1561" s="44"/>
      <c r="RS1561" s="353"/>
    </row>
    <row r="1562" spans="1:487" s="74" customFormat="1" ht="15">
      <c r="A1562" s="325" t="s">
        <v>783</v>
      </c>
      <c r="B1562" s="351"/>
      <c r="C1562" s="351"/>
      <c r="D1562" s="354" t="s">
        <v>130</v>
      </c>
      <c r="E1562" s="44"/>
      <c r="F1562" s="437">
        <f t="shared" si="22"/>
        <v>9</v>
      </c>
      <c r="G1562" s="478"/>
      <c r="H1562" s="138"/>
      <c r="I1562" s="138"/>
      <c r="J1562" s="420">
        <v>9</v>
      </c>
      <c r="K1562" s="138"/>
      <c r="L1562" s="450"/>
      <c r="M1562" s="44"/>
      <c r="N1562" s="44"/>
      <c r="R1562" s="352"/>
      <c r="T1562" s="44"/>
      <c r="U1562" s="44"/>
      <c r="V1562" s="44"/>
      <c r="AA1562" s="352"/>
      <c r="AC1562" s="44"/>
      <c r="AD1562" s="44"/>
      <c r="AE1562" s="44"/>
      <c r="AJ1562" s="352"/>
      <c r="AL1562" s="44"/>
      <c r="AM1562" s="44"/>
      <c r="AN1562" s="44"/>
      <c r="AS1562" s="352"/>
      <c r="AU1562" s="44"/>
      <c r="AV1562" s="44"/>
      <c r="AW1562" s="44"/>
      <c r="BB1562" s="352"/>
      <c r="BD1562" s="44"/>
      <c r="BE1562" s="44"/>
      <c r="BF1562" s="44"/>
      <c r="BK1562" s="352"/>
      <c r="BM1562" s="44"/>
      <c r="BN1562" s="44"/>
      <c r="BO1562" s="44"/>
      <c r="BT1562" s="352"/>
      <c r="BV1562" s="44"/>
      <c r="BW1562" s="44"/>
      <c r="BX1562" s="44"/>
      <c r="CC1562" s="352"/>
      <c r="CE1562" s="44"/>
      <c r="CF1562" s="44"/>
      <c r="CG1562" s="44"/>
      <c r="CL1562" s="352"/>
      <c r="CN1562" s="44"/>
      <c r="CO1562" s="44"/>
      <c r="CP1562" s="44"/>
      <c r="CU1562" s="352"/>
      <c r="CW1562" s="44"/>
      <c r="CX1562" s="44"/>
      <c r="CY1562" s="44"/>
      <c r="DD1562" s="352"/>
      <c r="DF1562" s="44"/>
      <c r="DG1562" s="44"/>
      <c r="DH1562" s="44"/>
      <c r="DM1562" s="352"/>
      <c r="DO1562" s="44"/>
      <c r="DP1562" s="44"/>
      <c r="DQ1562" s="44"/>
      <c r="DV1562" s="352"/>
      <c r="DX1562" s="44"/>
      <c r="DY1562" s="44"/>
      <c r="DZ1562" s="44"/>
      <c r="EE1562" s="352"/>
      <c r="EG1562" s="44"/>
      <c r="EH1562" s="44"/>
      <c r="EI1562" s="44"/>
      <c r="EN1562" s="352"/>
      <c r="EP1562" s="44"/>
      <c r="EQ1562" s="44"/>
      <c r="ER1562" s="44"/>
      <c r="EW1562" s="352"/>
      <c r="EY1562" s="44"/>
      <c r="EZ1562" s="44"/>
      <c r="FA1562" s="44"/>
      <c r="FF1562" s="352"/>
      <c r="FH1562" s="44"/>
      <c r="FI1562" s="44"/>
      <c r="FJ1562" s="44"/>
      <c r="FO1562" s="352"/>
      <c r="FQ1562" s="44"/>
      <c r="FR1562" s="44"/>
      <c r="FS1562" s="44"/>
      <c r="FX1562" s="352"/>
      <c r="FZ1562" s="44"/>
      <c r="GA1562" s="44"/>
      <c r="GB1562" s="44"/>
      <c r="GG1562" s="352"/>
      <c r="GI1562" s="44"/>
      <c r="GJ1562" s="44"/>
      <c r="GK1562" s="44"/>
      <c r="GP1562" s="352"/>
      <c r="GR1562" s="44"/>
      <c r="GS1562" s="44"/>
      <c r="GT1562" s="44"/>
      <c r="GY1562" s="352"/>
      <c r="HA1562" s="44"/>
      <c r="HB1562" s="44"/>
      <c r="HC1562" s="44"/>
      <c r="HH1562" s="352"/>
      <c r="HJ1562" s="44"/>
      <c r="HK1562" s="44"/>
      <c r="HL1562" s="44"/>
      <c r="HQ1562" s="44"/>
      <c r="HR1562" s="44"/>
      <c r="HS1562" s="44"/>
      <c r="HT1562" s="44"/>
      <c r="HU1562" s="44"/>
      <c r="HV1562" s="44"/>
      <c r="HW1562" s="44"/>
      <c r="HX1562" s="44"/>
      <c r="HY1562" s="44"/>
      <c r="HZ1562" s="44"/>
      <c r="IA1562" s="44"/>
      <c r="IB1562" s="44"/>
      <c r="IC1562" s="44"/>
      <c r="ID1562" s="44"/>
      <c r="IE1562" s="44"/>
      <c r="IF1562" s="44"/>
      <c r="IG1562" s="44"/>
      <c r="IH1562" s="44"/>
      <c r="II1562" s="44"/>
      <c r="IJ1562" s="44"/>
      <c r="IK1562" s="44"/>
      <c r="IL1562" s="44"/>
      <c r="IM1562" s="44"/>
      <c r="IN1562" s="44"/>
      <c r="IO1562" s="44"/>
      <c r="IP1562" s="44"/>
      <c r="IQ1562" s="44"/>
      <c r="IR1562" s="44"/>
      <c r="IS1562" s="44"/>
      <c r="IT1562" s="44"/>
      <c r="IU1562" s="44"/>
      <c r="IV1562" s="44"/>
      <c r="RS1562" s="353"/>
    </row>
    <row r="1563" spans="1:487" s="74" customFormat="1" ht="15">
      <c r="A1563" s="325" t="s">
        <v>1246</v>
      </c>
      <c r="B1563" s="351"/>
      <c r="C1563" s="351"/>
      <c r="D1563" s="458" t="s">
        <v>131</v>
      </c>
      <c r="E1563" s="44"/>
      <c r="F1563" s="437">
        <f t="shared" si="22"/>
        <v>1</v>
      </c>
      <c r="G1563" s="478"/>
      <c r="H1563" s="478"/>
      <c r="I1563" s="138"/>
      <c r="J1563" s="420">
        <v>1</v>
      </c>
      <c r="K1563" s="138"/>
      <c r="L1563" s="458"/>
      <c r="M1563" s="44"/>
      <c r="N1563" s="44"/>
      <c r="R1563" s="352"/>
      <c r="T1563" s="44"/>
      <c r="U1563" s="44"/>
      <c r="V1563" s="44"/>
      <c r="AA1563" s="352"/>
      <c r="AC1563" s="44"/>
      <c r="AD1563" s="44"/>
      <c r="AE1563" s="44"/>
      <c r="AJ1563" s="352"/>
      <c r="AL1563" s="44"/>
      <c r="AM1563" s="44"/>
      <c r="AN1563" s="44"/>
      <c r="AS1563" s="352"/>
      <c r="AU1563" s="44"/>
      <c r="AV1563" s="44"/>
      <c r="AW1563" s="44"/>
      <c r="BB1563" s="352"/>
      <c r="BD1563" s="44"/>
      <c r="BE1563" s="44"/>
      <c r="BF1563" s="44"/>
      <c r="BK1563" s="352"/>
      <c r="BM1563" s="44"/>
      <c r="BN1563" s="44"/>
      <c r="BO1563" s="44"/>
      <c r="BT1563" s="352"/>
      <c r="BV1563" s="44"/>
      <c r="BW1563" s="44"/>
      <c r="BX1563" s="44"/>
      <c r="CC1563" s="352"/>
      <c r="CE1563" s="44"/>
      <c r="CF1563" s="44"/>
      <c r="CG1563" s="44"/>
      <c r="CL1563" s="352"/>
      <c r="CN1563" s="44"/>
      <c r="CO1563" s="44"/>
      <c r="CP1563" s="44"/>
      <c r="CU1563" s="352"/>
      <c r="CW1563" s="44"/>
      <c r="CX1563" s="44"/>
      <c r="CY1563" s="44"/>
      <c r="DD1563" s="352"/>
      <c r="DF1563" s="44"/>
      <c r="DG1563" s="44"/>
      <c r="DH1563" s="44"/>
      <c r="DM1563" s="352"/>
      <c r="DO1563" s="44"/>
      <c r="DP1563" s="44"/>
      <c r="DQ1563" s="44"/>
      <c r="DV1563" s="352"/>
      <c r="DX1563" s="44"/>
      <c r="DY1563" s="44"/>
      <c r="DZ1563" s="44"/>
      <c r="EE1563" s="352"/>
      <c r="EG1563" s="44"/>
      <c r="EH1563" s="44"/>
      <c r="EI1563" s="44"/>
      <c r="EN1563" s="352"/>
      <c r="EP1563" s="44"/>
      <c r="EQ1563" s="44"/>
      <c r="ER1563" s="44"/>
      <c r="EW1563" s="352"/>
      <c r="EY1563" s="44"/>
      <c r="EZ1563" s="44"/>
      <c r="FA1563" s="44"/>
      <c r="FF1563" s="352"/>
      <c r="FH1563" s="44"/>
      <c r="FI1563" s="44"/>
      <c r="FJ1563" s="44"/>
      <c r="FO1563" s="352"/>
      <c r="FQ1563" s="44"/>
      <c r="FR1563" s="44"/>
      <c r="FS1563" s="44"/>
      <c r="FX1563" s="352"/>
      <c r="FZ1563" s="44"/>
      <c r="GA1563" s="44"/>
      <c r="GB1563" s="44"/>
      <c r="GG1563" s="352"/>
      <c r="GI1563" s="44"/>
      <c r="GJ1563" s="44"/>
      <c r="GK1563" s="44"/>
      <c r="GP1563" s="352"/>
      <c r="GR1563" s="44"/>
      <c r="GS1563" s="44"/>
      <c r="GT1563" s="44"/>
      <c r="GY1563" s="352"/>
      <c r="HA1563" s="44"/>
      <c r="HB1563" s="44"/>
      <c r="HC1563" s="44"/>
      <c r="HH1563" s="352"/>
      <c r="HJ1563" s="44"/>
      <c r="HK1563" s="44"/>
      <c r="HL1563" s="44"/>
      <c r="HQ1563" s="44"/>
      <c r="HR1563" s="44"/>
      <c r="HS1563" s="44"/>
      <c r="HT1563" s="44"/>
      <c r="HU1563" s="44"/>
      <c r="HV1563" s="44"/>
      <c r="HW1563" s="44"/>
      <c r="HX1563" s="44"/>
      <c r="HY1563" s="44"/>
      <c r="HZ1563" s="44"/>
      <c r="IA1563" s="44"/>
      <c r="IB1563" s="44"/>
      <c r="IC1563" s="44"/>
      <c r="ID1563" s="44"/>
      <c r="IE1563" s="44"/>
      <c r="IF1563" s="44"/>
      <c r="IG1563" s="44"/>
      <c r="IH1563" s="44"/>
      <c r="II1563" s="44"/>
      <c r="IJ1563" s="44"/>
      <c r="IK1563" s="44"/>
      <c r="IL1563" s="44"/>
      <c r="IM1563" s="44"/>
      <c r="IN1563" s="44"/>
      <c r="IO1563" s="44"/>
      <c r="IP1563" s="44"/>
      <c r="IQ1563" s="44"/>
      <c r="IR1563" s="44"/>
      <c r="IS1563" s="44"/>
      <c r="IT1563" s="44"/>
      <c r="IU1563" s="44"/>
      <c r="IV1563" s="44"/>
      <c r="RS1563" s="353"/>
    </row>
    <row r="1564" spans="1:487" s="74" customFormat="1" ht="15">
      <c r="A1564" s="325" t="s">
        <v>1993</v>
      </c>
      <c r="B1564" s="351"/>
      <c r="C1564" s="351"/>
      <c r="D1564" s="531" t="s">
        <v>130</v>
      </c>
      <c r="E1564" s="44"/>
      <c r="F1564" s="437">
        <f t="shared" si="22"/>
        <v>0</v>
      </c>
      <c r="G1564" s="478"/>
      <c r="H1564" s="478"/>
      <c r="I1564" s="138"/>
      <c r="J1564" s="420"/>
      <c r="K1564" s="138"/>
      <c r="L1564" s="450"/>
      <c r="M1564" s="44"/>
      <c r="N1564" s="44"/>
      <c r="R1564" s="352"/>
      <c r="T1564" s="44"/>
      <c r="U1564" s="44"/>
      <c r="V1564" s="44"/>
      <c r="AA1564" s="352"/>
      <c r="AC1564" s="44"/>
      <c r="AD1564" s="44"/>
      <c r="AE1564" s="44"/>
      <c r="AJ1564" s="352"/>
      <c r="AL1564" s="44"/>
      <c r="AM1564" s="44"/>
      <c r="AN1564" s="44"/>
      <c r="AS1564" s="352"/>
      <c r="AU1564" s="44"/>
      <c r="AV1564" s="44"/>
      <c r="AW1564" s="44"/>
      <c r="BB1564" s="352"/>
      <c r="BD1564" s="44"/>
      <c r="BE1564" s="44"/>
      <c r="BF1564" s="44"/>
      <c r="BK1564" s="352"/>
      <c r="BM1564" s="44"/>
      <c r="BN1564" s="44"/>
      <c r="BO1564" s="44"/>
      <c r="BT1564" s="352"/>
      <c r="BV1564" s="44"/>
      <c r="BW1564" s="44"/>
      <c r="BX1564" s="44"/>
      <c r="CC1564" s="352"/>
      <c r="CE1564" s="44"/>
      <c r="CF1564" s="44"/>
      <c r="CG1564" s="44"/>
      <c r="CL1564" s="352"/>
      <c r="CN1564" s="44"/>
      <c r="CO1564" s="44"/>
      <c r="CP1564" s="44"/>
      <c r="CU1564" s="352"/>
      <c r="CW1564" s="44"/>
      <c r="CX1564" s="44"/>
      <c r="CY1564" s="44"/>
      <c r="DD1564" s="352"/>
      <c r="DF1564" s="44"/>
      <c r="DG1564" s="44"/>
      <c r="DH1564" s="44"/>
      <c r="DM1564" s="352"/>
      <c r="DO1564" s="44"/>
      <c r="DP1564" s="44"/>
      <c r="DQ1564" s="44"/>
      <c r="DV1564" s="352"/>
      <c r="DX1564" s="44"/>
      <c r="DY1564" s="44"/>
      <c r="DZ1564" s="44"/>
      <c r="EE1564" s="352"/>
      <c r="EG1564" s="44"/>
      <c r="EH1564" s="44"/>
      <c r="EI1564" s="44"/>
      <c r="EN1564" s="352"/>
      <c r="EP1564" s="44"/>
      <c r="EQ1564" s="44"/>
      <c r="ER1564" s="44"/>
      <c r="EW1564" s="352"/>
      <c r="EY1564" s="44"/>
      <c r="EZ1564" s="44"/>
      <c r="FA1564" s="44"/>
      <c r="FF1564" s="352"/>
      <c r="FH1564" s="44"/>
      <c r="FI1564" s="44"/>
      <c r="FJ1564" s="44"/>
      <c r="FO1564" s="352"/>
      <c r="FQ1564" s="44"/>
      <c r="FR1564" s="44"/>
      <c r="FS1564" s="44"/>
      <c r="FX1564" s="352"/>
      <c r="FZ1564" s="44"/>
      <c r="GA1564" s="44"/>
      <c r="GB1564" s="44"/>
      <c r="GG1564" s="352"/>
      <c r="GI1564" s="44"/>
      <c r="GJ1564" s="44"/>
      <c r="GK1564" s="44"/>
      <c r="GP1564" s="352"/>
      <c r="GR1564" s="44"/>
      <c r="GS1564" s="44"/>
      <c r="GT1564" s="44"/>
      <c r="GY1564" s="352"/>
      <c r="HA1564" s="44"/>
      <c r="HB1564" s="44"/>
      <c r="HC1564" s="44"/>
      <c r="HH1564" s="352"/>
      <c r="HJ1564" s="44"/>
      <c r="HK1564" s="44"/>
      <c r="HL1564" s="44"/>
      <c r="HQ1564" s="44"/>
      <c r="HR1564" s="44"/>
      <c r="HS1564" s="44"/>
      <c r="HT1564" s="44"/>
      <c r="HU1564" s="44"/>
      <c r="HV1564" s="44"/>
      <c r="HW1564" s="44"/>
      <c r="HX1564" s="44"/>
      <c r="HY1564" s="44"/>
      <c r="HZ1564" s="44"/>
      <c r="IA1564" s="44"/>
      <c r="IB1564" s="44"/>
      <c r="IC1564" s="44"/>
      <c r="ID1564" s="44"/>
      <c r="IE1564" s="44"/>
      <c r="IF1564" s="44"/>
      <c r="IG1564" s="44"/>
      <c r="IH1564" s="44"/>
      <c r="II1564" s="44"/>
      <c r="IJ1564" s="44"/>
      <c r="IK1564" s="44"/>
      <c r="IL1564" s="44"/>
      <c r="IM1564" s="44"/>
      <c r="IN1564" s="44"/>
      <c r="IO1564" s="44"/>
      <c r="IP1564" s="44"/>
      <c r="IQ1564" s="44"/>
      <c r="IR1564" s="44"/>
      <c r="IS1564" s="44"/>
      <c r="IT1564" s="44"/>
      <c r="IU1564" s="44"/>
      <c r="IV1564" s="44"/>
      <c r="RS1564" s="353"/>
    </row>
    <row r="1565" spans="1:487" s="74" customFormat="1" ht="15">
      <c r="A1565" s="325" t="s">
        <v>936</v>
      </c>
      <c r="B1565" s="351"/>
      <c r="C1565" s="351"/>
      <c r="D1565" s="354" t="s">
        <v>130</v>
      </c>
      <c r="E1565" s="44"/>
      <c r="F1565" s="437">
        <f t="shared" si="22"/>
        <v>11</v>
      </c>
      <c r="G1565" s="478"/>
      <c r="H1565" s="478"/>
      <c r="I1565" s="138"/>
      <c r="J1565" s="420">
        <v>11</v>
      </c>
      <c r="K1565" s="138"/>
      <c r="L1565" s="458"/>
      <c r="M1565" s="44"/>
      <c r="N1565" s="44"/>
      <c r="R1565" s="352"/>
      <c r="T1565" s="44"/>
      <c r="U1565" s="44"/>
      <c r="V1565" s="44"/>
      <c r="AA1565" s="352"/>
      <c r="AC1565" s="44"/>
      <c r="AD1565" s="44"/>
      <c r="AE1565" s="44"/>
      <c r="AJ1565" s="352"/>
      <c r="AL1565" s="44"/>
      <c r="AM1565" s="44"/>
      <c r="AN1565" s="44"/>
      <c r="AS1565" s="352"/>
      <c r="AU1565" s="44"/>
      <c r="AV1565" s="44"/>
      <c r="AW1565" s="44"/>
      <c r="BB1565" s="352"/>
      <c r="BD1565" s="44"/>
      <c r="BE1565" s="44"/>
      <c r="BF1565" s="44"/>
      <c r="BK1565" s="352"/>
      <c r="BM1565" s="44"/>
      <c r="BN1565" s="44"/>
      <c r="BO1565" s="44"/>
      <c r="BT1565" s="352"/>
      <c r="BV1565" s="44"/>
      <c r="BW1565" s="44"/>
      <c r="BX1565" s="44"/>
      <c r="CC1565" s="352"/>
      <c r="CE1565" s="44"/>
      <c r="CF1565" s="44"/>
      <c r="CG1565" s="44"/>
      <c r="CL1565" s="352"/>
      <c r="CN1565" s="44"/>
      <c r="CO1565" s="44"/>
      <c r="CP1565" s="44"/>
      <c r="CU1565" s="352"/>
      <c r="CW1565" s="44"/>
      <c r="CX1565" s="44"/>
      <c r="CY1565" s="44"/>
      <c r="DD1565" s="352"/>
      <c r="DF1565" s="44"/>
      <c r="DG1565" s="44"/>
      <c r="DH1565" s="44"/>
      <c r="DM1565" s="352"/>
      <c r="DO1565" s="44"/>
      <c r="DP1565" s="44"/>
      <c r="DQ1565" s="44"/>
      <c r="DV1565" s="352"/>
      <c r="DX1565" s="44"/>
      <c r="DY1565" s="44"/>
      <c r="DZ1565" s="44"/>
      <c r="EE1565" s="352"/>
      <c r="EG1565" s="44"/>
      <c r="EH1565" s="44"/>
      <c r="EI1565" s="44"/>
      <c r="EN1565" s="352"/>
      <c r="EP1565" s="44"/>
      <c r="EQ1565" s="44"/>
      <c r="ER1565" s="44"/>
      <c r="EW1565" s="352"/>
      <c r="EY1565" s="44"/>
      <c r="EZ1565" s="44"/>
      <c r="FA1565" s="44"/>
      <c r="FF1565" s="352"/>
      <c r="FH1565" s="44"/>
      <c r="FI1565" s="44"/>
      <c r="FJ1565" s="44"/>
      <c r="FO1565" s="352"/>
      <c r="FQ1565" s="44"/>
      <c r="FR1565" s="44"/>
      <c r="FS1565" s="44"/>
      <c r="FX1565" s="352"/>
      <c r="FZ1565" s="44"/>
      <c r="GA1565" s="44"/>
      <c r="GB1565" s="44"/>
      <c r="GG1565" s="352"/>
      <c r="GI1565" s="44"/>
      <c r="GJ1565" s="44"/>
      <c r="GK1565" s="44"/>
      <c r="GP1565" s="352"/>
      <c r="GR1565" s="44"/>
      <c r="GS1565" s="44"/>
      <c r="GT1565" s="44"/>
      <c r="GY1565" s="352"/>
      <c r="HA1565" s="44"/>
      <c r="HB1565" s="44"/>
      <c r="HC1565" s="44"/>
      <c r="HH1565" s="352"/>
      <c r="HJ1565" s="44"/>
      <c r="HK1565" s="44"/>
      <c r="HL1565" s="44"/>
      <c r="HQ1565" s="44"/>
      <c r="HR1565" s="44"/>
      <c r="HS1565" s="44"/>
      <c r="HT1565" s="44"/>
      <c r="HU1565" s="44"/>
      <c r="HV1565" s="44"/>
      <c r="HW1565" s="44"/>
      <c r="HX1565" s="44"/>
      <c r="HY1565" s="44"/>
      <c r="HZ1565" s="44"/>
      <c r="IA1565" s="44"/>
      <c r="IB1565" s="44"/>
      <c r="IC1565" s="44"/>
      <c r="ID1565" s="44"/>
      <c r="IE1565" s="44"/>
      <c r="IF1565" s="44"/>
      <c r="IG1565" s="44"/>
      <c r="IH1565" s="44"/>
      <c r="II1565" s="44"/>
      <c r="IJ1565" s="44"/>
      <c r="IK1565" s="44"/>
      <c r="IL1565" s="44"/>
      <c r="IM1565" s="44"/>
      <c r="IN1565" s="44"/>
      <c r="IO1565" s="44"/>
      <c r="IP1565" s="44"/>
      <c r="IQ1565" s="44"/>
      <c r="IR1565" s="44"/>
      <c r="IS1565" s="44"/>
      <c r="IT1565" s="44"/>
      <c r="IU1565" s="44"/>
      <c r="IV1565" s="44"/>
      <c r="RS1565" s="353"/>
    </row>
    <row r="1566" spans="1:487" s="74" customFormat="1" ht="15">
      <c r="A1566" s="325" t="s">
        <v>1848</v>
      </c>
      <c r="B1566" s="351"/>
      <c r="C1566" s="351"/>
      <c r="D1566" s="531" t="s">
        <v>130</v>
      </c>
      <c r="E1566" s="44"/>
      <c r="F1566" s="437">
        <f t="shared" si="22"/>
        <v>0</v>
      </c>
      <c r="G1566" s="478"/>
      <c r="H1566" s="478"/>
      <c r="I1566" s="138"/>
      <c r="J1566" s="420"/>
      <c r="K1566" s="138"/>
      <c r="L1566" s="450"/>
      <c r="M1566" s="44"/>
      <c r="N1566" s="44"/>
      <c r="R1566" s="352"/>
      <c r="T1566" s="44"/>
      <c r="U1566" s="44"/>
      <c r="V1566" s="44"/>
      <c r="AA1566" s="352"/>
      <c r="AC1566" s="44"/>
      <c r="AD1566" s="44"/>
      <c r="AE1566" s="44"/>
      <c r="AJ1566" s="352"/>
      <c r="AL1566" s="44"/>
      <c r="AM1566" s="44"/>
      <c r="AN1566" s="44"/>
      <c r="AS1566" s="352"/>
      <c r="AU1566" s="44"/>
      <c r="AV1566" s="44"/>
      <c r="AW1566" s="44"/>
      <c r="BB1566" s="352"/>
      <c r="BD1566" s="44"/>
      <c r="BE1566" s="44"/>
      <c r="BF1566" s="44"/>
      <c r="BK1566" s="352"/>
      <c r="BM1566" s="44"/>
      <c r="BN1566" s="44"/>
      <c r="BO1566" s="44"/>
      <c r="BT1566" s="352"/>
      <c r="BV1566" s="44"/>
      <c r="BW1566" s="44"/>
      <c r="BX1566" s="44"/>
      <c r="CC1566" s="352"/>
      <c r="CE1566" s="44"/>
      <c r="CF1566" s="44"/>
      <c r="CG1566" s="44"/>
      <c r="CL1566" s="352"/>
      <c r="CN1566" s="44"/>
      <c r="CO1566" s="44"/>
      <c r="CP1566" s="44"/>
      <c r="CU1566" s="352"/>
      <c r="CW1566" s="44"/>
      <c r="CX1566" s="44"/>
      <c r="CY1566" s="44"/>
      <c r="DD1566" s="352"/>
      <c r="DF1566" s="44"/>
      <c r="DG1566" s="44"/>
      <c r="DH1566" s="44"/>
      <c r="DM1566" s="352"/>
      <c r="DO1566" s="44"/>
      <c r="DP1566" s="44"/>
      <c r="DQ1566" s="44"/>
      <c r="DV1566" s="352"/>
      <c r="DX1566" s="44"/>
      <c r="DY1566" s="44"/>
      <c r="DZ1566" s="44"/>
      <c r="EE1566" s="352"/>
      <c r="EG1566" s="44"/>
      <c r="EH1566" s="44"/>
      <c r="EI1566" s="44"/>
      <c r="EN1566" s="352"/>
      <c r="EP1566" s="44"/>
      <c r="EQ1566" s="44"/>
      <c r="ER1566" s="44"/>
      <c r="EW1566" s="352"/>
      <c r="EY1566" s="44"/>
      <c r="EZ1566" s="44"/>
      <c r="FA1566" s="44"/>
      <c r="FF1566" s="352"/>
      <c r="FH1566" s="44"/>
      <c r="FI1566" s="44"/>
      <c r="FJ1566" s="44"/>
      <c r="FO1566" s="352"/>
      <c r="FQ1566" s="44"/>
      <c r="FR1566" s="44"/>
      <c r="FS1566" s="44"/>
      <c r="FX1566" s="352"/>
      <c r="FZ1566" s="44"/>
      <c r="GA1566" s="44"/>
      <c r="GB1566" s="44"/>
      <c r="GG1566" s="352"/>
      <c r="GI1566" s="44"/>
      <c r="GJ1566" s="44"/>
      <c r="GK1566" s="44"/>
      <c r="GP1566" s="352"/>
      <c r="GR1566" s="44"/>
      <c r="GS1566" s="44"/>
      <c r="GT1566" s="44"/>
      <c r="GY1566" s="352"/>
      <c r="HA1566" s="44"/>
      <c r="HB1566" s="44"/>
      <c r="HC1566" s="44"/>
      <c r="HH1566" s="352"/>
      <c r="HJ1566" s="44"/>
      <c r="HK1566" s="44"/>
      <c r="HL1566" s="44"/>
      <c r="HQ1566" s="44"/>
      <c r="HR1566" s="44"/>
      <c r="HS1566" s="44"/>
      <c r="HT1566" s="44"/>
      <c r="HU1566" s="44"/>
      <c r="HV1566" s="44"/>
      <c r="HW1566" s="44"/>
      <c r="HX1566" s="44"/>
      <c r="HY1566" s="44"/>
      <c r="HZ1566" s="44"/>
      <c r="IA1566" s="44"/>
      <c r="IB1566" s="44"/>
      <c r="IC1566" s="44"/>
      <c r="ID1566" s="44"/>
      <c r="IE1566" s="44"/>
      <c r="IF1566" s="44"/>
      <c r="IG1566" s="44"/>
      <c r="IH1566" s="44"/>
      <c r="II1566" s="44"/>
      <c r="IJ1566" s="44"/>
      <c r="IK1566" s="44"/>
      <c r="IL1566" s="44"/>
      <c r="IM1566" s="44"/>
      <c r="IN1566" s="44"/>
      <c r="IO1566" s="44"/>
      <c r="IP1566" s="44"/>
      <c r="IQ1566" s="44"/>
      <c r="IR1566" s="44"/>
      <c r="IS1566" s="44"/>
      <c r="IT1566" s="44"/>
      <c r="IU1566" s="44"/>
      <c r="IV1566" s="44"/>
      <c r="RS1566" s="353"/>
    </row>
    <row r="1567" spans="1:487" s="74" customFormat="1" ht="15">
      <c r="A1567" s="325" t="s">
        <v>1102</v>
      </c>
      <c r="B1567" s="351"/>
      <c r="C1567" s="351"/>
      <c r="D1567" s="531" t="s">
        <v>130</v>
      </c>
      <c r="E1567" s="44"/>
      <c r="F1567" s="437">
        <f t="shared" si="22"/>
        <v>57</v>
      </c>
      <c r="G1567" s="478">
        <v>18</v>
      </c>
      <c r="H1567" s="478"/>
      <c r="I1567" s="138">
        <v>13</v>
      </c>
      <c r="J1567" s="420">
        <v>26</v>
      </c>
      <c r="K1567" s="138"/>
      <c r="L1567" s="450"/>
      <c r="M1567" s="44"/>
      <c r="N1567" s="44"/>
      <c r="R1567" s="352"/>
      <c r="T1567" s="44"/>
      <c r="U1567" s="44"/>
      <c r="V1567" s="44"/>
      <c r="AA1567" s="352"/>
      <c r="AC1567" s="44"/>
      <c r="AD1567" s="44"/>
      <c r="AE1567" s="44"/>
      <c r="AJ1567" s="352"/>
      <c r="AL1567" s="44"/>
      <c r="AM1567" s="44"/>
      <c r="AN1567" s="44"/>
      <c r="AS1567" s="352"/>
      <c r="AU1567" s="44"/>
      <c r="AV1567" s="44"/>
      <c r="AW1567" s="44"/>
      <c r="BB1567" s="352"/>
      <c r="BD1567" s="44"/>
      <c r="BE1567" s="44"/>
      <c r="BF1567" s="44"/>
      <c r="BK1567" s="352"/>
      <c r="BM1567" s="44"/>
      <c r="BN1567" s="44"/>
      <c r="BO1567" s="44"/>
      <c r="BT1567" s="352"/>
      <c r="BV1567" s="44"/>
      <c r="BW1567" s="44"/>
      <c r="BX1567" s="44"/>
      <c r="CC1567" s="352"/>
      <c r="CE1567" s="44"/>
      <c r="CF1567" s="44"/>
      <c r="CG1567" s="44"/>
      <c r="CL1567" s="352"/>
      <c r="CN1567" s="44"/>
      <c r="CO1567" s="44"/>
      <c r="CP1567" s="44"/>
      <c r="CU1567" s="352"/>
      <c r="CW1567" s="44"/>
      <c r="CX1567" s="44"/>
      <c r="CY1567" s="44"/>
      <c r="DD1567" s="352"/>
      <c r="DF1567" s="44"/>
      <c r="DG1567" s="44"/>
      <c r="DH1567" s="44"/>
      <c r="DM1567" s="352"/>
      <c r="DO1567" s="44"/>
      <c r="DP1567" s="44"/>
      <c r="DQ1567" s="44"/>
      <c r="DV1567" s="352"/>
      <c r="DX1567" s="44"/>
      <c r="DY1567" s="44"/>
      <c r="DZ1567" s="44"/>
      <c r="EE1567" s="352"/>
      <c r="EG1567" s="44"/>
      <c r="EH1567" s="44"/>
      <c r="EI1567" s="44"/>
      <c r="EN1567" s="352"/>
      <c r="EP1567" s="44"/>
      <c r="EQ1567" s="44"/>
      <c r="ER1567" s="44"/>
      <c r="EW1567" s="352"/>
      <c r="EY1567" s="44"/>
      <c r="EZ1567" s="44"/>
      <c r="FA1567" s="44"/>
      <c r="FF1567" s="352"/>
      <c r="FH1567" s="44"/>
      <c r="FI1567" s="44"/>
      <c r="FJ1567" s="44"/>
      <c r="FO1567" s="352"/>
      <c r="FQ1567" s="44"/>
      <c r="FR1567" s="44"/>
      <c r="FS1567" s="44"/>
      <c r="FX1567" s="352"/>
      <c r="FZ1567" s="44"/>
      <c r="GA1567" s="44"/>
      <c r="GB1567" s="44"/>
      <c r="GG1567" s="352"/>
      <c r="GI1567" s="44"/>
      <c r="GJ1567" s="44"/>
      <c r="GK1567" s="44"/>
      <c r="GP1567" s="352"/>
      <c r="GR1567" s="44"/>
      <c r="GS1567" s="44"/>
      <c r="GT1567" s="44"/>
      <c r="GY1567" s="352"/>
      <c r="HA1567" s="44"/>
      <c r="HB1567" s="44"/>
      <c r="HC1567" s="44"/>
      <c r="HH1567" s="352"/>
      <c r="HJ1567" s="44"/>
      <c r="HK1567" s="44"/>
      <c r="HL1567" s="44"/>
      <c r="HQ1567" s="44"/>
      <c r="HR1567" s="44"/>
      <c r="HS1567" s="44"/>
      <c r="HT1567" s="44"/>
      <c r="HU1567" s="44"/>
      <c r="HV1567" s="44"/>
      <c r="HW1567" s="44"/>
      <c r="HX1567" s="44"/>
      <c r="HY1567" s="44"/>
      <c r="HZ1567" s="44"/>
      <c r="IA1567" s="44"/>
      <c r="IB1567" s="44"/>
      <c r="IC1567" s="44"/>
      <c r="ID1567" s="44"/>
      <c r="IE1567" s="44"/>
      <c r="IF1567" s="44"/>
      <c r="IG1567" s="44"/>
      <c r="IH1567" s="44"/>
      <c r="II1567" s="44"/>
      <c r="IJ1567" s="44"/>
      <c r="IK1567" s="44"/>
      <c r="IL1567" s="44"/>
      <c r="IM1567" s="44"/>
      <c r="IN1567" s="44"/>
      <c r="IO1567" s="44"/>
      <c r="IP1567" s="44"/>
      <c r="IQ1567" s="44"/>
      <c r="IR1567" s="44"/>
      <c r="IS1567" s="44"/>
      <c r="IT1567" s="44"/>
      <c r="IU1567" s="44"/>
      <c r="IV1567" s="44"/>
      <c r="RS1567" s="353"/>
    </row>
    <row r="1568" spans="1:487" s="74" customFormat="1" ht="15">
      <c r="A1568" s="325" t="s">
        <v>1911</v>
      </c>
      <c r="B1568" s="351"/>
      <c r="C1568" s="351"/>
      <c r="D1568" s="354" t="s">
        <v>130</v>
      </c>
      <c r="E1568" s="44"/>
      <c r="F1568" s="437">
        <f t="shared" si="22"/>
        <v>0</v>
      </c>
      <c r="G1568" s="478"/>
      <c r="H1568" s="478"/>
      <c r="I1568" s="138"/>
      <c r="J1568" s="420"/>
      <c r="K1568" s="138"/>
      <c r="L1568" s="450"/>
      <c r="M1568" s="44"/>
      <c r="N1568" s="44"/>
      <c r="R1568" s="352"/>
      <c r="T1568" s="44"/>
      <c r="U1568" s="44"/>
      <c r="V1568" s="44"/>
      <c r="AA1568" s="352"/>
      <c r="AC1568" s="44"/>
      <c r="AD1568" s="44"/>
      <c r="AE1568" s="44"/>
      <c r="AJ1568" s="352"/>
      <c r="AL1568" s="44"/>
      <c r="AM1568" s="44"/>
      <c r="AN1568" s="44"/>
      <c r="AS1568" s="352"/>
      <c r="AU1568" s="44"/>
      <c r="AV1568" s="44"/>
      <c r="AW1568" s="44"/>
      <c r="BB1568" s="352"/>
      <c r="BD1568" s="44"/>
      <c r="BE1568" s="44"/>
      <c r="BF1568" s="44"/>
      <c r="BK1568" s="352"/>
      <c r="BM1568" s="44"/>
      <c r="BN1568" s="44"/>
      <c r="BO1568" s="44"/>
      <c r="BT1568" s="352"/>
      <c r="BV1568" s="44"/>
      <c r="BW1568" s="44"/>
      <c r="BX1568" s="44"/>
      <c r="CC1568" s="352"/>
      <c r="CE1568" s="44"/>
      <c r="CF1568" s="44"/>
      <c r="CG1568" s="44"/>
      <c r="CL1568" s="352"/>
      <c r="CN1568" s="44"/>
      <c r="CO1568" s="44"/>
      <c r="CP1568" s="44"/>
      <c r="CU1568" s="352"/>
      <c r="CW1568" s="44"/>
      <c r="CX1568" s="44"/>
      <c r="CY1568" s="44"/>
      <c r="DD1568" s="352"/>
      <c r="DF1568" s="44"/>
      <c r="DG1568" s="44"/>
      <c r="DH1568" s="44"/>
      <c r="DM1568" s="352"/>
      <c r="DO1568" s="44"/>
      <c r="DP1568" s="44"/>
      <c r="DQ1568" s="44"/>
      <c r="DV1568" s="352"/>
      <c r="DX1568" s="44"/>
      <c r="DY1568" s="44"/>
      <c r="DZ1568" s="44"/>
      <c r="EE1568" s="352"/>
      <c r="EG1568" s="44"/>
      <c r="EH1568" s="44"/>
      <c r="EI1568" s="44"/>
      <c r="EN1568" s="352"/>
      <c r="EP1568" s="44"/>
      <c r="EQ1568" s="44"/>
      <c r="ER1568" s="44"/>
      <c r="EW1568" s="352"/>
      <c r="EY1568" s="44"/>
      <c r="EZ1568" s="44"/>
      <c r="FA1568" s="44"/>
      <c r="FF1568" s="352"/>
      <c r="FH1568" s="44"/>
      <c r="FI1568" s="44"/>
      <c r="FJ1568" s="44"/>
      <c r="FO1568" s="352"/>
      <c r="FQ1568" s="44"/>
      <c r="FR1568" s="44"/>
      <c r="FS1568" s="44"/>
      <c r="FX1568" s="352"/>
      <c r="FZ1568" s="44"/>
      <c r="GA1568" s="44"/>
      <c r="GB1568" s="44"/>
      <c r="GG1568" s="352"/>
      <c r="GI1568" s="44"/>
      <c r="GJ1568" s="44"/>
      <c r="GK1568" s="44"/>
      <c r="GP1568" s="352"/>
      <c r="GR1568" s="44"/>
      <c r="GS1568" s="44"/>
      <c r="GT1568" s="44"/>
      <c r="GY1568" s="352"/>
      <c r="HA1568" s="44"/>
      <c r="HB1568" s="44"/>
      <c r="HC1568" s="44"/>
      <c r="HH1568" s="352"/>
      <c r="HJ1568" s="44"/>
      <c r="HK1568" s="44"/>
      <c r="HL1568" s="44"/>
      <c r="HQ1568" s="44"/>
      <c r="HR1568" s="44"/>
      <c r="HS1568" s="44"/>
      <c r="HT1568" s="44"/>
      <c r="HU1568" s="44"/>
      <c r="HV1568" s="44"/>
      <c r="HW1568" s="44"/>
      <c r="HX1568" s="44"/>
      <c r="HY1568" s="44"/>
      <c r="HZ1568" s="44"/>
      <c r="IA1568" s="44"/>
      <c r="IB1568" s="44"/>
      <c r="IC1568" s="44"/>
      <c r="ID1568" s="44"/>
      <c r="IE1568" s="44"/>
      <c r="IF1568" s="44"/>
      <c r="IG1568" s="44"/>
      <c r="IH1568" s="44"/>
      <c r="II1568" s="44"/>
      <c r="IJ1568" s="44"/>
      <c r="IK1568" s="44"/>
      <c r="IL1568" s="44"/>
      <c r="IM1568" s="44"/>
      <c r="IN1568" s="44"/>
      <c r="IO1568" s="44"/>
      <c r="IP1568" s="44"/>
      <c r="IQ1568" s="44"/>
      <c r="IR1568" s="44"/>
      <c r="IS1568" s="44"/>
      <c r="IT1568" s="44"/>
      <c r="IU1568" s="44"/>
      <c r="IV1568" s="44"/>
      <c r="RS1568" s="353"/>
    </row>
    <row r="1569" spans="1:487" s="74" customFormat="1" ht="15">
      <c r="A1569" s="325" t="s">
        <v>1869</v>
      </c>
      <c r="B1569" s="351"/>
      <c r="C1569" s="351"/>
      <c r="D1569" s="458" t="s">
        <v>131</v>
      </c>
      <c r="E1569" s="44"/>
      <c r="F1569" s="437">
        <f t="shared" si="22"/>
        <v>43</v>
      </c>
      <c r="G1569" s="478">
        <v>14</v>
      </c>
      <c r="H1569" s="478">
        <v>2</v>
      </c>
      <c r="I1569" s="138"/>
      <c r="J1569" s="420">
        <v>27</v>
      </c>
      <c r="K1569" s="138"/>
      <c r="L1569" s="450"/>
      <c r="M1569" s="44"/>
      <c r="N1569" s="44"/>
      <c r="R1569" s="352"/>
      <c r="T1569" s="44"/>
      <c r="U1569" s="44"/>
      <c r="V1569" s="44"/>
      <c r="AA1569" s="352"/>
      <c r="AC1569" s="44"/>
      <c r="AD1569" s="44"/>
      <c r="AE1569" s="44"/>
      <c r="AJ1569" s="352"/>
      <c r="AL1569" s="44"/>
      <c r="AM1569" s="44"/>
      <c r="AN1569" s="44"/>
      <c r="AS1569" s="352"/>
      <c r="AU1569" s="44"/>
      <c r="AV1569" s="44"/>
      <c r="AW1569" s="44"/>
      <c r="BB1569" s="352"/>
      <c r="BD1569" s="44"/>
      <c r="BE1569" s="44"/>
      <c r="BF1569" s="44"/>
      <c r="BK1569" s="352"/>
      <c r="BM1569" s="44"/>
      <c r="BN1569" s="44"/>
      <c r="BO1569" s="44"/>
      <c r="BT1569" s="352"/>
      <c r="BV1569" s="44"/>
      <c r="BW1569" s="44"/>
      <c r="BX1569" s="44"/>
      <c r="CC1569" s="352"/>
      <c r="CE1569" s="44"/>
      <c r="CF1569" s="44"/>
      <c r="CG1569" s="44"/>
      <c r="CL1569" s="352"/>
      <c r="CN1569" s="44"/>
      <c r="CO1569" s="44"/>
      <c r="CP1569" s="44"/>
      <c r="CU1569" s="352"/>
      <c r="CW1569" s="44"/>
      <c r="CX1569" s="44"/>
      <c r="CY1569" s="44"/>
      <c r="DD1569" s="352"/>
      <c r="DF1569" s="44"/>
      <c r="DG1569" s="44"/>
      <c r="DH1569" s="44"/>
      <c r="DM1569" s="352"/>
      <c r="DO1569" s="44"/>
      <c r="DP1569" s="44"/>
      <c r="DQ1569" s="44"/>
      <c r="DV1569" s="352"/>
      <c r="DX1569" s="44"/>
      <c r="DY1569" s="44"/>
      <c r="DZ1569" s="44"/>
      <c r="EE1569" s="352"/>
      <c r="EG1569" s="44"/>
      <c r="EH1569" s="44"/>
      <c r="EI1569" s="44"/>
      <c r="EN1569" s="352"/>
      <c r="EP1569" s="44"/>
      <c r="EQ1569" s="44"/>
      <c r="ER1569" s="44"/>
      <c r="EW1569" s="352"/>
      <c r="EY1569" s="44"/>
      <c r="EZ1569" s="44"/>
      <c r="FA1569" s="44"/>
      <c r="FF1569" s="352"/>
      <c r="FH1569" s="44"/>
      <c r="FI1569" s="44"/>
      <c r="FJ1569" s="44"/>
      <c r="FO1569" s="352"/>
      <c r="FQ1569" s="44"/>
      <c r="FR1569" s="44"/>
      <c r="FS1569" s="44"/>
      <c r="FX1569" s="352"/>
      <c r="FZ1569" s="44"/>
      <c r="GA1569" s="44"/>
      <c r="GB1569" s="44"/>
      <c r="GG1569" s="352"/>
      <c r="GI1569" s="44"/>
      <c r="GJ1569" s="44"/>
      <c r="GK1569" s="44"/>
      <c r="GP1569" s="352"/>
      <c r="GR1569" s="44"/>
      <c r="GS1569" s="44"/>
      <c r="GT1569" s="44"/>
      <c r="GY1569" s="352"/>
      <c r="HA1569" s="44"/>
      <c r="HB1569" s="44"/>
      <c r="HC1569" s="44"/>
      <c r="HH1569" s="352"/>
      <c r="HJ1569" s="44"/>
      <c r="HK1569" s="44"/>
      <c r="HL1569" s="44"/>
      <c r="HQ1569" s="44"/>
      <c r="HR1569" s="44"/>
      <c r="HS1569" s="44"/>
      <c r="HT1569" s="44"/>
      <c r="HU1569" s="44"/>
      <c r="HV1569" s="44"/>
      <c r="HW1569" s="44"/>
      <c r="HX1569" s="44"/>
      <c r="HY1569" s="44"/>
      <c r="HZ1569" s="44"/>
      <c r="IA1569" s="44"/>
      <c r="IB1569" s="44"/>
      <c r="IC1569" s="44"/>
      <c r="ID1569" s="44"/>
      <c r="IE1569" s="44"/>
      <c r="IF1569" s="44"/>
      <c r="IG1569" s="44"/>
      <c r="IH1569" s="44"/>
      <c r="II1569" s="44"/>
      <c r="IJ1569" s="44"/>
      <c r="IK1569" s="44"/>
      <c r="IL1569" s="44"/>
      <c r="IM1569" s="44"/>
      <c r="IN1569" s="44"/>
      <c r="IO1569" s="44"/>
      <c r="IP1569" s="44"/>
      <c r="IQ1569" s="44"/>
      <c r="IR1569" s="44"/>
      <c r="IS1569" s="44"/>
      <c r="IT1569" s="44"/>
      <c r="IU1569" s="44"/>
      <c r="IV1569" s="44"/>
      <c r="RS1569" s="353"/>
    </row>
    <row r="1570" spans="1:487" s="74" customFormat="1" ht="15">
      <c r="A1570" s="325" t="s">
        <v>905</v>
      </c>
      <c r="B1570" s="351"/>
      <c r="C1570" s="351"/>
      <c r="D1570" s="354" t="s">
        <v>130</v>
      </c>
      <c r="E1570" s="44"/>
      <c r="F1570" s="437">
        <f t="shared" si="22"/>
        <v>0</v>
      </c>
      <c r="G1570" s="478"/>
      <c r="H1570" s="478"/>
      <c r="I1570" s="138"/>
      <c r="J1570" s="420"/>
      <c r="K1570" s="138"/>
      <c r="L1570" s="450"/>
      <c r="M1570" s="44"/>
      <c r="N1570" s="44"/>
      <c r="R1570" s="352"/>
      <c r="T1570" s="44"/>
      <c r="U1570" s="44"/>
      <c r="V1570" s="44"/>
      <c r="AA1570" s="352"/>
      <c r="AC1570" s="44"/>
      <c r="AD1570" s="44"/>
      <c r="AE1570" s="44"/>
      <c r="AJ1570" s="352"/>
      <c r="AL1570" s="44"/>
      <c r="AM1570" s="44"/>
      <c r="AN1570" s="44"/>
      <c r="AS1570" s="352"/>
      <c r="AU1570" s="44"/>
      <c r="AV1570" s="44"/>
      <c r="AW1570" s="44"/>
      <c r="BB1570" s="352"/>
      <c r="BD1570" s="44"/>
      <c r="BE1570" s="44"/>
      <c r="BF1570" s="44"/>
      <c r="BK1570" s="352"/>
      <c r="BM1570" s="44"/>
      <c r="BN1570" s="44"/>
      <c r="BO1570" s="44"/>
      <c r="BT1570" s="352"/>
      <c r="BV1570" s="44"/>
      <c r="BW1570" s="44"/>
      <c r="BX1570" s="44"/>
      <c r="CC1570" s="352"/>
      <c r="CE1570" s="44"/>
      <c r="CF1570" s="44"/>
      <c r="CG1570" s="44"/>
      <c r="CL1570" s="352"/>
      <c r="CN1570" s="44"/>
      <c r="CO1570" s="44"/>
      <c r="CP1570" s="44"/>
      <c r="CU1570" s="352"/>
      <c r="CW1570" s="44"/>
      <c r="CX1570" s="44"/>
      <c r="CY1570" s="44"/>
      <c r="DD1570" s="352"/>
      <c r="DF1570" s="44"/>
      <c r="DG1570" s="44"/>
      <c r="DH1570" s="44"/>
      <c r="DM1570" s="352"/>
      <c r="DO1570" s="44"/>
      <c r="DP1570" s="44"/>
      <c r="DQ1570" s="44"/>
      <c r="DV1570" s="352"/>
      <c r="DX1570" s="44"/>
      <c r="DY1570" s="44"/>
      <c r="DZ1570" s="44"/>
      <c r="EE1570" s="352"/>
      <c r="EG1570" s="44"/>
      <c r="EH1570" s="44"/>
      <c r="EI1570" s="44"/>
      <c r="EN1570" s="352"/>
      <c r="EP1570" s="44"/>
      <c r="EQ1570" s="44"/>
      <c r="ER1570" s="44"/>
      <c r="EW1570" s="352"/>
      <c r="EY1570" s="44"/>
      <c r="EZ1570" s="44"/>
      <c r="FA1570" s="44"/>
      <c r="FF1570" s="352"/>
      <c r="FH1570" s="44"/>
      <c r="FI1570" s="44"/>
      <c r="FJ1570" s="44"/>
      <c r="FO1570" s="352"/>
      <c r="FQ1570" s="44"/>
      <c r="FR1570" s="44"/>
      <c r="FS1570" s="44"/>
      <c r="FX1570" s="352"/>
      <c r="FZ1570" s="44"/>
      <c r="GA1570" s="44"/>
      <c r="GB1570" s="44"/>
      <c r="GG1570" s="352"/>
      <c r="GI1570" s="44"/>
      <c r="GJ1570" s="44"/>
      <c r="GK1570" s="44"/>
      <c r="GP1570" s="352"/>
      <c r="GR1570" s="44"/>
      <c r="GS1570" s="44"/>
      <c r="GT1570" s="44"/>
      <c r="GY1570" s="352"/>
      <c r="HA1570" s="44"/>
      <c r="HB1570" s="44"/>
      <c r="HC1570" s="44"/>
      <c r="HH1570" s="352"/>
      <c r="HJ1570" s="44"/>
      <c r="HK1570" s="44"/>
      <c r="HL1570" s="44"/>
      <c r="HQ1570" s="44"/>
      <c r="HR1570" s="44"/>
      <c r="HS1570" s="44"/>
      <c r="HT1570" s="44"/>
      <c r="HU1570" s="44"/>
      <c r="HV1570" s="44"/>
      <c r="HW1570" s="44"/>
      <c r="HX1570" s="44"/>
      <c r="HY1570" s="44"/>
      <c r="HZ1570" s="44"/>
      <c r="IA1570" s="44"/>
      <c r="IB1570" s="44"/>
      <c r="IC1570" s="44"/>
      <c r="ID1570" s="44"/>
      <c r="IE1570" s="44"/>
      <c r="IF1570" s="44"/>
      <c r="IG1570" s="44"/>
      <c r="IH1570" s="44"/>
      <c r="II1570" s="44"/>
      <c r="IJ1570" s="44"/>
      <c r="IK1570" s="44"/>
      <c r="IL1570" s="44"/>
      <c r="IM1570" s="44"/>
      <c r="IN1570" s="44"/>
      <c r="IO1570" s="44"/>
      <c r="IP1570" s="44"/>
      <c r="IQ1570" s="44"/>
      <c r="IR1570" s="44"/>
      <c r="IS1570" s="44"/>
      <c r="IT1570" s="44"/>
      <c r="IU1570" s="44"/>
      <c r="IV1570" s="44"/>
      <c r="RS1570" s="353"/>
    </row>
    <row r="1571" spans="1:487" s="74" customFormat="1" ht="15">
      <c r="A1571" s="325" t="s">
        <v>890</v>
      </c>
      <c r="B1571" s="351"/>
      <c r="C1571" s="351"/>
      <c r="D1571" s="458" t="s">
        <v>133</v>
      </c>
      <c r="E1571" s="44"/>
      <c r="F1571" s="437">
        <f t="shared" si="22"/>
        <v>0</v>
      </c>
      <c r="G1571" s="478"/>
      <c r="H1571" s="138"/>
      <c r="I1571" s="138"/>
      <c r="J1571" s="420"/>
      <c r="K1571" s="138"/>
      <c r="L1571" s="44"/>
      <c r="M1571" s="44"/>
      <c r="N1571" s="44"/>
      <c r="R1571" s="352"/>
      <c r="T1571" s="44"/>
      <c r="U1571" s="44"/>
      <c r="V1571" s="44"/>
      <c r="AA1571" s="352"/>
      <c r="AC1571" s="44"/>
      <c r="AD1571" s="44"/>
      <c r="AE1571" s="44"/>
      <c r="AJ1571" s="352"/>
      <c r="AL1571" s="44"/>
      <c r="AM1571" s="44"/>
      <c r="AN1571" s="44"/>
      <c r="AS1571" s="352"/>
      <c r="AU1571" s="44"/>
      <c r="AV1571" s="44"/>
      <c r="AW1571" s="44"/>
      <c r="BB1571" s="352"/>
      <c r="BD1571" s="44"/>
      <c r="BE1571" s="44"/>
      <c r="BF1571" s="44"/>
      <c r="BK1571" s="352"/>
      <c r="BM1571" s="44"/>
      <c r="BN1571" s="44"/>
      <c r="BO1571" s="44"/>
      <c r="BT1571" s="352"/>
      <c r="BV1571" s="44"/>
      <c r="BW1571" s="44"/>
      <c r="BX1571" s="44"/>
      <c r="CC1571" s="352"/>
      <c r="CE1571" s="44"/>
      <c r="CF1571" s="44"/>
      <c r="CG1571" s="44"/>
      <c r="CL1571" s="352"/>
      <c r="CN1571" s="44"/>
      <c r="CO1571" s="44"/>
      <c r="CP1571" s="44"/>
      <c r="CU1571" s="352"/>
      <c r="CW1571" s="44"/>
      <c r="CX1571" s="44"/>
      <c r="CY1571" s="44"/>
      <c r="DD1571" s="352"/>
      <c r="DF1571" s="44"/>
      <c r="DG1571" s="44"/>
      <c r="DH1571" s="44"/>
      <c r="DM1571" s="352"/>
      <c r="DO1571" s="44"/>
      <c r="DP1571" s="44"/>
      <c r="DQ1571" s="44"/>
      <c r="DV1571" s="352"/>
      <c r="DX1571" s="44"/>
      <c r="DY1571" s="44"/>
      <c r="DZ1571" s="44"/>
      <c r="EE1571" s="352"/>
      <c r="EG1571" s="44"/>
      <c r="EH1571" s="44"/>
      <c r="EI1571" s="44"/>
      <c r="EN1571" s="352"/>
      <c r="EP1571" s="44"/>
      <c r="EQ1571" s="44"/>
      <c r="ER1571" s="44"/>
      <c r="EW1571" s="352"/>
      <c r="EY1571" s="44"/>
      <c r="EZ1571" s="44"/>
      <c r="FA1571" s="44"/>
      <c r="FF1571" s="352"/>
      <c r="FH1571" s="44"/>
      <c r="FI1571" s="44"/>
      <c r="FJ1571" s="44"/>
      <c r="FO1571" s="352"/>
      <c r="FQ1571" s="44"/>
      <c r="FR1571" s="44"/>
      <c r="FS1571" s="44"/>
      <c r="FX1571" s="352"/>
      <c r="FZ1571" s="44"/>
      <c r="GA1571" s="44"/>
      <c r="GB1571" s="44"/>
      <c r="GG1571" s="352"/>
      <c r="GI1571" s="44"/>
      <c r="GJ1571" s="44"/>
      <c r="GK1571" s="44"/>
      <c r="GP1571" s="352"/>
      <c r="GR1571" s="44"/>
      <c r="GS1571" s="44"/>
      <c r="GT1571" s="44"/>
      <c r="GY1571" s="352"/>
      <c r="HA1571" s="44"/>
      <c r="HB1571" s="44"/>
      <c r="HC1571" s="44"/>
      <c r="HH1571" s="352"/>
      <c r="HJ1571" s="44"/>
      <c r="HK1571" s="44"/>
      <c r="HL1571" s="44"/>
      <c r="HQ1571" s="44"/>
      <c r="HR1571" s="44"/>
      <c r="HS1571" s="44"/>
      <c r="HT1571" s="44"/>
      <c r="HU1571" s="44"/>
      <c r="HV1571" s="44"/>
      <c r="HW1571" s="44"/>
      <c r="HX1571" s="44"/>
      <c r="HY1571" s="44"/>
      <c r="HZ1571" s="44"/>
      <c r="IA1571" s="44"/>
      <c r="IB1571" s="44"/>
      <c r="IC1571" s="44"/>
      <c r="ID1571" s="44"/>
      <c r="IE1571" s="44"/>
      <c r="IF1571" s="44"/>
      <c r="IG1571" s="44"/>
      <c r="IH1571" s="44"/>
      <c r="II1571" s="44"/>
      <c r="IJ1571" s="44"/>
      <c r="IK1571" s="44"/>
      <c r="IL1571" s="44"/>
      <c r="IM1571" s="44"/>
      <c r="IN1571" s="44"/>
      <c r="IO1571" s="44"/>
      <c r="IP1571" s="44"/>
      <c r="IQ1571" s="44"/>
      <c r="IR1571" s="44"/>
      <c r="IS1571" s="44"/>
      <c r="IT1571" s="44"/>
      <c r="IU1571" s="44"/>
      <c r="IV1571" s="44"/>
      <c r="RS1571" s="353"/>
    </row>
    <row r="1572" spans="1:487" s="74" customFormat="1" ht="15">
      <c r="A1572" s="325" t="s">
        <v>1727</v>
      </c>
      <c r="B1572" s="351"/>
      <c r="C1572" s="351"/>
      <c r="D1572" s="531" t="s">
        <v>130</v>
      </c>
      <c r="E1572" s="44"/>
      <c r="F1572" s="437">
        <f t="shared" si="22"/>
        <v>0</v>
      </c>
      <c r="G1572" s="478"/>
      <c r="H1572" s="478"/>
      <c r="I1572" s="138"/>
      <c r="J1572" s="420"/>
      <c r="K1572" s="138"/>
      <c r="L1572" s="450"/>
      <c r="M1572" s="450"/>
      <c r="N1572" s="44"/>
      <c r="R1572" s="352"/>
      <c r="T1572" s="44"/>
      <c r="U1572" s="44"/>
      <c r="V1572" s="44"/>
      <c r="AA1572" s="352"/>
      <c r="AC1572" s="44"/>
      <c r="AD1572" s="44"/>
      <c r="AE1572" s="44"/>
      <c r="AJ1572" s="352"/>
      <c r="AL1572" s="44"/>
      <c r="AM1572" s="44"/>
      <c r="AN1572" s="44"/>
      <c r="AS1572" s="352"/>
      <c r="AU1572" s="44"/>
      <c r="AV1572" s="44"/>
      <c r="AW1572" s="44"/>
      <c r="BB1572" s="352"/>
      <c r="BD1572" s="44"/>
      <c r="BE1572" s="44"/>
      <c r="BF1572" s="44"/>
      <c r="BK1572" s="352"/>
      <c r="BM1572" s="44"/>
      <c r="BN1572" s="44"/>
      <c r="BO1572" s="44"/>
      <c r="BT1572" s="352"/>
      <c r="BV1572" s="44"/>
      <c r="BW1572" s="44"/>
      <c r="BX1572" s="44"/>
      <c r="CC1572" s="352"/>
      <c r="CE1572" s="44"/>
      <c r="CF1572" s="44"/>
      <c r="CG1572" s="44"/>
      <c r="CL1572" s="352"/>
      <c r="CN1572" s="44"/>
      <c r="CO1572" s="44"/>
      <c r="CP1572" s="44"/>
      <c r="CU1572" s="352"/>
      <c r="CW1572" s="44"/>
      <c r="CX1572" s="44"/>
      <c r="CY1572" s="44"/>
      <c r="DD1572" s="352"/>
      <c r="DF1572" s="44"/>
      <c r="DG1572" s="44"/>
      <c r="DH1572" s="44"/>
      <c r="DM1572" s="352"/>
      <c r="DO1572" s="44"/>
      <c r="DP1572" s="44"/>
      <c r="DQ1572" s="44"/>
      <c r="DV1572" s="352"/>
      <c r="DX1572" s="44"/>
      <c r="DY1572" s="44"/>
      <c r="DZ1572" s="44"/>
      <c r="EE1572" s="352"/>
      <c r="EG1572" s="44"/>
      <c r="EH1572" s="44"/>
      <c r="EI1572" s="44"/>
      <c r="EN1572" s="352"/>
      <c r="EP1572" s="44"/>
      <c r="EQ1572" s="44"/>
      <c r="ER1572" s="44"/>
      <c r="EW1572" s="352"/>
      <c r="EY1572" s="44"/>
      <c r="EZ1572" s="44"/>
      <c r="FA1572" s="44"/>
      <c r="FF1572" s="352"/>
      <c r="FH1572" s="44"/>
      <c r="FI1572" s="44"/>
      <c r="FJ1572" s="44"/>
      <c r="FO1572" s="352"/>
      <c r="FQ1572" s="44"/>
      <c r="FR1572" s="44"/>
      <c r="FS1572" s="44"/>
      <c r="FX1572" s="352"/>
      <c r="FZ1572" s="44"/>
      <c r="GA1572" s="44"/>
      <c r="GB1572" s="44"/>
      <c r="GG1572" s="352"/>
      <c r="GI1572" s="44"/>
      <c r="GJ1572" s="44"/>
      <c r="GK1572" s="44"/>
      <c r="GP1572" s="352"/>
      <c r="GR1572" s="44"/>
      <c r="GS1572" s="44"/>
      <c r="GT1572" s="44"/>
      <c r="GY1572" s="352"/>
      <c r="HA1572" s="44"/>
      <c r="HB1572" s="44"/>
      <c r="HC1572" s="44"/>
      <c r="HH1572" s="352"/>
      <c r="HJ1572" s="44"/>
      <c r="HK1572" s="44"/>
      <c r="HL1572" s="44"/>
      <c r="HQ1572" s="44"/>
      <c r="HR1572" s="44"/>
      <c r="HS1572" s="44"/>
      <c r="HT1572" s="44"/>
      <c r="HU1572" s="44"/>
      <c r="HV1572" s="44"/>
      <c r="HW1572" s="44"/>
      <c r="HX1572" s="44"/>
      <c r="HY1572" s="44"/>
      <c r="HZ1572" s="44"/>
      <c r="IA1572" s="44"/>
      <c r="IB1572" s="44"/>
      <c r="IC1572" s="44"/>
      <c r="ID1572" s="44"/>
      <c r="IE1572" s="44"/>
      <c r="IF1572" s="44"/>
      <c r="IG1572" s="44"/>
      <c r="IH1572" s="44"/>
      <c r="II1572" s="44"/>
      <c r="IJ1572" s="44"/>
      <c r="IK1572" s="44"/>
      <c r="IL1572" s="44"/>
      <c r="IM1572" s="44"/>
      <c r="IN1572" s="44"/>
      <c r="IO1572" s="44"/>
      <c r="IP1572" s="44"/>
      <c r="IQ1572" s="44"/>
      <c r="IR1572" s="44"/>
      <c r="IS1572" s="44"/>
      <c r="IT1572" s="44"/>
      <c r="IU1572" s="44"/>
      <c r="IV1572" s="44"/>
      <c r="RS1572" s="353"/>
    </row>
    <row r="1573" spans="1:487" s="74" customFormat="1" ht="15">
      <c r="A1573" s="325" t="s">
        <v>1502</v>
      </c>
      <c r="B1573" s="351"/>
      <c r="C1573" s="351"/>
      <c r="D1573" s="354" t="s">
        <v>130</v>
      </c>
      <c r="E1573" s="44"/>
      <c r="F1573" s="437">
        <f t="shared" si="22"/>
        <v>0</v>
      </c>
      <c r="G1573" s="478"/>
      <c r="H1573" s="478"/>
      <c r="I1573" s="138"/>
      <c r="J1573" s="420"/>
      <c r="K1573" s="138"/>
      <c r="L1573" s="450"/>
      <c r="M1573" s="450"/>
      <c r="N1573" s="44"/>
      <c r="R1573" s="352"/>
      <c r="T1573" s="44"/>
      <c r="U1573" s="44"/>
      <c r="V1573" s="44"/>
      <c r="AA1573" s="352"/>
      <c r="AC1573" s="44"/>
      <c r="AD1573" s="44"/>
      <c r="AE1573" s="44"/>
      <c r="AJ1573" s="352"/>
      <c r="AL1573" s="44"/>
      <c r="AM1573" s="44"/>
      <c r="AN1573" s="44"/>
      <c r="AS1573" s="352"/>
      <c r="AU1573" s="44"/>
      <c r="AV1573" s="44"/>
      <c r="AW1573" s="44"/>
      <c r="BB1573" s="352"/>
      <c r="BD1573" s="44"/>
      <c r="BE1573" s="44"/>
      <c r="BF1573" s="44"/>
      <c r="BK1573" s="352"/>
      <c r="BM1573" s="44"/>
      <c r="BN1573" s="44"/>
      <c r="BO1573" s="44"/>
      <c r="BT1573" s="352"/>
      <c r="BV1573" s="44"/>
      <c r="BW1573" s="44"/>
      <c r="BX1573" s="44"/>
      <c r="CC1573" s="352"/>
      <c r="CE1573" s="44"/>
      <c r="CF1573" s="44"/>
      <c r="CG1573" s="44"/>
      <c r="CL1573" s="352"/>
      <c r="CN1573" s="44"/>
      <c r="CO1573" s="44"/>
      <c r="CP1573" s="44"/>
      <c r="CU1573" s="352"/>
      <c r="CW1573" s="44"/>
      <c r="CX1573" s="44"/>
      <c r="CY1573" s="44"/>
      <c r="DD1573" s="352"/>
      <c r="DF1573" s="44"/>
      <c r="DG1573" s="44"/>
      <c r="DH1573" s="44"/>
      <c r="DM1573" s="352"/>
      <c r="DO1573" s="44"/>
      <c r="DP1573" s="44"/>
      <c r="DQ1573" s="44"/>
      <c r="DV1573" s="352"/>
      <c r="DX1573" s="44"/>
      <c r="DY1573" s="44"/>
      <c r="DZ1573" s="44"/>
      <c r="EE1573" s="352"/>
      <c r="EG1573" s="44"/>
      <c r="EH1573" s="44"/>
      <c r="EI1573" s="44"/>
      <c r="EN1573" s="352"/>
      <c r="EP1573" s="44"/>
      <c r="EQ1573" s="44"/>
      <c r="ER1573" s="44"/>
      <c r="EW1573" s="352"/>
      <c r="EY1573" s="44"/>
      <c r="EZ1573" s="44"/>
      <c r="FA1573" s="44"/>
      <c r="FF1573" s="352"/>
      <c r="FH1573" s="44"/>
      <c r="FI1573" s="44"/>
      <c r="FJ1573" s="44"/>
      <c r="FO1573" s="352"/>
      <c r="FQ1573" s="44"/>
      <c r="FR1573" s="44"/>
      <c r="FS1573" s="44"/>
      <c r="FX1573" s="352"/>
      <c r="FZ1573" s="44"/>
      <c r="GA1573" s="44"/>
      <c r="GB1573" s="44"/>
      <c r="GG1573" s="352"/>
      <c r="GI1573" s="44"/>
      <c r="GJ1573" s="44"/>
      <c r="GK1573" s="44"/>
      <c r="GP1573" s="352"/>
      <c r="GR1573" s="44"/>
      <c r="GS1573" s="44"/>
      <c r="GT1573" s="44"/>
      <c r="GY1573" s="352"/>
      <c r="HA1573" s="44"/>
      <c r="HB1573" s="44"/>
      <c r="HC1573" s="44"/>
      <c r="HH1573" s="352"/>
      <c r="HJ1573" s="44"/>
      <c r="HK1573" s="44"/>
      <c r="HL1573" s="44"/>
      <c r="HQ1573" s="44"/>
      <c r="HR1573" s="44"/>
      <c r="HS1573" s="44"/>
      <c r="HT1573" s="44"/>
      <c r="HU1573" s="44"/>
      <c r="HV1573" s="44"/>
      <c r="HW1573" s="44"/>
      <c r="HX1573" s="44"/>
      <c r="HY1573" s="44"/>
      <c r="HZ1573" s="44"/>
      <c r="IA1573" s="44"/>
      <c r="IB1573" s="44"/>
      <c r="IC1573" s="44"/>
      <c r="ID1573" s="44"/>
      <c r="IE1573" s="44"/>
      <c r="IF1573" s="44"/>
      <c r="IG1573" s="44"/>
      <c r="IH1573" s="44"/>
      <c r="II1573" s="44"/>
      <c r="IJ1573" s="44"/>
      <c r="IK1573" s="44"/>
      <c r="IL1573" s="44"/>
      <c r="IM1573" s="44"/>
      <c r="IN1573" s="44"/>
      <c r="IO1573" s="44"/>
      <c r="IP1573" s="44"/>
      <c r="IQ1573" s="44"/>
      <c r="IR1573" s="44"/>
      <c r="IS1573" s="44"/>
      <c r="IT1573" s="44"/>
      <c r="IU1573" s="44"/>
      <c r="IV1573" s="44"/>
      <c r="RS1573" s="353"/>
    </row>
    <row r="1574" spans="1:487" s="74" customFormat="1" ht="15">
      <c r="A1574" s="325" t="s">
        <v>1910</v>
      </c>
      <c r="B1574" s="351"/>
      <c r="C1574" s="351"/>
      <c r="D1574" s="531" t="s">
        <v>130</v>
      </c>
      <c r="E1574" s="44"/>
      <c r="F1574" s="437">
        <f t="shared" si="22"/>
        <v>0</v>
      </c>
      <c r="G1574" s="478"/>
      <c r="H1574" s="478"/>
      <c r="I1574" s="138"/>
      <c r="J1574" s="420"/>
      <c r="K1574" s="138"/>
      <c r="L1574" s="450"/>
      <c r="M1574" s="450"/>
      <c r="N1574" s="44"/>
      <c r="R1574" s="352"/>
      <c r="T1574" s="44"/>
      <c r="U1574" s="44"/>
      <c r="V1574" s="44"/>
      <c r="AA1574" s="352"/>
      <c r="AC1574" s="44"/>
      <c r="AD1574" s="44"/>
      <c r="AE1574" s="44"/>
      <c r="AJ1574" s="352"/>
      <c r="AL1574" s="44"/>
      <c r="AM1574" s="44"/>
      <c r="AN1574" s="44"/>
      <c r="AS1574" s="352"/>
      <c r="AU1574" s="44"/>
      <c r="AV1574" s="44"/>
      <c r="AW1574" s="44"/>
      <c r="BB1574" s="352"/>
      <c r="BD1574" s="44"/>
      <c r="BE1574" s="44"/>
      <c r="BF1574" s="44"/>
      <c r="BK1574" s="352"/>
      <c r="BM1574" s="44"/>
      <c r="BN1574" s="44"/>
      <c r="BO1574" s="44"/>
      <c r="BT1574" s="352"/>
      <c r="BV1574" s="44"/>
      <c r="BW1574" s="44"/>
      <c r="BX1574" s="44"/>
      <c r="CC1574" s="352"/>
      <c r="CE1574" s="44"/>
      <c r="CF1574" s="44"/>
      <c r="CG1574" s="44"/>
      <c r="CL1574" s="352"/>
      <c r="CN1574" s="44"/>
      <c r="CO1574" s="44"/>
      <c r="CP1574" s="44"/>
      <c r="CU1574" s="352"/>
      <c r="CW1574" s="44"/>
      <c r="CX1574" s="44"/>
      <c r="CY1574" s="44"/>
      <c r="DD1574" s="352"/>
      <c r="DF1574" s="44"/>
      <c r="DG1574" s="44"/>
      <c r="DH1574" s="44"/>
      <c r="DM1574" s="352"/>
      <c r="DO1574" s="44"/>
      <c r="DP1574" s="44"/>
      <c r="DQ1574" s="44"/>
      <c r="DV1574" s="352"/>
      <c r="DX1574" s="44"/>
      <c r="DY1574" s="44"/>
      <c r="DZ1574" s="44"/>
      <c r="EE1574" s="352"/>
      <c r="EG1574" s="44"/>
      <c r="EH1574" s="44"/>
      <c r="EI1574" s="44"/>
      <c r="EN1574" s="352"/>
      <c r="EP1574" s="44"/>
      <c r="EQ1574" s="44"/>
      <c r="ER1574" s="44"/>
      <c r="EW1574" s="352"/>
      <c r="EY1574" s="44"/>
      <c r="EZ1574" s="44"/>
      <c r="FA1574" s="44"/>
      <c r="FF1574" s="352"/>
      <c r="FH1574" s="44"/>
      <c r="FI1574" s="44"/>
      <c r="FJ1574" s="44"/>
      <c r="FO1574" s="352"/>
      <c r="FQ1574" s="44"/>
      <c r="FR1574" s="44"/>
      <c r="FS1574" s="44"/>
      <c r="FX1574" s="352"/>
      <c r="FZ1574" s="44"/>
      <c r="GA1574" s="44"/>
      <c r="GB1574" s="44"/>
      <c r="GG1574" s="352"/>
      <c r="GI1574" s="44"/>
      <c r="GJ1574" s="44"/>
      <c r="GK1574" s="44"/>
      <c r="GP1574" s="352"/>
      <c r="GR1574" s="44"/>
      <c r="GS1574" s="44"/>
      <c r="GT1574" s="44"/>
      <c r="GY1574" s="352"/>
      <c r="HA1574" s="44"/>
      <c r="HB1574" s="44"/>
      <c r="HC1574" s="44"/>
      <c r="HH1574" s="352"/>
      <c r="HJ1574" s="44"/>
      <c r="HK1574" s="44"/>
      <c r="HL1574" s="44"/>
      <c r="HQ1574" s="44"/>
      <c r="HR1574" s="44"/>
      <c r="HS1574" s="44"/>
      <c r="HT1574" s="44"/>
      <c r="HU1574" s="44"/>
      <c r="HV1574" s="44"/>
      <c r="HW1574" s="44"/>
      <c r="HX1574" s="44"/>
      <c r="HY1574" s="44"/>
      <c r="HZ1574" s="44"/>
      <c r="IA1574" s="44"/>
      <c r="IB1574" s="44"/>
      <c r="IC1574" s="44"/>
      <c r="ID1574" s="44"/>
      <c r="IE1574" s="44"/>
      <c r="IF1574" s="44"/>
      <c r="IG1574" s="44"/>
      <c r="IH1574" s="44"/>
      <c r="II1574" s="44"/>
      <c r="IJ1574" s="44"/>
      <c r="IK1574" s="44"/>
      <c r="IL1574" s="44"/>
      <c r="IM1574" s="44"/>
      <c r="IN1574" s="44"/>
      <c r="IO1574" s="44"/>
      <c r="IP1574" s="44"/>
      <c r="IQ1574" s="44"/>
      <c r="IR1574" s="44"/>
      <c r="IS1574" s="44"/>
      <c r="IT1574" s="44"/>
      <c r="IU1574" s="44"/>
      <c r="IV1574" s="44"/>
      <c r="RS1574" s="353"/>
    </row>
    <row r="1575" spans="1:487" s="74" customFormat="1" ht="15">
      <c r="A1575" s="325" t="s">
        <v>832</v>
      </c>
      <c r="B1575" s="351"/>
      <c r="C1575" s="351"/>
      <c r="D1575" s="354" t="s">
        <v>130</v>
      </c>
      <c r="E1575" s="44"/>
      <c r="F1575" s="437">
        <f t="shared" si="22"/>
        <v>0</v>
      </c>
      <c r="G1575" s="478"/>
      <c r="H1575" s="478"/>
      <c r="I1575" s="138"/>
      <c r="J1575" s="420"/>
      <c r="K1575" s="138"/>
      <c r="L1575" s="450"/>
      <c r="M1575" s="450"/>
      <c r="N1575" s="44"/>
      <c r="R1575" s="352"/>
      <c r="T1575" s="44"/>
      <c r="U1575" s="44"/>
      <c r="V1575" s="44"/>
      <c r="AA1575" s="352"/>
      <c r="AC1575" s="44"/>
      <c r="AD1575" s="44"/>
      <c r="AE1575" s="44"/>
      <c r="AJ1575" s="352"/>
      <c r="AL1575" s="44"/>
      <c r="AM1575" s="44"/>
      <c r="AN1575" s="44"/>
      <c r="AS1575" s="352"/>
      <c r="AU1575" s="44"/>
      <c r="AV1575" s="44"/>
      <c r="AW1575" s="44"/>
      <c r="BB1575" s="352"/>
      <c r="BD1575" s="44"/>
      <c r="BE1575" s="44"/>
      <c r="BF1575" s="44"/>
      <c r="BK1575" s="352"/>
      <c r="BM1575" s="44"/>
      <c r="BN1575" s="44"/>
      <c r="BO1575" s="44"/>
      <c r="BT1575" s="352"/>
      <c r="BV1575" s="44"/>
      <c r="BW1575" s="44"/>
      <c r="BX1575" s="44"/>
      <c r="CC1575" s="352"/>
      <c r="CE1575" s="44"/>
      <c r="CF1575" s="44"/>
      <c r="CG1575" s="44"/>
      <c r="CL1575" s="352"/>
      <c r="CN1575" s="44"/>
      <c r="CO1575" s="44"/>
      <c r="CP1575" s="44"/>
      <c r="CU1575" s="352"/>
      <c r="CW1575" s="44"/>
      <c r="CX1575" s="44"/>
      <c r="CY1575" s="44"/>
      <c r="DD1575" s="352"/>
      <c r="DF1575" s="44"/>
      <c r="DG1575" s="44"/>
      <c r="DH1575" s="44"/>
      <c r="DM1575" s="352"/>
      <c r="DO1575" s="44"/>
      <c r="DP1575" s="44"/>
      <c r="DQ1575" s="44"/>
      <c r="DV1575" s="352"/>
      <c r="DX1575" s="44"/>
      <c r="DY1575" s="44"/>
      <c r="DZ1575" s="44"/>
      <c r="EE1575" s="352"/>
      <c r="EG1575" s="44"/>
      <c r="EH1575" s="44"/>
      <c r="EI1575" s="44"/>
      <c r="EN1575" s="352"/>
      <c r="EP1575" s="44"/>
      <c r="EQ1575" s="44"/>
      <c r="ER1575" s="44"/>
      <c r="EW1575" s="352"/>
      <c r="EY1575" s="44"/>
      <c r="EZ1575" s="44"/>
      <c r="FA1575" s="44"/>
      <c r="FF1575" s="352"/>
      <c r="FH1575" s="44"/>
      <c r="FI1575" s="44"/>
      <c r="FJ1575" s="44"/>
      <c r="FO1575" s="352"/>
      <c r="FQ1575" s="44"/>
      <c r="FR1575" s="44"/>
      <c r="FS1575" s="44"/>
      <c r="FX1575" s="352"/>
      <c r="FZ1575" s="44"/>
      <c r="GA1575" s="44"/>
      <c r="GB1575" s="44"/>
      <c r="GG1575" s="352"/>
      <c r="GI1575" s="44"/>
      <c r="GJ1575" s="44"/>
      <c r="GK1575" s="44"/>
      <c r="GP1575" s="352"/>
      <c r="GR1575" s="44"/>
      <c r="GS1575" s="44"/>
      <c r="GT1575" s="44"/>
      <c r="GY1575" s="352"/>
      <c r="HA1575" s="44"/>
      <c r="HB1575" s="44"/>
      <c r="HC1575" s="44"/>
      <c r="HH1575" s="352"/>
      <c r="HJ1575" s="44"/>
      <c r="HK1575" s="44"/>
      <c r="HL1575" s="44"/>
      <c r="HQ1575" s="44"/>
      <c r="HR1575" s="44"/>
      <c r="HS1575" s="44"/>
      <c r="HT1575" s="44"/>
      <c r="HU1575" s="44"/>
      <c r="HV1575" s="44"/>
      <c r="HW1575" s="44"/>
      <c r="HX1575" s="44"/>
      <c r="HY1575" s="44"/>
      <c r="HZ1575" s="44"/>
      <c r="IA1575" s="44"/>
      <c r="IB1575" s="44"/>
      <c r="IC1575" s="44"/>
      <c r="ID1575" s="44"/>
      <c r="IE1575" s="44"/>
      <c r="IF1575" s="44"/>
      <c r="IG1575" s="44"/>
      <c r="IH1575" s="44"/>
      <c r="II1575" s="44"/>
      <c r="IJ1575" s="44"/>
      <c r="IK1575" s="44"/>
      <c r="IL1575" s="44"/>
      <c r="IM1575" s="44"/>
      <c r="IN1575" s="44"/>
      <c r="IO1575" s="44"/>
      <c r="IP1575" s="44"/>
      <c r="IQ1575" s="44"/>
      <c r="IR1575" s="44"/>
      <c r="IS1575" s="44"/>
      <c r="IT1575" s="44"/>
      <c r="IU1575" s="44"/>
      <c r="IV1575" s="44"/>
      <c r="RS1575" s="353"/>
    </row>
    <row r="1576" spans="1:487" s="74" customFormat="1" ht="15">
      <c r="A1576" s="325" t="s">
        <v>1067</v>
      </c>
      <c r="B1576" s="351"/>
      <c r="C1576" s="351"/>
      <c r="D1576" s="458" t="s">
        <v>133</v>
      </c>
      <c r="E1576" s="44"/>
      <c r="F1576" s="437">
        <f t="shared" si="22"/>
        <v>64</v>
      </c>
      <c r="G1576" s="478">
        <v>35</v>
      </c>
      <c r="H1576" s="478">
        <v>18</v>
      </c>
      <c r="I1576" s="138"/>
      <c r="J1576" s="420">
        <v>11</v>
      </c>
      <c r="K1576" s="138"/>
      <c r="L1576" s="44"/>
      <c r="M1576" s="450"/>
      <c r="N1576" s="44"/>
      <c r="R1576" s="352"/>
      <c r="T1576" s="44"/>
      <c r="U1576" s="44"/>
      <c r="V1576" s="44"/>
      <c r="AA1576" s="352"/>
      <c r="AC1576" s="44"/>
      <c r="AD1576" s="44"/>
      <c r="AE1576" s="44"/>
      <c r="AJ1576" s="352"/>
      <c r="AL1576" s="44"/>
      <c r="AM1576" s="44"/>
      <c r="AN1576" s="44"/>
      <c r="AS1576" s="352"/>
      <c r="AU1576" s="44"/>
      <c r="AV1576" s="44"/>
      <c r="AW1576" s="44"/>
      <c r="BB1576" s="352"/>
      <c r="BD1576" s="44"/>
      <c r="BE1576" s="44"/>
      <c r="BF1576" s="44"/>
      <c r="BK1576" s="352"/>
      <c r="BM1576" s="44"/>
      <c r="BN1576" s="44"/>
      <c r="BO1576" s="44"/>
      <c r="BT1576" s="352"/>
      <c r="BV1576" s="44"/>
      <c r="BW1576" s="44"/>
      <c r="BX1576" s="44"/>
      <c r="CC1576" s="352"/>
      <c r="CE1576" s="44"/>
      <c r="CF1576" s="44"/>
      <c r="CG1576" s="44"/>
      <c r="CL1576" s="352"/>
      <c r="CN1576" s="44"/>
      <c r="CO1576" s="44"/>
      <c r="CP1576" s="44"/>
      <c r="CU1576" s="352"/>
      <c r="CW1576" s="44"/>
      <c r="CX1576" s="44"/>
      <c r="CY1576" s="44"/>
      <c r="DD1576" s="352"/>
      <c r="DF1576" s="44"/>
      <c r="DG1576" s="44"/>
      <c r="DH1576" s="44"/>
      <c r="DM1576" s="352"/>
      <c r="DO1576" s="44"/>
      <c r="DP1576" s="44"/>
      <c r="DQ1576" s="44"/>
      <c r="DV1576" s="352"/>
      <c r="DX1576" s="44"/>
      <c r="DY1576" s="44"/>
      <c r="DZ1576" s="44"/>
      <c r="EE1576" s="352"/>
      <c r="EG1576" s="44"/>
      <c r="EH1576" s="44"/>
      <c r="EI1576" s="44"/>
      <c r="EN1576" s="352"/>
      <c r="EP1576" s="44"/>
      <c r="EQ1576" s="44"/>
      <c r="ER1576" s="44"/>
      <c r="EW1576" s="352"/>
      <c r="EY1576" s="44"/>
      <c r="EZ1576" s="44"/>
      <c r="FA1576" s="44"/>
      <c r="FF1576" s="352"/>
      <c r="FH1576" s="44"/>
      <c r="FI1576" s="44"/>
      <c r="FJ1576" s="44"/>
      <c r="FO1576" s="352"/>
      <c r="FQ1576" s="44"/>
      <c r="FR1576" s="44"/>
      <c r="FS1576" s="44"/>
      <c r="FX1576" s="352"/>
      <c r="FZ1576" s="44"/>
      <c r="GA1576" s="44"/>
      <c r="GB1576" s="44"/>
      <c r="GG1576" s="352"/>
      <c r="GI1576" s="44"/>
      <c r="GJ1576" s="44"/>
      <c r="GK1576" s="44"/>
      <c r="GP1576" s="352"/>
      <c r="GR1576" s="44"/>
      <c r="GS1576" s="44"/>
      <c r="GT1576" s="44"/>
      <c r="GY1576" s="352"/>
      <c r="HA1576" s="44"/>
      <c r="HB1576" s="44"/>
      <c r="HC1576" s="44"/>
      <c r="HH1576" s="352"/>
      <c r="HJ1576" s="44"/>
      <c r="HK1576" s="44"/>
      <c r="HL1576" s="44"/>
      <c r="HQ1576" s="44"/>
      <c r="HR1576" s="44"/>
      <c r="HS1576" s="44"/>
      <c r="HT1576" s="44"/>
      <c r="HU1576" s="44"/>
      <c r="HV1576" s="44"/>
      <c r="HW1576" s="44"/>
      <c r="HX1576" s="44"/>
      <c r="HY1576" s="44"/>
      <c r="HZ1576" s="44"/>
      <c r="IA1576" s="44"/>
      <c r="IB1576" s="44"/>
      <c r="IC1576" s="44"/>
      <c r="ID1576" s="44"/>
      <c r="IE1576" s="44"/>
      <c r="IF1576" s="44"/>
      <c r="IG1576" s="44"/>
      <c r="IH1576" s="44"/>
      <c r="II1576" s="44"/>
      <c r="IJ1576" s="44"/>
      <c r="IK1576" s="44"/>
      <c r="IL1576" s="44"/>
      <c r="IM1576" s="44"/>
      <c r="IN1576" s="44"/>
      <c r="IO1576" s="44"/>
      <c r="IP1576" s="44"/>
      <c r="IQ1576" s="44"/>
      <c r="IR1576" s="44"/>
      <c r="IS1576" s="44"/>
      <c r="IT1576" s="44"/>
      <c r="IU1576" s="44"/>
      <c r="IV1576" s="44"/>
      <c r="RS1576" s="353"/>
    </row>
    <row r="1577" spans="1:487" s="74" customFormat="1" ht="15">
      <c r="A1577" s="325" t="s">
        <v>1481</v>
      </c>
      <c r="B1577" s="351"/>
      <c r="C1577" s="351"/>
      <c r="D1577" s="531" t="s">
        <v>130</v>
      </c>
      <c r="E1577" s="44"/>
      <c r="F1577" s="437">
        <f t="shared" si="22"/>
        <v>20</v>
      </c>
      <c r="G1577" s="478"/>
      <c r="H1577" s="478">
        <v>20</v>
      </c>
      <c r="I1577" s="138"/>
      <c r="J1577" s="420"/>
      <c r="K1577" s="138"/>
      <c r="L1577" s="450"/>
      <c r="M1577" s="450"/>
      <c r="N1577" s="44"/>
      <c r="R1577" s="352"/>
      <c r="T1577" s="44"/>
      <c r="U1577" s="44"/>
      <c r="V1577" s="44"/>
      <c r="AA1577" s="352"/>
      <c r="AC1577" s="44"/>
      <c r="AD1577" s="44"/>
      <c r="AE1577" s="44"/>
      <c r="AJ1577" s="352"/>
      <c r="AL1577" s="44"/>
      <c r="AM1577" s="44"/>
      <c r="AN1577" s="44"/>
      <c r="AS1577" s="352"/>
      <c r="AU1577" s="44"/>
      <c r="AV1577" s="44"/>
      <c r="AW1577" s="44"/>
      <c r="BB1577" s="352"/>
      <c r="BD1577" s="44"/>
      <c r="BE1577" s="44"/>
      <c r="BF1577" s="44"/>
      <c r="BK1577" s="352"/>
      <c r="BM1577" s="44"/>
      <c r="BN1577" s="44"/>
      <c r="BO1577" s="44"/>
      <c r="BT1577" s="352"/>
      <c r="BV1577" s="44"/>
      <c r="BW1577" s="44"/>
      <c r="BX1577" s="44"/>
      <c r="CC1577" s="352"/>
      <c r="CE1577" s="44"/>
      <c r="CF1577" s="44"/>
      <c r="CG1577" s="44"/>
      <c r="CL1577" s="352"/>
      <c r="CN1577" s="44"/>
      <c r="CO1577" s="44"/>
      <c r="CP1577" s="44"/>
      <c r="CU1577" s="352"/>
      <c r="CW1577" s="44"/>
      <c r="CX1577" s="44"/>
      <c r="CY1577" s="44"/>
      <c r="DD1577" s="352"/>
      <c r="DF1577" s="44"/>
      <c r="DG1577" s="44"/>
      <c r="DH1577" s="44"/>
      <c r="DM1577" s="352"/>
      <c r="DO1577" s="44"/>
      <c r="DP1577" s="44"/>
      <c r="DQ1577" s="44"/>
      <c r="DV1577" s="352"/>
      <c r="DX1577" s="44"/>
      <c r="DY1577" s="44"/>
      <c r="DZ1577" s="44"/>
      <c r="EE1577" s="352"/>
      <c r="EG1577" s="44"/>
      <c r="EH1577" s="44"/>
      <c r="EI1577" s="44"/>
      <c r="EN1577" s="352"/>
      <c r="EP1577" s="44"/>
      <c r="EQ1577" s="44"/>
      <c r="ER1577" s="44"/>
      <c r="EW1577" s="352"/>
      <c r="EY1577" s="44"/>
      <c r="EZ1577" s="44"/>
      <c r="FA1577" s="44"/>
      <c r="FF1577" s="352"/>
      <c r="FH1577" s="44"/>
      <c r="FI1577" s="44"/>
      <c r="FJ1577" s="44"/>
      <c r="FO1577" s="352"/>
      <c r="FQ1577" s="44"/>
      <c r="FR1577" s="44"/>
      <c r="FS1577" s="44"/>
      <c r="FX1577" s="352"/>
      <c r="FZ1577" s="44"/>
      <c r="GA1577" s="44"/>
      <c r="GB1577" s="44"/>
      <c r="GG1577" s="352"/>
      <c r="GI1577" s="44"/>
      <c r="GJ1577" s="44"/>
      <c r="GK1577" s="44"/>
      <c r="GP1577" s="352"/>
      <c r="GR1577" s="44"/>
      <c r="GS1577" s="44"/>
      <c r="GT1577" s="44"/>
      <c r="GY1577" s="352"/>
      <c r="HA1577" s="44"/>
      <c r="HB1577" s="44"/>
      <c r="HC1577" s="44"/>
      <c r="HH1577" s="352"/>
      <c r="HJ1577" s="44"/>
      <c r="HK1577" s="44"/>
      <c r="HL1577" s="44"/>
      <c r="HQ1577" s="44"/>
      <c r="HR1577" s="44"/>
      <c r="HS1577" s="44"/>
      <c r="HT1577" s="44"/>
      <c r="HU1577" s="44"/>
      <c r="HV1577" s="44"/>
      <c r="HW1577" s="44"/>
      <c r="HX1577" s="44"/>
      <c r="HY1577" s="44"/>
      <c r="HZ1577" s="44"/>
      <c r="IA1577" s="44"/>
      <c r="IB1577" s="44"/>
      <c r="IC1577" s="44"/>
      <c r="ID1577" s="44"/>
      <c r="IE1577" s="44"/>
      <c r="IF1577" s="44"/>
      <c r="IG1577" s="44"/>
      <c r="IH1577" s="44"/>
      <c r="II1577" s="44"/>
      <c r="IJ1577" s="44"/>
      <c r="IK1577" s="44"/>
      <c r="IL1577" s="44"/>
      <c r="IM1577" s="44"/>
      <c r="IN1577" s="44"/>
      <c r="IO1577" s="44"/>
      <c r="IP1577" s="44"/>
      <c r="IQ1577" s="44"/>
      <c r="IR1577" s="44"/>
      <c r="IS1577" s="44"/>
      <c r="IT1577" s="44"/>
      <c r="IU1577" s="44"/>
      <c r="IV1577" s="44"/>
      <c r="RS1577" s="353"/>
    </row>
    <row r="1578" spans="1:487" s="74" customFormat="1" ht="15">
      <c r="A1578" s="325" t="s">
        <v>955</v>
      </c>
      <c r="B1578" s="351"/>
      <c r="C1578" s="351"/>
      <c r="D1578" s="531" t="s">
        <v>130</v>
      </c>
      <c r="E1578" s="44"/>
      <c r="F1578" s="437">
        <f t="shared" si="22"/>
        <v>42</v>
      </c>
      <c r="G1578" s="478"/>
      <c r="H1578" s="478">
        <v>30</v>
      </c>
      <c r="I1578" s="138"/>
      <c r="J1578" s="420"/>
      <c r="K1578" s="138">
        <v>12</v>
      </c>
      <c r="L1578" s="458"/>
      <c r="M1578" s="450"/>
      <c r="N1578" s="44"/>
      <c r="R1578" s="352"/>
      <c r="T1578" s="44"/>
      <c r="U1578" s="44"/>
      <c r="V1578" s="44"/>
      <c r="AA1578" s="352"/>
      <c r="AC1578" s="44"/>
      <c r="AD1578" s="44"/>
      <c r="AE1578" s="44"/>
      <c r="AJ1578" s="352"/>
      <c r="AL1578" s="44"/>
      <c r="AM1578" s="44"/>
      <c r="AN1578" s="44"/>
      <c r="AS1578" s="352"/>
      <c r="AU1578" s="44"/>
      <c r="AV1578" s="44"/>
      <c r="AW1578" s="44"/>
      <c r="BB1578" s="352"/>
      <c r="BD1578" s="44"/>
      <c r="BE1578" s="44"/>
      <c r="BF1578" s="44"/>
      <c r="BK1578" s="352"/>
      <c r="BM1578" s="44"/>
      <c r="BN1578" s="44"/>
      <c r="BO1578" s="44"/>
      <c r="BT1578" s="352"/>
      <c r="BV1578" s="44"/>
      <c r="BW1578" s="44"/>
      <c r="BX1578" s="44"/>
      <c r="CC1578" s="352"/>
      <c r="CE1578" s="44"/>
      <c r="CF1578" s="44"/>
      <c r="CG1578" s="44"/>
      <c r="CL1578" s="352"/>
      <c r="CN1578" s="44"/>
      <c r="CO1578" s="44"/>
      <c r="CP1578" s="44"/>
      <c r="CU1578" s="352"/>
      <c r="CW1578" s="44"/>
      <c r="CX1578" s="44"/>
      <c r="CY1578" s="44"/>
      <c r="DD1578" s="352"/>
      <c r="DF1578" s="44"/>
      <c r="DG1578" s="44"/>
      <c r="DH1578" s="44"/>
      <c r="DM1578" s="352"/>
      <c r="DO1578" s="44"/>
      <c r="DP1578" s="44"/>
      <c r="DQ1578" s="44"/>
      <c r="DV1578" s="352"/>
      <c r="DX1578" s="44"/>
      <c r="DY1578" s="44"/>
      <c r="DZ1578" s="44"/>
      <c r="EE1578" s="352"/>
      <c r="EG1578" s="44"/>
      <c r="EH1578" s="44"/>
      <c r="EI1578" s="44"/>
      <c r="EN1578" s="352"/>
      <c r="EP1578" s="44"/>
      <c r="EQ1578" s="44"/>
      <c r="ER1578" s="44"/>
      <c r="EW1578" s="352"/>
      <c r="EY1578" s="44"/>
      <c r="EZ1578" s="44"/>
      <c r="FA1578" s="44"/>
      <c r="FF1578" s="352"/>
      <c r="FH1578" s="44"/>
      <c r="FI1578" s="44"/>
      <c r="FJ1578" s="44"/>
      <c r="FO1578" s="352"/>
      <c r="FQ1578" s="44"/>
      <c r="FR1578" s="44"/>
      <c r="FS1578" s="44"/>
      <c r="FX1578" s="352"/>
      <c r="FZ1578" s="44"/>
      <c r="GA1578" s="44"/>
      <c r="GB1578" s="44"/>
      <c r="GG1578" s="352"/>
      <c r="GI1578" s="44"/>
      <c r="GJ1578" s="44"/>
      <c r="GK1578" s="44"/>
      <c r="GP1578" s="352"/>
      <c r="GR1578" s="44"/>
      <c r="GS1578" s="44"/>
      <c r="GT1578" s="44"/>
      <c r="GY1578" s="352"/>
      <c r="HA1578" s="44"/>
      <c r="HB1578" s="44"/>
      <c r="HC1578" s="44"/>
      <c r="HH1578" s="352"/>
      <c r="HJ1578" s="44"/>
      <c r="HK1578" s="44"/>
      <c r="HL1578" s="44"/>
      <c r="HQ1578" s="44"/>
      <c r="HR1578" s="44"/>
      <c r="HS1578" s="44"/>
      <c r="HT1578" s="44"/>
      <c r="HU1578" s="44"/>
      <c r="HV1578" s="44"/>
      <c r="HW1578" s="44"/>
      <c r="HX1578" s="44"/>
      <c r="HY1578" s="44"/>
      <c r="HZ1578" s="44"/>
      <c r="IA1578" s="44"/>
      <c r="IB1578" s="44"/>
      <c r="IC1578" s="44"/>
      <c r="ID1578" s="44"/>
      <c r="IE1578" s="44"/>
      <c r="IF1578" s="44"/>
      <c r="IG1578" s="44"/>
      <c r="IH1578" s="44"/>
      <c r="II1578" s="44"/>
      <c r="IJ1578" s="44"/>
      <c r="IK1578" s="44"/>
      <c r="IL1578" s="44"/>
      <c r="IM1578" s="44"/>
      <c r="IN1578" s="44"/>
      <c r="IO1578" s="44"/>
      <c r="IP1578" s="44"/>
      <c r="IQ1578" s="44"/>
      <c r="IR1578" s="44"/>
      <c r="IS1578" s="44"/>
      <c r="IT1578" s="44"/>
      <c r="IU1578" s="44"/>
      <c r="IV1578" s="44"/>
      <c r="RS1578" s="353"/>
    </row>
    <row r="1579" spans="1:487" s="74" customFormat="1" ht="15">
      <c r="A1579" s="325" t="s">
        <v>693</v>
      </c>
      <c r="B1579" s="351"/>
      <c r="C1579" s="351"/>
      <c r="D1579" s="531" t="s">
        <v>130</v>
      </c>
      <c r="E1579" s="44"/>
      <c r="F1579" s="437">
        <f t="shared" si="22"/>
        <v>0</v>
      </c>
      <c r="G1579" s="478"/>
      <c r="H1579" s="478"/>
      <c r="I1579" s="138"/>
      <c r="J1579" s="420"/>
      <c r="K1579" s="138"/>
      <c r="L1579" s="450"/>
      <c r="M1579" s="450"/>
      <c r="N1579" s="44"/>
      <c r="R1579" s="352"/>
      <c r="T1579" s="44"/>
      <c r="U1579" s="44"/>
      <c r="V1579" s="44"/>
      <c r="AA1579" s="352"/>
      <c r="AC1579" s="44"/>
      <c r="AD1579" s="44"/>
      <c r="AE1579" s="44"/>
      <c r="AJ1579" s="352"/>
      <c r="AL1579" s="44"/>
      <c r="AM1579" s="44"/>
      <c r="AN1579" s="44"/>
      <c r="AS1579" s="352"/>
      <c r="AU1579" s="44"/>
      <c r="AV1579" s="44"/>
      <c r="AW1579" s="44"/>
      <c r="BB1579" s="352"/>
      <c r="BD1579" s="44"/>
      <c r="BE1579" s="44"/>
      <c r="BF1579" s="44"/>
      <c r="BK1579" s="352"/>
      <c r="BM1579" s="44"/>
      <c r="BN1579" s="44"/>
      <c r="BO1579" s="44"/>
      <c r="BT1579" s="352"/>
      <c r="BV1579" s="44"/>
      <c r="BW1579" s="44"/>
      <c r="BX1579" s="44"/>
      <c r="CC1579" s="352"/>
      <c r="CE1579" s="44"/>
      <c r="CF1579" s="44"/>
      <c r="CG1579" s="44"/>
      <c r="CL1579" s="352"/>
      <c r="CN1579" s="44"/>
      <c r="CO1579" s="44"/>
      <c r="CP1579" s="44"/>
      <c r="CU1579" s="352"/>
      <c r="CW1579" s="44"/>
      <c r="CX1579" s="44"/>
      <c r="CY1579" s="44"/>
      <c r="DD1579" s="352"/>
      <c r="DF1579" s="44"/>
      <c r="DG1579" s="44"/>
      <c r="DH1579" s="44"/>
      <c r="DM1579" s="352"/>
      <c r="DO1579" s="44"/>
      <c r="DP1579" s="44"/>
      <c r="DQ1579" s="44"/>
      <c r="DV1579" s="352"/>
      <c r="DX1579" s="44"/>
      <c r="DY1579" s="44"/>
      <c r="DZ1579" s="44"/>
      <c r="EE1579" s="352"/>
      <c r="EG1579" s="44"/>
      <c r="EH1579" s="44"/>
      <c r="EI1579" s="44"/>
      <c r="EN1579" s="352"/>
      <c r="EP1579" s="44"/>
      <c r="EQ1579" s="44"/>
      <c r="ER1579" s="44"/>
      <c r="EW1579" s="352"/>
      <c r="EY1579" s="44"/>
      <c r="EZ1579" s="44"/>
      <c r="FA1579" s="44"/>
      <c r="FF1579" s="352"/>
      <c r="FH1579" s="44"/>
      <c r="FI1579" s="44"/>
      <c r="FJ1579" s="44"/>
      <c r="FO1579" s="352"/>
      <c r="FQ1579" s="44"/>
      <c r="FR1579" s="44"/>
      <c r="FS1579" s="44"/>
      <c r="FX1579" s="352"/>
      <c r="FZ1579" s="44"/>
      <c r="GA1579" s="44"/>
      <c r="GB1579" s="44"/>
      <c r="GG1579" s="352"/>
      <c r="GI1579" s="44"/>
      <c r="GJ1579" s="44"/>
      <c r="GK1579" s="44"/>
      <c r="GP1579" s="352"/>
      <c r="GR1579" s="44"/>
      <c r="GS1579" s="44"/>
      <c r="GT1579" s="44"/>
      <c r="GY1579" s="352"/>
      <c r="HA1579" s="44"/>
      <c r="HB1579" s="44"/>
      <c r="HC1579" s="44"/>
      <c r="HH1579" s="352"/>
      <c r="HJ1579" s="44"/>
      <c r="HK1579" s="44"/>
      <c r="HL1579" s="44"/>
      <c r="HQ1579" s="44"/>
      <c r="HR1579" s="44"/>
      <c r="HS1579" s="44"/>
      <c r="HT1579" s="44"/>
      <c r="HU1579" s="44"/>
      <c r="HV1579" s="44"/>
      <c r="HW1579" s="44"/>
      <c r="HX1579" s="44"/>
      <c r="HY1579" s="44"/>
      <c r="HZ1579" s="44"/>
      <c r="IA1579" s="44"/>
      <c r="IB1579" s="44"/>
      <c r="IC1579" s="44"/>
      <c r="ID1579" s="44"/>
      <c r="IE1579" s="44"/>
      <c r="IF1579" s="44"/>
      <c r="IG1579" s="44"/>
      <c r="IH1579" s="44"/>
      <c r="II1579" s="44"/>
      <c r="IJ1579" s="44"/>
      <c r="IK1579" s="44"/>
      <c r="IL1579" s="44"/>
      <c r="IM1579" s="44"/>
      <c r="IN1579" s="44"/>
      <c r="IO1579" s="44"/>
      <c r="IP1579" s="44"/>
      <c r="IQ1579" s="44"/>
      <c r="IR1579" s="44"/>
      <c r="IS1579" s="44"/>
      <c r="IT1579" s="44"/>
      <c r="IU1579" s="44"/>
      <c r="IV1579" s="44"/>
      <c r="RS1579" s="353"/>
    </row>
    <row r="1580" spans="1:487" s="74" customFormat="1" ht="15">
      <c r="A1580" s="325" t="s">
        <v>2055</v>
      </c>
      <c r="B1580" s="351"/>
      <c r="C1580" s="351"/>
      <c r="D1580" s="354" t="s">
        <v>130</v>
      </c>
      <c r="E1580" s="44"/>
      <c r="F1580" s="437">
        <f t="shared" si="22"/>
        <v>0</v>
      </c>
      <c r="G1580" s="478"/>
      <c r="H1580" s="478"/>
      <c r="I1580" s="138"/>
      <c r="J1580" s="420"/>
      <c r="K1580" s="138"/>
      <c r="L1580" s="450"/>
      <c r="M1580" s="450"/>
      <c r="N1580" s="44"/>
      <c r="R1580" s="352"/>
      <c r="T1580" s="44"/>
      <c r="U1580" s="44"/>
      <c r="V1580" s="44"/>
      <c r="AA1580" s="352"/>
      <c r="AC1580" s="44"/>
      <c r="AD1580" s="44"/>
      <c r="AE1580" s="44"/>
      <c r="AJ1580" s="352"/>
      <c r="AL1580" s="44"/>
      <c r="AM1580" s="44"/>
      <c r="AN1580" s="44"/>
      <c r="AS1580" s="352"/>
      <c r="AU1580" s="44"/>
      <c r="AV1580" s="44"/>
      <c r="AW1580" s="44"/>
      <c r="BB1580" s="352"/>
      <c r="BD1580" s="44"/>
      <c r="BE1580" s="44"/>
      <c r="BF1580" s="44"/>
      <c r="BK1580" s="352"/>
      <c r="BM1580" s="44"/>
      <c r="BN1580" s="44"/>
      <c r="BO1580" s="44"/>
      <c r="BT1580" s="352"/>
      <c r="BV1580" s="44"/>
      <c r="BW1580" s="44"/>
      <c r="BX1580" s="44"/>
      <c r="CC1580" s="352"/>
      <c r="CE1580" s="44"/>
      <c r="CF1580" s="44"/>
      <c r="CG1580" s="44"/>
      <c r="CL1580" s="352"/>
      <c r="CN1580" s="44"/>
      <c r="CO1580" s="44"/>
      <c r="CP1580" s="44"/>
      <c r="CU1580" s="352"/>
      <c r="CW1580" s="44"/>
      <c r="CX1580" s="44"/>
      <c r="CY1580" s="44"/>
      <c r="DD1580" s="352"/>
      <c r="DF1580" s="44"/>
      <c r="DG1580" s="44"/>
      <c r="DH1580" s="44"/>
      <c r="DM1580" s="352"/>
      <c r="DO1580" s="44"/>
      <c r="DP1580" s="44"/>
      <c r="DQ1580" s="44"/>
      <c r="DV1580" s="352"/>
      <c r="DX1580" s="44"/>
      <c r="DY1580" s="44"/>
      <c r="DZ1580" s="44"/>
      <c r="EE1580" s="352"/>
      <c r="EG1580" s="44"/>
      <c r="EH1580" s="44"/>
      <c r="EI1580" s="44"/>
      <c r="EN1580" s="352"/>
      <c r="EP1580" s="44"/>
      <c r="EQ1580" s="44"/>
      <c r="ER1580" s="44"/>
      <c r="EW1580" s="352"/>
      <c r="EY1580" s="44"/>
      <c r="EZ1580" s="44"/>
      <c r="FA1580" s="44"/>
      <c r="FF1580" s="352"/>
      <c r="FH1580" s="44"/>
      <c r="FI1580" s="44"/>
      <c r="FJ1580" s="44"/>
      <c r="FO1580" s="352"/>
      <c r="FQ1580" s="44"/>
      <c r="FR1580" s="44"/>
      <c r="FS1580" s="44"/>
      <c r="FX1580" s="352"/>
      <c r="FZ1580" s="44"/>
      <c r="GA1580" s="44"/>
      <c r="GB1580" s="44"/>
      <c r="GG1580" s="352"/>
      <c r="GI1580" s="44"/>
      <c r="GJ1580" s="44"/>
      <c r="GK1580" s="44"/>
      <c r="GP1580" s="352"/>
      <c r="GR1580" s="44"/>
      <c r="GS1580" s="44"/>
      <c r="GT1580" s="44"/>
      <c r="GY1580" s="352"/>
      <c r="HA1580" s="44"/>
      <c r="HB1580" s="44"/>
      <c r="HC1580" s="44"/>
      <c r="HH1580" s="352"/>
      <c r="HJ1580" s="44"/>
      <c r="HK1580" s="44"/>
      <c r="HL1580" s="44"/>
      <c r="HQ1580" s="44"/>
      <c r="HR1580" s="44"/>
      <c r="HS1580" s="44"/>
      <c r="HT1580" s="44"/>
      <c r="HU1580" s="44"/>
      <c r="HV1580" s="44"/>
      <c r="HW1580" s="44"/>
      <c r="HX1580" s="44"/>
      <c r="HY1580" s="44"/>
      <c r="HZ1580" s="44"/>
      <c r="IA1580" s="44"/>
      <c r="IB1580" s="44"/>
      <c r="IC1580" s="44"/>
      <c r="ID1580" s="44"/>
      <c r="IE1580" s="44"/>
      <c r="IF1580" s="44"/>
      <c r="IG1580" s="44"/>
      <c r="IH1580" s="44"/>
      <c r="II1580" s="44"/>
      <c r="IJ1580" s="44"/>
      <c r="IK1580" s="44"/>
      <c r="IL1580" s="44"/>
      <c r="IM1580" s="44"/>
      <c r="IN1580" s="44"/>
      <c r="IO1580" s="44"/>
      <c r="IP1580" s="44"/>
      <c r="IQ1580" s="44"/>
      <c r="IR1580" s="44"/>
      <c r="IS1580" s="44"/>
      <c r="IT1580" s="44"/>
      <c r="IU1580" s="44"/>
      <c r="IV1580" s="44"/>
      <c r="RS1580" s="353"/>
    </row>
    <row r="1581" spans="1:487" s="74" customFormat="1" ht="15">
      <c r="A1581" s="325" t="s">
        <v>1290</v>
      </c>
      <c r="B1581" s="351"/>
      <c r="C1581" s="351"/>
      <c r="D1581" s="531" t="s">
        <v>130</v>
      </c>
      <c r="E1581" s="44"/>
      <c r="F1581" s="437">
        <f t="shared" si="22"/>
        <v>0</v>
      </c>
      <c r="G1581" s="478"/>
      <c r="H1581" s="478"/>
      <c r="I1581" s="138"/>
      <c r="J1581" s="420"/>
      <c r="K1581" s="138"/>
      <c r="L1581" s="450"/>
      <c r="M1581" s="450"/>
      <c r="N1581" s="44"/>
      <c r="R1581" s="352"/>
      <c r="T1581" s="44"/>
      <c r="U1581" s="44"/>
      <c r="V1581" s="44"/>
      <c r="AA1581" s="352"/>
      <c r="AC1581" s="44"/>
      <c r="AD1581" s="44"/>
      <c r="AE1581" s="44"/>
      <c r="AJ1581" s="352"/>
      <c r="AL1581" s="44"/>
      <c r="AM1581" s="44"/>
      <c r="AN1581" s="44"/>
      <c r="AS1581" s="352"/>
      <c r="AU1581" s="44"/>
      <c r="AV1581" s="44"/>
      <c r="AW1581" s="44"/>
      <c r="BB1581" s="352"/>
      <c r="BD1581" s="44"/>
      <c r="BE1581" s="44"/>
      <c r="BF1581" s="44"/>
      <c r="BK1581" s="352"/>
      <c r="BM1581" s="44"/>
      <c r="BN1581" s="44"/>
      <c r="BO1581" s="44"/>
      <c r="BT1581" s="352"/>
      <c r="BV1581" s="44"/>
      <c r="BW1581" s="44"/>
      <c r="BX1581" s="44"/>
      <c r="CC1581" s="352"/>
      <c r="CE1581" s="44"/>
      <c r="CF1581" s="44"/>
      <c r="CG1581" s="44"/>
      <c r="CL1581" s="352"/>
      <c r="CN1581" s="44"/>
      <c r="CO1581" s="44"/>
      <c r="CP1581" s="44"/>
      <c r="CU1581" s="352"/>
      <c r="CW1581" s="44"/>
      <c r="CX1581" s="44"/>
      <c r="CY1581" s="44"/>
      <c r="DD1581" s="352"/>
      <c r="DF1581" s="44"/>
      <c r="DG1581" s="44"/>
      <c r="DH1581" s="44"/>
      <c r="DM1581" s="352"/>
      <c r="DO1581" s="44"/>
      <c r="DP1581" s="44"/>
      <c r="DQ1581" s="44"/>
      <c r="DV1581" s="352"/>
      <c r="DX1581" s="44"/>
      <c r="DY1581" s="44"/>
      <c r="DZ1581" s="44"/>
      <c r="EE1581" s="352"/>
      <c r="EG1581" s="44"/>
      <c r="EH1581" s="44"/>
      <c r="EI1581" s="44"/>
      <c r="EN1581" s="352"/>
      <c r="EP1581" s="44"/>
      <c r="EQ1581" s="44"/>
      <c r="ER1581" s="44"/>
      <c r="EW1581" s="352"/>
      <c r="EY1581" s="44"/>
      <c r="EZ1581" s="44"/>
      <c r="FA1581" s="44"/>
      <c r="FF1581" s="352"/>
      <c r="FH1581" s="44"/>
      <c r="FI1581" s="44"/>
      <c r="FJ1581" s="44"/>
      <c r="FO1581" s="352"/>
      <c r="FQ1581" s="44"/>
      <c r="FR1581" s="44"/>
      <c r="FS1581" s="44"/>
      <c r="FX1581" s="352"/>
      <c r="FZ1581" s="44"/>
      <c r="GA1581" s="44"/>
      <c r="GB1581" s="44"/>
      <c r="GG1581" s="352"/>
      <c r="GI1581" s="44"/>
      <c r="GJ1581" s="44"/>
      <c r="GK1581" s="44"/>
      <c r="GP1581" s="352"/>
      <c r="GR1581" s="44"/>
      <c r="GS1581" s="44"/>
      <c r="GT1581" s="44"/>
      <c r="GY1581" s="352"/>
      <c r="HA1581" s="44"/>
      <c r="HB1581" s="44"/>
      <c r="HC1581" s="44"/>
      <c r="HH1581" s="352"/>
      <c r="HJ1581" s="44"/>
      <c r="HK1581" s="44"/>
      <c r="HL1581" s="44"/>
      <c r="HQ1581" s="44"/>
      <c r="HR1581" s="44"/>
      <c r="HS1581" s="44"/>
      <c r="HT1581" s="44"/>
      <c r="HU1581" s="44"/>
      <c r="HV1581" s="44"/>
      <c r="HW1581" s="44"/>
      <c r="HX1581" s="44"/>
      <c r="HY1581" s="44"/>
      <c r="HZ1581" s="44"/>
      <c r="IA1581" s="44"/>
      <c r="IB1581" s="44"/>
      <c r="IC1581" s="44"/>
      <c r="ID1581" s="44"/>
      <c r="IE1581" s="44"/>
      <c r="IF1581" s="44"/>
      <c r="IG1581" s="44"/>
      <c r="IH1581" s="44"/>
      <c r="II1581" s="44"/>
      <c r="IJ1581" s="44"/>
      <c r="IK1581" s="44"/>
      <c r="IL1581" s="44"/>
      <c r="IM1581" s="44"/>
      <c r="IN1581" s="44"/>
      <c r="IO1581" s="44"/>
      <c r="IP1581" s="44"/>
      <c r="IQ1581" s="44"/>
      <c r="IR1581" s="44"/>
      <c r="IS1581" s="44"/>
      <c r="IT1581" s="44"/>
      <c r="IU1581" s="44"/>
      <c r="IV1581" s="44"/>
      <c r="RS1581" s="353"/>
    </row>
    <row r="1582" spans="1:487" s="74" customFormat="1" ht="15">
      <c r="A1582" s="325" t="s">
        <v>1872</v>
      </c>
      <c r="B1582" s="351"/>
      <c r="C1582" s="351"/>
      <c r="D1582" s="531" t="s">
        <v>130</v>
      </c>
      <c r="E1582" s="44"/>
      <c r="F1582" s="437">
        <f t="shared" si="22"/>
        <v>0</v>
      </c>
      <c r="G1582" s="478"/>
      <c r="H1582" s="478"/>
      <c r="I1582" s="138"/>
      <c r="J1582" s="420"/>
      <c r="K1582" s="138"/>
      <c r="L1582" s="44"/>
      <c r="M1582" s="450"/>
      <c r="N1582" s="44"/>
      <c r="R1582" s="352"/>
      <c r="T1582" s="44"/>
      <c r="U1582" s="44"/>
      <c r="V1582" s="44"/>
      <c r="AA1582" s="352"/>
      <c r="AC1582" s="44"/>
      <c r="AD1582" s="44"/>
      <c r="AE1582" s="44"/>
      <c r="AJ1582" s="352"/>
      <c r="AL1582" s="44"/>
      <c r="AM1582" s="44"/>
      <c r="AN1582" s="44"/>
      <c r="AS1582" s="352"/>
      <c r="AU1582" s="44"/>
      <c r="AV1582" s="44"/>
      <c r="AW1582" s="44"/>
      <c r="BB1582" s="352"/>
      <c r="BD1582" s="44"/>
      <c r="BE1582" s="44"/>
      <c r="BF1582" s="44"/>
      <c r="BK1582" s="352"/>
      <c r="BM1582" s="44"/>
      <c r="BN1582" s="44"/>
      <c r="BO1582" s="44"/>
      <c r="BT1582" s="352"/>
      <c r="BV1582" s="44"/>
      <c r="BW1582" s="44"/>
      <c r="BX1582" s="44"/>
      <c r="CC1582" s="352"/>
      <c r="CE1582" s="44"/>
      <c r="CF1582" s="44"/>
      <c r="CG1582" s="44"/>
      <c r="CL1582" s="352"/>
      <c r="CN1582" s="44"/>
      <c r="CO1582" s="44"/>
      <c r="CP1582" s="44"/>
      <c r="CU1582" s="352"/>
      <c r="CW1582" s="44"/>
      <c r="CX1582" s="44"/>
      <c r="CY1582" s="44"/>
      <c r="DD1582" s="352"/>
      <c r="DF1582" s="44"/>
      <c r="DG1582" s="44"/>
      <c r="DH1582" s="44"/>
      <c r="DM1582" s="352"/>
      <c r="DO1582" s="44"/>
      <c r="DP1582" s="44"/>
      <c r="DQ1582" s="44"/>
      <c r="DV1582" s="352"/>
      <c r="DX1582" s="44"/>
      <c r="DY1582" s="44"/>
      <c r="DZ1582" s="44"/>
      <c r="EE1582" s="352"/>
      <c r="EG1582" s="44"/>
      <c r="EH1582" s="44"/>
      <c r="EI1582" s="44"/>
      <c r="EN1582" s="352"/>
      <c r="EP1582" s="44"/>
      <c r="EQ1582" s="44"/>
      <c r="ER1582" s="44"/>
      <c r="EW1582" s="352"/>
      <c r="EY1582" s="44"/>
      <c r="EZ1582" s="44"/>
      <c r="FA1582" s="44"/>
      <c r="FF1582" s="352"/>
      <c r="FH1582" s="44"/>
      <c r="FI1582" s="44"/>
      <c r="FJ1582" s="44"/>
      <c r="FO1582" s="352"/>
      <c r="FQ1582" s="44"/>
      <c r="FR1582" s="44"/>
      <c r="FS1582" s="44"/>
      <c r="FX1582" s="352"/>
      <c r="FZ1582" s="44"/>
      <c r="GA1582" s="44"/>
      <c r="GB1582" s="44"/>
      <c r="GG1582" s="352"/>
      <c r="GI1582" s="44"/>
      <c r="GJ1582" s="44"/>
      <c r="GK1582" s="44"/>
      <c r="GP1582" s="352"/>
      <c r="GR1582" s="44"/>
      <c r="GS1582" s="44"/>
      <c r="GT1582" s="44"/>
      <c r="GY1582" s="352"/>
      <c r="HA1582" s="44"/>
      <c r="HB1582" s="44"/>
      <c r="HC1582" s="44"/>
      <c r="HH1582" s="352"/>
      <c r="HJ1582" s="44"/>
      <c r="HK1582" s="44"/>
      <c r="HL1582" s="44"/>
      <c r="HQ1582" s="44"/>
      <c r="HR1582" s="44"/>
      <c r="HS1582" s="44"/>
      <c r="HT1582" s="44"/>
      <c r="HU1582" s="44"/>
      <c r="HV1582" s="44"/>
      <c r="HW1582" s="44"/>
      <c r="HX1582" s="44"/>
      <c r="HY1582" s="44"/>
      <c r="HZ1582" s="44"/>
      <c r="IA1582" s="44"/>
      <c r="IB1582" s="44"/>
      <c r="IC1582" s="44"/>
      <c r="ID1582" s="44"/>
      <c r="IE1582" s="44"/>
      <c r="IF1582" s="44"/>
      <c r="IG1582" s="44"/>
      <c r="IH1582" s="44"/>
      <c r="II1582" s="44"/>
      <c r="IJ1582" s="44"/>
      <c r="IK1582" s="44"/>
      <c r="IL1582" s="44"/>
      <c r="IM1582" s="44"/>
      <c r="IN1582" s="44"/>
      <c r="IO1582" s="44"/>
      <c r="IP1582" s="44"/>
      <c r="IQ1582" s="44"/>
      <c r="IR1582" s="44"/>
      <c r="IS1582" s="44"/>
      <c r="IT1582" s="44"/>
      <c r="IU1582" s="44"/>
      <c r="IV1582" s="44"/>
      <c r="RS1582" s="353"/>
    </row>
    <row r="1583" spans="1:487" s="74" customFormat="1" ht="15">
      <c r="A1583" s="325" t="s">
        <v>446</v>
      </c>
      <c r="B1583" s="351"/>
      <c r="C1583" s="351"/>
      <c r="D1583" s="458" t="s">
        <v>141</v>
      </c>
      <c r="E1583" s="44"/>
      <c r="F1583" s="437">
        <f t="shared" si="22"/>
        <v>277</v>
      </c>
      <c r="G1583" s="541">
        <v>49</v>
      </c>
      <c r="H1583" s="541">
        <v>161</v>
      </c>
      <c r="I1583" s="138">
        <v>20</v>
      </c>
      <c r="J1583" s="420">
        <v>6</v>
      </c>
      <c r="K1583" s="138">
        <v>41</v>
      </c>
      <c r="L1583" s="458"/>
      <c r="N1583" s="44"/>
      <c r="R1583" s="352"/>
      <c r="T1583" s="44"/>
      <c r="U1583" s="44"/>
      <c r="V1583" s="44"/>
      <c r="AA1583" s="352"/>
      <c r="AC1583" s="44"/>
      <c r="AD1583" s="44"/>
      <c r="AE1583" s="44"/>
      <c r="AJ1583" s="352"/>
      <c r="AL1583" s="44"/>
      <c r="AM1583" s="44"/>
      <c r="AN1583" s="44"/>
      <c r="AS1583" s="352"/>
      <c r="AU1583" s="44"/>
      <c r="AV1583" s="44"/>
      <c r="AW1583" s="44"/>
      <c r="BB1583" s="352"/>
      <c r="BD1583" s="44"/>
      <c r="BE1583" s="44"/>
      <c r="BF1583" s="44"/>
      <c r="BK1583" s="352"/>
      <c r="BM1583" s="44"/>
      <c r="BN1583" s="44"/>
      <c r="BO1583" s="44"/>
      <c r="BT1583" s="352"/>
      <c r="BV1583" s="44"/>
      <c r="BW1583" s="44"/>
      <c r="BX1583" s="44"/>
      <c r="CC1583" s="352"/>
      <c r="CE1583" s="44"/>
      <c r="CF1583" s="44"/>
      <c r="CG1583" s="44"/>
      <c r="CL1583" s="352"/>
      <c r="CN1583" s="44"/>
      <c r="CO1583" s="44"/>
      <c r="CP1583" s="44"/>
      <c r="CU1583" s="352"/>
      <c r="CW1583" s="44"/>
      <c r="CX1583" s="44"/>
      <c r="CY1583" s="44"/>
      <c r="DD1583" s="352"/>
      <c r="DF1583" s="44"/>
      <c r="DG1583" s="44"/>
      <c r="DH1583" s="44"/>
      <c r="DM1583" s="352"/>
      <c r="DO1583" s="44"/>
      <c r="DP1583" s="44"/>
      <c r="DQ1583" s="44"/>
      <c r="DV1583" s="352"/>
      <c r="DX1583" s="44"/>
      <c r="DY1583" s="44"/>
      <c r="DZ1583" s="44"/>
      <c r="EE1583" s="352"/>
      <c r="EG1583" s="44"/>
      <c r="EH1583" s="44"/>
      <c r="EI1583" s="44"/>
      <c r="EN1583" s="352"/>
      <c r="EP1583" s="44"/>
      <c r="EQ1583" s="44"/>
      <c r="ER1583" s="44"/>
      <c r="EW1583" s="352"/>
      <c r="EY1583" s="44"/>
      <c r="EZ1583" s="44"/>
      <c r="FA1583" s="44"/>
      <c r="FF1583" s="352"/>
      <c r="FH1583" s="44"/>
      <c r="FI1583" s="44"/>
      <c r="FJ1583" s="44"/>
      <c r="FO1583" s="352"/>
      <c r="FQ1583" s="44"/>
      <c r="FR1583" s="44"/>
      <c r="FS1583" s="44"/>
      <c r="FX1583" s="352"/>
      <c r="FZ1583" s="44"/>
      <c r="GA1583" s="44"/>
      <c r="GB1583" s="44"/>
      <c r="GG1583" s="352"/>
      <c r="GI1583" s="44"/>
      <c r="GJ1583" s="44"/>
      <c r="GK1583" s="44"/>
      <c r="GP1583" s="352"/>
      <c r="GR1583" s="44"/>
      <c r="GS1583" s="44"/>
      <c r="GT1583" s="44"/>
      <c r="GY1583" s="352"/>
      <c r="HA1583" s="44"/>
      <c r="HB1583" s="44"/>
      <c r="HC1583" s="44"/>
      <c r="HH1583" s="352"/>
      <c r="HJ1583" s="44"/>
      <c r="HK1583" s="44"/>
      <c r="HL1583" s="44"/>
      <c r="HQ1583" s="44"/>
      <c r="HR1583" s="44"/>
      <c r="HS1583" s="44"/>
      <c r="HT1583" s="44"/>
      <c r="HU1583" s="44"/>
      <c r="HV1583" s="44"/>
      <c r="HW1583" s="44"/>
      <c r="HX1583" s="44"/>
      <c r="HY1583" s="44"/>
      <c r="HZ1583" s="44"/>
      <c r="IA1583" s="44"/>
      <c r="IB1583" s="44"/>
      <c r="IC1583" s="44"/>
      <c r="ID1583" s="44"/>
      <c r="IE1583" s="44"/>
      <c r="IF1583" s="44"/>
      <c r="IG1583" s="44"/>
      <c r="IH1583" s="44"/>
      <c r="II1583" s="44"/>
      <c r="IJ1583" s="44"/>
      <c r="IK1583" s="44"/>
      <c r="IL1583" s="44"/>
      <c r="IM1583" s="44"/>
      <c r="IN1583" s="44"/>
      <c r="IO1583" s="44"/>
      <c r="IP1583" s="44"/>
      <c r="IQ1583" s="44"/>
      <c r="IR1583" s="44"/>
      <c r="IS1583" s="44"/>
      <c r="IT1583" s="44"/>
      <c r="IU1583" s="44"/>
      <c r="IV1583" s="44"/>
      <c r="RS1583" s="353"/>
    </row>
    <row r="1584" spans="1:487" s="74" customFormat="1" ht="15">
      <c r="A1584" s="325" t="s">
        <v>470</v>
      </c>
      <c r="B1584" s="351"/>
      <c r="C1584" s="351"/>
      <c r="D1584" s="458" t="s">
        <v>141</v>
      </c>
      <c r="E1584" s="44"/>
      <c r="F1584" s="437">
        <f t="shared" si="22"/>
        <v>102</v>
      </c>
      <c r="G1584" s="541">
        <v>14</v>
      </c>
      <c r="H1584" s="541">
        <v>77</v>
      </c>
      <c r="I1584" s="138">
        <v>6</v>
      </c>
      <c r="J1584" s="420"/>
      <c r="K1584" s="138">
        <v>5</v>
      </c>
      <c r="L1584" s="458"/>
      <c r="N1584" s="44"/>
      <c r="R1584" s="352"/>
      <c r="T1584" s="44"/>
      <c r="U1584" s="44"/>
      <c r="V1584" s="44"/>
      <c r="AA1584" s="352"/>
      <c r="AC1584" s="44"/>
      <c r="AD1584" s="44"/>
      <c r="AE1584" s="44"/>
      <c r="AJ1584" s="352"/>
      <c r="AL1584" s="44"/>
      <c r="AM1584" s="44"/>
      <c r="AN1584" s="44"/>
      <c r="AS1584" s="352"/>
      <c r="AU1584" s="44"/>
      <c r="AV1584" s="44"/>
      <c r="AW1584" s="44"/>
      <c r="BB1584" s="352"/>
      <c r="BD1584" s="44"/>
      <c r="BE1584" s="44"/>
      <c r="BF1584" s="44"/>
      <c r="BK1584" s="352"/>
      <c r="BM1584" s="44"/>
      <c r="BN1584" s="44"/>
      <c r="BO1584" s="44"/>
      <c r="BT1584" s="352"/>
      <c r="BV1584" s="44"/>
      <c r="BW1584" s="44"/>
      <c r="BX1584" s="44"/>
      <c r="CC1584" s="352"/>
      <c r="CE1584" s="44"/>
      <c r="CF1584" s="44"/>
      <c r="CG1584" s="44"/>
      <c r="CL1584" s="352"/>
      <c r="CN1584" s="44"/>
      <c r="CO1584" s="44"/>
      <c r="CP1584" s="44"/>
      <c r="CU1584" s="352"/>
      <c r="CW1584" s="44"/>
      <c r="CX1584" s="44"/>
      <c r="CY1584" s="44"/>
      <c r="DD1584" s="352"/>
      <c r="DF1584" s="44"/>
      <c r="DG1584" s="44"/>
      <c r="DH1584" s="44"/>
      <c r="DM1584" s="352"/>
      <c r="DO1584" s="44"/>
      <c r="DP1584" s="44"/>
      <c r="DQ1584" s="44"/>
      <c r="DV1584" s="352"/>
      <c r="DX1584" s="44"/>
      <c r="DY1584" s="44"/>
      <c r="DZ1584" s="44"/>
      <c r="EE1584" s="352"/>
      <c r="EG1584" s="44"/>
      <c r="EH1584" s="44"/>
      <c r="EI1584" s="44"/>
      <c r="EN1584" s="352"/>
      <c r="EP1584" s="44"/>
      <c r="EQ1584" s="44"/>
      <c r="ER1584" s="44"/>
      <c r="EW1584" s="352"/>
      <c r="EY1584" s="44"/>
      <c r="EZ1584" s="44"/>
      <c r="FA1584" s="44"/>
      <c r="FF1584" s="352"/>
      <c r="FH1584" s="44"/>
      <c r="FI1584" s="44"/>
      <c r="FJ1584" s="44"/>
      <c r="FO1584" s="352"/>
      <c r="FQ1584" s="44"/>
      <c r="FR1584" s="44"/>
      <c r="FS1584" s="44"/>
      <c r="FX1584" s="352"/>
      <c r="FZ1584" s="44"/>
      <c r="GA1584" s="44"/>
      <c r="GB1584" s="44"/>
      <c r="GG1584" s="352"/>
      <c r="GI1584" s="44"/>
      <c r="GJ1584" s="44"/>
      <c r="GK1584" s="44"/>
      <c r="GP1584" s="352"/>
      <c r="GR1584" s="44"/>
      <c r="GS1584" s="44"/>
      <c r="GT1584" s="44"/>
      <c r="GY1584" s="352"/>
      <c r="HA1584" s="44"/>
      <c r="HB1584" s="44"/>
      <c r="HC1584" s="44"/>
      <c r="HH1584" s="352"/>
      <c r="HJ1584" s="44"/>
      <c r="HK1584" s="44"/>
      <c r="HL1584" s="44"/>
      <c r="HQ1584" s="44"/>
      <c r="HR1584" s="44"/>
      <c r="HS1584" s="44"/>
      <c r="HT1584" s="44"/>
      <c r="HU1584" s="44"/>
      <c r="HV1584" s="44"/>
      <c r="HW1584" s="44"/>
      <c r="HX1584" s="44"/>
      <c r="HY1584" s="44"/>
      <c r="HZ1584" s="44"/>
      <c r="IA1584" s="44"/>
      <c r="IB1584" s="44"/>
      <c r="IC1584" s="44"/>
      <c r="ID1584" s="44"/>
      <c r="IE1584" s="44"/>
      <c r="IF1584" s="44"/>
      <c r="IG1584" s="44"/>
      <c r="IH1584" s="44"/>
      <c r="II1584" s="44"/>
      <c r="IJ1584" s="44"/>
      <c r="IK1584" s="44"/>
      <c r="IL1584" s="44"/>
      <c r="IM1584" s="44"/>
      <c r="IN1584" s="44"/>
      <c r="IO1584" s="44"/>
      <c r="IP1584" s="44"/>
      <c r="IQ1584" s="44"/>
      <c r="IR1584" s="44"/>
      <c r="IS1584" s="44"/>
      <c r="IT1584" s="44"/>
      <c r="IU1584" s="44"/>
      <c r="IV1584" s="44"/>
      <c r="RS1584" s="353"/>
    </row>
    <row r="1585" spans="1:487" s="74" customFormat="1" ht="15">
      <c r="A1585" s="325" t="s">
        <v>1087</v>
      </c>
      <c r="B1585" s="351"/>
      <c r="C1585" s="351"/>
      <c r="D1585" s="354" t="s">
        <v>130</v>
      </c>
      <c r="E1585" s="44"/>
      <c r="F1585" s="437">
        <f t="shared" si="22"/>
        <v>5</v>
      </c>
      <c r="G1585" s="478"/>
      <c r="H1585" s="478">
        <v>5</v>
      </c>
      <c r="I1585" s="138"/>
      <c r="J1585" s="420"/>
      <c r="K1585" s="138"/>
      <c r="L1585" s="450"/>
      <c r="M1585" s="450"/>
      <c r="N1585" s="44"/>
      <c r="R1585" s="352"/>
      <c r="T1585" s="44"/>
      <c r="U1585" s="44"/>
      <c r="V1585" s="44"/>
      <c r="AA1585" s="352"/>
      <c r="AC1585" s="44"/>
      <c r="AD1585" s="44"/>
      <c r="AE1585" s="44"/>
      <c r="AJ1585" s="352"/>
      <c r="AL1585" s="44"/>
      <c r="AM1585" s="44"/>
      <c r="AN1585" s="44"/>
      <c r="AS1585" s="352"/>
      <c r="AU1585" s="44"/>
      <c r="AV1585" s="44"/>
      <c r="AW1585" s="44"/>
      <c r="BB1585" s="352"/>
      <c r="BD1585" s="44"/>
      <c r="BE1585" s="44"/>
      <c r="BF1585" s="44"/>
      <c r="BK1585" s="352"/>
      <c r="BM1585" s="44"/>
      <c r="BN1585" s="44"/>
      <c r="BO1585" s="44"/>
      <c r="BT1585" s="352"/>
      <c r="BV1585" s="44"/>
      <c r="BW1585" s="44"/>
      <c r="BX1585" s="44"/>
      <c r="CC1585" s="352"/>
      <c r="CE1585" s="44"/>
      <c r="CF1585" s="44"/>
      <c r="CG1585" s="44"/>
      <c r="CL1585" s="352"/>
      <c r="CN1585" s="44"/>
      <c r="CO1585" s="44"/>
      <c r="CP1585" s="44"/>
      <c r="CU1585" s="352"/>
      <c r="CW1585" s="44"/>
      <c r="CX1585" s="44"/>
      <c r="CY1585" s="44"/>
      <c r="DD1585" s="352"/>
      <c r="DF1585" s="44"/>
      <c r="DG1585" s="44"/>
      <c r="DH1585" s="44"/>
      <c r="DM1585" s="352"/>
      <c r="DO1585" s="44"/>
      <c r="DP1585" s="44"/>
      <c r="DQ1585" s="44"/>
      <c r="DV1585" s="352"/>
      <c r="DX1585" s="44"/>
      <c r="DY1585" s="44"/>
      <c r="DZ1585" s="44"/>
      <c r="EE1585" s="352"/>
      <c r="EG1585" s="44"/>
      <c r="EH1585" s="44"/>
      <c r="EI1585" s="44"/>
      <c r="EN1585" s="352"/>
      <c r="EP1585" s="44"/>
      <c r="EQ1585" s="44"/>
      <c r="ER1585" s="44"/>
      <c r="EW1585" s="352"/>
      <c r="EY1585" s="44"/>
      <c r="EZ1585" s="44"/>
      <c r="FA1585" s="44"/>
      <c r="FF1585" s="352"/>
      <c r="FH1585" s="44"/>
      <c r="FI1585" s="44"/>
      <c r="FJ1585" s="44"/>
      <c r="FO1585" s="352"/>
      <c r="FQ1585" s="44"/>
      <c r="FR1585" s="44"/>
      <c r="FS1585" s="44"/>
      <c r="FX1585" s="352"/>
      <c r="FZ1585" s="44"/>
      <c r="GA1585" s="44"/>
      <c r="GB1585" s="44"/>
      <c r="GG1585" s="352"/>
      <c r="GI1585" s="44"/>
      <c r="GJ1585" s="44"/>
      <c r="GK1585" s="44"/>
      <c r="GP1585" s="352"/>
      <c r="GR1585" s="44"/>
      <c r="GS1585" s="44"/>
      <c r="GT1585" s="44"/>
      <c r="GY1585" s="352"/>
      <c r="HA1585" s="44"/>
      <c r="HB1585" s="44"/>
      <c r="HC1585" s="44"/>
      <c r="HH1585" s="352"/>
      <c r="HJ1585" s="44"/>
      <c r="HK1585" s="44"/>
      <c r="HL1585" s="44"/>
      <c r="HQ1585" s="44"/>
      <c r="HR1585" s="44"/>
      <c r="HS1585" s="44"/>
      <c r="HT1585" s="44"/>
      <c r="HU1585" s="44"/>
      <c r="HV1585" s="44"/>
      <c r="HW1585" s="44"/>
      <c r="HX1585" s="44"/>
      <c r="HY1585" s="44"/>
      <c r="HZ1585" s="44"/>
      <c r="IA1585" s="44"/>
      <c r="IB1585" s="44"/>
      <c r="IC1585" s="44"/>
      <c r="ID1585" s="44"/>
      <c r="IE1585" s="44"/>
      <c r="IF1585" s="44"/>
      <c r="IG1585" s="44"/>
      <c r="IH1585" s="44"/>
      <c r="II1585" s="44"/>
      <c r="IJ1585" s="44"/>
      <c r="IK1585" s="44"/>
      <c r="IL1585" s="44"/>
      <c r="IM1585" s="44"/>
      <c r="IN1585" s="44"/>
      <c r="IO1585" s="44"/>
      <c r="IP1585" s="44"/>
      <c r="IQ1585" s="44"/>
      <c r="IR1585" s="44"/>
      <c r="IS1585" s="44"/>
      <c r="IT1585" s="44"/>
      <c r="IU1585" s="44"/>
      <c r="IV1585" s="44"/>
      <c r="RS1585" s="353"/>
    </row>
    <row r="1586" spans="1:487" s="74" customFormat="1" ht="15">
      <c r="A1586" s="325" t="s">
        <v>1451</v>
      </c>
      <c r="B1586" s="351"/>
      <c r="C1586" s="351"/>
      <c r="D1586" s="354" t="s">
        <v>130</v>
      </c>
      <c r="E1586" s="44"/>
      <c r="F1586" s="437">
        <f t="shared" si="22"/>
        <v>10</v>
      </c>
      <c r="G1586" s="478"/>
      <c r="H1586" s="478"/>
      <c r="I1586" s="138"/>
      <c r="J1586" s="420">
        <v>10</v>
      </c>
      <c r="K1586" s="138"/>
      <c r="L1586" s="450"/>
      <c r="M1586" s="450"/>
      <c r="N1586" s="44"/>
      <c r="R1586" s="352"/>
      <c r="T1586" s="44"/>
      <c r="U1586" s="44"/>
      <c r="V1586" s="44"/>
      <c r="AA1586" s="352"/>
      <c r="AC1586" s="44"/>
      <c r="AD1586" s="44"/>
      <c r="AE1586" s="44"/>
      <c r="AJ1586" s="352"/>
      <c r="AL1586" s="44"/>
      <c r="AM1586" s="44"/>
      <c r="AN1586" s="44"/>
      <c r="AS1586" s="352"/>
      <c r="AU1586" s="44"/>
      <c r="AV1586" s="44"/>
      <c r="AW1586" s="44"/>
      <c r="BB1586" s="352"/>
      <c r="BD1586" s="44"/>
      <c r="BE1586" s="44"/>
      <c r="BF1586" s="44"/>
      <c r="BK1586" s="352"/>
      <c r="BM1586" s="44"/>
      <c r="BN1586" s="44"/>
      <c r="BO1586" s="44"/>
      <c r="BT1586" s="352"/>
      <c r="BV1586" s="44"/>
      <c r="BW1586" s="44"/>
      <c r="BX1586" s="44"/>
      <c r="CC1586" s="352"/>
      <c r="CE1586" s="44"/>
      <c r="CF1586" s="44"/>
      <c r="CG1586" s="44"/>
      <c r="CL1586" s="352"/>
      <c r="CN1586" s="44"/>
      <c r="CO1586" s="44"/>
      <c r="CP1586" s="44"/>
      <c r="CU1586" s="352"/>
      <c r="CW1586" s="44"/>
      <c r="CX1586" s="44"/>
      <c r="CY1586" s="44"/>
      <c r="DD1586" s="352"/>
      <c r="DF1586" s="44"/>
      <c r="DG1586" s="44"/>
      <c r="DH1586" s="44"/>
      <c r="DM1586" s="352"/>
      <c r="DO1586" s="44"/>
      <c r="DP1586" s="44"/>
      <c r="DQ1586" s="44"/>
      <c r="DV1586" s="352"/>
      <c r="DX1586" s="44"/>
      <c r="DY1586" s="44"/>
      <c r="DZ1586" s="44"/>
      <c r="EE1586" s="352"/>
      <c r="EG1586" s="44"/>
      <c r="EH1586" s="44"/>
      <c r="EI1586" s="44"/>
      <c r="EN1586" s="352"/>
      <c r="EP1586" s="44"/>
      <c r="EQ1586" s="44"/>
      <c r="ER1586" s="44"/>
      <c r="EW1586" s="352"/>
      <c r="EY1586" s="44"/>
      <c r="EZ1586" s="44"/>
      <c r="FA1586" s="44"/>
      <c r="FF1586" s="352"/>
      <c r="FH1586" s="44"/>
      <c r="FI1586" s="44"/>
      <c r="FJ1586" s="44"/>
      <c r="FO1586" s="352"/>
      <c r="FQ1586" s="44"/>
      <c r="FR1586" s="44"/>
      <c r="FS1586" s="44"/>
      <c r="FX1586" s="352"/>
      <c r="FZ1586" s="44"/>
      <c r="GA1586" s="44"/>
      <c r="GB1586" s="44"/>
      <c r="GG1586" s="352"/>
      <c r="GI1586" s="44"/>
      <c r="GJ1586" s="44"/>
      <c r="GK1586" s="44"/>
      <c r="GP1586" s="352"/>
      <c r="GR1586" s="44"/>
      <c r="GS1586" s="44"/>
      <c r="GT1586" s="44"/>
      <c r="GY1586" s="352"/>
      <c r="HA1586" s="44"/>
      <c r="HB1586" s="44"/>
      <c r="HC1586" s="44"/>
      <c r="HH1586" s="352"/>
      <c r="HJ1586" s="44"/>
      <c r="HK1586" s="44"/>
      <c r="HL1586" s="44"/>
      <c r="HQ1586" s="44"/>
      <c r="HR1586" s="44"/>
      <c r="HS1586" s="44"/>
      <c r="HT1586" s="44"/>
      <c r="HU1586" s="44"/>
      <c r="HV1586" s="44"/>
      <c r="HW1586" s="44"/>
      <c r="HX1586" s="44"/>
      <c r="HY1586" s="44"/>
      <c r="HZ1586" s="44"/>
      <c r="IA1586" s="44"/>
      <c r="IB1586" s="44"/>
      <c r="IC1586" s="44"/>
      <c r="ID1586" s="44"/>
      <c r="IE1586" s="44"/>
      <c r="IF1586" s="44"/>
      <c r="IG1586" s="44"/>
      <c r="IH1586" s="44"/>
      <c r="II1586" s="44"/>
      <c r="IJ1586" s="44"/>
      <c r="IK1586" s="44"/>
      <c r="IL1586" s="44"/>
      <c r="IM1586" s="44"/>
      <c r="IN1586" s="44"/>
      <c r="IO1586" s="44"/>
      <c r="IP1586" s="44"/>
      <c r="IQ1586" s="44"/>
      <c r="IR1586" s="44"/>
      <c r="IS1586" s="44"/>
      <c r="IT1586" s="44"/>
      <c r="IU1586" s="44"/>
      <c r="IV1586" s="44"/>
      <c r="RS1586" s="353"/>
    </row>
    <row r="1587" spans="1:487" s="74" customFormat="1" ht="15">
      <c r="A1587" s="325" t="s">
        <v>1864</v>
      </c>
      <c r="B1587" s="351"/>
      <c r="C1587" s="351"/>
      <c r="D1587" s="531" t="s">
        <v>130</v>
      </c>
      <c r="E1587" s="44"/>
      <c r="F1587" s="437">
        <f t="shared" si="22"/>
        <v>6</v>
      </c>
      <c r="G1587" s="478"/>
      <c r="H1587" s="478"/>
      <c r="I1587" s="138"/>
      <c r="J1587" s="420">
        <v>6</v>
      </c>
      <c r="K1587" s="138"/>
      <c r="L1587" s="450"/>
      <c r="M1587" s="450"/>
      <c r="N1587" s="44"/>
      <c r="R1587" s="352"/>
      <c r="T1587" s="44"/>
      <c r="U1587" s="44"/>
      <c r="V1587" s="44"/>
      <c r="AA1587" s="352"/>
      <c r="AC1587" s="44"/>
      <c r="AD1587" s="44"/>
      <c r="AE1587" s="44"/>
      <c r="AJ1587" s="352"/>
      <c r="AL1587" s="44"/>
      <c r="AM1587" s="44"/>
      <c r="AN1587" s="44"/>
      <c r="AS1587" s="352"/>
      <c r="AU1587" s="44"/>
      <c r="AV1587" s="44"/>
      <c r="AW1587" s="44"/>
      <c r="BB1587" s="352"/>
      <c r="BD1587" s="44"/>
      <c r="BE1587" s="44"/>
      <c r="BF1587" s="44"/>
      <c r="BK1587" s="352"/>
      <c r="BM1587" s="44"/>
      <c r="BN1587" s="44"/>
      <c r="BO1587" s="44"/>
      <c r="BT1587" s="352"/>
      <c r="BV1587" s="44"/>
      <c r="BW1587" s="44"/>
      <c r="BX1587" s="44"/>
      <c r="CC1587" s="352"/>
      <c r="CE1587" s="44"/>
      <c r="CF1587" s="44"/>
      <c r="CG1587" s="44"/>
      <c r="CL1587" s="352"/>
      <c r="CN1587" s="44"/>
      <c r="CO1587" s="44"/>
      <c r="CP1587" s="44"/>
      <c r="CU1587" s="352"/>
      <c r="CW1587" s="44"/>
      <c r="CX1587" s="44"/>
      <c r="CY1587" s="44"/>
      <c r="DD1587" s="352"/>
      <c r="DF1587" s="44"/>
      <c r="DG1587" s="44"/>
      <c r="DH1587" s="44"/>
      <c r="DM1587" s="352"/>
      <c r="DO1587" s="44"/>
      <c r="DP1587" s="44"/>
      <c r="DQ1587" s="44"/>
      <c r="DV1587" s="352"/>
      <c r="DX1587" s="44"/>
      <c r="DY1587" s="44"/>
      <c r="DZ1587" s="44"/>
      <c r="EE1587" s="352"/>
      <c r="EG1587" s="44"/>
      <c r="EH1587" s="44"/>
      <c r="EI1587" s="44"/>
      <c r="EN1587" s="352"/>
      <c r="EP1587" s="44"/>
      <c r="EQ1587" s="44"/>
      <c r="ER1587" s="44"/>
      <c r="EW1587" s="352"/>
      <c r="EY1587" s="44"/>
      <c r="EZ1587" s="44"/>
      <c r="FA1587" s="44"/>
      <c r="FF1587" s="352"/>
      <c r="FH1587" s="44"/>
      <c r="FI1587" s="44"/>
      <c r="FJ1587" s="44"/>
      <c r="FO1587" s="352"/>
      <c r="FQ1587" s="44"/>
      <c r="FR1587" s="44"/>
      <c r="FS1587" s="44"/>
      <c r="FX1587" s="352"/>
      <c r="FZ1587" s="44"/>
      <c r="GA1587" s="44"/>
      <c r="GB1587" s="44"/>
      <c r="GG1587" s="352"/>
      <c r="GI1587" s="44"/>
      <c r="GJ1587" s="44"/>
      <c r="GK1587" s="44"/>
      <c r="GP1587" s="352"/>
      <c r="GR1587" s="44"/>
      <c r="GS1587" s="44"/>
      <c r="GT1587" s="44"/>
      <c r="GY1587" s="352"/>
      <c r="HA1587" s="44"/>
      <c r="HB1587" s="44"/>
      <c r="HC1587" s="44"/>
      <c r="HH1587" s="352"/>
      <c r="HJ1587" s="44"/>
      <c r="HK1587" s="44"/>
      <c r="HL1587" s="44"/>
      <c r="HQ1587" s="44"/>
      <c r="HR1587" s="44"/>
      <c r="HS1587" s="44"/>
      <c r="HT1587" s="44"/>
      <c r="HU1587" s="44"/>
      <c r="HV1587" s="44"/>
      <c r="HW1587" s="44"/>
      <c r="HX1587" s="44"/>
      <c r="HY1587" s="44"/>
      <c r="HZ1587" s="44"/>
      <c r="IA1587" s="44"/>
      <c r="IB1587" s="44"/>
      <c r="IC1587" s="44"/>
      <c r="ID1587" s="44"/>
      <c r="IE1587" s="44"/>
      <c r="IF1587" s="44"/>
      <c r="IG1587" s="44"/>
      <c r="IH1587" s="44"/>
      <c r="II1587" s="44"/>
      <c r="IJ1587" s="44"/>
      <c r="IK1587" s="44"/>
      <c r="IL1587" s="44"/>
      <c r="IM1587" s="44"/>
      <c r="IN1587" s="44"/>
      <c r="IO1587" s="44"/>
      <c r="IP1587" s="44"/>
      <c r="IQ1587" s="44"/>
      <c r="IR1587" s="44"/>
      <c r="IS1587" s="44"/>
      <c r="IT1587" s="44"/>
      <c r="IU1587" s="44"/>
      <c r="IV1587" s="44"/>
      <c r="RS1587" s="353"/>
    </row>
    <row r="1588" spans="1:487" s="74" customFormat="1" ht="15">
      <c r="A1588" s="325" t="s">
        <v>851</v>
      </c>
      <c r="B1588" s="351"/>
      <c r="C1588" s="351"/>
      <c r="D1588" s="458" t="s">
        <v>132</v>
      </c>
      <c r="E1588" s="44"/>
      <c r="F1588" s="437">
        <f t="shared" si="22"/>
        <v>62</v>
      </c>
      <c r="G1588" s="478">
        <v>17</v>
      </c>
      <c r="H1588" s="478">
        <v>8</v>
      </c>
      <c r="I1588" s="138"/>
      <c r="J1588" s="420">
        <v>7</v>
      </c>
      <c r="K1588" s="138">
        <v>30</v>
      </c>
      <c r="L1588" s="450"/>
      <c r="M1588" s="44"/>
      <c r="N1588" s="44"/>
      <c r="R1588" s="352"/>
      <c r="T1588" s="44"/>
      <c r="U1588" s="44"/>
      <c r="V1588" s="44"/>
      <c r="AA1588" s="352"/>
      <c r="AC1588" s="44"/>
      <c r="AD1588" s="44"/>
      <c r="AE1588" s="44"/>
      <c r="AJ1588" s="352"/>
      <c r="AL1588" s="44"/>
      <c r="AM1588" s="44"/>
      <c r="AN1588" s="44"/>
      <c r="AS1588" s="352"/>
      <c r="AU1588" s="44"/>
      <c r="AV1588" s="44"/>
      <c r="AW1588" s="44"/>
      <c r="BB1588" s="352"/>
      <c r="BD1588" s="44"/>
      <c r="BE1588" s="44"/>
      <c r="BF1588" s="44"/>
      <c r="BK1588" s="352"/>
      <c r="BM1588" s="44"/>
      <c r="BN1588" s="44"/>
      <c r="BO1588" s="44"/>
      <c r="BT1588" s="352"/>
      <c r="BV1588" s="44"/>
      <c r="BW1588" s="44"/>
      <c r="BX1588" s="44"/>
      <c r="CC1588" s="352"/>
      <c r="CE1588" s="44"/>
      <c r="CF1588" s="44"/>
      <c r="CG1588" s="44"/>
      <c r="CL1588" s="352"/>
      <c r="CN1588" s="44"/>
      <c r="CO1588" s="44"/>
      <c r="CP1588" s="44"/>
      <c r="CU1588" s="352"/>
      <c r="CW1588" s="44"/>
      <c r="CX1588" s="44"/>
      <c r="CY1588" s="44"/>
      <c r="DD1588" s="352"/>
      <c r="DF1588" s="44"/>
      <c r="DG1588" s="44"/>
      <c r="DH1588" s="44"/>
      <c r="DM1588" s="352"/>
      <c r="DO1588" s="44"/>
      <c r="DP1588" s="44"/>
      <c r="DQ1588" s="44"/>
      <c r="DV1588" s="352"/>
      <c r="DX1588" s="44"/>
      <c r="DY1588" s="44"/>
      <c r="DZ1588" s="44"/>
      <c r="EE1588" s="352"/>
      <c r="EG1588" s="44"/>
      <c r="EH1588" s="44"/>
      <c r="EI1588" s="44"/>
      <c r="EN1588" s="352"/>
      <c r="EP1588" s="44"/>
      <c r="EQ1588" s="44"/>
      <c r="ER1588" s="44"/>
      <c r="EW1588" s="352"/>
      <c r="EY1588" s="44"/>
      <c r="EZ1588" s="44"/>
      <c r="FA1588" s="44"/>
      <c r="FF1588" s="352"/>
      <c r="FH1588" s="44"/>
      <c r="FI1588" s="44"/>
      <c r="FJ1588" s="44"/>
      <c r="FO1588" s="352"/>
      <c r="FQ1588" s="44"/>
      <c r="FR1588" s="44"/>
      <c r="FS1588" s="44"/>
      <c r="FX1588" s="352"/>
      <c r="FZ1588" s="44"/>
      <c r="GA1588" s="44"/>
      <c r="GB1588" s="44"/>
      <c r="GG1588" s="352"/>
      <c r="GI1588" s="44"/>
      <c r="GJ1588" s="44"/>
      <c r="GK1588" s="44"/>
      <c r="GP1588" s="352"/>
      <c r="GR1588" s="44"/>
      <c r="GS1588" s="44"/>
      <c r="GT1588" s="44"/>
      <c r="GY1588" s="352"/>
      <c r="HA1588" s="44"/>
      <c r="HB1588" s="44"/>
      <c r="HC1588" s="44"/>
      <c r="HH1588" s="352"/>
      <c r="HJ1588" s="44"/>
      <c r="HK1588" s="44"/>
      <c r="HL1588" s="44"/>
      <c r="HQ1588" s="44"/>
      <c r="HR1588" s="44"/>
      <c r="HS1588" s="44"/>
      <c r="HT1588" s="44"/>
      <c r="HU1588" s="44"/>
      <c r="HV1588" s="44"/>
      <c r="HW1588" s="44"/>
      <c r="HX1588" s="44"/>
      <c r="HY1588" s="44"/>
      <c r="HZ1588" s="44"/>
      <c r="IA1588" s="44"/>
      <c r="IB1588" s="44"/>
      <c r="IC1588" s="44"/>
      <c r="ID1588" s="44"/>
      <c r="IE1588" s="44"/>
      <c r="IF1588" s="44"/>
      <c r="IG1588" s="44"/>
      <c r="IH1588" s="44"/>
      <c r="II1588" s="44"/>
      <c r="IJ1588" s="44"/>
      <c r="IK1588" s="44"/>
      <c r="IL1588" s="44"/>
      <c r="IM1588" s="44"/>
      <c r="IN1588" s="44"/>
      <c r="IO1588" s="44"/>
      <c r="IP1588" s="44"/>
      <c r="IQ1588" s="44"/>
      <c r="IR1588" s="44"/>
      <c r="IS1588" s="44"/>
      <c r="IT1588" s="44"/>
      <c r="IU1588" s="44"/>
      <c r="IV1588" s="44"/>
      <c r="RS1588" s="353"/>
    </row>
    <row r="1589" spans="1:487" s="74" customFormat="1" ht="15">
      <c r="A1589" s="325" t="s">
        <v>1770</v>
      </c>
      <c r="B1589" s="351"/>
      <c r="C1589" s="351"/>
      <c r="D1589" s="354" t="s">
        <v>130</v>
      </c>
      <c r="E1589" s="44"/>
      <c r="F1589" s="437">
        <f t="shared" si="22"/>
        <v>0</v>
      </c>
      <c r="G1589" s="478"/>
      <c r="H1589" s="478"/>
      <c r="I1589" s="138"/>
      <c r="J1589" s="420"/>
      <c r="K1589" s="138"/>
      <c r="L1589" s="450"/>
      <c r="M1589" s="450"/>
      <c r="N1589" s="44"/>
      <c r="R1589" s="352"/>
      <c r="T1589" s="44"/>
      <c r="U1589" s="44"/>
      <c r="V1589" s="44"/>
      <c r="AA1589" s="352"/>
      <c r="AC1589" s="44"/>
      <c r="AD1589" s="44"/>
      <c r="AE1589" s="44"/>
      <c r="AJ1589" s="352"/>
      <c r="AL1589" s="44"/>
      <c r="AM1589" s="44"/>
      <c r="AN1589" s="44"/>
      <c r="AS1589" s="352"/>
      <c r="AU1589" s="44"/>
      <c r="AV1589" s="44"/>
      <c r="AW1589" s="44"/>
      <c r="BB1589" s="352"/>
      <c r="BD1589" s="44"/>
      <c r="BE1589" s="44"/>
      <c r="BF1589" s="44"/>
      <c r="BK1589" s="352"/>
      <c r="BM1589" s="44"/>
      <c r="BN1589" s="44"/>
      <c r="BO1589" s="44"/>
      <c r="BT1589" s="352"/>
      <c r="BV1589" s="44"/>
      <c r="BW1589" s="44"/>
      <c r="BX1589" s="44"/>
      <c r="CC1589" s="352"/>
      <c r="CE1589" s="44"/>
      <c r="CF1589" s="44"/>
      <c r="CG1589" s="44"/>
      <c r="CL1589" s="352"/>
      <c r="CN1589" s="44"/>
      <c r="CO1589" s="44"/>
      <c r="CP1589" s="44"/>
      <c r="CU1589" s="352"/>
      <c r="CW1589" s="44"/>
      <c r="CX1589" s="44"/>
      <c r="CY1589" s="44"/>
      <c r="DD1589" s="352"/>
      <c r="DF1589" s="44"/>
      <c r="DG1589" s="44"/>
      <c r="DH1589" s="44"/>
      <c r="DM1589" s="352"/>
      <c r="DO1589" s="44"/>
      <c r="DP1589" s="44"/>
      <c r="DQ1589" s="44"/>
      <c r="DV1589" s="352"/>
      <c r="DX1589" s="44"/>
      <c r="DY1589" s="44"/>
      <c r="DZ1589" s="44"/>
      <c r="EE1589" s="352"/>
      <c r="EG1589" s="44"/>
      <c r="EH1589" s="44"/>
      <c r="EI1589" s="44"/>
      <c r="EN1589" s="352"/>
      <c r="EP1589" s="44"/>
      <c r="EQ1589" s="44"/>
      <c r="ER1589" s="44"/>
      <c r="EW1589" s="352"/>
      <c r="EY1589" s="44"/>
      <c r="EZ1589" s="44"/>
      <c r="FA1589" s="44"/>
      <c r="FF1589" s="352"/>
      <c r="FH1589" s="44"/>
      <c r="FI1589" s="44"/>
      <c r="FJ1589" s="44"/>
      <c r="FO1589" s="352"/>
      <c r="FQ1589" s="44"/>
      <c r="FR1589" s="44"/>
      <c r="FS1589" s="44"/>
      <c r="FX1589" s="352"/>
      <c r="FZ1589" s="44"/>
      <c r="GA1589" s="44"/>
      <c r="GB1589" s="44"/>
      <c r="GG1589" s="352"/>
      <c r="GI1589" s="44"/>
      <c r="GJ1589" s="44"/>
      <c r="GK1589" s="44"/>
      <c r="GP1589" s="352"/>
      <c r="GR1589" s="44"/>
      <c r="GS1589" s="44"/>
      <c r="GT1589" s="44"/>
      <c r="GY1589" s="352"/>
      <c r="HA1589" s="44"/>
      <c r="HB1589" s="44"/>
      <c r="HC1589" s="44"/>
      <c r="HH1589" s="352"/>
      <c r="HJ1589" s="44"/>
      <c r="HK1589" s="44"/>
      <c r="HL1589" s="44"/>
      <c r="HQ1589" s="44"/>
      <c r="HR1589" s="44"/>
      <c r="HS1589" s="44"/>
      <c r="HT1589" s="44"/>
      <c r="HU1589" s="44"/>
      <c r="HV1589" s="44"/>
      <c r="HW1589" s="44"/>
      <c r="HX1589" s="44"/>
      <c r="HY1589" s="44"/>
      <c r="HZ1589" s="44"/>
      <c r="IA1589" s="44"/>
      <c r="IB1589" s="44"/>
      <c r="IC1589" s="44"/>
      <c r="ID1589" s="44"/>
      <c r="IE1589" s="44"/>
      <c r="IF1589" s="44"/>
      <c r="IG1589" s="44"/>
      <c r="IH1589" s="44"/>
      <c r="II1589" s="44"/>
      <c r="IJ1589" s="44"/>
      <c r="IK1589" s="44"/>
      <c r="IL1589" s="44"/>
      <c r="IM1589" s="44"/>
      <c r="IN1589" s="44"/>
      <c r="IO1589" s="44"/>
      <c r="IP1589" s="44"/>
      <c r="IQ1589" s="44"/>
      <c r="IR1589" s="44"/>
      <c r="IS1589" s="44"/>
      <c r="IT1589" s="44"/>
      <c r="IU1589" s="44"/>
      <c r="IV1589" s="44"/>
      <c r="RS1589" s="353"/>
    </row>
    <row r="1590" spans="1:487" s="74" customFormat="1" ht="15">
      <c r="A1590" s="325" t="s">
        <v>1122</v>
      </c>
      <c r="B1590" s="351"/>
      <c r="C1590" s="351"/>
      <c r="D1590" s="458" t="s">
        <v>132</v>
      </c>
      <c r="E1590" s="44"/>
      <c r="F1590" s="437">
        <f t="shared" si="22"/>
        <v>110</v>
      </c>
      <c r="G1590" s="478">
        <v>90</v>
      </c>
      <c r="H1590" s="478"/>
      <c r="I1590" s="138">
        <v>20</v>
      </c>
      <c r="J1590" s="420"/>
      <c r="K1590" s="138"/>
      <c r="L1590" s="450"/>
      <c r="M1590" s="44"/>
      <c r="N1590" s="44"/>
      <c r="R1590" s="352"/>
      <c r="T1590" s="44"/>
      <c r="U1590" s="44"/>
      <c r="V1590" s="44"/>
      <c r="AA1590" s="352"/>
      <c r="AC1590" s="44"/>
      <c r="AD1590" s="44"/>
      <c r="AE1590" s="44"/>
      <c r="AJ1590" s="352"/>
      <c r="AL1590" s="44"/>
      <c r="AM1590" s="44"/>
      <c r="AN1590" s="44"/>
      <c r="AS1590" s="352"/>
      <c r="AU1590" s="44"/>
      <c r="AV1590" s="44"/>
      <c r="AW1590" s="44"/>
      <c r="BB1590" s="352"/>
      <c r="BD1590" s="44"/>
      <c r="BE1590" s="44"/>
      <c r="BF1590" s="44"/>
      <c r="BK1590" s="352"/>
      <c r="BM1590" s="44"/>
      <c r="BN1590" s="44"/>
      <c r="BO1590" s="44"/>
      <c r="BT1590" s="352"/>
      <c r="BV1590" s="44"/>
      <c r="BW1590" s="44"/>
      <c r="BX1590" s="44"/>
      <c r="CC1590" s="352"/>
      <c r="CE1590" s="44"/>
      <c r="CF1590" s="44"/>
      <c r="CG1590" s="44"/>
      <c r="CL1590" s="352"/>
      <c r="CN1590" s="44"/>
      <c r="CO1590" s="44"/>
      <c r="CP1590" s="44"/>
      <c r="CU1590" s="352"/>
      <c r="CW1590" s="44"/>
      <c r="CX1590" s="44"/>
      <c r="CY1590" s="44"/>
      <c r="DD1590" s="352"/>
      <c r="DF1590" s="44"/>
      <c r="DG1590" s="44"/>
      <c r="DH1590" s="44"/>
      <c r="DM1590" s="352"/>
      <c r="DO1590" s="44"/>
      <c r="DP1590" s="44"/>
      <c r="DQ1590" s="44"/>
      <c r="DV1590" s="352"/>
      <c r="DX1590" s="44"/>
      <c r="DY1590" s="44"/>
      <c r="DZ1590" s="44"/>
      <c r="EE1590" s="352"/>
      <c r="EG1590" s="44"/>
      <c r="EH1590" s="44"/>
      <c r="EI1590" s="44"/>
      <c r="EN1590" s="352"/>
      <c r="EP1590" s="44"/>
      <c r="EQ1590" s="44"/>
      <c r="ER1590" s="44"/>
      <c r="EW1590" s="352"/>
      <c r="EY1590" s="44"/>
      <c r="EZ1590" s="44"/>
      <c r="FA1590" s="44"/>
      <c r="FF1590" s="352"/>
      <c r="FH1590" s="44"/>
      <c r="FI1590" s="44"/>
      <c r="FJ1590" s="44"/>
      <c r="FO1590" s="352"/>
      <c r="FQ1590" s="44"/>
      <c r="FR1590" s="44"/>
      <c r="FS1590" s="44"/>
      <c r="FX1590" s="352"/>
      <c r="FZ1590" s="44"/>
      <c r="GA1590" s="44"/>
      <c r="GB1590" s="44"/>
      <c r="GG1590" s="352"/>
      <c r="GI1590" s="44"/>
      <c r="GJ1590" s="44"/>
      <c r="GK1590" s="44"/>
      <c r="GP1590" s="352"/>
      <c r="GR1590" s="44"/>
      <c r="GS1590" s="44"/>
      <c r="GT1590" s="44"/>
      <c r="GY1590" s="352"/>
      <c r="HA1590" s="44"/>
      <c r="HB1590" s="44"/>
      <c r="HC1590" s="44"/>
      <c r="HH1590" s="352"/>
      <c r="HJ1590" s="44"/>
      <c r="HK1590" s="44"/>
      <c r="HL1590" s="44"/>
      <c r="HQ1590" s="44"/>
      <c r="HR1590" s="44"/>
      <c r="HS1590" s="44"/>
      <c r="HT1590" s="44"/>
      <c r="HU1590" s="44"/>
      <c r="HV1590" s="44"/>
      <c r="HW1590" s="44"/>
      <c r="HX1590" s="44"/>
      <c r="HY1590" s="44"/>
      <c r="HZ1590" s="44"/>
      <c r="IA1590" s="44"/>
      <c r="IB1590" s="44"/>
      <c r="IC1590" s="44"/>
      <c r="ID1590" s="44"/>
      <c r="IE1590" s="44"/>
      <c r="IF1590" s="44"/>
      <c r="IG1590" s="44"/>
      <c r="IH1590" s="44"/>
      <c r="II1590" s="44"/>
      <c r="IJ1590" s="44"/>
      <c r="IK1590" s="44"/>
      <c r="IL1590" s="44"/>
      <c r="IM1590" s="44"/>
      <c r="IN1590" s="44"/>
      <c r="IO1590" s="44"/>
      <c r="IP1590" s="44"/>
      <c r="IQ1590" s="44"/>
      <c r="IR1590" s="44"/>
      <c r="IS1590" s="44"/>
      <c r="IT1590" s="44"/>
      <c r="IU1590" s="44"/>
      <c r="IV1590" s="44"/>
      <c r="RS1590" s="353"/>
    </row>
    <row r="1591" spans="1:487" s="74" customFormat="1" ht="15">
      <c r="A1591" s="325" t="s">
        <v>860</v>
      </c>
      <c r="B1591" s="351"/>
      <c r="C1591" s="351"/>
      <c r="D1591" s="354" t="s">
        <v>130</v>
      </c>
      <c r="E1591" s="44"/>
      <c r="F1591" s="437">
        <f t="shared" si="22"/>
        <v>17</v>
      </c>
      <c r="G1591" s="478">
        <v>4</v>
      </c>
      <c r="H1591" s="478">
        <v>12</v>
      </c>
      <c r="I1591" s="138"/>
      <c r="J1591" s="420">
        <v>1</v>
      </c>
      <c r="K1591" s="138"/>
      <c r="L1591" s="450"/>
      <c r="M1591" s="450"/>
      <c r="N1591" s="44"/>
      <c r="R1591" s="352"/>
      <c r="T1591" s="44"/>
      <c r="U1591" s="44"/>
      <c r="V1591" s="44"/>
      <c r="AA1591" s="352"/>
      <c r="AC1591" s="44"/>
      <c r="AD1591" s="44"/>
      <c r="AE1591" s="44"/>
      <c r="AJ1591" s="352"/>
      <c r="AL1591" s="44"/>
      <c r="AM1591" s="44"/>
      <c r="AN1591" s="44"/>
      <c r="AS1591" s="352"/>
      <c r="AU1591" s="44"/>
      <c r="AV1591" s="44"/>
      <c r="AW1591" s="44"/>
      <c r="BB1591" s="352"/>
      <c r="BD1591" s="44"/>
      <c r="BE1591" s="44"/>
      <c r="BF1591" s="44"/>
      <c r="BK1591" s="352"/>
      <c r="BM1591" s="44"/>
      <c r="BN1591" s="44"/>
      <c r="BO1591" s="44"/>
      <c r="BT1591" s="352"/>
      <c r="BV1591" s="44"/>
      <c r="BW1591" s="44"/>
      <c r="BX1591" s="44"/>
      <c r="CC1591" s="352"/>
      <c r="CE1591" s="44"/>
      <c r="CF1591" s="44"/>
      <c r="CG1591" s="44"/>
      <c r="CL1591" s="352"/>
      <c r="CN1591" s="44"/>
      <c r="CO1591" s="44"/>
      <c r="CP1591" s="44"/>
      <c r="CU1591" s="352"/>
      <c r="CW1591" s="44"/>
      <c r="CX1591" s="44"/>
      <c r="CY1591" s="44"/>
      <c r="DD1591" s="352"/>
      <c r="DF1591" s="44"/>
      <c r="DG1591" s="44"/>
      <c r="DH1591" s="44"/>
      <c r="DM1591" s="352"/>
      <c r="DO1591" s="44"/>
      <c r="DP1591" s="44"/>
      <c r="DQ1591" s="44"/>
      <c r="DV1591" s="352"/>
      <c r="DX1591" s="44"/>
      <c r="DY1591" s="44"/>
      <c r="DZ1591" s="44"/>
      <c r="EE1591" s="352"/>
      <c r="EG1591" s="44"/>
      <c r="EH1591" s="44"/>
      <c r="EI1591" s="44"/>
      <c r="EN1591" s="352"/>
      <c r="EP1591" s="44"/>
      <c r="EQ1591" s="44"/>
      <c r="ER1591" s="44"/>
      <c r="EW1591" s="352"/>
      <c r="EY1591" s="44"/>
      <c r="EZ1591" s="44"/>
      <c r="FA1591" s="44"/>
      <c r="FF1591" s="352"/>
      <c r="FH1591" s="44"/>
      <c r="FI1591" s="44"/>
      <c r="FJ1591" s="44"/>
      <c r="FO1591" s="352"/>
      <c r="FQ1591" s="44"/>
      <c r="FR1591" s="44"/>
      <c r="FS1591" s="44"/>
      <c r="FX1591" s="352"/>
      <c r="FZ1591" s="44"/>
      <c r="GA1591" s="44"/>
      <c r="GB1591" s="44"/>
      <c r="GG1591" s="352"/>
      <c r="GI1591" s="44"/>
      <c r="GJ1591" s="44"/>
      <c r="GK1591" s="44"/>
      <c r="GP1591" s="352"/>
      <c r="GR1591" s="44"/>
      <c r="GS1591" s="44"/>
      <c r="GT1591" s="44"/>
      <c r="GY1591" s="352"/>
      <c r="HA1591" s="44"/>
      <c r="HB1591" s="44"/>
      <c r="HC1591" s="44"/>
      <c r="HH1591" s="352"/>
      <c r="HJ1591" s="44"/>
      <c r="HK1591" s="44"/>
      <c r="HL1591" s="44"/>
      <c r="HQ1591" s="44"/>
      <c r="HR1591" s="44"/>
      <c r="HS1591" s="44"/>
      <c r="HT1591" s="44"/>
      <c r="HU1591" s="44"/>
      <c r="HV1591" s="44"/>
      <c r="HW1591" s="44"/>
      <c r="HX1591" s="44"/>
      <c r="HY1591" s="44"/>
      <c r="HZ1591" s="44"/>
      <c r="IA1591" s="44"/>
      <c r="IB1591" s="44"/>
      <c r="IC1591" s="44"/>
      <c r="ID1591" s="44"/>
      <c r="IE1591" s="44"/>
      <c r="IF1591" s="44"/>
      <c r="IG1591" s="44"/>
      <c r="IH1591" s="44"/>
      <c r="II1591" s="44"/>
      <c r="IJ1591" s="44"/>
      <c r="IK1591" s="44"/>
      <c r="IL1591" s="44"/>
      <c r="IM1591" s="44"/>
      <c r="IN1591" s="44"/>
      <c r="IO1591" s="44"/>
      <c r="IP1591" s="44"/>
      <c r="IQ1591" s="44"/>
      <c r="IR1591" s="44"/>
      <c r="IS1591" s="44"/>
      <c r="IT1591" s="44"/>
      <c r="IU1591" s="44"/>
      <c r="IV1591" s="44"/>
      <c r="RS1591" s="353"/>
    </row>
    <row r="1592" spans="1:487" s="74" customFormat="1" ht="15">
      <c r="A1592" s="325" t="s">
        <v>1368</v>
      </c>
      <c r="B1592" s="351"/>
      <c r="C1592" s="351"/>
      <c r="D1592" s="458" t="s">
        <v>133</v>
      </c>
      <c r="E1592" s="44"/>
      <c r="F1592" s="437">
        <f t="shared" si="22"/>
        <v>0</v>
      </c>
      <c r="G1592" s="478"/>
      <c r="H1592" s="478"/>
      <c r="I1592" s="138"/>
      <c r="J1592" s="420"/>
      <c r="K1592" s="138"/>
      <c r="L1592" s="450"/>
      <c r="M1592" s="450"/>
      <c r="N1592" s="44"/>
      <c r="R1592" s="352"/>
      <c r="T1592" s="44"/>
      <c r="U1592" s="44"/>
      <c r="V1592" s="44"/>
      <c r="AA1592" s="352"/>
      <c r="AC1592" s="44"/>
      <c r="AD1592" s="44"/>
      <c r="AE1592" s="44"/>
      <c r="AJ1592" s="352"/>
      <c r="AL1592" s="44"/>
      <c r="AM1592" s="44"/>
      <c r="AN1592" s="44"/>
      <c r="AS1592" s="352"/>
      <c r="AU1592" s="44"/>
      <c r="AV1592" s="44"/>
      <c r="AW1592" s="44"/>
      <c r="BB1592" s="352"/>
      <c r="BD1592" s="44"/>
      <c r="BE1592" s="44"/>
      <c r="BF1592" s="44"/>
      <c r="BK1592" s="352"/>
      <c r="BM1592" s="44"/>
      <c r="BN1592" s="44"/>
      <c r="BO1592" s="44"/>
      <c r="BT1592" s="352"/>
      <c r="BV1592" s="44"/>
      <c r="BW1592" s="44"/>
      <c r="BX1592" s="44"/>
      <c r="CC1592" s="352"/>
      <c r="CE1592" s="44"/>
      <c r="CF1592" s="44"/>
      <c r="CG1592" s="44"/>
      <c r="CL1592" s="352"/>
      <c r="CN1592" s="44"/>
      <c r="CO1592" s="44"/>
      <c r="CP1592" s="44"/>
      <c r="CU1592" s="352"/>
      <c r="CW1592" s="44"/>
      <c r="CX1592" s="44"/>
      <c r="CY1592" s="44"/>
      <c r="DD1592" s="352"/>
      <c r="DF1592" s="44"/>
      <c r="DG1592" s="44"/>
      <c r="DH1592" s="44"/>
      <c r="DM1592" s="352"/>
      <c r="DO1592" s="44"/>
      <c r="DP1592" s="44"/>
      <c r="DQ1592" s="44"/>
      <c r="DV1592" s="352"/>
      <c r="DX1592" s="44"/>
      <c r="DY1592" s="44"/>
      <c r="DZ1592" s="44"/>
      <c r="EE1592" s="352"/>
      <c r="EG1592" s="44"/>
      <c r="EH1592" s="44"/>
      <c r="EI1592" s="44"/>
      <c r="EN1592" s="352"/>
      <c r="EP1592" s="44"/>
      <c r="EQ1592" s="44"/>
      <c r="ER1592" s="44"/>
      <c r="EW1592" s="352"/>
      <c r="EY1592" s="44"/>
      <c r="EZ1592" s="44"/>
      <c r="FA1592" s="44"/>
      <c r="FF1592" s="352"/>
      <c r="FH1592" s="44"/>
      <c r="FI1592" s="44"/>
      <c r="FJ1592" s="44"/>
      <c r="FO1592" s="352"/>
      <c r="FQ1592" s="44"/>
      <c r="FR1592" s="44"/>
      <c r="FS1592" s="44"/>
      <c r="FX1592" s="352"/>
      <c r="FZ1592" s="44"/>
      <c r="GA1592" s="44"/>
      <c r="GB1592" s="44"/>
      <c r="GG1592" s="352"/>
      <c r="GI1592" s="44"/>
      <c r="GJ1592" s="44"/>
      <c r="GK1592" s="44"/>
      <c r="GP1592" s="352"/>
      <c r="GR1592" s="44"/>
      <c r="GS1592" s="44"/>
      <c r="GT1592" s="44"/>
      <c r="GY1592" s="352"/>
      <c r="HA1592" s="44"/>
      <c r="HB1592" s="44"/>
      <c r="HC1592" s="44"/>
      <c r="HH1592" s="352"/>
      <c r="HJ1592" s="44"/>
      <c r="HK1592" s="44"/>
      <c r="HL1592" s="44"/>
      <c r="HQ1592" s="44"/>
      <c r="HR1592" s="44"/>
      <c r="HS1592" s="44"/>
      <c r="HT1592" s="44"/>
      <c r="HU1592" s="44"/>
      <c r="HV1592" s="44"/>
      <c r="HW1592" s="44"/>
      <c r="HX1592" s="44"/>
      <c r="HY1592" s="44"/>
      <c r="HZ1592" s="44"/>
      <c r="IA1592" s="44"/>
      <c r="IB1592" s="44"/>
      <c r="IC1592" s="44"/>
      <c r="ID1592" s="44"/>
      <c r="IE1592" s="44"/>
      <c r="IF1592" s="44"/>
      <c r="IG1592" s="44"/>
      <c r="IH1592" s="44"/>
      <c r="II1592" s="44"/>
      <c r="IJ1592" s="44"/>
      <c r="IK1592" s="44"/>
      <c r="IL1592" s="44"/>
      <c r="IM1592" s="44"/>
      <c r="IN1592" s="44"/>
      <c r="IO1592" s="44"/>
      <c r="IP1592" s="44"/>
      <c r="IQ1592" s="44"/>
      <c r="IR1592" s="44"/>
      <c r="IS1592" s="44"/>
      <c r="IT1592" s="44"/>
      <c r="IU1592" s="44"/>
      <c r="IV1592" s="44"/>
      <c r="RS1592" s="353"/>
    </row>
    <row r="1593" spans="1:487" s="74" customFormat="1" ht="15">
      <c r="A1593" s="325" t="s">
        <v>656</v>
      </c>
      <c r="B1593" s="351"/>
      <c r="C1593" s="351"/>
      <c r="D1593" s="458" t="s">
        <v>132</v>
      </c>
      <c r="E1593" s="44"/>
      <c r="F1593" s="437">
        <f t="shared" si="22"/>
        <v>5</v>
      </c>
      <c r="G1593" s="478"/>
      <c r="H1593" s="478"/>
      <c r="I1593" s="138"/>
      <c r="J1593" s="420">
        <v>5</v>
      </c>
      <c r="K1593" s="138"/>
      <c r="L1593" s="450"/>
      <c r="M1593" s="450"/>
      <c r="N1593" s="44"/>
      <c r="R1593" s="352"/>
      <c r="T1593" s="44"/>
      <c r="U1593" s="44"/>
      <c r="V1593" s="44"/>
      <c r="AA1593" s="352"/>
      <c r="AC1593" s="44"/>
      <c r="AD1593" s="44"/>
      <c r="AE1593" s="44"/>
      <c r="AJ1593" s="352"/>
      <c r="AL1593" s="44"/>
      <c r="AM1593" s="44"/>
      <c r="AN1593" s="44"/>
      <c r="AS1593" s="352"/>
      <c r="AU1593" s="44"/>
      <c r="AV1593" s="44"/>
      <c r="AW1593" s="44"/>
      <c r="BB1593" s="352"/>
      <c r="BD1593" s="44"/>
      <c r="BE1593" s="44"/>
      <c r="BF1593" s="44"/>
      <c r="BK1593" s="352"/>
      <c r="BM1593" s="44"/>
      <c r="BN1593" s="44"/>
      <c r="BO1593" s="44"/>
      <c r="BT1593" s="352"/>
      <c r="BV1593" s="44"/>
      <c r="BW1593" s="44"/>
      <c r="BX1593" s="44"/>
      <c r="CC1593" s="352"/>
      <c r="CE1593" s="44"/>
      <c r="CF1593" s="44"/>
      <c r="CG1593" s="44"/>
      <c r="CL1593" s="352"/>
      <c r="CN1593" s="44"/>
      <c r="CO1593" s="44"/>
      <c r="CP1593" s="44"/>
      <c r="CU1593" s="352"/>
      <c r="CW1593" s="44"/>
      <c r="CX1593" s="44"/>
      <c r="CY1593" s="44"/>
      <c r="DD1593" s="352"/>
      <c r="DF1593" s="44"/>
      <c r="DG1593" s="44"/>
      <c r="DH1593" s="44"/>
      <c r="DM1593" s="352"/>
      <c r="DO1593" s="44"/>
      <c r="DP1593" s="44"/>
      <c r="DQ1593" s="44"/>
      <c r="DV1593" s="352"/>
      <c r="DX1593" s="44"/>
      <c r="DY1593" s="44"/>
      <c r="DZ1593" s="44"/>
      <c r="EE1593" s="352"/>
      <c r="EG1593" s="44"/>
      <c r="EH1593" s="44"/>
      <c r="EI1593" s="44"/>
      <c r="EN1593" s="352"/>
      <c r="EP1593" s="44"/>
      <c r="EQ1593" s="44"/>
      <c r="ER1593" s="44"/>
      <c r="EW1593" s="352"/>
      <c r="EY1593" s="44"/>
      <c r="EZ1593" s="44"/>
      <c r="FA1593" s="44"/>
      <c r="FF1593" s="352"/>
      <c r="FH1593" s="44"/>
      <c r="FI1593" s="44"/>
      <c r="FJ1593" s="44"/>
      <c r="FO1593" s="352"/>
      <c r="FQ1593" s="44"/>
      <c r="FR1593" s="44"/>
      <c r="FS1593" s="44"/>
      <c r="FX1593" s="352"/>
      <c r="FZ1593" s="44"/>
      <c r="GA1593" s="44"/>
      <c r="GB1593" s="44"/>
      <c r="GG1593" s="352"/>
      <c r="GI1593" s="44"/>
      <c r="GJ1593" s="44"/>
      <c r="GK1593" s="44"/>
      <c r="GP1593" s="352"/>
      <c r="GR1593" s="44"/>
      <c r="GS1593" s="44"/>
      <c r="GT1593" s="44"/>
      <c r="GY1593" s="352"/>
      <c r="HA1593" s="44"/>
      <c r="HB1593" s="44"/>
      <c r="HC1593" s="44"/>
      <c r="HH1593" s="352"/>
      <c r="HJ1593" s="44"/>
      <c r="HK1593" s="44"/>
      <c r="HL1593" s="44"/>
      <c r="HQ1593" s="44"/>
      <c r="HR1593" s="44"/>
      <c r="HS1593" s="44"/>
      <c r="HT1593" s="44"/>
      <c r="HU1593" s="44"/>
      <c r="HV1593" s="44"/>
      <c r="HW1593" s="44"/>
      <c r="HX1593" s="44"/>
      <c r="HY1593" s="44"/>
      <c r="HZ1593" s="44"/>
      <c r="IA1593" s="44"/>
      <c r="IB1593" s="44"/>
      <c r="IC1593" s="44"/>
      <c r="ID1593" s="44"/>
      <c r="IE1593" s="44"/>
      <c r="IF1593" s="44"/>
      <c r="IG1593" s="44"/>
      <c r="IH1593" s="44"/>
      <c r="II1593" s="44"/>
      <c r="IJ1593" s="44"/>
      <c r="IK1593" s="44"/>
      <c r="IL1593" s="44"/>
      <c r="IM1593" s="44"/>
      <c r="IN1593" s="44"/>
      <c r="IO1593" s="44"/>
      <c r="IP1593" s="44"/>
      <c r="IQ1593" s="44"/>
      <c r="IR1593" s="44"/>
      <c r="IS1593" s="44"/>
      <c r="IT1593" s="44"/>
      <c r="IU1593" s="44"/>
      <c r="IV1593" s="44"/>
      <c r="RS1593" s="353"/>
    </row>
    <row r="1594" spans="1:487" s="74" customFormat="1" ht="15">
      <c r="A1594" s="325" t="s">
        <v>1734</v>
      </c>
      <c r="B1594" s="351"/>
      <c r="C1594" s="351"/>
      <c r="D1594" s="531" t="s">
        <v>130</v>
      </c>
      <c r="E1594" s="44"/>
      <c r="F1594" s="437">
        <f t="shared" si="22"/>
        <v>0</v>
      </c>
      <c r="G1594" s="478"/>
      <c r="H1594" s="138"/>
      <c r="I1594" s="138"/>
      <c r="J1594" s="420"/>
      <c r="K1594" s="138"/>
      <c r="L1594" s="44"/>
      <c r="M1594" s="44"/>
      <c r="N1594" s="44"/>
      <c r="R1594" s="352"/>
      <c r="T1594" s="44"/>
      <c r="U1594" s="44"/>
      <c r="V1594" s="44"/>
      <c r="AA1594" s="352"/>
      <c r="AC1594" s="44"/>
      <c r="AD1594" s="44"/>
      <c r="AE1594" s="44"/>
      <c r="AJ1594" s="352"/>
      <c r="AL1594" s="44"/>
      <c r="AM1594" s="44"/>
      <c r="AN1594" s="44"/>
      <c r="AS1594" s="352"/>
      <c r="AU1594" s="44"/>
      <c r="AV1594" s="44"/>
      <c r="AW1594" s="44"/>
      <c r="BB1594" s="352"/>
      <c r="BD1594" s="44"/>
      <c r="BE1594" s="44"/>
      <c r="BF1594" s="44"/>
      <c r="BK1594" s="352"/>
      <c r="BM1594" s="44"/>
      <c r="BN1594" s="44"/>
      <c r="BO1594" s="44"/>
      <c r="BT1594" s="352"/>
      <c r="BV1594" s="44"/>
      <c r="BW1594" s="44"/>
      <c r="BX1594" s="44"/>
      <c r="CC1594" s="352"/>
      <c r="CE1594" s="44"/>
      <c r="CF1594" s="44"/>
      <c r="CG1594" s="44"/>
      <c r="CL1594" s="352"/>
      <c r="CN1594" s="44"/>
      <c r="CO1594" s="44"/>
      <c r="CP1594" s="44"/>
      <c r="CU1594" s="352"/>
      <c r="CW1594" s="44"/>
      <c r="CX1594" s="44"/>
      <c r="CY1594" s="44"/>
      <c r="DD1594" s="352"/>
      <c r="DF1594" s="44"/>
      <c r="DG1594" s="44"/>
      <c r="DH1594" s="44"/>
      <c r="DM1594" s="352"/>
      <c r="DO1594" s="44"/>
      <c r="DP1594" s="44"/>
      <c r="DQ1594" s="44"/>
      <c r="DV1594" s="352"/>
      <c r="DX1594" s="44"/>
      <c r="DY1594" s="44"/>
      <c r="DZ1594" s="44"/>
      <c r="EE1594" s="352"/>
      <c r="EG1594" s="44"/>
      <c r="EH1594" s="44"/>
      <c r="EI1594" s="44"/>
      <c r="EN1594" s="352"/>
      <c r="EP1594" s="44"/>
      <c r="EQ1594" s="44"/>
      <c r="ER1594" s="44"/>
      <c r="EW1594" s="352"/>
      <c r="EY1594" s="44"/>
      <c r="EZ1594" s="44"/>
      <c r="FA1594" s="44"/>
      <c r="FF1594" s="352"/>
      <c r="FH1594" s="44"/>
      <c r="FI1594" s="44"/>
      <c r="FJ1594" s="44"/>
      <c r="FO1594" s="352"/>
      <c r="FQ1594" s="44"/>
      <c r="FR1594" s="44"/>
      <c r="FS1594" s="44"/>
      <c r="FX1594" s="352"/>
      <c r="FZ1594" s="44"/>
      <c r="GA1594" s="44"/>
      <c r="GB1594" s="44"/>
      <c r="GG1594" s="352"/>
      <c r="GI1594" s="44"/>
      <c r="GJ1594" s="44"/>
      <c r="GK1594" s="44"/>
      <c r="GP1594" s="352"/>
      <c r="GR1594" s="44"/>
      <c r="GS1594" s="44"/>
      <c r="GT1594" s="44"/>
      <c r="GY1594" s="352"/>
      <c r="HA1594" s="44"/>
      <c r="HB1594" s="44"/>
      <c r="HC1594" s="44"/>
      <c r="HH1594" s="352"/>
      <c r="HJ1594" s="44"/>
      <c r="HK1594" s="44"/>
      <c r="HL1594" s="44"/>
      <c r="HQ1594" s="44"/>
      <c r="HR1594" s="44"/>
      <c r="HS1594" s="44"/>
      <c r="HT1594" s="44"/>
      <c r="HU1594" s="44"/>
      <c r="HV1594" s="44"/>
      <c r="HW1594" s="44"/>
      <c r="HX1594" s="44"/>
      <c r="HY1594" s="44"/>
      <c r="HZ1594" s="44"/>
      <c r="IA1594" s="44"/>
      <c r="IB1594" s="44"/>
      <c r="IC1594" s="44"/>
      <c r="ID1594" s="44"/>
      <c r="IE1594" s="44"/>
      <c r="IF1594" s="44"/>
      <c r="IG1594" s="44"/>
      <c r="IH1594" s="44"/>
      <c r="II1594" s="44"/>
      <c r="IJ1594" s="44"/>
      <c r="IK1594" s="44"/>
      <c r="IL1594" s="44"/>
      <c r="IM1594" s="44"/>
      <c r="IN1594" s="44"/>
      <c r="IO1594" s="44"/>
      <c r="IP1594" s="44"/>
      <c r="IQ1594" s="44"/>
      <c r="IR1594" s="44"/>
      <c r="IS1594" s="44"/>
      <c r="IT1594" s="44"/>
      <c r="IU1594" s="44"/>
      <c r="IV1594" s="44"/>
      <c r="RS1594" s="353"/>
    </row>
    <row r="1595" spans="1:487" s="74" customFormat="1" ht="15">
      <c r="A1595" s="325" t="s">
        <v>2074</v>
      </c>
      <c r="B1595" s="351"/>
      <c r="C1595" s="351"/>
      <c r="D1595" s="354" t="s">
        <v>130</v>
      </c>
      <c r="E1595" s="44"/>
      <c r="F1595" s="437">
        <f t="shared" ref="F1595:F1658" si="23">SUM(G1595:L1595)</f>
        <v>0</v>
      </c>
      <c r="G1595" s="478"/>
      <c r="H1595" s="478"/>
      <c r="I1595" s="138"/>
      <c r="J1595" s="420"/>
      <c r="K1595" s="138"/>
      <c r="L1595" s="450"/>
      <c r="M1595" s="450"/>
      <c r="N1595" s="44"/>
      <c r="R1595" s="352"/>
      <c r="T1595" s="44"/>
      <c r="U1595" s="44"/>
      <c r="V1595" s="44"/>
      <c r="AA1595" s="352"/>
      <c r="AC1595" s="44"/>
      <c r="AD1595" s="44"/>
      <c r="AE1595" s="44"/>
      <c r="AJ1595" s="352"/>
      <c r="AL1595" s="44"/>
      <c r="AM1595" s="44"/>
      <c r="AN1595" s="44"/>
      <c r="AS1595" s="352"/>
      <c r="AU1595" s="44"/>
      <c r="AV1595" s="44"/>
      <c r="AW1595" s="44"/>
      <c r="BB1595" s="352"/>
      <c r="BD1595" s="44"/>
      <c r="BE1595" s="44"/>
      <c r="BF1595" s="44"/>
      <c r="BK1595" s="352"/>
      <c r="BM1595" s="44"/>
      <c r="BN1595" s="44"/>
      <c r="BO1595" s="44"/>
      <c r="BT1595" s="352"/>
      <c r="BV1595" s="44"/>
      <c r="BW1595" s="44"/>
      <c r="BX1595" s="44"/>
      <c r="CC1595" s="352"/>
      <c r="CE1595" s="44"/>
      <c r="CF1595" s="44"/>
      <c r="CG1595" s="44"/>
      <c r="CL1595" s="352"/>
      <c r="CN1595" s="44"/>
      <c r="CO1595" s="44"/>
      <c r="CP1595" s="44"/>
      <c r="CU1595" s="352"/>
      <c r="CW1595" s="44"/>
      <c r="CX1595" s="44"/>
      <c r="CY1595" s="44"/>
      <c r="DD1595" s="352"/>
      <c r="DF1595" s="44"/>
      <c r="DG1595" s="44"/>
      <c r="DH1595" s="44"/>
      <c r="DM1595" s="352"/>
      <c r="DO1595" s="44"/>
      <c r="DP1595" s="44"/>
      <c r="DQ1595" s="44"/>
      <c r="DV1595" s="352"/>
      <c r="DX1595" s="44"/>
      <c r="DY1595" s="44"/>
      <c r="DZ1595" s="44"/>
      <c r="EE1595" s="352"/>
      <c r="EG1595" s="44"/>
      <c r="EH1595" s="44"/>
      <c r="EI1595" s="44"/>
      <c r="EN1595" s="352"/>
      <c r="EP1595" s="44"/>
      <c r="EQ1595" s="44"/>
      <c r="ER1595" s="44"/>
      <c r="EW1595" s="352"/>
      <c r="EY1595" s="44"/>
      <c r="EZ1595" s="44"/>
      <c r="FA1595" s="44"/>
      <c r="FF1595" s="352"/>
      <c r="FH1595" s="44"/>
      <c r="FI1595" s="44"/>
      <c r="FJ1595" s="44"/>
      <c r="FO1595" s="352"/>
      <c r="FQ1595" s="44"/>
      <c r="FR1595" s="44"/>
      <c r="FS1595" s="44"/>
      <c r="FX1595" s="352"/>
      <c r="FZ1595" s="44"/>
      <c r="GA1595" s="44"/>
      <c r="GB1595" s="44"/>
      <c r="GG1595" s="352"/>
      <c r="GI1595" s="44"/>
      <c r="GJ1595" s="44"/>
      <c r="GK1595" s="44"/>
      <c r="GP1595" s="352"/>
      <c r="GR1595" s="44"/>
      <c r="GS1595" s="44"/>
      <c r="GT1595" s="44"/>
      <c r="GY1595" s="352"/>
      <c r="HA1595" s="44"/>
      <c r="HB1595" s="44"/>
      <c r="HC1595" s="44"/>
      <c r="HH1595" s="352"/>
      <c r="HJ1595" s="44"/>
      <c r="HK1595" s="44"/>
      <c r="HL1595" s="44"/>
      <c r="HQ1595" s="44"/>
      <c r="HR1595" s="44"/>
      <c r="HS1595" s="44"/>
      <c r="HT1595" s="44"/>
      <c r="HU1595" s="44"/>
      <c r="HV1595" s="44"/>
      <c r="HW1595" s="44"/>
      <c r="HX1595" s="44"/>
      <c r="HY1595" s="44"/>
      <c r="HZ1595" s="44"/>
      <c r="IA1595" s="44"/>
      <c r="IB1595" s="44"/>
      <c r="IC1595" s="44"/>
      <c r="ID1595" s="44"/>
      <c r="IE1595" s="44"/>
      <c r="IF1595" s="44"/>
      <c r="IG1595" s="44"/>
      <c r="IH1595" s="44"/>
      <c r="II1595" s="44"/>
      <c r="IJ1595" s="44"/>
      <c r="IK1595" s="44"/>
      <c r="IL1595" s="44"/>
      <c r="IM1595" s="44"/>
      <c r="IN1595" s="44"/>
      <c r="IO1595" s="44"/>
      <c r="IP1595" s="44"/>
      <c r="IQ1595" s="44"/>
      <c r="IR1595" s="44"/>
      <c r="IS1595" s="44"/>
      <c r="IT1595" s="44"/>
      <c r="IU1595" s="44"/>
      <c r="IV1595" s="44"/>
      <c r="RS1595" s="353"/>
    </row>
    <row r="1596" spans="1:487" s="74" customFormat="1" ht="15">
      <c r="A1596" s="325" t="s">
        <v>1198</v>
      </c>
      <c r="B1596" s="351"/>
      <c r="C1596" s="351"/>
      <c r="D1596" s="458" t="s">
        <v>132</v>
      </c>
      <c r="E1596" s="44"/>
      <c r="F1596" s="437">
        <f t="shared" si="23"/>
        <v>1</v>
      </c>
      <c r="G1596" s="478"/>
      <c r="H1596" s="478"/>
      <c r="I1596" s="138">
        <v>1</v>
      </c>
      <c r="J1596" s="420"/>
      <c r="K1596" s="138"/>
      <c r="L1596" s="450"/>
      <c r="M1596" s="450"/>
      <c r="N1596" s="44"/>
      <c r="R1596" s="352"/>
      <c r="T1596" s="44"/>
      <c r="U1596" s="44"/>
      <c r="V1596" s="44"/>
      <c r="AA1596" s="352"/>
      <c r="AC1596" s="44"/>
      <c r="AD1596" s="44"/>
      <c r="AE1596" s="44"/>
      <c r="AJ1596" s="352"/>
      <c r="AL1596" s="44"/>
      <c r="AM1596" s="44"/>
      <c r="AN1596" s="44"/>
      <c r="AS1596" s="352"/>
      <c r="AU1596" s="44"/>
      <c r="AV1596" s="44"/>
      <c r="AW1596" s="44"/>
      <c r="BB1596" s="352"/>
      <c r="BD1596" s="44"/>
      <c r="BE1596" s="44"/>
      <c r="BF1596" s="44"/>
      <c r="BK1596" s="352"/>
      <c r="BM1596" s="44"/>
      <c r="BN1596" s="44"/>
      <c r="BO1596" s="44"/>
      <c r="BT1596" s="352"/>
      <c r="BV1596" s="44"/>
      <c r="BW1596" s="44"/>
      <c r="BX1596" s="44"/>
      <c r="CC1596" s="352"/>
      <c r="CE1596" s="44"/>
      <c r="CF1596" s="44"/>
      <c r="CG1596" s="44"/>
      <c r="CL1596" s="352"/>
      <c r="CN1596" s="44"/>
      <c r="CO1596" s="44"/>
      <c r="CP1596" s="44"/>
      <c r="CU1596" s="352"/>
      <c r="CW1596" s="44"/>
      <c r="CX1596" s="44"/>
      <c r="CY1596" s="44"/>
      <c r="DD1596" s="352"/>
      <c r="DF1596" s="44"/>
      <c r="DG1596" s="44"/>
      <c r="DH1596" s="44"/>
      <c r="DM1596" s="352"/>
      <c r="DO1596" s="44"/>
      <c r="DP1596" s="44"/>
      <c r="DQ1596" s="44"/>
      <c r="DV1596" s="352"/>
      <c r="DX1596" s="44"/>
      <c r="DY1596" s="44"/>
      <c r="DZ1596" s="44"/>
      <c r="EE1596" s="352"/>
      <c r="EG1596" s="44"/>
      <c r="EH1596" s="44"/>
      <c r="EI1596" s="44"/>
      <c r="EN1596" s="352"/>
      <c r="EP1596" s="44"/>
      <c r="EQ1596" s="44"/>
      <c r="ER1596" s="44"/>
      <c r="EW1596" s="352"/>
      <c r="EY1596" s="44"/>
      <c r="EZ1596" s="44"/>
      <c r="FA1596" s="44"/>
      <c r="FF1596" s="352"/>
      <c r="FH1596" s="44"/>
      <c r="FI1596" s="44"/>
      <c r="FJ1596" s="44"/>
      <c r="FO1596" s="352"/>
      <c r="FQ1596" s="44"/>
      <c r="FR1596" s="44"/>
      <c r="FS1596" s="44"/>
      <c r="FX1596" s="352"/>
      <c r="FZ1596" s="44"/>
      <c r="GA1596" s="44"/>
      <c r="GB1596" s="44"/>
      <c r="GG1596" s="352"/>
      <c r="GI1596" s="44"/>
      <c r="GJ1596" s="44"/>
      <c r="GK1596" s="44"/>
      <c r="GP1596" s="352"/>
      <c r="GR1596" s="44"/>
      <c r="GS1596" s="44"/>
      <c r="GT1596" s="44"/>
      <c r="GY1596" s="352"/>
      <c r="HA1596" s="44"/>
      <c r="HB1596" s="44"/>
      <c r="HC1596" s="44"/>
      <c r="HH1596" s="352"/>
      <c r="HJ1596" s="44"/>
      <c r="HK1596" s="44"/>
      <c r="HL1596" s="44"/>
      <c r="HQ1596" s="44"/>
      <c r="HR1596" s="44"/>
      <c r="HS1596" s="44"/>
      <c r="HT1596" s="44"/>
      <c r="HU1596" s="44"/>
      <c r="HV1596" s="44"/>
      <c r="HW1596" s="44"/>
      <c r="HX1596" s="44"/>
      <c r="HY1596" s="44"/>
      <c r="HZ1596" s="44"/>
      <c r="IA1596" s="44"/>
      <c r="IB1596" s="44"/>
      <c r="IC1596" s="44"/>
      <c r="ID1596" s="44"/>
      <c r="IE1596" s="44"/>
      <c r="IF1596" s="44"/>
      <c r="IG1596" s="44"/>
      <c r="IH1596" s="44"/>
      <c r="II1596" s="44"/>
      <c r="IJ1596" s="44"/>
      <c r="IK1596" s="44"/>
      <c r="IL1596" s="44"/>
      <c r="IM1596" s="44"/>
      <c r="IN1596" s="44"/>
      <c r="IO1596" s="44"/>
      <c r="IP1596" s="44"/>
      <c r="IQ1596" s="44"/>
      <c r="IR1596" s="44"/>
      <c r="IS1596" s="44"/>
      <c r="IT1596" s="44"/>
      <c r="IU1596" s="44"/>
      <c r="IV1596" s="44"/>
      <c r="RS1596" s="353"/>
    </row>
    <row r="1597" spans="1:487" s="74" customFormat="1" ht="15">
      <c r="A1597" s="325" t="s">
        <v>852</v>
      </c>
      <c r="B1597" s="351"/>
      <c r="C1597" s="351"/>
      <c r="D1597" s="531" t="s">
        <v>130</v>
      </c>
      <c r="E1597" s="44"/>
      <c r="F1597" s="437">
        <f t="shared" si="23"/>
        <v>1</v>
      </c>
      <c r="G1597" s="478"/>
      <c r="H1597" s="478"/>
      <c r="I1597" s="138"/>
      <c r="J1597" s="420">
        <v>1</v>
      </c>
      <c r="K1597" s="138"/>
      <c r="L1597" s="458"/>
      <c r="M1597" s="450"/>
      <c r="N1597" s="44"/>
      <c r="R1597" s="352"/>
      <c r="T1597" s="44"/>
      <c r="U1597" s="44"/>
      <c r="V1597" s="44"/>
      <c r="AA1597" s="352"/>
      <c r="AC1597" s="44"/>
      <c r="AD1597" s="44"/>
      <c r="AE1597" s="44"/>
      <c r="AJ1597" s="352"/>
      <c r="AL1597" s="44"/>
      <c r="AM1597" s="44"/>
      <c r="AN1597" s="44"/>
      <c r="AS1597" s="352"/>
      <c r="AU1597" s="44"/>
      <c r="AV1597" s="44"/>
      <c r="AW1597" s="44"/>
      <c r="BB1597" s="352"/>
      <c r="BD1597" s="44"/>
      <c r="BE1597" s="44"/>
      <c r="BF1597" s="44"/>
      <c r="BK1597" s="352"/>
      <c r="BM1597" s="44"/>
      <c r="BN1597" s="44"/>
      <c r="BO1597" s="44"/>
      <c r="BT1597" s="352"/>
      <c r="BV1597" s="44"/>
      <c r="BW1597" s="44"/>
      <c r="BX1597" s="44"/>
      <c r="CC1597" s="352"/>
      <c r="CE1597" s="44"/>
      <c r="CF1597" s="44"/>
      <c r="CG1597" s="44"/>
      <c r="CL1597" s="352"/>
      <c r="CN1597" s="44"/>
      <c r="CO1597" s="44"/>
      <c r="CP1597" s="44"/>
      <c r="CU1597" s="352"/>
      <c r="CW1597" s="44"/>
      <c r="CX1597" s="44"/>
      <c r="CY1597" s="44"/>
      <c r="DD1597" s="352"/>
      <c r="DF1597" s="44"/>
      <c r="DG1597" s="44"/>
      <c r="DH1597" s="44"/>
      <c r="DM1597" s="352"/>
      <c r="DO1597" s="44"/>
      <c r="DP1597" s="44"/>
      <c r="DQ1597" s="44"/>
      <c r="DV1597" s="352"/>
      <c r="DX1597" s="44"/>
      <c r="DY1597" s="44"/>
      <c r="DZ1597" s="44"/>
      <c r="EE1597" s="352"/>
      <c r="EG1597" s="44"/>
      <c r="EH1597" s="44"/>
      <c r="EI1597" s="44"/>
      <c r="EN1597" s="352"/>
      <c r="EP1597" s="44"/>
      <c r="EQ1597" s="44"/>
      <c r="ER1597" s="44"/>
      <c r="EW1597" s="352"/>
      <c r="EY1597" s="44"/>
      <c r="EZ1597" s="44"/>
      <c r="FA1597" s="44"/>
      <c r="FF1597" s="352"/>
      <c r="FH1597" s="44"/>
      <c r="FI1597" s="44"/>
      <c r="FJ1597" s="44"/>
      <c r="FO1597" s="352"/>
      <c r="FQ1597" s="44"/>
      <c r="FR1597" s="44"/>
      <c r="FS1597" s="44"/>
      <c r="FX1597" s="352"/>
      <c r="FZ1597" s="44"/>
      <c r="GA1597" s="44"/>
      <c r="GB1597" s="44"/>
      <c r="GG1597" s="352"/>
      <c r="GI1597" s="44"/>
      <c r="GJ1597" s="44"/>
      <c r="GK1597" s="44"/>
      <c r="GP1597" s="352"/>
      <c r="GR1597" s="44"/>
      <c r="GS1597" s="44"/>
      <c r="GT1597" s="44"/>
      <c r="GY1597" s="352"/>
      <c r="HA1597" s="44"/>
      <c r="HB1597" s="44"/>
      <c r="HC1597" s="44"/>
      <c r="HH1597" s="352"/>
      <c r="HJ1597" s="44"/>
      <c r="HK1597" s="44"/>
      <c r="HL1597" s="44"/>
      <c r="HQ1597" s="44"/>
      <c r="HR1597" s="44"/>
      <c r="HS1597" s="44"/>
      <c r="HT1597" s="44"/>
      <c r="HU1597" s="44"/>
      <c r="HV1597" s="44"/>
      <c r="HW1597" s="44"/>
      <c r="HX1597" s="44"/>
      <c r="HY1597" s="44"/>
      <c r="HZ1597" s="44"/>
      <c r="IA1597" s="44"/>
      <c r="IB1597" s="44"/>
      <c r="IC1597" s="44"/>
      <c r="ID1597" s="44"/>
      <c r="IE1597" s="44"/>
      <c r="IF1597" s="44"/>
      <c r="IG1597" s="44"/>
      <c r="IH1597" s="44"/>
      <c r="II1597" s="44"/>
      <c r="IJ1597" s="44"/>
      <c r="IK1597" s="44"/>
      <c r="IL1597" s="44"/>
      <c r="IM1597" s="44"/>
      <c r="IN1597" s="44"/>
      <c r="IO1597" s="44"/>
      <c r="IP1597" s="44"/>
      <c r="IQ1597" s="44"/>
      <c r="IR1597" s="44"/>
      <c r="IS1597" s="44"/>
      <c r="IT1597" s="44"/>
      <c r="IU1597" s="44"/>
      <c r="IV1597" s="44"/>
      <c r="RS1597" s="353"/>
    </row>
    <row r="1598" spans="1:487" s="74" customFormat="1" ht="15">
      <c r="A1598" s="325" t="s">
        <v>1973</v>
      </c>
      <c r="B1598" s="351"/>
      <c r="C1598" s="351"/>
      <c r="D1598" s="531" t="s">
        <v>130</v>
      </c>
      <c r="E1598" s="44"/>
      <c r="F1598" s="437">
        <f t="shared" si="23"/>
        <v>37</v>
      </c>
      <c r="G1598" s="478">
        <v>29</v>
      </c>
      <c r="H1598" s="478"/>
      <c r="I1598" s="138"/>
      <c r="J1598" s="420">
        <v>8</v>
      </c>
      <c r="K1598" s="138"/>
      <c r="L1598" s="450"/>
      <c r="M1598" s="450"/>
      <c r="N1598" s="44"/>
      <c r="R1598" s="352"/>
      <c r="T1598" s="44"/>
      <c r="U1598" s="44"/>
      <c r="V1598" s="44"/>
      <c r="AA1598" s="352"/>
      <c r="AC1598" s="44"/>
      <c r="AD1598" s="44"/>
      <c r="AE1598" s="44"/>
      <c r="AJ1598" s="352"/>
      <c r="AL1598" s="44"/>
      <c r="AM1598" s="44"/>
      <c r="AN1598" s="44"/>
      <c r="AS1598" s="352"/>
      <c r="AU1598" s="44"/>
      <c r="AV1598" s="44"/>
      <c r="AW1598" s="44"/>
      <c r="BB1598" s="352"/>
      <c r="BD1598" s="44"/>
      <c r="BE1598" s="44"/>
      <c r="BF1598" s="44"/>
      <c r="BK1598" s="352"/>
      <c r="BM1598" s="44"/>
      <c r="BN1598" s="44"/>
      <c r="BO1598" s="44"/>
      <c r="BT1598" s="352"/>
      <c r="BV1598" s="44"/>
      <c r="BW1598" s="44"/>
      <c r="BX1598" s="44"/>
      <c r="CC1598" s="352"/>
      <c r="CE1598" s="44"/>
      <c r="CF1598" s="44"/>
      <c r="CG1598" s="44"/>
      <c r="CL1598" s="352"/>
      <c r="CN1598" s="44"/>
      <c r="CO1598" s="44"/>
      <c r="CP1598" s="44"/>
      <c r="CU1598" s="352"/>
      <c r="CW1598" s="44"/>
      <c r="CX1598" s="44"/>
      <c r="CY1598" s="44"/>
      <c r="DD1598" s="352"/>
      <c r="DF1598" s="44"/>
      <c r="DG1598" s="44"/>
      <c r="DH1598" s="44"/>
      <c r="DM1598" s="352"/>
      <c r="DO1598" s="44"/>
      <c r="DP1598" s="44"/>
      <c r="DQ1598" s="44"/>
      <c r="DV1598" s="352"/>
      <c r="DX1598" s="44"/>
      <c r="DY1598" s="44"/>
      <c r="DZ1598" s="44"/>
      <c r="EE1598" s="352"/>
      <c r="EG1598" s="44"/>
      <c r="EH1598" s="44"/>
      <c r="EI1598" s="44"/>
      <c r="EN1598" s="352"/>
      <c r="EP1598" s="44"/>
      <c r="EQ1598" s="44"/>
      <c r="ER1598" s="44"/>
      <c r="EW1598" s="352"/>
      <c r="EY1598" s="44"/>
      <c r="EZ1598" s="44"/>
      <c r="FA1598" s="44"/>
      <c r="FF1598" s="352"/>
      <c r="FH1598" s="44"/>
      <c r="FI1598" s="44"/>
      <c r="FJ1598" s="44"/>
      <c r="FO1598" s="352"/>
      <c r="FQ1598" s="44"/>
      <c r="FR1598" s="44"/>
      <c r="FS1598" s="44"/>
      <c r="FX1598" s="352"/>
      <c r="FZ1598" s="44"/>
      <c r="GA1598" s="44"/>
      <c r="GB1598" s="44"/>
      <c r="GG1598" s="352"/>
      <c r="GI1598" s="44"/>
      <c r="GJ1598" s="44"/>
      <c r="GK1598" s="44"/>
      <c r="GP1598" s="352"/>
      <c r="GR1598" s="44"/>
      <c r="GS1598" s="44"/>
      <c r="GT1598" s="44"/>
      <c r="GY1598" s="352"/>
      <c r="HA1598" s="44"/>
      <c r="HB1598" s="44"/>
      <c r="HC1598" s="44"/>
      <c r="HH1598" s="352"/>
      <c r="HJ1598" s="44"/>
      <c r="HK1598" s="44"/>
      <c r="HL1598" s="44"/>
      <c r="HQ1598" s="44"/>
      <c r="HR1598" s="44"/>
      <c r="HS1598" s="44"/>
      <c r="HT1598" s="44"/>
      <c r="HU1598" s="44"/>
      <c r="HV1598" s="44"/>
      <c r="HW1598" s="44"/>
      <c r="HX1598" s="44"/>
      <c r="HY1598" s="44"/>
      <c r="HZ1598" s="44"/>
      <c r="IA1598" s="44"/>
      <c r="IB1598" s="44"/>
      <c r="IC1598" s="44"/>
      <c r="ID1598" s="44"/>
      <c r="IE1598" s="44"/>
      <c r="IF1598" s="44"/>
      <c r="IG1598" s="44"/>
      <c r="IH1598" s="44"/>
      <c r="II1598" s="44"/>
      <c r="IJ1598" s="44"/>
      <c r="IK1598" s="44"/>
      <c r="IL1598" s="44"/>
      <c r="IM1598" s="44"/>
      <c r="IN1598" s="44"/>
      <c r="IO1598" s="44"/>
      <c r="IP1598" s="44"/>
      <c r="IQ1598" s="44"/>
      <c r="IR1598" s="44"/>
      <c r="IS1598" s="44"/>
      <c r="IT1598" s="44"/>
      <c r="IU1598" s="44"/>
      <c r="IV1598" s="44"/>
      <c r="RS1598" s="353"/>
    </row>
    <row r="1599" spans="1:487" s="74" customFormat="1" ht="15">
      <c r="A1599" s="325" t="s">
        <v>1095</v>
      </c>
      <c r="B1599" s="351"/>
      <c r="C1599" s="351"/>
      <c r="D1599" s="354" t="s">
        <v>130</v>
      </c>
      <c r="E1599" s="44"/>
      <c r="F1599" s="437">
        <f t="shared" si="23"/>
        <v>0</v>
      </c>
      <c r="G1599" s="478"/>
      <c r="H1599" s="478"/>
      <c r="I1599" s="138"/>
      <c r="J1599" s="420"/>
      <c r="K1599" s="138"/>
      <c r="L1599" s="450"/>
      <c r="M1599" s="450"/>
      <c r="N1599" s="44"/>
      <c r="R1599" s="352"/>
      <c r="T1599" s="44"/>
      <c r="U1599" s="44"/>
      <c r="V1599" s="44"/>
      <c r="AA1599" s="352"/>
      <c r="AC1599" s="44"/>
      <c r="AD1599" s="44"/>
      <c r="AE1599" s="44"/>
      <c r="AJ1599" s="352"/>
      <c r="AL1599" s="44"/>
      <c r="AM1599" s="44"/>
      <c r="AN1599" s="44"/>
      <c r="AS1599" s="352"/>
      <c r="AU1599" s="44"/>
      <c r="AV1599" s="44"/>
      <c r="AW1599" s="44"/>
      <c r="BB1599" s="352"/>
      <c r="BD1599" s="44"/>
      <c r="BE1599" s="44"/>
      <c r="BF1599" s="44"/>
      <c r="BK1599" s="352"/>
      <c r="BM1599" s="44"/>
      <c r="BN1599" s="44"/>
      <c r="BO1599" s="44"/>
      <c r="BT1599" s="352"/>
      <c r="BV1599" s="44"/>
      <c r="BW1599" s="44"/>
      <c r="BX1599" s="44"/>
      <c r="CC1599" s="352"/>
      <c r="CE1599" s="44"/>
      <c r="CF1599" s="44"/>
      <c r="CG1599" s="44"/>
      <c r="CL1599" s="352"/>
      <c r="CN1599" s="44"/>
      <c r="CO1599" s="44"/>
      <c r="CP1599" s="44"/>
      <c r="CU1599" s="352"/>
      <c r="CW1599" s="44"/>
      <c r="CX1599" s="44"/>
      <c r="CY1599" s="44"/>
      <c r="DD1599" s="352"/>
      <c r="DF1599" s="44"/>
      <c r="DG1599" s="44"/>
      <c r="DH1599" s="44"/>
      <c r="DM1599" s="352"/>
      <c r="DO1599" s="44"/>
      <c r="DP1599" s="44"/>
      <c r="DQ1599" s="44"/>
      <c r="DV1599" s="352"/>
      <c r="DX1599" s="44"/>
      <c r="DY1599" s="44"/>
      <c r="DZ1599" s="44"/>
      <c r="EE1599" s="352"/>
      <c r="EG1599" s="44"/>
      <c r="EH1599" s="44"/>
      <c r="EI1599" s="44"/>
      <c r="EN1599" s="352"/>
      <c r="EP1599" s="44"/>
      <c r="EQ1599" s="44"/>
      <c r="ER1599" s="44"/>
      <c r="EW1599" s="352"/>
      <c r="EY1599" s="44"/>
      <c r="EZ1599" s="44"/>
      <c r="FA1599" s="44"/>
      <c r="FF1599" s="352"/>
      <c r="FH1599" s="44"/>
      <c r="FI1599" s="44"/>
      <c r="FJ1599" s="44"/>
      <c r="FO1599" s="352"/>
      <c r="FQ1599" s="44"/>
      <c r="FR1599" s="44"/>
      <c r="FS1599" s="44"/>
      <c r="FX1599" s="352"/>
      <c r="FZ1599" s="44"/>
      <c r="GA1599" s="44"/>
      <c r="GB1599" s="44"/>
      <c r="GG1599" s="352"/>
      <c r="GI1599" s="44"/>
      <c r="GJ1599" s="44"/>
      <c r="GK1599" s="44"/>
      <c r="GP1599" s="352"/>
      <c r="GR1599" s="44"/>
      <c r="GS1599" s="44"/>
      <c r="GT1599" s="44"/>
      <c r="GY1599" s="352"/>
      <c r="HA1599" s="44"/>
      <c r="HB1599" s="44"/>
      <c r="HC1599" s="44"/>
      <c r="HH1599" s="352"/>
      <c r="HJ1599" s="44"/>
      <c r="HK1599" s="44"/>
      <c r="HL1599" s="44"/>
      <c r="HQ1599" s="44"/>
      <c r="HR1599" s="44"/>
      <c r="HS1599" s="44"/>
      <c r="HT1599" s="44"/>
      <c r="HU1599" s="44"/>
      <c r="HV1599" s="44"/>
      <c r="HW1599" s="44"/>
      <c r="HX1599" s="44"/>
      <c r="HY1599" s="44"/>
      <c r="HZ1599" s="44"/>
      <c r="IA1599" s="44"/>
      <c r="IB1599" s="44"/>
      <c r="IC1599" s="44"/>
      <c r="ID1599" s="44"/>
      <c r="IE1599" s="44"/>
      <c r="IF1599" s="44"/>
      <c r="IG1599" s="44"/>
      <c r="IH1599" s="44"/>
      <c r="II1599" s="44"/>
      <c r="IJ1599" s="44"/>
      <c r="IK1599" s="44"/>
      <c r="IL1599" s="44"/>
      <c r="IM1599" s="44"/>
      <c r="IN1599" s="44"/>
      <c r="IO1599" s="44"/>
      <c r="IP1599" s="44"/>
      <c r="IQ1599" s="44"/>
      <c r="IR1599" s="44"/>
      <c r="IS1599" s="44"/>
      <c r="IT1599" s="44"/>
      <c r="IU1599" s="44"/>
      <c r="IV1599" s="44"/>
      <c r="RS1599" s="353"/>
    </row>
    <row r="1600" spans="1:487" s="74" customFormat="1" ht="15">
      <c r="A1600" s="325" t="s">
        <v>1467</v>
      </c>
      <c r="B1600" s="351"/>
      <c r="C1600" s="351"/>
      <c r="D1600" s="531" t="s">
        <v>130</v>
      </c>
      <c r="E1600" s="44"/>
      <c r="F1600" s="437">
        <f t="shared" si="23"/>
        <v>0</v>
      </c>
      <c r="G1600" s="478"/>
      <c r="H1600" s="478"/>
      <c r="I1600" s="138"/>
      <c r="J1600" s="420"/>
      <c r="K1600" s="138"/>
      <c r="L1600" s="450"/>
      <c r="M1600" s="450"/>
      <c r="N1600" s="44"/>
      <c r="R1600" s="352"/>
      <c r="T1600" s="44"/>
      <c r="U1600" s="44"/>
      <c r="V1600" s="44"/>
      <c r="AA1600" s="352"/>
      <c r="AC1600" s="44"/>
      <c r="AD1600" s="44"/>
      <c r="AE1600" s="44"/>
      <c r="AJ1600" s="352"/>
      <c r="AL1600" s="44"/>
      <c r="AM1600" s="44"/>
      <c r="AN1600" s="44"/>
      <c r="AS1600" s="352"/>
      <c r="AU1600" s="44"/>
      <c r="AV1600" s="44"/>
      <c r="AW1600" s="44"/>
      <c r="BB1600" s="352"/>
      <c r="BD1600" s="44"/>
      <c r="BE1600" s="44"/>
      <c r="BF1600" s="44"/>
      <c r="BK1600" s="352"/>
      <c r="BM1600" s="44"/>
      <c r="BN1600" s="44"/>
      <c r="BO1600" s="44"/>
      <c r="BT1600" s="352"/>
      <c r="BV1600" s="44"/>
      <c r="BW1600" s="44"/>
      <c r="BX1600" s="44"/>
      <c r="CC1600" s="352"/>
      <c r="CE1600" s="44"/>
      <c r="CF1600" s="44"/>
      <c r="CG1600" s="44"/>
      <c r="CL1600" s="352"/>
      <c r="CN1600" s="44"/>
      <c r="CO1600" s="44"/>
      <c r="CP1600" s="44"/>
      <c r="CU1600" s="352"/>
      <c r="CW1600" s="44"/>
      <c r="CX1600" s="44"/>
      <c r="CY1600" s="44"/>
      <c r="DD1600" s="352"/>
      <c r="DF1600" s="44"/>
      <c r="DG1600" s="44"/>
      <c r="DH1600" s="44"/>
      <c r="DM1600" s="352"/>
      <c r="DO1600" s="44"/>
      <c r="DP1600" s="44"/>
      <c r="DQ1600" s="44"/>
      <c r="DV1600" s="352"/>
      <c r="DX1600" s="44"/>
      <c r="DY1600" s="44"/>
      <c r="DZ1600" s="44"/>
      <c r="EE1600" s="352"/>
      <c r="EG1600" s="44"/>
      <c r="EH1600" s="44"/>
      <c r="EI1600" s="44"/>
      <c r="EN1600" s="352"/>
      <c r="EP1600" s="44"/>
      <c r="EQ1600" s="44"/>
      <c r="ER1600" s="44"/>
      <c r="EW1600" s="352"/>
      <c r="EY1600" s="44"/>
      <c r="EZ1600" s="44"/>
      <c r="FA1600" s="44"/>
      <c r="FF1600" s="352"/>
      <c r="FH1600" s="44"/>
      <c r="FI1600" s="44"/>
      <c r="FJ1600" s="44"/>
      <c r="FO1600" s="352"/>
      <c r="FQ1600" s="44"/>
      <c r="FR1600" s="44"/>
      <c r="FS1600" s="44"/>
      <c r="FX1600" s="352"/>
      <c r="FZ1600" s="44"/>
      <c r="GA1600" s="44"/>
      <c r="GB1600" s="44"/>
      <c r="GG1600" s="352"/>
      <c r="GI1600" s="44"/>
      <c r="GJ1600" s="44"/>
      <c r="GK1600" s="44"/>
      <c r="GP1600" s="352"/>
      <c r="GR1600" s="44"/>
      <c r="GS1600" s="44"/>
      <c r="GT1600" s="44"/>
      <c r="GY1600" s="352"/>
      <c r="HA1600" s="44"/>
      <c r="HB1600" s="44"/>
      <c r="HC1600" s="44"/>
      <c r="HH1600" s="352"/>
      <c r="HJ1600" s="44"/>
      <c r="HK1600" s="44"/>
      <c r="HL1600" s="44"/>
      <c r="HQ1600" s="44"/>
      <c r="HR1600" s="44"/>
      <c r="HS1600" s="44"/>
      <c r="HT1600" s="44"/>
      <c r="HU1600" s="44"/>
      <c r="HV1600" s="44"/>
      <c r="HW1600" s="44"/>
      <c r="HX1600" s="44"/>
      <c r="HY1600" s="44"/>
      <c r="HZ1600" s="44"/>
      <c r="IA1600" s="44"/>
      <c r="IB1600" s="44"/>
      <c r="IC1600" s="44"/>
      <c r="ID1600" s="44"/>
      <c r="IE1600" s="44"/>
      <c r="IF1600" s="44"/>
      <c r="IG1600" s="44"/>
      <c r="IH1600" s="44"/>
      <c r="II1600" s="44"/>
      <c r="IJ1600" s="44"/>
      <c r="IK1600" s="44"/>
      <c r="IL1600" s="44"/>
      <c r="IM1600" s="44"/>
      <c r="IN1600" s="44"/>
      <c r="IO1600" s="44"/>
      <c r="IP1600" s="44"/>
      <c r="IQ1600" s="44"/>
      <c r="IR1600" s="44"/>
      <c r="IS1600" s="44"/>
      <c r="IT1600" s="44"/>
      <c r="IU1600" s="44"/>
      <c r="IV1600" s="44"/>
      <c r="RS1600" s="353"/>
    </row>
    <row r="1601" spans="1:487" s="74" customFormat="1" ht="15">
      <c r="A1601" s="325" t="s">
        <v>468</v>
      </c>
      <c r="B1601" s="529"/>
      <c r="C1601" s="351"/>
      <c r="D1601" s="458" t="s">
        <v>135</v>
      </c>
      <c r="E1601" s="44"/>
      <c r="F1601" s="437">
        <f t="shared" si="23"/>
        <v>0</v>
      </c>
      <c r="G1601" s="478"/>
      <c r="H1601" s="478"/>
      <c r="I1601" s="138"/>
      <c r="J1601" s="420"/>
      <c r="K1601" s="138"/>
      <c r="L1601" s="450"/>
      <c r="M1601" s="450"/>
      <c r="N1601" s="44"/>
      <c r="R1601" s="352"/>
      <c r="T1601" s="44"/>
      <c r="U1601" s="44"/>
      <c r="V1601" s="44"/>
      <c r="AA1601" s="352"/>
      <c r="AC1601" s="44"/>
      <c r="AD1601" s="44"/>
      <c r="AE1601" s="44"/>
      <c r="AJ1601" s="352"/>
      <c r="AL1601" s="44"/>
      <c r="AM1601" s="44"/>
      <c r="AN1601" s="44"/>
      <c r="AS1601" s="352"/>
      <c r="AU1601" s="44"/>
      <c r="AV1601" s="44"/>
      <c r="AW1601" s="44"/>
      <c r="BB1601" s="352"/>
      <c r="BD1601" s="44"/>
      <c r="BE1601" s="44"/>
      <c r="BF1601" s="44"/>
      <c r="BK1601" s="352"/>
      <c r="BM1601" s="44"/>
      <c r="BN1601" s="44"/>
      <c r="BO1601" s="44"/>
      <c r="BT1601" s="352"/>
      <c r="BV1601" s="44"/>
      <c r="BW1601" s="44"/>
      <c r="BX1601" s="44"/>
      <c r="CC1601" s="352"/>
      <c r="CE1601" s="44"/>
      <c r="CF1601" s="44"/>
      <c r="CG1601" s="44"/>
      <c r="CL1601" s="352"/>
      <c r="CN1601" s="44"/>
      <c r="CO1601" s="44"/>
      <c r="CP1601" s="44"/>
      <c r="CU1601" s="352"/>
      <c r="CW1601" s="44"/>
      <c r="CX1601" s="44"/>
      <c r="CY1601" s="44"/>
      <c r="DD1601" s="352"/>
      <c r="DF1601" s="44"/>
      <c r="DG1601" s="44"/>
      <c r="DH1601" s="44"/>
      <c r="DM1601" s="352"/>
      <c r="DO1601" s="44"/>
      <c r="DP1601" s="44"/>
      <c r="DQ1601" s="44"/>
      <c r="DV1601" s="352"/>
      <c r="DX1601" s="44"/>
      <c r="DY1601" s="44"/>
      <c r="DZ1601" s="44"/>
      <c r="EE1601" s="352"/>
      <c r="EG1601" s="44"/>
      <c r="EH1601" s="44"/>
      <c r="EI1601" s="44"/>
      <c r="EN1601" s="352"/>
      <c r="EP1601" s="44"/>
      <c r="EQ1601" s="44"/>
      <c r="ER1601" s="44"/>
      <c r="EW1601" s="352"/>
      <c r="EY1601" s="44"/>
      <c r="EZ1601" s="44"/>
      <c r="FA1601" s="44"/>
      <c r="FF1601" s="352"/>
      <c r="FH1601" s="44"/>
      <c r="FI1601" s="44"/>
      <c r="FJ1601" s="44"/>
      <c r="FO1601" s="352"/>
      <c r="FQ1601" s="44"/>
      <c r="FR1601" s="44"/>
      <c r="FS1601" s="44"/>
      <c r="FX1601" s="352"/>
      <c r="FZ1601" s="44"/>
      <c r="GA1601" s="44"/>
      <c r="GB1601" s="44"/>
      <c r="GG1601" s="352"/>
      <c r="GI1601" s="44"/>
      <c r="GJ1601" s="44"/>
      <c r="GK1601" s="44"/>
      <c r="GP1601" s="352"/>
      <c r="GR1601" s="44"/>
      <c r="GS1601" s="44"/>
      <c r="GT1601" s="44"/>
      <c r="GY1601" s="352"/>
      <c r="HA1601" s="44"/>
      <c r="HB1601" s="44"/>
      <c r="HC1601" s="44"/>
      <c r="HH1601" s="352"/>
      <c r="HJ1601" s="44"/>
      <c r="HK1601" s="44"/>
      <c r="HL1601" s="44"/>
      <c r="HQ1601" s="44"/>
      <c r="HR1601" s="44"/>
      <c r="HS1601" s="44"/>
      <c r="HT1601" s="44"/>
      <c r="HU1601" s="44"/>
      <c r="HV1601" s="44"/>
      <c r="HW1601" s="44"/>
      <c r="HX1601" s="44"/>
      <c r="HY1601" s="44"/>
      <c r="HZ1601" s="44"/>
      <c r="IA1601" s="44"/>
      <c r="IB1601" s="44"/>
      <c r="IC1601" s="44"/>
      <c r="ID1601" s="44"/>
      <c r="IE1601" s="44"/>
      <c r="IF1601" s="44"/>
      <c r="IG1601" s="44"/>
      <c r="IH1601" s="44"/>
      <c r="II1601" s="44"/>
      <c r="IJ1601" s="44"/>
      <c r="IK1601" s="44"/>
      <c r="IL1601" s="44"/>
      <c r="IM1601" s="44"/>
      <c r="IN1601" s="44"/>
      <c r="IO1601" s="44"/>
      <c r="IP1601" s="44"/>
      <c r="IQ1601" s="44"/>
      <c r="IR1601" s="44"/>
      <c r="IS1601" s="44"/>
      <c r="IT1601" s="44"/>
      <c r="IU1601" s="44"/>
      <c r="IV1601" s="44"/>
      <c r="RS1601" s="353"/>
    </row>
    <row r="1602" spans="1:487" s="74" customFormat="1" ht="15">
      <c r="A1602" s="325" t="s">
        <v>1826</v>
      </c>
      <c r="B1602" s="351"/>
      <c r="C1602" s="351"/>
      <c r="D1602" s="354" t="s">
        <v>130</v>
      </c>
      <c r="E1602" s="44"/>
      <c r="F1602" s="437">
        <f t="shared" si="23"/>
        <v>0</v>
      </c>
      <c r="G1602" s="478"/>
      <c r="H1602" s="478"/>
      <c r="I1602" s="138"/>
      <c r="J1602" s="420"/>
      <c r="K1602" s="138"/>
      <c r="L1602" s="450"/>
      <c r="M1602" s="450"/>
      <c r="N1602" s="44"/>
      <c r="R1602" s="352"/>
      <c r="T1602" s="44"/>
      <c r="U1602" s="44"/>
      <c r="V1602" s="44"/>
      <c r="AA1602" s="352"/>
      <c r="AC1602" s="44"/>
      <c r="AD1602" s="44"/>
      <c r="AE1602" s="44"/>
      <c r="AJ1602" s="352"/>
      <c r="AL1602" s="44"/>
      <c r="AM1602" s="44"/>
      <c r="AN1602" s="44"/>
      <c r="AS1602" s="352"/>
      <c r="AU1602" s="44"/>
      <c r="AV1602" s="44"/>
      <c r="AW1602" s="44"/>
      <c r="BB1602" s="352"/>
      <c r="BD1602" s="44"/>
      <c r="BE1602" s="44"/>
      <c r="BF1602" s="44"/>
      <c r="BK1602" s="352"/>
      <c r="BM1602" s="44"/>
      <c r="BN1602" s="44"/>
      <c r="BO1602" s="44"/>
      <c r="BT1602" s="352"/>
      <c r="BV1602" s="44"/>
      <c r="BW1602" s="44"/>
      <c r="BX1602" s="44"/>
      <c r="CC1602" s="352"/>
      <c r="CE1602" s="44"/>
      <c r="CF1602" s="44"/>
      <c r="CG1602" s="44"/>
      <c r="CL1602" s="352"/>
      <c r="CN1602" s="44"/>
      <c r="CO1602" s="44"/>
      <c r="CP1602" s="44"/>
      <c r="CU1602" s="352"/>
      <c r="CW1602" s="44"/>
      <c r="CX1602" s="44"/>
      <c r="CY1602" s="44"/>
      <c r="DD1602" s="352"/>
      <c r="DF1602" s="44"/>
      <c r="DG1602" s="44"/>
      <c r="DH1602" s="44"/>
      <c r="DM1602" s="352"/>
      <c r="DO1602" s="44"/>
      <c r="DP1602" s="44"/>
      <c r="DQ1602" s="44"/>
      <c r="DV1602" s="352"/>
      <c r="DX1602" s="44"/>
      <c r="DY1602" s="44"/>
      <c r="DZ1602" s="44"/>
      <c r="EE1602" s="352"/>
      <c r="EG1602" s="44"/>
      <c r="EH1602" s="44"/>
      <c r="EI1602" s="44"/>
      <c r="EN1602" s="352"/>
      <c r="EP1602" s="44"/>
      <c r="EQ1602" s="44"/>
      <c r="ER1602" s="44"/>
      <c r="EW1602" s="352"/>
      <c r="EY1602" s="44"/>
      <c r="EZ1602" s="44"/>
      <c r="FA1602" s="44"/>
      <c r="FF1602" s="352"/>
      <c r="FH1602" s="44"/>
      <c r="FI1602" s="44"/>
      <c r="FJ1602" s="44"/>
      <c r="FO1602" s="352"/>
      <c r="FQ1602" s="44"/>
      <c r="FR1602" s="44"/>
      <c r="FS1602" s="44"/>
      <c r="FX1602" s="352"/>
      <c r="FZ1602" s="44"/>
      <c r="GA1602" s="44"/>
      <c r="GB1602" s="44"/>
      <c r="GG1602" s="352"/>
      <c r="GI1602" s="44"/>
      <c r="GJ1602" s="44"/>
      <c r="GK1602" s="44"/>
      <c r="GP1602" s="352"/>
      <c r="GR1602" s="44"/>
      <c r="GS1602" s="44"/>
      <c r="GT1602" s="44"/>
      <c r="GY1602" s="352"/>
      <c r="HA1602" s="44"/>
      <c r="HB1602" s="44"/>
      <c r="HC1602" s="44"/>
      <c r="HH1602" s="352"/>
      <c r="HJ1602" s="44"/>
      <c r="HK1602" s="44"/>
      <c r="HL1602" s="44"/>
      <c r="HQ1602" s="44"/>
      <c r="HR1602" s="44"/>
      <c r="HS1602" s="44"/>
      <c r="HT1602" s="44"/>
      <c r="HU1602" s="44"/>
      <c r="HV1602" s="44"/>
      <c r="HW1602" s="44"/>
      <c r="HX1602" s="44"/>
      <c r="HY1602" s="44"/>
      <c r="HZ1602" s="44"/>
      <c r="IA1602" s="44"/>
      <c r="IB1602" s="44"/>
      <c r="IC1602" s="44"/>
      <c r="ID1602" s="44"/>
      <c r="IE1602" s="44"/>
      <c r="IF1602" s="44"/>
      <c r="IG1602" s="44"/>
      <c r="IH1602" s="44"/>
      <c r="II1602" s="44"/>
      <c r="IJ1602" s="44"/>
      <c r="IK1602" s="44"/>
      <c r="IL1602" s="44"/>
      <c r="IM1602" s="44"/>
      <c r="IN1602" s="44"/>
      <c r="IO1602" s="44"/>
      <c r="IP1602" s="44"/>
      <c r="IQ1602" s="44"/>
      <c r="IR1602" s="44"/>
      <c r="IS1602" s="44"/>
      <c r="IT1602" s="44"/>
      <c r="IU1602" s="44"/>
      <c r="IV1602" s="44"/>
      <c r="RS1602" s="353"/>
    </row>
    <row r="1603" spans="1:487" s="74" customFormat="1" ht="15">
      <c r="A1603" s="325" t="s">
        <v>1858</v>
      </c>
      <c r="B1603" s="351"/>
      <c r="C1603" s="351"/>
      <c r="D1603" s="354" t="s">
        <v>130</v>
      </c>
      <c r="E1603" s="44"/>
      <c r="F1603" s="437">
        <f t="shared" si="23"/>
        <v>72</v>
      </c>
      <c r="G1603" s="478"/>
      <c r="H1603" s="478"/>
      <c r="I1603" s="138"/>
      <c r="J1603" s="420">
        <v>72</v>
      </c>
      <c r="K1603" s="138"/>
      <c r="L1603" s="458"/>
      <c r="M1603" s="450"/>
      <c r="N1603" s="44"/>
      <c r="R1603" s="352"/>
      <c r="T1603" s="44"/>
      <c r="U1603" s="44"/>
      <c r="V1603" s="44"/>
      <c r="AA1603" s="352"/>
      <c r="AC1603" s="44"/>
      <c r="AD1603" s="44"/>
      <c r="AE1603" s="44"/>
      <c r="AJ1603" s="352"/>
      <c r="AL1603" s="44"/>
      <c r="AM1603" s="44"/>
      <c r="AN1603" s="44"/>
      <c r="AS1603" s="352"/>
      <c r="AU1603" s="44"/>
      <c r="AV1603" s="44"/>
      <c r="AW1603" s="44"/>
      <c r="BB1603" s="352"/>
      <c r="BD1603" s="44"/>
      <c r="BE1603" s="44"/>
      <c r="BF1603" s="44"/>
      <c r="BK1603" s="352"/>
      <c r="BM1603" s="44"/>
      <c r="BN1603" s="44"/>
      <c r="BO1603" s="44"/>
      <c r="BT1603" s="352"/>
      <c r="BV1603" s="44"/>
      <c r="BW1603" s="44"/>
      <c r="BX1603" s="44"/>
      <c r="CC1603" s="352"/>
      <c r="CE1603" s="44"/>
      <c r="CF1603" s="44"/>
      <c r="CG1603" s="44"/>
      <c r="CL1603" s="352"/>
      <c r="CN1603" s="44"/>
      <c r="CO1603" s="44"/>
      <c r="CP1603" s="44"/>
      <c r="CU1603" s="352"/>
      <c r="CW1603" s="44"/>
      <c r="CX1603" s="44"/>
      <c r="CY1603" s="44"/>
      <c r="DD1603" s="352"/>
      <c r="DF1603" s="44"/>
      <c r="DG1603" s="44"/>
      <c r="DH1603" s="44"/>
      <c r="DM1603" s="352"/>
      <c r="DO1603" s="44"/>
      <c r="DP1603" s="44"/>
      <c r="DQ1603" s="44"/>
      <c r="DV1603" s="352"/>
      <c r="DX1603" s="44"/>
      <c r="DY1603" s="44"/>
      <c r="DZ1603" s="44"/>
      <c r="EE1603" s="352"/>
      <c r="EG1603" s="44"/>
      <c r="EH1603" s="44"/>
      <c r="EI1603" s="44"/>
      <c r="EN1603" s="352"/>
      <c r="EP1603" s="44"/>
      <c r="EQ1603" s="44"/>
      <c r="ER1603" s="44"/>
      <c r="EW1603" s="352"/>
      <c r="EY1603" s="44"/>
      <c r="EZ1603" s="44"/>
      <c r="FA1603" s="44"/>
      <c r="FF1603" s="352"/>
      <c r="FH1603" s="44"/>
      <c r="FI1603" s="44"/>
      <c r="FJ1603" s="44"/>
      <c r="FO1603" s="352"/>
      <c r="FQ1603" s="44"/>
      <c r="FR1603" s="44"/>
      <c r="FS1603" s="44"/>
      <c r="FX1603" s="352"/>
      <c r="FZ1603" s="44"/>
      <c r="GA1603" s="44"/>
      <c r="GB1603" s="44"/>
      <c r="GG1603" s="352"/>
      <c r="GI1603" s="44"/>
      <c r="GJ1603" s="44"/>
      <c r="GK1603" s="44"/>
      <c r="GP1603" s="352"/>
      <c r="GR1603" s="44"/>
      <c r="GS1603" s="44"/>
      <c r="GT1603" s="44"/>
      <c r="GY1603" s="352"/>
      <c r="HA1603" s="44"/>
      <c r="HB1603" s="44"/>
      <c r="HC1603" s="44"/>
      <c r="HH1603" s="352"/>
      <c r="HJ1603" s="44"/>
      <c r="HK1603" s="44"/>
      <c r="HL1603" s="44"/>
      <c r="HQ1603" s="44"/>
      <c r="HR1603" s="44"/>
      <c r="HS1603" s="44"/>
      <c r="HT1603" s="44"/>
      <c r="HU1603" s="44"/>
      <c r="HV1603" s="44"/>
      <c r="HW1603" s="44"/>
      <c r="HX1603" s="44"/>
      <c r="HY1603" s="44"/>
      <c r="HZ1603" s="44"/>
      <c r="IA1603" s="44"/>
      <c r="IB1603" s="44"/>
      <c r="IC1603" s="44"/>
      <c r="ID1603" s="44"/>
      <c r="IE1603" s="44"/>
      <c r="IF1603" s="44"/>
      <c r="IG1603" s="44"/>
      <c r="IH1603" s="44"/>
      <c r="II1603" s="44"/>
      <c r="IJ1603" s="44"/>
      <c r="IK1603" s="44"/>
      <c r="IL1603" s="44"/>
      <c r="IM1603" s="44"/>
      <c r="IN1603" s="44"/>
      <c r="IO1603" s="44"/>
      <c r="IP1603" s="44"/>
      <c r="IQ1603" s="44"/>
      <c r="IR1603" s="44"/>
      <c r="IS1603" s="44"/>
      <c r="IT1603" s="44"/>
      <c r="IU1603" s="44"/>
      <c r="IV1603" s="44"/>
      <c r="RS1603" s="353"/>
    </row>
    <row r="1604" spans="1:487" s="74" customFormat="1" ht="15">
      <c r="A1604" s="325" t="s">
        <v>868</v>
      </c>
      <c r="B1604" s="351"/>
      <c r="C1604" s="351"/>
      <c r="D1604" s="354" t="s">
        <v>130</v>
      </c>
      <c r="E1604" s="44"/>
      <c r="F1604" s="437">
        <f t="shared" si="23"/>
        <v>0</v>
      </c>
      <c r="G1604" s="478"/>
      <c r="H1604" s="478"/>
      <c r="I1604" s="138"/>
      <c r="J1604" s="420"/>
      <c r="K1604" s="138"/>
      <c r="L1604" s="450"/>
      <c r="M1604" s="450"/>
      <c r="N1604" s="44"/>
      <c r="R1604" s="352"/>
      <c r="T1604" s="44"/>
      <c r="U1604" s="44"/>
      <c r="V1604" s="44"/>
      <c r="AA1604" s="352"/>
      <c r="AC1604" s="44"/>
      <c r="AD1604" s="44"/>
      <c r="AE1604" s="44"/>
      <c r="AJ1604" s="352"/>
      <c r="AL1604" s="44"/>
      <c r="AM1604" s="44"/>
      <c r="AN1604" s="44"/>
      <c r="AS1604" s="352"/>
      <c r="AU1604" s="44"/>
      <c r="AV1604" s="44"/>
      <c r="AW1604" s="44"/>
      <c r="BB1604" s="352"/>
      <c r="BD1604" s="44"/>
      <c r="BE1604" s="44"/>
      <c r="BF1604" s="44"/>
      <c r="BK1604" s="352"/>
      <c r="BM1604" s="44"/>
      <c r="BN1604" s="44"/>
      <c r="BO1604" s="44"/>
      <c r="BT1604" s="352"/>
      <c r="BV1604" s="44"/>
      <c r="BW1604" s="44"/>
      <c r="BX1604" s="44"/>
      <c r="CC1604" s="352"/>
      <c r="CE1604" s="44"/>
      <c r="CF1604" s="44"/>
      <c r="CG1604" s="44"/>
      <c r="CL1604" s="352"/>
      <c r="CN1604" s="44"/>
      <c r="CO1604" s="44"/>
      <c r="CP1604" s="44"/>
      <c r="CU1604" s="352"/>
      <c r="CW1604" s="44"/>
      <c r="CX1604" s="44"/>
      <c r="CY1604" s="44"/>
      <c r="DD1604" s="352"/>
      <c r="DF1604" s="44"/>
      <c r="DG1604" s="44"/>
      <c r="DH1604" s="44"/>
      <c r="DM1604" s="352"/>
      <c r="DO1604" s="44"/>
      <c r="DP1604" s="44"/>
      <c r="DQ1604" s="44"/>
      <c r="DV1604" s="352"/>
      <c r="DX1604" s="44"/>
      <c r="DY1604" s="44"/>
      <c r="DZ1604" s="44"/>
      <c r="EE1604" s="352"/>
      <c r="EG1604" s="44"/>
      <c r="EH1604" s="44"/>
      <c r="EI1604" s="44"/>
      <c r="EN1604" s="352"/>
      <c r="EP1604" s="44"/>
      <c r="EQ1604" s="44"/>
      <c r="ER1604" s="44"/>
      <c r="EW1604" s="352"/>
      <c r="EY1604" s="44"/>
      <c r="EZ1604" s="44"/>
      <c r="FA1604" s="44"/>
      <c r="FF1604" s="352"/>
      <c r="FH1604" s="44"/>
      <c r="FI1604" s="44"/>
      <c r="FJ1604" s="44"/>
      <c r="FO1604" s="352"/>
      <c r="FQ1604" s="44"/>
      <c r="FR1604" s="44"/>
      <c r="FS1604" s="44"/>
      <c r="FX1604" s="352"/>
      <c r="FZ1604" s="44"/>
      <c r="GA1604" s="44"/>
      <c r="GB1604" s="44"/>
      <c r="GG1604" s="352"/>
      <c r="GI1604" s="44"/>
      <c r="GJ1604" s="44"/>
      <c r="GK1604" s="44"/>
      <c r="GP1604" s="352"/>
      <c r="GR1604" s="44"/>
      <c r="GS1604" s="44"/>
      <c r="GT1604" s="44"/>
      <c r="GY1604" s="352"/>
      <c r="HA1604" s="44"/>
      <c r="HB1604" s="44"/>
      <c r="HC1604" s="44"/>
      <c r="HH1604" s="352"/>
      <c r="HJ1604" s="44"/>
      <c r="HK1604" s="44"/>
      <c r="HL1604" s="44"/>
      <c r="HQ1604" s="44"/>
      <c r="HR1604" s="44"/>
      <c r="HS1604" s="44"/>
      <c r="HT1604" s="44"/>
      <c r="HU1604" s="44"/>
      <c r="HV1604" s="44"/>
      <c r="HW1604" s="44"/>
      <c r="HX1604" s="44"/>
      <c r="HY1604" s="44"/>
      <c r="HZ1604" s="44"/>
      <c r="IA1604" s="44"/>
      <c r="IB1604" s="44"/>
      <c r="IC1604" s="44"/>
      <c r="ID1604" s="44"/>
      <c r="IE1604" s="44"/>
      <c r="IF1604" s="44"/>
      <c r="IG1604" s="44"/>
      <c r="IH1604" s="44"/>
      <c r="II1604" s="44"/>
      <c r="IJ1604" s="44"/>
      <c r="IK1604" s="44"/>
      <c r="IL1604" s="44"/>
      <c r="IM1604" s="44"/>
      <c r="IN1604" s="44"/>
      <c r="IO1604" s="44"/>
      <c r="IP1604" s="44"/>
      <c r="IQ1604" s="44"/>
      <c r="IR1604" s="44"/>
      <c r="IS1604" s="44"/>
      <c r="IT1604" s="44"/>
      <c r="IU1604" s="44"/>
      <c r="IV1604" s="44"/>
      <c r="RS1604" s="353"/>
    </row>
    <row r="1605" spans="1:487" s="74" customFormat="1" ht="15">
      <c r="A1605" s="325" t="s">
        <v>981</v>
      </c>
      <c r="B1605" s="351"/>
      <c r="C1605" s="351"/>
      <c r="D1605" s="458" t="s">
        <v>133</v>
      </c>
      <c r="E1605" s="44"/>
      <c r="F1605" s="437">
        <f t="shared" si="23"/>
        <v>0</v>
      </c>
      <c r="G1605" s="478"/>
      <c r="H1605" s="478"/>
      <c r="I1605" s="138"/>
      <c r="J1605" s="420"/>
      <c r="K1605" s="138"/>
      <c r="L1605" s="450"/>
      <c r="M1605" s="450"/>
      <c r="N1605" s="44"/>
      <c r="R1605" s="352"/>
      <c r="T1605" s="44"/>
      <c r="U1605" s="44"/>
      <c r="V1605" s="44"/>
      <c r="AA1605" s="352"/>
      <c r="AC1605" s="44"/>
      <c r="AD1605" s="44"/>
      <c r="AE1605" s="44"/>
      <c r="AJ1605" s="352"/>
      <c r="AL1605" s="44"/>
      <c r="AM1605" s="44"/>
      <c r="AN1605" s="44"/>
      <c r="AS1605" s="352"/>
      <c r="AU1605" s="44"/>
      <c r="AV1605" s="44"/>
      <c r="AW1605" s="44"/>
      <c r="BB1605" s="352"/>
      <c r="BD1605" s="44"/>
      <c r="BE1605" s="44"/>
      <c r="BF1605" s="44"/>
      <c r="BK1605" s="352"/>
      <c r="BM1605" s="44"/>
      <c r="BN1605" s="44"/>
      <c r="BO1605" s="44"/>
      <c r="BT1605" s="352"/>
      <c r="BV1605" s="44"/>
      <c r="BW1605" s="44"/>
      <c r="BX1605" s="44"/>
      <c r="CC1605" s="352"/>
      <c r="CE1605" s="44"/>
      <c r="CF1605" s="44"/>
      <c r="CG1605" s="44"/>
      <c r="CL1605" s="352"/>
      <c r="CN1605" s="44"/>
      <c r="CO1605" s="44"/>
      <c r="CP1605" s="44"/>
      <c r="CU1605" s="352"/>
      <c r="CW1605" s="44"/>
      <c r="CX1605" s="44"/>
      <c r="CY1605" s="44"/>
      <c r="DD1605" s="352"/>
      <c r="DF1605" s="44"/>
      <c r="DG1605" s="44"/>
      <c r="DH1605" s="44"/>
      <c r="DM1605" s="352"/>
      <c r="DO1605" s="44"/>
      <c r="DP1605" s="44"/>
      <c r="DQ1605" s="44"/>
      <c r="DV1605" s="352"/>
      <c r="DX1605" s="44"/>
      <c r="DY1605" s="44"/>
      <c r="DZ1605" s="44"/>
      <c r="EE1605" s="352"/>
      <c r="EG1605" s="44"/>
      <c r="EH1605" s="44"/>
      <c r="EI1605" s="44"/>
      <c r="EN1605" s="352"/>
      <c r="EP1605" s="44"/>
      <c r="EQ1605" s="44"/>
      <c r="ER1605" s="44"/>
      <c r="EW1605" s="352"/>
      <c r="EY1605" s="44"/>
      <c r="EZ1605" s="44"/>
      <c r="FA1605" s="44"/>
      <c r="FF1605" s="352"/>
      <c r="FH1605" s="44"/>
      <c r="FI1605" s="44"/>
      <c r="FJ1605" s="44"/>
      <c r="FO1605" s="352"/>
      <c r="FQ1605" s="44"/>
      <c r="FR1605" s="44"/>
      <c r="FS1605" s="44"/>
      <c r="FX1605" s="352"/>
      <c r="FZ1605" s="44"/>
      <c r="GA1605" s="44"/>
      <c r="GB1605" s="44"/>
      <c r="GG1605" s="352"/>
      <c r="GI1605" s="44"/>
      <c r="GJ1605" s="44"/>
      <c r="GK1605" s="44"/>
      <c r="GP1605" s="352"/>
      <c r="GR1605" s="44"/>
      <c r="GS1605" s="44"/>
      <c r="GT1605" s="44"/>
      <c r="GY1605" s="352"/>
      <c r="HA1605" s="44"/>
      <c r="HB1605" s="44"/>
      <c r="HC1605" s="44"/>
      <c r="HH1605" s="352"/>
      <c r="HJ1605" s="44"/>
      <c r="HK1605" s="44"/>
      <c r="HL1605" s="44"/>
      <c r="HQ1605" s="44"/>
      <c r="HR1605" s="44"/>
      <c r="HS1605" s="44"/>
      <c r="HT1605" s="44"/>
      <c r="HU1605" s="44"/>
      <c r="HV1605" s="44"/>
      <c r="HW1605" s="44"/>
      <c r="HX1605" s="44"/>
      <c r="HY1605" s="44"/>
      <c r="HZ1605" s="44"/>
      <c r="IA1605" s="44"/>
      <c r="IB1605" s="44"/>
      <c r="IC1605" s="44"/>
      <c r="ID1605" s="44"/>
      <c r="IE1605" s="44"/>
      <c r="IF1605" s="44"/>
      <c r="IG1605" s="44"/>
      <c r="IH1605" s="44"/>
      <c r="II1605" s="44"/>
      <c r="IJ1605" s="44"/>
      <c r="IK1605" s="44"/>
      <c r="IL1605" s="44"/>
      <c r="IM1605" s="44"/>
      <c r="IN1605" s="44"/>
      <c r="IO1605" s="44"/>
      <c r="IP1605" s="44"/>
      <c r="IQ1605" s="44"/>
      <c r="IR1605" s="44"/>
      <c r="IS1605" s="44"/>
      <c r="IT1605" s="44"/>
      <c r="IU1605" s="44"/>
      <c r="IV1605" s="44"/>
      <c r="RS1605" s="353"/>
    </row>
    <row r="1606" spans="1:487" s="74" customFormat="1" ht="15">
      <c r="A1606" s="325" t="s">
        <v>1269</v>
      </c>
      <c r="B1606" s="351"/>
      <c r="C1606" s="351"/>
      <c r="D1606" s="531" t="s">
        <v>130</v>
      </c>
      <c r="E1606" s="44"/>
      <c r="F1606" s="437">
        <f t="shared" si="23"/>
        <v>0</v>
      </c>
      <c r="G1606" s="478"/>
      <c r="H1606" s="478"/>
      <c r="I1606" s="138"/>
      <c r="J1606" s="420"/>
      <c r="K1606" s="138"/>
      <c r="L1606" s="44"/>
      <c r="M1606" s="44"/>
      <c r="N1606" s="44"/>
      <c r="R1606" s="352"/>
      <c r="T1606" s="44"/>
      <c r="U1606" s="44"/>
      <c r="V1606" s="44"/>
      <c r="AA1606" s="352"/>
      <c r="AC1606" s="44"/>
      <c r="AD1606" s="44"/>
      <c r="AE1606" s="44"/>
      <c r="AJ1606" s="352"/>
      <c r="AL1606" s="44"/>
      <c r="AM1606" s="44"/>
      <c r="AN1606" s="44"/>
      <c r="AS1606" s="352"/>
      <c r="AU1606" s="44"/>
      <c r="AV1606" s="44"/>
      <c r="AW1606" s="44"/>
      <c r="BB1606" s="352"/>
      <c r="BD1606" s="44"/>
      <c r="BE1606" s="44"/>
      <c r="BF1606" s="44"/>
      <c r="BK1606" s="352"/>
      <c r="BM1606" s="44"/>
      <c r="BN1606" s="44"/>
      <c r="BO1606" s="44"/>
      <c r="BT1606" s="352"/>
      <c r="BV1606" s="44"/>
      <c r="BW1606" s="44"/>
      <c r="BX1606" s="44"/>
      <c r="CC1606" s="352"/>
      <c r="CE1606" s="44"/>
      <c r="CF1606" s="44"/>
      <c r="CG1606" s="44"/>
      <c r="CL1606" s="352"/>
      <c r="CN1606" s="44"/>
      <c r="CO1606" s="44"/>
      <c r="CP1606" s="44"/>
      <c r="CU1606" s="352"/>
      <c r="CW1606" s="44"/>
      <c r="CX1606" s="44"/>
      <c r="CY1606" s="44"/>
      <c r="DD1606" s="352"/>
      <c r="DF1606" s="44"/>
      <c r="DG1606" s="44"/>
      <c r="DH1606" s="44"/>
      <c r="DM1606" s="352"/>
      <c r="DO1606" s="44"/>
      <c r="DP1606" s="44"/>
      <c r="DQ1606" s="44"/>
      <c r="DV1606" s="352"/>
      <c r="DX1606" s="44"/>
      <c r="DY1606" s="44"/>
      <c r="DZ1606" s="44"/>
      <c r="EE1606" s="352"/>
      <c r="EG1606" s="44"/>
      <c r="EH1606" s="44"/>
      <c r="EI1606" s="44"/>
      <c r="EN1606" s="352"/>
      <c r="EP1606" s="44"/>
      <c r="EQ1606" s="44"/>
      <c r="ER1606" s="44"/>
      <c r="EW1606" s="352"/>
      <c r="EY1606" s="44"/>
      <c r="EZ1606" s="44"/>
      <c r="FA1606" s="44"/>
      <c r="FF1606" s="352"/>
      <c r="FH1606" s="44"/>
      <c r="FI1606" s="44"/>
      <c r="FJ1606" s="44"/>
      <c r="FO1606" s="352"/>
      <c r="FQ1606" s="44"/>
      <c r="FR1606" s="44"/>
      <c r="FS1606" s="44"/>
      <c r="FX1606" s="352"/>
      <c r="FZ1606" s="44"/>
      <c r="GA1606" s="44"/>
      <c r="GB1606" s="44"/>
      <c r="GG1606" s="352"/>
      <c r="GI1606" s="44"/>
      <c r="GJ1606" s="44"/>
      <c r="GK1606" s="44"/>
      <c r="GP1606" s="352"/>
      <c r="GR1606" s="44"/>
      <c r="GS1606" s="44"/>
      <c r="GT1606" s="44"/>
      <c r="GY1606" s="352"/>
      <c r="HA1606" s="44"/>
      <c r="HB1606" s="44"/>
      <c r="HC1606" s="44"/>
      <c r="HH1606" s="352"/>
      <c r="HJ1606" s="44"/>
      <c r="HK1606" s="44"/>
      <c r="HL1606" s="44"/>
      <c r="HQ1606" s="44"/>
      <c r="HR1606" s="44"/>
      <c r="HS1606" s="44"/>
      <c r="HT1606" s="44"/>
      <c r="HU1606" s="44"/>
      <c r="HV1606" s="44"/>
      <c r="HW1606" s="44"/>
      <c r="HX1606" s="44"/>
      <c r="HY1606" s="44"/>
      <c r="HZ1606" s="44"/>
      <c r="IA1606" s="44"/>
      <c r="IB1606" s="44"/>
      <c r="IC1606" s="44"/>
      <c r="ID1606" s="44"/>
      <c r="IE1606" s="44"/>
      <c r="IF1606" s="44"/>
      <c r="IG1606" s="44"/>
      <c r="IH1606" s="44"/>
      <c r="II1606" s="44"/>
      <c r="IJ1606" s="44"/>
      <c r="IK1606" s="44"/>
      <c r="IL1606" s="44"/>
      <c r="IM1606" s="44"/>
      <c r="IN1606" s="44"/>
      <c r="IO1606" s="44"/>
      <c r="IP1606" s="44"/>
      <c r="IQ1606" s="44"/>
      <c r="IR1606" s="44"/>
      <c r="IS1606" s="44"/>
      <c r="IT1606" s="44"/>
      <c r="IU1606" s="44"/>
      <c r="IV1606" s="44"/>
      <c r="RS1606" s="353"/>
    </row>
    <row r="1607" spans="1:487" s="74" customFormat="1" ht="15">
      <c r="A1607" s="325" t="s">
        <v>552</v>
      </c>
      <c r="B1607" s="351"/>
      <c r="C1607" s="351"/>
      <c r="D1607" s="458" t="s">
        <v>134</v>
      </c>
      <c r="E1607" s="44"/>
      <c r="F1607" s="437">
        <f t="shared" si="23"/>
        <v>116</v>
      </c>
      <c r="G1607" s="541"/>
      <c r="H1607" s="541">
        <v>116</v>
      </c>
      <c r="I1607" s="138"/>
      <c r="J1607" s="420"/>
      <c r="K1607" s="138"/>
      <c r="L1607" s="450"/>
      <c r="N1607" s="44"/>
      <c r="R1607" s="352"/>
      <c r="T1607" s="44"/>
      <c r="U1607" s="44"/>
      <c r="V1607" s="44"/>
      <c r="AA1607" s="352"/>
      <c r="AC1607" s="44"/>
      <c r="AD1607" s="44"/>
      <c r="AE1607" s="44"/>
      <c r="AJ1607" s="352"/>
      <c r="AL1607" s="44"/>
      <c r="AM1607" s="44"/>
      <c r="AN1607" s="44"/>
      <c r="AS1607" s="352"/>
      <c r="AU1607" s="44"/>
      <c r="AV1607" s="44"/>
      <c r="AW1607" s="44"/>
      <c r="BB1607" s="352"/>
      <c r="BD1607" s="44"/>
      <c r="BE1607" s="44"/>
      <c r="BF1607" s="44"/>
      <c r="BK1607" s="352"/>
      <c r="BM1607" s="44"/>
      <c r="BN1607" s="44"/>
      <c r="BO1607" s="44"/>
      <c r="BT1607" s="352"/>
      <c r="BV1607" s="44"/>
      <c r="BW1607" s="44"/>
      <c r="BX1607" s="44"/>
      <c r="CC1607" s="352"/>
      <c r="CE1607" s="44"/>
      <c r="CF1607" s="44"/>
      <c r="CG1607" s="44"/>
      <c r="CL1607" s="352"/>
      <c r="CN1607" s="44"/>
      <c r="CO1607" s="44"/>
      <c r="CP1607" s="44"/>
      <c r="CU1607" s="352"/>
      <c r="CW1607" s="44"/>
      <c r="CX1607" s="44"/>
      <c r="CY1607" s="44"/>
      <c r="DD1607" s="352"/>
      <c r="DF1607" s="44"/>
      <c r="DG1607" s="44"/>
      <c r="DH1607" s="44"/>
      <c r="DM1607" s="352"/>
      <c r="DO1607" s="44"/>
      <c r="DP1607" s="44"/>
      <c r="DQ1607" s="44"/>
      <c r="DV1607" s="352"/>
      <c r="DX1607" s="44"/>
      <c r="DY1607" s="44"/>
      <c r="DZ1607" s="44"/>
      <c r="EE1607" s="352"/>
      <c r="EG1607" s="44"/>
      <c r="EH1607" s="44"/>
      <c r="EI1607" s="44"/>
      <c r="EN1607" s="352"/>
      <c r="EP1607" s="44"/>
      <c r="EQ1607" s="44"/>
      <c r="ER1607" s="44"/>
      <c r="EW1607" s="352"/>
      <c r="EY1607" s="44"/>
      <c r="EZ1607" s="44"/>
      <c r="FA1607" s="44"/>
      <c r="FF1607" s="352"/>
      <c r="FH1607" s="44"/>
      <c r="FI1607" s="44"/>
      <c r="FJ1607" s="44"/>
      <c r="FO1607" s="352"/>
      <c r="FQ1607" s="44"/>
      <c r="FR1607" s="44"/>
      <c r="FS1607" s="44"/>
      <c r="FX1607" s="352"/>
      <c r="FZ1607" s="44"/>
      <c r="GA1607" s="44"/>
      <c r="GB1607" s="44"/>
      <c r="GG1607" s="352"/>
      <c r="GI1607" s="44"/>
      <c r="GJ1607" s="44"/>
      <c r="GK1607" s="44"/>
      <c r="GP1607" s="352"/>
      <c r="GR1607" s="44"/>
      <c r="GS1607" s="44"/>
      <c r="GT1607" s="44"/>
      <c r="GY1607" s="352"/>
      <c r="HA1607" s="44"/>
      <c r="HB1607" s="44"/>
      <c r="HC1607" s="44"/>
      <c r="HH1607" s="352"/>
      <c r="HJ1607" s="44"/>
      <c r="HK1607" s="44"/>
      <c r="HL1607" s="44"/>
      <c r="HQ1607" s="44"/>
      <c r="HR1607" s="44"/>
      <c r="HS1607" s="44"/>
      <c r="HT1607" s="44"/>
      <c r="HU1607" s="44"/>
      <c r="HV1607" s="44"/>
      <c r="HW1607" s="44"/>
      <c r="HX1607" s="44"/>
      <c r="HY1607" s="44"/>
      <c r="HZ1607" s="44"/>
      <c r="IA1607" s="44"/>
      <c r="IB1607" s="44"/>
      <c r="IC1607" s="44"/>
      <c r="ID1607" s="44"/>
      <c r="IE1607" s="44"/>
      <c r="IF1607" s="44"/>
      <c r="IG1607" s="44"/>
      <c r="IH1607" s="44"/>
      <c r="II1607" s="44"/>
      <c r="IJ1607" s="44"/>
      <c r="IK1607" s="44"/>
      <c r="IL1607" s="44"/>
      <c r="IM1607" s="44"/>
      <c r="IN1607" s="44"/>
      <c r="IO1607" s="44"/>
      <c r="IP1607" s="44"/>
      <c r="IQ1607" s="44"/>
      <c r="IR1607" s="44"/>
      <c r="IS1607" s="44"/>
      <c r="IT1607" s="44"/>
      <c r="IU1607" s="44"/>
      <c r="IV1607" s="44"/>
      <c r="RS1607" s="353"/>
    </row>
    <row r="1608" spans="1:487" s="74" customFormat="1" ht="15">
      <c r="A1608" s="325" t="s">
        <v>465</v>
      </c>
      <c r="B1608" s="351"/>
      <c r="C1608" s="351"/>
      <c r="D1608" s="458" t="s">
        <v>134</v>
      </c>
      <c r="E1608" s="44"/>
      <c r="F1608" s="437">
        <f t="shared" si="23"/>
        <v>152</v>
      </c>
      <c r="G1608" s="541"/>
      <c r="H1608" s="541">
        <v>87</v>
      </c>
      <c r="I1608" s="138">
        <v>65</v>
      </c>
      <c r="J1608" s="420"/>
      <c r="K1608" s="138"/>
      <c r="L1608" s="450"/>
      <c r="N1608" s="44"/>
      <c r="R1608" s="352"/>
      <c r="T1608" s="44"/>
      <c r="U1608" s="44"/>
      <c r="V1608" s="44"/>
      <c r="AA1608" s="352"/>
      <c r="AC1608" s="44"/>
      <c r="AD1608" s="44"/>
      <c r="AE1608" s="44"/>
      <c r="AJ1608" s="352"/>
      <c r="AL1608" s="44"/>
      <c r="AM1608" s="44"/>
      <c r="AN1608" s="44"/>
      <c r="AS1608" s="352"/>
      <c r="AU1608" s="44"/>
      <c r="AV1608" s="44"/>
      <c r="AW1608" s="44"/>
      <c r="BB1608" s="352"/>
      <c r="BD1608" s="44"/>
      <c r="BE1608" s="44"/>
      <c r="BF1608" s="44"/>
      <c r="BK1608" s="352"/>
      <c r="BM1608" s="44"/>
      <c r="BN1608" s="44"/>
      <c r="BO1608" s="44"/>
      <c r="BT1608" s="352"/>
      <c r="BV1608" s="44"/>
      <c r="BW1608" s="44"/>
      <c r="BX1608" s="44"/>
      <c r="CC1608" s="352"/>
      <c r="CE1608" s="44"/>
      <c r="CF1608" s="44"/>
      <c r="CG1608" s="44"/>
      <c r="CL1608" s="352"/>
      <c r="CN1608" s="44"/>
      <c r="CO1608" s="44"/>
      <c r="CP1608" s="44"/>
      <c r="CU1608" s="352"/>
      <c r="CW1608" s="44"/>
      <c r="CX1608" s="44"/>
      <c r="CY1608" s="44"/>
      <c r="DD1608" s="352"/>
      <c r="DF1608" s="44"/>
      <c r="DG1608" s="44"/>
      <c r="DH1608" s="44"/>
      <c r="DM1608" s="352"/>
      <c r="DO1608" s="44"/>
      <c r="DP1608" s="44"/>
      <c r="DQ1608" s="44"/>
      <c r="DV1608" s="352"/>
      <c r="DX1608" s="44"/>
      <c r="DY1608" s="44"/>
      <c r="DZ1608" s="44"/>
      <c r="EE1608" s="352"/>
      <c r="EG1608" s="44"/>
      <c r="EH1608" s="44"/>
      <c r="EI1608" s="44"/>
      <c r="EN1608" s="352"/>
      <c r="EP1608" s="44"/>
      <c r="EQ1608" s="44"/>
      <c r="ER1608" s="44"/>
      <c r="EW1608" s="352"/>
      <c r="EY1608" s="44"/>
      <c r="EZ1608" s="44"/>
      <c r="FA1608" s="44"/>
      <c r="FF1608" s="352"/>
      <c r="FH1608" s="44"/>
      <c r="FI1608" s="44"/>
      <c r="FJ1608" s="44"/>
      <c r="FO1608" s="352"/>
      <c r="FQ1608" s="44"/>
      <c r="FR1608" s="44"/>
      <c r="FS1608" s="44"/>
      <c r="FX1608" s="352"/>
      <c r="FZ1608" s="44"/>
      <c r="GA1608" s="44"/>
      <c r="GB1608" s="44"/>
      <c r="GG1608" s="352"/>
      <c r="GI1608" s="44"/>
      <c r="GJ1608" s="44"/>
      <c r="GK1608" s="44"/>
      <c r="GP1608" s="352"/>
      <c r="GR1608" s="44"/>
      <c r="GS1608" s="44"/>
      <c r="GT1608" s="44"/>
      <c r="GY1608" s="352"/>
      <c r="HA1608" s="44"/>
      <c r="HB1608" s="44"/>
      <c r="HC1608" s="44"/>
      <c r="HH1608" s="352"/>
      <c r="HJ1608" s="44"/>
      <c r="HK1608" s="44"/>
      <c r="HL1608" s="44"/>
      <c r="HQ1608" s="44"/>
      <c r="HR1608" s="44"/>
      <c r="HS1608" s="44"/>
      <c r="HT1608" s="44"/>
      <c r="HU1608" s="44"/>
      <c r="HV1608" s="44"/>
      <c r="HW1608" s="44"/>
      <c r="HX1608" s="44"/>
      <c r="HY1608" s="44"/>
      <c r="HZ1608" s="44"/>
      <c r="IA1608" s="44"/>
      <c r="IB1608" s="44"/>
      <c r="IC1608" s="44"/>
      <c r="ID1608" s="44"/>
      <c r="IE1608" s="44"/>
      <c r="IF1608" s="44"/>
      <c r="IG1608" s="44"/>
      <c r="IH1608" s="44"/>
      <c r="II1608" s="44"/>
      <c r="IJ1608" s="44"/>
      <c r="IK1608" s="44"/>
      <c r="IL1608" s="44"/>
      <c r="IM1608" s="44"/>
      <c r="IN1608" s="44"/>
      <c r="IO1608" s="44"/>
      <c r="IP1608" s="44"/>
      <c r="IQ1608" s="44"/>
      <c r="IR1608" s="44"/>
      <c r="IS1608" s="44"/>
      <c r="IT1608" s="44"/>
      <c r="IU1608" s="44"/>
      <c r="IV1608" s="44"/>
      <c r="RS1608" s="353"/>
    </row>
    <row r="1609" spans="1:487" s="74" customFormat="1" ht="15">
      <c r="A1609" s="325" t="s">
        <v>1440</v>
      </c>
      <c r="B1609" s="351"/>
      <c r="C1609" s="351"/>
      <c r="D1609" s="531" t="s">
        <v>130</v>
      </c>
      <c r="E1609" s="44"/>
      <c r="F1609" s="437">
        <f t="shared" si="23"/>
        <v>10</v>
      </c>
      <c r="G1609" s="478"/>
      <c r="H1609" s="478"/>
      <c r="I1609" s="138"/>
      <c r="J1609" s="420">
        <v>1</v>
      </c>
      <c r="K1609" s="138">
        <v>9</v>
      </c>
      <c r="L1609" s="450"/>
      <c r="M1609" s="450"/>
      <c r="N1609" s="44"/>
      <c r="R1609" s="352"/>
      <c r="T1609" s="44"/>
      <c r="U1609" s="44"/>
      <c r="V1609" s="44"/>
      <c r="AA1609" s="352"/>
      <c r="AC1609" s="44"/>
      <c r="AD1609" s="44"/>
      <c r="AE1609" s="44"/>
      <c r="AJ1609" s="352"/>
      <c r="AL1609" s="44"/>
      <c r="AM1609" s="44"/>
      <c r="AN1609" s="44"/>
      <c r="AS1609" s="352"/>
      <c r="AU1609" s="44"/>
      <c r="AV1609" s="44"/>
      <c r="AW1609" s="44"/>
      <c r="BB1609" s="352"/>
      <c r="BD1609" s="44"/>
      <c r="BE1609" s="44"/>
      <c r="BF1609" s="44"/>
      <c r="BK1609" s="352"/>
      <c r="BM1609" s="44"/>
      <c r="BN1609" s="44"/>
      <c r="BO1609" s="44"/>
      <c r="BT1609" s="352"/>
      <c r="BV1609" s="44"/>
      <c r="BW1609" s="44"/>
      <c r="BX1609" s="44"/>
      <c r="CC1609" s="352"/>
      <c r="CE1609" s="44"/>
      <c r="CF1609" s="44"/>
      <c r="CG1609" s="44"/>
      <c r="CL1609" s="352"/>
      <c r="CN1609" s="44"/>
      <c r="CO1609" s="44"/>
      <c r="CP1609" s="44"/>
      <c r="CU1609" s="352"/>
      <c r="CW1609" s="44"/>
      <c r="CX1609" s="44"/>
      <c r="CY1609" s="44"/>
      <c r="DD1609" s="352"/>
      <c r="DF1609" s="44"/>
      <c r="DG1609" s="44"/>
      <c r="DH1609" s="44"/>
      <c r="DM1609" s="352"/>
      <c r="DO1609" s="44"/>
      <c r="DP1609" s="44"/>
      <c r="DQ1609" s="44"/>
      <c r="DV1609" s="352"/>
      <c r="DX1609" s="44"/>
      <c r="DY1609" s="44"/>
      <c r="DZ1609" s="44"/>
      <c r="EE1609" s="352"/>
      <c r="EG1609" s="44"/>
      <c r="EH1609" s="44"/>
      <c r="EI1609" s="44"/>
      <c r="EN1609" s="352"/>
      <c r="EP1609" s="44"/>
      <c r="EQ1609" s="44"/>
      <c r="ER1609" s="44"/>
      <c r="EW1609" s="352"/>
      <c r="EY1609" s="44"/>
      <c r="EZ1609" s="44"/>
      <c r="FA1609" s="44"/>
      <c r="FF1609" s="352"/>
      <c r="FH1609" s="44"/>
      <c r="FI1609" s="44"/>
      <c r="FJ1609" s="44"/>
      <c r="FO1609" s="352"/>
      <c r="FQ1609" s="44"/>
      <c r="FR1609" s="44"/>
      <c r="FS1609" s="44"/>
      <c r="FX1609" s="352"/>
      <c r="FZ1609" s="44"/>
      <c r="GA1609" s="44"/>
      <c r="GB1609" s="44"/>
      <c r="GG1609" s="352"/>
      <c r="GI1609" s="44"/>
      <c r="GJ1609" s="44"/>
      <c r="GK1609" s="44"/>
      <c r="GP1609" s="352"/>
      <c r="GR1609" s="44"/>
      <c r="GS1609" s="44"/>
      <c r="GT1609" s="44"/>
      <c r="GY1609" s="352"/>
      <c r="HA1609" s="44"/>
      <c r="HB1609" s="44"/>
      <c r="HC1609" s="44"/>
      <c r="HH1609" s="352"/>
      <c r="HJ1609" s="44"/>
      <c r="HK1609" s="44"/>
      <c r="HL1609" s="44"/>
      <c r="HQ1609" s="44"/>
      <c r="HR1609" s="44"/>
      <c r="HS1609" s="44"/>
      <c r="HT1609" s="44"/>
      <c r="HU1609" s="44"/>
      <c r="HV1609" s="44"/>
      <c r="HW1609" s="44"/>
      <c r="HX1609" s="44"/>
      <c r="HY1609" s="44"/>
      <c r="HZ1609" s="44"/>
      <c r="IA1609" s="44"/>
      <c r="IB1609" s="44"/>
      <c r="IC1609" s="44"/>
      <c r="ID1609" s="44"/>
      <c r="IE1609" s="44"/>
      <c r="IF1609" s="44"/>
      <c r="IG1609" s="44"/>
      <c r="IH1609" s="44"/>
      <c r="II1609" s="44"/>
      <c r="IJ1609" s="44"/>
      <c r="IK1609" s="44"/>
      <c r="IL1609" s="44"/>
      <c r="IM1609" s="44"/>
      <c r="IN1609" s="44"/>
      <c r="IO1609" s="44"/>
      <c r="IP1609" s="44"/>
      <c r="IQ1609" s="44"/>
      <c r="IR1609" s="44"/>
      <c r="IS1609" s="44"/>
      <c r="IT1609" s="44"/>
      <c r="IU1609" s="44"/>
      <c r="IV1609" s="44"/>
      <c r="RS1609" s="353"/>
    </row>
    <row r="1610" spans="1:487" s="74" customFormat="1" ht="15">
      <c r="A1610" s="325" t="s">
        <v>702</v>
      </c>
      <c r="B1610" s="351"/>
      <c r="C1610" s="351"/>
      <c r="D1610" s="458" t="s">
        <v>138</v>
      </c>
      <c r="E1610" s="44"/>
      <c r="F1610" s="437">
        <f t="shared" si="23"/>
        <v>15</v>
      </c>
      <c r="G1610" s="478">
        <v>8</v>
      </c>
      <c r="H1610" s="478"/>
      <c r="I1610" s="138">
        <v>2</v>
      </c>
      <c r="J1610" s="420"/>
      <c r="K1610" s="138">
        <v>5</v>
      </c>
      <c r="L1610" s="450"/>
      <c r="M1610" s="450"/>
      <c r="N1610" s="44"/>
      <c r="R1610" s="352"/>
      <c r="T1610" s="44"/>
      <c r="U1610" s="44"/>
      <c r="V1610" s="44"/>
      <c r="AA1610" s="352"/>
      <c r="AC1610" s="44"/>
      <c r="AD1610" s="44"/>
      <c r="AE1610" s="44"/>
      <c r="AJ1610" s="352"/>
      <c r="AL1610" s="44"/>
      <c r="AM1610" s="44"/>
      <c r="AN1610" s="44"/>
      <c r="AS1610" s="352"/>
      <c r="AU1610" s="44"/>
      <c r="AV1610" s="44"/>
      <c r="AW1610" s="44"/>
      <c r="BB1610" s="352"/>
      <c r="BD1610" s="44"/>
      <c r="BE1610" s="44"/>
      <c r="BF1610" s="44"/>
      <c r="BK1610" s="352"/>
      <c r="BM1610" s="44"/>
      <c r="BN1610" s="44"/>
      <c r="BO1610" s="44"/>
      <c r="BT1610" s="352"/>
      <c r="BV1610" s="44"/>
      <c r="BW1610" s="44"/>
      <c r="BX1610" s="44"/>
      <c r="CC1610" s="352"/>
      <c r="CE1610" s="44"/>
      <c r="CF1610" s="44"/>
      <c r="CG1610" s="44"/>
      <c r="CL1610" s="352"/>
      <c r="CN1610" s="44"/>
      <c r="CO1610" s="44"/>
      <c r="CP1610" s="44"/>
      <c r="CU1610" s="352"/>
      <c r="CW1610" s="44"/>
      <c r="CX1610" s="44"/>
      <c r="CY1610" s="44"/>
      <c r="DD1610" s="352"/>
      <c r="DF1610" s="44"/>
      <c r="DG1610" s="44"/>
      <c r="DH1610" s="44"/>
      <c r="DM1610" s="352"/>
      <c r="DO1610" s="44"/>
      <c r="DP1610" s="44"/>
      <c r="DQ1610" s="44"/>
      <c r="DV1610" s="352"/>
      <c r="DX1610" s="44"/>
      <c r="DY1610" s="44"/>
      <c r="DZ1610" s="44"/>
      <c r="EE1610" s="352"/>
      <c r="EG1610" s="44"/>
      <c r="EH1610" s="44"/>
      <c r="EI1610" s="44"/>
      <c r="EN1610" s="352"/>
      <c r="EP1610" s="44"/>
      <c r="EQ1610" s="44"/>
      <c r="ER1610" s="44"/>
      <c r="EW1610" s="352"/>
      <c r="EY1610" s="44"/>
      <c r="EZ1610" s="44"/>
      <c r="FA1610" s="44"/>
      <c r="FF1610" s="352"/>
      <c r="FH1610" s="44"/>
      <c r="FI1610" s="44"/>
      <c r="FJ1610" s="44"/>
      <c r="FO1610" s="352"/>
      <c r="FQ1610" s="44"/>
      <c r="FR1610" s="44"/>
      <c r="FS1610" s="44"/>
      <c r="FX1610" s="352"/>
      <c r="FZ1610" s="44"/>
      <c r="GA1610" s="44"/>
      <c r="GB1610" s="44"/>
      <c r="GG1610" s="352"/>
      <c r="GI1610" s="44"/>
      <c r="GJ1610" s="44"/>
      <c r="GK1610" s="44"/>
      <c r="GP1610" s="352"/>
      <c r="GR1610" s="44"/>
      <c r="GS1610" s="44"/>
      <c r="GT1610" s="44"/>
      <c r="GY1610" s="352"/>
      <c r="HA1610" s="44"/>
      <c r="HB1610" s="44"/>
      <c r="HC1610" s="44"/>
      <c r="HH1610" s="352"/>
      <c r="HJ1610" s="44"/>
      <c r="HK1610" s="44"/>
      <c r="HL1610" s="44"/>
      <c r="HQ1610" s="44"/>
      <c r="HR1610" s="44"/>
      <c r="HS1610" s="44"/>
      <c r="HT1610" s="44"/>
      <c r="HU1610" s="44"/>
      <c r="HV1610" s="44"/>
      <c r="HW1610" s="44"/>
      <c r="HX1610" s="44"/>
      <c r="HY1610" s="44"/>
      <c r="HZ1610" s="44"/>
      <c r="IA1610" s="44"/>
      <c r="IB1610" s="44"/>
      <c r="IC1610" s="44"/>
      <c r="ID1610" s="44"/>
      <c r="IE1610" s="44"/>
      <c r="IF1610" s="44"/>
      <c r="IG1610" s="44"/>
      <c r="IH1610" s="44"/>
      <c r="II1610" s="44"/>
      <c r="IJ1610" s="44"/>
      <c r="IK1610" s="44"/>
      <c r="IL1610" s="44"/>
      <c r="IM1610" s="44"/>
      <c r="IN1610" s="44"/>
      <c r="IO1610" s="44"/>
      <c r="IP1610" s="44"/>
      <c r="IQ1610" s="44"/>
      <c r="IR1610" s="44"/>
      <c r="IS1610" s="44"/>
      <c r="IT1610" s="44"/>
      <c r="IU1610" s="44"/>
      <c r="IV1610" s="44"/>
      <c r="RS1610" s="353"/>
    </row>
    <row r="1611" spans="1:487" s="74" customFormat="1" ht="15">
      <c r="A1611" s="325" t="s">
        <v>1994</v>
      </c>
      <c r="B1611" s="351"/>
      <c r="C1611" s="351"/>
      <c r="D1611" s="354" t="s">
        <v>130</v>
      </c>
      <c r="E1611" s="44"/>
      <c r="F1611" s="437">
        <f t="shared" si="23"/>
        <v>0</v>
      </c>
      <c r="G1611" s="478"/>
      <c r="H1611" s="478"/>
      <c r="I1611" s="138"/>
      <c r="J1611" s="420"/>
      <c r="K1611" s="138"/>
      <c r="L1611" s="450"/>
      <c r="M1611" s="450"/>
      <c r="N1611" s="44"/>
      <c r="R1611" s="352"/>
      <c r="T1611" s="44"/>
      <c r="U1611" s="44"/>
      <c r="V1611" s="44"/>
      <c r="AA1611" s="352"/>
      <c r="AC1611" s="44"/>
      <c r="AD1611" s="44"/>
      <c r="AE1611" s="44"/>
      <c r="AJ1611" s="352"/>
      <c r="AL1611" s="44"/>
      <c r="AM1611" s="44"/>
      <c r="AN1611" s="44"/>
      <c r="AS1611" s="352"/>
      <c r="AU1611" s="44"/>
      <c r="AV1611" s="44"/>
      <c r="AW1611" s="44"/>
      <c r="BB1611" s="352"/>
      <c r="BD1611" s="44"/>
      <c r="BE1611" s="44"/>
      <c r="BF1611" s="44"/>
      <c r="BK1611" s="352"/>
      <c r="BM1611" s="44"/>
      <c r="BN1611" s="44"/>
      <c r="BO1611" s="44"/>
      <c r="BT1611" s="352"/>
      <c r="BV1611" s="44"/>
      <c r="BW1611" s="44"/>
      <c r="BX1611" s="44"/>
      <c r="CC1611" s="352"/>
      <c r="CE1611" s="44"/>
      <c r="CF1611" s="44"/>
      <c r="CG1611" s="44"/>
      <c r="CL1611" s="352"/>
      <c r="CN1611" s="44"/>
      <c r="CO1611" s="44"/>
      <c r="CP1611" s="44"/>
      <c r="CU1611" s="352"/>
      <c r="CW1611" s="44"/>
      <c r="CX1611" s="44"/>
      <c r="CY1611" s="44"/>
      <c r="DD1611" s="352"/>
      <c r="DF1611" s="44"/>
      <c r="DG1611" s="44"/>
      <c r="DH1611" s="44"/>
      <c r="DM1611" s="352"/>
      <c r="DO1611" s="44"/>
      <c r="DP1611" s="44"/>
      <c r="DQ1611" s="44"/>
      <c r="DV1611" s="352"/>
      <c r="DX1611" s="44"/>
      <c r="DY1611" s="44"/>
      <c r="DZ1611" s="44"/>
      <c r="EE1611" s="352"/>
      <c r="EG1611" s="44"/>
      <c r="EH1611" s="44"/>
      <c r="EI1611" s="44"/>
      <c r="EN1611" s="352"/>
      <c r="EP1611" s="44"/>
      <c r="EQ1611" s="44"/>
      <c r="ER1611" s="44"/>
      <c r="EW1611" s="352"/>
      <c r="EY1611" s="44"/>
      <c r="EZ1611" s="44"/>
      <c r="FA1611" s="44"/>
      <c r="FF1611" s="352"/>
      <c r="FH1611" s="44"/>
      <c r="FI1611" s="44"/>
      <c r="FJ1611" s="44"/>
      <c r="FO1611" s="352"/>
      <c r="FQ1611" s="44"/>
      <c r="FR1611" s="44"/>
      <c r="FS1611" s="44"/>
      <c r="FX1611" s="352"/>
      <c r="FZ1611" s="44"/>
      <c r="GA1611" s="44"/>
      <c r="GB1611" s="44"/>
      <c r="GG1611" s="352"/>
      <c r="GI1611" s="44"/>
      <c r="GJ1611" s="44"/>
      <c r="GK1611" s="44"/>
      <c r="GP1611" s="352"/>
      <c r="GR1611" s="44"/>
      <c r="GS1611" s="44"/>
      <c r="GT1611" s="44"/>
      <c r="GY1611" s="352"/>
      <c r="HA1611" s="44"/>
      <c r="HB1611" s="44"/>
      <c r="HC1611" s="44"/>
      <c r="HH1611" s="352"/>
      <c r="HJ1611" s="44"/>
      <c r="HK1611" s="44"/>
      <c r="HL1611" s="44"/>
      <c r="HQ1611" s="44"/>
      <c r="HR1611" s="44"/>
      <c r="HS1611" s="44"/>
      <c r="HT1611" s="44"/>
      <c r="HU1611" s="44"/>
      <c r="HV1611" s="44"/>
      <c r="HW1611" s="44"/>
      <c r="HX1611" s="44"/>
      <c r="HY1611" s="44"/>
      <c r="HZ1611" s="44"/>
      <c r="IA1611" s="44"/>
      <c r="IB1611" s="44"/>
      <c r="IC1611" s="44"/>
      <c r="ID1611" s="44"/>
      <c r="IE1611" s="44"/>
      <c r="IF1611" s="44"/>
      <c r="IG1611" s="44"/>
      <c r="IH1611" s="44"/>
      <c r="II1611" s="44"/>
      <c r="IJ1611" s="44"/>
      <c r="IK1611" s="44"/>
      <c r="IL1611" s="44"/>
      <c r="IM1611" s="44"/>
      <c r="IN1611" s="44"/>
      <c r="IO1611" s="44"/>
      <c r="IP1611" s="44"/>
      <c r="IQ1611" s="44"/>
      <c r="IR1611" s="44"/>
      <c r="IS1611" s="44"/>
      <c r="IT1611" s="44"/>
      <c r="IU1611" s="44"/>
      <c r="IV1611" s="44"/>
      <c r="RS1611" s="353"/>
    </row>
    <row r="1612" spans="1:487" s="74" customFormat="1" ht="15">
      <c r="A1612" s="325" t="s">
        <v>1918</v>
      </c>
      <c r="B1612" s="351"/>
      <c r="C1612" s="351"/>
      <c r="D1612" s="531" t="s">
        <v>130</v>
      </c>
      <c r="E1612" s="44"/>
      <c r="F1612" s="437">
        <f t="shared" si="23"/>
        <v>42</v>
      </c>
      <c r="G1612" s="478">
        <v>27</v>
      </c>
      <c r="H1612" s="478"/>
      <c r="I1612" s="138"/>
      <c r="J1612" s="420">
        <v>15</v>
      </c>
      <c r="K1612" s="138"/>
      <c r="L1612" s="450"/>
      <c r="M1612" s="450"/>
      <c r="N1612" s="44"/>
      <c r="R1612" s="352"/>
      <c r="T1612" s="44"/>
      <c r="U1612" s="44"/>
      <c r="V1612" s="44"/>
      <c r="AA1612" s="352"/>
      <c r="AC1612" s="44"/>
      <c r="AD1612" s="44"/>
      <c r="AE1612" s="44"/>
      <c r="AJ1612" s="352"/>
      <c r="AL1612" s="44"/>
      <c r="AM1612" s="44"/>
      <c r="AN1612" s="44"/>
      <c r="AS1612" s="352"/>
      <c r="AU1612" s="44"/>
      <c r="AV1612" s="44"/>
      <c r="AW1612" s="44"/>
      <c r="BB1612" s="352"/>
      <c r="BD1612" s="44"/>
      <c r="BE1612" s="44"/>
      <c r="BF1612" s="44"/>
      <c r="BK1612" s="352"/>
      <c r="BM1612" s="44"/>
      <c r="BN1612" s="44"/>
      <c r="BO1612" s="44"/>
      <c r="BT1612" s="352"/>
      <c r="BV1612" s="44"/>
      <c r="BW1612" s="44"/>
      <c r="BX1612" s="44"/>
      <c r="CC1612" s="352"/>
      <c r="CE1612" s="44"/>
      <c r="CF1612" s="44"/>
      <c r="CG1612" s="44"/>
      <c r="CL1612" s="352"/>
      <c r="CN1612" s="44"/>
      <c r="CO1612" s="44"/>
      <c r="CP1612" s="44"/>
      <c r="CU1612" s="352"/>
      <c r="CW1612" s="44"/>
      <c r="CX1612" s="44"/>
      <c r="CY1612" s="44"/>
      <c r="DD1612" s="352"/>
      <c r="DF1612" s="44"/>
      <c r="DG1612" s="44"/>
      <c r="DH1612" s="44"/>
      <c r="DM1612" s="352"/>
      <c r="DO1612" s="44"/>
      <c r="DP1612" s="44"/>
      <c r="DQ1612" s="44"/>
      <c r="DV1612" s="352"/>
      <c r="DX1612" s="44"/>
      <c r="DY1612" s="44"/>
      <c r="DZ1612" s="44"/>
      <c r="EE1612" s="352"/>
      <c r="EG1612" s="44"/>
      <c r="EH1612" s="44"/>
      <c r="EI1612" s="44"/>
      <c r="EN1612" s="352"/>
      <c r="EP1612" s="44"/>
      <c r="EQ1612" s="44"/>
      <c r="ER1612" s="44"/>
      <c r="EW1612" s="352"/>
      <c r="EY1612" s="44"/>
      <c r="EZ1612" s="44"/>
      <c r="FA1612" s="44"/>
      <c r="FF1612" s="352"/>
      <c r="FH1612" s="44"/>
      <c r="FI1612" s="44"/>
      <c r="FJ1612" s="44"/>
      <c r="FO1612" s="352"/>
      <c r="FQ1612" s="44"/>
      <c r="FR1612" s="44"/>
      <c r="FS1612" s="44"/>
      <c r="FX1612" s="352"/>
      <c r="FZ1612" s="44"/>
      <c r="GA1612" s="44"/>
      <c r="GB1612" s="44"/>
      <c r="GG1612" s="352"/>
      <c r="GI1612" s="44"/>
      <c r="GJ1612" s="44"/>
      <c r="GK1612" s="44"/>
      <c r="GP1612" s="352"/>
      <c r="GR1612" s="44"/>
      <c r="GS1612" s="44"/>
      <c r="GT1612" s="44"/>
      <c r="GY1612" s="352"/>
      <c r="HA1612" s="44"/>
      <c r="HB1612" s="44"/>
      <c r="HC1612" s="44"/>
      <c r="HH1612" s="352"/>
      <c r="HJ1612" s="44"/>
      <c r="HK1612" s="44"/>
      <c r="HL1612" s="44"/>
      <c r="HQ1612" s="44"/>
      <c r="HR1612" s="44"/>
      <c r="HS1612" s="44"/>
      <c r="HT1612" s="44"/>
      <c r="HU1612" s="44"/>
      <c r="HV1612" s="44"/>
      <c r="HW1612" s="44"/>
      <c r="HX1612" s="44"/>
      <c r="HY1612" s="44"/>
      <c r="HZ1612" s="44"/>
      <c r="IA1612" s="44"/>
      <c r="IB1612" s="44"/>
      <c r="IC1612" s="44"/>
      <c r="ID1612" s="44"/>
      <c r="IE1612" s="44"/>
      <c r="IF1612" s="44"/>
      <c r="IG1612" s="44"/>
      <c r="IH1612" s="44"/>
      <c r="II1612" s="44"/>
      <c r="IJ1612" s="44"/>
      <c r="IK1612" s="44"/>
      <c r="IL1612" s="44"/>
      <c r="IM1612" s="44"/>
      <c r="IN1612" s="44"/>
      <c r="IO1612" s="44"/>
      <c r="IP1612" s="44"/>
      <c r="IQ1612" s="44"/>
      <c r="IR1612" s="44"/>
      <c r="IS1612" s="44"/>
      <c r="IT1612" s="44"/>
      <c r="IU1612" s="44"/>
      <c r="IV1612" s="44"/>
      <c r="RS1612" s="353"/>
    </row>
    <row r="1613" spans="1:487" s="74" customFormat="1" ht="15">
      <c r="A1613" s="325" t="s">
        <v>793</v>
      </c>
      <c r="B1613" s="351"/>
      <c r="C1613" s="351"/>
      <c r="D1613" s="458" t="s">
        <v>133</v>
      </c>
      <c r="E1613" s="44"/>
      <c r="F1613" s="437">
        <f t="shared" si="23"/>
        <v>41</v>
      </c>
      <c r="G1613" s="478"/>
      <c r="H1613" s="478">
        <v>3</v>
      </c>
      <c r="I1613" s="138"/>
      <c r="J1613" s="420">
        <v>5</v>
      </c>
      <c r="K1613" s="138">
        <v>33</v>
      </c>
      <c r="L1613" s="450"/>
      <c r="M1613" s="450"/>
      <c r="N1613" s="44"/>
      <c r="R1613" s="352"/>
      <c r="T1613" s="44"/>
      <c r="U1613" s="44"/>
      <c r="V1613" s="44"/>
      <c r="AA1613" s="352"/>
      <c r="AC1613" s="44"/>
      <c r="AD1613" s="44"/>
      <c r="AE1613" s="44"/>
      <c r="AJ1613" s="352"/>
      <c r="AL1613" s="44"/>
      <c r="AM1613" s="44"/>
      <c r="AN1613" s="44"/>
      <c r="AS1613" s="352"/>
      <c r="AU1613" s="44"/>
      <c r="AV1613" s="44"/>
      <c r="AW1613" s="44"/>
      <c r="BB1613" s="352"/>
      <c r="BD1613" s="44"/>
      <c r="BE1613" s="44"/>
      <c r="BF1613" s="44"/>
      <c r="BK1613" s="352"/>
      <c r="BM1613" s="44"/>
      <c r="BN1613" s="44"/>
      <c r="BO1613" s="44"/>
      <c r="BT1613" s="352"/>
      <c r="BV1613" s="44"/>
      <c r="BW1613" s="44"/>
      <c r="BX1613" s="44"/>
      <c r="CC1613" s="352"/>
      <c r="CE1613" s="44"/>
      <c r="CF1613" s="44"/>
      <c r="CG1613" s="44"/>
      <c r="CL1613" s="352"/>
      <c r="CN1613" s="44"/>
      <c r="CO1613" s="44"/>
      <c r="CP1613" s="44"/>
      <c r="CU1613" s="352"/>
      <c r="CW1613" s="44"/>
      <c r="CX1613" s="44"/>
      <c r="CY1613" s="44"/>
      <c r="DD1613" s="352"/>
      <c r="DF1613" s="44"/>
      <c r="DG1613" s="44"/>
      <c r="DH1613" s="44"/>
      <c r="DM1613" s="352"/>
      <c r="DO1613" s="44"/>
      <c r="DP1613" s="44"/>
      <c r="DQ1613" s="44"/>
      <c r="DV1613" s="352"/>
      <c r="DX1613" s="44"/>
      <c r="DY1613" s="44"/>
      <c r="DZ1613" s="44"/>
      <c r="EE1613" s="352"/>
      <c r="EG1613" s="44"/>
      <c r="EH1613" s="44"/>
      <c r="EI1613" s="44"/>
      <c r="EN1613" s="352"/>
      <c r="EP1613" s="44"/>
      <c r="EQ1613" s="44"/>
      <c r="ER1613" s="44"/>
      <c r="EW1613" s="352"/>
      <c r="EY1613" s="44"/>
      <c r="EZ1613" s="44"/>
      <c r="FA1613" s="44"/>
      <c r="FF1613" s="352"/>
      <c r="FH1613" s="44"/>
      <c r="FI1613" s="44"/>
      <c r="FJ1613" s="44"/>
      <c r="FO1613" s="352"/>
      <c r="FQ1613" s="44"/>
      <c r="FR1613" s="44"/>
      <c r="FS1613" s="44"/>
      <c r="FX1613" s="352"/>
      <c r="FZ1613" s="44"/>
      <c r="GA1613" s="44"/>
      <c r="GB1613" s="44"/>
      <c r="GG1613" s="352"/>
      <c r="GI1613" s="44"/>
      <c r="GJ1613" s="44"/>
      <c r="GK1613" s="44"/>
      <c r="GP1613" s="352"/>
      <c r="GR1613" s="44"/>
      <c r="GS1613" s="44"/>
      <c r="GT1613" s="44"/>
      <c r="GY1613" s="352"/>
      <c r="HA1613" s="44"/>
      <c r="HB1613" s="44"/>
      <c r="HC1613" s="44"/>
      <c r="HH1613" s="352"/>
      <c r="HJ1613" s="44"/>
      <c r="HK1613" s="44"/>
      <c r="HL1613" s="44"/>
      <c r="HQ1613" s="44"/>
      <c r="HR1613" s="44"/>
      <c r="HS1613" s="44"/>
      <c r="HT1613" s="44"/>
      <c r="HU1613" s="44"/>
      <c r="HV1613" s="44"/>
      <c r="HW1613" s="44"/>
      <c r="HX1613" s="44"/>
      <c r="HY1613" s="44"/>
      <c r="HZ1613" s="44"/>
      <c r="IA1613" s="44"/>
      <c r="IB1613" s="44"/>
      <c r="IC1613" s="44"/>
      <c r="ID1613" s="44"/>
      <c r="IE1613" s="44"/>
      <c r="IF1613" s="44"/>
      <c r="IG1613" s="44"/>
      <c r="IH1613" s="44"/>
      <c r="II1613" s="44"/>
      <c r="IJ1613" s="44"/>
      <c r="IK1613" s="44"/>
      <c r="IL1613" s="44"/>
      <c r="IM1613" s="44"/>
      <c r="IN1613" s="44"/>
      <c r="IO1613" s="44"/>
      <c r="IP1613" s="44"/>
      <c r="IQ1613" s="44"/>
      <c r="IR1613" s="44"/>
      <c r="IS1613" s="44"/>
      <c r="IT1613" s="44"/>
      <c r="IU1613" s="44"/>
      <c r="IV1613" s="44"/>
      <c r="RS1613" s="353"/>
    </row>
    <row r="1614" spans="1:487" s="74" customFormat="1" ht="15">
      <c r="A1614" s="325" t="s">
        <v>436</v>
      </c>
      <c r="B1614" s="351"/>
      <c r="C1614" s="351"/>
      <c r="D1614" s="458" t="s">
        <v>134</v>
      </c>
      <c r="E1614" s="44"/>
      <c r="F1614" s="437">
        <f t="shared" si="23"/>
        <v>247</v>
      </c>
      <c r="G1614" s="541">
        <v>27</v>
      </c>
      <c r="H1614" s="541">
        <v>130</v>
      </c>
      <c r="I1614" s="138"/>
      <c r="J1614" s="420"/>
      <c r="K1614" s="138">
        <v>90</v>
      </c>
      <c r="L1614" s="458"/>
      <c r="N1614" s="44"/>
      <c r="R1614" s="352"/>
      <c r="T1614" s="44"/>
      <c r="U1614" s="44"/>
      <c r="V1614" s="44"/>
      <c r="AA1614" s="352"/>
      <c r="AC1614" s="44"/>
      <c r="AD1614" s="44"/>
      <c r="AE1614" s="44"/>
      <c r="AJ1614" s="352"/>
      <c r="AL1614" s="44"/>
      <c r="AM1614" s="44"/>
      <c r="AN1614" s="44"/>
      <c r="AS1614" s="352"/>
      <c r="AU1614" s="44"/>
      <c r="AV1614" s="44"/>
      <c r="AW1614" s="44"/>
      <c r="BB1614" s="352"/>
      <c r="BD1614" s="44"/>
      <c r="BE1614" s="44"/>
      <c r="BF1614" s="44"/>
      <c r="BK1614" s="352"/>
      <c r="BM1614" s="44"/>
      <c r="BN1614" s="44"/>
      <c r="BO1614" s="44"/>
      <c r="BT1614" s="352"/>
      <c r="BV1614" s="44"/>
      <c r="BW1614" s="44"/>
      <c r="BX1614" s="44"/>
      <c r="CC1614" s="352"/>
      <c r="CE1614" s="44"/>
      <c r="CF1614" s="44"/>
      <c r="CG1614" s="44"/>
      <c r="CL1614" s="352"/>
      <c r="CN1614" s="44"/>
      <c r="CO1614" s="44"/>
      <c r="CP1614" s="44"/>
      <c r="CU1614" s="352"/>
      <c r="CW1614" s="44"/>
      <c r="CX1614" s="44"/>
      <c r="CY1614" s="44"/>
      <c r="DD1614" s="352"/>
      <c r="DF1614" s="44"/>
      <c r="DG1614" s="44"/>
      <c r="DH1614" s="44"/>
      <c r="DM1614" s="352"/>
      <c r="DO1614" s="44"/>
      <c r="DP1614" s="44"/>
      <c r="DQ1614" s="44"/>
      <c r="DV1614" s="352"/>
      <c r="DX1614" s="44"/>
      <c r="DY1614" s="44"/>
      <c r="DZ1614" s="44"/>
      <c r="EE1614" s="352"/>
      <c r="EG1614" s="44"/>
      <c r="EH1614" s="44"/>
      <c r="EI1614" s="44"/>
      <c r="EN1614" s="352"/>
      <c r="EP1614" s="44"/>
      <c r="EQ1614" s="44"/>
      <c r="ER1614" s="44"/>
      <c r="EW1614" s="352"/>
      <c r="EY1614" s="44"/>
      <c r="EZ1614" s="44"/>
      <c r="FA1614" s="44"/>
      <c r="FF1614" s="352"/>
      <c r="FH1614" s="44"/>
      <c r="FI1614" s="44"/>
      <c r="FJ1614" s="44"/>
      <c r="FO1614" s="352"/>
      <c r="FQ1614" s="44"/>
      <c r="FR1614" s="44"/>
      <c r="FS1614" s="44"/>
      <c r="FX1614" s="352"/>
      <c r="FZ1614" s="44"/>
      <c r="GA1614" s="44"/>
      <c r="GB1614" s="44"/>
      <c r="GG1614" s="352"/>
      <c r="GI1614" s="44"/>
      <c r="GJ1614" s="44"/>
      <c r="GK1614" s="44"/>
      <c r="GP1614" s="352"/>
      <c r="GR1614" s="44"/>
      <c r="GS1614" s="44"/>
      <c r="GT1614" s="44"/>
      <c r="GY1614" s="352"/>
      <c r="HA1614" s="44"/>
      <c r="HB1614" s="44"/>
      <c r="HC1614" s="44"/>
      <c r="HH1614" s="352"/>
      <c r="HJ1614" s="44"/>
      <c r="HK1614" s="44"/>
      <c r="HL1614" s="44"/>
      <c r="HQ1614" s="44"/>
      <c r="HR1614" s="44"/>
      <c r="HS1614" s="44"/>
      <c r="HT1614" s="44"/>
      <c r="HU1614" s="44"/>
      <c r="HV1614" s="44"/>
      <c r="HW1614" s="44"/>
      <c r="HX1614" s="44"/>
      <c r="HY1614" s="44"/>
      <c r="HZ1614" s="44"/>
      <c r="IA1614" s="44"/>
      <c r="IB1614" s="44"/>
      <c r="IC1614" s="44"/>
      <c r="ID1614" s="44"/>
      <c r="IE1614" s="44"/>
      <c r="IF1614" s="44"/>
      <c r="IG1614" s="44"/>
      <c r="IH1614" s="44"/>
      <c r="II1614" s="44"/>
      <c r="IJ1614" s="44"/>
      <c r="IK1614" s="44"/>
      <c r="IL1614" s="44"/>
      <c r="IM1614" s="44"/>
      <c r="IN1614" s="44"/>
      <c r="IO1614" s="44"/>
      <c r="IP1614" s="44"/>
      <c r="IQ1614" s="44"/>
      <c r="IR1614" s="44"/>
      <c r="IS1614" s="44"/>
      <c r="IT1614" s="44"/>
      <c r="IU1614" s="44"/>
      <c r="IV1614" s="44"/>
      <c r="RS1614" s="353"/>
    </row>
    <row r="1615" spans="1:487" s="74" customFormat="1" ht="15">
      <c r="A1615" s="325" t="s">
        <v>2100</v>
      </c>
      <c r="B1615" s="351"/>
      <c r="C1615" s="351"/>
      <c r="D1615" s="354" t="s">
        <v>130</v>
      </c>
      <c r="E1615" s="44"/>
      <c r="F1615" s="437">
        <f t="shared" si="23"/>
        <v>0</v>
      </c>
      <c r="G1615" s="478"/>
      <c r="H1615" s="478"/>
      <c r="I1615" s="138"/>
      <c r="J1615" s="420"/>
      <c r="K1615" s="138"/>
      <c r="L1615" s="450"/>
      <c r="M1615" s="450"/>
      <c r="N1615" s="44"/>
      <c r="R1615" s="352"/>
      <c r="T1615" s="44"/>
      <c r="U1615" s="44"/>
      <c r="V1615" s="44"/>
      <c r="AA1615" s="352"/>
      <c r="AC1615" s="44"/>
      <c r="AD1615" s="44"/>
      <c r="AE1615" s="44"/>
      <c r="AJ1615" s="352"/>
      <c r="AL1615" s="44"/>
      <c r="AM1615" s="44"/>
      <c r="AN1615" s="44"/>
      <c r="AS1615" s="352"/>
      <c r="AU1615" s="44"/>
      <c r="AV1615" s="44"/>
      <c r="AW1615" s="44"/>
      <c r="BB1615" s="352"/>
      <c r="BD1615" s="44"/>
      <c r="BE1615" s="44"/>
      <c r="BF1615" s="44"/>
      <c r="BK1615" s="352"/>
      <c r="BM1615" s="44"/>
      <c r="BN1615" s="44"/>
      <c r="BO1615" s="44"/>
      <c r="BT1615" s="352"/>
      <c r="BV1615" s="44"/>
      <c r="BW1615" s="44"/>
      <c r="BX1615" s="44"/>
      <c r="CC1615" s="352"/>
      <c r="CE1615" s="44"/>
      <c r="CF1615" s="44"/>
      <c r="CG1615" s="44"/>
      <c r="CL1615" s="352"/>
      <c r="CN1615" s="44"/>
      <c r="CO1615" s="44"/>
      <c r="CP1615" s="44"/>
      <c r="CU1615" s="352"/>
      <c r="CW1615" s="44"/>
      <c r="CX1615" s="44"/>
      <c r="CY1615" s="44"/>
      <c r="DD1615" s="352"/>
      <c r="DF1615" s="44"/>
      <c r="DG1615" s="44"/>
      <c r="DH1615" s="44"/>
      <c r="DM1615" s="352"/>
      <c r="DO1615" s="44"/>
      <c r="DP1615" s="44"/>
      <c r="DQ1615" s="44"/>
      <c r="DV1615" s="352"/>
      <c r="DX1615" s="44"/>
      <c r="DY1615" s="44"/>
      <c r="DZ1615" s="44"/>
      <c r="EE1615" s="352"/>
      <c r="EG1615" s="44"/>
      <c r="EH1615" s="44"/>
      <c r="EI1615" s="44"/>
      <c r="EN1615" s="352"/>
      <c r="EP1615" s="44"/>
      <c r="EQ1615" s="44"/>
      <c r="ER1615" s="44"/>
      <c r="EW1615" s="352"/>
      <c r="EY1615" s="44"/>
      <c r="EZ1615" s="44"/>
      <c r="FA1615" s="44"/>
      <c r="FF1615" s="352"/>
      <c r="FH1615" s="44"/>
      <c r="FI1615" s="44"/>
      <c r="FJ1615" s="44"/>
      <c r="FO1615" s="352"/>
      <c r="FQ1615" s="44"/>
      <c r="FR1615" s="44"/>
      <c r="FS1615" s="44"/>
      <c r="FX1615" s="352"/>
      <c r="FZ1615" s="44"/>
      <c r="GA1615" s="44"/>
      <c r="GB1615" s="44"/>
      <c r="GG1615" s="352"/>
      <c r="GI1615" s="44"/>
      <c r="GJ1615" s="44"/>
      <c r="GK1615" s="44"/>
      <c r="GP1615" s="352"/>
      <c r="GR1615" s="44"/>
      <c r="GS1615" s="44"/>
      <c r="GT1615" s="44"/>
      <c r="GY1615" s="352"/>
      <c r="HA1615" s="44"/>
      <c r="HB1615" s="44"/>
      <c r="HC1615" s="44"/>
      <c r="HH1615" s="352"/>
      <c r="HJ1615" s="44"/>
      <c r="HK1615" s="44"/>
      <c r="HL1615" s="44"/>
      <c r="HQ1615" s="44"/>
      <c r="HR1615" s="44"/>
      <c r="HS1615" s="44"/>
      <c r="HT1615" s="44"/>
      <c r="HU1615" s="44"/>
      <c r="HV1615" s="44"/>
      <c r="HW1615" s="44"/>
      <c r="HX1615" s="44"/>
      <c r="HY1615" s="44"/>
      <c r="HZ1615" s="44"/>
      <c r="IA1615" s="44"/>
      <c r="IB1615" s="44"/>
      <c r="IC1615" s="44"/>
      <c r="ID1615" s="44"/>
      <c r="IE1615" s="44"/>
      <c r="IF1615" s="44"/>
      <c r="IG1615" s="44"/>
      <c r="IH1615" s="44"/>
      <c r="II1615" s="44"/>
      <c r="IJ1615" s="44"/>
      <c r="IK1615" s="44"/>
      <c r="IL1615" s="44"/>
      <c r="IM1615" s="44"/>
      <c r="IN1615" s="44"/>
      <c r="IO1615" s="44"/>
      <c r="IP1615" s="44"/>
      <c r="IQ1615" s="44"/>
      <c r="IR1615" s="44"/>
      <c r="IS1615" s="44"/>
      <c r="IT1615" s="44"/>
      <c r="IU1615" s="44"/>
      <c r="IV1615" s="44"/>
      <c r="RS1615" s="353"/>
    </row>
    <row r="1616" spans="1:487" s="74" customFormat="1" ht="15">
      <c r="A1616" s="325" t="s">
        <v>906</v>
      </c>
      <c r="B1616" s="351"/>
      <c r="C1616" s="351"/>
      <c r="D1616" s="354" t="s">
        <v>130</v>
      </c>
      <c r="E1616" s="44"/>
      <c r="F1616" s="437">
        <f t="shared" si="23"/>
        <v>8</v>
      </c>
      <c r="G1616" s="478"/>
      <c r="H1616" s="478">
        <v>5</v>
      </c>
      <c r="I1616" s="138">
        <v>3</v>
      </c>
      <c r="J1616" s="420"/>
      <c r="K1616" s="138"/>
      <c r="L1616" s="450"/>
      <c r="M1616" s="450"/>
      <c r="N1616" s="44"/>
      <c r="R1616" s="352"/>
      <c r="T1616" s="44"/>
      <c r="U1616" s="44"/>
      <c r="V1616" s="44"/>
      <c r="AA1616" s="352"/>
      <c r="AC1616" s="44"/>
      <c r="AD1616" s="44"/>
      <c r="AE1616" s="44"/>
      <c r="AJ1616" s="352"/>
      <c r="AL1616" s="44"/>
      <c r="AM1616" s="44"/>
      <c r="AN1616" s="44"/>
      <c r="AS1616" s="352"/>
      <c r="AU1616" s="44"/>
      <c r="AV1616" s="44"/>
      <c r="AW1616" s="44"/>
      <c r="BB1616" s="352"/>
      <c r="BD1616" s="44"/>
      <c r="BE1616" s="44"/>
      <c r="BF1616" s="44"/>
      <c r="BK1616" s="352"/>
      <c r="BM1616" s="44"/>
      <c r="BN1616" s="44"/>
      <c r="BO1616" s="44"/>
      <c r="BT1616" s="352"/>
      <c r="BV1616" s="44"/>
      <c r="BW1616" s="44"/>
      <c r="BX1616" s="44"/>
      <c r="CC1616" s="352"/>
      <c r="CE1616" s="44"/>
      <c r="CF1616" s="44"/>
      <c r="CG1616" s="44"/>
      <c r="CL1616" s="352"/>
      <c r="CN1616" s="44"/>
      <c r="CO1616" s="44"/>
      <c r="CP1616" s="44"/>
      <c r="CU1616" s="352"/>
      <c r="CW1616" s="44"/>
      <c r="CX1616" s="44"/>
      <c r="CY1616" s="44"/>
      <c r="DD1616" s="352"/>
      <c r="DF1616" s="44"/>
      <c r="DG1616" s="44"/>
      <c r="DH1616" s="44"/>
      <c r="DM1616" s="352"/>
      <c r="DO1616" s="44"/>
      <c r="DP1616" s="44"/>
      <c r="DQ1616" s="44"/>
      <c r="DV1616" s="352"/>
      <c r="DX1616" s="44"/>
      <c r="DY1616" s="44"/>
      <c r="DZ1616" s="44"/>
      <c r="EE1616" s="352"/>
      <c r="EG1616" s="44"/>
      <c r="EH1616" s="44"/>
      <c r="EI1616" s="44"/>
      <c r="EN1616" s="352"/>
      <c r="EP1616" s="44"/>
      <c r="EQ1616" s="44"/>
      <c r="ER1616" s="44"/>
      <c r="EW1616" s="352"/>
      <c r="EY1616" s="44"/>
      <c r="EZ1616" s="44"/>
      <c r="FA1616" s="44"/>
      <c r="FF1616" s="352"/>
      <c r="FH1616" s="44"/>
      <c r="FI1616" s="44"/>
      <c r="FJ1616" s="44"/>
      <c r="FO1616" s="352"/>
      <c r="FQ1616" s="44"/>
      <c r="FR1616" s="44"/>
      <c r="FS1616" s="44"/>
      <c r="FX1616" s="352"/>
      <c r="FZ1616" s="44"/>
      <c r="GA1616" s="44"/>
      <c r="GB1616" s="44"/>
      <c r="GG1616" s="352"/>
      <c r="GI1616" s="44"/>
      <c r="GJ1616" s="44"/>
      <c r="GK1616" s="44"/>
      <c r="GP1616" s="352"/>
      <c r="GR1616" s="44"/>
      <c r="GS1616" s="44"/>
      <c r="GT1616" s="44"/>
      <c r="GY1616" s="352"/>
      <c r="HA1616" s="44"/>
      <c r="HB1616" s="44"/>
      <c r="HC1616" s="44"/>
      <c r="HH1616" s="352"/>
      <c r="HJ1616" s="44"/>
      <c r="HK1616" s="44"/>
      <c r="HL1616" s="44"/>
      <c r="HQ1616" s="44"/>
      <c r="HR1616" s="44"/>
      <c r="HS1616" s="44"/>
      <c r="HT1616" s="44"/>
      <c r="HU1616" s="44"/>
      <c r="HV1616" s="44"/>
      <c r="HW1616" s="44"/>
      <c r="HX1616" s="44"/>
      <c r="HY1616" s="44"/>
      <c r="HZ1616" s="44"/>
      <c r="IA1616" s="44"/>
      <c r="IB1616" s="44"/>
      <c r="IC1616" s="44"/>
      <c r="ID1616" s="44"/>
      <c r="IE1616" s="44"/>
      <c r="IF1616" s="44"/>
      <c r="IG1616" s="44"/>
      <c r="IH1616" s="44"/>
      <c r="II1616" s="44"/>
      <c r="IJ1616" s="44"/>
      <c r="IK1616" s="44"/>
      <c r="IL1616" s="44"/>
      <c r="IM1616" s="44"/>
      <c r="IN1616" s="44"/>
      <c r="IO1616" s="44"/>
      <c r="IP1616" s="44"/>
      <c r="IQ1616" s="44"/>
      <c r="IR1616" s="44"/>
      <c r="IS1616" s="44"/>
      <c r="IT1616" s="44"/>
      <c r="IU1616" s="44"/>
      <c r="IV1616" s="44"/>
      <c r="RS1616" s="353"/>
    </row>
    <row r="1617" spans="1:487" s="74" customFormat="1" ht="15">
      <c r="A1617" s="325" t="s">
        <v>974</v>
      </c>
      <c r="B1617" s="351"/>
      <c r="C1617" s="351"/>
      <c r="D1617" s="531" t="s">
        <v>130</v>
      </c>
      <c r="E1617" s="44"/>
      <c r="F1617" s="437">
        <f t="shared" si="23"/>
        <v>0</v>
      </c>
      <c r="G1617" s="478"/>
      <c r="H1617" s="478"/>
      <c r="I1617" s="138"/>
      <c r="J1617" s="420"/>
      <c r="K1617" s="138"/>
      <c r="L1617" s="44"/>
      <c r="M1617" s="450"/>
      <c r="N1617" s="44"/>
      <c r="R1617" s="352"/>
      <c r="T1617" s="44"/>
      <c r="U1617" s="44"/>
      <c r="V1617" s="44"/>
      <c r="AA1617" s="352"/>
      <c r="AC1617" s="44"/>
      <c r="AD1617" s="44"/>
      <c r="AE1617" s="44"/>
      <c r="AJ1617" s="352"/>
      <c r="AL1617" s="44"/>
      <c r="AM1617" s="44"/>
      <c r="AN1617" s="44"/>
      <c r="AS1617" s="352"/>
      <c r="AU1617" s="44"/>
      <c r="AV1617" s="44"/>
      <c r="AW1617" s="44"/>
      <c r="BB1617" s="352"/>
      <c r="BD1617" s="44"/>
      <c r="BE1617" s="44"/>
      <c r="BF1617" s="44"/>
      <c r="BK1617" s="352"/>
      <c r="BM1617" s="44"/>
      <c r="BN1617" s="44"/>
      <c r="BO1617" s="44"/>
      <c r="BT1617" s="352"/>
      <c r="BV1617" s="44"/>
      <c r="BW1617" s="44"/>
      <c r="BX1617" s="44"/>
      <c r="CC1617" s="352"/>
      <c r="CE1617" s="44"/>
      <c r="CF1617" s="44"/>
      <c r="CG1617" s="44"/>
      <c r="CL1617" s="352"/>
      <c r="CN1617" s="44"/>
      <c r="CO1617" s="44"/>
      <c r="CP1617" s="44"/>
      <c r="CU1617" s="352"/>
      <c r="CW1617" s="44"/>
      <c r="CX1617" s="44"/>
      <c r="CY1617" s="44"/>
      <c r="DD1617" s="352"/>
      <c r="DF1617" s="44"/>
      <c r="DG1617" s="44"/>
      <c r="DH1617" s="44"/>
      <c r="DM1617" s="352"/>
      <c r="DO1617" s="44"/>
      <c r="DP1617" s="44"/>
      <c r="DQ1617" s="44"/>
      <c r="DV1617" s="352"/>
      <c r="DX1617" s="44"/>
      <c r="DY1617" s="44"/>
      <c r="DZ1617" s="44"/>
      <c r="EE1617" s="352"/>
      <c r="EG1617" s="44"/>
      <c r="EH1617" s="44"/>
      <c r="EI1617" s="44"/>
      <c r="EN1617" s="352"/>
      <c r="EP1617" s="44"/>
      <c r="EQ1617" s="44"/>
      <c r="ER1617" s="44"/>
      <c r="EW1617" s="352"/>
      <c r="EY1617" s="44"/>
      <c r="EZ1617" s="44"/>
      <c r="FA1617" s="44"/>
      <c r="FF1617" s="352"/>
      <c r="FH1617" s="44"/>
      <c r="FI1617" s="44"/>
      <c r="FJ1617" s="44"/>
      <c r="FO1617" s="352"/>
      <c r="FQ1617" s="44"/>
      <c r="FR1617" s="44"/>
      <c r="FS1617" s="44"/>
      <c r="FX1617" s="352"/>
      <c r="FZ1617" s="44"/>
      <c r="GA1617" s="44"/>
      <c r="GB1617" s="44"/>
      <c r="GG1617" s="352"/>
      <c r="GI1617" s="44"/>
      <c r="GJ1617" s="44"/>
      <c r="GK1617" s="44"/>
      <c r="GP1617" s="352"/>
      <c r="GR1617" s="44"/>
      <c r="GS1617" s="44"/>
      <c r="GT1617" s="44"/>
      <c r="GY1617" s="352"/>
      <c r="HA1617" s="44"/>
      <c r="HB1617" s="44"/>
      <c r="HC1617" s="44"/>
      <c r="HH1617" s="352"/>
      <c r="HJ1617" s="44"/>
      <c r="HK1617" s="44"/>
      <c r="HL1617" s="44"/>
      <c r="HQ1617" s="44"/>
      <c r="HR1617" s="44"/>
      <c r="HS1617" s="44"/>
      <c r="HT1617" s="44"/>
      <c r="HU1617" s="44"/>
      <c r="HV1617" s="44"/>
      <c r="HW1617" s="44"/>
      <c r="HX1617" s="44"/>
      <c r="HY1617" s="44"/>
      <c r="HZ1617" s="44"/>
      <c r="IA1617" s="44"/>
      <c r="IB1617" s="44"/>
      <c r="IC1617" s="44"/>
      <c r="ID1617" s="44"/>
      <c r="IE1617" s="44"/>
      <c r="IF1617" s="44"/>
      <c r="IG1617" s="44"/>
      <c r="IH1617" s="44"/>
      <c r="II1617" s="44"/>
      <c r="IJ1617" s="44"/>
      <c r="IK1617" s="44"/>
      <c r="IL1617" s="44"/>
      <c r="IM1617" s="44"/>
      <c r="IN1617" s="44"/>
      <c r="IO1617" s="44"/>
      <c r="IP1617" s="44"/>
      <c r="IQ1617" s="44"/>
      <c r="IR1617" s="44"/>
      <c r="IS1617" s="44"/>
      <c r="IT1617" s="44"/>
      <c r="IU1617" s="44"/>
      <c r="IV1617" s="44"/>
      <c r="RS1617" s="353"/>
    </row>
    <row r="1618" spans="1:487" s="74" customFormat="1" ht="15">
      <c r="A1618" s="325" t="s">
        <v>1116</v>
      </c>
      <c r="B1618" s="351"/>
      <c r="C1618" s="351"/>
      <c r="D1618" s="531" t="s">
        <v>130</v>
      </c>
      <c r="E1618" s="44"/>
      <c r="F1618" s="437">
        <f t="shared" si="23"/>
        <v>5</v>
      </c>
      <c r="G1618" s="478"/>
      <c r="H1618" s="478"/>
      <c r="I1618" s="138">
        <v>5</v>
      </c>
      <c r="J1618" s="420"/>
      <c r="K1618" s="138"/>
      <c r="L1618" s="450"/>
      <c r="M1618" s="44"/>
      <c r="N1618" s="44"/>
      <c r="R1618" s="352"/>
      <c r="T1618" s="44"/>
      <c r="U1618" s="44"/>
      <c r="V1618" s="44"/>
      <c r="AA1618" s="352"/>
      <c r="AC1618" s="44"/>
      <c r="AD1618" s="44"/>
      <c r="AE1618" s="44"/>
      <c r="AJ1618" s="352"/>
      <c r="AL1618" s="44"/>
      <c r="AM1618" s="44"/>
      <c r="AN1618" s="44"/>
      <c r="AS1618" s="352"/>
      <c r="AU1618" s="44"/>
      <c r="AV1618" s="44"/>
      <c r="AW1618" s="44"/>
      <c r="BB1618" s="352"/>
      <c r="BD1618" s="44"/>
      <c r="BE1618" s="44"/>
      <c r="BF1618" s="44"/>
      <c r="BK1618" s="352"/>
      <c r="BM1618" s="44"/>
      <c r="BN1618" s="44"/>
      <c r="BO1618" s="44"/>
      <c r="BT1618" s="352"/>
      <c r="BV1618" s="44"/>
      <c r="BW1618" s="44"/>
      <c r="BX1618" s="44"/>
      <c r="CC1618" s="352"/>
      <c r="CE1618" s="44"/>
      <c r="CF1618" s="44"/>
      <c r="CG1618" s="44"/>
      <c r="CL1618" s="352"/>
      <c r="CN1618" s="44"/>
      <c r="CO1618" s="44"/>
      <c r="CP1618" s="44"/>
      <c r="CU1618" s="352"/>
      <c r="CW1618" s="44"/>
      <c r="CX1618" s="44"/>
      <c r="CY1618" s="44"/>
      <c r="DD1618" s="352"/>
      <c r="DF1618" s="44"/>
      <c r="DG1618" s="44"/>
      <c r="DH1618" s="44"/>
      <c r="DM1618" s="352"/>
      <c r="DO1618" s="44"/>
      <c r="DP1618" s="44"/>
      <c r="DQ1618" s="44"/>
      <c r="DV1618" s="352"/>
      <c r="DX1618" s="44"/>
      <c r="DY1618" s="44"/>
      <c r="DZ1618" s="44"/>
      <c r="EE1618" s="352"/>
      <c r="EG1618" s="44"/>
      <c r="EH1618" s="44"/>
      <c r="EI1618" s="44"/>
      <c r="EN1618" s="352"/>
      <c r="EP1618" s="44"/>
      <c r="EQ1618" s="44"/>
      <c r="ER1618" s="44"/>
      <c r="EW1618" s="352"/>
      <c r="EY1618" s="44"/>
      <c r="EZ1618" s="44"/>
      <c r="FA1618" s="44"/>
      <c r="FF1618" s="352"/>
      <c r="FH1618" s="44"/>
      <c r="FI1618" s="44"/>
      <c r="FJ1618" s="44"/>
      <c r="FO1618" s="352"/>
      <c r="FQ1618" s="44"/>
      <c r="FR1618" s="44"/>
      <c r="FS1618" s="44"/>
      <c r="FX1618" s="352"/>
      <c r="FZ1618" s="44"/>
      <c r="GA1618" s="44"/>
      <c r="GB1618" s="44"/>
      <c r="GG1618" s="352"/>
      <c r="GI1618" s="44"/>
      <c r="GJ1618" s="44"/>
      <c r="GK1618" s="44"/>
      <c r="GP1618" s="352"/>
      <c r="GR1618" s="44"/>
      <c r="GS1618" s="44"/>
      <c r="GT1618" s="44"/>
      <c r="GY1618" s="352"/>
      <c r="HA1618" s="44"/>
      <c r="HB1618" s="44"/>
      <c r="HC1618" s="44"/>
      <c r="HH1618" s="352"/>
      <c r="HJ1618" s="44"/>
      <c r="HK1618" s="44"/>
      <c r="HL1618" s="44"/>
      <c r="HQ1618" s="44"/>
      <c r="HR1618" s="44"/>
      <c r="HS1618" s="44"/>
      <c r="HT1618" s="44"/>
      <c r="HU1618" s="44"/>
      <c r="HV1618" s="44"/>
      <c r="HW1618" s="44"/>
      <c r="HX1618" s="44"/>
      <c r="HY1618" s="44"/>
      <c r="HZ1618" s="44"/>
      <c r="IA1618" s="44"/>
      <c r="IB1618" s="44"/>
      <c r="IC1618" s="44"/>
      <c r="ID1618" s="44"/>
      <c r="IE1618" s="44"/>
      <c r="IF1618" s="44"/>
      <c r="IG1618" s="44"/>
      <c r="IH1618" s="44"/>
      <c r="II1618" s="44"/>
      <c r="IJ1618" s="44"/>
      <c r="IK1618" s="44"/>
      <c r="IL1618" s="44"/>
      <c r="IM1618" s="44"/>
      <c r="IN1618" s="44"/>
      <c r="IO1618" s="44"/>
      <c r="IP1618" s="44"/>
      <c r="IQ1618" s="44"/>
      <c r="IR1618" s="44"/>
      <c r="IS1618" s="44"/>
      <c r="IT1618" s="44"/>
      <c r="IU1618" s="44"/>
      <c r="IV1618" s="44"/>
      <c r="RS1618" s="353"/>
    </row>
    <row r="1619" spans="1:487" s="74" customFormat="1" ht="15">
      <c r="A1619" s="325" t="s">
        <v>800</v>
      </c>
      <c r="B1619" s="351"/>
      <c r="C1619" s="351"/>
      <c r="D1619" s="458" t="s">
        <v>131</v>
      </c>
      <c r="E1619" s="44"/>
      <c r="F1619" s="437">
        <f t="shared" si="23"/>
        <v>17</v>
      </c>
      <c r="G1619" s="478"/>
      <c r="H1619" s="478"/>
      <c r="I1619" s="138">
        <v>14</v>
      </c>
      <c r="J1619" s="420">
        <v>3</v>
      </c>
      <c r="K1619" s="138"/>
      <c r="L1619" s="450"/>
      <c r="M1619" s="450"/>
      <c r="N1619" s="44"/>
      <c r="R1619" s="352"/>
      <c r="T1619" s="44"/>
      <c r="U1619" s="44"/>
      <c r="V1619" s="44"/>
      <c r="AA1619" s="352"/>
      <c r="AC1619" s="44"/>
      <c r="AD1619" s="44"/>
      <c r="AE1619" s="44"/>
      <c r="AJ1619" s="352"/>
      <c r="AL1619" s="44"/>
      <c r="AM1619" s="44"/>
      <c r="AN1619" s="44"/>
      <c r="AS1619" s="352"/>
      <c r="AU1619" s="44"/>
      <c r="AV1619" s="44"/>
      <c r="AW1619" s="44"/>
      <c r="BB1619" s="352"/>
      <c r="BD1619" s="44"/>
      <c r="BE1619" s="44"/>
      <c r="BF1619" s="44"/>
      <c r="BK1619" s="352"/>
      <c r="BM1619" s="44"/>
      <c r="BN1619" s="44"/>
      <c r="BO1619" s="44"/>
      <c r="BT1619" s="352"/>
      <c r="BV1619" s="44"/>
      <c r="BW1619" s="44"/>
      <c r="BX1619" s="44"/>
      <c r="CC1619" s="352"/>
      <c r="CE1619" s="44"/>
      <c r="CF1619" s="44"/>
      <c r="CG1619" s="44"/>
      <c r="CL1619" s="352"/>
      <c r="CN1619" s="44"/>
      <c r="CO1619" s="44"/>
      <c r="CP1619" s="44"/>
      <c r="CU1619" s="352"/>
      <c r="CW1619" s="44"/>
      <c r="CX1619" s="44"/>
      <c r="CY1619" s="44"/>
      <c r="DD1619" s="352"/>
      <c r="DF1619" s="44"/>
      <c r="DG1619" s="44"/>
      <c r="DH1619" s="44"/>
      <c r="DM1619" s="352"/>
      <c r="DO1619" s="44"/>
      <c r="DP1619" s="44"/>
      <c r="DQ1619" s="44"/>
      <c r="DV1619" s="352"/>
      <c r="DX1619" s="44"/>
      <c r="DY1619" s="44"/>
      <c r="DZ1619" s="44"/>
      <c r="EE1619" s="352"/>
      <c r="EG1619" s="44"/>
      <c r="EH1619" s="44"/>
      <c r="EI1619" s="44"/>
      <c r="EN1619" s="352"/>
      <c r="EP1619" s="44"/>
      <c r="EQ1619" s="44"/>
      <c r="ER1619" s="44"/>
      <c r="EW1619" s="352"/>
      <c r="EY1619" s="44"/>
      <c r="EZ1619" s="44"/>
      <c r="FA1619" s="44"/>
      <c r="FF1619" s="352"/>
      <c r="FH1619" s="44"/>
      <c r="FI1619" s="44"/>
      <c r="FJ1619" s="44"/>
      <c r="FO1619" s="352"/>
      <c r="FQ1619" s="44"/>
      <c r="FR1619" s="44"/>
      <c r="FS1619" s="44"/>
      <c r="FX1619" s="352"/>
      <c r="FZ1619" s="44"/>
      <c r="GA1619" s="44"/>
      <c r="GB1619" s="44"/>
      <c r="GG1619" s="352"/>
      <c r="GI1619" s="44"/>
      <c r="GJ1619" s="44"/>
      <c r="GK1619" s="44"/>
      <c r="GP1619" s="352"/>
      <c r="GR1619" s="44"/>
      <c r="GS1619" s="44"/>
      <c r="GT1619" s="44"/>
      <c r="GY1619" s="352"/>
      <c r="HA1619" s="44"/>
      <c r="HB1619" s="44"/>
      <c r="HC1619" s="44"/>
      <c r="HH1619" s="352"/>
      <c r="HJ1619" s="44"/>
      <c r="HK1619" s="44"/>
      <c r="HL1619" s="44"/>
      <c r="HQ1619" s="44"/>
      <c r="HR1619" s="44"/>
      <c r="HS1619" s="44"/>
      <c r="HT1619" s="44"/>
      <c r="HU1619" s="44"/>
      <c r="HV1619" s="44"/>
      <c r="HW1619" s="44"/>
      <c r="HX1619" s="44"/>
      <c r="HY1619" s="44"/>
      <c r="HZ1619" s="44"/>
      <c r="IA1619" s="44"/>
      <c r="IB1619" s="44"/>
      <c r="IC1619" s="44"/>
      <c r="ID1619" s="44"/>
      <c r="IE1619" s="44"/>
      <c r="IF1619" s="44"/>
      <c r="IG1619" s="44"/>
      <c r="IH1619" s="44"/>
      <c r="II1619" s="44"/>
      <c r="IJ1619" s="44"/>
      <c r="IK1619" s="44"/>
      <c r="IL1619" s="44"/>
      <c r="IM1619" s="44"/>
      <c r="IN1619" s="44"/>
      <c r="IO1619" s="44"/>
      <c r="IP1619" s="44"/>
      <c r="IQ1619" s="44"/>
      <c r="IR1619" s="44"/>
      <c r="IS1619" s="44"/>
      <c r="IT1619" s="44"/>
      <c r="IU1619" s="44"/>
      <c r="IV1619" s="44"/>
      <c r="RS1619" s="353"/>
    </row>
    <row r="1620" spans="1:487" s="74" customFormat="1" ht="15">
      <c r="A1620" s="325" t="s">
        <v>524</v>
      </c>
      <c r="B1620" s="351"/>
      <c r="C1620" s="351"/>
      <c r="D1620" s="458" t="s">
        <v>138</v>
      </c>
      <c r="E1620" s="44"/>
      <c r="F1620" s="437">
        <f t="shared" si="23"/>
        <v>36</v>
      </c>
      <c r="G1620" s="478"/>
      <c r="H1620" s="478">
        <v>27</v>
      </c>
      <c r="I1620" s="138">
        <v>9</v>
      </c>
      <c r="J1620" s="420"/>
      <c r="K1620" s="138"/>
      <c r="L1620" s="458"/>
      <c r="M1620" s="450"/>
      <c r="N1620" s="44"/>
      <c r="R1620" s="352"/>
      <c r="T1620" s="44"/>
      <c r="U1620" s="44"/>
      <c r="V1620" s="44"/>
      <c r="AA1620" s="352"/>
      <c r="AC1620" s="44"/>
      <c r="AD1620" s="44"/>
      <c r="AE1620" s="44"/>
      <c r="AJ1620" s="352"/>
      <c r="AL1620" s="44"/>
      <c r="AM1620" s="44"/>
      <c r="AN1620" s="44"/>
      <c r="AS1620" s="352"/>
      <c r="AU1620" s="44"/>
      <c r="AV1620" s="44"/>
      <c r="AW1620" s="44"/>
      <c r="BB1620" s="352"/>
      <c r="BD1620" s="44"/>
      <c r="BE1620" s="44"/>
      <c r="BF1620" s="44"/>
      <c r="BK1620" s="352"/>
      <c r="BM1620" s="44"/>
      <c r="BN1620" s="44"/>
      <c r="BO1620" s="44"/>
      <c r="BT1620" s="352"/>
      <c r="BV1620" s="44"/>
      <c r="BW1620" s="44"/>
      <c r="BX1620" s="44"/>
      <c r="CC1620" s="352"/>
      <c r="CE1620" s="44"/>
      <c r="CF1620" s="44"/>
      <c r="CG1620" s="44"/>
      <c r="CL1620" s="352"/>
      <c r="CN1620" s="44"/>
      <c r="CO1620" s="44"/>
      <c r="CP1620" s="44"/>
      <c r="CU1620" s="352"/>
      <c r="CW1620" s="44"/>
      <c r="CX1620" s="44"/>
      <c r="CY1620" s="44"/>
      <c r="DD1620" s="352"/>
      <c r="DF1620" s="44"/>
      <c r="DG1620" s="44"/>
      <c r="DH1620" s="44"/>
      <c r="DM1620" s="352"/>
      <c r="DO1620" s="44"/>
      <c r="DP1620" s="44"/>
      <c r="DQ1620" s="44"/>
      <c r="DV1620" s="352"/>
      <c r="DX1620" s="44"/>
      <c r="DY1620" s="44"/>
      <c r="DZ1620" s="44"/>
      <c r="EE1620" s="352"/>
      <c r="EG1620" s="44"/>
      <c r="EH1620" s="44"/>
      <c r="EI1620" s="44"/>
      <c r="EN1620" s="352"/>
      <c r="EP1620" s="44"/>
      <c r="EQ1620" s="44"/>
      <c r="ER1620" s="44"/>
      <c r="EW1620" s="352"/>
      <c r="EY1620" s="44"/>
      <c r="EZ1620" s="44"/>
      <c r="FA1620" s="44"/>
      <c r="FF1620" s="352"/>
      <c r="FH1620" s="44"/>
      <c r="FI1620" s="44"/>
      <c r="FJ1620" s="44"/>
      <c r="FO1620" s="352"/>
      <c r="FQ1620" s="44"/>
      <c r="FR1620" s="44"/>
      <c r="FS1620" s="44"/>
      <c r="FX1620" s="352"/>
      <c r="FZ1620" s="44"/>
      <c r="GA1620" s="44"/>
      <c r="GB1620" s="44"/>
      <c r="GG1620" s="352"/>
      <c r="GI1620" s="44"/>
      <c r="GJ1620" s="44"/>
      <c r="GK1620" s="44"/>
      <c r="GP1620" s="352"/>
      <c r="GR1620" s="44"/>
      <c r="GS1620" s="44"/>
      <c r="GT1620" s="44"/>
      <c r="GY1620" s="352"/>
      <c r="HA1620" s="44"/>
      <c r="HB1620" s="44"/>
      <c r="HC1620" s="44"/>
      <c r="HH1620" s="352"/>
      <c r="HJ1620" s="44"/>
      <c r="HK1620" s="44"/>
      <c r="HL1620" s="44"/>
      <c r="HQ1620" s="44"/>
      <c r="HR1620" s="44"/>
      <c r="HS1620" s="44"/>
      <c r="HT1620" s="44"/>
      <c r="HU1620" s="44"/>
      <c r="HV1620" s="44"/>
      <c r="HW1620" s="44"/>
      <c r="HX1620" s="44"/>
      <c r="HY1620" s="44"/>
      <c r="HZ1620" s="44"/>
      <c r="IA1620" s="44"/>
      <c r="IB1620" s="44"/>
      <c r="IC1620" s="44"/>
      <c r="ID1620" s="44"/>
      <c r="IE1620" s="44"/>
      <c r="IF1620" s="44"/>
      <c r="IG1620" s="44"/>
      <c r="IH1620" s="44"/>
      <c r="II1620" s="44"/>
      <c r="IJ1620" s="44"/>
      <c r="IK1620" s="44"/>
      <c r="IL1620" s="44"/>
      <c r="IM1620" s="44"/>
      <c r="IN1620" s="44"/>
      <c r="IO1620" s="44"/>
      <c r="IP1620" s="44"/>
      <c r="IQ1620" s="44"/>
      <c r="IR1620" s="44"/>
      <c r="IS1620" s="44"/>
      <c r="IT1620" s="44"/>
      <c r="IU1620" s="44"/>
      <c r="IV1620" s="44"/>
      <c r="RS1620" s="353"/>
    </row>
    <row r="1621" spans="1:487" s="74" customFormat="1" ht="15">
      <c r="A1621" s="325" t="s">
        <v>898</v>
      </c>
      <c r="B1621" s="351"/>
      <c r="C1621" s="351"/>
      <c r="D1621" s="531" t="s">
        <v>130</v>
      </c>
      <c r="E1621" s="44"/>
      <c r="F1621" s="437">
        <f t="shared" si="23"/>
        <v>3</v>
      </c>
      <c r="G1621" s="478">
        <v>3</v>
      </c>
      <c r="H1621" s="478"/>
      <c r="I1621" s="138"/>
      <c r="J1621" s="420"/>
      <c r="K1621" s="138"/>
      <c r="L1621" s="450"/>
      <c r="M1621" s="450"/>
      <c r="N1621" s="44"/>
      <c r="R1621" s="352"/>
      <c r="T1621" s="44"/>
      <c r="U1621" s="44"/>
      <c r="V1621" s="44"/>
      <c r="AA1621" s="352"/>
      <c r="AC1621" s="44"/>
      <c r="AD1621" s="44"/>
      <c r="AE1621" s="44"/>
      <c r="AJ1621" s="352"/>
      <c r="AL1621" s="44"/>
      <c r="AM1621" s="44"/>
      <c r="AN1621" s="44"/>
      <c r="AS1621" s="352"/>
      <c r="AU1621" s="44"/>
      <c r="AV1621" s="44"/>
      <c r="AW1621" s="44"/>
      <c r="BB1621" s="352"/>
      <c r="BD1621" s="44"/>
      <c r="BE1621" s="44"/>
      <c r="BF1621" s="44"/>
      <c r="BK1621" s="352"/>
      <c r="BM1621" s="44"/>
      <c r="BN1621" s="44"/>
      <c r="BO1621" s="44"/>
      <c r="BT1621" s="352"/>
      <c r="BV1621" s="44"/>
      <c r="BW1621" s="44"/>
      <c r="BX1621" s="44"/>
      <c r="CC1621" s="352"/>
      <c r="CE1621" s="44"/>
      <c r="CF1621" s="44"/>
      <c r="CG1621" s="44"/>
      <c r="CL1621" s="352"/>
      <c r="CN1621" s="44"/>
      <c r="CO1621" s="44"/>
      <c r="CP1621" s="44"/>
      <c r="CU1621" s="352"/>
      <c r="CW1621" s="44"/>
      <c r="CX1621" s="44"/>
      <c r="CY1621" s="44"/>
      <c r="DD1621" s="352"/>
      <c r="DF1621" s="44"/>
      <c r="DG1621" s="44"/>
      <c r="DH1621" s="44"/>
      <c r="DM1621" s="352"/>
      <c r="DO1621" s="44"/>
      <c r="DP1621" s="44"/>
      <c r="DQ1621" s="44"/>
      <c r="DV1621" s="352"/>
      <c r="DX1621" s="44"/>
      <c r="DY1621" s="44"/>
      <c r="DZ1621" s="44"/>
      <c r="EE1621" s="352"/>
      <c r="EG1621" s="44"/>
      <c r="EH1621" s="44"/>
      <c r="EI1621" s="44"/>
      <c r="EN1621" s="352"/>
      <c r="EP1621" s="44"/>
      <c r="EQ1621" s="44"/>
      <c r="ER1621" s="44"/>
      <c r="EW1621" s="352"/>
      <c r="EY1621" s="44"/>
      <c r="EZ1621" s="44"/>
      <c r="FA1621" s="44"/>
      <c r="FF1621" s="352"/>
      <c r="FH1621" s="44"/>
      <c r="FI1621" s="44"/>
      <c r="FJ1621" s="44"/>
      <c r="FO1621" s="352"/>
      <c r="FQ1621" s="44"/>
      <c r="FR1621" s="44"/>
      <c r="FS1621" s="44"/>
      <c r="FX1621" s="352"/>
      <c r="FZ1621" s="44"/>
      <c r="GA1621" s="44"/>
      <c r="GB1621" s="44"/>
      <c r="GG1621" s="352"/>
      <c r="GI1621" s="44"/>
      <c r="GJ1621" s="44"/>
      <c r="GK1621" s="44"/>
      <c r="GP1621" s="352"/>
      <c r="GR1621" s="44"/>
      <c r="GS1621" s="44"/>
      <c r="GT1621" s="44"/>
      <c r="GY1621" s="352"/>
      <c r="HA1621" s="44"/>
      <c r="HB1621" s="44"/>
      <c r="HC1621" s="44"/>
      <c r="HH1621" s="352"/>
      <c r="HJ1621" s="44"/>
      <c r="HK1621" s="44"/>
      <c r="HL1621" s="44"/>
      <c r="HQ1621" s="44"/>
      <c r="HR1621" s="44"/>
      <c r="HS1621" s="44"/>
      <c r="HT1621" s="44"/>
      <c r="HU1621" s="44"/>
      <c r="HV1621" s="44"/>
      <c r="HW1621" s="44"/>
      <c r="HX1621" s="44"/>
      <c r="HY1621" s="44"/>
      <c r="HZ1621" s="44"/>
      <c r="IA1621" s="44"/>
      <c r="IB1621" s="44"/>
      <c r="IC1621" s="44"/>
      <c r="ID1621" s="44"/>
      <c r="IE1621" s="44"/>
      <c r="IF1621" s="44"/>
      <c r="IG1621" s="44"/>
      <c r="IH1621" s="44"/>
      <c r="II1621" s="44"/>
      <c r="IJ1621" s="44"/>
      <c r="IK1621" s="44"/>
      <c r="IL1621" s="44"/>
      <c r="IM1621" s="44"/>
      <c r="IN1621" s="44"/>
      <c r="IO1621" s="44"/>
      <c r="IP1621" s="44"/>
      <c r="IQ1621" s="44"/>
      <c r="IR1621" s="44"/>
      <c r="IS1621" s="44"/>
      <c r="IT1621" s="44"/>
      <c r="IU1621" s="44"/>
      <c r="IV1621" s="44"/>
      <c r="RS1621" s="353"/>
    </row>
    <row r="1622" spans="1:487" s="74" customFormat="1" ht="15">
      <c r="A1622" s="325" t="s">
        <v>1101</v>
      </c>
      <c r="B1622" s="351"/>
      <c r="C1622" s="351"/>
      <c r="D1622" s="354" t="s">
        <v>130</v>
      </c>
      <c r="E1622" s="44"/>
      <c r="F1622" s="437">
        <f t="shared" si="23"/>
        <v>0</v>
      </c>
      <c r="G1622" s="478"/>
      <c r="H1622" s="478"/>
      <c r="I1622" s="138"/>
      <c r="J1622" s="420"/>
      <c r="K1622" s="138"/>
      <c r="L1622" s="450"/>
      <c r="M1622" s="450"/>
      <c r="N1622" s="44"/>
      <c r="R1622" s="352"/>
      <c r="T1622" s="44"/>
      <c r="U1622" s="44"/>
      <c r="V1622" s="44"/>
      <c r="AA1622" s="352"/>
      <c r="AC1622" s="44"/>
      <c r="AD1622" s="44"/>
      <c r="AE1622" s="44"/>
      <c r="AJ1622" s="352"/>
      <c r="AL1622" s="44"/>
      <c r="AM1622" s="44"/>
      <c r="AN1622" s="44"/>
      <c r="AS1622" s="352"/>
      <c r="AU1622" s="44"/>
      <c r="AV1622" s="44"/>
      <c r="AW1622" s="44"/>
      <c r="BB1622" s="352"/>
      <c r="BD1622" s="44"/>
      <c r="BE1622" s="44"/>
      <c r="BF1622" s="44"/>
      <c r="BK1622" s="352"/>
      <c r="BM1622" s="44"/>
      <c r="BN1622" s="44"/>
      <c r="BO1622" s="44"/>
      <c r="BT1622" s="352"/>
      <c r="BV1622" s="44"/>
      <c r="BW1622" s="44"/>
      <c r="BX1622" s="44"/>
      <c r="CC1622" s="352"/>
      <c r="CE1622" s="44"/>
      <c r="CF1622" s="44"/>
      <c r="CG1622" s="44"/>
      <c r="CL1622" s="352"/>
      <c r="CN1622" s="44"/>
      <c r="CO1622" s="44"/>
      <c r="CP1622" s="44"/>
      <c r="CU1622" s="352"/>
      <c r="CW1622" s="44"/>
      <c r="CX1622" s="44"/>
      <c r="CY1622" s="44"/>
      <c r="DD1622" s="352"/>
      <c r="DF1622" s="44"/>
      <c r="DG1622" s="44"/>
      <c r="DH1622" s="44"/>
      <c r="DM1622" s="352"/>
      <c r="DO1622" s="44"/>
      <c r="DP1622" s="44"/>
      <c r="DQ1622" s="44"/>
      <c r="DV1622" s="352"/>
      <c r="DX1622" s="44"/>
      <c r="DY1622" s="44"/>
      <c r="DZ1622" s="44"/>
      <c r="EE1622" s="352"/>
      <c r="EG1622" s="44"/>
      <c r="EH1622" s="44"/>
      <c r="EI1622" s="44"/>
      <c r="EN1622" s="352"/>
      <c r="EP1622" s="44"/>
      <c r="EQ1622" s="44"/>
      <c r="ER1622" s="44"/>
      <c r="EW1622" s="352"/>
      <c r="EY1622" s="44"/>
      <c r="EZ1622" s="44"/>
      <c r="FA1622" s="44"/>
      <c r="FF1622" s="352"/>
      <c r="FH1622" s="44"/>
      <c r="FI1622" s="44"/>
      <c r="FJ1622" s="44"/>
      <c r="FO1622" s="352"/>
      <c r="FQ1622" s="44"/>
      <c r="FR1622" s="44"/>
      <c r="FS1622" s="44"/>
      <c r="FX1622" s="352"/>
      <c r="FZ1622" s="44"/>
      <c r="GA1622" s="44"/>
      <c r="GB1622" s="44"/>
      <c r="GG1622" s="352"/>
      <c r="GI1622" s="44"/>
      <c r="GJ1622" s="44"/>
      <c r="GK1622" s="44"/>
      <c r="GP1622" s="352"/>
      <c r="GR1622" s="44"/>
      <c r="GS1622" s="44"/>
      <c r="GT1622" s="44"/>
      <c r="GY1622" s="352"/>
      <c r="HA1622" s="44"/>
      <c r="HB1622" s="44"/>
      <c r="HC1622" s="44"/>
      <c r="HH1622" s="352"/>
      <c r="HJ1622" s="44"/>
      <c r="HK1622" s="44"/>
      <c r="HL1622" s="44"/>
      <c r="HQ1622" s="44"/>
      <c r="HR1622" s="44"/>
      <c r="HS1622" s="44"/>
      <c r="HT1622" s="44"/>
      <c r="HU1622" s="44"/>
      <c r="HV1622" s="44"/>
      <c r="HW1622" s="44"/>
      <c r="HX1622" s="44"/>
      <c r="HY1622" s="44"/>
      <c r="HZ1622" s="44"/>
      <c r="IA1622" s="44"/>
      <c r="IB1622" s="44"/>
      <c r="IC1622" s="44"/>
      <c r="ID1622" s="44"/>
      <c r="IE1622" s="44"/>
      <c r="IF1622" s="44"/>
      <c r="IG1622" s="44"/>
      <c r="IH1622" s="44"/>
      <c r="II1622" s="44"/>
      <c r="IJ1622" s="44"/>
      <c r="IK1622" s="44"/>
      <c r="IL1622" s="44"/>
      <c r="IM1622" s="44"/>
      <c r="IN1622" s="44"/>
      <c r="IO1622" s="44"/>
      <c r="IP1622" s="44"/>
      <c r="IQ1622" s="44"/>
      <c r="IR1622" s="44"/>
      <c r="IS1622" s="44"/>
      <c r="IT1622" s="44"/>
      <c r="IU1622" s="44"/>
      <c r="IV1622" s="44"/>
      <c r="RS1622" s="353"/>
    </row>
    <row r="1623" spans="1:487" s="74" customFormat="1" ht="15">
      <c r="A1623" s="325" t="s">
        <v>1708</v>
      </c>
      <c r="B1623" s="351"/>
      <c r="C1623" s="351"/>
      <c r="D1623" s="354" t="s">
        <v>130</v>
      </c>
      <c r="E1623" s="44"/>
      <c r="F1623" s="437">
        <f t="shared" si="23"/>
        <v>0</v>
      </c>
      <c r="G1623" s="478"/>
      <c r="H1623" s="478"/>
      <c r="I1623" s="138"/>
      <c r="J1623" s="420"/>
      <c r="K1623" s="138"/>
      <c r="L1623" s="450"/>
      <c r="M1623" s="450"/>
      <c r="N1623" s="44"/>
      <c r="R1623" s="352"/>
      <c r="T1623" s="44"/>
      <c r="U1623" s="44"/>
      <c r="V1623" s="44"/>
      <c r="AA1623" s="352"/>
      <c r="AC1623" s="44"/>
      <c r="AD1623" s="44"/>
      <c r="AE1623" s="44"/>
      <c r="AJ1623" s="352"/>
      <c r="AL1623" s="44"/>
      <c r="AM1623" s="44"/>
      <c r="AN1623" s="44"/>
      <c r="AS1623" s="352"/>
      <c r="AU1623" s="44"/>
      <c r="AV1623" s="44"/>
      <c r="AW1623" s="44"/>
      <c r="BB1623" s="352"/>
      <c r="BD1623" s="44"/>
      <c r="BE1623" s="44"/>
      <c r="BF1623" s="44"/>
      <c r="BK1623" s="352"/>
      <c r="BM1623" s="44"/>
      <c r="BN1623" s="44"/>
      <c r="BO1623" s="44"/>
      <c r="BT1623" s="352"/>
      <c r="BV1623" s="44"/>
      <c r="BW1623" s="44"/>
      <c r="BX1623" s="44"/>
      <c r="CC1623" s="352"/>
      <c r="CE1623" s="44"/>
      <c r="CF1623" s="44"/>
      <c r="CG1623" s="44"/>
      <c r="CL1623" s="352"/>
      <c r="CN1623" s="44"/>
      <c r="CO1623" s="44"/>
      <c r="CP1623" s="44"/>
      <c r="CU1623" s="352"/>
      <c r="CW1623" s="44"/>
      <c r="CX1623" s="44"/>
      <c r="CY1623" s="44"/>
      <c r="DD1623" s="352"/>
      <c r="DF1623" s="44"/>
      <c r="DG1623" s="44"/>
      <c r="DH1623" s="44"/>
      <c r="DM1623" s="352"/>
      <c r="DO1623" s="44"/>
      <c r="DP1623" s="44"/>
      <c r="DQ1623" s="44"/>
      <c r="DV1623" s="352"/>
      <c r="DX1623" s="44"/>
      <c r="DY1623" s="44"/>
      <c r="DZ1623" s="44"/>
      <c r="EE1623" s="352"/>
      <c r="EG1623" s="44"/>
      <c r="EH1623" s="44"/>
      <c r="EI1623" s="44"/>
      <c r="EN1623" s="352"/>
      <c r="EP1623" s="44"/>
      <c r="EQ1623" s="44"/>
      <c r="ER1623" s="44"/>
      <c r="EW1623" s="352"/>
      <c r="EY1623" s="44"/>
      <c r="EZ1623" s="44"/>
      <c r="FA1623" s="44"/>
      <c r="FF1623" s="352"/>
      <c r="FH1623" s="44"/>
      <c r="FI1623" s="44"/>
      <c r="FJ1623" s="44"/>
      <c r="FO1623" s="352"/>
      <c r="FQ1623" s="44"/>
      <c r="FR1623" s="44"/>
      <c r="FS1623" s="44"/>
      <c r="FX1623" s="352"/>
      <c r="FZ1623" s="44"/>
      <c r="GA1623" s="44"/>
      <c r="GB1623" s="44"/>
      <c r="GG1623" s="352"/>
      <c r="GI1623" s="44"/>
      <c r="GJ1623" s="44"/>
      <c r="GK1623" s="44"/>
      <c r="GP1623" s="352"/>
      <c r="GR1623" s="44"/>
      <c r="GS1623" s="44"/>
      <c r="GT1623" s="44"/>
      <c r="GY1623" s="352"/>
      <c r="HA1623" s="44"/>
      <c r="HB1623" s="44"/>
      <c r="HC1623" s="44"/>
      <c r="HH1623" s="352"/>
      <c r="HJ1623" s="44"/>
      <c r="HK1623" s="44"/>
      <c r="HL1623" s="44"/>
      <c r="HQ1623" s="44"/>
      <c r="HR1623" s="44"/>
      <c r="HS1623" s="44"/>
      <c r="HT1623" s="44"/>
      <c r="HU1623" s="44"/>
      <c r="HV1623" s="44"/>
      <c r="HW1623" s="44"/>
      <c r="HX1623" s="44"/>
      <c r="HY1623" s="44"/>
      <c r="HZ1623" s="44"/>
      <c r="IA1623" s="44"/>
      <c r="IB1623" s="44"/>
      <c r="IC1623" s="44"/>
      <c r="ID1623" s="44"/>
      <c r="IE1623" s="44"/>
      <c r="IF1623" s="44"/>
      <c r="IG1623" s="44"/>
      <c r="IH1623" s="44"/>
      <c r="II1623" s="44"/>
      <c r="IJ1623" s="44"/>
      <c r="IK1623" s="44"/>
      <c r="IL1623" s="44"/>
      <c r="IM1623" s="44"/>
      <c r="IN1623" s="44"/>
      <c r="IO1623" s="44"/>
      <c r="IP1623" s="44"/>
      <c r="IQ1623" s="44"/>
      <c r="IR1623" s="44"/>
      <c r="IS1623" s="44"/>
      <c r="IT1623" s="44"/>
      <c r="IU1623" s="44"/>
      <c r="IV1623" s="44"/>
      <c r="RS1623" s="353"/>
    </row>
    <row r="1624" spans="1:487" s="74" customFormat="1" ht="15">
      <c r="A1624" s="325" t="s">
        <v>1173</v>
      </c>
      <c r="B1624" s="351"/>
      <c r="C1624" s="351"/>
      <c r="D1624" s="531" t="s">
        <v>130</v>
      </c>
      <c r="E1624" s="44"/>
      <c r="F1624" s="437">
        <f t="shared" si="23"/>
        <v>0</v>
      </c>
      <c r="G1624" s="478"/>
      <c r="H1624" s="478"/>
      <c r="I1624" s="138"/>
      <c r="J1624" s="420"/>
      <c r="K1624" s="138"/>
      <c r="L1624" s="450"/>
      <c r="M1624" s="450"/>
      <c r="N1624" s="44"/>
      <c r="R1624" s="352"/>
      <c r="T1624" s="44"/>
      <c r="U1624" s="44"/>
      <c r="V1624" s="44"/>
      <c r="AA1624" s="352"/>
      <c r="AC1624" s="44"/>
      <c r="AD1624" s="44"/>
      <c r="AE1624" s="44"/>
      <c r="AJ1624" s="352"/>
      <c r="AL1624" s="44"/>
      <c r="AM1624" s="44"/>
      <c r="AN1624" s="44"/>
      <c r="AS1624" s="352"/>
      <c r="AU1624" s="44"/>
      <c r="AV1624" s="44"/>
      <c r="AW1624" s="44"/>
      <c r="BB1624" s="352"/>
      <c r="BD1624" s="44"/>
      <c r="BE1624" s="44"/>
      <c r="BF1624" s="44"/>
      <c r="BK1624" s="352"/>
      <c r="BM1624" s="44"/>
      <c r="BN1624" s="44"/>
      <c r="BO1624" s="44"/>
      <c r="BT1624" s="352"/>
      <c r="BV1624" s="44"/>
      <c r="BW1624" s="44"/>
      <c r="BX1624" s="44"/>
      <c r="CC1624" s="352"/>
      <c r="CE1624" s="44"/>
      <c r="CF1624" s="44"/>
      <c r="CG1624" s="44"/>
      <c r="CL1624" s="352"/>
      <c r="CN1624" s="44"/>
      <c r="CO1624" s="44"/>
      <c r="CP1624" s="44"/>
      <c r="CU1624" s="352"/>
      <c r="CW1624" s="44"/>
      <c r="CX1624" s="44"/>
      <c r="CY1624" s="44"/>
      <c r="DD1624" s="352"/>
      <c r="DF1624" s="44"/>
      <c r="DG1624" s="44"/>
      <c r="DH1624" s="44"/>
      <c r="DM1624" s="352"/>
      <c r="DO1624" s="44"/>
      <c r="DP1624" s="44"/>
      <c r="DQ1624" s="44"/>
      <c r="DV1624" s="352"/>
      <c r="DX1624" s="44"/>
      <c r="DY1624" s="44"/>
      <c r="DZ1624" s="44"/>
      <c r="EE1624" s="352"/>
      <c r="EG1624" s="44"/>
      <c r="EH1624" s="44"/>
      <c r="EI1624" s="44"/>
      <c r="EN1624" s="352"/>
      <c r="EP1624" s="44"/>
      <c r="EQ1624" s="44"/>
      <c r="ER1624" s="44"/>
      <c r="EW1624" s="352"/>
      <c r="EY1624" s="44"/>
      <c r="EZ1624" s="44"/>
      <c r="FA1624" s="44"/>
      <c r="FF1624" s="352"/>
      <c r="FH1624" s="44"/>
      <c r="FI1624" s="44"/>
      <c r="FJ1624" s="44"/>
      <c r="FO1624" s="352"/>
      <c r="FQ1624" s="44"/>
      <c r="FR1624" s="44"/>
      <c r="FS1624" s="44"/>
      <c r="FX1624" s="352"/>
      <c r="FZ1624" s="44"/>
      <c r="GA1624" s="44"/>
      <c r="GB1624" s="44"/>
      <c r="GG1624" s="352"/>
      <c r="GI1624" s="44"/>
      <c r="GJ1624" s="44"/>
      <c r="GK1624" s="44"/>
      <c r="GP1624" s="352"/>
      <c r="GR1624" s="44"/>
      <c r="GS1624" s="44"/>
      <c r="GT1624" s="44"/>
      <c r="GY1624" s="352"/>
      <c r="HA1624" s="44"/>
      <c r="HB1624" s="44"/>
      <c r="HC1624" s="44"/>
      <c r="HH1624" s="352"/>
      <c r="HJ1624" s="44"/>
      <c r="HK1624" s="44"/>
      <c r="HL1624" s="44"/>
      <c r="HQ1624" s="44"/>
      <c r="HR1624" s="44"/>
      <c r="HS1624" s="44"/>
      <c r="HT1624" s="44"/>
      <c r="HU1624" s="44"/>
      <c r="HV1624" s="44"/>
      <c r="HW1624" s="44"/>
      <c r="HX1624" s="44"/>
      <c r="HY1624" s="44"/>
      <c r="HZ1624" s="44"/>
      <c r="IA1624" s="44"/>
      <c r="IB1624" s="44"/>
      <c r="IC1624" s="44"/>
      <c r="ID1624" s="44"/>
      <c r="IE1624" s="44"/>
      <c r="IF1624" s="44"/>
      <c r="IG1624" s="44"/>
      <c r="IH1624" s="44"/>
      <c r="II1624" s="44"/>
      <c r="IJ1624" s="44"/>
      <c r="IK1624" s="44"/>
      <c r="IL1624" s="44"/>
      <c r="IM1624" s="44"/>
      <c r="IN1624" s="44"/>
      <c r="IO1624" s="44"/>
      <c r="IP1624" s="44"/>
      <c r="IQ1624" s="44"/>
      <c r="IR1624" s="44"/>
      <c r="IS1624" s="44"/>
      <c r="IT1624" s="44"/>
      <c r="IU1624" s="44"/>
      <c r="IV1624" s="44"/>
      <c r="RS1624" s="353"/>
    </row>
    <row r="1625" spans="1:487" s="74" customFormat="1" ht="15">
      <c r="A1625" s="325" t="s">
        <v>1293</v>
      </c>
      <c r="B1625" s="351"/>
      <c r="C1625" s="351"/>
      <c r="D1625" s="531" t="s">
        <v>130</v>
      </c>
      <c r="E1625" s="44"/>
      <c r="F1625" s="437">
        <f t="shared" si="23"/>
        <v>0</v>
      </c>
      <c r="G1625" s="478"/>
      <c r="H1625" s="478"/>
      <c r="I1625" s="138"/>
      <c r="J1625" s="420"/>
      <c r="K1625" s="138"/>
      <c r="L1625" s="44"/>
      <c r="M1625" s="450"/>
      <c r="N1625" s="44"/>
      <c r="R1625" s="352"/>
      <c r="T1625" s="44"/>
      <c r="U1625" s="44"/>
      <c r="V1625" s="44"/>
      <c r="AA1625" s="352"/>
      <c r="AC1625" s="44"/>
      <c r="AD1625" s="44"/>
      <c r="AE1625" s="44"/>
      <c r="AJ1625" s="352"/>
      <c r="AL1625" s="44"/>
      <c r="AM1625" s="44"/>
      <c r="AN1625" s="44"/>
      <c r="AS1625" s="352"/>
      <c r="AU1625" s="44"/>
      <c r="AV1625" s="44"/>
      <c r="AW1625" s="44"/>
      <c r="BB1625" s="352"/>
      <c r="BD1625" s="44"/>
      <c r="BE1625" s="44"/>
      <c r="BF1625" s="44"/>
      <c r="BK1625" s="352"/>
      <c r="BM1625" s="44"/>
      <c r="BN1625" s="44"/>
      <c r="BO1625" s="44"/>
      <c r="BT1625" s="352"/>
      <c r="BV1625" s="44"/>
      <c r="BW1625" s="44"/>
      <c r="BX1625" s="44"/>
      <c r="CC1625" s="352"/>
      <c r="CE1625" s="44"/>
      <c r="CF1625" s="44"/>
      <c r="CG1625" s="44"/>
      <c r="CL1625" s="352"/>
      <c r="CN1625" s="44"/>
      <c r="CO1625" s="44"/>
      <c r="CP1625" s="44"/>
      <c r="CU1625" s="352"/>
      <c r="CW1625" s="44"/>
      <c r="CX1625" s="44"/>
      <c r="CY1625" s="44"/>
      <c r="DD1625" s="352"/>
      <c r="DF1625" s="44"/>
      <c r="DG1625" s="44"/>
      <c r="DH1625" s="44"/>
      <c r="DM1625" s="352"/>
      <c r="DO1625" s="44"/>
      <c r="DP1625" s="44"/>
      <c r="DQ1625" s="44"/>
      <c r="DV1625" s="352"/>
      <c r="DX1625" s="44"/>
      <c r="DY1625" s="44"/>
      <c r="DZ1625" s="44"/>
      <c r="EE1625" s="352"/>
      <c r="EG1625" s="44"/>
      <c r="EH1625" s="44"/>
      <c r="EI1625" s="44"/>
      <c r="EN1625" s="352"/>
      <c r="EP1625" s="44"/>
      <c r="EQ1625" s="44"/>
      <c r="ER1625" s="44"/>
      <c r="EW1625" s="352"/>
      <c r="EY1625" s="44"/>
      <c r="EZ1625" s="44"/>
      <c r="FA1625" s="44"/>
      <c r="FF1625" s="352"/>
      <c r="FH1625" s="44"/>
      <c r="FI1625" s="44"/>
      <c r="FJ1625" s="44"/>
      <c r="FO1625" s="352"/>
      <c r="FQ1625" s="44"/>
      <c r="FR1625" s="44"/>
      <c r="FS1625" s="44"/>
      <c r="FX1625" s="352"/>
      <c r="FZ1625" s="44"/>
      <c r="GA1625" s="44"/>
      <c r="GB1625" s="44"/>
      <c r="GG1625" s="352"/>
      <c r="GI1625" s="44"/>
      <c r="GJ1625" s="44"/>
      <c r="GK1625" s="44"/>
      <c r="GP1625" s="352"/>
      <c r="GR1625" s="44"/>
      <c r="GS1625" s="44"/>
      <c r="GT1625" s="44"/>
      <c r="GY1625" s="352"/>
      <c r="HA1625" s="44"/>
      <c r="HB1625" s="44"/>
      <c r="HC1625" s="44"/>
      <c r="HH1625" s="352"/>
      <c r="HJ1625" s="44"/>
      <c r="HK1625" s="44"/>
      <c r="HL1625" s="44"/>
      <c r="HQ1625" s="44"/>
      <c r="HR1625" s="44"/>
      <c r="HS1625" s="44"/>
      <c r="HT1625" s="44"/>
      <c r="HU1625" s="44"/>
      <c r="HV1625" s="44"/>
      <c r="HW1625" s="44"/>
      <c r="HX1625" s="44"/>
      <c r="HY1625" s="44"/>
      <c r="HZ1625" s="44"/>
      <c r="IA1625" s="44"/>
      <c r="IB1625" s="44"/>
      <c r="IC1625" s="44"/>
      <c r="ID1625" s="44"/>
      <c r="IE1625" s="44"/>
      <c r="IF1625" s="44"/>
      <c r="IG1625" s="44"/>
      <c r="IH1625" s="44"/>
      <c r="II1625" s="44"/>
      <c r="IJ1625" s="44"/>
      <c r="IK1625" s="44"/>
      <c r="IL1625" s="44"/>
      <c r="IM1625" s="44"/>
      <c r="IN1625" s="44"/>
      <c r="IO1625" s="44"/>
      <c r="IP1625" s="44"/>
      <c r="IQ1625" s="44"/>
      <c r="IR1625" s="44"/>
      <c r="IS1625" s="44"/>
      <c r="IT1625" s="44"/>
      <c r="IU1625" s="44"/>
      <c r="IV1625" s="44"/>
      <c r="RS1625" s="353"/>
    </row>
    <row r="1626" spans="1:487" s="74" customFormat="1" ht="15">
      <c r="A1626" s="325" t="s">
        <v>759</v>
      </c>
      <c r="B1626" s="351"/>
      <c r="C1626" s="351"/>
      <c r="D1626" s="354" t="s">
        <v>130</v>
      </c>
      <c r="E1626" s="44"/>
      <c r="F1626" s="437">
        <f t="shared" si="23"/>
        <v>3</v>
      </c>
      <c r="G1626" s="478"/>
      <c r="H1626" s="478"/>
      <c r="I1626" s="138"/>
      <c r="J1626" s="420">
        <v>3</v>
      </c>
      <c r="K1626" s="138"/>
      <c r="L1626" s="450"/>
      <c r="M1626" s="450"/>
      <c r="N1626" s="44"/>
      <c r="R1626" s="352"/>
      <c r="T1626" s="44"/>
      <c r="U1626" s="44"/>
      <c r="V1626" s="44"/>
      <c r="AA1626" s="352"/>
      <c r="AC1626" s="44"/>
      <c r="AD1626" s="44"/>
      <c r="AE1626" s="44"/>
      <c r="AJ1626" s="352"/>
      <c r="AL1626" s="44"/>
      <c r="AM1626" s="44"/>
      <c r="AN1626" s="44"/>
      <c r="AS1626" s="352"/>
      <c r="AU1626" s="44"/>
      <c r="AV1626" s="44"/>
      <c r="AW1626" s="44"/>
      <c r="BB1626" s="352"/>
      <c r="BD1626" s="44"/>
      <c r="BE1626" s="44"/>
      <c r="BF1626" s="44"/>
      <c r="BK1626" s="352"/>
      <c r="BM1626" s="44"/>
      <c r="BN1626" s="44"/>
      <c r="BO1626" s="44"/>
      <c r="BT1626" s="352"/>
      <c r="BV1626" s="44"/>
      <c r="BW1626" s="44"/>
      <c r="BX1626" s="44"/>
      <c r="CC1626" s="352"/>
      <c r="CE1626" s="44"/>
      <c r="CF1626" s="44"/>
      <c r="CG1626" s="44"/>
      <c r="CL1626" s="352"/>
      <c r="CN1626" s="44"/>
      <c r="CO1626" s="44"/>
      <c r="CP1626" s="44"/>
      <c r="CU1626" s="352"/>
      <c r="CW1626" s="44"/>
      <c r="CX1626" s="44"/>
      <c r="CY1626" s="44"/>
      <c r="DD1626" s="352"/>
      <c r="DF1626" s="44"/>
      <c r="DG1626" s="44"/>
      <c r="DH1626" s="44"/>
      <c r="DM1626" s="352"/>
      <c r="DO1626" s="44"/>
      <c r="DP1626" s="44"/>
      <c r="DQ1626" s="44"/>
      <c r="DV1626" s="352"/>
      <c r="DX1626" s="44"/>
      <c r="DY1626" s="44"/>
      <c r="DZ1626" s="44"/>
      <c r="EE1626" s="352"/>
      <c r="EG1626" s="44"/>
      <c r="EH1626" s="44"/>
      <c r="EI1626" s="44"/>
      <c r="EN1626" s="352"/>
      <c r="EP1626" s="44"/>
      <c r="EQ1626" s="44"/>
      <c r="ER1626" s="44"/>
      <c r="EW1626" s="352"/>
      <c r="EY1626" s="44"/>
      <c r="EZ1626" s="44"/>
      <c r="FA1626" s="44"/>
      <c r="FF1626" s="352"/>
      <c r="FH1626" s="44"/>
      <c r="FI1626" s="44"/>
      <c r="FJ1626" s="44"/>
      <c r="FO1626" s="352"/>
      <c r="FQ1626" s="44"/>
      <c r="FR1626" s="44"/>
      <c r="FS1626" s="44"/>
      <c r="FX1626" s="352"/>
      <c r="FZ1626" s="44"/>
      <c r="GA1626" s="44"/>
      <c r="GB1626" s="44"/>
      <c r="GG1626" s="352"/>
      <c r="GI1626" s="44"/>
      <c r="GJ1626" s="44"/>
      <c r="GK1626" s="44"/>
      <c r="GP1626" s="352"/>
      <c r="GR1626" s="44"/>
      <c r="GS1626" s="44"/>
      <c r="GT1626" s="44"/>
      <c r="GY1626" s="352"/>
      <c r="HA1626" s="44"/>
      <c r="HB1626" s="44"/>
      <c r="HC1626" s="44"/>
      <c r="HH1626" s="352"/>
      <c r="HJ1626" s="44"/>
      <c r="HK1626" s="44"/>
      <c r="HL1626" s="44"/>
      <c r="HQ1626" s="44"/>
      <c r="HR1626" s="44"/>
      <c r="HS1626" s="44"/>
      <c r="HT1626" s="44"/>
      <c r="HU1626" s="44"/>
      <c r="HV1626" s="44"/>
      <c r="HW1626" s="44"/>
      <c r="HX1626" s="44"/>
      <c r="HY1626" s="44"/>
      <c r="HZ1626" s="44"/>
      <c r="IA1626" s="44"/>
      <c r="IB1626" s="44"/>
      <c r="IC1626" s="44"/>
      <c r="ID1626" s="44"/>
      <c r="IE1626" s="44"/>
      <c r="IF1626" s="44"/>
      <c r="IG1626" s="44"/>
      <c r="IH1626" s="44"/>
      <c r="II1626" s="44"/>
      <c r="IJ1626" s="44"/>
      <c r="IK1626" s="44"/>
      <c r="IL1626" s="44"/>
      <c r="IM1626" s="44"/>
      <c r="IN1626" s="44"/>
      <c r="IO1626" s="44"/>
      <c r="IP1626" s="44"/>
      <c r="IQ1626" s="44"/>
      <c r="IR1626" s="44"/>
      <c r="IS1626" s="44"/>
      <c r="IT1626" s="44"/>
      <c r="IU1626" s="44"/>
      <c r="IV1626" s="44"/>
      <c r="RS1626" s="353"/>
    </row>
    <row r="1627" spans="1:487" s="74" customFormat="1" ht="15">
      <c r="A1627" s="325" t="s">
        <v>1707</v>
      </c>
      <c r="B1627" s="351"/>
      <c r="C1627" s="351"/>
      <c r="D1627" s="354" t="s">
        <v>130</v>
      </c>
      <c r="E1627" s="44"/>
      <c r="F1627" s="437">
        <f t="shared" si="23"/>
        <v>44</v>
      </c>
      <c r="G1627" s="478"/>
      <c r="H1627" s="478"/>
      <c r="I1627" s="138"/>
      <c r="J1627" s="420">
        <v>11</v>
      </c>
      <c r="K1627" s="138">
        <v>33</v>
      </c>
      <c r="L1627" s="450"/>
      <c r="M1627" s="450"/>
      <c r="N1627" s="44"/>
      <c r="R1627" s="352"/>
      <c r="T1627" s="44"/>
      <c r="U1627" s="44"/>
      <c r="V1627" s="44"/>
      <c r="AA1627" s="352"/>
      <c r="AC1627" s="44"/>
      <c r="AD1627" s="44"/>
      <c r="AE1627" s="44"/>
      <c r="AJ1627" s="352"/>
      <c r="AL1627" s="44"/>
      <c r="AM1627" s="44"/>
      <c r="AN1627" s="44"/>
      <c r="AS1627" s="352"/>
      <c r="AU1627" s="44"/>
      <c r="AV1627" s="44"/>
      <c r="AW1627" s="44"/>
      <c r="BB1627" s="352"/>
      <c r="BD1627" s="44"/>
      <c r="BE1627" s="44"/>
      <c r="BF1627" s="44"/>
      <c r="BK1627" s="352"/>
      <c r="BM1627" s="44"/>
      <c r="BN1627" s="44"/>
      <c r="BO1627" s="44"/>
      <c r="BT1627" s="352"/>
      <c r="BV1627" s="44"/>
      <c r="BW1627" s="44"/>
      <c r="BX1627" s="44"/>
      <c r="CC1627" s="352"/>
      <c r="CE1627" s="44"/>
      <c r="CF1627" s="44"/>
      <c r="CG1627" s="44"/>
      <c r="CL1627" s="352"/>
      <c r="CN1627" s="44"/>
      <c r="CO1627" s="44"/>
      <c r="CP1627" s="44"/>
      <c r="CU1627" s="352"/>
      <c r="CW1627" s="44"/>
      <c r="CX1627" s="44"/>
      <c r="CY1627" s="44"/>
      <c r="DD1627" s="352"/>
      <c r="DF1627" s="44"/>
      <c r="DG1627" s="44"/>
      <c r="DH1627" s="44"/>
      <c r="DM1627" s="352"/>
      <c r="DO1627" s="44"/>
      <c r="DP1627" s="44"/>
      <c r="DQ1627" s="44"/>
      <c r="DV1627" s="352"/>
      <c r="DX1627" s="44"/>
      <c r="DY1627" s="44"/>
      <c r="DZ1627" s="44"/>
      <c r="EE1627" s="352"/>
      <c r="EG1627" s="44"/>
      <c r="EH1627" s="44"/>
      <c r="EI1627" s="44"/>
      <c r="EN1627" s="352"/>
      <c r="EP1627" s="44"/>
      <c r="EQ1627" s="44"/>
      <c r="ER1627" s="44"/>
      <c r="EW1627" s="352"/>
      <c r="EY1627" s="44"/>
      <c r="EZ1627" s="44"/>
      <c r="FA1627" s="44"/>
      <c r="FF1627" s="352"/>
      <c r="FH1627" s="44"/>
      <c r="FI1627" s="44"/>
      <c r="FJ1627" s="44"/>
      <c r="FO1627" s="352"/>
      <c r="FQ1627" s="44"/>
      <c r="FR1627" s="44"/>
      <c r="FS1627" s="44"/>
      <c r="FX1627" s="352"/>
      <c r="FZ1627" s="44"/>
      <c r="GA1627" s="44"/>
      <c r="GB1627" s="44"/>
      <c r="GG1627" s="352"/>
      <c r="GI1627" s="44"/>
      <c r="GJ1627" s="44"/>
      <c r="GK1627" s="44"/>
      <c r="GP1627" s="352"/>
      <c r="GR1627" s="44"/>
      <c r="GS1627" s="44"/>
      <c r="GT1627" s="44"/>
      <c r="GY1627" s="352"/>
      <c r="HA1627" s="44"/>
      <c r="HB1627" s="44"/>
      <c r="HC1627" s="44"/>
      <c r="HH1627" s="352"/>
      <c r="HJ1627" s="44"/>
      <c r="HK1627" s="44"/>
      <c r="HL1627" s="44"/>
      <c r="HQ1627" s="44"/>
      <c r="HR1627" s="44"/>
      <c r="HS1627" s="44"/>
      <c r="HT1627" s="44"/>
      <c r="HU1627" s="44"/>
      <c r="HV1627" s="44"/>
      <c r="HW1627" s="44"/>
      <c r="HX1627" s="44"/>
      <c r="HY1627" s="44"/>
      <c r="HZ1627" s="44"/>
      <c r="IA1627" s="44"/>
      <c r="IB1627" s="44"/>
      <c r="IC1627" s="44"/>
      <c r="ID1627" s="44"/>
      <c r="IE1627" s="44"/>
      <c r="IF1627" s="44"/>
      <c r="IG1627" s="44"/>
      <c r="IH1627" s="44"/>
      <c r="II1627" s="44"/>
      <c r="IJ1627" s="44"/>
      <c r="IK1627" s="44"/>
      <c r="IL1627" s="44"/>
      <c r="IM1627" s="44"/>
      <c r="IN1627" s="44"/>
      <c r="IO1627" s="44"/>
      <c r="IP1627" s="44"/>
      <c r="IQ1627" s="44"/>
      <c r="IR1627" s="44"/>
      <c r="IS1627" s="44"/>
      <c r="IT1627" s="44"/>
      <c r="IU1627" s="44"/>
      <c r="IV1627" s="44"/>
      <c r="RS1627" s="353"/>
    </row>
    <row r="1628" spans="1:487" s="74" customFormat="1" ht="15">
      <c r="A1628" s="325" t="s">
        <v>769</v>
      </c>
      <c r="B1628" s="351"/>
      <c r="C1628" s="351"/>
      <c r="D1628" s="458" t="s">
        <v>131</v>
      </c>
      <c r="E1628" s="44"/>
      <c r="F1628" s="437">
        <f t="shared" si="23"/>
        <v>10</v>
      </c>
      <c r="G1628" s="478"/>
      <c r="H1628" s="478">
        <v>2</v>
      </c>
      <c r="I1628" s="138"/>
      <c r="J1628" s="420">
        <v>8</v>
      </c>
      <c r="K1628" s="138"/>
      <c r="L1628" s="458"/>
      <c r="M1628" s="450"/>
      <c r="N1628" s="44"/>
      <c r="R1628" s="352"/>
      <c r="T1628" s="44"/>
      <c r="U1628" s="44"/>
      <c r="V1628" s="44"/>
      <c r="AA1628" s="352"/>
      <c r="AC1628" s="44"/>
      <c r="AD1628" s="44"/>
      <c r="AE1628" s="44"/>
      <c r="AJ1628" s="352"/>
      <c r="AL1628" s="44"/>
      <c r="AM1628" s="44"/>
      <c r="AN1628" s="44"/>
      <c r="AS1628" s="352"/>
      <c r="AU1628" s="44"/>
      <c r="AV1628" s="44"/>
      <c r="AW1628" s="44"/>
      <c r="BB1628" s="352"/>
      <c r="BD1628" s="44"/>
      <c r="BE1628" s="44"/>
      <c r="BF1628" s="44"/>
      <c r="BK1628" s="352"/>
      <c r="BM1628" s="44"/>
      <c r="BN1628" s="44"/>
      <c r="BO1628" s="44"/>
      <c r="BT1628" s="352"/>
      <c r="BV1628" s="44"/>
      <c r="BW1628" s="44"/>
      <c r="BX1628" s="44"/>
      <c r="CC1628" s="352"/>
      <c r="CE1628" s="44"/>
      <c r="CF1628" s="44"/>
      <c r="CG1628" s="44"/>
      <c r="CL1628" s="352"/>
      <c r="CN1628" s="44"/>
      <c r="CO1628" s="44"/>
      <c r="CP1628" s="44"/>
      <c r="CU1628" s="352"/>
      <c r="CW1628" s="44"/>
      <c r="CX1628" s="44"/>
      <c r="CY1628" s="44"/>
      <c r="DD1628" s="352"/>
      <c r="DF1628" s="44"/>
      <c r="DG1628" s="44"/>
      <c r="DH1628" s="44"/>
      <c r="DM1628" s="352"/>
      <c r="DO1628" s="44"/>
      <c r="DP1628" s="44"/>
      <c r="DQ1628" s="44"/>
      <c r="DV1628" s="352"/>
      <c r="DX1628" s="44"/>
      <c r="DY1628" s="44"/>
      <c r="DZ1628" s="44"/>
      <c r="EE1628" s="352"/>
      <c r="EG1628" s="44"/>
      <c r="EH1628" s="44"/>
      <c r="EI1628" s="44"/>
      <c r="EN1628" s="352"/>
      <c r="EP1628" s="44"/>
      <c r="EQ1628" s="44"/>
      <c r="ER1628" s="44"/>
      <c r="EW1628" s="352"/>
      <c r="EY1628" s="44"/>
      <c r="EZ1628" s="44"/>
      <c r="FA1628" s="44"/>
      <c r="FF1628" s="352"/>
      <c r="FH1628" s="44"/>
      <c r="FI1628" s="44"/>
      <c r="FJ1628" s="44"/>
      <c r="FO1628" s="352"/>
      <c r="FQ1628" s="44"/>
      <c r="FR1628" s="44"/>
      <c r="FS1628" s="44"/>
      <c r="FX1628" s="352"/>
      <c r="FZ1628" s="44"/>
      <c r="GA1628" s="44"/>
      <c r="GB1628" s="44"/>
      <c r="GG1628" s="352"/>
      <c r="GI1628" s="44"/>
      <c r="GJ1628" s="44"/>
      <c r="GK1628" s="44"/>
      <c r="GP1628" s="352"/>
      <c r="GR1628" s="44"/>
      <c r="GS1628" s="44"/>
      <c r="GT1628" s="44"/>
      <c r="GY1628" s="352"/>
      <c r="HA1628" s="44"/>
      <c r="HB1628" s="44"/>
      <c r="HC1628" s="44"/>
      <c r="HH1628" s="352"/>
      <c r="HJ1628" s="44"/>
      <c r="HK1628" s="44"/>
      <c r="HL1628" s="44"/>
      <c r="HQ1628" s="44"/>
      <c r="HR1628" s="44"/>
      <c r="HS1628" s="44"/>
      <c r="HT1628" s="44"/>
      <c r="HU1628" s="44"/>
      <c r="HV1628" s="44"/>
      <c r="HW1628" s="44"/>
      <c r="HX1628" s="44"/>
      <c r="HY1628" s="44"/>
      <c r="HZ1628" s="44"/>
      <c r="IA1628" s="44"/>
      <c r="IB1628" s="44"/>
      <c r="IC1628" s="44"/>
      <c r="ID1628" s="44"/>
      <c r="IE1628" s="44"/>
      <c r="IF1628" s="44"/>
      <c r="IG1628" s="44"/>
      <c r="IH1628" s="44"/>
      <c r="II1628" s="44"/>
      <c r="IJ1628" s="44"/>
      <c r="IK1628" s="44"/>
      <c r="IL1628" s="44"/>
      <c r="IM1628" s="44"/>
      <c r="IN1628" s="44"/>
      <c r="IO1628" s="44"/>
      <c r="IP1628" s="44"/>
      <c r="IQ1628" s="44"/>
      <c r="IR1628" s="44"/>
      <c r="IS1628" s="44"/>
      <c r="IT1628" s="44"/>
      <c r="IU1628" s="44"/>
      <c r="IV1628" s="44"/>
      <c r="RS1628" s="353"/>
    </row>
    <row r="1629" spans="1:487" s="74" customFormat="1" ht="15">
      <c r="A1629" s="325" t="s">
        <v>1236</v>
      </c>
      <c r="B1629" s="351"/>
      <c r="C1629" s="351"/>
      <c r="D1629" s="531" t="s">
        <v>130</v>
      </c>
      <c r="E1629" s="44"/>
      <c r="F1629" s="437">
        <f t="shared" si="23"/>
        <v>0</v>
      </c>
      <c r="G1629" s="478"/>
      <c r="H1629" s="478"/>
      <c r="I1629" s="138"/>
      <c r="J1629" s="420"/>
      <c r="K1629" s="138"/>
      <c r="L1629" s="450"/>
      <c r="M1629" s="44"/>
      <c r="N1629" s="44"/>
      <c r="R1629" s="352"/>
      <c r="T1629" s="44"/>
      <c r="U1629" s="44"/>
      <c r="V1629" s="44"/>
      <c r="AA1629" s="352"/>
      <c r="AC1629" s="44"/>
      <c r="AD1629" s="44"/>
      <c r="AE1629" s="44"/>
      <c r="AJ1629" s="352"/>
      <c r="AL1629" s="44"/>
      <c r="AM1629" s="44"/>
      <c r="AN1629" s="44"/>
      <c r="AS1629" s="352"/>
      <c r="AU1629" s="44"/>
      <c r="AV1629" s="44"/>
      <c r="AW1629" s="44"/>
      <c r="BB1629" s="352"/>
      <c r="BD1629" s="44"/>
      <c r="BE1629" s="44"/>
      <c r="BF1629" s="44"/>
      <c r="BK1629" s="352"/>
      <c r="BM1629" s="44"/>
      <c r="BN1629" s="44"/>
      <c r="BO1629" s="44"/>
      <c r="BT1629" s="352"/>
      <c r="BV1629" s="44"/>
      <c r="BW1629" s="44"/>
      <c r="BX1629" s="44"/>
      <c r="CC1629" s="352"/>
      <c r="CE1629" s="44"/>
      <c r="CF1629" s="44"/>
      <c r="CG1629" s="44"/>
      <c r="CL1629" s="352"/>
      <c r="CN1629" s="44"/>
      <c r="CO1629" s="44"/>
      <c r="CP1629" s="44"/>
      <c r="CU1629" s="352"/>
      <c r="CW1629" s="44"/>
      <c r="CX1629" s="44"/>
      <c r="CY1629" s="44"/>
      <c r="DD1629" s="352"/>
      <c r="DF1629" s="44"/>
      <c r="DG1629" s="44"/>
      <c r="DH1629" s="44"/>
      <c r="DM1629" s="352"/>
      <c r="DO1629" s="44"/>
      <c r="DP1629" s="44"/>
      <c r="DQ1629" s="44"/>
      <c r="DV1629" s="352"/>
      <c r="DX1629" s="44"/>
      <c r="DY1629" s="44"/>
      <c r="DZ1629" s="44"/>
      <c r="EE1629" s="352"/>
      <c r="EG1629" s="44"/>
      <c r="EH1629" s="44"/>
      <c r="EI1629" s="44"/>
      <c r="EN1629" s="352"/>
      <c r="EP1629" s="44"/>
      <c r="EQ1629" s="44"/>
      <c r="ER1629" s="44"/>
      <c r="EW1629" s="352"/>
      <c r="EY1629" s="44"/>
      <c r="EZ1629" s="44"/>
      <c r="FA1629" s="44"/>
      <c r="FF1629" s="352"/>
      <c r="FH1629" s="44"/>
      <c r="FI1629" s="44"/>
      <c r="FJ1629" s="44"/>
      <c r="FO1629" s="352"/>
      <c r="FQ1629" s="44"/>
      <c r="FR1629" s="44"/>
      <c r="FS1629" s="44"/>
      <c r="FX1629" s="352"/>
      <c r="FZ1629" s="44"/>
      <c r="GA1629" s="44"/>
      <c r="GB1629" s="44"/>
      <c r="GG1629" s="352"/>
      <c r="GI1629" s="44"/>
      <c r="GJ1629" s="44"/>
      <c r="GK1629" s="44"/>
      <c r="GP1629" s="352"/>
      <c r="GR1629" s="44"/>
      <c r="GS1629" s="44"/>
      <c r="GT1629" s="44"/>
      <c r="GY1629" s="352"/>
      <c r="HA1629" s="44"/>
      <c r="HB1629" s="44"/>
      <c r="HC1629" s="44"/>
      <c r="HH1629" s="352"/>
      <c r="HJ1629" s="44"/>
      <c r="HK1629" s="44"/>
      <c r="HL1629" s="44"/>
      <c r="HQ1629" s="44"/>
      <c r="HR1629" s="44"/>
      <c r="HS1629" s="44"/>
      <c r="HT1629" s="44"/>
      <c r="HU1629" s="44"/>
      <c r="HV1629" s="44"/>
      <c r="HW1629" s="44"/>
      <c r="HX1629" s="44"/>
      <c r="HY1629" s="44"/>
      <c r="HZ1629" s="44"/>
      <c r="IA1629" s="44"/>
      <c r="IB1629" s="44"/>
      <c r="IC1629" s="44"/>
      <c r="ID1629" s="44"/>
      <c r="IE1629" s="44"/>
      <c r="IF1629" s="44"/>
      <c r="IG1629" s="44"/>
      <c r="IH1629" s="44"/>
      <c r="II1629" s="44"/>
      <c r="IJ1629" s="44"/>
      <c r="IK1629" s="44"/>
      <c r="IL1629" s="44"/>
      <c r="IM1629" s="44"/>
      <c r="IN1629" s="44"/>
      <c r="IO1629" s="44"/>
      <c r="IP1629" s="44"/>
      <c r="IQ1629" s="44"/>
      <c r="IR1629" s="44"/>
      <c r="IS1629" s="44"/>
      <c r="IT1629" s="44"/>
      <c r="IU1629" s="44"/>
      <c r="IV1629" s="44"/>
      <c r="RS1629" s="353"/>
    </row>
    <row r="1630" spans="1:487" s="74" customFormat="1" ht="15">
      <c r="A1630" s="325" t="s">
        <v>1732</v>
      </c>
      <c r="B1630" s="351"/>
      <c r="C1630" s="351"/>
      <c r="D1630" s="354" t="s">
        <v>130</v>
      </c>
      <c r="E1630" s="44"/>
      <c r="F1630" s="437">
        <f t="shared" si="23"/>
        <v>0</v>
      </c>
      <c r="G1630" s="478"/>
      <c r="H1630" s="478"/>
      <c r="I1630" s="138"/>
      <c r="J1630" s="420"/>
      <c r="K1630" s="138"/>
      <c r="L1630" s="450"/>
      <c r="M1630" s="450"/>
      <c r="N1630" s="44"/>
      <c r="R1630" s="352"/>
      <c r="T1630" s="44"/>
      <c r="U1630" s="44"/>
      <c r="V1630" s="44"/>
      <c r="AA1630" s="352"/>
      <c r="AC1630" s="44"/>
      <c r="AD1630" s="44"/>
      <c r="AE1630" s="44"/>
      <c r="AJ1630" s="352"/>
      <c r="AL1630" s="44"/>
      <c r="AM1630" s="44"/>
      <c r="AN1630" s="44"/>
      <c r="AS1630" s="352"/>
      <c r="AU1630" s="44"/>
      <c r="AV1630" s="44"/>
      <c r="AW1630" s="44"/>
      <c r="BB1630" s="352"/>
      <c r="BD1630" s="44"/>
      <c r="BE1630" s="44"/>
      <c r="BF1630" s="44"/>
      <c r="BK1630" s="352"/>
      <c r="BM1630" s="44"/>
      <c r="BN1630" s="44"/>
      <c r="BO1630" s="44"/>
      <c r="BT1630" s="352"/>
      <c r="BV1630" s="44"/>
      <c r="BW1630" s="44"/>
      <c r="BX1630" s="44"/>
      <c r="CC1630" s="352"/>
      <c r="CE1630" s="44"/>
      <c r="CF1630" s="44"/>
      <c r="CG1630" s="44"/>
      <c r="CL1630" s="352"/>
      <c r="CN1630" s="44"/>
      <c r="CO1630" s="44"/>
      <c r="CP1630" s="44"/>
      <c r="CU1630" s="352"/>
      <c r="CW1630" s="44"/>
      <c r="CX1630" s="44"/>
      <c r="CY1630" s="44"/>
      <c r="DD1630" s="352"/>
      <c r="DF1630" s="44"/>
      <c r="DG1630" s="44"/>
      <c r="DH1630" s="44"/>
      <c r="DM1630" s="352"/>
      <c r="DO1630" s="44"/>
      <c r="DP1630" s="44"/>
      <c r="DQ1630" s="44"/>
      <c r="DV1630" s="352"/>
      <c r="DX1630" s="44"/>
      <c r="DY1630" s="44"/>
      <c r="DZ1630" s="44"/>
      <c r="EE1630" s="352"/>
      <c r="EG1630" s="44"/>
      <c r="EH1630" s="44"/>
      <c r="EI1630" s="44"/>
      <c r="EN1630" s="352"/>
      <c r="EP1630" s="44"/>
      <c r="EQ1630" s="44"/>
      <c r="ER1630" s="44"/>
      <c r="EW1630" s="352"/>
      <c r="EY1630" s="44"/>
      <c r="EZ1630" s="44"/>
      <c r="FA1630" s="44"/>
      <c r="FF1630" s="352"/>
      <c r="FH1630" s="44"/>
      <c r="FI1630" s="44"/>
      <c r="FJ1630" s="44"/>
      <c r="FO1630" s="352"/>
      <c r="FQ1630" s="44"/>
      <c r="FR1630" s="44"/>
      <c r="FS1630" s="44"/>
      <c r="FX1630" s="352"/>
      <c r="FZ1630" s="44"/>
      <c r="GA1630" s="44"/>
      <c r="GB1630" s="44"/>
      <c r="GG1630" s="352"/>
      <c r="GI1630" s="44"/>
      <c r="GJ1630" s="44"/>
      <c r="GK1630" s="44"/>
      <c r="GP1630" s="352"/>
      <c r="GR1630" s="44"/>
      <c r="GS1630" s="44"/>
      <c r="GT1630" s="44"/>
      <c r="GY1630" s="352"/>
      <c r="HA1630" s="44"/>
      <c r="HB1630" s="44"/>
      <c r="HC1630" s="44"/>
      <c r="HH1630" s="352"/>
      <c r="HJ1630" s="44"/>
      <c r="HK1630" s="44"/>
      <c r="HL1630" s="44"/>
      <c r="HQ1630" s="44"/>
      <c r="HR1630" s="44"/>
      <c r="HS1630" s="44"/>
      <c r="HT1630" s="44"/>
      <c r="HU1630" s="44"/>
      <c r="HV1630" s="44"/>
      <c r="HW1630" s="44"/>
      <c r="HX1630" s="44"/>
      <c r="HY1630" s="44"/>
      <c r="HZ1630" s="44"/>
      <c r="IA1630" s="44"/>
      <c r="IB1630" s="44"/>
      <c r="IC1630" s="44"/>
      <c r="ID1630" s="44"/>
      <c r="IE1630" s="44"/>
      <c r="IF1630" s="44"/>
      <c r="IG1630" s="44"/>
      <c r="IH1630" s="44"/>
      <c r="II1630" s="44"/>
      <c r="IJ1630" s="44"/>
      <c r="IK1630" s="44"/>
      <c r="IL1630" s="44"/>
      <c r="IM1630" s="44"/>
      <c r="IN1630" s="44"/>
      <c r="IO1630" s="44"/>
      <c r="IP1630" s="44"/>
      <c r="IQ1630" s="44"/>
      <c r="IR1630" s="44"/>
      <c r="IS1630" s="44"/>
      <c r="IT1630" s="44"/>
      <c r="IU1630" s="44"/>
      <c r="IV1630" s="44"/>
      <c r="RS1630" s="353"/>
    </row>
    <row r="1631" spans="1:487" s="74" customFormat="1" ht="15">
      <c r="A1631" s="325" t="s">
        <v>2007</v>
      </c>
      <c r="B1631" s="351"/>
      <c r="C1631" s="351"/>
      <c r="D1631" s="531" t="s">
        <v>130</v>
      </c>
      <c r="E1631" s="44"/>
      <c r="F1631" s="437">
        <f t="shared" si="23"/>
        <v>2</v>
      </c>
      <c r="G1631" s="478"/>
      <c r="H1631" s="478"/>
      <c r="I1631" s="138"/>
      <c r="J1631" s="420">
        <v>2</v>
      </c>
      <c r="K1631" s="138"/>
      <c r="L1631" s="458"/>
      <c r="M1631" s="450"/>
      <c r="N1631" s="44"/>
      <c r="R1631" s="352"/>
      <c r="T1631" s="44"/>
      <c r="U1631" s="44"/>
      <c r="V1631" s="44"/>
      <c r="AA1631" s="352"/>
      <c r="AC1631" s="44"/>
      <c r="AD1631" s="44"/>
      <c r="AE1631" s="44"/>
      <c r="AJ1631" s="352"/>
      <c r="AL1631" s="44"/>
      <c r="AM1631" s="44"/>
      <c r="AN1631" s="44"/>
      <c r="AS1631" s="352"/>
      <c r="AU1631" s="44"/>
      <c r="AV1631" s="44"/>
      <c r="AW1631" s="44"/>
      <c r="BB1631" s="352"/>
      <c r="BD1631" s="44"/>
      <c r="BE1631" s="44"/>
      <c r="BF1631" s="44"/>
      <c r="BK1631" s="352"/>
      <c r="BM1631" s="44"/>
      <c r="BN1631" s="44"/>
      <c r="BO1631" s="44"/>
      <c r="BT1631" s="352"/>
      <c r="BV1631" s="44"/>
      <c r="BW1631" s="44"/>
      <c r="BX1631" s="44"/>
      <c r="CC1631" s="352"/>
      <c r="CE1631" s="44"/>
      <c r="CF1631" s="44"/>
      <c r="CG1631" s="44"/>
      <c r="CL1631" s="352"/>
      <c r="CN1631" s="44"/>
      <c r="CO1631" s="44"/>
      <c r="CP1631" s="44"/>
      <c r="CU1631" s="352"/>
      <c r="CW1631" s="44"/>
      <c r="CX1631" s="44"/>
      <c r="CY1631" s="44"/>
      <c r="DD1631" s="352"/>
      <c r="DF1631" s="44"/>
      <c r="DG1631" s="44"/>
      <c r="DH1631" s="44"/>
      <c r="DM1631" s="352"/>
      <c r="DO1631" s="44"/>
      <c r="DP1631" s="44"/>
      <c r="DQ1631" s="44"/>
      <c r="DV1631" s="352"/>
      <c r="DX1631" s="44"/>
      <c r="DY1631" s="44"/>
      <c r="DZ1631" s="44"/>
      <c r="EE1631" s="352"/>
      <c r="EG1631" s="44"/>
      <c r="EH1631" s="44"/>
      <c r="EI1631" s="44"/>
      <c r="EN1631" s="352"/>
      <c r="EP1631" s="44"/>
      <c r="EQ1631" s="44"/>
      <c r="ER1631" s="44"/>
      <c r="EW1631" s="352"/>
      <c r="EY1631" s="44"/>
      <c r="EZ1631" s="44"/>
      <c r="FA1631" s="44"/>
      <c r="FF1631" s="352"/>
      <c r="FH1631" s="44"/>
      <c r="FI1631" s="44"/>
      <c r="FJ1631" s="44"/>
      <c r="FO1631" s="352"/>
      <c r="FQ1631" s="44"/>
      <c r="FR1631" s="44"/>
      <c r="FS1631" s="44"/>
      <c r="FX1631" s="352"/>
      <c r="FZ1631" s="44"/>
      <c r="GA1631" s="44"/>
      <c r="GB1631" s="44"/>
      <c r="GG1631" s="352"/>
      <c r="GI1631" s="44"/>
      <c r="GJ1631" s="44"/>
      <c r="GK1631" s="44"/>
      <c r="GP1631" s="352"/>
      <c r="GR1631" s="44"/>
      <c r="GS1631" s="44"/>
      <c r="GT1631" s="44"/>
      <c r="GY1631" s="352"/>
      <c r="HA1631" s="44"/>
      <c r="HB1631" s="44"/>
      <c r="HC1631" s="44"/>
      <c r="HH1631" s="352"/>
      <c r="HJ1631" s="44"/>
      <c r="HK1631" s="44"/>
      <c r="HL1631" s="44"/>
      <c r="HQ1631" s="44"/>
      <c r="HR1631" s="44"/>
      <c r="HS1631" s="44"/>
      <c r="HT1631" s="44"/>
      <c r="HU1631" s="44"/>
      <c r="HV1631" s="44"/>
      <c r="HW1631" s="44"/>
      <c r="HX1631" s="44"/>
      <c r="HY1631" s="44"/>
      <c r="HZ1631" s="44"/>
      <c r="IA1631" s="44"/>
      <c r="IB1631" s="44"/>
      <c r="IC1631" s="44"/>
      <c r="ID1631" s="44"/>
      <c r="IE1631" s="44"/>
      <c r="IF1631" s="44"/>
      <c r="IG1631" s="44"/>
      <c r="IH1631" s="44"/>
      <c r="II1631" s="44"/>
      <c r="IJ1631" s="44"/>
      <c r="IK1631" s="44"/>
      <c r="IL1631" s="44"/>
      <c r="IM1631" s="44"/>
      <c r="IN1631" s="44"/>
      <c r="IO1631" s="44"/>
      <c r="IP1631" s="44"/>
      <c r="IQ1631" s="44"/>
      <c r="IR1631" s="44"/>
      <c r="IS1631" s="44"/>
      <c r="IT1631" s="44"/>
      <c r="IU1631" s="44"/>
      <c r="IV1631" s="44"/>
      <c r="RS1631" s="353"/>
    </row>
    <row r="1632" spans="1:487" s="74" customFormat="1" ht="15">
      <c r="A1632" s="325" t="s">
        <v>1108</v>
      </c>
      <c r="B1632" s="351"/>
      <c r="C1632" s="351"/>
      <c r="D1632" s="458" t="s">
        <v>131</v>
      </c>
      <c r="E1632" s="44"/>
      <c r="F1632" s="437">
        <f t="shared" si="23"/>
        <v>0</v>
      </c>
      <c r="G1632" s="478"/>
      <c r="H1632" s="478"/>
      <c r="I1632" s="138"/>
      <c r="J1632" s="420"/>
      <c r="K1632" s="138"/>
      <c r="L1632" s="450"/>
      <c r="M1632" s="450"/>
      <c r="N1632" s="44"/>
      <c r="R1632" s="352"/>
      <c r="T1632" s="44"/>
      <c r="U1632" s="44"/>
      <c r="V1632" s="44"/>
      <c r="AA1632" s="352"/>
      <c r="AC1632" s="44"/>
      <c r="AD1632" s="44"/>
      <c r="AE1632" s="44"/>
      <c r="AJ1632" s="352"/>
      <c r="AL1632" s="44"/>
      <c r="AM1632" s="44"/>
      <c r="AN1632" s="44"/>
      <c r="AS1632" s="352"/>
      <c r="AU1632" s="44"/>
      <c r="AV1632" s="44"/>
      <c r="AW1632" s="44"/>
      <c r="BB1632" s="352"/>
      <c r="BD1632" s="44"/>
      <c r="BE1632" s="44"/>
      <c r="BF1632" s="44"/>
      <c r="BK1632" s="352"/>
      <c r="BM1632" s="44"/>
      <c r="BN1632" s="44"/>
      <c r="BO1632" s="44"/>
      <c r="BT1632" s="352"/>
      <c r="BV1632" s="44"/>
      <c r="BW1632" s="44"/>
      <c r="BX1632" s="44"/>
      <c r="CC1632" s="352"/>
      <c r="CE1632" s="44"/>
      <c r="CF1632" s="44"/>
      <c r="CG1632" s="44"/>
      <c r="CL1632" s="352"/>
      <c r="CN1632" s="44"/>
      <c r="CO1632" s="44"/>
      <c r="CP1632" s="44"/>
      <c r="CU1632" s="352"/>
      <c r="CW1632" s="44"/>
      <c r="CX1632" s="44"/>
      <c r="CY1632" s="44"/>
      <c r="DD1632" s="352"/>
      <c r="DF1632" s="44"/>
      <c r="DG1632" s="44"/>
      <c r="DH1632" s="44"/>
      <c r="DM1632" s="352"/>
      <c r="DO1632" s="44"/>
      <c r="DP1632" s="44"/>
      <c r="DQ1632" s="44"/>
      <c r="DV1632" s="352"/>
      <c r="DX1632" s="44"/>
      <c r="DY1632" s="44"/>
      <c r="DZ1632" s="44"/>
      <c r="EE1632" s="352"/>
      <c r="EG1632" s="44"/>
      <c r="EH1632" s="44"/>
      <c r="EI1632" s="44"/>
      <c r="EN1632" s="352"/>
      <c r="EP1632" s="44"/>
      <c r="EQ1632" s="44"/>
      <c r="ER1632" s="44"/>
      <c r="EW1632" s="352"/>
      <c r="EY1632" s="44"/>
      <c r="EZ1632" s="44"/>
      <c r="FA1632" s="44"/>
      <c r="FF1632" s="352"/>
      <c r="FH1632" s="44"/>
      <c r="FI1632" s="44"/>
      <c r="FJ1632" s="44"/>
      <c r="FO1632" s="352"/>
      <c r="FQ1632" s="44"/>
      <c r="FR1632" s="44"/>
      <c r="FS1632" s="44"/>
      <c r="FX1632" s="352"/>
      <c r="FZ1632" s="44"/>
      <c r="GA1632" s="44"/>
      <c r="GB1632" s="44"/>
      <c r="GG1632" s="352"/>
      <c r="GI1632" s="44"/>
      <c r="GJ1632" s="44"/>
      <c r="GK1632" s="44"/>
      <c r="GP1632" s="352"/>
      <c r="GR1632" s="44"/>
      <c r="GS1632" s="44"/>
      <c r="GT1632" s="44"/>
      <c r="GY1632" s="352"/>
      <c r="HA1632" s="44"/>
      <c r="HB1632" s="44"/>
      <c r="HC1632" s="44"/>
      <c r="HH1632" s="352"/>
      <c r="HJ1632" s="44"/>
      <c r="HK1632" s="44"/>
      <c r="HL1632" s="44"/>
      <c r="HQ1632" s="44"/>
      <c r="HR1632" s="44"/>
      <c r="HS1632" s="44"/>
      <c r="HT1632" s="44"/>
      <c r="HU1632" s="44"/>
      <c r="HV1632" s="44"/>
      <c r="HW1632" s="44"/>
      <c r="HX1632" s="44"/>
      <c r="HY1632" s="44"/>
      <c r="HZ1632" s="44"/>
      <c r="IA1632" s="44"/>
      <c r="IB1632" s="44"/>
      <c r="IC1632" s="44"/>
      <c r="ID1632" s="44"/>
      <c r="IE1632" s="44"/>
      <c r="IF1632" s="44"/>
      <c r="IG1632" s="44"/>
      <c r="IH1632" s="44"/>
      <c r="II1632" s="44"/>
      <c r="IJ1632" s="44"/>
      <c r="IK1632" s="44"/>
      <c r="IL1632" s="44"/>
      <c r="IM1632" s="44"/>
      <c r="IN1632" s="44"/>
      <c r="IO1632" s="44"/>
      <c r="IP1632" s="44"/>
      <c r="IQ1632" s="44"/>
      <c r="IR1632" s="44"/>
      <c r="IS1632" s="44"/>
      <c r="IT1632" s="44"/>
      <c r="IU1632" s="44"/>
      <c r="IV1632" s="44"/>
      <c r="RS1632" s="353"/>
    </row>
    <row r="1633" spans="1:487" s="74" customFormat="1" ht="15">
      <c r="A1633" s="325" t="s">
        <v>560</v>
      </c>
      <c r="B1633" s="351"/>
      <c r="C1633" s="351"/>
      <c r="D1633" s="458" t="s">
        <v>133</v>
      </c>
      <c r="E1633" s="44"/>
      <c r="F1633" s="437">
        <f t="shared" si="23"/>
        <v>75</v>
      </c>
      <c r="G1633" s="478">
        <v>30</v>
      </c>
      <c r="H1633" s="478">
        <v>1</v>
      </c>
      <c r="I1633" s="138"/>
      <c r="J1633" s="420"/>
      <c r="K1633" s="138">
        <v>44</v>
      </c>
      <c r="L1633" s="458"/>
      <c r="M1633" s="450"/>
      <c r="N1633" s="44"/>
      <c r="R1633" s="352"/>
      <c r="T1633" s="44"/>
      <c r="U1633" s="44"/>
      <c r="V1633" s="44"/>
      <c r="AA1633" s="352"/>
      <c r="AC1633" s="44"/>
      <c r="AD1633" s="44"/>
      <c r="AE1633" s="44"/>
      <c r="AJ1633" s="352"/>
      <c r="AL1633" s="44"/>
      <c r="AM1633" s="44"/>
      <c r="AN1633" s="44"/>
      <c r="AS1633" s="352"/>
      <c r="AU1633" s="44"/>
      <c r="AV1633" s="44"/>
      <c r="AW1633" s="44"/>
      <c r="BB1633" s="352"/>
      <c r="BD1633" s="44"/>
      <c r="BE1633" s="44"/>
      <c r="BF1633" s="44"/>
      <c r="BK1633" s="352"/>
      <c r="BM1633" s="44"/>
      <c r="BN1633" s="44"/>
      <c r="BO1633" s="44"/>
      <c r="BT1633" s="352"/>
      <c r="BV1633" s="44"/>
      <c r="BW1633" s="44"/>
      <c r="BX1633" s="44"/>
      <c r="CC1633" s="352"/>
      <c r="CE1633" s="44"/>
      <c r="CF1633" s="44"/>
      <c r="CG1633" s="44"/>
      <c r="CL1633" s="352"/>
      <c r="CN1633" s="44"/>
      <c r="CO1633" s="44"/>
      <c r="CP1633" s="44"/>
      <c r="CU1633" s="352"/>
      <c r="CW1633" s="44"/>
      <c r="CX1633" s="44"/>
      <c r="CY1633" s="44"/>
      <c r="DD1633" s="352"/>
      <c r="DF1633" s="44"/>
      <c r="DG1633" s="44"/>
      <c r="DH1633" s="44"/>
      <c r="DM1633" s="352"/>
      <c r="DO1633" s="44"/>
      <c r="DP1633" s="44"/>
      <c r="DQ1633" s="44"/>
      <c r="DV1633" s="352"/>
      <c r="DX1633" s="44"/>
      <c r="DY1633" s="44"/>
      <c r="DZ1633" s="44"/>
      <c r="EE1633" s="352"/>
      <c r="EG1633" s="44"/>
      <c r="EH1633" s="44"/>
      <c r="EI1633" s="44"/>
      <c r="EN1633" s="352"/>
      <c r="EP1633" s="44"/>
      <c r="EQ1633" s="44"/>
      <c r="ER1633" s="44"/>
      <c r="EW1633" s="352"/>
      <c r="EY1633" s="44"/>
      <c r="EZ1633" s="44"/>
      <c r="FA1633" s="44"/>
      <c r="FF1633" s="352"/>
      <c r="FH1633" s="44"/>
      <c r="FI1633" s="44"/>
      <c r="FJ1633" s="44"/>
      <c r="FO1633" s="352"/>
      <c r="FQ1633" s="44"/>
      <c r="FR1633" s="44"/>
      <c r="FS1633" s="44"/>
      <c r="FX1633" s="352"/>
      <c r="FZ1633" s="44"/>
      <c r="GA1633" s="44"/>
      <c r="GB1633" s="44"/>
      <c r="GG1633" s="352"/>
      <c r="GI1633" s="44"/>
      <c r="GJ1633" s="44"/>
      <c r="GK1633" s="44"/>
      <c r="GP1633" s="352"/>
      <c r="GR1633" s="44"/>
      <c r="GS1633" s="44"/>
      <c r="GT1633" s="44"/>
      <c r="GY1633" s="352"/>
      <c r="HA1633" s="44"/>
      <c r="HB1633" s="44"/>
      <c r="HC1633" s="44"/>
      <c r="HH1633" s="352"/>
      <c r="HJ1633" s="44"/>
      <c r="HK1633" s="44"/>
      <c r="HL1633" s="44"/>
      <c r="HQ1633" s="44"/>
      <c r="HR1633" s="44"/>
      <c r="HS1633" s="44"/>
      <c r="HT1633" s="44"/>
      <c r="HU1633" s="44"/>
      <c r="HV1633" s="44"/>
      <c r="HW1633" s="44"/>
      <c r="HX1633" s="44"/>
      <c r="HY1633" s="44"/>
      <c r="HZ1633" s="44"/>
      <c r="IA1633" s="44"/>
      <c r="IB1633" s="44"/>
      <c r="IC1633" s="44"/>
      <c r="ID1633" s="44"/>
      <c r="IE1633" s="44"/>
      <c r="IF1633" s="44"/>
      <c r="IG1633" s="44"/>
      <c r="IH1633" s="44"/>
      <c r="II1633" s="44"/>
      <c r="IJ1633" s="44"/>
      <c r="IK1633" s="44"/>
      <c r="IL1633" s="44"/>
      <c r="IM1633" s="44"/>
      <c r="IN1633" s="44"/>
      <c r="IO1633" s="44"/>
      <c r="IP1633" s="44"/>
      <c r="IQ1633" s="44"/>
      <c r="IR1633" s="44"/>
      <c r="IS1633" s="44"/>
      <c r="IT1633" s="44"/>
      <c r="IU1633" s="44"/>
      <c r="IV1633" s="44"/>
      <c r="RS1633" s="353"/>
    </row>
    <row r="1634" spans="1:487" s="74" customFormat="1" ht="15">
      <c r="A1634" s="325" t="s">
        <v>497</v>
      </c>
      <c r="B1634" s="351"/>
      <c r="C1634" s="351"/>
      <c r="D1634" s="458" t="s">
        <v>140</v>
      </c>
      <c r="E1634" s="44"/>
      <c r="F1634" s="437">
        <f t="shared" si="23"/>
        <v>318</v>
      </c>
      <c r="G1634" s="541">
        <v>94</v>
      </c>
      <c r="H1634" s="541">
        <v>215</v>
      </c>
      <c r="I1634" s="138">
        <v>9</v>
      </c>
      <c r="J1634" s="420"/>
      <c r="K1634" s="138"/>
      <c r="L1634" s="450"/>
      <c r="N1634" s="44"/>
      <c r="R1634" s="352"/>
      <c r="T1634" s="44"/>
      <c r="U1634" s="44"/>
      <c r="V1634" s="44"/>
      <c r="AA1634" s="352"/>
      <c r="AC1634" s="44"/>
      <c r="AD1634" s="44"/>
      <c r="AE1634" s="44"/>
      <c r="AJ1634" s="352"/>
      <c r="AL1634" s="44"/>
      <c r="AM1634" s="44"/>
      <c r="AN1634" s="44"/>
      <c r="AS1634" s="352"/>
      <c r="AU1634" s="44"/>
      <c r="AV1634" s="44"/>
      <c r="AW1634" s="44"/>
      <c r="BB1634" s="352"/>
      <c r="BD1634" s="44"/>
      <c r="BE1634" s="44"/>
      <c r="BF1634" s="44"/>
      <c r="BK1634" s="352"/>
      <c r="BM1634" s="44"/>
      <c r="BN1634" s="44"/>
      <c r="BO1634" s="44"/>
      <c r="BT1634" s="352"/>
      <c r="BV1634" s="44"/>
      <c r="BW1634" s="44"/>
      <c r="BX1634" s="44"/>
      <c r="CC1634" s="352"/>
      <c r="CE1634" s="44"/>
      <c r="CF1634" s="44"/>
      <c r="CG1634" s="44"/>
      <c r="CL1634" s="352"/>
      <c r="CN1634" s="44"/>
      <c r="CO1634" s="44"/>
      <c r="CP1634" s="44"/>
      <c r="CU1634" s="352"/>
      <c r="CW1634" s="44"/>
      <c r="CX1634" s="44"/>
      <c r="CY1634" s="44"/>
      <c r="DD1634" s="352"/>
      <c r="DF1634" s="44"/>
      <c r="DG1634" s="44"/>
      <c r="DH1634" s="44"/>
      <c r="DM1634" s="352"/>
      <c r="DO1634" s="44"/>
      <c r="DP1634" s="44"/>
      <c r="DQ1634" s="44"/>
      <c r="DV1634" s="352"/>
      <c r="DX1634" s="44"/>
      <c r="DY1634" s="44"/>
      <c r="DZ1634" s="44"/>
      <c r="EE1634" s="352"/>
      <c r="EG1634" s="44"/>
      <c r="EH1634" s="44"/>
      <c r="EI1634" s="44"/>
      <c r="EN1634" s="352"/>
      <c r="EP1634" s="44"/>
      <c r="EQ1634" s="44"/>
      <c r="ER1634" s="44"/>
      <c r="EW1634" s="352"/>
      <c r="EY1634" s="44"/>
      <c r="EZ1634" s="44"/>
      <c r="FA1634" s="44"/>
      <c r="FF1634" s="352"/>
      <c r="FH1634" s="44"/>
      <c r="FI1634" s="44"/>
      <c r="FJ1634" s="44"/>
      <c r="FO1634" s="352"/>
      <c r="FQ1634" s="44"/>
      <c r="FR1634" s="44"/>
      <c r="FS1634" s="44"/>
      <c r="FX1634" s="352"/>
      <c r="FZ1634" s="44"/>
      <c r="GA1634" s="44"/>
      <c r="GB1634" s="44"/>
      <c r="GG1634" s="352"/>
      <c r="GI1634" s="44"/>
      <c r="GJ1634" s="44"/>
      <c r="GK1634" s="44"/>
      <c r="GP1634" s="352"/>
      <c r="GR1634" s="44"/>
      <c r="GS1634" s="44"/>
      <c r="GT1634" s="44"/>
      <c r="GY1634" s="352"/>
      <c r="HA1634" s="44"/>
      <c r="HB1634" s="44"/>
      <c r="HC1634" s="44"/>
      <c r="HH1634" s="352"/>
      <c r="HJ1634" s="44"/>
      <c r="HK1634" s="44"/>
      <c r="HL1634" s="44"/>
      <c r="HQ1634" s="44"/>
      <c r="HR1634" s="44"/>
      <c r="HS1634" s="44"/>
      <c r="HT1634" s="44"/>
      <c r="HU1634" s="44"/>
      <c r="HV1634" s="44"/>
      <c r="HW1634" s="44"/>
      <c r="HX1634" s="44"/>
      <c r="HY1634" s="44"/>
      <c r="HZ1634" s="44"/>
      <c r="IA1634" s="44"/>
      <c r="IB1634" s="44"/>
      <c r="IC1634" s="44"/>
      <c r="ID1634" s="44"/>
      <c r="IE1634" s="44"/>
      <c r="IF1634" s="44"/>
      <c r="IG1634" s="44"/>
      <c r="IH1634" s="44"/>
      <c r="II1634" s="44"/>
      <c r="IJ1634" s="44"/>
      <c r="IK1634" s="44"/>
      <c r="IL1634" s="44"/>
      <c r="IM1634" s="44"/>
      <c r="IN1634" s="44"/>
      <c r="IO1634" s="44"/>
      <c r="IP1634" s="44"/>
      <c r="IQ1634" s="44"/>
      <c r="IR1634" s="44"/>
      <c r="IS1634" s="44"/>
      <c r="IT1634" s="44"/>
      <c r="IU1634" s="44"/>
      <c r="IV1634" s="44"/>
      <c r="RS1634" s="353"/>
    </row>
    <row r="1635" spans="1:487" s="74" customFormat="1" ht="15">
      <c r="A1635" s="325" t="s">
        <v>1452</v>
      </c>
      <c r="B1635" s="351"/>
      <c r="C1635" s="351"/>
      <c r="D1635" s="531" t="s">
        <v>130</v>
      </c>
      <c r="E1635" s="44"/>
      <c r="F1635" s="437">
        <f t="shared" si="23"/>
        <v>1</v>
      </c>
      <c r="G1635" s="478"/>
      <c r="H1635" s="478"/>
      <c r="I1635" s="138">
        <v>1</v>
      </c>
      <c r="J1635" s="420"/>
      <c r="K1635" s="138"/>
      <c r="L1635" s="458"/>
      <c r="M1635" s="450"/>
      <c r="N1635" s="44"/>
      <c r="R1635" s="352"/>
      <c r="T1635" s="44"/>
      <c r="U1635" s="44"/>
      <c r="V1635" s="44"/>
      <c r="AA1635" s="352"/>
      <c r="AC1635" s="44"/>
      <c r="AD1635" s="44"/>
      <c r="AE1635" s="44"/>
      <c r="AJ1635" s="352"/>
      <c r="AL1635" s="44"/>
      <c r="AM1635" s="44"/>
      <c r="AN1635" s="44"/>
      <c r="AS1635" s="352"/>
      <c r="AU1635" s="44"/>
      <c r="AV1635" s="44"/>
      <c r="AW1635" s="44"/>
      <c r="BB1635" s="352"/>
      <c r="BD1635" s="44"/>
      <c r="BE1635" s="44"/>
      <c r="BF1635" s="44"/>
      <c r="BK1635" s="352"/>
      <c r="BM1635" s="44"/>
      <c r="BN1635" s="44"/>
      <c r="BO1635" s="44"/>
      <c r="BT1635" s="352"/>
      <c r="BV1635" s="44"/>
      <c r="BW1635" s="44"/>
      <c r="BX1635" s="44"/>
      <c r="CC1635" s="352"/>
      <c r="CE1635" s="44"/>
      <c r="CF1635" s="44"/>
      <c r="CG1635" s="44"/>
      <c r="CL1635" s="352"/>
      <c r="CN1635" s="44"/>
      <c r="CO1635" s="44"/>
      <c r="CP1635" s="44"/>
      <c r="CU1635" s="352"/>
      <c r="CW1635" s="44"/>
      <c r="CX1635" s="44"/>
      <c r="CY1635" s="44"/>
      <c r="DD1635" s="352"/>
      <c r="DF1635" s="44"/>
      <c r="DG1635" s="44"/>
      <c r="DH1635" s="44"/>
      <c r="DM1635" s="352"/>
      <c r="DO1635" s="44"/>
      <c r="DP1635" s="44"/>
      <c r="DQ1635" s="44"/>
      <c r="DV1635" s="352"/>
      <c r="DX1635" s="44"/>
      <c r="DY1635" s="44"/>
      <c r="DZ1635" s="44"/>
      <c r="EE1635" s="352"/>
      <c r="EG1635" s="44"/>
      <c r="EH1635" s="44"/>
      <c r="EI1635" s="44"/>
      <c r="EN1635" s="352"/>
      <c r="EP1635" s="44"/>
      <c r="EQ1635" s="44"/>
      <c r="ER1635" s="44"/>
      <c r="EW1635" s="352"/>
      <c r="EY1635" s="44"/>
      <c r="EZ1635" s="44"/>
      <c r="FA1635" s="44"/>
      <c r="FF1635" s="352"/>
      <c r="FH1635" s="44"/>
      <c r="FI1635" s="44"/>
      <c r="FJ1635" s="44"/>
      <c r="FO1635" s="352"/>
      <c r="FQ1635" s="44"/>
      <c r="FR1635" s="44"/>
      <c r="FS1635" s="44"/>
      <c r="FX1635" s="352"/>
      <c r="FZ1635" s="44"/>
      <c r="GA1635" s="44"/>
      <c r="GB1635" s="44"/>
      <c r="GG1635" s="352"/>
      <c r="GI1635" s="44"/>
      <c r="GJ1635" s="44"/>
      <c r="GK1635" s="44"/>
      <c r="GP1635" s="352"/>
      <c r="GR1635" s="44"/>
      <c r="GS1635" s="44"/>
      <c r="GT1635" s="44"/>
      <c r="GY1635" s="352"/>
      <c r="HA1635" s="44"/>
      <c r="HB1635" s="44"/>
      <c r="HC1635" s="44"/>
      <c r="HH1635" s="352"/>
      <c r="HJ1635" s="44"/>
      <c r="HK1635" s="44"/>
      <c r="HL1635" s="44"/>
      <c r="HQ1635" s="44"/>
      <c r="HR1635" s="44"/>
      <c r="HS1635" s="44"/>
      <c r="HT1635" s="44"/>
      <c r="HU1635" s="44"/>
      <c r="HV1635" s="44"/>
      <c r="HW1635" s="44"/>
      <c r="HX1635" s="44"/>
      <c r="HY1635" s="44"/>
      <c r="HZ1635" s="44"/>
      <c r="IA1635" s="44"/>
      <c r="IB1635" s="44"/>
      <c r="IC1635" s="44"/>
      <c r="ID1635" s="44"/>
      <c r="IE1635" s="44"/>
      <c r="IF1635" s="44"/>
      <c r="IG1635" s="44"/>
      <c r="IH1635" s="44"/>
      <c r="II1635" s="44"/>
      <c r="IJ1635" s="44"/>
      <c r="IK1635" s="44"/>
      <c r="IL1635" s="44"/>
      <c r="IM1635" s="44"/>
      <c r="IN1635" s="44"/>
      <c r="IO1635" s="44"/>
      <c r="IP1635" s="44"/>
      <c r="IQ1635" s="44"/>
      <c r="IR1635" s="44"/>
      <c r="IS1635" s="44"/>
      <c r="IT1635" s="44"/>
      <c r="IU1635" s="44"/>
      <c r="IV1635" s="44"/>
      <c r="RS1635" s="353"/>
    </row>
    <row r="1636" spans="1:487" s="74" customFormat="1" ht="15">
      <c r="A1636" s="325" t="s">
        <v>1176</v>
      </c>
      <c r="B1636" s="351"/>
      <c r="C1636" s="351"/>
      <c r="D1636" s="531" t="s">
        <v>130</v>
      </c>
      <c r="E1636" s="44"/>
      <c r="F1636" s="437">
        <f t="shared" si="23"/>
        <v>0</v>
      </c>
      <c r="G1636" s="478"/>
      <c r="H1636" s="478"/>
      <c r="I1636" s="138"/>
      <c r="J1636" s="420"/>
      <c r="K1636" s="138"/>
      <c r="L1636" s="450"/>
      <c r="M1636" s="44"/>
      <c r="N1636" s="44"/>
      <c r="R1636" s="352"/>
      <c r="T1636" s="44"/>
      <c r="U1636" s="44"/>
      <c r="V1636" s="44"/>
      <c r="AA1636" s="352"/>
      <c r="AC1636" s="44"/>
      <c r="AD1636" s="44"/>
      <c r="AE1636" s="44"/>
      <c r="AJ1636" s="352"/>
      <c r="AL1636" s="44"/>
      <c r="AM1636" s="44"/>
      <c r="AN1636" s="44"/>
      <c r="AS1636" s="352"/>
      <c r="AU1636" s="44"/>
      <c r="AV1636" s="44"/>
      <c r="AW1636" s="44"/>
      <c r="BB1636" s="352"/>
      <c r="BD1636" s="44"/>
      <c r="BE1636" s="44"/>
      <c r="BF1636" s="44"/>
      <c r="BK1636" s="352"/>
      <c r="BM1636" s="44"/>
      <c r="BN1636" s="44"/>
      <c r="BO1636" s="44"/>
      <c r="BT1636" s="352"/>
      <c r="BV1636" s="44"/>
      <c r="BW1636" s="44"/>
      <c r="BX1636" s="44"/>
      <c r="CC1636" s="352"/>
      <c r="CE1636" s="44"/>
      <c r="CF1636" s="44"/>
      <c r="CG1636" s="44"/>
      <c r="CL1636" s="352"/>
      <c r="CN1636" s="44"/>
      <c r="CO1636" s="44"/>
      <c r="CP1636" s="44"/>
      <c r="CU1636" s="352"/>
      <c r="CW1636" s="44"/>
      <c r="CX1636" s="44"/>
      <c r="CY1636" s="44"/>
      <c r="DD1636" s="352"/>
      <c r="DF1636" s="44"/>
      <c r="DG1636" s="44"/>
      <c r="DH1636" s="44"/>
      <c r="DM1636" s="352"/>
      <c r="DO1636" s="44"/>
      <c r="DP1636" s="44"/>
      <c r="DQ1636" s="44"/>
      <c r="DV1636" s="352"/>
      <c r="DX1636" s="44"/>
      <c r="DY1636" s="44"/>
      <c r="DZ1636" s="44"/>
      <c r="EE1636" s="352"/>
      <c r="EG1636" s="44"/>
      <c r="EH1636" s="44"/>
      <c r="EI1636" s="44"/>
      <c r="EN1636" s="352"/>
      <c r="EP1636" s="44"/>
      <c r="EQ1636" s="44"/>
      <c r="ER1636" s="44"/>
      <c r="EW1636" s="352"/>
      <c r="EY1636" s="44"/>
      <c r="EZ1636" s="44"/>
      <c r="FA1636" s="44"/>
      <c r="FF1636" s="352"/>
      <c r="FH1636" s="44"/>
      <c r="FI1636" s="44"/>
      <c r="FJ1636" s="44"/>
      <c r="FO1636" s="352"/>
      <c r="FQ1636" s="44"/>
      <c r="FR1636" s="44"/>
      <c r="FS1636" s="44"/>
      <c r="FX1636" s="352"/>
      <c r="FZ1636" s="44"/>
      <c r="GA1636" s="44"/>
      <c r="GB1636" s="44"/>
      <c r="GG1636" s="352"/>
      <c r="GI1636" s="44"/>
      <c r="GJ1636" s="44"/>
      <c r="GK1636" s="44"/>
      <c r="GP1636" s="352"/>
      <c r="GR1636" s="44"/>
      <c r="GS1636" s="44"/>
      <c r="GT1636" s="44"/>
      <c r="GY1636" s="352"/>
      <c r="HA1636" s="44"/>
      <c r="HB1636" s="44"/>
      <c r="HC1636" s="44"/>
      <c r="HH1636" s="352"/>
      <c r="HJ1636" s="44"/>
      <c r="HK1636" s="44"/>
      <c r="HL1636" s="44"/>
      <c r="HQ1636" s="44"/>
      <c r="HR1636" s="44"/>
      <c r="HS1636" s="44"/>
      <c r="HT1636" s="44"/>
      <c r="HU1636" s="44"/>
      <c r="HV1636" s="44"/>
      <c r="HW1636" s="44"/>
      <c r="HX1636" s="44"/>
      <c r="HY1636" s="44"/>
      <c r="HZ1636" s="44"/>
      <c r="IA1636" s="44"/>
      <c r="IB1636" s="44"/>
      <c r="IC1636" s="44"/>
      <c r="ID1636" s="44"/>
      <c r="IE1636" s="44"/>
      <c r="IF1636" s="44"/>
      <c r="IG1636" s="44"/>
      <c r="IH1636" s="44"/>
      <c r="II1636" s="44"/>
      <c r="IJ1636" s="44"/>
      <c r="IK1636" s="44"/>
      <c r="IL1636" s="44"/>
      <c r="IM1636" s="44"/>
      <c r="IN1636" s="44"/>
      <c r="IO1636" s="44"/>
      <c r="IP1636" s="44"/>
      <c r="IQ1636" s="44"/>
      <c r="IR1636" s="44"/>
      <c r="IS1636" s="44"/>
      <c r="IT1636" s="44"/>
      <c r="IU1636" s="44"/>
      <c r="IV1636" s="44"/>
      <c r="RS1636" s="353"/>
    </row>
    <row r="1637" spans="1:487" s="74" customFormat="1" ht="15">
      <c r="A1637" s="325" t="s">
        <v>833</v>
      </c>
      <c r="B1637" s="351"/>
      <c r="C1637" s="351"/>
      <c r="D1637" s="458" t="s">
        <v>137</v>
      </c>
      <c r="E1637" s="44"/>
      <c r="F1637" s="437">
        <f t="shared" si="23"/>
        <v>113</v>
      </c>
      <c r="G1637" s="541">
        <v>6</v>
      </c>
      <c r="H1637" s="478">
        <v>81</v>
      </c>
      <c r="I1637" s="138">
        <v>14</v>
      </c>
      <c r="J1637" s="420">
        <v>7</v>
      </c>
      <c r="K1637" s="138">
        <v>5</v>
      </c>
      <c r="L1637" s="450"/>
      <c r="N1637" s="44"/>
      <c r="R1637" s="352"/>
      <c r="T1637" s="44"/>
      <c r="U1637" s="44"/>
      <c r="V1637" s="44"/>
      <c r="AA1637" s="352"/>
      <c r="AC1637" s="44"/>
      <c r="AD1637" s="44"/>
      <c r="AE1637" s="44"/>
      <c r="AJ1637" s="352"/>
      <c r="AL1637" s="44"/>
      <c r="AM1637" s="44"/>
      <c r="AN1637" s="44"/>
      <c r="AS1637" s="352"/>
      <c r="AU1637" s="44"/>
      <c r="AV1637" s="44"/>
      <c r="AW1637" s="44"/>
      <c r="BB1637" s="352"/>
      <c r="BD1637" s="44"/>
      <c r="BE1637" s="44"/>
      <c r="BF1637" s="44"/>
      <c r="BK1637" s="352"/>
      <c r="BM1637" s="44"/>
      <c r="BN1637" s="44"/>
      <c r="BO1637" s="44"/>
      <c r="BT1637" s="352"/>
      <c r="BV1637" s="44"/>
      <c r="BW1637" s="44"/>
      <c r="BX1637" s="44"/>
      <c r="CC1637" s="352"/>
      <c r="CE1637" s="44"/>
      <c r="CF1637" s="44"/>
      <c r="CG1637" s="44"/>
      <c r="CL1637" s="352"/>
      <c r="CN1637" s="44"/>
      <c r="CO1637" s="44"/>
      <c r="CP1637" s="44"/>
      <c r="CU1637" s="352"/>
      <c r="CW1637" s="44"/>
      <c r="CX1637" s="44"/>
      <c r="CY1637" s="44"/>
      <c r="DD1637" s="352"/>
      <c r="DF1637" s="44"/>
      <c r="DG1637" s="44"/>
      <c r="DH1637" s="44"/>
      <c r="DM1637" s="352"/>
      <c r="DO1637" s="44"/>
      <c r="DP1637" s="44"/>
      <c r="DQ1637" s="44"/>
      <c r="DV1637" s="352"/>
      <c r="DX1637" s="44"/>
      <c r="DY1637" s="44"/>
      <c r="DZ1637" s="44"/>
      <c r="EE1637" s="352"/>
      <c r="EG1637" s="44"/>
      <c r="EH1637" s="44"/>
      <c r="EI1637" s="44"/>
      <c r="EN1637" s="352"/>
      <c r="EP1637" s="44"/>
      <c r="EQ1637" s="44"/>
      <c r="ER1637" s="44"/>
      <c r="EW1637" s="352"/>
      <c r="EY1637" s="44"/>
      <c r="EZ1637" s="44"/>
      <c r="FA1637" s="44"/>
      <c r="FF1637" s="352"/>
      <c r="FH1637" s="44"/>
      <c r="FI1637" s="44"/>
      <c r="FJ1637" s="44"/>
      <c r="FO1637" s="352"/>
      <c r="FQ1637" s="44"/>
      <c r="FR1637" s="44"/>
      <c r="FS1637" s="44"/>
      <c r="FX1637" s="352"/>
      <c r="FZ1637" s="44"/>
      <c r="GA1637" s="44"/>
      <c r="GB1637" s="44"/>
      <c r="GG1637" s="352"/>
      <c r="GI1637" s="44"/>
      <c r="GJ1637" s="44"/>
      <c r="GK1637" s="44"/>
      <c r="GP1637" s="352"/>
      <c r="GR1637" s="44"/>
      <c r="GS1637" s="44"/>
      <c r="GT1637" s="44"/>
      <c r="GY1637" s="352"/>
      <c r="HA1637" s="44"/>
      <c r="HB1637" s="44"/>
      <c r="HC1637" s="44"/>
      <c r="HH1637" s="352"/>
      <c r="HJ1637" s="44"/>
      <c r="HK1637" s="44"/>
      <c r="HL1637" s="44"/>
      <c r="HQ1637" s="44"/>
      <c r="HR1637" s="44"/>
      <c r="HS1637" s="44"/>
      <c r="HT1637" s="44"/>
      <c r="HU1637" s="44"/>
      <c r="HV1637" s="44"/>
      <c r="HW1637" s="44"/>
      <c r="HX1637" s="44"/>
      <c r="HY1637" s="44"/>
      <c r="HZ1637" s="44"/>
      <c r="IA1637" s="44"/>
      <c r="IB1637" s="44"/>
      <c r="IC1637" s="44"/>
      <c r="ID1637" s="44"/>
      <c r="IE1637" s="44"/>
      <c r="IF1637" s="44"/>
      <c r="IG1637" s="44"/>
      <c r="IH1637" s="44"/>
      <c r="II1637" s="44"/>
      <c r="IJ1637" s="44"/>
      <c r="IK1637" s="44"/>
      <c r="IL1637" s="44"/>
      <c r="IM1637" s="44"/>
      <c r="IN1637" s="44"/>
      <c r="IO1637" s="44"/>
      <c r="IP1637" s="44"/>
      <c r="IQ1637" s="44"/>
      <c r="IR1637" s="44"/>
      <c r="IS1637" s="44"/>
      <c r="IT1637" s="44"/>
      <c r="IU1637" s="44"/>
      <c r="IV1637" s="44"/>
      <c r="RS1637" s="353"/>
    </row>
    <row r="1638" spans="1:487" s="74" customFormat="1" ht="15">
      <c r="A1638" s="325" t="s">
        <v>1957</v>
      </c>
      <c r="B1638" s="351"/>
      <c r="C1638" s="351"/>
      <c r="D1638" s="458" t="s">
        <v>132</v>
      </c>
      <c r="E1638" s="44"/>
      <c r="F1638" s="437">
        <f t="shared" si="23"/>
        <v>28</v>
      </c>
      <c r="G1638" s="478">
        <v>28</v>
      </c>
      <c r="H1638" s="478"/>
      <c r="I1638" s="138"/>
      <c r="J1638" s="420"/>
      <c r="K1638" s="138"/>
      <c r="L1638" s="450"/>
      <c r="M1638" s="450"/>
      <c r="N1638" s="44"/>
      <c r="R1638" s="352"/>
      <c r="T1638" s="44"/>
      <c r="U1638" s="44"/>
      <c r="V1638" s="44"/>
      <c r="AA1638" s="352"/>
      <c r="AC1638" s="44"/>
      <c r="AD1638" s="44"/>
      <c r="AE1638" s="44"/>
      <c r="AJ1638" s="352"/>
      <c r="AL1638" s="44"/>
      <c r="AM1638" s="44"/>
      <c r="AN1638" s="44"/>
      <c r="AS1638" s="352"/>
      <c r="AU1638" s="44"/>
      <c r="AV1638" s="44"/>
      <c r="AW1638" s="44"/>
      <c r="BB1638" s="352"/>
      <c r="BD1638" s="44"/>
      <c r="BE1638" s="44"/>
      <c r="BF1638" s="44"/>
      <c r="BK1638" s="352"/>
      <c r="BM1638" s="44"/>
      <c r="BN1638" s="44"/>
      <c r="BO1638" s="44"/>
      <c r="BT1638" s="352"/>
      <c r="BV1638" s="44"/>
      <c r="BW1638" s="44"/>
      <c r="BX1638" s="44"/>
      <c r="CC1638" s="352"/>
      <c r="CE1638" s="44"/>
      <c r="CF1638" s="44"/>
      <c r="CG1638" s="44"/>
      <c r="CL1638" s="352"/>
      <c r="CN1638" s="44"/>
      <c r="CO1638" s="44"/>
      <c r="CP1638" s="44"/>
      <c r="CU1638" s="352"/>
      <c r="CW1638" s="44"/>
      <c r="CX1638" s="44"/>
      <c r="CY1638" s="44"/>
      <c r="DD1638" s="352"/>
      <c r="DF1638" s="44"/>
      <c r="DG1638" s="44"/>
      <c r="DH1638" s="44"/>
      <c r="DM1638" s="352"/>
      <c r="DO1638" s="44"/>
      <c r="DP1638" s="44"/>
      <c r="DQ1638" s="44"/>
      <c r="DV1638" s="352"/>
      <c r="DX1638" s="44"/>
      <c r="DY1638" s="44"/>
      <c r="DZ1638" s="44"/>
      <c r="EE1638" s="352"/>
      <c r="EG1638" s="44"/>
      <c r="EH1638" s="44"/>
      <c r="EI1638" s="44"/>
      <c r="EN1638" s="352"/>
      <c r="EP1638" s="44"/>
      <c r="EQ1638" s="44"/>
      <c r="ER1638" s="44"/>
      <c r="EW1638" s="352"/>
      <c r="EY1638" s="44"/>
      <c r="EZ1638" s="44"/>
      <c r="FA1638" s="44"/>
      <c r="FF1638" s="352"/>
      <c r="FH1638" s="44"/>
      <c r="FI1638" s="44"/>
      <c r="FJ1638" s="44"/>
      <c r="FO1638" s="352"/>
      <c r="FQ1638" s="44"/>
      <c r="FR1638" s="44"/>
      <c r="FS1638" s="44"/>
      <c r="FX1638" s="352"/>
      <c r="FZ1638" s="44"/>
      <c r="GA1638" s="44"/>
      <c r="GB1638" s="44"/>
      <c r="GG1638" s="352"/>
      <c r="GI1638" s="44"/>
      <c r="GJ1638" s="44"/>
      <c r="GK1638" s="44"/>
      <c r="GP1638" s="352"/>
      <c r="GR1638" s="44"/>
      <c r="GS1638" s="44"/>
      <c r="GT1638" s="44"/>
      <c r="GY1638" s="352"/>
      <c r="HA1638" s="44"/>
      <c r="HB1638" s="44"/>
      <c r="HC1638" s="44"/>
      <c r="HH1638" s="352"/>
      <c r="HJ1638" s="44"/>
      <c r="HK1638" s="44"/>
      <c r="HL1638" s="44"/>
      <c r="HQ1638" s="44"/>
      <c r="HR1638" s="44"/>
      <c r="HS1638" s="44"/>
      <c r="HT1638" s="44"/>
      <c r="HU1638" s="44"/>
      <c r="HV1638" s="44"/>
      <c r="HW1638" s="44"/>
      <c r="HX1638" s="44"/>
      <c r="HY1638" s="44"/>
      <c r="HZ1638" s="44"/>
      <c r="IA1638" s="44"/>
      <c r="IB1638" s="44"/>
      <c r="IC1638" s="44"/>
      <c r="ID1638" s="44"/>
      <c r="IE1638" s="44"/>
      <c r="IF1638" s="44"/>
      <c r="IG1638" s="44"/>
      <c r="IH1638" s="44"/>
      <c r="II1638" s="44"/>
      <c r="IJ1638" s="44"/>
      <c r="IK1638" s="44"/>
      <c r="IL1638" s="44"/>
      <c r="IM1638" s="44"/>
      <c r="IN1638" s="44"/>
      <c r="IO1638" s="44"/>
      <c r="IP1638" s="44"/>
      <c r="IQ1638" s="44"/>
      <c r="IR1638" s="44"/>
      <c r="IS1638" s="44"/>
      <c r="IT1638" s="44"/>
      <c r="IU1638" s="44"/>
      <c r="IV1638" s="44"/>
      <c r="RS1638" s="353"/>
    </row>
    <row r="1639" spans="1:487" s="74" customFormat="1" ht="15">
      <c r="A1639" s="325" t="s">
        <v>686</v>
      </c>
      <c r="B1639" s="351"/>
      <c r="C1639" s="351"/>
      <c r="D1639" s="458" t="s">
        <v>131</v>
      </c>
      <c r="E1639" s="44"/>
      <c r="F1639" s="437">
        <f t="shared" si="23"/>
        <v>0</v>
      </c>
      <c r="G1639" s="478"/>
      <c r="H1639" s="478"/>
      <c r="I1639" s="138"/>
      <c r="J1639" s="420"/>
      <c r="K1639" s="138"/>
      <c r="L1639" s="450"/>
      <c r="M1639" s="450"/>
      <c r="N1639" s="44"/>
      <c r="R1639" s="352"/>
      <c r="T1639" s="44"/>
      <c r="U1639" s="44"/>
      <c r="V1639" s="44"/>
      <c r="AA1639" s="352"/>
      <c r="AC1639" s="44"/>
      <c r="AD1639" s="44"/>
      <c r="AE1639" s="44"/>
      <c r="AJ1639" s="352"/>
      <c r="AL1639" s="44"/>
      <c r="AM1639" s="44"/>
      <c r="AN1639" s="44"/>
      <c r="AS1639" s="352"/>
      <c r="AU1639" s="44"/>
      <c r="AV1639" s="44"/>
      <c r="AW1639" s="44"/>
      <c r="BB1639" s="352"/>
      <c r="BD1639" s="44"/>
      <c r="BE1639" s="44"/>
      <c r="BF1639" s="44"/>
      <c r="BK1639" s="352"/>
      <c r="BM1639" s="44"/>
      <c r="BN1639" s="44"/>
      <c r="BO1639" s="44"/>
      <c r="BT1639" s="352"/>
      <c r="BV1639" s="44"/>
      <c r="BW1639" s="44"/>
      <c r="BX1639" s="44"/>
      <c r="CC1639" s="352"/>
      <c r="CE1639" s="44"/>
      <c r="CF1639" s="44"/>
      <c r="CG1639" s="44"/>
      <c r="CL1639" s="352"/>
      <c r="CN1639" s="44"/>
      <c r="CO1639" s="44"/>
      <c r="CP1639" s="44"/>
      <c r="CU1639" s="352"/>
      <c r="CW1639" s="44"/>
      <c r="CX1639" s="44"/>
      <c r="CY1639" s="44"/>
      <c r="DD1639" s="352"/>
      <c r="DF1639" s="44"/>
      <c r="DG1639" s="44"/>
      <c r="DH1639" s="44"/>
      <c r="DM1639" s="352"/>
      <c r="DO1639" s="44"/>
      <c r="DP1639" s="44"/>
      <c r="DQ1639" s="44"/>
      <c r="DV1639" s="352"/>
      <c r="DX1639" s="44"/>
      <c r="DY1639" s="44"/>
      <c r="DZ1639" s="44"/>
      <c r="EE1639" s="352"/>
      <c r="EG1639" s="44"/>
      <c r="EH1639" s="44"/>
      <c r="EI1639" s="44"/>
      <c r="EN1639" s="352"/>
      <c r="EP1639" s="44"/>
      <c r="EQ1639" s="44"/>
      <c r="ER1639" s="44"/>
      <c r="EW1639" s="352"/>
      <c r="EY1639" s="44"/>
      <c r="EZ1639" s="44"/>
      <c r="FA1639" s="44"/>
      <c r="FF1639" s="352"/>
      <c r="FH1639" s="44"/>
      <c r="FI1639" s="44"/>
      <c r="FJ1639" s="44"/>
      <c r="FO1639" s="352"/>
      <c r="FQ1639" s="44"/>
      <c r="FR1639" s="44"/>
      <c r="FS1639" s="44"/>
      <c r="FX1639" s="352"/>
      <c r="FZ1639" s="44"/>
      <c r="GA1639" s="44"/>
      <c r="GB1639" s="44"/>
      <c r="GG1639" s="352"/>
      <c r="GI1639" s="44"/>
      <c r="GJ1639" s="44"/>
      <c r="GK1639" s="44"/>
      <c r="GP1639" s="352"/>
      <c r="GR1639" s="44"/>
      <c r="GS1639" s="44"/>
      <c r="GT1639" s="44"/>
      <c r="GY1639" s="352"/>
      <c r="HA1639" s="44"/>
      <c r="HB1639" s="44"/>
      <c r="HC1639" s="44"/>
      <c r="HH1639" s="352"/>
      <c r="HJ1639" s="44"/>
      <c r="HK1639" s="44"/>
      <c r="HL1639" s="44"/>
      <c r="HQ1639" s="44"/>
      <c r="HR1639" s="44"/>
      <c r="HS1639" s="44"/>
      <c r="HT1639" s="44"/>
      <c r="HU1639" s="44"/>
      <c r="HV1639" s="44"/>
      <c r="HW1639" s="44"/>
      <c r="HX1639" s="44"/>
      <c r="HY1639" s="44"/>
      <c r="HZ1639" s="44"/>
      <c r="IA1639" s="44"/>
      <c r="IB1639" s="44"/>
      <c r="IC1639" s="44"/>
      <c r="ID1639" s="44"/>
      <c r="IE1639" s="44"/>
      <c r="IF1639" s="44"/>
      <c r="IG1639" s="44"/>
      <c r="IH1639" s="44"/>
      <c r="II1639" s="44"/>
      <c r="IJ1639" s="44"/>
      <c r="IK1639" s="44"/>
      <c r="IL1639" s="44"/>
      <c r="IM1639" s="44"/>
      <c r="IN1639" s="44"/>
      <c r="IO1639" s="44"/>
      <c r="IP1639" s="44"/>
      <c r="IQ1639" s="44"/>
      <c r="IR1639" s="44"/>
      <c r="IS1639" s="44"/>
      <c r="IT1639" s="44"/>
      <c r="IU1639" s="44"/>
      <c r="IV1639" s="44"/>
      <c r="RS1639" s="353"/>
    </row>
    <row r="1640" spans="1:487" s="74" customFormat="1" ht="15">
      <c r="A1640" s="325" t="s">
        <v>1834</v>
      </c>
      <c r="B1640" s="351"/>
      <c r="C1640" s="351"/>
      <c r="D1640" s="531" t="s">
        <v>130</v>
      </c>
      <c r="E1640" s="44"/>
      <c r="F1640" s="437">
        <f t="shared" si="23"/>
        <v>0</v>
      </c>
      <c r="G1640" s="478"/>
      <c r="H1640" s="478"/>
      <c r="I1640" s="138"/>
      <c r="J1640" s="420"/>
      <c r="K1640" s="138"/>
      <c r="L1640" s="450"/>
      <c r="M1640" s="450"/>
      <c r="N1640" s="44"/>
      <c r="R1640" s="352"/>
      <c r="T1640" s="44"/>
      <c r="U1640" s="44"/>
      <c r="V1640" s="44"/>
      <c r="AA1640" s="352"/>
      <c r="AC1640" s="44"/>
      <c r="AD1640" s="44"/>
      <c r="AE1640" s="44"/>
      <c r="AJ1640" s="352"/>
      <c r="AL1640" s="44"/>
      <c r="AM1640" s="44"/>
      <c r="AN1640" s="44"/>
      <c r="AS1640" s="352"/>
      <c r="AU1640" s="44"/>
      <c r="AV1640" s="44"/>
      <c r="AW1640" s="44"/>
      <c r="BB1640" s="352"/>
      <c r="BD1640" s="44"/>
      <c r="BE1640" s="44"/>
      <c r="BF1640" s="44"/>
      <c r="BK1640" s="352"/>
      <c r="BM1640" s="44"/>
      <c r="BN1640" s="44"/>
      <c r="BO1640" s="44"/>
      <c r="BT1640" s="352"/>
      <c r="BV1640" s="44"/>
      <c r="BW1640" s="44"/>
      <c r="BX1640" s="44"/>
      <c r="CC1640" s="352"/>
      <c r="CE1640" s="44"/>
      <c r="CF1640" s="44"/>
      <c r="CG1640" s="44"/>
      <c r="CL1640" s="352"/>
      <c r="CN1640" s="44"/>
      <c r="CO1640" s="44"/>
      <c r="CP1640" s="44"/>
      <c r="CU1640" s="352"/>
      <c r="CW1640" s="44"/>
      <c r="CX1640" s="44"/>
      <c r="CY1640" s="44"/>
      <c r="DD1640" s="352"/>
      <c r="DF1640" s="44"/>
      <c r="DG1640" s="44"/>
      <c r="DH1640" s="44"/>
      <c r="DM1640" s="352"/>
      <c r="DO1640" s="44"/>
      <c r="DP1640" s="44"/>
      <c r="DQ1640" s="44"/>
      <c r="DV1640" s="352"/>
      <c r="DX1640" s="44"/>
      <c r="DY1640" s="44"/>
      <c r="DZ1640" s="44"/>
      <c r="EE1640" s="352"/>
      <c r="EG1640" s="44"/>
      <c r="EH1640" s="44"/>
      <c r="EI1640" s="44"/>
      <c r="EN1640" s="352"/>
      <c r="EP1640" s="44"/>
      <c r="EQ1640" s="44"/>
      <c r="ER1640" s="44"/>
      <c r="EW1640" s="352"/>
      <c r="EY1640" s="44"/>
      <c r="EZ1640" s="44"/>
      <c r="FA1640" s="44"/>
      <c r="FF1640" s="352"/>
      <c r="FH1640" s="44"/>
      <c r="FI1640" s="44"/>
      <c r="FJ1640" s="44"/>
      <c r="FO1640" s="352"/>
      <c r="FQ1640" s="44"/>
      <c r="FR1640" s="44"/>
      <c r="FS1640" s="44"/>
      <c r="FX1640" s="352"/>
      <c r="FZ1640" s="44"/>
      <c r="GA1640" s="44"/>
      <c r="GB1640" s="44"/>
      <c r="GG1640" s="352"/>
      <c r="GI1640" s="44"/>
      <c r="GJ1640" s="44"/>
      <c r="GK1640" s="44"/>
      <c r="GP1640" s="352"/>
      <c r="GR1640" s="44"/>
      <c r="GS1640" s="44"/>
      <c r="GT1640" s="44"/>
      <c r="GY1640" s="352"/>
      <c r="HA1640" s="44"/>
      <c r="HB1640" s="44"/>
      <c r="HC1640" s="44"/>
      <c r="HH1640" s="352"/>
      <c r="HJ1640" s="44"/>
      <c r="HK1640" s="44"/>
      <c r="HL1640" s="44"/>
      <c r="HQ1640" s="44"/>
      <c r="HR1640" s="44"/>
      <c r="HS1640" s="44"/>
      <c r="HT1640" s="44"/>
      <c r="HU1640" s="44"/>
      <c r="HV1640" s="44"/>
      <c r="HW1640" s="44"/>
      <c r="HX1640" s="44"/>
      <c r="HY1640" s="44"/>
      <c r="HZ1640" s="44"/>
      <c r="IA1640" s="44"/>
      <c r="IB1640" s="44"/>
      <c r="IC1640" s="44"/>
      <c r="ID1640" s="44"/>
      <c r="IE1640" s="44"/>
      <c r="IF1640" s="44"/>
      <c r="IG1640" s="44"/>
      <c r="IH1640" s="44"/>
      <c r="II1640" s="44"/>
      <c r="IJ1640" s="44"/>
      <c r="IK1640" s="44"/>
      <c r="IL1640" s="44"/>
      <c r="IM1640" s="44"/>
      <c r="IN1640" s="44"/>
      <c r="IO1640" s="44"/>
      <c r="IP1640" s="44"/>
      <c r="IQ1640" s="44"/>
      <c r="IR1640" s="44"/>
      <c r="IS1640" s="44"/>
      <c r="IT1640" s="44"/>
      <c r="IU1640" s="44"/>
      <c r="IV1640" s="44"/>
      <c r="RS1640" s="353"/>
    </row>
    <row r="1641" spans="1:487" s="74" customFormat="1" ht="15">
      <c r="A1641" s="325" t="s">
        <v>1434</v>
      </c>
      <c r="B1641" s="351"/>
      <c r="C1641" s="351"/>
      <c r="D1641" s="531" t="s">
        <v>130</v>
      </c>
      <c r="E1641" s="44"/>
      <c r="F1641" s="437">
        <f t="shared" si="23"/>
        <v>0</v>
      </c>
      <c r="G1641" s="478"/>
      <c r="H1641" s="478"/>
      <c r="I1641" s="138"/>
      <c r="J1641" s="420"/>
      <c r="K1641" s="138"/>
      <c r="L1641" s="450"/>
      <c r="M1641" s="450"/>
      <c r="N1641" s="44"/>
      <c r="R1641" s="352"/>
      <c r="T1641" s="44"/>
      <c r="U1641" s="44"/>
      <c r="V1641" s="44"/>
      <c r="AA1641" s="352"/>
      <c r="AC1641" s="44"/>
      <c r="AD1641" s="44"/>
      <c r="AE1641" s="44"/>
      <c r="AJ1641" s="352"/>
      <c r="AL1641" s="44"/>
      <c r="AM1641" s="44"/>
      <c r="AN1641" s="44"/>
      <c r="AS1641" s="352"/>
      <c r="AU1641" s="44"/>
      <c r="AV1641" s="44"/>
      <c r="AW1641" s="44"/>
      <c r="BB1641" s="352"/>
      <c r="BD1641" s="44"/>
      <c r="BE1641" s="44"/>
      <c r="BF1641" s="44"/>
      <c r="BK1641" s="352"/>
      <c r="BM1641" s="44"/>
      <c r="BN1641" s="44"/>
      <c r="BO1641" s="44"/>
      <c r="BT1641" s="352"/>
      <c r="BV1641" s="44"/>
      <c r="BW1641" s="44"/>
      <c r="BX1641" s="44"/>
      <c r="CC1641" s="352"/>
      <c r="CE1641" s="44"/>
      <c r="CF1641" s="44"/>
      <c r="CG1641" s="44"/>
      <c r="CL1641" s="352"/>
      <c r="CN1641" s="44"/>
      <c r="CO1641" s="44"/>
      <c r="CP1641" s="44"/>
      <c r="CU1641" s="352"/>
      <c r="CW1641" s="44"/>
      <c r="CX1641" s="44"/>
      <c r="CY1641" s="44"/>
      <c r="DD1641" s="352"/>
      <c r="DF1641" s="44"/>
      <c r="DG1641" s="44"/>
      <c r="DH1641" s="44"/>
      <c r="DM1641" s="352"/>
      <c r="DO1641" s="44"/>
      <c r="DP1641" s="44"/>
      <c r="DQ1641" s="44"/>
      <c r="DV1641" s="352"/>
      <c r="DX1641" s="44"/>
      <c r="DY1641" s="44"/>
      <c r="DZ1641" s="44"/>
      <c r="EE1641" s="352"/>
      <c r="EG1641" s="44"/>
      <c r="EH1641" s="44"/>
      <c r="EI1641" s="44"/>
      <c r="EN1641" s="352"/>
      <c r="EP1641" s="44"/>
      <c r="EQ1641" s="44"/>
      <c r="ER1641" s="44"/>
      <c r="EW1641" s="352"/>
      <c r="EY1641" s="44"/>
      <c r="EZ1641" s="44"/>
      <c r="FA1641" s="44"/>
      <c r="FF1641" s="352"/>
      <c r="FH1641" s="44"/>
      <c r="FI1641" s="44"/>
      <c r="FJ1641" s="44"/>
      <c r="FO1641" s="352"/>
      <c r="FQ1641" s="44"/>
      <c r="FR1641" s="44"/>
      <c r="FS1641" s="44"/>
      <c r="FX1641" s="352"/>
      <c r="FZ1641" s="44"/>
      <c r="GA1641" s="44"/>
      <c r="GB1641" s="44"/>
      <c r="GG1641" s="352"/>
      <c r="GI1641" s="44"/>
      <c r="GJ1641" s="44"/>
      <c r="GK1641" s="44"/>
      <c r="GP1641" s="352"/>
      <c r="GR1641" s="44"/>
      <c r="GS1641" s="44"/>
      <c r="GT1641" s="44"/>
      <c r="GY1641" s="352"/>
      <c r="HA1641" s="44"/>
      <c r="HB1641" s="44"/>
      <c r="HC1641" s="44"/>
      <c r="HH1641" s="352"/>
      <c r="HJ1641" s="44"/>
      <c r="HK1641" s="44"/>
      <c r="HL1641" s="44"/>
      <c r="HQ1641" s="44"/>
      <c r="HR1641" s="44"/>
      <c r="HS1641" s="44"/>
      <c r="HT1641" s="44"/>
      <c r="HU1641" s="44"/>
      <c r="HV1641" s="44"/>
      <c r="HW1641" s="44"/>
      <c r="HX1641" s="44"/>
      <c r="HY1641" s="44"/>
      <c r="HZ1641" s="44"/>
      <c r="IA1641" s="44"/>
      <c r="IB1641" s="44"/>
      <c r="IC1641" s="44"/>
      <c r="ID1641" s="44"/>
      <c r="IE1641" s="44"/>
      <c r="IF1641" s="44"/>
      <c r="IG1641" s="44"/>
      <c r="IH1641" s="44"/>
      <c r="II1641" s="44"/>
      <c r="IJ1641" s="44"/>
      <c r="IK1641" s="44"/>
      <c r="IL1641" s="44"/>
      <c r="IM1641" s="44"/>
      <c r="IN1641" s="44"/>
      <c r="IO1641" s="44"/>
      <c r="IP1641" s="44"/>
      <c r="IQ1641" s="44"/>
      <c r="IR1641" s="44"/>
      <c r="IS1641" s="44"/>
      <c r="IT1641" s="44"/>
      <c r="IU1641" s="44"/>
      <c r="IV1641" s="44"/>
      <c r="RS1641" s="353"/>
    </row>
    <row r="1642" spans="1:487" s="74" customFormat="1" ht="15">
      <c r="A1642" s="325" t="s">
        <v>481</v>
      </c>
      <c r="B1642" s="351"/>
      <c r="C1642" s="351"/>
      <c r="D1642" s="458" t="s">
        <v>134</v>
      </c>
      <c r="E1642" s="44"/>
      <c r="F1642" s="437">
        <f t="shared" si="23"/>
        <v>536</v>
      </c>
      <c r="G1642" s="541">
        <v>99</v>
      </c>
      <c r="H1642" s="541">
        <v>286</v>
      </c>
      <c r="I1642" s="138">
        <v>139</v>
      </c>
      <c r="J1642" s="420">
        <v>12</v>
      </c>
      <c r="K1642" s="138"/>
      <c r="L1642" s="458"/>
      <c r="N1642" s="44"/>
      <c r="R1642" s="352"/>
      <c r="T1642" s="44"/>
      <c r="U1642" s="44"/>
      <c r="V1642" s="44"/>
      <c r="AA1642" s="352"/>
      <c r="AC1642" s="44"/>
      <c r="AD1642" s="44"/>
      <c r="AE1642" s="44"/>
      <c r="AJ1642" s="352"/>
      <c r="AL1642" s="44"/>
      <c r="AM1642" s="44"/>
      <c r="AN1642" s="44"/>
      <c r="AS1642" s="352"/>
      <c r="AU1642" s="44"/>
      <c r="AV1642" s="44"/>
      <c r="AW1642" s="44"/>
      <c r="BB1642" s="352"/>
      <c r="BD1642" s="44"/>
      <c r="BE1642" s="44"/>
      <c r="BF1642" s="44"/>
      <c r="BK1642" s="352"/>
      <c r="BM1642" s="44"/>
      <c r="BN1642" s="44"/>
      <c r="BO1642" s="44"/>
      <c r="BT1642" s="352"/>
      <c r="BV1642" s="44"/>
      <c r="BW1642" s="44"/>
      <c r="BX1642" s="44"/>
      <c r="CC1642" s="352"/>
      <c r="CE1642" s="44"/>
      <c r="CF1642" s="44"/>
      <c r="CG1642" s="44"/>
      <c r="CL1642" s="352"/>
      <c r="CN1642" s="44"/>
      <c r="CO1642" s="44"/>
      <c r="CP1642" s="44"/>
      <c r="CU1642" s="352"/>
      <c r="CW1642" s="44"/>
      <c r="CX1642" s="44"/>
      <c r="CY1642" s="44"/>
      <c r="DD1642" s="352"/>
      <c r="DF1642" s="44"/>
      <c r="DG1642" s="44"/>
      <c r="DH1642" s="44"/>
      <c r="DM1642" s="352"/>
      <c r="DO1642" s="44"/>
      <c r="DP1642" s="44"/>
      <c r="DQ1642" s="44"/>
      <c r="DV1642" s="352"/>
      <c r="DX1642" s="44"/>
      <c r="DY1642" s="44"/>
      <c r="DZ1642" s="44"/>
      <c r="EE1642" s="352"/>
      <c r="EG1642" s="44"/>
      <c r="EH1642" s="44"/>
      <c r="EI1642" s="44"/>
      <c r="EN1642" s="352"/>
      <c r="EP1642" s="44"/>
      <c r="EQ1642" s="44"/>
      <c r="ER1642" s="44"/>
      <c r="EW1642" s="352"/>
      <c r="EY1642" s="44"/>
      <c r="EZ1642" s="44"/>
      <c r="FA1642" s="44"/>
      <c r="FF1642" s="352"/>
      <c r="FH1642" s="44"/>
      <c r="FI1642" s="44"/>
      <c r="FJ1642" s="44"/>
      <c r="FO1642" s="352"/>
      <c r="FQ1642" s="44"/>
      <c r="FR1642" s="44"/>
      <c r="FS1642" s="44"/>
      <c r="FX1642" s="352"/>
      <c r="FZ1642" s="44"/>
      <c r="GA1642" s="44"/>
      <c r="GB1642" s="44"/>
      <c r="GG1642" s="352"/>
      <c r="GI1642" s="44"/>
      <c r="GJ1642" s="44"/>
      <c r="GK1642" s="44"/>
      <c r="GP1642" s="352"/>
      <c r="GR1642" s="44"/>
      <c r="GS1642" s="44"/>
      <c r="GT1642" s="44"/>
      <c r="GY1642" s="352"/>
      <c r="HA1642" s="44"/>
      <c r="HB1642" s="44"/>
      <c r="HC1642" s="44"/>
      <c r="HH1642" s="352"/>
      <c r="HJ1642" s="44"/>
      <c r="HK1642" s="44"/>
      <c r="HL1642" s="44"/>
      <c r="HQ1642" s="44"/>
      <c r="HR1642" s="44"/>
      <c r="HS1642" s="44"/>
      <c r="HT1642" s="44"/>
      <c r="HU1642" s="44"/>
      <c r="HV1642" s="44"/>
      <c r="HW1642" s="44"/>
      <c r="HX1642" s="44"/>
      <c r="HY1642" s="44"/>
      <c r="HZ1642" s="44"/>
      <c r="IA1642" s="44"/>
      <c r="IB1642" s="44"/>
      <c r="IC1642" s="44"/>
      <c r="ID1642" s="44"/>
      <c r="IE1642" s="44"/>
      <c r="IF1642" s="44"/>
      <c r="IG1642" s="44"/>
      <c r="IH1642" s="44"/>
      <c r="II1642" s="44"/>
      <c r="IJ1642" s="44"/>
      <c r="IK1642" s="44"/>
      <c r="IL1642" s="44"/>
      <c r="IM1642" s="44"/>
      <c r="IN1642" s="44"/>
      <c r="IO1642" s="44"/>
      <c r="IP1642" s="44"/>
      <c r="IQ1642" s="44"/>
      <c r="IR1642" s="44"/>
      <c r="IS1642" s="44"/>
      <c r="IT1642" s="44"/>
      <c r="IU1642" s="44"/>
      <c r="IV1642" s="44"/>
      <c r="RS1642" s="353"/>
    </row>
    <row r="1643" spans="1:487" s="74" customFormat="1" ht="15">
      <c r="A1643" s="325" t="s">
        <v>460</v>
      </c>
      <c r="B1643" s="529"/>
      <c r="C1643" s="351"/>
      <c r="D1643" s="458" t="s">
        <v>135</v>
      </c>
      <c r="E1643" s="44"/>
      <c r="F1643" s="437">
        <f t="shared" si="23"/>
        <v>197</v>
      </c>
      <c r="G1643" s="478">
        <v>166</v>
      </c>
      <c r="H1643" s="478">
        <v>22</v>
      </c>
      <c r="I1643" s="138"/>
      <c r="J1643" s="420"/>
      <c r="K1643" s="138">
        <v>9</v>
      </c>
      <c r="L1643" s="458"/>
      <c r="M1643" s="450"/>
      <c r="N1643" s="44"/>
      <c r="R1643" s="352"/>
      <c r="T1643" s="44"/>
      <c r="U1643" s="44"/>
      <c r="V1643" s="44"/>
      <c r="AA1643" s="352"/>
      <c r="AC1643" s="44"/>
      <c r="AD1643" s="44"/>
      <c r="AE1643" s="44"/>
      <c r="AJ1643" s="352"/>
      <c r="AL1643" s="44"/>
      <c r="AM1643" s="44"/>
      <c r="AN1643" s="44"/>
      <c r="AS1643" s="352"/>
      <c r="AU1643" s="44"/>
      <c r="AV1643" s="44"/>
      <c r="AW1643" s="44"/>
      <c r="BB1643" s="352"/>
      <c r="BD1643" s="44"/>
      <c r="BE1643" s="44"/>
      <c r="BF1643" s="44"/>
      <c r="BK1643" s="352"/>
      <c r="BM1643" s="44"/>
      <c r="BN1643" s="44"/>
      <c r="BO1643" s="44"/>
      <c r="BT1643" s="352"/>
      <c r="BV1643" s="44"/>
      <c r="BW1643" s="44"/>
      <c r="BX1643" s="44"/>
      <c r="CC1643" s="352"/>
      <c r="CE1643" s="44"/>
      <c r="CF1643" s="44"/>
      <c r="CG1643" s="44"/>
      <c r="CL1643" s="352"/>
      <c r="CN1643" s="44"/>
      <c r="CO1643" s="44"/>
      <c r="CP1643" s="44"/>
      <c r="CU1643" s="352"/>
      <c r="CW1643" s="44"/>
      <c r="CX1643" s="44"/>
      <c r="CY1643" s="44"/>
      <c r="DD1643" s="352"/>
      <c r="DF1643" s="44"/>
      <c r="DG1643" s="44"/>
      <c r="DH1643" s="44"/>
      <c r="DM1643" s="352"/>
      <c r="DO1643" s="44"/>
      <c r="DP1643" s="44"/>
      <c r="DQ1643" s="44"/>
      <c r="DV1643" s="352"/>
      <c r="DX1643" s="44"/>
      <c r="DY1643" s="44"/>
      <c r="DZ1643" s="44"/>
      <c r="EE1643" s="352"/>
      <c r="EG1643" s="44"/>
      <c r="EH1643" s="44"/>
      <c r="EI1643" s="44"/>
      <c r="EN1643" s="352"/>
      <c r="EP1643" s="44"/>
      <c r="EQ1643" s="44"/>
      <c r="ER1643" s="44"/>
      <c r="EW1643" s="352"/>
      <c r="EY1643" s="44"/>
      <c r="EZ1643" s="44"/>
      <c r="FA1643" s="44"/>
      <c r="FF1643" s="352"/>
      <c r="FH1643" s="44"/>
      <c r="FI1643" s="44"/>
      <c r="FJ1643" s="44"/>
      <c r="FO1643" s="352"/>
      <c r="FQ1643" s="44"/>
      <c r="FR1643" s="44"/>
      <c r="FS1643" s="44"/>
      <c r="FX1643" s="352"/>
      <c r="FZ1643" s="44"/>
      <c r="GA1643" s="44"/>
      <c r="GB1643" s="44"/>
      <c r="GG1643" s="352"/>
      <c r="GI1643" s="44"/>
      <c r="GJ1643" s="44"/>
      <c r="GK1643" s="44"/>
      <c r="GP1643" s="352"/>
      <c r="GR1643" s="44"/>
      <c r="GS1643" s="44"/>
      <c r="GT1643" s="44"/>
      <c r="GY1643" s="352"/>
      <c r="HA1643" s="44"/>
      <c r="HB1643" s="44"/>
      <c r="HC1643" s="44"/>
      <c r="HH1643" s="352"/>
      <c r="HJ1643" s="44"/>
      <c r="HK1643" s="44"/>
      <c r="HL1643" s="44"/>
      <c r="HQ1643" s="44"/>
      <c r="HR1643" s="44"/>
      <c r="HS1643" s="44"/>
      <c r="HT1643" s="44"/>
      <c r="HU1643" s="44"/>
      <c r="HV1643" s="44"/>
      <c r="HW1643" s="44"/>
      <c r="HX1643" s="44"/>
      <c r="HY1643" s="44"/>
      <c r="HZ1643" s="44"/>
      <c r="IA1643" s="44"/>
      <c r="IB1643" s="44"/>
      <c r="IC1643" s="44"/>
      <c r="ID1643" s="44"/>
      <c r="IE1643" s="44"/>
      <c r="IF1643" s="44"/>
      <c r="IG1643" s="44"/>
      <c r="IH1643" s="44"/>
      <c r="II1643" s="44"/>
      <c r="IJ1643" s="44"/>
      <c r="IK1643" s="44"/>
      <c r="IL1643" s="44"/>
      <c r="IM1643" s="44"/>
      <c r="IN1643" s="44"/>
      <c r="IO1643" s="44"/>
      <c r="IP1643" s="44"/>
      <c r="IQ1643" s="44"/>
      <c r="IR1643" s="44"/>
      <c r="IS1643" s="44"/>
      <c r="IT1643" s="44"/>
      <c r="IU1643" s="44"/>
      <c r="IV1643" s="44"/>
      <c r="RS1643" s="353"/>
    </row>
    <row r="1644" spans="1:487" s="74" customFormat="1" ht="15">
      <c r="A1644" s="325" t="s">
        <v>2050</v>
      </c>
      <c r="B1644" s="351"/>
      <c r="C1644" s="351"/>
      <c r="D1644" s="531" t="s">
        <v>130</v>
      </c>
      <c r="E1644" s="44"/>
      <c r="F1644" s="437">
        <f t="shared" si="23"/>
        <v>0</v>
      </c>
      <c r="G1644" s="478"/>
      <c r="H1644" s="478"/>
      <c r="I1644" s="138"/>
      <c r="J1644" s="420"/>
      <c r="K1644" s="138"/>
      <c r="L1644" s="450"/>
      <c r="M1644" s="450"/>
      <c r="N1644" s="44"/>
      <c r="R1644" s="352"/>
      <c r="T1644" s="44"/>
      <c r="U1644" s="44"/>
      <c r="V1644" s="44"/>
      <c r="AA1644" s="352"/>
      <c r="AC1644" s="44"/>
      <c r="AD1644" s="44"/>
      <c r="AE1644" s="44"/>
      <c r="AJ1644" s="352"/>
      <c r="AL1644" s="44"/>
      <c r="AM1644" s="44"/>
      <c r="AN1644" s="44"/>
      <c r="AS1644" s="352"/>
      <c r="AU1644" s="44"/>
      <c r="AV1644" s="44"/>
      <c r="AW1644" s="44"/>
      <c r="BB1644" s="352"/>
      <c r="BD1644" s="44"/>
      <c r="BE1644" s="44"/>
      <c r="BF1644" s="44"/>
      <c r="BK1644" s="352"/>
      <c r="BM1644" s="44"/>
      <c r="BN1644" s="44"/>
      <c r="BO1644" s="44"/>
      <c r="BT1644" s="352"/>
      <c r="BV1644" s="44"/>
      <c r="BW1644" s="44"/>
      <c r="BX1644" s="44"/>
      <c r="CC1644" s="352"/>
      <c r="CE1644" s="44"/>
      <c r="CF1644" s="44"/>
      <c r="CG1644" s="44"/>
      <c r="CL1644" s="352"/>
      <c r="CN1644" s="44"/>
      <c r="CO1644" s="44"/>
      <c r="CP1644" s="44"/>
      <c r="CU1644" s="352"/>
      <c r="CW1644" s="44"/>
      <c r="CX1644" s="44"/>
      <c r="CY1644" s="44"/>
      <c r="DD1644" s="352"/>
      <c r="DF1644" s="44"/>
      <c r="DG1644" s="44"/>
      <c r="DH1644" s="44"/>
      <c r="DM1644" s="352"/>
      <c r="DO1644" s="44"/>
      <c r="DP1644" s="44"/>
      <c r="DQ1644" s="44"/>
      <c r="DV1644" s="352"/>
      <c r="DX1644" s="44"/>
      <c r="DY1644" s="44"/>
      <c r="DZ1644" s="44"/>
      <c r="EE1644" s="352"/>
      <c r="EG1644" s="44"/>
      <c r="EH1644" s="44"/>
      <c r="EI1644" s="44"/>
      <c r="EN1644" s="352"/>
      <c r="EP1644" s="44"/>
      <c r="EQ1644" s="44"/>
      <c r="ER1644" s="44"/>
      <c r="EW1644" s="352"/>
      <c r="EY1644" s="44"/>
      <c r="EZ1644" s="44"/>
      <c r="FA1644" s="44"/>
      <c r="FF1644" s="352"/>
      <c r="FH1644" s="44"/>
      <c r="FI1644" s="44"/>
      <c r="FJ1644" s="44"/>
      <c r="FO1644" s="352"/>
      <c r="FQ1644" s="44"/>
      <c r="FR1644" s="44"/>
      <c r="FS1644" s="44"/>
      <c r="FX1644" s="352"/>
      <c r="FZ1644" s="44"/>
      <c r="GA1644" s="44"/>
      <c r="GB1644" s="44"/>
      <c r="GG1644" s="352"/>
      <c r="GI1644" s="44"/>
      <c r="GJ1644" s="44"/>
      <c r="GK1644" s="44"/>
      <c r="GP1644" s="352"/>
      <c r="GR1644" s="44"/>
      <c r="GS1644" s="44"/>
      <c r="GT1644" s="44"/>
      <c r="GY1644" s="352"/>
      <c r="HA1644" s="44"/>
      <c r="HB1644" s="44"/>
      <c r="HC1644" s="44"/>
      <c r="HH1644" s="352"/>
      <c r="HJ1644" s="44"/>
      <c r="HK1644" s="44"/>
      <c r="HL1644" s="44"/>
      <c r="HQ1644" s="44"/>
      <c r="HR1644" s="44"/>
      <c r="HS1644" s="44"/>
      <c r="HT1644" s="44"/>
      <c r="HU1644" s="44"/>
      <c r="HV1644" s="44"/>
      <c r="HW1644" s="44"/>
      <c r="HX1644" s="44"/>
      <c r="HY1644" s="44"/>
      <c r="HZ1644" s="44"/>
      <c r="IA1644" s="44"/>
      <c r="IB1644" s="44"/>
      <c r="IC1644" s="44"/>
      <c r="ID1644" s="44"/>
      <c r="IE1644" s="44"/>
      <c r="IF1644" s="44"/>
      <c r="IG1644" s="44"/>
      <c r="IH1644" s="44"/>
      <c r="II1644" s="44"/>
      <c r="IJ1644" s="44"/>
      <c r="IK1644" s="44"/>
      <c r="IL1644" s="44"/>
      <c r="IM1644" s="44"/>
      <c r="IN1644" s="44"/>
      <c r="IO1644" s="44"/>
      <c r="IP1644" s="44"/>
      <c r="IQ1644" s="44"/>
      <c r="IR1644" s="44"/>
      <c r="IS1644" s="44"/>
      <c r="IT1644" s="44"/>
      <c r="IU1644" s="44"/>
      <c r="IV1644" s="44"/>
      <c r="RS1644" s="353"/>
    </row>
    <row r="1645" spans="1:487" s="74" customFormat="1" ht="15">
      <c r="A1645" s="325" t="s">
        <v>1090</v>
      </c>
      <c r="B1645" s="351"/>
      <c r="C1645" s="351"/>
      <c r="D1645" s="531" t="s">
        <v>130</v>
      </c>
      <c r="E1645" s="44"/>
      <c r="F1645" s="437">
        <f t="shared" si="23"/>
        <v>0</v>
      </c>
      <c r="G1645" s="478"/>
      <c r="H1645" s="478"/>
      <c r="I1645" s="138"/>
      <c r="J1645" s="420"/>
      <c r="K1645" s="138"/>
      <c r="L1645" s="450"/>
      <c r="M1645" s="450"/>
      <c r="N1645" s="44"/>
      <c r="R1645" s="352"/>
      <c r="T1645" s="44"/>
      <c r="U1645" s="44"/>
      <c r="V1645" s="44"/>
      <c r="AA1645" s="352"/>
      <c r="AC1645" s="44"/>
      <c r="AD1645" s="44"/>
      <c r="AE1645" s="44"/>
      <c r="AJ1645" s="352"/>
      <c r="AL1645" s="44"/>
      <c r="AM1645" s="44"/>
      <c r="AN1645" s="44"/>
      <c r="AS1645" s="352"/>
      <c r="AU1645" s="44"/>
      <c r="AV1645" s="44"/>
      <c r="AW1645" s="44"/>
      <c r="BB1645" s="352"/>
      <c r="BD1645" s="44"/>
      <c r="BE1645" s="44"/>
      <c r="BF1645" s="44"/>
      <c r="BK1645" s="352"/>
      <c r="BM1645" s="44"/>
      <c r="BN1645" s="44"/>
      <c r="BO1645" s="44"/>
      <c r="BT1645" s="352"/>
      <c r="BV1645" s="44"/>
      <c r="BW1645" s="44"/>
      <c r="BX1645" s="44"/>
      <c r="CC1645" s="352"/>
      <c r="CE1645" s="44"/>
      <c r="CF1645" s="44"/>
      <c r="CG1645" s="44"/>
      <c r="CL1645" s="352"/>
      <c r="CN1645" s="44"/>
      <c r="CO1645" s="44"/>
      <c r="CP1645" s="44"/>
      <c r="CU1645" s="352"/>
      <c r="CW1645" s="44"/>
      <c r="CX1645" s="44"/>
      <c r="CY1645" s="44"/>
      <c r="DD1645" s="352"/>
      <c r="DF1645" s="44"/>
      <c r="DG1645" s="44"/>
      <c r="DH1645" s="44"/>
      <c r="DM1645" s="352"/>
      <c r="DO1645" s="44"/>
      <c r="DP1645" s="44"/>
      <c r="DQ1645" s="44"/>
      <c r="DV1645" s="352"/>
      <c r="DX1645" s="44"/>
      <c r="DY1645" s="44"/>
      <c r="DZ1645" s="44"/>
      <c r="EE1645" s="352"/>
      <c r="EG1645" s="44"/>
      <c r="EH1645" s="44"/>
      <c r="EI1645" s="44"/>
      <c r="EN1645" s="352"/>
      <c r="EP1645" s="44"/>
      <c r="EQ1645" s="44"/>
      <c r="ER1645" s="44"/>
      <c r="EW1645" s="352"/>
      <c r="EY1645" s="44"/>
      <c r="EZ1645" s="44"/>
      <c r="FA1645" s="44"/>
      <c r="FF1645" s="352"/>
      <c r="FH1645" s="44"/>
      <c r="FI1645" s="44"/>
      <c r="FJ1645" s="44"/>
      <c r="FO1645" s="352"/>
      <c r="FQ1645" s="44"/>
      <c r="FR1645" s="44"/>
      <c r="FS1645" s="44"/>
      <c r="FX1645" s="352"/>
      <c r="FZ1645" s="44"/>
      <c r="GA1645" s="44"/>
      <c r="GB1645" s="44"/>
      <c r="GG1645" s="352"/>
      <c r="GI1645" s="44"/>
      <c r="GJ1645" s="44"/>
      <c r="GK1645" s="44"/>
      <c r="GP1645" s="352"/>
      <c r="GR1645" s="44"/>
      <c r="GS1645" s="44"/>
      <c r="GT1645" s="44"/>
      <c r="GY1645" s="352"/>
      <c r="HA1645" s="44"/>
      <c r="HB1645" s="44"/>
      <c r="HC1645" s="44"/>
      <c r="HH1645" s="352"/>
      <c r="HJ1645" s="44"/>
      <c r="HK1645" s="44"/>
      <c r="HL1645" s="44"/>
      <c r="HQ1645" s="44"/>
      <c r="HR1645" s="44"/>
      <c r="HS1645" s="44"/>
      <c r="HT1645" s="44"/>
      <c r="HU1645" s="44"/>
      <c r="HV1645" s="44"/>
      <c r="HW1645" s="44"/>
      <c r="HX1645" s="44"/>
      <c r="HY1645" s="44"/>
      <c r="HZ1645" s="44"/>
      <c r="IA1645" s="44"/>
      <c r="IB1645" s="44"/>
      <c r="IC1645" s="44"/>
      <c r="ID1645" s="44"/>
      <c r="IE1645" s="44"/>
      <c r="IF1645" s="44"/>
      <c r="IG1645" s="44"/>
      <c r="IH1645" s="44"/>
      <c r="II1645" s="44"/>
      <c r="IJ1645" s="44"/>
      <c r="IK1645" s="44"/>
      <c r="IL1645" s="44"/>
      <c r="IM1645" s="44"/>
      <c r="IN1645" s="44"/>
      <c r="IO1645" s="44"/>
      <c r="IP1645" s="44"/>
      <c r="IQ1645" s="44"/>
      <c r="IR1645" s="44"/>
      <c r="IS1645" s="44"/>
      <c r="IT1645" s="44"/>
      <c r="IU1645" s="44"/>
      <c r="IV1645" s="44"/>
      <c r="RS1645" s="353"/>
    </row>
    <row r="1646" spans="1:487" s="74" customFormat="1" ht="15">
      <c r="A1646" s="325" t="s">
        <v>2033</v>
      </c>
      <c r="B1646" s="351"/>
      <c r="C1646" s="351"/>
      <c r="D1646" s="531" t="s">
        <v>130</v>
      </c>
      <c r="E1646" s="44"/>
      <c r="F1646" s="437">
        <f t="shared" si="23"/>
        <v>10</v>
      </c>
      <c r="G1646" s="478"/>
      <c r="H1646" s="478"/>
      <c r="I1646" s="138"/>
      <c r="J1646" s="420"/>
      <c r="K1646" s="138">
        <v>10</v>
      </c>
      <c r="L1646" s="458"/>
      <c r="M1646" s="450"/>
      <c r="N1646" s="44"/>
      <c r="R1646" s="352"/>
      <c r="T1646" s="44"/>
      <c r="U1646" s="44"/>
      <c r="V1646" s="44"/>
      <c r="AA1646" s="352"/>
      <c r="AC1646" s="44"/>
      <c r="AD1646" s="44"/>
      <c r="AE1646" s="44"/>
      <c r="AJ1646" s="352"/>
      <c r="AL1646" s="44"/>
      <c r="AM1646" s="44"/>
      <c r="AN1646" s="44"/>
      <c r="AS1646" s="352"/>
      <c r="AU1646" s="44"/>
      <c r="AV1646" s="44"/>
      <c r="AW1646" s="44"/>
      <c r="BB1646" s="352"/>
      <c r="BD1646" s="44"/>
      <c r="BE1646" s="44"/>
      <c r="BF1646" s="44"/>
      <c r="BK1646" s="352"/>
      <c r="BM1646" s="44"/>
      <c r="BN1646" s="44"/>
      <c r="BO1646" s="44"/>
      <c r="BT1646" s="352"/>
      <c r="BV1646" s="44"/>
      <c r="BW1646" s="44"/>
      <c r="BX1646" s="44"/>
      <c r="CC1646" s="352"/>
      <c r="CE1646" s="44"/>
      <c r="CF1646" s="44"/>
      <c r="CG1646" s="44"/>
      <c r="CL1646" s="352"/>
      <c r="CN1646" s="44"/>
      <c r="CO1646" s="44"/>
      <c r="CP1646" s="44"/>
      <c r="CU1646" s="352"/>
      <c r="CW1646" s="44"/>
      <c r="CX1646" s="44"/>
      <c r="CY1646" s="44"/>
      <c r="DD1646" s="352"/>
      <c r="DF1646" s="44"/>
      <c r="DG1646" s="44"/>
      <c r="DH1646" s="44"/>
      <c r="DM1646" s="352"/>
      <c r="DO1646" s="44"/>
      <c r="DP1646" s="44"/>
      <c r="DQ1646" s="44"/>
      <c r="DV1646" s="352"/>
      <c r="DX1646" s="44"/>
      <c r="DY1646" s="44"/>
      <c r="DZ1646" s="44"/>
      <c r="EE1646" s="352"/>
      <c r="EG1646" s="44"/>
      <c r="EH1646" s="44"/>
      <c r="EI1646" s="44"/>
      <c r="EN1646" s="352"/>
      <c r="EP1646" s="44"/>
      <c r="EQ1646" s="44"/>
      <c r="ER1646" s="44"/>
      <c r="EW1646" s="352"/>
      <c r="EY1646" s="44"/>
      <c r="EZ1646" s="44"/>
      <c r="FA1646" s="44"/>
      <c r="FF1646" s="352"/>
      <c r="FH1646" s="44"/>
      <c r="FI1646" s="44"/>
      <c r="FJ1646" s="44"/>
      <c r="FO1646" s="352"/>
      <c r="FQ1646" s="44"/>
      <c r="FR1646" s="44"/>
      <c r="FS1646" s="44"/>
      <c r="FX1646" s="352"/>
      <c r="FZ1646" s="44"/>
      <c r="GA1646" s="44"/>
      <c r="GB1646" s="44"/>
      <c r="GG1646" s="352"/>
      <c r="GI1646" s="44"/>
      <c r="GJ1646" s="44"/>
      <c r="GK1646" s="44"/>
      <c r="GP1646" s="352"/>
      <c r="GR1646" s="44"/>
      <c r="GS1646" s="44"/>
      <c r="GT1646" s="44"/>
      <c r="GY1646" s="352"/>
      <c r="HA1646" s="44"/>
      <c r="HB1646" s="44"/>
      <c r="HC1646" s="44"/>
      <c r="HH1646" s="352"/>
      <c r="HJ1646" s="44"/>
      <c r="HK1646" s="44"/>
      <c r="HL1646" s="44"/>
      <c r="HQ1646" s="44"/>
      <c r="HR1646" s="44"/>
      <c r="HS1646" s="44"/>
      <c r="HT1646" s="44"/>
      <c r="HU1646" s="44"/>
      <c r="HV1646" s="44"/>
      <c r="HW1646" s="44"/>
      <c r="HX1646" s="44"/>
      <c r="HY1646" s="44"/>
      <c r="HZ1646" s="44"/>
      <c r="IA1646" s="44"/>
      <c r="IB1646" s="44"/>
      <c r="IC1646" s="44"/>
      <c r="ID1646" s="44"/>
      <c r="IE1646" s="44"/>
      <c r="IF1646" s="44"/>
      <c r="IG1646" s="44"/>
      <c r="IH1646" s="44"/>
      <c r="II1646" s="44"/>
      <c r="IJ1646" s="44"/>
      <c r="IK1646" s="44"/>
      <c r="IL1646" s="44"/>
      <c r="IM1646" s="44"/>
      <c r="IN1646" s="44"/>
      <c r="IO1646" s="44"/>
      <c r="IP1646" s="44"/>
      <c r="IQ1646" s="44"/>
      <c r="IR1646" s="44"/>
      <c r="IS1646" s="44"/>
      <c r="IT1646" s="44"/>
      <c r="IU1646" s="44"/>
      <c r="IV1646" s="44"/>
      <c r="RS1646" s="353"/>
    </row>
    <row r="1647" spans="1:487" s="74" customFormat="1" ht="15">
      <c r="A1647" s="325" t="s">
        <v>1702</v>
      </c>
      <c r="B1647" s="351"/>
      <c r="C1647" s="351"/>
      <c r="D1647" s="531" t="s">
        <v>130</v>
      </c>
      <c r="E1647" s="44"/>
      <c r="F1647" s="437">
        <f t="shared" si="23"/>
        <v>27</v>
      </c>
      <c r="G1647" s="478"/>
      <c r="H1647" s="138"/>
      <c r="I1647" s="138">
        <v>25</v>
      </c>
      <c r="J1647" s="420">
        <v>2</v>
      </c>
      <c r="K1647" s="138"/>
      <c r="L1647" s="450"/>
      <c r="M1647" s="450"/>
      <c r="N1647" s="44"/>
      <c r="R1647" s="352"/>
      <c r="T1647" s="44"/>
      <c r="U1647" s="44"/>
      <c r="V1647" s="44"/>
      <c r="AA1647" s="352"/>
      <c r="AC1647" s="44"/>
      <c r="AD1647" s="44"/>
      <c r="AE1647" s="44"/>
      <c r="AJ1647" s="352"/>
      <c r="AL1647" s="44"/>
      <c r="AM1647" s="44"/>
      <c r="AN1647" s="44"/>
      <c r="AS1647" s="352"/>
      <c r="AU1647" s="44"/>
      <c r="AV1647" s="44"/>
      <c r="AW1647" s="44"/>
      <c r="BB1647" s="352"/>
      <c r="BD1647" s="44"/>
      <c r="BE1647" s="44"/>
      <c r="BF1647" s="44"/>
      <c r="BK1647" s="352"/>
      <c r="BM1647" s="44"/>
      <c r="BN1647" s="44"/>
      <c r="BO1647" s="44"/>
      <c r="BT1647" s="352"/>
      <c r="BV1647" s="44"/>
      <c r="BW1647" s="44"/>
      <c r="BX1647" s="44"/>
      <c r="CC1647" s="352"/>
      <c r="CE1647" s="44"/>
      <c r="CF1647" s="44"/>
      <c r="CG1647" s="44"/>
      <c r="CL1647" s="352"/>
      <c r="CN1647" s="44"/>
      <c r="CO1647" s="44"/>
      <c r="CP1647" s="44"/>
      <c r="CU1647" s="352"/>
      <c r="CW1647" s="44"/>
      <c r="CX1647" s="44"/>
      <c r="CY1647" s="44"/>
      <c r="DD1647" s="352"/>
      <c r="DF1647" s="44"/>
      <c r="DG1647" s="44"/>
      <c r="DH1647" s="44"/>
      <c r="DM1647" s="352"/>
      <c r="DO1647" s="44"/>
      <c r="DP1647" s="44"/>
      <c r="DQ1647" s="44"/>
      <c r="DV1647" s="352"/>
      <c r="DX1647" s="44"/>
      <c r="DY1647" s="44"/>
      <c r="DZ1647" s="44"/>
      <c r="EE1647" s="352"/>
      <c r="EG1647" s="44"/>
      <c r="EH1647" s="44"/>
      <c r="EI1647" s="44"/>
      <c r="EN1647" s="352"/>
      <c r="EP1647" s="44"/>
      <c r="EQ1647" s="44"/>
      <c r="ER1647" s="44"/>
      <c r="EW1647" s="352"/>
      <c r="EY1647" s="44"/>
      <c r="EZ1647" s="44"/>
      <c r="FA1647" s="44"/>
      <c r="FF1647" s="352"/>
      <c r="FH1647" s="44"/>
      <c r="FI1647" s="44"/>
      <c r="FJ1647" s="44"/>
      <c r="FO1647" s="352"/>
      <c r="FQ1647" s="44"/>
      <c r="FR1647" s="44"/>
      <c r="FS1647" s="44"/>
      <c r="FX1647" s="352"/>
      <c r="FZ1647" s="44"/>
      <c r="GA1647" s="44"/>
      <c r="GB1647" s="44"/>
      <c r="GG1647" s="352"/>
      <c r="GI1647" s="44"/>
      <c r="GJ1647" s="44"/>
      <c r="GK1647" s="44"/>
      <c r="GP1647" s="352"/>
      <c r="GR1647" s="44"/>
      <c r="GS1647" s="44"/>
      <c r="GT1647" s="44"/>
      <c r="GY1647" s="352"/>
      <c r="HA1647" s="44"/>
      <c r="HB1647" s="44"/>
      <c r="HC1647" s="44"/>
      <c r="HH1647" s="352"/>
      <c r="HJ1647" s="44"/>
      <c r="HK1647" s="44"/>
      <c r="HL1647" s="44"/>
      <c r="HQ1647" s="44"/>
      <c r="HR1647" s="44"/>
      <c r="HS1647" s="44"/>
      <c r="HT1647" s="44"/>
      <c r="HU1647" s="44"/>
      <c r="HV1647" s="44"/>
      <c r="HW1647" s="44"/>
      <c r="HX1647" s="44"/>
      <c r="HY1647" s="44"/>
      <c r="HZ1647" s="44"/>
      <c r="IA1647" s="44"/>
      <c r="IB1647" s="44"/>
      <c r="IC1647" s="44"/>
      <c r="ID1647" s="44"/>
      <c r="IE1647" s="44"/>
      <c r="IF1647" s="44"/>
      <c r="IG1647" s="44"/>
      <c r="IH1647" s="44"/>
      <c r="II1647" s="44"/>
      <c r="IJ1647" s="44"/>
      <c r="IK1647" s="44"/>
      <c r="IL1647" s="44"/>
      <c r="IM1647" s="44"/>
      <c r="IN1647" s="44"/>
      <c r="IO1647" s="44"/>
      <c r="IP1647" s="44"/>
      <c r="IQ1647" s="44"/>
      <c r="IR1647" s="44"/>
      <c r="IS1647" s="44"/>
      <c r="IT1647" s="44"/>
      <c r="IU1647" s="44"/>
      <c r="IV1647" s="44"/>
      <c r="RS1647" s="353"/>
    </row>
    <row r="1648" spans="1:487" s="74" customFormat="1" ht="15">
      <c r="A1648" s="325" t="s">
        <v>451</v>
      </c>
      <c r="B1648" s="351"/>
      <c r="C1648" s="351"/>
      <c r="D1648" s="458" t="s">
        <v>137</v>
      </c>
      <c r="E1648" s="44"/>
      <c r="F1648" s="437">
        <f t="shared" si="23"/>
        <v>85</v>
      </c>
      <c r="G1648" s="541">
        <v>25</v>
      </c>
      <c r="H1648" s="541">
        <v>10</v>
      </c>
      <c r="I1648" s="138"/>
      <c r="J1648" s="548"/>
      <c r="K1648" s="138">
        <v>50</v>
      </c>
      <c r="L1648" s="450"/>
      <c r="N1648" s="44"/>
      <c r="R1648" s="352"/>
      <c r="T1648" s="44"/>
      <c r="U1648" s="44"/>
      <c r="V1648" s="44"/>
      <c r="AA1648" s="352"/>
      <c r="AC1648" s="44"/>
      <c r="AD1648" s="44"/>
      <c r="AE1648" s="44"/>
      <c r="AJ1648" s="352"/>
      <c r="AL1648" s="44"/>
      <c r="AM1648" s="44"/>
      <c r="AN1648" s="44"/>
      <c r="AS1648" s="352"/>
      <c r="AU1648" s="44"/>
      <c r="AV1648" s="44"/>
      <c r="AW1648" s="44"/>
      <c r="BB1648" s="352"/>
      <c r="BD1648" s="44"/>
      <c r="BE1648" s="44"/>
      <c r="BF1648" s="44"/>
      <c r="BK1648" s="352"/>
      <c r="BM1648" s="44"/>
      <c r="BN1648" s="44"/>
      <c r="BO1648" s="44"/>
      <c r="BT1648" s="352"/>
      <c r="BV1648" s="44"/>
      <c r="BW1648" s="44"/>
      <c r="BX1648" s="44"/>
      <c r="CC1648" s="352"/>
      <c r="CE1648" s="44"/>
      <c r="CF1648" s="44"/>
      <c r="CG1648" s="44"/>
      <c r="CL1648" s="352"/>
      <c r="CN1648" s="44"/>
      <c r="CO1648" s="44"/>
      <c r="CP1648" s="44"/>
      <c r="CU1648" s="352"/>
      <c r="CW1648" s="44"/>
      <c r="CX1648" s="44"/>
      <c r="CY1648" s="44"/>
      <c r="DD1648" s="352"/>
      <c r="DF1648" s="44"/>
      <c r="DG1648" s="44"/>
      <c r="DH1648" s="44"/>
      <c r="DM1648" s="352"/>
      <c r="DO1648" s="44"/>
      <c r="DP1648" s="44"/>
      <c r="DQ1648" s="44"/>
      <c r="DV1648" s="352"/>
      <c r="DX1648" s="44"/>
      <c r="DY1648" s="44"/>
      <c r="DZ1648" s="44"/>
      <c r="EE1648" s="352"/>
      <c r="EG1648" s="44"/>
      <c r="EH1648" s="44"/>
      <c r="EI1648" s="44"/>
      <c r="EN1648" s="352"/>
      <c r="EP1648" s="44"/>
      <c r="EQ1648" s="44"/>
      <c r="ER1648" s="44"/>
      <c r="EW1648" s="352"/>
      <c r="EY1648" s="44"/>
      <c r="EZ1648" s="44"/>
      <c r="FA1648" s="44"/>
      <c r="FF1648" s="352"/>
      <c r="FH1648" s="44"/>
      <c r="FI1648" s="44"/>
      <c r="FJ1648" s="44"/>
      <c r="FO1648" s="352"/>
      <c r="FQ1648" s="44"/>
      <c r="FR1648" s="44"/>
      <c r="FS1648" s="44"/>
      <c r="FX1648" s="352"/>
      <c r="FZ1648" s="44"/>
      <c r="GA1648" s="44"/>
      <c r="GB1648" s="44"/>
      <c r="GG1648" s="352"/>
      <c r="GI1648" s="44"/>
      <c r="GJ1648" s="44"/>
      <c r="GK1648" s="44"/>
      <c r="GP1648" s="352"/>
      <c r="GR1648" s="44"/>
      <c r="GS1648" s="44"/>
      <c r="GT1648" s="44"/>
      <c r="GY1648" s="352"/>
      <c r="HA1648" s="44"/>
      <c r="HB1648" s="44"/>
      <c r="HC1648" s="44"/>
      <c r="HH1648" s="352"/>
      <c r="HJ1648" s="44"/>
      <c r="HK1648" s="44"/>
      <c r="HL1648" s="44"/>
      <c r="HQ1648" s="44"/>
      <c r="HR1648" s="44"/>
      <c r="HS1648" s="44"/>
      <c r="HT1648" s="44"/>
      <c r="HU1648" s="44"/>
      <c r="HV1648" s="44"/>
      <c r="HW1648" s="44"/>
      <c r="HX1648" s="44"/>
      <c r="HY1648" s="44"/>
      <c r="HZ1648" s="44"/>
      <c r="IA1648" s="44"/>
      <c r="IB1648" s="44"/>
      <c r="IC1648" s="44"/>
      <c r="ID1648" s="44"/>
      <c r="IE1648" s="44"/>
      <c r="IF1648" s="44"/>
      <c r="IG1648" s="44"/>
      <c r="IH1648" s="44"/>
      <c r="II1648" s="44"/>
      <c r="IJ1648" s="44"/>
      <c r="IK1648" s="44"/>
      <c r="IL1648" s="44"/>
      <c r="IM1648" s="44"/>
      <c r="IN1648" s="44"/>
      <c r="IO1648" s="44"/>
      <c r="IP1648" s="44"/>
      <c r="IQ1648" s="44"/>
      <c r="IR1648" s="44"/>
      <c r="IS1648" s="44"/>
      <c r="IT1648" s="44"/>
      <c r="IU1648" s="44"/>
      <c r="IV1648" s="44"/>
      <c r="RS1648" s="353"/>
    </row>
    <row r="1649" spans="1:487" s="74" customFormat="1" ht="15">
      <c r="A1649" s="325" t="s">
        <v>815</v>
      </c>
      <c r="B1649" s="351"/>
      <c r="C1649" s="351"/>
      <c r="D1649" s="458" t="s">
        <v>133</v>
      </c>
      <c r="E1649" s="44"/>
      <c r="F1649" s="437">
        <f t="shared" si="23"/>
        <v>5</v>
      </c>
      <c r="G1649" s="478"/>
      <c r="H1649" s="478"/>
      <c r="I1649" s="138"/>
      <c r="J1649" s="420">
        <v>5</v>
      </c>
      <c r="K1649" s="138"/>
      <c r="L1649" s="450"/>
      <c r="M1649" s="450"/>
      <c r="N1649" s="44"/>
      <c r="R1649" s="352"/>
      <c r="T1649" s="44"/>
      <c r="U1649" s="44"/>
      <c r="V1649" s="44"/>
      <c r="AA1649" s="352"/>
      <c r="AC1649" s="44"/>
      <c r="AD1649" s="44"/>
      <c r="AE1649" s="44"/>
      <c r="AJ1649" s="352"/>
      <c r="AL1649" s="44"/>
      <c r="AM1649" s="44"/>
      <c r="AN1649" s="44"/>
      <c r="AS1649" s="352"/>
      <c r="AU1649" s="44"/>
      <c r="AV1649" s="44"/>
      <c r="AW1649" s="44"/>
      <c r="BB1649" s="352"/>
      <c r="BD1649" s="44"/>
      <c r="BE1649" s="44"/>
      <c r="BF1649" s="44"/>
      <c r="BK1649" s="352"/>
      <c r="BM1649" s="44"/>
      <c r="BN1649" s="44"/>
      <c r="BO1649" s="44"/>
      <c r="BT1649" s="352"/>
      <c r="BV1649" s="44"/>
      <c r="BW1649" s="44"/>
      <c r="BX1649" s="44"/>
      <c r="CC1649" s="352"/>
      <c r="CE1649" s="44"/>
      <c r="CF1649" s="44"/>
      <c r="CG1649" s="44"/>
      <c r="CL1649" s="352"/>
      <c r="CN1649" s="44"/>
      <c r="CO1649" s="44"/>
      <c r="CP1649" s="44"/>
      <c r="CU1649" s="352"/>
      <c r="CW1649" s="44"/>
      <c r="CX1649" s="44"/>
      <c r="CY1649" s="44"/>
      <c r="DD1649" s="352"/>
      <c r="DF1649" s="44"/>
      <c r="DG1649" s="44"/>
      <c r="DH1649" s="44"/>
      <c r="DM1649" s="352"/>
      <c r="DO1649" s="44"/>
      <c r="DP1649" s="44"/>
      <c r="DQ1649" s="44"/>
      <c r="DV1649" s="352"/>
      <c r="DX1649" s="44"/>
      <c r="DY1649" s="44"/>
      <c r="DZ1649" s="44"/>
      <c r="EE1649" s="352"/>
      <c r="EG1649" s="44"/>
      <c r="EH1649" s="44"/>
      <c r="EI1649" s="44"/>
      <c r="EN1649" s="352"/>
      <c r="EP1649" s="44"/>
      <c r="EQ1649" s="44"/>
      <c r="ER1649" s="44"/>
      <c r="EW1649" s="352"/>
      <c r="EY1649" s="44"/>
      <c r="EZ1649" s="44"/>
      <c r="FA1649" s="44"/>
      <c r="FF1649" s="352"/>
      <c r="FH1649" s="44"/>
      <c r="FI1649" s="44"/>
      <c r="FJ1649" s="44"/>
      <c r="FO1649" s="352"/>
      <c r="FQ1649" s="44"/>
      <c r="FR1649" s="44"/>
      <c r="FS1649" s="44"/>
      <c r="FX1649" s="352"/>
      <c r="FZ1649" s="44"/>
      <c r="GA1649" s="44"/>
      <c r="GB1649" s="44"/>
      <c r="GG1649" s="352"/>
      <c r="GI1649" s="44"/>
      <c r="GJ1649" s="44"/>
      <c r="GK1649" s="44"/>
      <c r="GP1649" s="352"/>
      <c r="GR1649" s="44"/>
      <c r="GS1649" s="44"/>
      <c r="GT1649" s="44"/>
      <c r="GY1649" s="352"/>
      <c r="HA1649" s="44"/>
      <c r="HB1649" s="44"/>
      <c r="HC1649" s="44"/>
      <c r="HH1649" s="352"/>
      <c r="HJ1649" s="44"/>
      <c r="HK1649" s="44"/>
      <c r="HL1649" s="44"/>
      <c r="HQ1649" s="44"/>
      <c r="HR1649" s="44"/>
      <c r="HS1649" s="44"/>
      <c r="HT1649" s="44"/>
      <c r="HU1649" s="44"/>
      <c r="HV1649" s="44"/>
      <c r="HW1649" s="44"/>
      <c r="HX1649" s="44"/>
      <c r="HY1649" s="44"/>
      <c r="HZ1649" s="44"/>
      <c r="IA1649" s="44"/>
      <c r="IB1649" s="44"/>
      <c r="IC1649" s="44"/>
      <c r="ID1649" s="44"/>
      <c r="IE1649" s="44"/>
      <c r="IF1649" s="44"/>
      <c r="IG1649" s="44"/>
      <c r="IH1649" s="44"/>
      <c r="II1649" s="44"/>
      <c r="IJ1649" s="44"/>
      <c r="IK1649" s="44"/>
      <c r="IL1649" s="44"/>
      <c r="IM1649" s="44"/>
      <c r="IN1649" s="44"/>
      <c r="IO1649" s="44"/>
      <c r="IP1649" s="44"/>
      <c r="IQ1649" s="44"/>
      <c r="IR1649" s="44"/>
      <c r="IS1649" s="44"/>
      <c r="IT1649" s="44"/>
      <c r="IU1649" s="44"/>
      <c r="IV1649" s="44"/>
      <c r="RS1649" s="353"/>
    </row>
    <row r="1650" spans="1:487" s="74" customFormat="1" ht="15">
      <c r="A1650" s="325" t="s">
        <v>1874</v>
      </c>
      <c r="B1650" s="351"/>
      <c r="C1650" s="351"/>
      <c r="D1650" s="531" t="s">
        <v>130</v>
      </c>
      <c r="E1650" s="44"/>
      <c r="F1650" s="437">
        <f t="shared" si="23"/>
        <v>2</v>
      </c>
      <c r="G1650" s="478"/>
      <c r="H1650" s="478"/>
      <c r="I1650" s="138"/>
      <c r="J1650" s="548">
        <v>2</v>
      </c>
      <c r="K1650" s="138"/>
      <c r="L1650" s="458"/>
      <c r="M1650" s="450"/>
      <c r="N1650" s="44"/>
      <c r="R1650" s="352"/>
      <c r="T1650" s="44"/>
      <c r="U1650" s="44"/>
      <c r="V1650" s="44"/>
      <c r="AA1650" s="352"/>
      <c r="AC1650" s="44"/>
      <c r="AD1650" s="44"/>
      <c r="AE1650" s="44"/>
      <c r="AJ1650" s="352"/>
      <c r="AL1650" s="44"/>
      <c r="AM1650" s="44"/>
      <c r="AN1650" s="44"/>
      <c r="AS1650" s="352"/>
      <c r="AU1650" s="44"/>
      <c r="AV1650" s="44"/>
      <c r="AW1650" s="44"/>
      <c r="BB1650" s="352"/>
      <c r="BD1650" s="44"/>
      <c r="BE1650" s="44"/>
      <c r="BF1650" s="44"/>
      <c r="BK1650" s="352"/>
      <c r="BM1650" s="44"/>
      <c r="BN1650" s="44"/>
      <c r="BO1650" s="44"/>
      <c r="BT1650" s="352"/>
      <c r="BV1650" s="44"/>
      <c r="BW1650" s="44"/>
      <c r="BX1650" s="44"/>
      <c r="CC1650" s="352"/>
      <c r="CE1650" s="44"/>
      <c r="CF1650" s="44"/>
      <c r="CG1650" s="44"/>
      <c r="CL1650" s="352"/>
      <c r="CN1650" s="44"/>
      <c r="CO1650" s="44"/>
      <c r="CP1650" s="44"/>
      <c r="CU1650" s="352"/>
      <c r="CW1650" s="44"/>
      <c r="CX1650" s="44"/>
      <c r="CY1650" s="44"/>
      <c r="DD1650" s="352"/>
      <c r="DF1650" s="44"/>
      <c r="DG1650" s="44"/>
      <c r="DH1650" s="44"/>
      <c r="DM1650" s="352"/>
      <c r="DO1650" s="44"/>
      <c r="DP1650" s="44"/>
      <c r="DQ1650" s="44"/>
      <c r="DV1650" s="352"/>
      <c r="DX1650" s="44"/>
      <c r="DY1650" s="44"/>
      <c r="DZ1650" s="44"/>
      <c r="EE1650" s="352"/>
      <c r="EG1650" s="44"/>
      <c r="EH1650" s="44"/>
      <c r="EI1650" s="44"/>
      <c r="EN1650" s="352"/>
      <c r="EP1650" s="44"/>
      <c r="EQ1650" s="44"/>
      <c r="ER1650" s="44"/>
      <c r="EW1650" s="352"/>
      <c r="EY1650" s="44"/>
      <c r="EZ1650" s="44"/>
      <c r="FA1650" s="44"/>
      <c r="FF1650" s="352"/>
      <c r="FH1650" s="44"/>
      <c r="FI1650" s="44"/>
      <c r="FJ1650" s="44"/>
      <c r="FO1650" s="352"/>
      <c r="FQ1650" s="44"/>
      <c r="FR1650" s="44"/>
      <c r="FS1650" s="44"/>
      <c r="FX1650" s="352"/>
      <c r="FZ1650" s="44"/>
      <c r="GA1650" s="44"/>
      <c r="GB1650" s="44"/>
      <c r="GG1650" s="352"/>
      <c r="GI1650" s="44"/>
      <c r="GJ1650" s="44"/>
      <c r="GK1650" s="44"/>
      <c r="GP1650" s="352"/>
      <c r="GR1650" s="44"/>
      <c r="GS1650" s="44"/>
      <c r="GT1650" s="44"/>
      <c r="GY1650" s="352"/>
      <c r="HA1650" s="44"/>
      <c r="HB1650" s="44"/>
      <c r="HC1650" s="44"/>
      <c r="HH1650" s="352"/>
      <c r="HJ1650" s="44"/>
      <c r="HK1650" s="44"/>
      <c r="HL1650" s="44"/>
      <c r="HQ1650" s="44"/>
      <c r="HR1650" s="44"/>
      <c r="HS1650" s="44"/>
      <c r="HT1650" s="44"/>
      <c r="HU1650" s="44"/>
      <c r="HV1650" s="44"/>
      <c r="HW1650" s="44"/>
      <c r="HX1650" s="44"/>
      <c r="HY1650" s="44"/>
      <c r="HZ1650" s="44"/>
      <c r="IA1650" s="44"/>
      <c r="IB1650" s="44"/>
      <c r="IC1650" s="44"/>
      <c r="ID1650" s="44"/>
      <c r="IE1650" s="44"/>
      <c r="IF1650" s="44"/>
      <c r="IG1650" s="44"/>
      <c r="IH1650" s="44"/>
      <c r="II1650" s="44"/>
      <c r="IJ1650" s="44"/>
      <c r="IK1650" s="44"/>
      <c r="IL1650" s="44"/>
      <c r="IM1650" s="44"/>
      <c r="IN1650" s="44"/>
      <c r="IO1650" s="44"/>
      <c r="IP1650" s="44"/>
      <c r="IQ1650" s="44"/>
      <c r="IR1650" s="44"/>
      <c r="IS1650" s="44"/>
      <c r="IT1650" s="44"/>
      <c r="IU1650" s="44"/>
      <c r="IV1650" s="44"/>
      <c r="RS1650" s="353"/>
    </row>
    <row r="1651" spans="1:487" s="74" customFormat="1" ht="15">
      <c r="A1651" s="325" t="s">
        <v>1422</v>
      </c>
      <c r="B1651" s="351"/>
      <c r="C1651" s="351"/>
      <c r="D1651" s="458" t="s">
        <v>132</v>
      </c>
      <c r="E1651" s="44"/>
      <c r="F1651" s="437">
        <f t="shared" si="23"/>
        <v>74</v>
      </c>
      <c r="G1651" s="478">
        <v>38</v>
      </c>
      <c r="H1651" s="478"/>
      <c r="I1651" s="138">
        <v>7</v>
      </c>
      <c r="J1651" s="420">
        <v>29</v>
      </c>
      <c r="K1651" s="138"/>
      <c r="L1651" s="450"/>
      <c r="M1651" s="450"/>
      <c r="N1651" s="44"/>
      <c r="R1651" s="352"/>
      <c r="T1651" s="44"/>
      <c r="U1651" s="44"/>
      <c r="V1651" s="44"/>
      <c r="AA1651" s="352"/>
      <c r="AC1651" s="44"/>
      <c r="AD1651" s="44"/>
      <c r="AE1651" s="44"/>
      <c r="AJ1651" s="352"/>
      <c r="AL1651" s="44"/>
      <c r="AM1651" s="44"/>
      <c r="AN1651" s="44"/>
      <c r="AS1651" s="352"/>
      <c r="AU1651" s="44"/>
      <c r="AV1651" s="44"/>
      <c r="AW1651" s="44"/>
      <c r="BB1651" s="352"/>
      <c r="BD1651" s="44"/>
      <c r="BE1651" s="44"/>
      <c r="BF1651" s="44"/>
      <c r="BK1651" s="352"/>
      <c r="BM1651" s="44"/>
      <c r="BN1651" s="44"/>
      <c r="BO1651" s="44"/>
      <c r="BT1651" s="352"/>
      <c r="BV1651" s="44"/>
      <c r="BW1651" s="44"/>
      <c r="BX1651" s="44"/>
      <c r="CC1651" s="352"/>
      <c r="CE1651" s="44"/>
      <c r="CF1651" s="44"/>
      <c r="CG1651" s="44"/>
      <c r="CL1651" s="352"/>
      <c r="CN1651" s="44"/>
      <c r="CO1651" s="44"/>
      <c r="CP1651" s="44"/>
      <c r="CU1651" s="352"/>
      <c r="CW1651" s="44"/>
      <c r="CX1651" s="44"/>
      <c r="CY1651" s="44"/>
      <c r="DD1651" s="352"/>
      <c r="DF1651" s="44"/>
      <c r="DG1651" s="44"/>
      <c r="DH1651" s="44"/>
      <c r="DM1651" s="352"/>
      <c r="DO1651" s="44"/>
      <c r="DP1651" s="44"/>
      <c r="DQ1651" s="44"/>
      <c r="DV1651" s="352"/>
      <c r="DX1651" s="44"/>
      <c r="DY1651" s="44"/>
      <c r="DZ1651" s="44"/>
      <c r="EE1651" s="352"/>
      <c r="EG1651" s="44"/>
      <c r="EH1651" s="44"/>
      <c r="EI1651" s="44"/>
      <c r="EN1651" s="352"/>
      <c r="EP1651" s="44"/>
      <c r="EQ1651" s="44"/>
      <c r="ER1651" s="44"/>
      <c r="EW1651" s="352"/>
      <c r="EY1651" s="44"/>
      <c r="EZ1651" s="44"/>
      <c r="FA1651" s="44"/>
      <c r="FF1651" s="352"/>
      <c r="FH1651" s="44"/>
      <c r="FI1651" s="44"/>
      <c r="FJ1651" s="44"/>
      <c r="FO1651" s="352"/>
      <c r="FQ1651" s="44"/>
      <c r="FR1651" s="44"/>
      <c r="FS1651" s="44"/>
      <c r="FX1651" s="352"/>
      <c r="FZ1651" s="44"/>
      <c r="GA1651" s="44"/>
      <c r="GB1651" s="44"/>
      <c r="GG1651" s="352"/>
      <c r="GI1651" s="44"/>
      <c r="GJ1651" s="44"/>
      <c r="GK1651" s="44"/>
      <c r="GP1651" s="352"/>
      <c r="GR1651" s="44"/>
      <c r="GS1651" s="44"/>
      <c r="GT1651" s="44"/>
      <c r="GY1651" s="352"/>
      <c r="HA1651" s="44"/>
      <c r="HB1651" s="44"/>
      <c r="HC1651" s="44"/>
      <c r="HH1651" s="352"/>
      <c r="HJ1651" s="44"/>
      <c r="HK1651" s="44"/>
      <c r="HL1651" s="44"/>
      <c r="HQ1651" s="44"/>
      <c r="HR1651" s="44"/>
      <c r="HS1651" s="44"/>
      <c r="HT1651" s="44"/>
      <c r="HU1651" s="44"/>
      <c r="HV1651" s="44"/>
      <c r="HW1651" s="44"/>
      <c r="HX1651" s="44"/>
      <c r="HY1651" s="44"/>
      <c r="HZ1651" s="44"/>
      <c r="IA1651" s="44"/>
      <c r="IB1651" s="44"/>
      <c r="IC1651" s="44"/>
      <c r="ID1651" s="44"/>
      <c r="IE1651" s="44"/>
      <c r="IF1651" s="44"/>
      <c r="IG1651" s="44"/>
      <c r="IH1651" s="44"/>
      <c r="II1651" s="44"/>
      <c r="IJ1651" s="44"/>
      <c r="IK1651" s="44"/>
      <c r="IL1651" s="44"/>
      <c r="IM1651" s="44"/>
      <c r="IN1651" s="44"/>
      <c r="IO1651" s="44"/>
      <c r="IP1651" s="44"/>
      <c r="IQ1651" s="44"/>
      <c r="IR1651" s="44"/>
      <c r="IS1651" s="44"/>
      <c r="IT1651" s="44"/>
      <c r="IU1651" s="44"/>
      <c r="IV1651" s="44"/>
      <c r="RS1651" s="353"/>
    </row>
    <row r="1652" spans="1:487" s="74" customFormat="1" ht="15">
      <c r="A1652" s="325" t="s">
        <v>427</v>
      </c>
      <c r="B1652" s="351"/>
      <c r="C1652" s="351"/>
      <c r="D1652" s="458" t="s">
        <v>139</v>
      </c>
      <c r="E1652" s="44"/>
      <c r="F1652" s="437">
        <f t="shared" si="23"/>
        <v>404</v>
      </c>
      <c r="G1652" s="541">
        <v>241</v>
      </c>
      <c r="H1652" s="541">
        <v>64</v>
      </c>
      <c r="I1652" s="138">
        <v>18</v>
      </c>
      <c r="J1652" s="420">
        <v>16</v>
      </c>
      <c r="K1652" s="138">
        <v>65</v>
      </c>
      <c r="L1652" s="458"/>
      <c r="M1652" s="458"/>
      <c r="N1652" s="44"/>
      <c r="R1652" s="352"/>
      <c r="T1652" s="44"/>
      <c r="U1652" s="44"/>
      <c r="V1652" s="44"/>
      <c r="AA1652" s="352"/>
      <c r="AC1652" s="44"/>
      <c r="AD1652" s="44"/>
      <c r="AE1652" s="44"/>
      <c r="AJ1652" s="352"/>
      <c r="AL1652" s="44"/>
      <c r="AM1652" s="44"/>
      <c r="AN1652" s="44"/>
      <c r="AS1652" s="352"/>
      <c r="AU1652" s="44"/>
      <c r="AV1652" s="44"/>
      <c r="AW1652" s="44"/>
      <c r="BB1652" s="352"/>
      <c r="BD1652" s="44"/>
      <c r="BE1652" s="44"/>
      <c r="BF1652" s="44"/>
      <c r="BK1652" s="352"/>
      <c r="BM1652" s="44"/>
      <c r="BN1652" s="44"/>
      <c r="BO1652" s="44"/>
      <c r="BT1652" s="352"/>
      <c r="BV1652" s="44"/>
      <c r="BW1652" s="44"/>
      <c r="BX1652" s="44"/>
      <c r="CC1652" s="352"/>
      <c r="CE1652" s="44"/>
      <c r="CF1652" s="44"/>
      <c r="CG1652" s="44"/>
      <c r="CL1652" s="352"/>
      <c r="CN1652" s="44"/>
      <c r="CO1652" s="44"/>
      <c r="CP1652" s="44"/>
      <c r="CU1652" s="352"/>
      <c r="CW1652" s="44"/>
      <c r="CX1652" s="44"/>
      <c r="CY1652" s="44"/>
      <c r="DD1652" s="352"/>
      <c r="DF1652" s="44"/>
      <c r="DG1652" s="44"/>
      <c r="DH1652" s="44"/>
      <c r="DM1652" s="352"/>
      <c r="DO1652" s="44"/>
      <c r="DP1652" s="44"/>
      <c r="DQ1652" s="44"/>
      <c r="DV1652" s="352"/>
      <c r="DX1652" s="44"/>
      <c r="DY1652" s="44"/>
      <c r="DZ1652" s="44"/>
      <c r="EE1652" s="352"/>
      <c r="EG1652" s="44"/>
      <c r="EH1652" s="44"/>
      <c r="EI1652" s="44"/>
      <c r="EN1652" s="352"/>
      <c r="EP1652" s="44"/>
      <c r="EQ1652" s="44"/>
      <c r="ER1652" s="44"/>
      <c r="EW1652" s="352"/>
      <c r="EY1652" s="44"/>
      <c r="EZ1652" s="44"/>
      <c r="FA1652" s="44"/>
      <c r="FF1652" s="352"/>
      <c r="FH1652" s="44"/>
      <c r="FI1652" s="44"/>
      <c r="FJ1652" s="44"/>
      <c r="FO1652" s="352"/>
      <c r="FQ1652" s="44"/>
      <c r="FR1652" s="44"/>
      <c r="FS1652" s="44"/>
      <c r="FX1652" s="352"/>
      <c r="FZ1652" s="44"/>
      <c r="GA1652" s="44"/>
      <c r="GB1652" s="44"/>
      <c r="GG1652" s="352"/>
      <c r="GI1652" s="44"/>
      <c r="GJ1652" s="44"/>
      <c r="GK1652" s="44"/>
      <c r="GP1652" s="352"/>
      <c r="GR1652" s="44"/>
      <c r="GS1652" s="44"/>
      <c r="GT1652" s="44"/>
      <c r="GY1652" s="352"/>
      <c r="HA1652" s="44"/>
      <c r="HB1652" s="44"/>
      <c r="HC1652" s="44"/>
      <c r="HH1652" s="352"/>
      <c r="HJ1652" s="44"/>
      <c r="HK1652" s="44"/>
      <c r="HL1652" s="44"/>
      <c r="HQ1652" s="44"/>
      <c r="HR1652" s="44"/>
      <c r="HS1652" s="44"/>
      <c r="HT1652" s="44"/>
      <c r="HU1652" s="44"/>
      <c r="HV1652" s="44"/>
      <c r="HW1652" s="44"/>
      <c r="HX1652" s="44"/>
      <c r="HY1652" s="44"/>
      <c r="HZ1652" s="44"/>
      <c r="IA1652" s="44"/>
      <c r="IB1652" s="44"/>
      <c r="IC1652" s="44"/>
      <c r="ID1652" s="44"/>
      <c r="IE1652" s="44"/>
      <c r="IF1652" s="44"/>
      <c r="IG1652" s="44"/>
      <c r="IH1652" s="44"/>
      <c r="II1652" s="44"/>
      <c r="IJ1652" s="44"/>
      <c r="IK1652" s="44"/>
      <c r="IL1652" s="44"/>
      <c r="IM1652" s="44"/>
      <c r="IN1652" s="44"/>
      <c r="IO1652" s="44"/>
      <c r="IP1652" s="44"/>
      <c r="IQ1652" s="44"/>
      <c r="IR1652" s="44"/>
      <c r="IS1652" s="44"/>
      <c r="IT1652" s="44"/>
      <c r="IU1652" s="44"/>
      <c r="IV1652" s="44"/>
      <c r="RS1652" s="353"/>
    </row>
    <row r="1653" spans="1:487" s="74" customFormat="1" ht="15">
      <c r="A1653" s="325" t="s">
        <v>501</v>
      </c>
      <c r="B1653" s="351"/>
      <c r="C1653" s="351"/>
      <c r="D1653" s="458" t="s">
        <v>134</v>
      </c>
      <c r="E1653" s="44"/>
      <c r="F1653" s="437">
        <f t="shared" si="23"/>
        <v>943</v>
      </c>
      <c r="G1653" s="541">
        <v>178</v>
      </c>
      <c r="H1653" s="541">
        <v>465</v>
      </c>
      <c r="I1653" s="138">
        <v>30</v>
      </c>
      <c r="J1653" s="420"/>
      <c r="K1653" s="138">
        <v>270</v>
      </c>
      <c r="L1653" s="458"/>
      <c r="N1653" s="44"/>
      <c r="R1653" s="352"/>
      <c r="T1653" s="44"/>
      <c r="U1653" s="44"/>
      <c r="V1653" s="44"/>
      <c r="AA1653" s="352"/>
      <c r="AC1653" s="44"/>
      <c r="AD1653" s="44"/>
      <c r="AE1653" s="44"/>
      <c r="AJ1653" s="352"/>
      <c r="AL1653" s="44"/>
      <c r="AM1653" s="44"/>
      <c r="AN1653" s="44"/>
      <c r="AS1653" s="352"/>
      <c r="AU1653" s="44"/>
      <c r="AV1653" s="44"/>
      <c r="AW1653" s="44"/>
      <c r="BB1653" s="352"/>
      <c r="BD1653" s="44"/>
      <c r="BE1653" s="44"/>
      <c r="BF1653" s="44"/>
      <c r="BK1653" s="352"/>
      <c r="BM1653" s="44"/>
      <c r="BN1653" s="44"/>
      <c r="BO1653" s="44"/>
      <c r="BT1653" s="352"/>
      <c r="BV1653" s="44"/>
      <c r="BW1653" s="44"/>
      <c r="BX1653" s="44"/>
      <c r="CC1653" s="352"/>
      <c r="CE1653" s="44"/>
      <c r="CF1653" s="44"/>
      <c r="CG1653" s="44"/>
      <c r="CL1653" s="352"/>
      <c r="CN1653" s="44"/>
      <c r="CO1653" s="44"/>
      <c r="CP1653" s="44"/>
      <c r="CU1653" s="352"/>
      <c r="CW1653" s="44"/>
      <c r="CX1653" s="44"/>
      <c r="CY1653" s="44"/>
      <c r="DD1653" s="352"/>
      <c r="DF1653" s="44"/>
      <c r="DG1653" s="44"/>
      <c r="DH1653" s="44"/>
      <c r="DM1653" s="352"/>
      <c r="DO1653" s="44"/>
      <c r="DP1653" s="44"/>
      <c r="DQ1653" s="44"/>
      <c r="DV1653" s="352"/>
      <c r="DX1653" s="44"/>
      <c r="DY1653" s="44"/>
      <c r="DZ1653" s="44"/>
      <c r="EE1653" s="352"/>
      <c r="EG1653" s="44"/>
      <c r="EH1653" s="44"/>
      <c r="EI1653" s="44"/>
      <c r="EN1653" s="352"/>
      <c r="EP1653" s="44"/>
      <c r="EQ1653" s="44"/>
      <c r="ER1653" s="44"/>
      <c r="EW1653" s="352"/>
      <c r="EY1653" s="44"/>
      <c r="EZ1653" s="44"/>
      <c r="FA1653" s="44"/>
      <c r="FF1653" s="352"/>
      <c r="FH1653" s="44"/>
      <c r="FI1653" s="44"/>
      <c r="FJ1653" s="44"/>
      <c r="FO1653" s="352"/>
      <c r="FQ1653" s="44"/>
      <c r="FR1653" s="44"/>
      <c r="FS1653" s="44"/>
      <c r="FX1653" s="352"/>
      <c r="FZ1653" s="44"/>
      <c r="GA1653" s="44"/>
      <c r="GB1653" s="44"/>
      <c r="GG1653" s="352"/>
      <c r="GI1653" s="44"/>
      <c r="GJ1653" s="44"/>
      <c r="GK1653" s="44"/>
      <c r="GP1653" s="352"/>
      <c r="GR1653" s="44"/>
      <c r="GS1653" s="44"/>
      <c r="GT1653" s="44"/>
      <c r="GY1653" s="352"/>
      <c r="HA1653" s="44"/>
      <c r="HB1653" s="44"/>
      <c r="HC1653" s="44"/>
      <c r="HH1653" s="352"/>
      <c r="HJ1653" s="44"/>
      <c r="HK1653" s="44"/>
      <c r="HL1653" s="44"/>
      <c r="HQ1653" s="44"/>
      <c r="HR1653" s="44"/>
      <c r="HS1653" s="44"/>
      <c r="HT1653" s="44"/>
      <c r="HU1653" s="44"/>
      <c r="HV1653" s="44"/>
      <c r="HW1653" s="44"/>
      <c r="HX1653" s="44"/>
      <c r="HY1653" s="44"/>
      <c r="HZ1653" s="44"/>
      <c r="IA1653" s="44"/>
      <c r="IB1653" s="44"/>
      <c r="IC1653" s="44"/>
      <c r="ID1653" s="44"/>
      <c r="IE1653" s="44"/>
      <c r="IF1653" s="44"/>
      <c r="IG1653" s="44"/>
      <c r="IH1653" s="44"/>
      <c r="II1653" s="44"/>
      <c r="IJ1653" s="44"/>
      <c r="IK1653" s="44"/>
      <c r="IL1653" s="44"/>
      <c r="IM1653" s="44"/>
      <c r="IN1653" s="44"/>
      <c r="IO1653" s="44"/>
      <c r="IP1653" s="44"/>
      <c r="IQ1653" s="44"/>
      <c r="IR1653" s="44"/>
      <c r="IS1653" s="44"/>
      <c r="IT1653" s="44"/>
      <c r="IU1653" s="44"/>
      <c r="IV1653" s="44"/>
      <c r="RS1653" s="353"/>
    </row>
    <row r="1654" spans="1:487" s="74" customFormat="1" ht="15">
      <c r="A1654" s="325" t="s">
        <v>1107</v>
      </c>
      <c r="B1654" s="351"/>
      <c r="C1654" s="351"/>
      <c r="D1654" s="458" t="s">
        <v>138</v>
      </c>
      <c r="E1654" s="44"/>
      <c r="F1654" s="437">
        <f t="shared" si="23"/>
        <v>16</v>
      </c>
      <c r="G1654" s="478">
        <v>1</v>
      </c>
      <c r="H1654" s="478">
        <v>11</v>
      </c>
      <c r="I1654" s="138"/>
      <c r="J1654" s="420">
        <v>4</v>
      </c>
      <c r="K1654" s="138"/>
      <c r="L1654" s="450"/>
      <c r="M1654" s="450"/>
      <c r="N1654" s="44"/>
      <c r="R1654" s="352"/>
      <c r="T1654" s="44"/>
      <c r="U1654" s="44"/>
      <c r="V1654" s="44"/>
      <c r="AA1654" s="352"/>
      <c r="AC1654" s="44"/>
      <c r="AD1654" s="44"/>
      <c r="AE1654" s="44"/>
      <c r="AJ1654" s="352"/>
      <c r="AL1654" s="44"/>
      <c r="AM1654" s="44"/>
      <c r="AN1654" s="44"/>
      <c r="AS1654" s="352"/>
      <c r="AU1654" s="44"/>
      <c r="AV1654" s="44"/>
      <c r="AW1654" s="44"/>
      <c r="BB1654" s="352"/>
      <c r="BD1654" s="44"/>
      <c r="BE1654" s="44"/>
      <c r="BF1654" s="44"/>
      <c r="BK1654" s="352"/>
      <c r="BM1654" s="44"/>
      <c r="BN1654" s="44"/>
      <c r="BO1654" s="44"/>
      <c r="BT1654" s="352"/>
      <c r="BV1654" s="44"/>
      <c r="BW1654" s="44"/>
      <c r="BX1654" s="44"/>
      <c r="CC1654" s="352"/>
      <c r="CE1654" s="44"/>
      <c r="CF1654" s="44"/>
      <c r="CG1654" s="44"/>
      <c r="CL1654" s="352"/>
      <c r="CN1654" s="44"/>
      <c r="CO1654" s="44"/>
      <c r="CP1654" s="44"/>
      <c r="CU1654" s="352"/>
      <c r="CW1654" s="44"/>
      <c r="CX1654" s="44"/>
      <c r="CY1654" s="44"/>
      <c r="DD1654" s="352"/>
      <c r="DF1654" s="44"/>
      <c r="DG1654" s="44"/>
      <c r="DH1654" s="44"/>
      <c r="DM1654" s="352"/>
      <c r="DO1654" s="44"/>
      <c r="DP1654" s="44"/>
      <c r="DQ1654" s="44"/>
      <c r="DV1654" s="352"/>
      <c r="DX1654" s="44"/>
      <c r="DY1654" s="44"/>
      <c r="DZ1654" s="44"/>
      <c r="EE1654" s="352"/>
      <c r="EG1654" s="44"/>
      <c r="EH1654" s="44"/>
      <c r="EI1654" s="44"/>
      <c r="EN1654" s="352"/>
      <c r="EP1654" s="44"/>
      <c r="EQ1654" s="44"/>
      <c r="ER1654" s="44"/>
      <c r="EW1654" s="352"/>
      <c r="EY1654" s="44"/>
      <c r="EZ1654" s="44"/>
      <c r="FA1654" s="44"/>
      <c r="FF1654" s="352"/>
      <c r="FH1654" s="44"/>
      <c r="FI1654" s="44"/>
      <c r="FJ1654" s="44"/>
      <c r="FO1654" s="352"/>
      <c r="FQ1654" s="44"/>
      <c r="FR1654" s="44"/>
      <c r="FS1654" s="44"/>
      <c r="FX1654" s="352"/>
      <c r="FZ1654" s="44"/>
      <c r="GA1654" s="44"/>
      <c r="GB1654" s="44"/>
      <c r="GG1654" s="352"/>
      <c r="GI1654" s="44"/>
      <c r="GJ1654" s="44"/>
      <c r="GK1654" s="44"/>
      <c r="GP1654" s="352"/>
      <c r="GR1654" s="44"/>
      <c r="GS1654" s="44"/>
      <c r="GT1654" s="44"/>
      <c r="GY1654" s="352"/>
      <c r="HA1654" s="44"/>
      <c r="HB1654" s="44"/>
      <c r="HC1654" s="44"/>
      <c r="HH1654" s="352"/>
      <c r="HJ1654" s="44"/>
      <c r="HK1654" s="44"/>
      <c r="HL1654" s="44"/>
      <c r="HQ1654" s="44"/>
      <c r="HR1654" s="44"/>
      <c r="HS1654" s="44"/>
      <c r="HT1654" s="44"/>
      <c r="HU1654" s="44"/>
      <c r="HV1654" s="44"/>
      <c r="HW1654" s="44"/>
      <c r="HX1654" s="44"/>
      <c r="HY1654" s="44"/>
      <c r="HZ1654" s="44"/>
      <c r="IA1654" s="44"/>
      <c r="IB1654" s="44"/>
      <c r="IC1654" s="44"/>
      <c r="ID1654" s="44"/>
      <c r="IE1654" s="44"/>
      <c r="IF1654" s="44"/>
      <c r="IG1654" s="44"/>
      <c r="IH1654" s="44"/>
      <c r="II1654" s="44"/>
      <c r="IJ1654" s="44"/>
      <c r="IK1654" s="44"/>
      <c r="IL1654" s="44"/>
      <c r="IM1654" s="44"/>
      <c r="IN1654" s="44"/>
      <c r="IO1654" s="44"/>
      <c r="IP1654" s="44"/>
      <c r="IQ1654" s="44"/>
      <c r="IR1654" s="44"/>
      <c r="IS1654" s="44"/>
      <c r="IT1654" s="44"/>
      <c r="IU1654" s="44"/>
      <c r="IV1654" s="44"/>
      <c r="RS1654" s="353"/>
    </row>
    <row r="1655" spans="1:487" s="74" customFormat="1" ht="15">
      <c r="A1655" s="325" t="s">
        <v>434</v>
      </c>
      <c r="B1655" s="351"/>
      <c r="C1655" s="351"/>
      <c r="D1655" s="458" t="s">
        <v>139</v>
      </c>
      <c r="E1655" s="44"/>
      <c r="F1655" s="437">
        <f t="shared" si="23"/>
        <v>238</v>
      </c>
      <c r="G1655" s="541">
        <v>39</v>
      </c>
      <c r="H1655" s="541">
        <v>114</v>
      </c>
      <c r="I1655" s="138">
        <v>66</v>
      </c>
      <c r="J1655" s="420"/>
      <c r="K1655" s="138">
        <v>19</v>
      </c>
      <c r="L1655" s="458"/>
      <c r="M1655" s="458"/>
      <c r="N1655" s="44"/>
      <c r="R1655" s="352"/>
      <c r="T1655" s="44"/>
      <c r="U1655" s="44"/>
      <c r="V1655" s="44"/>
      <c r="AA1655" s="352"/>
      <c r="AC1655" s="44"/>
      <c r="AD1655" s="44"/>
      <c r="AE1655" s="44"/>
      <c r="AJ1655" s="352"/>
      <c r="AL1655" s="44"/>
      <c r="AM1655" s="44"/>
      <c r="AN1655" s="44"/>
      <c r="AS1655" s="352"/>
      <c r="AU1655" s="44"/>
      <c r="AV1655" s="44"/>
      <c r="AW1655" s="44"/>
      <c r="BB1655" s="352"/>
      <c r="BD1655" s="44"/>
      <c r="BE1655" s="44"/>
      <c r="BF1655" s="44"/>
      <c r="BK1655" s="352"/>
      <c r="BM1655" s="44"/>
      <c r="BN1655" s="44"/>
      <c r="BO1655" s="44"/>
      <c r="BT1655" s="352"/>
      <c r="BV1655" s="44"/>
      <c r="BW1655" s="44"/>
      <c r="BX1655" s="44"/>
      <c r="CC1655" s="352"/>
      <c r="CE1655" s="44"/>
      <c r="CF1655" s="44"/>
      <c r="CG1655" s="44"/>
      <c r="CL1655" s="352"/>
      <c r="CN1655" s="44"/>
      <c r="CO1655" s="44"/>
      <c r="CP1655" s="44"/>
      <c r="CU1655" s="352"/>
      <c r="CW1655" s="44"/>
      <c r="CX1655" s="44"/>
      <c r="CY1655" s="44"/>
      <c r="DD1655" s="352"/>
      <c r="DF1655" s="44"/>
      <c r="DG1655" s="44"/>
      <c r="DH1655" s="44"/>
      <c r="DM1655" s="352"/>
      <c r="DO1655" s="44"/>
      <c r="DP1655" s="44"/>
      <c r="DQ1655" s="44"/>
      <c r="DV1655" s="352"/>
      <c r="DX1655" s="44"/>
      <c r="DY1655" s="44"/>
      <c r="DZ1655" s="44"/>
      <c r="EE1655" s="352"/>
      <c r="EG1655" s="44"/>
      <c r="EH1655" s="44"/>
      <c r="EI1655" s="44"/>
      <c r="EN1655" s="352"/>
      <c r="EP1655" s="44"/>
      <c r="EQ1655" s="44"/>
      <c r="ER1655" s="44"/>
      <c r="EW1655" s="352"/>
      <c r="EY1655" s="44"/>
      <c r="EZ1655" s="44"/>
      <c r="FA1655" s="44"/>
      <c r="FF1655" s="352"/>
      <c r="FH1655" s="44"/>
      <c r="FI1655" s="44"/>
      <c r="FJ1655" s="44"/>
      <c r="FO1655" s="352"/>
      <c r="FQ1655" s="44"/>
      <c r="FR1655" s="44"/>
      <c r="FS1655" s="44"/>
      <c r="FX1655" s="352"/>
      <c r="FZ1655" s="44"/>
      <c r="GA1655" s="44"/>
      <c r="GB1655" s="44"/>
      <c r="GG1655" s="352"/>
      <c r="GI1655" s="44"/>
      <c r="GJ1655" s="44"/>
      <c r="GK1655" s="44"/>
      <c r="GP1655" s="352"/>
      <c r="GR1655" s="44"/>
      <c r="GS1655" s="44"/>
      <c r="GT1655" s="44"/>
      <c r="GY1655" s="352"/>
      <c r="HA1655" s="44"/>
      <c r="HB1655" s="44"/>
      <c r="HC1655" s="44"/>
      <c r="HH1655" s="352"/>
      <c r="HJ1655" s="44"/>
      <c r="HK1655" s="44"/>
      <c r="HL1655" s="44"/>
      <c r="HQ1655" s="44"/>
      <c r="HR1655" s="44"/>
      <c r="HS1655" s="44"/>
      <c r="HT1655" s="44"/>
      <c r="HU1655" s="44"/>
      <c r="HV1655" s="44"/>
      <c r="HW1655" s="44"/>
      <c r="HX1655" s="44"/>
      <c r="HY1655" s="44"/>
      <c r="HZ1655" s="44"/>
      <c r="IA1655" s="44"/>
      <c r="IB1655" s="44"/>
      <c r="IC1655" s="44"/>
      <c r="ID1655" s="44"/>
      <c r="IE1655" s="44"/>
      <c r="IF1655" s="44"/>
      <c r="IG1655" s="44"/>
      <c r="IH1655" s="44"/>
      <c r="II1655" s="44"/>
      <c r="IJ1655" s="44"/>
      <c r="IK1655" s="44"/>
      <c r="IL1655" s="44"/>
      <c r="IM1655" s="44"/>
      <c r="IN1655" s="44"/>
      <c r="IO1655" s="44"/>
      <c r="IP1655" s="44"/>
      <c r="IQ1655" s="44"/>
      <c r="IR1655" s="44"/>
      <c r="IS1655" s="44"/>
      <c r="IT1655" s="44"/>
      <c r="IU1655" s="44"/>
      <c r="IV1655" s="44"/>
      <c r="RS1655" s="353"/>
    </row>
    <row r="1656" spans="1:487" s="74" customFormat="1" ht="15">
      <c r="A1656" s="325" t="s">
        <v>565</v>
      </c>
      <c r="B1656" s="351"/>
      <c r="C1656" s="351"/>
      <c r="D1656" s="458" t="s">
        <v>138</v>
      </c>
      <c r="E1656" s="44"/>
      <c r="F1656" s="437">
        <f t="shared" si="23"/>
        <v>179</v>
      </c>
      <c r="G1656" s="478">
        <v>12</v>
      </c>
      <c r="H1656" s="478">
        <v>167</v>
      </c>
      <c r="I1656" s="138"/>
      <c r="J1656" s="548"/>
      <c r="K1656" s="138"/>
      <c r="L1656" s="450"/>
      <c r="M1656" s="450"/>
      <c r="N1656" s="44"/>
      <c r="R1656" s="352"/>
      <c r="T1656" s="44"/>
      <c r="U1656" s="44"/>
      <c r="V1656" s="44"/>
      <c r="AA1656" s="352"/>
      <c r="AC1656" s="44"/>
      <c r="AD1656" s="44"/>
      <c r="AE1656" s="44"/>
      <c r="AJ1656" s="352"/>
      <c r="AL1656" s="44"/>
      <c r="AM1656" s="44"/>
      <c r="AN1656" s="44"/>
      <c r="AS1656" s="352"/>
      <c r="AU1656" s="44"/>
      <c r="AV1656" s="44"/>
      <c r="AW1656" s="44"/>
      <c r="BB1656" s="352"/>
      <c r="BD1656" s="44"/>
      <c r="BE1656" s="44"/>
      <c r="BF1656" s="44"/>
      <c r="BK1656" s="352"/>
      <c r="BM1656" s="44"/>
      <c r="BN1656" s="44"/>
      <c r="BO1656" s="44"/>
      <c r="BT1656" s="352"/>
      <c r="BV1656" s="44"/>
      <c r="BW1656" s="44"/>
      <c r="BX1656" s="44"/>
      <c r="CC1656" s="352"/>
      <c r="CE1656" s="44"/>
      <c r="CF1656" s="44"/>
      <c r="CG1656" s="44"/>
      <c r="CL1656" s="352"/>
      <c r="CN1656" s="44"/>
      <c r="CO1656" s="44"/>
      <c r="CP1656" s="44"/>
      <c r="CU1656" s="352"/>
      <c r="CW1656" s="44"/>
      <c r="CX1656" s="44"/>
      <c r="CY1656" s="44"/>
      <c r="DD1656" s="352"/>
      <c r="DF1656" s="44"/>
      <c r="DG1656" s="44"/>
      <c r="DH1656" s="44"/>
      <c r="DM1656" s="352"/>
      <c r="DO1656" s="44"/>
      <c r="DP1656" s="44"/>
      <c r="DQ1656" s="44"/>
      <c r="DV1656" s="352"/>
      <c r="DX1656" s="44"/>
      <c r="DY1656" s="44"/>
      <c r="DZ1656" s="44"/>
      <c r="EE1656" s="352"/>
      <c r="EG1656" s="44"/>
      <c r="EH1656" s="44"/>
      <c r="EI1656" s="44"/>
      <c r="EN1656" s="352"/>
      <c r="EP1656" s="44"/>
      <c r="EQ1656" s="44"/>
      <c r="ER1656" s="44"/>
      <c r="EW1656" s="352"/>
      <c r="EY1656" s="44"/>
      <c r="EZ1656" s="44"/>
      <c r="FA1656" s="44"/>
      <c r="FF1656" s="352"/>
      <c r="FH1656" s="44"/>
      <c r="FI1656" s="44"/>
      <c r="FJ1656" s="44"/>
      <c r="FO1656" s="352"/>
      <c r="FQ1656" s="44"/>
      <c r="FR1656" s="44"/>
      <c r="FS1656" s="44"/>
      <c r="FX1656" s="352"/>
      <c r="FZ1656" s="44"/>
      <c r="GA1656" s="44"/>
      <c r="GB1656" s="44"/>
      <c r="GG1656" s="352"/>
      <c r="GI1656" s="44"/>
      <c r="GJ1656" s="44"/>
      <c r="GK1656" s="44"/>
      <c r="GP1656" s="352"/>
      <c r="GR1656" s="44"/>
      <c r="GS1656" s="44"/>
      <c r="GT1656" s="44"/>
      <c r="GY1656" s="352"/>
      <c r="HA1656" s="44"/>
      <c r="HB1656" s="44"/>
      <c r="HC1656" s="44"/>
      <c r="HH1656" s="352"/>
      <c r="HJ1656" s="44"/>
      <c r="HK1656" s="44"/>
      <c r="HL1656" s="44"/>
      <c r="HQ1656" s="44"/>
      <c r="HR1656" s="44"/>
      <c r="HS1656" s="44"/>
      <c r="HT1656" s="44"/>
      <c r="HU1656" s="44"/>
      <c r="HV1656" s="44"/>
      <c r="HW1656" s="44"/>
      <c r="HX1656" s="44"/>
      <c r="HY1656" s="44"/>
      <c r="HZ1656" s="44"/>
      <c r="IA1656" s="44"/>
      <c r="IB1656" s="44"/>
      <c r="IC1656" s="44"/>
      <c r="ID1656" s="44"/>
      <c r="IE1656" s="44"/>
      <c r="IF1656" s="44"/>
      <c r="IG1656" s="44"/>
      <c r="IH1656" s="44"/>
      <c r="II1656" s="44"/>
      <c r="IJ1656" s="44"/>
      <c r="IK1656" s="44"/>
      <c r="IL1656" s="44"/>
      <c r="IM1656" s="44"/>
      <c r="IN1656" s="44"/>
      <c r="IO1656" s="44"/>
      <c r="IP1656" s="44"/>
      <c r="IQ1656" s="44"/>
      <c r="IR1656" s="44"/>
      <c r="IS1656" s="44"/>
      <c r="IT1656" s="44"/>
      <c r="IU1656" s="44"/>
      <c r="IV1656" s="44"/>
      <c r="RS1656" s="353"/>
    </row>
    <row r="1657" spans="1:487" s="74" customFormat="1" ht="15">
      <c r="A1657" s="325" t="s">
        <v>2070</v>
      </c>
      <c r="B1657" s="351"/>
      <c r="C1657" s="351"/>
      <c r="D1657" s="531" t="s">
        <v>130</v>
      </c>
      <c r="E1657" s="44"/>
      <c r="F1657" s="437">
        <f t="shared" si="23"/>
        <v>0</v>
      </c>
      <c r="G1657" s="478"/>
      <c r="H1657" s="138"/>
      <c r="I1657" s="138"/>
      <c r="J1657" s="420"/>
      <c r="K1657" s="138"/>
      <c r="L1657" s="450"/>
      <c r="M1657" s="44"/>
      <c r="N1657" s="44"/>
      <c r="R1657" s="352"/>
      <c r="T1657" s="44"/>
      <c r="U1657" s="44"/>
      <c r="V1657" s="44"/>
      <c r="AA1657" s="352"/>
      <c r="AC1657" s="44"/>
      <c r="AD1657" s="44"/>
      <c r="AE1657" s="44"/>
      <c r="AJ1657" s="352"/>
      <c r="AL1657" s="44"/>
      <c r="AM1657" s="44"/>
      <c r="AN1657" s="44"/>
      <c r="AS1657" s="352"/>
      <c r="AU1657" s="44"/>
      <c r="AV1657" s="44"/>
      <c r="AW1657" s="44"/>
      <c r="BB1657" s="352"/>
      <c r="BD1657" s="44"/>
      <c r="BE1657" s="44"/>
      <c r="BF1657" s="44"/>
      <c r="BK1657" s="352"/>
      <c r="BM1657" s="44"/>
      <c r="BN1657" s="44"/>
      <c r="BO1657" s="44"/>
      <c r="BT1657" s="352"/>
      <c r="BV1657" s="44"/>
      <c r="BW1657" s="44"/>
      <c r="BX1657" s="44"/>
      <c r="CC1657" s="352"/>
      <c r="CE1657" s="44"/>
      <c r="CF1657" s="44"/>
      <c r="CG1657" s="44"/>
      <c r="CL1657" s="352"/>
      <c r="CN1657" s="44"/>
      <c r="CO1657" s="44"/>
      <c r="CP1657" s="44"/>
      <c r="CU1657" s="352"/>
      <c r="CW1657" s="44"/>
      <c r="CX1657" s="44"/>
      <c r="CY1657" s="44"/>
      <c r="DD1657" s="352"/>
      <c r="DF1657" s="44"/>
      <c r="DG1657" s="44"/>
      <c r="DH1657" s="44"/>
      <c r="DM1657" s="352"/>
      <c r="DO1657" s="44"/>
      <c r="DP1657" s="44"/>
      <c r="DQ1657" s="44"/>
      <c r="DV1657" s="352"/>
      <c r="DX1657" s="44"/>
      <c r="DY1657" s="44"/>
      <c r="DZ1657" s="44"/>
      <c r="EE1657" s="352"/>
      <c r="EG1657" s="44"/>
      <c r="EH1657" s="44"/>
      <c r="EI1657" s="44"/>
      <c r="EN1657" s="352"/>
      <c r="EP1657" s="44"/>
      <c r="EQ1657" s="44"/>
      <c r="ER1657" s="44"/>
      <c r="EW1657" s="352"/>
      <c r="EY1657" s="44"/>
      <c r="EZ1657" s="44"/>
      <c r="FA1657" s="44"/>
      <c r="FF1657" s="352"/>
      <c r="FH1657" s="44"/>
      <c r="FI1657" s="44"/>
      <c r="FJ1657" s="44"/>
      <c r="FO1657" s="352"/>
      <c r="FQ1657" s="44"/>
      <c r="FR1657" s="44"/>
      <c r="FS1657" s="44"/>
      <c r="FX1657" s="352"/>
      <c r="FZ1657" s="44"/>
      <c r="GA1657" s="44"/>
      <c r="GB1657" s="44"/>
      <c r="GG1657" s="352"/>
      <c r="GI1657" s="44"/>
      <c r="GJ1657" s="44"/>
      <c r="GK1657" s="44"/>
      <c r="GP1657" s="352"/>
      <c r="GR1657" s="44"/>
      <c r="GS1657" s="44"/>
      <c r="GT1657" s="44"/>
      <c r="GY1657" s="352"/>
      <c r="HA1657" s="44"/>
      <c r="HB1657" s="44"/>
      <c r="HC1657" s="44"/>
      <c r="HH1657" s="352"/>
      <c r="HJ1657" s="44"/>
      <c r="HK1657" s="44"/>
      <c r="HL1657" s="44"/>
      <c r="HQ1657" s="44"/>
      <c r="HR1657" s="44"/>
      <c r="HS1657" s="44"/>
      <c r="HT1657" s="44"/>
      <c r="HU1657" s="44"/>
      <c r="HV1657" s="44"/>
      <c r="HW1657" s="44"/>
      <c r="HX1657" s="44"/>
      <c r="HY1657" s="44"/>
      <c r="HZ1657" s="44"/>
      <c r="IA1657" s="44"/>
      <c r="IB1657" s="44"/>
      <c r="IC1657" s="44"/>
      <c r="ID1657" s="44"/>
      <c r="IE1657" s="44"/>
      <c r="IF1657" s="44"/>
      <c r="IG1657" s="44"/>
      <c r="IH1657" s="44"/>
      <c r="II1657" s="44"/>
      <c r="IJ1657" s="44"/>
      <c r="IK1657" s="44"/>
      <c r="IL1657" s="44"/>
      <c r="IM1657" s="44"/>
      <c r="IN1657" s="44"/>
      <c r="IO1657" s="44"/>
      <c r="IP1657" s="44"/>
      <c r="IQ1657" s="44"/>
      <c r="IR1657" s="44"/>
      <c r="IS1657" s="44"/>
      <c r="IT1657" s="44"/>
      <c r="IU1657" s="44"/>
      <c r="IV1657" s="44"/>
      <c r="RS1657" s="353"/>
    </row>
    <row r="1658" spans="1:487" s="74" customFormat="1" ht="15">
      <c r="A1658" s="325" t="s">
        <v>1820</v>
      </c>
      <c r="B1658" s="351"/>
      <c r="C1658" s="351"/>
      <c r="D1658" s="531" t="s">
        <v>130</v>
      </c>
      <c r="E1658" s="44"/>
      <c r="F1658" s="437">
        <f t="shared" si="23"/>
        <v>1</v>
      </c>
      <c r="G1658" s="478"/>
      <c r="H1658" s="478"/>
      <c r="I1658" s="138"/>
      <c r="J1658" s="548">
        <v>1</v>
      </c>
      <c r="K1658" s="138"/>
      <c r="L1658" s="458"/>
      <c r="M1658" s="450"/>
      <c r="N1658" s="44"/>
      <c r="R1658" s="352"/>
      <c r="T1658" s="44"/>
      <c r="U1658" s="44"/>
      <c r="V1658" s="44"/>
      <c r="AA1658" s="352"/>
      <c r="AC1658" s="44"/>
      <c r="AD1658" s="44"/>
      <c r="AE1658" s="44"/>
      <c r="AJ1658" s="352"/>
      <c r="AL1658" s="44"/>
      <c r="AM1658" s="44"/>
      <c r="AN1658" s="44"/>
      <c r="AS1658" s="352"/>
      <c r="AU1658" s="44"/>
      <c r="AV1658" s="44"/>
      <c r="AW1658" s="44"/>
      <c r="BB1658" s="352"/>
      <c r="BD1658" s="44"/>
      <c r="BE1658" s="44"/>
      <c r="BF1658" s="44"/>
      <c r="BK1658" s="352"/>
      <c r="BM1658" s="44"/>
      <c r="BN1658" s="44"/>
      <c r="BO1658" s="44"/>
      <c r="BT1658" s="352"/>
      <c r="BV1658" s="44"/>
      <c r="BW1658" s="44"/>
      <c r="BX1658" s="44"/>
      <c r="CC1658" s="352"/>
      <c r="CE1658" s="44"/>
      <c r="CF1658" s="44"/>
      <c r="CG1658" s="44"/>
      <c r="CL1658" s="352"/>
      <c r="CN1658" s="44"/>
      <c r="CO1658" s="44"/>
      <c r="CP1658" s="44"/>
      <c r="CU1658" s="352"/>
      <c r="CW1658" s="44"/>
      <c r="CX1658" s="44"/>
      <c r="CY1658" s="44"/>
      <c r="DD1658" s="352"/>
      <c r="DF1658" s="44"/>
      <c r="DG1658" s="44"/>
      <c r="DH1658" s="44"/>
      <c r="DM1658" s="352"/>
      <c r="DO1658" s="44"/>
      <c r="DP1658" s="44"/>
      <c r="DQ1658" s="44"/>
      <c r="DV1658" s="352"/>
      <c r="DX1658" s="44"/>
      <c r="DY1658" s="44"/>
      <c r="DZ1658" s="44"/>
      <c r="EE1658" s="352"/>
      <c r="EG1658" s="44"/>
      <c r="EH1658" s="44"/>
      <c r="EI1658" s="44"/>
      <c r="EN1658" s="352"/>
      <c r="EP1658" s="44"/>
      <c r="EQ1658" s="44"/>
      <c r="ER1658" s="44"/>
      <c r="EW1658" s="352"/>
      <c r="EY1658" s="44"/>
      <c r="EZ1658" s="44"/>
      <c r="FA1658" s="44"/>
      <c r="FF1658" s="352"/>
      <c r="FH1658" s="44"/>
      <c r="FI1658" s="44"/>
      <c r="FJ1658" s="44"/>
      <c r="FO1658" s="352"/>
      <c r="FQ1658" s="44"/>
      <c r="FR1658" s="44"/>
      <c r="FS1658" s="44"/>
      <c r="FX1658" s="352"/>
      <c r="FZ1658" s="44"/>
      <c r="GA1658" s="44"/>
      <c r="GB1658" s="44"/>
      <c r="GG1658" s="352"/>
      <c r="GI1658" s="44"/>
      <c r="GJ1658" s="44"/>
      <c r="GK1658" s="44"/>
      <c r="GP1658" s="352"/>
      <c r="GR1658" s="44"/>
      <c r="GS1658" s="44"/>
      <c r="GT1658" s="44"/>
      <c r="GY1658" s="352"/>
      <c r="HA1658" s="44"/>
      <c r="HB1658" s="44"/>
      <c r="HC1658" s="44"/>
      <c r="HH1658" s="352"/>
      <c r="HJ1658" s="44"/>
      <c r="HK1658" s="44"/>
      <c r="HL1658" s="44"/>
      <c r="HQ1658" s="44"/>
      <c r="HR1658" s="44"/>
      <c r="HS1658" s="44"/>
      <c r="HT1658" s="44"/>
      <c r="HU1658" s="44"/>
      <c r="HV1658" s="44"/>
      <c r="HW1658" s="44"/>
      <c r="HX1658" s="44"/>
      <c r="HY1658" s="44"/>
      <c r="HZ1658" s="44"/>
      <c r="IA1658" s="44"/>
      <c r="IB1658" s="44"/>
      <c r="IC1658" s="44"/>
      <c r="ID1658" s="44"/>
      <c r="IE1658" s="44"/>
      <c r="IF1658" s="44"/>
      <c r="IG1658" s="44"/>
      <c r="IH1658" s="44"/>
      <c r="II1658" s="44"/>
      <c r="IJ1658" s="44"/>
      <c r="IK1658" s="44"/>
      <c r="IL1658" s="44"/>
      <c r="IM1658" s="44"/>
      <c r="IN1658" s="44"/>
      <c r="IO1658" s="44"/>
      <c r="IP1658" s="44"/>
      <c r="IQ1658" s="44"/>
      <c r="IR1658" s="44"/>
      <c r="IS1658" s="44"/>
      <c r="IT1658" s="44"/>
      <c r="IU1658" s="44"/>
      <c r="IV1658" s="44"/>
      <c r="RS1658" s="353"/>
    </row>
    <row r="1659" spans="1:487" s="74" customFormat="1" ht="15">
      <c r="A1659" s="325" t="s">
        <v>1952</v>
      </c>
      <c r="B1659" s="351"/>
      <c r="C1659" s="351"/>
      <c r="D1659" s="354" t="s">
        <v>130</v>
      </c>
      <c r="E1659" s="44"/>
      <c r="F1659" s="437">
        <f t="shared" ref="F1659:F1722" si="24">SUM(G1659:L1659)</f>
        <v>0</v>
      </c>
      <c r="G1659" s="478"/>
      <c r="H1659" s="478"/>
      <c r="I1659" s="138"/>
      <c r="J1659" s="420"/>
      <c r="K1659" s="138"/>
      <c r="L1659" s="44"/>
      <c r="M1659" s="450"/>
      <c r="N1659" s="44"/>
      <c r="R1659" s="352"/>
      <c r="T1659" s="44"/>
      <c r="U1659" s="44"/>
      <c r="V1659" s="44"/>
      <c r="AA1659" s="352"/>
      <c r="AC1659" s="44"/>
      <c r="AD1659" s="44"/>
      <c r="AE1659" s="44"/>
      <c r="AJ1659" s="352"/>
      <c r="AL1659" s="44"/>
      <c r="AM1659" s="44"/>
      <c r="AN1659" s="44"/>
      <c r="AS1659" s="352"/>
      <c r="AU1659" s="44"/>
      <c r="AV1659" s="44"/>
      <c r="AW1659" s="44"/>
      <c r="BB1659" s="352"/>
      <c r="BD1659" s="44"/>
      <c r="BE1659" s="44"/>
      <c r="BF1659" s="44"/>
      <c r="BK1659" s="352"/>
      <c r="BM1659" s="44"/>
      <c r="BN1659" s="44"/>
      <c r="BO1659" s="44"/>
      <c r="BT1659" s="352"/>
      <c r="BV1659" s="44"/>
      <c r="BW1659" s="44"/>
      <c r="BX1659" s="44"/>
      <c r="CC1659" s="352"/>
      <c r="CE1659" s="44"/>
      <c r="CF1659" s="44"/>
      <c r="CG1659" s="44"/>
      <c r="CL1659" s="352"/>
      <c r="CN1659" s="44"/>
      <c r="CO1659" s="44"/>
      <c r="CP1659" s="44"/>
      <c r="CU1659" s="352"/>
      <c r="CW1659" s="44"/>
      <c r="CX1659" s="44"/>
      <c r="CY1659" s="44"/>
      <c r="DD1659" s="352"/>
      <c r="DF1659" s="44"/>
      <c r="DG1659" s="44"/>
      <c r="DH1659" s="44"/>
      <c r="DM1659" s="352"/>
      <c r="DO1659" s="44"/>
      <c r="DP1659" s="44"/>
      <c r="DQ1659" s="44"/>
      <c r="DV1659" s="352"/>
      <c r="DX1659" s="44"/>
      <c r="DY1659" s="44"/>
      <c r="DZ1659" s="44"/>
      <c r="EE1659" s="352"/>
      <c r="EG1659" s="44"/>
      <c r="EH1659" s="44"/>
      <c r="EI1659" s="44"/>
      <c r="EN1659" s="352"/>
      <c r="EP1659" s="44"/>
      <c r="EQ1659" s="44"/>
      <c r="ER1659" s="44"/>
      <c r="EW1659" s="352"/>
      <c r="EY1659" s="44"/>
      <c r="EZ1659" s="44"/>
      <c r="FA1659" s="44"/>
      <c r="FF1659" s="352"/>
      <c r="FH1659" s="44"/>
      <c r="FI1659" s="44"/>
      <c r="FJ1659" s="44"/>
      <c r="FO1659" s="352"/>
      <c r="FQ1659" s="44"/>
      <c r="FR1659" s="44"/>
      <c r="FS1659" s="44"/>
      <c r="FX1659" s="352"/>
      <c r="FZ1659" s="44"/>
      <c r="GA1659" s="44"/>
      <c r="GB1659" s="44"/>
      <c r="GG1659" s="352"/>
      <c r="GI1659" s="44"/>
      <c r="GJ1659" s="44"/>
      <c r="GK1659" s="44"/>
      <c r="GP1659" s="352"/>
      <c r="GR1659" s="44"/>
      <c r="GS1659" s="44"/>
      <c r="GT1659" s="44"/>
      <c r="GY1659" s="352"/>
      <c r="HA1659" s="44"/>
      <c r="HB1659" s="44"/>
      <c r="HC1659" s="44"/>
      <c r="HH1659" s="352"/>
      <c r="HJ1659" s="44"/>
      <c r="HK1659" s="44"/>
      <c r="HL1659" s="44"/>
      <c r="HQ1659" s="44"/>
      <c r="HR1659" s="44"/>
      <c r="HS1659" s="44"/>
      <c r="HT1659" s="44"/>
      <c r="HU1659" s="44"/>
      <c r="HV1659" s="44"/>
      <c r="HW1659" s="44"/>
      <c r="HX1659" s="44"/>
      <c r="HY1659" s="44"/>
      <c r="HZ1659" s="44"/>
      <c r="IA1659" s="44"/>
      <c r="IB1659" s="44"/>
      <c r="IC1659" s="44"/>
      <c r="ID1659" s="44"/>
      <c r="IE1659" s="44"/>
      <c r="IF1659" s="44"/>
      <c r="IG1659" s="44"/>
      <c r="IH1659" s="44"/>
      <c r="II1659" s="44"/>
      <c r="IJ1659" s="44"/>
      <c r="IK1659" s="44"/>
      <c r="IL1659" s="44"/>
      <c r="IM1659" s="44"/>
      <c r="IN1659" s="44"/>
      <c r="IO1659" s="44"/>
      <c r="IP1659" s="44"/>
      <c r="IQ1659" s="44"/>
      <c r="IR1659" s="44"/>
      <c r="IS1659" s="44"/>
      <c r="IT1659" s="44"/>
      <c r="IU1659" s="44"/>
      <c r="IV1659" s="44"/>
      <c r="RS1659" s="353"/>
    </row>
    <row r="1660" spans="1:487" s="74" customFormat="1" ht="15">
      <c r="A1660" s="325" t="s">
        <v>1953</v>
      </c>
      <c r="B1660" s="351"/>
      <c r="C1660" s="351"/>
      <c r="D1660" s="531" t="s">
        <v>130</v>
      </c>
      <c r="E1660" s="44"/>
      <c r="F1660" s="437">
        <f t="shared" si="24"/>
        <v>0</v>
      </c>
      <c r="G1660" s="478"/>
      <c r="H1660" s="138"/>
      <c r="I1660" s="138"/>
      <c r="J1660" s="420"/>
      <c r="K1660" s="138"/>
      <c r="L1660" s="450"/>
      <c r="M1660" s="44"/>
      <c r="N1660" s="44"/>
      <c r="R1660" s="352"/>
      <c r="T1660" s="44"/>
      <c r="U1660" s="44"/>
      <c r="V1660" s="44"/>
      <c r="AA1660" s="352"/>
      <c r="AC1660" s="44"/>
      <c r="AD1660" s="44"/>
      <c r="AE1660" s="44"/>
      <c r="AJ1660" s="352"/>
      <c r="AL1660" s="44"/>
      <c r="AM1660" s="44"/>
      <c r="AN1660" s="44"/>
      <c r="AS1660" s="352"/>
      <c r="AU1660" s="44"/>
      <c r="AV1660" s="44"/>
      <c r="AW1660" s="44"/>
      <c r="BB1660" s="352"/>
      <c r="BD1660" s="44"/>
      <c r="BE1660" s="44"/>
      <c r="BF1660" s="44"/>
      <c r="BK1660" s="352"/>
      <c r="BM1660" s="44"/>
      <c r="BN1660" s="44"/>
      <c r="BO1660" s="44"/>
      <c r="BT1660" s="352"/>
      <c r="BV1660" s="44"/>
      <c r="BW1660" s="44"/>
      <c r="BX1660" s="44"/>
      <c r="CC1660" s="352"/>
      <c r="CE1660" s="44"/>
      <c r="CF1660" s="44"/>
      <c r="CG1660" s="44"/>
      <c r="CL1660" s="352"/>
      <c r="CN1660" s="44"/>
      <c r="CO1660" s="44"/>
      <c r="CP1660" s="44"/>
      <c r="CU1660" s="352"/>
      <c r="CW1660" s="44"/>
      <c r="CX1660" s="44"/>
      <c r="CY1660" s="44"/>
      <c r="DD1660" s="352"/>
      <c r="DF1660" s="44"/>
      <c r="DG1660" s="44"/>
      <c r="DH1660" s="44"/>
      <c r="DM1660" s="352"/>
      <c r="DO1660" s="44"/>
      <c r="DP1660" s="44"/>
      <c r="DQ1660" s="44"/>
      <c r="DV1660" s="352"/>
      <c r="DX1660" s="44"/>
      <c r="DY1660" s="44"/>
      <c r="DZ1660" s="44"/>
      <c r="EE1660" s="352"/>
      <c r="EG1660" s="44"/>
      <c r="EH1660" s="44"/>
      <c r="EI1660" s="44"/>
      <c r="EN1660" s="352"/>
      <c r="EP1660" s="44"/>
      <c r="EQ1660" s="44"/>
      <c r="ER1660" s="44"/>
      <c r="EW1660" s="352"/>
      <c r="EY1660" s="44"/>
      <c r="EZ1660" s="44"/>
      <c r="FA1660" s="44"/>
      <c r="FF1660" s="352"/>
      <c r="FH1660" s="44"/>
      <c r="FI1660" s="44"/>
      <c r="FJ1660" s="44"/>
      <c r="FO1660" s="352"/>
      <c r="FQ1660" s="44"/>
      <c r="FR1660" s="44"/>
      <c r="FS1660" s="44"/>
      <c r="FX1660" s="352"/>
      <c r="FZ1660" s="44"/>
      <c r="GA1660" s="44"/>
      <c r="GB1660" s="44"/>
      <c r="GG1660" s="352"/>
      <c r="GI1660" s="44"/>
      <c r="GJ1660" s="44"/>
      <c r="GK1660" s="44"/>
      <c r="GP1660" s="352"/>
      <c r="GR1660" s="44"/>
      <c r="GS1660" s="44"/>
      <c r="GT1660" s="44"/>
      <c r="GY1660" s="352"/>
      <c r="HA1660" s="44"/>
      <c r="HB1660" s="44"/>
      <c r="HC1660" s="44"/>
      <c r="HH1660" s="352"/>
      <c r="HJ1660" s="44"/>
      <c r="HK1660" s="44"/>
      <c r="HL1660" s="44"/>
      <c r="HQ1660" s="44"/>
      <c r="HR1660" s="44"/>
      <c r="HS1660" s="44"/>
      <c r="HT1660" s="44"/>
      <c r="HU1660" s="44"/>
      <c r="HV1660" s="44"/>
      <c r="HW1660" s="44"/>
      <c r="HX1660" s="44"/>
      <c r="HY1660" s="44"/>
      <c r="HZ1660" s="44"/>
      <c r="IA1660" s="44"/>
      <c r="IB1660" s="44"/>
      <c r="IC1660" s="44"/>
      <c r="ID1660" s="44"/>
      <c r="IE1660" s="44"/>
      <c r="IF1660" s="44"/>
      <c r="IG1660" s="44"/>
      <c r="IH1660" s="44"/>
      <c r="II1660" s="44"/>
      <c r="IJ1660" s="44"/>
      <c r="IK1660" s="44"/>
      <c r="IL1660" s="44"/>
      <c r="IM1660" s="44"/>
      <c r="IN1660" s="44"/>
      <c r="IO1660" s="44"/>
      <c r="IP1660" s="44"/>
      <c r="IQ1660" s="44"/>
      <c r="IR1660" s="44"/>
      <c r="IS1660" s="44"/>
      <c r="IT1660" s="44"/>
      <c r="IU1660" s="44"/>
      <c r="IV1660" s="44"/>
      <c r="RS1660" s="353"/>
    </row>
    <row r="1661" spans="1:487" s="74" customFormat="1" ht="15">
      <c r="A1661" s="325" t="s">
        <v>605</v>
      </c>
      <c r="B1661" s="351"/>
      <c r="C1661" s="351"/>
      <c r="D1661" s="531" t="s">
        <v>130</v>
      </c>
      <c r="E1661" s="44"/>
      <c r="F1661" s="437">
        <f t="shared" si="24"/>
        <v>22</v>
      </c>
      <c r="G1661" s="478"/>
      <c r="H1661" s="478">
        <v>17</v>
      </c>
      <c r="I1661" s="138">
        <v>5</v>
      </c>
      <c r="J1661" s="548"/>
      <c r="K1661" s="138"/>
      <c r="L1661" s="450"/>
      <c r="M1661" s="44"/>
      <c r="N1661" s="44"/>
      <c r="R1661" s="352"/>
      <c r="T1661" s="44"/>
      <c r="U1661" s="44"/>
      <c r="V1661" s="44"/>
      <c r="AA1661" s="352"/>
      <c r="AC1661" s="44"/>
      <c r="AD1661" s="44"/>
      <c r="AE1661" s="44"/>
      <c r="AJ1661" s="352"/>
      <c r="AL1661" s="44"/>
      <c r="AM1661" s="44"/>
      <c r="AN1661" s="44"/>
      <c r="AS1661" s="352"/>
      <c r="AU1661" s="44"/>
      <c r="AV1661" s="44"/>
      <c r="AW1661" s="44"/>
      <c r="BB1661" s="352"/>
      <c r="BD1661" s="44"/>
      <c r="BE1661" s="44"/>
      <c r="BF1661" s="44"/>
      <c r="BK1661" s="352"/>
      <c r="BM1661" s="44"/>
      <c r="BN1661" s="44"/>
      <c r="BO1661" s="44"/>
      <c r="BT1661" s="352"/>
      <c r="BV1661" s="44"/>
      <c r="BW1661" s="44"/>
      <c r="BX1661" s="44"/>
      <c r="CC1661" s="352"/>
      <c r="CE1661" s="44"/>
      <c r="CF1661" s="44"/>
      <c r="CG1661" s="44"/>
      <c r="CL1661" s="352"/>
      <c r="CN1661" s="44"/>
      <c r="CO1661" s="44"/>
      <c r="CP1661" s="44"/>
      <c r="CU1661" s="352"/>
      <c r="CW1661" s="44"/>
      <c r="CX1661" s="44"/>
      <c r="CY1661" s="44"/>
      <c r="DD1661" s="352"/>
      <c r="DF1661" s="44"/>
      <c r="DG1661" s="44"/>
      <c r="DH1661" s="44"/>
      <c r="DM1661" s="352"/>
      <c r="DO1661" s="44"/>
      <c r="DP1661" s="44"/>
      <c r="DQ1661" s="44"/>
      <c r="DV1661" s="352"/>
      <c r="DX1661" s="44"/>
      <c r="DY1661" s="44"/>
      <c r="DZ1661" s="44"/>
      <c r="EE1661" s="352"/>
      <c r="EG1661" s="44"/>
      <c r="EH1661" s="44"/>
      <c r="EI1661" s="44"/>
      <c r="EN1661" s="352"/>
      <c r="EP1661" s="44"/>
      <c r="EQ1661" s="44"/>
      <c r="ER1661" s="44"/>
      <c r="EW1661" s="352"/>
      <c r="EY1661" s="44"/>
      <c r="EZ1661" s="44"/>
      <c r="FA1661" s="44"/>
      <c r="FF1661" s="352"/>
      <c r="FH1661" s="44"/>
      <c r="FI1661" s="44"/>
      <c r="FJ1661" s="44"/>
      <c r="FO1661" s="352"/>
      <c r="FQ1661" s="44"/>
      <c r="FR1661" s="44"/>
      <c r="FS1661" s="44"/>
      <c r="FX1661" s="352"/>
      <c r="FZ1661" s="44"/>
      <c r="GA1661" s="44"/>
      <c r="GB1661" s="44"/>
      <c r="GG1661" s="352"/>
      <c r="GI1661" s="44"/>
      <c r="GJ1661" s="44"/>
      <c r="GK1661" s="44"/>
      <c r="GP1661" s="352"/>
      <c r="GR1661" s="44"/>
      <c r="GS1661" s="44"/>
      <c r="GT1661" s="44"/>
      <c r="GY1661" s="352"/>
      <c r="HA1661" s="44"/>
      <c r="HB1661" s="44"/>
      <c r="HC1661" s="44"/>
      <c r="HH1661" s="352"/>
      <c r="HJ1661" s="44"/>
      <c r="HK1661" s="44"/>
      <c r="HL1661" s="44"/>
      <c r="HQ1661" s="44"/>
      <c r="HR1661" s="44"/>
      <c r="HS1661" s="44"/>
      <c r="HT1661" s="44"/>
      <c r="HU1661" s="44"/>
      <c r="HV1661" s="44"/>
      <c r="HW1661" s="44"/>
      <c r="HX1661" s="44"/>
      <c r="HY1661" s="44"/>
      <c r="HZ1661" s="44"/>
      <c r="IA1661" s="44"/>
      <c r="IB1661" s="44"/>
      <c r="IC1661" s="44"/>
      <c r="ID1661" s="44"/>
      <c r="IE1661" s="44"/>
      <c r="IF1661" s="44"/>
      <c r="IG1661" s="44"/>
      <c r="IH1661" s="44"/>
      <c r="II1661" s="44"/>
      <c r="IJ1661" s="44"/>
      <c r="IK1661" s="44"/>
      <c r="IL1661" s="44"/>
      <c r="IM1661" s="44"/>
      <c r="IN1661" s="44"/>
      <c r="IO1661" s="44"/>
      <c r="IP1661" s="44"/>
      <c r="IQ1661" s="44"/>
      <c r="IR1661" s="44"/>
      <c r="IS1661" s="44"/>
      <c r="IT1661" s="44"/>
      <c r="IU1661" s="44"/>
      <c r="IV1661" s="44"/>
      <c r="RS1661" s="353"/>
    </row>
    <row r="1662" spans="1:487" s="74" customFormat="1" ht="15">
      <c r="A1662" s="325" t="s">
        <v>1846</v>
      </c>
      <c r="B1662" s="351"/>
      <c r="C1662" s="351"/>
      <c r="D1662" s="458" t="s">
        <v>131</v>
      </c>
      <c r="E1662" s="44"/>
      <c r="F1662" s="437">
        <f t="shared" si="24"/>
        <v>0</v>
      </c>
      <c r="G1662" s="478"/>
      <c r="H1662" s="138"/>
      <c r="I1662" s="138"/>
      <c r="J1662" s="420"/>
      <c r="K1662" s="138"/>
      <c r="L1662" s="450"/>
      <c r="M1662" s="44"/>
      <c r="N1662" s="44"/>
      <c r="R1662" s="352"/>
      <c r="T1662" s="44"/>
      <c r="U1662" s="44"/>
      <c r="V1662" s="44"/>
      <c r="AA1662" s="352"/>
      <c r="AC1662" s="44"/>
      <c r="AD1662" s="44"/>
      <c r="AE1662" s="44"/>
      <c r="AJ1662" s="352"/>
      <c r="AL1662" s="44"/>
      <c r="AM1662" s="44"/>
      <c r="AN1662" s="44"/>
      <c r="AS1662" s="352"/>
      <c r="AU1662" s="44"/>
      <c r="AV1662" s="44"/>
      <c r="AW1662" s="44"/>
      <c r="BB1662" s="352"/>
      <c r="BD1662" s="44"/>
      <c r="BE1662" s="44"/>
      <c r="BF1662" s="44"/>
      <c r="BK1662" s="352"/>
      <c r="BM1662" s="44"/>
      <c r="BN1662" s="44"/>
      <c r="BO1662" s="44"/>
      <c r="BT1662" s="352"/>
      <c r="BV1662" s="44"/>
      <c r="BW1662" s="44"/>
      <c r="BX1662" s="44"/>
      <c r="CC1662" s="352"/>
      <c r="CE1662" s="44"/>
      <c r="CF1662" s="44"/>
      <c r="CG1662" s="44"/>
      <c r="CL1662" s="352"/>
      <c r="CN1662" s="44"/>
      <c r="CO1662" s="44"/>
      <c r="CP1662" s="44"/>
      <c r="CU1662" s="352"/>
      <c r="CW1662" s="44"/>
      <c r="CX1662" s="44"/>
      <c r="CY1662" s="44"/>
      <c r="DD1662" s="352"/>
      <c r="DF1662" s="44"/>
      <c r="DG1662" s="44"/>
      <c r="DH1662" s="44"/>
      <c r="DM1662" s="352"/>
      <c r="DO1662" s="44"/>
      <c r="DP1662" s="44"/>
      <c r="DQ1662" s="44"/>
      <c r="DV1662" s="352"/>
      <c r="DX1662" s="44"/>
      <c r="DY1662" s="44"/>
      <c r="DZ1662" s="44"/>
      <c r="EE1662" s="352"/>
      <c r="EG1662" s="44"/>
      <c r="EH1662" s="44"/>
      <c r="EI1662" s="44"/>
      <c r="EN1662" s="352"/>
      <c r="EP1662" s="44"/>
      <c r="EQ1662" s="44"/>
      <c r="ER1662" s="44"/>
      <c r="EW1662" s="352"/>
      <c r="EY1662" s="44"/>
      <c r="EZ1662" s="44"/>
      <c r="FA1662" s="44"/>
      <c r="FF1662" s="352"/>
      <c r="FH1662" s="44"/>
      <c r="FI1662" s="44"/>
      <c r="FJ1662" s="44"/>
      <c r="FO1662" s="352"/>
      <c r="FQ1662" s="44"/>
      <c r="FR1662" s="44"/>
      <c r="FS1662" s="44"/>
      <c r="FX1662" s="352"/>
      <c r="FZ1662" s="44"/>
      <c r="GA1662" s="44"/>
      <c r="GB1662" s="44"/>
      <c r="GG1662" s="352"/>
      <c r="GI1662" s="44"/>
      <c r="GJ1662" s="44"/>
      <c r="GK1662" s="44"/>
      <c r="GP1662" s="352"/>
      <c r="GR1662" s="44"/>
      <c r="GS1662" s="44"/>
      <c r="GT1662" s="44"/>
      <c r="GY1662" s="352"/>
      <c r="HA1662" s="44"/>
      <c r="HB1662" s="44"/>
      <c r="HC1662" s="44"/>
      <c r="HH1662" s="352"/>
      <c r="HJ1662" s="44"/>
      <c r="HK1662" s="44"/>
      <c r="HL1662" s="44"/>
      <c r="HQ1662" s="44"/>
      <c r="HR1662" s="44"/>
      <c r="HS1662" s="44"/>
      <c r="HT1662" s="44"/>
      <c r="HU1662" s="44"/>
      <c r="HV1662" s="44"/>
      <c r="HW1662" s="44"/>
      <c r="HX1662" s="44"/>
      <c r="HY1662" s="44"/>
      <c r="HZ1662" s="44"/>
      <c r="IA1662" s="44"/>
      <c r="IB1662" s="44"/>
      <c r="IC1662" s="44"/>
      <c r="ID1662" s="44"/>
      <c r="IE1662" s="44"/>
      <c r="IF1662" s="44"/>
      <c r="IG1662" s="44"/>
      <c r="IH1662" s="44"/>
      <c r="II1662" s="44"/>
      <c r="IJ1662" s="44"/>
      <c r="IK1662" s="44"/>
      <c r="IL1662" s="44"/>
      <c r="IM1662" s="44"/>
      <c r="IN1662" s="44"/>
      <c r="IO1662" s="44"/>
      <c r="IP1662" s="44"/>
      <c r="IQ1662" s="44"/>
      <c r="IR1662" s="44"/>
      <c r="IS1662" s="44"/>
      <c r="IT1662" s="44"/>
      <c r="IU1662" s="44"/>
      <c r="IV1662" s="44"/>
      <c r="RS1662" s="353"/>
    </row>
    <row r="1663" spans="1:487" s="74" customFormat="1" ht="15">
      <c r="A1663" s="325" t="s">
        <v>1473</v>
      </c>
      <c r="B1663" s="351"/>
      <c r="C1663" s="351"/>
      <c r="D1663" s="354" t="s">
        <v>130</v>
      </c>
      <c r="E1663" s="44"/>
      <c r="F1663" s="437">
        <f t="shared" si="24"/>
        <v>7</v>
      </c>
      <c r="G1663" s="478"/>
      <c r="H1663" s="478"/>
      <c r="I1663" s="138">
        <v>4</v>
      </c>
      <c r="J1663" s="548">
        <v>3</v>
      </c>
      <c r="K1663" s="138"/>
      <c r="L1663" s="44"/>
      <c r="M1663" s="44"/>
      <c r="N1663" s="44"/>
      <c r="R1663" s="352"/>
      <c r="T1663" s="44"/>
      <c r="U1663" s="44"/>
      <c r="V1663" s="44"/>
      <c r="AA1663" s="352"/>
      <c r="AC1663" s="44"/>
      <c r="AD1663" s="44"/>
      <c r="AE1663" s="44"/>
      <c r="AJ1663" s="352"/>
      <c r="AL1663" s="44"/>
      <c r="AM1663" s="44"/>
      <c r="AN1663" s="44"/>
      <c r="AS1663" s="352"/>
      <c r="AU1663" s="44"/>
      <c r="AV1663" s="44"/>
      <c r="AW1663" s="44"/>
      <c r="BB1663" s="352"/>
      <c r="BD1663" s="44"/>
      <c r="BE1663" s="44"/>
      <c r="BF1663" s="44"/>
      <c r="BK1663" s="352"/>
      <c r="BM1663" s="44"/>
      <c r="BN1663" s="44"/>
      <c r="BO1663" s="44"/>
      <c r="BT1663" s="352"/>
      <c r="BV1663" s="44"/>
      <c r="BW1663" s="44"/>
      <c r="BX1663" s="44"/>
      <c r="CC1663" s="352"/>
      <c r="CE1663" s="44"/>
      <c r="CF1663" s="44"/>
      <c r="CG1663" s="44"/>
      <c r="CL1663" s="352"/>
      <c r="CN1663" s="44"/>
      <c r="CO1663" s="44"/>
      <c r="CP1663" s="44"/>
      <c r="CU1663" s="352"/>
      <c r="CW1663" s="44"/>
      <c r="CX1663" s="44"/>
      <c r="CY1663" s="44"/>
      <c r="DD1663" s="352"/>
      <c r="DF1663" s="44"/>
      <c r="DG1663" s="44"/>
      <c r="DH1663" s="44"/>
      <c r="DM1663" s="352"/>
      <c r="DO1663" s="44"/>
      <c r="DP1663" s="44"/>
      <c r="DQ1663" s="44"/>
      <c r="DV1663" s="352"/>
      <c r="DX1663" s="44"/>
      <c r="DY1663" s="44"/>
      <c r="DZ1663" s="44"/>
      <c r="EE1663" s="352"/>
      <c r="EG1663" s="44"/>
      <c r="EH1663" s="44"/>
      <c r="EI1663" s="44"/>
      <c r="EN1663" s="352"/>
      <c r="EP1663" s="44"/>
      <c r="EQ1663" s="44"/>
      <c r="ER1663" s="44"/>
      <c r="EW1663" s="352"/>
      <c r="EY1663" s="44"/>
      <c r="EZ1663" s="44"/>
      <c r="FA1663" s="44"/>
      <c r="FF1663" s="352"/>
      <c r="FH1663" s="44"/>
      <c r="FI1663" s="44"/>
      <c r="FJ1663" s="44"/>
      <c r="FO1663" s="352"/>
      <c r="FQ1663" s="44"/>
      <c r="FR1663" s="44"/>
      <c r="FS1663" s="44"/>
      <c r="FX1663" s="352"/>
      <c r="FZ1663" s="44"/>
      <c r="GA1663" s="44"/>
      <c r="GB1663" s="44"/>
      <c r="GG1663" s="352"/>
      <c r="GI1663" s="44"/>
      <c r="GJ1663" s="44"/>
      <c r="GK1663" s="44"/>
      <c r="GP1663" s="352"/>
      <c r="GR1663" s="44"/>
      <c r="GS1663" s="44"/>
      <c r="GT1663" s="44"/>
      <c r="GY1663" s="352"/>
      <c r="HA1663" s="44"/>
      <c r="HB1663" s="44"/>
      <c r="HC1663" s="44"/>
      <c r="HH1663" s="352"/>
      <c r="HJ1663" s="44"/>
      <c r="HK1663" s="44"/>
      <c r="HL1663" s="44"/>
      <c r="HQ1663" s="44"/>
      <c r="HR1663" s="44"/>
      <c r="HS1663" s="44"/>
      <c r="HT1663" s="44"/>
      <c r="HU1663" s="44"/>
      <c r="HV1663" s="44"/>
      <c r="HW1663" s="44"/>
      <c r="HX1663" s="44"/>
      <c r="HY1663" s="44"/>
      <c r="HZ1663" s="44"/>
      <c r="IA1663" s="44"/>
      <c r="IB1663" s="44"/>
      <c r="IC1663" s="44"/>
      <c r="ID1663" s="44"/>
      <c r="IE1663" s="44"/>
      <c r="IF1663" s="44"/>
      <c r="IG1663" s="44"/>
      <c r="IH1663" s="44"/>
      <c r="II1663" s="44"/>
      <c r="IJ1663" s="44"/>
      <c r="IK1663" s="44"/>
      <c r="IL1663" s="44"/>
      <c r="IM1663" s="44"/>
      <c r="IN1663" s="44"/>
      <c r="IO1663" s="44"/>
      <c r="IP1663" s="44"/>
      <c r="IQ1663" s="44"/>
      <c r="IR1663" s="44"/>
      <c r="IS1663" s="44"/>
      <c r="IT1663" s="44"/>
      <c r="IU1663" s="44"/>
      <c r="IV1663" s="44"/>
      <c r="RS1663" s="353"/>
    </row>
    <row r="1664" spans="1:487" s="74" customFormat="1" ht="15">
      <c r="A1664" s="325" t="s">
        <v>562</v>
      </c>
      <c r="B1664" s="351"/>
      <c r="C1664" s="351"/>
      <c r="D1664" s="458" t="s">
        <v>134</v>
      </c>
      <c r="E1664" s="44"/>
      <c r="F1664" s="437">
        <f t="shared" si="24"/>
        <v>584</v>
      </c>
      <c r="G1664" s="541"/>
      <c r="H1664" s="541">
        <v>427</v>
      </c>
      <c r="I1664" s="138">
        <v>68</v>
      </c>
      <c r="J1664" s="420">
        <v>11</v>
      </c>
      <c r="K1664" s="138">
        <v>78</v>
      </c>
      <c r="L1664" s="458"/>
      <c r="M1664" s="458"/>
      <c r="N1664" s="44"/>
      <c r="R1664" s="352"/>
      <c r="T1664" s="44"/>
      <c r="U1664" s="44"/>
      <c r="V1664" s="44"/>
      <c r="AA1664" s="352"/>
      <c r="AC1664" s="44"/>
      <c r="AD1664" s="44"/>
      <c r="AE1664" s="44"/>
      <c r="AJ1664" s="352"/>
      <c r="AL1664" s="44"/>
      <c r="AM1664" s="44"/>
      <c r="AN1664" s="44"/>
      <c r="AS1664" s="352"/>
      <c r="AU1664" s="44"/>
      <c r="AV1664" s="44"/>
      <c r="AW1664" s="44"/>
      <c r="BB1664" s="352"/>
      <c r="BD1664" s="44"/>
      <c r="BE1664" s="44"/>
      <c r="BF1664" s="44"/>
      <c r="BK1664" s="352"/>
      <c r="BM1664" s="44"/>
      <c r="BN1664" s="44"/>
      <c r="BO1664" s="44"/>
      <c r="BT1664" s="352"/>
      <c r="BV1664" s="44"/>
      <c r="BW1664" s="44"/>
      <c r="BX1664" s="44"/>
      <c r="CC1664" s="352"/>
      <c r="CE1664" s="44"/>
      <c r="CF1664" s="44"/>
      <c r="CG1664" s="44"/>
      <c r="CL1664" s="352"/>
      <c r="CN1664" s="44"/>
      <c r="CO1664" s="44"/>
      <c r="CP1664" s="44"/>
      <c r="CU1664" s="352"/>
      <c r="CW1664" s="44"/>
      <c r="CX1664" s="44"/>
      <c r="CY1664" s="44"/>
      <c r="DD1664" s="352"/>
      <c r="DF1664" s="44"/>
      <c r="DG1664" s="44"/>
      <c r="DH1664" s="44"/>
      <c r="DM1664" s="352"/>
      <c r="DO1664" s="44"/>
      <c r="DP1664" s="44"/>
      <c r="DQ1664" s="44"/>
      <c r="DV1664" s="352"/>
      <c r="DX1664" s="44"/>
      <c r="DY1664" s="44"/>
      <c r="DZ1664" s="44"/>
      <c r="EE1664" s="352"/>
      <c r="EG1664" s="44"/>
      <c r="EH1664" s="44"/>
      <c r="EI1664" s="44"/>
      <c r="EN1664" s="352"/>
      <c r="EP1664" s="44"/>
      <c r="EQ1664" s="44"/>
      <c r="ER1664" s="44"/>
      <c r="EW1664" s="352"/>
      <c r="EY1664" s="44"/>
      <c r="EZ1664" s="44"/>
      <c r="FA1664" s="44"/>
      <c r="FF1664" s="352"/>
      <c r="FH1664" s="44"/>
      <c r="FI1664" s="44"/>
      <c r="FJ1664" s="44"/>
      <c r="FO1664" s="352"/>
      <c r="FQ1664" s="44"/>
      <c r="FR1664" s="44"/>
      <c r="FS1664" s="44"/>
      <c r="FX1664" s="352"/>
      <c r="FZ1664" s="44"/>
      <c r="GA1664" s="44"/>
      <c r="GB1664" s="44"/>
      <c r="GG1664" s="352"/>
      <c r="GI1664" s="44"/>
      <c r="GJ1664" s="44"/>
      <c r="GK1664" s="44"/>
      <c r="GP1664" s="352"/>
      <c r="GR1664" s="44"/>
      <c r="GS1664" s="44"/>
      <c r="GT1664" s="44"/>
      <c r="GY1664" s="352"/>
      <c r="HA1664" s="44"/>
      <c r="HB1664" s="44"/>
      <c r="HC1664" s="44"/>
      <c r="HH1664" s="352"/>
      <c r="HJ1664" s="44"/>
      <c r="HK1664" s="44"/>
      <c r="HL1664" s="44"/>
      <c r="HQ1664" s="44"/>
      <c r="HR1664" s="44"/>
      <c r="HS1664" s="44"/>
      <c r="HT1664" s="44"/>
      <c r="HU1664" s="44"/>
      <c r="HV1664" s="44"/>
      <c r="HW1664" s="44"/>
      <c r="HX1664" s="44"/>
      <c r="HY1664" s="44"/>
      <c r="HZ1664" s="44"/>
      <c r="IA1664" s="44"/>
      <c r="IB1664" s="44"/>
      <c r="IC1664" s="44"/>
      <c r="ID1664" s="44"/>
      <c r="IE1664" s="44"/>
      <c r="IF1664" s="44"/>
      <c r="IG1664" s="44"/>
      <c r="IH1664" s="44"/>
      <c r="II1664" s="44"/>
      <c r="IJ1664" s="44"/>
      <c r="IK1664" s="44"/>
      <c r="IL1664" s="44"/>
      <c r="IM1664" s="44"/>
      <c r="IN1664" s="44"/>
      <c r="IO1664" s="44"/>
      <c r="IP1664" s="44"/>
      <c r="IQ1664" s="44"/>
      <c r="IR1664" s="44"/>
      <c r="IS1664" s="44"/>
      <c r="IT1664" s="44"/>
      <c r="IU1664" s="44"/>
      <c r="IV1664" s="44"/>
      <c r="RS1664" s="353"/>
    </row>
    <row r="1665" spans="1:487" s="74" customFormat="1" ht="15">
      <c r="A1665" s="325" t="s">
        <v>1151</v>
      </c>
      <c r="B1665" s="351"/>
      <c r="C1665" s="351"/>
      <c r="D1665" s="458" t="s">
        <v>136</v>
      </c>
      <c r="E1665" s="44"/>
      <c r="F1665" s="437">
        <f t="shared" si="24"/>
        <v>0</v>
      </c>
      <c r="G1665" s="478"/>
      <c r="H1665" s="138"/>
      <c r="I1665" s="138"/>
      <c r="J1665" s="420"/>
      <c r="K1665" s="138"/>
      <c r="L1665" s="450"/>
      <c r="M1665" s="44"/>
      <c r="N1665" s="44"/>
      <c r="R1665" s="352"/>
      <c r="T1665" s="44"/>
      <c r="U1665" s="44"/>
      <c r="V1665" s="44"/>
      <c r="AA1665" s="352"/>
      <c r="AC1665" s="44"/>
      <c r="AD1665" s="44"/>
      <c r="AE1665" s="44"/>
      <c r="AJ1665" s="352"/>
      <c r="AL1665" s="44"/>
      <c r="AM1665" s="44"/>
      <c r="AN1665" s="44"/>
      <c r="AS1665" s="352"/>
      <c r="AU1665" s="44"/>
      <c r="AV1665" s="44"/>
      <c r="AW1665" s="44"/>
      <c r="BB1665" s="352"/>
      <c r="BD1665" s="44"/>
      <c r="BE1665" s="44"/>
      <c r="BF1665" s="44"/>
      <c r="BK1665" s="352"/>
      <c r="BM1665" s="44"/>
      <c r="BN1665" s="44"/>
      <c r="BO1665" s="44"/>
      <c r="BT1665" s="352"/>
      <c r="BV1665" s="44"/>
      <c r="BW1665" s="44"/>
      <c r="BX1665" s="44"/>
      <c r="CC1665" s="352"/>
      <c r="CE1665" s="44"/>
      <c r="CF1665" s="44"/>
      <c r="CG1665" s="44"/>
      <c r="CL1665" s="352"/>
      <c r="CN1665" s="44"/>
      <c r="CO1665" s="44"/>
      <c r="CP1665" s="44"/>
      <c r="CU1665" s="352"/>
      <c r="CW1665" s="44"/>
      <c r="CX1665" s="44"/>
      <c r="CY1665" s="44"/>
      <c r="DD1665" s="352"/>
      <c r="DF1665" s="44"/>
      <c r="DG1665" s="44"/>
      <c r="DH1665" s="44"/>
      <c r="DM1665" s="352"/>
      <c r="DO1665" s="44"/>
      <c r="DP1665" s="44"/>
      <c r="DQ1665" s="44"/>
      <c r="DV1665" s="352"/>
      <c r="DX1665" s="44"/>
      <c r="DY1665" s="44"/>
      <c r="DZ1665" s="44"/>
      <c r="EE1665" s="352"/>
      <c r="EG1665" s="44"/>
      <c r="EH1665" s="44"/>
      <c r="EI1665" s="44"/>
      <c r="EN1665" s="352"/>
      <c r="EP1665" s="44"/>
      <c r="EQ1665" s="44"/>
      <c r="ER1665" s="44"/>
      <c r="EW1665" s="352"/>
      <c r="EY1665" s="44"/>
      <c r="EZ1665" s="44"/>
      <c r="FA1665" s="44"/>
      <c r="FF1665" s="352"/>
      <c r="FH1665" s="44"/>
      <c r="FI1665" s="44"/>
      <c r="FJ1665" s="44"/>
      <c r="FO1665" s="352"/>
      <c r="FQ1665" s="44"/>
      <c r="FR1665" s="44"/>
      <c r="FS1665" s="44"/>
      <c r="FX1665" s="352"/>
      <c r="FZ1665" s="44"/>
      <c r="GA1665" s="44"/>
      <c r="GB1665" s="44"/>
      <c r="GG1665" s="352"/>
      <c r="GI1665" s="44"/>
      <c r="GJ1665" s="44"/>
      <c r="GK1665" s="44"/>
      <c r="GP1665" s="352"/>
      <c r="GR1665" s="44"/>
      <c r="GS1665" s="44"/>
      <c r="GT1665" s="44"/>
      <c r="GY1665" s="352"/>
      <c r="HA1665" s="44"/>
      <c r="HB1665" s="44"/>
      <c r="HC1665" s="44"/>
      <c r="HH1665" s="352"/>
      <c r="HJ1665" s="44"/>
      <c r="HK1665" s="44"/>
      <c r="HL1665" s="44"/>
      <c r="HQ1665" s="44"/>
      <c r="HR1665" s="44"/>
      <c r="HS1665" s="44"/>
      <c r="HT1665" s="44"/>
      <c r="HU1665" s="44"/>
      <c r="HV1665" s="44"/>
      <c r="HW1665" s="44"/>
      <c r="HX1665" s="44"/>
      <c r="HY1665" s="44"/>
      <c r="HZ1665" s="44"/>
      <c r="IA1665" s="44"/>
      <c r="IB1665" s="44"/>
      <c r="IC1665" s="44"/>
      <c r="ID1665" s="44"/>
      <c r="IE1665" s="44"/>
      <c r="IF1665" s="44"/>
      <c r="IG1665" s="44"/>
      <c r="IH1665" s="44"/>
      <c r="II1665" s="44"/>
      <c r="IJ1665" s="44"/>
      <c r="IK1665" s="44"/>
      <c r="IL1665" s="44"/>
      <c r="IM1665" s="44"/>
      <c r="IN1665" s="44"/>
      <c r="IO1665" s="44"/>
      <c r="IP1665" s="44"/>
      <c r="IQ1665" s="44"/>
      <c r="IR1665" s="44"/>
      <c r="IS1665" s="44"/>
      <c r="IT1665" s="44"/>
      <c r="IU1665" s="44"/>
      <c r="IV1665" s="44"/>
      <c r="RS1665" s="353"/>
    </row>
    <row r="1666" spans="1:487" s="74" customFormat="1" ht="15">
      <c r="A1666" s="325" t="s">
        <v>616</v>
      </c>
      <c r="B1666" s="351"/>
      <c r="C1666" s="351"/>
      <c r="D1666" s="458" t="s">
        <v>138</v>
      </c>
      <c r="E1666" s="44"/>
      <c r="F1666" s="437">
        <f t="shared" si="24"/>
        <v>23</v>
      </c>
      <c r="G1666" s="478">
        <v>1</v>
      </c>
      <c r="H1666" s="138">
        <v>2</v>
      </c>
      <c r="I1666" s="138"/>
      <c r="J1666" s="420"/>
      <c r="K1666" s="138">
        <v>20</v>
      </c>
      <c r="L1666" s="450"/>
      <c r="M1666" s="44"/>
      <c r="N1666" s="44"/>
      <c r="R1666" s="352"/>
      <c r="T1666" s="44"/>
      <c r="U1666" s="44"/>
      <c r="V1666" s="44"/>
      <c r="AA1666" s="352"/>
      <c r="AC1666" s="44"/>
      <c r="AD1666" s="44"/>
      <c r="AE1666" s="44"/>
      <c r="AJ1666" s="352"/>
      <c r="AL1666" s="44"/>
      <c r="AM1666" s="44"/>
      <c r="AN1666" s="44"/>
      <c r="AS1666" s="352"/>
      <c r="AU1666" s="44"/>
      <c r="AV1666" s="44"/>
      <c r="AW1666" s="44"/>
      <c r="BB1666" s="352"/>
      <c r="BD1666" s="44"/>
      <c r="BE1666" s="44"/>
      <c r="BF1666" s="44"/>
      <c r="BK1666" s="352"/>
      <c r="BM1666" s="44"/>
      <c r="BN1666" s="44"/>
      <c r="BO1666" s="44"/>
      <c r="BT1666" s="352"/>
      <c r="BV1666" s="44"/>
      <c r="BW1666" s="44"/>
      <c r="BX1666" s="44"/>
      <c r="CC1666" s="352"/>
      <c r="CE1666" s="44"/>
      <c r="CF1666" s="44"/>
      <c r="CG1666" s="44"/>
      <c r="CL1666" s="352"/>
      <c r="CN1666" s="44"/>
      <c r="CO1666" s="44"/>
      <c r="CP1666" s="44"/>
      <c r="CU1666" s="352"/>
      <c r="CW1666" s="44"/>
      <c r="CX1666" s="44"/>
      <c r="CY1666" s="44"/>
      <c r="DD1666" s="352"/>
      <c r="DF1666" s="44"/>
      <c r="DG1666" s="44"/>
      <c r="DH1666" s="44"/>
      <c r="DM1666" s="352"/>
      <c r="DO1666" s="44"/>
      <c r="DP1666" s="44"/>
      <c r="DQ1666" s="44"/>
      <c r="DV1666" s="352"/>
      <c r="DX1666" s="44"/>
      <c r="DY1666" s="44"/>
      <c r="DZ1666" s="44"/>
      <c r="EE1666" s="352"/>
      <c r="EG1666" s="44"/>
      <c r="EH1666" s="44"/>
      <c r="EI1666" s="44"/>
      <c r="EN1666" s="352"/>
      <c r="EP1666" s="44"/>
      <c r="EQ1666" s="44"/>
      <c r="ER1666" s="44"/>
      <c r="EW1666" s="352"/>
      <c r="EY1666" s="44"/>
      <c r="EZ1666" s="44"/>
      <c r="FA1666" s="44"/>
      <c r="FF1666" s="352"/>
      <c r="FH1666" s="44"/>
      <c r="FI1666" s="44"/>
      <c r="FJ1666" s="44"/>
      <c r="FO1666" s="352"/>
      <c r="FQ1666" s="44"/>
      <c r="FR1666" s="44"/>
      <c r="FS1666" s="44"/>
      <c r="FX1666" s="352"/>
      <c r="FZ1666" s="44"/>
      <c r="GA1666" s="44"/>
      <c r="GB1666" s="44"/>
      <c r="GG1666" s="352"/>
      <c r="GI1666" s="44"/>
      <c r="GJ1666" s="44"/>
      <c r="GK1666" s="44"/>
      <c r="GP1666" s="352"/>
      <c r="GR1666" s="44"/>
      <c r="GS1666" s="44"/>
      <c r="GT1666" s="44"/>
      <c r="GY1666" s="352"/>
      <c r="HA1666" s="44"/>
      <c r="HB1666" s="44"/>
      <c r="HC1666" s="44"/>
      <c r="HH1666" s="352"/>
      <c r="HJ1666" s="44"/>
      <c r="HK1666" s="44"/>
      <c r="HL1666" s="44"/>
      <c r="HQ1666" s="44"/>
      <c r="HR1666" s="44"/>
      <c r="HS1666" s="44"/>
      <c r="HT1666" s="44"/>
      <c r="HU1666" s="44"/>
      <c r="HV1666" s="44"/>
      <c r="HW1666" s="44"/>
      <c r="HX1666" s="44"/>
      <c r="HY1666" s="44"/>
      <c r="HZ1666" s="44"/>
      <c r="IA1666" s="44"/>
      <c r="IB1666" s="44"/>
      <c r="IC1666" s="44"/>
      <c r="ID1666" s="44"/>
      <c r="IE1666" s="44"/>
      <c r="IF1666" s="44"/>
      <c r="IG1666" s="44"/>
      <c r="IH1666" s="44"/>
      <c r="II1666" s="44"/>
      <c r="IJ1666" s="44"/>
      <c r="IK1666" s="44"/>
      <c r="IL1666" s="44"/>
      <c r="IM1666" s="44"/>
      <c r="IN1666" s="44"/>
      <c r="IO1666" s="44"/>
      <c r="IP1666" s="44"/>
      <c r="IQ1666" s="44"/>
      <c r="IR1666" s="44"/>
      <c r="IS1666" s="44"/>
      <c r="IT1666" s="44"/>
      <c r="IU1666" s="44"/>
      <c r="IV1666" s="44"/>
      <c r="RS1666" s="353"/>
    </row>
    <row r="1667" spans="1:487" s="74" customFormat="1" ht="15">
      <c r="A1667" s="325" t="s">
        <v>1218</v>
      </c>
      <c r="B1667" s="351"/>
      <c r="C1667" s="351"/>
      <c r="D1667" s="458" t="s">
        <v>133</v>
      </c>
      <c r="E1667" s="44"/>
      <c r="F1667" s="437">
        <f t="shared" si="24"/>
        <v>1</v>
      </c>
      <c r="G1667" s="478">
        <v>1</v>
      </c>
      <c r="H1667" s="138"/>
      <c r="I1667" s="138"/>
      <c r="J1667" s="420"/>
      <c r="K1667" s="138"/>
      <c r="L1667" s="44"/>
      <c r="M1667" s="44"/>
      <c r="N1667" s="44"/>
      <c r="R1667" s="352"/>
      <c r="T1667" s="44"/>
      <c r="U1667" s="44"/>
      <c r="V1667" s="44"/>
      <c r="AA1667" s="352"/>
      <c r="AC1667" s="44"/>
      <c r="AD1667" s="44"/>
      <c r="AE1667" s="44"/>
      <c r="AJ1667" s="352"/>
      <c r="AL1667" s="44"/>
      <c r="AM1667" s="44"/>
      <c r="AN1667" s="44"/>
      <c r="AS1667" s="352"/>
      <c r="AU1667" s="44"/>
      <c r="AV1667" s="44"/>
      <c r="AW1667" s="44"/>
      <c r="BB1667" s="352"/>
      <c r="BD1667" s="44"/>
      <c r="BE1667" s="44"/>
      <c r="BF1667" s="44"/>
      <c r="BK1667" s="352"/>
      <c r="BM1667" s="44"/>
      <c r="BN1667" s="44"/>
      <c r="BO1667" s="44"/>
      <c r="BT1667" s="352"/>
      <c r="BV1667" s="44"/>
      <c r="BW1667" s="44"/>
      <c r="BX1667" s="44"/>
      <c r="CC1667" s="352"/>
      <c r="CE1667" s="44"/>
      <c r="CF1667" s="44"/>
      <c r="CG1667" s="44"/>
      <c r="CL1667" s="352"/>
      <c r="CN1667" s="44"/>
      <c r="CO1667" s="44"/>
      <c r="CP1667" s="44"/>
      <c r="CU1667" s="352"/>
      <c r="CW1667" s="44"/>
      <c r="CX1667" s="44"/>
      <c r="CY1667" s="44"/>
      <c r="DD1667" s="352"/>
      <c r="DF1667" s="44"/>
      <c r="DG1667" s="44"/>
      <c r="DH1667" s="44"/>
      <c r="DM1667" s="352"/>
      <c r="DO1667" s="44"/>
      <c r="DP1667" s="44"/>
      <c r="DQ1667" s="44"/>
      <c r="DV1667" s="352"/>
      <c r="DX1667" s="44"/>
      <c r="DY1667" s="44"/>
      <c r="DZ1667" s="44"/>
      <c r="EE1667" s="352"/>
      <c r="EG1667" s="44"/>
      <c r="EH1667" s="44"/>
      <c r="EI1667" s="44"/>
      <c r="EN1667" s="352"/>
      <c r="EP1667" s="44"/>
      <c r="EQ1667" s="44"/>
      <c r="ER1667" s="44"/>
      <c r="EW1667" s="352"/>
      <c r="EY1667" s="44"/>
      <c r="EZ1667" s="44"/>
      <c r="FA1667" s="44"/>
      <c r="FF1667" s="352"/>
      <c r="FH1667" s="44"/>
      <c r="FI1667" s="44"/>
      <c r="FJ1667" s="44"/>
      <c r="FO1667" s="352"/>
      <c r="FQ1667" s="44"/>
      <c r="FR1667" s="44"/>
      <c r="FS1667" s="44"/>
      <c r="FX1667" s="352"/>
      <c r="FZ1667" s="44"/>
      <c r="GA1667" s="44"/>
      <c r="GB1667" s="44"/>
      <c r="GG1667" s="352"/>
      <c r="GI1667" s="44"/>
      <c r="GJ1667" s="44"/>
      <c r="GK1667" s="44"/>
      <c r="GP1667" s="352"/>
      <c r="GR1667" s="44"/>
      <c r="GS1667" s="44"/>
      <c r="GT1667" s="44"/>
      <c r="GY1667" s="352"/>
      <c r="HA1667" s="44"/>
      <c r="HB1667" s="44"/>
      <c r="HC1667" s="44"/>
      <c r="HH1667" s="352"/>
      <c r="HJ1667" s="44"/>
      <c r="HK1667" s="44"/>
      <c r="HL1667" s="44"/>
      <c r="HQ1667" s="44"/>
      <c r="HR1667" s="44"/>
      <c r="HS1667" s="44"/>
      <c r="HT1667" s="44"/>
      <c r="HU1667" s="44"/>
      <c r="HV1667" s="44"/>
      <c r="HW1667" s="44"/>
      <c r="HX1667" s="44"/>
      <c r="HY1667" s="44"/>
      <c r="HZ1667" s="44"/>
      <c r="IA1667" s="44"/>
      <c r="IB1667" s="44"/>
      <c r="IC1667" s="44"/>
      <c r="ID1667" s="44"/>
      <c r="IE1667" s="44"/>
      <c r="IF1667" s="44"/>
      <c r="IG1667" s="44"/>
      <c r="IH1667" s="44"/>
      <c r="II1667" s="44"/>
      <c r="IJ1667" s="44"/>
      <c r="IK1667" s="44"/>
      <c r="IL1667" s="44"/>
      <c r="IM1667" s="44"/>
      <c r="IN1667" s="44"/>
      <c r="IO1667" s="44"/>
      <c r="IP1667" s="44"/>
      <c r="IQ1667" s="44"/>
      <c r="IR1667" s="44"/>
      <c r="IS1667" s="44"/>
      <c r="IT1667" s="44"/>
      <c r="IU1667" s="44"/>
      <c r="IV1667" s="44"/>
      <c r="RS1667" s="353"/>
    </row>
    <row r="1668" spans="1:487" s="74" customFormat="1" ht="15">
      <c r="A1668" s="325" t="s">
        <v>532</v>
      </c>
      <c r="B1668" s="529"/>
      <c r="C1668" s="351"/>
      <c r="D1668" s="458" t="s">
        <v>135</v>
      </c>
      <c r="E1668" s="44"/>
      <c r="F1668" s="437">
        <f t="shared" si="24"/>
        <v>0</v>
      </c>
      <c r="G1668" s="478"/>
      <c r="H1668" s="138"/>
      <c r="I1668" s="138"/>
      <c r="J1668" s="420"/>
      <c r="K1668" s="138"/>
      <c r="L1668" s="450"/>
      <c r="M1668" s="44"/>
      <c r="N1668" s="44"/>
      <c r="R1668" s="352"/>
      <c r="T1668" s="44"/>
      <c r="U1668" s="44"/>
      <c r="V1668" s="44"/>
      <c r="AA1668" s="352"/>
      <c r="AC1668" s="44"/>
      <c r="AD1668" s="44"/>
      <c r="AE1668" s="44"/>
      <c r="AJ1668" s="352"/>
      <c r="AL1668" s="44"/>
      <c r="AM1668" s="44"/>
      <c r="AN1668" s="44"/>
      <c r="AS1668" s="352"/>
      <c r="AU1668" s="44"/>
      <c r="AV1668" s="44"/>
      <c r="AW1668" s="44"/>
      <c r="BB1668" s="352"/>
      <c r="BD1668" s="44"/>
      <c r="BE1668" s="44"/>
      <c r="BF1668" s="44"/>
      <c r="BK1668" s="352"/>
      <c r="BM1668" s="44"/>
      <c r="BN1668" s="44"/>
      <c r="BO1668" s="44"/>
      <c r="BT1668" s="352"/>
      <c r="BV1668" s="44"/>
      <c r="BW1668" s="44"/>
      <c r="BX1668" s="44"/>
      <c r="CC1668" s="352"/>
      <c r="CE1668" s="44"/>
      <c r="CF1668" s="44"/>
      <c r="CG1668" s="44"/>
      <c r="CL1668" s="352"/>
      <c r="CN1668" s="44"/>
      <c r="CO1668" s="44"/>
      <c r="CP1668" s="44"/>
      <c r="CU1668" s="352"/>
      <c r="CW1668" s="44"/>
      <c r="CX1668" s="44"/>
      <c r="CY1668" s="44"/>
      <c r="DD1668" s="352"/>
      <c r="DF1668" s="44"/>
      <c r="DG1668" s="44"/>
      <c r="DH1668" s="44"/>
      <c r="DM1668" s="352"/>
      <c r="DO1668" s="44"/>
      <c r="DP1668" s="44"/>
      <c r="DQ1668" s="44"/>
      <c r="DV1668" s="352"/>
      <c r="DX1668" s="44"/>
      <c r="DY1668" s="44"/>
      <c r="DZ1668" s="44"/>
      <c r="EE1668" s="352"/>
      <c r="EG1668" s="44"/>
      <c r="EH1668" s="44"/>
      <c r="EI1668" s="44"/>
      <c r="EN1668" s="352"/>
      <c r="EP1668" s="44"/>
      <c r="EQ1668" s="44"/>
      <c r="ER1668" s="44"/>
      <c r="EW1668" s="352"/>
      <c r="EY1668" s="44"/>
      <c r="EZ1668" s="44"/>
      <c r="FA1668" s="44"/>
      <c r="FF1668" s="352"/>
      <c r="FH1668" s="44"/>
      <c r="FI1668" s="44"/>
      <c r="FJ1668" s="44"/>
      <c r="FO1668" s="352"/>
      <c r="FQ1668" s="44"/>
      <c r="FR1668" s="44"/>
      <c r="FS1668" s="44"/>
      <c r="FX1668" s="352"/>
      <c r="FZ1668" s="44"/>
      <c r="GA1668" s="44"/>
      <c r="GB1668" s="44"/>
      <c r="GG1668" s="352"/>
      <c r="GI1668" s="44"/>
      <c r="GJ1668" s="44"/>
      <c r="GK1668" s="44"/>
      <c r="GP1668" s="352"/>
      <c r="GR1668" s="44"/>
      <c r="GS1668" s="44"/>
      <c r="GT1668" s="44"/>
      <c r="GY1668" s="352"/>
      <c r="HA1668" s="44"/>
      <c r="HB1668" s="44"/>
      <c r="HC1668" s="44"/>
      <c r="HH1668" s="352"/>
      <c r="HJ1668" s="44"/>
      <c r="HK1668" s="44"/>
      <c r="HL1668" s="44"/>
      <c r="HQ1668" s="44"/>
      <c r="HR1668" s="44"/>
      <c r="HS1668" s="44"/>
      <c r="HT1668" s="44"/>
      <c r="HU1668" s="44"/>
      <c r="HV1668" s="44"/>
      <c r="HW1668" s="44"/>
      <c r="HX1668" s="44"/>
      <c r="HY1668" s="44"/>
      <c r="HZ1668" s="44"/>
      <c r="IA1668" s="44"/>
      <c r="IB1668" s="44"/>
      <c r="IC1668" s="44"/>
      <c r="ID1668" s="44"/>
      <c r="IE1668" s="44"/>
      <c r="IF1668" s="44"/>
      <c r="IG1668" s="44"/>
      <c r="IH1668" s="44"/>
      <c r="II1668" s="44"/>
      <c r="IJ1668" s="44"/>
      <c r="IK1668" s="44"/>
      <c r="IL1668" s="44"/>
      <c r="IM1668" s="44"/>
      <c r="IN1668" s="44"/>
      <c r="IO1668" s="44"/>
      <c r="IP1668" s="44"/>
      <c r="IQ1668" s="44"/>
      <c r="IR1668" s="44"/>
      <c r="IS1668" s="44"/>
      <c r="IT1668" s="44"/>
      <c r="IU1668" s="44"/>
      <c r="IV1668" s="44"/>
      <c r="RS1668" s="353"/>
    </row>
    <row r="1669" spans="1:487" s="74" customFormat="1" ht="15">
      <c r="A1669" s="325" t="s">
        <v>766</v>
      </c>
      <c r="B1669" s="351"/>
      <c r="C1669" s="351"/>
      <c r="D1669" s="458" t="s">
        <v>132</v>
      </c>
      <c r="E1669" s="44"/>
      <c r="F1669" s="437">
        <f t="shared" si="24"/>
        <v>0</v>
      </c>
      <c r="G1669" s="478"/>
      <c r="H1669" s="138"/>
      <c r="I1669" s="138"/>
      <c r="J1669" s="420"/>
      <c r="K1669" s="138"/>
      <c r="L1669" s="450"/>
      <c r="M1669" s="44"/>
      <c r="N1669" s="44"/>
      <c r="R1669" s="352"/>
      <c r="T1669" s="44"/>
      <c r="U1669" s="44"/>
      <c r="V1669" s="44"/>
      <c r="AA1669" s="352"/>
      <c r="AC1669" s="44"/>
      <c r="AD1669" s="44"/>
      <c r="AE1669" s="44"/>
      <c r="AJ1669" s="352"/>
      <c r="AL1669" s="44"/>
      <c r="AM1669" s="44"/>
      <c r="AN1669" s="44"/>
      <c r="AS1669" s="352"/>
      <c r="AU1669" s="44"/>
      <c r="AV1669" s="44"/>
      <c r="AW1669" s="44"/>
      <c r="BB1669" s="352"/>
      <c r="BD1669" s="44"/>
      <c r="BE1669" s="44"/>
      <c r="BF1669" s="44"/>
      <c r="BK1669" s="352"/>
      <c r="BM1669" s="44"/>
      <c r="BN1669" s="44"/>
      <c r="BO1669" s="44"/>
      <c r="BT1669" s="352"/>
      <c r="BV1669" s="44"/>
      <c r="BW1669" s="44"/>
      <c r="BX1669" s="44"/>
      <c r="CC1669" s="352"/>
      <c r="CE1669" s="44"/>
      <c r="CF1669" s="44"/>
      <c r="CG1669" s="44"/>
      <c r="CL1669" s="352"/>
      <c r="CN1669" s="44"/>
      <c r="CO1669" s="44"/>
      <c r="CP1669" s="44"/>
      <c r="CU1669" s="352"/>
      <c r="CW1669" s="44"/>
      <c r="CX1669" s="44"/>
      <c r="CY1669" s="44"/>
      <c r="DD1669" s="352"/>
      <c r="DF1669" s="44"/>
      <c r="DG1669" s="44"/>
      <c r="DH1669" s="44"/>
      <c r="DM1669" s="352"/>
      <c r="DO1669" s="44"/>
      <c r="DP1669" s="44"/>
      <c r="DQ1669" s="44"/>
      <c r="DV1669" s="352"/>
      <c r="DX1669" s="44"/>
      <c r="DY1669" s="44"/>
      <c r="DZ1669" s="44"/>
      <c r="EE1669" s="352"/>
      <c r="EG1669" s="44"/>
      <c r="EH1669" s="44"/>
      <c r="EI1669" s="44"/>
      <c r="EN1669" s="352"/>
      <c r="EP1669" s="44"/>
      <c r="EQ1669" s="44"/>
      <c r="ER1669" s="44"/>
      <c r="EW1669" s="352"/>
      <c r="EY1669" s="44"/>
      <c r="EZ1669" s="44"/>
      <c r="FA1669" s="44"/>
      <c r="FF1669" s="352"/>
      <c r="FH1669" s="44"/>
      <c r="FI1669" s="44"/>
      <c r="FJ1669" s="44"/>
      <c r="FO1669" s="352"/>
      <c r="FQ1669" s="44"/>
      <c r="FR1669" s="44"/>
      <c r="FS1669" s="44"/>
      <c r="FX1669" s="352"/>
      <c r="FZ1669" s="44"/>
      <c r="GA1669" s="44"/>
      <c r="GB1669" s="44"/>
      <c r="GG1669" s="352"/>
      <c r="GI1669" s="44"/>
      <c r="GJ1669" s="44"/>
      <c r="GK1669" s="44"/>
      <c r="GP1669" s="352"/>
      <c r="GR1669" s="44"/>
      <c r="GS1669" s="44"/>
      <c r="GT1669" s="44"/>
      <c r="GY1669" s="352"/>
      <c r="HA1669" s="44"/>
      <c r="HB1669" s="44"/>
      <c r="HC1669" s="44"/>
      <c r="HH1669" s="352"/>
      <c r="HJ1669" s="44"/>
      <c r="HK1669" s="44"/>
      <c r="HL1669" s="44"/>
      <c r="HQ1669" s="44"/>
      <c r="HR1669" s="44"/>
      <c r="HS1669" s="44"/>
      <c r="HT1669" s="44"/>
      <c r="HU1669" s="44"/>
      <c r="HV1669" s="44"/>
      <c r="HW1669" s="44"/>
      <c r="HX1669" s="44"/>
      <c r="HY1669" s="44"/>
      <c r="HZ1669" s="44"/>
      <c r="IA1669" s="44"/>
      <c r="IB1669" s="44"/>
      <c r="IC1669" s="44"/>
      <c r="ID1669" s="44"/>
      <c r="IE1669" s="44"/>
      <c r="IF1669" s="44"/>
      <c r="IG1669" s="44"/>
      <c r="IH1669" s="44"/>
      <c r="II1669" s="44"/>
      <c r="IJ1669" s="44"/>
      <c r="IK1669" s="44"/>
      <c r="IL1669" s="44"/>
      <c r="IM1669" s="44"/>
      <c r="IN1669" s="44"/>
      <c r="IO1669" s="44"/>
      <c r="IP1669" s="44"/>
      <c r="IQ1669" s="44"/>
      <c r="IR1669" s="44"/>
      <c r="IS1669" s="44"/>
      <c r="IT1669" s="44"/>
      <c r="IU1669" s="44"/>
      <c r="IV1669" s="44"/>
      <c r="RS1669" s="353"/>
    </row>
    <row r="1670" spans="1:487" s="74" customFormat="1" ht="15">
      <c r="A1670" s="325" t="s">
        <v>825</v>
      </c>
      <c r="B1670" s="351"/>
      <c r="C1670" s="351"/>
      <c r="D1670" s="458" t="s">
        <v>131</v>
      </c>
      <c r="E1670" s="44"/>
      <c r="F1670" s="437">
        <f t="shared" si="24"/>
        <v>15</v>
      </c>
      <c r="G1670" s="478"/>
      <c r="H1670" s="138">
        <v>1</v>
      </c>
      <c r="I1670" s="138">
        <v>13</v>
      </c>
      <c r="J1670" s="420">
        <v>1</v>
      </c>
      <c r="K1670" s="138"/>
      <c r="L1670" s="450"/>
      <c r="M1670" s="44"/>
      <c r="N1670" s="44"/>
      <c r="R1670" s="352"/>
      <c r="T1670" s="44"/>
      <c r="U1670" s="44"/>
      <c r="V1670" s="44"/>
      <c r="AA1670" s="352"/>
      <c r="AC1670" s="44"/>
      <c r="AD1670" s="44"/>
      <c r="AE1670" s="44"/>
      <c r="AJ1670" s="352"/>
      <c r="AL1670" s="44"/>
      <c r="AM1670" s="44"/>
      <c r="AN1670" s="44"/>
      <c r="AS1670" s="352"/>
      <c r="AU1670" s="44"/>
      <c r="AV1670" s="44"/>
      <c r="AW1670" s="44"/>
      <c r="BB1670" s="352"/>
      <c r="BD1670" s="44"/>
      <c r="BE1670" s="44"/>
      <c r="BF1670" s="44"/>
      <c r="BK1670" s="352"/>
      <c r="BM1670" s="44"/>
      <c r="BN1670" s="44"/>
      <c r="BO1670" s="44"/>
      <c r="BT1670" s="352"/>
      <c r="BV1670" s="44"/>
      <c r="BW1670" s="44"/>
      <c r="BX1670" s="44"/>
      <c r="CC1670" s="352"/>
      <c r="CE1670" s="44"/>
      <c r="CF1670" s="44"/>
      <c r="CG1670" s="44"/>
      <c r="CL1670" s="352"/>
      <c r="CN1670" s="44"/>
      <c r="CO1670" s="44"/>
      <c r="CP1670" s="44"/>
      <c r="CU1670" s="352"/>
      <c r="CW1670" s="44"/>
      <c r="CX1670" s="44"/>
      <c r="CY1670" s="44"/>
      <c r="DD1670" s="352"/>
      <c r="DF1670" s="44"/>
      <c r="DG1670" s="44"/>
      <c r="DH1670" s="44"/>
      <c r="DM1670" s="352"/>
      <c r="DO1670" s="44"/>
      <c r="DP1670" s="44"/>
      <c r="DQ1670" s="44"/>
      <c r="DV1670" s="352"/>
      <c r="DX1670" s="44"/>
      <c r="DY1670" s="44"/>
      <c r="DZ1670" s="44"/>
      <c r="EE1670" s="352"/>
      <c r="EG1670" s="44"/>
      <c r="EH1670" s="44"/>
      <c r="EI1670" s="44"/>
      <c r="EN1670" s="352"/>
      <c r="EP1670" s="44"/>
      <c r="EQ1670" s="44"/>
      <c r="ER1670" s="44"/>
      <c r="EW1670" s="352"/>
      <c r="EY1670" s="44"/>
      <c r="EZ1670" s="44"/>
      <c r="FA1670" s="44"/>
      <c r="FF1670" s="352"/>
      <c r="FH1670" s="44"/>
      <c r="FI1670" s="44"/>
      <c r="FJ1670" s="44"/>
      <c r="FO1670" s="352"/>
      <c r="FQ1670" s="44"/>
      <c r="FR1670" s="44"/>
      <c r="FS1670" s="44"/>
      <c r="FX1670" s="352"/>
      <c r="FZ1670" s="44"/>
      <c r="GA1670" s="44"/>
      <c r="GB1670" s="44"/>
      <c r="GG1670" s="352"/>
      <c r="GI1670" s="44"/>
      <c r="GJ1670" s="44"/>
      <c r="GK1670" s="44"/>
      <c r="GP1670" s="352"/>
      <c r="GR1670" s="44"/>
      <c r="GS1670" s="44"/>
      <c r="GT1670" s="44"/>
      <c r="GY1670" s="352"/>
      <c r="HA1670" s="44"/>
      <c r="HB1670" s="44"/>
      <c r="HC1670" s="44"/>
      <c r="HH1670" s="352"/>
      <c r="HJ1670" s="44"/>
      <c r="HK1670" s="44"/>
      <c r="HL1670" s="44"/>
      <c r="HQ1670" s="44"/>
      <c r="HR1670" s="44"/>
      <c r="HS1670" s="44"/>
      <c r="HT1670" s="44"/>
      <c r="HU1670" s="44"/>
      <c r="HV1670" s="44"/>
      <c r="HW1670" s="44"/>
      <c r="HX1670" s="44"/>
      <c r="HY1670" s="44"/>
      <c r="HZ1670" s="44"/>
      <c r="IA1670" s="44"/>
      <c r="IB1670" s="44"/>
      <c r="IC1670" s="44"/>
      <c r="ID1670" s="44"/>
      <c r="IE1670" s="44"/>
      <c r="IF1670" s="44"/>
      <c r="IG1670" s="44"/>
      <c r="IH1670" s="44"/>
      <c r="II1670" s="44"/>
      <c r="IJ1670" s="44"/>
      <c r="IK1670" s="44"/>
      <c r="IL1670" s="44"/>
      <c r="IM1670" s="44"/>
      <c r="IN1670" s="44"/>
      <c r="IO1670" s="44"/>
      <c r="IP1670" s="44"/>
      <c r="IQ1670" s="44"/>
      <c r="IR1670" s="44"/>
      <c r="IS1670" s="44"/>
      <c r="IT1670" s="44"/>
      <c r="IU1670" s="44"/>
      <c r="IV1670" s="44"/>
      <c r="RS1670" s="353"/>
    </row>
    <row r="1671" spans="1:487" s="74" customFormat="1" ht="15">
      <c r="A1671" s="325" t="s">
        <v>1133</v>
      </c>
      <c r="B1671" s="351"/>
      <c r="C1671" s="351"/>
      <c r="D1671" s="354" t="s">
        <v>130</v>
      </c>
      <c r="E1671" s="44"/>
      <c r="F1671" s="437">
        <f t="shared" si="24"/>
        <v>0</v>
      </c>
      <c r="G1671" s="478"/>
      <c r="H1671" s="138"/>
      <c r="I1671" s="138"/>
      <c r="J1671" s="420"/>
      <c r="K1671" s="138"/>
      <c r="L1671" s="450"/>
      <c r="M1671" s="44"/>
      <c r="N1671" s="44"/>
      <c r="R1671" s="352"/>
      <c r="T1671" s="44"/>
      <c r="U1671" s="44"/>
      <c r="V1671" s="44"/>
      <c r="AA1671" s="352"/>
      <c r="AC1671" s="44"/>
      <c r="AD1671" s="44"/>
      <c r="AE1671" s="44"/>
      <c r="AJ1671" s="352"/>
      <c r="AL1671" s="44"/>
      <c r="AM1671" s="44"/>
      <c r="AN1671" s="44"/>
      <c r="AS1671" s="352"/>
      <c r="AU1671" s="44"/>
      <c r="AV1671" s="44"/>
      <c r="AW1671" s="44"/>
      <c r="BB1671" s="352"/>
      <c r="BD1671" s="44"/>
      <c r="BE1671" s="44"/>
      <c r="BF1671" s="44"/>
      <c r="BK1671" s="352"/>
      <c r="BM1671" s="44"/>
      <c r="BN1671" s="44"/>
      <c r="BO1671" s="44"/>
      <c r="BT1671" s="352"/>
      <c r="BV1671" s="44"/>
      <c r="BW1671" s="44"/>
      <c r="BX1671" s="44"/>
      <c r="CC1671" s="352"/>
      <c r="CE1671" s="44"/>
      <c r="CF1671" s="44"/>
      <c r="CG1671" s="44"/>
      <c r="CL1671" s="352"/>
      <c r="CN1671" s="44"/>
      <c r="CO1671" s="44"/>
      <c r="CP1671" s="44"/>
      <c r="CU1671" s="352"/>
      <c r="CW1671" s="44"/>
      <c r="CX1671" s="44"/>
      <c r="CY1671" s="44"/>
      <c r="DD1671" s="352"/>
      <c r="DF1671" s="44"/>
      <c r="DG1671" s="44"/>
      <c r="DH1671" s="44"/>
      <c r="DM1671" s="352"/>
      <c r="DO1671" s="44"/>
      <c r="DP1671" s="44"/>
      <c r="DQ1671" s="44"/>
      <c r="DV1671" s="352"/>
      <c r="DX1671" s="44"/>
      <c r="DY1671" s="44"/>
      <c r="DZ1671" s="44"/>
      <c r="EE1671" s="352"/>
      <c r="EG1671" s="44"/>
      <c r="EH1671" s="44"/>
      <c r="EI1671" s="44"/>
      <c r="EN1671" s="352"/>
      <c r="EP1671" s="44"/>
      <c r="EQ1671" s="44"/>
      <c r="ER1671" s="44"/>
      <c r="EW1671" s="352"/>
      <c r="EY1671" s="44"/>
      <c r="EZ1671" s="44"/>
      <c r="FA1671" s="44"/>
      <c r="FF1671" s="352"/>
      <c r="FH1671" s="44"/>
      <c r="FI1671" s="44"/>
      <c r="FJ1671" s="44"/>
      <c r="FO1671" s="352"/>
      <c r="FQ1671" s="44"/>
      <c r="FR1671" s="44"/>
      <c r="FS1671" s="44"/>
      <c r="FX1671" s="352"/>
      <c r="FZ1671" s="44"/>
      <c r="GA1671" s="44"/>
      <c r="GB1671" s="44"/>
      <c r="GG1671" s="352"/>
      <c r="GI1671" s="44"/>
      <c r="GJ1671" s="44"/>
      <c r="GK1671" s="44"/>
      <c r="GP1671" s="352"/>
      <c r="GR1671" s="44"/>
      <c r="GS1671" s="44"/>
      <c r="GT1671" s="44"/>
      <c r="GY1671" s="352"/>
      <c r="HA1671" s="44"/>
      <c r="HB1671" s="44"/>
      <c r="HC1671" s="44"/>
      <c r="HH1671" s="352"/>
      <c r="HJ1671" s="44"/>
      <c r="HK1671" s="44"/>
      <c r="HL1671" s="44"/>
      <c r="HQ1671" s="44"/>
      <c r="HR1671" s="44"/>
      <c r="HS1671" s="44"/>
      <c r="HT1671" s="44"/>
      <c r="HU1671" s="44"/>
      <c r="HV1671" s="44"/>
      <c r="HW1671" s="44"/>
      <c r="HX1671" s="44"/>
      <c r="HY1671" s="44"/>
      <c r="HZ1671" s="44"/>
      <c r="IA1671" s="44"/>
      <c r="IB1671" s="44"/>
      <c r="IC1671" s="44"/>
      <c r="ID1671" s="44"/>
      <c r="IE1671" s="44"/>
      <c r="IF1671" s="44"/>
      <c r="IG1671" s="44"/>
      <c r="IH1671" s="44"/>
      <c r="II1671" s="44"/>
      <c r="IJ1671" s="44"/>
      <c r="IK1671" s="44"/>
      <c r="IL1671" s="44"/>
      <c r="IM1671" s="44"/>
      <c r="IN1671" s="44"/>
      <c r="IO1671" s="44"/>
      <c r="IP1671" s="44"/>
      <c r="IQ1671" s="44"/>
      <c r="IR1671" s="44"/>
      <c r="IS1671" s="44"/>
      <c r="IT1671" s="44"/>
      <c r="IU1671" s="44"/>
      <c r="IV1671" s="44"/>
      <c r="RS1671" s="353"/>
    </row>
    <row r="1672" spans="1:487" s="74" customFormat="1" ht="15">
      <c r="A1672" s="325" t="s">
        <v>1780</v>
      </c>
      <c r="B1672" s="351"/>
      <c r="C1672" s="351"/>
      <c r="D1672" s="531" t="s">
        <v>130</v>
      </c>
      <c r="E1672" s="44"/>
      <c r="F1672" s="437">
        <f t="shared" si="24"/>
        <v>0</v>
      </c>
      <c r="G1672" s="478"/>
      <c r="H1672" s="138"/>
      <c r="I1672" s="138"/>
      <c r="J1672" s="420"/>
      <c r="K1672" s="138"/>
      <c r="L1672" s="450"/>
      <c r="M1672" s="44"/>
      <c r="N1672" s="44"/>
      <c r="R1672" s="352"/>
      <c r="T1672" s="44"/>
      <c r="U1672" s="44"/>
      <c r="V1672" s="44"/>
      <c r="AA1672" s="352"/>
      <c r="AC1672" s="44"/>
      <c r="AD1672" s="44"/>
      <c r="AE1672" s="44"/>
      <c r="AJ1672" s="352"/>
      <c r="AL1672" s="44"/>
      <c r="AM1672" s="44"/>
      <c r="AN1672" s="44"/>
      <c r="AS1672" s="352"/>
      <c r="AU1672" s="44"/>
      <c r="AV1672" s="44"/>
      <c r="AW1672" s="44"/>
      <c r="BB1672" s="352"/>
      <c r="BD1672" s="44"/>
      <c r="BE1672" s="44"/>
      <c r="BF1672" s="44"/>
      <c r="BK1672" s="352"/>
      <c r="BM1672" s="44"/>
      <c r="BN1672" s="44"/>
      <c r="BO1672" s="44"/>
      <c r="BT1672" s="352"/>
      <c r="BV1672" s="44"/>
      <c r="BW1672" s="44"/>
      <c r="BX1672" s="44"/>
      <c r="CC1672" s="352"/>
      <c r="CE1672" s="44"/>
      <c r="CF1672" s="44"/>
      <c r="CG1672" s="44"/>
      <c r="CL1672" s="352"/>
      <c r="CN1672" s="44"/>
      <c r="CO1672" s="44"/>
      <c r="CP1672" s="44"/>
      <c r="CU1672" s="352"/>
      <c r="CW1672" s="44"/>
      <c r="CX1672" s="44"/>
      <c r="CY1672" s="44"/>
      <c r="DD1672" s="352"/>
      <c r="DF1672" s="44"/>
      <c r="DG1672" s="44"/>
      <c r="DH1672" s="44"/>
      <c r="DM1672" s="352"/>
      <c r="DO1672" s="44"/>
      <c r="DP1672" s="44"/>
      <c r="DQ1672" s="44"/>
      <c r="DV1672" s="352"/>
      <c r="DX1672" s="44"/>
      <c r="DY1672" s="44"/>
      <c r="DZ1672" s="44"/>
      <c r="EE1672" s="352"/>
      <c r="EG1672" s="44"/>
      <c r="EH1672" s="44"/>
      <c r="EI1672" s="44"/>
      <c r="EN1672" s="352"/>
      <c r="EP1672" s="44"/>
      <c r="EQ1672" s="44"/>
      <c r="ER1672" s="44"/>
      <c r="EW1672" s="352"/>
      <c r="EY1672" s="44"/>
      <c r="EZ1672" s="44"/>
      <c r="FA1672" s="44"/>
      <c r="FF1672" s="352"/>
      <c r="FH1672" s="44"/>
      <c r="FI1672" s="44"/>
      <c r="FJ1672" s="44"/>
      <c r="FO1672" s="352"/>
      <c r="FQ1672" s="44"/>
      <c r="FR1672" s="44"/>
      <c r="FS1672" s="44"/>
      <c r="FX1672" s="352"/>
      <c r="FZ1672" s="44"/>
      <c r="GA1672" s="44"/>
      <c r="GB1672" s="44"/>
      <c r="GG1672" s="352"/>
      <c r="GI1672" s="44"/>
      <c r="GJ1672" s="44"/>
      <c r="GK1672" s="44"/>
      <c r="GP1672" s="352"/>
      <c r="GR1672" s="44"/>
      <c r="GS1672" s="44"/>
      <c r="GT1672" s="44"/>
      <c r="GY1672" s="352"/>
      <c r="HA1672" s="44"/>
      <c r="HB1672" s="44"/>
      <c r="HC1672" s="44"/>
      <c r="HH1672" s="352"/>
      <c r="HJ1672" s="44"/>
      <c r="HK1672" s="44"/>
      <c r="HL1672" s="44"/>
      <c r="HQ1672" s="44"/>
      <c r="HR1672" s="44"/>
      <c r="HS1672" s="44"/>
      <c r="HT1672" s="44"/>
      <c r="HU1672" s="44"/>
      <c r="HV1672" s="44"/>
      <c r="HW1672" s="44"/>
      <c r="HX1672" s="44"/>
      <c r="HY1672" s="44"/>
      <c r="HZ1672" s="44"/>
      <c r="IA1672" s="44"/>
      <c r="IB1672" s="44"/>
      <c r="IC1672" s="44"/>
      <c r="ID1672" s="44"/>
      <c r="IE1672" s="44"/>
      <c r="IF1672" s="44"/>
      <c r="IG1672" s="44"/>
      <c r="IH1672" s="44"/>
      <c r="II1672" s="44"/>
      <c r="IJ1672" s="44"/>
      <c r="IK1672" s="44"/>
      <c r="IL1672" s="44"/>
      <c r="IM1672" s="44"/>
      <c r="IN1672" s="44"/>
      <c r="IO1672" s="44"/>
      <c r="IP1672" s="44"/>
      <c r="IQ1672" s="44"/>
      <c r="IR1672" s="44"/>
      <c r="IS1672" s="44"/>
      <c r="IT1672" s="44"/>
      <c r="IU1672" s="44"/>
      <c r="IV1672" s="44"/>
      <c r="RS1672" s="353"/>
    </row>
    <row r="1673" spans="1:487" s="74" customFormat="1" ht="15">
      <c r="A1673" s="325" t="s">
        <v>668</v>
      </c>
      <c r="B1673" s="351"/>
      <c r="C1673" s="351"/>
      <c r="D1673" s="354" t="s">
        <v>130</v>
      </c>
      <c r="E1673" s="44"/>
      <c r="F1673" s="437">
        <f t="shared" si="24"/>
        <v>1</v>
      </c>
      <c r="G1673" s="478"/>
      <c r="H1673" s="138">
        <v>1</v>
      </c>
      <c r="I1673" s="138"/>
      <c r="J1673" s="420"/>
      <c r="K1673" s="138"/>
      <c r="L1673" s="458"/>
      <c r="M1673" s="44"/>
      <c r="N1673" s="44"/>
      <c r="R1673" s="352"/>
      <c r="T1673" s="44"/>
      <c r="U1673" s="44"/>
      <c r="V1673" s="44"/>
      <c r="AA1673" s="352"/>
      <c r="AC1673" s="44"/>
      <c r="AD1673" s="44"/>
      <c r="AE1673" s="44"/>
      <c r="AJ1673" s="352"/>
      <c r="AL1673" s="44"/>
      <c r="AM1673" s="44"/>
      <c r="AN1673" s="44"/>
      <c r="AS1673" s="352"/>
      <c r="AU1673" s="44"/>
      <c r="AV1673" s="44"/>
      <c r="AW1673" s="44"/>
      <c r="BB1673" s="352"/>
      <c r="BD1673" s="44"/>
      <c r="BE1673" s="44"/>
      <c r="BF1673" s="44"/>
      <c r="BK1673" s="352"/>
      <c r="BM1673" s="44"/>
      <c r="BN1673" s="44"/>
      <c r="BO1673" s="44"/>
      <c r="BT1673" s="352"/>
      <c r="BV1673" s="44"/>
      <c r="BW1673" s="44"/>
      <c r="BX1673" s="44"/>
      <c r="CC1673" s="352"/>
      <c r="CE1673" s="44"/>
      <c r="CF1673" s="44"/>
      <c r="CG1673" s="44"/>
      <c r="CL1673" s="352"/>
      <c r="CN1673" s="44"/>
      <c r="CO1673" s="44"/>
      <c r="CP1673" s="44"/>
      <c r="CU1673" s="352"/>
      <c r="CW1673" s="44"/>
      <c r="CX1673" s="44"/>
      <c r="CY1673" s="44"/>
      <c r="DD1673" s="352"/>
      <c r="DF1673" s="44"/>
      <c r="DG1673" s="44"/>
      <c r="DH1673" s="44"/>
      <c r="DM1673" s="352"/>
      <c r="DO1673" s="44"/>
      <c r="DP1673" s="44"/>
      <c r="DQ1673" s="44"/>
      <c r="DV1673" s="352"/>
      <c r="DX1673" s="44"/>
      <c r="DY1673" s="44"/>
      <c r="DZ1673" s="44"/>
      <c r="EE1673" s="352"/>
      <c r="EG1673" s="44"/>
      <c r="EH1673" s="44"/>
      <c r="EI1673" s="44"/>
      <c r="EN1673" s="352"/>
      <c r="EP1673" s="44"/>
      <c r="EQ1673" s="44"/>
      <c r="ER1673" s="44"/>
      <c r="EW1673" s="352"/>
      <c r="EY1673" s="44"/>
      <c r="EZ1673" s="44"/>
      <c r="FA1673" s="44"/>
      <c r="FF1673" s="352"/>
      <c r="FH1673" s="44"/>
      <c r="FI1673" s="44"/>
      <c r="FJ1673" s="44"/>
      <c r="FO1673" s="352"/>
      <c r="FQ1673" s="44"/>
      <c r="FR1673" s="44"/>
      <c r="FS1673" s="44"/>
      <c r="FX1673" s="352"/>
      <c r="FZ1673" s="44"/>
      <c r="GA1673" s="44"/>
      <c r="GB1673" s="44"/>
      <c r="GG1673" s="352"/>
      <c r="GI1673" s="44"/>
      <c r="GJ1673" s="44"/>
      <c r="GK1673" s="44"/>
      <c r="GP1673" s="352"/>
      <c r="GR1673" s="44"/>
      <c r="GS1673" s="44"/>
      <c r="GT1673" s="44"/>
      <c r="GY1673" s="352"/>
      <c r="HA1673" s="44"/>
      <c r="HB1673" s="44"/>
      <c r="HC1673" s="44"/>
      <c r="HH1673" s="352"/>
      <c r="HJ1673" s="44"/>
      <c r="HK1673" s="44"/>
      <c r="HL1673" s="44"/>
      <c r="HQ1673" s="44"/>
      <c r="HR1673" s="44"/>
      <c r="HS1673" s="44"/>
      <c r="HT1673" s="44"/>
      <c r="HU1673" s="44"/>
      <c r="HV1673" s="44"/>
      <c r="HW1673" s="44"/>
      <c r="HX1673" s="44"/>
      <c r="HY1673" s="44"/>
      <c r="HZ1673" s="44"/>
      <c r="IA1673" s="44"/>
      <c r="IB1673" s="44"/>
      <c r="IC1673" s="44"/>
      <c r="ID1673" s="44"/>
      <c r="IE1673" s="44"/>
      <c r="IF1673" s="44"/>
      <c r="IG1673" s="44"/>
      <c r="IH1673" s="44"/>
      <c r="II1673" s="44"/>
      <c r="IJ1673" s="44"/>
      <c r="IK1673" s="44"/>
      <c r="IL1673" s="44"/>
      <c r="IM1673" s="44"/>
      <c r="IN1673" s="44"/>
      <c r="IO1673" s="44"/>
      <c r="IP1673" s="44"/>
      <c r="IQ1673" s="44"/>
      <c r="IR1673" s="44"/>
      <c r="IS1673" s="44"/>
      <c r="IT1673" s="44"/>
      <c r="IU1673" s="44"/>
      <c r="IV1673" s="44"/>
      <c r="RS1673" s="353"/>
    </row>
    <row r="1674" spans="1:487" s="74" customFormat="1" ht="15">
      <c r="A1674" s="325" t="s">
        <v>875</v>
      </c>
      <c r="B1674" s="351"/>
      <c r="C1674" s="351"/>
      <c r="D1674" s="531" t="s">
        <v>130</v>
      </c>
      <c r="E1674" s="44"/>
      <c r="F1674" s="437">
        <f t="shared" si="24"/>
        <v>15</v>
      </c>
      <c r="G1674" s="478"/>
      <c r="H1674" s="138">
        <v>15</v>
      </c>
      <c r="I1674" s="138"/>
      <c r="J1674" s="420"/>
      <c r="K1674" s="138"/>
      <c r="L1674" s="450"/>
      <c r="M1674" s="44"/>
      <c r="N1674" s="44"/>
      <c r="R1674" s="352"/>
      <c r="T1674" s="44"/>
      <c r="U1674" s="44"/>
      <c r="V1674" s="44"/>
      <c r="AA1674" s="352"/>
      <c r="AC1674" s="44"/>
      <c r="AD1674" s="44"/>
      <c r="AE1674" s="44"/>
      <c r="AJ1674" s="352"/>
      <c r="AL1674" s="44"/>
      <c r="AM1674" s="44"/>
      <c r="AN1674" s="44"/>
      <c r="AS1674" s="352"/>
      <c r="AU1674" s="44"/>
      <c r="AV1674" s="44"/>
      <c r="AW1674" s="44"/>
      <c r="BB1674" s="352"/>
      <c r="BD1674" s="44"/>
      <c r="BE1674" s="44"/>
      <c r="BF1674" s="44"/>
      <c r="BK1674" s="352"/>
      <c r="BM1674" s="44"/>
      <c r="BN1674" s="44"/>
      <c r="BO1674" s="44"/>
      <c r="BT1674" s="352"/>
      <c r="BV1674" s="44"/>
      <c r="BW1674" s="44"/>
      <c r="BX1674" s="44"/>
      <c r="CC1674" s="352"/>
      <c r="CE1674" s="44"/>
      <c r="CF1674" s="44"/>
      <c r="CG1674" s="44"/>
      <c r="CL1674" s="352"/>
      <c r="CN1674" s="44"/>
      <c r="CO1674" s="44"/>
      <c r="CP1674" s="44"/>
      <c r="CU1674" s="352"/>
      <c r="CW1674" s="44"/>
      <c r="CX1674" s="44"/>
      <c r="CY1674" s="44"/>
      <c r="DD1674" s="352"/>
      <c r="DF1674" s="44"/>
      <c r="DG1674" s="44"/>
      <c r="DH1674" s="44"/>
      <c r="DM1674" s="352"/>
      <c r="DO1674" s="44"/>
      <c r="DP1674" s="44"/>
      <c r="DQ1674" s="44"/>
      <c r="DV1674" s="352"/>
      <c r="DX1674" s="44"/>
      <c r="DY1674" s="44"/>
      <c r="DZ1674" s="44"/>
      <c r="EE1674" s="352"/>
      <c r="EG1674" s="44"/>
      <c r="EH1674" s="44"/>
      <c r="EI1674" s="44"/>
      <c r="EN1674" s="352"/>
      <c r="EP1674" s="44"/>
      <c r="EQ1674" s="44"/>
      <c r="ER1674" s="44"/>
      <c r="EW1674" s="352"/>
      <c r="EY1674" s="44"/>
      <c r="EZ1674" s="44"/>
      <c r="FA1674" s="44"/>
      <c r="FF1674" s="352"/>
      <c r="FH1674" s="44"/>
      <c r="FI1674" s="44"/>
      <c r="FJ1674" s="44"/>
      <c r="FO1674" s="352"/>
      <c r="FQ1674" s="44"/>
      <c r="FR1674" s="44"/>
      <c r="FS1674" s="44"/>
      <c r="FX1674" s="352"/>
      <c r="FZ1674" s="44"/>
      <c r="GA1674" s="44"/>
      <c r="GB1674" s="44"/>
      <c r="GG1674" s="352"/>
      <c r="GI1674" s="44"/>
      <c r="GJ1674" s="44"/>
      <c r="GK1674" s="44"/>
      <c r="GP1674" s="352"/>
      <c r="GR1674" s="44"/>
      <c r="GS1674" s="44"/>
      <c r="GT1674" s="44"/>
      <c r="GY1674" s="352"/>
      <c r="HA1674" s="44"/>
      <c r="HB1674" s="44"/>
      <c r="HC1674" s="44"/>
      <c r="HH1674" s="352"/>
      <c r="HJ1674" s="44"/>
      <c r="HK1674" s="44"/>
      <c r="HL1674" s="44"/>
      <c r="HQ1674" s="44"/>
      <c r="HR1674" s="44"/>
      <c r="HS1674" s="44"/>
      <c r="HT1674" s="44"/>
      <c r="HU1674" s="44"/>
      <c r="HV1674" s="44"/>
      <c r="HW1674" s="44"/>
      <c r="HX1674" s="44"/>
      <c r="HY1674" s="44"/>
      <c r="HZ1674" s="44"/>
      <c r="IA1674" s="44"/>
      <c r="IB1674" s="44"/>
      <c r="IC1674" s="44"/>
      <c r="ID1674" s="44"/>
      <c r="IE1674" s="44"/>
      <c r="IF1674" s="44"/>
      <c r="IG1674" s="44"/>
      <c r="IH1674" s="44"/>
      <c r="II1674" s="44"/>
      <c r="IJ1674" s="44"/>
      <c r="IK1674" s="44"/>
      <c r="IL1674" s="44"/>
      <c r="IM1674" s="44"/>
      <c r="IN1674" s="44"/>
      <c r="IO1674" s="44"/>
      <c r="IP1674" s="44"/>
      <c r="IQ1674" s="44"/>
      <c r="IR1674" s="44"/>
      <c r="IS1674" s="44"/>
      <c r="IT1674" s="44"/>
      <c r="IU1674" s="44"/>
      <c r="IV1674" s="44"/>
      <c r="RS1674" s="353"/>
    </row>
    <row r="1675" spans="1:487" s="74" customFormat="1" ht="15">
      <c r="A1675" s="325" t="s">
        <v>726</v>
      </c>
      <c r="B1675" s="351"/>
      <c r="C1675" s="351"/>
      <c r="D1675" s="354" t="s">
        <v>130</v>
      </c>
      <c r="E1675" s="44"/>
      <c r="F1675" s="437">
        <f t="shared" si="24"/>
        <v>52</v>
      </c>
      <c r="G1675" s="478"/>
      <c r="H1675" s="138">
        <v>52</v>
      </c>
      <c r="I1675" s="138"/>
      <c r="J1675" s="420"/>
      <c r="K1675" s="138"/>
      <c r="L1675" s="450"/>
      <c r="M1675" s="44"/>
      <c r="N1675" s="44"/>
      <c r="R1675" s="352"/>
      <c r="T1675" s="44"/>
      <c r="U1675" s="44"/>
      <c r="V1675" s="44"/>
      <c r="AA1675" s="352"/>
      <c r="AC1675" s="44"/>
      <c r="AD1675" s="44"/>
      <c r="AE1675" s="44"/>
      <c r="AJ1675" s="352"/>
      <c r="AL1675" s="44"/>
      <c r="AM1675" s="44"/>
      <c r="AN1675" s="44"/>
      <c r="AS1675" s="352"/>
      <c r="AU1675" s="44"/>
      <c r="AV1675" s="44"/>
      <c r="AW1675" s="44"/>
      <c r="BB1675" s="352"/>
      <c r="BD1675" s="44"/>
      <c r="BE1675" s="44"/>
      <c r="BF1675" s="44"/>
      <c r="BK1675" s="352"/>
      <c r="BM1675" s="44"/>
      <c r="BN1675" s="44"/>
      <c r="BO1675" s="44"/>
      <c r="BT1675" s="352"/>
      <c r="BV1675" s="44"/>
      <c r="BW1675" s="44"/>
      <c r="BX1675" s="44"/>
      <c r="CC1675" s="352"/>
      <c r="CE1675" s="44"/>
      <c r="CF1675" s="44"/>
      <c r="CG1675" s="44"/>
      <c r="CL1675" s="352"/>
      <c r="CN1675" s="44"/>
      <c r="CO1675" s="44"/>
      <c r="CP1675" s="44"/>
      <c r="CU1675" s="352"/>
      <c r="CW1675" s="44"/>
      <c r="CX1675" s="44"/>
      <c r="CY1675" s="44"/>
      <c r="DD1675" s="352"/>
      <c r="DF1675" s="44"/>
      <c r="DG1675" s="44"/>
      <c r="DH1675" s="44"/>
      <c r="DM1675" s="352"/>
      <c r="DO1675" s="44"/>
      <c r="DP1675" s="44"/>
      <c r="DQ1675" s="44"/>
      <c r="DV1675" s="352"/>
      <c r="DX1675" s="44"/>
      <c r="DY1675" s="44"/>
      <c r="DZ1675" s="44"/>
      <c r="EE1675" s="352"/>
      <c r="EG1675" s="44"/>
      <c r="EH1675" s="44"/>
      <c r="EI1675" s="44"/>
      <c r="EN1675" s="352"/>
      <c r="EP1675" s="44"/>
      <c r="EQ1675" s="44"/>
      <c r="ER1675" s="44"/>
      <c r="EW1675" s="352"/>
      <c r="EY1675" s="44"/>
      <c r="EZ1675" s="44"/>
      <c r="FA1675" s="44"/>
      <c r="FF1675" s="352"/>
      <c r="FH1675" s="44"/>
      <c r="FI1675" s="44"/>
      <c r="FJ1675" s="44"/>
      <c r="FO1675" s="352"/>
      <c r="FQ1675" s="44"/>
      <c r="FR1675" s="44"/>
      <c r="FS1675" s="44"/>
      <c r="FX1675" s="352"/>
      <c r="FZ1675" s="44"/>
      <c r="GA1675" s="44"/>
      <c r="GB1675" s="44"/>
      <c r="GG1675" s="352"/>
      <c r="GI1675" s="44"/>
      <c r="GJ1675" s="44"/>
      <c r="GK1675" s="44"/>
      <c r="GP1675" s="352"/>
      <c r="GR1675" s="44"/>
      <c r="GS1675" s="44"/>
      <c r="GT1675" s="44"/>
      <c r="GY1675" s="352"/>
      <c r="HA1675" s="44"/>
      <c r="HB1675" s="44"/>
      <c r="HC1675" s="44"/>
      <c r="HH1675" s="352"/>
      <c r="HJ1675" s="44"/>
      <c r="HK1675" s="44"/>
      <c r="HL1675" s="44"/>
      <c r="HQ1675" s="44"/>
      <c r="HR1675" s="44"/>
      <c r="HS1675" s="44"/>
      <c r="HT1675" s="44"/>
      <c r="HU1675" s="44"/>
      <c r="HV1675" s="44"/>
      <c r="HW1675" s="44"/>
      <c r="HX1675" s="44"/>
      <c r="HY1675" s="44"/>
      <c r="HZ1675" s="44"/>
      <c r="IA1675" s="44"/>
      <c r="IB1675" s="44"/>
      <c r="IC1675" s="44"/>
      <c r="ID1675" s="44"/>
      <c r="IE1675" s="44"/>
      <c r="IF1675" s="44"/>
      <c r="IG1675" s="44"/>
      <c r="IH1675" s="44"/>
      <c r="II1675" s="44"/>
      <c r="IJ1675" s="44"/>
      <c r="IK1675" s="44"/>
      <c r="IL1675" s="44"/>
      <c r="IM1675" s="44"/>
      <c r="IN1675" s="44"/>
      <c r="IO1675" s="44"/>
      <c r="IP1675" s="44"/>
      <c r="IQ1675" s="44"/>
      <c r="IR1675" s="44"/>
      <c r="IS1675" s="44"/>
      <c r="IT1675" s="44"/>
      <c r="IU1675" s="44"/>
      <c r="IV1675" s="44"/>
      <c r="RS1675" s="353"/>
    </row>
    <row r="1676" spans="1:487" s="74" customFormat="1" ht="15">
      <c r="A1676" s="325" t="s">
        <v>2099</v>
      </c>
      <c r="B1676" s="351"/>
      <c r="C1676" s="351"/>
      <c r="D1676" s="531" t="s">
        <v>130</v>
      </c>
      <c r="E1676" s="44"/>
      <c r="F1676" s="437">
        <f t="shared" si="24"/>
        <v>0</v>
      </c>
      <c r="G1676" s="478"/>
      <c r="H1676" s="138"/>
      <c r="I1676" s="138"/>
      <c r="J1676" s="420"/>
      <c r="K1676" s="138"/>
      <c r="L1676" s="450"/>
      <c r="M1676" s="44"/>
      <c r="N1676" s="44"/>
      <c r="R1676" s="352"/>
      <c r="T1676" s="44"/>
      <c r="U1676" s="44"/>
      <c r="V1676" s="44"/>
      <c r="AA1676" s="352"/>
      <c r="AC1676" s="44"/>
      <c r="AD1676" s="44"/>
      <c r="AE1676" s="44"/>
      <c r="AJ1676" s="352"/>
      <c r="AL1676" s="44"/>
      <c r="AM1676" s="44"/>
      <c r="AN1676" s="44"/>
      <c r="AS1676" s="352"/>
      <c r="AU1676" s="44"/>
      <c r="AV1676" s="44"/>
      <c r="AW1676" s="44"/>
      <c r="BB1676" s="352"/>
      <c r="BD1676" s="44"/>
      <c r="BE1676" s="44"/>
      <c r="BF1676" s="44"/>
      <c r="BK1676" s="352"/>
      <c r="BM1676" s="44"/>
      <c r="BN1676" s="44"/>
      <c r="BO1676" s="44"/>
      <c r="BT1676" s="352"/>
      <c r="BV1676" s="44"/>
      <c r="BW1676" s="44"/>
      <c r="BX1676" s="44"/>
      <c r="CC1676" s="352"/>
      <c r="CE1676" s="44"/>
      <c r="CF1676" s="44"/>
      <c r="CG1676" s="44"/>
      <c r="CL1676" s="352"/>
      <c r="CN1676" s="44"/>
      <c r="CO1676" s="44"/>
      <c r="CP1676" s="44"/>
      <c r="CU1676" s="352"/>
      <c r="CW1676" s="44"/>
      <c r="CX1676" s="44"/>
      <c r="CY1676" s="44"/>
      <c r="DD1676" s="352"/>
      <c r="DF1676" s="44"/>
      <c r="DG1676" s="44"/>
      <c r="DH1676" s="44"/>
      <c r="DM1676" s="352"/>
      <c r="DO1676" s="44"/>
      <c r="DP1676" s="44"/>
      <c r="DQ1676" s="44"/>
      <c r="DV1676" s="352"/>
      <c r="DX1676" s="44"/>
      <c r="DY1676" s="44"/>
      <c r="DZ1676" s="44"/>
      <c r="EE1676" s="352"/>
      <c r="EG1676" s="44"/>
      <c r="EH1676" s="44"/>
      <c r="EI1676" s="44"/>
      <c r="EN1676" s="352"/>
      <c r="EP1676" s="44"/>
      <c r="EQ1676" s="44"/>
      <c r="ER1676" s="44"/>
      <c r="EW1676" s="352"/>
      <c r="EY1676" s="44"/>
      <c r="EZ1676" s="44"/>
      <c r="FA1676" s="44"/>
      <c r="FF1676" s="352"/>
      <c r="FH1676" s="44"/>
      <c r="FI1676" s="44"/>
      <c r="FJ1676" s="44"/>
      <c r="FO1676" s="352"/>
      <c r="FQ1676" s="44"/>
      <c r="FR1676" s="44"/>
      <c r="FS1676" s="44"/>
      <c r="FX1676" s="352"/>
      <c r="FZ1676" s="44"/>
      <c r="GA1676" s="44"/>
      <c r="GB1676" s="44"/>
      <c r="GG1676" s="352"/>
      <c r="GI1676" s="44"/>
      <c r="GJ1676" s="44"/>
      <c r="GK1676" s="44"/>
      <c r="GP1676" s="352"/>
      <c r="GR1676" s="44"/>
      <c r="GS1676" s="44"/>
      <c r="GT1676" s="44"/>
      <c r="GY1676" s="352"/>
      <c r="HA1676" s="44"/>
      <c r="HB1676" s="44"/>
      <c r="HC1676" s="44"/>
      <c r="HH1676" s="352"/>
      <c r="HJ1676" s="44"/>
      <c r="HK1676" s="44"/>
      <c r="HL1676" s="44"/>
      <c r="HQ1676" s="44"/>
      <c r="HR1676" s="44"/>
      <c r="HS1676" s="44"/>
      <c r="HT1676" s="44"/>
      <c r="HU1676" s="44"/>
      <c r="HV1676" s="44"/>
      <c r="HW1676" s="44"/>
      <c r="HX1676" s="44"/>
      <c r="HY1676" s="44"/>
      <c r="HZ1676" s="44"/>
      <c r="IA1676" s="44"/>
      <c r="IB1676" s="44"/>
      <c r="IC1676" s="44"/>
      <c r="ID1676" s="44"/>
      <c r="IE1676" s="44"/>
      <c r="IF1676" s="44"/>
      <c r="IG1676" s="44"/>
      <c r="IH1676" s="44"/>
      <c r="II1676" s="44"/>
      <c r="IJ1676" s="44"/>
      <c r="IK1676" s="44"/>
      <c r="IL1676" s="44"/>
      <c r="IM1676" s="44"/>
      <c r="IN1676" s="44"/>
      <c r="IO1676" s="44"/>
      <c r="IP1676" s="44"/>
      <c r="IQ1676" s="44"/>
      <c r="IR1676" s="44"/>
      <c r="IS1676" s="44"/>
      <c r="IT1676" s="44"/>
      <c r="IU1676" s="44"/>
      <c r="IV1676" s="44"/>
      <c r="RS1676" s="353"/>
    </row>
    <row r="1677" spans="1:487" s="74" customFormat="1" ht="15">
      <c r="A1677" s="325" t="s">
        <v>1781</v>
      </c>
      <c r="B1677" s="351"/>
      <c r="C1677" s="351"/>
      <c r="D1677" s="354" t="s">
        <v>130</v>
      </c>
      <c r="E1677" s="44"/>
      <c r="F1677" s="437">
        <f t="shared" si="24"/>
        <v>0</v>
      </c>
      <c r="G1677" s="478"/>
      <c r="H1677" s="138"/>
      <c r="I1677" s="138"/>
      <c r="J1677" s="420"/>
      <c r="K1677" s="138"/>
      <c r="L1677" s="450"/>
      <c r="M1677" s="44"/>
      <c r="N1677" s="44"/>
      <c r="R1677" s="352"/>
      <c r="T1677" s="44"/>
      <c r="U1677" s="44"/>
      <c r="V1677" s="44"/>
      <c r="AA1677" s="352"/>
      <c r="AC1677" s="44"/>
      <c r="AD1677" s="44"/>
      <c r="AE1677" s="44"/>
      <c r="AJ1677" s="352"/>
      <c r="AL1677" s="44"/>
      <c r="AM1677" s="44"/>
      <c r="AN1677" s="44"/>
      <c r="AS1677" s="352"/>
      <c r="AU1677" s="44"/>
      <c r="AV1677" s="44"/>
      <c r="AW1677" s="44"/>
      <c r="BB1677" s="352"/>
      <c r="BD1677" s="44"/>
      <c r="BE1677" s="44"/>
      <c r="BF1677" s="44"/>
      <c r="BK1677" s="352"/>
      <c r="BM1677" s="44"/>
      <c r="BN1677" s="44"/>
      <c r="BO1677" s="44"/>
      <c r="BT1677" s="352"/>
      <c r="BV1677" s="44"/>
      <c r="BW1677" s="44"/>
      <c r="BX1677" s="44"/>
      <c r="CC1677" s="352"/>
      <c r="CE1677" s="44"/>
      <c r="CF1677" s="44"/>
      <c r="CG1677" s="44"/>
      <c r="CL1677" s="352"/>
      <c r="CN1677" s="44"/>
      <c r="CO1677" s="44"/>
      <c r="CP1677" s="44"/>
      <c r="CU1677" s="352"/>
      <c r="CW1677" s="44"/>
      <c r="CX1677" s="44"/>
      <c r="CY1677" s="44"/>
      <c r="DD1677" s="352"/>
      <c r="DF1677" s="44"/>
      <c r="DG1677" s="44"/>
      <c r="DH1677" s="44"/>
      <c r="DM1677" s="352"/>
      <c r="DO1677" s="44"/>
      <c r="DP1677" s="44"/>
      <c r="DQ1677" s="44"/>
      <c r="DV1677" s="352"/>
      <c r="DX1677" s="44"/>
      <c r="DY1677" s="44"/>
      <c r="DZ1677" s="44"/>
      <c r="EE1677" s="352"/>
      <c r="EG1677" s="44"/>
      <c r="EH1677" s="44"/>
      <c r="EI1677" s="44"/>
      <c r="EN1677" s="352"/>
      <c r="EP1677" s="44"/>
      <c r="EQ1677" s="44"/>
      <c r="ER1677" s="44"/>
      <c r="EW1677" s="352"/>
      <c r="EY1677" s="44"/>
      <c r="EZ1677" s="44"/>
      <c r="FA1677" s="44"/>
      <c r="FF1677" s="352"/>
      <c r="FH1677" s="44"/>
      <c r="FI1677" s="44"/>
      <c r="FJ1677" s="44"/>
      <c r="FO1677" s="352"/>
      <c r="FQ1677" s="44"/>
      <c r="FR1677" s="44"/>
      <c r="FS1677" s="44"/>
      <c r="FX1677" s="352"/>
      <c r="FZ1677" s="44"/>
      <c r="GA1677" s="44"/>
      <c r="GB1677" s="44"/>
      <c r="GG1677" s="352"/>
      <c r="GI1677" s="44"/>
      <c r="GJ1677" s="44"/>
      <c r="GK1677" s="44"/>
      <c r="GP1677" s="352"/>
      <c r="GR1677" s="44"/>
      <c r="GS1677" s="44"/>
      <c r="GT1677" s="44"/>
      <c r="GY1677" s="352"/>
      <c r="HA1677" s="44"/>
      <c r="HB1677" s="44"/>
      <c r="HC1677" s="44"/>
      <c r="HH1677" s="352"/>
      <c r="HJ1677" s="44"/>
      <c r="HK1677" s="44"/>
      <c r="HL1677" s="44"/>
      <c r="HQ1677" s="44"/>
      <c r="HR1677" s="44"/>
      <c r="HS1677" s="44"/>
      <c r="HT1677" s="44"/>
      <c r="HU1677" s="44"/>
      <c r="HV1677" s="44"/>
      <c r="HW1677" s="44"/>
      <c r="HX1677" s="44"/>
      <c r="HY1677" s="44"/>
      <c r="HZ1677" s="44"/>
      <c r="IA1677" s="44"/>
      <c r="IB1677" s="44"/>
      <c r="IC1677" s="44"/>
      <c r="ID1677" s="44"/>
      <c r="IE1677" s="44"/>
      <c r="IF1677" s="44"/>
      <c r="IG1677" s="44"/>
      <c r="IH1677" s="44"/>
      <c r="II1677" s="44"/>
      <c r="IJ1677" s="44"/>
      <c r="IK1677" s="44"/>
      <c r="IL1677" s="44"/>
      <c r="IM1677" s="44"/>
      <c r="IN1677" s="44"/>
      <c r="IO1677" s="44"/>
      <c r="IP1677" s="44"/>
      <c r="IQ1677" s="44"/>
      <c r="IR1677" s="44"/>
      <c r="IS1677" s="44"/>
      <c r="IT1677" s="44"/>
      <c r="IU1677" s="44"/>
      <c r="IV1677" s="44"/>
      <c r="RS1677" s="353"/>
    </row>
    <row r="1678" spans="1:487" s="74" customFormat="1" ht="15">
      <c r="A1678" s="325" t="s">
        <v>2004</v>
      </c>
      <c r="B1678" s="351"/>
      <c r="C1678" s="351"/>
      <c r="D1678" s="531" t="s">
        <v>130</v>
      </c>
      <c r="E1678" s="44"/>
      <c r="F1678" s="437">
        <f t="shared" si="24"/>
        <v>0</v>
      </c>
      <c r="G1678" s="478"/>
      <c r="H1678" s="138"/>
      <c r="I1678" s="138"/>
      <c r="J1678" s="420"/>
      <c r="K1678" s="138"/>
      <c r="L1678" s="44"/>
      <c r="M1678" s="44"/>
      <c r="N1678" s="44"/>
      <c r="R1678" s="352"/>
      <c r="T1678" s="44"/>
      <c r="U1678" s="44"/>
      <c r="V1678" s="44"/>
      <c r="AA1678" s="352"/>
      <c r="AC1678" s="44"/>
      <c r="AD1678" s="44"/>
      <c r="AE1678" s="44"/>
      <c r="AJ1678" s="352"/>
      <c r="AL1678" s="44"/>
      <c r="AM1678" s="44"/>
      <c r="AN1678" s="44"/>
      <c r="AS1678" s="352"/>
      <c r="AU1678" s="44"/>
      <c r="AV1678" s="44"/>
      <c r="AW1678" s="44"/>
      <c r="BB1678" s="352"/>
      <c r="BD1678" s="44"/>
      <c r="BE1678" s="44"/>
      <c r="BF1678" s="44"/>
      <c r="BK1678" s="352"/>
      <c r="BM1678" s="44"/>
      <c r="BN1678" s="44"/>
      <c r="BO1678" s="44"/>
      <c r="BT1678" s="352"/>
      <c r="BV1678" s="44"/>
      <c r="BW1678" s="44"/>
      <c r="BX1678" s="44"/>
      <c r="CC1678" s="352"/>
      <c r="CE1678" s="44"/>
      <c r="CF1678" s="44"/>
      <c r="CG1678" s="44"/>
      <c r="CL1678" s="352"/>
      <c r="CN1678" s="44"/>
      <c r="CO1678" s="44"/>
      <c r="CP1678" s="44"/>
      <c r="CU1678" s="352"/>
      <c r="CW1678" s="44"/>
      <c r="CX1678" s="44"/>
      <c r="CY1678" s="44"/>
      <c r="DD1678" s="352"/>
      <c r="DF1678" s="44"/>
      <c r="DG1678" s="44"/>
      <c r="DH1678" s="44"/>
      <c r="DM1678" s="352"/>
      <c r="DO1678" s="44"/>
      <c r="DP1678" s="44"/>
      <c r="DQ1678" s="44"/>
      <c r="DV1678" s="352"/>
      <c r="DX1678" s="44"/>
      <c r="DY1678" s="44"/>
      <c r="DZ1678" s="44"/>
      <c r="EE1678" s="352"/>
      <c r="EG1678" s="44"/>
      <c r="EH1678" s="44"/>
      <c r="EI1678" s="44"/>
      <c r="EN1678" s="352"/>
      <c r="EP1678" s="44"/>
      <c r="EQ1678" s="44"/>
      <c r="ER1678" s="44"/>
      <c r="EW1678" s="352"/>
      <c r="EY1678" s="44"/>
      <c r="EZ1678" s="44"/>
      <c r="FA1678" s="44"/>
      <c r="FF1678" s="352"/>
      <c r="FH1678" s="44"/>
      <c r="FI1678" s="44"/>
      <c r="FJ1678" s="44"/>
      <c r="FO1678" s="352"/>
      <c r="FQ1678" s="44"/>
      <c r="FR1678" s="44"/>
      <c r="FS1678" s="44"/>
      <c r="FX1678" s="352"/>
      <c r="FZ1678" s="44"/>
      <c r="GA1678" s="44"/>
      <c r="GB1678" s="44"/>
      <c r="GG1678" s="352"/>
      <c r="GI1678" s="44"/>
      <c r="GJ1678" s="44"/>
      <c r="GK1678" s="44"/>
      <c r="GP1678" s="352"/>
      <c r="GR1678" s="44"/>
      <c r="GS1678" s="44"/>
      <c r="GT1678" s="44"/>
      <c r="GY1678" s="352"/>
      <c r="HA1678" s="44"/>
      <c r="HB1678" s="44"/>
      <c r="HC1678" s="44"/>
      <c r="HH1678" s="352"/>
      <c r="HJ1678" s="44"/>
      <c r="HK1678" s="44"/>
      <c r="HL1678" s="44"/>
      <c r="HQ1678" s="44"/>
      <c r="HR1678" s="44"/>
      <c r="HS1678" s="44"/>
      <c r="HT1678" s="44"/>
      <c r="HU1678" s="44"/>
      <c r="HV1678" s="44"/>
      <c r="HW1678" s="44"/>
      <c r="HX1678" s="44"/>
      <c r="HY1678" s="44"/>
      <c r="HZ1678" s="44"/>
      <c r="IA1678" s="44"/>
      <c r="IB1678" s="44"/>
      <c r="IC1678" s="44"/>
      <c r="ID1678" s="44"/>
      <c r="IE1678" s="44"/>
      <c r="IF1678" s="44"/>
      <c r="IG1678" s="44"/>
      <c r="IH1678" s="44"/>
      <c r="II1678" s="44"/>
      <c r="IJ1678" s="44"/>
      <c r="IK1678" s="44"/>
      <c r="IL1678" s="44"/>
      <c r="IM1678" s="44"/>
      <c r="IN1678" s="44"/>
      <c r="IO1678" s="44"/>
      <c r="IP1678" s="44"/>
      <c r="IQ1678" s="44"/>
      <c r="IR1678" s="44"/>
      <c r="IS1678" s="44"/>
      <c r="IT1678" s="44"/>
      <c r="IU1678" s="44"/>
      <c r="IV1678" s="44"/>
      <c r="RS1678" s="353"/>
    </row>
    <row r="1679" spans="1:487" s="74" customFormat="1" ht="15">
      <c r="A1679" s="325" t="s">
        <v>956</v>
      </c>
      <c r="B1679" s="351"/>
      <c r="C1679" s="351"/>
      <c r="D1679" s="458" t="s">
        <v>136</v>
      </c>
      <c r="E1679" s="44"/>
      <c r="F1679" s="437">
        <f t="shared" si="24"/>
        <v>0</v>
      </c>
      <c r="G1679" s="478"/>
      <c r="H1679" s="138"/>
      <c r="I1679" s="138"/>
      <c r="J1679" s="420"/>
      <c r="K1679" s="138"/>
      <c r="L1679" s="450"/>
      <c r="M1679" s="44"/>
      <c r="N1679" s="44"/>
      <c r="R1679" s="352"/>
      <c r="T1679" s="44"/>
      <c r="U1679" s="44"/>
      <c r="V1679" s="44"/>
      <c r="AA1679" s="352"/>
      <c r="AC1679" s="44"/>
      <c r="AD1679" s="44"/>
      <c r="AE1679" s="44"/>
      <c r="AJ1679" s="352"/>
      <c r="AL1679" s="44"/>
      <c r="AM1679" s="44"/>
      <c r="AN1679" s="44"/>
      <c r="AS1679" s="352"/>
      <c r="AU1679" s="44"/>
      <c r="AV1679" s="44"/>
      <c r="AW1679" s="44"/>
      <c r="BB1679" s="352"/>
      <c r="BD1679" s="44"/>
      <c r="BE1679" s="44"/>
      <c r="BF1679" s="44"/>
      <c r="BK1679" s="352"/>
      <c r="BM1679" s="44"/>
      <c r="BN1679" s="44"/>
      <c r="BO1679" s="44"/>
      <c r="BT1679" s="352"/>
      <c r="BV1679" s="44"/>
      <c r="BW1679" s="44"/>
      <c r="BX1679" s="44"/>
      <c r="CC1679" s="352"/>
      <c r="CE1679" s="44"/>
      <c r="CF1679" s="44"/>
      <c r="CG1679" s="44"/>
      <c r="CL1679" s="352"/>
      <c r="CN1679" s="44"/>
      <c r="CO1679" s="44"/>
      <c r="CP1679" s="44"/>
      <c r="CU1679" s="352"/>
      <c r="CW1679" s="44"/>
      <c r="CX1679" s="44"/>
      <c r="CY1679" s="44"/>
      <c r="DD1679" s="352"/>
      <c r="DF1679" s="44"/>
      <c r="DG1679" s="44"/>
      <c r="DH1679" s="44"/>
      <c r="DM1679" s="352"/>
      <c r="DO1679" s="44"/>
      <c r="DP1679" s="44"/>
      <c r="DQ1679" s="44"/>
      <c r="DV1679" s="352"/>
      <c r="DX1679" s="44"/>
      <c r="DY1679" s="44"/>
      <c r="DZ1679" s="44"/>
      <c r="EE1679" s="352"/>
      <c r="EG1679" s="44"/>
      <c r="EH1679" s="44"/>
      <c r="EI1679" s="44"/>
      <c r="EN1679" s="352"/>
      <c r="EP1679" s="44"/>
      <c r="EQ1679" s="44"/>
      <c r="ER1679" s="44"/>
      <c r="EW1679" s="352"/>
      <c r="EY1679" s="44"/>
      <c r="EZ1679" s="44"/>
      <c r="FA1679" s="44"/>
      <c r="FF1679" s="352"/>
      <c r="FH1679" s="44"/>
      <c r="FI1679" s="44"/>
      <c r="FJ1679" s="44"/>
      <c r="FO1679" s="352"/>
      <c r="FQ1679" s="44"/>
      <c r="FR1679" s="44"/>
      <c r="FS1679" s="44"/>
      <c r="FX1679" s="352"/>
      <c r="FZ1679" s="44"/>
      <c r="GA1679" s="44"/>
      <c r="GB1679" s="44"/>
      <c r="GG1679" s="352"/>
      <c r="GI1679" s="44"/>
      <c r="GJ1679" s="44"/>
      <c r="GK1679" s="44"/>
      <c r="GP1679" s="352"/>
      <c r="GR1679" s="44"/>
      <c r="GS1679" s="44"/>
      <c r="GT1679" s="44"/>
      <c r="GY1679" s="352"/>
      <c r="HA1679" s="44"/>
      <c r="HB1679" s="44"/>
      <c r="HC1679" s="44"/>
      <c r="HH1679" s="352"/>
      <c r="HJ1679" s="44"/>
      <c r="HK1679" s="44"/>
      <c r="HL1679" s="44"/>
      <c r="HQ1679" s="44"/>
      <c r="HR1679" s="44"/>
      <c r="HS1679" s="44"/>
      <c r="HT1679" s="44"/>
      <c r="HU1679" s="44"/>
      <c r="HV1679" s="44"/>
      <c r="HW1679" s="44"/>
      <c r="HX1679" s="44"/>
      <c r="HY1679" s="44"/>
      <c r="HZ1679" s="44"/>
      <c r="IA1679" s="44"/>
      <c r="IB1679" s="44"/>
      <c r="IC1679" s="44"/>
      <c r="ID1679" s="44"/>
      <c r="IE1679" s="44"/>
      <c r="IF1679" s="44"/>
      <c r="IG1679" s="44"/>
      <c r="IH1679" s="44"/>
      <c r="II1679" s="44"/>
      <c r="IJ1679" s="44"/>
      <c r="IK1679" s="44"/>
      <c r="IL1679" s="44"/>
      <c r="IM1679" s="44"/>
      <c r="IN1679" s="44"/>
      <c r="IO1679" s="44"/>
      <c r="IP1679" s="44"/>
      <c r="IQ1679" s="44"/>
      <c r="IR1679" s="44"/>
      <c r="IS1679" s="44"/>
      <c r="IT1679" s="44"/>
      <c r="IU1679" s="44"/>
      <c r="IV1679" s="44"/>
      <c r="RS1679" s="353"/>
    </row>
    <row r="1680" spans="1:487" s="74" customFormat="1" ht="15">
      <c r="A1680" s="325" t="s">
        <v>495</v>
      </c>
      <c r="B1680" s="529"/>
      <c r="C1680" s="351"/>
      <c r="D1680" s="458" t="s">
        <v>135</v>
      </c>
      <c r="E1680" s="44"/>
      <c r="F1680" s="437">
        <f t="shared" si="24"/>
        <v>106</v>
      </c>
      <c r="G1680" s="478"/>
      <c r="H1680" s="138">
        <v>25</v>
      </c>
      <c r="I1680" s="138">
        <v>50</v>
      </c>
      <c r="J1680" s="420">
        <v>31</v>
      </c>
      <c r="K1680" s="138"/>
      <c r="L1680" s="458"/>
      <c r="M1680" s="44"/>
      <c r="N1680" s="44"/>
      <c r="R1680" s="352"/>
      <c r="T1680" s="44"/>
      <c r="U1680" s="44"/>
      <c r="V1680" s="44"/>
      <c r="AA1680" s="352"/>
      <c r="AC1680" s="44"/>
      <c r="AD1680" s="44"/>
      <c r="AE1680" s="44"/>
      <c r="AJ1680" s="352"/>
      <c r="AL1680" s="44"/>
      <c r="AM1680" s="44"/>
      <c r="AN1680" s="44"/>
      <c r="AS1680" s="352"/>
      <c r="AU1680" s="44"/>
      <c r="AV1680" s="44"/>
      <c r="AW1680" s="44"/>
      <c r="BB1680" s="352"/>
      <c r="BD1680" s="44"/>
      <c r="BE1680" s="44"/>
      <c r="BF1680" s="44"/>
      <c r="BK1680" s="352"/>
      <c r="BM1680" s="44"/>
      <c r="BN1680" s="44"/>
      <c r="BO1680" s="44"/>
      <c r="BT1680" s="352"/>
      <c r="BV1680" s="44"/>
      <c r="BW1680" s="44"/>
      <c r="BX1680" s="44"/>
      <c r="CC1680" s="352"/>
      <c r="CE1680" s="44"/>
      <c r="CF1680" s="44"/>
      <c r="CG1680" s="44"/>
      <c r="CL1680" s="352"/>
      <c r="CN1680" s="44"/>
      <c r="CO1680" s="44"/>
      <c r="CP1680" s="44"/>
      <c r="CU1680" s="352"/>
      <c r="CW1680" s="44"/>
      <c r="CX1680" s="44"/>
      <c r="CY1680" s="44"/>
      <c r="DD1680" s="352"/>
      <c r="DF1680" s="44"/>
      <c r="DG1680" s="44"/>
      <c r="DH1680" s="44"/>
      <c r="DM1680" s="352"/>
      <c r="DO1680" s="44"/>
      <c r="DP1680" s="44"/>
      <c r="DQ1680" s="44"/>
      <c r="DV1680" s="352"/>
      <c r="DX1680" s="44"/>
      <c r="DY1680" s="44"/>
      <c r="DZ1680" s="44"/>
      <c r="EE1680" s="352"/>
      <c r="EG1680" s="44"/>
      <c r="EH1680" s="44"/>
      <c r="EI1680" s="44"/>
      <c r="EN1680" s="352"/>
      <c r="EP1680" s="44"/>
      <c r="EQ1680" s="44"/>
      <c r="ER1680" s="44"/>
      <c r="EW1680" s="352"/>
      <c r="EY1680" s="44"/>
      <c r="EZ1680" s="44"/>
      <c r="FA1680" s="44"/>
      <c r="FF1680" s="352"/>
      <c r="FH1680" s="44"/>
      <c r="FI1680" s="44"/>
      <c r="FJ1680" s="44"/>
      <c r="FO1680" s="352"/>
      <c r="FQ1680" s="44"/>
      <c r="FR1680" s="44"/>
      <c r="FS1680" s="44"/>
      <c r="FX1680" s="352"/>
      <c r="FZ1680" s="44"/>
      <c r="GA1680" s="44"/>
      <c r="GB1680" s="44"/>
      <c r="GG1680" s="352"/>
      <c r="GI1680" s="44"/>
      <c r="GJ1680" s="44"/>
      <c r="GK1680" s="44"/>
      <c r="GP1680" s="352"/>
      <c r="GR1680" s="44"/>
      <c r="GS1680" s="44"/>
      <c r="GT1680" s="44"/>
      <c r="GY1680" s="352"/>
      <c r="HA1680" s="44"/>
      <c r="HB1680" s="44"/>
      <c r="HC1680" s="44"/>
      <c r="HH1680" s="352"/>
      <c r="HJ1680" s="44"/>
      <c r="HK1680" s="44"/>
      <c r="HL1680" s="44"/>
      <c r="HQ1680" s="44"/>
      <c r="HR1680" s="44"/>
      <c r="HS1680" s="44"/>
      <c r="HT1680" s="44"/>
      <c r="HU1680" s="44"/>
      <c r="HV1680" s="44"/>
      <c r="HW1680" s="44"/>
      <c r="HX1680" s="44"/>
      <c r="HY1680" s="44"/>
      <c r="HZ1680" s="44"/>
      <c r="IA1680" s="44"/>
      <c r="IB1680" s="44"/>
      <c r="IC1680" s="44"/>
      <c r="ID1680" s="44"/>
      <c r="IE1680" s="44"/>
      <c r="IF1680" s="44"/>
      <c r="IG1680" s="44"/>
      <c r="IH1680" s="44"/>
      <c r="II1680" s="44"/>
      <c r="IJ1680" s="44"/>
      <c r="IK1680" s="44"/>
      <c r="IL1680" s="44"/>
      <c r="IM1680" s="44"/>
      <c r="IN1680" s="44"/>
      <c r="IO1680" s="44"/>
      <c r="IP1680" s="44"/>
      <c r="IQ1680" s="44"/>
      <c r="IR1680" s="44"/>
      <c r="IS1680" s="44"/>
      <c r="IT1680" s="44"/>
      <c r="IU1680" s="44"/>
      <c r="IV1680" s="44"/>
      <c r="RS1680" s="353"/>
    </row>
    <row r="1681" spans="1:487" s="74" customFormat="1" ht="15">
      <c r="A1681" s="325" t="s">
        <v>1250</v>
      </c>
      <c r="B1681" s="351"/>
      <c r="C1681" s="351"/>
      <c r="D1681" s="354" t="s">
        <v>130</v>
      </c>
      <c r="E1681" s="44"/>
      <c r="F1681" s="437">
        <f t="shared" si="24"/>
        <v>1</v>
      </c>
      <c r="G1681" s="478"/>
      <c r="H1681" s="138"/>
      <c r="I1681" s="138"/>
      <c r="J1681" s="420">
        <v>1</v>
      </c>
      <c r="K1681" s="138"/>
      <c r="L1681" s="458"/>
      <c r="M1681" s="44"/>
      <c r="N1681" s="44"/>
      <c r="R1681" s="352"/>
      <c r="T1681" s="44"/>
      <c r="U1681" s="44"/>
      <c r="V1681" s="44"/>
      <c r="AA1681" s="352"/>
      <c r="AC1681" s="44"/>
      <c r="AD1681" s="44"/>
      <c r="AE1681" s="44"/>
      <c r="AJ1681" s="352"/>
      <c r="AL1681" s="44"/>
      <c r="AM1681" s="44"/>
      <c r="AN1681" s="44"/>
      <c r="AS1681" s="352"/>
      <c r="AU1681" s="44"/>
      <c r="AV1681" s="44"/>
      <c r="AW1681" s="44"/>
      <c r="BB1681" s="352"/>
      <c r="BD1681" s="44"/>
      <c r="BE1681" s="44"/>
      <c r="BF1681" s="44"/>
      <c r="BK1681" s="352"/>
      <c r="BM1681" s="44"/>
      <c r="BN1681" s="44"/>
      <c r="BO1681" s="44"/>
      <c r="BT1681" s="352"/>
      <c r="BV1681" s="44"/>
      <c r="BW1681" s="44"/>
      <c r="BX1681" s="44"/>
      <c r="CC1681" s="352"/>
      <c r="CE1681" s="44"/>
      <c r="CF1681" s="44"/>
      <c r="CG1681" s="44"/>
      <c r="CL1681" s="352"/>
      <c r="CN1681" s="44"/>
      <c r="CO1681" s="44"/>
      <c r="CP1681" s="44"/>
      <c r="CU1681" s="352"/>
      <c r="CW1681" s="44"/>
      <c r="CX1681" s="44"/>
      <c r="CY1681" s="44"/>
      <c r="DD1681" s="352"/>
      <c r="DF1681" s="44"/>
      <c r="DG1681" s="44"/>
      <c r="DH1681" s="44"/>
      <c r="DM1681" s="352"/>
      <c r="DO1681" s="44"/>
      <c r="DP1681" s="44"/>
      <c r="DQ1681" s="44"/>
      <c r="DV1681" s="352"/>
      <c r="DX1681" s="44"/>
      <c r="DY1681" s="44"/>
      <c r="DZ1681" s="44"/>
      <c r="EE1681" s="352"/>
      <c r="EG1681" s="44"/>
      <c r="EH1681" s="44"/>
      <c r="EI1681" s="44"/>
      <c r="EN1681" s="352"/>
      <c r="EP1681" s="44"/>
      <c r="EQ1681" s="44"/>
      <c r="ER1681" s="44"/>
      <c r="EW1681" s="352"/>
      <c r="EY1681" s="44"/>
      <c r="EZ1681" s="44"/>
      <c r="FA1681" s="44"/>
      <c r="FF1681" s="352"/>
      <c r="FH1681" s="44"/>
      <c r="FI1681" s="44"/>
      <c r="FJ1681" s="44"/>
      <c r="FO1681" s="352"/>
      <c r="FQ1681" s="44"/>
      <c r="FR1681" s="44"/>
      <c r="FS1681" s="44"/>
      <c r="FX1681" s="352"/>
      <c r="FZ1681" s="44"/>
      <c r="GA1681" s="44"/>
      <c r="GB1681" s="44"/>
      <c r="GG1681" s="352"/>
      <c r="GI1681" s="44"/>
      <c r="GJ1681" s="44"/>
      <c r="GK1681" s="44"/>
      <c r="GP1681" s="352"/>
      <c r="GR1681" s="44"/>
      <c r="GS1681" s="44"/>
      <c r="GT1681" s="44"/>
      <c r="GY1681" s="352"/>
      <c r="HA1681" s="44"/>
      <c r="HB1681" s="44"/>
      <c r="HC1681" s="44"/>
      <c r="HH1681" s="352"/>
      <c r="HJ1681" s="44"/>
      <c r="HK1681" s="44"/>
      <c r="HL1681" s="44"/>
      <c r="HQ1681" s="44"/>
      <c r="HR1681" s="44"/>
      <c r="HS1681" s="44"/>
      <c r="HT1681" s="44"/>
      <c r="HU1681" s="44"/>
      <c r="HV1681" s="44"/>
      <c r="HW1681" s="44"/>
      <c r="HX1681" s="44"/>
      <c r="HY1681" s="44"/>
      <c r="HZ1681" s="44"/>
      <c r="IA1681" s="44"/>
      <c r="IB1681" s="44"/>
      <c r="IC1681" s="44"/>
      <c r="ID1681" s="44"/>
      <c r="IE1681" s="44"/>
      <c r="IF1681" s="44"/>
      <c r="IG1681" s="44"/>
      <c r="IH1681" s="44"/>
      <c r="II1681" s="44"/>
      <c r="IJ1681" s="44"/>
      <c r="IK1681" s="44"/>
      <c r="IL1681" s="44"/>
      <c r="IM1681" s="44"/>
      <c r="IN1681" s="44"/>
      <c r="IO1681" s="44"/>
      <c r="IP1681" s="44"/>
      <c r="IQ1681" s="44"/>
      <c r="IR1681" s="44"/>
      <c r="IS1681" s="44"/>
      <c r="IT1681" s="44"/>
      <c r="IU1681" s="44"/>
      <c r="IV1681" s="44"/>
      <c r="RS1681" s="353"/>
    </row>
    <row r="1682" spans="1:487" s="74" customFormat="1" ht="15">
      <c r="A1682" s="325" t="s">
        <v>844</v>
      </c>
      <c r="B1682" s="351"/>
      <c r="C1682" s="351"/>
      <c r="D1682" s="354" t="s">
        <v>130</v>
      </c>
      <c r="E1682" s="44"/>
      <c r="F1682" s="437">
        <f t="shared" si="24"/>
        <v>24</v>
      </c>
      <c r="G1682" s="478"/>
      <c r="H1682" s="138"/>
      <c r="I1682" s="138"/>
      <c r="J1682" s="420">
        <v>24</v>
      </c>
      <c r="K1682" s="138"/>
      <c r="L1682" s="450"/>
      <c r="M1682" s="44"/>
      <c r="N1682" s="44"/>
      <c r="R1682" s="352"/>
      <c r="T1682" s="44"/>
      <c r="U1682" s="44"/>
      <c r="V1682" s="44"/>
      <c r="AA1682" s="352"/>
      <c r="AC1682" s="44"/>
      <c r="AD1682" s="44"/>
      <c r="AE1682" s="44"/>
      <c r="AJ1682" s="352"/>
      <c r="AL1682" s="44"/>
      <c r="AM1682" s="44"/>
      <c r="AN1682" s="44"/>
      <c r="AS1682" s="352"/>
      <c r="AU1682" s="44"/>
      <c r="AV1682" s="44"/>
      <c r="AW1682" s="44"/>
      <c r="BB1682" s="352"/>
      <c r="BD1682" s="44"/>
      <c r="BE1682" s="44"/>
      <c r="BF1682" s="44"/>
      <c r="BK1682" s="352"/>
      <c r="BM1682" s="44"/>
      <c r="BN1682" s="44"/>
      <c r="BO1682" s="44"/>
      <c r="BT1682" s="352"/>
      <c r="BV1682" s="44"/>
      <c r="BW1682" s="44"/>
      <c r="BX1682" s="44"/>
      <c r="CC1682" s="352"/>
      <c r="CE1682" s="44"/>
      <c r="CF1682" s="44"/>
      <c r="CG1682" s="44"/>
      <c r="CL1682" s="352"/>
      <c r="CN1682" s="44"/>
      <c r="CO1682" s="44"/>
      <c r="CP1682" s="44"/>
      <c r="CU1682" s="352"/>
      <c r="CW1682" s="44"/>
      <c r="CX1682" s="44"/>
      <c r="CY1682" s="44"/>
      <c r="DD1682" s="352"/>
      <c r="DF1682" s="44"/>
      <c r="DG1682" s="44"/>
      <c r="DH1682" s="44"/>
      <c r="DM1682" s="352"/>
      <c r="DO1682" s="44"/>
      <c r="DP1682" s="44"/>
      <c r="DQ1682" s="44"/>
      <c r="DV1682" s="352"/>
      <c r="DX1682" s="44"/>
      <c r="DY1682" s="44"/>
      <c r="DZ1682" s="44"/>
      <c r="EE1682" s="352"/>
      <c r="EG1682" s="44"/>
      <c r="EH1682" s="44"/>
      <c r="EI1682" s="44"/>
      <c r="EN1682" s="352"/>
      <c r="EP1682" s="44"/>
      <c r="EQ1682" s="44"/>
      <c r="ER1682" s="44"/>
      <c r="EW1682" s="352"/>
      <c r="EY1682" s="44"/>
      <c r="EZ1682" s="44"/>
      <c r="FA1682" s="44"/>
      <c r="FF1682" s="352"/>
      <c r="FH1682" s="44"/>
      <c r="FI1682" s="44"/>
      <c r="FJ1682" s="44"/>
      <c r="FO1682" s="352"/>
      <c r="FQ1682" s="44"/>
      <c r="FR1682" s="44"/>
      <c r="FS1682" s="44"/>
      <c r="FX1682" s="352"/>
      <c r="FZ1682" s="44"/>
      <c r="GA1682" s="44"/>
      <c r="GB1682" s="44"/>
      <c r="GG1682" s="352"/>
      <c r="GI1682" s="44"/>
      <c r="GJ1682" s="44"/>
      <c r="GK1682" s="44"/>
      <c r="GP1682" s="352"/>
      <c r="GR1682" s="44"/>
      <c r="GS1682" s="44"/>
      <c r="GT1682" s="44"/>
      <c r="GY1682" s="352"/>
      <c r="HA1682" s="44"/>
      <c r="HB1682" s="44"/>
      <c r="HC1682" s="44"/>
      <c r="HH1682" s="352"/>
      <c r="HJ1682" s="44"/>
      <c r="HK1682" s="44"/>
      <c r="HL1682" s="44"/>
      <c r="HQ1682" s="44"/>
      <c r="HR1682" s="44"/>
      <c r="HS1682" s="44"/>
      <c r="HT1682" s="44"/>
      <c r="HU1682" s="44"/>
      <c r="HV1682" s="44"/>
      <c r="HW1682" s="44"/>
      <c r="HX1682" s="44"/>
      <c r="HY1682" s="44"/>
      <c r="HZ1682" s="44"/>
      <c r="IA1682" s="44"/>
      <c r="IB1682" s="44"/>
      <c r="IC1682" s="44"/>
      <c r="ID1682" s="44"/>
      <c r="IE1682" s="44"/>
      <c r="IF1682" s="44"/>
      <c r="IG1682" s="44"/>
      <c r="IH1682" s="44"/>
      <c r="II1682" s="44"/>
      <c r="IJ1682" s="44"/>
      <c r="IK1682" s="44"/>
      <c r="IL1682" s="44"/>
      <c r="IM1682" s="44"/>
      <c r="IN1682" s="44"/>
      <c r="IO1682" s="44"/>
      <c r="IP1682" s="44"/>
      <c r="IQ1682" s="44"/>
      <c r="IR1682" s="44"/>
      <c r="IS1682" s="44"/>
      <c r="IT1682" s="44"/>
      <c r="IU1682" s="44"/>
      <c r="IV1682" s="44"/>
      <c r="RS1682" s="353"/>
    </row>
    <row r="1683" spans="1:487" s="74" customFormat="1" ht="15">
      <c r="A1683" s="325" t="s">
        <v>661</v>
      </c>
      <c r="B1683" s="351"/>
      <c r="C1683" s="351"/>
      <c r="D1683" s="458" t="s">
        <v>131</v>
      </c>
      <c r="E1683" s="44"/>
      <c r="F1683" s="437">
        <f t="shared" si="24"/>
        <v>0</v>
      </c>
      <c r="G1683" s="478"/>
      <c r="H1683" s="138"/>
      <c r="I1683" s="138"/>
      <c r="J1683" s="420"/>
      <c r="K1683" s="138"/>
      <c r="L1683" s="450"/>
      <c r="M1683" s="44"/>
      <c r="N1683" s="44"/>
      <c r="R1683" s="352"/>
      <c r="T1683" s="44"/>
      <c r="U1683" s="44"/>
      <c r="V1683" s="44"/>
      <c r="AA1683" s="352"/>
      <c r="AC1683" s="44"/>
      <c r="AD1683" s="44"/>
      <c r="AE1683" s="44"/>
      <c r="AJ1683" s="352"/>
      <c r="AL1683" s="44"/>
      <c r="AM1683" s="44"/>
      <c r="AN1683" s="44"/>
      <c r="AS1683" s="352"/>
      <c r="AU1683" s="44"/>
      <c r="AV1683" s="44"/>
      <c r="AW1683" s="44"/>
      <c r="BB1683" s="352"/>
      <c r="BD1683" s="44"/>
      <c r="BE1683" s="44"/>
      <c r="BF1683" s="44"/>
      <c r="BK1683" s="352"/>
      <c r="BM1683" s="44"/>
      <c r="BN1683" s="44"/>
      <c r="BO1683" s="44"/>
      <c r="BT1683" s="352"/>
      <c r="BV1683" s="44"/>
      <c r="BW1683" s="44"/>
      <c r="BX1683" s="44"/>
      <c r="CC1683" s="352"/>
      <c r="CE1683" s="44"/>
      <c r="CF1683" s="44"/>
      <c r="CG1683" s="44"/>
      <c r="CL1683" s="352"/>
      <c r="CN1683" s="44"/>
      <c r="CO1683" s="44"/>
      <c r="CP1683" s="44"/>
      <c r="CU1683" s="352"/>
      <c r="CW1683" s="44"/>
      <c r="CX1683" s="44"/>
      <c r="CY1683" s="44"/>
      <c r="DD1683" s="352"/>
      <c r="DF1683" s="44"/>
      <c r="DG1683" s="44"/>
      <c r="DH1683" s="44"/>
      <c r="DM1683" s="352"/>
      <c r="DO1683" s="44"/>
      <c r="DP1683" s="44"/>
      <c r="DQ1683" s="44"/>
      <c r="DV1683" s="352"/>
      <c r="DX1683" s="44"/>
      <c r="DY1683" s="44"/>
      <c r="DZ1683" s="44"/>
      <c r="EE1683" s="352"/>
      <c r="EG1683" s="44"/>
      <c r="EH1683" s="44"/>
      <c r="EI1683" s="44"/>
      <c r="EN1683" s="352"/>
      <c r="EP1683" s="44"/>
      <c r="EQ1683" s="44"/>
      <c r="ER1683" s="44"/>
      <c r="EW1683" s="352"/>
      <c r="EY1683" s="44"/>
      <c r="EZ1683" s="44"/>
      <c r="FA1683" s="44"/>
      <c r="FF1683" s="352"/>
      <c r="FH1683" s="44"/>
      <c r="FI1683" s="44"/>
      <c r="FJ1683" s="44"/>
      <c r="FO1683" s="352"/>
      <c r="FQ1683" s="44"/>
      <c r="FR1683" s="44"/>
      <c r="FS1683" s="44"/>
      <c r="FX1683" s="352"/>
      <c r="FZ1683" s="44"/>
      <c r="GA1683" s="44"/>
      <c r="GB1683" s="44"/>
      <c r="GG1683" s="352"/>
      <c r="GI1683" s="44"/>
      <c r="GJ1683" s="44"/>
      <c r="GK1683" s="44"/>
      <c r="GP1683" s="352"/>
      <c r="GR1683" s="44"/>
      <c r="GS1683" s="44"/>
      <c r="GT1683" s="44"/>
      <c r="GY1683" s="352"/>
      <c r="HA1683" s="44"/>
      <c r="HB1683" s="44"/>
      <c r="HC1683" s="44"/>
      <c r="HH1683" s="352"/>
      <c r="HJ1683" s="44"/>
      <c r="HK1683" s="44"/>
      <c r="HL1683" s="44"/>
      <c r="HQ1683" s="44"/>
      <c r="HR1683" s="44"/>
      <c r="HS1683" s="44"/>
      <c r="HT1683" s="44"/>
      <c r="HU1683" s="44"/>
      <c r="HV1683" s="44"/>
      <c r="HW1683" s="44"/>
      <c r="HX1683" s="44"/>
      <c r="HY1683" s="44"/>
      <c r="HZ1683" s="44"/>
      <c r="IA1683" s="44"/>
      <c r="IB1683" s="44"/>
      <c r="IC1683" s="44"/>
      <c r="ID1683" s="44"/>
      <c r="IE1683" s="44"/>
      <c r="IF1683" s="44"/>
      <c r="IG1683" s="44"/>
      <c r="IH1683" s="44"/>
      <c r="II1683" s="44"/>
      <c r="IJ1683" s="44"/>
      <c r="IK1683" s="44"/>
      <c r="IL1683" s="44"/>
      <c r="IM1683" s="44"/>
      <c r="IN1683" s="44"/>
      <c r="IO1683" s="44"/>
      <c r="IP1683" s="44"/>
      <c r="IQ1683" s="44"/>
      <c r="IR1683" s="44"/>
      <c r="IS1683" s="44"/>
      <c r="IT1683" s="44"/>
      <c r="IU1683" s="44"/>
      <c r="IV1683" s="44"/>
      <c r="RS1683" s="353"/>
    </row>
    <row r="1684" spans="1:487" s="74" customFormat="1" ht="15">
      <c r="A1684" s="325" t="s">
        <v>1233</v>
      </c>
      <c r="B1684" s="351"/>
      <c r="C1684" s="351"/>
      <c r="D1684" s="458" t="s">
        <v>131</v>
      </c>
      <c r="E1684" s="44"/>
      <c r="F1684" s="437">
        <f t="shared" si="24"/>
        <v>8</v>
      </c>
      <c r="G1684" s="478"/>
      <c r="H1684" s="138"/>
      <c r="I1684" s="138">
        <v>4</v>
      </c>
      <c r="J1684" s="420">
        <v>4</v>
      </c>
      <c r="K1684" s="138"/>
      <c r="L1684" s="44"/>
      <c r="M1684" s="44"/>
      <c r="N1684" s="44"/>
      <c r="R1684" s="352"/>
      <c r="T1684" s="44"/>
      <c r="U1684" s="44"/>
      <c r="V1684" s="44"/>
      <c r="AA1684" s="352"/>
      <c r="AC1684" s="44"/>
      <c r="AD1684" s="44"/>
      <c r="AE1684" s="44"/>
      <c r="AJ1684" s="352"/>
      <c r="AL1684" s="44"/>
      <c r="AM1684" s="44"/>
      <c r="AN1684" s="44"/>
      <c r="AS1684" s="352"/>
      <c r="AU1684" s="44"/>
      <c r="AV1684" s="44"/>
      <c r="AW1684" s="44"/>
      <c r="BB1684" s="352"/>
      <c r="BD1684" s="44"/>
      <c r="BE1684" s="44"/>
      <c r="BF1684" s="44"/>
      <c r="BK1684" s="352"/>
      <c r="BM1684" s="44"/>
      <c r="BN1684" s="44"/>
      <c r="BO1684" s="44"/>
      <c r="BT1684" s="352"/>
      <c r="BV1684" s="44"/>
      <c r="BW1684" s="44"/>
      <c r="BX1684" s="44"/>
      <c r="CC1684" s="352"/>
      <c r="CE1684" s="44"/>
      <c r="CF1684" s="44"/>
      <c r="CG1684" s="44"/>
      <c r="CL1684" s="352"/>
      <c r="CN1684" s="44"/>
      <c r="CO1684" s="44"/>
      <c r="CP1684" s="44"/>
      <c r="CU1684" s="352"/>
      <c r="CW1684" s="44"/>
      <c r="CX1684" s="44"/>
      <c r="CY1684" s="44"/>
      <c r="DD1684" s="352"/>
      <c r="DF1684" s="44"/>
      <c r="DG1684" s="44"/>
      <c r="DH1684" s="44"/>
      <c r="DM1684" s="352"/>
      <c r="DO1684" s="44"/>
      <c r="DP1684" s="44"/>
      <c r="DQ1684" s="44"/>
      <c r="DV1684" s="352"/>
      <c r="DX1684" s="44"/>
      <c r="DY1684" s="44"/>
      <c r="DZ1684" s="44"/>
      <c r="EE1684" s="352"/>
      <c r="EG1684" s="44"/>
      <c r="EH1684" s="44"/>
      <c r="EI1684" s="44"/>
      <c r="EN1684" s="352"/>
      <c r="EP1684" s="44"/>
      <c r="EQ1684" s="44"/>
      <c r="ER1684" s="44"/>
      <c r="EW1684" s="352"/>
      <c r="EY1684" s="44"/>
      <c r="EZ1684" s="44"/>
      <c r="FA1684" s="44"/>
      <c r="FF1684" s="352"/>
      <c r="FH1684" s="44"/>
      <c r="FI1684" s="44"/>
      <c r="FJ1684" s="44"/>
      <c r="FO1684" s="352"/>
      <c r="FQ1684" s="44"/>
      <c r="FR1684" s="44"/>
      <c r="FS1684" s="44"/>
      <c r="FX1684" s="352"/>
      <c r="FZ1684" s="44"/>
      <c r="GA1684" s="44"/>
      <c r="GB1684" s="44"/>
      <c r="GG1684" s="352"/>
      <c r="GI1684" s="44"/>
      <c r="GJ1684" s="44"/>
      <c r="GK1684" s="44"/>
      <c r="GP1684" s="352"/>
      <c r="GR1684" s="44"/>
      <c r="GS1684" s="44"/>
      <c r="GT1684" s="44"/>
      <c r="GY1684" s="352"/>
      <c r="HA1684" s="44"/>
      <c r="HB1684" s="44"/>
      <c r="HC1684" s="44"/>
      <c r="HH1684" s="352"/>
      <c r="HJ1684" s="44"/>
      <c r="HK1684" s="44"/>
      <c r="HL1684" s="44"/>
      <c r="HQ1684" s="44"/>
      <c r="HR1684" s="44"/>
      <c r="HS1684" s="44"/>
      <c r="HT1684" s="44"/>
      <c r="HU1684" s="44"/>
      <c r="HV1684" s="44"/>
      <c r="HW1684" s="44"/>
      <c r="HX1684" s="44"/>
      <c r="HY1684" s="44"/>
      <c r="HZ1684" s="44"/>
      <c r="IA1684" s="44"/>
      <c r="IB1684" s="44"/>
      <c r="IC1684" s="44"/>
      <c r="ID1684" s="44"/>
      <c r="IE1684" s="44"/>
      <c r="IF1684" s="44"/>
      <c r="IG1684" s="44"/>
      <c r="IH1684" s="44"/>
      <c r="II1684" s="44"/>
      <c r="IJ1684" s="44"/>
      <c r="IK1684" s="44"/>
      <c r="IL1684" s="44"/>
      <c r="IM1684" s="44"/>
      <c r="IN1684" s="44"/>
      <c r="IO1684" s="44"/>
      <c r="IP1684" s="44"/>
      <c r="IQ1684" s="44"/>
      <c r="IR1684" s="44"/>
      <c r="IS1684" s="44"/>
      <c r="IT1684" s="44"/>
      <c r="IU1684" s="44"/>
      <c r="IV1684" s="44"/>
      <c r="RS1684" s="353"/>
    </row>
    <row r="1685" spans="1:487" s="74" customFormat="1" ht="15">
      <c r="A1685" s="325" t="s">
        <v>1353</v>
      </c>
      <c r="B1685" s="351"/>
      <c r="C1685" s="351"/>
      <c r="D1685" s="354" t="s">
        <v>130</v>
      </c>
      <c r="E1685" s="44"/>
      <c r="F1685" s="437">
        <f t="shared" si="24"/>
        <v>0</v>
      </c>
      <c r="G1685" s="478"/>
      <c r="H1685" s="138"/>
      <c r="I1685" s="138"/>
      <c r="J1685" s="420"/>
      <c r="K1685" s="138"/>
      <c r="L1685" s="450"/>
      <c r="M1685" s="44"/>
      <c r="N1685" s="44"/>
      <c r="R1685" s="352"/>
      <c r="T1685" s="44"/>
      <c r="U1685" s="44"/>
      <c r="V1685" s="44"/>
      <c r="AA1685" s="352"/>
      <c r="AC1685" s="44"/>
      <c r="AD1685" s="44"/>
      <c r="AE1685" s="44"/>
      <c r="AJ1685" s="352"/>
      <c r="AL1685" s="44"/>
      <c r="AM1685" s="44"/>
      <c r="AN1685" s="44"/>
      <c r="AS1685" s="352"/>
      <c r="AU1685" s="44"/>
      <c r="AV1685" s="44"/>
      <c r="AW1685" s="44"/>
      <c r="BB1685" s="352"/>
      <c r="BD1685" s="44"/>
      <c r="BE1685" s="44"/>
      <c r="BF1685" s="44"/>
      <c r="BK1685" s="352"/>
      <c r="BM1685" s="44"/>
      <c r="BN1685" s="44"/>
      <c r="BO1685" s="44"/>
      <c r="BT1685" s="352"/>
      <c r="BV1685" s="44"/>
      <c r="BW1685" s="44"/>
      <c r="BX1685" s="44"/>
      <c r="CC1685" s="352"/>
      <c r="CE1685" s="44"/>
      <c r="CF1685" s="44"/>
      <c r="CG1685" s="44"/>
      <c r="CL1685" s="352"/>
      <c r="CN1685" s="44"/>
      <c r="CO1685" s="44"/>
      <c r="CP1685" s="44"/>
      <c r="CU1685" s="352"/>
      <c r="CW1685" s="44"/>
      <c r="CX1685" s="44"/>
      <c r="CY1685" s="44"/>
      <c r="DD1685" s="352"/>
      <c r="DF1685" s="44"/>
      <c r="DG1685" s="44"/>
      <c r="DH1685" s="44"/>
      <c r="DM1685" s="352"/>
      <c r="DO1685" s="44"/>
      <c r="DP1685" s="44"/>
      <c r="DQ1685" s="44"/>
      <c r="DV1685" s="352"/>
      <c r="DX1685" s="44"/>
      <c r="DY1685" s="44"/>
      <c r="DZ1685" s="44"/>
      <c r="EE1685" s="352"/>
      <c r="EG1685" s="44"/>
      <c r="EH1685" s="44"/>
      <c r="EI1685" s="44"/>
      <c r="EN1685" s="352"/>
      <c r="EP1685" s="44"/>
      <c r="EQ1685" s="44"/>
      <c r="ER1685" s="44"/>
      <c r="EW1685" s="352"/>
      <c r="EY1685" s="44"/>
      <c r="EZ1685" s="44"/>
      <c r="FA1685" s="44"/>
      <c r="FF1685" s="352"/>
      <c r="FH1685" s="44"/>
      <c r="FI1685" s="44"/>
      <c r="FJ1685" s="44"/>
      <c r="FO1685" s="352"/>
      <c r="FQ1685" s="44"/>
      <c r="FR1685" s="44"/>
      <c r="FS1685" s="44"/>
      <c r="FX1685" s="352"/>
      <c r="FZ1685" s="44"/>
      <c r="GA1685" s="44"/>
      <c r="GB1685" s="44"/>
      <c r="GG1685" s="352"/>
      <c r="GI1685" s="44"/>
      <c r="GJ1685" s="44"/>
      <c r="GK1685" s="44"/>
      <c r="GP1685" s="352"/>
      <c r="GR1685" s="44"/>
      <c r="GS1685" s="44"/>
      <c r="GT1685" s="44"/>
      <c r="GY1685" s="352"/>
      <c r="HA1685" s="44"/>
      <c r="HB1685" s="44"/>
      <c r="HC1685" s="44"/>
      <c r="HH1685" s="352"/>
      <c r="HJ1685" s="44"/>
      <c r="HK1685" s="44"/>
      <c r="HL1685" s="44"/>
      <c r="HQ1685" s="44"/>
      <c r="HR1685" s="44"/>
      <c r="HS1685" s="44"/>
      <c r="HT1685" s="44"/>
      <c r="HU1685" s="44"/>
      <c r="HV1685" s="44"/>
      <c r="HW1685" s="44"/>
      <c r="HX1685" s="44"/>
      <c r="HY1685" s="44"/>
      <c r="HZ1685" s="44"/>
      <c r="IA1685" s="44"/>
      <c r="IB1685" s="44"/>
      <c r="IC1685" s="44"/>
      <c r="ID1685" s="44"/>
      <c r="IE1685" s="44"/>
      <c r="IF1685" s="44"/>
      <c r="IG1685" s="44"/>
      <c r="IH1685" s="44"/>
      <c r="II1685" s="44"/>
      <c r="IJ1685" s="44"/>
      <c r="IK1685" s="44"/>
      <c r="IL1685" s="44"/>
      <c r="IM1685" s="44"/>
      <c r="IN1685" s="44"/>
      <c r="IO1685" s="44"/>
      <c r="IP1685" s="44"/>
      <c r="IQ1685" s="44"/>
      <c r="IR1685" s="44"/>
      <c r="IS1685" s="44"/>
      <c r="IT1685" s="44"/>
      <c r="IU1685" s="44"/>
      <c r="IV1685" s="44"/>
      <c r="RS1685" s="353"/>
    </row>
    <row r="1686" spans="1:487" s="74" customFormat="1" ht="15">
      <c r="A1686" s="325" t="s">
        <v>1988</v>
      </c>
      <c r="B1686" s="351"/>
      <c r="C1686" s="351"/>
      <c r="D1686" s="531" t="s">
        <v>130</v>
      </c>
      <c r="E1686" s="44"/>
      <c r="F1686" s="437">
        <f t="shared" si="24"/>
        <v>5</v>
      </c>
      <c r="G1686" s="478"/>
      <c r="H1686" s="138"/>
      <c r="I1686" s="138">
        <v>5</v>
      </c>
      <c r="J1686" s="420"/>
      <c r="K1686" s="138"/>
      <c r="L1686" s="458"/>
      <c r="M1686" s="44"/>
      <c r="N1686" s="44"/>
      <c r="R1686" s="352"/>
      <c r="T1686" s="44"/>
      <c r="U1686" s="44"/>
      <c r="V1686" s="44"/>
      <c r="AA1686" s="352"/>
      <c r="AC1686" s="44"/>
      <c r="AD1686" s="44"/>
      <c r="AE1686" s="44"/>
      <c r="AJ1686" s="352"/>
      <c r="AL1686" s="44"/>
      <c r="AM1686" s="44"/>
      <c r="AN1686" s="44"/>
      <c r="AS1686" s="352"/>
      <c r="AU1686" s="44"/>
      <c r="AV1686" s="44"/>
      <c r="AW1686" s="44"/>
      <c r="BB1686" s="352"/>
      <c r="BD1686" s="44"/>
      <c r="BE1686" s="44"/>
      <c r="BF1686" s="44"/>
      <c r="BK1686" s="352"/>
      <c r="BM1686" s="44"/>
      <c r="BN1686" s="44"/>
      <c r="BO1686" s="44"/>
      <c r="BT1686" s="352"/>
      <c r="BV1686" s="44"/>
      <c r="BW1686" s="44"/>
      <c r="BX1686" s="44"/>
      <c r="CC1686" s="352"/>
      <c r="CE1686" s="44"/>
      <c r="CF1686" s="44"/>
      <c r="CG1686" s="44"/>
      <c r="CL1686" s="352"/>
      <c r="CN1686" s="44"/>
      <c r="CO1686" s="44"/>
      <c r="CP1686" s="44"/>
      <c r="CU1686" s="352"/>
      <c r="CW1686" s="44"/>
      <c r="CX1686" s="44"/>
      <c r="CY1686" s="44"/>
      <c r="DD1686" s="352"/>
      <c r="DF1686" s="44"/>
      <c r="DG1686" s="44"/>
      <c r="DH1686" s="44"/>
      <c r="DM1686" s="352"/>
      <c r="DO1686" s="44"/>
      <c r="DP1686" s="44"/>
      <c r="DQ1686" s="44"/>
      <c r="DV1686" s="352"/>
      <c r="DX1686" s="44"/>
      <c r="DY1686" s="44"/>
      <c r="DZ1686" s="44"/>
      <c r="EE1686" s="352"/>
      <c r="EG1686" s="44"/>
      <c r="EH1686" s="44"/>
      <c r="EI1686" s="44"/>
      <c r="EN1686" s="352"/>
      <c r="EP1686" s="44"/>
      <c r="EQ1686" s="44"/>
      <c r="ER1686" s="44"/>
      <c r="EW1686" s="352"/>
      <c r="EY1686" s="44"/>
      <c r="EZ1686" s="44"/>
      <c r="FA1686" s="44"/>
      <c r="FF1686" s="352"/>
      <c r="FH1686" s="44"/>
      <c r="FI1686" s="44"/>
      <c r="FJ1686" s="44"/>
      <c r="FO1686" s="352"/>
      <c r="FQ1686" s="44"/>
      <c r="FR1686" s="44"/>
      <c r="FS1686" s="44"/>
      <c r="FX1686" s="352"/>
      <c r="FZ1686" s="44"/>
      <c r="GA1686" s="44"/>
      <c r="GB1686" s="44"/>
      <c r="GG1686" s="352"/>
      <c r="GI1686" s="44"/>
      <c r="GJ1686" s="44"/>
      <c r="GK1686" s="44"/>
      <c r="GP1686" s="352"/>
      <c r="GR1686" s="44"/>
      <c r="GS1686" s="44"/>
      <c r="GT1686" s="44"/>
      <c r="GY1686" s="352"/>
      <c r="HA1686" s="44"/>
      <c r="HB1686" s="44"/>
      <c r="HC1686" s="44"/>
      <c r="HH1686" s="352"/>
      <c r="HJ1686" s="44"/>
      <c r="HK1686" s="44"/>
      <c r="HL1686" s="44"/>
      <c r="HQ1686" s="44"/>
      <c r="HR1686" s="44"/>
      <c r="HS1686" s="44"/>
      <c r="HT1686" s="44"/>
      <c r="HU1686" s="44"/>
      <c r="HV1686" s="44"/>
      <c r="HW1686" s="44"/>
      <c r="HX1686" s="44"/>
      <c r="HY1686" s="44"/>
      <c r="HZ1686" s="44"/>
      <c r="IA1686" s="44"/>
      <c r="IB1686" s="44"/>
      <c r="IC1686" s="44"/>
      <c r="ID1686" s="44"/>
      <c r="IE1686" s="44"/>
      <c r="IF1686" s="44"/>
      <c r="IG1686" s="44"/>
      <c r="IH1686" s="44"/>
      <c r="II1686" s="44"/>
      <c r="IJ1686" s="44"/>
      <c r="IK1686" s="44"/>
      <c r="IL1686" s="44"/>
      <c r="IM1686" s="44"/>
      <c r="IN1686" s="44"/>
      <c r="IO1686" s="44"/>
      <c r="IP1686" s="44"/>
      <c r="IQ1686" s="44"/>
      <c r="IR1686" s="44"/>
      <c r="IS1686" s="44"/>
      <c r="IT1686" s="44"/>
      <c r="IU1686" s="44"/>
      <c r="IV1686" s="44"/>
      <c r="RS1686" s="353"/>
    </row>
    <row r="1687" spans="1:487" s="74" customFormat="1" ht="15">
      <c r="A1687" s="325" t="s">
        <v>957</v>
      </c>
      <c r="B1687" s="351"/>
      <c r="C1687" s="351"/>
      <c r="D1687" s="531" t="s">
        <v>130</v>
      </c>
      <c r="E1687" s="44"/>
      <c r="F1687" s="437">
        <f t="shared" si="24"/>
        <v>0</v>
      </c>
      <c r="G1687" s="478"/>
      <c r="H1687" s="138"/>
      <c r="I1687" s="138"/>
      <c r="J1687" s="420"/>
      <c r="K1687" s="138"/>
      <c r="L1687" s="450"/>
      <c r="M1687" s="44"/>
      <c r="N1687" s="44"/>
      <c r="R1687" s="352"/>
      <c r="T1687" s="44"/>
      <c r="U1687" s="44"/>
      <c r="V1687" s="44"/>
      <c r="AA1687" s="352"/>
      <c r="AC1687" s="44"/>
      <c r="AD1687" s="44"/>
      <c r="AE1687" s="44"/>
      <c r="AJ1687" s="352"/>
      <c r="AL1687" s="44"/>
      <c r="AM1687" s="44"/>
      <c r="AN1687" s="44"/>
      <c r="AS1687" s="352"/>
      <c r="AU1687" s="44"/>
      <c r="AV1687" s="44"/>
      <c r="AW1687" s="44"/>
      <c r="BB1687" s="352"/>
      <c r="BD1687" s="44"/>
      <c r="BE1687" s="44"/>
      <c r="BF1687" s="44"/>
      <c r="BK1687" s="352"/>
      <c r="BM1687" s="44"/>
      <c r="BN1687" s="44"/>
      <c r="BO1687" s="44"/>
      <c r="BT1687" s="352"/>
      <c r="BV1687" s="44"/>
      <c r="BW1687" s="44"/>
      <c r="BX1687" s="44"/>
      <c r="CC1687" s="352"/>
      <c r="CE1687" s="44"/>
      <c r="CF1687" s="44"/>
      <c r="CG1687" s="44"/>
      <c r="CL1687" s="352"/>
      <c r="CN1687" s="44"/>
      <c r="CO1687" s="44"/>
      <c r="CP1687" s="44"/>
      <c r="CU1687" s="352"/>
      <c r="CW1687" s="44"/>
      <c r="CX1687" s="44"/>
      <c r="CY1687" s="44"/>
      <c r="DD1687" s="352"/>
      <c r="DF1687" s="44"/>
      <c r="DG1687" s="44"/>
      <c r="DH1687" s="44"/>
      <c r="DM1687" s="352"/>
      <c r="DO1687" s="44"/>
      <c r="DP1687" s="44"/>
      <c r="DQ1687" s="44"/>
      <c r="DV1687" s="352"/>
      <c r="DX1687" s="44"/>
      <c r="DY1687" s="44"/>
      <c r="DZ1687" s="44"/>
      <c r="EE1687" s="352"/>
      <c r="EG1687" s="44"/>
      <c r="EH1687" s="44"/>
      <c r="EI1687" s="44"/>
      <c r="EN1687" s="352"/>
      <c r="EP1687" s="44"/>
      <c r="EQ1687" s="44"/>
      <c r="ER1687" s="44"/>
      <c r="EW1687" s="352"/>
      <c r="EY1687" s="44"/>
      <c r="EZ1687" s="44"/>
      <c r="FA1687" s="44"/>
      <c r="FF1687" s="352"/>
      <c r="FH1687" s="44"/>
      <c r="FI1687" s="44"/>
      <c r="FJ1687" s="44"/>
      <c r="FO1687" s="352"/>
      <c r="FQ1687" s="44"/>
      <c r="FR1687" s="44"/>
      <c r="FS1687" s="44"/>
      <c r="FX1687" s="352"/>
      <c r="FZ1687" s="44"/>
      <c r="GA1687" s="44"/>
      <c r="GB1687" s="44"/>
      <c r="GG1687" s="352"/>
      <c r="GI1687" s="44"/>
      <c r="GJ1687" s="44"/>
      <c r="GK1687" s="44"/>
      <c r="GP1687" s="352"/>
      <c r="GR1687" s="44"/>
      <c r="GS1687" s="44"/>
      <c r="GT1687" s="44"/>
      <c r="GY1687" s="352"/>
      <c r="HA1687" s="44"/>
      <c r="HB1687" s="44"/>
      <c r="HC1687" s="44"/>
      <c r="HH1687" s="352"/>
      <c r="HJ1687" s="44"/>
      <c r="HK1687" s="44"/>
      <c r="HL1687" s="44"/>
      <c r="HQ1687" s="44"/>
      <c r="HR1687" s="44"/>
      <c r="HS1687" s="44"/>
      <c r="HT1687" s="44"/>
      <c r="HU1687" s="44"/>
      <c r="HV1687" s="44"/>
      <c r="HW1687" s="44"/>
      <c r="HX1687" s="44"/>
      <c r="HY1687" s="44"/>
      <c r="HZ1687" s="44"/>
      <c r="IA1687" s="44"/>
      <c r="IB1687" s="44"/>
      <c r="IC1687" s="44"/>
      <c r="ID1687" s="44"/>
      <c r="IE1687" s="44"/>
      <c r="IF1687" s="44"/>
      <c r="IG1687" s="44"/>
      <c r="IH1687" s="44"/>
      <c r="II1687" s="44"/>
      <c r="IJ1687" s="44"/>
      <c r="IK1687" s="44"/>
      <c r="IL1687" s="44"/>
      <c r="IM1687" s="44"/>
      <c r="IN1687" s="44"/>
      <c r="IO1687" s="44"/>
      <c r="IP1687" s="44"/>
      <c r="IQ1687" s="44"/>
      <c r="IR1687" s="44"/>
      <c r="IS1687" s="44"/>
      <c r="IT1687" s="44"/>
      <c r="IU1687" s="44"/>
      <c r="IV1687" s="44"/>
      <c r="RS1687" s="353"/>
    </row>
    <row r="1688" spans="1:487" s="74" customFormat="1" ht="15">
      <c r="A1688" s="325" t="s">
        <v>1182</v>
      </c>
      <c r="B1688" s="351"/>
      <c r="C1688" s="351"/>
      <c r="D1688" s="531" t="s">
        <v>130</v>
      </c>
      <c r="E1688" s="44"/>
      <c r="F1688" s="437">
        <f t="shared" si="24"/>
        <v>0</v>
      </c>
      <c r="G1688" s="478"/>
      <c r="H1688" s="138"/>
      <c r="I1688" s="138"/>
      <c r="J1688" s="420"/>
      <c r="K1688" s="138"/>
      <c r="L1688" s="450"/>
      <c r="M1688" s="44"/>
      <c r="N1688" s="44"/>
      <c r="R1688" s="352"/>
      <c r="T1688" s="44"/>
      <c r="U1688" s="44"/>
      <c r="V1688" s="44"/>
      <c r="AA1688" s="352"/>
      <c r="AC1688" s="44"/>
      <c r="AD1688" s="44"/>
      <c r="AE1688" s="44"/>
      <c r="AJ1688" s="352"/>
      <c r="AL1688" s="44"/>
      <c r="AM1688" s="44"/>
      <c r="AN1688" s="44"/>
      <c r="AS1688" s="352"/>
      <c r="AU1688" s="44"/>
      <c r="AV1688" s="44"/>
      <c r="AW1688" s="44"/>
      <c r="BB1688" s="352"/>
      <c r="BD1688" s="44"/>
      <c r="BE1688" s="44"/>
      <c r="BF1688" s="44"/>
      <c r="BK1688" s="352"/>
      <c r="BM1688" s="44"/>
      <c r="BN1688" s="44"/>
      <c r="BO1688" s="44"/>
      <c r="BT1688" s="352"/>
      <c r="BV1688" s="44"/>
      <c r="BW1688" s="44"/>
      <c r="BX1688" s="44"/>
      <c r="CC1688" s="352"/>
      <c r="CE1688" s="44"/>
      <c r="CF1688" s="44"/>
      <c r="CG1688" s="44"/>
      <c r="CL1688" s="352"/>
      <c r="CN1688" s="44"/>
      <c r="CO1688" s="44"/>
      <c r="CP1688" s="44"/>
      <c r="CU1688" s="352"/>
      <c r="CW1688" s="44"/>
      <c r="CX1688" s="44"/>
      <c r="CY1688" s="44"/>
      <c r="DD1688" s="352"/>
      <c r="DF1688" s="44"/>
      <c r="DG1688" s="44"/>
      <c r="DH1688" s="44"/>
      <c r="DM1688" s="352"/>
      <c r="DO1688" s="44"/>
      <c r="DP1688" s="44"/>
      <c r="DQ1688" s="44"/>
      <c r="DV1688" s="352"/>
      <c r="DX1688" s="44"/>
      <c r="DY1688" s="44"/>
      <c r="DZ1688" s="44"/>
      <c r="EE1688" s="352"/>
      <c r="EG1688" s="44"/>
      <c r="EH1688" s="44"/>
      <c r="EI1688" s="44"/>
      <c r="EN1688" s="352"/>
      <c r="EP1688" s="44"/>
      <c r="EQ1688" s="44"/>
      <c r="ER1688" s="44"/>
      <c r="EW1688" s="352"/>
      <c r="EY1688" s="44"/>
      <c r="EZ1688" s="44"/>
      <c r="FA1688" s="44"/>
      <c r="FF1688" s="352"/>
      <c r="FH1688" s="44"/>
      <c r="FI1688" s="44"/>
      <c r="FJ1688" s="44"/>
      <c r="FO1688" s="352"/>
      <c r="FQ1688" s="44"/>
      <c r="FR1688" s="44"/>
      <c r="FS1688" s="44"/>
      <c r="FX1688" s="352"/>
      <c r="FZ1688" s="44"/>
      <c r="GA1688" s="44"/>
      <c r="GB1688" s="44"/>
      <c r="GG1688" s="352"/>
      <c r="GI1688" s="44"/>
      <c r="GJ1688" s="44"/>
      <c r="GK1688" s="44"/>
      <c r="GP1688" s="352"/>
      <c r="GR1688" s="44"/>
      <c r="GS1688" s="44"/>
      <c r="GT1688" s="44"/>
      <c r="GY1688" s="352"/>
      <c r="HA1688" s="44"/>
      <c r="HB1688" s="44"/>
      <c r="HC1688" s="44"/>
      <c r="HH1688" s="352"/>
      <c r="HJ1688" s="44"/>
      <c r="HK1688" s="44"/>
      <c r="HL1688" s="44"/>
      <c r="HQ1688" s="44"/>
      <c r="HR1688" s="44"/>
      <c r="HS1688" s="44"/>
      <c r="HT1688" s="44"/>
      <c r="HU1688" s="44"/>
      <c r="HV1688" s="44"/>
      <c r="HW1688" s="44"/>
      <c r="HX1688" s="44"/>
      <c r="HY1688" s="44"/>
      <c r="HZ1688" s="44"/>
      <c r="IA1688" s="44"/>
      <c r="IB1688" s="44"/>
      <c r="IC1688" s="44"/>
      <c r="ID1688" s="44"/>
      <c r="IE1688" s="44"/>
      <c r="IF1688" s="44"/>
      <c r="IG1688" s="44"/>
      <c r="IH1688" s="44"/>
      <c r="II1688" s="44"/>
      <c r="IJ1688" s="44"/>
      <c r="IK1688" s="44"/>
      <c r="IL1688" s="44"/>
      <c r="IM1688" s="44"/>
      <c r="IN1688" s="44"/>
      <c r="IO1688" s="44"/>
      <c r="IP1688" s="44"/>
      <c r="IQ1688" s="44"/>
      <c r="IR1688" s="44"/>
      <c r="IS1688" s="44"/>
      <c r="IT1688" s="44"/>
      <c r="IU1688" s="44"/>
      <c r="IV1688" s="44"/>
      <c r="RS1688" s="353"/>
    </row>
    <row r="1689" spans="1:487" s="74" customFormat="1" ht="15">
      <c r="A1689" s="325" t="s">
        <v>551</v>
      </c>
      <c r="B1689" s="351"/>
      <c r="C1689" s="351"/>
      <c r="D1689" s="458" t="s">
        <v>136</v>
      </c>
      <c r="E1689" s="44"/>
      <c r="F1689" s="437">
        <f t="shared" si="24"/>
        <v>33</v>
      </c>
      <c r="G1689" s="478"/>
      <c r="H1689" s="138">
        <v>30</v>
      </c>
      <c r="I1689" s="138">
        <v>3</v>
      </c>
      <c r="J1689" s="420"/>
      <c r="K1689" s="138"/>
      <c r="L1689" s="450"/>
      <c r="M1689" s="44"/>
      <c r="N1689" s="44"/>
      <c r="R1689" s="352"/>
      <c r="T1689" s="44"/>
      <c r="U1689" s="44"/>
      <c r="V1689" s="44"/>
      <c r="AA1689" s="352"/>
      <c r="AC1689" s="44"/>
      <c r="AD1689" s="44"/>
      <c r="AE1689" s="44"/>
      <c r="AJ1689" s="352"/>
      <c r="AL1689" s="44"/>
      <c r="AM1689" s="44"/>
      <c r="AN1689" s="44"/>
      <c r="AS1689" s="352"/>
      <c r="AU1689" s="44"/>
      <c r="AV1689" s="44"/>
      <c r="AW1689" s="44"/>
      <c r="BB1689" s="352"/>
      <c r="BD1689" s="44"/>
      <c r="BE1689" s="44"/>
      <c r="BF1689" s="44"/>
      <c r="BK1689" s="352"/>
      <c r="BM1689" s="44"/>
      <c r="BN1689" s="44"/>
      <c r="BO1689" s="44"/>
      <c r="BT1689" s="352"/>
      <c r="BV1689" s="44"/>
      <c r="BW1689" s="44"/>
      <c r="BX1689" s="44"/>
      <c r="CC1689" s="352"/>
      <c r="CE1689" s="44"/>
      <c r="CF1689" s="44"/>
      <c r="CG1689" s="44"/>
      <c r="CL1689" s="352"/>
      <c r="CN1689" s="44"/>
      <c r="CO1689" s="44"/>
      <c r="CP1689" s="44"/>
      <c r="CU1689" s="352"/>
      <c r="CW1689" s="44"/>
      <c r="CX1689" s="44"/>
      <c r="CY1689" s="44"/>
      <c r="DD1689" s="352"/>
      <c r="DF1689" s="44"/>
      <c r="DG1689" s="44"/>
      <c r="DH1689" s="44"/>
      <c r="DM1689" s="352"/>
      <c r="DO1689" s="44"/>
      <c r="DP1689" s="44"/>
      <c r="DQ1689" s="44"/>
      <c r="DV1689" s="352"/>
      <c r="DX1689" s="44"/>
      <c r="DY1689" s="44"/>
      <c r="DZ1689" s="44"/>
      <c r="EE1689" s="352"/>
      <c r="EG1689" s="44"/>
      <c r="EH1689" s="44"/>
      <c r="EI1689" s="44"/>
      <c r="EN1689" s="352"/>
      <c r="EP1689" s="44"/>
      <c r="EQ1689" s="44"/>
      <c r="ER1689" s="44"/>
      <c r="EW1689" s="352"/>
      <c r="EY1689" s="44"/>
      <c r="EZ1689" s="44"/>
      <c r="FA1689" s="44"/>
      <c r="FF1689" s="352"/>
      <c r="FH1689" s="44"/>
      <c r="FI1689" s="44"/>
      <c r="FJ1689" s="44"/>
      <c r="FO1689" s="352"/>
      <c r="FQ1689" s="44"/>
      <c r="FR1689" s="44"/>
      <c r="FS1689" s="44"/>
      <c r="FX1689" s="352"/>
      <c r="FZ1689" s="44"/>
      <c r="GA1689" s="44"/>
      <c r="GB1689" s="44"/>
      <c r="GG1689" s="352"/>
      <c r="GI1689" s="44"/>
      <c r="GJ1689" s="44"/>
      <c r="GK1689" s="44"/>
      <c r="GP1689" s="352"/>
      <c r="GR1689" s="44"/>
      <c r="GS1689" s="44"/>
      <c r="GT1689" s="44"/>
      <c r="GY1689" s="352"/>
      <c r="HA1689" s="44"/>
      <c r="HB1689" s="44"/>
      <c r="HC1689" s="44"/>
      <c r="HH1689" s="352"/>
      <c r="HJ1689" s="44"/>
      <c r="HK1689" s="44"/>
      <c r="HL1689" s="44"/>
      <c r="HQ1689" s="44"/>
      <c r="HR1689" s="44"/>
      <c r="HS1689" s="44"/>
      <c r="HT1689" s="44"/>
      <c r="HU1689" s="44"/>
      <c r="HV1689" s="44"/>
      <c r="HW1689" s="44"/>
      <c r="HX1689" s="44"/>
      <c r="HY1689" s="44"/>
      <c r="HZ1689" s="44"/>
      <c r="IA1689" s="44"/>
      <c r="IB1689" s="44"/>
      <c r="IC1689" s="44"/>
      <c r="ID1689" s="44"/>
      <c r="IE1689" s="44"/>
      <c r="IF1689" s="44"/>
      <c r="IG1689" s="44"/>
      <c r="IH1689" s="44"/>
      <c r="II1689" s="44"/>
      <c r="IJ1689" s="44"/>
      <c r="IK1689" s="44"/>
      <c r="IL1689" s="44"/>
      <c r="IM1689" s="44"/>
      <c r="IN1689" s="44"/>
      <c r="IO1689" s="44"/>
      <c r="IP1689" s="44"/>
      <c r="IQ1689" s="44"/>
      <c r="IR1689" s="44"/>
      <c r="IS1689" s="44"/>
      <c r="IT1689" s="44"/>
      <c r="IU1689" s="44"/>
      <c r="IV1689" s="44"/>
      <c r="RS1689" s="353"/>
    </row>
    <row r="1690" spans="1:487" s="74" customFormat="1" ht="15">
      <c r="A1690" s="325" t="s">
        <v>490</v>
      </c>
      <c r="B1690" s="351"/>
      <c r="C1690" s="351"/>
      <c r="D1690" s="458" t="s">
        <v>137</v>
      </c>
      <c r="E1690" s="44"/>
      <c r="F1690" s="437">
        <f t="shared" si="24"/>
        <v>29</v>
      </c>
      <c r="G1690" s="541"/>
      <c r="H1690" s="138">
        <v>29</v>
      </c>
      <c r="I1690" s="138"/>
      <c r="J1690" s="420"/>
      <c r="K1690" s="138"/>
      <c r="L1690" s="450"/>
      <c r="M1690" s="458"/>
      <c r="N1690" s="44"/>
      <c r="R1690" s="352"/>
      <c r="T1690" s="44"/>
      <c r="U1690" s="44"/>
      <c r="V1690" s="44"/>
      <c r="AA1690" s="352"/>
      <c r="AC1690" s="44"/>
      <c r="AD1690" s="44"/>
      <c r="AE1690" s="44"/>
      <c r="AJ1690" s="352"/>
      <c r="AL1690" s="44"/>
      <c r="AM1690" s="44"/>
      <c r="AN1690" s="44"/>
      <c r="AS1690" s="352"/>
      <c r="AU1690" s="44"/>
      <c r="AV1690" s="44"/>
      <c r="AW1690" s="44"/>
      <c r="BB1690" s="352"/>
      <c r="BD1690" s="44"/>
      <c r="BE1690" s="44"/>
      <c r="BF1690" s="44"/>
      <c r="BK1690" s="352"/>
      <c r="BM1690" s="44"/>
      <c r="BN1690" s="44"/>
      <c r="BO1690" s="44"/>
      <c r="BT1690" s="352"/>
      <c r="BV1690" s="44"/>
      <c r="BW1690" s="44"/>
      <c r="BX1690" s="44"/>
      <c r="CC1690" s="352"/>
      <c r="CE1690" s="44"/>
      <c r="CF1690" s="44"/>
      <c r="CG1690" s="44"/>
      <c r="CL1690" s="352"/>
      <c r="CN1690" s="44"/>
      <c r="CO1690" s="44"/>
      <c r="CP1690" s="44"/>
      <c r="CU1690" s="352"/>
      <c r="CW1690" s="44"/>
      <c r="CX1690" s="44"/>
      <c r="CY1690" s="44"/>
      <c r="DD1690" s="352"/>
      <c r="DF1690" s="44"/>
      <c r="DG1690" s="44"/>
      <c r="DH1690" s="44"/>
      <c r="DM1690" s="352"/>
      <c r="DO1690" s="44"/>
      <c r="DP1690" s="44"/>
      <c r="DQ1690" s="44"/>
      <c r="DV1690" s="352"/>
      <c r="DX1690" s="44"/>
      <c r="DY1690" s="44"/>
      <c r="DZ1690" s="44"/>
      <c r="EE1690" s="352"/>
      <c r="EG1690" s="44"/>
      <c r="EH1690" s="44"/>
      <c r="EI1690" s="44"/>
      <c r="EN1690" s="352"/>
      <c r="EP1690" s="44"/>
      <c r="EQ1690" s="44"/>
      <c r="ER1690" s="44"/>
      <c r="EW1690" s="352"/>
      <c r="EY1690" s="44"/>
      <c r="EZ1690" s="44"/>
      <c r="FA1690" s="44"/>
      <c r="FF1690" s="352"/>
      <c r="FH1690" s="44"/>
      <c r="FI1690" s="44"/>
      <c r="FJ1690" s="44"/>
      <c r="FO1690" s="352"/>
      <c r="FQ1690" s="44"/>
      <c r="FR1690" s="44"/>
      <c r="FS1690" s="44"/>
      <c r="FX1690" s="352"/>
      <c r="FZ1690" s="44"/>
      <c r="GA1690" s="44"/>
      <c r="GB1690" s="44"/>
      <c r="GG1690" s="352"/>
      <c r="GI1690" s="44"/>
      <c r="GJ1690" s="44"/>
      <c r="GK1690" s="44"/>
      <c r="GP1690" s="352"/>
      <c r="GR1690" s="44"/>
      <c r="GS1690" s="44"/>
      <c r="GT1690" s="44"/>
      <c r="GY1690" s="352"/>
      <c r="HA1690" s="44"/>
      <c r="HB1690" s="44"/>
      <c r="HC1690" s="44"/>
      <c r="HH1690" s="352"/>
      <c r="HJ1690" s="44"/>
      <c r="HK1690" s="44"/>
      <c r="HL1690" s="44"/>
      <c r="HQ1690" s="44"/>
      <c r="HR1690" s="44"/>
      <c r="HS1690" s="44"/>
      <c r="HT1690" s="44"/>
      <c r="HU1690" s="44"/>
      <c r="HV1690" s="44"/>
      <c r="HW1690" s="44"/>
      <c r="HX1690" s="44"/>
      <c r="HY1690" s="44"/>
      <c r="HZ1690" s="44"/>
      <c r="IA1690" s="44"/>
      <c r="IB1690" s="44"/>
      <c r="IC1690" s="44"/>
      <c r="ID1690" s="44"/>
      <c r="IE1690" s="44"/>
      <c r="IF1690" s="44"/>
      <c r="IG1690" s="44"/>
      <c r="IH1690" s="44"/>
      <c r="II1690" s="44"/>
      <c r="IJ1690" s="44"/>
      <c r="IK1690" s="44"/>
      <c r="IL1690" s="44"/>
      <c r="IM1690" s="44"/>
      <c r="IN1690" s="44"/>
      <c r="IO1690" s="44"/>
      <c r="IP1690" s="44"/>
      <c r="IQ1690" s="44"/>
      <c r="IR1690" s="44"/>
      <c r="IS1690" s="44"/>
      <c r="IT1690" s="44"/>
      <c r="IU1690" s="44"/>
      <c r="IV1690" s="44"/>
      <c r="RS1690" s="353"/>
    </row>
    <row r="1691" spans="1:487" s="74" customFormat="1" ht="15">
      <c r="A1691" s="325" t="s">
        <v>1984</v>
      </c>
      <c r="B1691" s="351"/>
      <c r="C1691" s="351"/>
      <c r="D1691" s="354" t="s">
        <v>130</v>
      </c>
      <c r="E1691" s="44"/>
      <c r="F1691" s="437">
        <f t="shared" si="24"/>
        <v>0</v>
      </c>
      <c r="G1691" s="478"/>
      <c r="H1691" s="138"/>
      <c r="I1691" s="138"/>
      <c r="J1691" s="420"/>
      <c r="K1691" s="138"/>
      <c r="L1691" s="450"/>
      <c r="M1691" s="44"/>
      <c r="N1691" s="44"/>
      <c r="R1691" s="352"/>
      <c r="T1691" s="44"/>
      <c r="U1691" s="44"/>
      <c r="V1691" s="44"/>
      <c r="AA1691" s="352"/>
      <c r="AC1691" s="44"/>
      <c r="AD1691" s="44"/>
      <c r="AE1691" s="44"/>
      <c r="AJ1691" s="352"/>
      <c r="AL1691" s="44"/>
      <c r="AM1691" s="44"/>
      <c r="AN1691" s="44"/>
      <c r="AS1691" s="352"/>
      <c r="AU1691" s="44"/>
      <c r="AV1691" s="44"/>
      <c r="AW1691" s="44"/>
      <c r="BB1691" s="352"/>
      <c r="BD1691" s="44"/>
      <c r="BE1691" s="44"/>
      <c r="BF1691" s="44"/>
      <c r="BK1691" s="352"/>
      <c r="BM1691" s="44"/>
      <c r="BN1691" s="44"/>
      <c r="BO1691" s="44"/>
      <c r="BT1691" s="352"/>
      <c r="BV1691" s="44"/>
      <c r="BW1691" s="44"/>
      <c r="BX1691" s="44"/>
      <c r="CC1691" s="352"/>
      <c r="CE1691" s="44"/>
      <c r="CF1691" s="44"/>
      <c r="CG1691" s="44"/>
      <c r="CL1691" s="352"/>
      <c r="CN1691" s="44"/>
      <c r="CO1691" s="44"/>
      <c r="CP1691" s="44"/>
      <c r="CU1691" s="352"/>
      <c r="CW1691" s="44"/>
      <c r="CX1691" s="44"/>
      <c r="CY1691" s="44"/>
      <c r="DD1691" s="352"/>
      <c r="DF1691" s="44"/>
      <c r="DG1691" s="44"/>
      <c r="DH1691" s="44"/>
      <c r="DM1691" s="352"/>
      <c r="DO1691" s="44"/>
      <c r="DP1691" s="44"/>
      <c r="DQ1691" s="44"/>
      <c r="DV1691" s="352"/>
      <c r="DX1691" s="44"/>
      <c r="DY1691" s="44"/>
      <c r="DZ1691" s="44"/>
      <c r="EE1691" s="352"/>
      <c r="EG1691" s="44"/>
      <c r="EH1691" s="44"/>
      <c r="EI1691" s="44"/>
      <c r="EN1691" s="352"/>
      <c r="EP1691" s="44"/>
      <c r="EQ1691" s="44"/>
      <c r="ER1691" s="44"/>
      <c r="EW1691" s="352"/>
      <c r="EY1691" s="44"/>
      <c r="EZ1691" s="44"/>
      <c r="FA1691" s="44"/>
      <c r="FF1691" s="352"/>
      <c r="FH1691" s="44"/>
      <c r="FI1691" s="44"/>
      <c r="FJ1691" s="44"/>
      <c r="FO1691" s="352"/>
      <c r="FQ1691" s="44"/>
      <c r="FR1691" s="44"/>
      <c r="FS1691" s="44"/>
      <c r="FX1691" s="352"/>
      <c r="FZ1691" s="44"/>
      <c r="GA1691" s="44"/>
      <c r="GB1691" s="44"/>
      <c r="GG1691" s="352"/>
      <c r="GI1691" s="44"/>
      <c r="GJ1691" s="44"/>
      <c r="GK1691" s="44"/>
      <c r="GP1691" s="352"/>
      <c r="GR1691" s="44"/>
      <c r="GS1691" s="44"/>
      <c r="GT1691" s="44"/>
      <c r="GY1691" s="352"/>
      <c r="HA1691" s="44"/>
      <c r="HB1691" s="44"/>
      <c r="HC1691" s="44"/>
      <c r="HH1691" s="352"/>
      <c r="HJ1691" s="44"/>
      <c r="HK1691" s="44"/>
      <c r="HL1691" s="44"/>
      <c r="HQ1691" s="44"/>
      <c r="HR1691" s="44"/>
      <c r="HS1691" s="44"/>
      <c r="HT1691" s="44"/>
      <c r="HU1691" s="44"/>
      <c r="HV1691" s="44"/>
      <c r="HW1691" s="44"/>
      <c r="HX1691" s="44"/>
      <c r="HY1691" s="44"/>
      <c r="HZ1691" s="44"/>
      <c r="IA1691" s="44"/>
      <c r="IB1691" s="44"/>
      <c r="IC1691" s="44"/>
      <c r="ID1691" s="44"/>
      <c r="IE1691" s="44"/>
      <c r="IF1691" s="44"/>
      <c r="IG1691" s="44"/>
      <c r="IH1691" s="44"/>
      <c r="II1691" s="44"/>
      <c r="IJ1691" s="44"/>
      <c r="IK1691" s="44"/>
      <c r="IL1691" s="44"/>
      <c r="IM1691" s="44"/>
      <c r="IN1691" s="44"/>
      <c r="IO1691" s="44"/>
      <c r="IP1691" s="44"/>
      <c r="IQ1691" s="44"/>
      <c r="IR1691" s="44"/>
      <c r="IS1691" s="44"/>
      <c r="IT1691" s="44"/>
      <c r="IU1691" s="44"/>
      <c r="IV1691" s="44"/>
      <c r="RS1691" s="353"/>
    </row>
    <row r="1692" spans="1:487" s="74" customFormat="1" ht="15">
      <c r="A1692" s="325" t="s">
        <v>816</v>
      </c>
      <c r="B1692" s="351"/>
      <c r="C1692" s="351"/>
      <c r="D1692" s="354" t="s">
        <v>130</v>
      </c>
      <c r="E1692" s="44"/>
      <c r="F1692" s="437">
        <f t="shared" si="24"/>
        <v>3</v>
      </c>
      <c r="G1692" s="478"/>
      <c r="H1692" s="138"/>
      <c r="I1692" s="138">
        <v>3</v>
      </c>
      <c r="J1692" s="420"/>
      <c r="K1692" s="138"/>
      <c r="L1692" s="44"/>
      <c r="M1692" s="44"/>
      <c r="N1692" s="44"/>
      <c r="R1692" s="352"/>
      <c r="T1692" s="44"/>
      <c r="U1692" s="44"/>
      <c r="V1692" s="44"/>
      <c r="AA1692" s="352"/>
      <c r="AC1692" s="44"/>
      <c r="AD1692" s="44"/>
      <c r="AE1692" s="44"/>
      <c r="AJ1692" s="352"/>
      <c r="AL1692" s="44"/>
      <c r="AM1692" s="44"/>
      <c r="AN1692" s="44"/>
      <c r="AS1692" s="352"/>
      <c r="AU1692" s="44"/>
      <c r="AV1692" s="44"/>
      <c r="AW1692" s="44"/>
      <c r="BB1692" s="352"/>
      <c r="BD1692" s="44"/>
      <c r="BE1692" s="44"/>
      <c r="BF1692" s="44"/>
      <c r="BK1692" s="352"/>
      <c r="BM1692" s="44"/>
      <c r="BN1692" s="44"/>
      <c r="BO1692" s="44"/>
      <c r="BT1692" s="352"/>
      <c r="BV1692" s="44"/>
      <c r="BW1692" s="44"/>
      <c r="BX1692" s="44"/>
      <c r="CC1692" s="352"/>
      <c r="CE1692" s="44"/>
      <c r="CF1692" s="44"/>
      <c r="CG1692" s="44"/>
      <c r="CL1692" s="352"/>
      <c r="CN1692" s="44"/>
      <c r="CO1692" s="44"/>
      <c r="CP1692" s="44"/>
      <c r="CU1692" s="352"/>
      <c r="CW1692" s="44"/>
      <c r="CX1692" s="44"/>
      <c r="CY1692" s="44"/>
      <c r="DD1692" s="352"/>
      <c r="DF1692" s="44"/>
      <c r="DG1692" s="44"/>
      <c r="DH1692" s="44"/>
      <c r="DM1692" s="352"/>
      <c r="DO1692" s="44"/>
      <c r="DP1692" s="44"/>
      <c r="DQ1692" s="44"/>
      <c r="DV1692" s="352"/>
      <c r="DX1692" s="44"/>
      <c r="DY1692" s="44"/>
      <c r="DZ1692" s="44"/>
      <c r="EE1692" s="352"/>
      <c r="EG1692" s="44"/>
      <c r="EH1692" s="44"/>
      <c r="EI1692" s="44"/>
      <c r="EN1692" s="352"/>
      <c r="EP1692" s="44"/>
      <c r="EQ1692" s="44"/>
      <c r="ER1692" s="44"/>
      <c r="EW1692" s="352"/>
      <c r="EY1692" s="44"/>
      <c r="EZ1692" s="44"/>
      <c r="FA1692" s="44"/>
      <c r="FF1692" s="352"/>
      <c r="FH1692" s="44"/>
      <c r="FI1692" s="44"/>
      <c r="FJ1692" s="44"/>
      <c r="FO1692" s="352"/>
      <c r="FQ1692" s="44"/>
      <c r="FR1692" s="44"/>
      <c r="FS1692" s="44"/>
      <c r="FX1692" s="352"/>
      <c r="FZ1692" s="44"/>
      <c r="GA1692" s="44"/>
      <c r="GB1692" s="44"/>
      <c r="GG1692" s="352"/>
      <c r="GI1692" s="44"/>
      <c r="GJ1692" s="44"/>
      <c r="GK1692" s="44"/>
      <c r="GP1692" s="352"/>
      <c r="GR1692" s="44"/>
      <c r="GS1692" s="44"/>
      <c r="GT1692" s="44"/>
      <c r="GY1692" s="352"/>
      <c r="HA1692" s="44"/>
      <c r="HB1692" s="44"/>
      <c r="HC1692" s="44"/>
      <c r="HH1692" s="352"/>
      <c r="HJ1692" s="44"/>
      <c r="HK1692" s="44"/>
      <c r="HL1692" s="44"/>
      <c r="HQ1692" s="44"/>
      <c r="HR1692" s="44"/>
      <c r="HS1692" s="44"/>
      <c r="HT1692" s="44"/>
      <c r="HU1692" s="44"/>
      <c r="HV1692" s="44"/>
      <c r="HW1692" s="44"/>
      <c r="HX1692" s="44"/>
      <c r="HY1692" s="44"/>
      <c r="HZ1692" s="44"/>
      <c r="IA1692" s="44"/>
      <c r="IB1692" s="44"/>
      <c r="IC1692" s="44"/>
      <c r="ID1692" s="44"/>
      <c r="IE1692" s="44"/>
      <c r="IF1692" s="44"/>
      <c r="IG1692" s="44"/>
      <c r="IH1692" s="44"/>
      <c r="II1692" s="44"/>
      <c r="IJ1692" s="44"/>
      <c r="IK1692" s="44"/>
      <c r="IL1692" s="44"/>
      <c r="IM1692" s="44"/>
      <c r="IN1692" s="44"/>
      <c r="IO1692" s="44"/>
      <c r="IP1692" s="44"/>
      <c r="IQ1692" s="44"/>
      <c r="IR1692" s="44"/>
      <c r="IS1692" s="44"/>
      <c r="IT1692" s="44"/>
      <c r="IU1692" s="44"/>
      <c r="IV1692" s="44"/>
      <c r="RS1692" s="353"/>
    </row>
    <row r="1693" spans="1:487" s="74" customFormat="1" ht="15">
      <c r="A1693" s="325" t="s">
        <v>937</v>
      </c>
      <c r="B1693" s="351"/>
      <c r="C1693" s="351"/>
      <c r="D1693" s="531" t="s">
        <v>130</v>
      </c>
      <c r="E1693" s="44"/>
      <c r="F1693" s="437">
        <f t="shared" si="24"/>
        <v>0</v>
      </c>
      <c r="G1693" s="478"/>
      <c r="H1693" s="138"/>
      <c r="I1693" s="138"/>
      <c r="J1693" s="420"/>
      <c r="K1693" s="138"/>
      <c r="L1693" s="450"/>
      <c r="M1693" s="44"/>
      <c r="N1693" s="44"/>
      <c r="R1693" s="352"/>
      <c r="T1693" s="44"/>
      <c r="U1693" s="44"/>
      <c r="V1693" s="44"/>
      <c r="AA1693" s="352"/>
      <c r="AC1693" s="44"/>
      <c r="AD1693" s="44"/>
      <c r="AE1693" s="44"/>
      <c r="AJ1693" s="352"/>
      <c r="AL1693" s="44"/>
      <c r="AM1693" s="44"/>
      <c r="AN1693" s="44"/>
      <c r="AS1693" s="352"/>
      <c r="AU1693" s="44"/>
      <c r="AV1693" s="44"/>
      <c r="AW1693" s="44"/>
      <c r="BB1693" s="352"/>
      <c r="BD1693" s="44"/>
      <c r="BE1693" s="44"/>
      <c r="BF1693" s="44"/>
      <c r="BK1693" s="352"/>
      <c r="BM1693" s="44"/>
      <c r="BN1693" s="44"/>
      <c r="BO1693" s="44"/>
      <c r="BT1693" s="352"/>
      <c r="BV1693" s="44"/>
      <c r="BW1693" s="44"/>
      <c r="BX1693" s="44"/>
      <c r="CC1693" s="352"/>
      <c r="CE1693" s="44"/>
      <c r="CF1693" s="44"/>
      <c r="CG1693" s="44"/>
      <c r="CL1693" s="352"/>
      <c r="CN1693" s="44"/>
      <c r="CO1693" s="44"/>
      <c r="CP1693" s="44"/>
      <c r="CU1693" s="352"/>
      <c r="CW1693" s="44"/>
      <c r="CX1693" s="44"/>
      <c r="CY1693" s="44"/>
      <c r="DD1693" s="352"/>
      <c r="DF1693" s="44"/>
      <c r="DG1693" s="44"/>
      <c r="DH1693" s="44"/>
      <c r="DM1693" s="352"/>
      <c r="DO1693" s="44"/>
      <c r="DP1693" s="44"/>
      <c r="DQ1693" s="44"/>
      <c r="DV1693" s="352"/>
      <c r="DX1693" s="44"/>
      <c r="DY1693" s="44"/>
      <c r="DZ1693" s="44"/>
      <c r="EE1693" s="352"/>
      <c r="EG1693" s="44"/>
      <c r="EH1693" s="44"/>
      <c r="EI1693" s="44"/>
      <c r="EN1693" s="352"/>
      <c r="EP1693" s="44"/>
      <c r="EQ1693" s="44"/>
      <c r="ER1693" s="44"/>
      <c r="EW1693" s="352"/>
      <c r="EY1693" s="44"/>
      <c r="EZ1693" s="44"/>
      <c r="FA1693" s="44"/>
      <c r="FF1693" s="352"/>
      <c r="FH1693" s="44"/>
      <c r="FI1693" s="44"/>
      <c r="FJ1693" s="44"/>
      <c r="FO1693" s="352"/>
      <c r="FQ1693" s="44"/>
      <c r="FR1693" s="44"/>
      <c r="FS1693" s="44"/>
      <c r="FX1693" s="352"/>
      <c r="FZ1693" s="44"/>
      <c r="GA1693" s="44"/>
      <c r="GB1693" s="44"/>
      <c r="GG1693" s="352"/>
      <c r="GI1693" s="44"/>
      <c r="GJ1693" s="44"/>
      <c r="GK1693" s="44"/>
      <c r="GP1693" s="352"/>
      <c r="GR1693" s="44"/>
      <c r="GS1693" s="44"/>
      <c r="GT1693" s="44"/>
      <c r="GY1693" s="352"/>
      <c r="HA1693" s="44"/>
      <c r="HB1693" s="44"/>
      <c r="HC1693" s="44"/>
      <c r="HH1693" s="352"/>
      <c r="HJ1693" s="44"/>
      <c r="HK1693" s="44"/>
      <c r="HL1693" s="44"/>
      <c r="HQ1693" s="44"/>
      <c r="HR1693" s="44"/>
      <c r="HS1693" s="44"/>
      <c r="HT1693" s="44"/>
      <c r="HU1693" s="44"/>
      <c r="HV1693" s="44"/>
      <c r="HW1693" s="44"/>
      <c r="HX1693" s="44"/>
      <c r="HY1693" s="44"/>
      <c r="HZ1693" s="44"/>
      <c r="IA1693" s="44"/>
      <c r="IB1693" s="44"/>
      <c r="IC1693" s="44"/>
      <c r="ID1693" s="44"/>
      <c r="IE1693" s="44"/>
      <c r="IF1693" s="44"/>
      <c r="IG1693" s="44"/>
      <c r="IH1693" s="44"/>
      <c r="II1693" s="44"/>
      <c r="IJ1693" s="44"/>
      <c r="IK1693" s="44"/>
      <c r="IL1693" s="44"/>
      <c r="IM1693" s="44"/>
      <c r="IN1693" s="44"/>
      <c r="IO1693" s="44"/>
      <c r="IP1693" s="44"/>
      <c r="IQ1693" s="44"/>
      <c r="IR1693" s="44"/>
      <c r="IS1693" s="44"/>
      <c r="IT1693" s="44"/>
      <c r="IU1693" s="44"/>
      <c r="IV1693" s="44"/>
      <c r="RS1693" s="353"/>
    </row>
    <row r="1694" spans="1:487" s="74" customFormat="1" ht="15">
      <c r="A1694" s="325" t="s">
        <v>1691</v>
      </c>
      <c r="B1694" s="351"/>
      <c r="C1694" s="351"/>
      <c r="D1694" s="531" t="s">
        <v>130</v>
      </c>
      <c r="E1694" s="44"/>
      <c r="F1694" s="437">
        <f t="shared" si="24"/>
        <v>0</v>
      </c>
      <c r="G1694" s="478"/>
      <c r="H1694" s="138"/>
      <c r="I1694" s="138"/>
      <c r="J1694" s="420"/>
      <c r="K1694" s="138"/>
      <c r="L1694" s="450"/>
      <c r="M1694" s="44"/>
      <c r="N1694" s="44"/>
      <c r="R1694" s="352"/>
      <c r="T1694" s="44"/>
      <c r="U1694" s="44"/>
      <c r="V1694" s="44"/>
      <c r="AA1694" s="352"/>
      <c r="AC1694" s="44"/>
      <c r="AD1694" s="44"/>
      <c r="AE1694" s="44"/>
      <c r="AJ1694" s="352"/>
      <c r="AL1694" s="44"/>
      <c r="AM1694" s="44"/>
      <c r="AN1694" s="44"/>
      <c r="AS1694" s="352"/>
      <c r="AU1694" s="44"/>
      <c r="AV1694" s="44"/>
      <c r="AW1694" s="44"/>
      <c r="BB1694" s="352"/>
      <c r="BD1694" s="44"/>
      <c r="BE1694" s="44"/>
      <c r="BF1694" s="44"/>
      <c r="BK1694" s="352"/>
      <c r="BM1694" s="44"/>
      <c r="BN1694" s="44"/>
      <c r="BO1694" s="44"/>
      <c r="BT1694" s="352"/>
      <c r="BV1694" s="44"/>
      <c r="BW1694" s="44"/>
      <c r="BX1694" s="44"/>
      <c r="CC1694" s="352"/>
      <c r="CE1694" s="44"/>
      <c r="CF1694" s="44"/>
      <c r="CG1694" s="44"/>
      <c r="CL1694" s="352"/>
      <c r="CN1694" s="44"/>
      <c r="CO1694" s="44"/>
      <c r="CP1694" s="44"/>
      <c r="CU1694" s="352"/>
      <c r="CW1694" s="44"/>
      <c r="CX1694" s="44"/>
      <c r="CY1694" s="44"/>
      <c r="DD1694" s="352"/>
      <c r="DF1694" s="44"/>
      <c r="DG1694" s="44"/>
      <c r="DH1694" s="44"/>
      <c r="DM1694" s="352"/>
      <c r="DO1694" s="44"/>
      <c r="DP1694" s="44"/>
      <c r="DQ1694" s="44"/>
      <c r="DV1694" s="352"/>
      <c r="DX1694" s="44"/>
      <c r="DY1694" s="44"/>
      <c r="DZ1694" s="44"/>
      <c r="EE1694" s="352"/>
      <c r="EG1694" s="44"/>
      <c r="EH1694" s="44"/>
      <c r="EI1694" s="44"/>
      <c r="EN1694" s="352"/>
      <c r="EP1694" s="44"/>
      <c r="EQ1694" s="44"/>
      <c r="ER1694" s="44"/>
      <c r="EW1694" s="352"/>
      <c r="EY1694" s="44"/>
      <c r="EZ1694" s="44"/>
      <c r="FA1694" s="44"/>
      <c r="FF1694" s="352"/>
      <c r="FH1694" s="44"/>
      <c r="FI1694" s="44"/>
      <c r="FJ1694" s="44"/>
      <c r="FO1694" s="352"/>
      <c r="FQ1694" s="44"/>
      <c r="FR1694" s="44"/>
      <c r="FS1694" s="44"/>
      <c r="FX1694" s="352"/>
      <c r="FZ1694" s="44"/>
      <c r="GA1694" s="44"/>
      <c r="GB1694" s="44"/>
      <c r="GG1694" s="352"/>
      <c r="GI1694" s="44"/>
      <c r="GJ1694" s="44"/>
      <c r="GK1694" s="44"/>
      <c r="GP1694" s="352"/>
      <c r="GR1694" s="44"/>
      <c r="GS1694" s="44"/>
      <c r="GT1694" s="44"/>
      <c r="GY1694" s="352"/>
      <c r="HA1694" s="44"/>
      <c r="HB1694" s="44"/>
      <c r="HC1694" s="44"/>
      <c r="HH1694" s="352"/>
      <c r="HJ1694" s="44"/>
      <c r="HK1694" s="44"/>
      <c r="HL1694" s="44"/>
      <c r="HQ1694" s="44"/>
      <c r="HR1694" s="44"/>
      <c r="HS1694" s="44"/>
      <c r="HT1694" s="44"/>
      <c r="HU1694" s="44"/>
      <c r="HV1694" s="44"/>
      <c r="HW1694" s="44"/>
      <c r="HX1694" s="44"/>
      <c r="HY1694" s="44"/>
      <c r="HZ1694" s="44"/>
      <c r="IA1694" s="44"/>
      <c r="IB1694" s="44"/>
      <c r="IC1694" s="44"/>
      <c r="ID1694" s="44"/>
      <c r="IE1694" s="44"/>
      <c r="IF1694" s="44"/>
      <c r="IG1694" s="44"/>
      <c r="IH1694" s="44"/>
      <c r="II1694" s="44"/>
      <c r="IJ1694" s="44"/>
      <c r="IK1694" s="44"/>
      <c r="IL1694" s="44"/>
      <c r="IM1694" s="44"/>
      <c r="IN1694" s="44"/>
      <c r="IO1694" s="44"/>
      <c r="IP1694" s="44"/>
      <c r="IQ1694" s="44"/>
      <c r="IR1694" s="44"/>
      <c r="IS1694" s="44"/>
      <c r="IT1694" s="44"/>
      <c r="IU1694" s="44"/>
      <c r="IV1694" s="44"/>
      <c r="RS1694" s="353"/>
    </row>
    <row r="1695" spans="1:487" s="74" customFormat="1" ht="15">
      <c r="A1695" s="325" t="s">
        <v>1267</v>
      </c>
      <c r="B1695" s="351"/>
      <c r="C1695" s="351"/>
      <c r="D1695" s="354" t="s">
        <v>130</v>
      </c>
      <c r="E1695" s="44"/>
      <c r="F1695" s="437">
        <f t="shared" si="24"/>
        <v>0</v>
      </c>
      <c r="G1695" s="478"/>
      <c r="H1695" s="138"/>
      <c r="I1695" s="138"/>
      <c r="J1695" s="420"/>
      <c r="K1695" s="138"/>
      <c r="L1695" s="44"/>
      <c r="M1695" s="44"/>
      <c r="N1695" s="44"/>
      <c r="R1695" s="352"/>
      <c r="T1695" s="44"/>
      <c r="U1695" s="44"/>
      <c r="V1695" s="44"/>
      <c r="AA1695" s="352"/>
      <c r="AC1695" s="44"/>
      <c r="AD1695" s="44"/>
      <c r="AE1695" s="44"/>
      <c r="AJ1695" s="352"/>
      <c r="AL1695" s="44"/>
      <c r="AM1695" s="44"/>
      <c r="AN1695" s="44"/>
      <c r="AS1695" s="352"/>
      <c r="AU1695" s="44"/>
      <c r="AV1695" s="44"/>
      <c r="AW1695" s="44"/>
      <c r="BB1695" s="352"/>
      <c r="BD1695" s="44"/>
      <c r="BE1695" s="44"/>
      <c r="BF1695" s="44"/>
      <c r="BK1695" s="352"/>
      <c r="BM1695" s="44"/>
      <c r="BN1695" s="44"/>
      <c r="BO1695" s="44"/>
      <c r="BT1695" s="352"/>
      <c r="BV1695" s="44"/>
      <c r="BW1695" s="44"/>
      <c r="BX1695" s="44"/>
      <c r="CC1695" s="352"/>
      <c r="CE1695" s="44"/>
      <c r="CF1695" s="44"/>
      <c r="CG1695" s="44"/>
      <c r="CL1695" s="352"/>
      <c r="CN1695" s="44"/>
      <c r="CO1695" s="44"/>
      <c r="CP1695" s="44"/>
      <c r="CU1695" s="352"/>
      <c r="CW1695" s="44"/>
      <c r="CX1695" s="44"/>
      <c r="CY1695" s="44"/>
      <c r="DD1695" s="352"/>
      <c r="DF1695" s="44"/>
      <c r="DG1695" s="44"/>
      <c r="DH1695" s="44"/>
      <c r="DM1695" s="352"/>
      <c r="DO1695" s="44"/>
      <c r="DP1695" s="44"/>
      <c r="DQ1695" s="44"/>
      <c r="DV1695" s="352"/>
      <c r="DX1695" s="44"/>
      <c r="DY1695" s="44"/>
      <c r="DZ1695" s="44"/>
      <c r="EE1695" s="352"/>
      <c r="EG1695" s="44"/>
      <c r="EH1695" s="44"/>
      <c r="EI1695" s="44"/>
      <c r="EN1695" s="352"/>
      <c r="EP1695" s="44"/>
      <c r="EQ1695" s="44"/>
      <c r="ER1695" s="44"/>
      <c r="EW1695" s="352"/>
      <c r="EY1695" s="44"/>
      <c r="EZ1695" s="44"/>
      <c r="FA1695" s="44"/>
      <c r="FF1695" s="352"/>
      <c r="FH1695" s="44"/>
      <c r="FI1695" s="44"/>
      <c r="FJ1695" s="44"/>
      <c r="FO1695" s="352"/>
      <c r="FQ1695" s="44"/>
      <c r="FR1695" s="44"/>
      <c r="FS1695" s="44"/>
      <c r="FX1695" s="352"/>
      <c r="FZ1695" s="44"/>
      <c r="GA1695" s="44"/>
      <c r="GB1695" s="44"/>
      <c r="GG1695" s="352"/>
      <c r="GI1695" s="44"/>
      <c r="GJ1695" s="44"/>
      <c r="GK1695" s="44"/>
      <c r="GP1695" s="352"/>
      <c r="GR1695" s="44"/>
      <c r="GS1695" s="44"/>
      <c r="GT1695" s="44"/>
      <c r="GY1695" s="352"/>
      <c r="HA1695" s="44"/>
      <c r="HB1695" s="44"/>
      <c r="HC1695" s="44"/>
      <c r="HH1695" s="352"/>
      <c r="HJ1695" s="44"/>
      <c r="HK1695" s="44"/>
      <c r="HL1695" s="44"/>
      <c r="HQ1695" s="44"/>
      <c r="HR1695" s="44"/>
      <c r="HS1695" s="44"/>
      <c r="HT1695" s="44"/>
      <c r="HU1695" s="44"/>
      <c r="HV1695" s="44"/>
      <c r="HW1695" s="44"/>
      <c r="HX1695" s="44"/>
      <c r="HY1695" s="44"/>
      <c r="HZ1695" s="44"/>
      <c r="IA1695" s="44"/>
      <c r="IB1695" s="44"/>
      <c r="IC1695" s="44"/>
      <c r="ID1695" s="44"/>
      <c r="IE1695" s="44"/>
      <c r="IF1695" s="44"/>
      <c r="IG1695" s="44"/>
      <c r="IH1695" s="44"/>
      <c r="II1695" s="44"/>
      <c r="IJ1695" s="44"/>
      <c r="IK1695" s="44"/>
      <c r="IL1695" s="44"/>
      <c r="IM1695" s="44"/>
      <c r="IN1695" s="44"/>
      <c r="IO1695" s="44"/>
      <c r="IP1695" s="44"/>
      <c r="IQ1695" s="44"/>
      <c r="IR1695" s="44"/>
      <c r="IS1695" s="44"/>
      <c r="IT1695" s="44"/>
      <c r="IU1695" s="44"/>
      <c r="IV1695" s="44"/>
      <c r="RS1695" s="353"/>
    </row>
    <row r="1696" spans="1:487" s="74" customFormat="1" ht="15">
      <c r="A1696" s="325" t="s">
        <v>794</v>
      </c>
      <c r="B1696" s="351"/>
      <c r="C1696" s="351"/>
      <c r="D1696" s="458" t="s">
        <v>136</v>
      </c>
      <c r="E1696" s="44"/>
      <c r="F1696" s="437">
        <f t="shared" si="24"/>
        <v>15</v>
      </c>
      <c r="G1696" s="478"/>
      <c r="H1696" s="138"/>
      <c r="I1696" s="138">
        <v>3</v>
      </c>
      <c r="J1696" s="420">
        <v>12</v>
      </c>
      <c r="K1696" s="138"/>
      <c r="L1696" s="450"/>
      <c r="M1696" s="44"/>
      <c r="N1696" s="44"/>
      <c r="R1696" s="352"/>
      <c r="T1696" s="44"/>
      <c r="U1696" s="44"/>
      <c r="V1696" s="44"/>
      <c r="AA1696" s="352"/>
      <c r="AC1696" s="44"/>
      <c r="AD1696" s="44"/>
      <c r="AE1696" s="44"/>
      <c r="AJ1696" s="352"/>
      <c r="AL1696" s="44"/>
      <c r="AM1696" s="44"/>
      <c r="AN1696" s="44"/>
      <c r="AS1696" s="352"/>
      <c r="AU1696" s="44"/>
      <c r="AV1696" s="44"/>
      <c r="AW1696" s="44"/>
      <c r="BB1696" s="352"/>
      <c r="BD1696" s="44"/>
      <c r="BE1696" s="44"/>
      <c r="BF1696" s="44"/>
      <c r="BK1696" s="352"/>
      <c r="BM1696" s="44"/>
      <c r="BN1696" s="44"/>
      <c r="BO1696" s="44"/>
      <c r="BT1696" s="352"/>
      <c r="BV1696" s="44"/>
      <c r="BW1696" s="44"/>
      <c r="BX1696" s="44"/>
      <c r="CC1696" s="352"/>
      <c r="CE1696" s="44"/>
      <c r="CF1696" s="44"/>
      <c r="CG1696" s="44"/>
      <c r="CL1696" s="352"/>
      <c r="CN1696" s="44"/>
      <c r="CO1696" s="44"/>
      <c r="CP1696" s="44"/>
      <c r="CU1696" s="352"/>
      <c r="CW1696" s="44"/>
      <c r="CX1696" s="44"/>
      <c r="CY1696" s="44"/>
      <c r="DD1696" s="352"/>
      <c r="DF1696" s="44"/>
      <c r="DG1696" s="44"/>
      <c r="DH1696" s="44"/>
      <c r="DM1696" s="352"/>
      <c r="DO1696" s="44"/>
      <c r="DP1696" s="44"/>
      <c r="DQ1696" s="44"/>
      <c r="DV1696" s="352"/>
      <c r="DX1696" s="44"/>
      <c r="DY1696" s="44"/>
      <c r="DZ1696" s="44"/>
      <c r="EE1696" s="352"/>
      <c r="EG1696" s="44"/>
      <c r="EH1696" s="44"/>
      <c r="EI1696" s="44"/>
      <c r="EN1696" s="352"/>
      <c r="EP1696" s="44"/>
      <c r="EQ1696" s="44"/>
      <c r="ER1696" s="44"/>
      <c r="EW1696" s="352"/>
      <c r="EY1696" s="44"/>
      <c r="EZ1696" s="44"/>
      <c r="FA1696" s="44"/>
      <c r="FF1696" s="352"/>
      <c r="FH1696" s="44"/>
      <c r="FI1696" s="44"/>
      <c r="FJ1696" s="44"/>
      <c r="FO1696" s="352"/>
      <c r="FQ1696" s="44"/>
      <c r="FR1696" s="44"/>
      <c r="FS1696" s="44"/>
      <c r="FX1696" s="352"/>
      <c r="FZ1696" s="44"/>
      <c r="GA1696" s="44"/>
      <c r="GB1696" s="44"/>
      <c r="GG1696" s="352"/>
      <c r="GI1696" s="44"/>
      <c r="GJ1696" s="44"/>
      <c r="GK1696" s="44"/>
      <c r="GP1696" s="352"/>
      <c r="GR1696" s="44"/>
      <c r="GS1696" s="44"/>
      <c r="GT1696" s="44"/>
      <c r="GY1696" s="352"/>
      <c r="HA1696" s="44"/>
      <c r="HB1696" s="44"/>
      <c r="HC1696" s="44"/>
      <c r="HH1696" s="352"/>
      <c r="HJ1696" s="44"/>
      <c r="HK1696" s="44"/>
      <c r="HL1696" s="44"/>
      <c r="HQ1696" s="44"/>
      <c r="HR1696" s="44"/>
      <c r="HS1696" s="44"/>
      <c r="HT1696" s="44"/>
      <c r="HU1696" s="44"/>
      <c r="HV1696" s="44"/>
      <c r="HW1696" s="44"/>
      <c r="HX1696" s="44"/>
      <c r="HY1696" s="44"/>
      <c r="HZ1696" s="44"/>
      <c r="IA1696" s="44"/>
      <c r="IB1696" s="44"/>
      <c r="IC1696" s="44"/>
      <c r="ID1696" s="44"/>
      <c r="IE1696" s="44"/>
      <c r="IF1696" s="44"/>
      <c r="IG1696" s="44"/>
      <c r="IH1696" s="44"/>
      <c r="II1696" s="44"/>
      <c r="IJ1696" s="44"/>
      <c r="IK1696" s="44"/>
      <c r="IL1696" s="44"/>
      <c r="IM1696" s="44"/>
      <c r="IN1696" s="44"/>
      <c r="IO1696" s="44"/>
      <c r="IP1696" s="44"/>
      <c r="IQ1696" s="44"/>
      <c r="IR1696" s="44"/>
      <c r="IS1696" s="44"/>
      <c r="IT1696" s="44"/>
      <c r="IU1696" s="44"/>
      <c r="IV1696" s="44"/>
      <c r="RS1696" s="353"/>
    </row>
    <row r="1697" spans="1:487" s="74" customFormat="1" ht="15">
      <c r="A1697" s="325" t="s">
        <v>2089</v>
      </c>
      <c r="B1697" s="351"/>
      <c r="C1697" s="351"/>
      <c r="D1697" s="354" t="s">
        <v>130</v>
      </c>
      <c r="E1697" s="44"/>
      <c r="F1697" s="437">
        <f t="shared" si="24"/>
        <v>0</v>
      </c>
      <c r="G1697" s="478"/>
      <c r="H1697" s="138"/>
      <c r="I1697" s="138"/>
      <c r="J1697" s="420"/>
      <c r="K1697" s="138"/>
      <c r="L1697" s="450"/>
      <c r="M1697" s="44"/>
      <c r="N1697" s="44"/>
      <c r="R1697" s="352"/>
      <c r="T1697" s="44"/>
      <c r="U1697" s="44"/>
      <c r="V1697" s="44"/>
      <c r="AA1697" s="352"/>
      <c r="AC1697" s="44"/>
      <c r="AD1697" s="44"/>
      <c r="AE1697" s="44"/>
      <c r="AJ1697" s="352"/>
      <c r="AL1697" s="44"/>
      <c r="AM1697" s="44"/>
      <c r="AN1697" s="44"/>
      <c r="AS1697" s="352"/>
      <c r="AU1697" s="44"/>
      <c r="AV1697" s="44"/>
      <c r="AW1697" s="44"/>
      <c r="BB1697" s="352"/>
      <c r="BD1697" s="44"/>
      <c r="BE1697" s="44"/>
      <c r="BF1697" s="44"/>
      <c r="BK1697" s="352"/>
      <c r="BM1697" s="44"/>
      <c r="BN1697" s="44"/>
      <c r="BO1697" s="44"/>
      <c r="BT1697" s="352"/>
      <c r="BV1697" s="44"/>
      <c r="BW1697" s="44"/>
      <c r="BX1697" s="44"/>
      <c r="CC1697" s="352"/>
      <c r="CE1697" s="44"/>
      <c r="CF1697" s="44"/>
      <c r="CG1697" s="44"/>
      <c r="CL1697" s="352"/>
      <c r="CN1697" s="44"/>
      <c r="CO1697" s="44"/>
      <c r="CP1697" s="44"/>
      <c r="CU1697" s="352"/>
      <c r="CW1697" s="44"/>
      <c r="CX1697" s="44"/>
      <c r="CY1697" s="44"/>
      <c r="DD1697" s="352"/>
      <c r="DF1697" s="44"/>
      <c r="DG1697" s="44"/>
      <c r="DH1697" s="44"/>
      <c r="DM1697" s="352"/>
      <c r="DO1697" s="44"/>
      <c r="DP1697" s="44"/>
      <c r="DQ1697" s="44"/>
      <c r="DV1697" s="352"/>
      <c r="DX1697" s="44"/>
      <c r="DY1697" s="44"/>
      <c r="DZ1697" s="44"/>
      <c r="EE1697" s="352"/>
      <c r="EG1697" s="44"/>
      <c r="EH1697" s="44"/>
      <c r="EI1697" s="44"/>
      <c r="EN1697" s="352"/>
      <c r="EP1697" s="44"/>
      <c r="EQ1697" s="44"/>
      <c r="ER1697" s="44"/>
      <c r="EW1697" s="352"/>
      <c r="EY1697" s="44"/>
      <c r="EZ1697" s="44"/>
      <c r="FA1697" s="44"/>
      <c r="FF1697" s="352"/>
      <c r="FH1697" s="44"/>
      <c r="FI1697" s="44"/>
      <c r="FJ1697" s="44"/>
      <c r="FO1697" s="352"/>
      <c r="FQ1697" s="44"/>
      <c r="FR1697" s="44"/>
      <c r="FS1697" s="44"/>
      <c r="FX1697" s="352"/>
      <c r="FZ1697" s="44"/>
      <c r="GA1697" s="44"/>
      <c r="GB1697" s="44"/>
      <c r="GG1697" s="352"/>
      <c r="GI1697" s="44"/>
      <c r="GJ1697" s="44"/>
      <c r="GK1697" s="44"/>
      <c r="GP1697" s="352"/>
      <c r="GR1697" s="44"/>
      <c r="GS1697" s="44"/>
      <c r="GT1697" s="44"/>
      <c r="GY1697" s="352"/>
      <c r="HA1697" s="44"/>
      <c r="HB1697" s="44"/>
      <c r="HC1697" s="44"/>
      <c r="HH1697" s="352"/>
      <c r="HJ1697" s="44"/>
      <c r="HK1697" s="44"/>
      <c r="HL1697" s="44"/>
      <c r="HQ1697" s="44"/>
      <c r="HR1697" s="44"/>
      <c r="HS1697" s="44"/>
      <c r="HT1697" s="44"/>
      <c r="HU1697" s="44"/>
      <c r="HV1697" s="44"/>
      <c r="HW1697" s="44"/>
      <c r="HX1697" s="44"/>
      <c r="HY1697" s="44"/>
      <c r="HZ1697" s="44"/>
      <c r="IA1697" s="44"/>
      <c r="IB1697" s="44"/>
      <c r="IC1697" s="44"/>
      <c r="ID1697" s="44"/>
      <c r="IE1697" s="44"/>
      <c r="IF1697" s="44"/>
      <c r="IG1697" s="44"/>
      <c r="IH1697" s="44"/>
      <c r="II1697" s="44"/>
      <c r="IJ1697" s="44"/>
      <c r="IK1697" s="44"/>
      <c r="IL1697" s="44"/>
      <c r="IM1697" s="44"/>
      <c r="IN1697" s="44"/>
      <c r="IO1697" s="44"/>
      <c r="IP1697" s="44"/>
      <c r="IQ1697" s="44"/>
      <c r="IR1697" s="44"/>
      <c r="IS1697" s="44"/>
      <c r="IT1697" s="44"/>
      <c r="IU1697" s="44"/>
      <c r="IV1697" s="44"/>
      <c r="RS1697" s="353"/>
    </row>
    <row r="1698" spans="1:487" s="74" customFormat="1" ht="15">
      <c r="A1698" s="325" t="s">
        <v>853</v>
      </c>
      <c r="B1698" s="529"/>
      <c r="C1698" s="351"/>
      <c r="D1698" s="458" t="s">
        <v>135</v>
      </c>
      <c r="E1698" s="44"/>
      <c r="F1698" s="437">
        <f t="shared" si="24"/>
        <v>212</v>
      </c>
      <c r="G1698" s="478">
        <v>73</v>
      </c>
      <c r="H1698" s="138">
        <v>73</v>
      </c>
      <c r="I1698" s="138">
        <v>45</v>
      </c>
      <c r="J1698" s="420">
        <v>11</v>
      </c>
      <c r="K1698" s="138">
        <v>10</v>
      </c>
      <c r="L1698" s="458"/>
      <c r="M1698" s="44"/>
      <c r="N1698" s="44"/>
      <c r="R1698" s="352"/>
      <c r="T1698" s="44"/>
      <c r="U1698" s="44"/>
      <c r="V1698" s="44"/>
      <c r="AA1698" s="352"/>
      <c r="AC1698" s="44"/>
      <c r="AD1698" s="44"/>
      <c r="AE1698" s="44"/>
      <c r="AJ1698" s="352"/>
      <c r="AL1698" s="44"/>
      <c r="AM1698" s="44"/>
      <c r="AN1698" s="44"/>
      <c r="AS1698" s="352"/>
      <c r="AU1698" s="44"/>
      <c r="AV1698" s="44"/>
      <c r="AW1698" s="44"/>
      <c r="BB1698" s="352"/>
      <c r="BD1698" s="44"/>
      <c r="BE1698" s="44"/>
      <c r="BF1698" s="44"/>
      <c r="BK1698" s="352"/>
      <c r="BM1698" s="44"/>
      <c r="BN1698" s="44"/>
      <c r="BO1698" s="44"/>
      <c r="BT1698" s="352"/>
      <c r="BV1698" s="44"/>
      <c r="BW1698" s="44"/>
      <c r="BX1698" s="44"/>
      <c r="CC1698" s="352"/>
      <c r="CE1698" s="44"/>
      <c r="CF1698" s="44"/>
      <c r="CG1698" s="44"/>
      <c r="CL1698" s="352"/>
      <c r="CN1698" s="44"/>
      <c r="CO1698" s="44"/>
      <c r="CP1698" s="44"/>
      <c r="CU1698" s="352"/>
      <c r="CW1698" s="44"/>
      <c r="CX1698" s="44"/>
      <c r="CY1698" s="44"/>
      <c r="DD1698" s="352"/>
      <c r="DF1698" s="44"/>
      <c r="DG1698" s="44"/>
      <c r="DH1698" s="44"/>
      <c r="DM1698" s="352"/>
      <c r="DO1698" s="44"/>
      <c r="DP1698" s="44"/>
      <c r="DQ1698" s="44"/>
      <c r="DV1698" s="352"/>
      <c r="DX1698" s="44"/>
      <c r="DY1698" s="44"/>
      <c r="DZ1698" s="44"/>
      <c r="EE1698" s="352"/>
      <c r="EG1698" s="44"/>
      <c r="EH1698" s="44"/>
      <c r="EI1698" s="44"/>
      <c r="EN1698" s="352"/>
      <c r="EP1698" s="44"/>
      <c r="EQ1698" s="44"/>
      <c r="ER1698" s="44"/>
      <c r="EW1698" s="352"/>
      <c r="EY1698" s="44"/>
      <c r="EZ1698" s="44"/>
      <c r="FA1698" s="44"/>
      <c r="FF1698" s="352"/>
      <c r="FH1698" s="44"/>
      <c r="FI1698" s="44"/>
      <c r="FJ1698" s="44"/>
      <c r="FO1698" s="352"/>
      <c r="FQ1698" s="44"/>
      <c r="FR1698" s="44"/>
      <c r="FS1698" s="44"/>
      <c r="FX1698" s="352"/>
      <c r="FZ1698" s="44"/>
      <c r="GA1698" s="44"/>
      <c r="GB1698" s="44"/>
      <c r="GG1698" s="352"/>
      <c r="GI1698" s="44"/>
      <c r="GJ1698" s="44"/>
      <c r="GK1698" s="44"/>
      <c r="GP1698" s="352"/>
      <c r="GR1698" s="44"/>
      <c r="GS1698" s="44"/>
      <c r="GT1698" s="44"/>
      <c r="GY1698" s="352"/>
      <c r="HA1698" s="44"/>
      <c r="HB1698" s="44"/>
      <c r="HC1698" s="44"/>
      <c r="HH1698" s="352"/>
      <c r="HJ1698" s="44"/>
      <c r="HK1698" s="44"/>
      <c r="HL1698" s="44"/>
      <c r="HQ1698" s="44"/>
      <c r="HR1698" s="44"/>
      <c r="HS1698" s="44"/>
      <c r="HT1698" s="44"/>
      <c r="HU1698" s="44"/>
      <c r="HV1698" s="44"/>
      <c r="HW1698" s="44"/>
      <c r="HX1698" s="44"/>
      <c r="HY1698" s="44"/>
      <c r="HZ1698" s="44"/>
      <c r="IA1698" s="44"/>
      <c r="IB1698" s="44"/>
      <c r="IC1698" s="44"/>
      <c r="ID1698" s="44"/>
      <c r="IE1698" s="44"/>
      <c r="IF1698" s="44"/>
      <c r="IG1698" s="44"/>
      <c r="IH1698" s="44"/>
      <c r="II1698" s="44"/>
      <c r="IJ1698" s="44"/>
      <c r="IK1698" s="44"/>
      <c r="IL1698" s="44"/>
      <c r="IM1698" s="44"/>
      <c r="IN1698" s="44"/>
      <c r="IO1698" s="44"/>
      <c r="IP1698" s="44"/>
      <c r="IQ1698" s="44"/>
      <c r="IR1698" s="44"/>
      <c r="IS1698" s="44"/>
      <c r="IT1698" s="44"/>
      <c r="IU1698" s="44"/>
      <c r="IV1698" s="44"/>
      <c r="RS1698" s="353"/>
    </row>
    <row r="1699" spans="1:487" s="74" customFormat="1" ht="15">
      <c r="A1699" s="325" t="s">
        <v>707</v>
      </c>
      <c r="B1699" s="351"/>
      <c r="C1699" s="351"/>
      <c r="D1699" s="458" t="s">
        <v>132</v>
      </c>
      <c r="E1699" s="44"/>
      <c r="F1699" s="437">
        <f t="shared" si="24"/>
        <v>80</v>
      </c>
      <c r="G1699" s="478">
        <v>22</v>
      </c>
      <c r="H1699" s="138"/>
      <c r="I1699" s="138">
        <v>35</v>
      </c>
      <c r="J1699" s="420">
        <v>13</v>
      </c>
      <c r="K1699" s="138">
        <v>10</v>
      </c>
      <c r="L1699" s="450"/>
      <c r="M1699" s="44"/>
      <c r="N1699" s="44"/>
      <c r="R1699" s="352"/>
      <c r="T1699" s="44"/>
      <c r="U1699" s="44"/>
      <c r="V1699" s="44"/>
      <c r="AA1699" s="352"/>
      <c r="AC1699" s="44"/>
      <c r="AD1699" s="44"/>
      <c r="AE1699" s="44"/>
      <c r="AJ1699" s="352"/>
      <c r="AL1699" s="44"/>
      <c r="AM1699" s="44"/>
      <c r="AN1699" s="44"/>
      <c r="AS1699" s="352"/>
      <c r="AU1699" s="44"/>
      <c r="AV1699" s="44"/>
      <c r="AW1699" s="44"/>
      <c r="BB1699" s="352"/>
      <c r="BD1699" s="44"/>
      <c r="BE1699" s="44"/>
      <c r="BF1699" s="44"/>
      <c r="BK1699" s="352"/>
      <c r="BM1699" s="44"/>
      <c r="BN1699" s="44"/>
      <c r="BO1699" s="44"/>
      <c r="BT1699" s="352"/>
      <c r="BV1699" s="44"/>
      <c r="BW1699" s="44"/>
      <c r="BX1699" s="44"/>
      <c r="CC1699" s="352"/>
      <c r="CE1699" s="44"/>
      <c r="CF1699" s="44"/>
      <c r="CG1699" s="44"/>
      <c r="CL1699" s="352"/>
      <c r="CN1699" s="44"/>
      <c r="CO1699" s="44"/>
      <c r="CP1699" s="44"/>
      <c r="CU1699" s="352"/>
      <c r="CW1699" s="44"/>
      <c r="CX1699" s="44"/>
      <c r="CY1699" s="44"/>
      <c r="DD1699" s="352"/>
      <c r="DF1699" s="44"/>
      <c r="DG1699" s="44"/>
      <c r="DH1699" s="44"/>
      <c r="DM1699" s="352"/>
      <c r="DO1699" s="44"/>
      <c r="DP1699" s="44"/>
      <c r="DQ1699" s="44"/>
      <c r="DV1699" s="352"/>
      <c r="DX1699" s="44"/>
      <c r="DY1699" s="44"/>
      <c r="DZ1699" s="44"/>
      <c r="EE1699" s="352"/>
      <c r="EG1699" s="44"/>
      <c r="EH1699" s="44"/>
      <c r="EI1699" s="44"/>
      <c r="EN1699" s="352"/>
      <c r="EP1699" s="44"/>
      <c r="EQ1699" s="44"/>
      <c r="ER1699" s="44"/>
      <c r="EW1699" s="352"/>
      <c r="EY1699" s="44"/>
      <c r="EZ1699" s="44"/>
      <c r="FA1699" s="44"/>
      <c r="FF1699" s="352"/>
      <c r="FH1699" s="44"/>
      <c r="FI1699" s="44"/>
      <c r="FJ1699" s="44"/>
      <c r="FO1699" s="352"/>
      <c r="FQ1699" s="44"/>
      <c r="FR1699" s="44"/>
      <c r="FS1699" s="44"/>
      <c r="FX1699" s="352"/>
      <c r="FZ1699" s="44"/>
      <c r="GA1699" s="44"/>
      <c r="GB1699" s="44"/>
      <c r="GG1699" s="352"/>
      <c r="GI1699" s="44"/>
      <c r="GJ1699" s="44"/>
      <c r="GK1699" s="44"/>
      <c r="GP1699" s="352"/>
      <c r="GR1699" s="44"/>
      <c r="GS1699" s="44"/>
      <c r="GT1699" s="44"/>
      <c r="GY1699" s="352"/>
      <c r="HA1699" s="44"/>
      <c r="HB1699" s="44"/>
      <c r="HC1699" s="44"/>
      <c r="HH1699" s="352"/>
      <c r="HJ1699" s="44"/>
      <c r="HK1699" s="44"/>
      <c r="HL1699" s="44"/>
      <c r="HQ1699" s="44"/>
      <c r="HR1699" s="44"/>
      <c r="HS1699" s="44"/>
      <c r="HT1699" s="44"/>
      <c r="HU1699" s="44"/>
      <c r="HV1699" s="44"/>
      <c r="HW1699" s="44"/>
      <c r="HX1699" s="44"/>
      <c r="HY1699" s="44"/>
      <c r="HZ1699" s="44"/>
      <c r="IA1699" s="44"/>
      <c r="IB1699" s="44"/>
      <c r="IC1699" s="44"/>
      <c r="ID1699" s="44"/>
      <c r="IE1699" s="44"/>
      <c r="IF1699" s="44"/>
      <c r="IG1699" s="44"/>
      <c r="IH1699" s="44"/>
      <c r="II1699" s="44"/>
      <c r="IJ1699" s="44"/>
      <c r="IK1699" s="44"/>
      <c r="IL1699" s="44"/>
      <c r="IM1699" s="44"/>
      <c r="IN1699" s="44"/>
      <c r="IO1699" s="44"/>
      <c r="IP1699" s="44"/>
      <c r="IQ1699" s="44"/>
      <c r="IR1699" s="44"/>
      <c r="IS1699" s="44"/>
      <c r="IT1699" s="44"/>
      <c r="IU1699" s="44"/>
      <c r="IV1699" s="44"/>
      <c r="RS1699" s="353"/>
    </row>
    <row r="1700" spans="1:487" s="74" customFormat="1" ht="15">
      <c r="A1700" s="325" t="s">
        <v>1803</v>
      </c>
      <c r="B1700" s="351"/>
      <c r="C1700" s="351"/>
      <c r="D1700" s="354" t="s">
        <v>130</v>
      </c>
      <c r="E1700" s="44"/>
      <c r="F1700" s="437">
        <f t="shared" si="24"/>
        <v>1</v>
      </c>
      <c r="G1700" s="478"/>
      <c r="H1700" s="138"/>
      <c r="I1700" s="138"/>
      <c r="J1700" s="420">
        <v>1</v>
      </c>
      <c r="K1700" s="138"/>
      <c r="L1700" s="458"/>
      <c r="M1700" s="44"/>
      <c r="N1700" s="44"/>
      <c r="R1700" s="352"/>
      <c r="T1700" s="44"/>
      <c r="U1700" s="44"/>
      <c r="V1700" s="44"/>
      <c r="AA1700" s="352"/>
      <c r="AC1700" s="44"/>
      <c r="AD1700" s="44"/>
      <c r="AE1700" s="44"/>
      <c r="AJ1700" s="352"/>
      <c r="AL1700" s="44"/>
      <c r="AM1700" s="44"/>
      <c r="AN1700" s="44"/>
      <c r="AS1700" s="352"/>
      <c r="AU1700" s="44"/>
      <c r="AV1700" s="44"/>
      <c r="AW1700" s="44"/>
      <c r="BB1700" s="352"/>
      <c r="BD1700" s="44"/>
      <c r="BE1700" s="44"/>
      <c r="BF1700" s="44"/>
      <c r="BK1700" s="352"/>
      <c r="BM1700" s="44"/>
      <c r="BN1700" s="44"/>
      <c r="BO1700" s="44"/>
      <c r="BT1700" s="352"/>
      <c r="BV1700" s="44"/>
      <c r="BW1700" s="44"/>
      <c r="BX1700" s="44"/>
      <c r="CC1700" s="352"/>
      <c r="CE1700" s="44"/>
      <c r="CF1700" s="44"/>
      <c r="CG1700" s="44"/>
      <c r="CL1700" s="352"/>
      <c r="CN1700" s="44"/>
      <c r="CO1700" s="44"/>
      <c r="CP1700" s="44"/>
      <c r="CU1700" s="352"/>
      <c r="CW1700" s="44"/>
      <c r="CX1700" s="44"/>
      <c r="CY1700" s="44"/>
      <c r="DD1700" s="352"/>
      <c r="DF1700" s="44"/>
      <c r="DG1700" s="44"/>
      <c r="DH1700" s="44"/>
      <c r="DM1700" s="352"/>
      <c r="DO1700" s="44"/>
      <c r="DP1700" s="44"/>
      <c r="DQ1700" s="44"/>
      <c r="DV1700" s="352"/>
      <c r="DX1700" s="44"/>
      <c r="DY1700" s="44"/>
      <c r="DZ1700" s="44"/>
      <c r="EE1700" s="352"/>
      <c r="EG1700" s="44"/>
      <c r="EH1700" s="44"/>
      <c r="EI1700" s="44"/>
      <c r="EN1700" s="352"/>
      <c r="EP1700" s="44"/>
      <c r="EQ1700" s="44"/>
      <c r="ER1700" s="44"/>
      <c r="EW1700" s="352"/>
      <c r="EY1700" s="44"/>
      <c r="EZ1700" s="44"/>
      <c r="FA1700" s="44"/>
      <c r="FF1700" s="352"/>
      <c r="FH1700" s="44"/>
      <c r="FI1700" s="44"/>
      <c r="FJ1700" s="44"/>
      <c r="FO1700" s="352"/>
      <c r="FQ1700" s="44"/>
      <c r="FR1700" s="44"/>
      <c r="FS1700" s="44"/>
      <c r="FX1700" s="352"/>
      <c r="FZ1700" s="44"/>
      <c r="GA1700" s="44"/>
      <c r="GB1700" s="44"/>
      <c r="GG1700" s="352"/>
      <c r="GI1700" s="44"/>
      <c r="GJ1700" s="44"/>
      <c r="GK1700" s="44"/>
      <c r="GP1700" s="352"/>
      <c r="GR1700" s="44"/>
      <c r="GS1700" s="44"/>
      <c r="GT1700" s="44"/>
      <c r="GY1700" s="352"/>
      <c r="HA1700" s="44"/>
      <c r="HB1700" s="44"/>
      <c r="HC1700" s="44"/>
      <c r="HH1700" s="352"/>
      <c r="HJ1700" s="44"/>
      <c r="HK1700" s="44"/>
      <c r="HL1700" s="44"/>
      <c r="HQ1700" s="44"/>
      <c r="HR1700" s="44"/>
      <c r="HS1700" s="44"/>
      <c r="HT1700" s="44"/>
      <c r="HU1700" s="44"/>
      <c r="HV1700" s="44"/>
      <c r="HW1700" s="44"/>
      <c r="HX1700" s="44"/>
      <c r="HY1700" s="44"/>
      <c r="HZ1700" s="44"/>
      <c r="IA1700" s="44"/>
      <c r="IB1700" s="44"/>
      <c r="IC1700" s="44"/>
      <c r="ID1700" s="44"/>
      <c r="IE1700" s="44"/>
      <c r="IF1700" s="44"/>
      <c r="IG1700" s="44"/>
      <c r="IH1700" s="44"/>
      <c r="II1700" s="44"/>
      <c r="IJ1700" s="44"/>
      <c r="IK1700" s="44"/>
      <c r="IL1700" s="44"/>
      <c r="IM1700" s="44"/>
      <c r="IN1700" s="44"/>
      <c r="IO1700" s="44"/>
      <c r="IP1700" s="44"/>
      <c r="IQ1700" s="44"/>
      <c r="IR1700" s="44"/>
      <c r="IS1700" s="44"/>
      <c r="IT1700" s="44"/>
      <c r="IU1700" s="44"/>
      <c r="IV1700" s="44"/>
      <c r="RS1700" s="353"/>
    </row>
    <row r="1701" spans="1:487" s="74" customFormat="1" ht="15">
      <c r="A1701" s="325" t="s">
        <v>1967</v>
      </c>
      <c r="B1701" s="351"/>
      <c r="C1701" s="351"/>
      <c r="D1701" s="354" t="s">
        <v>130</v>
      </c>
      <c r="E1701" s="44"/>
      <c r="F1701" s="437">
        <f t="shared" si="24"/>
        <v>9</v>
      </c>
      <c r="G1701" s="478"/>
      <c r="H1701" s="138"/>
      <c r="I1701" s="138">
        <v>9</v>
      </c>
      <c r="J1701" s="420"/>
      <c r="K1701" s="138"/>
      <c r="L1701" s="450"/>
      <c r="M1701" s="44"/>
      <c r="N1701" s="44"/>
      <c r="R1701" s="352"/>
      <c r="T1701" s="44"/>
      <c r="U1701" s="44"/>
      <c r="V1701" s="44"/>
      <c r="AA1701" s="352"/>
      <c r="AC1701" s="44"/>
      <c r="AD1701" s="44"/>
      <c r="AE1701" s="44"/>
      <c r="AJ1701" s="352"/>
      <c r="AL1701" s="44"/>
      <c r="AM1701" s="44"/>
      <c r="AN1701" s="44"/>
      <c r="AS1701" s="352"/>
      <c r="AU1701" s="44"/>
      <c r="AV1701" s="44"/>
      <c r="AW1701" s="44"/>
      <c r="BB1701" s="352"/>
      <c r="BD1701" s="44"/>
      <c r="BE1701" s="44"/>
      <c r="BF1701" s="44"/>
      <c r="BK1701" s="352"/>
      <c r="BM1701" s="44"/>
      <c r="BN1701" s="44"/>
      <c r="BO1701" s="44"/>
      <c r="BT1701" s="352"/>
      <c r="BV1701" s="44"/>
      <c r="BW1701" s="44"/>
      <c r="BX1701" s="44"/>
      <c r="CC1701" s="352"/>
      <c r="CE1701" s="44"/>
      <c r="CF1701" s="44"/>
      <c r="CG1701" s="44"/>
      <c r="CL1701" s="352"/>
      <c r="CN1701" s="44"/>
      <c r="CO1701" s="44"/>
      <c r="CP1701" s="44"/>
      <c r="CU1701" s="352"/>
      <c r="CW1701" s="44"/>
      <c r="CX1701" s="44"/>
      <c r="CY1701" s="44"/>
      <c r="DD1701" s="352"/>
      <c r="DF1701" s="44"/>
      <c r="DG1701" s="44"/>
      <c r="DH1701" s="44"/>
      <c r="DM1701" s="352"/>
      <c r="DO1701" s="44"/>
      <c r="DP1701" s="44"/>
      <c r="DQ1701" s="44"/>
      <c r="DV1701" s="352"/>
      <c r="DX1701" s="44"/>
      <c r="DY1701" s="44"/>
      <c r="DZ1701" s="44"/>
      <c r="EE1701" s="352"/>
      <c r="EG1701" s="44"/>
      <c r="EH1701" s="44"/>
      <c r="EI1701" s="44"/>
      <c r="EN1701" s="352"/>
      <c r="EP1701" s="44"/>
      <c r="EQ1701" s="44"/>
      <c r="ER1701" s="44"/>
      <c r="EW1701" s="352"/>
      <c r="EY1701" s="44"/>
      <c r="EZ1701" s="44"/>
      <c r="FA1701" s="44"/>
      <c r="FF1701" s="352"/>
      <c r="FH1701" s="44"/>
      <c r="FI1701" s="44"/>
      <c r="FJ1701" s="44"/>
      <c r="FO1701" s="352"/>
      <c r="FQ1701" s="44"/>
      <c r="FR1701" s="44"/>
      <c r="FS1701" s="44"/>
      <c r="FX1701" s="352"/>
      <c r="FZ1701" s="44"/>
      <c r="GA1701" s="44"/>
      <c r="GB1701" s="44"/>
      <c r="GG1701" s="352"/>
      <c r="GI1701" s="44"/>
      <c r="GJ1701" s="44"/>
      <c r="GK1701" s="44"/>
      <c r="GP1701" s="352"/>
      <c r="GR1701" s="44"/>
      <c r="GS1701" s="44"/>
      <c r="GT1701" s="44"/>
      <c r="GY1701" s="352"/>
      <c r="HA1701" s="44"/>
      <c r="HB1701" s="44"/>
      <c r="HC1701" s="44"/>
      <c r="HH1701" s="352"/>
      <c r="HJ1701" s="44"/>
      <c r="HK1701" s="44"/>
      <c r="HL1701" s="44"/>
      <c r="HQ1701" s="44"/>
      <c r="HR1701" s="44"/>
      <c r="HS1701" s="44"/>
      <c r="HT1701" s="44"/>
      <c r="HU1701" s="44"/>
      <c r="HV1701" s="44"/>
      <c r="HW1701" s="44"/>
      <c r="HX1701" s="44"/>
      <c r="HY1701" s="44"/>
      <c r="HZ1701" s="44"/>
      <c r="IA1701" s="44"/>
      <c r="IB1701" s="44"/>
      <c r="IC1701" s="44"/>
      <c r="ID1701" s="44"/>
      <c r="IE1701" s="44"/>
      <c r="IF1701" s="44"/>
      <c r="IG1701" s="44"/>
      <c r="IH1701" s="44"/>
      <c r="II1701" s="44"/>
      <c r="IJ1701" s="44"/>
      <c r="IK1701" s="44"/>
      <c r="IL1701" s="44"/>
      <c r="IM1701" s="44"/>
      <c r="IN1701" s="44"/>
      <c r="IO1701" s="44"/>
      <c r="IP1701" s="44"/>
      <c r="IQ1701" s="44"/>
      <c r="IR1701" s="44"/>
      <c r="IS1701" s="44"/>
      <c r="IT1701" s="44"/>
      <c r="IU1701" s="44"/>
      <c r="IV1701" s="44"/>
      <c r="RS1701" s="353"/>
    </row>
    <row r="1702" spans="1:487" s="74" customFormat="1" ht="15">
      <c r="A1702" s="325" t="s">
        <v>1809</v>
      </c>
      <c r="B1702" s="351"/>
      <c r="C1702" s="351"/>
      <c r="D1702" s="531" t="s">
        <v>130</v>
      </c>
      <c r="E1702" s="44"/>
      <c r="F1702" s="437">
        <f t="shared" si="24"/>
        <v>112</v>
      </c>
      <c r="G1702" s="478"/>
      <c r="H1702" s="138">
        <v>35</v>
      </c>
      <c r="I1702" s="138">
        <v>35</v>
      </c>
      <c r="J1702" s="420">
        <v>42</v>
      </c>
      <c r="K1702" s="138"/>
      <c r="L1702" s="450"/>
      <c r="M1702" s="44"/>
      <c r="N1702" s="44"/>
      <c r="R1702" s="352"/>
      <c r="T1702" s="44"/>
      <c r="U1702" s="44"/>
      <c r="V1702" s="44"/>
      <c r="AA1702" s="352"/>
      <c r="AC1702" s="44"/>
      <c r="AD1702" s="44"/>
      <c r="AE1702" s="44"/>
      <c r="AJ1702" s="352"/>
      <c r="AL1702" s="44"/>
      <c r="AM1702" s="44"/>
      <c r="AN1702" s="44"/>
      <c r="AS1702" s="352"/>
      <c r="AU1702" s="44"/>
      <c r="AV1702" s="44"/>
      <c r="AW1702" s="44"/>
      <c r="BB1702" s="352"/>
      <c r="BD1702" s="44"/>
      <c r="BE1702" s="44"/>
      <c r="BF1702" s="44"/>
      <c r="BK1702" s="352"/>
      <c r="BM1702" s="44"/>
      <c r="BN1702" s="44"/>
      <c r="BO1702" s="44"/>
      <c r="BT1702" s="352"/>
      <c r="BV1702" s="44"/>
      <c r="BW1702" s="44"/>
      <c r="BX1702" s="44"/>
      <c r="CC1702" s="352"/>
      <c r="CE1702" s="44"/>
      <c r="CF1702" s="44"/>
      <c r="CG1702" s="44"/>
      <c r="CL1702" s="352"/>
      <c r="CN1702" s="44"/>
      <c r="CO1702" s="44"/>
      <c r="CP1702" s="44"/>
      <c r="CU1702" s="352"/>
      <c r="CW1702" s="44"/>
      <c r="CX1702" s="44"/>
      <c r="CY1702" s="44"/>
      <c r="DD1702" s="352"/>
      <c r="DF1702" s="44"/>
      <c r="DG1702" s="44"/>
      <c r="DH1702" s="44"/>
      <c r="DM1702" s="352"/>
      <c r="DO1702" s="44"/>
      <c r="DP1702" s="44"/>
      <c r="DQ1702" s="44"/>
      <c r="DV1702" s="352"/>
      <c r="DX1702" s="44"/>
      <c r="DY1702" s="44"/>
      <c r="DZ1702" s="44"/>
      <c r="EE1702" s="352"/>
      <c r="EG1702" s="44"/>
      <c r="EH1702" s="44"/>
      <c r="EI1702" s="44"/>
      <c r="EN1702" s="352"/>
      <c r="EP1702" s="44"/>
      <c r="EQ1702" s="44"/>
      <c r="ER1702" s="44"/>
      <c r="EW1702" s="352"/>
      <c r="EY1702" s="44"/>
      <c r="EZ1702" s="44"/>
      <c r="FA1702" s="44"/>
      <c r="FF1702" s="352"/>
      <c r="FH1702" s="44"/>
      <c r="FI1702" s="44"/>
      <c r="FJ1702" s="44"/>
      <c r="FO1702" s="352"/>
      <c r="FQ1702" s="44"/>
      <c r="FR1702" s="44"/>
      <c r="FS1702" s="44"/>
      <c r="FX1702" s="352"/>
      <c r="FZ1702" s="44"/>
      <c r="GA1702" s="44"/>
      <c r="GB1702" s="44"/>
      <c r="GG1702" s="352"/>
      <c r="GI1702" s="44"/>
      <c r="GJ1702" s="44"/>
      <c r="GK1702" s="44"/>
      <c r="GP1702" s="352"/>
      <c r="GR1702" s="44"/>
      <c r="GS1702" s="44"/>
      <c r="GT1702" s="44"/>
      <c r="GY1702" s="352"/>
      <c r="HA1702" s="44"/>
      <c r="HB1702" s="44"/>
      <c r="HC1702" s="44"/>
      <c r="HH1702" s="352"/>
      <c r="HJ1702" s="44"/>
      <c r="HK1702" s="44"/>
      <c r="HL1702" s="44"/>
      <c r="HQ1702" s="44"/>
      <c r="HR1702" s="44"/>
      <c r="HS1702" s="44"/>
      <c r="HT1702" s="44"/>
      <c r="HU1702" s="44"/>
      <c r="HV1702" s="44"/>
      <c r="HW1702" s="44"/>
      <c r="HX1702" s="44"/>
      <c r="HY1702" s="44"/>
      <c r="HZ1702" s="44"/>
      <c r="IA1702" s="44"/>
      <c r="IB1702" s="44"/>
      <c r="IC1702" s="44"/>
      <c r="ID1702" s="44"/>
      <c r="IE1702" s="44"/>
      <c r="IF1702" s="44"/>
      <c r="IG1702" s="44"/>
      <c r="IH1702" s="44"/>
      <c r="II1702" s="44"/>
      <c r="IJ1702" s="44"/>
      <c r="IK1702" s="44"/>
      <c r="IL1702" s="44"/>
      <c r="IM1702" s="44"/>
      <c r="IN1702" s="44"/>
      <c r="IO1702" s="44"/>
      <c r="IP1702" s="44"/>
      <c r="IQ1702" s="44"/>
      <c r="IR1702" s="44"/>
      <c r="IS1702" s="44"/>
      <c r="IT1702" s="44"/>
      <c r="IU1702" s="44"/>
      <c r="IV1702" s="44"/>
      <c r="RS1702" s="353"/>
    </row>
    <row r="1703" spans="1:487" s="74" customFormat="1" ht="15">
      <c r="A1703" s="325" t="s">
        <v>735</v>
      </c>
      <c r="B1703" s="351"/>
      <c r="C1703" s="351"/>
      <c r="D1703" s="531" t="s">
        <v>130</v>
      </c>
      <c r="E1703" s="44"/>
      <c r="F1703" s="437">
        <f t="shared" si="24"/>
        <v>0</v>
      </c>
      <c r="G1703" s="478"/>
      <c r="H1703" s="138"/>
      <c r="I1703" s="138"/>
      <c r="J1703" s="420"/>
      <c r="K1703" s="138"/>
      <c r="L1703" s="44"/>
      <c r="M1703" s="44"/>
      <c r="N1703" s="44"/>
      <c r="R1703" s="352"/>
      <c r="T1703" s="44"/>
      <c r="U1703" s="44"/>
      <c r="V1703" s="44"/>
      <c r="AA1703" s="352"/>
      <c r="AC1703" s="44"/>
      <c r="AD1703" s="44"/>
      <c r="AE1703" s="44"/>
      <c r="AJ1703" s="352"/>
      <c r="AL1703" s="44"/>
      <c r="AM1703" s="44"/>
      <c r="AN1703" s="44"/>
      <c r="AS1703" s="352"/>
      <c r="AU1703" s="44"/>
      <c r="AV1703" s="44"/>
      <c r="AW1703" s="44"/>
      <c r="BB1703" s="352"/>
      <c r="BD1703" s="44"/>
      <c r="BE1703" s="44"/>
      <c r="BF1703" s="44"/>
      <c r="BK1703" s="352"/>
      <c r="BM1703" s="44"/>
      <c r="BN1703" s="44"/>
      <c r="BO1703" s="44"/>
      <c r="BT1703" s="352"/>
      <c r="BV1703" s="44"/>
      <c r="BW1703" s="44"/>
      <c r="BX1703" s="44"/>
      <c r="CC1703" s="352"/>
      <c r="CE1703" s="44"/>
      <c r="CF1703" s="44"/>
      <c r="CG1703" s="44"/>
      <c r="CL1703" s="352"/>
      <c r="CN1703" s="44"/>
      <c r="CO1703" s="44"/>
      <c r="CP1703" s="44"/>
      <c r="CU1703" s="352"/>
      <c r="CW1703" s="44"/>
      <c r="CX1703" s="44"/>
      <c r="CY1703" s="44"/>
      <c r="DD1703" s="352"/>
      <c r="DF1703" s="44"/>
      <c r="DG1703" s="44"/>
      <c r="DH1703" s="44"/>
      <c r="DM1703" s="352"/>
      <c r="DO1703" s="44"/>
      <c r="DP1703" s="44"/>
      <c r="DQ1703" s="44"/>
      <c r="DV1703" s="352"/>
      <c r="DX1703" s="44"/>
      <c r="DY1703" s="44"/>
      <c r="DZ1703" s="44"/>
      <c r="EE1703" s="352"/>
      <c r="EG1703" s="44"/>
      <c r="EH1703" s="44"/>
      <c r="EI1703" s="44"/>
      <c r="EN1703" s="352"/>
      <c r="EP1703" s="44"/>
      <c r="EQ1703" s="44"/>
      <c r="ER1703" s="44"/>
      <c r="EW1703" s="352"/>
      <c r="EY1703" s="44"/>
      <c r="EZ1703" s="44"/>
      <c r="FA1703" s="44"/>
      <c r="FF1703" s="352"/>
      <c r="FH1703" s="44"/>
      <c r="FI1703" s="44"/>
      <c r="FJ1703" s="44"/>
      <c r="FO1703" s="352"/>
      <c r="FQ1703" s="44"/>
      <c r="FR1703" s="44"/>
      <c r="FS1703" s="44"/>
      <c r="FX1703" s="352"/>
      <c r="FZ1703" s="44"/>
      <c r="GA1703" s="44"/>
      <c r="GB1703" s="44"/>
      <c r="GG1703" s="352"/>
      <c r="GI1703" s="44"/>
      <c r="GJ1703" s="44"/>
      <c r="GK1703" s="44"/>
      <c r="GP1703" s="352"/>
      <c r="GR1703" s="44"/>
      <c r="GS1703" s="44"/>
      <c r="GT1703" s="44"/>
      <c r="GY1703" s="352"/>
      <c r="HA1703" s="44"/>
      <c r="HB1703" s="44"/>
      <c r="HC1703" s="44"/>
      <c r="HH1703" s="352"/>
      <c r="HJ1703" s="44"/>
      <c r="HK1703" s="44"/>
      <c r="HL1703" s="44"/>
      <c r="HQ1703" s="44"/>
      <c r="HR1703" s="44"/>
      <c r="HS1703" s="44"/>
      <c r="HT1703" s="44"/>
      <c r="HU1703" s="44"/>
      <c r="HV1703" s="44"/>
      <c r="HW1703" s="44"/>
      <c r="HX1703" s="44"/>
      <c r="HY1703" s="44"/>
      <c r="HZ1703" s="44"/>
      <c r="IA1703" s="44"/>
      <c r="IB1703" s="44"/>
      <c r="IC1703" s="44"/>
      <c r="ID1703" s="44"/>
      <c r="IE1703" s="44"/>
      <c r="IF1703" s="44"/>
      <c r="IG1703" s="44"/>
      <c r="IH1703" s="44"/>
      <c r="II1703" s="44"/>
      <c r="IJ1703" s="44"/>
      <c r="IK1703" s="44"/>
      <c r="IL1703" s="44"/>
      <c r="IM1703" s="44"/>
      <c r="IN1703" s="44"/>
      <c r="IO1703" s="44"/>
      <c r="IP1703" s="44"/>
      <c r="IQ1703" s="44"/>
      <c r="IR1703" s="44"/>
      <c r="IS1703" s="44"/>
      <c r="IT1703" s="44"/>
      <c r="IU1703" s="44"/>
      <c r="IV1703" s="44"/>
      <c r="RS1703" s="353"/>
    </row>
    <row r="1704" spans="1:487" s="74" customFormat="1" ht="15">
      <c r="A1704" s="325" t="s">
        <v>1228</v>
      </c>
      <c r="B1704" s="351"/>
      <c r="C1704" s="351"/>
      <c r="D1704" s="458" t="s">
        <v>131</v>
      </c>
      <c r="E1704" s="44"/>
      <c r="F1704" s="437">
        <f t="shared" si="24"/>
        <v>3</v>
      </c>
      <c r="G1704" s="478"/>
      <c r="H1704" s="138"/>
      <c r="I1704" s="138"/>
      <c r="J1704" s="420">
        <v>3</v>
      </c>
      <c r="K1704" s="138"/>
      <c r="L1704" s="450"/>
      <c r="M1704" s="44"/>
      <c r="N1704" s="44"/>
      <c r="R1704" s="352"/>
      <c r="T1704" s="44"/>
      <c r="U1704" s="44"/>
      <c r="V1704" s="44"/>
      <c r="AA1704" s="352"/>
      <c r="AC1704" s="44"/>
      <c r="AD1704" s="44"/>
      <c r="AE1704" s="44"/>
      <c r="AJ1704" s="352"/>
      <c r="AL1704" s="44"/>
      <c r="AM1704" s="44"/>
      <c r="AN1704" s="44"/>
      <c r="AS1704" s="352"/>
      <c r="AU1704" s="44"/>
      <c r="AV1704" s="44"/>
      <c r="AW1704" s="44"/>
      <c r="BB1704" s="352"/>
      <c r="BD1704" s="44"/>
      <c r="BE1704" s="44"/>
      <c r="BF1704" s="44"/>
      <c r="BK1704" s="352"/>
      <c r="BM1704" s="44"/>
      <c r="BN1704" s="44"/>
      <c r="BO1704" s="44"/>
      <c r="BT1704" s="352"/>
      <c r="BV1704" s="44"/>
      <c r="BW1704" s="44"/>
      <c r="BX1704" s="44"/>
      <c r="CC1704" s="352"/>
      <c r="CE1704" s="44"/>
      <c r="CF1704" s="44"/>
      <c r="CG1704" s="44"/>
      <c r="CL1704" s="352"/>
      <c r="CN1704" s="44"/>
      <c r="CO1704" s="44"/>
      <c r="CP1704" s="44"/>
      <c r="CU1704" s="352"/>
      <c r="CW1704" s="44"/>
      <c r="CX1704" s="44"/>
      <c r="CY1704" s="44"/>
      <c r="DD1704" s="352"/>
      <c r="DF1704" s="44"/>
      <c r="DG1704" s="44"/>
      <c r="DH1704" s="44"/>
      <c r="DM1704" s="352"/>
      <c r="DO1704" s="44"/>
      <c r="DP1704" s="44"/>
      <c r="DQ1704" s="44"/>
      <c r="DV1704" s="352"/>
      <c r="DX1704" s="44"/>
      <c r="DY1704" s="44"/>
      <c r="DZ1704" s="44"/>
      <c r="EE1704" s="352"/>
      <c r="EG1704" s="44"/>
      <c r="EH1704" s="44"/>
      <c r="EI1704" s="44"/>
      <c r="EN1704" s="352"/>
      <c r="EP1704" s="44"/>
      <c r="EQ1704" s="44"/>
      <c r="ER1704" s="44"/>
      <c r="EW1704" s="352"/>
      <c r="EY1704" s="44"/>
      <c r="EZ1704" s="44"/>
      <c r="FA1704" s="44"/>
      <c r="FF1704" s="352"/>
      <c r="FH1704" s="44"/>
      <c r="FI1704" s="44"/>
      <c r="FJ1704" s="44"/>
      <c r="FO1704" s="352"/>
      <c r="FQ1704" s="44"/>
      <c r="FR1704" s="44"/>
      <c r="FS1704" s="44"/>
      <c r="FX1704" s="352"/>
      <c r="FZ1704" s="44"/>
      <c r="GA1704" s="44"/>
      <c r="GB1704" s="44"/>
      <c r="GG1704" s="352"/>
      <c r="GI1704" s="44"/>
      <c r="GJ1704" s="44"/>
      <c r="GK1704" s="44"/>
      <c r="GP1704" s="352"/>
      <c r="GR1704" s="44"/>
      <c r="GS1704" s="44"/>
      <c r="GT1704" s="44"/>
      <c r="GY1704" s="352"/>
      <c r="HA1704" s="44"/>
      <c r="HB1704" s="44"/>
      <c r="HC1704" s="44"/>
      <c r="HH1704" s="352"/>
      <c r="HJ1704" s="44"/>
      <c r="HK1704" s="44"/>
      <c r="HL1704" s="44"/>
      <c r="HQ1704" s="44"/>
      <c r="HR1704" s="44"/>
      <c r="HS1704" s="44"/>
      <c r="HT1704" s="44"/>
      <c r="HU1704" s="44"/>
      <c r="HV1704" s="44"/>
      <c r="HW1704" s="44"/>
      <c r="HX1704" s="44"/>
      <c r="HY1704" s="44"/>
      <c r="HZ1704" s="44"/>
      <c r="IA1704" s="44"/>
      <c r="IB1704" s="44"/>
      <c r="IC1704" s="44"/>
      <c r="ID1704" s="44"/>
      <c r="IE1704" s="44"/>
      <c r="IF1704" s="44"/>
      <c r="IG1704" s="44"/>
      <c r="IH1704" s="44"/>
      <c r="II1704" s="44"/>
      <c r="IJ1704" s="44"/>
      <c r="IK1704" s="44"/>
      <c r="IL1704" s="44"/>
      <c r="IM1704" s="44"/>
      <c r="IN1704" s="44"/>
      <c r="IO1704" s="44"/>
      <c r="IP1704" s="44"/>
      <c r="IQ1704" s="44"/>
      <c r="IR1704" s="44"/>
      <c r="IS1704" s="44"/>
      <c r="IT1704" s="44"/>
      <c r="IU1704" s="44"/>
      <c r="IV1704" s="44"/>
      <c r="RS1704" s="353"/>
    </row>
    <row r="1705" spans="1:487" s="74" customFormat="1" ht="15">
      <c r="A1705" s="325" t="s">
        <v>861</v>
      </c>
      <c r="B1705" s="351"/>
      <c r="C1705" s="351"/>
      <c r="D1705" s="531" t="s">
        <v>130</v>
      </c>
      <c r="E1705" s="44"/>
      <c r="F1705" s="437">
        <f t="shared" si="24"/>
        <v>1</v>
      </c>
      <c r="G1705" s="478"/>
      <c r="H1705" s="138"/>
      <c r="I1705" s="138">
        <v>1</v>
      </c>
      <c r="J1705" s="420"/>
      <c r="K1705" s="138"/>
      <c r="L1705" s="450"/>
      <c r="M1705" s="44"/>
      <c r="N1705" s="44"/>
      <c r="R1705" s="352"/>
      <c r="T1705" s="44"/>
      <c r="U1705" s="44"/>
      <c r="V1705" s="44"/>
      <c r="AA1705" s="352"/>
      <c r="AC1705" s="44"/>
      <c r="AD1705" s="44"/>
      <c r="AE1705" s="44"/>
      <c r="AJ1705" s="352"/>
      <c r="AL1705" s="44"/>
      <c r="AM1705" s="44"/>
      <c r="AN1705" s="44"/>
      <c r="AS1705" s="352"/>
      <c r="AU1705" s="44"/>
      <c r="AV1705" s="44"/>
      <c r="AW1705" s="44"/>
      <c r="BB1705" s="352"/>
      <c r="BD1705" s="44"/>
      <c r="BE1705" s="44"/>
      <c r="BF1705" s="44"/>
      <c r="BK1705" s="352"/>
      <c r="BM1705" s="44"/>
      <c r="BN1705" s="44"/>
      <c r="BO1705" s="44"/>
      <c r="BT1705" s="352"/>
      <c r="BV1705" s="44"/>
      <c r="BW1705" s="44"/>
      <c r="BX1705" s="44"/>
      <c r="CC1705" s="352"/>
      <c r="CE1705" s="44"/>
      <c r="CF1705" s="44"/>
      <c r="CG1705" s="44"/>
      <c r="CL1705" s="352"/>
      <c r="CN1705" s="44"/>
      <c r="CO1705" s="44"/>
      <c r="CP1705" s="44"/>
      <c r="CU1705" s="352"/>
      <c r="CW1705" s="44"/>
      <c r="CX1705" s="44"/>
      <c r="CY1705" s="44"/>
      <c r="DD1705" s="352"/>
      <c r="DF1705" s="44"/>
      <c r="DG1705" s="44"/>
      <c r="DH1705" s="44"/>
      <c r="DM1705" s="352"/>
      <c r="DO1705" s="44"/>
      <c r="DP1705" s="44"/>
      <c r="DQ1705" s="44"/>
      <c r="DV1705" s="352"/>
      <c r="DX1705" s="44"/>
      <c r="DY1705" s="44"/>
      <c r="DZ1705" s="44"/>
      <c r="EE1705" s="352"/>
      <c r="EG1705" s="44"/>
      <c r="EH1705" s="44"/>
      <c r="EI1705" s="44"/>
      <c r="EN1705" s="352"/>
      <c r="EP1705" s="44"/>
      <c r="EQ1705" s="44"/>
      <c r="ER1705" s="44"/>
      <c r="EW1705" s="352"/>
      <c r="EY1705" s="44"/>
      <c r="EZ1705" s="44"/>
      <c r="FA1705" s="44"/>
      <c r="FF1705" s="352"/>
      <c r="FH1705" s="44"/>
      <c r="FI1705" s="44"/>
      <c r="FJ1705" s="44"/>
      <c r="FO1705" s="352"/>
      <c r="FQ1705" s="44"/>
      <c r="FR1705" s="44"/>
      <c r="FS1705" s="44"/>
      <c r="FX1705" s="352"/>
      <c r="FZ1705" s="44"/>
      <c r="GA1705" s="44"/>
      <c r="GB1705" s="44"/>
      <c r="GG1705" s="352"/>
      <c r="GI1705" s="44"/>
      <c r="GJ1705" s="44"/>
      <c r="GK1705" s="44"/>
      <c r="GP1705" s="352"/>
      <c r="GR1705" s="44"/>
      <c r="GS1705" s="44"/>
      <c r="GT1705" s="44"/>
      <c r="GY1705" s="352"/>
      <c r="HA1705" s="44"/>
      <c r="HB1705" s="44"/>
      <c r="HC1705" s="44"/>
      <c r="HH1705" s="352"/>
      <c r="HJ1705" s="44"/>
      <c r="HK1705" s="44"/>
      <c r="HL1705" s="44"/>
      <c r="HQ1705" s="44"/>
      <c r="HR1705" s="44"/>
      <c r="HS1705" s="44"/>
      <c r="HT1705" s="44"/>
      <c r="HU1705" s="44"/>
      <c r="HV1705" s="44"/>
      <c r="HW1705" s="44"/>
      <c r="HX1705" s="44"/>
      <c r="HY1705" s="44"/>
      <c r="HZ1705" s="44"/>
      <c r="IA1705" s="44"/>
      <c r="IB1705" s="44"/>
      <c r="IC1705" s="44"/>
      <c r="ID1705" s="44"/>
      <c r="IE1705" s="44"/>
      <c r="IF1705" s="44"/>
      <c r="IG1705" s="44"/>
      <c r="IH1705" s="44"/>
      <c r="II1705" s="44"/>
      <c r="IJ1705" s="44"/>
      <c r="IK1705" s="44"/>
      <c r="IL1705" s="44"/>
      <c r="IM1705" s="44"/>
      <c r="IN1705" s="44"/>
      <c r="IO1705" s="44"/>
      <c r="IP1705" s="44"/>
      <c r="IQ1705" s="44"/>
      <c r="IR1705" s="44"/>
      <c r="IS1705" s="44"/>
      <c r="IT1705" s="44"/>
      <c r="IU1705" s="44"/>
      <c r="IV1705" s="44"/>
      <c r="RS1705" s="353"/>
    </row>
    <row r="1706" spans="1:487" s="74" customFormat="1" ht="15">
      <c r="A1706" s="325" t="s">
        <v>630</v>
      </c>
      <c r="B1706" s="351"/>
      <c r="C1706" s="351"/>
      <c r="D1706" s="458" t="s">
        <v>133</v>
      </c>
      <c r="E1706" s="44"/>
      <c r="F1706" s="437">
        <f t="shared" si="24"/>
        <v>83</v>
      </c>
      <c r="G1706" s="478">
        <v>83</v>
      </c>
      <c r="H1706" s="138"/>
      <c r="I1706" s="138"/>
      <c r="J1706" s="420"/>
      <c r="K1706" s="138"/>
      <c r="L1706" s="44"/>
      <c r="M1706" s="44"/>
      <c r="N1706" s="44"/>
      <c r="R1706" s="352"/>
      <c r="T1706" s="44"/>
      <c r="U1706" s="44"/>
      <c r="V1706" s="44"/>
      <c r="AA1706" s="352"/>
      <c r="AC1706" s="44"/>
      <c r="AD1706" s="44"/>
      <c r="AE1706" s="44"/>
      <c r="AJ1706" s="352"/>
      <c r="AL1706" s="44"/>
      <c r="AM1706" s="44"/>
      <c r="AN1706" s="44"/>
      <c r="AS1706" s="352"/>
      <c r="AU1706" s="44"/>
      <c r="AV1706" s="44"/>
      <c r="AW1706" s="44"/>
      <c r="BB1706" s="352"/>
      <c r="BD1706" s="44"/>
      <c r="BE1706" s="44"/>
      <c r="BF1706" s="44"/>
      <c r="BK1706" s="352"/>
      <c r="BM1706" s="44"/>
      <c r="BN1706" s="44"/>
      <c r="BO1706" s="44"/>
      <c r="BT1706" s="352"/>
      <c r="BV1706" s="44"/>
      <c r="BW1706" s="44"/>
      <c r="BX1706" s="44"/>
      <c r="CC1706" s="352"/>
      <c r="CE1706" s="44"/>
      <c r="CF1706" s="44"/>
      <c r="CG1706" s="44"/>
      <c r="CL1706" s="352"/>
      <c r="CN1706" s="44"/>
      <c r="CO1706" s="44"/>
      <c r="CP1706" s="44"/>
      <c r="CU1706" s="352"/>
      <c r="CW1706" s="44"/>
      <c r="CX1706" s="44"/>
      <c r="CY1706" s="44"/>
      <c r="DD1706" s="352"/>
      <c r="DF1706" s="44"/>
      <c r="DG1706" s="44"/>
      <c r="DH1706" s="44"/>
      <c r="DM1706" s="352"/>
      <c r="DO1706" s="44"/>
      <c r="DP1706" s="44"/>
      <c r="DQ1706" s="44"/>
      <c r="DV1706" s="352"/>
      <c r="DX1706" s="44"/>
      <c r="DY1706" s="44"/>
      <c r="DZ1706" s="44"/>
      <c r="EE1706" s="352"/>
      <c r="EG1706" s="44"/>
      <c r="EH1706" s="44"/>
      <c r="EI1706" s="44"/>
      <c r="EN1706" s="352"/>
      <c r="EP1706" s="44"/>
      <c r="EQ1706" s="44"/>
      <c r="ER1706" s="44"/>
      <c r="EW1706" s="352"/>
      <c r="EY1706" s="44"/>
      <c r="EZ1706" s="44"/>
      <c r="FA1706" s="44"/>
      <c r="FF1706" s="352"/>
      <c r="FH1706" s="44"/>
      <c r="FI1706" s="44"/>
      <c r="FJ1706" s="44"/>
      <c r="FO1706" s="352"/>
      <c r="FQ1706" s="44"/>
      <c r="FR1706" s="44"/>
      <c r="FS1706" s="44"/>
      <c r="FX1706" s="352"/>
      <c r="FZ1706" s="44"/>
      <c r="GA1706" s="44"/>
      <c r="GB1706" s="44"/>
      <c r="GG1706" s="352"/>
      <c r="GI1706" s="44"/>
      <c r="GJ1706" s="44"/>
      <c r="GK1706" s="44"/>
      <c r="GP1706" s="352"/>
      <c r="GR1706" s="44"/>
      <c r="GS1706" s="44"/>
      <c r="GT1706" s="44"/>
      <c r="GY1706" s="352"/>
      <c r="HA1706" s="44"/>
      <c r="HB1706" s="44"/>
      <c r="HC1706" s="44"/>
      <c r="HH1706" s="352"/>
      <c r="HJ1706" s="44"/>
      <c r="HK1706" s="44"/>
      <c r="HL1706" s="44"/>
      <c r="HQ1706" s="44"/>
      <c r="HR1706" s="44"/>
      <c r="HS1706" s="44"/>
      <c r="HT1706" s="44"/>
      <c r="HU1706" s="44"/>
      <c r="HV1706" s="44"/>
      <c r="HW1706" s="44"/>
      <c r="HX1706" s="44"/>
      <c r="HY1706" s="44"/>
      <c r="HZ1706" s="44"/>
      <c r="IA1706" s="44"/>
      <c r="IB1706" s="44"/>
      <c r="IC1706" s="44"/>
      <c r="ID1706" s="44"/>
      <c r="IE1706" s="44"/>
      <c r="IF1706" s="44"/>
      <c r="IG1706" s="44"/>
      <c r="IH1706" s="44"/>
      <c r="II1706" s="44"/>
      <c r="IJ1706" s="44"/>
      <c r="IK1706" s="44"/>
      <c r="IL1706" s="44"/>
      <c r="IM1706" s="44"/>
      <c r="IN1706" s="44"/>
      <c r="IO1706" s="44"/>
      <c r="IP1706" s="44"/>
      <c r="IQ1706" s="44"/>
      <c r="IR1706" s="44"/>
      <c r="IS1706" s="44"/>
      <c r="IT1706" s="44"/>
      <c r="IU1706" s="44"/>
      <c r="IV1706" s="44"/>
      <c r="RS1706" s="353"/>
    </row>
    <row r="1707" spans="1:487" s="74" customFormat="1" ht="15">
      <c r="A1707" s="325" t="s">
        <v>1750</v>
      </c>
      <c r="B1707" s="351"/>
      <c r="C1707" s="351"/>
      <c r="D1707" s="354" t="s">
        <v>130</v>
      </c>
      <c r="E1707" s="44"/>
      <c r="F1707" s="437">
        <f t="shared" si="24"/>
        <v>30</v>
      </c>
      <c r="G1707" s="478"/>
      <c r="H1707" s="138">
        <v>19</v>
      </c>
      <c r="I1707" s="138">
        <v>11</v>
      </c>
      <c r="J1707" s="420"/>
      <c r="K1707" s="138"/>
      <c r="L1707" s="450"/>
      <c r="M1707" s="44"/>
      <c r="N1707" s="44"/>
      <c r="R1707" s="352"/>
      <c r="T1707" s="44"/>
      <c r="U1707" s="44"/>
      <c r="V1707" s="44"/>
      <c r="AA1707" s="352"/>
      <c r="AC1707" s="44"/>
      <c r="AD1707" s="44"/>
      <c r="AE1707" s="44"/>
      <c r="AJ1707" s="352"/>
      <c r="AL1707" s="44"/>
      <c r="AM1707" s="44"/>
      <c r="AN1707" s="44"/>
      <c r="AS1707" s="352"/>
      <c r="AU1707" s="44"/>
      <c r="AV1707" s="44"/>
      <c r="AW1707" s="44"/>
      <c r="BB1707" s="352"/>
      <c r="BD1707" s="44"/>
      <c r="BE1707" s="44"/>
      <c r="BF1707" s="44"/>
      <c r="BK1707" s="352"/>
      <c r="BM1707" s="44"/>
      <c r="BN1707" s="44"/>
      <c r="BO1707" s="44"/>
      <c r="BT1707" s="352"/>
      <c r="BV1707" s="44"/>
      <c r="BW1707" s="44"/>
      <c r="BX1707" s="44"/>
      <c r="CC1707" s="352"/>
      <c r="CE1707" s="44"/>
      <c r="CF1707" s="44"/>
      <c r="CG1707" s="44"/>
      <c r="CL1707" s="352"/>
      <c r="CN1707" s="44"/>
      <c r="CO1707" s="44"/>
      <c r="CP1707" s="44"/>
      <c r="CU1707" s="352"/>
      <c r="CW1707" s="44"/>
      <c r="CX1707" s="44"/>
      <c r="CY1707" s="44"/>
      <c r="DD1707" s="352"/>
      <c r="DF1707" s="44"/>
      <c r="DG1707" s="44"/>
      <c r="DH1707" s="44"/>
      <c r="DM1707" s="352"/>
      <c r="DO1707" s="44"/>
      <c r="DP1707" s="44"/>
      <c r="DQ1707" s="44"/>
      <c r="DV1707" s="352"/>
      <c r="DX1707" s="44"/>
      <c r="DY1707" s="44"/>
      <c r="DZ1707" s="44"/>
      <c r="EE1707" s="352"/>
      <c r="EG1707" s="44"/>
      <c r="EH1707" s="44"/>
      <c r="EI1707" s="44"/>
      <c r="EN1707" s="352"/>
      <c r="EP1707" s="44"/>
      <c r="EQ1707" s="44"/>
      <c r="ER1707" s="44"/>
      <c r="EW1707" s="352"/>
      <c r="EY1707" s="44"/>
      <c r="EZ1707" s="44"/>
      <c r="FA1707" s="44"/>
      <c r="FF1707" s="352"/>
      <c r="FH1707" s="44"/>
      <c r="FI1707" s="44"/>
      <c r="FJ1707" s="44"/>
      <c r="FO1707" s="352"/>
      <c r="FQ1707" s="44"/>
      <c r="FR1707" s="44"/>
      <c r="FS1707" s="44"/>
      <c r="FX1707" s="352"/>
      <c r="FZ1707" s="44"/>
      <c r="GA1707" s="44"/>
      <c r="GB1707" s="44"/>
      <c r="GG1707" s="352"/>
      <c r="GI1707" s="44"/>
      <c r="GJ1707" s="44"/>
      <c r="GK1707" s="44"/>
      <c r="GP1707" s="352"/>
      <c r="GR1707" s="44"/>
      <c r="GS1707" s="44"/>
      <c r="GT1707" s="44"/>
      <c r="GY1707" s="352"/>
      <c r="HA1707" s="44"/>
      <c r="HB1707" s="44"/>
      <c r="HC1707" s="44"/>
      <c r="HH1707" s="352"/>
      <c r="HJ1707" s="44"/>
      <c r="HK1707" s="44"/>
      <c r="HL1707" s="44"/>
      <c r="HQ1707" s="44"/>
      <c r="HR1707" s="44"/>
      <c r="HS1707" s="44"/>
      <c r="HT1707" s="44"/>
      <c r="HU1707" s="44"/>
      <c r="HV1707" s="44"/>
      <c r="HW1707" s="44"/>
      <c r="HX1707" s="44"/>
      <c r="HY1707" s="44"/>
      <c r="HZ1707" s="44"/>
      <c r="IA1707" s="44"/>
      <c r="IB1707" s="44"/>
      <c r="IC1707" s="44"/>
      <c r="ID1707" s="44"/>
      <c r="IE1707" s="44"/>
      <c r="IF1707" s="44"/>
      <c r="IG1707" s="44"/>
      <c r="IH1707" s="44"/>
      <c r="II1707" s="44"/>
      <c r="IJ1707" s="44"/>
      <c r="IK1707" s="44"/>
      <c r="IL1707" s="44"/>
      <c r="IM1707" s="44"/>
      <c r="IN1707" s="44"/>
      <c r="IO1707" s="44"/>
      <c r="IP1707" s="44"/>
      <c r="IQ1707" s="44"/>
      <c r="IR1707" s="44"/>
      <c r="IS1707" s="44"/>
      <c r="IT1707" s="44"/>
      <c r="IU1707" s="44"/>
      <c r="IV1707" s="44"/>
      <c r="RS1707" s="353"/>
    </row>
    <row r="1708" spans="1:487" s="74" customFormat="1" ht="15">
      <c r="A1708" s="325" t="s">
        <v>2057</v>
      </c>
      <c r="B1708" s="351"/>
      <c r="C1708" s="351"/>
      <c r="D1708" s="531" t="s">
        <v>130</v>
      </c>
      <c r="E1708" s="44"/>
      <c r="F1708" s="437">
        <f t="shared" si="24"/>
        <v>0</v>
      </c>
      <c r="G1708" s="478"/>
      <c r="H1708" s="138"/>
      <c r="I1708" s="138"/>
      <c r="J1708" s="420"/>
      <c r="K1708" s="138"/>
      <c r="L1708" s="450"/>
      <c r="M1708" s="44"/>
      <c r="N1708" s="44"/>
      <c r="R1708" s="352"/>
      <c r="T1708" s="44"/>
      <c r="U1708" s="44"/>
      <c r="V1708" s="44"/>
      <c r="AA1708" s="352"/>
      <c r="AC1708" s="44"/>
      <c r="AD1708" s="44"/>
      <c r="AE1708" s="44"/>
      <c r="AJ1708" s="352"/>
      <c r="AL1708" s="44"/>
      <c r="AM1708" s="44"/>
      <c r="AN1708" s="44"/>
      <c r="AS1708" s="352"/>
      <c r="AU1708" s="44"/>
      <c r="AV1708" s="44"/>
      <c r="AW1708" s="44"/>
      <c r="BB1708" s="352"/>
      <c r="BD1708" s="44"/>
      <c r="BE1708" s="44"/>
      <c r="BF1708" s="44"/>
      <c r="BK1708" s="352"/>
      <c r="BM1708" s="44"/>
      <c r="BN1708" s="44"/>
      <c r="BO1708" s="44"/>
      <c r="BT1708" s="352"/>
      <c r="BV1708" s="44"/>
      <c r="BW1708" s="44"/>
      <c r="BX1708" s="44"/>
      <c r="CC1708" s="352"/>
      <c r="CE1708" s="44"/>
      <c r="CF1708" s="44"/>
      <c r="CG1708" s="44"/>
      <c r="CL1708" s="352"/>
      <c r="CN1708" s="44"/>
      <c r="CO1708" s="44"/>
      <c r="CP1708" s="44"/>
      <c r="CU1708" s="352"/>
      <c r="CW1708" s="44"/>
      <c r="CX1708" s="44"/>
      <c r="CY1708" s="44"/>
      <c r="DD1708" s="352"/>
      <c r="DF1708" s="44"/>
      <c r="DG1708" s="44"/>
      <c r="DH1708" s="44"/>
      <c r="DM1708" s="352"/>
      <c r="DO1708" s="44"/>
      <c r="DP1708" s="44"/>
      <c r="DQ1708" s="44"/>
      <c r="DV1708" s="352"/>
      <c r="DX1708" s="44"/>
      <c r="DY1708" s="44"/>
      <c r="DZ1708" s="44"/>
      <c r="EE1708" s="352"/>
      <c r="EG1708" s="44"/>
      <c r="EH1708" s="44"/>
      <c r="EI1708" s="44"/>
      <c r="EN1708" s="352"/>
      <c r="EP1708" s="44"/>
      <c r="EQ1708" s="44"/>
      <c r="ER1708" s="44"/>
      <c r="EW1708" s="352"/>
      <c r="EY1708" s="44"/>
      <c r="EZ1708" s="44"/>
      <c r="FA1708" s="44"/>
      <c r="FF1708" s="352"/>
      <c r="FH1708" s="44"/>
      <c r="FI1708" s="44"/>
      <c r="FJ1708" s="44"/>
      <c r="FO1708" s="352"/>
      <c r="FQ1708" s="44"/>
      <c r="FR1708" s="44"/>
      <c r="FS1708" s="44"/>
      <c r="FX1708" s="352"/>
      <c r="FZ1708" s="44"/>
      <c r="GA1708" s="44"/>
      <c r="GB1708" s="44"/>
      <c r="GG1708" s="352"/>
      <c r="GI1708" s="44"/>
      <c r="GJ1708" s="44"/>
      <c r="GK1708" s="44"/>
      <c r="GP1708" s="352"/>
      <c r="GR1708" s="44"/>
      <c r="GS1708" s="44"/>
      <c r="GT1708" s="44"/>
      <c r="GY1708" s="352"/>
      <c r="HA1708" s="44"/>
      <c r="HB1708" s="44"/>
      <c r="HC1708" s="44"/>
      <c r="HH1708" s="352"/>
      <c r="HJ1708" s="44"/>
      <c r="HK1708" s="44"/>
      <c r="HL1708" s="44"/>
      <c r="HQ1708" s="44"/>
      <c r="HR1708" s="44"/>
      <c r="HS1708" s="44"/>
      <c r="HT1708" s="44"/>
      <c r="HU1708" s="44"/>
      <c r="HV1708" s="44"/>
      <c r="HW1708" s="44"/>
      <c r="HX1708" s="44"/>
      <c r="HY1708" s="44"/>
      <c r="HZ1708" s="44"/>
      <c r="IA1708" s="44"/>
      <c r="IB1708" s="44"/>
      <c r="IC1708" s="44"/>
      <c r="ID1708" s="44"/>
      <c r="IE1708" s="44"/>
      <c r="IF1708" s="44"/>
      <c r="IG1708" s="44"/>
      <c r="IH1708" s="44"/>
      <c r="II1708" s="44"/>
      <c r="IJ1708" s="44"/>
      <c r="IK1708" s="44"/>
      <c r="IL1708" s="44"/>
      <c r="IM1708" s="44"/>
      <c r="IN1708" s="44"/>
      <c r="IO1708" s="44"/>
      <c r="IP1708" s="44"/>
      <c r="IQ1708" s="44"/>
      <c r="IR1708" s="44"/>
      <c r="IS1708" s="44"/>
      <c r="IT1708" s="44"/>
      <c r="IU1708" s="44"/>
      <c r="IV1708" s="44"/>
      <c r="RS1708" s="353"/>
    </row>
    <row r="1709" spans="1:487" s="74" customFormat="1" ht="15">
      <c r="A1709" s="325" t="s">
        <v>588</v>
      </c>
      <c r="B1709" s="351"/>
      <c r="C1709" s="351"/>
      <c r="D1709" s="354" t="s">
        <v>130</v>
      </c>
      <c r="E1709" s="44"/>
      <c r="F1709" s="437">
        <f t="shared" si="24"/>
        <v>0</v>
      </c>
      <c r="G1709" s="478"/>
      <c r="H1709" s="138"/>
      <c r="I1709" s="138"/>
      <c r="J1709" s="420"/>
      <c r="K1709" s="138"/>
      <c r="L1709" s="450"/>
      <c r="M1709" s="44"/>
      <c r="N1709" s="44"/>
      <c r="R1709" s="352"/>
      <c r="T1709" s="44"/>
      <c r="U1709" s="44"/>
      <c r="V1709" s="44"/>
      <c r="AA1709" s="352"/>
      <c r="AC1709" s="44"/>
      <c r="AD1709" s="44"/>
      <c r="AE1709" s="44"/>
      <c r="AJ1709" s="352"/>
      <c r="AL1709" s="44"/>
      <c r="AM1709" s="44"/>
      <c r="AN1709" s="44"/>
      <c r="AS1709" s="352"/>
      <c r="AU1709" s="44"/>
      <c r="AV1709" s="44"/>
      <c r="AW1709" s="44"/>
      <c r="BB1709" s="352"/>
      <c r="BD1709" s="44"/>
      <c r="BE1709" s="44"/>
      <c r="BF1709" s="44"/>
      <c r="BK1709" s="352"/>
      <c r="BM1709" s="44"/>
      <c r="BN1709" s="44"/>
      <c r="BO1709" s="44"/>
      <c r="BT1709" s="352"/>
      <c r="BV1709" s="44"/>
      <c r="BW1709" s="44"/>
      <c r="BX1709" s="44"/>
      <c r="CC1709" s="352"/>
      <c r="CE1709" s="44"/>
      <c r="CF1709" s="44"/>
      <c r="CG1709" s="44"/>
      <c r="CL1709" s="352"/>
      <c r="CN1709" s="44"/>
      <c r="CO1709" s="44"/>
      <c r="CP1709" s="44"/>
      <c r="CU1709" s="352"/>
      <c r="CW1709" s="44"/>
      <c r="CX1709" s="44"/>
      <c r="CY1709" s="44"/>
      <c r="DD1709" s="352"/>
      <c r="DF1709" s="44"/>
      <c r="DG1709" s="44"/>
      <c r="DH1709" s="44"/>
      <c r="DM1709" s="352"/>
      <c r="DO1709" s="44"/>
      <c r="DP1709" s="44"/>
      <c r="DQ1709" s="44"/>
      <c r="DV1709" s="352"/>
      <c r="DX1709" s="44"/>
      <c r="DY1709" s="44"/>
      <c r="DZ1709" s="44"/>
      <c r="EE1709" s="352"/>
      <c r="EG1709" s="44"/>
      <c r="EH1709" s="44"/>
      <c r="EI1709" s="44"/>
      <c r="EN1709" s="352"/>
      <c r="EP1709" s="44"/>
      <c r="EQ1709" s="44"/>
      <c r="ER1709" s="44"/>
      <c r="EW1709" s="352"/>
      <c r="EY1709" s="44"/>
      <c r="EZ1709" s="44"/>
      <c r="FA1709" s="44"/>
      <c r="FF1709" s="352"/>
      <c r="FH1709" s="44"/>
      <c r="FI1709" s="44"/>
      <c r="FJ1709" s="44"/>
      <c r="FO1709" s="352"/>
      <c r="FQ1709" s="44"/>
      <c r="FR1709" s="44"/>
      <c r="FS1709" s="44"/>
      <c r="FX1709" s="352"/>
      <c r="FZ1709" s="44"/>
      <c r="GA1709" s="44"/>
      <c r="GB1709" s="44"/>
      <c r="GG1709" s="352"/>
      <c r="GI1709" s="44"/>
      <c r="GJ1709" s="44"/>
      <c r="GK1709" s="44"/>
      <c r="GP1709" s="352"/>
      <c r="GR1709" s="44"/>
      <c r="GS1709" s="44"/>
      <c r="GT1709" s="44"/>
      <c r="GY1709" s="352"/>
      <c r="HA1709" s="44"/>
      <c r="HB1709" s="44"/>
      <c r="HC1709" s="44"/>
      <c r="HH1709" s="352"/>
      <c r="HJ1709" s="44"/>
      <c r="HK1709" s="44"/>
      <c r="HL1709" s="44"/>
      <c r="HQ1709" s="44"/>
      <c r="HR1709" s="44"/>
      <c r="HS1709" s="44"/>
      <c r="HT1709" s="44"/>
      <c r="HU1709" s="44"/>
      <c r="HV1709" s="44"/>
      <c r="HW1709" s="44"/>
      <c r="HX1709" s="44"/>
      <c r="HY1709" s="44"/>
      <c r="HZ1709" s="44"/>
      <c r="IA1709" s="44"/>
      <c r="IB1709" s="44"/>
      <c r="IC1709" s="44"/>
      <c r="ID1709" s="44"/>
      <c r="IE1709" s="44"/>
      <c r="IF1709" s="44"/>
      <c r="IG1709" s="44"/>
      <c r="IH1709" s="44"/>
      <c r="II1709" s="44"/>
      <c r="IJ1709" s="44"/>
      <c r="IK1709" s="44"/>
      <c r="IL1709" s="44"/>
      <c r="IM1709" s="44"/>
      <c r="IN1709" s="44"/>
      <c r="IO1709" s="44"/>
      <c r="IP1709" s="44"/>
      <c r="IQ1709" s="44"/>
      <c r="IR1709" s="44"/>
      <c r="IS1709" s="44"/>
      <c r="IT1709" s="44"/>
      <c r="IU1709" s="44"/>
      <c r="IV1709" s="44"/>
      <c r="RS1709" s="353"/>
    </row>
    <row r="1710" spans="1:487" s="74" customFormat="1" ht="15">
      <c r="A1710" s="325" t="s">
        <v>938</v>
      </c>
      <c r="B1710" s="351"/>
      <c r="C1710" s="351"/>
      <c r="D1710" s="531" t="s">
        <v>130</v>
      </c>
      <c r="E1710" s="44"/>
      <c r="F1710" s="437">
        <f t="shared" si="24"/>
        <v>0</v>
      </c>
      <c r="G1710" s="478"/>
      <c r="H1710" s="138"/>
      <c r="I1710" s="138"/>
      <c r="J1710" s="420"/>
      <c r="K1710" s="138"/>
      <c r="L1710" s="44"/>
      <c r="M1710" s="44"/>
      <c r="N1710" s="44"/>
      <c r="R1710" s="352"/>
      <c r="T1710" s="44"/>
      <c r="U1710" s="44"/>
      <c r="V1710" s="44"/>
      <c r="AA1710" s="352"/>
      <c r="AC1710" s="44"/>
      <c r="AD1710" s="44"/>
      <c r="AE1710" s="44"/>
      <c r="AJ1710" s="352"/>
      <c r="AL1710" s="44"/>
      <c r="AM1710" s="44"/>
      <c r="AN1710" s="44"/>
      <c r="AS1710" s="352"/>
      <c r="AU1710" s="44"/>
      <c r="AV1710" s="44"/>
      <c r="AW1710" s="44"/>
      <c r="BB1710" s="352"/>
      <c r="BD1710" s="44"/>
      <c r="BE1710" s="44"/>
      <c r="BF1710" s="44"/>
      <c r="BK1710" s="352"/>
      <c r="BM1710" s="44"/>
      <c r="BN1710" s="44"/>
      <c r="BO1710" s="44"/>
      <c r="BT1710" s="352"/>
      <c r="BV1710" s="44"/>
      <c r="BW1710" s="44"/>
      <c r="BX1710" s="44"/>
      <c r="CC1710" s="352"/>
      <c r="CE1710" s="44"/>
      <c r="CF1710" s="44"/>
      <c r="CG1710" s="44"/>
      <c r="CL1710" s="352"/>
      <c r="CN1710" s="44"/>
      <c r="CO1710" s="44"/>
      <c r="CP1710" s="44"/>
      <c r="CU1710" s="352"/>
      <c r="CW1710" s="44"/>
      <c r="CX1710" s="44"/>
      <c r="CY1710" s="44"/>
      <c r="DD1710" s="352"/>
      <c r="DF1710" s="44"/>
      <c r="DG1710" s="44"/>
      <c r="DH1710" s="44"/>
      <c r="DM1710" s="352"/>
      <c r="DO1710" s="44"/>
      <c r="DP1710" s="44"/>
      <c r="DQ1710" s="44"/>
      <c r="DV1710" s="352"/>
      <c r="DX1710" s="44"/>
      <c r="DY1710" s="44"/>
      <c r="DZ1710" s="44"/>
      <c r="EE1710" s="352"/>
      <c r="EG1710" s="44"/>
      <c r="EH1710" s="44"/>
      <c r="EI1710" s="44"/>
      <c r="EN1710" s="352"/>
      <c r="EP1710" s="44"/>
      <c r="EQ1710" s="44"/>
      <c r="ER1710" s="44"/>
      <c r="EW1710" s="352"/>
      <c r="EY1710" s="44"/>
      <c r="EZ1710" s="44"/>
      <c r="FA1710" s="44"/>
      <c r="FF1710" s="352"/>
      <c r="FH1710" s="44"/>
      <c r="FI1710" s="44"/>
      <c r="FJ1710" s="44"/>
      <c r="FO1710" s="352"/>
      <c r="FQ1710" s="44"/>
      <c r="FR1710" s="44"/>
      <c r="FS1710" s="44"/>
      <c r="FX1710" s="352"/>
      <c r="FZ1710" s="44"/>
      <c r="GA1710" s="44"/>
      <c r="GB1710" s="44"/>
      <c r="GG1710" s="352"/>
      <c r="GI1710" s="44"/>
      <c r="GJ1710" s="44"/>
      <c r="GK1710" s="44"/>
      <c r="GP1710" s="352"/>
      <c r="GR1710" s="44"/>
      <c r="GS1710" s="44"/>
      <c r="GT1710" s="44"/>
      <c r="GY1710" s="352"/>
      <c r="HA1710" s="44"/>
      <c r="HB1710" s="44"/>
      <c r="HC1710" s="44"/>
      <c r="HH1710" s="352"/>
      <c r="HJ1710" s="44"/>
      <c r="HK1710" s="44"/>
      <c r="HL1710" s="44"/>
      <c r="HQ1710" s="44"/>
      <c r="HR1710" s="44"/>
      <c r="HS1710" s="44"/>
      <c r="HT1710" s="44"/>
      <c r="HU1710" s="44"/>
      <c r="HV1710" s="44"/>
      <c r="HW1710" s="44"/>
      <c r="HX1710" s="44"/>
      <c r="HY1710" s="44"/>
      <c r="HZ1710" s="44"/>
      <c r="IA1710" s="44"/>
      <c r="IB1710" s="44"/>
      <c r="IC1710" s="44"/>
      <c r="ID1710" s="44"/>
      <c r="IE1710" s="44"/>
      <c r="IF1710" s="44"/>
      <c r="IG1710" s="44"/>
      <c r="IH1710" s="44"/>
      <c r="II1710" s="44"/>
      <c r="IJ1710" s="44"/>
      <c r="IK1710" s="44"/>
      <c r="IL1710" s="44"/>
      <c r="IM1710" s="44"/>
      <c r="IN1710" s="44"/>
      <c r="IO1710" s="44"/>
      <c r="IP1710" s="44"/>
      <c r="IQ1710" s="44"/>
      <c r="IR1710" s="44"/>
      <c r="IS1710" s="44"/>
      <c r="IT1710" s="44"/>
      <c r="IU1710" s="44"/>
      <c r="IV1710" s="44"/>
      <c r="RS1710" s="353"/>
    </row>
    <row r="1711" spans="1:487" s="74" customFormat="1" ht="15">
      <c r="A1711" s="325" t="s">
        <v>826</v>
      </c>
      <c r="B1711" s="351"/>
      <c r="C1711" s="351"/>
      <c r="D1711" s="531" t="s">
        <v>130</v>
      </c>
      <c r="E1711" s="44"/>
      <c r="F1711" s="437">
        <f t="shared" si="24"/>
        <v>0</v>
      </c>
      <c r="G1711" s="478"/>
      <c r="H1711" s="138"/>
      <c r="I1711" s="138"/>
      <c r="J1711" s="420"/>
      <c r="K1711" s="138"/>
      <c r="L1711" s="450"/>
      <c r="M1711" s="44"/>
      <c r="N1711" s="44"/>
      <c r="R1711" s="352"/>
      <c r="T1711" s="44"/>
      <c r="U1711" s="44"/>
      <c r="V1711" s="44"/>
      <c r="AA1711" s="352"/>
      <c r="AC1711" s="44"/>
      <c r="AD1711" s="44"/>
      <c r="AE1711" s="44"/>
      <c r="AJ1711" s="352"/>
      <c r="AL1711" s="44"/>
      <c r="AM1711" s="44"/>
      <c r="AN1711" s="44"/>
      <c r="AS1711" s="352"/>
      <c r="AU1711" s="44"/>
      <c r="AV1711" s="44"/>
      <c r="AW1711" s="44"/>
      <c r="BB1711" s="352"/>
      <c r="BD1711" s="44"/>
      <c r="BE1711" s="44"/>
      <c r="BF1711" s="44"/>
      <c r="BK1711" s="352"/>
      <c r="BM1711" s="44"/>
      <c r="BN1711" s="44"/>
      <c r="BO1711" s="44"/>
      <c r="BT1711" s="352"/>
      <c r="BV1711" s="44"/>
      <c r="BW1711" s="44"/>
      <c r="BX1711" s="44"/>
      <c r="CC1711" s="352"/>
      <c r="CE1711" s="44"/>
      <c r="CF1711" s="44"/>
      <c r="CG1711" s="44"/>
      <c r="CL1711" s="352"/>
      <c r="CN1711" s="44"/>
      <c r="CO1711" s="44"/>
      <c r="CP1711" s="44"/>
      <c r="CU1711" s="352"/>
      <c r="CW1711" s="44"/>
      <c r="CX1711" s="44"/>
      <c r="CY1711" s="44"/>
      <c r="DD1711" s="352"/>
      <c r="DF1711" s="44"/>
      <c r="DG1711" s="44"/>
      <c r="DH1711" s="44"/>
      <c r="DM1711" s="352"/>
      <c r="DO1711" s="44"/>
      <c r="DP1711" s="44"/>
      <c r="DQ1711" s="44"/>
      <c r="DV1711" s="352"/>
      <c r="DX1711" s="44"/>
      <c r="DY1711" s="44"/>
      <c r="DZ1711" s="44"/>
      <c r="EE1711" s="352"/>
      <c r="EG1711" s="44"/>
      <c r="EH1711" s="44"/>
      <c r="EI1711" s="44"/>
      <c r="EN1711" s="352"/>
      <c r="EP1711" s="44"/>
      <c r="EQ1711" s="44"/>
      <c r="ER1711" s="44"/>
      <c r="EW1711" s="352"/>
      <c r="EY1711" s="44"/>
      <c r="EZ1711" s="44"/>
      <c r="FA1711" s="44"/>
      <c r="FF1711" s="352"/>
      <c r="FH1711" s="44"/>
      <c r="FI1711" s="44"/>
      <c r="FJ1711" s="44"/>
      <c r="FO1711" s="352"/>
      <c r="FQ1711" s="44"/>
      <c r="FR1711" s="44"/>
      <c r="FS1711" s="44"/>
      <c r="FX1711" s="352"/>
      <c r="FZ1711" s="44"/>
      <c r="GA1711" s="44"/>
      <c r="GB1711" s="44"/>
      <c r="GG1711" s="352"/>
      <c r="GI1711" s="44"/>
      <c r="GJ1711" s="44"/>
      <c r="GK1711" s="44"/>
      <c r="GP1711" s="352"/>
      <c r="GR1711" s="44"/>
      <c r="GS1711" s="44"/>
      <c r="GT1711" s="44"/>
      <c r="GY1711" s="352"/>
      <c r="HA1711" s="44"/>
      <c r="HB1711" s="44"/>
      <c r="HC1711" s="44"/>
      <c r="HH1711" s="352"/>
      <c r="HJ1711" s="44"/>
      <c r="HK1711" s="44"/>
      <c r="HL1711" s="44"/>
      <c r="HQ1711" s="44"/>
      <c r="HR1711" s="44"/>
      <c r="HS1711" s="44"/>
      <c r="HT1711" s="44"/>
      <c r="HU1711" s="44"/>
      <c r="HV1711" s="44"/>
      <c r="HW1711" s="44"/>
      <c r="HX1711" s="44"/>
      <c r="HY1711" s="44"/>
      <c r="HZ1711" s="44"/>
      <c r="IA1711" s="44"/>
      <c r="IB1711" s="44"/>
      <c r="IC1711" s="44"/>
      <c r="ID1711" s="44"/>
      <c r="IE1711" s="44"/>
      <c r="IF1711" s="44"/>
      <c r="IG1711" s="44"/>
      <c r="IH1711" s="44"/>
      <c r="II1711" s="44"/>
      <c r="IJ1711" s="44"/>
      <c r="IK1711" s="44"/>
      <c r="IL1711" s="44"/>
      <c r="IM1711" s="44"/>
      <c r="IN1711" s="44"/>
      <c r="IO1711" s="44"/>
      <c r="IP1711" s="44"/>
      <c r="IQ1711" s="44"/>
      <c r="IR1711" s="44"/>
      <c r="IS1711" s="44"/>
      <c r="IT1711" s="44"/>
      <c r="IU1711" s="44"/>
      <c r="IV1711" s="44"/>
      <c r="RS1711" s="353"/>
    </row>
    <row r="1712" spans="1:487" s="74" customFormat="1" ht="15">
      <c r="A1712" s="325" t="s">
        <v>1193</v>
      </c>
      <c r="B1712" s="351"/>
      <c r="C1712" s="351"/>
      <c r="D1712" s="354" t="s">
        <v>130</v>
      </c>
      <c r="E1712" s="44"/>
      <c r="F1712" s="437">
        <f t="shared" si="24"/>
        <v>0</v>
      </c>
      <c r="G1712" s="478"/>
      <c r="H1712" s="138"/>
      <c r="I1712" s="138"/>
      <c r="J1712" s="420"/>
      <c r="K1712" s="138"/>
      <c r="L1712" s="450"/>
      <c r="M1712" s="44"/>
      <c r="N1712" s="44"/>
      <c r="R1712" s="352"/>
      <c r="T1712" s="44"/>
      <c r="U1712" s="44"/>
      <c r="V1712" s="44"/>
      <c r="AA1712" s="352"/>
      <c r="AC1712" s="44"/>
      <c r="AD1712" s="44"/>
      <c r="AE1712" s="44"/>
      <c r="AJ1712" s="352"/>
      <c r="AL1712" s="44"/>
      <c r="AM1712" s="44"/>
      <c r="AN1712" s="44"/>
      <c r="AS1712" s="352"/>
      <c r="AU1712" s="44"/>
      <c r="AV1712" s="44"/>
      <c r="AW1712" s="44"/>
      <c r="BB1712" s="352"/>
      <c r="BD1712" s="44"/>
      <c r="BE1712" s="44"/>
      <c r="BF1712" s="44"/>
      <c r="BK1712" s="352"/>
      <c r="BM1712" s="44"/>
      <c r="BN1712" s="44"/>
      <c r="BO1712" s="44"/>
      <c r="BT1712" s="352"/>
      <c r="BV1712" s="44"/>
      <c r="BW1712" s="44"/>
      <c r="BX1712" s="44"/>
      <c r="CC1712" s="352"/>
      <c r="CE1712" s="44"/>
      <c r="CF1712" s="44"/>
      <c r="CG1712" s="44"/>
      <c r="CL1712" s="352"/>
      <c r="CN1712" s="44"/>
      <c r="CO1712" s="44"/>
      <c r="CP1712" s="44"/>
      <c r="CU1712" s="352"/>
      <c r="CW1712" s="44"/>
      <c r="CX1712" s="44"/>
      <c r="CY1712" s="44"/>
      <c r="DD1712" s="352"/>
      <c r="DF1712" s="44"/>
      <c r="DG1712" s="44"/>
      <c r="DH1712" s="44"/>
      <c r="DM1712" s="352"/>
      <c r="DO1712" s="44"/>
      <c r="DP1712" s="44"/>
      <c r="DQ1712" s="44"/>
      <c r="DV1712" s="352"/>
      <c r="DX1712" s="44"/>
      <c r="DY1712" s="44"/>
      <c r="DZ1712" s="44"/>
      <c r="EE1712" s="352"/>
      <c r="EG1712" s="44"/>
      <c r="EH1712" s="44"/>
      <c r="EI1712" s="44"/>
      <c r="EN1712" s="352"/>
      <c r="EP1712" s="44"/>
      <c r="EQ1712" s="44"/>
      <c r="ER1712" s="44"/>
      <c r="EW1712" s="352"/>
      <c r="EY1712" s="44"/>
      <c r="EZ1712" s="44"/>
      <c r="FA1712" s="44"/>
      <c r="FF1712" s="352"/>
      <c r="FH1712" s="44"/>
      <c r="FI1712" s="44"/>
      <c r="FJ1712" s="44"/>
      <c r="FO1712" s="352"/>
      <c r="FQ1712" s="44"/>
      <c r="FR1712" s="44"/>
      <c r="FS1712" s="44"/>
      <c r="FX1712" s="352"/>
      <c r="FZ1712" s="44"/>
      <c r="GA1712" s="44"/>
      <c r="GB1712" s="44"/>
      <c r="GG1712" s="352"/>
      <c r="GI1712" s="44"/>
      <c r="GJ1712" s="44"/>
      <c r="GK1712" s="44"/>
      <c r="GP1712" s="352"/>
      <c r="GR1712" s="44"/>
      <c r="GS1712" s="44"/>
      <c r="GT1712" s="44"/>
      <c r="GY1712" s="352"/>
      <c r="HA1712" s="44"/>
      <c r="HB1712" s="44"/>
      <c r="HC1712" s="44"/>
      <c r="HH1712" s="352"/>
      <c r="HJ1712" s="44"/>
      <c r="HK1712" s="44"/>
      <c r="HL1712" s="44"/>
      <c r="HQ1712" s="44"/>
      <c r="HR1712" s="44"/>
      <c r="HS1712" s="44"/>
      <c r="HT1712" s="44"/>
      <c r="HU1712" s="44"/>
      <c r="HV1712" s="44"/>
      <c r="HW1712" s="44"/>
      <c r="HX1712" s="44"/>
      <c r="HY1712" s="44"/>
      <c r="HZ1712" s="44"/>
      <c r="IA1712" s="44"/>
      <c r="IB1712" s="44"/>
      <c r="IC1712" s="44"/>
      <c r="ID1712" s="44"/>
      <c r="IE1712" s="44"/>
      <c r="IF1712" s="44"/>
      <c r="IG1712" s="44"/>
      <c r="IH1712" s="44"/>
      <c r="II1712" s="44"/>
      <c r="IJ1712" s="44"/>
      <c r="IK1712" s="44"/>
      <c r="IL1712" s="44"/>
      <c r="IM1712" s="44"/>
      <c r="IN1712" s="44"/>
      <c r="IO1712" s="44"/>
      <c r="IP1712" s="44"/>
      <c r="IQ1712" s="44"/>
      <c r="IR1712" s="44"/>
      <c r="IS1712" s="44"/>
      <c r="IT1712" s="44"/>
      <c r="IU1712" s="44"/>
      <c r="IV1712" s="44"/>
      <c r="RS1712" s="353"/>
    </row>
    <row r="1713" spans="1:487" s="74" customFormat="1" ht="15">
      <c r="A1713" s="325" t="s">
        <v>713</v>
      </c>
      <c r="B1713" s="351"/>
      <c r="C1713" s="351"/>
      <c r="D1713" s="458" t="s">
        <v>136</v>
      </c>
      <c r="E1713" s="44"/>
      <c r="F1713" s="437">
        <f t="shared" si="24"/>
        <v>20</v>
      </c>
      <c r="G1713" s="478">
        <v>7</v>
      </c>
      <c r="H1713" s="138">
        <v>2</v>
      </c>
      <c r="I1713" s="138"/>
      <c r="J1713" s="420">
        <v>11</v>
      </c>
      <c r="K1713" s="138"/>
      <c r="L1713" s="450"/>
      <c r="M1713" s="44"/>
      <c r="N1713" s="44"/>
      <c r="R1713" s="352"/>
      <c r="T1713" s="44"/>
      <c r="U1713" s="44"/>
      <c r="V1713" s="44"/>
      <c r="AA1713" s="352"/>
      <c r="AC1713" s="44"/>
      <c r="AD1713" s="44"/>
      <c r="AE1713" s="44"/>
      <c r="AJ1713" s="352"/>
      <c r="AL1713" s="44"/>
      <c r="AM1713" s="44"/>
      <c r="AN1713" s="44"/>
      <c r="AS1713" s="352"/>
      <c r="AU1713" s="44"/>
      <c r="AV1713" s="44"/>
      <c r="AW1713" s="44"/>
      <c r="BB1713" s="352"/>
      <c r="BD1713" s="44"/>
      <c r="BE1713" s="44"/>
      <c r="BF1713" s="44"/>
      <c r="BK1713" s="352"/>
      <c r="BM1713" s="44"/>
      <c r="BN1713" s="44"/>
      <c r="BO1713" s="44"/>
      <c r="BT1713" s="352"/>
      <c r="BV1713" s="44"/>
      <c r="BW1713" s="44"/>
      <c r="BX1713" s="44"/>
      <c r="CC1713" s="352"/>
      <c r="CE1713" s="44"/>
      <c r="CF1713" s="44"/>
      <c r="CG1713" s="44"/>
      <c r="CL1713" s="352"/>
      <c r="CN1713" s="44"/>
      <c r="CO1713" s="44"/>
      <c r="CP1713" s="44"/>
      <c r="CU1713" s="352"/>
      <c r="CW1713" s="44"/>
      <c r="CX1713" s="44"/>
      <c r="CY1713" s="44"/>
      <c r="DD1713" s="352"/>
      <c r="DF1713" s="44"/>
      <c r="DG1713" s="44"/>
      <c r="DH1713" s="44"/>
      <c r="DM1713" s="352"/>
      <c r="DO1713" s="44"/>
      <c r="DP1713" s="44"/>
      <c r="DQ1713" s="44"/>
      <c r="DV1713" s="352"/>
      <c r="DX1713" s="44"/>
      <c r="DY1713" s="44"/>
      <c r="DZ1713" s="44"/>
      <c r="EE1713" s="352"/>
      <c r="EG1713" s="44"/>
      <c r="EH1713" s="44"/>
      <c r="EI1713" s="44"/>
      <c r="EN1713" s="352"/>
      <c r="EP1713" s="44"/>
      <c r="EQ1713" s="44"/>
      <c r="ER1713" s="44"/>
      <c r="EW1713" s="352"/>
      <c r="EY1713" s="44"/>
      <c r="EZ1713" s="44"/>
      <c r="FA1713" s="44"/>
      <c r="FF1713" s="352"/>
      <c r="FH1713" s="44"/>
      <c r="FI1713" s="44"/>
      <c r="FJ1713" s="44"/>
      <c r="FO1713" s="352"/>
      <c r="FQ1713" s="44"/>
      <c r="FR1713" s="44"/>
      <c r="FS1713" s="44"/>
      <c r="FX1713" s="352"/>
      <c r="FZ1713" s="44"/>
      <c r="GA1713" s="44"/>
      <c r="GB1713" s="44"/>
      <c r="GG1713" s="352"/>
      <c r="GI1713" s="44"/>
      <c r="GJ1713" s="44"/>
      <c r="GK1713" s="44"/>
      <c r="GP1713" s="352"/>
      <c r="GR1713" s="44"/>
      <c r="GS1713" s="44"/>
      <c r="GT1713" s="44"/>
      <c r="GY1713" s="352"/>
      <c r="HA1713" s="44"/>
      <c r="HB1713" s="44"/>
      <c r="HC1713" s="44"/>
      <c r="HH1713" s="352"/>
      <c r="HJ1713" s="44"/>
      <c r="HK1713" s="44"/>
      <c r="HL1713" s="44"/>
      <c r="HQ1713" s="44"/>
      <c r="HR1713" s="44"/>
      <c r="HS1713" s="44"/>
      <c r="HT1713" s="44"/>
      <c r="HU1713" s="44"/>
      <c r="HV1713" s="44"/>
      <c r="HW1713" s="44"/>
      <c r="HX1713" s="44"/>
      <c r="HY1713" s="44"/>
      <c r="HZ1713" s="44"/>
      <c r="IA1713" s="44"/>
      <c r="IB1713" s="44"/>
      <c r="IC1713" s="44"/>
      <c r="ID1713" s="44"/>
      <c r="IE1713" s="44"/>
      <c r="IF1713" s="44"/>
      <c r="IG1713" s="44"/>
      <c r="IH1713" s="44"/>
      <c r="II1713" s="44"/>
      <c r="IJ1713" s="44"/>
      <c r="IK1713" s="44"/>
      <c r="IL1713" s="44"/>
      <c r="IM1713" s="44"/>
      <c r="IN1713" s="44"/>
      <c r="IO1713" s="44"/>
      <c r="IP1713" s="44"/>
      <c r="IQ1713" s="44"/>
      <c r="IR1713" s="44"/>
      <c r="IS1713" s="44"/>
      <c r="IT1713" s="44"/>
      <c r="IU1713" s="44"/>
      <c r="IV1713" s="44"/>
      <c r="RS1713" s="353"/>
    </row>
    <row r="1714" spans="1:487" s="74" customFormat="1" ht="15">
      <c r="A1714" s="325" t="s">
        <v>1382</v>
      </c>
      <c r="B1714" s="351"/>
      <c r="C1714" s="351"/>
      <c r="D1714" s="458" t="s">
        <v>136</v>
      </c>
      <c r="E1714" s="44"/>
      <c r="F1714" s="437">
        <f t="shared" si="24"/>
        <v>45</v>
      </c>
      <c r="G1714" s="478">
        <v>3</v>
      </c>
      <c r="H1714" s="138">
        <v>42</v>
      </c>
      <c r="I1714" s="138"/>
      <c r="J1714" s="420"/>
      <c r="K1714" s="138"/>
      <c r="L1714" s="450"/>
      <c r="M1714" s="44"/>
      <c r="N1714" s="44"/>
      <c r="R1714" s="352"/>
      <c r="T1714" s="44"/>
      <c r="U1714" s="44"/>
      <c r="V1714" s="44"/>
      <c r="AA1714" s="352"/>
      <c r="AC1714" s="44"/>
      <c r="AD1714" s="44"/>
      <c r="AE1714" s="44"/>
      <c r="AJ1714" s="352"/>
      <c r="AL1714" s="44"/>
      <c r="AM1714" s="44"/>
      <c r="AN1714" s="44"/>
      <c r="AS1714" s="352"/>
      <c r="AU1714" s="44"/>
      <c r="AV1714" s="44"/>
      <c r="AW1714" s="44"/>
      <c r="BB1714" s="352"/>
      <c r="BD1714" s="44"/>
      <c r="BE1714" s="44"/>
      <c r="BF1714" s="44"/>
      <c r="BK1714" s="352"/>
      <c r="BM1714" s="44"/>
      <c r="BN1714" s="44"/>
      <c r="BO1714" s="44"/>
      <c r="BT1714" s="352"/>
      <c r="BV1714" s="44"/>
      <c r="BW1714" s="44"/>
      <c r="BX1714" s="44"/>
      <c r="CC1714" s="352"/>
      <c r="CE1714" s="44"/>
      <c r="CF1714" s="44"/>
      <c r="CG1714" s="44"/>
      <c r="CL1714" s="352"/>
      <c r="CN1714" s="44"/>
      <c r="CO1714" s="44"/>
      <c r="CP1714" s="44"/>
      <c r="CU1714" s="352"/>
      <c r="CW1714" s="44"/>
      <c r="CX1714" s="44"/>
      <c r="CY1714" s="44"/>
      <c r="DD1714" s="352"/>
      <c r="DF1714" s="44"/>
      <c r="DG1714" s="44"/>
      <c r="DH1714" s="44"/>
      <c r="DM1714" s="352"/>
      <c r="DO1714" s="44"/>
      <c r="DP1714" s="44"/>
      <c r="DQ1714" s="44"/>
      <c r="DV1714" s="352"/>
      <c r="DX1714" s="44"/>
      <c r="DY1714" s="44"/>
      <c r="DZ1714" s="44"/>
      <c r="EE1714" s="352"/>
      <c r="EG1714" s="44"/>
      <c r="EH1714" s="44"/>
      <c r="EI1714" s="44"/>
      <c r="EN1714" s="352"/>
      <c r="EP1714" s="44"/>
      <c r="EQ1714" s="44"/>
      <c r="ER1714" s="44"/>
      <c r="EW1714" s="352"/>
      <c r="EY1714" s="44"/>
      <c r="EZ1714" s="44"/>
      <c r="FA1714" s="44"/>
      <c r="FF1714" s="352"/>
      <c r="FH1714" s="44"/>
      <c r="FI1714" s="44"/>
      <c r="FJ1714" s="44"/>
      <c r="FO1714" s="352"/>
      <c r="FQ1714" s="44"/>
      <c r="FR1714" s="44"/>
      <c r="FS1714" s="44"/>
      <c r="FX1714" s="352"/>
      <c r="FZ1714" s="44"/>
      <c r="GA1714" s="44"/>
      <c r="GB1714" s="44"/>
      <c r="GG1714" s="352"/>
      <c r="GI1714" s="44"/>
      <c r="GJ1714" s="44"/>
      <c r="GK1714" s="44"/>
      <c r="GP1714" s="352"/>
      <c r="GR1714" s="44"/>
      <c r="GS1714" s="44"/>
      <c r="GT1714" s="44"/>
      <c r="GY1714" s="352"/>
      <c r="HA1714" s="44"/>
      <c r="HB1714" s="44"/>
      <c r="HC1714" s="44"/>
      <c r="HH1714" s="352"/>
      <c r="HJ1714" s="44"/>
      <c r="HK1714" s="44"/>
      <c r="HL1714" s="44"/>
      <c r="HQ1714" s="44"/>
      <c r="HR1714" s="44"/>
      <c r="HS1714" s="44"/>
      <c r="HT1714" s="44"/>
      <c r="HU1714" s="44"/>
      <c r="HV1714" s="44"/>
      <c r="HW1714" s="44"/>
      <c r="HX1714" s="44"/>
      <c r="HY1714" s="44"/>
      <c r="HZ1714" s="44"/>
      <c r="IA1714" s="44"/>
      <c r="IB1714" s="44"/>
      <c r="IC1714" s="44"/>
      <c r="ID1714" s="44"/>
      <c r="IE1714" s="44"/>
      <c r="IF1714" s="44"/>
      <c r="IG1714" s="44"/>
      <c r="IH1714" s="44"/>
      <c r="II1714" s="44"/>
      <c r="IJ1714" s="44"/>
      <c r="IK1714" s="44"/>
      <c r="IL1714" s="44"/>
      <c r="IM1714" s="44"/>
      <c r="IN1714" s="44"/>
      <c r="IO1714" s="44"/>
      <c r="IP1714" s="44"/>
      <c r="IQ1714" s="44"/>
      <c r="IR1714" s="44"/>
      <c r="IS1714" s="44"/>
      <c r="IT1714" s="44"/>
      <c r="IU1714" s="44"/>
      <c r="IV1714" s="44"/>
      <c r="RS1714" s="353"/>
    </row>
    <row r="1715" spans="1:487" s="74" customFormat="1" ht="15">
      <c r="A1715" s="325" t="s">
        <v>1948</v>
      </c>
      <c r="B1715" s="351"/>
      <c r="C1715" s="351"/>
      <c r="D1715" s="531" t="s">
        <v>130</v>
      </c>
      <c r="E1715" s="44"/>
      <c r="F1715" s="437">
        <f t="shared" si="24"/>
        <v>0</v>
      </c>
      <c r="G1715" s="478"/>
      <c r="H1715" s="138"/>
      <c r="I1715" s="138"/>
      <c r="J1715" s="420"/>
      <c r="K1715" s="138"/>
      <c r="L1715" s="450"/>
      <c r="M1715" s="44"/>
      <c r="N1715" s="44"/>
      <c r="R1715" s="352"/>
      <c r="T1715" s="44"/>
      <c r="U1715" s="44"/>
      <c r="V1715" s="44"/>
      <c r="AA1715" s="352"/>
      <c r="AC1715" s="44"/>
      <c r="AD1715" s="44"/>
      <c r="AE1715" s="44"/>
      <c r="AJ1715" s="352"/>
      <c r="AL1715" s="44"/>
      <c r="AM1715" s="44"/>
      <c r="AN1715" s="44"/>
      <c r="AS1715" s="352"/>
      <c r="AU1715" s="44"/>
      <c r="AV1715" s="44"/>
      <c r="AW1715" s="44"/>
      <c r="BB1715" s="352"/>
      <c r="BD1715" s="44"/>
      <c r="BE1715" s="44"/>
      <c r="BF1715" s="44"/>
      <c r="BK1715" s="352"/>
      <c r="BM1715" s="44"/>
      <c r="BN1715" s="44"/>
      <c r="BO1715" s="44"/>
      <c r="BT1715" s="352"/>
      <c r="BV1715" s="44"/>
      <c r="BW1715" s="44"/>
      <c r="BX1715" s="44"/>
      <c r="CC1715" s="352"/>
      <c r="CE1715" s="44"/>
      <c r="CF1715" s="44"/>
      <c r="CG1715" s="44"/>
      <c r="CL1715" s="352"/>
      <c r="CN1715" s="44"/>
      <c r="CO1715" s="44"/>
      <c r="CP1715" s="44"/>
      <c r="CU1715" s="352"/>
      <c r="CW1715" s="44"/>
      <c r="CX1715" s="44"/>
      <c r="CY1715" s="44"/>
      <c r="DD1715" s="352"/>
      <c r="DF1715" s="44"/>
      <c r="DG1715" s="44"/>
      <c r="DH1715" s="44"/>
      <c r="DM1715" s="352"/>
      <c r="DO1715" s="44"/>
      <c r="DP1715" s="44"/>
      <c r="DQ1715" s="44"/>
      <c r="DV1715" s="352"/>
      <c r="DX1715" s="44"/>
      <c r="DY1715" s="44"/>
      <c r="DZ1715" s="44"/>
      <c r="EE1715" s="352"/>
      <c r="EG1715" s="44"/>
      <c r="EH1715" s="44"/>
      <c r="EI1715" s="44"/>
      <c r="EN1715" s="352"/>
      <c r="EP1715" s="44"/>
      <c r="EQ1715" s="44"/>
      <c r="ER1715" s="44"/>
      <c r="EW1715" s="352"/>
      <c r="EY1715" s="44"/>
      <c r="EZ1715" s="44"/>
      <c r="FA1715" s="44"/>
      <c r="FF1715" s="352"/>
      <c r="FH1715" s="44"/>
      <c r="FI1715" s="44"/>
      <c r="FJ1715" s="44"/>
      <c r="FO1715" s="352"/>
      <c r="FQ1715" s="44"/>
      <c r="FR1715" s="44"/>
      <c r="FS1715" s="44"/>
      <c r="FX1715" s="352"/>
      <c r="FZ1715" s="44"/>
      <c r="GA1715" s="44"/>
      <c r="GB1715" s="44"/>
      <c r="GG1715" s="352"/>
      <c r="GI1715" s="44"/>
      <c r="GJ1715" s="44"/>
      <c r="GK1715" s="44"/>
      <c r="GP1715" s="352"/>
      <c r="GR1715" s="44"/>
      <c r="GS1715" s="44"/>
      <c r="GT1715" s="44"/>
      <c r="GY1715" s="352"/>
      <c r="HA1715" s="44"/>
      <c r="HB1715" s="44"/>
      <c r="HC1715" s="44"/>
      <c r="HH1715" s="352"/>
      <c r="HJ1715" s="44"/>
      <c r="HK1715" s="44"/>
      <c r="HL1715" s="44"/>
      <c r="HQ1715" s="44"/>
      <c r="HR1715" s="44"/>
      <c r="HS1715" s="44"/>
      <c r="HT1715" s="44"/>
      <c r="HU1715" s="44"/>
      <c r="HV1715" s="44"/>
      <c r="HW1715" s="44"/>
      <c r="HX1715" s="44"/>
      <c r="HY1715" s="44"/>
      <c r="HZ1715" s="44"/>
      <c r="IA1715" s="44"/>
      <c r="IB1715" s="44"/>
      <c r="IC1715" s="44"/>
      <c r="ID1715" s="44"/>
      <c r="IE1715" s="44"/>
      <c r="IF1715" s="44"/>
      <c r="IG1715" s="44"/>
      <c r="IH1715" s="44"/>
      <c r="II1715" s="44"/>
      <c r="IJ1715" s="44"/>
      <c r="IK1715" s="44"/>
      <c r="IL1715" s="44"/>
      <c r="IM1715" s="44"/>
      <c r="IN1715" s="44"/>
      <c r="IO1715" s="44"/>
      <c r="IP1715" s="44"/>
      <c r="IQ1715" s="44"/>
      <c r="IR1715" s="44"/>
      <c r="IS1715" s="44"/>
      <c r="IT1715" s="44"/>
      <c r="IU1715" s="44"/>
      <c r="IV1715" s="44"/>
      <c r="RS1715" s="353"/>
    </row>
    <row r="1716" spans="1:487" s="74" customFormat="1" ht="15">
      <c r="A1716" s="325" t="s">
        <v>1181</v>
      </c>
      <c r="B1716" s="351"/>
      <c r="C1716" s="351"/>
      <c r="D1716" s="354" t="s">
        <v>130</v>
      </c>
      <c r="E1716" s="44"/>
      <c r="F1716" s="437">
        <f t="shared" si="24"/>
        <v>0</v>
      </c>
      <c r="G1716" s="478"/>
      <c r="H1716" s="138"/>
      <c r="I1716" s="138"/>
      <c r="J1716" s="420"/>
      <c r="K1716" s="138"/>
      <c r="L1716" s="450"/>
      <c r="M1716" s="44"/>
      <c r="N1716" s="44"/>
      <c r="R1716" s="352"/>
      <c r="T1716" s="44"/>
      <c r="U1716" s="44"/>
      <c r="V1716" s="44"/>
      <c r="AA1716" s="352"/>
      <c r="AC1716" s="44"/>
      <c r="AD1716" s="44"/>
      <c r="AE1716" s="44"/>
      <c r="AJ1716" s="352"/>
      <c r="AL1716" s="44"/>
      <c r="AM1716" s="44"/>
      <c r="AN1716" s="44"/>
      <c r="AS1716" s="352"/>
      <c r="AU1716" s="44"/>
      <c r="AV1716" s="44"/>
      <c r="AW1716" s="44"/>
      <c r="BB1716" s="352"/>
      <c r="BD1716" s="44"/>
      <c r="BE1716" s="44"/>
      <c r="BF1716" s="44"/>
      <c r="BK1716" s="352"/>
      <c r="BM1716" s="44"/>
      <c r="BN1716" s="44"/>
      <c r="BO1716" s="44"/>
      <c r="BT1716" s="352"/>
      <c r="BV1716" s="44"/>
      <c r="BW1716" s="44"/>
      <c r="BX1716" s="44"/>
      <c r="CC1716" s="352"/>
      <c r="CE1716" s="44"/>
      <c r="CF1716" s="44"/>
      <c r="CG1716" s="44"/>
      <c r="CL1716" s="352"/>
      <c r="CN1716" s="44"/>
      <c r="CO1716" s="44"/>
      <c r="CP1716" s="44"/>
      <c r="CU1716" s="352"/>
      <c r="CW1716" s="44"/>
      <c r="CX1716" s="44"/>
      <c r="CY1716" s="44"/>
      <c r="DD1716" s="352"/>
      <c r="DF1716" s="44"/>
      <c r="DG1716" s="44"/>
      <c r="DH1716" s="44"/>
      <c r="DM1716" s="352"/>
      <c r="DO1716" s="44"/>
      <c r="DP1716" s="44"/>
      <c r="DQ1716" s="44"/>
      <c r="DV1716" s="352"/>
      <c r="DX1716" s="44"/>
      <c r="DY1716" s="44"/>
      <c r="DZ1716" s="44"/>
      <c r="EE1716" s="352"/>
      <c r="EG1716" s="44"/>
      <c r="EH1716" s="44"/>
      <c r="EI1716" s="44"/>
      <c r="EN1716" s="352"/>
      <c r="EP1716" s="44"/>
      <c r="EQ1716" s="44"/>
      <c r="ER1716" s="44"/>
      <c r="EW1716" s="352"/>
      <c r="EY1716" s="44"/>
      <c r="EZ1716" s="44"/>
      <c r="FA1716" s="44"/>
      <c r="FF1716" s="352"/>
      <c r="FH1716" s="44"/>
      <c r="FI1716" s="44"/>
      <c r="FJ1716" s="44"/>
      <c r="FO1716" s="352"/>
      <c r="FQ1716" s="44"/>
      <c r="FR1716" s="44"/>
      <c r="FS1716" s="44"/>
      <c r="FX1716" s="352"/>
      <c r="FZ1716" s="44"/>
      <c r="GA1716" s="44"/>
      <c r="GB1716" s="44"/>
      <c r="GG1716" s="352"/>
      <c r="GI1716" s="44"/>
      <c r="GJ1716" s="44"/>
      <c r="GK1716" s="44"/>
      <c r="GP1716" s="352"/>
      <c r="GR1716" s="44"/>
      <c r="GS1716" s="44"/>
      <c r="GT1716" s="44"/>
      <c r="GY1716" s="352"/>
      <c r="HA1716" s="44"/>
      <c r="HB1716" s="44"/>
      <c r="HC1716" s="44"/>
      <c r="HH1716" s="352"/>
      <c r="HJ1716" s="44"/>
      <c r="HK1716" s="44"/>
      <c r="HL1716" s="44"/>
      <c r="HQ1716" s="44"/>
      <c r="HR1716" s="44"/>
      <c r="HS1716" s="44"/>
      <c r="HT1716" s="44"/>
      <c r="HU1716" s="44"/>
      <c r="HV1716" s="44"/>
      <c r="HW1716" s="44"/>
      <c r="HX1716" s="44"/>
      <c r="HY1716" s="44"/>
      <c r="HZ1716" s="44"/>
      <c r="IA1716" s="44"/>
      <c r="IB1716" s="44"/>
      <c r="IC1716" s="44"/>
      <c r="ID1716" s="44"/>
      <c r="IE1716" s="44"/>
      <c r="IF1716" s="44"/>
      <c r="IG1716" s="44"/>
      <c r="IH1716" s="44"/>
      <c r="II1716" s="44"/>
      <c r="IJ1716" s="44"/>
      <c r="IK1716" s="44"/>
      <c r="IL1716" s="44"/>
      <c r="IM1716" s="44"/>
      <c r="IN1716" s="44"/>
      <c r="IO1716" s="44"/>
      <c r="IP1716" s="44"/>
      <c r="IQ1716" s="44"/>
      <c r="IR1716" s="44"/>
      <c r="IS1716" s="44"/>
      <c r="IT1716" s="44"/>
      <c r="IU1716" s="44"/>
      <c r="IV1716" s="44"/>
      <c r="RS1716" s="353"/>
    </row>
    <row r="1717" spans="1:487" s="74" customFormat="1" ht="15">
      <c r="A1717" s="325" t="s">
        <v>2087</v>
      </c>
      <c r="B1717" s="351"/>
      <c r="C1717" s="351"/>
      <c r="D1717" s="531" t="s">
        <v>130</v>
      </c>
      <c r="E1717" s="44"/>
      <c r="F1717" s="437">
        <f t="shared" si="24"/>
        <v>0</v>
      </c>
      <c r="G1717" s="478"/>
      <c r="H1717" s="138"/>
      <c r="I1717" s="138"/>
      <c r="J1717" s="420"/>
      <c r="K1717" s="138"/>
      <c r="L1717" s="44"/>
      <c r="M1717" s="44"/>
      <c r="N1717" s="44"/>
      <c r="R1717" s="352"/>
      <c r="T1717" s="44"/>
      <c r="U1717" s="44"/>
      <c r="V1717" s="44"/>
      <c r="AA1717" s="352"/>
      <c r="AC1717" s="44"/>
      <c r="AD1717" s="44"/>
      <c r="AE1717" s="44"/>
      <c r="AJ1717" s="352"/>
      <c r="AL1717" s="44"/>
      <c r="AM1717" s="44"/>
      <c r="AN1717" s="44"/>
      <c r="AS1717" s="352"/>
      <c r="AU1717" s="44"/>
      <c r="AV1717" s="44"/>
      <c r="AW1717" s="44"/>
      <c r="BB1717" s="352"/>
      <c r="BD1717" s="44"/>
      <c r="BE1717" s="44"/>
      <c r="BF1717" s="44"/>
      <c r="BK1717" s="352"/>
      <c r="BM1717" s="44"/>
      <c r="BN1717" s="44"/>
      <c r="BO1717" s="44"/>
      <c r="BT1717" s="352"/>
      <c r="BV1717" s="44"/>
      <c r="BW1717" s="44"/>
      <c r="BX1717" s="44"/>
      <c r="CC1717" s="352"/>
      <c r="CE1717" s="44"/>
      <c r="CF1717" s="44"/>
      <c r="CG1717" s="44"/>
      <c r="CL1717" s="352"/>
      <c r="CN1717" s="44"/>
      <c r="CO1717" s="44"/>
      <c r="CP1717" s="44"/>
      <c r="CU1717" s="352"/>
      <c r="CW1717" s="44"/>
      <c r="CX1717" s="44"/>
      <c r="CY1717" s="44"/>
      <c r="DD1717" s="352"/>
      <c r="DF1717" s="44"/>
      <c r="DG1717" s="44"/>
      <c r="DH1717" s="44"/>
      <c r="DM1717" s="352"/>
      <c r="DO1717" s="44"/>
      <c r="DP1717" s="44"/>
      <c r="DQ1717" s="44"/>
      <c r="DV1717" s="352"/>
      <c r="DX1717" s="44"/>
      <c r="DY1717" s="44"/>
      <c r="DZ1717" s="44"/>
      <c r="EE1717" s="352"/>
      <c r="EG1717" s="44"/>
      <c r="EH1717" s="44"/>
      <c r="EI1717" s="44"/>
      <c r="EN1717" s="352"/>
      <c r="EP1717" s="44"/>
      <c r="EQ1717" s="44"/>
      <c r="ER1717" s="44"/>
      <c r="EW1717" s="352"/>
      <c r="EY1717" s="44"/>
      <c r="EZ1717" s="44"/>
      <c r="FA1717" s="44"/>
      <c r="FF1717" s="352"/>
      <c r="FH1717" s="44"/>
      <c r="FI1717" s="44"/>
      <c r="FJ1717" s="44"/>
      <c r="FO1717" s="352"/>
      <c r="FQ1717" s="44"/>
      <c r="FR1717" s="44"/>
      <c r="FS1717" s="44"/>
      <c r="FX1717" s="352"/>
      <c r="FZ1717" s="44"/>
      <c r="GA1717" s="44"/>
      <c r="GB1717" s="44"/>
      <c r="GG1717" s="352"/>
      <c r="GI1717" s="44"/>
      <c r="GJ1717" s="44"/>
      <c r="GK1717" s="44"/>
      <c r="GP1717" s="352"/>
      <c r="GR1717" s="44"/>
      <c r="GS1717" s="44"/>
      <c r="GT1717" s="44"/>
      <c r="GY1717" s="352"/>
      <c r="HA1717" s="44"/>
      <c r="HB1717" s="44"/>
      <c r="HC1717" s="44"/>
      <c r="HH1717" s="352"/>
      <c r="HJ1717" s="44"/>
      <c r="HK1717" s="44"/>
      <c r="HL1717" s="44"/>
      <c r="HQ1717" s="44"/>
      <c r="HR1717" s="44"/>
      <c r="HS1717" s="44"/>
      <c r="HT1717" s="44"/>
      <c r="HU1717" s="44"/>
      <c r="HV1717" s="44"/>
      <c r="HW1717" s="44"/>
      <c r="HX1717" s="44"/>
      <c r="HY1717" s="44"/>
      <c r="HZ1717" s="44"/>
      <c r="IA1717" s="44"/>
      <c r="IB1717" s="44"/>
      <c r="IC1717" s="44"/>
      <c r="ID1717" s="44"/>
      <c r="IE1717" s="44"/>
      <c r="IF1717" s="44"/>
      <c r="IG1717" s="44"/>
      <c r="IH1717" s="44"/>
      <c r="II1717" s="44"/>
      <c r="IJ1717" s="44"/>
      <c r="IK1717" s="44"/>
      <c r="IL1717" s="44"/>
      <c r="IM1717" s="44"/>
      <c r="IN1717" s="44"/>
      <c r="IO1717" s="44"/>
      <c r="IP1717" s="44"/>
      <c r="IQ1717" s="44"/>
      <c r="IR1717" s="44"/>
      <c r="IS1717" s="44"/>
      <c r="IT1717" s="44"/>
      <c r="IU1717" s="44"/>
      <c r="IV1717" s="44"/>
      <c r="RS1717" s="353"/>
    </row>
    <row r="1718" spans="1:487" s="74" customFormat="1" ht="15">
      <c r="A1718" s="325" t="s">
        <v>554</v>
      </c>
      <c r="B1718" s="529"/>
      <c r="C1718" s="450"/>
      <c r="D1718" s="458" t="s">
        <v>135</v>
      </c>
      <c r="E1718" s="44"/>
      <c r="F1718" s="437">
        <f t="shared" si="24"/>
        <v>80</v>
      </c>
      <c r="G1718" s="478">
        <v>64</v>
      </c>
      <c r="H1718" s="138"/>
      <c r="I1718" s="138">
        <v>14</v>
      </c>
      <c r="J1718" s="420">
        <v>2</v>
      </c>
      <c r="K1718" s="138"/>
      <c r="L1718" s="458"/>
      <c r="M1718" s="44"/>
      <c r="N1718" s="44"/>
      <c r="R1718" s="352"/>
      <c r="T1718" s="44"/>
      <c r="U1718" s="44"/>
      <c r="V1718" s="44"/>
      <c r="AA1718" s="352"/>
      <c r="AC1718" s="44"/>
      <c r="AD1718" s="44"/>
      <c r="AE1718" s="44"/>
      <c r="AJ1718" s="352"/>
      <c r="AL1718" s="44"/>
      <c r="AM1718" s="44"/>
      <c r="AN1718" s="44"/>
      <c r="AS1718" s="352"/>
      <c r="AU1718" s="44"/>
      <c r="AV1718" s="44"/>
      <c r="AW1718" s="44"/>
      <c r="BB1718" s="352"/>
      <c r="BD1718" s="44"/>
      <c r="BE1718" s="44"/>
      <c r="BF1718" s="44"/>
      <c r="BK1718" s="352"/>
      <c r="BM1718" s="44"/>
      <c r="BN1718" s="44"/>
      <c r="BO1718" s="44"/>
      <c r="BT1718" s="352"/>
      <c r="BV1718" s="44"/>
      <c r="BW1718" s="44"/>
      <c r="BX1718" s="44"/>
      <c r="CC1718" s="352"/>
      <c r="CE1718" s="44"/>
      <c r="CF1718" s="44"/>
      <c r="CG1718" s="44"/>
      <c r="CL1718" s="352"/>
      <c r="CN1718" s="44"/>
      <c r="CO1718" s="44"/>
      <c r="CP1718" s="44"/>
      <c r="CU1718" s="352"/>
      <c r="CW1718" s="44"/>
      <c r="CX1718" s="44"/>
      <c r="CY1718" s="44"/>
      <c r="DD1718" s="352"/>
      <c r="DF1718" s="44"/>
      <c r="DG1718" s="44"/>
      <c r="DH1718" s="44"/>
      <c r="DM1718" s="352"/>
      <c r="DO1718" s="44"/>
      <c r="DP1718" s="44"/>
      <c r="DQ1718" s="44"/>
      <c r="DV1718" s="352"/>
      <c r="DX1718" s="44"/>
      <c r="DY1718" s="44"/>
      <c r="DZ1718" s="44"/>
      <c r="EE1718" s="352"/>
      <c r="EG1718" s="44"/>
      <c r="EH1718" s="44"/>
      <c r="EI1718" s="44"/>
      <c r="EN1718" s="352"/>
      <c r="EP1718" s="44"/>
      <c r="EQ1718" s="44"/>
      <c r="ER1718" s="44"/>
      <c r="EW1718" s="352"/>
      <c r="EY1718" s="44"/>
      <c r="EZ1718" s="44"/>
      <c r="FA1718" s="44"/>
      <c r="FF1718" s="352"/>
      <c r="FH1718" s="44"/>
      <c r="FI1718" s="44"/>
      <c r="FJ1718" s="44"/>
      <c r="FO1718" s="352"/>
      <c r="FQ1718" s="44"/>
      <c r="FR1718" s="44"/>
      <c r="FS1718" s="44"/>
      <c r="FX1718" s="352"/>
      <c r="FZ1718" s="44"/>
      <c r="GA1718" s="44"/>
      <c r="GB1718" s="44"/>
      <c r="GG1718" s="352"/>
      <c r="GI1718" s="44"/>
      <c r="GJ1718" s="44"/>
      <c r="GK1718" s="44"/>
      <c r="GP1718" s="352"/>
      <c r="GR1718" s="44"/>
      <c r="GS1718" s="44"/>
      <c r="GT1718" s="44"/>
      <c r="GY1718" s="352"/>
      <c r="HA1718" s="44"/>
      <c r="HB1718" s="44"/>
      <c r="HC1718" s="44"/>
      <c r="HH1718" s="352"/>
      <c r="HJ1718" s="44"/>
      <c r="HK1718" s="44"/>
      <c r="HL1718" s="44"/>
      <c r="HQ1718" s="44"/>
      <c r="HR1718" s="44"/>
      <c r="HS1718" s="44"/>
      <c r="HT1718" s="44"/>
      <c r="HU1718" s="44"/>
      <c r="HV1718" s="44"/>
      <c r="HW1718" s="44"/>
      <c r="HX1718" s="44"/>
      <c r="HY1718" s="44"/>
      <c r="HZ1718" s="44"/>
      <c r="IA1718" s="44"/>
      <c r="IB1718" s="44"/>
      <c r="IC1718" s="44"/>
      <c r="ID1718" s="44"/>
      <c r="IE1718" s="44"/>
      <c r="IF1718" s="44"/>
      <c r="IG1718" s="44"/>
      <c r="IH1718" s="44"/>
      <c r="II1718" s="44"/>
      <c r="IJ1718" s="44"/>
      <c r="IK1718" s="44"/>
      <c r="IL1718" s="44"/>
      <c r="IM1718" s="44"/>
      <c r="IN1718" s="44"/>
      <c r="IO1718" s="44"/>
      <c r="IP1718" s="44"/>
      <c r="IQ1718" s="44"/>
      <c r="IR1718" s="44"/>
      <c r="IS1718" s="44"/>
      <c r="IT1718" s="44"/>
      <c r="IU1718" s="44"/>
      <c r="IV1718" s="44"/>
      <c r="RS1718" s="353"/>
    </row>
    <row r="1719" spans="1:487" s="74" customFormat="1" ht="15">
      <c r="A1719" s="325" t="s">
        <v>1997</v>
      </c>
      <c r="B1719" s="351"/>
      <c r="C1719" s="351"/>
      <c r="D1719" s="531" t="s">
        <v>130</v>
      </c>
      <c r="E1719" s="44"/>
      <c r="F1719" s="437">
        <f t="shared" si="24"/>
        <v>10</v>
      </c>
      <c r="G1719" s="478"/>
      <c r="H1719" s="138">
        <v>1</v>
      </c>
      <c r="I1719" s="138"/>
      <c r="J1719" s="420">
        <v>9</v>
      </c>
      <c r="K1719" s="138"/>
      <c r="L1719" s="450"/>
      <c r="M1719" s="44"/>
      <c r="N1719" s="44"/>
      <c r="R1719" s="352"/>
      <c r="T1719" s="44"/>
      <c r="U1719" s="44"/>
      <c r="V1719" s="44"/>
      <c r="AA1719" s="352"/>
      <c r="AC1719" s="44"/>
      <c r="AD1719" s="44"/>
      <c r="AE1719" s="44"/>
      <c r="AJ1719" s="352"/>
      <c r="AL1719" s="44"/>
      <c r="AM1719" s="44"/>
      <c r="AN1719" s="44"/>
      <c r="AS1719" s="352"/>
      <c r="AU1719" s="44"/>
      <c r="AV1719" s="44"/>
      <c r="AW1719" s="44"/>
      <c r="BB1719" s="352"/>
      <c r="BD1719" s="44"/>
      <c r="BE1719" s="44"/>
      <c r="BF1719" s="44"/>
      <c r="BK1719" s="352"/>
      <c r="BM1719" s="44"/>
      <c r="BN1719" s="44"/>
      <c r="BO1719" s="44"/>
      <c r="BT1719" s="352"/>
      <c r="BV1719" s="44"/>
      <c r="BW1719" s="44"/>
      <c r="BX1719" s="44"/>
      <c r="CC1719" s="352"/>
      <c r="CE1719" s="44"/>
      <c r="CF1719" s="44"/>
      <c r="CG1719" s="44"/>
      <c r="CL1719" s="352"/>
      <c r="CN1719" s="44"/>
      <c r="CO1719" s="44"/>
      <c r="CP1719" s="44"/>
      <c r="CU1719" s="352"/>
      <c r="CW1719" s="44"/>
      <c r="CX1719" s="44"/>
      <c r="CY1719" s="44"/>
      <c r="DD1719" s="352"/>
      <c r="DF1719" s="44"/>
      <c r="DG1719" s="44"/>
      <c r="DH1719" s="44"/>
      <c r="DM1719" s="352"/>
      <c r="DO1719" s="44"/>
      <c r="DP1719" s="44"/>
      <c r="DQ1719" s="44"/>
      <c r="DV1719" s="352"/>
      <c r="DX1719" s="44"/>
      <c r="DY1719" s="44"/>
      <c r="DZ1719" s="44"/>
      <c r="EE1719" s="352"/>
      <c r="EG1719" s="44"/>
      <c r="EH1719" s="44"/>
      <c r="EI1719" s="44"/>
      <c r="EN1719" s="352"/>
      <c r="EP1719" s="44"/>
      <c r="EQ1719" s="44"/>
      <c r="ER1719" s="44"/>
      <c r="EW1719" s="352"/>
      <c r="EY1719" s="44"/>
      <c r="EZ1719" s="44"/>
      <c r="FA1719" s="44"/>
      <c r="FF1719" s="352"/>
      <c r="FH1719" s="44"/>
      <c r="FI1719" s="44"/>
      <c r="FJ1719" s="44"/>
      <c r="FO1719" s="352"/>
      <c r="FQ1719" s="44"/>
      <c r="FR1719" s="44"/>
      <c r="FS1719" s="44"/>
      <c r="FX1719" s="352"/>
      <c r="FZ1719" s="44"/>
      <c r="GA1719" s="44"/>
      <c r="GB1719" s="44"/>
      <c r="GG1719" s="352"/>
      <c r="GI1719" s="44"/>
      <c r="GJ1719" s="44"/>
      <c r="GK1719" s="44"/>
      <c r="GP1719" s="352"/>
      <c r="GR1719" s="44"/>
      <c r="GS1719" s="44"/>
      <c r="GT1719" s="44"/>
      <c r="GY1719" s="352"/>
      <c r="HA1719" s="44"/>
      <c r="HB1719" s="44"/>
      <c r="HC1719" s="44"/>
      <c r="HH1719" s="352"/>
      <c r="HJ1719" s="44"/>
      <c r="HK1719" s="44"/>
      <c r="HL1719" s="44"/>
      <c r="HQ1719" s="44"/>
      <c r="HR1719" s="44"/>
      <c r="HS1719" s="44"/>
      <c r="HT1719" s="44"/>
      <c r="HU1719" s="44"/>
      <c r="HV1719" s="44"/>
      <c r="HW1719" s="44"/>
      <c r="HX1719" s="44"/>
      <c r="HY1719" s="44"/>
      <c r="HZ1719" s="44"/>
      <c r="IA1719" s="44"/>
      <c r="IB1719" s="44"/>
      <c r="IC1719" s="44"/>
      <c r="ID1719" s="44"/>
      <c r="IE1719" s="44"/>
      <c r="IF1719" s="44"/>
      <c r="IG1719" s="44"/>
      <c r="IH1719" s="44"/>
      <c r="II1719" s="44"/>
      <c r="IJ1719" s="44"/>
      <c r="IK1719" s="44"/>
      <c r="IL1719" s="44"/>
      <c r="IM1719" s="44"/>
      <c r="IN1719" s="44"/>
      <c r="IO1719" s="44"/>
      <c r="IP1719" s="44"/>
      <c r="IQ1719" s="44"/>
      <c r="IR1719" s="44"/>
      <c r="IS1719" s="44"/>
      <c r="IT1719" s="44"/>
      <c r="IU1719" s="44"/>
      <c r="IV1719" s="44"/>
      <c r="RS1719" s="353"/>
    </row>
    <row r="1720" spans="1:487" s="74" customFormat="1" ht="15">
      <c r="A1720" s="325" t="s">
        <v>430</v>
      </c>
      <c r="B1720" s="351"/>
      <c r="C1720" s="351"/>
      <c r="D1720" s="458" t="s">
        <v>139</v>
      </c>
      <c r="E1720" s="44"/>
      <c r="F1720" s="437">
        <f t="shared" si="24"/>
        <v>141</v>
      </c>
      <c r="G1720" s="541">
        <v>50</v>
      </c>
      <c r="H1720" s="541">
        <v>46</v>
      </c>
      <c r="I1720" s="138">
        <v>41</v>
      </c>
      <c r="J1720" s="420">
        <v>4</v>
      </c>
      <c r="K1720" s="138"/>
      <c r="L1720" s="450"/>
      <c r="M1720" s="458"/>
      <c r="N1720" s="44"/>
      <c r="R1720" s="352"/>
      <c r="T1720" s="44"/>
      <c r="U1720" s="44"/>
      <c r="V1720" s="44"/>
      <c r="AA1720" s="352"/>
      <c r="AC1720" s="44"/>
      <c r="AD1720" s="44"/>
      <c r="AE1720" s="44"/>
      <c r="AJ1720" s="352"/>
      <c r="AL1720" s="44"/>
      <c r="AM1720" s="44"/>
      <c r="AN1720" s="44"/>
      <c r="AS1720" s="352"/>
      <c r="AU1720" s="44"/>
      <c r="AV1720" s="44"/>
      <c r="AW1720" s="44"/>
      <c r="BB1720" s="352"/>
      <c r="BD1720" s="44"/>
      <c r="BE1720" s="44"/>
      <c r="BF1720" s="44"/>
      <c r="BK1720" s="352"/>
      <c r="BM1720" s="44"/>
      <c r="BN1720" s="44"/>
      <c r="BO1720" s="44"/>
      <c r="BT1720" s="352"/>
      <c r="BV1720" s="44"/>
      <c r="BW1720" s="44"/>
      <c r="BX1720" s="44"/>
      <c r="CC1720" s="352"/>
      <c r="CE1720" s="44"/>
      <c r="CF1720" s="44"/>
      <c r="CG1720" s="44"/>
      <c r="CL1720" s="352"/>
      <c r="CN1720" s="44"/>
      <c r="CO1720" s="44"/>
      <c r="CP1720" s="44"/>
      <c r="CU1720" s="352"/>
      <c r="CW1720" s="44"/>
      <c r="CX1720" s="44"/>
      <c r="CY1720" s="44"/>
      <c r="DD1720" s="352"/>
      <c r="DF1720" s="44"/>
      <c r="DG1720" s="44"/>
      <c r="DH1720" s="44"/>
      <c r="DM1720" s="352"/>
      <c r="DO1720" s="44"/>
      <c r="DP1720" s="44"/>
      <c r="DQ1720" s="44"/>
      <c r="DV1720" s="352"/>
      <c r="DX1720" s="44"/>
      <c r="DY1720" s="44"/>
      <c r="DZ1720" s="44"/>
      <c r="EE1720" s="352"/>
      <c r="EG1720" s="44"/>
      <c r="EH1720" s="44"/>
      <c r="EI1720" s="44"/>
      <c r="EN1720" s="352"/>
      <c r="EP1720" s="44"/>
      <c r="EQ1720" s="44"/>
      <c r="ER1720" s="44"/>
      <c r="EW1720" s="352"/>
      <c r="EY1720" s="44"/>
      <c r="EZ1720" s="44"/>
      <c r="FA1720" s="44"/>
      <c r="FF1720" s="352"/>
      <c r="FH1720" s="44"/>
      <c r="FI1720" s="44"/>
      <c r="FJ1720" s="44"/>
      <c r="FO1720" s="352"/>
      <c r="FQ1720" s="44"/>
      <c r="FR1720" s="44"/>
      <c r="FS1720" s="44"/>
      <c r="FX1720" s="352"/>
      <c r="FZ1720" s="44"/>
      <c r="GA1720" s="44"/>
      <c r="GB1720" s="44"/>
      <c r="GG1720" s="352"/>
      <c r="GI1720" s="44"/>
      <c r="GJ1720" s="44"/>
      <c r="GK1720" s="44"/>
      <c r="GP1720" s="352"/>
      <c r="GR1720" s="44"/>
      <c r="GS1720" s="44"/>
      <c r="GT1720" s="44"/>
      <c r="GY1720" s="352"/>
      <c r="HA1720" s="44"/>
      <c r="HB1720" s="44"/>
      <c r="HC1720" s="44"/>
      <c r="HH1720" s="352"/>
      <c r="HJ1720" s="44"/>
      <c r="HK1720" s="44"/>
      <c r="HL1720" s="44"/>
      <c r="HQ1720" s="44"/>
      <c r="HR1720" s="44"/>
      <c r="HS1720" s="44"/>
      <c r="HT1720" s="44"/>
      <c r="HU1720" s="44"/>
      <c r="HV1720" s="44"/>
      <c r="HW1720" s="44"/>
      <c r="HX1720" s="44"/>
      <c r="HY1720" s="44"/>
      <c r="HZ1720" s="44"/>
      <c r="IA1720" s="44"/>
      <c r="IB1720" s="44"/>
      <c r="IC1720" s="44"/>
      <c r="ID1720" s="44"/>
      <c r="IE1720" s="44"/>
      <c r="IF1720" s="44"/>
      <c r="IG1720" s="44"/>
      <c r="IH1720" s="44"/>
      <c r="II1720" s="44"/>
      <c r="IJ1720" s="44"/>
      <c r="IK1720" s="44"/>
      <c r="IL1720" s="44"/>
      <c r="IM1720" s="44"/>
      <c r="IN1720" s="44"/>
      <c r="IO1720" s="44"/>
      <c r="IP1720" s="44"/>
      <c r="IQ1720" s="44"/>
      <c r="IR1720" s="44"/>
      <c r="IS1720" s="44"/>
      <c r="IT1720" s="44"/>
      <c r="IU1720" s="44"/>
      <c r="IV1720" s="44"/>
      <c r="RS1720" s="353"/>
    </row>
    <row r="1721" spans="1:487" s="74" customFormat="1" ht="15">
      <c r="A1721" s="325" t="s">
        <v>762</v>
      </c>
      <c r="B1721" s="351"/>
      <c r="C1721" s="351"/>
      <c r="D1721" s="458" t="s">
        <v>138</v>
      </c>
      <c r="E1721" s="44"/>
      <c r="F1721" s="437">
        <f t="shared" si="24"/>
        <v>628</v>
      </c>
      <c r="G1721" s="478">
        <v>240</v>
      </c>
      <c r="H1721" s="138">
        <v>218</v>
      </c>
      <c r="I1721" s="138">
        <v>137</v>
      </c>
      <c r="J1721" s="420">
        <v>33</v>
      </c>
      <c r="K1721" s="138"/>
      <c r="L1721" s="458"/>
      <c r="M1721" s="44"/>
      <c r="N1721" s="44"/>
      <c r="R1721" s="352"/>
      <c r="T1721" s="44"/>
      <c r="U1721" s="44"/>
      <c r="V1721" s="44"/>
      <c r="AA1721" s="352"/>
      <c r="AC1721" s="44"/>
      <c r="AD1721" s="44"/>
      <c r="AE1721" s="44"/>
      <c r="AJ1721" s="352"/>
      <c r="AL1721" s="44"/>
      <c r="AM1721" s="44"/>
      <c r="AN1721" s="44"/>
      <c r="AS1721" s="352"/>
      <c r="AU1721" s="44"/>
      <c r="AV1721" s="44"/>
      <c r="AW1721" s="44"/>
      <c r="BB1721" s="352"/>
      <c r="BD1721" s="44"/>
      <c r="BE1721" s="44"/>
      <c r="BF1721" s="44"/>
      <c r="BK1721" s="352"/>
      <c r="BM1721" s="44"/>
      <c r="BN1721" s="44"/>
      <c r="BO1721" s="44"/>
      <c r="BT1721" s="352"/>
      <c r="BV1721" s="44"/>
      <c r="BW1721" s="44"/>
      <c r="BX1721" s="44"/>
      <c r="CC1721" s="352"/>
      <c r="CE1721" s="44"/>
      <c r="CF1721" s="44"/>
      <c r="CG1721" s="44"/>
      <c r="CL1721" s="352"/>
      <c r="CN1721" s="44"/>
      <c r="CO1721" s="44"/>
      <c r="CP1721" s="44"/>
      <c r="CU1721" s="352"/>
      <c r="CW1721" s="44"/>
      <c r="CX1721" s="44"/>
      <c r="CY1721" s="44"/>
      <c r="DD1721" s="352"/>
      <c r="DF1721" s="44"/>
      <c r="DG1721" s="44"/>
      <c r="DH1721" s="44"/>
      <c r="DM1721" s="352"/>
      <c r="DO1721" s="44"/>
      <c r="DP1721" s="44"/>
      <c r="DQ1721" s="44"/>
      <c r="DV1721" s="352"/>
      <c r="DX1721" s="44"/>
      <c r="DY1721" s="44"/>
      <c r="DZ1721" s="44"/>
      <c r="EE1721" s="352"/>
      <c r="EG1721" s="44"/>
      <c r="EH1721" s="44"/>
      <c r="EI1721" s="44"/>
      <c r="EN1721" s="352"/>
      <c r="EP1721" s="44"/>
      <c r="EQ1721" s="44"/>
      <c r="ER1721" s="44"/>
      <c r="EW1721" s="352"/>
      <c r="EY1721" s="44"/>
      <c r="EZ1721" s="44"/>
      <c r="FA1721" s="44"/>
      <c r="FF1721" s="352"/>
      <c r="FH1721" s="44"/>
      <c r="FI1721" s="44"/>
      <c r="FJ1721" s="44"/>
      <c r="FO1721" s="352"/>
      <c r="FQ1721" s="44"/>
      <c r="FR1721" s="44"/>
      <c r="FS1721" s="44"/>
      <c r="FX1721" s="352"/>
      <c r="FZ1721" s="44"/>
      <c r="GA1721" s="44"/>
      <c r="GB1721" s="44"/>
      <c r="GG1721" s="352"/>
      <c r="GI1721" s="44"/>
      <c r="GJ1721" s="44"/>
      <c r="GK1721" s="44"/>
      <c r="GP1721" s="352"/>
      <c r="GR1721" s="44"/>
      <c r="GS1721" s="44"/>
      <c r="GT1721" s="44"/>
      <c r="GY1721" s="352"/>
      <c r="HA1721" s="44"/>
      <c r="HB1721" s="44"/>
      <c r="HC1721" s="44"/>
      <c r="HH1721" s="352"/>
      <c r="HJ1721" s="44"/>
      <c r="HK1721" s="44"/>
      <c r="HL1721" s="44"/>
      <c r="HQ1721" s="44"/>
      <c r="HR1721" s="44"/>
      <c r="HS1721" s="44"/>
      <c r="HT1721" s="44"/>
      <c r="HU1721" s="44"/>
      <c r="HV1721" s="44"/>
      <c r="HW1721" s="44"/>
      <c r="HX1721" s="44"/>
      <c r="HY1721" s="44"/>
      <c r="HZ1721" s="44"/>
      <c r="IA1721" s="44"/>
      <c r="IB1721" s="44"/>
      <c r="IC1721" s="44"/>
      <c r="ID1721" s="44"/>
      <c r="IE1721" s="44"/>
      <c r="IF1721" s="44"/>
      <c r="IG1721" s="44"/>
      <c r="IH1721" s="44"/>
      <c r="II1721" s="44"/>
      <c r="IJ1721" s="44"/>
      <c r="IK1721" s="44"/>
      <c r="IL1721" s="44"/>
      <c r="IM1721" s="44"/>
      <c r="IN1721" s="44"/>
      <c r="IO1721" s="44"/>
      <c r="IP1721" s="44"/>
      <c r="IQ1721" s="44"/>
      <c r="IR1721" s="44"/>
      <c r="IS1721" s="44"/>
      <c r="IT1721" s="44"/>
      <c r="IU1721" s="44"/>
      <c r="IV1721" s="44"/>
      <c r="RS1721" s="353"/>
    </row>
    <row r="1722" spans="1:487" s="74" customFormat="1" ht="15">
      <c r="A1722" s="325" t="s">
        <v>891</v>
      </c>
      <c r="B1722" s="351"/>
      <c r="C1722" s="351"/>
      <c r="D1722" s="458" t="s">
        <v>136</v>
      </c>
      <c r="E1722" s="44"/>
      <c r="F1722" s="437">
        <f t="shared" si="24"/>
        <v>46</v>
      </c>
      <c r="G1722" s="478"/>
      <c r="H1722" s="138">
        <v>13</v>
      </c>
      <c r="I1722" s="138">
        <v>5</v>
      </c>
      <c r="J1722" s="420">
        <v>28</v>
      </c>
      <c r="K1722" s="138"/>
      <c r="L1722" s="44"/>
      <c r="M1722" s="44"/>
      <c r="N1722" s="44"/>
      <c r="R1722" s="352"/>
      <c r="T1722" s="44"/>
      <c r="U1722" s="44"/>
      <c r="V1722" s="44"/>
      <c r="AA1722" s="352"/>
      <c r="AC1722" s="44"/>
      <c r="AD1722" s="44"/>
      <c r="AE1722" s="44"/>
      <c r="AJ1722" s="352"/>
      <c r="AL1722" s="44"/>
      <c r="AM1722" s="44"/>
      <c r="AN1722" s="44"/>
      <c r="AS1722" s="352"/>
      <c r="AU1722" s="44"/>
      <c r="AV1722" s="44"/>
      <c r="AW1722" s="44"/>
      <c r="BB1722" s="352"/>
      <c r="BD1722" s="44"/>
      <c r="BE1722" s="44"/>
      <c r="BF1722" s="44"/>
      <c r="BK1722" s="352"/>
      <c r="BM1722" s="44"/>
      <c r="BN1722" s="44"/>
      <c r="BO1722" s="44"/>
      <c r="BT1722" s="352"/>
      <c r="BV1722" s="44"/>
      <c r="BW1722" s="44"/>
      <c r="BX1722" s="44"/>
      <c r="CC1722" s="352"/>
      <c r="CE1722" s="44"/>
      <c r="CF1722" s="44"/>
      <c r="CG1722" s="44"/>
      <c r="CL1722" s="352"/>
      <c r="CN1722" s="44"/>
      <c r="CO1722" s="44"/>
      <c r="CP1722" s="44"/>
      <c r="CU1722" s="352"/>
      <c r="CW1722" s="44"/>
      <c r="CX1722" s="44"/>
      <c r="CY1722" s="44"/>
      <c r="DD1722" s="352"/>
      <c r="DF1722" s="44"/>
      <c r="DG1722" s="44"/>
      <c r="DH1722" s="44"/>
      <c r="DM1722" s="352"/>
      <c r="DO1722" s="44"/>
      <c r="DP1722" s="44"/>
      <c r="DQ1722" s="44"/>
      <c r="DV1722" s="352"/>
      <c r="DX1722" s="44"/>
      <c r="DY1722" s="44"/>
      <c r="DZ1722" s="44"/>
      <c r="EE1722" s="352"/>
      <c r="EG1722" s="44"/>
      <c r="EH1722" s="44"/>
      <c r="EI1722" s="44"/>
      <c r="EN1722" s="352"/>
      <c r="EP1722" s="44"/>
      <c r="EQ1722" s="44"/>
      <c r="ER1722" s="44"/>
      <c r="EW1722" s="352"/>
      <c r="EY1722" s="44"/>
      <c r="EZ1722" s="44"/>
      <c r="FA1722" s="44"/>
      <c r="FF1722" s="352"/>
      <c r="FH1722" s="44"/>
      <c r="FI1722" s="44"/>
      <c r="FJ1722" s="44"/>
      <c r="FO1722" s="352"/>
      <c r="FQ1722" s="44"/>
      <c r="FR1722" s="44"/>
      <c r="FS1722" s="44"/>
      <c r="FX1722" s="352"/>
      <c r="FZ1722" s="44"/>
      <c r="GA1722" s="44"/>
      <c r="GB1722" s="44"/>
      <c r="GG1722" s="352"/>
      <c r="GI1722" s="44"/>
      <c r="GJ1722" s="44"/>
      <c r="GK1722" s="44"/>
      <c r="GP1722" s="352"/>
      <c r="GR1722" s="44"/>
      <c r="GS1722" s="44"/>
      <c r="GT1722" s="44"/>
      <c r="GY1722" s="352"/>
      <c r="HA1722" s="44"/>
      <c r="HB1722" s="44"/>
      <c r="HC1722" s="44"/>
      <c r="HH1722" s="352"/>
      <c r="HJ1722" s="44"/>
      <c r="HK1722" s="44"/>
      <c r="HL1722" s="44"/>
      <c r="HQ1722" s="44"/>
      <c r="HR1722" s="44"/>
      <c r="HS1722" s="44"/>
      <c r="HT1722" s="44"/>
      <c r="HU1722" s="44"/>
      <c r="HV1722" s="44"/>
      <c r="HW1722" s="44"/>
      <c r="HX1722" s="44"/>
      <c r="HY1722" s="44"/>
      <c r="HZ1722" s="44"/>
      <c r="IA1722" s="44"/>
      <c r="IB1722" s="44"/>
      <c r="IC1722" s="44"/>
      <c r="ID1722" s="44"/>
      <c r="IE1722" s="44"/>
      <c r="IF1722" s="44"/>
      <c r="IG1722" s="44"/>
      <c r="IH1722" s="44"/>
      <c r="II1722" s="44"/>
      <c r="IJ1722" s="44"/>
      <c r="IK1722" s="44"/>
      <c r="IL1722" s="44"/>
      <c r="IM1722" s="44"/>
      <c r="IN1722" s="44"/>
      <c r="IO1722" s="44"/>
      <c r="IP1722" s="44"/>
      <c r="IQ1722" s="44"/>
      <c r="IR1722" s="44"/>
      <c r="IS1722" s="44"/>
      <c r="IT1722" s="44"/>
      <c r="IU1722" s="44"/>
      <c r="IV1722" s="44"/>
      <c r="RS1722" s="353"/>
    </row>
    <row r="1723" spans="1:487" s="74" customFormat="1" ht="15">
      <c r="A1723" s="325" t="s">
        <v>1999</v>
      </c>
      <c r="B1723" s="351"/>
      <c r="C1723" s="351"/>
      <c r="D1723" s="531" t="s">
        <v>130</v>
      </c>
      <c r="E1723" s="44"/>
      <c r="F1723" s="437">
        <f t="shared" ref="F1723:F1786" si="25">SUM(G1723:L1723)</f>
        <v>0</v>
      </c>
      <c r="G1723" s="478"/>
      <c r="H1723" s="138"/>
      <c r="I1723" s="138"/>
      <c r="J1723" s="420"/>
      <c r="K1723" s="138"/>
      <c r="L1723" s="44"/>
      <c r="M1723" s="44"/>
      <c r="N1723" s="44"/>
      <c r="R1723" s="352"/>
      <c r="T1723" s="44"/>
      <c r="U1723" s="44"/>
      <c r="V1723" s="44"/>
      <c r="AA1723" s="352"/>
      <c r="AC1723" s="44"/>
      <c r="AD1723" s="44"/>
      <c r="AE1723" s="44"/>
      <c r="AJ1723" s="352"/>
      <c r="AL1723" s="44"/>
      <c r="AM1723" s="44"/>
      <c r="AN1723" s="44"/>
      <c r="AS1723" s="352"/>
      <c r="AU1723" s="44"/>
      <c r="AV1723" s="44"/>
      <c r="AW1723" s="44"/>
      <c r="BB1723" s="352"/>
      <c r="BD1723" s="44"/>
      <c r="BE1723" s="44"/>
      <c r="BF1723" s="44"/>
      <c r="BK1723" s="352"/>
      <c r="BM1723" s="44"/>
      <c r="BN1723" s="44"/>
      <c r="BO1723" s="44"/>
      <c r="BT1723" s="352"/>
      <c r="BV1723" s="44"/>
      <c r="BW1723" s="44"/>
      <c r="BX1723" s="44"/>
      <c r="CC1723" s="352"/>
      <c r="CE1723" s="44"/>
      <c r="CF1723" s="44"/>
      <c r="CG1723" s="44"/>
      <c r="CL1723" s="352"/>
      <c r="CN1723" s="44"/>
      <c r="CO1723" s="44"/>
      <c r="CP1723" s="44"/>
      <c r="CU1723" s="352"/>
      <c r="CW1723" s="44"/>
      <c r="CX1723" s="44"/>
      <c r="CY1723" s="44"/>
      <c r="DD1723" s="352"/>
      <c r="DF1723" s="44"/>
      <c r="DG1723" s="44"/>
      <c r="DH1723" s="44"/>
      <c r="DM1723" s="352"/>
      <c r="DO1723" s="44"/>
      <c r="DP1723" s="44"/>
      <c r="DQ1723" s="44"/>
      <c r="DV1723" s="352"/>
      <c r="DX1723" s="44"/>
      <c r="DY1723" s="44"/>
      <c r="DZ1723" s="44"/>
      <c r="EE1723" s="352"/>
      <c r="EG1723" s="44"/>
      <c r="EH1723" s="44"/>
      <c r="EI1723" s="44"/>
      <c r="EN1723" s="352"/>
      <c r="EP1723" s="44"/>
      <c r="EQ1723" s="44"/>
      <c r="ER1723" s="44"/>
      <c r="EW1723" s="352"/>
      <c r="EY1723" s="44"/>
      <c r="EZ1723" s="44"/>
      <c r="FA1723" s="44"/>
      <c r="FF1723" s="352"/>
      <c r="FH1723" s="44"/>
      <c r="FI1723" s="44"/>
      <c r="FJ1723" s="44"/>
      <c r="FO1723" s="352"/>
      <c r="FQ1723" s="44"/>
      <c r="FR1723" s="44"/>
      <c r="FS1723" s="44"/>
      <c r="FX1723" s="352"/>
      <c r="FZ1723" s="44"/>
      <c r="GA1723" s="44"/>
      <c r="GB1723" s="44"/>
      <c r="GG1723" s="352"/>
      <c r="GI1723" s="44"/>
      <c r="GJ1723" s="44"/>
      <c r="GK1723" s="44"/>
      <c r="GP1723" s="352"/>
      <c r="GR1723" s="44"/>
      <c r="GS1723" s="44"/>
      <c r="GT1723" s="44"/>
      <c r="GY1723" s="352"/>
      <c r="HA1723" s="44"/>
      <c r="HB1723" s="44"/>
      <c r="HC1723" s="44"/>
      <c r="HH1723" s="352"/>
      <c r="HJ1723" s="44"/>
      <c r="HK1723" s="44"/>
      <c r="HL1723" s="44"/>
      <c r="HQ1723" s="44"/>
      <c r="HR1723" s="44"/>
      <c r="HS1723" s="44"/>
      <c r="HT1723" s="44"/>
      <c r="HU1723" s="44"/>
      <c r="HV1723" s="44"/>
      <c r="HW1723" s="44"/>
      <c r="HX1723" s="44"/>
      <c r="HY1723" s="44"/>
      <c r="HZ1723" s="44"/>
      <c r="IA1723" s="44"/>
      <c r="IB1723" s="44"/>
      <c r="IC1723" s="44"/>
      <c r="ID1723" s="44"/>
      <c r="IE1723" s="44"/>
      <c r="IF1723" s="44"/>
      <c r="IG1723" s="44"/>
      <c r="IH1723" s="44"/>
      <c r="II1723" s="44"/>
      <c r="IJ1723" s="44"/>
      <c r="IK1723" s="44"/>
      <c r="IL1723" s="44"/>
      <c r="IM1723" s="44"/>
      <c r="IN1723" s="44"/>
      <c r="IO1723" s="44"/>
      <c r="IP1723" s="44"/>
      <c r="IQ1723" s="44"/>
      <c r="IR1723" s="44"/>
      <c r="IS1723" s="44"/>
      <c r="IT1723" s="44"/>
      <c r="IU1723" s="44"/>
      <c r="IV1723" s="44"/>
      <c r="RS1723" s="353"/>
    </row>
    <row r="1724" spans="1:487" s="74" customFormat="1" ht="15">
      <c r="A1724" s="325" t="s">
        <v>704</v>
      </c>
      <c r="B1724" s="351"/>
      <c r="C1724" s="351"/>
      <c r="D1724" s="531" t="s">
        <v>130</v>
      </c>
      <c r="E1724" s="44"/>
      <c r="F1724" s="437">
        <f t="shared" si="25"/>
        <v>0</v>
      </c>
      <c r="G1724" s="478"/>
      <c r="H1724" s="138"/>
      <c r="I1724" s="138"/>
      <c r="J1724" s="420"/>
      <c r="K1724" s="138"/>
      <c r="L1724" s="44"/>
      <c r="M1724" s="44"/>
      <c r="N1724" s="44"/>
      <c r="R1724" s="352"/>
      <c r="T1724" s="44"/>
      <c r="U1724" s="44"/>
      <c r="V1724" s="44"/>
      <c r="AA1724" s="352"/>
      <c r="AC1724" s="44"/>
      <c r="AD1724" s="44"/>
      <c r="AE1724" s="44"/>
      <c r="AJ1724" s="352"/>
      <c r="AL1724" s="44"/>
      <c r="AM1724" s="44"/>
      <c r="AN1724" s="44"/>
      <c r="AS1724" s="352"/>
      <c r="AU1724" s="44"/>
      <c r="AV1724" s="44"/>
      <c r="AW1724" s="44"/>
      <c r="BB1724" s="352"/>
      <c r="BD1724" s="44"/>
      <c r="BE1724" s="44"/>
      <c r="BF1724" s="44"/>
      <c r="BK1724" s="352"/>
      <c r="BM1724" s="44"/>
      <c r="BN1724" s="44"/>
      <c r="BO1724" s="44"/>
      <c r="BT1724" s="352"/>
      <c r="BV1724" s="44"/>
      <c r="BW1724" s="44"/>
      <c r="BX1724" s="44"/>
      <c r="CC1724" s="352"/>
      <c r="CE1724" s="44"/>
      <c r="CF1724" s="44"/>
      <c r="CG1724" s="44"/>
      <c r="CL1724" s="352"/>
      <c r="CN1724" s="44"/>
      <c r="CO1724" s="44"/>
      <c r="CP1724" s="44"/>
      <c r="CU1724" s="352"/>
      <c r="CW1724" s="44"/>
      <c r="CX1724" s="44"/>
      <c r="CY1724" s="44"/>
      <c r="DD1724" s="352"/>
      <c r="DF1724" s="44"/>
      <c r="DG1724" s="44"/>
      <c r="DH1724" s="44"/>
      <c r="DM1724" s="352"/>
      <c r="DO1724" s="44"/>
      <c r="DP1724" s="44"/>
      <c r="DQ1724" s="44"/>
      <c r="DV1724" s="352"/>
      <c r="DX1724" s="44"/>
      <c r="DY1724" s="44"/>
      <c r="DZ1724" s="44"/>
      <c r="EE1724" s="352"/>
      <c r="EG1724" s="44"/>
      <c r="EH1724" s="44"/>
      <c r="EI1724" s="44"/>
      <c r="EN1724" s="352"/>
      <c r="EP1724" s="44"/>
      <c r="EQ1724" s="44"/>
      <c r="ER1724" s="44"/>
      <c r="EW1724" s="352"/>
      <c r="EY1724" s="44"/>
      <c r="EZ1724" s="44"/>
      <c r="FA1724" s="44"/>
      <c r="FF1724" s="352"/>
      <c r="FH1724" s="44"/>
      <c r="FI1724" s="44"/>
      <c r="FJ1724" s="44"/>
      <c r="FO1724" s="352"/>
      <c r="FQ1724" s="44"/>
      <c r="FR1724" s="44"/>
      <c r="FS1724" s="44"/>
      <c r="FX1724" s="352"/>
      <c r="FZ1724" s="44"/>
      <c r="GA1724" s="44"/>
      <c r="GB1724" s="44"/>
      <c r="GG1724" s="352"/>
      <c r="GI1724" s="44"/>
      <c r="GJ1724" s="44"/>
      <c r="GK1724" s="44"/>
      <c r="GP1724" s="352"/>
      <c r="GR1724" s="44"/>
      <c r="GS1724" s="44"/>
      <c r="GT1724" s="44"/>
      <c r="GY1724" s="352"/>
      <c r="HA1724" s="44"/>
      <c r="HB1724" s="44"/>
      <c r="HC1724" s="44"/>
      <c r="HH1724" s="352"/>
      <c r="HJ1724" s="44"/>
      <c r="HK1724" s="44"/>
      <c r="HL1724" s="44"/>
      <c r="HQ1724" s="44"/>
      <c r="HR1724" s="44"/>
      <c r="HS1724" s="44"/>
      <c r="HT1724" s="44"/>
      <c r="HU1724" s="44"/>
      <c r="HV1724" s="44"/>
      <c r="HW1724" s="44"/>
      <c r="HX1724" s="44"/>
      <c r="HY1724" s="44"/>
      <c r="HZ1724" s="44"/>
      <c r="IA1724" s="44"/>
      <c r="IB1724" s="44"/>
      <c r="IC1724" s="44"/>
      <c r="ID1724" s="44"/>
      <c r="IE1724" s="44"/>
      <c r="IF1724" s="44"/>
      <c r="IG1724" s="44"/>
      <c r="IH1724" s="44"/>
      <c r="II1724" s="44"/>
      <c r="IJ1724" s="44"/>
      <c r="IK1724" s="44"/>
      <c r="IL1724" s="44"/>
      <c r="IM1724" s="44"/>
      <c r="IN1724" s="44"/>
      <c r="IO1724" s="44"/>
      <c r="IP1724" s="44"/>
      <c r="IQ1724" s="44"/>
      <c r="IR1724" s="44"/>
      <c r="IS1724" s="44"/>
      <c r="IT1724" s="44"/>
      <c r="IU1724" s="44"/>
      <c r="IV1724" s="44"/>
      <c r="RS1724" s="353"/>
    </row>
    <row r="1725" spans="1:487" s="74" customFormat="1" ht="15">
      <c r="A1725" s="325" t="s">
        <v>1835</v>
      </c>
      <c r="B1725" s="351"/>
      <c r="C1725" s="351"/>
      <c r="D1725" s="531" t="s">
        <v>130</v>
      </c>
      <c r="E1725" s="44"/>
      <c r="F1725" s="437">
        <f t="shared" si="25"/>
        <v>0</v>
      </c>
      <c r="G1725" s="478"/>
      <c r="H1725" s="138"/>
      <c r="I1725" s="138"/>
      <c r="J1725" s="420"/>
      <c r="K1725" s="138"/>
      <c r="L1725" s="44"/>
      <c r="M1725" s="44"/>
      <c r="N1725" s="44"/>
      <c r="R1725" s="352"/>
      <c r="T1725" s="44"/>
      <c r="U1725" s="44"/>
      <c r="V1725" s="44"/>
      <c r="AA1725" s="352"/>
      <c r="AC1725" s="44"/>
      <c r="AD1725" s="44"/>
      <c r="AE1725" s="44"/>
      <c r="AJ1725" s="352"/>
      <c r="AL1725" s="44"/>
      <c r="AM1725" s="44"/>
      <c r="AN1725" s="44"/>
      <c r="AS1725" s="352"/>
      <c r="AU1725" s="44"/>
      <c r="AV1725" s="44"/>
      <c r="AW1725" s="44"/>
      <c r="BB1725" s="352"/>
      <c r="BD1725" s="44"/>
      <c r="BE1725" s="44"/>
      <c r="BF1725" s="44"/>
      <c r="BK1725" s="352"/>
      <c r="BM1725" s="44"/>
      <c r="BN1725" s="44"/>
      <c r="BO1725" s="44"/>
      <c r="BT1725" s="352"/>
      <c r="BV1725" s="44"/>
      <c r="BW1725" s="44"/>
      <c r="BX1725" s="44"/>
      <c r="CC1725" s="352"/>
      <c r="CE1725" s="44"/>
      <c r="CF1725" s="44"/>
      <c r="CG1725" s="44"/>
      <c r="CL1725" s="352"/>
      <c r="CN1725" s="44"/>
      <c r="CO1725" s="44"/>
      <c r="CP1725" s="44"/>
      <c r="CU1725" s="352"/>
      <c r="CW1725" s="44"/>
      <c r="CX1725" s="44"/>
      <c r="CY1725" s="44"/>
      <c r="DD1725" s="352"/>
      <c r="DF1725" s="44"/>
      <c r="DG1725" s="44"/>
      <c r="DH1725" s="44"/>
      <c r="DM1725" s="352"/>
      <c r="DO1725" s="44"/>
      <c r="DP1725" s="44"/>
      <c r="DQ1725" s="44"/>
      <c r="DV1725" s="352"/>
      <c r="DX1725" s="44"/>
      <c r="DY1725" s="44"/>
      <c r="DZ1725" s="44"/>
      <c r="EE1725" s="352"/>
      <c r="EG1725" s="44"/>
      <c r="EH1725" s="44"/>
      <c r="EI1725" s="44"/>
      <c r="EN1725" s="352"/>
      <c r="EP1725" s="44"/>
      <c r="EQ1725" s="44"/>
      <c r="ER1725" s="44"/>
      <c r="EW1725" s="352"/>
      <c r="EY1725" s="44"/>
      <c r="EZ1725" s="44"/>
      <c r="FA1725" s="44"/>
      <c r="FF1725" s="352"/>
      <c r="FH1725" s="44"/>
      <c r="FI1725" s="44"/>
      <c r="FJ1725" s="44"/>
      <c r="FO1725" s="352"/>
      <c r="FQ1725" s="44"/>
      <c r="FR1725" s="44"/>
      <c r="FS1725" s="44"/>
      <c r="FX1725" s="352"/>
      <c r="FZ1725" s="44"/>
      <c r="GA1725" s="44"/>
      <c r="GB1725" s="44"/>
      <c r="GG1725" s="352"/>
      <c r="GI1725" s="44"/>
      <c r="GJ1725" s="44"/>
      <c r="GK1725" s="44"/>
      <c r="GP1725" s="352"/>
      <c r="GR1725" s="44"/>
      <c r="GS1725" s="44"/>
      <c r="GT1725" s="44"/>
      <c r="GY1725" s="352"/>
      <c r="HA1725" s="44"/>
      <c r="HB1725" s="44"/>
      <c r="HC1725" s="44"/>
      <c r="HH1725" s="352"/>
      <c r="HJ1725" s="44"/>
      <c r="HK1725" s="44"/>
      <c r="HL1725" s="44"/>
      <c r="HQ1725" s="44"/>
      <c r="HR1725" s="44"/>
      <c r="HS1725" s="44"/>
      <c r="HT1725" s="44"/>
      <c r="HU1725" s="44"/>
      <c r="HV1725" s="44"/>
      <c r="HW1725" s="44"/>
      <c r="HX1725" s="44"/>
      <c r="HY1725" s="44"/>
      <c r="HZ1725" s="44"/>
      <c r="IA1725" s="44"/>
      <c r="IB1725" s="44"/>
      <c r="IC1725" s="44"/>
      <c r="ID1725" s="44"/>
      <c r="IE1725" s="44"/>
      <c r="IF1725" s="44"/>
      <c r="IG1725" s="44"/>
      <c r="IH1725" s="44"/>
      <c r="II1725" s="44"/>
      <c r="IJ1725" s="44"/>
      <c r="IK1725" s="44"/>
      <c r="IL1725" s="44"/>
      <c r="IM1725" s="44"/>
      <c r="IN1725" s="44"/>
      <c r="IO1725" s="44"/>
      <c r="IP1725" s="44"/>
      <c r="IQ1725" s="44"/>
      <c r="IR1725" s="44"/>
      <c r="IS1725" s="44"/>
      <c r="IT1725" s="44"/>
      <c r="IU1725" s="44"/>
      <c r="IV1725" s="44"/>
      <c r="RS1725" s="353"/>
    </row>
    <row r="1726" spans="1:487" s="74" customFormat="1" ht="15">
      <c r="A1726" s="325" t="s">
        <v>583</v>
      </c>
      <c r="B1726" s="450"/>
      <c r="C1726" s="351"/>
      <c r="D1726" s="458" t="s">
        <v>132</v>
      </c>
      <c r="E1726" s="44"/>
      <c r="F1726" s="437">
        <f t="shared" si="25"/>
        <v>6</v>
      </c>
      <c r="G1726" s="478">
        <v>6</v>
      </c>
      <c r="H1726" s="138"/>
      <c r="I1726" s="138"/>
      <c r="J1726" s="420"/>
      <c r="K1726" s="138"/>
      <c r="L1726" s="44"/>
      <c r="M1726" s="44"/>
      <c r="N1726" s="44"/>
      <c r="R1726" s="352"/>
      <c r="T1726" s="44"/>
      <c r="U1726" s="44"/>
      <c r="V1726" s="44"/>
      <c r="AA1726" s="352"/>
      <c r="AC1726" s="44"/>
      <c r="AD1726" s="44"/>
      <c r="AE1726" s="44"/>
      <c r="AJ1726" s="352"/>
      <c r="AL1726" s="44"/>
      <c r="AM1726" s="44"/>
      <c r="AN1726" s="44"/>
      <c r="AS1726" s="352"/>
      <c r="AU1726" s="44"/>
      <c r="AV1726" s="44"/>
      <c r="AW1726" s="44"/>
      <c r="BB1726" s="352"/>
      <c r="BD1726" s="44"/>
      <c r="BE1726" s="44"/>
      <c r="BF1726" s="44"/>
      <c r="BK1726" s="352"/>
      <c r="BM1726" s="44"/>
      <c r="BN1726" s="44"/>
      <c r="BO1726" s="44"/>
      <c r="BT1726" s="352"/>
      <c r="BV1726" s="44"/>
      <c r="BW1726" s="44"/>
      <c r="BX1726" s="44"/>
      <c r="CC1726" s="352"/>
      <c r="CE1726" s="44"/>
      <c r="CF1726" s="44"/>
      <c r="CG1726" s="44"/>
      <c r="CL1726" s="352"/>
      <c r="CN1726" s="44"/>
      <c r="CO1726" s="44"/>
      <c r="CP1726" s="44"/>
      <c r="CU1726" s="352"/>
      <c r="CW1726" s="44"/>
      <c r="CX1726" s="44"/>
      <c r="CY1726" s="44"/>
      <c r="DD1726" s="352"/>
      <c r="DF1726" s="44"/>
      <c r="DG1726" s="44"/>
      <c r="DH1726" s="44"/>
      <c r="DM1726" s="352"/>
      <c r="DO1726" s="44"/>
      <c r="DP1726" s="44"/>
      <c r="DQ1726" s="44"/>
      <c r="DV1726" s="352"/>
      <c r="DX1726" s="44"/>
      <c r="DY1726" s="44"/>
      <c r="DZ1726" s="44"/>
      <c r="EE1726" s="352"/>
      <c r="EG1726" s="44"/>
      <c r="EH1726" s="44"/>
      <c r="EI1726" s="44"/>
      <c r="EN1726" s="352"/>
      <c r="EP1726" s="44"/>
      <c r="EQ1726" s="44"/>
      <c r="ER1726" s="44"/>
      <c r="EW1726" s="352"/>
      <c r="EY1726" s="44"/>
      <c r="EZ1726" s="44"/>
      <c r="FA1726" s="44"/>
      <c r="FF1726" s="352"/>
      <c r="FH1726" s="44"/>
      <c r="FI1726" s="44"/>
      <c r="FJ1726" s="44"/>
      <c r="FO1726" s="352"/>
      <c r="FQ1726" s="44"/>
      <c r="FR1726" s="44"/>
      <c r="FS1726" s="44"/>
      <c r="FX1726" s="352"/>
      <c r="FZ1726" s="44"/>
      <c r="GA1726" s="44"/>
      <c r="GB1726" s="44"/>
      <c r="GG1726" s="352"/>
      <c r="GI1726" s="44"/>
      <c r="GJ1726" s="44"/>
      <c r="GK1726" s="44"/>
      <c r="GP1726" s="352"/>
      <c r="GR1726" s="44"/>
      <c r="GS1726" s="44"/>
      <c r="GT1726" s="44"/>
      <c r="GY1726" s="352"/>
      <c r="HA1726" s="44"/>
      <c r="HB1726" s="44"/>
      <c r="HC1726" s="44"/>
      <c r="HH1726" s="352"/>
      <c r="HJ1726" s="44"/>
      <c r="HK1726" s="44"/>
      <c r="HL1726" s="44"/>
      <c r="HQ1726" s="44"/>
      <c r="HR1726" s="44"/>
      <c r="HS1726" s="44"/>
      <c r="HT1726" s="44"/>
      <c r="HU1726" s="44"/>
      <c r="HV1726" s="44"/>
      <c r="HW1726" s="44"/>
      <c r="HX1726" s="44"/>
      <c r="HY1726" s="44"/>
      <c r="HZ1726" s="44"/>
      <c r="IA1726" s="44"/>
      <c r="IB1726" s="44"/>
      <c r="IC1726" s="44"/>
      <c r="ID1726" s="44"/>
      <c r="IE1726" s="44"/>
      <c r="IF1726" s="44"/>
      <c r="IG1726" s="44"/>
      <c r="IH1726" s="44"/>
      <c r="II1726" s="44"/>
      <c r="IJ1726" s="44"/>
      <c r="IK1726" s="44"/>
      <c r="IL1726" s="44"/>
      <c r="IM1726" s="44"/>
      <c r="IN1726" s="44"/>
      <c r="IO1726" s="44"/>
      <c r="IP1726" s="44"/>
      <c r="IQ1726" s="44"/>
      <c r="IR1726" s="44"/>
      <c r="IS1726" s="44"/>
      <c r="IT1726" s="44"/>
      <c r="IU1726" s="44"/>
      <c r="IV1726" s="44"/>
      <c r="RS1726" s="353"/>
    </row>
    <row r="1727" spans="1:487" s="74" customFormat="1" ht="15">
      <c r="A1727" s="325" t="s">
        <v>939</v>
      </c>
      <c r="B1727" s="351"/>
      <c r="C1727" s="351"/>
      <c r="D1727" s="531" t="s">
        <v>130</v>
      </c>
      <c r="E1727" s="44"/>
      <c r="F1727" s="437">
        <f t="shared" si="25"/>
        <v>39</v>
      </c>
      <c r="G1727" s="478">
        <v>10</v>
      </c>
      <c r="H1727" s="138"/>
      <c r="I1727" s="138"/>
      <c r="J1727" s="420">
        <v>29</v>
      </c>
      <c r="K1727" s="138"/>
      <c r="L1727" s="44"/>
      <c r="M1727" s="44"/>
      <c r="N1727" s="44"/>
      <c r="R1727" s="352"/>
      <c r="T1727" s="44"/>
      <c r="U1727" s="44"/>
      <c r="V1727" s="44"/>
      <c r="AA1727" s="352"/>
      <c r="AC1727" s="44"/>
      <c r="AD1727" s="44"/>
      <c r="AE1727" s="44"/>
      <c r="AJ1727" s="352"/>
      <c r="AL1727" s="44"/>
      <c r="AM1727" s="44"/>
      <c r="AN1727" s="44"/>
      <c r="AS1727" s="352"/>
      <c r="AU1727" s="44"/>
      <c r="AV1727" s="44"/>
      <c r="AW1727" s="44"/>
      <c r="BB1727" s="352"/>
      <c r="BD1727" s="44"/>
      <c r="BE1727" s="44"/>
      <c r="BF1727" s="44"/>
      <c r="BK1727" s="352"/>
      <c r="BM1727" s="44"/>
      <c r="BN1727" s="44"/>
      <c r="BO1727" s="44"/>
      <c r="BT1727" s="352"/>
      <c r="BV1727" s="44"/>
      <c r="BW1727" s="44"/>
      <c r="BX1727" s="44"/>
      <c r="CC1727" s="352"/>
      <c r="CE1727" s="44"/>
      <c r="CF1727" s="44"/>
      <c r="CG1727" s="44"/>
      <c r="CL1727" s="352"/>
      <c r="CN1727" s="44"/>
      <c r="CO1727" s="44"/>
      <c r="CP1727" s="44"/>
      <c r="CU1727" s="352"/>
      <c r="CW1727" s="44"/>
      <c r="CX1727" s="44"/>
      <c r="CY1727" s="44"/>
      <c r="DD1727" s="352"/>
      <c r="DF1727" s="44"/>
      <c r="DG1727" s="44"/>
      <c r="DH1727" s="44"/>
      <c r="DM1727" s="352"/>
      <c r="DO1727" s="44"/>
      <c r="DP1727" s="44"/>
      <c r="DQ1727" s="44"/>
      <c r="DV1727" s="352"/>
      <c r="DX1727" s="44"/>
      <c r="DY1727" s="44"/>
      <c r="DZ1727" s="44"/>
      <c r="EE1727" s="352"/>
      <c r="EG1727" s="44"/>
      <c r="EH1727" s="44"/>
      <c r="EI1727" s="44"/>
      <c r="EN1727" s="352"/>
      <c r="EP1727" s="44"/>
      <c r="EQ1727" s="44"/>
      <c r="ER1727" s="44"/>
      <c r="EW1727" s="352"/>
      <c r="EY1727" s="44"/>
      <c r="EZ1727" s="44"/>
      <c r="FA1727" s="44"/>
      <c r="FF1727" s="352"/>
      <c r="FH1727" s="44"/>
      <c r="FI1727" s="44"/>
      <c r="FJ1727" s="44"/>
      <c r="FO1727" s="352"/>
      <c r="FQ1727" s="44"/>
      <c r="FR1727" s="44"/>
      <c r="FS1727" s="44"/>
      <c r="FX1727" s="352"/>
      <c r="FZ1727" s="44"/>
      <c r="GA1727" s="44"/>
      <c r="GB1727" s="44"/>
      <c r="GG1727" s="352"/>
      <c r="GI1727" s="44"/>
      <c r="GJ1727" s="44"/>
      <c r="GK1727" s="44"/>
      <c r="GP1727" s="352"/>
      <c r="GR1727" s="44"/>
      <c r="GS1727" s="44"/>
      <c r="GT1727" s="44"/>
      <c r="GY1727" s="352"/>
      <c r="HA1727" s="44"/>
      <c r="HB1727" s="44"/>
      <c r="HC1727" s="44"/>
      <c r="HH1727" s="352"/>
      <c r="HJ1727" s="44"/>
      <c r="HK1727" s="44"/>
      <c r="HL1727" s="44"/>
      <c r="HQ1727" s="44"/>
      <c r="HR1727" s="44"/>
      <c r="HS1727" s="44"/>
      <c r="HT1727" s="44"/>
      <c r="HU1727" s="44"/>
      <c r="HV1727" s="44"/>
      <c r="HW1727" s="44"/>
      <c r="HX1727" s="44"/>
      <c r="HY1727" s="44"/>
      <c r="HZ1727" s="44"/>
      <c r="IA1727" s="44"/>
      <c r="IB1727" s="44"/>
      <c r="IC1727" s="44"/>
      <c r="ID1727" s="44"/>
      <c r="IE1727" s="44"/>
      <c r="IF1727" s="44"/>
      <c r="IG1727" s="44"/>
      <c r="IH1727" s="44"/>
      <c r="II1727" s="44"/>
      <c r="IJ1727" s="44"/>
      <c r="IK1727" s="44"/>
      <c r="IL1727" s="44"/>
      <c r="IM1727" s="44"/>
      <c r="IN1727" s="44"/>
      <c r="IO1727" s="44"/>
      <c r="IP1727" s="44"/>
      <c r="IQ1727" s="44"/>
      <c r="IR1727" s="44"/>
      <c r="IS1727" s="44"/>
      <c r="IT1727" s="44"/>
      <c r="IU1727" s="44"/>
      <c r="IV1727" s="44"/>
      <c r="RS1727" s="353"/>
    </row>
    <row r="1728" spans="1:487" s="74" customFormat="1" ht="15">
      <c r="A1728" s="325" t="s">
        <v>1976</v>
      </c>
      <c r="B1728" s="351"/>
      <c r="C1728" s="351"/>
      <c r="D1728" s="531" t="s">
        <v>130</v>
      </c>
      <c r="E1728" s="44"/>
      <c r="F1728" s="437">
        <f t="shared" si="25"/>
        <v>5</v>
      </c>
      <c r="G1728" s="478"/>
      <c r="H1728" s="138"/>
      <c r="I1728" s="138"/>
      <c r="J1728" s="420"/>
      <c r="K1728" s="138">
        <v>5</v>
      </c>
      <c r="L1728" s="44"/>
      <c r="M1728" s="44"/>
      <c r="N1728" s="44"/>
      <c r="R1728" s="352"/>
      <c r="T1728" s="44"/>
      <c r="U1728" s="44"/>
      <c r="V1728" s="44"/>
      <c r="AA1728" s="352"/>
      <c r="AC1728" s="44"/>
      <c r="AD1728" s="44"/>
      <c r="AE1728" s="44"/>
      <c r="AJ1728" s="352"/>
      <c r="AL1728" s="44"/>
      <c r="AM1728" s="44"/>
      <c r="AN1728" s="44"/>
      <c r="AS1728" s="352"/>
      <c r="AU1728" s="44"/>
      <c r="AV1728" s="44"/>
      <c r="AW1728" s="44"/>
      <c r="BB1728" s="352"/>
      <c r="BD1728" s="44"/>
      <c r="BE1728" s="44"/>
      <c r="BF1728" s="44"/>
      <c r="BK1728" s="352"/>
      <c r="BM1728" s="44"/>
      <c r="BN1728" s="44"/>
      <c r="BO1728" s="44"/>
      <c r="BT1728" s="352"/>
      <c r="BV1728" s="44"/>
      <c r="BW1728" s="44"/>
      <c r="BX1728" s="44"/>
      <c r="CC1728" s="352"/>
      <c r="CE1728" s="44"/>
      <c r="CF1728" s="44"/>
      <c r="CG1728" s="44"/>
      <c r="CL1728" s="352"/>
      <c r="CN1728" s="44"/>
      <c r="CO1728" s="44"/>
      <c r="CP1728" s="44"/>
      <c r="CU1728" s="352"/>
      <c r="CW1728" s="44"/>
      <c r="CX1728" s="44"/>
      <c r="CY1728" s="44"/>
      <c r="DD1728" s="352"/>
      <c r="DF1728" s="44"/>
      <c r="DG1728" s="44"/>
      <c r="DH1728" s="44"/>
      <c r="DM1728" s="352"/>
      <c r="DO1728" s="44"/>
      <c r="DP1728" s="44"/>
      <c r="DQ1728" s="44"/>
      <c r="DV1728" s="352"/>
      <c r="DX1728" s="44"/>
      <c r="DY1728" s="44"/>
      <c r="DZ1728" s="44"/>
      <c r="EE1728" s="352"/>
      <c r="EG1728" s="44"/>
      <c r="EH1728" s="44"/>
      <c r="EI1728" s="44"/>
      <c r="EN1728" s="352"/>
      <c r="EP1728" s="44"/>
      <c r="EQ1728" s="44"/>
      <c r="ER1728" s="44"/>
      <c r="EW1728" s="352"/>
      <c r="EY1728" s="44"/>
      <c r="EZ1728" s="44"/>
      <c r="FA1728" s="44"/>
      <c r="FF1728" s="352"/>
      <c r="FH1728" s="44"/>
      <c r="FI1728" s="44"/>
      <c r="FJ1728" s="44"/>
      <c r="FO1728" s="352"/>
      <c r="FQ1728" s="44"/>
      <c r="FR1728" s="44"/>
      <c r="FS1728" s="44"/>
      <c r="FX1728" s="352"/>
      <c r="FZ1728" s="44"/>
      <c r="GA1728" s="44"/>
      <c r="GB1728" s="44"/>
      <c r="GG1728" s="352"/>
      <c r="GI1728" s="44"/>
      <c r="GJ1728" s="44"/>
      <c r="GK1728" s="44"/>
      <c r="GP1728" s="352"/>
      <c r="GR1728" s="44"/>
      <c r="GS1728" s="44"/>
      <c r="GT1728" s="44"/>
      <c r="GY1728" s="352"/>
      <c r="HA1728" s="44"/>
      <c r="HB1728" s="44"/>
      <c r="HC1728" s="44"/>
      <c r="HH1728" s="352"/>
      <c r="HJ1728" s="44"/>
      <c r="HK1728" s="44"/>
      <c r="HL1728" s="44"/>
      <c r="HQ1728" s="44"/>
      <c r="HR1728" s="44"/>
      <c r="HS1728" s="44"/>
      <c r="HT1728" s="44"/>
      <c r="HU1728" s="44"/>
      <c r="HV1728" s="44"/>
      <c r="HW1728" s="44"/>
      <c r="HX1728" s="44"/>
      <c r="HY1728" s="44"/>
      <c r="HZ1728" s="44"/>
      <c r="IA1728" s="44"/>
      <c r="IB1728" s="44"/>
      <c r="IC1728" s="44"/>
      <c r="ID1728" s="44"/>
      <c r="IE1728" s="44"/>
      <c r="IF1728" s="44"/>
      <c r="IG1728" s="44"/>
      <c r="IH1728" s="44"/>
      <c r="II1728" s="44"/>
      <c r="IJ1728" s="44"/>
      <c r="IK1728" s="44"/>
      <c r="IL1728" s="44"/>
      <c r="IM1728" s="44"/>
      <c r="IN1728" s="44"/>
      <c r="IO1728" s="44"/>
      <c r="IP1728" s="44"/>
      <c r="IQ1728" s="44"/>
      <c r="IR1728" s="44"/>
      <c r="IS1728" s="44"/>
      <c r="IT1728" s="44"/>
      <c r="IU1728" s="44"/>
      <c r="IV1728" s="44"/>
      <c r="RS1728" s="353"/>
    </row>
    <row r="1729" spans="1:487" s="74" customFormat="1" ht="15">
      <c r="A1729" s="325" t="s">
        <v>714</v>
      </c>
      <c r="B1729" s="351"/>
      <c r="C1729" s="351"/>
      <c r="D1729" s="458" t="s">
        <v>133</v>
      </c>
      <c r="E1729" s="44"/>
      <c r="F1729" s="437">
        <f t="shared" si="25"/>
        <v>3</v>
      </c>
      <c r="G1729" s="478"/>
      <c r="H1729" s="138"/>
      <c r="I1729" s="138"/>
      <c r="J1729" s="420">
        <v>3</v>
      </c>
      <c r="K1729" s="138"/>
      <c r="L1729" s="44"/>
      <c r="M1729" s="44"/>
      <c r="N1729" s="44"/>
      <c r="R1729" s="352"/>
      <c r="T1729" s="44"/>
      <c r="U1729" s="44"/>
      <c r="V1729" s="44"/>
      <c r="AA1729" s="352"/>
      <c r="AC1729" s="44"/>
      <c r="AD1729" s="44"/>
      <c r="AE1729" s="44"/>
      <c r="AJ1729" s="352"/>
      <c r="AL1729" s="44"/>
      <c r="AM1729" s="44"/>
      <c r="AN1729" s="44"/>
      <c r="AS1729" s="352"/>
      <c r="AU1729" s="44"/>
      <c r="AV1729" s="44"/>
      <c r="AW1729" s="44"/>
      <c r="BB1729" s="352"/>
      <c r="BD1729" s="44"/>
      <c r="BE1729" s="44"/>
      <c r="BF1729" s="44"/>
      <c r="BK1729" s="352"/>
      <c r="BM1729" s="44"/>
      <c r="BN1729" s="44"/>
      <c r="BO1729" s="44"/>
      <c r="BT1729" s="352"/>
      <c r="BV1729" s="44"/>
      <c r="BW1729" s="44"/>
      <c r="BX1729" s="44"/>
      <c r="CC1729" s="352"/>
      <c r="CE1729" s="44"/>
      <c r="CF1729" s="44"/>
      <c r="CG1729" s="44"/>
      <c r="CL1729" s="352"/>
      <c r="CN1729" s="44"/>
      <c r="CO1729" s="44"/>
      <c r="CP1729" s="44"/>
      <c r="CU1729" s="352"/>
      <c r="CW1729" s="44"/>
      <c r="CX1729" s="44"/>
      <c r="CY1729" s="44"/>
      <c r="DD1729" s="352"/>
      <c r="DF1729" s="44"/>
      <c r="DG1729" s="44"/>
      <c r="DH1729" s="44"/>
      <c r="DM1729" s="352"/>
      <c r="DO1729" s="44"/>
      <c r="DP1729" s="44"/>
      <c r="DQ1729" s="44"/>
      <c r="DV1729" s="352"/>
      <c r="DX1729" s="44"/>
      <c r="DY1729" s="44"/>
      <c r="DZ1729" s="44"/>
      <c r="EE1729" s="352"/>
      <c r="EG1729" s="44"/>
      <c r="EH1729" s="44"/>
      <c r="EI1729" s="44"/>
      <c r="EN1729" s="352"/>
      <c r="EP1729" s="44"/>
      <c r="EQ1729" s="44"/>
      <c r="ER1729" s="44"/>
      <c r="EW1729" s="352"/>
      <c r="EY1729" s="44"/>
      <c r="EZ1729" s="44"/>
      <c r="FA1729" s="44"/>
      <c r="FF1729" s="352"/>
      <c r="FH1729" s="44"/>
      <c r="FI1729" s="44"/>
      <c r="FJ1729" s="44"/>
      <c r="FO1729" s="352"/>
      <c r="FQ1729" s="44"/>
      <c r="FR1729" s="44"/>
      <c r="FS1729" s="44"/>
      <c r="FX1729" s="352"/>
      <c r="FZ1729" s="44"/>
      <c r="GA1729" s="44"/>
      <c r="GB1729" s="44"/>
      <c r="GG1729" s="352"/>
      <c r="GI1729" s="44"/>
      <c r="GJ1729" s="44"/>
      <c r="GK1729" s="44"/>
      <c r="GP1729" s="352"/>
      <c r="GR1729" s="44"/>
      <c r="GS1729" s="44"/>
      <c r="GT1729" s="44"/>
      <c r="GY1729" s="352"/>
      <c r="HA1729" s="44"/>
      <c r="HB1729" s="44"/>
      <c r="HC1729" s="44"/>
      <c r="HH1729" s="352"/>
      <c r="HJ1729" s="44"/>
      <c r="HK1729" s="44"/>
      <c r="HL1729" s="44"/>
      <c r="HQ1729" s="44"/>
      <c r="HR1729" s="44"/>
      <c r="HS1729" s="44"/>
      <c r="HT1729" s="44"/>
      <c r="HU1729" s="44"/>
      <c r="HV1729" s="44"/>
      <c r="HW1729" s="44"/>
      <c r="HX1729" s="44"/>
      <c r="HY1729" s="44"/>
      <c r="HZ1729" s="44"/>
      <c r="IA1729" s="44"/>
      <c r="IB1729" s="44"/>
      <c r="IC1729" s="44"/>
      <c r="ID1729" s="44"/>
      <c r="IE1729" s="44"/>
      <c r="IF1729" s="44"/>
      <c r="IG1729" s="44"/>
      <c r="IH1729" s="44"/>
      <c r="II1729" s="44"/>
      <c r="IJ1729" s="44"/>
      <c r="IK1729" s="44"/>
      <c r="IL1729" s="44"/>
      <c r="IM1729" s="44"/>
      <c r="IN1729" s="44"/>
      <c r="IO1729" s="44"/>
      <c r="IP1729" s="44"/>
      <c r="IQ1729" s="44"/>
      <c r="IR1729" s="44"/>
      <c r="IS1729" s="44"/>
      <c r="IT1729" s="44"/>
      <c r="IU1729" s="44"/>
      <c r="IV1729" s="44"/>
      <c r="RS1729" s="353"/>
    </row>
    <row r="1730" spans="1:487" s="74" customFormat="1" ht="15">
      <c r="A1730" s="325" t="s">
        <v>1916</v>
      </c>
      <c r="B1730" s="351"/>
      <c r="C1730" s="351"/>
      <c r="D1730" s="458" t="s">
        <v>131</v>
      </c>
      <c r="E1730" s="44"/>
      <c r="F1730" s="437">
        <f t="shared" si="25"/>
        <v>0</v>
      </c>
      <c r="G1730" s="478"/>
      <c r="H1730" s="138"/>
      <c r="I1730" s="138"/>
      <c r="J1730" s="420"/>
      <c r="K1730" s="138"/>
      <c r="L1730" s="44"/>
      <c r="M1730" s="44"/>
      <c r="N1730" s="44"/>
      <c r="R1730" s="352"/>
      <c r="T1730" s="44"/>
      <c r="U1730" s="44"/>
      <c r="V1730" s="44"/>
      <c r="AA1730" s="352"/>
      <c r="AC1730" s="44"/>
      <c r="AD1730" s="44"/>
      <c r="AE1730" s="44"/>
      <c r="AJ1730" s="352"/>
      <c r="AL1730" s="44"/>
      <c r="AM1730" s="44"/>
      <c r="AN1730" s="44"/>
      <c r="AS1730" s="352"/>
      <c r="AU1730" s="44"/>
      <c r="AV1730" s="44"/>
      <c r="AW1730" s="44"/>
      <c r="BB1730" s="352"/>
      <c r="BD1730" s="44"/>
      <c r="BE1730" s="44"/>
      <c r="BF1730" s="44"/>
      <c r="BK1730" s="352"/>
      <c r="BM1730" s="44"/>
      <c r="BN1730" s="44"/>
      <c r="BO1730" s="44"/>
      <c r="BT1730" s="352"/>
      <c r="BV1730" s="44"/>
      <c r="BW1730" s="44"/>
      <c r="BX1730" s="44"/>
      <c r="CC1730" s="352"/>
      <c r="CE1730" s="44"/>
      <c r="CF1730" s="44"/>
      <c r="CG1730" s="44"/>
      <c r="CL1730" s="352"/>
      <c r="CN1730" s="44"/>
      <c r="CO1730" s="44"/>
      <c r="CP1730" s="44"/>
      <c r="CU1730" s="352"/>
      <c r="CW1730" s="44"/>
      <c r="CX1730" s="44"/>
      <c r="CY1730" s="44"/>
      <c r="DD1730" s="352"/>
      <c r="DF1730" s="44"/>
      <c r="DG1730" s="44"/>
      <c r="DH1730" s="44"/>
      <c r="DM1730" s="352"/>
      <c r="DO1730" s="44"/>
      <c r="DP1730" s="44"/>
      <c r="DQ1730" s="44"/>
      <c r="DV1730" s="352"/>
      <c r="DX1730" s="44"/>
      <c r="DY1730" s="44"/>
      <c r="DZ1730" s="44"/>
      <c r="EE1730" s="352"/>
      <c r="EG1730" s="44"/>
      <c r="EH1730" s="44"/>
      <c r="EI1730" s="44"/>
      <c r="EN1730" s="352"/>
      <c r="EP1730" s="44"/>
      <c r="EQ1730" s="44"/>
      <c r="ER1730" s="44"/>
      <c r="EW1730" s="352"/>
      <c r="EY1730" s="44"/>
      <c r="EZ1730" s="44"/>
      <c r="FA1730" s="44"/>
      <c r="FF1730" s="352"/>
      <c r="FH1730" s="44"/>
      <c r="FI1730" s="44"/>
      <c r="FJ1730" s="44"/>
      <c r="FO1730" s="352"/>
      <c r="FQ1730" s="44"/>
      <c r="FR1730" s="44"/>
      <c r="FS1730" s="44"/>
      <c r="FX1730" s="352"/>
      <c r="FZ1730" s="44"/>
      <c r="GA1730" s="44"/>
      <c r="GB1730" s="44"/>
      <c r="GG1730" s="352"/>
      <c r="GI1730" s="44"/>
      <c r="GJ1730" s="44"/>
      <c r="GK1730" s="44"/>
      <c r="GP1730" s="352"/>
      <c r="GR1730" s="44"/>
      <c r="GS1730" s="44"/>
      <c r="GT1730" s="44"/>
      <c r="GY1730" s="352"/>
      <c r="HA1730" s="44"/>
      <c r="HB1730" s="44"/>
      <c r="HC1730" s="44"/>
      <c r="HH1730" s="352"/>
      <c r="HJ1730" s="44"/>
      <c r="HK1730" s="44"/>
      <c r="HL1730" s="44"/>
      <c r="HQ1730" s="44"/>
      <c r="HR1730" s="44"/>
      <c r="HS1730" s="44"/>
      <c r="HT1730" s="44"/>
      <c r="HU1730" s="44"/>
      <c r="HV1730" s="44"/>
      <c r="HW1730" s="44"/>
      <c r="HX1730" s="44"/>
      <c r="HY1730" s="44"/>
      <c r="HZ1730" s="44"/>
      <c r="IA1730" s="44"/>
      <c r="IB1730" s="44"/>
      <c r="IC1730" s="44"/>
      <c r="ID1730" s="44"/>
      <c r="IE1730" s="44"/>
      <c r="IF1730" s="44"/>
      <c r="IG1730" s="44"/>
      <c r="IH1730" s="44"/>
      <c r="II1730" s="44"/>
      <c r="IJ1730" s="44"/>
      <c r="IK1730" s="44"/>
      <c r="IL1730" s="44"/>
      <c r="IM1730" s="44"/>
      <c r="IN1730" s="44"/>
      <c r="IO1730" s="44"/>
      <c r="IP1730" s="44"/>
      <c r="IQ1730" s="44"/>
      <c r="IR1730" s="44"/>
      <c r="IS1730" s="44"/>
      <c r="IT1730" s="44"/>
      <c r="IU1730" s="44"/>
      <c r="IV1730" s="44"/>
      <c r="RS1730" s="353"/>
    </row>
    <row r="1731" spans="1:487" s="74" customFormat="1" ht="15">
      <c r="A1731" s="325" t="s">
        <v>598</v>
      </c>
      <c r="B1731" s="351"/>
      <c r="C1731" s="351"/>
      <c r="D1731" s="458" t="s">
        <v>138</v>
      </c>
      <c r="E1731" s="44"/>
      <c r="F1731" s="437">
        <f t="shared" si="25"/>
        <v>103</v>
      </c>
      <c r="G1731" s="478">
        <v>1</v>
      </c>
      <c r="H1731" s="478">
        <v>40</v>
      </c>
      <c r="I1731" s="138">
        <v>41</v>
      </c>
      <c r="J1731" s="420"/>
      <c r="K1731" s="138">
        <v>21</v>
      </c>
      <c r="L1731" s="44"/>
      <c r="M1731" s="44"/>
      <c r="N1731" s="44"/>
      <c r="R1731" s="352"/>
      <c r="T1731" s="44"/>
      <c r="U1731" s="44"/>
      <c r="V1731" s="44"/>
      <c r="AA1731" s="352"/>
      <c r="AC1731" s="44"/>
      <c r="AD1731" s="44"/>
      <c r="AE1731" s="44"/>
      <c r="AJ1731" s="352"/>
      <c r="AL1731" s="44"/>
      <c r="AM1731" s="44"/>
      <c r="AN1731" s="44"/>
      <c r="AS1731" s="352"/>
      <c r="AU1731" s="44"/>
      <c r="AV1731" s="44"/>
      <c r="AW1731" s="44"/>
      <c r="BB1731" s="352"/>
      <c r="BD1731" s="44"/>
      <c r="BE1731" s="44"/>
      <c r="BF1731" s="44"/>
      <c r="BK1731" s="352"/>
      <c r="BM1731" s="44"/>
      <c r="BN1731" s="44"/>
      <c r="BO1731" s="44"/>
      <c r="BT1731" s="352"/>
      <c r="BV1731" s="44"/>
      <c r="BW1731" s="44"/>
      <c r="BX1731" s="44"/>
      <c r="CC1731" s="352"/>
      <c r="CE1731" s="44"/>
      <c r="CF1731" s="44"/>
      <c r="CG1731" s="44"/>
      <c r="CL1731" s="352"/>
      <c r="CN1731" s="44"/>
      <c r="CO1731" s="44"/>
      <c r="CP1731" s="44"/>
      <c r="CU1731" s="352"/>
      <c r="CW1731" s="44"/>
      <c r="CX1731" s="44"/>
      <c r="CY1731" s="44"/>
      <c r="DD1731" s="352"/>
      <c r="DF1731" s="44"/>
      <c r="DG1731" s="44"/>
      <c r="DH1731" s="44"/>
      <c r="DM1731" s="352"/>
      <c r="DO1731" s="44"/>
      <c r="DP1731" s="44"/>
      <c r="DQ1731" s="44"/>
      <c r="DV1731" s="352"/>
      <c r="DX1731" s="44"/>
      <c r="DY1731" s="44"/>
      <c r="DZ1731" s="44"/>
      <c r="EE1731" s="352"/>
      <c r="EG1731" s="44"/>
      <c r="EH1731" s="44"/>
      <c r="EI1731" s="44"/>
      <c r="EN1731" s="352"/>
      <c r="EP1731" s="44"/>
      <c r="EQ1731" s="44"/>
      <c r="ER1731" s="44"/>
      <c r="EW1731" s="352"/>
      <c r="EY1731" s="44"/>
      <c r="EZ1731" s="44"/>
      <c r="FA1731" s="44"/>
      <c r="FF1731" s="352"/>
      <c r="FH1731" s="44"/>
      <c r="FI1731" s="44"/>
      <c r="FJ1731" s="44"/>
      <c r="FO1731" s="352"/>
      <c r="FQ1731" s="44"/>
      <c r="FR1731" s="44"/>
      <c r="FS1731" s="44"/>
      <c r="FX1731" s="352"/>
      <c r="FZ1731" s="44"/>
      <c r="GA1731" s="44"/>
      <c r="GB1731" s="44"/>
      <c r="GG1731" s="352"/>
      <c r="GI1731" s="44"/>
      <c r="GJ1731" s="44"/>
      <c r="GK1731" s="44"/>
      <c r="GP1731" s="352"/>
      <c r="GR1731" s="44"/>
      <c r="GS1731" s="44"/>
      <c r="GT1731" s="44"/>
      <c r="GY1731" s="352"/>
      <c r="HA1731" s="44"/>
      <c r="HB1731" s="44"/>
      <c r="HC1731" s="44"/>
      <c r="HH1731" s="352"/>
      <c r="HJ1731" s="44"/>
      <c r="HK1731" s="44"/>
      <c r="HL1731" s="44"/>
      <c r="HQ1731" s="44"/>
      <c r="HR1731" s="44"/>
      <c r="HS1731" s="44"/>
      <c r="HT1731" s="44"/>
      <c r="HU1731" s="44"/>
      <c r="HV1731" s="44"/>
      <c r="HW1731" s="44"/>
      <c r="HX1731" s="44"/>
      <c r="HY1731" s="44"/>
      <c r="HZ1731" s="44"/>
      <c r="IA1731" s="44"/>
      <c r="IB1731" s="44"/>
      <c r="IC1731" s="44"/>
      <c r="ID1731" s="44"/>
      <c r="IE1731" s="44"/>
      <c r="IF1731" s="44"/>
      <c r="IG1731" s="44"/>
      <c r="IH1731" s="44"/>
      <c r="II1731" s="44"/>
      <c r="IJ1731" s="44"/>
      <c r="IK1731" s="44"/>
      <c r="IL1731" s="44"/>
      <c r="IM1731" s="44"/>
      <c r="IN1731" s="44"/>
      <c r="IO1731" s="44"/>
      <c r="IP1731" s="44"/>
      <c r="IQ1731" s="44"/>
      <c r="IR1731" s="44"/>
      <c r="IS1731" s="44"/>
      <c r="IT1731" s="44"/>
      <c r="IU1731" s="44"/>
      <c r="IV1731" s="44"/>
      <c r="RS1731" s="353"/>
    </row>
    <row r="1732" spans="1:487" s="74" customFormat="1" ht="15">
      <c r="A1732" s="325" t="s">
        <v>2056</v>
      </c>
      <c r="B1732" s="351"/>
      <c r="C1732" s="351"/>
      <c r="D1732" s="531" t="s">
        <v>130</v>
      </c>
      <c r="E1732" s="44"/>
      <c r="F1732" s="437">
        <f t="shared" si="25"/>
        <v>0</v>
      </c>
      <c r="G1732" s="478"/>
      <c r="H1732" s="478"/>
      <c r="I1732" s="138"/>
      <c r="J1732" s="420"/>
      <c r="K1732" s="138"/>
      <c r="L1732" s="44"/>
      <c r="M1732" s="44"/>
      <c r="N1732" s="44"/>
      <c r="R1732" s="352"/>
      <c r="T1732" s="44"/>
      <c r="U1732" s="44"/>
      <c r="V1732" s="44"/>
      <c r="AA1732" s="352"/>
      <c r="AC1732" s="44"/>
      <c r="AD1732" s="44"/>
      <c r="AE1732" s="44"/>
      <c r="AJ1732" s="352"/>
      <c r="AL1732" s="44"/>
      <c r="AM1732" s="44"/>
      <c r="AN1732" s="44"/>
      <c r="AS1732" s="352"/>
      <c r="AU1732" s="44"/>
      <c r="AV1732" s="44"/>
      <c r="AW1732" s="44"/>
      <c r="BB1732" s="352"/>
      <c r="BD1732" s="44"/>
      <c r="BE1732" s="44"/>
      <c r="BF1732" s="44"/>
      <c r="BK1732" s="352"/>
      <c r="BM1732" s="44"/>
      <c r="BN1732" s="44"/>
      <c r="BO1732" s="44"/>
      <c r="BT1732" s="352"/>
      <c r="BV1732" s="44"/>
      <c r="BW1732" s="44"/>
      <c r="BX1732" s="44"/>
      <c r="CC1732" s="352"/>
      <c r="CE1732" s="44"/>
      <c r="CF1732" s="44"/>
      <c r="CG1732" s="44"/>
      <c r="CL1732" s="352"/>
      <c r="CN1732" s="44"/>
      <c r="CO1732" s="44"/>
      <c r="CP1732" s="44"/>
      <c r="CU1732" s="352"/>
      <c r="CW1732" s="44"/>
      <c r="CX1732" s="44"/>
      <c r="CY1732" s="44"/>
      <c r="DD1732" s="352"/>
      <c r="DF1732" s="44"/>
      <c r="DG1732" s="44"/>
      <c r="DH1732" s="44"/>
      <c r="DM1732" s="352"/>
      <c r="DO1732" s="44"/>
      <c r="DP1732" s="44"/>
      <c r="DQ1732" s="44"/>
      <c r="DV1732" s="352"/>
      <c r="DX1732" s="44"/>
      <c r="DY1732" s="44"/>
      <c r="DZ1732" s="44"/>
      <c r="EE1732" s="352"/>
      <c r="EG1732" s="44"/>
      <c r="EH1732" s="44"/>
      <c r="EI1732" s="44"/>
      <c r="EN1732" s="352"/>
      <c r="EP1732" s="44"/>
      <c r="EQ1732" s="44"/>
      <c r="ER1732" s="44"/>
      <c r="EW1732" s="352"/>
      <c r="EY1732" s="44"/>
      <c r="EZ1732" s="44"/>
      <c r="FA1732" s="44"/>
      <c r="FF1732" s="352"/>
      <c r="FH1732" s="44"/>
      <c r="FI1732" s="44"/>
      <c r="FJ1732" s="44"/>
      <c r="FO1732" s="352"/>
      <c r="FQ1732" s="44"/>
      <c r="FR1732" s="44"/>
      <c r="FS1732" s="44"/>
      <c r="FX1732" s="352"/>
      <c r="FZ1732" s="44"/>
      <c r="GA1732" s="44"/>
      <c r="GB1732" s="44"/>
      <c r="GG1732" s="352"/>
      <c r="GI1732" s="44"/>
      <c r="GJ1732" s="44"/>
      <c r="GK1732" s="44"/>
      <c r="GP1732" s="352"/>
      <c r="GR1732" s="44"/>
      <c r="GS1732" s="44"/>
      <c r="GT1732" s="44"/>
      <c r="GY1732" s="352"/>
      <c r="HA1732" s="44"/>
      <c r="HB1732" s="44"/>
      <c r="HC1732" s="44"/>
      <c r="HH1732" s="352"/>
      <c r="HJ1732" s="44"/>
      <c r="HK1732" s="44"/>
      <c r="HL1732" s="44"/>
      <c r="HQ1732" s="44"/>
      <c r="HR1732" s="44"/>
      <c r="HS1732" s="44"/>
      <c r="HT1732" s="44"/>
      <c r="HU1732" s="44"/>
      <c r="HV1732" s="44"/>
      <c r="HW1732" s="44"/>
      <c r="HX1732" s="44"/>
      <c r="HY1732" s="44"/>
      <c r="HZ1732" s="44"/>
      <c r="IA1732" s="44"/>
      <c r="IB1732" s="44"/>
      <c r="IC1732" s="44"/>
      <c r="ID1732" s="44"/>
      <c r="IE1732" s="44"/>
      <c r="IF1732" s="44"/>
      <c r="IG1732" s="44"/>
      <c r="IH1732" s="44"/>
      <c r="II1732" s="44"/>
      <c r="IJ1732" s="44"/>
      <c r="IK1732" s="44"/>
      <c r="IL1732" s="44"/>
      <c r="IM1732" s="44"/>
      <c r="IN1732" s="44"/>
      <c r="IO1732" s="44"/>
      <c r="IP1732" s="44"/>
      <c r="IQ1732" s="44"/>
      <c r="IR1732" s="44"/>
      <c r="IS1732" s="44"/>
      <c r="IT1732" s="44"/>
      <c r="IU1732" s="44"/>
      <c r="IV1732" s="44"/>
      <c r="RS1732" s="353"/>
    </row>
    <row r="1733" spans="1:487" s="74" customFormat="1" ht="15">
      <c r="A1733" s="325" t="s">
        <v>1278</v>
      </c>
      <c r="B1733" s="351"/>
      <c r="C1733" s="351"/>
      <c r="D1733" s="531" t="s">
        <v>130</v>
      </c>
      <c r="E1733" s="44"/>
      <c r="F1733" s="437">
        <f t="shared" si="25"/>
        <v>0</v>
      </c>
      <c r="G1733" s="478"/>
      <c r="H1733" s="478"/>
      <c r="I1733" s="138"/>
      <c r="J1733" s="420"/>
      <c r="K1733" s="138"/>
      <c r="L1733" s="44"/>
      <c r="M1733" s="44"/>
      <c r="N1733" s="44"/>
      <c r="R1733" s="352"/>
      <c r="T1733" s="44"/>
      <c r="U1733" s="44"/>
      <c r="V1733" s="44"/>
      <c r="AA1733" s="352"/>
      <c r="AC1733" s="44"/>
      <c r="AD1733" s="44"/>
      <c r="AE1733" s="44"/>
      <c r="AJ1733" s="352"/>
      <c r="AL1733" s="44"/>
      <c r="AM1733" s="44"/>
      <c r="AN1733" s="44"/>
      <c r="AS1733" s="352"/>
      <c r="AU1733" s="44"/>
      <c r="AV1733" s="44"/>
      <c r="AW1733" s="44"/>
      <c r="BB1733" s="352"/>
      <c r="BD1733" s="44"/>
      <c r="BE1733" s="44"/>
      <c r="BF1733" s="44"/>
      <c r="BK1733" s="352"/>
      <c r="BM1733" s="44"/>
      <c r="BN1733" s="44"/>
      <c r="BO1733" s="44"/>
      <c r="BT1733" s="352"/>
      <c r="BV1733" s="44"/>
      <c r="BW1733" s="44"/>
      <c r="BX1733" s="44"/>
      <c r="CC1733" s="352"/>
      <c r="CE1733" s="44"/>
      <c r="CF1733" s="44"/>
      <c r="CG1733" s="44"/>
      <c r="CL1733" s="352"/>
      <c r="CN1733" s="44"/>
      <c r="CO1733" s="44"/>
      <c r="CP1733" s="44"/>
      <c r="CU1733" s="352"/>
      <c r="CW1733" s="44"/>
      <c r="CX1733" s="44"/>
      <c r="CY1733" s="44"/>
      <c r="DD1733" s="352"/>
      <c r="DF1733" s="44"/>
      <c r="DG1733" s="44"/>
      <c r="DH1733" s="44"/>
      <c r="DM1733" s="352"/>
      <c r="DO1733" s="44"/>
      <c r="DP1733" s="44"/>
      <c r="DQ1733" s="44"/>
      <c r="DV1733" s="352"/>
      <c r="DX1733" s="44"/>
      <c r="DY1733" s="44"/>
      <c r="DZ1733" s="44"/>
      <c r="EE1733" s="352"/>
      <c r="EG1733" s="44"/>
      <c r="EH1733" s="44"/>
      <c r="EI1733" s="44"/>
      <c r="EN1733" s="352"/>
      <c r="EP1733" s="44"/>
      <c r="EQ1733" s="44"/>
      <c r="ER1733" s="44"/>
      <c r="EW1733" s="352"/>
      <c r="EY1733" s="44"/>
      <c r="EZ1733" s="44"/>
      <c r="FA1733" s="44"/>
      <c r="FF1733" s="352"/>
      <c r="FH1733" s="44"/>
      <c r="FI1733" s="44"/>
      <c r="FJ1733" s="44"/>
      <c r="FO1733" s="352"/>
      <c r="FQ1733" s="44"/>
      <c r="FR1733" s="44"/>
      <c r="FS1733" s="44"/>
      <c r="FX1733" s="352"/>
      <c r="FZ1733" s="44"/>
      <c r="GA1733" s="44"/>
      <c r="GB1733" s="44"/>
      <c r="GG1733" s="352"/>
      <c r="GI1733" s="44"/>
      <c r="GJ1733" s="44"/>
      <c r="GK1733" s="44"/>
      <c r="GP1733" s="352"/>
      <c r="GR1733" s="44"/>
      <c r="GS1733" s="44"/>
      <c r="GT1733" s="44"/>
      <c r="GY1733" s="352"/>
      <c r="HA1733" s="44"/>
      <c r="HB1733" s="44"/>
      <c r="HC1733" s="44"/>
      <c r="HH1733" s="352"/>
      <c r="HJ1733" s="44"/>
      <c r="HK1733" s="44"/>
      <c r="HL1733" s="44"/>
      <c r="HQ1733" s="44"/>
      <c r="HR1733" s="44"/>
      <c r="HS1733" s="44"/>
      <c r="HT1733" s="44"/>
      <c r="HU1733" s="44"/>
      <c r="HV1733" s="44"/>
      <c r="HW1733" s="44"/>
      <c r="HX1733" s="44"/>
      <c r="HY1733" s="44"/>
      <c r="HZ1733" s="44"/>
      <c r="IA1733" s="44"/>
      <c r="IB1733" s="44"/>
      <c r="IC1733" s="44"/>
      <c r="ID1733" s="44"/>
      <c r="IE1733" s="44"/>
      <c r="IF1733" s="44"/>
      <c r="IG1733" s="44"/>
      <c r="IH1733" s="44"/>
      <c r="II1733" s="44"/>
      <c r="IJ1733" s="44"/>
      <c r="IK1733" s="44"/>
      <c r="IL1733" s="44"/>
      <c r="IM1733" s="44"/>
      <c r="IN1733" s="44"/>
      <c r="IO1733" s="44"/>
      <c r="IP1733" s="44"/>
      <c r="IQ1733" s="44"/>
      <c r="IR1733" s="44"/>
      <c r="IS1733" s="44"/>
      <c r="IT1733" s="44"/>
      <c r="IU1733" s="44"/>
      <c r="IV1733" s="44"/>
      <c r="RS1733" s="353"/>
    </row>
    <row r="1734" spans="1:487" s="74" customFormat="1" ht="15">
      <c r="A1734" s="325" t="s">
        <v>2101</v>
      </c>
      <c r="B1734" s="351"/>
      <c r="C1734" s="351"/>
      <c r="D1734" s="531" t="s">
        <v>130</v>
      </c>
      <c r="E1734" s="44"/>
      <c r="F1734" s="437">
        <f t="shared" si="25"/>
        <v>0</v>
      </c>
      <c r="G1734" s="478"/>
      <c r="H1734" s="478"/>
      <c r="I1734" s="138"/>
      <c r="J1734" s="420"/>
      <c r="K1734" s="138"/>
      <c r="L1734" s="44"/>
      <c r="M1734" s="44"/>
      <c r="N1734" s="44"/>
      <c r="R1734" s="352"/>
      <c r="T1734" s="44"/>
      <c r="U1734" s="44"/>
      <c r="V1734" s="44"/>
      <c r="AA1734" s="352"/>
      <c r="AC1734" s="44"/>
      <c r="AD1734" s="44"/>
      <c r="AE1734" s="44"/>
      <c r="AJ1734" s="352"/>
      <c r="AL1734" s="44"/>
      <c r="AM1734" s="44"/>
      <c r="AN1734" s="44"/>
      <c r="AS1734" s="352"/>
      <c r="AU1734" s="44"/>
      <c r="AV1734" s="44"/>
      <c r="AW1734" s="44"/>
      <c r="BB1734" s="352"/>
      <c r="BD1734" s="44"/>
      <c r="BE1734" s="44"/>
      <c r="BF1734" s="44"/>
      <c r="BK1734" s="352"/>
      <c r="BM1734" s="44"/>
      <c r="BN1734" s="44"/>
      <c r="BO1734" s="44"/>
      <c r="BT1734" s="352"/>
      <c r="BV1734" s="44"/>
      <c r="BW1734" s="44"/>
      <c r="BX1734" s="44"/>
      <c r="CC1734" s="352"/>
      <c r="CE1734" s="44"/>
      <c r="CF1734" s="44"/>
      <c r="CG1734" s="44"/>
      <c r="CL1734" s="352"/>
      <c r="CN1734" s="44"/>
      <c r="CO1734" s="44"/>
      <c r="CP1734" s="44"/>
      <c r="CU1734" s="352"/>
      <c r="CW1734" s="44"/>
      <c r="CX1734" s="44"/>
      <c r="CY1734" s="44"/>
      <c r="DD1734" s="352"/>
      <c r="DF1734" s="44"/>
      <c r="DG1734" s="44"/>
      <c r="DH1734" s="44"/>
      <c r="DM1734" s="352"/>
      <c r="DO1734" s="44"/>
      <c r="DP1734" s="44"/>
      <c r="DQ1734" s="44"/>
      <c r="DV1734" s="352"/>
      <c r="DX1734" s="44"/>
      <c r="DY1734" s="44"/>
      <c r="DZ1734" s="44"/>
      <c r="EE1734" s="352"/>
      <c r="EG1734" s="44"/>
      <c r="EH1734" s="44"/>
      <c r="EI1734" s="44"/>
      <c r="EN1734" s="352"/>
      <c r="EP1734" s="44"/>
      <c r="EQ1734" s="44"/>
      <c r="ER1734" s="44"/>
      <c r="EW1734" s="352"/>
      <c r="EY1734" s="44"/>
      <c r="EZ1734" s="44"/>
      <c r="FA1734" s="44"/>
      <c r="FF1734" s="352"/>
      <c r="FH1734" s="44"/>
      <c r="FI1734" s="44"/>
      <c r="FJ1734" s="44"/>
      <c r="FO1734" s="352"/>
      <c r="FQ1734" s="44"/>
      <c r="FR1734" s="44"/>
      <c r="FS1734" s="44"/>
      <c r="FX1734" s="352"/>
      <c r="FZ1734" s="44"/>
      <c r="GA1734" s="44"/>
      <c r="GB1734" s="44"/>
      <c r="GG1734" s="352"/>
      <c r="GI1734" s="44"/>
      <c r="GJ1734" s="44"/>
      <c r="GK1734" s="44"/>
      <c r="GP1734" s="352"/>
      <c r="GR1734" s="44"/>
      <c r="GS1734" s="44"/>
      <c r="GT1734" s="44"/>
      <c r="GY1734" s="352"/>
      <c r="HA1734" s="44"/>
      <c r="HB1734" s="44"/>
      <c r="HC1734" s="44"/>
      <c r="HH1734" s="352"/>
      <c r="HJ1734" s="44"/>
      <c r="HK1734" s="44"/>
      <c r="HL1734" s="44"/>
      <c r="HQ1734" s="44"/>
      <c r="HR1734" s="44"/>
      <c r="HS1734" s="44"/>
      <c r="HT1734" s="44"/>
      <c r="HU1734" s="44"/>
      <c r="HV1734" s="44"/>
      <c r="HW1734" s="44"/>
      <c r="HX1734" s="44"/>
      <c r="HY1734" s="44"/>
      <c r="HZ1734" s="44"/>
      <c r="IA1734" s="44"/>
      <c r="IB1734" s="44"/>
      <c r="IC1734" s="44"/>
      <c r="ID1734" s="44"/>
      <c r="IE1734" s="44"/>
      <c r="IF1734" s="44"/>
      <c r="IG1734" s="44"/>
      <c r="IH1734" s="44"/>
      <c r="II1734" s="44"/>
      <c r="IJ1734" s="44"/>
      <c r="IK1734" s="44"/>
      <c r="IL1734" s="44"/>
      <c r="IM1734" s="44"/>
      <c r="IN1734" s="44"/>
      <c r="IO1734" s="44"/>
      <c r="IP1734" s="44"/>
      <c r="IQ1734" s="44"/>
      <c r="IR1734" s="44"/>
      <c r="IS1734" s="44"/>
      <c r="IT1734" s="44"/>
      <c r="IU1734" s="44"/>
      <c r="IV1734" s="44"/>
      <c r="RS1734" s="353"/>
    </row>
    <row r="1735" spans="1:487" s="74" customFormat="1" ht="15">
      <c r="A1735" s="325" t="s">
        <v>975</v>
      </c>
      <c r="B1735" s="351"/>
      <c r="C1735" s="351"/>
      <c r="D1735" s="354" t="s">
        <v>130</v>
      </c>
      <c r="E1735" s="44"/>
      <c r="F1735" s="437">
        <f t="shared" si="25"/>
        <v>83</v>
      </c>
      <c r="G1735" s="478">
        <v>70</v>
      </c>
      <c r="H1735" s="478">
        <v>13</v>
      </c>
      <c r="I1735" s="138"/>
      <c r="J1735" s="420"/>
      <c r="K1735" s="138"/>
      <c r="L1735" s="458"/>
      <c r="M1735" s="44"/>
      <c r="N1735" s="44"/>
      <c r="R1735" s="352"/>
      <c r="T1735" s="44"/>
      <c r="U1735" s="44"/>
      <c r="V1735" s="44"/>
      <c r="AA1735" s="352"/>
      <c r="AC1735" s="44"/>
      <c r="AD1735" s="44"/>
      <c r="AE1735" s="44"/>
      <c r="AJ1735" s="352"/>
      <c r="AL1735" s="44"/>
      <c r="AM1735" s="44"/>
      <c r="AN1735" s="44"/>
      <c r="AS1735" s="352"/>
      <c r="AU1735" s="44"/>
      <c r="AV1735" s="44"/>
      <c r="AW1735" s="44"/>
      <c r="BB1735" s="352"/>
      <c r="BD1735" s="44"/>
      <c r="BE1735" s="44"/>
      <c r="BF1735" s="44"/>
      <c r="BK1735" s="352"/>
      <c r="BM1735" s="44"/>
      <c r="BN1735" s="44"/>
      <c r="BO1735" s="44"/>
      <c r="BT1735" s="352"/>
      <c r="BV1735" s="44"/>
      <c r="BW1735" s="44"/>
      <c r="BX1735" s="44"/>
      <c r="CC1735" s="352"/>
      <c r="CE1735" s="44"/>
      <c r="CF1735" s="44"/>
      <c r="CG1735" s="44"/>
      <c r="CL1735" s="352"/>
      <c r="CN1735" s="44"/>
      <c r="CO1735" s="44"/>
      <c r="CP1735" s="44"/>
      <c r="CU1735" s="352"/>
      <c r="CW1735" s="44"/>
      <c r="CX1735" s="44"/>
      <c r="CY1735" s="44"/>
      <c r="DD1735" s="352"/>
      <c r="DF1735" s="44"/>
      <c r="DG1735" s="44"/>
      <c r="DH1735" s="44"/>
      <c r="DM1735" s="352"/>
      <c r="DO1735" s="44"/>
      <c r="DP1735" s="44"/>
      <c r="DQ1735" s="44"/>
      <c r="DV1735" s="352"/>
      <c r="DX1735" s="44"/>
      <c r="DY1735" s="44"/>
      <c r="DZ1735" s="44"/>
      <c r="EE1735" s="352"/>
      <c r="EG1735" s="44"/>
      <c r="EH1735" s="44"/>
      <c r="EI1735" s="44"/>
      <c r="EN1735" s="352"/>
      <c r="EP1735" s="44"/>
      <c r="EQ1735" s="44"/>
      <c r="ER1735" s="44"/>
      <c r="EW1735" s="352"/>
      <c r="EY1735" s="44"/>
      <c r="EZ1735" s="44"/>
      <c r="FA1735" s="44"/>
      <c r="FF1735" s="352"/>
      <c r="FH1735" s="44"/>
      <c r="FI1735" s="44"/>
      <c r="FJ1735" s="44"/>
      <c r="FO1735" s="352"/>
      <c r="FQ1735" s="44"/>
      <c r="FR1735" s="44"/>
      <c r="FS1735" s="44"/>
      <c r="FX1735" s="352"/>
      <c r="FZ1735" s="44"/>
      <c r="GA1735" s="44"/>
      <c r="GB1735" s="44"/>
      <c r="GG1735" s="352"/>
      <c r="GI1735" s="44"/>
      <c r="GJ1735" s="44"/>
      <c r="GK1735" s="44"/>
      <c r="GP1735" s="352"/>
      <c r="GR1735" s="44"/>
      <c r="GS1735" s="44"/>
      <c r="GT1735" s="44"/>
      <c r="GY1735" s="352"/>
      <c r="HA1735" s="44"/>
      <c r="HB1735" s="44"/>
      <c r="HC1735" s="44"/>
      <c r="HH1735" s="352"/>
      <c r="HJ1735" s="44"/>
      <c r="HK1735" s="44"/>
      <c r="HL1735" s="44"/>
      <c r="HQ1735" s="44"/>
      <c r="HR1735" s="44"/>
      <c r="HS1735" s="44"/>
      <c r="HT1735" s="44"/>
      <c r="HU1735" s="44"/>
      <c r="HV1735" s="44"/>
      <c r="HW1735" s="44"/>
      <c r="HX1735" s="44"/>
      <c r="HY1735" s="44"/>
      <c r="HZ1735" s="44"/>
      <c r="IA1735" s="44"/>
      <c r="IB1735" s="44"/>
      <c r="IC1735" s="44"/>
      <c r="ID1735" s="44"/>
      <c r="IE1735" s="44"/>
      <c r="IF1735" s="44"/>
      <c r="IG1735" s="44"/>
      <c r="IH1735" s="44"/>
      <c r="II1735" s="44"/>
      <c r="IJ1735" s="44"/>
      <c r="IK1735" s="44"/>
      <c r="IL1735" s="44"/>
      <c r="IM1735" s="44"/>
      <c r="IN1735" s="44"/>
      <c r="IO1735" s="44"/>
      <c r="IP1735" s="44"/>
      <c r="IQ1735" s="44"/>
      <c r="IR1735" s="44"/>
      <c r="IS1735" s="44"/>
      <c r="IT1735" s="44"/>
      <c r="IU1735" s="44"/>
      <c r="IV1735" s="44"/>
      <c r="RS1735" s="353"/>
    </row>
    <row r="1736" spans="1:487" s="74" customFormat="1" ht="15">
      <c r="A1736" s="325" t="s">
        <v>1790</v>
      </c>
      <c r="B1736" s="351"/>
      <c r="C1736" s="351"/>
      <c r="D1736" s="531" t="s">
        <v>130</v>
      </c>
      <c r="E1736" s="44"/>
      <c r="F1736" s="437">
        <f t="shared" si="25"/>
        <v>5</v>
      </c>
      <c r="G1736" s="478"/>
      <c r="H1736" s="478"/>
      <c r="I1736" s="138">
        <v>2</v>
      </c>
      <c r="J1736" s="420">
        <v>3</v>
      </c>
      <c r="K1736" s="138"/>
      <c r="L1736" s="44"/>
      <c r="M1736" s="44"/>
      <c r="N1736" s="44"/>
      <c r="R1736" s="352"/>
      <c r="T1736" s="44"/>
      <c r="U1736" s="44"/>
      <c r="V1736" s="44"/>
      <c r="AA1736" s="352"/>
      <c r="AC1736" s="44"/>
      <c r="AD1736" s="44"/>
      <c r="AE1736" s="44"/>
      <c r="AJ1736" s="352"/>
      <c r="AL1736" s="44"/>
      <c r="AM1736" s="44"/>
      <c r="AN1736" s="44"/>
      <c r="AS1736" s="352"/>
      <c r="AU1736" s="44"/>
      <c r="AV1736" s="44"/>
      <c r="AW1736" s="44"/>
      <c r="BB1736" s="352"/>
      <c r="BD1736" s="44"/>
      <c r="BE1736" s="44"/>
      <c r="BF1736" s="44"/>
      <c r="BK1736" s="352"/>
      <c r="BM1736" s="44"/>
      <c r="BN1736" s="44"/>
      <c r="BO1736" s="44"/>
      <c r="BT1736" s="352"/>
      <c r="BV1736" s="44"/>
      <c r="BW1736" s="44"/>
      <c r="BX1736" s="44"/>
      <c r="CC1736" s="352"/>
      <c r="CE1736" s="44"/>
      <c r="CF1736" s="44"/>
      <c r="CG1736" s="44"/>
      <c r="CL1736" s="352"/>
      <c r="CN1736" s="44"/>
      <c r="CO1736" s="44"/>
      <c r="CP1736" s="44"/>
      <c r="CU1736" s="352"/>
      <c r="CW1736" s="44"/>
      <c r="CX1736" s="44"/>
      <c r="CY1736" s="44"/>
      <c r="DD1736" s="352"/>
      <c r="DF1736" s="44"/>
      <c r="DG1736" s="44"/>
      <c r="DH1736" s="44"/>
      <c r="DM1736" s="352"/>
      <c r="DO1736" s="44"/>
      <c r="DP1736" s="44"/>
      <c r="DQ1736" s="44"/>
      <c r="DV1736" s="352"/>
      <c r="DX1736" s="44"/>
      <c r="DY1736" s="44"/>
      <c r="DZ1736" s="44"/>
      <c r="EE1736" s="352"/>
      <c r="EG1736" s="44"/>
      <c r="EH1736" s="44"/>
      <c r="EI1736" s="44"/>
      <c r="EN1736" s="352"/>
      <c r="EP1736" s="44"/>
      <c r="EQ1736" s="44"/>
      <c r="ER1736" s="44"/>
      <c r="EW1736" s="352"/>
      <c r="EY1736" s="44"/>
      <c r="EZ1736" s="44"/>
      <c r="FA1736" s="44"/>
      <c r="FF1736" s="352"/>
      <c r="FH1736" s="44"/>
      <c r="FI1736" s="44"/>
      <c r="FJ1736" s="44"/>
      <c r="FO1736" s="352"/>
      <c r="FQ1736" s="44"/>
      <c r="FR1736" s="44"/>
      <c r="FS1736" s="44"/>
      <c r="FX1736" s="352"/>
      <c r="FZ1736" s="44"/>
      <c r="GA1736" s="44"/>
      <c r="GB1736" s="44"/>
      <c r="GG1736" s="352"/>
      <c r="GI1736" s="44"/>
      <c r="GJ1736" s="44"/>
      <c r="GK1736" s="44"/>
      <c r="GP1736" s="352"/>
      <c r="GR1736" s="44"/>
      <c r="GS1736" s="44"/>
      <c r="GT1736" s="44"/>
      <c r="GY1736" s="352"/>
      <c r="HA1736" s="44"/>
      <c r="HB1736" s="44"/>
      <c r="HC1736" s="44"/>
      <c r="HH1736" s="352"/>
      <c r="HJ1736" s="44"/>
      <c r="HK1736" s="44"/>
      <c r="HL1736" s="44"/>
      <c r="HQ1736" s="44"/>
      <c r="HR1736" s="44"/>
      <c r="HS1736" s="44"/>
      <c r="HT1736" s="44"/>
      <c r="HU1736" s="44"/>
      <c r="HV1736" s="44"/>
      <c r="HW1736" s="44"/>
      <c r="HX1736" s="44"/>
      <c r="HY1736" s="44"/>
      <c r="HZ1736" s="44"/>
      <c r="IA1736" s="44"/>
      <c r="IB1736" s="44"/>
      <c r="IC1736" s="44"/>
      <c r="ID1736" s="44"/>
      <c r="IE1736" s="44"/>
      <c r="IF1736" s="44"/>
      <c r="IG1736" s="44"/>
      <c r="IH1736" s="44"/>
      <c r="II1736" s="44"/>
      <c r="IJ1736" s="44"/>
      <c r="IK1736" s="44"/>
      <c r="IL1736" s="44"/>
      <c r="IM1736" s="44"/>
      <c r="IN1736" s="44"/>
      <c r="IO1736" s="44"/>
      <c r="IP1736" s="44"/>
      <c r="IQ1736" s="44"/>
      <c r="IR1736" s="44"/>
      <c r="IS1736" s="44"/>
      <c r="IT1736" s="44"/>
      <c r="IU1736" s="44"/>
      <c r="IV1736" s="44"/>
      <c r="RS1736" s="353"/>
    </row>
    <row r="1737" spans="1:487" s="74" customFormat="1" ht="15">
      <c r="A1737" s="325" t="s">
        <v>907</v>
      </c>
      <c r="B1737" s="351"/>
      <c r="C1737" s="351"/>
      <c r="D1737" s="531" t="s">
        <v>130</v>
      </c>
      <c r="E1737" s="44"/>
      <c r="F1737" s="437">
        <f t="shared" si="25"/>
        <v>0</v>
      </c>
      <c r="G1737" s="478"/>
      <c r="H1737" s="478"/>
      <c r="I1737" s="138"/>
      <c r="J1737" s="420"/>
      <c r="K1737" s="138"/>
      <c r="L1737" s="44"/>
      <c r="M1737" s="44"/>
      <c r="N1737" s="44"/>
      <c r="R1737" s="352"/>
      <c r="T1737" s="44"/>
      <c r="U1737" s="44"/>
      <c r="V1737" s="44"/>
      <c r="AA1737" s="352"/>
      <c r="AC1737" s="44"/>
      <c r="AD1737" s="44"/>
      <c r="AE1737" s="44"/>
      <c r="AJ1737" s="352"/>
      <c r="AL1737" s="44"/>
      <c r="AM1737" s="44"/>
      <c r="AN1737" s="44"/>
      <c r="AS1737" s="352"/>
      <c r="AU1737" s="44"/>
      <c r="AV1737" s="44"/>
      <c r="AW1737" s="44"/>
      <c r="BB1737" s="352"/>
      <c r="BD1737" s="44"/>
      <c r="BE1737" s="44"/>
      <c r="BF1737" s="44"/>
      <c r="BK1737" s="352"/>
      <c r="BM1737" s="44"/>
      <c r="BN1737" s="44"/>
      <c r="BO1737" s="44"/>
      <c r="BT1737" s="352"/>
      <c r="BV1737" s="44"/>
      <c r="BW1737" s="44"/>
      <c r="BX1737" s="44"/>
      <c r="CC1737" s="352"/>
      <c r="CE1737" s="44"/>
      <c r="CF1737" s="44"/>
      <c r="CG1737" s="44"/>
      <c r="CL1737" s="352"/>
      <c r="CN1737" s="44"/>
      <c r="CO1737" s="44"/>
      <c r="CP1737" s="44"/>
      <c r="CU1737" s="352"/>
      <c r="CW1737" s="44"/>
      <c r="CX1737" s="44"/>
      <c r="CY1737" s="44"/>
      <c r="DD1737" s="352"/>
      <c r="DF1737" s="44"/>
      <c r="DG1737" s="44"/>
      <c r="DH1737" s="44"/>
      <c r="DM1737" s="352"/>
      <c r="DO1737" s="44"/>
      <c r="DP1737" s="44"/>
      <c r="DQ1737" s="44"/>
      <c r="DV1737" s="352"/>
      <c r="DX1737" s="44"/>
      <c r="DY1737" s="44"/>
      <c r="DZ1737" s="44"/>
      <c r="EE1737" s="352"/>
      <c r="EG1737" s="44"/>
      <c r="EH1737" s="44"/>
      <c r="EI1737" s="44"/>
      <c r="EN1737" s="352"/>
      <c r="EP1737" s="44"/>
      <c r="EQ1737" s="44"/>
      <c r="ER1737" s="44"/>
      <c r="EW1737" s="352"/>
      <c r="EY1737" s="44"/>
      <c r="EZ1737" s="44"/>
      <c r="FA1737" s="44"/>
      <c r="FF1737" s="352"/>
      <c r="FH1737" s="44"/>
      <c r="FI1737" s="44"/>
      <c r="FJ1737" s="44"/>
      <c r="FO1737" s="352"/>
      <c r="FQ1737" s="44"/>
      <c r="FR1737" s="44"/>
      <c r="FS1737" s="44"/>
      <c r="FX1737" s="352"/>
      <c r="FZ1737" s="44"/>
      <c r="GA1737" s="44"/>
      <c r="GB1737" s="44"/>
      <c r="GG1737" s="352"/>
      <c r="GI1737" s="44"/>
      <c r="GJ1737" s="44"/>
      <c r="GK1737" s="44"/>
      <c r="GP1737" s="352"/>
      <c r="GR1737" s="44"/>
      <c r="GS1737" s="44"/>
      <c r="GT1737" s="44"/>
      <c r="GY1737" s="352"/>
      <c r="HA1737" s="44"/>
      <c r="HB1737" s="44"/>
      <c r="HC1737" s="44"/>
      <c r="HH1737" s="352"/>
      <c r="HJ1737" s="44"/>
      <c r="HK1737" s="44"/>
      <c r="HL1737" s="44"/>
      <c r="HQ1737" s="44"/>
      <c r="HR1737" s="44"/>
      <c r="HS1737" s="44"/>
      <c r="HT1737" s="44"/>
      <c r="HU1737" s="44"/>
      <c r="HV1737" s="44"/>
      <c r="HW1737" s="44"/>
      <c r="HX1737" s="44"/>
      <c r="HY1737" s="44"/>
      <c r="HZ1737" s="44"/>
      <c r="IA1737" s="44"/>
      <c r="IB1737" s="44"/>
      <c r="IC1737" s="44"/>
      <c r="ID1737" s="44"/>
      <c r="IE1737" s="44"/>
      <c r="IF1737" s="44"/>
      <c r="IG1737" s="44"/>
      <c r="IH1737" s="44"/>
      <c r="II1737" s="44"/>
      <c r="IJ1737" s="44"/>
      <c r="IK1737" s="44"/>
      <c r="IL1737" s="44"/>
      <c r="IM1737" s="44"/>
      <c r="IN1737" s="44"/>
      <c r="IO1737" s="44"/>
      <c r="IP1737" s="44"/>
      <c r="IQ1737" s="44"/>
      <c r="IR1737" s="44"/>
      <c r="IS1737" s="44"/>
      <c r="IT1737" s="44"/>
      <c r="IU1737" s="44"/>
      <c r="IV1737" s="44"/>
      <c r="RS1737" s="353"/>
    </row>
    <row r="1738" spans="1:487" s="74" customFormat="1" ht="15">
      <c r="A1738" s="325" t="s">
        <v>1227</v>
      </c>
      <c r="B1738" s="351"/>
      <c r="C1738" s="351"/>
      <c r="D1738" s="354" t="s">
        <v>130</v>
      </c>
      <c r="E1738" s="44"/>
      <c r="F1738" s="437">
        <f t="shared" si="25"/>
        <v>6</v>
      </c>
      <c r="G1738" s="478"/>
      <c r="H1738" s="478"/>
      <c r="I1738" s="138"/>
      <c r="J1738" s="420">
        <v>6</v>
      </c>
      <c r="K1738" s="138"/>
      <c r="L1738" s="44"/>
      <c r="M1738" s="44"/>
      <c r="N1738" s="44"/>
      <c r="R1738" s="352"/>
      <c r="T1738" s="44"/>
      <c r="U1738" s="44"/>
      <c r="V1738" s="44"/>
      <c r="AA1738" s="352"/>
      <c r="AC1738" s="44"/>
      <c r="AD1738" s="44"/>
      <c r="AE1738" s="44"/>
      <c r="AJ1738" s="352"/>
      <c r="AL1738" s="44"/>
      <c r="AM1738" s="44"/>
      <c r="AN1738" s="44"/>
      <c r="AS1738" s="352"/>
      <c r="AU1738" s="44"/>
      <c r="AV1738" s="44"/>
      <c r="AW1738" s="44"/>
      <c r="BB1738" s="352"/>
      <c r="BD1738" s="44"/>
      <c r="BE1738" s="44"/>
      <c r="BF1738" s="44"/>
      <c r="BK1738" s="352"/>
      <c r="BM1738" s="44"/>
      <c r="BN1738" s="44"/>
      <c r="BO1738" s="44"/>
      <c r="BT1738" s="352"/>
      <c r="BV1738" s="44"/>
      <c r="BW1738" s="44"/>
      <c r="BX1738" s="44"/>
      <c r="CC1738" s="352"/>
      <c r="CE1738" s="44"/>
      <c r="CF1738" s="44"/>
      <c r="CG1738" s="44"/>
      <c r="CL1738" s="352"/>
      <c r="CN1738" s="44"/>
      <c r="CO1738" s="44"/>
      <c r="CP1738" s="44"/>
      <c r="CU1738" s="352"/>
      <c r="CW1738" s="44"/>
      <c r="CX1738" s="44"/>
      <c r="CY1738" s="44"/>
      <c r="DD1738" s="352"/>
      <c r="DF1738" s="44"/>
      <c r="DG1738" s="44"/>
      <c r="DH1738" s="44"/>
      <c r="DM1738" s="352"/>
      <c r="DO1738" s="44"/>
      <c r="DP1738" s="44"/>
      <c r="DQ1738" s="44"/>
      <c r="DV1738" s="352"/>
      <c r="DX1738" s="44"/>
      <c r="DY1738" s="44"/>
      <c r="DZ1738" s="44"/>
      <c r="EE1738" s="352"/>
      <c r="EG1738" s="44"/>
      <c r="EH1738" s="44"/>
      <c r="EI1738" s="44"/>
      <c r="EN1738" s="352"/>
      <c r="EP1738" s="44"/>
      <c r="EQ1738" s="44"/>
      <c r="ER1738" s="44"/>
      <c r="EW1738" s="352"/>
      <c r="EY1738" s="44"/>
      <c r="EZ1738" s="44"/>
      <c r="FA1738" s="44"/>
      <c r="FF1738" s="352"/>
      <c r="FH1738" s="44"/>
      <c r="FI1738" s="44"/>
      <c r="FJ1738" s="44"/>
      <c r="FO1738" s="352"/>
      <c r="FQ1738" s="44"/>
      <c r="FR1738" s="44"/>
      <c r="FS1738" s="44"/>
      <c r="FX1738" s="352"/>
      <c r="FZ1738" s="44"/>
      <c r="GA1738" s="44"/>
      <c r="GB1738" s="44"/>
      <c r="GG1738" s="352"/>
      <c r="GI1738" s="44"/>
      <c r="GJ1738" s="44"/>
      <c r="GK1738" s="44"/>
      <c r="GP1738" s="352"/>
      <c r="GR1738" s="44"/>
      <c r="GS1738" s="44"/>
      <c r="GT1738" s="44"/>
      <c r="GY1738" s="352"/>
      <c r="HA1738" s="44"/>
      <c r="HB1738" s="44"/>
      <c r="HC1738" s="44"/>
      <c r="HH1738" s="352"/>
      <c r="HJ1738" s="44"/>
      <c r="HK1738" s="44"/>
      <c r="HL1738" s="44"/>
      <c r="HQ1738" s="44"/>
      <c r="HR1738" s="44"/>
      <c r="HS1738" s="44"/>
      <c r="HT1738" s="44"/>
      <c r="HU1738" s="44"/>
      <c r="HV1738" s="44"/>
      <c r="HW1738" s="44"/>
      <c r="HX1738" s="44"/>
      <c r="HY1738" s="44"/>
      <c r="HZ1738" s="44"/>
      <c r="IA1738" s="44"/>
      <c r="IB1738" s="44"/>
      <c r="IC1738" s="44"/>
      <c r="ID1738" s="44"/>
      <c r="IE1738" s="44"/>
      <c r="IF1738" s="44"/>
      <c r="IG1738" s="44"/>
      <c r="IH1738" s="44"/>
      <c r="II1738" s="44"/>
      <c r="IJ1738" s="44"/>
      <c r="IK1738" s="44"/>
      <c r="IL1738" s="44"/>
      <c r="IM1738" s="44"/>
      <c r="IN1738" s="44"/>
      <c r="IO1738" s="44"/>
      <c r="IP1738" s="44"/>
      <c r="IQ1738" s="44"/>
      <c r="IR1738" s="44"/>
      <c r="IS1738" s="44"/>
      <c r="IT1738" s="44"/>
      <c r="IU1738" s="44"/>
      <c r="IV1738" s="44"/>
      <c r="RS1738" s="353"/>
    </row>
    <row r="1739" spans="1:487" s="74" customFormat="1" ht="15">
      <c r="A1739" s="325" t="s">
        <v>770</v>
      </c>
      <c r="B1739" s="351"/>
      <c r="C1739" s="351"/>
      <c r="D1739" s="458" t="s">
        <v>133</v>
      </c>
      <c r="E1739" s="44"/>
      <c r="F1739" s="437">
        <f t="shared" si="25"/>
        <v>3</v>
      </c>
      <c r="G1739" s="478"/>
      <c r="H1739" s="478"/>
      <c r="I1739" s="138"/>
      <c r="J1739" s="420"/>
      <c r="K1739" s="138">
        <v>3</v>
      </c>
      <c r="L1739" s="44"/>
      <c r="M1739" s="44"/>
      <c r="N1739" s="44"/>
      <c r="R1739" s="352"/>
      <c r="T1739" s="44"/>
      <c r="U1739" s="44"/>
      <c r="V1739" s="44"/>
      <c r="AA1739" s="352"/>
      <c r="AC1739" s="44"/>
      <c r="AD1739" s="44"/>
      <c r="AE1739" s="44"/>
      <c r="AJ1739" s="352"/>
      <c r="AL1739" s="44"/>
      <c r="AM1739" s="44"/>
      <c r="AN1739" s="44"/>
      <c r="AS1739" s="352"/>
      <c r="AU1739" s="44"/>
      <c r="AV1739" s="44"/>
      <c r="AW1739" s="44"/>
      <c r="BB1739" s="352"/>
      <c r="BD1739" s="44"/>
      <c r="BE1739" s="44"/>
      <c r="BF1739" s="44"/>
      <c r="BK1739" s="352"/>
      <c r="BM1739" s="44"/>
      <c r="BN1739" s="44"/>
      <c r="BO1739" s="44"/>
      <c r="BT1739" s="352"/>
      <c r="BV1739" s="44"/>
      <c r="BW1739" s="44"/>
      <c r="BX1739" s="44"/>
      <c r="CC1739" s="352"/>
      <c r="CE1739" s="44"/>
      <c r="CF1739" s="44"/>
      <c r="CG1739" s="44"/>
      <c r="CL1739" s="352"/>
      <c r="CN1739" s="44"/>
      <c r="CO1739" s="44"/>
      <c r="CP1739" s="44"/>
      <c r="CU1739" s="352"/>
      <c r="CW1739" s="44"/>
      <c r="CX1739" s="44"/>
      <c r="CY1739" s="44"/>
      <c r="DD1739" s="352"/>
      <c r="DF1739" s="44"/>
      <c r="DG1739" s="44"/>
      <c r="DH1739" s="44"/>
      <c r="DM1739" s="352"/>
      <c r="DO1739" s="44"/>
      <c r="DP1739" s="44"/>
      <c r="DQ1739" s="44"/>
      <c r="DV1739" s="352"/>
      <c r="DX1739" s="44"/>
      <c r="DY1739" s="44"/>
      <c r="DZ1739" s="44"/>
      <c r="EE1739" s="352"/>
      <c r="EG1739" s="44"/>
      <c r="EH1739" s="44"/>
      <c r="EI1739" s="44"/>
      <c r="EN1739" s="352"/>
      <c r="EP1739" s="44"/>
      <c r="EQ1739" s="44"/>
      <c r="ER1739" s="44"/>
      <c r="EW1739" s="352"/>
      <c r="EY1739" s="44"/>
      <c r="EZ1739" s="44"/>
      <c r="FA1739" s="44"/>
      <c r="FF1739" s="352"/>
      <c r="FH1739" s="44"/>
      <c r="FI1739" s="44"/>
      <c r="FJ1739" s="44"/>
      <c r="FO1739" s="352"/>
      <c r="FQ1739" s="44"/>
      <c r="FR1739" s="44"/>
      <c r="FS1739" s="44"/>
      <c r="FX1739" s="352"/>
      <c r="FZ1739" s="44"/>
      <c r="GA1739" s="44"/>
      <c r="GB1739" s="44"/>
      <c r="GG1739" s="352"/>
      <c r="GI1739" s="44"/>
      <c r="GJ1739" s="44"/>
      <c r="GK1739" s="44"/>
      <c r="GP1739" s="352"/>
      <c r="GR1739" s="44"/>
      <c r="GS1739" s="44"/>
      <c r="GT1739" s="44"/>
      <c r="GY1739" s="352"/>
      <c r="HA1739" s="44"/>
      <c r="HB1739" s="44"/>
      <c r="HC1739" s="44"/>
      <c r="HH1739" s="352"/>
      <c r="HJ1739" s="44"/>
      <c r="HK1739" s="44"/>
      <c r="HL1739" s="44"/>
      <c r="HQ1739" s="44"/>
      <c r="HR1739" s="44"/>
      <c r="HS1739" s="44"/>
      <c r="HT1739" s="44"/>
      <c r="HU1739" s="44"/>
      <c r="HV1739" s="44"/>
      <c r="HW1739" s="44"/>
      <c r="HX1739" s="44"/>
      <c r="HY1739" s="44"/>
      <c r="HZ1739" s="44"/>
      <c r="IA1739" s="44"/>
      <c r="IB1739" s="44"/>
      <c r="IC1739" s="44"/>
      <c r="ID1739" s="44"/>
      <c r="IE1739" s="44"/>
      <c r="IF1739" s="44"/>
      <c r="IG1739" s="44"/>
      <c r="IH1739" s="44"/>
      <c r="II1739" s="44"/>
      <c r="IJ1739" s="44"/>
      <c r="IK1739" s="44"/>
      <c r="IL1739" s="44"/>
      <c r="IM1739" s="44"/>
      <c r="IN1739" s="44"/>
      <c r="IO1739" s="44"/>
      <c r="IP1739" s="44"/>
      <c r="IQ1739" s="44"/>
      <c r="IR1739" s="44"/>
      <c r="IS1739" s="44"/>
      <c r="IT1739" s="44"/>
      <c r="IU1739" s="44"/>
      <c r="IV1739" s="44"/>
      <c r="RS1739" s="353"/>
    </row>
    <row r="1740" spans="1:487" s="74" customFormat="1" ht="15">
      <c r="A1740" s="325" t="s">
        <v>449</v>
      </c>
      <c r="B1740" s="351"/>
      <c r="C1740" s="351"/>
      <c r="D1740" s="458" t="s">
        <v>140</v>
      </c>
      <c r="E1740" s="44"/>
      <c r="F1740" s="437">
        <f t="shared" si="25"/>
        <v>199</v>
      </c>
      <c r="G1740" s="541">
        <v>125</v>
      </c>
      <c r="H1740" s="541">
        <v>32</v>
      </c>
      <c r="I1740" s="138">
        <v>42</v>
      </c>
      <c r="J1740" s="420"/>
      <c r="K1740" s="138"/>
      <c r="L1740" s="450"/>
      <c r="M1740" s="458"/>
      <c r="N1740" s="44"/>
      <c r="R1740" s="352"/>
      <c r="T1740" s="44"/>
      <c r="U1740" s="44"/>
      <c r="V1740" s="44"/>
      <c r="AA1740" s="352"/>
      <c r="AC1740" s="44"/>
      <c r="AD1740" s="44"/>
      <c r="AE1740" s="44"/>
      <c r="AJ1740" s="352"/>
      <c r="AL1740" s="44"/>
      <c r="AM1740" s="44"/>
      <c r="AN1740" s="44"/>
      <c r="AS1740" s="352"/>
      <c r="AU1740" s="44"/>
      <c r="AV1740" s="44"/>
      <c r="AW1740" s="44"/>
      <c r="BB1740" s="352"/>
      <c r="BD1740" s="44"/>
      <c r="BE1740" s="44"/>
      <c r="BF1740" s="44"/>
      <c r="BK1740" s="352"/>
      <c r="BM1740" s="44"/>
      <c r="BN1740" s="44"/>
      <c r="BO1740" s="44"/>
      <c r="BT1740" s="352"/>
      <c r="BV1740" s="44"/>
      <c r="BW1740" s="44"/>
      <c r="BX1740" s="44"/>
      <c r="CC1740" s="352"/>
      <c r="CE1740" s="44"/>
      <c r="CF1740" s="44"/>
      <c r="CG1740" s="44"/>
      <c r="CL1740" s="352"/>
      <c r="CN1740" s="44"/>
      <c r="CO1740" s="44"/>
      <c r="CP1740" s="44"/>
      <c r="CU1740" s="352"/>
      <c r="CW1740" s="44"/>
      <c r="CX1740" s="44"/>
      <c r="CY1740" s="44"/>
      <c r="DD1740" s="352"/>
      <c r="DF1740" s="44"/>
      <c r="DG1740" s="44"/>
      <c r="DH1740" s="44"/>
      <c r="DM1740" s="352"/>
      <c r="DO1740" s="44"/>
      <c r="DP1740" s="44"/>
      <c r="DQ1740" s="44"/>
      <c r="DV1740" s="352"/>
      <c r="DX1740" s="44"/>
      <c r="DY1740" s="44"/>
      <c r="DZ1740" s="44"/>
      <c r="EE1740" s="352"/>
      <c r="EG1740" s="44"/>
      <c r="EH1740" s="44"/>
      <c r="EI1740" s="44"/>
      <c r="EN1740" s="352"/>
      <c r="EP1740" s="44"/>
      <c r="EQ1740" s="44"/>
      <c r="ER1740" s="44"/>
      <c r="EW1740" s="352"/>
      <c r="EY1740" s="44"/>
      <c r="EZ1740" s="44"/>
      <c r="FA1740" s="44"/>
      <c r="FF1740" s="352"/>
      <c r="FH1740" s="44"/>
      <c r="FI1740" s="44"/>
      <c r="FJ1740" s="44"/>
      <c r="FO1740" s="352"/>
      <c r="FQ1740" s="44"/>
      <c r="FR1740" s="44"/>
      <c r="FS1740" s="44"/>
      <c r="FX1740" s="352"/>
      <c r="FZ1740" s="44"/>
      <c r="GA1740" s="44"/>
      <c r="GB1740" s="44"/>
      <c r="GG1740" s="352"/>
      <c r="GI1740" s="44"/>
      <c r="GJ1740" s="44"/>
      <c r="GK1740" s="44"/>
      <c r="GP1740" s="352"/>
      <c r="GR1740" s="44"/>
      <c r="GS1740" s="44"/>
      <c r="GT1740" s="44"/>
      <c r="GY1740" s="352"/>
      <c r="HA1740" s="44"/>
      <c r="HB1740" s="44"/>
      <c r="HC1740" s="44"/>
      <c r="HH1740" s="352"/>
      <c r="HJ1740" s="44"/>
      <c r="HK1740" s="44"/>
      <c r="HL1740" s="44"/>
      <c r="HQ1740" s="44"/>
      <c r="HR1740" s="44"/>
      <c r="HS1740" s="44"/>
      <c r="HT1740" s="44"/>
      <c r="HU1740" s="44"/>
      <c r="HV1740" s="44"/>
      <c r="HW1740" s="44"/>
      <c r="HX1740" s="44"/>
      <c r="HY1740" s="44"/>
      <c r="HZ1740" s="44"/>
      <c r="IA1740" s="44"/>
      <c r="IB1740" s="44"/>
      <c r="IC1740" s="44"/>
      <c r="ID1740" s="44"/>
      <c r="IE1740" s="44"/>
      <c r="IF1740" s="44"/>
      <c r="IG1740" s="44"/>
      <c r="IH1740" s="44"/>
      <c r="II1740" s="44"/>
      <c r="IJ1740" s="44"/>
      <c r="IK1740" s="44"/>
      <c r="IL1740" s="44"/>
      <c r="IM1740" s="44"/>
      <c r="IN1740" s="44"/>
      <c r="IO1740" s="44"/>
      <c r="IP1740" s="44"/>
      <c r="IQ1740" s="44"/>
      <c r="IR1740" s="44"/>
      <c r="IS1740" s="44"/>
      <c r="IT1740" s="44"/>
      <c r="IU1740" s="44"/>
      <c r="IV1740" s="44"/>
      <c r="RS1740" s="353"/>
    </row>
    <row r="1741" spans="1:487" s="74" customFormat="1" ht="15">
      <c r="A1741" s="325" t="s">
        <v>763</v>
      </c>
      <c r="B1741" s="351"/>
      <c r="C1741" s="351"/>
      <c r="D1741" s="458" t="s">
        <v>133</v>
      </c>
      <c r="E1741" s="44"/>
      <c r="F1741" s="437">
        <f t="shared" si="25"/>
        <v>6</v>
      </c>
      <c r="G1741" s="478"/>
      <c r="H1741" s="478"/>
      <c r="I1741" s="138">
        <v>1</v>
      </c>
      <c r="J1741" s="420">
        <v>5</v>
      </c>
      <c r="K1741" s="138"/>
      <c r="L1741" s="458"/>
      <c r="M1741" s="44"/>
      <c r="N1741" s="44"/>
      <c r="R1741" s="352"/>
      <c r="T1741" s="44"/>
      <c r="U1741" s="44"/>
      <c r="V1741" s="44"/>
      <c r="AA1741" s="352"/>
      <c r="AC1741" s="44"/>
      <c r="AD1741" s="44"/>
      <c r="AE1741" s="44"/>
      <c r="AJ1741" s="352"/>
      <c r="AL1741" s="44"/>
      <c r="AM1741" s="44"/>
      <c r="AN1741" s="44"/>
      <c r="AS1741" s="352"/>
      <c r="AU1741" s="44"/>
      <c r="AV1741" s="44"/>
      <c r="AW1741" s="44"/>
      <c r="BB1741" s="352"/>
      <c r="BD1741" s="44"/>
      <c r="BE1741" s="44"/>
      <c r="BF1741" s="44"/>
      <c r="BK1741" s="352"/>
      <c r="BM1741" s="44"/>
      <c r="BN1741" s="44"/>
      <c r="BO1741" s="44"/>
      <c r="BT1741" s="352"/>
      <c r="BV1741" s="44"/>
      <c r="BW1741" s="44"/>
      <c r="BX1741" s="44"/>
      <c r="CC1741" s="352"/>
      <c r="CE1741" s="44"/>
      <c r="CF1741" s="44"/>
      <c r="CG1741" s="44"/>
      <c r="CL1741" s="352"/>
      <c r="CN1741" s="44"/>
      <c r="CO1741" s="44"/>
      <c r="CP1741" s="44"/>
      <c r="CU1741" s="352"/>
      <c r="CW1741" s="44"/>
      <c r="CX1741" s="44"/>
      <c r="CY1741" s="44"/>
      <c r="DD1741" s="352"/>
      <c r="DF1741" s="44"/>
      <c r="DG1741" s="44"/>
      <c r="DH1741" s="44"/>
      <c r="DM1741" s="352"/>
      <c r="DO1741" s="44"/>
      <c r="DP1741" s="44"/>
      <c r="DQ1741" s="44"/>
      <c r="DV1741" s="352"/>
      <c r="DX1741" s="44"/>
      <c r="DY1741" s="44"/>
      <c r="DZ1741" s="44"/>
      <c r="EE1741" s="352"/>
      <c r="EG1741" s="44"/>
      <c r="EH1741" s="44"/>
      <c r="EI1741" s="44"/>
      <c r="EN1741" s="352"/>
      <c r="EP1741" s="44"/>
      <c r="EQ1741" s="44"/>
      <c r="ER1741" s="44"/>
      <c r="EW1741" s="352"/>
      <c r="EY1741" s="44"/>
      <c r="EZ1741" s="44"/>
      <c r="FA1741" s="44"/>
      <c r="FF1741" s="352"/>
      <c r="FH1741" s="44"/>
      <c r="FI1741" s="44"/>
      <c r="FJ1741" s="44"/>
      <c r="FO1741" s="352"/>
      <c r="FQ1741" s="44"/>
      <c r="FR1741" s="44"/>
      <c r="FS1741" s="44"/>
      <c r="FX1741" s="352"/>
      <c r="FZ1741" s="44"/>
      <c r="GA1741" s="44"/>
      <c r="GB1741" s="44"/>
      <c r="GG1741" s="352"/>
      <c r="GI1741" s="44"/>
      <c r="GJ1741" s="44"/>
      <c r="GK1741" s="44"/>
      <c r="GP1741" s="352"/>
      <c r="GR1741" s="44"/>
      <c r="GS1741" s="44"/>
      <c r="GT1741" s="44"/>
      <c r="GY1741" s="352"/>
      <c r="HA1741" s="44"/>
      <c r="HB1741" s="44"/>
      <c r="HC1741" s="44"/>
      <c r="HH1741" s="352"/>
      <c r="HJ1741" s="44"/>
      <c r="HK1741" s="44"/>
      <c r="HL1741" s="44"/>
      <c r="HQ1741" s="44"/>
      <c r="HR1741" s="44"/>
      <c r="HS1741" s="44"/>
      <c r="HT1741" s="44"/>
      <c r="HU1741" s="44"/>
      <c r="HV1741" s="44"/>
      <c r="HW1741" s="44"/>
      <c r="HX1741" s="44"/>
      <c r="HY1741" s="44"/>
      <c r="HZ1741" s="44"/>
      <c r="IA1741" s="44"/>
      <c r="IB1741" s="44"/>
      <c r="IC1741" s="44"/>
      <c r="ID1741" s="44"/>
      <c r="IE1741" s="44"/>
      <c r="IF1741" s="44"/>
      <c r="IG1741" s="44"/>
      <c r="IH1741" s="44"/>
      <c r="II1741" s="44"/>
      <c r="IJ1741" s="44"/>
      <c r="IK1741" s="44"/>
      <c r="IL1741" s="44"/>
      <c r="IM1741" s="44"/>
      <c r="IN1741" s="44"/>
      <c r="IO1741" s="44"/>
      <c r="IP1741" s="44"/>
      <c r="IQ1741" s="44"/>
      <c r="IR1741" s="44"/>
      <c r="IS1741" s="44"/>
      <c r="IT1741" s="44"/>
      <c r="IU1741" s="44"/>
      <c r="IV1741" s="44"/>
      <c r="RS1741" s="353"/>
    </row>
    <row r="1742" spans="1:487" s="74" customFormat="1" ht="15">
      <c r="A1742" s="325" t="s">
        <v>1103</v>
      </c>
      <c r="B1742" s="351"/>
      <c r="C1742" s="351"/>
      <c r="D1742" s="354" t="s">
        <v>130</v>
      </c>
      <c r="E1742" s="44"/>
      <c r="F1742" s="437">
        <f t="shared" si="25"/>
        <v>0</v>
      </c>
      <c r="G1742" s="478"/>
      <c r="H1742" s="478"/>
      <c r="I1742" s="138"/>
      <c r="J1742" s="420"/>
      <c r="K1742" s="138"/>
      <c r="L1742" s="44"/>
      <c r="M1742" s="44"/>
      <c r="N1742" s="44"/>
      <c r="R1742" s="352"/>
      <c r="T1742" s="44"/>
      <c r="U1742" s="44"/>
      <c r="V1742" s="44"/>
      <c r="AA1742" s="352"/>
      <c r="AC1742" s="44"/>
      <c r="AD1742" s="44"/>
      <c r="AE1742" s="44"/>
      <c r="AJ1742" s="352"/>
      <c r="AL1742" s="44"/>
      <c r="AM1742" s="44"/>
      <c r="AN1742" s="44"/>
      <c r="AS1742" s="352"/>
      <c r="AU1742" s="44"/>
      <c r="AV1742" s="44"/>
      <c r="AW1742" s="44"/>
      <c r="BB1742" s="352"/>
      <c r="BD1742" s="44"/>
      <c r="BE1742" s="44"/>
      <c r="BF1742" s="44"/>
      <c r="BK1742" s="352"/>
      <c r="BM1742" s="44"/>
      <c r="BN1742" s="44"/>
      <c r="BO1742" s="44"/>
      <c r="BT1742" s="352"/>
      <c r="BV1742" s="44"/>
      <c r="BW1742" s="44"/>
      <c r="BX1742" s="44"/>
      <c r="CC1742" s="352"/>
      <c r="CE1742" s="44"/>
      <c r="CF1742" s="44"/>
      <c r="CG1742" s="44"/>
      <c r="CL1742" s="352"/>
      <c r="CN1742" s="44"/>
      <c r="CO1742" s="44"/>
      <c r="CP1742" s="44"/>
      <c r="CU1742" s="352"/>
      <c r="CW1742" s="44"/>
      <c r="CX1742" s="44"/>
      <c r="CY1742" s="44"/>
      <c r="DD1742" s="352"/>
      <c r="DF1742" s="44"/>
      <c r="DG1742" s="44"/>
      <c r="DH1742" s="44"/>
      <c r="DM1742" s="352"/>
      <c r="DO1742" s="44"/>
      <c r="DP1742" s="44"/>
      <c r="DQ1742" s="44"/>
      <c r="DV1742" s="352"/>
      <c r="DX1742" s="44"/>
      <c r="DY1742" s="44"/>
      <c r="DZ1742" s="44"/>
      <c r="EE1742" s="352"/>
      <c r="EG1742" s="44"/>
      <c r="EH1742" s="44"/>
      <c r="EI1742" s="44"/>
      <c r="EN1742" s="352"/>
      <c r="EP1742" s="44"/>
      <c r="EQ1742" s="44"/>
      <c r="ER1742" s="44"/>
      <c r="EW1742" s="352"/>
      <c r="EY1742" s="44"/>
      <c r="EZ1742" s="44"/>
      <c r="FA1742" s="44"/>
      <c r="FF1742" s="352"/>
      <c r="FH1742" s="44"/>
      <c r="FI1742" s="44"/>
      <c r="FJ1742" s="44"/>
      <c r="FO1742" s="352"/>
      <c r="FQ1742" s="44"/>
      <c r="FR1742" s="44"/>
      <c r="FS1742" s="44"/>
      <c r="FX1742" s="352"/>
      <c r="FZ1742" s="44"/>
      <c r="GA1742" s="44"/>
      <c r="GB1742" s="44"/>
      <c r="GG1742" s="352"/>
      <c r="GI1742" s="44"/>
      <c r="GJ1742" s="44"/>
      <c r="GK1742" s="44"/>
      <c r="GP1742" s="352"/>
      <c r="GR1742" s="44"/>
      <c r="GS1742" s="44"/>
      <c r="GT1742" s="44"/>
      <c r="GY1742" s="352"/>
      <c r="HA1742" s="44"/>
      <c r="HB1742" s="44"/>
      <c r="HC1742" s="44"/>
      <c r="HH1742" s="352"/>
      <c r="HJ1742" s="44"/>
      <c r="HK1742" s="44"/>
      <c r="HL1742" s="44"/>
      <c r="HQ1742" s="44"/>
      <c r="HR1742" s="44"/>
      <c r="HS1742" s="44"/>
      <c r="HT1742" s="44"/>
      <c r="HU1742" s="44"/>
      <c r="HV1742" s="44"/>
      <c r="HW1742" s="44"/>
      <c r="HX1742" s="44"/>
      <c r="HY1742" s="44"/>
      <c r="HZ1742" s="44"/>
      <c r="IA1742" s="44"/>
      <c r="IB1742" s="44"/>
      <c r="IC1742" s="44"/>
      <c r="ID1742" s="44"/>
      <c r="IE1742" s="44"/>
      <c r="IF1742" s="44"/>
      <c r="IG1742" s="44"/>
      <c r="IH1742" s="44"/>
      <c r="II1742" s="44"/>
      <c r="IJ1742" s="44"/>
      <c r="IK1742" s="44"/>
      <c r="IL1742" s="44"/>
      <c r="IM1742" s="44"/>
      <c r="IN1742" s="44"/>
      <c r="IO1742" s="44"/>
      <c r="IP1742" s="44"/>
      <c r="IQ1742" s="44"/>
      <c r="IR1742" s="44"/>
      <c r="IS1742" s="44"/>
      <c r="IT1742" s="44"/>
      <c r="IU1742" s="44"/>
      <c r="IV1742" s="44"/>
      <c r="RS1742" s="353"/>
    </row>
    <row r="1743" spans="1:487" s="74" customFormat="1" ht="15">
      <c r="A1743" s="325" t="s">
        <v>1074</v>
      </c>
      <c r="B1743" s="351"/>
      <c r="C1743" s="351"/>
      <c r="D1743" s="354" t="s">
        <v>130</v>
      </c>
      <c r="E1743" s="44"/>
      <c r="F1743" s="437">
        <f t="shared" si="25"/>
        <v>25</v>
      </c>
      <c r="G1743" s="478"/>
      <c r="H1743" s="478"/>
      <c r="I1743" s="138"/>
      <c r="J1743" s="420">
        <v>25</v>
      </c>
      <c r="K1743" s="138"/>
      <c r="L1743" s="458"/>
      <c r="M1743" s="44"/>
      <c r="N1743" s="44"/>
      <c r="R1743" s="352"/>
      <c r="T1743" s="44"/>
      <c r="U1743" s="44"/>
      <c r="V1743" s="44"/>
      <c r="AA1743" s="352"/>
      <c r="AC1743" s="44"/>
      <c r="AD1743" s="44"/>
      <c r="AE1743" s="44"/>
      <c r="AJ1743" s="352"/>
      <c r="AL1743" s="44"/>
      <c r="AM1743" s="44"/>
      <c r="AN1743" s="44"/>
      <c r="AS1743" s="352"/>
      <c r="AU1743" s="44"/>
      <c r="AV1743" s="44"/>
      <c r="AW1743" s="44"/>
      <c r="BB1743" s="352"/>
      <c r="BD1743" s="44"/>
      <c r="BE1743" s="44"/>
      <c r="BF1743" s="44"/>
      <c r="BK1743" s="352"/>
      <c r="BM1743" s="44"/>
      <c r="BN1743" s="44"/>
      <c r="BO1743" s="44"/>
      <c r="BT1743" s="352"/>
      <c r="BV1743" s="44"/>
      <c r="BW1743" s="44"/>
      <c r="BX1743" s="44"/>
      <c r="CC1743" s="352"/>
      <c r="CE1743" s="44"/>
      <c r="CF1743" s="44"/>
      <c r="CG1743" s="44"/>
      <c r="CL1743" s="352"/>
      <c r="CN1743" s="44"/>
      <c r="CO1743" s="44"/>
      <c r="CP1743" s="44"/>
      <c r="CU1743" s="352"/>
      <c r="CW1743" s="44"/>
      <c r="CX1743" s="44"/>
      <c r="CY1743" s="44"/>
      <c r="DD1743" s="352"/>
      <c r="DF1743" s="44"/>
      <c r="DG1743" s="44"/>
      <c r="DH1743" s="44"/>
      <c r="DM1743" s="352"/>
      <c r="DO1743" s="44"/>
      <c r="DP1743" s="44"/>
      <c r="DQ1743" s="44"/>
      <c r="DV1743" s="352"/>
      <c r="DX1743" s="44"/>
      <c r="DY1743" s="44"/>
      <c r="DZ1743" s="44"/>
      <c r="EE1743" s="352"/>
      <c r="EG1743" s="44"/>
      <c r="EH1743" s="44"/>
      <c r="EI1743" s="44"/>
      <c r="EN1743" s="352"/>
      <c r="EP1743" s="44"/>
      <c r="EQ1743" s="44"/>
      <c r="ER1743" s="44"/>
      <c r="EW1743" s="352"/>
      <c r="EY1743" s="44"/>
      <c r="EZ1743" s="44"/>
      <c r="FA1743" s="44"/>
      <c r="FF1743" s="352"/>
      <c r="FH1743" s="44"/>
      <c r="FI1743" s="44"/>
      <c r="FJ1743" s="44"/>
      <c r="FO1743" s="352"/>
      <c r="FQ1743" s="44"/>
      <c r="FR1743" s="44"/>
      <c r="FS1743" s="44"/>
      <c r="FX1743" s="352"/>
      <c r="FZ1743" s="44"/>
      <c r="GA1743" s="44"/>
      <c r="GB1743" s="44"/>
      <c r="GG1743" s="352"/>
      <c r="GI1743" s="44"/>
      <c r="GJ1743" s="44"/>
      <c r="GK1743" s="44"/>
      <c r="GP1743" s="352"/>
      <c r="GR1743" s="44"/>
      <c r="GS1743" s="44"/>
      <c r="GT1743" s="44"/>
      <c r="GY1743" s="352"/>
      <c r="HA1743" s="44"/>
      <c r="HB1743" s="44"/>
      <c r="HC1743" s="44"/>
      <c r="HH1743" s="352"/>
      <c r="HJ1743" s="44"/>
      <c r="HK1743" s="44"/>
      <c r="HL1743" s="44"/>
      <c r="HQ1743" s="44"/>
      <c r="HR1743" s="44"/>
      <c r="HS1743" s="44"/>
      <c r="HT1743" s="44"/>
      <c r="HU1743" s="44"/>
      <c r="HV1743" s="44"/>
      <c r="HW1743" s="44"/>
      <c r="HX1743" s="44"/>
      <c r="HY1743" s="44"/>
      <c r="HZ1743" s="44"/>
      <c r="IA1743" s="44"/>
      <c r="IB1743" s="44"/>
      <c r="IC1743" s="44"/>
      <c r="ID1743" s="44"/>
      <c r="IE1743" s="44"/>
      <c r="IF1743" s="44"/>
      <c r="IG1743" s="44"/>
      <c r="IH1743" s="44"/>
      <c r="II1743" s="44"/>
      <c r="IJ1743" s="44"/>
      <c r="IK1743" s="44"/>
      <c r="IL1743" s="44"/>
      <c r="IM1743" s="44"/>
      <c r="IN1743" s="44"/>
      <c r="IO1743" s="44"/>
      <c r="IP1743" s="44"/>
      <c r="IQ1743" s="44"/>
      <c r="IR1743" s="44"/>
      <c r="IS1743" s="44"/>
      <c r="IT1743" s="44"/>
      <c r="IU1743" s="44"/>
      <c r="IV1743" s="44"/>
      <c r="RS1743" s="353"/>
    </row>
    <row r="1744" spans="1:487" s="74" customFormat="1" ht="15">
      <c r="A1744" s="325" t="s">
        <v>1372</v>
      </c>
      <c r="B1744" s="351"/>
      <c r="C1744" s="351"/>
      <c r="D1744" s="354" t="s">
        <v>130</v>
      </c>
      <c r="E1744" s="44"/>
      <c r="F1744" s="437">
        <f t="shared" si="25"/>
        <v>0</v>
      </c>
      <c r="G1744" s="478"/>
      <c r="H1744" s="478"/>
      <c r="I1744" s="138"/>
      <c r="J1744" s="420"/>
      <c r="K1744" s="138"/>
      <c r="L1744" s="44"/>
      <c r="M1744" s="44"/>
      <c r="N1744" s="44"/>
      <c r="R1744" s="352"/>
      <c r="T1744" s="44"/>
      <c r="U1744" s="44"/>
      <c r="V1744" s="44"/>
      <c r="AA1744" s="352"/>
      <c r="AC1744" s="44"/>
      <c r="AD1744" s="44"/>
      <c r="AE1744" s="44"/>
      <c r="AJ1744" s="352"/>
      <c r="AL1744" s="44"/>
      <c r="AM1744" s="44"/>
      <c r="AN1744" s="44"/>
      <c r="AS1744" s="352"/>
      <c r="AU1744" s="44"/>
      <c r="AV1744" s="44"/>
      <c r="AW1744" s="44"/>
      <c r="BB1744" s="352"/>
      <c r="BD1744" s="44"/>
      <c r="BE1744" s="44"/>
      <c r="BF1744" s="44"/>
      <c r="BK1744" s="352"/>
      <c r="BM1744" s="44"/>
      <c r="BN1744" s="44"/>
      <c r="BO1744" s="44"/>
      <c r="BT1744" s="352"/>
      <c r="BV1744" s="44"/>
      <c r="BW1744" s="44"/>
      <c r="BX1744" s="44"/>
      <c r="CC1744" s="352"/>
      <c r="CE1744" s="44"/>
      <c r="CF1744" s="44"/>
      <c r="CG1744" s="44"/>
      <c r="CL1744" s="352"/>
      <c r="CN1744" s="44"/>
      <c r="CO1744" s="44"/>
      <c r="CP1744" s="44"/>
      <c r="CU1744" s="352"/>
      <c r="CW1744" s="44"/>
      <c r="CX1744" s="44"/>
      <c r="CY1744" s="44"/>
      <c r="DD1744" s="352"/>
      <c r="DF1744" s="44"/>
      <c r="DG1744" s="44"/>
      <c r="DH1744" s="44"/>
      <c r="DM1744" s="352"/>
      <c r="DO1744" s="44"/>
      <c r="DP1744" s="44"/>
      <c r="DQ1744" s="44"/>
      <c r="DV1744" s="352"/>
      <c r="DX1744" s="44"/>
      <c r="DY1744" s="44"/>
      <c r="DZ1744" s="44"/>
      <c r="EE1744" s="352"/>
      <c r="EG1744" s="44"/>
      <c r="EH1744" s="44"/>
      <c r="EI1744" s="44"/>
      <c r="EN1744" s="352"/>
      <c r="EP1744" s="44"/>
      <c r="EQ1744" s="44"/>
      <c r="ER1744" s="44"/>
      <c r="EW1744" s="352"/>
      <c r="EY1744" s="44"/>
      <c r="EZ1744" s="44"/>
      <c r="FA1744" s="44"/>
      <c r="FF1744" s="352"/>
      <c r="FH1744" s="44"/>
      <c r="FI1744" s="44"/>
      <c r="FJ1744" s="44"/>
      <c r="FO1744" s="352"/>
      <c r="FQ1744" s="44"/>
      <c r="FR1744" s="44"/>
      <c r="FS1744" s="44"/>
      <c r="FX1744" s="352"/>
      <c r="FZ1744" s="44"/>
      <c r="GA1744" s="44"/>
      <c r="GB1744" s="44"/>
      <c r="GG1744" s="352"/>
      <c r="GI1744" s="44"/>
      <c r="GJ1744" s="44"/>
      <c r="GK1744" s="44"/>
      <c r="GP1744" s="352"/>
      <c r="GR1744" s="44"/>
      <c r="GS1744" s="44"/>
      <c r="GT1744" s="44"/>
      <c r="GY1744" s="352"/>
      <c r="HA1744" s="44"/>
      <c r="HB1744" s="44"/>
      <c r="HC1744" s="44"/>
      <c r="HH1744" s="352"/>
      <c r="HJ1744" s="44"/>
      <c r="HK1744" s="44"/>
      <c r="HL1744" s="44"/>
      <c r="HQ1744" s="44"/>
      <c r="HR1744" s="44"/>
      <c r="HS1744" s="44"/>
      <c r="HT1744" s="44"/>
      <c r="HU1744" s="44"/>
      <c r="HV1744" s="44"/>
      <c r="HW1744" s="44"/>
      <c r="HX1744" s="44"/>
      <c r="HY1744" s="44"/>
      <c r="HZ1744" s="44"/>
      <c r="IA1744" s="44"/>
      <c r="IB1744" s="44"/>
      <c r="IC1744" s="44"/>
      <c r="ID1744" s="44"/>
      <c r="IE1744" s="44"/>
      <c r="IF1744" s="44"/>
      <c r="IG1744" s="44"/>
      <c r="IH1744" s="44"/>
      <c r="II1744" s="44"/>
      <c r="IJ1744" s="44"/>
      <c r="IK1744" s="44"/>
      <c r="IL1744" s="44"/>
      <c r="IM1744" s="44"/>
      <c r="IN1744" s="44"/>
      <c r="IO1744" s="44"/>
      <c r="IP1744" s="44"/>
      <c r="IQ1744" s="44"/>
      <c r="IR1744" s="44"/>
      <c r="IS1744" s="44"/>
      <c r="IT1744" s="44"/>
      <c r="IU1744" s="44"/>
      <c r="IV1744" s="44"/>
      <c r="RS1744" s="353"/>
    </row>
    <row r="1745" spans="1:487" s="74" customFormat="1" ht="15">
      <c r="A1745" s="325" t="s">
        <v>2066</v>
      </c>
      <c r="B1745" s="351"/>
      <c r="C1745" s="351"/>
      <c r="D1745" s="354" t="s">
        <v>130</v>
      </c>
      <c r="E1745" s="44"/>
      <c r="F1745" s="437">
        <f t="shared" si="25"/>
        <v>0</v>
      </c>
      <c r="G1745" s="478"/>
      <c r="H1745" s="478"/>
      <c r="I1745" s="138"/>
      <c r="J1745" s="420"/>
      <c r="K1745" s="138"/>
      <c r="L1745" s="44"/>
      <c r="M1745" s="44"/>
      <c r="N1745" s="44"/>
      <c r="R1745" s="352"/>
      <c r="T1745" s="44"/>
      <c r="U1745" s="44"/>
      <c r="V1745" s="44"/>
      <c r="AA1745" s="352"/>
      <c r="AC1745" s="44"/>
      <c r="AD1745" s="44"/>
      <c r="AE1745" s="44"/>
      <c r="AJ1745" s="352"/>
      <c r="AL1745" s="44"/>
      <c r="AM1745" s="44"/>
      <c r="AN1745" s="44"/>
      <c r="AS1745" s="352"/>
      <c r="AU1745" s="44"/>
      <c r="AV1745" s="44"/>
      <c r="AW1745" s="44"/>
      <c r="BB1745" s="352"/>
      <c r="BD1745" s="44"/>
      <c r="BE1745" s="44"/>
      <c r="BF1745" s="44"/>
      <c r="BK1745" s="352"/>
      <c r="BM1745" s="44"/>
      <c r="BN1745" s="44"/>
      <c r="BO1745" s="44"/>
      <c r="BT1745" s="352"/>
      <c r="BV1745" s="44"/>
      <c r="BW1745" s="44"/>
      <c r="BX1745" s="44"/>
      <c r="CC1745" s="352"/>
      <c r="CE1745" s="44"/>
      <c r="CF1745" s="44"/>
      <c r="CG1745" s="44"/>
      <c r="CL1745" s="352"/>
      <c r="CN1745" s="44"/>
      <c r="CO1745" s="44"/>
      <c r="CP1745" s="44"/>
      <c r="CU1745" s="352"/>
      <c r="CW1745" s="44"/>
      <c r="CX1745" s="44"/>
      <c r="CY1745" s="44"/>
      <c r="DD1745" s="352"/>
      <c r="DF1745" s="44"/>
      <c r="DG1745" s="44"/>
      <c r="DH1745" s="44"/>
      <c r="DM1745" s="352"/>
      <c r="DO1745" s="44"/>
      <c r="DP1745" s="44"/>
      <c r="DQ1745" s="44"/>
      <c r="DV1745" s="352"/>
      <c r="DX1745" s="44"/>
      <c r="DY1745" s="44"/>
      <c r="DZ1745" s="44"/>
      <c r="EE1745" s="352"/>
      <c r="EG1745" s="44"/>
      <c r="EH1745" s="44"/>
      <c r="EI1745" s="44"/>
      <c r="EN1745" s="352"/>
      <c r="EP1745" s="44"/>
      <c r="EQ1745" s="44"/>
      <c r="ER1745" s="44"/>
      <c r="EW1745" s="352"/>
      <c r="EY1745" s="44"/>
      <c r="EZ1745" s="44"/>
      <c r="FA1745" s="44"/>
      <c r="FF1745" s="352"/>
      <c r="FH1745" s="44"/>
      <c r="FI1745" s="44"/>
      <c r="FJ1745" s="44"/>
      <c r="FO1745" s="352"/>
      <c r="FQ1745" s="44"/>
      <c r="FR1745" s="44"/>
      <c r="FS1745" s="44"/>
      <c r="FX1745" s="352"/>
      <c r="FZ1745" s="44"/>
      <c r="GA1745" s="44"/>
      <c r="GB1745" s="44"/>
      <c r="GG1745" s="352"/>
      <c r="GI1745" s="44"/>
      <c r="GJ1745" s="44"/>
      <c r="GK1745" s="44"/>
      <c r="GP1745" s="352"/>
      <c r="GR1745" s="44"/>
      <c r="GS1745" s="44"/>
      <c r="GT1745" s="44"/>
      <c r="GY1745" s="352"/>
      <c r="HA1745" s="44"/>
      <c r="HB1745" s="44"/>
      <c r="HC1745" s="44"/>
      <c r="HH1745" s="352"/>
      <c r="HJ1745" s="44"/>
      <c r="HK1745" s="44"/>
      <c r="HL1745" s="44"/>
      <c r="HQ1745" s="44"/>
      <c r="HR1745" s="44"/>
      <c r="HS1745" s="44"/>
      <c r="HT1745" s="44"/>
      <c r="HU1745" s="44"/>
      <c r="HV1745" s="44"/>
      <c r="HW1745" s="44"/>
      <c r="HX1745" s="44"/>
      <c r="HY1745" s="44"/>
      <c r="HZ1745" s="44"/>
      <c r="IA1745" s="44"/>
      <c r="IB1745" s="44"/>
      <c r="IC1745" s="44"/>
      <c r="ID1745" s="44"/>
      <c r="IE1745" s="44"/>
      <c r="IF1745" s="44"/>
      <c r="IG1745" s="44"/>
      <c r="IH1745" s="44"/>
      <c r="II1745" s="44"/>
      <c r="IJ1745" s="44"/>
      <c r="IK1745" s="44"/>
      <c r="IL1745" s="44"/>
      <c r="IM1745" s="44"/>
      <c r="IN1745" s="44"/>
      <c r="IO1745" s="44"/>
      <c r="IP1745" s="44"/>
      <c r="IQ1745" s="44"/>
      <c r="IR1745" s="44"/>
      <c r="IS1745" s="44"/>
      <c r="IT1745" s="44"/>
      <c r="IU1745" s="44"/>
      <c r="IV1745" s="44"/>
      <c r="RS1745" s="353"/>
    </row>
    <row r="1746" spans="1:487" s="74" customFormat="1" ht="15">
      <c r="A1746" s="325" t="s">
        <v>1407</v>
      </c>
      <c r="B1746" s="351"/>
      <c r="C1746" s="351"/>
      <c r="D1746" s="458" t="s">
        <v>131</v>
      </c>
      <c r="E1746" s="44"/>
      <c r="F1746" s="437">
        <f t="shared" si="25"/>
        <v>3</v>
      </c>
      <c r="G1746" s="478"/>
      <c r="H1746" s="478"/>
      <c r="I1746" s="138"/>
      <c r="J1746" s="420">
        <v>3</v>
      </c>
      <c r="K1746" s="138"/>
      <c r="L1746" s="44"/>
      <c r="M1746" s="44"/>
      <c r="N1746" s="44"/>
      <c r="R1746" s="352"/>
      <c r="T1746" s="44"/>
      <c r="U1746" s="44"/>
      <c r="V1746" s="44"/>
      <c r="AA1746" s="352"/>
      <c r="AC1746" s="44"/>
      <c r="AD1746" s="44"/>
      <c r="AE1746" s="44"/>
      <c r="AJ1746" s="352"/>
      <c r="AL1746" s="44"/>
      <c r="AM1746" s="44"/>
      <c r="AN1746" s="44"/>
      <c r="AS1746" s="352"/>
      <c r="AU1746" s="44"/>
      <c r="AV1746" s="44"/>
      <c r="AW1746" s="44"/>
      <c r="BB1746" s="352"/>
      <c r="BD1746" s="44"/>
      <c r="BE1746" s="44"/>
      <c r="BF1746" s="44"/>
      <c r="BK1746" s="352"/>
      <c r="BM1746" s="44"/>
      <c r="BN1746" s="44"/>
      <c r="BO1746" s="44"/>
      <c r="BT1746" s="352"/>
      <c r="BV1746" s="44"/>
      <c r="BW1746" s="44"/>
      <c r="BX1746" s="44"/>
      <c r="CC1746" s="352"/>
      <c r="CE1746" s="44"/>
      <c r="CF1746" s="44"/>
      <c r="CG1746" s="44"/>
      <c r="CL1746" s="352"/>
      <c r="CN1746" s="44"/>
      <c r="CO1746" s="44"/>
      <c r="CP1746" s="44"/>
      <c r="CU1746" s="352"/>
      <c r="CW1746" s="44"/>
      <c r="CX1746" s="44"/>
      <c r="CY1746" s="44"/>
      <c r="DD1746" s="352"/>
      <c r="DF1746" s="44"/>
      <c r="DG1746" s="44"/>
      <c r="DH1746" s="44"/>
      <c r="DM1746" s="352"/>
      <c r="DO1746" s="44"/>
      <c r="DP1746" s="44"/>
      <c r="DQ1746" s="44"/>
      <c r="DV1746" s="352"/>
      <c r="DX1746" s="44"/>
      <c r="DY1746" s="44"/>
      <c r="DZ1746" s="44"/>
      <c r="EE1746" s="352"/>
      <c r="EG1746" s="44"/>
      <c r="EH1746" s="44"/>
      <c r="EI1746" s="44"/>
      <c r="EN1746" s="352"/>
      <c r="EP1746" s="44"/>
      <c r="EQ1746" s="44"/>
      <c r="ER1746" s="44"/>
      <c r="EW1746" s="352"/>
      <c r="EY1746" s="44"/>
      <c r="EZ1746" s="44"/>
      <c r="FA1746" s="44"/>
      <c r="FF1746" s="352"/>
      <c r="FH1746" s="44"/>
      <c r="FI1746" s="44"/>
      <c r="FJ1746" s="44"/>
      <c r="FO1746" s="352"/>
      <c r="FQ1746" s="44"/>
      <c r="FR1746" s="44"/>
      <c r="FS1746" s="44"/>
      <c r="FX1746" s="352"/>
      <c r="FZ1746" s="44"/>
      <c r="GA1746" s="44"/>
      <c r="GB1746" s="44"/>
      <c r="GG1746" s="352"/>
      <c r="GI1746" s="44"/>
      <c r="GJ1746" s="44"/>
      <c r="GK1746" s="44"/>
      <c r="GP1746" s="352"/>
      <c r="GR1746" s="44"/>
      <c r="GS1746" s="44"/>
      <c r="GT1746" s="44"/>
      <c r="GY1746" s="352"/>
      <c r="HA1746" s="44"/>
      <c r="HB1746" s="44"/>
      <c r="HC1746" s="44"/>
      <c r="HH1746" s="352"/>
      <c r="HJ1746" s="44"/>
      <c r="HK1746" s="44"/>
      <c r="HL1746" s="44"/>
      <c r="HQ1746" s="44"/>
      <c r="HR1746" s="44"/>
      <c r="HS1746" s="44"/>
      <c r="HT1746" s="44"/>
      <c r="HU1746" s="44"/>
      <c r="HV1746" s="44"/>
      <c r="HW1746" s="44"/>
      <c r="HX1746" s="44"/>
      <c r="HY1746" s="44"/>
      <c r="HZ1746" s="44"/>
      <c r="IA1746" s="44"/>
      <c r="IB1746" s="44"/>
      <c r="IC1746" s="44"/>
      <c r="ID1746" s="44"/>
      <c r="IE1746" s="44"/>
      <c r="IF1746" s="44"/>
      <c r="IG1746" s="44"/>
      <c r="IH1746" s="44"/>
      <c r="II1746" s="44"/>
      <c r="IJ1746" s="44"/>
      <c r="IK1746" s="44"/>
      <c r="IL1746" s="44"/>
      <c r="IM1746" s="44"/>
      <c r="IN1746" s="44"/>
      <c r="IO1746" s="44"/>
      <c r="IP1746" s="44"/>
      <c r="IQ1746" s="44"/>
      <c r="IR1746" s="44"/>
      <c r="IS1746" s="44"/>
      <c r="IT1746" s="44"/>
      <c r="IU1746" s="44"/>
      <c r="IV1746" s="44"/>
      <c r="RS1746" s="353"/>
    </row>
    <row r="1747" spans="1:487" s="74" customFormat="1" ht="15">
      <c r="A1747" s="325" t="s">
        <v>2039</v>
      </c>
      <c r="B1747" s="351"/>
      <c r="C1747" s="351"/>
      <c r="D1747" s="531" t="s">
        <v>130</v>
      </c>
      <c r="E1747" s="44"/>
      <c r="F1747" s="437">
        <f t="shared" si="25"/>
        <v>0</v>
      </c>
      <c r="G1747" s="478"/>
      <c r="H1747" s="478"/>
      <c r="I1747" s="138"/>
      <c r="J1747" s="420"/>
      <c r="K1747" s="138"/>
      <c r="L1747" s="44"/>
      <c r="M1747" s="44"/>
      <c r="N1747" s="44"/>
      <c r="R1747" s="352"/>
      <c r="T1747" s="44"/>
      <c r="U1747" s="44"/>
      <c r="V1747" s="44"/>
      <c r="AA1747" s="352"/>
      <c r="AC1747" s="44"/>
      <c r="AD1747" s="44"/>
      <c r="AE1747" s="44"/>
      <c r="AJ1747" s="352"/>
      <c r="AL1747" s="44"/>
      <c r="AM1747" s="44"/>
      <c r="AN1747" s="44"/>
      <c r="AS1747" s="352"/>
      <c r="AU1747" s="44"/>
      <c r="AV1747" s="44"/>
      <c r="AW1747" s="44"/>
      <c r="BB1747" s="352"/>
      <c r="BD1747" s="44"/>
      <c r="BE1747" s="44"/>
      <c r="BF1747" s="44"/>
      <c r="BK1747" s="352"/>
      <c r="BM1747" s="44"/>
      <c r="BN1747" s="44"/>
      <c r="BO1747" s="44"/>
      <c r="BT1747" s="352"/>
      <c r="BV1747" s="44"/>
      <c r="BW1747" s="44"/>
      <c r="BX1747" s="44"/>
      <c r="CC1747" s="352"/>
      <c r="CE1747" s="44"/>
      <c r="CF1747" s="44"/>
      <c r="CG1747" s="44"/>
      <c r="CL1747" s="352"/>
      <c r="CN1747" s="44"/>
      <c r="CO1747" s="44"/>
      <c r="CP1747" s="44"/>
      <c r="CU1747" s="352"/>
      <c r="CW1747" s="44"/>
      <c r="CX1747" s="44"/>
      <c r="CY1747" s="44"/>
      <c r="DD1747" s="352"/>
      <c r="DF1747" s="44"/>
      <c r="DG1747" s="44"/>
      <c r="DH1747" s="44"/>
      <c r="DM1747" s="352"/>
      <c r="DO1747" s="44"/>
      <c r="DP1747" s="44"/>
      <c r="DQ1747" s="44"/>
      <c r="DV1747" s="352"/>
      <c r="DX1747" s="44"/>
      <c r="DY1747" s="44"/>
      <c r="DZ1747" s="44"/>
      <c r="EE1747" s="352"/>
      <c r="EG1747" s="44"/>
      <c r="EH1747" s="44"/>
      <c r="EI1747" s="44"/>
      <c r="EN1747" s="352"/>
      <c r="EP1747" s="44"/>
      <c r="EQ1747" s="44"/>
      <c r="ER1747" s="44"/>
      <c r="EW1747" s="352"/>
      <c r="EY1747" s="44"/>
      <c r="EZ1747" s="44"/>
      <c r="FA1747" s="44"/>
      <c r="FF1747" s="352"/>
      <c r="FH1747" s="44"/>
      <c r="FI1747" s="44"/>
      <c r="FJ1747" s="44"/>
      <c r="FO1747" s="352"/>
      <c r="FQ1747" s="44"/>
      <c r="FR1747" s="44"/>
      <c r="FS1747" s="44"/>
      <c r="FX1747" s="352"/>
      <c r="FZ1747" s="44"/>
      <c r="GA1747" s="44"/>
      <c r="GB1747" s="44"/>
      <c r="GG1747" s="352"/>
      <c r="GI1747" s="44"/>
      <c r="GJ1747" s="44"/>
      <c r="GK1747" s="44"/>
      <c r="GP1747" s="352"/>
      <c r="GR1747" s="44"/>
      <c r="GS1747" s="44"/>
      <c r="GT1747" s="44"/>
      <c r="GY1747" s="352"/>
      <c r="HA1747" s="44"/>
      <c r="HB1747" s="44"/>
      <c r="HC1747" s="44"/>
      <c r="HH1747" s="352"/>
      <c r="HJ1747" s="44"/>
      <c r="HK1747" s="44"/>
      <c r="HL1747" s="44"/>
      <c r="HQ1747" s="44"/>
      <c r="HR1747" s="44"/>
      <c r="HS1747" s="44"/>
      <c r="HT1747" s="44"/>
      <c r="HU1747" s="44"/>
      <c r="HV1747" s="44"/>
      <c r="HW1747" s="44"/>
      <c r="HX1747" s="44"/>
      <c r="HY1747" s="44"/>
      <c r="HZ1747" s="44"/>
      <c r="IA1747" s="44"/>
      <c r="IB1747" s="44"/>
      <c r="IC1747" s="44"/>
      <c r="ID1747" s="44"/>
      <c r="IE1747" s="44"/>
      <c r="IF1747" s="44"/>
      <c r="IG1747" s="44"/>
      <c r="IH1747" s="44"/>
      <c r="II1747" s="44"/>
      <c r="IJ1747" s="44"/>
      <c r="IK1747" s="44"/>
      <c r="IL1747" s="44"/>
      <c r="IM1747" s="44"/>
      <c r="IN1747" s="44"/>
      <c r="IO1747" s="44"/>
      <c r="IP1747" s="44"/>
      <c r="IQ1747" s="44"/>
      <c r="IR1747" s="44"/>
      <c r="IS1747" s="44"/>
      <c r="IT1747" s="44"/>
      <c r="IU1747" s="44"/>
      <c r="IV1747" s="44"/>
      <c r="RS1747" s="353"/>
    </row>
    <row r="1748" spans="1:487" s="74" customFormat="1" ht="15">
      <c r="A1748" s="325" t="s">
        <v>1128</v>
      </c>
      <c r="B1748" s="351"/>
      <c r="C1748" s="351"/>
      <c r="D1748" s="354" t="s">
        <v>130</v>
      </c>
      <c r="E1748" s="44"/>
      <c r="F1748" s="437">
        <f t="shared" si="25"/>
        <v>9</v>
      </c>
      <c r="G1748" s="478"/>
      <c r="H1748" s="478"/>
      <c r="I1748" s="138"/>
      <c r="J1748" s="420">
        <v>1</v>
      </c>
      <c r="K1748" s="138">
        <v>8</v>
      </c>
      <c r="L1748" s="44"/>
      <c r="M1748" s="44"/>
      <c r="N1748" s="44"/>
      <c r="R1748" s="352"/>
      <c r="T1748" s="44"/>
      <c r="U1748" s="44"/>
      <c r="V1748" s="44"/>
      <c r="AA1748" s="352"/>
      <c r="AC1748" s="44"/>
      <c r="AD1748" s="44"/>
      <c r="AE1748" s="44"/>
      <c r="AJ1748" s="352"/>
      <c r="AL1748" s="44"/>
      <c r="AM1748" s="44"/>
      <c r="AN1748" s="44"/>
      <c r="AS1748" s="352"/>
      <c r="AU1748" s="44"/>
      <c r="AV1748" s="44"/>
      <c r="AW1748" s="44"/>
      <c r="BB1748" s="352"/>
      <c r="BD1748" s="44"/>
      <c r="BE1748" s="44"/>
      <c r="BF1748" s="44"/>
      <c r="BK1748" s="352"/>
      <c r="BM1748" s="44"/>
      <c r="BN1748" s="44"/>
      <c r="BO1748" s="44"/>
      <c r="BT1748" s="352"/>
      <c r="BV1748" s="44"/>
      <c r="BW1748" s="44"/>
      <c r="BX1748" s="44"/>
      <c r="CC1748" s="352"/>
      <c r="CE1748" s="44"/>
      <c r="CF1748" s="44"/>
      <c r="CG1748" s="44"/>
      <c r="CL1748" s="352"/>
      <c r="CN1748" s="44"/>
      <c r="CO1748" s="44"/>
      <c r="CP1748" s="44"/>
      <c r="CU1748" s="352"/>
      <c r="CW1748" s="44"/>
      <c r="CX1748" s="44"/>
      <c r="CY1748" s="44"/>
      <c r="DD1748" s="352"/>
      <c r="DF1748" s="44"/>
      <c r="DG1748" s="44"/>
      <c r="DH1748" s="44"/>
      <c r="DM1748" s="352"/>
      <c r="DO1748" s="44"/>
      <c r="DP1748" s="44"/>
      <c r="DQ1748" s="44"/>
      <c r="DV1748" s="352"/>
      <c r="DX1748" s="44"/>
      <c r="DY1748" s="44"/>
      <c r="DZ1748" s="44"/>
      <c r="EE1748" s="352"/>
      <c r="EG1748" s="44"/>
      <c r="EH1748" s="44"/>
      <c r="EI1748" s="44"/>
      <c r="EN1748" s="352"/>
      <c r="EP1748" s="44"/>
      <c r="EQ1748" s="44"/>
      <c r="ER1748" s="44"/>
      <c r="EW1748" s="352"/>
      <c r="EY1748" s="44"/>
      <c r="EZ1748" s="44"/>
      <c r="FA1748" s="44"/>
      <c r="FF1748" s="352"/>
      <c r="FH1748" s="44"/>
      <c r="FI1748" s="44"/>
      <c r="FJ1748" s="44"/>
      <c r="FO1748" s="352"/>
      <c r="FQ1748" s="44"/>
      <c r="FR1748" s="44"/>
      <c r="FS1748" s="44"/>
      <c r="FX1748" s="352"/>
      <c r="FZ1748" s="44"/>
      <c r="GA1748" s="44"/>
      <c r="GB1748" s="44"/>
      <c r="GG1748" s="352"/>
      <c r="GI1748" s="44"/>
      <c r="GJ1748" s="44"/>
      <c r="GK1748" s="44"/>
      <c r="GP1748" s="352"/>
      <c r="GR1748" s="44"/>
      <c r="GS1748" s="44"/>
      <c r="GT1748" s="44"/>
      <c r="GY1748" s="352"/>
      <c r="HA1748" s="44"/>
      <c r="HB1748" s="44"/>
      <c r="HC1748" s="44"/>
      <c r="HH1748" s="352"/>
      <c r="HJ1748" s="44"/>
      <c r="HK1748" s="44"/>
      <c r="HL1748" s="44"/>
      <c r="HQ1748" s="44"/>
      <c r="HR1748" s="44"/>
      <c r="HS1748" s="44"/>
      <c r="HT1748" s="44"/>
      <c r="HU1748" s="44"/>
      <c r="HV1748" s="44"/>
      <c r="HW1748" s="44"/>
      <c r="HX1748" s="44"/>
      <c r="HY1748" s="44"/>
      <c r="HZ1748" s="44"/>
      <c r="IA1748" s="44"/>
      <c r="IB1748" s="44"/>
      <c r="IC1748" s="44"/>
      <c r="ID1748" s="44"/>
      <c r="IE1748" s="44"/>
      <c r="IF1748" s="44"/>
      <c r="IG1748" s="44"/>
      <c r="IH1748" s="44"/>
      <c r="II1748" s="44"/>
      <c r="IJ1748" s="44"/>
      <c r="IK1748" s="44"/>
      <c r="IL1748" s="44"/>
      <c r="IM1748" s="44"/>
      <c r="IN1748" s="44"/>
      <c r="IO1748" s="44"/>
      <c r="IP1748" s="44"/>
      <c r="IQ1748" s="44"/>
      <c r="IR1748" s="44"/>
      <c r="IS1748" s="44"/>
      <c r="IT1748" s="44"/>
      <c r="IU1748" s="44"/>
      <c r="IV1748" s="44"/>
      <c r="RS1748" s="353"/>
    </row>
    <row r="1749" spans="1:487" s="74" customFormat="1" ht="15">
      <c r="A1749" s="325" t="s">
        <v>622</v>
      </c>
      <c r="B1749" s="351"/>
      <c r="C1749" s="351"/>
      <c r="D1749" s="531" t="s">
        <v>130</v>
      </c>
      <c r="E1749" s="44"/>
      <c r="F1749" s="437">
        <f t="shared" si="25"/>
        <v>12</v>
      </c>
      <c r="G1749" s="478"/>
      <c r="H1749" s="138">
        <v>7</v>
      </c>
      <c r="I1749" s="138"/>
      <c r="J1749" s="420"/>
      <c r="K1749" s="138">
        <v>5</v>
      </c>
      <c r="L1749" s="44"/>
      <c r="M1749" s="44"/>
      <c r="N1749" s="44"/>
      <c r="R1749" s="352"/>
      <c r="T1749" s="44"/>
      <c r="U1749" s="44"/>
      <c r="V1749" s="44"/>
      <c r="AA1749" s="352"/>
      <c r="AC1749" s="44"/>
      <c r="AD1749" s="44"/>
      <c r="AE1749" s="44"/>
      <c r="AJ1749" s="352"/>
      <c r="AL1749" s="44"/>
      <c r="AM1749" s="44"/>
      <c r="AN1749" s="44"/>
      <c r="AS1749" s="352"/>
      <c r="AU1749" s="44"/>
      <c r="AV1749" s="44"/>
      <c r="AW1749" s="44"/>
      <c r="BB1749" s="352"/>
      <c r="BD1749" s="44"/>
      <c r="BE1749" s="44"/>
      <c r="BF1749" s="44"/>
      <c r="BK1749" s="352"/>
      <c r="BM1749" s="44"/>
      <c r="BN1749" s="44"/>
      <c r="BO1749" s="44"/>
      <c r="BT1749" s="352"/>
      <c r="BV1749" s="44"/>
      <c r="BW1749" s="44"/>
      <c r="BX1749" s="44"/>
      <c r="CC1749" s="352"/>
      <c r="CE1749" s="44"/>
      <c r="CF1749" s="44"/>
      <c r="CG1749" s="44"/>
      <c r="CL1749" s="352"/>
      <c r="CN1749" s="44"/>
      <c r="CO1749" s="44"/>
      <c r="CP1749" s="44"/>
      <c r="CU1749" s="352"/>
      <c r="CW1749" s="44"/>
      <c r="CX1749" s="44"/>
      <c r="CY1749" s="44"/>
      <c r="DD1749" s="352"/>
      <c r="DF1749" s="44"/>
      <c r="DG1749" s="44"/>
      <c r="DH1749" s="44"/>
      <c r="DM1749" s="352"/>
      <c r="DO1749" s="44"/>
      <c r="DP1749" s="44"/>
      <c r="DQ1749" s="44"/>
      <c r="DV1749" s="352"/>
      <c r="DX1749" s="44"/>
      <c r="DY1749" s="44"/>
      <c r="DZ1749" s="44"/>
      <c r="EE1749" s="352"/>
      <c r="EG1749" s="44"/>
      <c r="EH1749" s="44"/>
      <c r="EI1749" s="44"/>
      <c r="EN1749" s="352"/>
      <c r="EP1749" s="44"/>
      <c r="EQ1749" s="44"/>
      <c r="ER1749" s="44"/>
      <c r="EW1749" s="352"/>
      <c r="EY1749" s="44"/>
      <c r="EZ1749" s="44"/>
      <c r="FA1749" s="44"/>
      <c r="FF1749" s="352"/>
      <c r="FH1749" s="44"/>
      <c r="FI1749" s="44"/>
      <c r="FJ1749" s="44"/>
      <c r="FO1749" s="352"/>
      <c r="FQ1749" s="44"/>
      <c r="FR1749" s="44"/>
      <c r="FS1749" s="44"/>
      <c r="FX1749" s="352"/>
      <c r="FZ1749" s="44"/>
      <c r="GA1749" s="44"/>
      <c r="GB1749" s="44"/>
      <c r="GG1749" s="352"/>
      <c r="GI1749" s="44"/>
      <c r="GJ1749" s="44"/>
      <c r="GK1749" s="44"/>
      <c r="GP1749" s="352"/>
      <c r="GR1749" s="44"/>
      <c r="GS1749" s="44"/>
      <c r="GT1749" s="44"/>
      <c r="GY1749" s="352"/>
      <c r="HA1749" s="44"/>
      <c r="HB1749" s="44"/>
      <c r="HC1749" s="44"/>
      <c r="HH1749" s="352"/>
      <c r="HJ1749" s="44"/>
      <c r="HK1749" s="44"/>
      <c r="HL1749" s="44"/>
      <c r="HQ1749" s="44"/>
      <c r="HR1749" s="44"/>
      <c r="HS1749" s="44"/>
      <c r="HT1749" s="44"/>
      <c r="HU1749" s="44"/>
      <c r="HV1749" s="44"/>
      <c r="HW1749" s="44"/>
      <c r="HX1749" s="44"/>
      <c r="HY1749" s="44"/>
      <c r="HZ1749" s="44"/>
      <c r="IA1749" s="44"/>
      <c r="IB1749" s="44"/>
      <c r="IC1749" s="44"/>
      <c r="ID1749" s="44"/>
      <c r="IE1749" s="44"/>
      <c r="IF1749" s="44"/>
      <c r="IG1749" s="44"/>
      <c r="IH1749" s="44"/>
      <c r="II1749" s="44"/>
      <c r="IJ1749" s="44"/>
      <c r="IK1749" s="44"/>
      <c r="IL1749" s="44"/>
      <c r="IM1749" s="44"/>
      <c r="IN1749" s="44"/>
      <c r="IO1749" s="44"/>
      <c r="IP1749" s="44"/>
      <c r="IQ1749" s="44"/>
      <c r="IR1749" s="44"/>
      <c r="IS1749" s="44"/>
      <c r="IT1749" s="44"/>
      <c r="IU1749" s="44"/>
      <c r="IV1749" s="44"/>
      <c r="RS1749" s="353"/>
    </row>
    <row r="1750" spans="1:487" s="74" customFormat="1" ht="15">
      <c r="A1750" s="325" t="s">
        <v>1891</v>
      </c>
      <c r="B1750" s="351"/>
      <c r="C1750" s="351"/>
      <c r="D1750" s="354" t="s">
        <v>130</v>
      </c>
      <c r="E1750" s="44"/>
      <c r="F1750" s="437">
        <f t="shared" si="25"/>
        <v>30</v>
      </c>
      <c r="G1750" s="478"/>
      <c r="H1750" s="478"/>
      <c r="I1750" s="138"/>
      <c r="J1750" s="420"/>
      <c r="K1750" s="138">
        <v>30</v>
      </c>
      <c r="L1750" s="44"/>
      <c r="M1750" s="44"/>
      <c r="N1750" s="44"/>
      <c r="R1750" s="352"/>
      <c r="T1750" s="44"/>
      <c r="U1750" s="44"/>
      <c r="V1750" s="44"/>
      <c r="AA1750" s="352"/>
      <c r="AC1750" s="44"/>
      <c r="AD1750" s="44"/>
      <c r="AE1750" s="44"/>
      <c r="AJ1750" s="352"/>
      <c r="AL1750" s="44"/>
      <c r="AM1750" s="44"/>
      <c r="AN1750" s="44"/>
      <c r="AS1750" s="352"/>
      <c r="AU1750" s="44"/>
      <c r="AV1750" s="44"/>
      <c r="AW1750" s="44"/>
      <c r="BB1750" s="352"/>
      <c r="BD1750" s="44"/>
      <c r="BE1750" s="44"/>
      <c r="BF1750" s="44"/>
      <c r="BK1750" s="352"/>
      <c r="BM1750" s="44"/>
      <c r="BN1750" s="44"/>
      <c r="BO1750" s="44"/>
      <c r="BT1750" s="352"/>
      <c r="BV1750" s="44"/>
      <c r="BW1750" s="44"/>
      <c r="BX1750" s="44"/>
      <c r="CC1750" s="352"/>
      <c r="CE1750" s="44"/>
      <c r="CF1750" s="44"/>
      <c r="CG1750" s="44"/>
      <c r="CL1750" s="352"/>
      <c r="CN1750" s="44"/>
      <c r="CO1750" s="44"/>
      <c r="CP1750" s="44"/>
      <c r="CU1750" s="352"/>
      <c r="CW1750" s="44"/>
      <c r="CX1750" s="44"/>
      <c r="CY1750" s="44"/>
      <c r="DD1750" s="352"/>
      <c r="DF1750" s="44"/>
      <c r="DG1750" s="44"/>
      <c r="DH1750" s="44"/>
      <c r="DM1750" s="352"/>
      <c r="DO1750" s="44"/>
      <c r="DP1750" s="44"/>
      <c r="DQ1750" s="44"/>
      <c r="DV1750" s="352"/>
      <c r="DX1750" s="44"/>
      <c r="DY1750" s="44"/>
      <c r="DZ1750" s="44"/>
      <c r="EE1750" s="352"/>
      <c r="EG1750" s="44"/>
      <c r="EH1750" s="44"/>
      <c r="EI1750" s="44"/>
      <c r="EN1750" s="352"/>
      <c r="EP1750" s="44"/>
      <c r="EQ1750" s="44"/>
      <c r="ER1750" s="44"/>
      <c r="EW1750" s="352"/>
      <c r="EY1750" s="44"/>
      <c r="EZ1750" s="44"/>
      <c r="FA1750" s="44"/>
      <c r="FF1750" s="352"/>
      <c r="FH1750" s="44"/>
      <c r="FI1750" s="44"/>
      <c r="FJ1750" s="44"/>
      <c r="FO1750" s="352"/>
      <c r="FQ1750" s="44"/>
      <c r="FR1750" s="44"/>
      <c r="FS1750" s="44"/>
      <c r="FX1750" s="352"/>
      <c r="FZ1750" s="44"/>
      <c r="GA1750" s="44"/>
      <c r="GB1750" s="44"/>
      <c r="GG1750" s="352"/>
      <c r="GI1750" s="44"/>
      <c r="GJ1750" s="44"/>
      <c r="GK1750" s="44"/>
      <c r="GP1750" s="352"/>
      <c r="GR1750" s="44"/>
      <c r="GS1750" s="44"/>
      <c r="GT1750" s="44"/>
      <c r="GY1750" s="352"/>
      <c r="HA1750" s="44"/>
      <c r="HB1750" s="44"/>
      <c r="HC1750" s="44"/>
      <c r="HH1750" s="352"/>
      <c r="HJ1750" s="44"/>
      <c r="HK1750" s="44"/>
      <c r="HL1750" s="44"/>
      <c r="HQ1750" s="44"/>
      <c r="HR1750" s="44"/>
      <c r="HS1750" s="44"/>
      <c r="HT1750" s="44"/>
      <c r="HU1750" s="44"/>
      <c r="HV1750" s="44"/>
      <c r="HW1750" s="44"/>
      <c r="HX1750" s="44"/>
      <c r="HY1750" s="44"/>
      <c r="HZ1750" s="44"/>
      <c r="IA1750" s="44"/>
      <c r="IB1750" s="44"/>
      <c r="IC1750" s="44"/>
      <c r="ID1750" s="44"/>
      <c r="IE1750" s="44"/>
      <c r="IF1750" s="44"/>
      <c r="IG1750" s="44"/>
      <c r="IH1750" s="44"/>
      <c r="II1750" s="44"/>
      <c r="IJ1750" s="44"/>
      <c r="IK1750" s="44"/>
      <c r="IL1750" s="44"/>
      <c r="IM1750" s="44"/>
      <c r="IN1750" s="44"/>
      <c r="IO1750" s="44"/>
      <c r="IP1750" s="44"/>
      <c r="IQ1750" s="44"/>
      <c r="IR1750" s="44"/>
      <c r="IS1750" s="44"/>
      <c r="IT1750" s="44"/>
      <c r="IU1750" s="44"/>
      <c r="IV1750" s="44"/>
      <c r="RS1750" s="353"/>
    </row>
    <row r="1751" spans="1:487" s="74" customFormat="1" ht="15">
      <c r="A1751" s="325" t="s">
        <v>478</v>
      </c>
      <c r="B1751" s="351"/>
      <c r="C1751" s="351"/>
      <c r="D1751" s="458" t="s">
        <v>134</v>
      </c>
      <c r="E1751" s="44"/>
      <c r="F1751" s="437">
        <f t="shared" si="25"/>
        <v>392</v>
      </c>
      <c r="G1751" s="541">
        <v>104</v>
      </c>
      <c r="H1751" s="541">
        <v>242</v>
      </c>
      <c r="I1751" s="138"/>
      <c r="J1751" s="420"/>
      <c r="K1751" s="138">
        <v>46</v>
      </c>
      <c r="L1751" s="458"/>
      <c r="M1751" s="458"/>
      <c r="N1751" s="44"/>
      <c r="R1751" s="352"/>
      <c r="T1751" s="44"/>
      <c r="U1751" s="44"/>
      <c r="V1751" s="44"/>
      <c r="AA1751" s="352"/>
      <c r="AC1751" s="44"/>
      <c r="AD1751" s="44"/>
      <c r="AE1751" s="44"/>
      <c r="AJ1751" s="352"/>
      <c r="AL1751" s="44"/>
      <c r="AM1751" s="44"/>
      <c r="AN1751" s="44"/>
      <c r="AS1751" s="352"/>
      <c r="AU1751" s="44"/>
      <c r="AV1751" s="44"/>
      <c r="AW1751" s="44"/>
      <c r="BB1751" s="352"/>
      <c r="BD1751" s="44"/>
      <c r="BE1751" s="44"/>
      <c r="BF1751" s="44"/>
      <c r="BK1751" s="352"/>
      <c r="BM1751" s="44"/>
      <c r="BN1751" s="44"/>
      <c r="BO1751" s="44"/>
      <c r="BT1751" s="352"/>
      <c r="BV1751" s="44"/>
      <c r="BW1751" s="44"/>
      <c r="BX1751" s="44"/>
      <c r="CC1751" s="352"/>
      <c r="CE1751" s="44"/>
      <c r="CF1751" s="44"/>
      <c r="CG1751" s="44"/>
      <c r="CL1751" s="352"/>
      <c r="CN1751" s="44"/>
      <c r="CO1751" s="44"/>
      <c r="CP1751" s="44"/>
      <c r="CU1751" s="352"/>
      <c r="CW1751" s="44"/>
      <c r="CX1751" s="44"/>
      <c r="CY1751" s="44"/>
      <c r="DD1751" s="352"/>
      <c r="DF1751" s="44"/>
      <c r="DG1751" s="44"/>
      <c r="DH1751" s="44"/>
      <c r="DM1751" s="352"/>
      <c r="DO1751" s="44"/>
      <c r="DP1751" s="44"/>
      <c r="DQ1751" s="44"/>
      <c r="DV1751" s="352"/>
      <c r="DX1751" s="44"/>
      <c r="DY1751" s="44"/>
      <c r="DZ1751" s="44"/>
      <c r="EE1751" s="352"/>
      <c r="EG1751" s="44"/>
      <c r="EH1751" s="44"/>
      <c r="EI1751" s="44"/>
      <c r="EN1751" s="352"/>
      <c r="EP1751" s="44"/>
      <c r="EQ1751" s="44"/>
      <c r="ER1751" s="44"/>
      <c r="EW1751" s="352"/>
      <c r="EY1751" s="44"/>
      <c r="EZ1751" s="44"/>
      <c r="FA1751" s="44"/>
      <c r="FF1751" s="352"/>
      <c r="FH1751" s="44"/>
      <c r="FI1751" s="44"/>
      <c r="FJ1751" s="44"/>
      <c r="FO1751" s="352"/>
      <c r="FQ1751" s="44"/>
      <c r="FR1751" s="44"/>
      <c r="FS1751" s="44"/>
      <c r="FX1751" s="352"/>
      <c r="FZ1751" s="44"/>
      <c r="GA1751" s="44"/>
      <c r="GB1751" s="44"/>
      <c r="GG1751" s="352"/>
      <c r="GI1751" s="44"/>
      <c r="GJ1751" s="44"/>
      <c r="GK1751" s="44"/>
      <c r="GP1751" s="352"/>
      <c r="GR1751" s="44"/>
      <c r="GS1751" s="44"/>
      <c r="GT1751" s="44"/>
      <c r="GY1751" s="352"/>
      <c r="HA1751" s="44"/>
      <c r="HB1751" s="44"/>
      <c r="HC1751" s="44"/>
      <c r="HH1751" s="352"/>
      <c r="HJ1751" s="44"/>
      <c r="HK1751" s="44"/>
      <c r="HL1751" s="44"/>
      <c r="HQ1751" s="44"/>
      <c r="HR1751" s="44"/>
      <c r="HS1751" s="44"/>
      <c r="HT1751" s="44"/>
      <c r="HU1751" s="44"/>
      <c r="HV1751" s="44"/>
      <c r="HW1751" s="44"/>
      <c r="HX1751" s="44"/>
      <c r="HY1751" s="44"/>
      <c r="HZ1751" s="44"/>
      <c r="IA1751" s="44"/>
      <c r="IB1751" s="44"/>
      <c r="IC1751" s="44"/>
      <c r="ID1751" s="44"/>
      <c r="IE1751" s="44"/>
      <c r="IF1751" s="44"/>
      <c r="IG1751" s="44"/>
      <c r="IH1751" s="44"/>
      <c r="II1751" s="44"/>
      <c r="IJ1751" s="44"/>
      <c r="IK1751" s="44"/>
      <c r="IL1751" s="44"/>
      <c r="IM1751" s="44"/>
      <c r="IN1751" s="44"/>
      <c r="IO1751" s="44"/>
      <c r="IP1751" s="44"/>
      <c r="IQ1751" s="44"/>
      <c r="IR1751" s="44"/>
      <c r="IS1751" s="44"/>
      <c r="IT1751" s="44"/>
      <c r="IU1751" s="44"/>
      <c r="IV1751" s="44"/>
      <c r="RS1751" s="353"/>
    </row>
    <row r="1752" spans="1:487" s="74" customFormat="1" ht="15">
      <c r="A1752" s="325" t="s">
        <v>1123</v>
      </c>
      <c r="B1752" s="351"/>
      <c r="C1752" s="351"/>
      <c r="D1752" s="354" t="s">
        <v>130</v>
      </c>
      <c r="E1752" s="44"/>
      <c r="F1752" s="437">
        <f t="shared" si="25"/>
        <v>1</v>
      </c>
      <c r="G1752" s="478"/>
      <c r="H1752" s="478"/>
      <c r="I1752" s="138"/>
      <c r="J1752" s="420">
        <v>1</v>
      </c>
      <c r="K1752" s="138"/>
      <c r="L1752" s="458"/>
      <c r="M1752" s="44"/>
      <c r="N1752" s="44"/>
      <c r="R1752" s="352"/>
      <c r="T1752" s="44"/>
      <c r="U1752" s="44"/>
      <c r="V1752" s="44"/>
      <c r="AA1752" s="352"/>
      <c r="AC1752" s="44"/>
      <c r="AD1752" s="44"/>
      <c r="AE1752" s="44"/>
      <c r="AJ1752" s="352"/>
      <c r="AL1752" s="44"/>
      <c r="AM1752" s="44"/>
      <c r="AN1752" s="44"/>
      <c r="AS1752" s="352"/>
      <c r="AU1752" s="44"/>
      <c r="AV1752" s="44"/>
      <c r="AW1752" s="44"/>
      <c r="BB1752" s="352"/>
      <c r="BD1752" s="44"/>
      <c r="BE1752" s="44"/>
      <c r="BF1752" s="44"/>
      <c r="BK1752" s="352"/>
      <c r="BM1752" s="44"/>
      <c r="BN1752" s="44"/>
      <c r="BO1752" s="44"/>
      <c r="BT1752" s="352"/>
      <c r="BV1752" s="44"/>
      <c r="BW1752" s="44"/>
      <c r="BX1752" s="44"/>
      <c r="CC1752" s="352"/>
      <c r="CE1752" s="44"/>
      <c r="CF1752" s="44"/>
      <c r="CG1752" s="44"/>
      <c r="CL1752" s="352"/>
      <c r="CN1752" s="44"/>
      <c r="CO1752" s="44"/>
      <c r="CP1752" s="44"/>
      <c r="CU1752" s="352"/>
      <c r="CW1752" s="44"/>
      <c r="CX1752" s="44"/>
      <c r="CY1752" s="44"/>
      <c r="DD1752" s="352"/>
      <c r="DF1752" s="44"/>
      <c r="DG1752" s="44"/>
      <c r="DH1752" s="44"/>
      <c r="DM1752" s="352"/>
      <c r="DO1752" s="44"/>
      <c r="DP1752" s="44"/>
      <c r="DQ1752" s="44"/>
      <c r="DV1752" s="352"/>
      <c r="DX1752" s="44"/>
      <c r="DY1752" s="44"/>
      <c r="DZ1752" s="44"/>
      <c r="EE1752" s="352"/>
      <c r="EG1752" s="44"/>
      <c r="EH1752" s="44"/>
      <c r="EI1752" s="44"/>
      <c r="EN1752" s="352"/>
      <c r="EP1752" s="44"/>
      <c r="EQ1752" s="44"/>
      <c r="ER1752" s="44"/>
      <c r="EW1752" s="352"/>
      <c r="EY1752" s="44"/>
      <c r="EZ1752" s="44"/>
      <c r="FA1752" s="44"/>
      <c r="FF1752" s="352"/>
      <c r="FH1752" s="44"/>
      <c r="FI1752" s="44"/>
      <c r="FJ1752" s="44"/>
      <c r="FO1752" s="352"/>
      <c r="FQ1752" s="44"/>
      <c r="FR1752" s="44"/>
      <c r="FS1752" s="44"/>
      <c r="FX1752" s="352"/>
      <c r="FZ1752" s="44"/>
      <c r="GA1752" s="44"/>
      <c r="GB1752" s="44"/>
      <c r="GG1752" s="352"/>
      <c r="GI1752" s="44"/>
      <c r="GJ1752" s="44"/>
      <c r="GK1752" s="44"/>
      <c r="GP1752" s="352"/>
      <c r="GR1752" s="44"/>
      <c r="GS1752" s="44"/>
      <c r="GT1752" s="44"/>
      <c r="GY1752" s="352"/>
      <c r="HA1752" s="44"/>
      <c r="HB1752" s="44"/>
      <c r="HC1752" s="44"/>
      <c r="HH1752" s="352"/>
      <c r="HJ1752" s="44"/>
      <c r="HK1752" s="44"/>
      <c r="HL1752" s="44"/>
      <c r="HQ1752" s="44"/>
      <c r="HR1752" s="44"/>
      <c r="HS1752" s="44"/>
      <c r="HT1752" s="44"/>
      <c r="HU1752" s="44"/>
      <c r="HV1752" s="44"/>
      <c r="HW1752" s="44"/>
      <c r="HX1752" s="44"/>
      <c r="HY1752" s="44"/>
      <c r="HZ1752" s="44"/>
      <c r="IA1752" s="44"/>
      <c r="IB1752" s="44"/>
      <c r="IC1752" s="44"/>
      <c r="ID1752" s="44"/>
      <c r="IE1752" s="44"/>
      <c r="IF1752" s="44"/>
      <c r="IG1752" s="44"/>
      <c r="IH1752" s="44"/>
      <c r="II1752" s="44"/>
      <c r="IJ1752" s="44"/>
      <c r="IK1752" s="44"/>
      <c r="IL1752" s="44"/>
      <c r="IM1752" s="44"/>
      <c r="IN1752" s="44"/>
      <c r="IO1752" s="44"/>
      <c r="IP1752" s="44"/>
      <c r="IQ1752" s="44"/>
      <c r="IR1752" s="44"/>
      <c r="IS1752" s="44"/>
      <c r="IT1752" s="44"/>
      <c r="IU1752" s="44"/>
      <c r="IV1752" s="44"/>
      <c r="RS1752" s="353"/>
    </row>
    <row r="1753" spans="1:487" s="74" customFormat="1" ht="15">
      <c r="A1753" s="325" t="s">
        <v>1977</v>
      </c>
      <c r="B1753" s="351"/>
      <c r="C1753" s="351"/>
      <c r="D1753" s="531" t="s">
        <v>130</v>
      </c>
      <c r="E1753" s="44"/>
      <c r="F1753" s="437">
        <f t="shared" si="25"/>
        <v>12</v>
      </c>
      <c r="G1753" s="478">
        <v>12</v>
      </c>
      <c r="H1753" s="478"/>
      <c r="I1753" s="138"/>
      <c r="J1753" s="420"/>
      <c r="K1753" s="138"/>
      <c r="L1753" s="44"/>
      <c r="M1753" s="44"/>
      <c r="N1753" s="44"/>
      <c r="R1753" s="352"/>
      <c r="T1753" s="44"/>
      <c r="U1753" s="44"/>
      <c r="V1753" s="44"/>
      <c r="AA1753" s="352"/>
      <c r="AC1753" s="44"/>
      <c r="AD1753" s="44"/>
      <c r="AE1753" s="44"/>
      <c r="AJ1753" s="352"/>
      <c r="AL1753" s="44"/>
      <c r="AM1753" s="44"/>
      <c r="AN1753" s="44"/>
      <c r="AS1753" s="352"/>
      <c r="AU1753" s="44"/>
      <c r="AV1753" s="44"/>
      <c r="AW1753" s="44"/>
      <c r="BB1753" s="352"/>
      <c r="BD1753" s="44"/>
      <c r="BE1753" s="44"/>
      <c r="BF1753" s="44"/>
      <c r="BK1753" s="352"/>
      <c r="BM1753" s="44"/>
      <c r="BN1753" s="44"/>
      <c r="BO1753" s="44"/>
      <c r="BT1753" s="352"/>
      <c r="BV1753" s="44"/>
      <c r="BW1753" s="44"/>
      <c r="BX1753" s="44"/>
      <c r="CC1753" s="352"/>
      <c r="CE1753" s="44"/>
      <c r="CF1753" s="44"/>
      <c r="CG1753" s="44"/>
      <c r="CL1753" s="352"/>
      <c r="CN1753" s="44"/>
      <c r="CO1753" s="44"/>
      <c r="CP1753" s="44"/>
      <c r="CU1753" s="352"/>
      <c r="CW1753" s="44"/>
      <c r="CX1753" s="44"/>
      <c r="CY1753" s="44"/>
      <c r="DD1753" s="352"/>
      <c r="DF1753" s="44"/>
      <c r="DG1753" s="44"/>
      <c r="DH1753" s="44"/>
      <c r="DM1753" s="352"/>
      <c r="DO1753" s="44"/>
      <c r="DP1753" s="44"/>
      <c r="DQ1753" s="44"/>
      <c r="DV1753" s="352"/>
      <c r="DX1753" s="44"/>
      <c r="DY1753" s="44"/>
      <c r="DZ1753" s="44"/>
      <c r="EE1753" s="352"/>
      <c r="EG1753" s="44"/>
      <c r="EH1753" s="44"/>
      <c r="EI1753" s="44"/>
      <c r="EN1753" s="352"/>
      <c r="EP1753" s="44"/>
      <c r="EQ1753" s="44"/>
      <c r="ER1753" s="44"/>
      <c r="EW1753" s="352"/>
      <c r="EY1753" s="44"/>
      <c r="EZ1753" s="44"/>
      <c r="FA1753" s="44"/>
      <c r="FF1753" s="352"/>
      <c r="FH1753" s="44"/>
      <c r="FI1753" s="44"/>
      <c r="FJ1753" s="44"/>
      <c r="FO1753" s="352"/>
      <c r="FQ1753" s="44"/>
      <c r="FR1753" s="44"/>
      <c r="FS1753" s="44"/>
      <c r="FX1753" s="352"/>
      <c r="FZ1753" s="44"/>
      <c r="GA1753" s="44"/>
      <c r="GB1753" s="44"/>
      <c r="GG1753" s="352"/>
      <c r="GI1753" s="44"/>
      <c r="GJ1753" s="44"/>
      <c r="GK1753" s="44"/>
      <c r="GP1753" s="352"/>
      <c r="GR1753" s="44"/>
      <c r="GS1753" s="44"/>
      <c r="GT1753" s="44"/>
      <c r="GY1753" s="352"/>
      <c r="HA1753" s="44"/>
      <c r="HB1753" s="44"/>
      <c r="HC1753" s="44"/>
      <c r="HH1753" s="352"/>
      <c r="HJ1753" s="44"/>
      <c r="HK1753" s="44"/>
      <c r="HL1753" s="44"/>
      <c r="HQ1753" s="44"/>
      <c r="HR1753" s="44"/>
      <c r="HS1753" s="44"/>
      <c r="HT1753" s="44"/>
      <c r="HU1753" s="44"/>
      <c r="HV1753" s="44"/>
      <c r="HW1753" s="44"/>
      <c r="HX1753" s="44"/>
      <c r="HY1753" s="44"/>
      <c r="HZ1753" s="44"/>
      <c r="IA1753" s="44"/>
      <c r="IB1753" s="44"/>
      <c r="IC1753" s="44"/>
      <c r="ID1753" s="44"/>
      <c r="IE1753" s="44"/>
      <c r="IF1753" s="44"/>
      <c r="IG1753" s="44"/>
      <c r="IH1753" s="44"/>
      <c r="II1753" s="44"/>
      <c r="IJ1753" s="44"/>
      <c r="IK1753" s="44"/>
      <c r="IL1753" s="44"/>
      <c r="IM1753" s="44"/>
      <c r="IN1753" s="44"/>
      <c r="IO1753" s="44"/>
      <c r="IP1753" s="44"/>
      <c r="IQ1753" s="44"/>
      <c r="IR1753" s="44"/>
      <c r="IS1753" s="44"/>
      <c r="IT1753" s="44"/>
      <c r="IU1753" s="44"/>
      <c r="IV1753" s="44"/>
      <c r="RS1753" s="353"/>
    </row>
    <row r="1754" spans="1:487" s="74" customFormat="1" ht="15">
      <c r="A1754" s="325" t="s">
        <v>730</v>
      </c>
      <c r="B1754" s="351"/>
      <c r="C1754" s="351"/>
      <c r="D1754" s="354" t="s">
        <v>130</v>
      </c>
      <c r="E1754" s="44"/>
      <c r="F1754" s="437">
        <f t="shared" si="25"/>
        <v>25</v>
      </c>
      <c r="G1754" s="478"/>
      <c r="H1754" s="478">
        <v>5</v>
      </c>
      <c r="I1754" s="138">
        <v>20</v>
      </c>
      <c r="J1754" s="420"/>
      <c r="K1754" s="138"/>
      <c r="L1754" s="44"/>
      <c r="M1754" s="44"/>
      <c r="N1754" s="44"/>
      <c r="R1754" s="352"/>
      <c r="T1754" s="44"/>
      <c r="U1754" s="44"/>
      <c r="V1754" s="44"/>
      <c r="AA1754" s="352"/>
      <c r="AC1754" s="44"/>
      <c r="AD1754" s="44"/>
      <c r="AE1754" s="44"/>
      <c r="AJ1754" s="352"/>
      <c r="AL1754" s="44"/>
      <c r="AM1754" s="44"/>
      <c r="AN1754" s="44"/>
      <c r="AS1754" s="352"/>
      <c r="AU1754" s="44"/>
      <c r="AV1754" s="44"/>
      <c r="AW1754" s="44"/>
      <c r="BB1754" s="352"/>
      <c r="BD1754" s="44"/>
      <c r="BE1754" s="44"/>
      <c r="BF1754" s="44"/>
      <c r="BK1754" s="352"/>
      <c r="BM1754" s="44"/>
      <c r="BN1754" s="44"/>
      <c r="BO1754" s="44"/>
      <c r="BT1754" s="352"/>
      <c r="BV1754" s="44"/>
      <c r="BW1754" s="44"/>
      <c r="BX1754" s="44"/>
      <c r="CC1754" s="352"/>
      <c r="CE1754" s="44"/>
      <c r="CF1754" s="44"/>
      <c r="CG1754" s="44"/>
      <c r="CL1754" s="352"/>
      <c r="CN1754" s="44"/>
      <c r="CO1754" s="44"/>
      <c r="CP1754" s="44"/>
      <c r="CU1754" s="352"/>
      <c r="CW1754" s="44"/>
      <c r="CX1754" s="44"/>
      <c r="CY1754" s="44"/>
      <c r="DD1754" s="352"/>
      <c r="DF1754" s="44"/>
      <c r="DG1754" s="44"/>
      <c r="DH1754" s="44"/>
      <c r="DM1754" s="352"/>
      <c r="DO1754" s="44"/>
      <c r="DP1754" s="44"/>
      <c r="DQ1754" s="44"/>
      <c r="DV1754" s="352"/>
      <c r="DX1754" s="44"/>
      <c r="DY1754" s="44"/>
      <c r="DZ1754" s="44"/>
      <c r="EE1754" s="352"/>
      <c r="EG1754" s="44"/>
      <c r="EH1754" s="44"/>
      <c r="EI1754" s="44"/>
      <c r="EN1754" s="352"/>
      <c r="EP1754" s="44"/>
      <c r="EQ1754" s="44"/>
      <c r="ER1754" s="44"/>
      <c r="EW1754" s="352"/>
      <c r="EY1754" s="44"/>
      <c r="EZ1754" s="44"/>
      <c r="FA1754" s="44"/>
      <c r="FF1754" s="352"/>
      <c r="FH1754" s="44"/>
      <c r="FI1754" s="44"/>
      <c r="FJ1754" s="44"/>
      <c r="FO1754" s="352"/>
      <c r="FQ1754" s="44"/>
      <c r="FR1754" s="44"/>
      <c r="FS1754" s="44"/>
      <c r="FX1754" s="352"/>
      <c r="FZ1754" s="44"/>
      <c r="GA1754" s="44"/>
      <c r="GB1754" s="44"/>
      <c r="GG1754" s="352"/>
      <c r="GI1754" s="44"/>
      <c r="GJ1754" s="44"/>
      <c r="GK1754" s="44"/>
      <c r="GP1754" s="352"/>
      <c r="GR1754" s="44"/>
      <c r="GS1754" s="44"/>
      <c r="GT1754" s="44"/>
      <c r="GY1754" s="352"/>
      <c r="HA1754" s="44"/>
      <c r="HB1754" s="44"/>
      <c r="HC1754" s="44"/>
      <c r="HH1754" s="352"/>
      <c r="HJ1754" s="44"/>
      <c r="HK1754" s="44"/>
      <c r="HL1754" s="44"/>
      <c r="HQ1754" s="44"/>
      <c r="HR1754" s="44"/>
      <c r="HS1754" s="44"/>
      <c r="HT1754" s="44"/>
      <c r="HU1754" s="44"/>
      <c r="HV1754" s="44"/>
      <c r="HW1754" s="44"/>
      <c r="HX1754" s="44"/>
      <c r="HY1754" s="44"/>
      <c r="HZ1754" s="44"/>
      <c r="IA1754" s="44"/>
      <c r="IB1754" s="44"/>
      <c r="IC1754" s="44"/>
      <c r="ID1754" s="44"/>
      <c r="IE1754" s="44"/>
      <c r="IF1754" s="44"/>
      <c r="IG1754" s="44"/>
      <c r="IH1754" s="44"/>
      <c r="II1754" s="44"/>
      <c r="IJ1754" s="44"/>
      <c r="IK1754" s="44"/>
      <c r="IL1754" s="44"/>
      <c r="IM1754" s="44"/>
      <c r="IN1754" s="44"/>
      <c r="IO1754" s="44"/>
      <c r="IP1754" s="44"/>
      <c r="IQ1754" s="44"/>
      <c r="IR1754" s="44"/>
      <c r="IS1754" s="44"/>
      <c r="IT1754" s="44"/>
      <c r="IU1754" s="44"/>
      <c r="IV1754" s="44"/>
      <c r="RS1754" s="353"/>
    </row>
    <row r="1755" spans="1:487" s="74" customFormat="1" ht="15">
      <c r="A1755" s="325" t="s">
        <v>1697</v>
      </c>
      <c r="B1755" s="351"/>
      <c r="C1755" s="351"/>
      <c r="D1755" s="531" t="s">
        <v>130</v>
      </c>
      <c r="E1755" s="44"/>
      <c r="F1755" s="437">
        <f t="shared" si="25"/>
        <v>0</v>
      </c>
      <c r="G1755" s="478"/>
      <c r="H1755" s="478"/>
      <c r="I1755" s="138"/>
      <c r="J1755" s="420"/>
      <c r="K1755" s="138"/>
      <c r="L1755" s="44"/>
      <c r="M1755" s="44"/>
      <c r="N1755" s="44"/>
      <c r="R1755" s="352"/>
      <c r="T1755" s="44"/>
      <c r="U1755" s="44"/>
      <c r="V1755" s="44"/>
      <c r="AA1755" s="352"/>
      <c r="AC1755" s="44"/>
      <c r="AD1755" s="44"/>
      <c r="AE1755" s="44"/>
      <c r="AJ1755" s="352"/>
      <c r="AL1755" s="44"/>
      <c r="AM1755" s="44"/>
      <c r="AN1755" s="44"/>
      <c r="AS1755" s="352"/>
      <c r="AU1755" s="44"/>
      <c r="AV1755" s="44"/>
      <c r="AW1755" s="44"/>
      <c r="BB1755" s="352"/>
      <c r="BD1755" s="44"/>
      <c r="BE1755" s="44"/>
      <c r="BF1755" s="44"/>
      <c r="BK1755" s="352"/>
      <c r="BM1755" s="44"/>
      <c r="BN1755" s="44"/>
      <c r="BO1755" s="44"/>
      <c r="BT1755" s="352"/>
      <c r="BV1755" s="44"/>
      <c r="BW1755" s="44"/>
      <c r="BX1755" s="44"/>
      <c r="CC1755" s="352"/>
      <c r="CE1755" s="44"/>
      <c r="CF1755" s="44"/>
      <c r="CG1755" s="44"/>
      <c r="CL1755" s="352"/>
      <c r="CN1755" s="44"/>
      <c r="CO1755" s="44"/>
      <c r="CP1755" s="44"/>
      <c r="CU1755" s="352"/>
      <c r="CW1755" s="44"/>
      <c r="CX1755" s="44"/>
      <c r="CY1755" s="44"/>
      <c r="DD1755" s="352"/>
      <c r="DF1755" s="44"/>
      <c r="DG1755" s="44"/>
      <c r="DH1755" s="44"/>
      <c r="DM1755" s="352"/>
      <c r="DO1755" s="44"/>
      <c r="DP1755" s="44"/>
      <c r="DQ1755" s="44"/>
      <c r="DV1755" s="352"/>
      <c r="DX1755" s="44"/>
      <c r="DY1755" s="44"/>
      <c r="DZ1755" s="44"/>
      <c r="EE1755" s="352"/>
      <c r="EG1755" s="44"/>
      <c r="EH1755" s="44"/>
      <c r="EI1755" s="44"/>
      <c r="EN1755" s="352"/>
      <c r="EP1755" s="44"/>
      <c r="EQ1755" s="44"/>
      <c r="ER1755" s="44"/>
      <c r="EW1755" s="352"/>
      <c r="EY1755" s="44"/>
      <c r="EZ1755" s="44"/>
      <c r="FA1755" s="44"/>
      <c r="FF1755" s="352"/>
      <c r="FH1755" s="44"/>
      <c r="FI1755" s="44"/>
      <c r="FJ1755" s="44"/>
      <c r="FO1755" s="352"/>
      <c r="FQ1755" s="44"/>
      <c r="FR1755" s="44"/>
      <c r="FS1755" s="44"/>
      <c r="FX1755" s="352"/>
      <c r="FZ1755" s="44"/>
      <c r="GA1755" s="44"/>
      <c r="GB1755" s="44"/>
      <c r="GG1755" s="352"/>
      <c r="GI1755" s="44"/>
      <c r="GJ1755" s="44"/>
      <c r="GK1755" s="44"/>
      <c r="GP1755" s="352"/>
      <c r="GR1755" s="44"/>
      <c r="GS1755" s="44"/>
      <c r="GT1755" s="44"/>
      <c r="GY1755" s="352"/>
      <c r="HA1755" s="44"/>
      <c r="HB1755" s="44"/>
      <c r="HC1755" s="44"/>
      <c r="HH1755" s="352"/>
      <c r="HJ1755" s="44"/>
      <c r="HK1755" s="44"/>
      <c r="HL1755" s="44"/>
      <c r="HQ1755" s="44"/>
      <c r="HR1755" s="44"/>
      <c r="HS1755" s="44"/>
      <c r="HT1755" s="44"/>
      <c r="HU1755" s="44"/>
      <c r="HV1755" s="44"/>
      <c r="HW1755" s="44"/>
      <c r="HX1755" s="44"/>
      <c r="HY1755" s="44"/>
      <c r="HZ1755" s="44"/>
      <c r="IA1755" s="44"/>
      <c r="IB1755" s="44"/>
      <c r="IC1755" s="44"/>
      <c r="ID1755" s="44"/>
      <c r="IE1755" s="44"/>
      <c r="IF1755" s="44"/>
      <c r="IG1755" s="44"/>
      <c r="IH1755" s="44"/>
      <c r="II1755" s="44"/>
      <c r="IJ1755" s="44"/>
      <c r="IK1755" s="44"/>
      <c r="IL1755" s="44"/>
      <c r="IM1755" s="44"/>
      <c r="IN1755" s="44"/>
      <c r="IO1755" s="44"/>
      <c r="IP1755" s="44"/>
      <c r="IQ1755" s="44"/>
      <c r="IR1755" s="44"/>
      <c r="IS1755" s="44"/>
      <c r="IT1755" s="44"/>
      <c r="IU1755" s="44"/>
      <c r="IV1755" s="44"/>
      <c r="RS1755" s="353"/>
    </row>
    <row r="1756" spans="1:487" s="74" customFormat="1" ht="15">
      <c r="A1756" s="325" t="s">
        <v>887</v>
      </c>
      <c r="B1756" s="351"/>
      <c r="C1756" s="351"/>
      <c r="D1756" s="531" t="s">
        <v>130</v>
      </c>
      <c r="E1756" s="44"/>
      <c r="F1756" s="437">
        <f t="shared" si="25"/>
        <v>5</v>
      </c>
      <c r="G1756" s="478"/>
      <c r="H1756" s="478"/>
      <c r="I1756" s="138"/>
      <c r="J1756" s="420"/>
      <c r="K1756" s="138">
        <v>5</v>
      </c>
      <c r="L1756" s="44"/>
      <c r="M1756" s="44"/>
      <c r="N1756" s="44"/>
      <c r="R1756" s="352"/>
      <c r="T1756" s="44"/>
      <c r="U1756" s="44"/>
      <c r="V1756" s="44"/>
      <c r="AA1756" s="352"/>
      <c r="AC1756" s="44"/>
      <c r="AD1756" s="44"/>
      <c r="AE1756" s="44"/>
      <c r="AJ1756" s="352"/>
      <c r="AL1756" s="44"/>
      <c r="AM1756" s="44"/>
      <c r="AN1756" s="44"/>
      <c r="AS1756" s="352"/>
      <c r="AU1756" s="44"/>
      <c r="AV1756" s="44"/>
      <c r="AW1756" s="44"/>
      <c r="BB1756" s="352"/>
      <c r="BD1756" s="44"/>
      <c r="BE1756" s="44"/>
      <c r="BF1756" s="44"/>
      <c r="BK1756" s="352"/>
      <c r="BM1756" s="44"/>
      <c r="BN1756" s="44"/>
      <c r="BO1756" s="44"/>
      <c r="BT1756" s="352"/>
      <c r="BV1756" s="44"/>
      <c r="BW1756" s="44"/>
      <c r="BX1756" s="44"/>
      <c r="CC1756" s="352"/>
      <c r="CE1756" s="44"/>
      <c r="CF1756" s="44"/>
      <c r="CG1756" s="44"/>
      <c r="CL1756" s="352"/>
      <c r="CN1756" s="44"/>
      <c r="CO1756" s="44"/>
      <c r="CP1756" s="44"/>
      <c r="CU1756" s="352"/>
      <c r="CW1756" s="44"/>
      <c r="CX1756" s="44"/>
      <c r="CY1756" s="44"/>
      <c r="DD1756" s="352"/>
      <c r="DF1756" s="44"/>
      <c r="DG1756" s="44"/>
      <c r="DH1756" s="44"/>
      <c r="DM1756" s="352"/>
      <c r="DO1756" s="44"/>
      <c r="DP1756" s="44"/>
      <c r="DQ1756" s="44"/>
      <c r="DV1756" s="352"/>
      <c r="DX1756" s="44"/>
      <c r="DY1756" s="44"/>
      <c r="DZ1756" s="44"/>
      <c r="EE1756" s="352"/>
      <c r="EG1756" s="44"/>
      <c r="EH1756" s="44"/>
      <c r="EI1756" s="44"/>
      <c r="EN1756" s="352"/>
      <c r="EP1756" s="44"/>
      <c r="EQ1756" s="44"/>
      <c r="ER1756" s="44"/>
      <c r="EW1756" s="352"/>
      <c r="EY1756" s="44"/>
      <c r="EZ1756" s="44"/>
      <c r="FA1756" s="44"/>
      <c r="FF1756" s="352"/>
      <c r="FH1756" s="44"/>
      <c r="FI1756" s="44"/>
      <c r="FJ1756" s="44"/>
      <c r="FO1756" s="352"/>
      <c r="FQ1756" s="44"/>
      <c r="FR1756" s="44"/>
      <c r="FS1756" s="44"/>
      <c r="FX1756" s="352"/>
      <c r="FZ1756" s="44"/>
      <c r="GA1756" s="44"/>
      <c r="GB1756" s="44"/>
      <c r="GG1756" s="352"/>
      <c r="GI1756" s="44"/>
      <c r="GJ1756" s="44"/>
      <c r="GK1756" s="44"/>
      <c r="GP1756" s="352"/>
      <c r="GR1756" s="44"/>
      <c r="GS1756" s="44"/>
      <c r="GT1756" s="44"/>
      <c r="GY1756" s="352"/>
      <c r="HA1756" s="44"/>
      <c r="HB1756" s="44"/>
      <c r="HC1756" s="44"/>
      <c r="HH1756" s="352"/>
      <c r="HJ1756" s="44"/>
      <c r="HK1756" s="44"/>
      <c r="HL1756" s="44"/>
      <c r="HQ1756" s="44"/>
      <c r="HR1756" s="44"/>
      <c r="HS1756" s="44"/>
      <c r="HT1756" s="44"/>
      <c r="HU1756" s="44"/>
      <c r="HV1756" s="44"/>
      <c r="HW1756" s="44"/>
      <c r="HX1756" s="44"/>
      <c r="HY1756" s="44"/>
      <c r="HZ1756" s="44"/>
      <c r="IA1756" s="44"/>
      <c r="IB1756" s="44"/>
      <c r="IC1756" s="44"/>
      <c r="ID1756" s="44"/>
      <c r="IE1756" s="44"/>
      <c r="IF1756" s="44"/>
      <c r="IG1756" s="44"/>
      <c r="IH1756" s="44"/>
      <c r="II1756" s="44"/>
      <c r="IJ1756" s="44"/>
      <c r="IK1756" s="44"/>
      <c r="IL1756" s="44"/>
      <c r="IM1756" s="44"/>
      <c r="IN1756" s="44"/>
      <c r="IO1756" s="44"/>
      <c r="IP1756" s="44"/>
      <c r="IQ1756" s="44"/>
      <c r="IR1756" s="44"/>
      <c r="IS1756" s="44"/>
      <c r="IT1756" s="44"/>
      <c r="IU1756" s="44"/>
      <c r="IV1756" s="44"/>
      <c r="RS1756" s="353"/>
    </row>
    <row r="1757" spans="1:487" s="74" customFormat="1" ht="15">
      <c r="A1757" s="325" t="s">
        <v>486</v>
      </c>
      <c r="B1757" s="351"/>
      <c r="C1757" s="351"/>
      <c r="D1757" s="458" t="s">
        <v>140</v>
      </c>
      <c r="E1757" s="44"/>
      <c r="F1757" s="437">
        <f t="shared" si="25"/>
        <v>373</v>
      </c>
      <c r="G1757" s="541">
        <v>227</v>
      </c>
      <c r="H1757" s="541">
        <v>146</v>
      </c>
      <c r="I1757" s="138"/>
      <c r="J1757" s="420"/>
      <c r="K1757" s="138"/>
      <c r="L1757" s="458"/>
      <c r="M1757" s="458"/>
      <c r="N1757" s="44"/>
      <c r="R1757" s="352"/>
      <c r="T1757" s="44"/>
      <c r="U1757" s="44"/>
      <c r="V1757" s="44"/>
      <c r="AA1757" s="352"/>
      <c r="AC1757" s="44"/>
      <c r="AD1757" s="44"/>
      <c r="AE1757" s="44"/>
      <c r="AJ1757" s="352"/>
      <c r="AL1757" s="44"/>
      <c r="AM1757" s="44"/>
      <c r="AN1757" s="44"/>
      <c r="AS1757" s="352"/>
      <c r="AU1757" s="44"/>
      <c r="AV1757" s="44"/>
      <c r="AW1757" s="44"/>
      <c r="BB1757" s="352"/>
      <c r="BD1757" s="44"/>
      <c r="BE1757" s="44"/>
      <c r="BF1757" s="44"/>
      <c r="BK1757" s="352"/>
      <c r="BM1757" s="44"/>
      <c r="BN1757" s="44"/>
      <c r="BO1757" s="44"/>
      <c r="BT1757" s="352"/>
      <c r="BV1757" s="44"/>
      <c r="BW1757" s="44"/>
      <c r="BX1757" s="44"/>
      <c r="CC1757" s="352"/>
      <c r="CE1757" s="44"/>
      <c r="CF1757" s="44"/>
      <c r="CG1757" s="44"/>
      <c r="CL1757" s="352"/>
      <c r="CN1757" s="44"/>
      <c r="CO1757" s="44"/>
      <c r="CP1757" s="44"/>
      <c r="CU1757" s="352"/>
      <c r="CW1757" s="44"/>
      <c r="CX1757" s="44"/>
      <c r="CY1757" s="44"/>
      <c r="DD1757" s="352"/>
      <c r="DF1757" s="44"/>
      <c r="DG1757" s="44"/>
      <c r="DH1757" s="44"/>
      <c r="DM1757" s="352"/>
      <c r="DO1757" s="44"/>
      <c r="DP1757" s="44"/>
      <c r="DQ1757" s="44"/>
      <c r="DV1757" s="352"/>
      <c r="DX1757" s="44"/>
      <c r="DY1757" s="44"/>
      <c r="DZ1757" s="44"/>
      <c r="EE1757" s="352"/>
      <c r="EG1757" s="44"/>
      <c r="EH1757" s="44"/>
      <c r="EI1757" s="44"/>
      <c r="EN1757" s="352"/>
      <c r="EP1757" s="44"/>
      <c r="EQ1757" s="44"/>
      <c r="ER1757" s="44"/>
      <c r="EW1757" s="352"/>
      <c r="EY1757" s="44"/>
      <c r="EZ1757" s="44"/>
      <c r="FA1757" s="44"/>
      <c r="FF1757" s="352"/>
      <c r="FH1757" s="44"/>
      <c r="FI1757" s="44"/>
      <c r="FJ1757" s="44"/>
      <c r="FO1757" s="352"/>
      <c r="FQ1757" s="44"/>
      <c r="FR1757" s="44"/>
      <c r="FS1757" s="44"/>
      <c r="FX1757" s="352"/>
      <c r="FZ1757" s="44"/>
      <c r="GA1757" s="44"/>
      <c r="GB1757" s="44"/>
      <c r="GG1757" s="352"/>
      <c r="GI1757" s="44"/>
      <c r="GJ1757" s="44"/>
      <c r="GK1757" s="44"/>
      <c r="GP1757" s="352"/>
      <c r="GR1757" s="44"/>
      <c r="GS1757" s="44"/>
      <c r="GT1757" s="44"/>
      <c r="GY1757" s="352"/>
      <c r="HA1757" s="44"/>
      <c r="HB1757" s="44"/>
      <c r="HC1757" s="44"/>
      <c r="HH1757" s="352"/>
      <c r="HJ1757" s="44"/>
      <c r="HK1757" s="44"/>
      <c r="HL1757" s="44"/>
      <c r="HQ1757" s="44"/>
      <c r="HR1757" s="44"/>
      <c r="HS1757" s="44"/>
      <c r="HT1757" s="44"/>
      <c r="HU1757" s="44"/>
      <c r="HV1757" s="44"/>
      <c r="HW1757" s="44"/>
      <c r="HX1757" s="44"/>
      <c r="HY1757" s="44"/>
      <c r="HZ1757" s="44"/>
      <c r="IA1757" s="44"/>
      <c r="IB1757" s="44"/>
      <c r="IC1757" s="44"/>
      <c r="ID1757" s="44"/>
      <c r="IE1757" s="44"/>
      <c r="IF1757" s="44"/>
      <c r="IG1757" s="44"/>
      <c r="IH1757" s="44"/>
      <c r="II1757" s="44"/>
      <c r="IJ1757" s="44"/>
      <c r="IK1757" s="44"/>
      <c r="IL1757" s="44"/>
      <c r="IM1757" s="44"/>
      <c r="IN1757" s="44"/>
      <c r="IO1757" s="44"/>
      <c r="IP1757" s="44"/>
      <c r="IQ1757" s="44"/>
      <c r="IR1757" s="44"/>
      <c r="IS1757" s="44"/>
      <c r="IT1757" s="44"/>
      <c r="IU1757" s="44"/>
      <c r="IV1757" s="44"/>
      <c r="RS1757" s="353"/>
    </row>
    <row r="1758" spans="1:487" s="74" customFormat="1" ht="15">
      <c r="A1758" s="325" t="s">
        <v>428</v>
      </c>
      <c r="B1758" s="351"/>
      <c r="C1758" s="351"/>
      <c r="D1758" s="458" t="s">
        <v>141</v>
      </c>
      <c r="E1758" s="44"/>
      <c r="F1758" s="437">
        <f t="shared" si="25"/>
        <v>326</v>
      </c>
      <c r="G1758" s="541">
        <v>1</v>
      </c>
      <c r="H1758" s="541">
        <v>325</v>
      </c>
      <c r="I1758" s="138"/>
      <c r="J1758" s="420"/>
      <c r="K1758" s="138"/>
      <c r="L1758" s="458"/>
      <c r="M1758" s="458"/>
      <c r="N1758" s="44"/>
      <c r="R1758" s="352"/>
      <c r="T1758" s="44"/>
      <c r="U1758" s="44"/>
      <c r="V1758" s="44"/>
      <c r="AA1758" s="352"/>
      <c r="AC1758" s="44"/>
      <c r="AD1758" s="44"/>
      <c r="AE1758" s="44"/>
      <c r="AJ1758" s="352"/>
      <c r="AL1758" s="44"/>
      <c r="AM1758" s="44"/>
      <c r="AN1758" s="44"/>
      <c r="AS1758" s="352"/>
      <c r="AU1758" s="44"/>
      <c r="AV1758" s="44"/>
      <c r="AW1758" s="44"/>
      <c r="BB1758" s="352"/>
      <c r="BD1758" s="44"/>
      <c r="BE1758" s="44"/>
      <c r="BF1758" s="44"/>
      <c r="BK1758" s="352"/>
      <c r="BM1758" s="44"/>
      <c r="BN1758" s="44"/>
      <c r="BO1758" s="44"/>
      <c r="BT1758" s="352"/>
      <c r="BV1758" s="44"/>
      <c r="BW1758" s="44"/>
      <c r="BX1758" s="44"/>
      <c r="CC1758" s="352"/>
      <c r="CE1758" s="44"/>
      <c r="CF1758" s="44"/>
      <c r="CG1758" s="44"/>
      <c r="CL1758" s="352"/>
      <c r="CN1758" s="44"/>
      <c r="CO1758" s="44"/>
      <c r="CP1758" s="44"/>
      <c r="CU1758" s="352"/>
      <c r="CW1758" s="44"/>
      <c r="CX1758" s="44"/>
      <c r="CY1758" s="44"/>
      <c r="DD1758" s="352"/>
      <c r="DF1758" s="44"/>
      <c r="DG1758" s="44"/>
      <c r="DH1758" s="44"/>
      <c r="DM1758" s="352"/>
      <c r="DO1758" s="44"/>
      <c r="DP1758" s="44"/>
      <c r="DQ1758" s="44"/>
      <c r="DV1758" s="352"/>
      <c r="DX1758" s="44"/>
      <c r="DY1758" s="44"/>
      <c r="DZ1758" s="44"/>
      <c r="EE1758" s="352"/>
      <c r="EG1758" s="44"/>
      <c r="EH1758" s="44"/>
      <c r="EI1758" s="44"/>
      <c r="EN1758" s="352"/>
      <c r="EP1758" s="44"/>
      <c r="EQ1758" s="44"/>
      <c r="ER1758" s="44"/>
      <c r="EW1758" s="352"/>
      <c r="EY1758" s="44"/>
      <c r="EZ1758" s="44"/>
      <c r="FA1758" s="44"/>
      <c r="FF1758" s="352"/>
      <c r="FH1758" s="44"/>
      <c r="FI1758" s="44"/>
      <c r="FJ1758" s="44"/>
      <c r="FO1758" s="352"/>
      <c r="FQ1758" s="44"/>
      <c r="FR1758" s="44"/>
      <c r="FS1758" s="44"/>
      <c r="FX1758" s="352"/>
      <c r="FZ1758" s="44"/>
      <c r="GA1758" s="44"/>
      <c r="GB1758" s="44"/>
      <c r="GG1758" s="352"/>
      <c r="GI1758" s="44"/>
      <c r="GJ1758" s="44"/>
      <c r="GK1758" s="44"/>
      <c r="GP1758" s="352"/>
      <c r="GR1758" s="44"/>
      <c r="GS1758" s="44"/>
      <c r="GT1758" s="44"/>
      <c r="GY1758" s="352"/>
      <c r="HA1758" s="44"/>
      <c r="HB1758" s="44"/>
      <c r="HC1758" s="44"/>
      <c r="HH1758" s="352"/>
      <c r="HJ1758" s="44"/>
      <c r="HK1758" s="44"/>
      <c r="HL1758" s="44"/>
      <c r="HQ1758" s="44"/>
      <c r="HR1758" s="44"/>
      <c r="HS1758" s="44"/>
      <c r="HT1758" s="44"/>
      <c r="HU1758" s="44"/>
      <c r="HV1758" s="44"/>
      <c r="HW1758" s="44"/>
      <c r="HX1758" s="44"/>
      <c r="HY1758" s="44"/>
      <c r="HZ1758" s="44"/>
      <c r="IA1758" s="44"/>
      <c r="IB1758" s="44"/>
      <c r="IC1758" s="44"/>
      <c r="ID1758" s="44"/>
      <c r="IE1758" s="44"/>
      <c r="IF1758" s="44"/>
      <c r="IG1758" s="44"/>
      <c r="IH1758" s="44"/>
      <c r="II1758" s="44"/>
      <c r="IJ1758" s="44"/>
      <c r="IK1758" s="44"/>
      <c r="IL1758" s="44"/>
      <c r="IM1758" s="44"/>
      <c r="IN1758" s="44"/>
      <c r="IO1758" s="44"/>
      <c r="IP1758" s="44"/>
      <c r="IQ1758" s="44"/>
      <c r="IR1758" s="44"/>
      <c r="IS1758" s="44"/>
      <c r="IT1758" s="44"/>
      <c r="IU1758" s="44"/>
      <c r="IV1758" s="44"/>
      <c r="RS1758" s="353"/>
    </row>
    <row r="1759" spans="1:487" s="74" customFormat="1" ht="15">
      <c r="A1759" s="325" t="s">
        <v>1219</v>
      </c>
      <c r="B1759" s="351"/>
      <c r="C1759" s="351"/>
      <c r="D1759" s="354" t="s">
        <v>130</v>
      </c>
      <c r="E1759" s="44"/>
      <c r="F1759" s="437">
        <f t="shared" si="25"/>
        <v>0</v>
      </c>
      <c r="G1759" s="478"/>
      <c r="H1759" s="478"/>
      <c r="I1759" s="138"/>
      <c r="J1759" s="420"/>
      <c r="K1759" s="138"/>
      <c r="L1759" s="44"/>
      <c r="M1759" s="44"/>
      <c r="N1759" s="44"/>
      <c r="R1759" s="352"/>
      <c r="T1759" s="44"/>
      <c r="U1759" s="44"/>
      <c r="V1759" s="44"/>
      <c r="AA1759" s="352"/>
      <c r="AC1759" s="44"/>
      <c r="AD1759" s="44"/>
      <c r="AE1759" s="44"/>
      <c r="AJ1759" s="352"/>
      <c r="AL1759" s="44"/>
      <c r="AM1759" s="44"/>
      <c r="AN1759" s="44"/>
      <c r="AS1759" s="352"/>
      <c r="AU1759" s="44"/>
      <c r="AV1759" s="44"/>
      <c r="AW1759" s="44"/>
      <c r="BB1759" s="352"/>
      <c r="BD1759" s="44"/>
      <c r="BE1759" s="44"/>
      <c r="BF1759" s="44"/>
      <c r="BK1759" s="352"/>
      <c r="BM1759" s="44"/>
      <c r="BN1759" s="44"/>
      <c r="BO1759" s="44"/>
      <c r="BT1759" s="352"/>
      <c r="BV1759" s="44"/>
      <c r="BW1759" s="44"/>
      <c r="BX1759" s="44"/>
      <c r="CC1759" s="352"/>
      <c r="CE1759" s="44"/>
      <c r="CF1759" s="44"/>
      <c r="CG1759" s="44"/>
      <c r="CL1759" s="352"/>
      <c r="CN1759" s="44"/>
      <c r="CO1759" s="44"/>
      <c r="CP1759" s="44"/>
      <c r="CU1759" s="352"/>
      <c r="CW1759" s="44"/>
      <c r="CX1759" s="44"/>
      <c r="CY1759" s="44"/>
      <c r="DD1759" s="352"/>
      <c r="DF1759" s="44"/>
      <c r="DG1759" s="44"/>
      <c r="DH1759" s="44"/>
      <c r="DM1759" s="352"/>
      <c r="DO1759" s="44"/>
      <c r="DP1759" s="44"/>
      <c r="DQ1759" s="44"/>
      <c r="DV1759" s="352"/>
      <c r="DX1759" s="44"/>
      <c r="DY1759" s="44"/>
      <c r="DZ1759" s="44"/>
      <c r="EE1759" s="352"/>
      <c r="EG1759" s="44"/>
      <c r="EH1759" s="44"/>
      <c r="EI1759" s="44"/>
      <c r="EN1759" s="352"/>
      <c r="EP1759" s="44"/>
      <c r="EQ1759" s="44"/>
      <c r="ER1759" s="44"/>
      <c r="EW1759" s="352"/>
      <c r="EY1759" s="44"/>
      <c r="EZ1759" s="44"/>
      <c r="FA1759" s="44"/>
      <c r="FF1759" s="352"/>
      <c r="FH1759" s="44"/>
      <c r="FI1759" s="44"/>
      <c r="FJ1759" s="44"/>
      <c r="FO1759" s="352"/>
      <c r="FQ1759" s="44"/>
      <c r="FR1759" s="44"/>
      <c r="FS1759" s="44"/>
      <c r="FX1759" s="352"/>
      <c r="FZ1759" s="44"/>
      <c r="GA1759" s="44"/>
      <c r="GB1759" s="44"/>
      <c r="GG1759" s="352"/>
      <c r="GI1759" s="44"/>
      <c r="GJ1759" s="44"/>
      <c r="GK1759" s="44"/>
      <c r="GP1759" s="352"/>
      <c r="GR1759" s="44"/>
      <c r="GS1759" s="44"/>
      <c r="GT1759" s="44"/>
      <c r="GY1759" s="352"/>
      <c r="HA1759" s="44"/>
      <c r="HB1759" s="44"/>
      <c r="HC1759" s="44"/>
      <c r="HH1759" s="352"/>
      <c r="HJ1759" s="44"/>
      <c r="HK1759" s="44"/>
      <c r="HL1759" s="44"/>
      <c r="HQ1759" s="44"/>
      <c r="HR1759" s="44"/>
      <c r="HS1759" s="44"/>
      <c r="HT1759" s="44"/>
      <c r="HU1759" s="44"/>
      <c r="HV1759" s="44"/>
      <c r="HW1759" s="44"/>
      <c r="HX1759" s="44"/>
      <c r="HY1759" s="44"/>
      <c r="HZ1759" s="44"/>
      <c r="IA1759" s="44"/>
      <c r="IB1759" s="44"/>
      <c r="IC1759" s="44"/>
      <c r="ID1759" s="44"/>
      <c r="IE1759" s="44"/>
      <c r="IF1759" s="44"/>
      <c r="IG1759" s="44"/>
      <c r="IH1759" s="44"/>
      <c r="II1759" s="44"/>
      <c r="IJ1759" s="44"/>
      <c r="IK1759" s="44"/>
      <c r="IL1759" s="44"/>
      <c r="IM1759" s="44"/>
      <c r="IN1759" s="44"/>
      <c r="IO1759" s="44"/>
      <c r="IP1759" s="44"/>
      <c r="IQ1759" s="44"/>
      <c r="IR1759" s="44"/>
      <c r="IS1759" s="44"/>
      <c r="IT1759" s="44"/>
      <c r="IU1759" s="44"/>
      <c r="IV1759" s="44"/>
      <c r="RS1759" s="353"/>
    </row>
    <row r="1760" spans="1:487" s="74" customFormat="1" ht="15">
      <c r="A1760" s="325" t="s">
        <v>1288</v>
      </c>
      <c r="B1760" s="351"/>
      <c r="C1760" s="351"/>
      <c r="D1760" s="354" t="s">
        <v>130</v>
      </c>
      <c r="E1760" s="44"/>
      <c r="F1760" s="437">
        <f t="shared" si="25"/>
        <v>0</v>
      </c>
      <c r="G1760" s="478"/>
      <c r="H1760" s="478"/>
      <c r="I1760" s="138"/>
      <c r="J1760" s="420"/>
      <c r="K1760" s="138"/>
      <c r="L1760" s="450"/>
      <c r="M1760" s="44"/>
      <c r="N1760" s="44"/>
      <c r="R1760" s="352"/>
      <c r="T1760" s="44"/>
      <c r="U1760" s="44"/>
      <c r="V1760" s="44"/>
      <c r="AA1760" s="352"/>
      <c r="AC1760" s="44"/>
      <c r="AD1760" s="44"/>
      <c r="AE1760" s="44"/>
      <c r="AJ1760" s="352"/>
      <c r="AL1760" s="44"/>
      <c r="AM1760" s="44"/>
      <c r="AN1760" s="44"/>
      <c r="AS1760" s="352"/>
      <c r="AU1760" s="44"/>
      <c r="AV1760" s="44"/>
      <c r="AW1760" s="44"/>
      <c r="BB1760" s="352"/>
      <c r="BD1760" s="44"/>
      <c r="BE1760" s="44"/>
      <c r="BF1760" s="44"/>
      <c r="BK1760" s="352"/>
      <c r="BM1760" s="44"/>
      <c r="BN1760" s="44"/>
      <c r="BO1760" s="44"/>
      <c r="BT1760" s="352"/>
      <c r="BV1760" s="44"/>
      <c r="BW1760" s="44"/>
      <c r="BX1760" s="44"/>
      <c r="CC1760" s="352"/>
      <c r="CE1760" s="44"/>
      <c r="CF1760" s="44"/>
      <c r="CG1760" s="44"/>
      <c r="CL1760" s="352"/>
      <c r="CN1760" s="44"/>
      <c r="CO1760" s="44"/>
      <c r="CP1760" s="44"/>
      <c r="CU1760" s="352"/>
      <c r="CW1760" s="44"/>
      <c r="CX1760" s="44"/>
      <c r="CY1760" s="44"/>
      <c r="DD1760" s="352"/>
      <c r="DF1760" s="44"/>
      <c r="DG1760" s="44"/>
      <c r="DH1760" s="44"/>
      <c r="DM1760" s="352"/>
      <c r="DO1760" s="44"/>
      <c r="DP1760" s="44"/>
      <c r="DQ1760" s="44"/>
      <c r="DV1760" s="352"/>
      <c r="DX1760" s="44"/>
      <c r="DY1760" s="44"/>
      <c r="DZ1760" s="44"/>
      <c r="EE1760" s="352"/>
      <c r="EG1760" s="44"/>
      <c r="EH1760" s="44"/>
      <c r="EI1760" s="44"/>
      <c r="EN1760" s="352"/>
      <c r="EP1760" s="44"/>
      <c r="EQ1760" s="44"/>
      <c r="ER1760" s="44"/>
      <c r="EW1760" s="352"/>
      <c r="EY1760" s="44"/>
      <c r="EZ1760" s="44"/>
      <c r="FA1760" s="44"/>
      <c r="FF1760" s="352"/>
      <c r="FH1760" s="44"/>
      <c r="FI1760" s="44"/>
      <c r="FJ1760" s="44"/>
      <c r="FO1760" s="352"/>
      <c r="FQ1760" s="44"/>
      <c r="FR1760" s="44"/>
      <c r="FS1760" s="44"/>
      <c r="FX1760" s="352"/>
      <c r="FZ1760" s="44"/>
      <c r="GA1760" s="44"/>
      <c r="GB1760" s="44"/>
      <c r="GG1760" s="352"/>
      <c r="GI1760" s="44"/>
      <c r="GJ1760" s="44"/>
      <c r="GK1760" s="44"/>
      <c r="GP1760" s="352"/>
      <c r="GR1760" s="44"/>
      <c r="GS1760" s="44"/>
      <c r="GT1760" s="44"/>
      <c r="GY1760" s="352"/>
      <c r="HA1760" s="44"/>
      <c r="HB1760" s="44"/>
      <c r="HC1760" s="44"/>
      <c r="HH1760" s="352"/>
      <c r="HJ1760" s="44"/>
      <c r="HK1760" s="44"/>
      <c r="HL1760" s="44"/>
      <c r="HQ1760" s="44"/>
      <c r="HR1760" s="44"/>
      <c r="HS1760" s="44"/>
      <c r="HT1760" s="44"/>
      <c r="HU1760" s="44"/>
      <c r="HV1760" s="44"/>
      <c r="HW1760" s="44"/>
      <c r="HX1760" s="44"/>
      <c r="HY1760" s="44"/>
      <c r="HZ1760" s="44"/>
      <c r="IA1760" s="44"/>
      <c r="IB1760" s="44"/>
      <c r="IC1760" s="44"/>
      <c r="ID1760" s="44"/>
      <c r="IE1760" s="44"/>
      <c r="IF1760" s="44"/>
      <c r="IG1760" s="44"/>
      <c r="IH1760" s="44"/>
      <c r="II1760" s="44"/>
      <c r="IJ1760" s="44"/>
      <c r="IK1760" s="44"/>
      <c r="IL1760" s="44"/>
      <c r="IM1760" s="44"/>
      <c r="IN1760" s="44"/>
      <c r="IO1760" s="44"/>
      <c r="IP1760" s="44"/>
      <c r="IQ1760" s="44"/>
      <c r="IR1760" s="44"/>
      <c r="IS1760" s="44"/>
      <c r="IT1760" s="44"/>
      <c r="IU1760" s="44"/>
      <c r="IV1760" s="44"/>
      <c r="RS1760" s="353"/>
    </row>
    <row r="1761" spans="1:487" s="74" customFormat="1" ht="15">
      <c r="A1761" s="325" t="s">
        <v>1211</v>
      </c>
      <c r="B1761" s="351"/>
      <c r="C1761" s="351"/>
      <c r="D1761" s="354" t="s">
        <v>130</v>
      </c>
      <c r="E1761" s="44"/>
      <c r="F1761" s="437">
        <f t="shared" si="25"/>
        <v>19</v>
      </c>
      <c r="G1761" s="478"/>
      <c r="H1761" s="478"/>
      <c r="I1761" s="138"/>
      <c r="J1761" s="420">
        <v>19</v>
      </c>
      <c r="K1761" s="138"/>
      <c r="L1761" s="44"/>
      <c r="M1761" s="44"/>
      <c r="N1761" s="44"/>
      <c r="R1761" s="352"/>
      <c r="T1761" s="44"/>
      <c r="U1761" s="44"/>
      <c r="V1761" s="44"/>
      <c r="AA1761" s="352"/>
      <c r="AC1761" s="44"/>
      <c r="AD1761" s="44"/>
      <c r="AE1761" s="44"/>
      <c r="AJ1761" s="352"/>
      <c r="AL1761" s="44"/>
      <c r="AM1761" s="44"/>
      <c r="AN1761" s="44"/>
      <c r="AS1761" s="352"/>
      <c r="AU1761" s="44"/>
      <c r="AV1761" s="44"/>
      <c r="AW1761" s="44"/>
      <c r="BB1761" s="352"/>
      <c r="BD1761" s="44"/>
      <c r="BE1761" s="44"/>
      <c r="BF1761" s="44"/>
      <c r="BK1761" s="352"/>
      <c r="BM1761" s="44"/>
      <c r="BN1761" s="44"/>
      <c r="BO1761" s="44"/>
      <c r="BT1761" s="352"/>
      <c r="BV1761" s="44"/>
      <c r="BW1761" s="44"/>
      <c r="BX1761" s="44"/>
      <c r="CC1761" s="352"/>
      <c r="CE1761" s="44"/>
      <c r="CF1761" s="44"/>
      <c r="CG1761" s="44"/>
      <c r="CL1761" s="352"/>
      <c r="CN1761" s="44"/>
      <c r="CO1761" s="44"/>
      <c r="CP1761" s="44"/>
      <c r="CU1761" s="352"/>
      <c r="CW1761" s="44"/>
      <c r="CX1761" s="44"/>
      <c r="CY1761" s="44"/>
      <c r="DD1761" s="352"/>
      <c r="DF1761" s="44"/>
      <c r="DG1761" s="44"/>
      <c r="DH1761" s="44"/>
      <c r="DM1761" s="352"/>
      <c r="DO1761" s="44"/>
      <c r="DP1761" s="44"/>
      <c r="DQ1761" s="44"/>
      <c r="DV1761" s="352"/>
      <c r="DX1761" s="44"/>
      <c r="DY1761" s="44"/>
      <c r="DZ1761" s="44"/>
      <c r="EE1761" s="352"/>
      <c r="EG1761" s="44"/>
      <c r="EH1761" s="44"/>
      <c r="EI1761" s="44"/>
      <c r="EN1761" s="352"/>
      <c r="EP1761" s="44"/>
      <c r="EQ1761" s="44"/>
      <c r="ER1761" s="44"/>
      <c r="EW1761" s="352"/>
      <c r="EY1761" s="44"/>
      <c r="EZ1761" s="44"/>
      <c r="FA1761" s="44"/>
      <c r="FF1761" s="352"/>
      <c r="FH1761" s="44"/>
      <c r="FI1761" s="44"/>
      <c r="FJ1761" s="44"/>
      <c r="FO1761" s="352"/>
      <c r="FQ1761" s="44"/>
      <c r="FR1761" s="44"/>
      <c r="FS1761" s="44"/>
      <c r="FX1761" s="352"/>
      <c r="FZ1761" s="44"/>
      <c r="GA1761" s="44"/>
      <c r="GB1761" s="44"/>
      <c r="GG1761" s="352"/>
      <c r="GI1761" s="44"/>
      <c r="GJ1761" s="44"/>
      <c r="GK1761" s="44"/>
      <c r="GP1761" s="352"/>
      <c r="GR1761" s="44"/>
      <c r="GS1761" s="44"/>
      <c r="GT1761" s="44"/>
      <c r="GY1761" s="352"/>
      <c r="HA1761" s="44"/>
      <c r="HB1761" s="44"/>
      <c r="HC1761" s="44"/>
      <c r="HH1761" s="352"/>
      <c r="HJ1761" s="44"/>
      <c r="HK1761" s="44"/>
      <c r="HL1761" s="44"/>
      <c r="HQ1761" s="44"/>
      <c r="HR1761" s="44"/>
      <c r="HS1761" s="44"/>
      <c r="HT1761" s="44"/>
      <c r="HU1761" s="44"/>
      <c r="HV1761" s="44"/>
      <c r="HW1761" s="44"/>
      <c r="HX1761" s="44"/>
      <c r="HY1761" s="44"/>
      <c r="HZ1761" s="44"/>
      <c r="IA1761" s="44"/>
      <c r="IB1761" s="44"/>
      <c r="IC1761" s="44"/>
      <c r="ID1761" s="44"/>
      <c r="IE1761" s="44"/>
      <c r="IF1761" s="44"/>
      <c r="IG1761" s="44"/>
      <c r="IH1761" s="44"/>
      <c r="II1761" s="44"/>
      <c r="IJ1761" s="44"/>
      <c r="IK1761" s="44"/>
      <c r="IL1761" s="44"/>
      <c r="IM1761" s="44"/>
      <c r="IN1761" s="44"/>
      <c r="IO1761" s="44"/>
      <c r="IP1761" s="44"/>
      <c r="IQ1761" s="44"/>
      <c r="IR1761" s="44"/>
      <c r="IS1761" s="44"/>
      <c r="IT1761" s="44"/>
      <c r="IU1761" s="44"/>
      <c r="IV1761" s="44"/>
      <c r="RS1761" s="353"/>
    </row>
    <row r="1762" spans="1:487" s="74" customFormat="1" ht="15">
      <c r="A1762" s="325" t="s">
        <v>801</v>
      </c>
      <c r="B1762" s="351"/>
      <c r="C1762" s="351"/>
      <c r="D1762" s="354" t="s">
        <v>130</v>
      </c>
      <c r="E1762" s="44"/>
      <c r="F1762" s="437">
        <f t="shared" si="25"/>
        <v>35</v>
      </c>
      <c r="G1762" s="478">
        <v>18</v>
      </c>
      <c r="H1762" s="478">
        <v>17</v>
      </c>
      <c r="I1762" s="138"/>
      <c r="J1762" s="420"/>
      <c r="K1762" s="138"/>
      <c r="L1762" s="44"/>
      <c r="M1762" s="44"/>
      <c r="N1762" s="44"/>
      <c r="R1762" s="352"/>
      <c r="T1762" s="44"/>
      <c r="U1762" s="44"/>
      <c r="V1762" s="44"/>
      <c r="AA1762" s="352"/>
      <c r="AC1762" s="44"/>
      <c r="AD1762" s="44"/>
      <c r="AE1762" s="44"/>
      <c r="AJ1762" s="352"/>
      <c r="AL1762" s="44"/>
      <c r="AM1762" s="44"/>
      <c r="AN1762" s="44"/>
      <c r="AS1762" s="352"/>
      <c r="AU1762" s="44"/>
      <c r="AV1762" s="44"/>
      <c r="AW1762" s="44"/>
      <c r="BB1762" s="352"/>
      <c r="BD1762" s="44"/>
      <c r="BE1762" s="44"/>
      <c r="BF1762" s="44"/>
      <c r="BK1762" s="352"/>
      <c r="BM1762" s="44"/>
      <c r="BN1762" s="44"/>
      <c r="BO1762" s="44"/>
      <c r="BT1762" s="352"/>
      <c r="BV1762" s="44"/>
      <c r="BW1762" s="44"/>
      <c r="BX1762" s="44"/>
      <c r="CC1762" s="352"/>
      <c r="CE1762" s="44"/>
      <c r="CF1762" s="44"/>
      <c r="CG1762" s="44"/>
      <c r="CL1762" s="352"/>
      <c r="CN1762" s="44"/>
      <c r="CO1762" s="44"/>
      <c r="CP1762" s="44"/>
      <c r="CU1762" s="352"/>
      <c r="CW1762" s="44"/>
      <c r="CX1762" s="44"/>
      <c r="CY1762" s="44"/>
      <c r="DD1762" s="352"/>
      <c r="DF1762" s="44"/>
      <c r="DG1762" s="44"/>
      <c r="DH1762" s="44"/>
      <c r="DM1762" s="352"/>
      <c r="DO1762" s="44"/>
      <c r="DP1762" s="44"/>
      <c r="DQ1762" s="44"/>
      <c r="DV1762" s="352"/>
      <c r="DX1762" s="44"/>
      <c r="DY1762" s="44"/>
      <c r="DZ1762" s="44"/>
      <c r="EE1762" s="352"/>
      <c r="EG1762" s="44"/>
      <c r="EH1762" s="44"/>
      <c r="EI1762" s="44"/>
      <c r="EN1762" s="352"/>
      <c r="EP1762" s="44"/>
      <c r="EQ1762" s="44"/>
      <c r="ER1762" s="44"/>
      <c r="EW1762" s="352"/>
      <c r="EY1762" s="44"/>
      <c r="EZ1762" s="44"/>
      <c r="FA1762" s="44"/>
      <c r="FF1762" s="352"/>
      <c r="FH1762" s="44"/>
      <c r="FI1762" s="44"/>
      <c r="FJ1762" s="44"/>
      <c r="FO1762" s="352"/>
      <c r="FQ1762" s="44"/>
      <c r="FR1762" s="44"/>
      <c r="FS1762" s="44"/>
      <c r="FX1762" s="352"/>
      <c r="FZ1762" s="44"/>
      <c r="GA1762" s="44"/>
      <c r="GB1762" s="44"/>
      <c r="GG1762" s="352"/>
      <c r="GI1762" s="44"/>
      <c r="GJ1762" s="44"/>
      <c r="GK1762" s="44"/>
      <c r="GP1762" s="352"/>
      <c r="GR1762" s="44"/>
      <c r="GS1762" s="44"/>
      <c r="GT1762" s="44"/>
      <c r="GY1762" s="352"/>
      <c r="HA1762" s="44"/>
      <c r="HB1762" s="44"/>
      <c r="HC1762" s="44"/>
      <c r="HH1762" s="352"/>
      <c r="HJ1762" s="44"/>
      <c r="HK1762" s="44"/>
      <c r="HL1762" s="44"/>
      <c r="HQ1762" s="44"/>
      <c r="HR1762" s="44"/>
      <c r="HS1762" s="44"/>
      <c r="HT1762" s="44"/>
      <c r="HU1762" s="44"/>
      <c r="HV1762" s="44"/>
      <c r="HW1762" s="44"/>
      <c r="HX1762" s="44"/>
      <c r="HY1762" s="44"/>
      <c r="HZ1762" s="44"/>
      <c r="IA1762" s="44"/>
      <c r="IB1762" s="44"/>
      <c r="IC1762" s="44"/>
      <c r="ID1762" s="44"/>
      <c r="IE1762" s="44"/>
      <c r="IF1762" s="44"/>
      <c r="IG1762" s="44"/>
      <c r="IH1762" s="44"/>
      <c r="II1762" s="44"/>
      <c r="IJ1762" s="44"/>
      <c r="IK1762" s="44"/>
      <c r="IL1762" s="44"/>
      <c r="IM1762" s="44"/>
      <c r="IN1762" s="44"/>
      <c r="IO1762" s="44"/>
      <c r="IP1762" s="44"/>
      <c r="IQ1762" s="44"/>
      <c r="IR1762" s="44"/>
      <c r="IS1762" s="44"/>
      <c r="IT1762" s="44"/>
      <c r="IU1762" s="44"/>
      <c r="IV1762" s="44"/>
      <c r="RS1762" s="353"/>
    </row>
    <row r="1763" spans="1:487" s="74" customFormat="1" ht="15">
      <c r="A1763" s="325" t="s">
        <v>1706</v>
      </c>
      <c r="B1763" s="351"/>
      <c r="C1763" s="351"/>
      <c r="D1763" s="458" t="s">
        <v>131</v>
      </c>
      <c r="E1763" s="44"/>
      <c r="F1763" s="437">
        <f t="shared" si="25"/>
        <v>0</v>
      </c>
      <c r="G1763" s="478"/>
      <c r="H1763" s="478"/>
      <c r="I1763" s="138"/>
      <c r="J1763" s="420"/>
      <c r="K1763" s="138"/>
      <c r="L1763" s="44"/>
      <c r="M1763" s="44"/>
      <c r="N1763" s="44"/>
      <c r="R1763" s="352"/>
      <c r="T1763" s="44"/>
      <c r="U1763" s="44"/>
      <c r="V1763" s="44"/>
      <c r="AA1763" s="352"/>
      <c r="AC1763" s="44"/>
      <c r="AD1763" s="44"/>
      <c r="AE1763" s="44"/>
      <c r="AJ1763" s="352"/>
      <c r="AL1763" s="44"/>
      <c r="AM1763" s="44"/>
      <c r="AN1763" s="44"/>
      <c r="AS1763" s="352"/>
      <c r="AU1763" s="44"/>
      <c r="AV1763" s="44"/>
      <c r="AW1763" s="44"/>
      <c r="BB1763" s="352"/>
      <c r="BD1763" s="44"/>
      <c r="BE1763" s="44"/>
      <c r="BF1763" s="44"/>
      <c r="BK1763" s="352"/>
      <c r="BM1763" s="44"/>
      <c r="BN1763" s="44"/>
      <c r="BO1763" s="44"/>
      <c r="BT1763" s="352"/>
      <c r="BV1763" s="44"/>
      <c r="BW1763" s="44"/>
      <c r="BX1763" s="44"/>
      <c r="CC1763" s="352"/>
      <c r="CE1763" s="44"/>
      <c r="CF1763" s="44"/>
      <c r="CG1763" s="44"/>
      <c r="CL1763" s="352"/>
      <c r="CN1763" s="44"/>
      <c r="CO1763" s="44"/>
      <c r="CP1763" s="44"/>
      <c r="CU1763" s="352"/>
      <c r="CW1763" s="44"/>
      <c r="CX1763" s="44"/>
      <c r="CY1763" s="44"/>
      <c r="DD1763" s="352"/>
      <c r="DF1763" s="44"/>
      <c r="DG1763" s="44"/>
      <c r="DH1763" s="44"/>
      <c r="DM1763" s="352"/>
      <c r="DO1763" s="44"/>
      <c r="DP1763" s="44"/>
      <c r="DQ1763" s="44"/>
      <c r="DV1763" s="352"/>
      <c r="DX1763" s="44"/>
      <c r="DY1763" s="44"/>
      <c r="DZ1763" s="44"/>
      <c r="EE1763" s="352"/>
      <c r="EG1763" s="44"/>
      <c r="EH1763" s="44"/>
      <c r="EI1763" s="44"/>
      <c r="EN1763" s="352"/>
      <c r="EP1763" s="44"/>
      <c r="EQ1763" s="44"/>
      <c r="ER1763" s="44"/>
      <c r="EW1763" s="352"/>
      <c r="EY1763" s="44"/>
      <c r="EZ1763" s="44"/>
      <c r="FA1763" s="44"/>
      <c r="FF1763" s="352"/>
      <c r="FH1763" s="44"/>
      <c r="FI1763" s="44"/>
      <c r="FJ1763" s="44"/>
      <c r="FO1763" s="352"/>
      <c r="FQ1763" s="44"/>
      <c r="FR1763" s="44"/>
      <c r="FS1763" s="44"/>
      <c r="FX1763" s="352"/>
      <c r="FZ1763" s="44"/>
      <c r="GA1763" s="44"/>
      <c r="GB1763" s="44"/>
      <c r="GG1763" s="352"/>
      <c r="GI1763" s="44"/>
      <c r="GJ1763" s="44"/>
      <c r="GK1763" s="44"/>
      <c r="GP1763" s="352"/>
      <c r="GR1763" s="44"/>
      <c r="GS1763" s="44"/>
      <c r="GT1763" s="44"/>
      <c r="GY1763" s="352"/>
      <c r="HA1763" s="44"/>
      <c r="HB1763" s="44"/>
      <c r="HC1763" s="44"/>
      <c r="HH1763" s="352"/>
      <c r="HJ1763" s="44"/>
      <c r="HK1763" s="44"/>
      <c r="HL1763" s="44"/>
      <c r="HQ1763" s="44"/>
      <c r="HR1763" s="44"/>
      <c r="HS1763" s="44"/>
      <c r="HT1763" s="44"/>
      <c r="HU1763" s="44"/>
      <c r="HV1763" s="44"/>
      <c r="HW1763" s="44"/>
      <c r="HX1763" s="44"/>
      <c r="HY1763" s="44"/>
      <c r="HZ1763" s="44"/>
      <c r="IA1763" s="44"/>
      <c r="IB1763" s="44"/>
      <c r="IC1763" s="44"/>
      <c r="ID1763" s="44"/>
      <c r="IE1763" s="44"/>
      <c r="IF1763" s="44"/>
      <c r="IG1763" s="44"/>
      <c r="IH1763" s="44"/>
      <c r="II1763" s="44"/>
      <c r="IJ1763" s="44"/>
      <c r="IK1763" s="44"/>
      <c r="IL1763" s="44"/>
      <c r="IM1763" s="44"/>
      <c r="IN1763" s="44"/>
      <c r="IO1763" s="44"/>
      <c r="IP1763" s="44"/>
      <c r="IQ1763" s="44"/>
      <c r="IR1763" s="44"/>
      <c r="IS1763" s="44"/>
      <c r="IT1763" s="44"/>
      <c r="IU1763" s="44"/>
      <c r="IV1763" s="44"/>
      <c r="RS1763" s="353"/>
    </row>
    <row r="1764" spans="1:487" s="74" customFormat="1" ht="15">
      <c r="A1764" s="325" t="s">
        <v>516</v>
      </c>
      <c r="B1764" s="351"/>
      <c r="C1764" s="351"/>
      <c r="D1764" s="458" t="s">
        <v>137</v>
      </c>
      <c r="E1764" s="44"/>
      <c r="F1764" s="437">
        <f t="shared" si="25"/>
        <v>122</v>
      </c>
      <c r="G1764" s="541">
        <v>72</v>
      </c>
      <c r="H1764" s="541">
        <v>50</v>
      </c>
      <c r="I1764" s="138"/>
      <c r="J1764" s="420"/>
      <c r="K1764" s="138"/>
      <c r="L1764" s="458"/>
      <c r="M1764" s="458"/>
      <c r="N1764" s="44"/>
      <c r="R1764" s="352"/>
      <c r="T1764" s="44"/>
      <c r="U1764" s="44"/>
      <c r="V1764" s="44"/>
      <c r="AA1764" s="352"/>
      <c r="AC1764" s="44"/>
      <c r="AD1764" s="44"/>
      <c r="AE1764" s="44"/>
      <c r="AJ1764" s="352"/>
      <c r="AL1764" s="44"/>
      <c r="AM1764" s="44"/>
      <c r="AN1764" s="44"/>
      <c r="AS1764" s="352"/>
      <c r="AU1764" s="44"/>
      <c r="AV1764" s="44"/>
      <c r="AW1764" s="44"/>
      <c r="BB1764" s="352"/>
      <c r="BD1764" s="44"/>
      <c r="BE1764" s="44"/>
      <c r="BF1764" s="44"/>
      <c r="BK1764" s="352"/>
      <c r="BM1764" s="44"/>
      <c r="BN1764" s="44"/>
      <c r="BO1764" s="44"/>
      <c r="BT1764" s="352"/>
      <c r="BV1764" s="44"/>
      <c r="BW1764" s="44"/>
      <c r="BX1764" s="44"/>
      <c r="CC1764" s="352"/>
      <c r="CE1764" s="44"/>
      <c r="CF1764" s="44"/>
      <c r="CG1764" s="44"/>
      <c r="CL1764" s="352"/>
      <c r="CN1764" s="44"/>
      <c r="CO1764" s="44"/>
      <c r="CP1764" s="44"/>
      <c r="CU1764" s="352"/>
      <c r="CW1764" s="44"/>
      <c r="CX1764" s="44"/>
      <c r="CY1764" s="44"/>
      <c r="DD1764" s="352"/>
      <c r="DF1764" s="44"/>
      <c r="DG1764" s="44"/>
      <c r="DH1764" s="44"/>
      <c r="DM1764" s="352"/>
      <c r="DO1764" s="44"/>
      <c r="DP1764" s="44"/>
      <c r="DQ1764" s="44"/>
      <c r="DV1764" s="352"/>
      <c r="DX1764" s="44"/>
      <c r="DY1764" s="44"/>
      <c r="DZ1764" s="44"/>
      <c r="EE1764" s="352"/>
      <c r="EG1764" s="44"/>
      <c r="EH1764" s="44"/>
      <c r="EI1764" s="44"/>
      <c r="EN1764" s="352"/>
      <c r="EP1764" s="44"/>
      <c r="EQ1764" s="44"/>
      <c r="ER1764" s="44"/>
      <c r="EW1764" s="352"/>
      <c r="EY1764" s="44"/>
      <c r="EZ1764" s="44"/>
      <c r="FA1764" s="44"/>
      <c r="FF1764" s="352"/>
      <c r="FH1764" s="44"/>
      <c r="FI1764" s="44"/>
      <c r="FJ1764" s="44"/>
      <c r="FO1764" s="352"/>
      <c r="FQ1764" s="44"/>
      <c r="FR1764" s="44"/>
      <c r="FS1764" s="44"/>
      <c r="FX1764" s="352"/>
      <c r="FZ1764" s="44"/>
      <c r="GA1764" s="44"/>
      <c r="GB1764" s="44"/>
      <c r="GG1764" s="352"/>
      <c r="GI1764" s="44"/>
      <c r="GJ1764" s="44"/>
      <c r="GK1764" s="44"/>
      <c r="GP1764" s="352"/>
      <c r="GR1764" s="44"/>
      <c r="GS1764" s="44"/>
      <c r="GT1764" s="44"/>
      <c r="GY1764" s="352"/>
      <c r="HA1764" s="44"/>
      <c r="HB1764" s="44"/>
      <c r="HC1764" s="44"/>
      <c r="HH1764" s="352"/>
      <c r="HJ1764" s="44"/>
      <c r="HK1764" s="44"/>
      <c r="HL1764" s="44"/>
      <c r="HQ1764" s="44"/>
      <c r="HR1764" s="44"/>
      <c r="HS1764" s="44"/>
      <c r="HT1764" s="44"/>
      <c r="HU1764" s="44"/>
      <c r="HV1764" s="44"/>
      <c r="HW1764" s="44"/>
      <c r="HX1764" s="44"/>
      <c r="HY1764" s="44"/>
      <c r="HZ1764" s="44"/>
      <c r="IA1764" s="44"/>
      <c r="IB1764" s="44"/>
      <c r="IC1764" s="44"/>
      <c r="ID1764" s="44"/>
      <c r="IE1764" s="44"/>
      <c r="IF1764" s="44"/>
      <c r="IG1764" s="44"/>
      <c r="IH1764" s="44"/>
      <c r="II1764" s="44"/>
      <c r="IJ1764" s="44"/>
      <c r="IK1764" s="44"/>
      <c r="IL1764" s="44"/>
      <c r="IM1764" s="44"/>
      <c r="IN1764" s="44"/>
      <c r="IO1764" s="44"/>
      <c r="IP1764" s="44"/>
      <c r="IQ1764" s="44"/>
      <c r="IR1764" s="44"/>
      <c r="IS1764" s="44"/>
      <c r="IT1764" s="44"/>
      <c r="IU1764" s="44"/>
      <c r="IV1764" s="44"/>
      <c r="RS1764" s="353"/>
    </row>
    <row r="1765" spans="1:487" s="74" customFormat="1" ht="15">
      <c r="A1765" s="325" t="s">
        <v>1069</v>
      </c>
      <c r="B1765" s="351"/>
      <c r="C1765" s="351"/>
      <c r="D1765" s="531" t="s">
        <v>130</v>
      </c>
      <c r="E1765" s="44"/>
      <c r="F1765" s="437">
        <f t="shared" si="25"/>
        <v>0</v>
      </c>
      <c r="G1765" s="478"/>
      <c r="H1765" s="478"/>
      <c r="I1765" s="138"/>
      <c r="J1765" s="420"/>
      <c r="K1765" s="138"/>
      <c r="L1765" s="44"/>
      <c r="M1765" s="44"/>
      <c r="N1765" s="44"/>
      <c r="R1765" s="352"/>
      <c r="T1765" s="44"/>
      <c r="U1765" s="44"/>
      <c r="V1765" s="44"/>
      <c r="AA1765" s="352"/>
      <c r="AC1765" s="44"/>
      <c r="AD1765" s="44"/>
      <c r="AE1765" s="44"/>
      <c r="AJ1765" s="352"/>
      <c r="AL1765" s="44"/>
      <c r="AM1765" s="44"/>
      <c r="AN1765" s="44"/>
      <c r="AS1765" s="352"/>
      <c r="AU1765" s="44"/>
      <c r="AV1765" s="44"/>
      <c r="AW1765" s="44"/>
      <c r="BB1765" s="352"/>
      <c r="BD1765" s="44"/>
      <c r="BE1765" s="44"/>
      <c r="BF1765" s="44"/>
      <c r="BK1765" s="352"/>
      <c r="BM1765" s="44"/>
      <c r="BN1765" s="44"/>
      <c r="BO1765" s="44"/>
      <c r="BT1765" s="352"/>
      <c r="BV1765" s="44"/>
      <c r="BW1765" s="44"/>
      <c r="BX1765" s="44"/>
      <c r="CC1765" s="352"/>
      <c r="CE1765" s="44"/>
      <c r="CF1765" s="44"/>
      <c r="CG1765" s="44"/>
      <c r="CL1765" s="352"/>
      <c r="CN1765" s="44"/>
      <c r="CO1765" s="44"/>
      <c r="CP1765" s="44"/>
      <c r="CU1765" s="352"/>
      <c r="CW1765" s="44"/>
      <c r="CX1765" s="44"/>
      <c r="CY1765" s="44"/>
      <c r="DD1765" s="352"/>
      <c r="DF1765" s="44"/>
      <c r="DG1765" s="44"/>
      <c r="DH1765" s="44"/>
      <c r="DM1765" s="352"/>
      <c r="DO1765" s="44"/>
      <c r="DP1765" s="44"/>
      <c r="DQ1765" s="44"/>
      <c r="DV1765" s="352"/>
      <c r="DX1765" s="44"/>
      <c r="DY1765" s="44"/>
      <c r="DZ1765" s="44"/>
      <c r="EE1765" s="352"/>
      <c r="EG1765" s="44"/>
      <c r="EH1765" s="44"/>
      <c r="EI1765" s="44"/>
      <c r="EN1765" s="352"/>
      <c r="EP1765" s="44"/>
      <c r="EQ1765" s="44"/>
      <c r="ER1765" s="44"/>
      <c r="EW1765" s="352"/>
      <c r="EY1765" s="44"/>
      <c r="EZ1765" s="44"/>
      <c r="FA1765" s="44"/>
      <c r="FF1765" s="352"/>
      <c r="FH1765" s="44"/>
      <c r="FI1765" s="44"/>
      <c r="FJ1765" s="44"/>
      <c r="FO1765" s="352"/>
      <c r="FQ1765" s="44"/>
      <c r="FR1765" s="44"/>
      <c r="FS1765" s="44"/>
      <c r="FX1765" s="352"/>
      <c r="FZ1765" s="44"/>
      <c r="GA1765" s="44"/>
      <c r="GB1765" s="44"/>
      <c r="GG1765" s="352"/>
      <c r="GI1765" s="44"/>
      <c r="GJ1765" s="44"/>
      <c r="GK1765" s="44"/>
      <c r="GP1765" s="352"/>
      <c r="GR1765" s="44"/>
      <c r="GS1765" s="44"/>
      <c r="GT1765" s="44"/>
      <c r="GY1765" s="352"/>
      <c r="HA1765" s="44"/>
      <c r="HB1765" s="44"/>
      <c r="HC1765" s="44"/>
      <c r="HH1765" s="352"/>
      <c r="HJ1765" s="44"/>
      <c r="HK1765" s="44"/>
      <c r="HL1765" s="44"/>
      <c r="HQ1765" s="44"/>
      <c r="HR1765" s="44"/>
      <c r="HS1765" s="44"/>
      <c r="HT1765" s="44"/>
      <c r="HU1765" s="44"/>
      <c r="HV1765" s="44"/>
      <c r="HW1765" s="44"/>
      <c r="HX1765" s="44"/>
      <c r="HY1765" s="44"/>
      <c r="HZ1765" s="44"/>
      <c r="IA1765" s="44"/>
      <c r="IB1765" s="44"/>
      <c r="IC1765" s="44"/>
      <c r="ID1765" s="44"/>
      <c r="IE1765" s="44"/>
      <c r="IF1765" s="44"/>
      <c r="IG1765" s="44"/>
      <c r="IH1765" s="44"/>
      <c r="II1765" s="44"/>
      <c r="IJ1765" s="44"/>
      <c r="IK1765" s="44"/>
      <c r="IL1765" s="44"/>
      <c r="IM1765" s="44"/>
      <c r="IN1765" s="44"/>
      <c r="IO1765" s="44"/>
      <c r="IP1765" s="44"/>
      <c r="IQ1765" s="44"/>
      <c r="IR1765" s="44"/>
      <c r="IS1765" s="44"/>
      <c r="IT1765" s="44"/>
      <c r="IU1765" s="44"/>
      <c r="IV1765" s="44"/>
      <c r="RS1765" s="353"/>
    </row>
    <row r="1766" spans="1:487" s="74" customFormat="1" ht="15">
      <c r="A1766" s="325" t="s">
        <v>1109</v>
      </c>
      <c r="B1766" s="351"/>
      <c r="C1766" s="351"/>
      <c r="D1766" s="354" t="s">
        <v>130</v>
      </c>
      <c r="E1766" s="44"/>
      <c r="F1766" s="437">
        <f t="shared" si="25"/>
        <v>0</v>
      </c>
      <c r="G1766" s="478"/>
      <c r="H1766" s="478"/>
      <c r="I1766" s="138"/>
      <c r="J1766" s="420"/>
      <c r="K1766" s="138"/>
      <c r="L1766" s="44"/>
      <c r="M1766" s="44"/>
      <c r="N1766" s="44"/>
      <c r="R1766" s="352"/>
      <c r="T1766" s="44"/>
      <c r="U1766" s="44"/>
      <c r="V1766" s="44"/>
      <c r="AA1766" s="352"/>
      <c r="AC1766" s="44"/>
      <c r="AD1766" s="44"/>
      <c r="AE1766" s="44"/>
      <c r="AJ1766" s="352"/>
      <c r="AL1766" s="44"/>
      <c r="AM1766" s="44"/>
      <c r="AN1766" s="44"/>
      <c r="AS1766" s="352"/>
      <c r="AU1766" s="44"/>
      <c r="AV1766" s="44"/>
      <c r="AW1766" s="44"/>
      <c r="BB1766" s="352"/>
      <c r="BD1766" s="44"/>
      <c r="BE1766" s="44"/>
      <c r="BF1766" s="44"/>
      <c r="BK1766" s="352"/>
      <c r="BM1766" s="44"/>
      <c r="BN1766" s="44"/>
      <c r="BO1766" s="44"/>
      <c r="BT1766" s="352"/>
      <c r="BV1766" s="44"/>
      <c r="BW1766" s="44"/>
      <c r="BX1766" s="44"/>
      <c r="CC1766" s="352"/>
      <c r="CE1766" s="44"/>
      <c r="CF1766" s="44"/>
      <c r="CG1766" s="44"/>
      <c r="CL1766" s="352"/>
      <c r="CN1766" s="44"/>
      <c r="CO1766" s="44"/>
      <c r="CP1766" s="44"/>
      <c r="CU1766" s="352"/>
      <c r="CW1766" s="44"/>
      <c r="CX1766" s="44"/>
      <c r="CY1766" s="44"/>
      <c r="DD1766" s="352"/>
      <c r="DF1766" s="44"/>
      <c r="DG1766" s="44"/>
      <c r="DH1766" s="44"/>
      <c r="DM1766" s="352"/>
      <c r="DO1766" s="44"/>
      <c r="DP1766" s="44"/>
      <c r="DQ1766" s="44"/>
      <c r="DV1766" s="352"/>
      <c r="DX1766" s="44"/>
      <c r="DY1766" s="44"/>
      <c r="DZ1766" s="44"/>
      <c r="EE1766" s="352"/>
      <c r="EG1766" s="44"/>
      <c r="EH1766" s="44"/>
      <c r="EI1766" s="44"/>
      <c r="EN1766" s="352"/>
      <c r="EP1766" s="44"/>
      <c r="EQ1766" s="44"/>
      <c r="ER1766" s="44"/>
      <c r="EW1766" s="352"/>
      <c r="EY1766" s="44"/>
      <c r="EZ1766" s="44"/>
      <c r="FA1766" s="44"/>
      <c r="FF1766" s="352"/>
      <c r="FH1766" s="44"/>
      <c r="FI1766" s="44"/>
      <c r="FJ1766" s="44"/>
      <c r="FO1766" s="352"/>
      <c r="FQ1766" s="44"/>
      <c r="FR1766" s="44"/>
      <c r="FS1766" s="44"/>
      <c r="FX1766" s="352"/>
      <c r="FZ1766" s="44"/>
      <c r="GA1766" s="44"/>
      <c r="GB1766" s="44"/>
      <c r="GG1766" s="352"/>
      <c r="GI1766" s="44"/>
      <c r="GJ1766" s="44"/>
      <c r="GK1766" s="44"/>
      <c r="GP1766" s="352"/>
      <c r="GR1766" s="44"/>
      <c r="GS1766" s="44"/>
      <c r="GT1766" s="44"/>
      <c r="GY1766" s="352"/>
      <c r="HA1766" s="44"/>
      <c r="HB1766" s="44"/>
      <c r="HC1766" s="44"/>
      <c r="HH1766" s="352"/>
      <c r="HJ1766" s="44"/>
      <c r="HK1766" s="44"/>
      <c r="HL1766" s="44"/>
      <c r="HQ1766" s="44"/>
      <c r="HR1766" s="44"/>
      <c r="HS1766" s="44"/>
      <c r="HT1766" s="44"/>
      <c r="HU1766" s="44"/>
      <c r="HV1766" s="44"/>
      <c r="HW1766" s="44"/>
      <c r="HX1766" s="44"/>
      <c r="HY1766" s="44"/>
      <c r="HZ1766" s="44"/>
      <c r="IA1766" s="44"/>
      <c r="IB1766" s="44"/>
      <c r="IC1766" s="44"/>
      <c r="ID1766" s="44"/>
      <c r="IE1766" s="44"/>
      <c r="IF1766" s="44"/>
      <c r="IG1766" s="44"/>
      <c r="IH1766" s="44"/>
      <c r="II1766" s="44"/>
      <c r="IJ1766" s="44"/>
      <c r="IK1766" s="44"/>
      <c r="IL1766" s="44"/>
      <c r="IM1766" s="44"/>
      <c r="IN1766" s="44"/>
      <c r="IO1766" s="44"/>
      <c r="IP1766" s="44"/>
      <c r="IQ1766" s="44"/>
      <c r="IR1766" s="44"/>
      <c r="IS1766" s="44"/>
      <c r="IT1766" s="44"/>
      <c r="IU1766" s="44"/>
      <c r="IV1766" s="44"/>
      <c r="RS1766" s="353"/>
    </row>
    <row r="1767" spans="1:487" s="74" customFormat="1" ht="15">
      <c r="A1767" s="325" t="s">
        <v>2251</v>
      </c>
      <c r="B1767" s="351"/>
      <c r="C1767" s="351"/>
      <c r="D1767" s="531" t="s">
        <v>130</v>
      </c>
      <c r="E1767" s="44"/>
      <c r="F1767" s="437">
        <f t="shared" si="25"/>
        <v>1</v>
      </c>
      <c r="G1767" s="478"/>
      <c r="H1767" s="478"/>
      <c r="I1767" s="138"/>
      <c r="J1767" s="420">
        <v>1</v>
      </c>
      <c r="K1767" s="138"/>
      <c r="L1767" s="458"/>
      <c r="M1767" s="44"/>
      <c r="N1767" s="44"/>
      <c r="R1767" s="352"/>
      <c r="T1767" s="44"/>
      <c r="U1767" s="44"/>
      <c r="V1767" s="44"/>
      <c r="AA1767" s="352"/>
      <c r="AC1767" s="44"/>
      <c r="AD1767" s="44"/>
      <c r="AE1767" s="44"/>
      <c r="AJ1767" s="352"/>
      <c r="AL1767" s="44"/>
      <c r="AM1767" s="44"/>
      <c r="AN1767" s="44"/>
      <c r="AS1767" s="352"/>
      <c r="AU1767" s="44"/>
      <c r="AV1767" s="44"/>
      <c r="AW1767" s="44"/>
      <c r="BB1767" s="352"/>
      <c r="BD1767" s="44"/>
      <c r="BE1767" s="44"/>
      <c r="BF1767" s="44"/>
      <c r="BK1767" s="352"/>
      <c r="BM1767" s="44"/>
      <c r="BN1767" s="44"/>
      <c r="BO1767" s="44"/>
      <c r="BT1767" s="352"/>
      <c r="BV1767" s="44"/>
      <c r="BW1767" s="44"/>
      <c r="BX1767" s="44"/>
      <c r="CC1767" s="352"/>
      <c r="CE1767" s="44"/>
      <c r="CF1767" s="44"/>
      <c r="CG1767" s="44"/>
      <c r="CL1767" s="352"/>
      <c r="CN1767" s="44"/>
      <c r="CO1767" s="44"/>
      <c r="CP1767" s="44"/>
      <c r="CU1767" s="352"/>
      <c r="CW1767" s="44"/>
      <c r="CX1767" s="44"/>
      <c r="CY1767" s="44"/>
      <c r="DD1767" s="352"/>
      <c r="DF1767" s="44"/>
      <c r="DG1767" s="44"/>
      <c r="DH1767" s="44"/>
      <c r="DM1767" s="352"/>
      <c r="DO1767" s="44"/>
      <c r="DP1767" s="44"/>
      <c r="DQ1767" s="44"/>
      <c r="DV1767" s="352"/>
      <c r="DX1767" s="44"/>
      <c r="DY1767" s="44"/>
      <c r="DZ1767" s="44"/>
      <c r="EE1767" s="352"/>
      <c r="EG1767" s="44"/>
      <c r="EH1767" s="44"/>
      <c r="EI1767" s="44"/>
      <c r="EN1767" s="352"/>
      <c r="EP1767" s="44"/>
      <c r="EQ1767" s="44"/>
      <c r="ER1767" s="44"/>
      <c r="EW1767" s="352"/>
      <c r="EY1767" s="44"/>
      <c r="EZ1767" s="44"/>
      <c r="FA1767" s="44"/>
      <c r="FF1767" s="352"/>
      <c r="FH1767" s="44"/>
      <c r="FI1767" s="44"/>
      <c r="FJ1767" s="44"/>
      <c r="FO1767" s="352"/>
      <c r="FQ1767" s="44"/>
      <c r="FR1767" s="44"/>
      <c r="FS1767" s="44"/>
      <c r="FX1767" s="352"/>
      <c r="FZ1767" s="44"/>
      <c r="GA1767" s="44"/>
      <c r="GB1767" s="44"/>
      <c r="GG1767" s="352"/>
      <c r="GI1767" s="44"/>
      <c r="GJ1767" s="44"/>
      <c r="GK1767" s="44"/>
      <c r="GP1767" s="352"/>
      <c r="GR1767" s="44"/>
      <c r="GS1767" s="44"/>
      <c r="GT1767" s="44"/>
      <c r="GY1767" s="352"/>
      <c r="HA1767" s="44"/>
      <c r="HB1767" s="44"/>
      <c r="HC1767" s="44"/>
      <c r="HH1767" s="352"/>
      <c r="HJ1767" s="44"/>
      <c r="HK1767" s="44"/>
      <c r="HL1767" s="44"/>
      <c r="HQ1767" s="44"/>
      <c r="HR1767" s="44"/>
      <c r="HS1767" s="44"/>
      <c r="HT1767" s="44"/>
      <c r="HU1767" s="44"/>
      <c r="HV1767" s="44"/>
      <c r="HW1767" s="44"/>
      <c r="HX1767" s="44"/>
      <c r="HY1767" s="44"/>
      <c r="HZ1767" s="44"/>
      <c r="IA1767" s="44"/>
      <c r="IB1767" s="44"/>
      <c r="IC1767" s="44"/>
      <c r="ID1767" s="44"/>
      <c r="IE1767" s="44"/>
      <c r="IF1767" s="44"/>
      <c r="IG1767" s="44"/>
      <c r="IH1767" s="44"/>
      <c r="II1767" s="44"/>
      <c r="IJ1767" s="44"/>
      <c r="IK1767" s="44"/>
      <c r="IL1767" s="44"/>
      <c r="IM1767" s="44"/>
      <c r="IN1767" s="44"/>
      <c r="IO1767" s="44"/>
      <c r="IP1767" s="44"/>
      <c r="IQ1767" s="44"/>
      <c r="IR1767" s="44"/>
      <c r="IS1767" s="44"/>
      <c r="IT1767" s="44"/>
      <c r="IU1767" s="44"/>
      <c r="IV1767" s="44"/>
      <c r="RS1767" s="353"/>
    </row>
    <row r="1768" spans="1:487" s="74" customFormat="1" ht="15">
      <c r="A1768" s="325" t="s">
        <v>1443</v>
      </c>
      <c r="B1768" s="351"/>
      <c r="C1768" s="351"/>
      <c r="D1768" s="354" t="s">
        <v>130</v>
      </c>
      <c r="E1768" s="44"/>
      <c r="F1768" s="437">
        <f t="shared" si="25"/>
        <v>10</v>
      </c>
      <c r="G1768" s="478">
        <v>8</v>
      </c>
      <c r="H1768" s="478"/>
      <c r="I1768" s="138"/>
      <c r="J1768" s="420">
        <v>2</v>
      </c>
      <c r="K1768" s="138"/>
      <c r="L1768" s="44"/>
      <c r="M1768" s="44"/>
      <c r="N1768" s="44"/>
      <c r="R1768" s="352"/>
      <c r="T1768" s="44"/>
      <c r="U1768" s="44"/>
      <c r="V1768" s="44"/>
      <c r="AA1768" s="352"/>
      <c r="AC1768" s="44"/>
      <c r="AD1768" s="44"/>
      <c r="AE1768" s="44"/>
      <c r="AJ1768" s="352"/>
      <c r="AL1768" s="44"/>
      <c r="AM1768" s="44"/>
      <c r="AN1768" s="44"/>
      <c r="AS1768" s="352"/>
      <c r="AU1768" s="44"/>
      <c r="AV1768" s="44"/>
      <c r="AW1768" s="44"/>
      <c r="BB1768" s="352"/>
      <c r="BD1768" s="44"/>
      <c r="BE1768" s="44"/>
      <c r="BF1768" s="44"/>
      <c r="BK1768" s="352"/>
      <c r="BM1768" s="44"/>
      <c r="BN1768" s="44"/>
      <c r="BO1768" s="44"/>
      <c r="BT1768" s="352"/>
      <c r="BV1768" s="44"/>
      <c r="BW1768" s="44"/>
      <c r="BX1768" s="44"/>
      <c r="CC1768" s="352"/>
      <c r="CE1768" s="44"/>
      <c r="CF1768" s="44"/>
      <c r="CG1768" s="44"/>
      <c r="CL1768" s="352"/>
      <c r="CN1768" s="44"/>
      <c r="CO1768" s="44"/>
      <c r="CP1768" s="44"/>
      <c r="CU1768" s="352"/>
      <c r="CW1768" s="44"/>
      <c r="CX1768" s="44"/>
      <c r="CY1768" s="44"/>
      <c r="DD1768" s="352"/>
      <c r="DF1768" s="44"/>
      <c r="DG1768" s="44"/>
      <c r="DH1768" s="44"/>
      <c r="DM1768" s="352"/>
      <c r="DO1768" s="44"/>
      <c r="DP1768" s="44"/>
      <c r="DQ1768" s="44"/>
      <c r="DV1768" s="352"/>
      <c r="DX1768" s="44"/>
      <c r="DY1768" s="44"/>
      <c r="DZ1768" s="44"/>
      <c r="EE1768" s="352"/>
      <c r="EG1768" s="44"/>
      <c r="EH1768" s="44"/>
      <c r="EI1768" s="44"/>
      <c r="EN1768" s="352"/>
      <c r="EP1768" s="44"/>
      <c r="EQ1768" s="44"/>
      <c r="ER1768" s="44"/>
      <c r="EW1768" s="352"/>
      <c r="EY1768" s="44"/>
      <c r="EZ1768" s="44"/>
      <c r="FA1768" s="44"/>
      <c r="FF1768" s="352"/>
      <c r="FH1768" s="44"/>
      <c r="FI1768" s="44"/>
      <c r="FJ1768" s="44"/>
      <c r="FO1768" s="352"/>
      <c r="FQ1768" s="44"/>
      <c r="FR1768" s="44"/>
      <c r="FS1768" s="44"/>
      <c r="FX1768" s="352"/>
      <c r="FZ1768" s="44"/>
      <c r="GA1768" s="44"/>
      <c r="GB1768" s="44"/>
      <c r="GG1768" s="352"/>
      <c r="GI1768" s="44"/>
      <c r="GJ1768" s="44"/>
      <c r="GK1768" s="44"/>
      <c r="GP1768" s="352"/>
      <c r="GR1768" s="44"/>
      <c r="GS1768" s="44"/>
      <c r="GT1768" s="44"/>
      <c r="GY1768" s="352"/>
      <c r="HA1768" s="44"/>
      <c r="HB1768" s="44"/>
      <c r="HC1768" s="44"/>
      <c r="HH1768" s="352"/>
      <c r="HJ1768" s="44"/>
      <c r="HK1768" s="44"/>
      <c r="HL1768" s="44"/>
      <c r="HQ1768" s="44"/>
      <c r="HR1768" s="44"/>
      <c r="HS1768" s="44"/>
      <c r="HT1768" s="44"/>
      <c r="HU1768" s="44"/>
      <c r="HV1768" s="44"/>
      <c r="HW1768" s="44"/>
      <c r="HX1768" s="44"/>
      <c r="HY1768" s="44"/>
      <c r="HZ1768" s="44"/>
      <c r="IA1768" s="44"/>
      <c r="IB1768" s="44"/>
      <c r="IC1768" s="44"/>
      <c r="ID1768" s="44"/>
      <c r="IE1768" s="44"/>
      <c r="IF1768" s="44"/>
      <c r="IG1768" s="44"/>
      <c r="IH1768" s="44"/>
      <c r="II1768" s="44"/>
      <c r="IJ1768" s="44"/>
      <c r="IK1768" s="44"/>
      <c r="IL1768" s="44"/>
      <c r="IM1768" s="44"/>
      <c r="IN1768" s="44"/>
      <c r="IO1768" s="44"/>
      <c r="IP1768" s="44"/>
      <c r="IQ1768" s="44"/>
      <c r="IR1768" s="44"/>
      <c r="IS1768" s="44"/>
      <c r="IT1768" s="44"/>
      <c r="IU1768" s="44"/>
      <c r="IV1768" s="44"/>
      <c r="RS1768" s="353"/>
    </row>
    <row r="1769" spans="1:487" s="74" customFormat="1" ht="15">
      <c r="A1769" s="325" t="s">
        <v>958</v>
      </c>
      <c r="B1769" s="351"/>
      <c r="C1769" s="351"/>
      <c r="D1769" s="458" t="s">
        <v>133</v>
      </c>
      <c r="E1769" s="44"/>
      <c r="F1769" s="437">
        <f t="shared" si="25"/>
        <v>5</v>
      </c>
      <c r="G1769" s="478"/>
      <c r="H1769" s="478"/>
      <c r="I1769" s="138">
        <v>5</v>
      </c>
      <c r="J1769" s="420"/>
      <c r="K1769" s="138"/>
      <c r="L1769" s="44"/>
      <c r="M1769" s="44"/>
      <c r="N1769" s="44"/>
      <c r="R1769" s="352"/>
      <c r="T1769" s="44"/>
      <c r="U1769" s="44"/>
      <c r="V1769" s="44"/>
      <c r="AA1769" s="352"/>
      <c r="AC1769" s="44"/>
      <c r="AD1769" s="44"/>
      <c r="AE1769" s="44"/>
      <c r="AJ1769" s="352"/>
      <c r="AL1769" s="44"/>
      <c r="AM1769" s="44"/>
      <c r="AN1769" s="44"/>
      <c r="AS1769" s="352"/>
      <c r="AU1769" s="44"/>
      <c r="AV1769" s="44"/>
      <c r="AW1769" s="44"/>
      <c r="BB1769" s="352"/>
      <c r="BD1769" s="44"/>
      <c r="BE1769" s="44"/>
      <c r="BF1769" s="44"/>
      <c r="BK1769" s="352"/>
      <c r="BM1769" s="44"/>
      <c r="BN1769" s="44"/>
      <c r="BO1769" s="44"/>
      <c r="BT1769" s="352"/>
      <c r="BV1769" s="44"/>
      <c r="BW1769" s="44"/>
      <c r="BX1769" s="44"/>
      <c r="CC1769" s="352"/>
      <c r="CE1769" s="44"/>
      <c r="CF1769" s="44"/>
      <c r="CG1769" s="44"/>
      <c r="CL1769" s="352"/>
      <c r="CN1769" s="44"/>
      <c r="CO1769" s="44"/>
      <c r="CP1769" s="44"/>
      <c r="CU1769" s="352"/>
      <c r="CW1769" s="44"/>
      <c r="CX1769" s="44"/>
      <c r="CY1769" s="44"/>
      <c r="DD1769" s="352"/>
      <c r="DF1769" s="44"/>
      <c r="DG1769" s="44"/>
      <c r="DH1769" s="44"/>
      <c r="DM1769" s="352"/>
      <c r="DO1769" s="44"/>
      <c r="DP1769" s="44"/>
      <c r="DQ1769" s="44"/>
      <c r="DV1769" s="352"/>
      <c r="DX1769" s="44"/>
      <c r="DY1769" s="44"/>
      <c r="DZ1769" s="44"/>
      <c r="EE1769" s="352"/>
      <c r="EG1769" s="44"/>
      <c r="EH1769" s="44"/>
      <c r="EI1769" s="44"/>
      <c r="EN1769" s="352"/>
      <c r="EP1769" s="44"/>
      <c r="EQ1769" s="44"/>
      <c r="ER1769" s="44"/>
      <c r="EW1769" s="352"/>
      <c r="EY1769" s="44"/>
      <c r="EZ1769" s="44"/>
      <c r="FA1769" s="44"/>
      <c r="FF1769" s="352"/>
      <c r="FH1769" s="44"/>
      <c r="FI1769" s="44"/>
      <c r="FJ1769" s="44"/>
      <c r="FO1769" s="352"/>
      <c r="FQ1769" s="44"/>
      <c r="FR1769" s="44"/>
      <c r="FS1769" s="44"/>
      <c r="FX1769" s="352"/>
      <c r="FZ1769" s="44"/>
      <c r="GA1769" s="44"/>
      <c r="GB1769" s="44"/>
      <c r="GG1769" s="352"/>
      <c r="GI1769" s="44"/>
      <c r="GJ1769" s="44"/>
      <c r="GK1769" s="44"/>
      <c r="GP1769" s="352"/>
      <c r="GR1769" s="44"/>
      <c r="GS1769" s="44"/>
      <c r="GT1769" s="44"/>
      <c r="GY1769" s="352"/>
      <c r="HA1769" s="44"/>
      <c r="HB1769" s="44"/>
      <c r="HC1769" s="44"/>
      <c r="HH1769" s="352"/>
      <c r="HJ1769" s="44"/>
      <c r="HK1769" s="44"/>
      <c r="HL1769" s="44"/>
      <c r="HQ1769" s="44"/>
      <c r="HR1769" s="44"/>
      <c r="HS1769" s="44"/>
      <c r="HT1769" s="44"/>
      <c r="HU1769" s="44"/>
      <c r="HV1769" s="44"/>
      <c r="HW1769" s="44"/>
      <c r="HX1769" s="44"/>
      <c r="HY1769" s="44"/>
      <c r="HZ1769" s="44"/>
      <c r="IA1769" s="44"/>
      <c r="IB1769" s="44"/>
      <c r="IC1769" s="44"/>
      <c r="ID1769" s="44"/>
      <c r="IE1769" s="44"/>
      <c r="IF1769" s="44"/>
      <c r="IG1769" s="44"/>
      <c r="IH1769" s="44"/>
      <c r="II1769" s="44"/>
      <c r="IJ1769" s="44"/>
      <c r="IK1769" s="44"/>
      <c r="IL1769" s="44"/>
      <c r="IM1769" s="44"/>
      <c r="IN1769" s="44"/>
      <c r="IO1769" s="44"/>
      <c r="IP1769" s="44"/>
      <c r="IQ1769" s="44"/>
      <c r="IR1769" s="44"/>
      <c r="IS1769" s="44"/>
      <c r="IT1769" s="44"/>
      <c r="IU1769" s="44"/>
      <c r="IV1769" s="44"/>
      <c r="RS1769" s="353"/>
    </row>
    <row r="1770" spans="1:487" s="74" customFormat="1" ht="15">
      <c r="A1770" s="325" t="s">
        <v>2088</v>
      </c>
      <c r="B1770" s="351"/>
      <c r="C1770" s="351"/>
      <c r="D1770" s="531" t="s">
        <v>130</v>
      </c>
      <c r="E1770" s="44"/>
      <c r="F1770" s="437">
        <f t="shared" si="25"/>
        <v>0</v>
      </c>
      <c r="G1770" s="478"/>
      <c r="H1770" s="478"/>
      <c r="I1770" s="138"/>
      <c r="J1770" s="420"/>
      <c r="K1770" s="138"/>
      <c r="L1770" s="44"/>
      <c r="M1770" s="44"/>
      <c r="N1770" s="44"/>
      <c r="R1770" s="352"/>
      <c r="T1770" s="44"/>
      <c r="U1770" s="44"/>
      <c r="V1770" s="44"/>
      <c r="AA1770" s="352"/>
      <c r="AC1770" s="44"/>
      <c r="AD1770" s="44"/>
      <c r="AE1770" s="44"/>
      <c r="AJ1770" s="352"/>
      <c r="AL1770" s="44"/>
      <c r="AM1770" s="44"/>
      <c r="AN1770" s="44"/>
      <c r="AS1770" s="352"/>
      <c r="AU1770" s="44"/>
      <c r="AV1770" s="44"/>
      <c r="AW1770" s="44"/>
      <c r="BB1770" s="352"/>
      <c r="BD1770" s="44"/>
      <c r="BE1770" s="44"/>
      <c r="BF1770" s="44"/>
      <c r="BK1770" s="352"/>
      <c r="BM1770" s="44"/>
      <c r="BN1770" s="44"/>
      <c r="BO1770" s="44"/>
      <c r="BT1770" s="352"/>
      <c r="BV1770" s="44"/>
      <c r="BW1770" s="44"/>
      <c r="BX1770" s="44"/>
      <c r="CC1770" s="352"/>
      <c r="CE1770" s="44"/>
      <c r="CF1770" s="44"/>
      <c r="CG1770" s="44"/>
      <c r="CL1770" s="352"/>
      <c r="CN1770" s="44"/>
      <c r="CO1770" s="44"/>
      <c r="CP1770" s="44"/>
      <c r="CU1770" s="352"/>
      <c r="CW1770" s="44"/>
      <c r="CX1770" s="44"/>
      <c r="CY1770" s="44"/>
      <c r="DD1770" s="352"/>
      <c r="DF1770" s="44"/>
      <c r="DG1770" s="44"/>
      <c r="DH1770" s="44"/>
      <c r="DM1770" s="352"/>
      <c r="DO1770" s="44"/>
      <c r="DP1770" s="44"/>
      <c r="DQ1770" s="44"/>
      <c r="DV1770" s="352"/>
      <c r="DX1770" s="44"/>
      <c r="DY1770" s="44"/>
      <c r="DZ1770" s="44"/>
      <c r="EE1770" s="352"/>
      <c r="EG1770" s="44"/>
      <c r="EH1770" s="44"/>
      <c r="EI1770" s="44"/>
      <c r="EN1770" s="352"/>
      <c r="EP1770" s="44"/>
      <c r="EQ1770" s="44"/>
      <c r="ER1770" s="44"/>
      <c r="EW1770" s="352"/>
      <c r="EY1770" s="44"/>
      <c r="EZ1770" s="44"/>
      <c r="FA1770" s="44"/>
      <c r="FF1770" s="352"/>
      <c r="FH1770" s="44"/>
      <c r="FI1770" s="44"/>
      <c r="FJ1770" s="44"/>
      <c r="FO1770" s="352"/>
      <c r="FQ1770" s="44"/>
      <c r="FR1770" s="44"/>
      <c r="FS1770" s="44"/>
      <c r="FX1770" s="352"/>
      <c r="FZ1770" s="44"/>
      <c r="GA1770" s="44"/>
      <c r="GB1770" s="44"/>
      <c r="GG1770" s="352"/>
      <c r="GI1770" s="44"/>
      <c r="GJ1770" s="44"/>
      <c r="GK1770" s="44"/>
      <c r="GP1770" s="352"/>
      <c r="GR1770" s="44"/>
      <c r="GS1770" s="44"/>
      <c r="GT1770" s="44"/>
      <c r="GY1770" s="352"/>
      <c r="HA1770" s="44"/>
      <c r="HB1770" s="44"/>
      <c r="HC1770" s="44"/>
      <c r="HH1770" s="352"/>
      <c r="HJ1770" s="44"/>
      <c r="HK1770" s="44"/>
      <c r="HL1770" s="44"/>
      <c r="HQ1770" s="44"/>
      <c r="HR1770" s="44"/>
      <c r="HS1770" s="44"/>
      <c r="HT1770" s="44"/>
      <c r="HU1770" s="44"/>
      <c r="HV1770" s="44"/>
      <c r="HW1770" s="44"/>
      <c r="HX1770" s="44"/>
      <c r="HY1770" s="44"/>
      <c r="HZ1770" s="44"/>
      <c r="IA1770" s="44"/>
      <c r="IB1770" s="44"/>
      <c r="IC1770" s="44"/>
      <c r="ID1770" s="44"/>
      <c r="IE1770" s="44"/>
      <c r="IF1770" s="44"/>
      <c r="IG1770" s="44"/>
      <c r="IH1770" s="44"/>
      <c r="II1770" s="44"/>
      <c r="IJ1770" s="44"/>
      <c r="IK1770" s="44"/>
      <c r="IL1770" s="44"/>
      <c r="IM1770" s="44"/>
      <c r="IN1770" s="44"/>
      <c r="IO1770" s="44"/>
      <c r="IP1770" s="44"/>
      <c r="IQ1770" s="44"/>
      <c r="IR1770" s="44"/>
      <c r="IS1770" s="44"/>
      <c r="IT1770" s="44"/>
      <c r="IU1770" s="44"/>
      <c r="IV1770" s="44"/>
      <c r="RS1770" s="353"/>
    </row>
    <row r="1771" spans="1:487" s="74" customFormat="1" ht="15">
      <c r="A1771" s="325" t="s">
        <v>2030</v>
      </c>
      <c r="B1771" s="351"/>
      <c r="C1771" s="351"/>
      <c r="D1771" s="354" t="s">
        <v>130</v>
      </c>
      <c r="E1771" s="44"/>
      <c r="F1771" s="437">
        <f t="shared" si="25"/>
        <v>0</v>
      </c>
      <c r="G1771" s="478"/>
      <c r="H1771" s="478"/>
      <c r="I1771" s="138"/>
      <c r="J1771" s="420"/>
      <c r="K1771" s="138"/>
      <c r="L1771" s="44"/>
      <c r="M1771" s="44"/>
      <c r="N1771" s="44"/>
      <c r="R1771" s="352"/>
      <c r="T1771" s="44"/>
      <c r="U1771" s="44"/>
      <c r="V1771" s="44"/>
      <c r="AA1771" s="352"/>
      <c r="AC1771" s="44"/>
      <c r="AD1771" s="44"/>
      <c r="AE1771" s="44"/>
      <c r="AJ1771" s="352"/>
      <c r="AL1771" s="44"/>
      <c r="AM1771" s="44"/>
      <c r="AN1771" s="44"/>
      <c r="AS1771" s="352"/>
      <c r="AU1771" s="44"/>
      <c r="AV1771" s="44"/>
      <c r="AW1771" s="44"/>
      <c r="BB1771" s="352"/>
      <c r="BD1771" s="44"/>
      <c r="BE1771" s="44"/>
      <c r="BF1771" s="44"/>
      <c r="BK1771" s="352"/>
      <c r="BM1771" s="44"/>
      <c r="BN1771" s="44"/>
      <c r="BO1771" s="44"/>
      <c r="BT1771" s="352"/>
      <c r="BV1771" s="44"/>
      <c r="BW1771" s="44"/>
      <c r="BX1771" s="44"/>
      <c r="CC1771" s="352"/>
      <c r="CE1771" s="44"/>
      <c r="CF1771" s="44"/>
      <c r="CG1771" s="44"/>
      <c r="CL1771" s="352"/>
      <c r="CN1771" s="44"/>
      <c r="CO1771" s="44"/>
      <c r="CP1771" s="44"/>
      <c r="CU1771" s="352"/>
      <c r="CW1771" s="44"/>
      <c r="CX1771" s="44"/>
      <c r="CY1771" s="44"/>
      <c r="DD1771" s="352"/>
      <c r="DF1771" s="44"/>
      <c r="DG1771" s="44"/>
      <c r="DH1771" s="44"/>
      <c r="DM1771" s="352"/>
      <c r="DO1771" s="44"/>
      <c r="DP1771" s="44"/>
      <c r="DQ1771" s="44"/>
      <c r="DV1771" s="352"/>
      <c r="DX1771" s="44"/>
      <c r="DY1771" s="44"/>
      <c r="DZ1771" s="44"/>
      <c r="EE1771" s="352"/>
      <c r="EG1771" s="44"/>
      <c r="EH1771" s="44"/>
      <c r="EI1771" s="44"/>
      <c r="EN1771" s="352"/>
      <c r="EP1771" s="44"/>
      <c r="EQ1771" s="44"/>
      <c r="ER1771" s="44"/>
      <c r="EW1771" s="352"/>
      <c r="EY1771" s="44"/>
      <c r="EZ1771" s="44"/>
      <c r="FA1771" s="44"/>
      <c r="FF1771" s="352"/>
      <c r="FH1771" s="44"/>
      <c r="FI1771" s="44"/>
      <c r="FJ1771" s="44"/>
      <c r="FO1771" s="352"/>
      <c r="FQ1771" s="44"/>
      <c r="FR1771" s="44"/>
      <c r="FS1771" s="44"/>
      <c r="FX1771" s="352"/>
      <c r="FZ1771" s="44"/>
      <c r="GA1771" s="44"/>
      <c r="GB1771" s="44"/>
      <c r="GG1771" s="352"/>
      <c r="GI1771" s="44"/>
      <c r="GJ1771" s="44"/>
      <c r="GK1771" s="44"/>
      <c r="GP1771" s="352"/>
      <c r="GR1771" s="44"/>
      <c r="GS1771" s="44"/>
      <c r="GT1771" s="44"/>
      <c r="GY1771" s="352"/>
      <c r="HA1771" s="44"/>
      <c r="HB1771" s="44"/>
      <c r="HC1771" s="44"/>
      <c r="HH1771" s="352"/>
      <c r="HJ1771" s="44"/>
      <c r="HK1771" s="44"/>
      <c r="HL1771" s="44"/>
      <c r="HQ1771" s="44"/>
      <c r="HR1771" s="44"/>
      <c r="HS1771" s="44"/>
      <c r="HT1771" s="44"/>
      <c r="HU1771" s="44"/>
      <c r="HV1771" s="44"/>
      <c r="HW1771" s="44"/>
      <c r="HX1771" s="44"/>
      <c r="HY1771" s="44"/>
      <c r="HZ1771" s="44"/>
      <c r="IA1771" s="44"/>
      <c r="IB1771" s="44"/>
      <c r="IC1771" s="44"/>
      <c r="ID1771" s="44"/>
      <c r="IE1771" s="44"/>
      <c r="IF1771" s="44"/>
      <c r="IG1771" s="44"/>
      <c r="IH1771" s="44"/>
      <c r="II1771" s="44"/>
      <c r="IJ1771" s="44"/>
      <c r="IK1771" s="44"/>
      <c r="IL1771" s="44"/>
      <c r="IM1771" s="44"/>
      <c r="IN1771" s="44"/>
      <c r="IO1771" s="44"/>
      <c r="IP1771" s="44"/>
      <c r="IQ1771" s="44"/>
      <c r="IR1771" s="44"/>
      <c r="IS1771" s="44"/>
      <c r="IT1771" s="44"/>
      <c r="IU1771" s="44"/>
      <c r="IV1771" s="44"/>
      <c r="RS1771" s="353"/>
    </row>
    <row r="1772" spans="1:487" s="74" customFormat="1" ht="15">
      <c r="A1772" s="325" t="s">
        <v>1445</v>
      </c>
      <c r="B1772" s="351"/>
      <c r="C1772" s="351"/>
      <c r="D1772" s="458" t="s">
        <v>131</v>
      </c>
      <c r="E1772" s="44"/>
      <c r="F1772" s="437">
        <f t="shared" si="25"/>
        <v>100</v>
      </c>
      <c r="G1772" s="478">
        <v>88</v>
      </c>
      <c r="H1772" s="138"/>
      <c r="I1772" s="138"/>
      <c r="J1772" s="420">
        <v>12</v>
      </c>
      <c r="K1772" s="138"/>
      <c r="L1772" s="44"/>
      <c r="M1772" s="44"/>
      <c r="N1772" s="44"/>
      <c r="R1772" s="352"/>
      <c r="T1772" s="44"/>
      <c r="U1772" s="44"/>
      <c r="V1772" s="44"/>
      <c r="AA1772" s="352"/>
      <c r="AC1772" s="44"/>
      <c r="AD1772" s="44"/>
      <c r="AE1772" s="44"/>
      <c r="AJ1772" s="352"/>
      <c r="AL1772" s="44"/>
      <c r="AM1772" s="44"/>
      <c r="AN1772" s="44"/>
      <c r="AS1772" s="352"/>
      <c r="AU1772" s="44"/>
      <c r="AV1772" s="44"/>
      <c r="AW1772" s="44"/>
      <c r="BB1772" s="352"/>
      <c r="BD1772" s="44"/>
      <c r="BE1772" s="44"/>
      <c r="BF1772" s="44"/>
      <c r="BK1772" s="352"/>
      <c r="BM1772" s="44"/>
      <c r="BN1772" s="44"/>
      <c r="BO1772" s="44"/>
      <c r="BT1772" s="352"/>
      <c r="BV1772" s="44"/>
      <c r="BW1772" s="44"/>
      <c r="BX1772" s="44"/>
      <c r="CC1772" s="352"/>
      <c r="CE1772" s="44"/>
      <c r="CF1772" s="44"/>
      <c r="CG1772" s="44"/>
      <c r="CL1772" s="352"/>
      <c r="CN1772" s="44"/>
      <c r="CO1772" s="44"/>
      <c r="CP1772" s="44"/>
      <c r="CU1772" s="352"/>
      <c r="CW1772" s="44"/>
      <c r="CX1772" s="44"/>
      <c r="CY1772" s="44"/>
      <c r="DD1772" s="352"/>
      <c r="DF1772" s="44"/>
      <c r="DG1772" s="44"/>
      <c r="DH1772" s="44"/>
      <c r="DM1772" s="352"/>
      <c r="DO1772" s="44"/>
      <c r="DP1772" s="44"/>
      <c r="DQ1772" s="44"/>
      <c r="DV1772" s="352"/>
      <c r="DX1772" s="44"/>
      <c r="DY1772" s="44"/>
      <c r="DZ1772" s="44"/>
      <c r="EE1772" s="352"/>
      <c r="EG1772" s="44"/>
      <c r="EH1772" s="44"/>
      <c r="EI1772" s="44"/>
      <c r="EN1772" s="352"/>
      <c r="EP1772" s="44"/>
      <c r="EQ1772" s="44"/>
      <c r="ER1772" s="44"/>
      <c r="EW1772" s="352"/>
      <c r="EY1772" s="44"/>
      <c r="EZ1772" s="44"/>
      <c r="FA1772" s="44"/>
      <c r="FF1772" s="352"/>
      <c r="FH1772" s="44"/>
      <c r="FI1772" s="44"/>
      <c r="FJ1772" s="44"/>
      <c r="FO1772" s="352"/>
      <c r="FQ1772" s="44"/>
      <c r="FR1772" s="44"/>
      <c r="FS1772" s="44"/>
      <c r="FX1772" s="352"/>
      <c r="FZ1772" s="44"/>
      <c r="GA1772" s="44"/>
      <c r="GB1772" s="44"/>
      <c r="GG1772" s="352"/>
      <c r="GI1772" s="44"/>
      <c r="GJ1772" s="44"/>
      <c r="GK1772" s="44"/>
      <c r="GP1772" s="352"/>
      <c r="GR1772" s="44"/>
      <c r="GS1772" s="44"/>
      <c r="GT1772" s="44"/>
      <c r="GY1772" s="352"/>
      <c r="HA1772" s="44"/>
      <c r="HB1772" s="44"/>
      <c r="HC1772" s="44"/>
      <c r="HH1772" s="352"/>
      <c r="HJ1772" s="44"/>
      <c r="HK1772" s="44"/>
      <c r="HL1772" s="44"/>
      <c r="HQ1772" s="44"/>
      <c r="HR1772" s="44"/>
      <c r="HS1772" s="44"/>
      <c r="HT1772" s="44"/>
      <c r="HU1772" s="44"/>
      <c r="HV1772" s="44"/>
      <c r="HW1772" s="44"/>
      <c r="HX1772" s="44"/>
      <c r="HY1772" s="44"/>
      <c r="HZ1772" s="44"/>
      <c r="IA1772" s="44"/>
      <c r="IB1772" s="44"/>
      <c r="IC1772" s="44"/>
      <c r="ID1772" s="44"/>
      <c r="IE1772" s="44"/>
      <c r="IF1772" s="44"/>
      <c r="IG1772" s="44"/>
      <c r="IH1772" s="44"/>
      <c r="II1772" s="44"/>
      <c r="IJ1772" s="44"/>
      <c r="IK1772" s="44"/>
      <c r="IL1772" s="44"/>
      <c r="IM1772" s="44"/>
      <c r="IN1772" s="44"/>
      <c r="IO1772" s="44"/>
      <c r="IP1772" s="44"/>
      <c r="IQ1772" s="44"/>
      <c r="IR1772" s="44"/>
      <c r="IS1772" s="44"/>
      <c r="IT1772" s="44"/>
      <c r="IU1772" s="44"/>
      <c r="IV1772" s="44"/>
      <c r="RS1772" s="353"/>
    </row>
    <row r="1773" spans="1:487" s="74" customFormat="1" ht="15">
      <c r="A1773" s="325" t="s">
        <v>1919</v>
      </c>
      <c r="B1773" s="351"/>
      <c r="C1773" s="351"/>
      <c r="D1773" s="354" t="s">
        <v>130</v>
      </c>
      <c r="E1773" s="44"/>
      <c r="F1773" s="437">
        <f t="shared" si="25"/>
        <v>0</v>
      </c>
      <c r="G1773" s="478"/>
      <c r="H1773" s="478"/>
      <c r="I1773" s="138"/>
      <c r="J1773" s="420"/>
      <c r="K1773" s="138"/>
      <c r="L1773" s="44"/>
      <c r="M1773" s="44"/>
      <c r="N1773" s="44"/>
      <c r="R1773" s="352"/>
      <c r="T1773" s="44"/>
      <c r="U1773" s="44"/>
      <c r="V1773" s="44"/>
      <c r="AA1773" s="352"/>
      <c r="AC1773" s="44"/>
      <c r="AD1773" s="44"/>
      <c r="AE1773" s="44"/>
      <c r="AJ1773" s="352"/>
      <c r="AL1773" s="44"/>
      <c r="AM1773" s="44"/>
      <c r="AN1773" s="44"/>
      <c r="AS1773" s="352"/>
      <c r="AU1773" s="44"/>
      <c r="AV1773" s="44"/>
      <c r="AW1773" s="44"/>
      <c r="BB1773" s="352"/>
      <c r="BD1773" s="44"/>
      <c r="BE1773" s="44"/>
      <c r="BF1773" s="44"/>
      <c r="BK1773" s="352"/>
      <c r="BM1773" s="44"/>
      <c r="BN1773" s="44"/>
      <c r="BO1773" s="44"/>
      <c r="BT1773" s="352"/>
      <c r="BV1773" s="44"/>
      <c r="BW1773" s="44"/>
      <c r="BX1773" s="44"/>
      <c r="CC1773" s="352"/>
      <c r="CE1773" s="44"/>
      <c r="CF1773" s="44"/>
      <c r="CG1773" s="44"/>
      <c r="CL1773" s="352"/>
      <c r="CN1773" s="44"/>
      <c r="CO1773" s="44"/>
      <c r="CP1773" s="44"/>
      <c r="CU1773" s="352"/>
      <c r="CW1773" s="44"/>
      <c r="CX1773" s="44"/>
      <c r="CY1773" s="44"/>
      <c r="DD1773" s="352"/>
      <c r="DF1773" s="44"/>
      <c r="DG1773" s="44"/>
      <c r="DH1773" s="44"/>
      <c r="DM1773" s="352"/>
      <c r="DO1773" s="44"/>
      <c r="DP1773" s="44"/>
      <c r="DQ1773" s="44"/>
      <c r="DV1773" s="352"/>
      <c r="DX1773" s="44"/>
      <c r="DY1773" s="44"/>
      <c r="DZ1773" s="44"/>
      <c r="EE1773" s="352"/>
      <c r="EG1773" s="44"/>
      <c r="EH1773" s="44"/>
      <c r="EI1773" s="44"/>
      <c r="EN1773" s="352"/>
      <c r="EP1773" s="44"/>
      <c r="EQ1773" s="44"/>
      <c r="ER1773" s="44"/>
      <c r="EW1773" s="352"/>
      <c r="EY1773" s="44"/>
      <c r="EZ1773" s="44"/>
      <c r="FA1773" s="44"/>
      <c r="FF1773" s="352"/>
      <c r="FH1773" s="44"/>
      <c r="FI1773" s="44"/>
      <c r="FJ1773" s="44"/>
      <c r="FO1773" s="352"/>
      <c r="FQ1773" s="44"/>
      <c r="FR1773" s="44"/>
      <c r="FS1773" s="44"/>
      <c r="FX1773" s="352"/>
      <c r="FZ1773" s="44"/>
      <c r="GA1773" s="44"/>
      <c r="GB1773" s="44"/>
      <c r="GG1773" s="352"/>
      <c r="GI1773" s="44"/>
      <c r="GJ1773" s="44"/>
      <c r="GK1773" s="44"/>
      <c r="GP1773" s="352"/>
      <c r="GR1773" s="44"/>
      <c r="GS1773" s="44"/>
      <c r="GT1773" s="44"/>
      <c r="GY1773" s="352"/>
      <c r="HA1773" s="44"/>
      <c r="HB1773" s="44"/>
      <c r="HC1773" s="44"/>
      <c r="HH1773" s="352"/>
      <c r="HJ1773" s="44"/>
      <c r="HK1773" s="44"/>
      <c r="HL1773" s="44"/>
      <c r="HQ1773" s="44"/>
      <c r="HR1773" s="44"/>
      <c r="HS1773" s="44"/>
      <c r="HT1773" s="44"/>
      <c r="HU1773" s="44"/>
      <c r="HV1773" s="44"/>
      <c r="HW1773" s="44"/>
      <c r="HX1773" s="44"/>
      <c r="HY1773" s="44"/>
      <c r="HZ1773" s="44"/>
      <c r="IA1773" s="44"/>
      <c r="IB1773" s="44"/>
      <c r="IC1773" s="44"/>
      <c r="ID1773" s="44"/>
      <c r="IE1773" s="44"/>
      <c r="IF1773" s="44"/>
      <c r="IG1773" s="44"/>
      <c r="IH1773" s="44"/>
      <c r="II1773" s="44"/>
      <c r="IJ1773" s="44"/>
      <c r="IK1773" s="44"/>
      <c r="IL1773" s="44"/>
      <c r="IM1773" s="44"/>
      <c r="IN1773" s="44"/>
      <c r="IO1773" s="44"/>
      <c r="IP1773" s="44"/>
      <c r="IQ1773" s="44"/>
      <c r="IR1773" s="44"/>
      <c r="IS1773" s="44"/>
      <c r="IT1773" s="44"/>
      <c r="IU1773" s="44"/>
      <c r="IV1773" s="44"/>
      <c r="RS1773" s="353"/>
    </row>
    <row r="1774" spans="1:487" s="74" customFormat="1" ht="15">
      <c r="A1774" s="325" t="s">
        <v>809</v>
      </c>
      <c r="B1774" s="351"/>
      <c r="C1774" s="351"/>
      <c r="D1774" s="458" t="s">
        <v>133</v>
      </c>
      <c r="E1774" s="44"/>
      <c r="F1774" s="437">
        <f t="shared" si="25"/>
        <v>10</v>
      </c>
      <c r="G1774" s="478"/>
      <c r="H1774" s="478"/>
      <c r="I1774" s="138"/>
      <c r="J1774" s="420">
        <v>10</v>
      </c>
      <c r="K1774" s="138"/>
      <c r="L1774" s="44"/>
      <c r="M1774" s="44"/>
      <c r="N1774" s="44"/>
      <c r="R1774" s="352"/>
      <c r="T1774" s="44"/>
      <c r="U1774" s="44"/>
      <c r="V1774" s="44"/>
      <c r="AA1774" s="352"/>
      <c r="AC1774" s="44"/>
      <c r="AD1774" s="44"/>
      <c r="AE1774" s="44"/>
      <c r="AJ1774" s="352"/>
      <c r="AL1774" s="44"/>
      <c r="AM1774" s="44"/>
      <c r="AN1774" s="44"/>
      <c r="AS1774" s="352"/>
      <c r="AU1774" s="44"/>
      <c r="AV1774" s="44"/>
      <c r="AW1774" s="44"/>
      <c r="BB1774" s="352"/>
      <c r="BD1774" s="44"/>
      <c r="BE1774" s="44"/>
      <c r="BF1774" s="44"/>
      <c r="BK1774" s="352"/>
      <c r="BM1774" s="44"/>
      <c r="BN1774" s="44"/>
      <c r="BO1774" s="44"/>
      <c r="BT1774" s="352"/>
      <c r="BV1774" s="44"/>
      <c r="BW1774" s="44"/>
      <c r="BX1774" s="44"/>
      <c r="CC1774" s="352"/>
      <c r="CE1774" s="44"/>
      <c r="CF1774" s="44"/>
      <c r="CG1774" s="44"/>
      <c r="CL1774" s="352"/>
      <c r="CN1774" s="44"/>
      <c r="CO1774" s="44"/>
      <c r="CP1774" s="44"/>
      <c r="CU1774" s="352"/>
      <c r="CW1774" s="44"/>
      <c r="CX1774" s="44"/>
      <c r="CY1774" s="44"/>
      <c r="DD1774" s="352"/>
      <c r="DF1774" s="44"/>
      <c r="DG1774" s="44"/>
      <c r="DH1774" s="44"/>
      <c r="DM1774" s="352"/>
      <c r="DO1774" s="44"/>
      <c r="DP1774" s="44"/>
      <c r="DQ1774" s="44"/>
      <c r="DV1774" s="352"/>
      <c r="DX1774" s="44"/>
      <c r="DY1774" s="44"/>
      <c r="DZ1774" s="44"/>
      <c r="EE1774" s="352"/>
      <c r="EG1774" s="44"/>
      <c r="EH1774" s="44"/>
      <c r="EI1774" s="44"/>
      <c r="EN1774" s="352"/>
      <c r="EP1774" s="44"/>
      <c r="EQ1774" s="44"/>
      <c r="ER1774" s="44"/>
      <c r="EW1774" s="352"/>
      <c r="EY1774" s="44"/>
      <c r="EZ1774" s="44"/>
      <c r="FA1774" s="44"/>
      <c r="FF1774" s="352"/>
      <c r="FH1774" s="44"/>
      <c r="FI1774" s="44"/>
      <c r="FJ1774" s="44"/>
      <c r="FO1774" s="352"/>
      <c r="FQ1774" s="44"/>
      <c r="FR1774" s="44"/>
      <c r="FS1774" s="44"/>
      <c r="FX1774" s="352"/>
      <c r="FZ1774" s="44"/>
      <c r="GA1774" s="44"/>
      <c r="GB1774" s="44"/>
      <c r="GG1774" s="352"/>
      <c r="GI1774" s="44"/>
      <c r="GJ1774" s="44"/>
      <c r="GK1774" s="44"/>
      <c r="GP1774" s="352"/>
      <c r="GR1774" s="44"/>
      <c r="GS1774" s="44"/>
      <c r="GT1774" s="44"/>
      <c r="GY1774" s="352"/>
      <c r="HA1774" s="44"/>
      <c r="HB1774" s="44"/>
      <c r="HC1774" s="44"/>
      <c r="HH1774" s="352"/>
      <c r="HJ1774" s="44"/>
      <c r="HK1774" s="44"/>
      <c r="HL1774" s="44"/>
      <c r="HQ1774" s="44"/>
      <c r="HR1774" s="44"/>
      <c r="HS1774" s="44"/>
      <c r="HT1774" s="44"/>
      <c r="HU1774" s="44"/>
      <c r="HV1774" s="44"/>
      <c r="HW1774" s="44"/>
      <c r="HX1774" s="44"/>
      <c r="HY1774" s="44"/>
      <c r="HZ1774" s="44"/>
      <c r="IA1774" s="44"/>
      <c r="IB1774" s="44"/>
      <c r="IC1774" s="44"/>
      <c r="ID1774" s="44"/>
      <c r="IE1774" s="44"/>
      <c r="IF1774" s="44"/>
      <c r="IG1774" s="44"/>
      <c r="IH1774" s="44"/>
      <c r="II1774" s="44"/>
      <c r="IJ1774" s="44"/>
      <c r="IK1774" s="44"/>
      <c r="IL1774" s="44"/>
      <c r="IM1774" s="44"/>
      <c r="IN1774" s="44"/>
      <c r="IO1774" s="44"/>
      <c r="IP1774" s="44"/>
      <c r="IQ1774" s="44"/>
      <c r="IR1774" s="44"/>
      <c r="IS1774" s="44"/>
      <c r="IT1774" s="44"/>
      <c r="IU1774" s="44"/>
      <c r="IV1774" s="44"/>
      <c r="RS1774" s="353"/>
    </row>
    <row r="1775" spans="1:487" s="74" customFormat="1" ht="15">
      <c r="A1775" s="325" t="s">
        <v>1379</v>
      </c>
      <c r="B1775" s="351"/>
      <c r="C1775" s="351"/>
      <c r="D1775" s="354" t="s">
        <v>130</v>
      </c>
      <c r="E1775" s="44"/>
      <c r="F1775" s="437">
        <f t="shared" si="25"/>
        <v>0</v>
      </c>
      <c r="G1775" s="478"/>
      <c r="H1775" s="478"/>
      <c r="I1775" s="138"/>
      <c r="J1775" s="420"/>
      <c r="K1775" s="138"/>
      <c r="L1775" s="44"/>
      <c r="M1775" s="44"/>
      <c r="N1775" s="44"/>
      <c r="R1775" s="352"/>
      <c r="T1775" s="44"/>
      <c r="U1775" s="44"/>
      <c r="V1775" s="44"/>
      <c r="AA1775" s="352"/>
      <c r="AC1775" s="44"/>
      <c r="AD1775" s="44"/>
      <c r="AE1775" s="44"/>
      <c r="AJ1775" s="352"/>
      <c r="AL1775" s="44"/>
      <c r="AM1775" s="44"/>
      <c r="AN1775" s="44"/>
      <c r="AS1775" s="352"/>
      <c r="AU1775" s="44"/>
      <c r="AV1775" s="44"/>
      <c r="AW1775" s="44"/>
      <c r="BB1775" s="352"/>
      <c r="BD1775" s="44"/>
      <c r="BE1775" s="44"/>
      <c r="BF1775" s="44"/>
      <c r="BK1775" s="352"/>
      <c r="BM1775" s="44"/>
      <c r="BN1775" s="44"/>
      <c r="BO1775" s="44"/>
      <c r="BT1775" s="352"/>
      <c r="BV1775" s="44"/>
      <c r="BW1775" s="44"/>
      <c r="BX1775" s="44"/>
      <c r="CC1775" s="352"/>
      <c r="CE1775" s="44"/>
      <c r="CF1775" s="44"/>
      <c r="CG1775" s="44"/>
      <c r="CL1775" s="352"/>
      <c r="CN1775" s="44"/>
      <c r="CO1775" s="44"/>
      <c r="CP1775" s="44"/>
      <c r="CU1775" s="352"/>
      <c r="CW1775" s="44"/>
      <c r="CX1775" s="44"/>
      <c r="CY1775" s="44"/>
      <c r="DD1775" s="352"/>
      <c r="DF1775" s="44"/>
      <c r="DG1775" s="44"/>
      <c r="DH1775" s="44"/>
      <c r="DM1775" s="352"/>
      <c r="DO1775" s="44"/>
      <c r="DP1775" s="44"/>
      <c r="DQ1775" s="44"/>
      <c r="DV1775" s="352"/>
      <c r="DX1775" s="44"/>
      <c r="DY1775" s="44"/>
      <c r="DZ1775" s="44"/>
      <c r="EE1775" s="352"/>
      <c r="EG1775" s="44"/>
      <c r="EH1775" s="44"/>
      <c r="EI1775" s="44"/>
      <c r="EN1775" s="352"/>
      <c r="EP1775" s="44"/>
      <c r="EQ1775" s="44"/>
      <c r="ER1775" s="44"/>
      <c r="EW1775" s="352"/>
      <c r="EY1775" s="44"/>
      <c r="EZ1775" s="44"/>
      <c r="FA1775" s="44"/>
      <c r="FF1775" s="352"/>
      <c r="FH1775" s="44"/>
      <c r="FI1775" s="44"/>
      <c r="FJ1775" s="44"/>
      <c r="FO1775" s="352"/>
      <c r="FQ1775" s="44"/>
      <c r="FR1775" s="44"/>
      <c r="FS1775" s="44"/>
      <c r="FX1775" s="352"/>
      <c r="FZ1775" s="44"/>
      <c r="GA1775" s="44"/>
      <c r="GB1775" s="44"/>
      <c r="GG1775" s="352"/>
      <c r="GI1775" s="44"/>
      <c r="GJ1775" s="44"/>
      <c r="GK1775" s="44"/>
      <c r="GP1775" s="352"/>
      <c r="GR1775" s="44"/>
      <c r="GS1775" s="44"/>
      <c r="GT1775" s="44"/>
      <c r="GY1775" s="352"/>
      <c r="HA1775" s="44"/>
      <c r="HB1775" s="44"/>
      <c r="HC1775" s="44"/>
      <c r="HH1775" s="352"/>
      <c r="HJ1775" s="44"/>
      <c r="HK1775" s="44"/>
      <c r="HL1775" s="44"/>
      <c r="HQ1775" s="44"/>
      <c r="HR1775" s="44"/>
      <c r="HS1775" s="44"/>
      <c r="HT1775" s="44"/>
      <c r="HU1775" s="44"/>
      <c r="HV1775" s="44"/>
      <c r="HW1775" s="44"/>
      <c r="HX1775" s="44"/>
      <c r="HY1775" s="44"/>
      <c r="HZ1775" s="44"/>
      <c r="IA1775" s="44"/>
      <c r="IB1775" s="44"/>
      <c r="IC1775" s="44"/>
      <c r="ID1775" s="44"/>
      <c r="IE1775" s="44"/>
      <c r="IF1775" s="44"/>
      <c r="IG1775" s="44"/>
      <c r="IH1775" s="44"/>
      <c r="II1775" s="44"/>
      <c r="IJ1775" s="44"/>
      <c r="IK1775" s="44"/>
      <c r="IL1775" s="44"/>
      <c r="IM1775" s="44"/>
      <c r="IN1775" s="44"/>
      <c r="IO1775" s="44"/>
      <c r="IP1775" s="44"/>
      <c r="IQ1775" s="44"/>
      <c r="IR1775" s="44"/>
      <c r="IS1775" s="44"/>
      <c r="IT1775" s="44"/>
      <c r="IU1775" s="44"/>
      <c r="IV1775" s="44"/>
      <c r="RS1775" s="353"/>
    </row>
    <row r="1776" spans="1:487" s="74" customFormat="1" ht="15">
      <c r="A1776" s="325" t="s">
        <v>1457</v>
      </c>
      <c r="B1776" s="351"/>
      <c r="C1776" s="351"/>
      <c r="D1776" s="354" t="s">
        <v>130</v>
      </c>
      <c r="E1776" s="44"/>
      <c r="F1776" s="437">
        <f t="shared" si="25"/>
        <v>4</v>
      </c>
      <c r="G1776" s="478"/>
      <c r="H1776" s="478"/>
      <c r="I1776" s="138"/>
      <c r="J1776" s="420">
        <v>4</v>
      </c>
      <c r="K1776" s="138"/>
      <c r="L1776" s="44"/>
      <c r="M1776" s="44"/>
      <c r="N1776" s="44"/>
      <c r="R1776" s="352"/>
      <c r="T1776" s="44"/>
      <c r="U1776" s="44"/>
      <c r="V1776" s="44"/>
      <c r="AA1776" s="352"/>
      <c r="AC1776" s="44"/>
      <c r="AD1776" s="44"/>
      <c r="AE1776" s="44"/>
      <c r="AJ1776" s="352"/>
      <c r="AL1776" s="44"/>
      <c r="AM1776" s="44"/>
      <c r="AN1776" s="44"/>
      <c r="AS1776" s="352"/>
      <c r="AU1776" s="44"/>
      <c r="AV1776" s="44"/>
      <c r="AW1776" s="44"/>
      <c r="BB1776" s="352"/>
      <c r="BD1776" s="44"/>
      <c r="BE1776" s="44"/>
      <c r="BF1776" s="44"/>
      <c r="BK1776" s="352"/>
      <c r="BM1776" s="44"/>
      <c r="BN1776" s="44"/>
      <c r="BO1776" s="44"/>
      <c r="BT1776" s="352"/>
      <c r="BV1776" s="44"/>
      <c r="BW1776" s="44"/>
      <c r="BX1776" s="44"/>
      <c r="CC1776" s="352"/>
      <c r="CE1776" s="44"/>
      <c r="CF1776" s="44"/>
      <c r="CG1776" s="44"/>
      <c r="CL1776" s="352"/>
      <c r="CN1776" s="44"/>
      <c r="CO1776" s="44"/>
      <c r="CP1776" s="44"/>
      <c r="CU1776" s="352"/>
      <c r="CW1776" s="44"/>
      <c r="CX1776" s="44"/>
      <c r="CY1776" s="44"/>
      <c r="DD1776" s="352"/>
      <c r="DF1776" s="44"/>
      <c r="DG1776" s="44"/>
      <c r="DH1776" s="44"/>
      <c r="DM1776" s="352"/>
      <c r="DO1776" s="44"/>
      <c r="DP1776" s="44"/>
      <c r="DQ1776" s="44"/>
      <c r="DV1776" s="352"/>
      <c r="DX1776" s="44"/>
      <c r="DY1776" s="44"/>
      <c r="DZ1776" s="44"/>
      <c r="EE1776" s="352"/>
      <c r="EG1776" s="44"/>
      <c r="EH1776" s="44"/>
      <c r="EI1776" s="44"/>
      <c r="EN1776" s="352"/>
      <c r="EP1776" s="44"/>
      <c r="EQ1776" s="44"/>
      <c r="ER1776" s="44"/>
      <c r="EW1776" s="352"/>
      <c r="EY1776" s="44"/>
      <c r="EZ1776" s="44"/>
      <c r="FA1776" s="44"/>
      <c r="FF1776" s="352"/>
      <c r="FH1776" s="44"/>
      <c r="FI1776" s="44"/>
      <c r="FJ1776" s="44"/>
      <c r="FO1776" s="352"/>
      <c r="FQ1776" s="44"/>
      <c r="FR1776" s="44"/>
      <c r="FS1776" s="44"/>
      <c r="FX1776" s="352"/>
      <c r="FZ1776" s="44"/>
      <c r="GA1776" s="44"/>
      <c r="GB1776" s="44"/>
      <c r="GG1776" s="352"/>
      <c r="GI1776" s="44"/>
      <c r="GJ1776" s="44"/>
      <c r="GK1776" s="44"/>
      <c r="GP1776" s="352"/>
      <c r="GR1776" s="44"/>
      <c r="GS1776" s="44"/>
      <c r="GT1776" s="44"/>
      <c r="GY1776" s="352"/>
      <c r="HA1776" s="44"/>
      <c r="HB1776" s="44"/>
      <c r="HC1776" s="44"/>
      <c r="HH1776" s="352"/>
      <c r="HJ1776" s="44"/>
      <c r="HK1776" s="44"/>
      <c r="HL1776" s="44"/>
      <c r="HQ1776" s="44"/>
      <c r="HR1776" s="44"/>
      <c r="HS1776" s="44"/>
      <c r="HT1776" s="44"/>
      <c r="HU1776" s="44"/>
      <c r="HV1776" s="44"/>
      <c r="HW1776" s="44"/>
      <c r="HX1776" s="44"/>
      <c r="HY1776" s="44"/>
      <c r="HZ1776" s="44"/>
      <c r="IA1776" s="44"/>
      <c r="IB1776" s="44"/>
      <c r="IC1776" s="44"/>
      <c r="ID1776" s="44"/>
      <c r="IE1776" s="44"/>
      <c r="IF1776" s="44"/>
      <c r="IG1776" s="44"/>
      <c r="IH1776" s="44"/>
      <c r="II1776" s="44"/>
      <c r="IJ1776" s="44"/>
      <c r="IK1776" s="44"/>
      <c r="IL1776" s="44"/>
      <c r="IM1776" s="44"/>
      <c r="IN1776" s="44"/>
      <c r="IO1776" s="44"/>
      <c r="IP1776" s="44"/>
      <c r="IQ1776" s="44"/>
      <c r="IR1776" s="44"/>
      <c r="IS1776" s="44"/>
      <c r="IT1776" s="44"/>
      <c r="IU1776" s="44"/>
      <c r="IV1776" s="44"/>
      <c r="RS1776" s="353"/>
    </row>
    <row r="1777" spans="1:487" s="74" customFormat="1" ht="15">
      <c r="A1777" s="458"/>
      <c r="B1777" s="450"/>
      <c r="C1777" s="450"/>
      <c r="D1777" s="458"/>
      <c r="E1777" s="44"/>
      <c r="F1777" s="437"/>
      <c r="G1777" s="541"/>
      <c r="H1777" s="541"/>
      <c r="I1777" s="138"/>
      <c r="J1777" s="420"/>
      <c r="K1777" s="138"/>
      <c r="L1777" s="458"/>
      <c r="N1777" s="44"/>
      <c r="R1777" s="352"/>
      <c r="T1777" s="44"/>
      <c r="U1777" s="44"/>
      <c r="V1777" s="44"/>
      <c r="AA1777" s="352"/>
      <c r="AC1777" s="44"/>
      <c r="AD1777" s="44"/>
      <c r="AE1777" s="44"/>
      <c r="AJ1777" s="352"/>
      <c r="AL1777" s="44"/>
      <c r="AM1777" s="44"/>
      <c r="AN1777" s="44"/>
      <c r="AS1777" s="352"/>
      <c r="AU1777" s="44"/>
      <c r="AV1777" s="44"/>
      <c r="AW1777" s="44"/>
      <c r="BB1777" s="352"/>
      <c r="BD1777" s="44"/>
      <c r="BE1777" s="44"/>
      <c r="BF1777" s="44"/>
      <c r="BK1777" s="352"/>
      <c r="BM1777" s="44"/>
      <c r="BN1777" s="44"/>
      <c r="BO1777" s="44"/>
      <c r="BT1777" s="352"/>
      <c r="BV1777" s="44"/>
      <c r="BW1777" s="44"/>
      <c r="BX1777" s="44"/>
      <c r="CC1777" s="352"/>
      <c r="CE1777" s="44"/>
      <c r="CF1777" s="44"/>
      <c r="CG1777" s="44"/>
      <c r="CL1777" s="352"/>
      <c r="CN1777" s="44"/>
      <c r="CO1777" s="44"/>
      <c r="CP1777" s="44"/>
      <c r="CU1777" s="352"/>
      <c r="CW1777" s="44"/>
      <c r="CX1777" s="44"/>
      <c r="CY1777" s="44"/>
      <c r="DD1777" s="352"/>
      <c r="DF1777" s="44"/>
      <c r="DG1777" s="44"/>
      <c r="DH1777" s="44"/>
      <c r="DM1777" s="352"/>
      <c r="DO1777" s="44"/>
      <c r="DP1777" s="44"/>
      <c r="DQ1777" s="44"/>
      <c r="DV1777" s="352"/>
      <c r="DX1777" s="44"/>
      <c r="DY1777" s="44"/>
      <c r="DZ1777" s="44"/>
      <c r="EE1777" s="352"/>
      <c r="EG1777" s="44"/>
      <c r="EH1777" s="44"/>
      <c r="EI1777" s="44"/>
      <c r="EN1777" s="352"/>
      <c r="EP1777" s="44"/>
      <c r="EQ1777" s="44"/>
      <c r="ER1777" s="44"/>
      <c r="EW1777" s="352"/>
      <c r="EY1777" s="44"/>
      <c r="EZ1777" s="44"/>
      <c r="FA1777" s="44"/>
      <c r="FF1777" s="352"/>
      <c r="FH1777" s="44"/>
      <c r="FI1777" s="44"/>
      <c r="FJ1777" s="44"/>
      <c r="FO1777" s="352"/>
      <c r="FQ1777" s="44"/>
      <c r="FR1777" s="44"/>
      <c r="FS1777" s="44"/>
      <c r="FX1777" s="352"/>
      <c r="FZ1777" s="44"/>
      <c r="GA1777" s="44"/>
      <c r="GB1777" s="44"/>
      <c r="GG1777" s="352"/>
      <c r="GI1777" s="44"/>
      <c r="GJ1777" s="44"/>
      <c r="GK1777" s="44"/>
      <c r="GP1777" s="352"/>
      <c r="GR1777" s="44"/>
      <c r="GS1777" s="44"/>
      <c r="GT1777" s="44"/>
      <c r="GY1777" s="352"/>
      <c r="HA1777" s="44"/>
      <c r="HB1777" s="44"/>
      <c r="HC1777" s="44"/>
      <c r="HH1777" s="352"/>
      <c r="HJ1777" s="44"/>
      <c r="HK1777" s="44"/>
      <c r="HL1777" s="44"/>
      <c r="HQ1777" s="44"/>
      <c r="HR1777" s="44"/>
      <c r="HS1777" s="44"/>
      <c r="HT1777" s="44"/>
      <c r="HU1777" s="44"/>
      <c r="HV1777" s="44"/>
      <c r="HW1777" s="44"/>
      <c r="HX1777" s="44"/>
      <c r="HY1777" s="44"/>
      <c r="HZ1777" s="44"/>
      <c r="IA1777" s="44"/>
      <c r="IB1777" s="44"/>
      <c r="IC1777" s="44"/>
      <c r="ID1777" s="44"/>
      <c r="IE1777" s="44"/>
      <c r="IF1777" s="44"/>
      <c r="IG1777" s="44"/>
      <c r="IH1777" s="44"/>
      <c r="II1777" s="44"/>
      <c r="IJ1777" s="44"/>
      <c r="IK1777" s="44"/>
      <c r="IL1777" s="44"/>
      <c r="IM1777" s="44"/>
      <c r="IN1777" s="44"/>
      <c r="IO1777" s="44"/>
      <c r="IP1777" s="44"/>
      <c r="IQ1777" s="44"/>
      <c r="IR1777" s="44"/>
      <c r="IS1777" s="44"/>
      <c r="IT1777" s="44"/>
      <c r="IU1777" s="44"/>
      <c r="IV1777" s="44"/>
      <c r="RS1777" s="353"/>
    </row>
    <row r="1778" spans="1:487" s="22" customFormat="1" ht="15">
      <c r="A1778" s="325" t="s">
        <v>2955</v>
      </c>
      <c r="B1778" s="431"/>
      <c r="C1778" s="431"/>
      <c r="D1778" s="431"/>
      <c r="E1778" s="431"/>
      <c r="F1778" s="437">
        <f t="shared" ref="F1778:F1809" si="26">SUM(G1778:L1778)</f>
        <v>6</v>
      </c>
      <c r="G1778" s="552"/>
      <c r="H1778" s="552"/>
      <c r="I1778" s="552"/>
      <c r="J1778" s="553">
        <v>6</v>
      </c>
      <c r="K1778" s="552"/>
      <c r="L1778" s="460"/>
      <c r="M1778" s="28"/>
      <c r="N1778" s="28"/>
      <c r="R1778" s="2"/>
      <c r="T1778" s="28"/>
      <c r="U1778" s="28"/>
      <c r="V1778" s="28"/>
      <c r="AA1778" s="2"/>
      <c r="AC1778" s="28"/>
      <c r="AD1778" s="28"/>
      <c r="AE1778" s="28"/>
      <c r="AJ1778" s="2"/>
      <c r="AL1778" s="28"/>
      <c r="AM1778" s="28"/>
      <c r="AN1778" s="28"/>
      <c r="AS1778" s="2"/>
      <c r="AU1778" s="28"/>
      <c r="AV1778" s="28"/>
      <c r="AW1778" s="28"/>
      <c r="BB1778" s="2"/>
      <c r="BD1778" s="28"/>
      <c r="BE1778" s="28"/>
      <c r="BF1778" s="28"/>
      <c r="BK1778" s="2"/>
      <c r="BM1778" s="28"/>
      <c r="BN1778" s="28"/>
      <c r="BO1778" s="28"/>
      <c r="BT1778" s="2"/>
      <c r="BV1778" s="28"/>
      <c r="BW1778" s="28"/>
      <c r="BX1778" s="28"/>
      <c r="CC1778" s="2"/>
      <c r="CE1778" s="28"/>
      <c r="CF1778" s="28"/>
      <c r="CG1778" s="28"/>
      <c r="CL1778" s="2"/>
      <c r="CN1778" s="28"/>
      <c r="CO1778" s="28"/>
      <c r="CP1778" s="28"/>
      <c r="CU1778" s="2"/>
      <c r="CW1778" s="28"/>
      <c r="CX1778" s="28"/>
      <c r="CY1778" s="28"/>
      <c r="DD1778" s="2"/>
      <c r="DF1778" s="28"/>
      <c r="DG1778" s="28"/>
      <c r="DH1778" s="28"/>
      <c r="DM1778" s="2"/>
      <c r="DO1778" s="28"/>
      <c r="DP1778" s="28"/>
      <c r="DQ1778" s="28"/>
      <c r="DV1778" s="2"/>
      <c r="DX1778" s="28"/>
      <c r="DY1778" s="28"/>
      <c r="DZ1778" s="28"/>
      <c r="EE1778" s="2"/>
      <c r="EG1778" s="28"/>
      <c r="EH1778" s="28"/>
      <c r="EI1778" s="28"/>
      <c r="EN1778" s="2"/>
      <c r="EP1778" s="28"/>
      <c r="EQ1778" s="28"/>
      <c r="ER1778" s="28"/>
      <c r="EW1778" s="2"/>
      <c r="EY1778" s="28"/>
      <c r="EZ1778" s="28"/>
      <c r="FA1778" s="28"/>
      <c r="FF1778" s="2"/>
      <c r="FH1778" s="28"/>
      <c r="FI1778" s="28"/>
      <c r="FJ1778" s="28"/>
      <c r="FO1778" s="2"/>
      <c r="FQ1778" s="28"/>
      <c r="FR1778" s="28"/>
      <c r="FS1778" s="28"/>
      <c r="FX1778" s="2"/>
      <c r="FZ1778" s="28"/>
      <c r="GA1778" s="28"/>
      <c r="GB1778" s="28"/>
      <c r="GG1778" s="2"/>
      <c r="GI1778" s="28"/>
      <c r="GJ1778" s="28"/>
      <c r="GK1778" s="28"/>
      <c r="GP1778" s="2"/>
      <c r="GR1778" s="28"/>
      <c r="GS1778" s="28"/>
      <c r="GT1778" s="28"/>
      <c r="GY1778" s="2"/>
      <c r="HA1778" s="28"/>
      <c r="HB1778" s="28"/>
      <c r="HC1778" s="28"/>
      <c r="HH1778" s="2"/>
      <c r="HJ1778" s="28"/>
      <c r="HK1778" s="28"/>
      <c r="HL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  <c r="IP1778" s="28"/>
      <c r="IQ1778" s="28"/>
      <c r="IR1778" s="28"/>
      <c r="IS1778" s="28"/>
      <c r="IT1778" s="28"/>
      <c r="IU1778" s="28"/>
      <c r="IV1778" s="28"/>
      <c r="RS1778" s="315"/>
    </row>
    <row r="1779" spans="1:487" s="22" customFormat="1" ht="15">
      <c r="A1779" s="325" t="s">
        <v>2903</v>
      </c>
      <c r="B1779" s="431"/>
      <c r="C1779" s="431"/>
      <c r="D1779" s="431"/>
      <c r="E1779" s="431"/>
      <c r="F1779" s="437">
        <f t="shared" si="26"/>
        <v>1</v>
      </c>
      <c r="G1779" s="552"/>
      <c r="H1779" s="552"/>
      <c r="I1779" s="552"/>
      <c r="J1779" s="553">
        <v>1</v>
      </c>
      <c r="K1779" s="552"/>
      <c r="L1779" s="460"/>
      <c r="M1779" s="28"/>
      <c r="N1779" s="28"/>
      <c r="R1779" s="2"/>
      <c r="T1779" s="28"/>
      <c r="U1779" s="28"/>
      <c r="V1779" s="28"/>
      <c r="AA1779" s="2"/>
      <c r="AC1779" s="28"/>
      <c r="AD1779" s="28"/>
      <c r="AE1779" s="28"/>
      <c r="AJ1779" s="2"/>
      <c r="AL1779" s="28"/>
      <c r="AM1779" s="28"/>
      <c r="AN1779" s="28"/>
      <c r="AS1779" s="2"/>
      <c r="AU1779" s="28"/>
      <c r="AV1779" s="28"/>
      <c r="AW1779" s="28"/>
      <c r="BB1779" s="2"/>
      <c r="BD1779" s="28"/>
      <c r="BE1779" s="28"/>
      <c r="BF1779" s="28"/>
      <c r="BK1779" s="2"/>
      <c r="BM1779" s="28"/>
      <c r="BN1779" s="28"/>
      <c r="BO1779" s="28"/>
      <c r="BT1779" s="2"/>
      <c r="BV1779" s="28"/>
      <c r="BW1779" s="28"/>
      <c r="BX1779" s="28"/>
      <c r="CC1779" s="2"/>
      <c r="CE1779" s="28"/>
      <c r="CF1779" s="28"/>
      <c r="CG1779" s="28"/>
      <c r="CL1779" s="2"/>
      <c r="CN1779" s="28"/>
      <c r="CO1779" s="28"/>
      <c r="CP1779" s="28"/>
      <c r="CU1779" s="2"/>
      <c r="CW1779" s="28"/>
      <c r="CX1779" s="28"/>
      <c r="CY1779" s="28"/>
      <c r="DD1779" s="2"/>
      <c r="DF1779" s="28"/>
      <c r="DG1779" s="28"/>
      <c r="DH1779" s="28"/>
      <c r="DM1779" s="2"/>
      <c r="DO1779" s="28"/>
      <c r="DP1779" s="28"/>
      <c r="DQ1779" s="28"/>
      <c r="DV1779" s="2"/>
      <c r="DX1779" s="28"/>
      <c r="DY1779" s="28"/>
      <c r="DZ1779" s="28"/>
      <c r="EE1779" s="2"/>
      <c r="EG1779" s="28"/>
      <c r="EH1779" s="28"/>
      <c r="EI1779" s="28"/>
      <c r="EN1779" s="2"/>
      <c r="EP1779" s="28"/>
      <c r="EQ1779" s="28"/>
      <c r="ER1779" s="28"/>
      <c r="EW1779" s="2"/>
      <c r="EY1779" s="28"/>
      <c r="EZ1779" s="28"/>
      <c r="FA1779" s="28"/>
      <c r="FF1779" s="2"/>
      <c r="FH1779" s="28"/>
      <c r="FI1779" s="28"/>
      <c r="FJ1779" s="28"/>
      <c r="FO1779" s="2"/>
      <c r="FQ1779" s="28"/>
      <c r="FR1779" s="28"/>
      <c r="FS1779" s="28"/>
      <c r="FX1779" s="2"/>
      <c r="FZ1779" s="28"/>
      <c r="GA1779" s="28"/>
      <c r="GB1779" s="28"/>
      <c r="GG1779" s="2"/>
      <c r="GI1779" s="28"/>
      <c r="GJ1779" s="28"/>
      <c r="GK1779" s="28"/>
      <c r="GP1779" s="2"/>
      <c r="GR1779" s="28"/>
      <c r="GS1779" s="28"/>
      <c r="GT1779" s="28"/>
      <c r="GY1779" s="2"/>
      <c r="HA1779" s="28"/>
      <c r="HB1779" s="28"/>
      <c r="HC1779" s="28"/>
      <c r="HH1779" s="2"/>
      <c r="HJ1779" s="28"/>
      <c r="HK1779" s="28"/>
      <c r="HL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  <c r="IP1779" s="28"/>
      <c r="IQ1779" s="28"/>
      <c r="IR1779" s="28"/>
      <c r="IS1779" s="28"/>
      <c r="IT1779" s="28"/>
      <c r="IU1779" s="28"/>
      <c r="IV1779" s="28"/>
      <c r="RS1779" s="315"/>
    </row>
    <row r="1780" spans="1:487" s="22" customFormat="1" ht="15">
      <c r="A1780" s="325" t="s">
        <v>2682</v>
      </c>
      <c r="B1780" s="431"/>
      <c r="C1780" s="431"/>
      <c r="D1780" s="431"/>
      <c r="E1780" s="431"/>
      <c r="F1780" s="437">
        <f t="shared" si="26"/>
        <v>3</v>
      </c>
      <c r="G1780" s="552"/>
      <c r="H1780" s="552"/>
      <c r="I1780" s="552">
        <v>3</v>
      </c>
      <c r="J1780" s="553"/>
      <c r="K1780" s="552"/>
      <c r="L1780" s="460"/>
      <c r="M1780" s="28"/>
      <c r="N1780" s="28"/>
      <c r="R1780" s="2"/>
      <c r="T1780" s="28"/>
      <c r="U1780" s="28"/>
      <c r="V1780" s="28"/>
      <c r="AA1780" s="2"/>
      <c r="AC1780" s="28"/>
      <c r="AD1780" s="28"/>
      <c r="AE1780" s="28"/>
      <c r="AJ1780" s="2"/>
      <c r="AL1780" s="28"/>
      <c r="AM1780" s="28"/>
      <c r="AN1780" s="28"/>
      <c r="AS1780" s="2"/>
      <c r="AU1780" s="28"/>
      <c r="AV1780" s="28"/>
      <c r="AW1780" s="28"/>
      <c r="BB1780" s="2"/>
      <c r="BD1780" s="28"/>
      <c r="BE1780" s="28"/>
      <c r="BF1780" s="28"/>
      <c r="BK1780" s="2"/>
      <c r="BM1780" s="28"/>
      <c r="BN1780" s="28"/>
      <c r="BO1780" s="28"/>
      <c r="BT1780" s="2"/>
      <c r="BV1780" s="28"/>
      <c r="BW1780" s="28"/>
      <c r="BX1780" s="28"/>
      <c r="CC1780" s="2"/>
      <c r="CE1780" s="28"/>
      <c r="CF1780" s="28"/>
      <c r="CG1780" s="28"/>
      <c r="CL1780" s="2"/>
      <c r="CN1780" s="28"/>
      <c r="CO1780" s="28"/>
      <c r="CP1780" s="28"/>
      <c r="CU1780" s="2"/>
      <c r="CW1780" s="28"/>
      <c r="CX1780" s="28"/>
      <c r="CY1780" s="28"/>
      <c r="DD1780" s="2"/>
      <c r="DF1780" s="28"/>
      <c r="DG1780" s="28"/>
      <c r="DH1780" s="28"/>
      <c r="DM1780" s="2"/>
      <c r="DO1780" s="28"/>
      <c r="DP1780" s="28"/>
      <c r="DQ1780" s="28"/>
      <c r="DV1780" s="2"/>
      <c r="DX1780" s="28"/>
      <c r="DY1780" s="28"/>
      <c r="DZ1780" s="28"/>
      <c r="EE1780" s="2"/>
      <c r="EG1780" s="28"/>
      <c r="EH1780" s="28"/>
      <c r="EI1780" s="28"/>
      <c r="EN1780" s="2"/>
      <c r="EP1780" s="28"/>
      <c r="EQ1780" s="28"/>
      <c r="ER1780" s="28"/>
      <c r="EW1780" s="2"/>
      <c r="EY1780" s="28"/>
      <c r="EZ1780" s="28"/>
      <c r="FA1780" s="28"/>
      <c r="FF1780" s="2"/>
      <c r="FH1780" s="28"/>
      <c r="FI1780" s="28"/>
      <c r="FJ1780" s="28"/>
      <c r="FO1780" s="2"/>
      <c r="FQ1780" s="28"/>
      <c r="FR1780" s="28"/>
      <c r="FS1780" s="28"/>
      <c r="FX1780" s="2"/>
      <c r="FZ1780" s="28"/>
      <c r="GA1780" s="28"/>
      <c r="GB1780" s="28"/>
      <c r="GG1780" s="2"/>
      <c r="GI1780" s="28"/>
      <c r="GJ1780" s="28"/>
      <c r="GK1780" s="28"/>
      <c r="GP1780" s="2"/>
      <c r="GR1780" s="28"/>
      <c r="GS1780" s="28"/>
      <c r="GT1780" s="28"/>
      <c r="GY1780" s="2"/>
      <c r="HA1780" s="28"/>
      <c r="HB1780" s="28"/>
      <c r="HC1780" s="28"/>
      <c r="HH1780" s="2"/>
      <c r="HJ1780" s="28"/>
      <c r="HK1780" s="28"/>
      <c r="HL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  <c r="IP1780" s="28"/>
      <c r="IQ1780" s="28"/>
      <c r="IR1780" s="28"/>
      <c r="IS1780" s="28"/>
      <c r="IT1780" s="28"/>
      <c r="IU1780" s="28"/>
      <c r="IV1780" s="28"/>
      <c r="RS1780" s="315"/>
    </row>
    <row r="1781" spans="1:487" s="22" customFormat="1" ht="15">
      <c r="A1781" s="325" t="s">
        <v>2677</v>
      </c>
      <c r="B1781" s="431"/>
      <c r="C1781" s="431"/>
      <c r="D1781" s="431"/>
      <c r="E1781" s="431"/>
      <c r="F1781" s="437">
        <f t="shared" si="26"/>
        <v>1</v>
      </c>
      <c r="G1781" s="552"/>
      <c r="H1781" s="552"/>
      <c r="I1781" s="552">
        <v>1</v>
      </c>
      <c r="J1781" s="553"/>
      <c r="K1781" s="552"/>
      <c r="L1781" s="460"/>
      <c r="M1781" s="28"/>
      <c r="N1781" s="28"/>
      <c r="R1781" s="2"/>
      <c r="T1781" s="28"/>
      <c r="U1781" s="28"/>
      <c r="V1781" s="28"/>
      <c r="AA1781" s="2"/>
      <c r="AC1781" s="28"/>
      <c r="AD1781" s="28"/>
      <c r="AE1781" s="28"/>
      <c r="AJ1781" s="2"/>
      <c r="AL1781" s="28"/>
      <c r="AM1781" s="28"/>
      <c r="AN1781" s="28"/>
      <c r="AS1781" s="2"/>
      <c r="AU1781" s="28"/>
      <c r="AV1781" s="28"/>
      <c r="AW1781" s="28"/>
      <c r="BB1781" s="2"/>
      <c r="BD1781" s="28"/>
      <c r="BE1781" s="28"/>
      <c r="BF1781" s="28"/>
      <c r="BK1781" s="2"/>
      <c r="BM1781" s="28"/>
      <c r="BN1781" s="28"/>
      <c r="BO1781" s="28"/>
      <c r="BT1781" s="2"/>
      <c r="BV1781" s="28"/>
      <c r="BW1781" s="28"/>
      <c r="BX1781" s="28"/>
      <c r="CC1781" s="2"/>
      <c r="CE1781" s="28"/>
      <c r="CF1781" s="28"/>
      <c r="CG1781" s="28"/>
      <c r="CL1781" s="2"/>
      <c r="CN1781" s="28"/>
      <c r="CO1781" s="28"/>
      <c r="CP1781" s="28"/>
      <c r="CU1781" s="2"/>
      <c r="CW1781" s="28"/>
      <c r="CX1781" s="28"/>
      <c r="CY1781" s="28"/>
      <c r="DD1781" s="2"/>
      <c r="DF1781" s="28"/>
      <c r="DG1781" s="28"/>
      <c r="DH1781" s="28"/>
      <c r="DM1781" s="2"/>
      <c r="DO1781" s="28"/>
      <c r="DP1781" s="28"/>
      <c r="DQ1781" s="28"/>
      <c r="DV1781" s="2"/>
      <c r="DX1781" s="28"/>
      <c r="DY1781" s="28"/>
      <c r="DZ1781" s="28"/>
      <c r="EE1781" s="2"/>
      <c r="EG1781" s="28"/>
      <c r="EH1781" s="28"/>
      <c r="EI1781" s="28"/>
      <c r="EN1781" s="2"/>
      <c r="EP1781" s="28"/>
      <c r="EQ1781" s="28"/>
      <c r="ER1781" s="28"/>
      <c r="EW1781" s="2"/>
      <c r="EY1781" s="28"/>
      <c r="EZ1781" s="28"/>
      <c r="FA1781" s="28"/>
      <c r="FF1781" s="2"/>
      <c r="FH1781" s="28"/>
      <c r="FI1781" s="28"/>
      <c r="FJ1781" s="28"/>
      <c r="FO1781" s="2"/>
      <c r="FQ1781" s="28"/>
      <c r="FR1781" s="28"/>
      <c r="FS1781" s="28"/>
      <c r="FX1781" s="2"/>
      <c r="FZ1781" s="28"/>
      <c r="GA1781" s="28"/>
      <c r="GB1781" s="28"/>
      <c r="GG1781" s="2"/>
      <c r="GI1781" s="28"/>
      <c r="GJ1781" s="28"/>
      <c r="GK1781" s="28"/>
      <c r="GP1781" s="2"/>
      <c r="GR1781" s="28"/>
      <c r="GS1781" s="28"/>
      <c r="GT1781" s="28"/>
      <c r="GY1781" s="2"/>
      <c r="HA1781" s="28"/>
      <c r="HB1781" s="28"/>
      <c r="HC1781" s="28"/>
      <c r="HH1781" s="2"/>
      <c r="HJ1781" s="28"/>
      <c r="HK1781" s="28"/>
      <c r="HL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  <c r="IP1781" s="28"/>
      <c r="IQ1781" s="28"/>
      <c r="IR1781" s="28"/>
      <c r="IS1781" s="28"/>
      <c r="IT1781" s="28"/>
      <c r="IU1781" s="28"/>
      <c r="IV1781" s="28"/>
      <c r="RS1781" s="315"/>
    </row>
    <row r="1782" spans="1:487" s="22" customFormat="1" ht="15">
      <c r="A1782" s="325" t="s">
        <v>2948</v>
      </c>
      <c r="B1782" s="431"/>
      <c r="C1782" s="431"/>
      <c r="D1782" s="431"/>
      <c r="E1782" s="431"/>
      <c r="F1782" s="437">
        <f t="shared" si="26"/>
        <v>1</v>
      </c>
      <c r="G1782" s="552"/>
      <c r="H1782" s="552"/>
      <c r="I1782" s="552"/>
      <c r="J1782" s="553">
        <v>1</v>
      </c>
      <c r="K1782" s="552"/>
      <c r="L1782" s="460"/>
      <c r="M1782" s="28"/>
      <c r="N1782" s="28"/>
      <c r="R1782" s="2"/>
      <c r="T1782" s="28"/>
      <c r="U1782" s="28"/>
      <c r="V1782" s="28"/>
      <c r="AA1782" s="2"/>
      <c r="AC1782" s="28"/>
      <c r="AD1782" s="28"/>
      <c r="AE1782" s="28"/>
      <c r="AJ1782" s="2"/>
      <c r="AL1782" s="28"/>
      <c r="AM1782" s="28"/>
      <c r="AN1782" s="28"/>
      <c r="AS1782" s="2"/>
      <c r="AU1782" s="28"/>
      <c r="AV1782" s="28"/>
      <c r="AW1782" s="28"/>
      <c r="BB1782" s="2"/>
      <c r="BD1782" s="28"/>
      <c r="BE1782" s="28"/>
      <c r="BF1782" s="28"/>
      <c r="BK1782" s="2"/>
      <c r="BM1782" s="28"/>
      <c r="BN1782" s="28"/>
      <c r="BO1782" s="28"/>
      <c r="BT1782" s="2"/>
      <c r="BV1782" s="28"/>
      <c r="BW1782" s="28"/>
      <c r="BX1782" s="28"/>
      <c r="CC1782" s="2"/>
      <c r="CE1782" s="28"/>
      <c r="CF1782" s="28"/>
      <c r="CG1782" s="28"/>
      <c r="CL1782" s="2"/>
      <c r="CN1782" s="28"/>
      <c r="CO1782" s="28"/>
      <c r="CP1782" s="28"/>
      <c r="CU1782" s="2"/>
      <c r="CW1782" s="28"/>
      <c r="CX1782" s="28"/>
      <c r="CY1782" s="28"/>
      <c r="DD1782" s="2"/>
      <c r="DF1782" s="28"/>
      <c r="DG1782" s="28"/>
      <c r="DH1782" s="28"/>
      <c r="DM1782" s="2"/>
      <c r="DO1782" s="28"/>
      <c r="DP1782" s="28"/>
      <c r="DQ1782" s="28"/>
      <c r="DV1782" s="2"/>
      <c r="DX1782" s="28"/>
      <c r="DY1782" s="28"/>
      <c r="DZ1782" s="28"/>
      <c r="EE1782" s="2"/>
      <c r="EG1782" s="28"/>
      <c r="EH1782" s="28"/>
      <c r="EI1782" s="28"/>
      <c r="EN1782" s="2"/>
      <c r="EP1782" s="28"/>
      <c r="EQ1782" s="28"/>
      <c r="ER1782" s="28"/>
      <c r="EW1782" s="2"/>
      <c r="EY1782" s="28"/>
      <c r="EZ1782" s="28"/>
      <c r="FA1782" s="28"/>
      <c r="FF1782" s="2"/>
      <c r="FH1782" s="28"/>
      <c r="FI1782" s="28"/>
      <c r="FJ1782" s="28"/>
      <c r="FO1782" s="2"/>
      <c r="FQ1782" s="28"/>
      <c r="FR1782" s="28"/>
      <c r="FS1782" s="28"/>
      <c r="FX1782" s="2"/>
      <c r="FZ1782" s="28"/>
      <c r="GA1782" s="28"/>
      <c r="GB1782" s="28"/>
      <c r="GG1782" s="2"/>
      <c r="GI1782" s="28"/>
      <c r="GJ1782" s="28"/>
      <c r="GK1782" s="28"/>
      <c r="GP1782" s="2"/>
      <c r="GR1782" s="28"/>
      <c r="GS1782" s="28"/>
      <c r="GT1782" s="28"/>
      <c r="GY1782" s="2"/>
      <c r="HA1782" s="28"/>
      <c r="HB1782" s="28"/>
      <c r="HC1782" s="28"/>
      <c r="HH1782" s="2"/>
      <c r="HJ1782" s="28"/>
      <c r="HK1782" s="28"/>
      <c r="HL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  <c r="IP1782" s="28"/>
      <c r="IQ1782" s="28"/>
      <c r="IR1782" s="28"/>
      <c r="IS1782" s="28"/>
      <c r="IT1782" s="28"/>
      <c r="IU1782" s="28"/>
      <c r="IV1782" s="28"/>
      <c r="RS1782" s="315"/>
    </row>
    <row r="1783" spans="1:487" s="22" customFormat="1" ht="15">
      <c r="A1783" s="325" t="s">
        <v>2707</v>
      </c>
      <c r="B1783" s="431"/>
      <c r="C1783" s="431"/>
      <c r="D1783" s="431"/>
      <c r="E1783" s="431"/>
      <c r="F1783" s="437">
        <f t="shared" si="26"/>
        <v>13</v>
      </c>
      <c r="G1783" s="552"/>
      <c r="H1783" s="552"/>
      <c r="I1783" s="552">
        <v>11</v>
      </c>
      <c r="J1783" s="553">
        <v>2</v>
      </c>
      <c r="K1783" s="552"/>
      <c r="L1783" s="460"/>
      <c r="M1783" s="28"/>
      <c r="N1783" s="28"/>
      <c r="R1783" s="2"/>
      <c r="T1783" s="28"/>
      <c r="U1783" s="28"/>
      <c r="V1783" s="28"/>
      <c r="AA1783" s="2"/>
      <c r="AC1783" s="28"/>
      <c r="AD1783" s="28"/>
      <c r="AE1783" s="28"/>
      <c r="AJ1783" s="2"/>
      <c r="AL1783" s="28"/>
      <c r="AM1783" s="28"/>
      <c r="AN1783" s="28"/>
      <c r="AS1783" s="2"/>
      <c r="AU1783" s="28"/>
      <c r="AV1783" s="28"/>
      <c r="AW1783" s="28"/>
      <c r="BB1783" s="2"/>
      <c r="BD1783" s="28"/>
      <c r="BE1783" s="28"/>
      <c r="BF1783" s="28"/>
      <c r="BK1783" s="2"/>
      <c r="BM1783" s="28"/>
      <c r="BN1783" s="28"/>
      <c r="BO1783" s="28"/>
      <c r="BT1783" s="2"/>
      <c r="BV1783" s="28"/>
      <c r="BW1783" s="28"/>
      <c r="BX1783" s="28"/>
      <c r="CC1783" s="2"/>
      <c r="CE1783" s="28"/>
      <c r="CF1783" s="28"/>
      <c r="CG1783" s="28"/>
      <c r="CL1783" s="2"/>
      <c r="CN1783" s="28"/>
      <c r="CO1783" s="28"/>
      <c r="CP1783" s="28"/>
      <c r="CU1783" s="2"/>
      <c r="CW1783" s="28"/>
      <c r="CX1783" s="28"/>
      <c r="CY1783" s="28"/>
      <c r="DD1783" s="2"/>
      <c r="DF1783" s="28"/>
      <c r="DG1783" s="28"/>
      <c r="DH1783" s="28"/>
      <c r="DM1783" s="2"/>
      <c r="DO1783" s="28"/>
      <c r="DP1783" s="28"/>
      <c r="DQ1783" s="28"/>
      <c r="DV1783" s="2"/>
      <c r="DX1783" s="28"/>
      <c r="DY1783" s="28"/>
      <c r="DZ1783" s="28"/>
      <c r="EE1783" s="2"/>
      <c r="EG1783" s="28"/>
      <c r="EH1783" s="28"/>
      <c r="EI1783" s="28"/>
      <c r="EN1783" s="2"/>
      <c r="EP1783" s="28"/>
      <c r="EQ1783" s="28"/>
      <c r="ER1783" s="28"/>
      <c r="EW1783" s="2"/>
      <c r="EY1783" s="28"/>
      <c r="EZ1783" s="28"/>
      <c r="FA1783" s="28"/>
      <c r="FF1783" s="2"/>
      <c r="FH1783" s="28"/>
      <c r="FI1783" s="28"/>
      <c r="FJ1783" s="28"/>
      <c r="FO1783" s="2"/>
      <c r="FQ1783" s="28"/>
      <c r="FR1783" s="28"/>
      <c r="FS1783" s="28"/>
      <c r="FX1783" s="2"/>
      <c r="FZ1783" s="28"/>
      <c r="GA1783" s="28"/>
      <c r="GB1783" s="28"/>
      <c r="GG1783" s="2"/>
      <c r="GI1783" s="28"/>
      <c r="GJ1783" s="28"/>
      <c r="GK1783" s="28"/>
      <c r="GP1783" s="2"/>
      <c r="GR1783" s="28"/>
      <c r="GS1783" s="28"/>
      <c r="GT1783" s="28"/>
      <c r="GY1783" s="2"/>
      <c r="HA1783" s="28"/>
      <c r="HB1783" s="28"/>
      <c r="HC1783" s="28"/>
      <c r="HH1783" s="2"/>
      <c r="HJ1783" s="28"/>
      <c r="HK1783" s="28"/>
      <c r="HL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  <c r="IP1783" s="28"/>
      <c r="IQ1783" s="28"/>
      <c r="IR1783" s="28"/>
      <c r="IS1783" s="28"/>
      <c r="IT1783" s="28"/>
      <c r="IU1783" s="28"/>
      <c r="IV1783" s="28"/>
      <c r="RS1783" s="315"/>
    </row>
    <row r="1784" spans="1:487" s="22" customFormat="1" ht="15">
      <c r="A1784" s="325" t="s">
        <v>2950</v>
      </c>
      <c r="B1784" s="431"/>
      <c r="C1784" s="431"/>
      <c r="D1784" s="431"/>
      <c r="E1784" s="431"/>
      <c r="F1784" s="437">
        <f t="shared" si="26"/>
        <v>5</v>
      </c>
      <c r="G1784" s="552"/>
      <c r="H1784" s="552"/>
      <c r="I1784" s="552"/>
      <c r="J1784" s="553">
        <v>5</v>
      </c>
      <c r="K1784" s="552"/>
      <c r="L1784" s="460"/>
      <c r="M1784" s="28"/>
      <c r="N1784" s="28"/>
      <c r="R1784" s="2"/>
      <c r="T1784" s="28"/>
      <c r="U1784" s="28"/>
      <c r="V1784" s="28"/>
      <c r="AA1784" s="2"/>
      <c r="AC1784" s="28"/>
      <c r="AD1784" s="28"/>
      <c r="AE1784" s="28"/>
      <c r="AJ1784" s="2"/>
      <c r="AL1784" s="28"/>
      <c r="AM1784" s="28"/>
      <c r="AN1784" s="28"/>
      <c r="AS1784" s="2"/>
      <c r="AU1784" s="28"/>
      <c r="AV1784" s="28"/>
      <c r="AW1784" s="28"/>
      <c r="BB1784" s="2"/>
      <c r="BD1784" s="28"/>
      <c r="BE1784" s="28"/>
      <c r="BF1784" s="28"/>
      <c r="BK1784" s="2"/>
      <c r="BM1784" s="28"/>
      <c r="BN1784" s="28"/>
      <c r="BO1784" s="28"/>
      <c r="BT1784" s="2"/>
      <c r="BV1784" s="28"/>
      <c r="BW1784" s="28"/>
      <c r="BX1784" s="28"/>
      <c r="CC1784" s="2"/>
      <c r="CE1784" s="28"/>
      <c r="CF1784" s="28"/>
      <c r="CG1784" s="28"/>
      <c r="CL1784" s="2"/>
      <c r="CN1784" s="28"/>
      <c r="CO1784" s="28"/>
      <c r="CP1784" s="28"/>
      <c r="CU1784" s="2"/>
      <c r="CW1784" s="28"/>
      <c r="CX1784" s="28"/>
      <c r="CY1784" s="28"/>
      <c r="DD1784" s="2"/>
      <c r="DF1784" s="28"/>
      <c r="DG1784" s="28"/>
      <c r="DH1784" s="28"/>
      <c r="DM1784" s="2"/>
      <c r="DO1784" s="28"/>
      <c r="DP1784" s="28"/>
      <c r="DQ1784" s="28"/>
      <c r="DV1784" s="2"/>
      <c r="DX1784" s="28"/>
      <c r="DY1784" s="28"/>
      <c r="DZ1784" s="28"/>
      <c r="EE1784" s="2"/>
      <c r="EG1784" s="28"/>
      <c r="EH1784" s="28"/>
      <c r="EI1784" s="28"/>
      <c r="EN1784" s="2"/>
      <c r="EP1784" s="28"/>
      <c r="EQ1784" s="28"/>
      <c r="ER1784" s="28"/>
      <c r="EW1784" s="2"/>
      <c r="EY1784" s="28"/>
      <c r="EZ1784" s="28"/>
      <c r="FA1784" s="28"/>
      <c r="FF1784" s="2"/>
      <c r="FH1784" s="28"/>
      <c r="FI1784" s="28"/>
      <c r="FJ1784" s="28"/>
      <c r="FO1784" s="2"/>
      <c r="FQ1784" s="28"/>
      <c r="FR1784" s="28"/>
      <c r="FS1784" s="28"/>
      <c r="FX1784" s="2"/>
      <c r="FZ1784" s="28"/>
      <c r="GA1784" s="28"/>
      <c r="GB1784" s="28"/>
      <c r="GG1784" s="2"/>
      <c r="GI1784" s="28"/>
      <c r="GJ1784" s="28"/>
      <c r="GK1784" s="28"/>
      <c r="GP1784" s="2"/>
      <c r="GR1784" s="28"/>
      <c r="GS1784" s="28"/>
      <c r="GT1784" s="28"/>
      <c r="GY1784" s="2"/>
      <c r="HA1784" s="28"/>
      <c r="HB1784" s="28"/>
      <c r="HC1784" s="28"/>
      <c r="HH1784" s="2"/>
      <c r="HJ1784" s="28"/>
      <c r="HK1784" s="28"/>
      <c r="HL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  <c r="IP1784" s="28"/>
      <c r="IQ1784" s="28"/>
      <c r="IR1784" s="28"/>
      <c r="IS1784" s="28"/>
      <c r="IT1784" s="28"/>
      <c r="IU1784" s="28"/>
      <c r="IV1784" s="28"/>
      <c r="RS1784" s="315"/>
    </row>
    <row r="1785" spans="1:487" s="22" customFormat="1" ht="15">
      <c r="A1785" s="325" t="s">
        <v>2711</v>
      </c>
      <c r="B1785" s="431"/>
      <c r="C1785" s="431"/>
      <c r="D1785" s="431"/>
      <c r="E1785" s="431"/>
      <c r="F1785" s="437">
        <f t="shared" si="26"/>
        <v>7</v>
      </c>
      <c r="G1785" s="552"/>
      <c r="H1785" s="552"/>
      <c r="I1785" s="552">
        <v>5</v>
      </c>
      <c r="J1785" s="553">
        <v>2</v>
      </c>
      <c r="K1785" s="552"/>
      <c r="L1785" s="460"/>
      <c r="M1785" s="28"/>
      <c r="N1785" s="28"/>
      <c r="R1785" s="2"/>
      <c r="T1785" s="28"/>
      <c r="U1785" s="28"/>
      <c r="V1785" s="28"/>
      <c r="AA1785" s="2"/>
      <c r="AC1785" s="28"/>
      <c r="AD1785" s="28"/>
      <c r="AE1785" s="28"/>
      <c r="AJ1785" s="2"/>
      <c r="AL1785" s="28"/>
      <c r="AM1785" s="28"/>
      <c r="AN1785" s="28"/>
      <c r="AS1785" s="2"/>
      <c r="AU1785" s="28"/>
      <c r="AV1785" s="28"/>
      <c r="AW1785" s="28"/>
      <c r="BB1785" s="2"/>
      <c r="BD1785" s="28"/>
      <c r="BE1785" s="28"/>
      <c r="BF1785" s="28"/>
      <c r="BK1785" s="2"/>
      <c r="BM1785" s="28"/>
      <c r="BN1785" s="28"/>
      <c r="BO1785" s="28"/>
      <c r="BT1785" s="2"/>
      <c r="BV1785" s="28"/>
      <c r="BW1785" s="28"/>
      <c r="BX1785" s="28"/>
      <c r="CC1785" s="2"/>
      <c r="CE1785" s="28"/>
      <c r="CF1785" s="28"/>
      <c r="CG1785" s="28"/>
      <c r="CL1785" s="2"/>
      <c r="CN1785" s="28"/>
      <c r="CO1785" s="28"/>
      <c r="CP1785" s="28"/>
      <c r="CU1785" s="2"/>
      <c r="CW1785" s="28"/>
      <c r="CX1785" s="28"/>
      <c r="CY1785" s="28"/>
      <c r="DD1785" s="2"/>
      <c r="DF1785" s="28"/>
      <c r="DG1785" s="28"/>
      <c r="DH1785" s="28"/>
      <c r="DM1785" s="2"/>
      <c r="DO1785" s="28"/>
      <c r="DP1785" s="28"/>
      <c r="DQ1785" s="28"/>
      <c r="DV1785" s="2"/>
      <c r="DX1785" s="28"/>
      <c r="DY1785" s="28"/>
      <c r="DZ1785" s="28"/>
      <c r="EE1785" s="2"/>
      <c r="EG1785" s="28"/>
      <c r="EH1785" s="28"/>
      <c r="EI1785" s="28"/>
      <c r="EN1785" s="2"/>
      <c r="EP1785" s="28"/>
      <c r="EQ1785" s="28"/>
      <c r="ER1785" s="28"/>
      <c r="EW1785" s="2"/>
      <c r="EY1785" s="28"/>
      <c r="EZ1785" s="28"/>
      <c r="FA1785" s="28"/>
      <c r="FF1785" s="2"/>
      <c r="FH1785" s="28"/>
      <c r="FI1785" s="28"/>
      <c r="FJ1785" s="28"/>
      <c r="FO1785" s="2"/>
      <c r="FQ1785" s="28"/>
      <c r="FR1785" s="28"/>
      <c r="FS1785" s="28"/>
      <c r="FX1785" s="2"/>
      <c r="FZ1785" s="28"/>
      <c r="GA1785" s="28"/>
      <c r="GB1785" s="28"/>
      <c r="GG1785" s="2"/>
      <c r="GI1785" s="28"/>
      <c r="GJ1785" s="28"/>
      <c r="GK1785" s="28"/>
      <c r="GP1785" s="2"/>
      <c r="GR1785" s="28"/>
      <c r="GS1785" s="28"/>
      <c r="GT1785" s="28"/>
      <c r="GY1785" s="2"/>
      <c r="HA1785" s="28"/>
      <c r="HB1785" s="28"/>
      <c r="HC1785" s="28"/>
      <c r="HH1785" s="2"/>
      <c r="HJ1785" s="28"/>
      <c r="HK1785" s="28"/>
      <c r="HL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  <c r="IP1785" s="28"/>
      <c r="IQ1785" s="28"/>
      <c r="IR1785" s="28"/>
      <c r="IS1785" s="28"/>
      <c r="IT1785" s="28"/>
      <c r="IU1785" s="28"/>
      <c r="IV1785" s="28"/>
      <c r="RS1785" s="315"/>
    </row>
    <row r="1786" spans="1:487" s="22" customFormat="1" ht="15">
      <c r="A1786" s="325" t="s">
        <v>2639</v>
      </c>
      <c r="B1786" s="431"/>
      <c r="C1786" s="431"/>
      <c r="D1786" s="431"/>
      <c r="E1786" s="431"/>
      <c r="F1786" s="437">
        <f t="shared" si="26"/>
        <v>40</v>
      </c>
      <c r="G1786" s="552"/>
      <c r="H1786" s="552">
        <v>36</v>
      </c>
      <c r="I1786" s="552">
        <v>4</v>
      </c>
      <c r="J1786" s="553"/>
      <c r="K1786" s="552"/>
      <c r="L1786" s="460"/>
      <c r="M1786" s="28"/>
      <c r="N1786" s="28"/>
      <c r="R1786" s="2"/>
      <c r="T1786" s="28"/>
      <c r="U1786" s="28"/>
      <c r="V1786" s="28"/>
      <c r="AA1786" s="2"/>
      <c r="AC1786" s="28"/>
      <c r="AD1786" s="28"/>
      <c r="AE1786" s="28"/>
      <c r="AJ1786" s="2"/>
      <c r="AL1786" s="28"/>
      <c r="AM1786" s="28"/>
      <c r="AN1786" s="28"/>
      <c r="AS1786" s="2"/>
      <c r="AU1786" s="28"/>
      <c r="AV1786" s="28"/>
      <c r="AW1786" s="28"/>
      <c r="BB1786" s="2"/>
      <c r="BD1786" s="28"/>
      <c r="BE1786" s="28"/>
      <c r="BF1786" s="28"/>
      <c r="BK1786" s="2"/>
      <c r="BM1786" s="28"/>
      <c r="BN1786" s="28"/>
      <c r="BO1786" s="28"/>
      <c r="BT1786" s="2"/>
      <c r="BV1786" s="28"/>
      <c r="BW1786" s="28"/>
      <c r="BX1786" s="28"/>
      <c r="CC1786" s="2"/>
      <c r="CE1786" s="28"/>
      <c r="CF1786" s="28"/>
      <c r="CG1786" s="28"/>
      <c r="CL1786" s="2"/>
      <c r="CN1786" s="28"/>
      <c r="CO1786" s="28"/>
      <c r="CP1786" s="28"/>
      <c r="CU1786" s="2"/>
      <c r="CW1786" s="28"/>
      <c r="CX1786" s="28"/>
      <c r="CY1786" s="28"/>
      <c r="DD1786" s="2"/>
      <c r="DF1786" s="28"/>
      <c r="DG1786" s="28"/>
      <c r="DH1786" s="28"/>
      <c r="DM1786" s="2"/>
      <c r="DO1786" s="28"/>
      <c r="DP1786" s="28"/>
      <c r="DQ1786" s="28"/>
      <c r="DV1786" s="2"/>
      <c r="DX1786" s="28"/>
      <c r="DY1786" s="28"/>
      <c r="DZ1786" s="28"/>
      <c r="EE1786" s="2"/>
      <c r="EG1786" s="28"/>
      <c r="EH1786" s="28"/>
      <c r="EI1786" s="28"/>
      <c r="EN1786" s="2"/>
      <c r="EP1786" s="28"/>
      <c r="EQ1786" s="28"/>
      <c r="ER1786" s="28"/>
      <c r="EW1786" s="2"/>
      <c r="EY1786" s="28"/>
      <c r="EZ1786" s="28"/>
      <c r="FA1786" s="28"/>
      <c r="FF1786" s="2"/>
      <c r="FH1786" s="28"/>
      <c r="FI1786" s="28"/>
      <c r="FJ1786" s="28"/>
      <c r="FO1786" s="2"/>
      <c r="FQ1786" s="28"/>
      <c r="FR1786" s="28"/>
      <c r="FS1786" s="28"/>
      <c r="FX1786" s="2"/>
      <c r="FZ1786" s="28"/>
      <c r="GA1786" s="28"/>
      <c r="GB1786" s="28"/>
      <c r="GG1786" s="2"/>
      <c r="GI1786" s="28"/>
      <c r="GJ1786" s="28"/>
      <c r="GK1786" s="28"/>
      <c r="GP1786" s="2"/>
      <c r="GR1786" s="28"/>
      <c r="GS1786" s="28"/>
      <c r="GT1786" s="28"/>
      <c r="GY1786" s="2"/>
      <c r="HA1786" s="28"/>
      <c r="HB1786" s="28"/>
      <c r="HC1786" s="28"/>
      <c r="HH1786" s="2"/>
      <c r="HJ1786" s="28"/>
      <c r="HK1786" s="28"/>
      <c r="HL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  <c r="IP1786" s="28"/>
      <c r="IQ1786" s="28"/>
      <c r="IR1786" s="28"/>
      <c r="IS1786" s="28"/>
      <c r="IT1786" s="28"/>
      <c r="IU1786" s="28"/>
      <c r="IV1786" s="28"/>
      <c r="RS1786" s="315"/>
    </row>
    <row r="1787" spans="1:487" s="22" customFormat="1" ht="15">
      <c r="A1787" s="325" t="s">
        <v>2757</v>
      </c>
      <c r="B1787" s="431"/>
      <c r="C1787" s="431"/>
      <c r="D1787" s="431"/>
      <c r="E1787" s="431"/>
      <c r="F1787" s="437">
        <f t="shared" si="26"/>
        <v>1</v>
      </c>
      <c r="G1787" s="552"/>
      <c r="H1787" s="552"/>
      <c r="I1787" s="552"/>
      <c r="J1787" s="553">
        <v>1</v>
      </c>
      <c r="K1787" s="552"/>
      <c r="L1787" s="460"/>
      <c r="M1787" s="28"/>
      <c r="N1787" s="28"/>
      <c r="R1787" s="2"/>
      <c r="T1787" s="28"/>
      <c r="U1787" s="28"/>
      <c r="V1787" s="28"/>
      <c r="AA1787" s="2"/>
      <c r="AC1787" s="28"/>
      <c r="AD1787" s="28"/>
      <c r="AE1787" s="28"/>
      <c r="AJ1787" s="2"/>
      <c r="AL1787" s="28"/>
      <c r="AM1787" s="28"/>
      <c r="AN1787" s="28"/>
      <c r="AS1787" s="2"/>
      <c r="AU1787" s="28"/>
      <c r="AV1787" s="28"/>
      <c r="AW1787" s="28"/>
      <c r="BB1787" s="2"/>
      <c r="BD1787" s="28"/>
      <c r="BE1787" s="28"/>
      <c r="BF1787" s="28"/>
      <c r="BK1787" s="2"/>
      <c r="BM1787" s="28"/>
      <c r="BN1787" s="28"/>
      <c r="BO1787" s="28"/>
      <c r="BT1787" s="2"/>
      <c r="BV1787" s="28"/>
      <c r="BW1787" s="28"/>
      <c r="BX1787" s="28"/>
      <c r="CC1787" s="2"/>
      <c r="CE1787" s="28"/>
      <c r="CF1787" s="28"/>
      <c r="CG1787" s="28"/>
      <c r="CL1787" s="2"/>
      <c r="CN1787" s="28"/>
      <c r="CO1787" s="28"/>
      <c r="CP1787" s="28"/>
      <c r="CU1787" s="2"/>
      <c r="CW1787" s="28"/>
      <c r="CX1787" s="28"/>
      <c r="CY1787" s="28"/>
      <c r="DD1787" s="2"/>
      <c r="DF1787" s="28"/>
      <c r="DG1787" s="28"/>
      <c r="DH1787" s="28"/>
      <c r="DM1787" s="2"/>
      <c r="DO1787" s="28"/>
      <c r="DP1787" s="28"/>
      <c r="DQ1787" s="28"/>
      <c r="DV1787" s="2"/>
      <c r="DX1787" s="28"/>
      <c r="DY1787" s="28"/>
      <c r="DZ1787" s="28"/>
      <c r="EE1787" s="2"/>
      <c r="EG1787" s="28"/>
      <c r="EH1787" s="28"/>
      <c r="EI1787" s="28"/>
      <c r="EN1787" s="2"/>
      <c r="EP1787" s="28"/>
      <c r="EQ1787" s="28"/>
      <c r="ER1787" s="28"/>
      <c r="EW1787" s="2"/>
      <c r="EY1787" s="28"/>
      <c r="EZ1787" s="28"/>
      <c r="FA1787" s="28"/>
      <c r="FF1787" s="2"/>
      <c r="FH1787" s="28"/>
      <c r="FI1787" s="28"/>
      <c r="FJ1787" s="28"/>
      <c r="FO1787" s="2"/>
      <c r="FQ1787" s="28"/>
      <c r="FR1787" s="28"/>
      <c r="FS1787" s="28"/>
      <c r="FX1787" s="2"/>
      <c r="FZ1787" s="28"/>
      <c r="GA1787" s="28"/>
      <c r="GB1787" s="28"/>
      <c r="GG1787" s="2"/>
      <c r="GI1787" s="28"/>
      <c r="GJ1787" s="28"/>
      <c r="GK1787" s="28"/>
      <c r="GP1787" s="2"/>
      <c r="GR1787" s="28"/>
      <c r="GS1787" s="28"/>
      <c r="GT1787" s="28"/>
      <c r="GY1787" s="2"/>
      <c r="HA1787" s="28"/>
      <c r="HB1787" s="28"/>
      <c r="HC1787" s="28"/>
      <c r="HH1787" s="2"/>
      <c r="HJ1787" s="28"/>
      <c r="HK1787" s="28"/>
      <c r="HL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  <c r="IP1787" s="28"/>
      <c r="IQ1787" s="28"/>
      <c r="IR1787" s="28"/>
      <c r="IS1787" s="28"/>
      <c r="IT1787" s="28"/>
      <c r="IU1787" s="28"/>
      <c r="IV1787" s="28"/>
      <c r="RS1787" s="315"/>
    </row>
    <row r="1788" spans="1:487" s="22" customFormat="1" ht="15">
      <c r="A1788" s="325" t="s">
        <v>2634</v>
      </c>
      <c r="B1788" s="431"/>
      <c r="C1788" s="431"/>
      <c r="D1788" s="431"/>
      <c r="E1788" s="431"/>
      <c r="F1788" s="437">
        <f t="shared" si="26"/>
        <v>5</v>
      </c>
      <c r="G1788" s="552"/>
      <c r="H1788" s="552"/>
      <c r="I1788" s="552"/>
      <c r="J1788" s="553">
        <v>5</v>
      </c>
      <c r="K1788" s="552"/>
      <c r="L1788" s="460"/>
      <c r="M1788" s="28"/>
      <c r="N1788" s="28"/>
      <c r="R1788" s="2"/>
      <c r="T1788" s="28"/>
      <c r="U1788" s="28"/>
      <c r="V1788" s="28"/>
      <c r="AA1788" s="2"/>
      <c r="AC1788" s="28"/>
      <c r="AD1788" s="28"/>
      <c r="AE1788" s="28"/>
      <c r="AJ1788" s="2"/>
      <c r="AL1788" s="28"/>
      <c r="AM1788" s="28"/>
      <c r="AN1788" s="28"/>
      <c r="AS1788" s="2"/>
      <c r="AU1788" s="28"/>
      <c r="AV1788" s="28"/>
      <c r="AW1788" s="28"/>
      <c r="BB1788" s="2"/>
      <c r="BD1788" s="28"/>
      <c r="BE1788" s="28"/>
      <c r="BF1788" s="28"/>
      <c r="BK1788" s="2"/>
      <c r="BM1788" s="28"/>
      <c r="BN1788" s="28"/>
      <c r="BO1788" s="28"/>
      <c r="BT1788" s="2"/>
      <c r="BV1788" s="28"/>
      <c r="BW1788" s="28"/>
      <c r="BX1788" s="28"/>
      <c r="CC1788" s="2"/>
      <c r="CE1788" s="28"/>
      <c r="CF1788" s="28"/>
      <c r="CG1788" s="28"/>
      <c r="CL1788" s="2"/>
      <c r="CN1788" s="28"/>
      <c r="CO1788" s="28"/>
      <c r="CP1788" s="28"/>
      <c r="CU1788" s="2"/>
      <c r="CW1788" s="28"/>
      <c r="CX1788" s="28"/>
      <c r="CY1788" s="28"/>
      <c r="DD1788" s="2"/>
      <c r="DF1788" s="28"/>
      <c r="DG1788" s="28"/>
      <c r="DH1788" s="28"/>
      <c r="DM1788" s="2"/>
      <c r="DO1788" s="28"/>
      <c r="DP1788" s="28"/>
      <c r="DQ1788" s="28"/>
      <c r="DV1788" s="2"/>
      <c r="DX1788" s="28"/>
      <c r="DY1788" s="28"/>
      <c r="DZ1788" s="28"/>
      <c r="EE1788" s="2"/>
      <c r="EG1788" s="28"/>
      <c r="EH1788" s="28"/>
      <c r="EI1788" s="28"/>
      <c r="EN1788" s="2"/>
      <c r="EP1788" s="28"/>
      <c r="EQ1788" s="28"/>
      <c r="ER1788" s="28"/>
      <c r="EW1788" s="2"/>
      <c r="EY1788" s="28"/>
      <c r="EZ1788" s="28"/>
      <c r="FA1788" s="28"/>
      <c r="FF1788" s="2"/>
      <c r="FH1788" s="28"/>
      <c r="FI1788" s="28"/>
      <c r="FJ1788" s="28"/>
      <c r="FO1788" s="2"/>
      <c r="FQ1788" s="28"/>
      <c r="FR1788" s="28"/>
      <c r="FS1788" s="28"/>
      <c r="FX1788" s="2"/>
      <c r="FZ1788" s="28"/>
      <c r="GA1788" s="28"/>
      <c r="GB1788" s="28"/>
      <c r="GG1788" s="2"/>
      <c r="GI1788" s="28"/>
      <c r="GJ1788" s="28"/>
      <c r="GK1788" s="28"/>
      <c r="GP1788" s="2"/>
      <c r="GR1788" s="28"/>
      <c r="GS1788" s="28"/>
      <c r="GT1788" s="28"/>
      <c r="GY1788" s="2"/>
      <c r="HA1788" s="28"/>
      <c r="HB1788" s="28"/>
      <c r="HC1788" s="28"/>
      <c r="HH1788" s="2"/>
      <c r="HJ1788" s="28"/>
      <c r="HK1788" s="28"/>
      <c r="HL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  <c r="IP1788" s="28"/>
      <c r="IQ1788" s="28"/>
      <c r="IR1788" s="28"/>
      <c r="IS1788" s="28"/>
      <c r="IT1788" s="28"/>
      <c r="IU1788" s="28"/>
      <c r="IV1788" s="28"/>
      <c r="RS1788" s="315"/>
    </row>
    <row r="1789" spans="1:487" s="22" customFormat="1" ht="15">
      <c r="A1789" s="325" t="s">
        <v>2772</v>
      </c>
      <c r="B1789" s="431"/>
      <c r="C1789" s="431"/>
      <c r="D1789" s="431"/>
      <c r="E1789" s="431"/>
      <c r="F1789" s="437">
        <f t="shared" si="26"/>
        <v>2</v>
      </c>
      <c r="G1789" s="552"/>
      <c r="H1789" s="552"/>
      <c r="I1789" s="552">
        <v>2</v>
      </c>
      <c r="J1789" s="553"/>
      <c r="K1789" s="552"/>
      <c r="L1789" s="460"/>
      <c r="M1789" s="28"/>
      <c r="N1789" s="28"/>
      <c r="R1789" s="2"/>
      <c r="T1789" s="28"/>
      <c r="U1789" s="28"/>
      <c r="V1789" s="28"/>
      <c r="AA1789" s="2"/>
      <c r="AC1789" s="28"/>
      <c r="AD1789" s="28"/>
      <c r="AE1789" s="28"/>
      <c r="AJ1789" s="2"/>
      <c r="AL1789" s="28"/>
      <c r="AM1789" s="28"/>
      <c r="AN1789" s="28"/>
      <c r="AS1789" s="2"/>
      <c r="AU1789" s="28"/>
      <c r="AV1789" s="28"/>
      <c r="AW1789" s="28"/>
      <c r="BB1789" s="2"/>
      <c r="BD1789" s="28"/>
      <c r="BE1789" s="28"/>
      <c r="BF1789" s="28"/>
      <c r="BK1789" s="2"/>
      <c r="BM1789" s="28"/>
      <c r="BN1789" s="28"/>
      <c r="BO1789" s="28"/>
      <c r="BT1789" s="2"/>
      <c r="BV1789" s="28"/>
      <c r="BW1789" s="28"/>
      <c r="BX1789" s="28"/>
      <c r="CC1789" s="2"/>
      <c r="CE1789" s="28"/>
      <c r="CF1789" s="28"/>
      <c r="CG1789" s="28"/>
      <c r="CL1789" s="2"/>
      <c r="CN1789" s="28"/>
      <c r="CO1789" s="28"/>
      <c r="CP1789" s="28"/>
      <c r="CU1789" s="2"/>
      <c r="CW1789" s="28"/>
      <c r="CX1789" s="28"/>
      <c r="CY1789" s="28"/>
      <c r="DD1789" s="2"/>
      <c r="DF1789" s="28"/>
      <c r="DG1789" s="28"/>
      <c r="DH1789" s="28"/>
      <c r="DM1789" s="2"/>
      <c r="DO1789" s="28"/>
      <c r="DP1789" s="28"/>
      <c r="DQ1789" s="28"/>
      <c r="DV1789" s="2"/>
      <c r="DX1789" s="28"/>
      <c r="DY1789" s="28"/>
      <c r="DZ1789" s="28"/>
      <c r="EE1789" s="2"/>
      <c r="EG1789" s="28"/>
      <c r="EH1789" s="28"/>
      <c r="EI1789" s="28"/>
      <c r="EN1789" s="2"/>
      <c r="EP1789" s="28"/>
      <c r="EQ1789" s="28"/>
      <c r="ER1789" s="28"/>
      <c r="EW1789" s="2"/>
      <c r="EY1789" s="28"/>
      <c r="EZ1789" s="28"/>
      <c r="FA1789" s="28"/>
      <c r="FF1789" s="2"/>
      <c r="FH1789" s="28"/>
      <c r="FI1789" s="28"/>
      <c r="FJ1789" s="28"/>
      <c r="FO1789" s="2"/>
      <c r="FQ1789" s="28"/>
      <c r="FR1789" s="28"/>
      <c r="FS1789" s="28"/>
      <c r="FX1789" s="2"/>
      <c r="FZ1789" s="28"/>
      <c r="GA1789" s="28"/>
      <c r="GB1789" s="28"/>
      <c r="GG1789" s="2"/>
      <c r="GI1789" s="28"/>
      <c r="GJ1789" s="28"/>
      <c r="GK1789" s="28"/>
      <c r="GP1789" s="2"/>
      <c r="GR1789" s="28"/>
      <c r="GS1789" s="28"/>
      <c r="GT1789" s="28"/>
      <c r="GY1789" s="2"/>
      <c r="HA1789" s="28"/>
      <c r="HB1789" s="28"/>
      <c r="HC1789" s="28"/>
      <c r="HH1789" s="2"/>
      <c r="HJ1789" s="28"/>
      <c r="HK1789" s="28"/>
      <c r="HL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  <c r="IP1789" s="28"/>
      <c r="IQ1789" s="28"/>
      <c r="IR1789" s="28"/>
      <c r="IS1789" s="28"/>
      <c r="IT1789" s="28"/>
      <c r="IU1789" s="28"/>
      <c r="IV1789" s="28"/>
      <c r="RS1789" s="315"/>
    </row>
    <row r="1790" spans="1:487" s="22" customFormat="1" ht="15">
      <c r="A1790" s="325" t="s">
        <v>2681</v>
      </c>
      <c r="B1790" s="431"/>
      <c r="C1790" s="431"/>
      <c r="D1790" s="431"/>
      <c r="E1790" s="431"/>
      <c r="F1790" s="437">
        <f t="shared" si="26"/>
        <v>5</v>
      </c>
      <c r="G1790" s="552"/>
      <c r="H1790" s="552"/>
      <c r="I1790" s="552">
        <v>5</v>
      </c>
      <c r="J1790" s="553"/>
      <c r="K1790" s="552"/>
      <c r="L1790" s="460"/>
      <c r="M1790" s="28"/>
      <c r="N1790" s="28"/>
      <c r="R1790" s="2"/>
      <c r="T1790" s="28"/>
      <c r="U1790" s="28"/>
      <c r="V1790" s="28"/>
      <c r="AA1790" s="2"/>
      <c r="AC1790" s="28"/>
      <c r="AD1790" s="28"/>
      <c r="AE1790" s="28"/>
      <c r="AJ1790" s="2"/>
      <c r="AL1790" s="28"/>
      <c r="AM1790" s="28"/>
      <c r="AN1790" s="28"/>
      <c r="AS1790" s="2"/>
      <c r="AU1790" s="28"/>
      <c r="AV1790" s="28"/>
      <c r="AW1790" s="28"/>
      <c r="BB1790" s="2"/>
      <c r="BD1790" s="28"/>
      <c r="BE1790" s="28"/>
      <c r="BF1790" s="28"/>
      <c r="BK1790" s="2"/>
      <c r="BM1790" s="28"/>
      <c r="BN1790" s="28"/>
      <c r="BO1790" s="28"/>
      <c r="BT1790" s="2"/>
      <c r="BV1790" s="28"/>
      <c r="BW1790" s="28"/>
      <c r="BX1790" s="28"/>
      <c r="CC1790" s="2"/>
      <c r="CE1790" s="28"/>
      <c r="CF1790" s="28"/>
      <c r="CG1790" s="28"/>
      <c r="CL1790" s="2"/>
      <c r="CN1790" s="28"/>
      <c r="CO1790" s="28"/>
      <c r="CP1790" s="28"/>
      <c r="CU1790" s="2"/>
      <c r="CW1790" s="28"/>
      <c r="CX1790" s="28"/>
      <c r="CY1790" s="28"/>
      <c r="DD1790" s="2"/>
      <c r="DF1790" s="28"/>
      <c r="DG1790" s="28"/>
      <c r="DH1790" s="28"/>
      <c r="DM1790" s="2"/>
      <c r="DO1790" s="28"/>
      <c r="DP1790" s="28"/>
      <c r="DQ1790" s="28"/>
      <c r="DV1790" s="2"/>
      <c r="DX1790" s="28"/>
      <c r="DY1790" s="28"/>
      <c r="DZ1790" s="28"/>
      <c r="EE1790" s="2"/>
      <c r="EG1790" s="28"/>
      <c r="EH1790" s="28"/>
      <c r="EI1790" s="28"/>
      <c r="EN1790" s="2"/>
      <c r="EP1790" s="28"/>
      <c r="EQ1790" s="28"/>
      <c r="ER1790" s="28"/>
      <c r="EW1790" s="2"/>
      <c r="EY1790" s="28"/>
      <c r="EZ1790" s="28"/>
      <c r="FA1790" s="28"/>
      <c r="FF1790" s="2"/>
      <c r="FH1790" s="28"/>
      <c r="FI1790" s="28"/>
      <c r="FJ1790" s="28"/>
      <c r="FO1790" s="2"/>
      <c r="FQ1790" s="28"/>
      <c r="FR1790" s="28"/>
      <c r="FS1790" s="28"/>
      <c r="FX1790" s="2"/>
      <c r="FZ1790" s="28"/>
      <c r="GA1790" s="28"/>
      <c r="GB1790" s="28"/>
      <c r="GG1790" s="2"/>
      <c r="GI1790" s="28"/>
      <c r="GJ1790" s="28"/>
      <c r="GK1790" s="28"/>
      <c r="GP1790" s="2"/>
      <c r="GR1790" s="28"/>
      <c r="GS1790" s="28"/>
      <c r="GT1790" s="28"/>
      <c r="GY1790" s="2"/>
      <c r="HA1790" s="28"/>
      <c r="HB1790" s="28"/>
      <c r="HC1790" s="28"/>
      <c r="HH1790" s="2"/>
      <c r="HJ1790" s="28"/>
      <c r="HK1790" s="28"/>
      <c r="HL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  <c r="IP1790" s="28"/>
      <c r="IQ1790" s="28"/>
      <c r="IR1790" s="28"/>
      <c r="IS1790" s="28"/>
      <c r="IT1790" s="28"/>
      <c r="IU1790" s="28"/>
      <c r="IV1790" s="28"/>
      <c r="RS1790" s="315"/>
    </row>
    <row r="1791" spans="1:487" s="22" customFormat="1" ht="15">
      <c r="A1791" s="325" t="s">
        <v>2893</v>
      </c>
      <c r="B1791" s="431"/>
      <c r="C1791" s="431"/>
      <c r="D1791" s="431"/>
      <c r="E1791" s="431"/>
      <c r="F1791" s="437">
        <f t="shared" si="26"/>
        <v>8</v>
      </c>
      <c r="G1791" s="552"/>
      <c r="H1791" s="552"/>
      <c r="I1791" s="552">
        <v>6</v>
      </c>
      <c r="J1791" s="553">
        <v>2</v>
      </c>
      <c r="K1791" s="552"/>
      <c r="L1791" s="460"/>
      <c r="M1791" s="28"/>
      <c r="N1791" s="28"/>
      <c r="R1791" s="2"/>
      <c r="T1791" s="28"/>
      <c r="U1791" s="28"/>
      <c r="V1791" s="28"/>
      <c r="AA1791" s="2"/>
      <c r="AC1791" s="28"/>
      <c r="AD1791" s="28"/>
      <c r="AE1791" s="28"/>
      <c r="AJ1791" s="2"/>
      <c r="AL1791" s="28"/>
      <c r="AM1791" s="28"/>
      <c r="AN1791" s="28"/>
      <c r="AS1791" s="2"/>
      <c r="AU1791" s="28"/>
      <c r="AV1791" s="28"/>
      <c r="AW1791" s="28"/>
      <c r="BB1791" s="2"/>
      <c r="BD1791" s="28"/>
      <c r="BE1791" s="28"/>
      <c r="BF1791" s="28"/>
      <c r="BK1791" s="2"/>
      <c r="BM1791" s="28"/>
      <c r="BN1791" s="28"/>
      <c r="BO1791" s="28"/>
      <c r="BT1791" s="2"/>
      <c r="BV1791" s="28"/>
      <c r="BW1791" s="28"/>
      <c r="BX1791" s="28"/>
      <c r="CC1791" s="2"/>
      <c r="CE1791" s="28"/>
      <c r="CF1791" s="28"/>
      <c r="CG1791" s="28"/>
      <c r="CL1791" s="2"/>
      <c r="CN1791" s="28"/>
      <c r="CO1791" s="28"/>
      <c r="CP1791" s="28"/>
      <c r="CU1791" s="2"/>
      <c r="CW1791" s="28"/>
      <c r="CX1791" s="28"/>
      <c r="CY1791" s="28"/>
      <c r="DD1791" s="2"/>
      <c r="DF1791" s="28"/>
      <c r="DG1791" s="28"/>
      <c r="DH1791" s="28"/>
      <c r="DM1791" s="2"/>
      <c r="DO1791" s="28"/>
      <c r="DP1791" s="28"/>
      <c r="DQ1791" s="28"/>
      <c r="DV1791" s="2"/>
      <c r="DX1791" s="28"/>
      <c r="DY1791" s="28"/>
      <c r="DZ1791" s="28"/>
      <c r="EE1791" s="2"/>
      <c r="EG1791" s="28"/>
      <c r="EH1791" s="28"/>
      <c r="EI1791" s="28"/>
      <c r="EN1791" s="2"/>
      <c r="EP1791" s="28"/>
      <c r="EQ1791" s="28"/>
      <c r="ER1791" s="28"/>
      <c r="EW1791" s="2"/>
      <c r="EY1791" s="28"/>
      <c r="EZ1791" s="28"/>
      <c r="FA1791" s="28"/>
      <c r="FF1791" s="2"/>
      <c r="FH1791" s="28"/>
      <c r="FI1791" s="28"/>
      <c r="FJ1791" s="28"/>
      <c r="FO1791" s="2"/>
      <c r="FQ1791" s="28"/>
      <c r="FR1791" s="28"/>
      <c r="FS1791" s="28"/>
      <c r="FX1791" s="2"/>
      <c r="FZ1791" s="28"/>
      <c r="GA1791" s="28"/>
      <c r="GB1791" s="28"/>
      <c r="GG1791" s="2"/>
      <c r="GI1791" s="28"/>
      <c r="GJ1791" s="28"/>
      <c r="GK1791" s="28"/>
      <c r="GP1791" s="2"/>
      <c r="GR1791" s="28"/>
      <c r="GS1791" s="28"/>
      <c r="GT1791" s="28"/>
      <c r="GY1791" s="2"/>
      <c r="HA1791" s="28"/>
      <c r="HB1791" s="28"/>
      <c r="HC1791" s="28"/>
      <c r="HH1791" s="2"/>
      <c r="HJ1791" s="28"/>
      <c r="HK1791" s="28"/>
      <c r="HL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  <c r="IP1791" s="28"/>
      <c r="IQ1791" s="28"/>
      <c r="IR1791" s="28"/>
      <c r="IS1791" s="28"/>
      <c r="IT1791" s="28"/>
      <c r="IU1791" s="28"/>
      <c r="IV1791" s="28"/>
      <c r="RS1791" s="315"/>
    </row>
    <row r="1792" spans="1:487" s="22" customFormat="1" ht="15">
      <c r="A1792" s="325" t="s">
        <v>2959</v>
      </c>
      <c r="B1792" s="431"/>
      <c r="C1792" s="431"/>
      <c r="D1792" s="431"/>
      <c r="E1792" s="431"/>
      <c r="F1792" s="437">
        <f t="shared" si="26"/>
        <v>8</v>
      </c>
      <c r="G1792" s="552"/>
      <c r="H1792" s="552"/>
      <c r="I1792" s="552"/>
      <c r="J1792" s="553">
        <v>8</v>
      </c>
      <c r="K1792" s="552"/>
      <c r="L1792" s="460"/>
      <c r="M1792" s="28"/>
      <c r="N1792" s="28"/>
      <c r="R1792" s="2"/>
      <c r="T1792" s="28"/>
      <c r="U1792" s="28"/>
      <c r="V1792" s="28"/>
      <c r="AA1792" s="2"/>
      <c r="AC1792" s="28"/>
      <c r="AD1792" s="28"/>
      <c r="AE1792" s="28"/>
      <c r="AJ1792" s="2"/>
      <c r="AL1792" s="28"/>
      <c r="AM1792" s="28"/>
      <c r="AN1792" s="28"/>
      <c r="AS1792" s="2"/>
      <c r="AU1792" s="28"/>
      <c r="AV1792" s="28"/>
      <c r="AW1792" s="28"/>
      <c r="BB1792" s="2"/>
      <c r="BD1792" s="28"/>
      <c r="BE1792" s="28"/>
      <c r="BF1792" s="28"/>
      <c r="BK1792" s="2"/>
      <c r="BM1792" s="28"/>
      <c r="BN1792" s="28"/>
      <c r="BO1792" s="28"/>
      <c r="BT1792" s="2"/>
      <c r="BV1792" s="28"/>
      <c r="BW1792" s="28"/>
      <c r="BX1792" s="28"/>
      <c r="CC1792" s="2"/>
      <c r="CE1792" s="28"/>
      <c r="CF1792" s="28"/>
      <c r="CG1792" s="28"/>
      <c r="CL1792" s="2"/>
      <c r="CN1792" s="28"/>
      <c r="CO1792" s="28"/>
      <c r="CP1792" s="28"/>
      <c r="CU1792" s="2"/>
      <c r="CW1792" s="28"/>
      <c r="CX1792" s="28"/>
      <c r="CY1792" s="28"/>
      <c r="DD1792" s="2"/>
      <c r="DF1792" s="28"/>
      <c r="DG1792" s="28"/>
      <c r="DH1792" s="28"/>
      <c r="DM1792" s="2"/>
      <c r="DO1792" s="28"/>
      <c r="DP1792" s="28"/>
      <c r="DQ1792" s="28"/>
      <c r="DV1792" s="2"/>
      <c r="DX1792" s="28"/>
      <c r="DY1792" s="28"/>
      <c r="DZ1792" s="28"/>
      <c r="EE1792" s="2"/>
      <c r="EG1792" s="28"/>
      <c r="EH1792" s="28"/>
      <c r="EI1792" s="28"/>
      <c r="EN1792" s="2"/>
      <c r="EP1792" s="28"/>
      <c r="EQ1792" s="28"/>
      <c r="ER1792" s="28"/>
      <c r="EW1792" s="2"/>
      <c r="EY1792" s="28"/>
      <c r="EZ1792" s="28"/>
      <c r="FA1792" s="28"/>
      <c r="FF1792" s="2"/>
      <c r="FH1792" s="28"/>
      <c r="FI1792" s="28"/>
      <c r="FJ1792" s="28"/>
      <c r="FO1792" s="2"/>
      <c r="FQ1792" s="28"/>
      <c r="FR1792" s="28"/>
      <c r="FS1792" s="28"/>
      <c r="FX1792" s="2"/>
      <c r="FZ1792" s="28"/>
      <c r="GA1792" s="28"/>
      <c r="GB1792" s="28"/>
      <c r="GG1792" s="2"/>
      <c r="GI1792" s="28"/>
      <c r="GJ1792" s="28"/>
      <c r="GK1792" s="28"/>
      <c r="GP1792" s="2"/>
      <c r="GR1792" s="28"/>
      <c r="GS1792" s="28"/>
      <c r="GT1792" s="28"/>
      <c r="GY1792" s="2"/>
      <c r="HA1792" s="28"/>
      <c r="HB1792" s="28"/>
      <c r="HC1792" s="28"/>
      <c r="HH1792" s="2"/>
      <c r="HJ1792" s="28"/>
      <c r="HK1792" s="28"/>
      <c r="HL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  <c r="IP1792" s="28"/>
      <c r="IQ1792" s="28"/>
      <c r="IR1792" s="28"/>
      <c r="IS1792" s="28"/>
      <c r="IT1792" s="28"/>
      <c r="IU1792" s="28"/>
      <c r="IV1792" s="28"/>
      <c r="RS1792" s="315"/>
    </row>
    <row r="1793" spans="1:487" s="22" customFormat="1" ht="15">
      <c r="A1793" s="325" t="s">
        <v>2992</v>
      </c>
      <c r="B1793" s="431"/>
      <c r="C1793" s="431"/>
      <c r="D1793" s="431"/>
      <c r="E1793" s="431"/>
      <c r="F1793" s="437">
        <f t="shared" si="26"/>
        <v>2</v>
      </c>
      <c r="G1793" s="460"/>
      <c r="H1793" s="460"/>
      <c r="I1793" s="553">
        <v>2</v>
      </c>
      <c r="J1793" s="428"/>
      <c r="K1793" s="460"/>
      <c r="L1793" s="460"/>
      <c r="M1793" s="28"/>
      <c r="N1793" s="28"/>
      <c r="R1793" s="2"/>
      <c r="T1793" s="28"/>
      <c r="U1793" s="28"/>
      <c r="V1793" s="28"/>
      <c r="AA1793" s="2"/>
      <c r="AC1793" s="28"/>
      <c r="AD1793" s="28"/>
      <c r="AE1793" s="28"/>
      <c r="AJ1793" s="2"/>
      <c r="AL1793" s="28"/>
      <c r="AM1793" s="28"/>
      <c r="AN1793" s="28"/>
      <c r="AS1793" s="2"/>
      <c r="AU1793" s="28"/>
      <c r="AV1793" s="28"/>
      <c r="AW1793" s="28"/>
      <c r="BB1793" s="2"/>
      <c r="BD1793" s="28"/>
      <c r="BE1793" s="28"/>
      <c r="BF1793" s="28"/>
      <c r="BK1793" s="2"/>
      <c r="BM1793" s="28"/>
      <c r="BN1793" s="28"/>
      <c r="BO1793" s="28"/>
      <c r="BT1793" s="2"/>
      <c r="BV1793" s="28"/>
      <c r="BW1793" s="28"/>
      <c r="BX1793" s="28"/>
      <c r="CC1793" s="2"/>
      <c r="CE1793" s="28"/>
      <c r="CF1793" s="28"/>
      <c r="CG1793" s="28"/>
      <c r="CL1793" s="2"/>
      <c r="CN1793" s="28"/>
      <c r="CO1793" s="28"/>
      <c r="CP1793" s="28"/>
      <c r="CU1793" s="2"/>
      <c r="CW1793" s="28"/>
      <c r="CX1793" s="28"/>
      <c r="CY1793" s="28"/>
      <c r="DD1793" s="2"/>
      <c r="DF1793" s="28"/>
      <c r="DG1793" s="28"/>
      <c r="DH1793" s="28"/>
      <c r="DM1793" s="2"/>
      <c r="DO1793" s="28"/>
      <c r="DP1793" s="28"/>
      <c r="DQ1793" s="28"/>
      <c r="DV1793" s="2"/>
      <c r="DX1793" s="28"/>
      <c r="DY1793" s="28"/>
      <c r="DZ1793" s="28"/>
      <c r="EE1793" s="2"/>
      <c r="EG1793" s="28"/>
      <c r="EH1793" s="28"/>
      <c r="EI1793" s="28"/>
      <c r="EN1793" s="2"/>
      <c r="EP1793" s="28"/>
      <c r="EQ1793" s="28"/>
      <c r="ER1793" s="28"/>
      <c r="EW1793" s="2"/>
      <c r="EY1793" s="28"/>
      <c r="EZ1793" s="28"/>
      <c r="FA1793" s="28"/>
      <c r="FF1793" s="2"/>
      <c r="FH1793" s="28"/>
      <c r="FI1793" s="28"/>
      <c r="FJ1793" s="28"/>
      <c r="FO1793" s="2"/>
      <c r="FQ1793" s="28"/>
      <c r="FR1793" s="28"/>
      <c r="FS1793" s="28"/>
      <c r="FX1793" s="2"/>
      <c r="FZ1793" s="28"/>
      <c r="GA1793" s="28"/>
      <c r="GB1793" s="28"/>
      <c r="GG1793" s="2"/>
      <c r="GI1793" s="28"/>
      <c r="GJ1793" s="28"/>
      <c r="GK1793" s="28"/>
      <c r="GP1793" s="2"/>
      <c r="GR1793" s="28"/>
      <c r="GS1793" s="28"/>
      <c r="GT1793" s="28"/>
      <c r="GY1793" s="2"/>
      <c r="HA1793" s="28"/>
      <c r="HB1793" s="28"/>
      <c r="HC1793" s="28"/>
      <c r="HH1793" s="2"/>
      <c r="HJ1793" s="28"/>
      <c r="HK1793" s="28"/>
      <c r="HL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  <c r="IP1793" s="28"/>
      <c r="IQ1793" s="28"/>
      <c r="IR1793" s="28"/>
      <c r="IS1793" s="28"/>
      <c r="IT1793" s="28"/>
      <c r="IU1793" s="28"/>
      <c r="IV1793" s="28"/>
      <c r="RS1793" s="315"/>
    </row>
    <row r="1794" spans="1:487" s="22" customFormat="1" ht="15">
      <c r="A1794" s="325" t="s">
        <v>2692</v>
      </c>
      <c r="B1794" s="431"/>
      <c r="C1794" s="431"/>
      <c r="D1794" s="431"/>
      <c r="E1794" s="431"/>
      <c r="F1794" s="437">
        <f t="shared" si="26"/>
        <v>1</v>
      </c>
      <c r="G1794" s="552"/>
      <c r="H1794" s="552"/>
      <c r="I1794" s="552"/>
      <c r="J1794" s="553">
        <v>1</v>
      </c>
      <c r="K1794" s="552"/>
      <c r="L1794" s="460"/>
      <c r="M1794" s="28"/>
      <c r="N1794" s="28"/>
      <c r="R1794" s="2"/>
      <c r="T1794" s="28"/>
      <c r="U1794" s="28"/>
      <c r="V1794" s="28"/>
      <c r="AA1794" s="2"/>
      <c r="AC1794" s="28"/>
      <c r="AD1794" s="28"/>
      <c r="AE1794" s="28"/>
      <c r="AJ1794" s="2"/>
      <c r="AL1794" s="28"/>
      <c r="AM1794" s="28"/>
      <c r="AN1794" s="28"/>
      <c r="AS1794" s="2"/>
      <c r="AU1794" s="28"/>
      <c r="AV1794" s="28"/>
      <c r="AW1794" s="28"/>
      <c r="BB1794" s="2"/>
      <c r="BD1794" s="28"/>
      <c r="BE1794" s="28"/>
      <c r="BF1794" s="28"/>
      <c r="BK1794" s="2"/>
      <c r="BM1794" s="28"/>
      <c r="BN1794" s="28"/>
      <c r="BO1794" s="28"/>
      <c r="BT1794" s="2"/>
      <c r="BV1794" s="28"/>
      <c r="BW1794" s="28"/>
      <c r="BX1794" s="28"/>
      <c r="CC1794" s="2"/>
      <c r="CE1794" s="28"/>
      <c r="CF1794" s="28"/>
      <c r="CG1794" s="28"/>
      <c r="CL1794" s="2"/>
      <c r="CN1794" s="28"/>
      <c r="CO1794" s="28"/>
      <c r="CP1794" s="28"/>
      <c r="CU1794" s="2"/>
      <c r="CW1794" s="28"/>
      <c r="CX1794" s="28"/>
      <c r="CY1794" s="28"/>
      <c r="DD1794" s="2"/>
      <c r="DF1794" s="28"/>
      <c r="DG1794" s="28"/>
      <c r="DH1794" s="28"/>
      <c r="DM1794" s="2"/>
      <c r="DO1794" s="28"/>
      <c r="DP1794" s="28"/>
      <c r="DQ1794" s="28"/>
      <c r="DV1794" s="2"/>
      <c r="DX1794" s="28"/>
      <c r="DY1794" s="28"/>
      <c r="DZ1794" s="28"/>
      <c r="EE1794" s="2"/>
      <c r="EG1794" s="28"/>
      <c r="EH1794" s="28"/>
      <c r="EI1794" s="28"/>
      <c r="EN1794" s="2"/>
      <c r="EP1794" s="28"/>
      <c r="EQ1794" s="28"/>
      <c r="ER1794" s="28"/>
      <c r="EW1794" s="2"/>
      <c r="EY1794" s="28"/>
      <c r="EZ1794" s="28"/>
      <c r="FA1794" s="28"/>
      <c r="FF1794" s="2"/>
      <c r="FH1794" s="28"/>
      <c r="FI1794" s="28"/>
      <c r="FJ1794" s="28"/>
      <c r="FO1794" s="2"/>
      <c r="FQ1794" s="28"/>
      <c r="FR1794" s="28"/>
      <c r="FS1794" s="28"/>
      <c r="FX1794" s="2"/>
      <c r="FZ1794" s="28"/>
      <c r="GA1794" s="28"/>
      <c r="GB1794" s="28"/>
      <c r="GG1794" s="2"/>
      <c r="GI1794" s="28"/>
      <c r="GJ1794" s="28"/>
      <c r="GK1794" s="28"/>
      <c r="GP1794" s="2"/>
      <c r="GR1794" s="28"/>
      <c r="GS1794" s="28"/>
      <c r="GT1794" s="28"/>
      <c r="GY1794" s="2"/>
      <c r="HA1794" s="28"/>
      <c r="HB1794" s="28"/>
      <c r="HC1794" s="28"/>
      <c r="HH1794" s="2"/>
      <c r="HJ1794" s="28"/>
      <c r="HK1794" s="28"/>
      <c r="HL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  <c r="IP1794" s="28"/>
      <c r="IQ1794" s="28"/>
      <c r="IR1794" s="28"/>
      <c r="IS1794" s="28"/>
      <c r="IT1794" s="28"/>
      <c r="IU1794" s="28"/>
      <c r="IV1794" s="28"/>
      <c r="RS1794" s="315"/>
    </row>
    <row r="1795" spans="1:487" s="22" customFormat="1" ht="15">
      <c r="A1795" s="325" t="s">
        <v>2738</v>
      </c>
      <c r="B1795" s="431"/>
      <c r="C1795" s="431"/>
      <c r="D1795" s="431"/>
      <c r="E1795" s="431"/>
      <c r="F1795" s="437">
        <f t="shared" si="26"/>
        <v>7</v>
      </c>
      <c r="G1795" s="552"/>
      <c r="H1795" s="552"/>
      <c r="I1795" s="552">
        <v>7</v>
      </c>
      <c r="J1795" s="553"/>
      <c r="K1795" s="552"/>
      <c r="L1795" s="460"/>
      <c r="M1795" s="28"/>
      <c r="N1795" s="28"/>
      <c r="R1795" s="2"/>
      <c r="T1795" s="28"/>
      <c r="U1795" s="28"/>
      <c r="V1795" s="28"/>
      <c r="AA1795" s="2"/>
      <c r="AC1795" s="28"/>
      <c r="AD1795" s="28"/>
      <c r="AE1795" s="28"/>
      <c r="AJ1795" s="2"/>
      <c r="AL1795" s="28"/>
      <c r="AM1795" s="28"/>
      <c r="AN1795" s="28"/>
      <c r="AS1795" s="2"/>
      <c r="AU1795" s="28"/>
      <c r="AV1795" s="28"/>
      <c r="AW1795" s="28"/>
      <c r="BB1795" s="2"/>
      <c r="BD1795" s="28"/>
      <c r="BE1795" s="28"/>
      <c r="BF1795" s="28"/>
      <c r="BK1795" s="2"/>
      <c r="BM1795" s="28"/>
      <c r="BN1795" s="28"/>
      <c r="BO1795" s="28"/>
      <c r="BT1795" s="2"/>
      <c r="BV1795" s="28"/>
      <c r="BW1795" s="28"/>
      <c r="BX1795" s="28"/>
      <c r="CC1795" s="2"/>
      <c r="CE1795" s="28"/>
      <c r="CF1795" s="28"/>
      <c r="CG1795" s="28"/>
      <c r="CL1795" s="2"/>
      <c r="CN1795" s="28"/>
      <c r="CO1795" s="28"/>
      <c r="CP1795" s="28"/>
      <c r="CU1795" s="2"/>
      <c r="CW1795" s="28"/>
      <c r="CX1795" s="28"/>
      <c r="CY1795" s="28"/>
      <c r="DD1795" s="2"/>
      <c r="DF1795" s="28"/>
      <c r="DG1795" s="28"/>
      <c r="DH1795" s="28"/>
      <c r="DM1795" s="2"/>
      <c r="DO1795" s="28"/>
      <c r="DP1795" s="28"/>
      <c r="DQ1795" s="28"/>
      <c r="DV1795" s="2"/>
      <c r="DX1795" s="28"/>
      <c r="DY1795" s="28"/>
      <c r="DZ1795" s="28"/>
      <c r="EE1795" s="2"/>
      <c r="EG1795" s="28"/>
      <c r="EH1795" s="28"/>
      <c r="EI1795" s="28"/>
      <c r="EN1795" s="2"/>
      <c r="EP1795" s="28"/>
      <c r="EQ1795" s="28"/>
      <c r="ER1795" s="28"/>
      <c r="EW1795" s="2"/>
      <c r="EY1795" s="28"/>
      <c r="EZ1795" s="28"/>
      <c r="FA1795" s="28"/>
      <c r="FF1795" s="2"/>
      <c r="FH1795" s="28"/>
      <c r="FI1795" s="28"/>
      <c r="FJ1795" s="28"/>
      <c r="FO1795" s="2"/>
      <c r="FQ1795" s="28"/>
      <c r="FR1795" s="28"/>
      <c r="FS1795" s="28"/>
      <c r="FX1795" s="2"/>
      <c r="FZ1795" s="28"/>
      <c r="GA1795" s="28"/>
      <c r="GB1795" s="28"/>
      <c r="GG1795" s="2"/>
      <c r="GI1795" s="28"/>
      <c r="GJ1795" s="28"/>
      <c r="GK1795" s="28"/>
      <c r="GP1795" s="2"/>
      <c r="GR1795" s="28"/>
      <c r="GS1795" s="28"/>
      <c r="GT1795" s="28"/>
      <c r="GY1795" s="2"/>
      <c r="HA1795" s="28"/>
      <c r="HB1795" s="28"/>
      <c r="HC1795" s="28"/>
      <c r="HH1795" s="2"/>
      <c r="HJ1795" s="28"/>
      <c r="HK1795" s="28"/>
      <c r="HL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  <c r="IP1795" s="28"/>
      <c r="IQ1795" s="28"/>
      <c r="IR1795" s="28"/>
      <c r="IS1795" s="28"/>
      <c r="IT1795" s="28"/>
      <c r="IU1795" s="28"/>
      <c r="IV1795" s="28"/>
      <c r="RS1795" s="315"/>
    </row>
    <row r="1796" spans="1:487" s="22" customFormat="1" ht="15">
      <c r="A1796" s="325" t="s">
        <v>2676</v>
      </c>
      <c r="B1796" s="431"/>
      <c r="C1796" s="431"/>
      <c r="D1796" s="431"/>
      <c r="E1796" s="431"/>
      <c r="F1796" s="437">
        <f t="shared" si="26"/>
        <v>8</v>
      </c>
      <c r="G1796" s="552"/>
      <c r="H1796" s="552"/>
      <c r="I1796" s="552">
        <v>8</v>
      </c>
      <c r="J1796" s="553"/>
      <c r="K1796" s="552"/>
      <c r="L1796" s="460"/>
      <c r="M1796" s="28"/>
      <c r="N1796" s="28"/>
      <c r="R1796" s="2"/>
      <c r="T1796" s="28"/>
      <c r="U1796" s="28"/>
      <c r="V1796" s="28"/>
      <c r="AA1796" s="2"/>
      <c r="AC1796" s="28"/>
      <c r="AD1796" s="28"/>
      <c r="AE1796" s="28"/>
      <c r="AJ1796" s="2"/>
      <c r="AL1796" s="28"/>
      <c r="AM1796" s="28"/>
      <c r="AN1796" s="28"/>
      <c r="AS1796" s="2"/>
      <c r="AU1796" s="28"/>
      <c r="AV1796" s="28"/>
      <c r="AW1796" s="28"/>
      <c r="BB1796" s="2"/>
      <c r="BD1796" s="28"/>
      <c r="BE1796" s="28"/>
      <c r="BF1796" s="28"/>
      <c r="BK1796" s="2"/>
      <c r="BM1796" s="28"/>
      <c r="BN1796" s="28"/>
      <c r="BO1796" s="28"/>
      <c r="BT1796" s="2"/>
      <c r="BV1796" s="28"/>
      <c r="BW1796" s="28"/>
      <c r="BX1796" s="28"/>
      <c r="CC1796" s="2"/>
      <c r="CE1796" s="28"/>
      <c r="CF1796" s="28"/>
      <c r="CG1796" s="28"/>
      <c r="CL1796" s="2"/>
      <c r="CN1796" s="28"/>
      <c r="CO1796" s="28"/>
      <c r="CP1796" s="28"/>
      <c r="CU1796" s="2"/>
      <c r="CW1796" s="28"/>
      <c r="CX1796" s="28"/>
      <c r="CY1796" s="28"/>
      <c r="DD1796" s="2"/>
      <c r="DF1796" s="28"/>
      <c r="DG1796" s="28"/>
      <c r="DH1796" s="28"/>
      <c r="DM1796" s="2"/>
      <c r="DO1796" s="28"/>
      <c r="DP1796" s="28"/>
      <c r="DQ1796" s="28"/>
      <c r="DV1796" s="2"/>
      <c r="DX1796" s="28"/>
      <c r="DY1796" s="28"/>
      <c r="DZ1796" s="28"/>
      <c r="EE1796" s="2"/>
      <c r="EG1796" s="28"/>
      <c r="EH1796" s="28"/>
      <c r="EI1796" s="28"/>
      <c r="EN1796" s="2"/>
      <c r="EP1796" s="28"/>
      <c r="EQ1796" s="28"/>
      <c r="ER1796" s="28"/>
      <c r="EW1796" s="2"/>
      <c r="EY1796" s="28"/>
      <c r="EZ1796" s="28"/>
      <c r="FA1796" s="28"/>
      <c r="FF1796" s="2"/>
      <c r="FH1796" s="28"/>
      <c r="FI1796" s="28"/>
      <c r="FJ1796" s="28"/>
      <c r="FO1796" s="2"/>
      <c r="FQ1796" s="28"/>
      <c r="FR1796" s="28"/>
      <c r="FS1796" s="28"/>
      <c r="FX1796" s="2"/>
      <c r="FZ1796" s="28"/>
      <c r="GA1796" s="28"/>
      <c r="GB1796" s="28"/>
      <c r="GG1796" s="2"/>
      <c r="GI1796" s="28"/>
      <c r="GJ1796" s="28"/>
      <c r="GK1796" s="28"/>
      <c r="GP1796" s="2"/>
      <c r="GR1796" s="28"/>
      <c r="GS1796" s="28"/>
      <c r="GT1796" s="28"/>
      <c r="GY1796" s="2"/>
      <c r="HA1796" s="28"/>
      <c r="HB1796" s="28"/>
      <c r="HC1796" s="28"/>
      <c r="HH1796" s="2"/>
      <c r="HJ1796" s="28"/>
      <c r="HK1796" s="28"/>
      <c r="HL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  <c r="IP1796" s="28"/>
      <c r="IQ1796" s="28"/>
      <c r="IR1796" s="28"/>
      <c r="IS1796" s="28"/>
      <c r="IT1796" s="28"/>
      <c r="IU1796" s="28"/>
      <c r="IV1796" s="28"/>
      <c r="RS1796" s="315"/>
    </row>
    <row r="1797" spans="1:487" s="22" customFormat="1" ht="15">
      <c r="A1797" s="325" t="s">
        <v>2636</v>
      </c>
      <c r="B1797" s="431"/>
      <c r="C1797" s="431"/>
      <c r="D1797" s="431"/>
      <c r="E1797" s="431"/>
      <c r="F1797" s="437">
        <f t="shared" si="26"/>
        <v>3</v>
      </c>
      <c r="G1797" s="552"/>
      <c r="H1797" s="552"/>
      <c r="I1797" s="552"/>
      <c r="J1797" s="553">
        <v>3</v>
      </c>
      <c r="K1797" s="552"/>
      <c r="L1797" s="460"/>
      <c r="M1797" s="28"/>
      <c r="N1797" s="28"/>
      <c r="R1797" s="2"/>
      <c r="T1797" s="28"/>
      <c r="U1797" s="28"/>
      <c r="V1797" s="28"/>
      <c r="AA1797" s="2"/>
      <c r="AC1797" s="28"/>
      <c r="AD1797" s="28"/>
      <c r="AE1797" s="28"/>
      <c r="AJ1797" s="2"/>
      <c r="AL1797" s="28"/>
      <c r="AM1797" s="28"/>
      <c r="AN1797" s="28"/>
      <c r="AS1797" s="2"/>
      <c r="AU1797" s="28"/>
      <c r="AV1797" s="28"/>
      <c r="AW1797" s="28"/>
      <c r="BB1797" s="2"/>
      <c r="BD1797" s="28"/>
      <c r="BE1797" s="28"/>
      <c r="BF1797" s="28"/>
      <c r="BK1797" s="2"/>
      <c r="BM1797" s="28"/>
      <c r="BN1797" s="28"/>
      <c r="BO1797" s="28"/>
      <c r="BT1797" s="2"/>
      <c r="BV1797" s="28"/>
      <c r="BW1797" s="28"/>
      <c r="BX1797" s="28"/>
      <c r="CC1797" s="2"/>
      <c r="CE1797" s="28"/>
      <c r="CF1797" s="28"/>
      <c r="CG1797" s="28"/>
      <c r="CL1797" s="2"/>
      <c r="CN1797" s="28"/>
      <c r="CO1797" s="28"/>
      <c r="CP1797" s="28"/>
      <c r="CU1797" s="2"/>
      <c r="CW1797" s="28"/>
      <c r="CX1797" s="28"/>
      <c r="CY1797" s="28"/>
      <c r="DD1797" s="2"/>
      <c r="DF1797" s="28"/>
      <c r="DG1797" s="28"/>
      <c r="DH1797" s="28"/>
      <c r="DM1797" s="2"/>
      <c r="DO1797" s="28"/>
      <c r="DP1797" s="28"/>
      <c r="DQ1797" s="28"/>
      <c r="DV1797" s="2"/>
      <c r="DX1797" s="28"/>
      <c r="DY1797" s="28"/>
      <c r="DZ1797" s="28"/>
      <c r="EE1797" s="2"/>
      <c r="EG1797" s="28"/>
      <c r="EH1797" s="28"/>
      <c r="EI1797" s="28"/>
      <c r="EN1797" s="2"/>
      <c r="EP1797" s="28"/>
      <c r="EQ1797" s="28"/>
      <c r="ER1797" s="28"/>
      <c r="EW1797" s="2"/>
      <c r="EY1797" s="28"/>
      <c r="EZ1797" s="28"/>
      <c r="FA1797" s="28"/>
      <c r="FF1797" s="2"/>
      <c r="FH1797" s="28"/>
      <c r="FI1797" s="28"/>
      <c r="FJ1797" s="28"/>
      <c r="FO1797" s="2"/>
      <c r="FQ1797" s="28"/>
      <c r="FR1797" s="28"/>
      <c r="FS1797" s="28"/>
      <c r="FX1797" s="2"/>
      <c r="FZ1797" s="28"/>
      <c r="GA1797" s="28"/>
      <c r="GB1797" s="28"/>
      <c r="GG1797" s="2"/>
      <c r="GI1797" s="28"/>
      <c r="GJ1797" s="28"/>
      <c r="GK1797" s="28"/>
      <c r="GP1797" s="2"/>
      <c r="GR1797" s="28"/>
      <c r="GS1797" s="28"/>
      <c r="GT1797" s="28"/>
      <c r="GY1797" s="2"/>
      <c r="HA1797" s="28"/>
      <c r="HB1797" s="28"/>
      <c r="HC1797" s="28"/>
      <c r="HH1797" s="2"/>
      <c r="HJ1797" s="28"/>
      <c r="HK1797" s="28"/>
      <c r="HL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  <c r="IP1797" s="28"/>
      <c r="IQ1797" s="28"/>
      <c r="IR1797" s="28"/>
      <c r="IS1797" s="28"/>
      <c r="IT1797" s="28"/>
      <c r="IU1797" s="28"/>
      <c r="IV1797" s="28"/>
      <c r="RS1797" s="315"/>
    </row>
    <row r="1798" spans="1:487" s="22" customFormat="1" ht="15">
      <c r="A1798" s="325" t="s">
        <v>2966</v>
      </c>
      <c r="B1798" s="431"/>
      <c r="C1798" s="431"/>
      <c r="D1798" s="431"/>
      <c r="E1798" s="431"/>
      <c r="F1798" s="437">
        <f t="shared" si="26"/>
        <v>2</v>
      </c>
      <c r="G1798" s="552"/>
      <c r="H1798" s="552"/>
      <c r="I1798" s="552"/>
      <c r="J1798" s="553">
        <v>2</v>
      </c>
      <c r="K1798" s="552"/>
      <c r="L1798" s="460"/>
      <c r="M1798" s="28"/>
      <c r="N1798" s="28"/>
      <c r="R1798" s="2"/>
      <c r="T1798" s="28"/>
      <c r="U1798" s="28"/>
      <c r="V1798" s="28"/>
      <c r="AA1798" s="2"/>
      <c r="AC1798" s="28"/>
      <c r="AD1798" s="28"/>
      <c r="AE1798" s="28"/>
      <c r="AJ1798" s="2"/>
      <c r="AL1798" s="28"/>
      <c r="AM1798" s="28"/>
      <c r="AN1798" s="28"/>
      <c r="AS1798" s="2"/>
      <c r="AU1798" s="28"/>
      <c r="AV1798" s="28"/>
      <c r="AW1798" s="28"/>
      <c r="BB1798" s="2"/>
      <c r="BD1798" s="28"/>
      <c r="BE1798" s="28"/>
      <c r="BF1798" s="28"/>
      <c r="BK1798" s="2"/>
      <c r="BM1798" s="28"/>
      <c r="BN1798" s="28"/>
      <c r="BO1798" s="28"/>
      <c r="BT1798" s="2"/>
      <c r="BV1798" s="28"/>
      <c r="BW1798" s="28"/>
      <c r="BX1798" s="28"/>
      <c r="CC1798" s="2"/>
      <c r="CE1798" s="28"/>
      <c r="CF1798" s="28"/>
      <c r="CG1798" s="28"/>
      <c r="CL1798" s="2"/>
      <c r="CN1798" s="28"/>
      <c r="CO1798" s="28"/>
      <c r="CP1798" s="28"/>
      <c r="CU1798" s="2"/>
      <c r="CW1798" s="28"/>
      <c r="CX1798" s="28"/>
      <c r="CY1798" s="28"/>
      <c r="DD1798" s="2"/>
      <c r="DF1798" s="28"/>
      <c r="DG1798" s="28"/>
      <c r="DH1798" s="28"/>
      <c r="DM1798" s="2"/>
      <c r="DO1798" s="28"/>
      <c r="DP1798" s="28"/>
      <c r="DQ1798" s="28"/>
      <c r="DV1798" s="2"/>
      <c r="DX1798" s="28"/>
      <c r="DY1798" s="28"/>
      <c r="DZ1798" s="28"/>
      <c r="EE1798" s="2"/>
      <c r="EG1798" s="28"/>
      <c r="EH1798" s="28"/>
      <c r="EI1798" s="28"/>
      <c r="EN1798" s="2"/>
      <c r="EP1798" s="28"/>
      <c r="EQ1798" s="28"/>
      <c r="ER1798" s="28"/>
      <c r="EW1798" s="2"/>
      <c r="EY1798" s="28"/>
      <c r="EZ1798" s="28"/>
      <c r="FA1798" s="28"/>
      <c r="FF1798" s="2"/>
      <c r="FH1798" s="28"/>
      <c r="FI1798" s="28"/>
      <c r="FJ1798" s="28"/>
      <c r="FO1798" s="2"/>
      <c r="FQ1798" s="28"/>
      <c r="FR1798" s="28"/>
      <c r="FS1798" s="28"/>
      <c r="FX1798" s="2"/>
      <c r="FZ1798" s="28"/>
      <c r="GA1798" s="28"/>
      <c r="GB1798" s="28"/>
      <c r="GG1798" s="2"/>
      <c r="GI1798" s="28"/>
      <c r="GJ1798" s="28"/>
      <c r="GK1798" s="28"/>
      <c r="GP1798" s="2"/>
      <c r="GR1798" s="28"/>
      <c r="GS1798" s="28"/>
      <c r="GT1798" s="28"/>
      <c r="GY1798" s="2"/>
      <c r="HA1798" s="28"/>
      <c r="HB1798" s="28"/>
      <c r="HC1798" s="28"/>
      <c r="HH1798" s="2"/>
      <c r="HJ1798" s="28"/>
      <c r="HK1798" s="28"/>
      <c r="HL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  <c r="IP1798" s="28"/>
      <c r="IQ1798" s="28"/>
      <c r="IR1798" s="28"/>
      <c r="IS1798" s="28"/>
      <c r="IT1798" s="28"/>
      <c r="IU1798" s="28"/>
      <c r="IV1798" s="28"/>
      <c r="RS1798" s="315"/>
    </row>
    <row r="1799" spans="1:487" s="22" customFormat="1" ht="15">
      <c r="A1799" s="325" t="s">
        <v>2805</v>
      </c>
      <c r="B1799" s="431"/>
      <c r="C1799" s="431"/>
      <c r="D1799" s="431"/>
      <c r="E1799" s="431"/>
      <c r="F1799" s="437">
        <f t="shared" si="26"/>
        <v>11</v>
      </c>
      <c r="G1799" s="552"/>
      <c r="H1799" s="552"/>
      <c r="I1799" s="552"/>
      <c r="J1799" s="553">
        <v>11</v>
      </c>
      <c r="K1799" s="552"/>
      <c r="L1799" s="460"/>
      <c r="M1799" s="28"/>
      <c r="N1799" s="28"/>
      <c r="R1799" s="2"/>
      <c r="T1799" s="28"/>
      <c r="U1799" s="28"/>
      <c r="V1799" s="28"/>
      <c r="AA1799" s="2"/>
      <c r="AC1799" s="28"/>
      <c r="AD1799" s="28"/>
      <c r="AE1799" s="28"/>
      <c r="AJ1799" s="2"/>
      <c r="AL1799" s="28"/>
      <c r="AM1799" s="28"/>
      <c r="AN1799" s="28"/>
      <c r="AS1799" s="2"/>
      <c r="AU1799" s="28"/>
      <c r="AV1799" s="28"/>
      <c r="AW1799" s="28"/>
      <c r="BB1799" s="2"/>
      <c r="BD1799" s="28"/>
      <c r="BE1799" s="28"/>
      <c r="BF1799" s="28"/>
      <c r="BK1799" s="2"/>
      <c r="BM1799" s="28"/>
      <c r="BN1799" s="28"/>
      <c r="BO1799" s="28"/>
      <c r="BT1799" s="2"/>
      <c r="BV1799" s="28"/>
      <c r="BW1799" s="28"/>
      <c r="BX1799" s="28"/>
      <c r="CC1799" s="2"/>
      <c r="CE1799" s="28"/>
      <c r="CF1799" s="28"/>
      <c r="CG1799" s="28"/>
      <c r="CL1799" s="2"/>
      <c r="CN1799" s="28"/>
      <c r="CO1799" s="28"/>
      <c r="CP1799" s="28"/>
      <c r="CU1799" s="2"/>
      <c r="CW1799" s="28"/>
      <c r="CX1799" s="28"/>
      <c r="CY1799" s="28"/>
      <c r="DD1799" s="2"/>
      <c r="DF1799" s="28"/>
      <c r="DG1799" s="28"/>
      <c r="DH1799" s="28"/>
      <c r="DM1799" s="2"/>
      <c r="DO1799" s="28"/>
      <c r="DP1799" s="28"/>
      <c r="DQ1799" s="28"/>
      <c r="DV1799" s="2"/>
      <c r="DX1799" s="28"/>
      <c r="DY1799" s="28"/>
      <c r="DZ1799" s="28"/>
      <c r="EE1799" s="2"/>
      <c r="EG1799" s="28"/>
      <c r="EH1799" s="28"/>
      <c r="EI1799" s="28"/>
      <c r="EN1799" s="2"/>
      <c r="EP1799" s="28"/>
      <c r="EQ1799" s="28"/>
      <c r="ER1799" s="28"/>
      <c r="EW1799" s="2"/>
      <c r="EY1799" s="28"/>
      <c r="EZ1799" s="28"/>
      <c r="FA1799" s="28"/>
      <c r="FF1799" s="2"/>
      <c r="FH1799" s="28"/>
      <c r="FI1799" s="28"/>
      <c r="FJ1799" s="28"/>
      <c r="FO1799" s="2"/>
      <c r="FQ1799" s="28"/>
      <c r="FR1799" s="28"/>
      <c r="FS1799" s="28"/>
      <c r="FX1799" s="2"/>
      <c r="FZ1799" s="28"/>
      <c r="GA1799" s="28"/>
      <c r="GB1799" s="28"/>
      <c r="GG1799" s="2"/>
      <c r="GI1799" s="28"/>
      <c r="GJ1799" s="28"/>
      <c r="GK1799" s="28"/>
      <c r="GP1799" s="2"/>
      <c r="GR1799" s="28"/>
      <c r="GS1799" s="28"/>
      <c r="GT1799" s="28"/>
      <c r="GY1799" s="2"/>
      <c r="HA1799" s="28"/>
      <c r="HB1799" s="28"/>
      <c r="HC1799" s="28"/>
      <c r="HH1799" s="2"/>
      <c r="HJ1799" s="28"/>
      <c r="HK1799" s="28"/>
      <c r="HL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  <c r="IP1799" s="28"/>
      <c r="IQ1799" s="28"/>
      <c r="IR1799" s="28"/>
      <c r="IS1799" s="28"/>
      <c r="IT1799" s="28"/>
      <c r="IU1799" s="28"/>
      <c r="IV1799" s="28"/>
      <c r="RS1799" s="315"/>
    </row>
    <row r="1800" spans="1:487" s="22" customFormat="1" ht="15">
      <c r="A1800" s="325" t="s">
        <v>2679</v>
      </c>
      <c r="B1800" s="431"/>
      <c r="C1800" s="431"/>
      <c r="D1800" s="431"/>
      <c r="E1800" s="431"/>
      <c r="F1800" s="437">
        <f t="shared" si="26"/>
        <v>7</v>
      </c>
      <c r="G1800" s="552"/>
      <c r="H1800" s="552"/>
      <c r="I1800" s="552">
        <v>7</v>
      </c>
      <c r="J1800" s="553"/>
      <c r="K1800" s="552"/>
      <c r="L1800" s="460"/>
      <c r="M1800" s="28"/>
      <c r="N1800" s="28"/>
      <c r="R1800" s="2"/>
      <c r="T1800" s="28"/>
      <c r="U1800" s="28"/>
      <c r="V1800" s="28"/>
      <c r="AA1800" s="2"/>
      <c r="AC1800" s="28"/>
      <c r="AD1800" s="28"/>
      <c r="AE1800" s="28"/>
      <c r="AJ1800" s="2"/>
      <c r="AL1800" s="28"/>
      <c r="AM1800" s="28"/>
      <c r="AN1800" s="28"/>
      <c r="AS1800" s="2"/>
      <c r="AU1800" s="28"/>
      <c r="AV1800" s="28"/>
      <c r="AW1800" s="28"/>
      <c r="BB1800" s="2"/>
      <c r="BD1800" s="28"/>
      <c r="BE1800" s="28"/>
      <c r="BF1800" s="28"/>
      <c r="BK1800" s="2"/>
      <c r="BM1800" s="28"/>
      <c r="BN1800" s="28"/>
      <c r="BO1800" s="28"/>
      <c r="BT1800" s="2"/>
      <c r="BV1800" s="28"/>
      <c r="BW1800" s="28"/>
      <c r="BX1800" s="28"/>
      <c r="CC1800" s="2"/>
      <c r="CE1800" s="28"/>
      <c r="CF1800" s="28"/>
      <c r="CG1800" s="28"/>
      <c r="CL1800" s="2"/>
      <c r="CN1800" s="28"/>
      <c r="CO1800" s="28"/>
      <c r="CP1800" s="28"/>
      <c r="CU1800" s="2"/>
      <c r="CW1800" s="28"/>
      <c r="CX1800" s="28"/>
      <c r="CY1800" s="28"/>
      <c r="DD1800" s="2"/>
      <c r="DF1800" s="28"/>
      <c r="DG1800" s="28"/>
      <c r="DH1800" s="28"/>
      <c r="DM1800" s="2"/>
      <c r="DO1800" s="28"/>
      <c r="DP1800" s="28"/>
      <c r="DQ1800" s="28"/>
      <c r="DV1800" s="2"/>
      <c r="DX1800" s="28"/>
      <c r="DY1800" s="28"/>
      <c r="DZ1800" s="28"/>
      <c r="EE1800" s="2"/>
      <c r="EG1800" s="28"/>
      <c r="EH1800" s="28"/>
      <c r="EI1800" s="28"/>
      <c r="EN1800" s="2"/>
      <c r="EP1800" s="28"/>
      <c r="EQ1800" s="28"/>
      <c r="ER1800" s="28"/>
      <c r="EW1800" s="2"/>
      <c r="EY1800" s="28"/>
      <c r="EZ1800" s="28"/>
      <c r="FA1800" s="28"/>
      <c r="FF1800" s="2"/>
      <c r="FH1800" s="28"/>
      <c r="FI1800" s="28"/>
      <c r="FJ1800" s="28"/>
      <c r="FO1800" s="2"/>
      <c r="FQ1800" s="28"/>
      <c r="FR1800" s="28"/>
      <c r="FS1800" s="28"/>
      <c r="FX1800" s="2"/>
      <c r="FZ1800" s="28"/>
      <c r="GA1800" s="28"/>
      <c r="GB1800" s="28"/>
      <c r="GG1800" s="2"/>
      <c r="GI1800" s="28"/>
      <c r="GJ1800" s="28"/>
      <c r="GK1800" s="28"/>
      <c r="GP1800" s="2"/>
      <c r="GR1800" s="28"/>
      <c r="GS1800" s="28"/>
      <c r="GT1800" s="28"/>
      <c r="GY1800" s="2"/>
      <c r="HA1800" s="28"/>
      <c r="HB1800" s="28"/>
      <c r="HC1800" s="28"/>
      <c r="HH1800" s="2"/>
      <c r="HJ1800" s="28"/>
      <c r="HK1800" s="28"/>
      <c r="HL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  <c r="IP1800" s="28"/>
      <c r="IQ1800" s="28"/>
      <c r="IR1800" s="28"/>
      <c r="IS1800" s="28"/>
      <c r="IT1800" s="28"/>
      <c r="IU1800" s="28"/>
      <c r="IV1800" s="28"/>
      <c r="RS1800" s="315"/>
    </row>
    <row r="1801" spans="1:487" s="22" customFormat="1" ht="15">
      <c r="A1801" s="325" t="s">
        <v>2638</v>
      </c>
      <c r="B1801" s="431"/>
      <c r="C1801" s="431"/>
      <c r="D1801" s="431"/>
      <c r="E1801" s="431"/>
      <c r="F1801" s="437">
        <f t="shared" si="26"/>
        <v>33</v>
      </c>
      <c r="G1801" s="552"/>
      <c r="H1801" s="552">
        <v>33</v>
      </c>
      <c r="I1801" s="552"/>
      <c r="J1801" s="553"/>
      <c r="K1801" s="552"/>
      <c r="L1801" s="460"/>
      <c r="M1801" s="28"/>
      <c r="N1801" s="28"/>
      <c r="R1801" s="2"/>
      <c r="T1801" s="28"/>
      <c r="U1801" s="28"/>
      <c r="V1801" s="28"/>
      <c r="AA1801" s="2"/>
      <c r="AC1801" s="28"/>
      <c r="AD1801" s="28"/>
      <c r="AE1801" s="28"/>
      <c r="AJ1801" s="2"/>
      <c r="AL1801" s="28"/>
      <c r="AM1801" s="28"/>
      <c r="AN1801" s="28"/>
      <c r="AS1801" s="2"/>
      <c r="AU1801" s="28"/>
      <c r="AV1801" s="28"/>
      <c r="AW1801" s="28"/>
      <c r="BB1801" s="2"/>
      <c r="BD1801" s="28"/>
      <c r="BE1801" s="28"/>
      <c r="BF1801" s="28"/>
      <c r="BK1801" s="2"/>
      <c r="BM1801" s="28"/>
      <c r="BN1801" s="28"/>
      <c r="BO1801" s="28"/>
      <c r="BT1801" s="2"/>
      <c r="BV1801" s="28"/>
      <c r="BW1801" s="28"/>
      <c r="BX1801" s="28"/>
      <c r="CC1801" s="2"/>
      <c r="CE1801" s="28"/>
      <c r="CF1801" s="28"/>
      <c r="CG1801" s="28"/>
      <c r="CL1801" s="2"/>
      <c r="CN1801" s="28"/>
      <c r="CO1801" s="28"/>
      <c r="CP1801" s="28"/>
      <c r="CU1801" s="2"/>
      <c r="CW1801" s="28"/>
      <c r="CX1801" s="28"/>
      <c r="CY1801" s="28"/>
      <c r="DD1801" s="2"/>
      <c r="DF1801" s="28"/>
      <c r="DG1801" s="28"/>
      <c r="DH1801" s="28"/>
      <c r="DM1801" s="2"/>
      <c r="DO1801" s="28"/>
      <c r="DP1801" s="28"/>
      <c r="DQ1801" s="28"/>
      <c r="DV1801" s="2"/>
      <c r="DX1801" s="28"/>
      <c r="DY1801" s="28"/>
      <c r="DZ1801" s="28"/>
      <c r="EE1801" s="2"/>
      <c r="EG1801" s="28"/>
      <c r="EH1801" s="28"/>
      <c r="EI1801" s="28"/>
      <c r="EN1801" s="2"/>
      <c r="EP1801" s="28"/>
      <c r="EQ1801" s="28"/>
      <c r="ER1801" s="28"/>
      <c r="EW1801" s="2"/>
      <c r="EY1801" s="28"/>
      <c r="EZ1801" s="28"/>
      <c r="FA1801" s="28"/>
      <c r="FF1801" s="2"/>
      <c r="FH1801" s="28"/>
      <c r="FI1801" s="28"/>
      <c r="FJ1801" s="28"/>
      <c r="FO1801" s="2"/>
      <c r="FQ1801" s="28"/>
      <c r="FR1801" s="28"/>
      <c r="FS1801" s="28"/>
      <c r="FX1801" s="2"/>
      <c r="FZ1801" s="28"/>
      <c r="GA1801" s="28"/>
      <c r="GB1801" s="28"/>
      <c r="GG1801" s="2"/>
      <c r="GI1801" s="28"/>
      <c r="GJ1801" s="28"/>
      <c r="GK1801" s="28"/>
      <c r="GP1801" s="2"/>
      <c r="GR1801" s="28"/>
      <c r="GS1801" s="28"/>
      <c r="GT1801" s="28"/>
      <c r="GY1801" s="2"/>
      <c r="HA1801" s="28"/>
      <c r="HB1801" s="28"/>
      <c r="HC1801" s="28"/>
      <c r="HH1801" s="2"/>
      <c r="HJ1801" s="28"/>
      <c r="HK1801" s="28"/>
      <c r="HL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  <c r="IP1801" s="28"/>
      <c r="IQ1801" s="28"/>
      <c r="IR1801" s="28"/>
      <c r="IS1801" s="28"/>
      <c r="IT1801" s="28"/>
      <c r="IU1801" s="28"/>
      <c r="IV1801" s="28"/>
      <c r="RS1801" s="315"/>
    </row>
    <row r="1802" spans="1:487" s="22" customFormat="1" ht="15">
      <c r="A1802" s="325" t="s">
        <v>2746</v>
      </c>
      <c r="B1802" s="431"/>
      <c r="C1802" s="431"/>
      <c r="D1802" s="431"/>
      <c r="E1802" s="431"/>
      <c r="F1802" s="437">
        <f t="shared" si="26"/>
        <v>6</v>
      </c>
      <c r="G1802" s="552"/>
      <c r="H1802" s="552"/>
      <c r="I1802" s="552"/>
      <c r="J1802" s="553">
        <v>6</v>
      </c>
      <c r="K1802" s="552"/>
      <c r="L1802" s="460"/>
      <c r="M1802" s="28"/>
      <c r="N1802" s="28"/>
      <c r="R1802" s="2"/>
      <c r="T1802" s="28"/>
      <c r="U1802" s="28"/>
      <c r="V1802" s="28"/>
      <c r="AA1802" s="2"/>
      <c r="AC1802" s="28"/>
      <c r="AD1802" s="28"/>
      <c r="AE1802" s="28"/>
      <c r="AJ1802" s="2"/>
      <c r="AL1802" s="28"/>
      <c r="AM1802" s="28"/>
      <c r="AN1802" s="28"/>
      <c r="AS1802" s="2"/>
      <c r="AU1802" s="28"/>
      <c r="AV1802" s="28"/>
      <c r="AW1802" s="28"/>
      <c r="BB1802" s="2"/>
      <c r="BD1802" s="28"/>
      <c r="BE1802" s="28"/>
      <c r="BF1802" s="28"/>
      <c r="BK1802" s="2"/>
      <c r="BM1802" s="28"/>
      <c r="BN1802" s="28"/>
      <c r="BO1802" s="28"/>
      <c r="BT1802" s="2"/>
      <c r="BV1802" s="28"/>
      <c r="BW1802" s="28"/>
      <c r="BX1802" s="28"/>
      <c r="CC1802" s="2"/>
      <c r="CE1802" s="28"/>
      <c r="CF1802" s="28"/>
      <c r="CG1802" s="28"/>
      <c r="CL1802" s="2"/>
      <c r="CN1802" s="28"/>
      <c r="CO1802" s="28"/>
      <c r="CP1802" s="28"/>
      <c r="CU1802" s="2"/>
      <c r="CW1802" s="28"/>
      <c r="CX1802" s="28"/>
      <c r="CY1802" s="28"/>
      <c r="DD1802" s="2"/>
      <c r="DF1802" s="28"/>
      <c r="DG1802" s="28"/>
      <c r="DH1802" s="28"/>
      <c r="DM1802" s="2"/>
      <c r="DO1802" s="28"/>
      <c r="DP1802" s="28"/>
      <c r="DQ1802" s="28"/>
      <c r="DV1802" s="2"/>
      <c r="DX1802" s="28"/>
      <c r="DY1802" s="28"/>
      <c r="DZ1802" s="28"/>
      <c r="EE1802" s="2"/>
      <c r="EG1802" s="28"/>
      <c r="EH1802" s="28"/>
      <c r="EI1802" s="28"/>
      <c r="EN1802" s="2"/>
      <c r="EP1802" s="28"/>
      <c r="EQ1802" s="28"/>
      <c r="ER1802" s="28"/>
      <c r="EW1802" s="2"/>
      <c r="EY1802" s="28"/>
      <c r="EZ1802" s="28"/>
      <c r="FA1802" s="28"/>
      <c r="FF1802" s="2"/>
      <c r="FH1802" s="28"/>
      <c r="FI1802" s="28"/>
      <c r="FJ1802" s="28"/>
      <c r="FO1802" s="2"/>
      <c r="FQ1802" s="28"/>
      <c r="FR1802" s="28"/>
      <c r="FS1802" s="28"/>
      <c r="FX1802" s="2"/>
      <c r="FZ1802" s="28"/>
      <c r="GA1802" s="28"/>
      <c r="GB1802" s="28"/>
      <c r="GG1802" s="2"/>
      <c r="GI1802" s="28"/>
      <c r="GJ1802" s="28"/>
      <c r="GK1802" s="28"/>
      <c r="GP1802" s="2"/>
      <c r="GR1802" s="28"/>
      <c r="GS1802" s="28"/>
      <c r="GT1802" s="28"/>
      <c r="GY1802" s="2"/>
      <c r="HA1802" s="28"/>
      <c r="HB1802" s="28"/>
      <c r="HC1802" s="28"/>
      <c r="HH1802" s="2"/>
      <c r="HJ1802" s="28"/>
      <c r="HK1802" s="28"/>
      <c r="HL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  <c r="IP1802" s="28"/>
      <c r="IQ1802" s="28"/>
      <c r="IR1802" s="28"/>
      <c r="IS1802" s="28"/>
      <c r="IT1802" s="28"/>
      <c r="IU1802" s="28"/>
      <c r="IV1802" s="28"/>
      <c r="RS1802" s="315"/>
    </row>
    <row r="1803" spans="1:487" s="22" customFormat="1" ht="15">
      <c r="A1803" s="325" t="s">
        <v>2745</v>
      </c>
      <c r="B1803" s="431"/>
      <c r="C1803" s="431"/>
      <c r="D1803" s="431"/>
      <c r="E1803" s="431"/>
      <c r="F1803" s="437">
        <f t="shared" si="26"/>
        <v>13</v>
      </c>
      <c r="G1803" s="552"/>
      <c r="H1803" s="552"/>
      <c r="I1803" s="552">
        <v>10</v>
      </c>
      <c r="J1803" s="553">
        <v>3</v>
      </c>
      <c r="K1803" s="552"/>
      <c r="L1803" s="460"/>
      <c r="M1803" s="28"/>
      <c r="N1803" s="28"/>
      <c r="R1803" s="2"/>
      <c r="T1803" s="28"/>
      <c r="U1803" s="28"/>
      <c r="V1803" s="28"/>
      <c r="AA1803" s="2"/>
      <c r="AC1803" s="28"/>
      <c r="AD1803" s="28"/>
      <c r="AE1803" s="28"/>
      <c r="AJ1803" s="2"/>
      <c r="AL1803" s="28"/>
      <c r="AM1803" s="28"/>
      <c r="AN1803" s="28"/>
      <c r="AS1803" s="2"/>
      <c r="AU1803" s="28"/>
      <c r="AV1803" s="28"/>
      <c r="AW1803" s="28"/>
      <c r="BB1803" s="2"/>
      <c r="BD1803" s="28"/>
      <c r="BE1803" s="28"/>
      <c r="BF1803" s="28"/>
      <c r="BK1803" s="2"/>
      <c r="BM1803" s="28"/>
      <c r="BN1803" s="28"/>
      <c r="BO1803" s="28"/>
      <c r="BT1803" s="2"/>
      <c r="BV1803" s="28"/>
      <c r="BW1803" s="28"/>
      <c r="BX1803" s="28"/>
      <c r="CC1803" s="2"/>
      <c r="CE1803" s="28"/>
      <c r="CF1803" s="28"/>
      <c r="CG1803" s="28"/>
      <c r="CL1803" s="2"/>
      <c r="CN1803" s="28"/>
      <c r="CO1803" s="28"/>
      <c r="CP1803" s="28"/>
      <c r="CU1803" s="2"/>
      <c r="CW1803" s="28"/>
      <c r="CX1803" s="28"/>
      <c r="CY1803" s="28"/>
      <c r="DD1803" s="2"/>
      <c r="DF1803" s="28"/>
      <c r="DG1803" s="28"/>
      <c r="DH1803" s="28"/>
      <c r="DM1803" s="2"/>
      <c r="DO1803" s="28"/>
      <c r="DP1803" s="28"/>
      <c r="DQ1803" s="28"/>
      <c r="DV1803" s="2"/>
      <c r="DX1803" s="28"/>
      <c r="DY1803" s="28"/>
      <c r="DZ1803" s="28"/>
      <c r="EE1803" s="2"/>
      <c r="EG1803" s="28"/>
      <c r="EH1803" s="28"/>
      <c r="EI1803" s="28"/>
      <c r="EN1803" s="2"/>
      <c r="EP1803" s="28"/>
      <c r="EQ1803" s="28"/>
      <c r="ER1803" s="28"/>
      <c r="EW1803" s="2"/>
      <c r="EY1803" s="28"/>
      <c r="EZ1803" s="28"/>
      <c r="FA1803" s="28"/>
      <c r="FF1803" s="2"/>
      <c r="FH1803" s="28"/>
      <c r="FI1803" s="28"/>
      <c r="FJ1803" s="28"/>
      <c r="FO1803" s="2"/>
      <c r="FQ1803" s="28"/>
      <c r="FR1803" s="28"/>
      <c r="FS1803" s="28"/>
      <c r="FX1803" s="2"/>
      <c r="FZ1803" s="28"/>
      <c r="GA1803" s="28"/>
      <c r="GB1803" s="28"/>
      <c r="GG1803" s="2"/>
      <c r="GI1803" s="28"/>
      <c r="GJ1803" s="28"/>
      <c r="GK1803" s="28"/>
      <c r="GP1803" s="2"/>
      <c r="GR1803" s="28"/>
      <c r="GS1803" s="28"/>
      <c r="GT1803" s="28"/>
      <c r="GY1803" s="2"/>
      <c r="HA1803" s="28"/>
      <c r="HB1803" s="28"/>
      <c r="HC1803" s="28"/>
      <c r="HH1803" s="2"/>
      <c r="HJ1803" s="28"/>
      <c r="HK1803" s="28"/>
      <c r="HL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  <c r="IP1803" s="28"/>
      <c r="IQ1803" s="28"/>
      <c r="IR1803" s="28"/>
      <c r="IS1803" s="28"/>
      <c r="IT1803" s="28"/>
      <c r="IU1803" s="28"/>
      <c r="IV1803" s="28"/>
      <c r="RS1803" s="315"/>
    </row>
    <row r="1804" spans="1:487" s="22" customFormat="1" ht="15">
      <c r="A1804" s="325" t="s">
        <v>2759</v>
      </c>
      <c r="B1804" s="431"/>
      <c r="C1804" s="431"/>
      <c r="D1804" s="431"/>
      <c r="E1804" s="431"/>
      <c r="F1804" s="437">
        <f t="shared" si="26"/>
        <v>11</v>
      </c>
      <c r="G1804" s="552"/>
      <c r="H1804" s="552"/>
      <c r="I1804" s="552"/>
      <c r="J1804" s="553">
        <v>11</v>
      </c>
      <c r="K1804" s="552"/>
      <c r="L1804" s="460"/>
      <c r="M1804" s="28"/>
      <c r="N1804" s="28"/>
      <c r="R1804" s="2"/>
      <c r="T1804" s="28"/>
      <c r="U1804" s="28"/>
      <c r="V1804" s="28"/>
      <c r="AA1804" s="2"/>
      <c r="AC1804" s="28"/>
      <c r="AD1804" s="28"/>
      <c r="AE1804" s="28"/>
      <c r="AJ1804" s="2"/>
      <c r="AL1804" s="28"/>
      <c r="AM1804" s="28"/>
      <c r="AN1804" s="28"/>
      <c r="AS1804" s="2"/>
      <c r="AU1804" s="28"/>
      <c r="AV1804" s="28"/>
      <c r="AW1804" s="28"/>
      <c r="BB1804" s="2"/>
      <c r="BD1804" s="28"/>
      <c r="BE1804" s="28"/>
      <c r="BF1804" s="28"/>
      <c r="BK1804" s="2"/>
      <c r="BM1804" s="28"/>
      <c r="BN1804" s="28"/>
      <c r="BO1804" s="28"/>
      <c r="BT1804" s="2"/>
      <c r="BV1804" s="28"/>
      <c r="BW1804" s="28"/>
      <c r="BX1804" s="28"/>
      <c r="CC1804" s="2"/>
      <c r="CE1804" s="28"/>
      <c r="CF1804" s="28"/>
      <c r="CG1804" s="28"/>
      <c r="CL1804" s="2"/>
      <c r="CN1804" s="28"/>
      <c r="CO1804" s="28"/>
      <c r="CP1804" s="28"/>
      <c r="CU1804" s="2"/>
      <c r="CW1804" s="28"/>
      <c r="CX1804" s="28"/>
      <c r="CY1804" s="28"/>
      <c r="DD1804" s="2"/>
      <c r="DF1804" s="28"/>
      <c r="DG1804" s="28"/>
      <c r="DH1804" s="28"/>
      <c r="DM1804" s="2"/>
      <c r="DO1804" s="28"/>
      <c r="DP1804" s="28"/>
      <c r="DQ1804" s="28"/>
      <c r="DV1804" s="2"/>
      <c r="DX1804" s="28"/>
      <c r="DY1804" s="28"/>
      <c r="DZ1804" s="28"/>
      <c r="EE1804" s="2"/>
      <c r="EG1804" s="28"/>
      <c r="EH1804" s="28"/>
      <c r="EI1804" s="28"/>
      <c r="EN1804" s="2"/>
      <c r="EP1804" s="28"/>
      <c r="EQ1804" s="28"/>
      <c r="ER1804" s="28"/>
      <c r="EW1804" s="2"/>
      <c r="EY1804" s="28"/>
      <c r="EZ1804" s="28"/>
      <c r="FA1804" s="28"/>
      <c r="FF1804" s="2"/>
      <c r="FH1804" s="28"/>
      <c r="FI1804" s="28"/>
      <c r="FJ1804" s="28"/>
      <c r="FO1804" s="2"/>
      <c r="FQ1804" s="28"/>
      <c r="FR1804" s="28"/>
      <c r="FS1804" s="28"/>
      <c r="FX1804" s="2"/>
      <c r="FZ1804" s="28"/>
      <c r="GA1804" s="28"/>
      <c r="GB1804" s="28"/>
      <c r="GG1804" s="2"/>
      <c r="GI1804" s="28"/>
      <c r="GJ1804" s="28"/>
      <c r="GK1804" s="28"/>
      <c r="GP1804" s="2"/>
      <c r="GR1804" s="28"/>
      <c r="GS1804" s="28"/>
      <c r="GT1804" s="28"/>
      <c r="GY1804" s="2"/>
      <c r="HA1804" s="28"/>
      <c r="HB1804" s="28"/>
      <c r="HC1804" s="28"/>
      <c r="HH1804" s="2"/>
      <c r="HJ1804" s="28"/>
      <c r="HK1804" s="28"/>
      <c r="HL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  <c r="IP1804" s="28"/>
      <c r="IQ1804" s="28"/>
      <c r="IR1804" s="28"/>
      <c r="IS1804" s="28"/>
      <c r="IT1804" s="28"/>
      <c r="IU1804" s="28"/>
      <c r="IV1804" s="28"/>
      <c r="RS1804" s="315"/>
    </row>
    <row r="1805" spans="1:487" s="22" customFormat="1" ht="15">
      <c r="A1805" s="325" t="s">
        <v>2962</v>
      </c>
      <c r="B1805" s="431"/>
      <c r="C1805" s="431"/>
      <c r="D1805" s="431"/>
      <c r="E1805" s="431"/>
      <c r="F1805" s="437">
        <f t="shared" si="26"/>
        <v>2</v>
      </c>
      <c r="G1805" s="552"/>
      <c r="H1805" s="552"/>
      <c r="I1805" s="552"/>
      <c r="J1805" s="553">
        <v>2</v>
      </c>
      <c r="K1805" s="552"/>
      <c r="L1805" s="460"/>
      <c r="M1805" s="28"/>
      <c r="N1805" s="28"/>
      <c r="R1805" s="2"/>
      <c r="T1805" s="28"/>
      <c r="U1805" s="28"/>
      <c r="V1805" s="28"/>
      <c r="AA1805" s="2"/>
      <c r="AC1805" s="28"/>
      <c r="AD1805" s="28"/>
      <c r="AE1805" s="28"/>
      <c r="AJ1805" s="2"/>
      <c r="AL1805" s="28"/>
      <c r="AM1805" s="28"/>
      <c r="AN1805" s="28"/>
      <c r="AS1805" s="2"/>
      <c r="AU1805" s="28"/>
      <c r="AV1805" s="28"/>
      <c r="AW1805" s="28"/>
      <c r="BB1805" s="2"/>
      <c r="BD1805" s="28"/>
      <c r="BE1805" s="28"/>
      <c r="BF1805" s="28"/>
      <c r="BK1805" s="2"/>
      <c r="BM1805" s="28"/>
      <c r="BN1805" s="28"/>
      <c r="BO1805" s="28"/>
      <c r="BT1805" s="2"/>
      <c r="BV1805" s="28"/>
      <c r="BW1805" s="28"/>
      <c r="BX1805" s="28"/>
      <c r="CC1805" s="2"/>
      <c r="CE1805" s="28"/>
      <c r="CF1805" s="28"/>
      <c r="CG1805" s="28"/>
      <c r="CL1805" s="2"/>
      <c r="CN1805" s="28"/>
      <c r="CO1805" s="28"/>
      <c r="CP1805" s="28"/>
      <c r="CU1805" s="2"/>
      <c r="CW1805" s="28"/>
      <c r="CX1805" s="28"/>
      <c r="CY1805" s="28"/>
      <c r="DD1805" s="2"/>
      <c r="DF1805" s="28"/>
      <c r="DG1805" s="28"/>
      <c r="DH1805" s="28"/>
      <c r="DM1805" s="2"/>
      <c r="DO1805" s="28"/>
      <c r="DP1805" s="28"/>
      <c r="DQ1805" s="28"/>
      <c r="DV1805" s="2"/>
      <c r="DX1805" s="28"/>
      <c r="DY1805" s="28"/>
      <c r="DZ1805" s="28"/>
      <c r="EE1805" s="2"/>
      <c r="EG1805" s="28"/>
      <c r="EH1805" s="28"/>
      <c r="EI1805" s="28"/>
      <c r="EN1805" s="2"/>
      <c r="EP1805" s="28"/>
      <c r="EQ1805" s="28"/>
      <c r="ER1805" s="28"/>
      <c r="EW1805" s="2"/>
      <c r="EY1805" s="28"/>
      <c r="EZ1805" s="28"/>
      <c r="FA1805" s="28"/>
      <c r="FF1805" s="2"/>
      <c r="FH1805" s="28"/>
      <c r="FI1805" s="28"/>
      <c r="FJ1805" s="28"/>
      <c r="FO1805" s="2"/>
      <c r="FQ1805" s="28"/>
      <c r="FR1805" s="28"/>
      <c r="FS1805" s="28"/>
      <c r="FX1805" s="2"/>
      <c r="FZ1805" s="28"/>
      <c r="GA1805" s="28"/>
      <c r="GB1805" s="28"/>
      <c r="GG1805" s="2"/>
      <c r="GI1805" s="28"/>
      <c r="GJ1805" s="28"/>
      <c r="GK1805" s="28"/>
      <c r="GP1805" s="2"/>
      <c r="GR1805" s="28"/>
      <c r="GS1805" s="28"/>
      <c r="GT1805" s="28"/>
      <c r="GY1805" s="2"/>
      <c r="HA1805" s="28"/>
      <c r="HB1805" s="28"/>
      <c r="HC1805" s="28"/>
      <c r="HH1805" s="2"/>
      <c r="HJ1805" s="28"/>
      <c r="HK1805" s="28"/>
      <c r="HL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  <c r="IP1805" s="28"/>
      <c r="IQ1805" s="28"/>
      <c r="IR1805" s="28"/>
      <c r="IS1805" s="28"/>
      <c r="IT1805" s="28"/>
      <c r="IU1805" s="28"/>
      <c r="IV1805" s="28"/>
      <c r="RS1805" s="315"/>
    </row>
    <row r="1806" spans="1:487" s="22" customFormat="1" ht="15">
      <c r="A1806" s="325" t="s">
        <v>2710</v>
      </c>
      <c r="B1806" s="431"/>
      <c r="C1806" s="431"/>
      <c r="D1806" s="431"/>
      <c r="E1806" s="431"/>
      <c r="F1806" s="437">
        <f t="shared" si="26"/>
        <v>2</v>
      </c>
      <c r="G1806" s="552"/>
      <c r="H1806" s="552"/>
      <c r="I1806" s="552">
        <v>2</v>
      </c>
      <c r="J1806" s="553"/>
      <c r="K1806" s="552"/>
      <c r="L1806" s="460"/>
      <c r="M1806" s="28"/>
      <c r="N1806" s="28"/>
      <c r="R1806" s="2"/>
      <c r="T1806" s="28"/>
      <c r="U1806" s="28"/>
      <c r="V1806" s="28"/>
      <c r="AA1806" s="2"/>
      <c r="AC1806" s="28"/>
      <c r="AD1806" s="28"/>
      <c r="AE1806" s="28"/>
      <c r="AJ1806" s="2"/>
      <c r="AL1806" s="28"/>
      <c r="AM1806" s="28"/>
      <c r="AN1806" s="28"/>
      <c r="AS1806" s="2"/>
      <c r="AU1806" s="28"/>
      <c r="AV1806" s="28"/>
      <c r="AW1806" s="28"/>
      <c r="BB1806" s="2"/>
      <c r="BD1806" s="28"/>
      <c r="BE1806" s="28"/>
      <c r="BF1806" s="28"/>
      <c r="BK1806" s="2"/>
      <c r="BM1806" s="28"/>
      <c r="BN1806" s="28"/>
      <c r="BO1806" s="28"/>
      <c r="BT1806" s="2"/>
      <c r="BV1806" s="28"/>
      <c r="BW1806" s="28"/>
      <c r="BX1806" s="28"/>
      <c r="CC1806" s="2"/>
      <c r="CE1806" s="28"/>
      <c r="CF1806" s="28"/>
      <c r="CG1806" s="28"/>
      <c r="CL1806" s="2"/>
      <c r="CN1806" s="28"/>
      <c r="CO1806" s="28"/>
      <c r="CP1806" s="28"/>
      <c r="CU1806" s="2"/>
      <c r="CW1806" s="28"/>
      <c r="CX1806" s="28"/>
      <c r="CY1806" s="28"/>
      <c r="DD1806" s="2"/>
      <c r="DF1806" s="28"/>
      <c r="DG1806" s="28"/>
      <c r="DH1806" s="28"/>
      <c r="DM1806" s="2"/>
      <c r="DO1806" s="28"/>
      <c r="DP1806" s="28"/>
      <c r="DQ1806" s="28"/>
      <c r="DV1806" s="2"/>
      <c r="DX1806" s="28"/>
      <c r="DY1806" s="28"/>
      <c r="DZ1806" s="28"/>
      <c r="EE1806" s="2"/>
      <c r="EG1806" s="28"/>
      <c r="EH1806" s="28"/>
      <c r="EI1806" s="28"/>
      <c r="EN1806" s="2"/>
      <c r="EP1806" s="28"/>
      <c r="EQ1806" s="28"/>
      <c r="ER1806" s="28"/>
      <c r="EW1806" s="2"/>
      <c r="EY1806" s="28"/>
      <c r="EZ1806" s="28"/>
      <c r="FA1806" s="28"/>
      <c r="FF1806" s="2"/>
      <c r="FH1806" s="28"/>
      <c r="FI1806" s="28"/>
      <c r="FJ1806" s="28"/>
      <c r="FO1806" s="2"/>
      <c r="FQ1806" s="28"/>
      <c r="FR1806" s="28"/>
      <c r="FS1806" s="28"/>
      <c r="FX1806" s="2"/>
      <c r="FZ1806" s="28"/>
      <c r="GA1806" s="28"/>
      <c r="GB1806" s="28"/>
      <c r="GG1806" s="2"/>
      <c r="GI1806" s="28"/>
      <c r="GJ1806" s="28"/>
      <c r="GK1806" s="28"/>
      <c r="GP1806" s="2"/>
      <c r="GR1806" s="28"/>
      <c r="GS1806" s="28"/>
      <c r="GT1806" s="28"/>
      <c r="GY1806" s="2"/>
      <c r="HA1806" s="28"/>
      <c r="HB1806" s="28"/>
      <c r="HC1806" s="28"/>
      <c r="HH1806" s="2"/>
      <c r="HJ1806" s="28"/>
      <c r="HK1806" s="28"/>
      <c r="HL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  <c r="IP1806" s="28"/>
      <c r="IQ1806" s="28"/>
      <c r="IR1806" s="28"/>
      <c r="IS1806" s="28"/>
      <c r="IT1806" s="28"/>
      <c r="IU1806" s="28"/>
      <c r="IV1806" s="28"/>
      <c r="RS1806" s="315"/>
    </row>
    <row r="1807" spans="1:487" s="22" customFormat="1" ht="15">
      <c r="A1807" s="325" t="s">
        <v>2825</v>
      </c>
      <c r="B1807" s="431"/>
      <c r="C1807" s="431"/>
      <c r="D1807" s="431"/>
      <c r="E1807" s="431"/>
      <c r="F1807" s="437">
        <f t="shared" si="26"/>
        <v>13</v>
      </c>
      <c r="G1807" s="552">
        <v>8</v>
      </c>
      <c r="H1807" s="552"/>
      <c r="I1807" s="552">
        <v>4</v>
      </c>
      <c r="J1807" s="553">
        <v>1</v>
      </c>
      <c r="K1807" s="552"/>
      <c r="L1807" s="460"/>
      <c r="M1807" s="28"/>
      <c r="N1807" s="28"/>
      <c r="R1807" s="2"/>
      <c r="T1807" s="28"/>
      <c r="U1807" s="28"/>
      <c r="V1807" s="28"/>
      <c r="AA1807" s="2"/>
      <c r="AC1807" s="28"/>
      <c r="AD1807" s="28"/>
      <c r="AE1807" s="28"/>
      <c r="AJ1807" s="2"/>
      <c r="AL1807" s="28"/>
      <c r="AM1807" s="28"/>
      <c r="AN1807" s="28"/>
      <c r="AS1807" s="2"/>
      <c r="AU1807" s="28"/>
      <c r="AV1807" s="28"/>
      <c r="AW1807" s="28"/>
      <c r="BB1807" s="2"/>
      <c r="BD1807" s="28"/>
      <c r="BE1807" s="28"/>
      <c r="BF1807" s="28"/>
      <c r="BK1807" s="2"/>
      <c r="BM1807" s="28"/>
      <c r="BN1807" s="28"/>
      <c r="BO1807" s="28"/>
      <c r="BT1807" s="2"/>
      <c r="BV1807" s="28"/>
      <c r="BW1807" s="28"/>
      <c r="BX1807" s="28"/>
      <c r="CC1807" s="2"/>
      <c r="CE1807" s="28"/>
      <c r="CF1807" s="28"/>
      <c r="CG1807" s="28"/>
      <c r="CL1807" s="2"/>
      <c r="CN1807" s="28"/>
      <c r="CO1807" s="28"/>
      <c r="CP1807" s="28"/>
      <c r="CU1807" s="2"/>
      <c r="CW1807" s="28"/>
      <c r="CX1807" s="28"/>
      <c r="CY1807" s="28"/>
      <c r="DD1807" s="2"/>
      <c r="DF1807" s="28"/>
      <c r="DG1807" s="28"/>
      <c r="DH1807" s="28"/>
      <c r="DM1807" s="2"/>
      <c r="DO1807" s="28"/>
      <c r="DP1807" s="28"/>
      <c r="DQ1807" s="28"/>
      <c r="DV1807" s="2"/>
      <c r="DX1807" s="28"/>
      <c r="DY1807" s="28"/>
      <c r="DZ1807" s="28"/>
      <c r="EE1807" s="2"/>
      <c r="EG1807" s="28"/>
      <c r="EH1807" s="28"/>
      <c r="EI1807" s="28"/>
      <c r="EN1807" s="2"/>
      <c r="EP1807" s="28"/>
      <c r="EQ1807" s="28"/>
      <c r="ER1807" s="28"/>
      <c r="EW1807" s="2"/>
      <c r="EY1807" s="28"/>
      <c r="EZ1807" s="28"/>
      <c r="FA1807" s="28"/>
      <c r="FF1807" s="2"/>
      <c r="FH1807" s="28"/>
      <c r="FI1807" s="28"/>
      <c r="FJ1807" s="28"/>
      <c r="FO1807" s="2"/>
      <c r="FQ1807" s="28"/>
      <c r="FR1807" s="28"/>
      <c r="FS1807" s="28"/>
      <c r="FX1807" s="2"/>
      <c r="FZ1807" s="28"/>
      <c r="GA1807" s="28"/>
      <c r="GB1807" s="28"/>
      <c r="GG1807" s="2"/>
      <c r="GI1807" s="28"/>
      <c r="GJ1807" s="28"/>
      <c r="GK1807" s="28"/>
      <c r="GP1807" s="2"/>
      <c r="GR1807" s="28"/>
      <c r="GS1807" s="28"/>
      <c r="GT1807" s="28"/>
      <c r="GY1807" s="2"/>
      <c r="HA1807" s="28"/>
      <c r="HB1807" s="28"/>
      <c r="HC1807" s="28"/>
      <c r="HH1807" s="2"/>
      <c r="HJ1807" s="28"/>
      <c r="HK1807" s="28"/>
      <c r="HL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  <c r="IP1807" s="28"/>
      <c r="IQ1807" s="28"/>
      <c r="IR1807" s="28"/>
      <c r="IS1807" s="28"/>
      <c r="IT1807" s="28"/>
      <c r="IU1807" s="28"/>
      <c r="IV1807" s="28"/>
      <c r="RS1807" s="315"/>
    </row>
    <row r="1808" spans="1:487" s="22" customFormat="1" ht="15">
      <c r="A1808" s="325" t="s">
        <v>2858</v>
      </c>
      <c r="B1808" s="431"/>
      <c r="C1808" s="431"/>
      <c r="D1808" s="431"/>
      <c r="E1808" s="431"/>
      <c r="F1808" s="437">
        <f t="shared" si="26"/>
        <v>3</v>
      </c>
      <c r="G1808" s="552"/>
      <c r="H1808" s="552"/>
      <c r="I1808" s="552"/>
      <c r="J1808" s="553">
        <v>3</v>
      </c>
      <c r="K1808" s="552"/>
      <c r="L1808" s="460"/>
      <c r="M1808" s="28"/>
      <c r="N1808" s="28"/>
      <c r="R1808" s="2"/>
      <c r="T1808" s="28"/>
      <c r="U1808" s="28"/>
      <c r="V1808" s="28"/>
      <c r="AA1808" s="2"/>
      <c r="AC1808" s="28"/>
      <c r="AD1808" s="28"/>
      <c r="AE1808" s="28"/>
      <c r="AJ1808" s="2"/>
      <c r="AL1808" s="28"/>
      <c r="AM1808" s="28"/>
      <c r="AN1808" s="28"/>
      <c r="AS1808" s="2"/>
      <c r="AU1808" s="28"/>
      <c r="AV1808" s="28"/>
      <c r="AW1808" s="28"/>
      <c r="BB1808" s="2"/>
      <c r="BD1808" s="28"/>
      <c r="BE1808" s="28"/>
      <c r="BF1808" s="28"/>
      <c r="BK1808" s="2"/>
      <c r="BM1808" s="28"/>
      <c r="BN1808" s="28"/>
      <c r="BO1808" s="28"/>
      <c r="BT1808" s="2"/>
      <c r="BV1808" s="28"/>
      <c r="BW1808" s="28"/>
      <c r="BX1808" s="28"/>
      <c r="CC1808" s="2"/>
      <c r="CE1808" s="28"/>
      <c r="CF1808" s="28"/>
      <c r="CG1808" s="28"/>
      <c r="CL1808" s="2"/>
      <c r="CN1808" s="28"/>
      <c r="CO1808" s="28"/>
      <c r="CP1808" s="28"/>
      <c r="CU1808" s="2"/>
      <c r="CW1808" s="28"/>
      <c r="CX1808" s="28"/>
      <c r="CY1808" s="28"/>
      <c r="DD1808" s="2"/>
      <c r="DF1808" s="28"/>
      <c r="DG1808" s="28"/>
      <c r="DH1808" s="28"/>
      <c r="DM1808" s="2"/>
      <c r="DO1808" s="28"/>
      <c r="DP1808" s="28"/>
      <c r="DQ1808" s="28"/>
      <c r="DV1808" s="2"/>
      <c r="DX1808" s="28"/>
      <c r="DY1808" s="28"/>
      <c r="DZ1808" s="28"/>
      <c r="EE1808" s="2"/>
      <c r="EG1808" s="28"/>
      <c r="EH1808" s="28"/>
      <c r="EI1808" s="28"/>
      <c r="EN1808" s="2"/>
      <c r="EP1808" s="28"/>
      <c r="EQ1808" s="28"/>
      <c r="ER1808" s="28"/>
      <c r="EW1808" s="2"/>
      <c r="EY1808" s="28"/>
      <c r="EZ1808" s="28"/>
      <c r="FA1808" s="28"/>
      <c r="FF1808" s="2"/>
      <c r="FH1808" s="28"/>
      <c r="FI1808" s="28"/>
      <c r="FJ1808" s="28"/>
      <c r="FO1808" s="2"/>
      <c r="FQ1808" s="28"/>
      <c r="FR1808" s="28"/>
      <c r="FS1808" s="28"/>
      <c r="FX1808" s="2"/>
      <c r="FZ1808" s="28"/>
      <c r="GA1808" s="28"/>
      <c r="GB1808" s="28"/>
      <c r="GG1808" s="2"/>
      <c r="GI1808" s="28"/>
      <c r="GJ1808" s="28"/>
      <c r="GK1808" s="28"/>
      <c r="GP1808" s="2"/>
      <c r="GR1808" s="28"/>
      <c r="GS1808" s="28"/>
      <c r="GT1808" s="28"/>
      <c r="GY1808" s="2"/>
      <c r="HA1808" s="28"/>
      <c r="HB1808" s="28"/>
      <c r="HC1808" s="28"/>
      <c r="HH1808" s="2"/>
      <c r="HJ1808" s="28"/>
      <c r="HK1808" s="28"/>
      <c r="HL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  <c r="IP1808" s="28"/>
      <c r="IQ1808" s="28"/>
      <c r="IR1808" s="28"/>
      <c r="IS1808" s="28"/>
      <c r="IT1808" s="28"/>
      <c r="IU1808" s="28"/>
      <c r="IV1808" s="28"/>
      <c r="RS1808" s="315"/>
    </row>
    <row r="1809" spans="1:487" s="22" customFormat="1" ht="15">
      <c r="A1809" s="325" t="s">
        <v>2826</v>
      </c>
      <c r="B1809" s="431"/>
      <c r="C1809" s="431"/>
      <c r="D1809" s="431"/>
      <c r="E1809" s="431"/>
      <c r="F1809" s="437">
        <f t="shared" si="26"/>
        <v>1</v>
      </c>
      <c r="G1809" s="552"/>
      <c r="H1809" s="552"/>
      <c r="I1809" s="552"/>
      <c r="J1809" s="553">
        <v>1</v>
      </c>
      <c r="K1809" s="552"/>
      <c r="L1809" s="460"/>
      <c r="M1809" s="28"/>
      <c r="N1809" s="28"/>
      <c r="R1809" s="2"/>
      <c r="T1809" s="28"/>
      <c r="U1809" s="28"/>
      <c r="V1809" s="28"/>
      <c r="AA1809" s="2"/>
      <c r="AC1809" s="28"/>
      <c r="AD1809" s="28"/>
      <c r="AE1809" s="28"/>
      <c r="AJ1809" s="2"/>
      <c r="AL1809" s="28"/>
      <c r="AM1809" s="28"/>
      <c r="AN1809" s="28"/>
      <c r="AS1809" s="2"/>
      <c r="AU1809" s="28"/>
      <c r="AV1809" s="28"/>
      <c r="AW1809" s="28"/>
      <c r="BB1809" s="2"/>
      <c r="BD1809" s="28"/>
      <c r="BE1809" s="28"/>
      <c r="BF1809" s="28"/>
      <c r="BK1809" s="2"/>
      <c r="BM1809" s="28"/>
      <c r="BN1809" s="28"/>
      <c r="BO1809" s="28"/>
      <c r="BT1809" s="2"/>
      <c r="BV1809" s="28"/>
      <c r="BW1809" s="28"/>
      <c r="BX1809" s="28"/>
      <c r="CC1809" s="2"/>
      <c r="CE1809" s="28"/>
      <c r="CF1809" s="28"/>
      <c r="CG1809" s="28"/>
      <c r="CL1809" s="2"/>
      <c r="CN1809" s="28"/>
      <c r="CO1809" s="28"/>
      <c r="CP1809" s="28"/>
      <c r="CU1809" s="2"/>
      <c r="CW1809" s="28"/>
      <c r="CX1809" s="28"/>
      <c r="CY1809" s="28"/>
      <c r="DD1809" s="2"/>
      <c r="DF1809" s="28"/>
      <c r="DG1809" s="28"/>
      <c r="DH1809" s="28"/>
      <c r="DM1809" s="2"/>
      <c r="DO1809" s="28"/>
      <c r="DP1809" s="28"/>
      <c r="DQ1809" s="28"/>
      <c r="DV1809" s="2"/>
      <c r="DX1809" s="28"/>
      <c r="DY1809" s="28"/>
      <c r="DZ1809" s="28"/>
      <c r="EE1809" s="2"/>
      <c r="EG1809" s="28"/>
      <c r="EH1809" s="28"/>
      <c r="EI1809" s="28"/>
      <c r="EN1809" s="2"/>
      <c r="EP1809" s="28"/>
      <c r="EQ1809" s="28"/>
      <c r="ER1809" s="28"/>
      <c r="EW1809" s="2"/>
      <c r="EY1809" s="28"/>
      <c r="EZ1809" s="28"/>
      <c r="FA1809" s="28"/>
      <c r="FF1809" s="2"/>
      <c r="FH1809" s="28"/>
      <c r="FI1809" s="28"/>
      <c r="FJ1809" s="28"/>
      <c r="FO1809" s="2"/>
      <c r="FQ1809" s="28"/>
      <c r="FR1809" s="28"/>
      <c r="FS1809" s="28"/>
      <c r="FX1809" s="2"/>
      <c r="FZ1809" s="28"/>
      <c r="GA1809" s="28"/>
      <c r="GB1809" s="28"/>
      <c r="GG1809" s="2"/>
      <c r="GI1809" s="28"/>
      <c r="GJ1809" s="28"/>
      <c r="GK1809" s="28"/>
      <c r="GP1809" s="2"/>
      <c r="GR1809" s="28"/>
      <c r="GS1809" s="28"/>
      <c r="GT1809" s="28"/>
      <c r="GY1809" s="2"/>
      <c r="HA1809" s="28"/>
      <c r="HB1809" s="28"/>
      <c r="HC1809" s="28"/>
      <c r="HH1809" s="2"/>
      <c r="HJ1809" s="28"/>
      <c r="HK1809" s="28"/>
      <c r="HL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  <c r="IP1809" s="28"/>
      <c r="IQ1809" s="28"/>
      <c r="IR1809" s="28"/>
      <c r="IS1809" s="28"/>
      <c r="IT1809" s="28"/>
      <c r="IU1809" s="28"/>
      <c r="IV1809" s="28"/>
      <c r="RS1809" s="315"/>
    </row>
    <row r="1810" spans="1:487" s="22" customFormat="1" ht="15">
      <c r="A1810" s="325" t="s">
        <v>2902</v>
      </c>
      <c r="B1810" s="431"/>
      <c r="C1810" s="431"/>
      <c r="D1810" s="431"/>
      <c r="E1810" s="431"/>
      <c r="F1810" s="437">
        <f t="shared" ref="F1810:F1841" si="27">SUM(G1810:L1810)</f>
        <v>5</v>
      </c>
      <c r="G1810" s="552"/>
      <c r="H1810" s="552"/>
      <c r="I1810" s="552"/>
      <c r="J1810" s="553">
        <v>5</v>
      </c>
      <c r="K1810" s="552"/>
      <c r="L1810" s="460"/>
      <c r="M1810" s="28"/>
      <c r="N1810" s="28"/>
      <c r="R1810" s="2"/>
      <c r="T1810" s="28"/>
      <c r="U1810" s="28"/>
      <c r="V1810" s="28"/>
      <c r="AA1810" s="2"/>
      <c r="AC1810" s="28"/>
      <c r="AD1810" s="28"/>
      <c r="AE1810" s="28"/>
      <c r="AJ1810" s="2"/>
      <c r="AL1810" s="28"/>
      <c r="AM1810" s="28"/>
      <c r="AN1810" s="28"/>
      <c r="AS1810" s="2"/>
      <c r="AU1810" s="28"/>
      <c r="AV1810" s="28"/>
      <c r="AW1810" s="28"/>
      <c r="BB1810" s="2"/>
      <c r="BD1810" s="28"/>
      <c r="BE1810" s="28"/>
      <c r="BF1810" s="28"/>
      <c r="BK1810" s="2"/>
      <c r="BM1810" s="28"/>
      <c r="BN1810" s="28"/>
      <c r="BO1810" s="28"/>
      <c r="BT1810" s="2"/>
      <c r="BV1810" s="28"/>
      <c r="BW1810" s="28"/>
      <c r="BX1810" s="28"/>
      <c r="CC1810" s="2"/>
      <c r="CE1810" s="28"/>
      <c r="CF1810" s="28"/>
      <c r="CG1810" s="28"/>
      <c r="CL1810" s="2"/>
      <c r="CN1810" s="28"/>
      <c r="CO1810" s="28"/>
      <c r="CP1810" s="28"/>
      <c r="CU1810" s="2"/>
      <c r="CW1810" s="28"/>
      <c r="CX1810" s="28"/>
      <c r="CY1810" s="28"/>
      <c r="DD1810" s="2"/>
      <c r="DF1810" s="28"/>
      <c r="DG1810" s="28"/>
      <c r="DH1810" s="28"/>
      <c r="DM1810" s="2"/>
      <c r="DO1810" s="28"/>
      <c r="DP1810" s="28"/>
      <c r="DQ1810" s="28"/>
      <c r="DV1810" s="2"/>
      <c r="DX1810" s="28"/>
      <c r="DY1810" s="28"/>
      <c r="DZ1810" s="28"/>
      <c r="EE1810" s="2"/>
      <c r="EG1810" s="28"/>
      <c r="EH1810" s="28"/>
      <c r="EI1810" s="28"/>
      <c r="EN1810" s="2"/>
      <c r="EP1810" s="28"/>
      <c r="EQ1810" s="28"/>
      <c r="ER1810" s="28"/>
      <c r="EW1810" s="2"/>
      <c r="EY1810" s="28"/>
      <c r="EZ1810" s="28"/>
      <c r="FA1810" s="28"/>
      <c r="FF1810" s="2"/>
      <c r="FH1810" s="28"/>
      <c r="FI1810" s="28"/>
      <c r="FJ1810" s="28"/>
      <c r="FO1810" s="2"/>
      <c r="FQ1810" s="28"/>
      <c r="FR1810" s="28"/>
      <c r="FS1810" s="28"/>
      <c r="FX1810" s="2"/>
      <c r="FZ1810" s="28"/>
      <c r="GA1810" s="28"/>
      <c r="GB1810" s="28"/>
      <c r="GG1810" s="2"/>
      <c r="GI1810" s="28"/>
      <c r="GJ1810" s="28"/>
      <c r="GK1810" s="28"/>
      <c r="GP1810" s="2"/>
      <c r="GR1810" s="28"/>
      <c r="GS1810" s="28"/>
      <c r="GT1810" s="28"/>
      <c r="GY1810" s="2"/>
      <c r="HA1810" s="28"/>
      <c r="HB1810" s="28"/>
      <c r="HC1810" s="28"/>
      <c r="HH1810" s="2"/>
      <c r="HJ1810" s="28"/>
      <c r="HK1810" s="28"/>
      <c r="HL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  <c r="IP1810" s="28"/>
      <c r="IQ1810" s="28"/>
      <c r="IR1810" s="28"/>
      <c r="IS1810" s="28"/>
      <c r="IT1810" s="28"/>
      <c r="IU1810" s="28"/>
      <c r="IV1810" s="28"/>
      <c r="RS1810" s="315"/>
    </row>
    <row r="1811" spans="1:487" s="22" customFormat="1" ht="15">
      <c r="A1811" s="325" t="s">
        <v>2722</v>
      </c>
      <c r="B1811" s="431"/>
      <c r="C1811" s="431"/>
      <c r="D1811" s="431"/>
      <c r="E1811" s="431"/>
      <c r="F1811" s="437">
        <f t="shared" si="27"/>
        <v>3</v>
      </c>
      <c r="G1811" s="552"/>
      <c r="H1811" s="552"/>
      <c r="I1811" s="552"/>
      <c r="J1811" s="553">
        <v>3</v>
      </c>
      <c r="K1811" s="552"/>
      <c r="L1811" s="460"/>
      <c r="M1811" s="28"/>
      <c r="N1811" s="28"/>
      <c r="R1811" s="2"/>
      <c r="T1811" s="28"/>
      <c r="U1811" s="28"/>
      <c r="V1811" s="28"/>
      <c r="AA1811" s="2"/>
      <c r="AC1811" s="28"/>
      <c r="AD1811" s="28"/>
      <c r="AE1811" s="28"/>
      <c r="AJ1811" s="2"/>
      <c r="AL1811" s="28"/>
      <c r="AM1811" s="28"/>
      <c r="AN1811" s="28"/>
      <c r="AS1811" s="2"/>
      <c r="AU1811" s="28"/>
      <c r="AV1811" s="28"/>
      <c r="AW1811" s="28"/>
      <c r="BB1811" s="2"/>
      <c r="BD1811" s="28"/>
      <c r="BE1811" s="28"/>
      <c r="BF1811" s="28"/>
      <c r="BK1811" s="2"/>
      <c r="BM1811" s="28"/>
      <c r="BN1811" s="28"/>
      <c r="BO1811" s="28"/>
      <c r="BT1811" s="2"/>
      <c r="BV1811" s="28"/>
      <c r="BW1811" s="28"/>
      <c r="BX1811" s="28"/>
      <c r="CC1811" s="2"/>
      <c r="CE1811" s="28"/>
      <c r="CF1811" s="28"/>
      <c r="CG1811" s="28"/>
      <c r="CL1811" s="2"/>
      <c r="CN1811" s="28"/>
      <c r="CO1811" s="28"/>
      <c r="CP1811" s="28"/>
      <c r="CU1811" s="2"/>
      <c r="CW1811" s="28"/>
      <c r="CX1811" s="28"/>
      <c r="CY1811" s="28"/>
      <c r="DD1811" s="2"/>
      <c r="DF1811" s="28"/>
      <c r="DG1811" s="28"/>
      <c r="DH1811" s="28"/>
      <c r="DM1811" s="2"/>
      <c r="DO1811" s="28"/>
      <c r="DP1811" s="28"/>
      <c r="DQ1811" s="28"/>
      <c r="DV1811" s="2"/>
      <c r="DX1811" s="28"/>
      <c r="DY1811" s="28"/>
      <c r="DZ1811" s="28"/>
      <c r="EE1811" s="2"/>
      <c r="EG1811" s="28"/>
      <c r="EH1811" s="28"/>
      <c r="EI1811" s="28"/>
      <c r="EN1811" s="2"/>
      <c r="EP1811" s="28"/>
      <c r="EQ1811" s="28"/>
      <c r="ER1811" s="28"/>
      <c r="EW1811" s="2"/>
      <c r="EY1811" s="28"/>
      <c r="EZ1811" s="28"/>
      <c r="FA1811" s="28"/>
      <c r="FF1811" s="2"/>
      <c r="FH1811" s="28"/>
      <c r="FI1811" s="28"/>
      <c r="FJ1811" s="28"/>
      <c r="FO1811" s="2"/>
      <c r="FQ1811" s="28"/>
      <c r="FR1811" s="28"/>
      <c r="FS1811" s="28"/>
      <c r="FX1811" s="2"/>
      <c r="FZ1811" s="28"/>
      <c r="GA1811" s="28"/>
      <c r="GB1811" s="28"/>
      <c r="GG1811" s="2"/>
      <c r="GI1811" s="28"/>
      <c r="GJ1811" s="28"/>
      <c r="GK1811" s="28"/>
      <c r="GP1811" s="2"/>
      <c r="GR1811" s="28"/>
      <c r="GS1811" s="28"/>
      <c r="GT1811" s="28"/>
      <c r="GY1811" s="2"/>
      <c r="HA1811" s="28"/>
      <c r="HB1811" s="28"/>
      <c r="HC1811" s="28"/>
      <c r="HH1811" s="2"/>
      <c r="HJ1811" s="28"/>
      <c r="HK1811" s="28"/>
      <c r="HL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  <c r="IP1811" s="28"/>
      <c r="IQ1811" s="28"/>
      <c r="IR1811" s="28"/>
      <c r="IS1811" s="28"/>
      <c r="IT1811" s="28"/>
      <c r="IU1811" s="28"/>
      <c r="IV1811" s="28"/>
      <c r="RS1811" s="315"/>
    </row>
    <row r="1812" spans="1:487" s="22" customFormat="1" ht="15">
      <c r="A1812" s="325" t="s">
        <v>2800</v>
      </c>
      <c r="B1812" s="431"/>
      <c r="C1812" s="431"/>
      <c r="D1812" s="431"/>
      <c r="E1812" s="431"/>
      <c r="F1812" s="437">
        <f t="shared" si="27"/>
        <v>3</v>
      </c>
      <c r="G1812" s="552"/>
      <c r="H1812" s="552"/>
      <c r="I1812" s="552"/>
      <c r="J1812" s="553">
        <v>3</v>
      </c>
      <c r="K1812" s="552"/>
      <c r="L1812" s="460"/>
      <c r="M1812" s="28"/>
      <c r="N1812" s="28"/>
      <c r="R1812" s="2"/>
      <c r="T1812" s="28"/>
      <c r="U1812" s="28"/>
      <c r="V1812" s="28"/>
      <c r="AA1812" s="2"/>
      <c r="AC1812" s="28"/>
      <c r="AD1812" s="28"/>
      <c r="AE1812" s="28"/>
      <c r="AJ1812" s="2"/>
      <c r="AL1812" s="28"/>
      <c r="AM1812" s="28"/>
      <c r="AN1812" s="28"/>
      <c r="AS1812" s="2"/>
      <c r="AU1812" s="28"/>
      <c r="AV1812" s="28"/>
      <c r="AW1812" s="28"/>
      <c r="BB1812" s="2"/>
      <c r="BD1812" s="28"/>
      <c r="BE1812" s="28"/>
      <c r="BF1812" s="28"/>
      <c r="BK1812" s="2"/>
      <c r="BM1812" s="28"/>
      <c r="BN1812" s="28"/>
      <c r="BO1812" s="28"/>
      <c r="BT1812" s="2"/>
      <c r="BV1812" s="28"/>
      <c r="BW1812" s="28"/>
      <c r="BX1812" s="28"/>
      <c r="CC1812" s="2"/>
      <c r="CE1812" s="28"/>
      <c r="CF1812" s="28"/>
      <c r="CG1812" s="28"/>
      <c r="CL1812" s="2"/>
      <c r="CN1812" s="28"/>
      <c r="CO1812" s="28"/>
      <c r="CP1812" s="28"/>
      <c r="CU1812" s="2"/>
      <c r="CW1812" s="28"/>
      <c r="CX1812" s="28"/>
      <c r="CY1812" s="28"/>
      <c r="DD1812" s="2"/>
      <c r="DF1812" s="28"/>
      <c r="DG1812" s="28"/>
      <c r="DH1812" s="28"/>
      <c r="DM1812" s="2"/>
      <c r="DO1812" s="28"/>
      <c r="DP1812" s="28"/>
      <c r="DQ1812" s="28"/>
      <c r="DV1812" s="2"/>
      <c r="DX1812" s="28"/>
      <c r="DY1812" s="28"/>
      <c r="DZ1812" s="28"/>
      <c r="EE1812" s="2"/>
      <c r="EG1812" s="28"/>
      <c r="EH1812" s="28"/>
      <c r="EI1812" s="28"/>
      <c r="EN1812" s="2"/>
      <c r="EP1812" s="28"/>
      <c r="EQ1812" s="28"/>
      <c r="ER1812" s="28"/>
      <c r="EW1812" s="2"/>
      <c r="EY1812" s="28"/>
      <c r="EZ1812" s="28"/>
      <c r="FA1812" s="28"/>
      <c r="FF1812" s="2"/>
      <c r="FH1812" s="28"/>
      <c r="FI1812" s="28"/>
      <c r="FJ1812" s="28"/>
      <c r="FO1812" s="2"/>
      <c r="FQ1812" s="28"/>
      <c r="FR1812" s="28"/>
      <c r="FS1812" s="28"/>
      <c r="FX1812" s="2"/>
      <c r="FZ1812" s="28"/>
      <c r="GA1812" s="28"/>
      <c r="GB1812" s="28"/>
      <c r="GG1812" s="2"/>
      <c r="GI1812" s="28"/>
      <c r="GJ1812" s="28"/>
      <c r="GK1812" s="28"/>
      <c r="GP1812" s="2"/>
      <c r="GR1812" s="28"/>
      <c r="GS1812" s="28"/>
      <c r="GT1812" s="28"/>
      <c r="GY1812" s="2"/>
      <c r="HA1812" s="28"/>
      <c r="HB1812" s="28"/>
      <c r="HC1812" s="28"/>
      <c r="HH1812" s="2"/>
      <c r="HJ1812" s="28"/>
      <c r="HK1812" s="28"/>
      <c r="HL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  <c r="IP1812" s="28"/>
      <c r="IQ1812" s="28"/>
      <c r="IR1812" s="28"/>
      <c r="IS1812" s="28"/>
      <c r="IT1812" s="28"/>
      <c r="IU1812" s="28"/>
      <c r="IV1812" s="28"/>
      <c r="RS1812" s="315"/>
    </row>
    <row r="1813" spans="1:487" s="22" customFormat="1" ht="15">
      <c r="A1813" s="325" t="s">
        <v>2799</v>
      </c>
      <c r="B1813" s="431"/>
      <c r="C1813" s="431"/>
      <c r="D1813" s="431"/>
      <c r="E1813" s="431"/>
      <c r="F1813" s="437">
        <f t="shared" si="27"/>
        <v>7</v>
      </c>
      <c r="G1813" s="552"/>
      <c r="H1813" s="552"/>
      <c r="I1813" s="552"/>
      <c r="J1813" s="553">
        <v>7</v>
      </c>
      <c r="K1813" s="552"/>
      <c r="L1813" s="460"/>
      <c r="M1813" s="28"/>
      <c r="N1813" s="28"/>
      <c r="R1813" s="2"/>
      <c r="T1813" s="28"/>
      <c r="U1813" s="28"/>
      <c r="V1813" s="28"/>
      <c r="AA1813" s="2"/>
      <c r="AC1813" s="28"/>
      <c r="AD1813" s="28"/>
      <c r="AE1813" s="28"/>
      <c r="AJ1813" s="2"/>
      <c r="AL1813" s="28"/>
      <c r="AM1813" s="28"/>
      <c r="AN1813" s="28"/>
      <c r="AS1813" s="2"/>
      <c r="AU1813" s="28"/>
      <c r="AV1813" s="28"/>
      <c r="AW1813" s="28"/>
      <c r="BB1813" s="2"/>
      <c r="BD1813" s="28"/>
      <c r="BE1813" s="28"/>
      <c r="BF1813" s="28"/>
      <c r="BK1813" s="2"/>
      <c r="BM1813" s="28"/>
      <c r="BN1813" s="28"/>
      <c r="BO1813" s="28"/>
      <c r="BT1813" s="2"/>
      <c r="BV1813" s="28"/>
      <c r="BW1813" s="28"/>
      <c r="BX1813" s="28"/>
      <c r="CC1813" s="2"/>
      <c r="CE1813" s="28"/>
      <c r="CF1813" s="28"/>
      <c r="CG1813" s="28"/>
      <c r="CL1813" s="2"/>
      <c r="CN1813" s="28"/>
      <c r="CO1813" s="28"/>
      <c r="CP1813" s="28"/>
      <c r="CU1813" s="2"/>
      <c r="CW1813" s="28"/>
      <c r="CX1813" s="28"/>
      <c r="CY1813" s="28"/>
      <c r="DD1813" s="2"/>
      <c r="DF1813" s="28"/>
      <c r="DG1813" s="28"/>
      <c r="DH1813" s="28"/>
      <c r="DM1813" s="2"/>
      <c r="DO1813" s="28"/>
      <c r="DP1813" s="28"/>
      <c r="DQ1813" s="28"/>
      <c r="DV1813" s="2"/>
      <c r="DX1813" s="28"/>
      <c r="DY1813" s="28"/>
      <c r="DZ1813" s="28"/>
      <c r="EE1813" s="2"/>
      <c r="EG1813" s="28"/>
      <c r="EH1813" s="28"/>
      <c r="EI1813" s="28"/>
      <c r="EN1813" s="2"/>
      <c r="EP1813" s="28"/>
      <c r="EQ1813" s="28"/>
      <c r="ER1813" s="28"/>
      <c r="EW1813" s="2"/>
      <c r="EY1813" s="28"/>
      <c r="EZ1813" s="28"/>
      <c r="FA1813" s="28"/>
      <c r="FF1813" s="2"/>
      <c r="FH1813" s="28"/>
      <c r="FI1813" s="28"/>
      <c r="FJ1813" s="28"/>
      <c r="FO1813" s="2"/>
      <c r="FQ1813" s="28"/>
      <c r="FR1813" s="28"/>
      <c r="FS1813" s="28"/>
      <c r="FX1813" s="2"/>
      <c r="FZ1813" s="28"/>
      <c r="GA1813" s="28"/>
      <c r="GB1813" s="28"/>
      <c r="GG1813" s="2"/>
      <c r="GI1813" s="28"/>
      <c r="GJ1813" s="28"/>
      <c r="GK1813" s="28"/>
      <c r="GP1813" s="2"/>
      <c r="GR1813" s="28"/>
      <c r="GS1813" s="28"/>
      <c r="GT1813" s="28"/>
      <c r="GY1813" s="2"/>
      <c r="HA1813" s="28"/>
      <c r="HB1813" s="28"/>
      <c r="HC1813" s="28"/>
      <c r="HH1813" s="2"/>
      <c r="HJ1813" s="28"/>
      <c r="HK1813" s="28"/>
      <c r="HL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  <c r="IP1813" s="28"/>
      <c r="IQ1813" s="28"/>
      <c r="IR1813" s="28"/>
      <c r="IS1813" s="28"/>
      <c r="IT1813" s="28"/>
      <c r="IU1813" s="28"/>
      <c r="IV1813" s="28"/>
      <c r="RS1813" s="315"/>
    </row>
    <row r="1814" spans="1:487" s="22" customFormat="1" ht="15">
      <c r="A1814" s="325" t="s">
        <v>2633</v>
      </c>
      <c r="B1814" s="431"/>
      <c r="C1814" s="431"/>
      <c r="D1814" s="431"/>
      <c r="E1814" s="431"/>
      <c r="F1814" s="437">
        <f t="shared" si="27"/>
        <v>4</v>
      </c>
      <c r="G1814" s="552"/>
      <c r="H1814" s="552"/>
      <c r="I1814" s="552"/>
      <c r="J1814" s="553">
        <v>4</v>
      </c>
      <c r="K1814" s="552"/>
      <c r="L1814" s="460"/>
      <c r="M1814" s="28"/>
      <c r="N1814" s="28"/>
      <c r="R1814" s="2"/>
      <c r="T1814" s="28"/>
      <c r="U1814" s="28"/>
      <c r="V1814" s="28"/>
      <c r="AA1814" s="2"/>
      <c r="AC1814" s="28"/>
      <c r="AD1814" s="28"/>
      <c r="AE1814" s="28"/>
      <c r="AJ1814" s="2"/>
      <c r="AL1814" s="28"/>
      <c r="AM1814" s="28"/>
      <c r="AN1814" s="28"/>
      <c r="AS1814" s="2"/>
      <c r="AU1814" s="28"/>
      <c r="AV1814" s="28"/>
      <c r="AW1814" s="28"/>
      <c r="BB1814" s="2"/>
      <c r="BD1814" s="28"/>
      <c r="BE1814" s="28"/>
      <c r="BF1814" s="28"/>
      <c r="BK1814" s="2"/>
      <c r="BM1814" s="28"/>
      <c r="BN1814" s="28"/>
      <c r="BO1814" s="28"/>
      <c r="BT1814" s="2"/>
      <c r="BV1814" s="28"/>
      <c r="BW1814" s="28"/>
      <c r="BX1814" s="28"/>
      <c r="CC1814" s="2"/>
      <c r="CE1814" s="28"/>
      <c r="CF1814" s="28"/>
      <c r="CG1814" s="28"/>
      <c r="CL1814" s="2"/>
      <c r="CN1814" s="28"/>
      <c r="CO1814" s="28"/>
      <c r="CP1814" s="28"/>
      <c r="CU1814" s="2"/>
      <c r="CW1814" s="28"/>
      <c r="CX1814" s="28"/>
      <c r="CY1814" s="28"/>
      <c r="DD1814" s="2"/>
      <c r="DF1814" s="28"/>
      <c r="DG1814" s="28"/>
      <c r="DH1814" s="28"/>
      <c r="DM1814" s="2"/>
      <c r="DO1814" s="28"/>
      <c r="DP1814" s="28"/>
      <c r="DQ1814" s="28"/>
      <c r="DV1814" s="2"/>
      <c r="DX1814" s="28"/>
      <c r="DY1814" s="28"/>
      <c r="DZ1814" s="28"/>
      <c r="EE1814" s="2"/>
      <c r="EG1814" s="28"/>
      <c r="EH1814" s="28"/>
      <c r="EI1814" s="28"/>
      <c r="EN1814" s="2"/>
      <c r="EP1814" s="28"/>
      <c r="EQ1814" s="28"/>
      <c r="ER1814" s="28"/>
      <c r="EW1814" s="2"/>
      <c r="EY1814" s="28"/>
      <c r="EZ1814" s="28"/>
      <c r="FA1814" s="28"/>
      <c r="FF1814" s="2"/>
      <c r="FH1814" s="28"/>
      <c r="FI1814" s="28"/>
      <c r="FJ1814" s="28"/>
      <c r="FO1814" s="2"/>
      <c r="FQ1814" s="28"/>
      <c r="FR1814" s="28"/>
      <c r="FS1814" s="28"/>
      <c r="FX1814" s="2"/>
      <c r="FZ1814" s="28"/>
      <c r="GA1814" s="28"/>
      <c r="GB1814" s="28"/>
      <c r="GG1814" s="2"/>
      <c r="GI1814" s="28"/>
      <c r="GJ1814" s="28"/>
      <c r="GK1814" s="28"/>
      <c r="GP1814" s="2"/>
      <c r="GR1814" s="28"/>
      <c r="GS1814" s="28"/>
      <c r="GT1814" s="28"/>
      <c r="GY1814" s="2"/>
      <c r="HA1814" s="28"/>
      <c r="HB1814" s="28"/>
      <c r="HC1814" s="28"/>
      <c r="HH1814" s="2"/>
      <c r="HJ1814" s="28"/>
      <c r="HK1814" s="28"/>
      <c r="HL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  <c r="IP1814" s="28"/>
      <c r="IQ1814" s="28"/>
      <c r="IR1814" s="28"/>
      <c r="IS1814" s="28"/>
      <c r="IT1814" s="28"/>
      <c r="IU1814" s="28"/>
      <c r="IV1814" s="28"/>
      <c r="RS1814" s="315"/>
    </row>
    <row r="1815" spans="1:487" s="22" customFormat="1" ht="15">
      <c r="A1815" s="325" t="s">
        <v>2761</v>
      </c>
      <c r="B1815" s="431"/>
      <c r="C1815" s="431"/>
      <c r="D1815" s="431"/>
      <c r="E1815" s="431"/>
      <c r="F1815" s="437">
        <f t="shared" si="27"/>
        <v>1</v>
      </c>
      <c r="G1815" s="552"/>
      <c r="H1815" s="552"/>
      <c r="I1815" s="552"/>
      <c r="J1815" s="553">
        <v>1</v>
      </c>
      <c r="K1815" s="552"/>
      <c r="L1815" s="460"/>
      <c r="M1815" s="28"/>
      <c r="N1815" s="28"/>
      <c r="R1815" s="2"/>
      <c r="T1815" s="28"/>
      <c r="U1815" s="28"/>
      <c r="V1815" s="28"/>
      <c r="AA1815" s="2"/>
      <c r="AC1815" s="28"/>
      <c r="AD1815" s="28"/>
      <c r="AE1815" s="28"/>
      <c r="AJ1815" s="2"/>
      <c r="AL1815" s="28"/>
      <c r="AM1815" s="28"/>
      <c r="AN1815" s="28"/>
      <c r="AS1815" s="2"/>
      <c r="AU1815" s="28"/>
      <c r="AV1815" s="28"/>
      <c r="AW1815" s="28"/>
      <c r="BB1815" s="2"/>
      <c r="BD1815" s="28"/>
      <c r="BE1815" s="28"/>
      <c r="BF1815" s="28"/>
      <c r="BK1815" s="2"/>
      <c r="BM1815" s="28"/>
      <c r="BN1815" s="28"/>
      <c r="BO1815" s="28"/>
      <c r="BT1815" s="2"/>
      <c r="BV1815" s="28"/>
      <c r="BW1815" s="28"/>
      <c r="BX1815" s="28"/>
      <c r="CC1815" s="2"/>
      <c r="CE1815" s="28"/>
      <c r="CF1815" s="28"/>
      <c r="CG1815" s="28"/>
      <c r="CL1815" s="2"/>
      <c r="CN1815" s="28"/>
      <c r="CO1815" s="28"/>
      <c r="CP1815" s="28"/>
      <c r="CU1815" s="2"/>
      <c r="CW1815" s="28"/>
      <c r="CX1815" s="28"/>
      <c r="CY1815" s="28"/>
      <c r="DD1815" s="2"/>
      <c r="DF1815" s="28"/>
      <c r="DG1815" s="28"/>
      <c r="DH1815" s="28"/>
      <c r="DM1815" s="2"/>
      <c r="DO1815" s="28"/>
      <c r="DP1815" s="28"/>
      <c r="DQ1815" s="28"/>
      <c r="DV1815" s="2"/>
      <c r="DX1815" s="28"/>
      <c r="DY1815" s="28"/>
      <c r="DZ1815" s="28"/>
      <c r="EE1815" s="2"/>
      <c r="EG1815" s="28"/>
      <c r="EH1815" s="28"/>
      <c r="EI1815" s="28"/>
      <c r="EN1815" s="2"/>
      <c r="EP1815" s="28"/>
      <c r="EQ1815" s="28"/>
      <c r="ER1815" s="28"/>
      <c r="EW1815" s="2"/>
      <c r="EY1815" s="28"/>
      <c r="EZ1815" s="28"/>
      <c r="FA1815" s="28"/>
      <c r="FF1815" s="2"/>
      <c r="FH1815" s="28"/>
      <c r="FI1815" s="28"/>
      <c r="FJ1815" s="28"/>
      <c r="FO1815" s="2"/>
      <c r="FQ1815" s="28"/>
      <c r="FR1815" s="28"/>
      <c r="FS1815" s="28"/>
      <c r="FX1815" s="2"/>
      <c r="FZ1815" s="28"/>
      <c r="GA1815" s="28"/>
      <c r="GB1815" s="28"/>
      <c r="GG1815" s="2"/>
      <c r="GI1815" s="28"/>
      <c r="GJ1815" s="28"/>
      <c r="GK1815" s="28"/>
      <c r="GP1815" s="2"/>
      <c r="GR1815" s="28"/>
      <c r="GS1815" s="28"/>
      <c r="GT1815" s="28"/>
      <c r="GY1815" s="2"/>
      <c r="HA1815" s="28"/>
      <c r="HB1815" s="28"/>
      <c r="HC1815" s="28"/>
      <c r="HH1815" s="2"/>
      <c r="HJ1815" s="28"/>
      <c r="HK1815" s="28"/>
      <c r="HL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  <c r="IP1815" s="28"/>
      <c r="IQ1815" s="28"/>
      <c r="IR1815" s="28"/>
      <c r="IS1815" s="28"/>
      <c r="IT1815" s="28"/>
      <c r="IU1815" s="28"/>
      <c r="IV1815" s="28"/>
      <c r="RS1815" s="315"/>
    </row>
    <row r="1816" spans="1:487" s="22" customFormat="1" ht="15">
      <c r="A1816" s="325" t="s">
        <v>2963</v>
      </c>
      <c r="B1816" s="431"/>
      <c r="C1816" s="431"/>
      <c r="D1816" s="431"/>
      <c r="E1816" s="431"/>
      <c r="F1816" s="437">
        <f t="shared" si="27"/>
        <v>6</v>
      </c>
      <c r="G1816" s="552"/>
      <c r="H1816" s="552"/>
      <c r="I1816" s="552"/>
      <c r="J1816" s="553">
        <v>6</v>
      </c>
      <c r="K1816" s="552"/>
      <c r="L1816" s="460"/>
      <c r="M1816" s="28"/>
      <c r="N1816" s="28"/>
      <c r="R1816" s="2"/>
      <c r="T1816" s="28"/>
      <c r="U1816" s="28"/>
      <c r="V1816" s="28"/>
      <c r="AA1816" s="2"/>
      <c r="AC1816" s="28"/>
      <c r="AD1816" s="28"/>
      <c r="AE1816" s="28"/>
      <c r="AJ1816" s="2"/>
      <c r="AL1816" s="28"/>
      <c r="AM1816" s="28"/>
      <c r="AN1816" s="28"/>
      <c r="AS1816" s="2"/>
      <c r="AU1816" s="28"/>
      <c r="AV1816" s="28"/>
      <c r="AW1816" s="28"/>
      <c r="BB1816" s="2"/>
      <c r="BD1816" s="28"/>
      <c r="BE1816" s="28"/>
      <c r="BF1816" s="28"/>
      <c r="BK1816" s="2"/>
      <c r="BM1816" s="28"/>
      <c r="BN1816" s="28"/>
      <c r="BO1816" s="28"/>
      <c r="BT1816" s="2"/>
      <c r="BV1816" s="28"/>
      <c r="BW1816" s="28"/>
      <c r="BX1816" s="28"/>
      <c r="CC1816" s="2"/>
      <c r="CE1816" s="28"/>
      <c r="CF1816" s="28"/>
      <c r="CG1816" s="28"/>
      <c r="CL1816" s="2"/>
      <c r="CN1816" s="28"/>
      <c r="CO1816" s="28"/>
      <c r="CP1816" s="28"/>
      <c r="CU1816" s="2"/>
      <c r="CW1816" s="28"/>
      <c r="CX1816" s="28"/>
      <c r="CY1816" s="28"/>
      <c r="DD1816" s="2"/>
      <c r="DF1816" s="28"/>
      <c r="DG1816" s="28"/>
      <c r="DH1816" s="28"/>
      <c r="DM1816" s="2"/>
      <c r="DO1816" s="28"/>
      <c r="DP1816" s="28"/>
      <c r="DQ1816" s="28"/>
      <c r="DV1816" s="2"/>
      <c r="DX1816" s="28"/>
      <c r="DY1816" s="28"/>
      <c r="DZ1816" s="28"/>
      <c r="EE1816" s="2"/>
      <c r="EG1816" s="28"/>
      <c r="EH1816" s="28"/>
      <c r="EI1816" s="28"/>
      <c r="EN1816" s="2"/>
      <c r="EP1816" s="28"/>
      <c r="EQ1816" s="28"/>
      <c r="ER1816" s="28"/>
      <c r="EW1816" s="2"/>
      <c r="EY1816" s="28"/>
      <c r="EZ1816" s="28"/>
      <c r="FA1816" s="28"/>
      <c r="FF1816" s="2"/>
      <c r="FH1816" s="28"/>
      <c r="FI1816" s="28"/>
      <c r="FJ1816" s="28"/>
      <c r="FO1816" s="2"/>
      <c r="FQ1816" s="28"/>
      <c r="FR1816" s="28"/>
      <c r="FS1816" s="28"/>
      <c r="FX1816" s="2"/>
      <c r="FZ1816" s="28"/>
      <c r="GA1816" s="28"/>
      <c r="GB1816" s="28"/>
      <c r="GG1816" s="2"/>
      <c r="GI1816" s="28"/>
      <c r="GJ1816" s="28"/>
      <c r="GK1816" s="28"/>
      <c r="GP1816" s="2"/>
      <c r="GR1816" s="28"/>
      <c r="GS1816" s="28"/>
      <c r="GT1816" s="28"/>
      <c r="GY1816" s="2"/>
      <c r="HA1816" s="28"/>
      <c r="HB1816" s="28"/>
      <c r="HC1816" s="28"/>
      <c r="HH1816" s="2"/>
      <c r="HJ1816" s="28"/>
      <c r="HK1816" s="28"/>
      <c r="HL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  <c r="IP1816" s="28"/>
      <c r="IQ1816" s="28"/>
      <c r="IR1816" s="28"/>
      <c r="IS1816" s="28"/>
      <c r="IT1816" s="28"/>
      <c r="IU1816" s="28"/>
      <c r="IV1816" s="28"/>
      <c r="RS1816" s="315"/>
    </row>
    <row r="1817" spans="1:487" s="22" customFormat="1" ht="15">
      <c r="A1817" s="325" t="s">
        <v>2712</v>
      </c>
      <c r="B1817" s="431"/>
      <c r="C1817" s="431"/>
      <c r="D1817" s="431"/>
      <c r="E1817" s="431"/>
      <c r="F1817" s="437">
        <f t="shared" si="27"/>
        <v>2</v>
      </c>
      <c r="G1817" s="552"/>
      <c r="H1817" s="552"/>
      <c r="I1817" s="552">
        <v>2</v>
      </c>
      <c r="J1817" s="553"/>
      <c r="K1817" s="552"/>
      <c r="L1817" s="460"/>
      <c r="M1817" s="28"/>
      <c r="N1817" s="28"/>
      <c r="R1817" s="2"/>
      <c r="T1817" s="28"/>
      <c r="U1817" s="28"/>
      <c r="V1817" s="28"/>
      <c r="AA1817" s="2"/>
      <c r="AC1817" s="28"/>
      <c r="AD1817" s="28"/>
      <c r="AE1817" s="28"/>
      <c r="AJ1817" s="2"/>
      <c r="AL1817" s="28"/>
      <c r="AM1817" s="28"/>
      <c r="AN1817" s="28"/>
      <c r="AS1817" s="2"/>
      <c r="AU1817" s="28"/>
      <c r="AV1817" s="28"/>
      <c r="AW1817" s="28"/>
      <c r="BB1817" s="2"/>
      <c r="BD1817" s="28"/>
      <c r="BE1817" s="28"/>
      <c r="BF1817" s="28"/>
      <c r="BK1817" s="2"/>
      <c r="BM1817" s="28"/>
      <c r="BN1817" s="28"/>
      <c r="BO1817" s="28"/>
      <c r="BT1817" s="2"/>
      <c r="BV1817" s="28"/>
      <c r="BW1817" s="28"/>
      <c r="BX1817" s="28"/>
      <c r="CC1817" s="2"/>
      <c r="CE1817" s="28"/>
      <c r="CF1817" s="28"/>
      <c r="CG1817" s="28"/>
      <c r="CL1817" s="2"/>
      <c r="CN1817" s="28"/>
      <c r="CO1817" s="28"/>
      <c r="CP1817" s="28"/>
      <c r="CU1817" s="2"/>
      <c r="CW1817" s="28"/>
      <c r="CX1817" s="28"/>
      <c r="CY1817" s="28"/>
      <c r="DD1817" s="2"/>
      <c r="DF1817" s="28"/>
      <c r="DG1817" s="28"/>
      <c r="DH1817" s="28"/>
      <c r="DM1817" s="2"/>
      <c r="DO1817" s="28"/>
      <c r="DP1817" s="28"/>
      <c r="DQ1817" s="28"/>
      <c r="DV1817" s="2"/>
      <c r="DX1817" s="28"/>
      <c r="DY1817" s="28"/>
      <c r="DZ1817" s="28"/>
      <c r="EE1817" s="2"/>
      <c r="EG1817" s="28"/>
      <c r="EH1817" s="28"/>
      <c r="EI1817" s="28"/>
      <c r="EN1817" s="2"/>
      <c r="EP1817" s="28"/>
      <c r="EQ1817" s="28"/>
      <c r="ER1817" s="28"/>
      <c r="EW1817" s="2"/>
      <c r="EY1817" s="28"/>
      <c r="EZ1817" s="28"/>
      <c r="FA1817" s="28"/>
      <c r="FF1817" s="2"/>
      <c r="FH1817" s="28"/>
      <c r="FI1817" s="28"/>
      <c r="FJ1817" s="28"/>
      <c r="FO1817" s="2"/>
      <c r="FQ1817" s="28"/>
      <c r="FR1817" s="28"/>
      <c r="FS1817" s="28"/>
      <c r="FX1817" s="2"/>
      <c r="FZ1817" s="28"/>
      <c r="GA1817" s="28"/>
      <c r="GB1817" s="28"/>
      <c r="GG1817" s="2"/>
      <c r="GI1817" s="28"/>
      <c r="GJ1817" s="28"/>
      <c r="GK1817" s="28"/>
      <c r="GP1817" s="2"/>
      <c r="GR1817" s="28"/>
      <c r="GS1817" s="28"/>
      <c r="GT1817" s="28"/>
      <c r="GY1817" s="2"/>
      <c r="HA1817" s="28"/>
      <c r="HB1817" s="28"/>
      <c r="HC1817" s="28"/>
      <c r="HH1817" s="2"/>
      <c r="HJ1817" s="28"/>
      <c r="HK1817" s="28"/>
      <c r="HL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  <c r="IP1817" s="28"/>
      <c r="IQ1817" s="28"/>
      <c r="IR1817" s="28"/>
      <c r="IS1817" s="28"/>
      <c r="IT1817" s="28"/>
      <c r="IU1817" s="28"/>
      <c r="IV1817" s="28"/>
      <c r="RS1817" s="315"/>
    </row>
    <row r="1818" spans="1:487" s="22" customFormat="1" ht="15">
      <c r="A1818" s="325" t="s">
        <v>2773</v>
      </c>
      <c r="B1818" s="431"/>
      <c r="C1818" s="431"/>
      <c r="D1818" s="431"/>
      <c r="E1818" s="431"/>
      <c r="F1818" s="437">
        <f t="shared" si="27"/>
        <v>1</v>
      </c>
      <c r="G1818" s="552"/>
      <c r="H1818" s="552"/>
      <c r="I1818" s="552">
        <v>1</v>
      </c>
      <c r="J1818" s="553"/>
      <c r="K1818" s="552"/>
      <c r="L1818" s="460"/>
      <c r="M1818" s="28"/>
      <c r="N1818" s="28"/>
      <c r="R1818" s="2"/>
      <c r="T1818" s="28"/>
      <c r="U1818" s="28"/>
      <c r="V1818" s="28"/>
      <c r="AA1818" s="2"/>
      <c r="AC1818" s="28"/>
      <c r="AD1818" s="28"/>
      <c r="AE1818" s="28"/>
      <c r="AJ1818" s="2"/>
      <c r="AL1818" s="28"/>
      <c r="AM1818" s="28"/>
      <c r="AN1818" s="28"/>
      <c r="AS1818" s="2"/>
      <c r="AU1818" s="28"/>
      <c r="AV1818" s="28"/>
      <c r="AW1818" s="28"/>
      <c r="BB1818" s="2"/>
      <c r="BD1818" s="28"/>
      <c r="BE1818" s="28"/>
      <c r="BF1818" s="28"/>
      <c r="BK1818" s="2"/>
      <c r="BM1818" s="28"/>
      <c r="BN1818" s="28"/>
      <c r="BO1818" s="28"/>
      <c r="BT1818" s="2"/>
      <c r="BV1818" s="28"/>
      <c r="BW1818" s="28"/>
      <c r="BX1818" s="28"/>
      <c r="CC1818" s="2"/>
      <c r="CE1818" s="28"/>
      <c r="CF1818" s="28"/>
      <c r="CG1818" s="28"/>
      <c r="CL1818" s="2"/>
      <c r="CN1818" s="28"/>
      <c r="CO1818" s="28"/>
      <c r="CP1818" s="28"/>
      <c r="CU1818" s="2"/>
      <c r="CW1818" s="28"/>
      <c r="CX1818" s="28"/>
      <c r="CY1818" s="28"/>
      <c r="DD1818" s="2"/>
      <c r="DF1818" s="28"/>
      <c r="DG1818" s="28"/>
      <c r="DH1818" s="28"/>
      <c r="DM1818" s="2"/>
      <c r="DO1818" s="28"/>
      <c r="DP1818" s="28"/>
      <c r="DQ1818" s="28"/>
      <c r="DV1818" s="2"/>
      <c r="DX1818" s="28"/>
      <c r="DY1818" s="28"/>
      <c r="DZ1818" s="28"/>
      <c r="EE1818" s="2"/>
      <c r="EG1818" s="28"/>
      <c r="EH1818" s="28"/>
      <c r="EI1818" s="28"/>
      <c r="EN1818" s="2"/>
      <c r="EP1818" s="28"/>
      <c r="EQ1818" s="28"/>
      <c r="ER1818" s="28"/>
      <c r="EW1818" s="2"/>
      <c r="EY1818" s="28"/>
      <c r="EZ1818" s="28"/>
      <c r="FA1818" s="28"/>
      <c r="FF1818" s="2"/>
      <c r="FH1818" s="28"/>
      <c r="FI1818" s="28"/>
      <c r="FJ1818" s="28"/>
      <c r="FO1818" s="2"/>
      <c r="FQ1818" s="28"/>
      <c r="FR1818" s="28"/>
      <c r="FS1818" s="28"/>
      <c r="FX1818" s="2"/>
      <c r="FZ1818" s="28"/>
      <c r="GA1818" s="28"/>
      <c r="GB1818" s="28"/>
      <c r="GG1818" s="2"/>
      <c r="GI1818" s="28"/>
      <c r="GJ1818" s="28"/>
      <c r="GK1818" s="28"/>
      <c r="GP1818" s="2"/>
      <c r="GR1818" s="28"/>
      <c r="GS1818" s="28"/>
      <c r="GT1818" s="28"/>
      <c r="GY1818" s="2"/>
      <c r="HA1818" s="28"/>
      <c r="HB1818" s="28"/>
      <c r="HC1818" s="28"/>
      <c r="HH1818" s="2"/>
      <c r="HJ1818" s="28"/>
      <c r="HK1818" s="28"/>
      <c r="HL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  <c r="IP1818" s="28"/>
      <c r="IQ1818" s="28"/>
      <c r="IR1818" s="28"/>
      <c r="IS1818" s="28"/>
      <c r="IT1818" s="28"/>
      <c r="IU1818" s="28"/>
      <c r="IV1818" s="28"/>
      <c r="RS1818" s="315"/>
    </row>
    <row r="1819" spans="1:487" s="22" customFormat="1" ht="15">
      <c r="A1819" s="325" t="s">
        <v>2640</v>
      </c>
      <c r="B1819" s="431"/>
      <c r="C1819" s="431"/>
      <c r="D1819" s="431"/>
      <c r="E1819" s="431"/>
      <c r="F1819" s="437">
        <f t="shared" si="27"/>
        <v>24</v>
      </c>
      <c r="G1819" s="552"/>
      <c r="H1819" s="552">
        <v>5</v>
      </c>
      <c r="I1819" s="552"/>
      <c r="J1819" s="553"/>
      <c r="K1819" s="552">
        <v>19</v>
      </c>
      <c r="L1819" s="460"/>
      <c r="M1819" s="28"/>
      <c r="N1819" s="28"/>
      <c r="R1819" s="2"/>
      <c r="T1819" s="28"/>
      <c r="U1819" s="28"/>
      <c r="V1819" s="28"/>
      <c r="AA1819" s="2"/>
      <c r="AC1819" s="28"/>
      <c r="AD1819" s="28"/>
      <c r="AE1819" s="28"/>
      <c r="AJ1819" s="2"/>
      <c r="AL1819" s="28"/>
      <c r="AM1819" s="28"/>
      <c r="AN1819" s="28"/>
      <c r="AS1819" s="2"/>
      <c r="AU1819" s="28"/>
      <c r="AV1819" s="28"/>
      <c r="AW1819" s="28"/>
      <c r="BB1819" s="2"/>
      <c r="BD1819" s="28"/>
      <c r="BE1819" s="28"/>
      <c r="BF1819" s="28"/>
      <c r="BK1819" s="2"/>
      <c r="BM1819" s="28"/>
      <c r="BN1819" s="28"/>
      <c r="BO1819" s="28"/>
      <c r="BT1819" s="2"/>
      <c r="BV1819" s="28"/>
      <c r="BW1819" s="28"/>
      <c r="BX1819" s="28"/>
      <c r="CC1819" s="2"/>
      <c r="CE1819" s="28"/>
      <c r="CF1819" s="28"/>
      <c r="CG1819" s="28"/>
      <c r="CL1819" s="2"/>
      <c r="CN1819" s="28"/>
      <c r="CO1819" s="28"/>
      <c r="CP1819" s="28"/>
      <c r="CU1819" s="2"/>
      <c r="CW1819" s="28"/>
      <c r="CX1819" s="28"/>
      <c r="CY1819" s="28"/>
      <c r="DD1819" s="2"/>
      <c r="DF1819" s="28"/>
      <c r="DG1819" s="28"/>
      <c r="DH1819" s="28"/>
      <c r="DM1819" s="2"/>
      <c r="DO1819" s="28"/>
      <c r="DP1819" s="28"/>
      <c r="DQ1819" s="28"/>
      <c r="DV1819" s="2"/>
      <c r="DX1819" s="28"/>
      <c r="DY1819" s="28"/>
      <c r="DZ1819" s="28"/>
      <c r="EE1819" s="2"/>
      <c r="EG1819" s="28"/>
      <c r="EH1819" s="28"/>
      <c r="EI1819" s="28"/>
      <c r="EN1819" s="2"/>
      <c r="EP1819" s="28"/>
      <c r="EQ1819" s="28"/>
      <c r="ER1819" s="28"/>
      <c r="EW1819" s="2"/>
      <c r="EY1819" s="28"/>
      <c r="EZ1819" s="28"/>
      <c r="FA1819" s="28"/>
      <c r="FF1819" s="2"/>
      <c r="FH1819" s="28"/>
      <c r="FI1819" s="28"/>
      <c r="FJ1819" s="28"/>
      <c r="FO1819" s="2"/>
      <c r="FQ1819" s="28"/>
      <c r="FR1819" s="28"/>
      <c r="FS1819" s="28"/>
      <c r="FX1819" s="2"/>
      <c r="FZ1819" s="28"/>
      <c r="GA1819" s="28"/>
      <c r="GB1819" s="28"/>
      <c r="GG1819" s="2"/>
      <c r="GI1819" s="28"/>
      <c r="GJ1819" s="28"/>
      <c r="GK1819" s="28"/>
      <c r="GP1819" s="2"/>
      <c r="GR1819" s="28"/>
      <c r="GS1819" s="28"/>
      <c r="GT1819" s="28"/>
      <c r="GY1819" s="2"/>
      <c r="HA1819" s="28"/>
      <c r="HB1819" s="28"/>
      <c r="HC1819" s="28"/>
      <c r="HH1819" s="2"/>
      <c r="HJ1819" s="28"/>
      <c r="HK1819" s="28"/>
      <c r="HL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  <c r="IP1819" s="28"/>
      <c r="IQ1819" s="28"/>
      <c r="IR1819" s="28"/>
      <c r="IS1819" s="28"/>
      <c r="IT1819" s="28"/>
      <c r="IU1819" s="28"/>
      <c r="IV1819" s="28"/>
      <c r="RS1819" s="315"/>
    </row>
    <row r="1820" spans="1:487" s="22" customFormat="1" ht="15">
      <c r="A1820" s="325" t="s">
        <v>2904</v>
      </c>
      <c r="B1820" s="431"/>
      <c r="C1820" s="431"/>
      <c r="D1820" s="431"/>
      <c r="E1820" s="431"/>
      <c r="F1820" s="437">
        <f t="shared" si="27"/>
        <v>1</v>
      </c>
      <c r="G1820" s="552"/>
      <c r="H1820" s="552"/>
      <c r="I1820" s="552"/>
      <c r="J1820" s="553">
        <v>1</v>
      </c>
      <c r="K1820" s="552"/>
      <c r="L1820" s="460"/>
      <c r="M1820" s="28"/>
      <c r="N1820" s="28"/>
      <c r="R1820" s="2"/>
      <c r="T1820" s="28"/>
      <c r="U1820" s="28"/>
      <c r="V1820" s="28"/>
      <c r="AA1820" s="2"/>
      <c r="AC1820" s="28"/>
      <c r="AD1820" s="28"/>
      <c r="AE1820" s="28"/>
      <c r="AJ1820" s="2"/>
      <c r="AL1820" s="28"/>
      <c r="AM1820" s="28"/>
      <c r="AN1820" s="28"/>
      <c r="AS1820" s="2"/>
      <c r="AU1820" s="28"/>
      <c r="AV1820" s="28"/>
      <c r="AW1820" s="28"/>
      <c r="BB1820" s="2"/>
      <c r="BD1820" s="28"/>
      <c r="BE1820" s="28"/>
      <c r="BF1820" s="28"/>
      <c r="BK1820" s="2"/>
      <c r="BM1820" s="28"/>
      <c r="BN1820" s="28"/>
      <c r="BO1820" s="28"/>
      <c r="BT1820" s="2"/>
      <c r="BV1820" s="28"/>
      <c r="BW1820" s="28"/>
      <c r="BX1820" s="28"/>
      <c r="CC1820" s="2"/>
      <c r="CE1820" s="28"/>
      <c r="CF1820" s="28"/>
      <c r="CG1820" s="28"/>
      <c r="CL1820" s="2"/>
      <c r="CN1820" s="28"/>
      <c r="CO1820" s="28"/>
      <c r="CP1820" s="28"/>
      <c r="CU1820" s="2"/>
      <c r="CW1820" s="28"/>
      <c r="CX1820" s="28"/>
      <c r="CY1820" s="28"/>
      <c r="DD1820" s="2"/>
      <c r="DF1820" s="28"/>
      <c r="DG1820" s="28"/>
      <c r="DH1820" s="28"/>
      <c r="DM1820" s="2"/>
      <c r="DO1820" s="28"/>
      <c r="DP1820" s="28"/>
      <c r="DQ1820" s="28"/>
      <c r="DV1820" s="2"/>
      <c r="DX1820" s="28"/>
      <c r="DY1820" s="28"/>
      <c r="DZ1820" s="28"/>
      <c r="EE1820" s="2"/>
      <c r="EG1820" s="28"/>
      <c r="EH1820" s="28"/>
      <c r="EI1820" s="28"/>
      <c r="EN1820" s="2"/>
      <c r="EP1820" s="28"/>
      <c r="EQ1820" s="28"/>
      <c r="ER1820" s="28"/>
      <c r="EW1820" s="2"/>
      <c r="EY1820" s="28"/>
      <c r="EZ1820" s="28"/>
      <c r="FA1820" s="28"/>
      <c r="FF1820" s="2"/>
      <c r="FH1820" s="28"/>
      <c r="FI1820" s="28"/>
      <c r="FJ1820" s="28"/>
      <c r="FO1820" s="2"/>
      <c r="FQ1820" s="28"/>
      <c r="FR1820" s="28"/>
      <c r="FS1820" s="28"/>
      <c r="FX1820" s="2"/>
      <c r="FZ1820" s="28"/>
      <c r="GA1820" s="28"/>
      <c r="GB1820" s="28"/>
      <c r="GG1820" s="2"/>
      <c r="GI1820" s="28"/>
      <c r="GJ1820" s="28"/>
      <c r="GK1820" s="28"/>
      <c r="GP1820" s="2"/>
      <c r="GR1820" s="28"/>
      <c r="GS1820" s="28"/>
      <c r="GT1820" s="28"/>
      <c r="GY1820" s="2"/>
      <c r="HA1820" s="28"/>
      <c r="HB1820" s="28"/>
      <c r="HC1820" s="28"/>
      <c r="HH1820" s="2"/>
      <c r="HJ1820" s="28"/>
      <c r="HK1820" s="28"/>
      <c r="HL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  <c r="IP1820" s="28"/>
      <c r="IQ1820" s="28"/>
      <c r="IR1820" s="28"/>
      <c r="IS1820" s="28"/>
      <c r="IT1820" s="28"/>
      <c r="IU1820" s="28"/>
      <c r="IV1820" s="28"/>
      <c r="RS1820" s="315"/>
    </row>
    <row r="1821" spans="1:487" s="22" customFormat="1" ht="15">
      <c r="A1821" s="325" t="s">
        <v>2699</v>
      </c>
      <c r="B1821" s="431"/>
      <c r="C1821" s="431"/>
      <c r="D1821" s="431"/>
      <c r="E1821" s="431"/>
      <c r="F1821" s="437">
        <f t="shared" si="27"/>
        <v>5</v>
      </c>
      <c r="G1821" s="552"/>
      <c r="H1821" s="552"/>
      <c r="I1821" s="552"/>
      <c r="J1821" s="553">
        <v>5</v>
      </c>
      <c r="K1821" s="552"/>
      <c r="L1821" s="460"/>
      <c r="M1821" s="28"/>
      <c r="N1821" s="28"/>
      <c r="R1821" s="2"/>
      <c r="T1821" s="28"/>
      <c r="U1821" s="28"/>
      <c r="V1821" s="28"/>
      <c r="AA1821" s="2"/>
      <c r="AC1821" s="28"/>
      <c r="AD1821" s="28"/>
      <c r="AE1821" s="28"/>
      <c r="AJ1821" s="2"/>
      <c r="AL1821" s="28"/>
      <c r="AM1821" s="28"/>
      <c r="AN1821" s="28"/>
      <c r="AS1821" s="2"/>
      <c r="AU1821" s="28"/>
      <c r="AV1821" s="28"/>
      <c r="AW1821" s="28"/>
      <c r="BB1821" s="2"/>
      <c r="BD1821" s="28"/>
      <c r="BE1821" s="28"/>
      <c r="BF1821" s="28"/>
      <c r="BK1821" s="2"/>
      <c r="BM1821" s="28"/>
      <c r="BN1821" s="28"/>
      <c r="BO1821" s="28"/>
      <c r="BT1821" s="2"/>
      <c r="BV1821" s="28"/>
      <c r="BW1821" s="28"/>
      <c r="BX1821" s="28"/>
      <c r="CC1821" s="2"/>
      <c r="CE1821" s="28"/>
      <c r="CF1821" s="28"/>
      <c r="CG1821" s="28"/>
      <c r="CL1821" s="2"/>
      <c r="CN1821" s="28"/>
      <c r="CO1821" s="28"/>
      <c r="CP1821" s="28"/>
      <c r="CU1821" s="2"/>
      <c r="CW1821" s="28"/>
      <c r="CX1821" s="28"/>
      <c r="CY1821" s="28"/>
      <c r="DD1821" s="2"/>
      <c r="DF1821" s="28"/>
      <c r="DG1821" s="28"/>
      <c r="DH1821" s="28"/>
      <c r="DM1821" s="2"/>
      <c r="DO1821" s="28"/>
      <c r="DP1821" s="28"/>
      <c r="DQ1821" s="28"/>
      <c r="DV1821" s="2"/>
      <c r="DX1821" s="28"/>
      <c r="DY1821" s="28"/>
      <c r="DZ1821" s="28"/>
      <c r="EE1821" s="2"/>
      <c r="EG1821" s="28"/>
      <c r="EH1821" s="28"/>
      <c r="EI1821" s="28"/>
      <c r="EN1821" s="2"/>
      <c r="EP1821" s="28"/>
      <c r="EQ1821" s="28"/>
      <c r="ER1821" s="28"/>
      <c r="EW1821" s="2"/>
      <c r="EY1821" s="28"/>
      <c r="EZ1821" s="28"/>
      <c r="FA1821" s="28"/>
      <c r="FF1821" s="2"/>
      <c r="FH1821" s="28"/>
      <c r="FI1821" s="28"/>
      <c r="FJ1821" s="28"/>
      <c r="FO1821" s="2"/>
      <c r="FQ1821" s="28"/>
      <c r="FR1821" s="28"/>
      <c r="FS1821" s="28"/>
      <c r="FX1821" s="2"/>
      <c r="FZ1821" s="28"/>
      <c r="GA1821" s="28"/>
      <c r="GB1821" s="28"/>
      <c r="GG1821" s="2"/>
      <c r="GI1821" s="28"/>
      <c r="GJ1821" s="28"/>
      <c r="GK1821" s="28"/>
      <c r="GP1821" s="2"/>
      <c r="GR1821" s="28"/>
      <c r="GS1821" s="28"/>
      <c r="GT1821" s="28"/>
      <c r="GY1821" s="2"/>
      <c r="HA1821" s="28"/>
      <c r="HB1821" s="28"/>
      <c r="HC1821" s="28"/>
      <c r="HH1821" s="2"/>
      <c r="HJ1821" s="28"/>
      <c r="HK1821" s="28"/>
      <c r="HL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  <c r="IP1821" s="28"/>
      <c r="IQ1821" s="28"/>
      <c r="IR1821" s="28"/>
      <c r="IS1821" s="28"/>
      <c r="IT1821" s="28"/>
      <c r="IU1821" s="28"/>
      <c r="IV1821" s="28"/>
      <c r="RS1821" s="315"/>
    </row>
    <row r="1822" spans="1:487" s="22" customFormat="1" ht="15">
      <c r="A1822" s="325" t="s">
        <v>2752</v>
      </c>
      <c r="B1822" s="431"/>
      <c r="C1822" s="431"/>
      <c r="D1822" s="431"/>
      <c r="E1822" s="431"/>
      <c r="F1822" s="437">
        <f t="shared" si="27"/>
        <v>28</v>
      </c>
      <c r="G1822" s="552"/>
      <c r="H1822" s="552">
        <v>19</v>
      </c>
      <c r="I1822" s="552">
        <v>5</v>
      </c>
      <c r="J1822" s="553">
        <v>4</v>
      </c>
      <c r="K1822" s="552"/>
      <c r="L1822" s="460"/>
      <c r="M1822" s="28"/>
      <c r="N1822" s="28"/>
      <c r="R1822" s="2"/>
      <c r="T1822" s="28"/>
      <c r="U1822" s="28"/>
      <c r="V1822" s="28"/>
      <c r="AA1822" s="2"/>
      <c r="AC1822" s="28"/>
      <c r="AD1822" s="28"/>
      <c r="AE1822" s="28"/>
      <c r="AJ1822" s="2"/>
      <c r="AL1822" s="28"/>
      <c r="AM1822" s="28"/>
      <c r="AN1822" s="28"/>
      <c r="AS1822" s="2"/>
      <c r="AU1822" s="28"/>
      <c r="AV1822" s="28"/>
      <c r="AW1822" s="28"/>
      <c r="BB1822" s="2"/>
      <c r="BD1822" s="28"/>
      <c r="BE1822" s="28"/>
      <c r="BF1822" s="28"/>
      <c r="BK1822" s="2"/>
      <c r="BM1822" s="28"/>
      <c r="BN1822" s="28"/>
      <c r="BO1822" s="28"/>
      <c r="BT1822" s="2"/>
      <c r="BV1822" s="28"/>
      <c r="BW1822" s="28"/>
      <c r="BX1822" s="28"/>
      <c r="CC1822" s="2"/>
      <c r="CE1822" s="28"/>
      <c r="CF1822" s="28"/>
      <c r="CG1822" s="28"/>
      <c r="CL1822" s="2"/>
      <c r="CN1822" s="28"/>
      <c r="CO1822" s="28"/>
      <c r="CP1822" s="28"/>
      <c r="CU1822" s="2"/>
      <c r="CW1822" s="28"/>
      <c r="CX1822" s="28"/>
      <c r="CY1822" s="28"/>
      <c r="DD1822" s="2"/>
      <c r="DF1822" s="28"/>
      <c r="DG1822" s="28"/>
      <c r="DH1822" s="28"/>
      <c r="DM1822" s="2"/>
      <c r="DO1822" s="28"/>
      <c r="DP1822" s="28"/>
      <c r="DQ1822" s="28"/>
      <c r="DV1822" s="2"/>
      <c r="DX1822" s="28"/>
      <c r="DY1822" s="28"/>
      <c r="DZ1822" s="28"/>
      <c r="EE1822" s="2"/>
      <c r="EG1822" s="28"/>
      <c r="EH1822" s="28"/>
      <c r="EI1822" s="28"/>
      <c r="EN1822" s="2"/>
      <c r="EP1822" s="28"/>
      <c r="EQ1822" s="28"/>
      <c r="ER1822" s="28"/>
      <c r="EW1822" s="2"/>
      <c r="EY1822" s="28"/>
      <c r="EZ1822" s="28"/>
      <c r="FA1822" s="28"/>
      <c r="FF1822" s="2"/>
      <c r="FH1822" s="28"/>
      <c r="FI1822" s="28"/>
      <c r="FJ1822" s="28"/>
      <c r="FO1822" s="2"/>
      <c r="FQ1822" s="28"/>
      <c r="FR1822" s="28"/>
      <c r="FS1822" s="28"/>
      <c r="FX1822" s="2"/>
      <c r="FZ1822" s="28"/>
      <c r="GA1822" s="28"/>
      <c r="GB1822" s="28"/>
      <c r="GG1822" s="2"/>
      <c r="GI1822" s="28"/>
      <c r="GJ1822" s="28"/>
      <c r="GK1822" s="28"/>
      <c r="GP1822" s="2"/>
      <c r="GR1822" s="28"/>
      <c r="GS1822" s="28"/>
      <c r="GT1822" s="28"/>
      <c r="GY1822" s="2"/>
      <c r="HA1822" s="28"/>
      <c r="HB1822" s="28"/>
      <c r="HC1822" s="28"/>
      <c r="HH1822" s="2"/>
      <c r="HJ1822" s="28"/>
      <c r="HK1822" s="28"/>
      <c r="HL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  <c r="IP1822" s="28"/>
      <c r="IQ1822" s="28"/>
      <c r="IR1822" s="28"/>
      <c r="IS1822" s="28"/>
      <c r="IT1822" s="28"/>
      <c r="IU1822" s="28"/>
      <c r="IV1822" s="28"/>
      <c r="RS1822" s="315"/>
    </row>
    <row r="1823" spans="1:487" s="22" customFormat="1" ht="15">
      <c r="A1823" s="325" t="s">
        <v>2709</v>
      </c>
      <c r="B1823" s="431"/>
      <c r="C1823" s="431"/>
      <c r="D1823" s="431"/>
      <c r="E1823" s="431"/>
      <c r="F1823" s="437">
        <f t="shared" si="27"/>
        <v>25</v>
      </c>
      <c r="G1823" s="552"/>
      <c r="H1823" s="552"/>
      <c r="I1823" s="552">
        <v>25</v>
      </c>
      <c r="J1823" s="553"/>
      <c r="K1823" s="552"/>
      <c r="L1823" s="460"/>
      <c r="M1823" s="28"/>
      <c r="N1823" s="28"/>
      <c r="R1823" s="2"/>
      <c r="T1823" s="28"/>
      <c r="U1823" s="28"/>
      <c r="V1823" s="28"/>
      <c r="AA1823" s="2"/>
      <c r="AC1823" s="28"/>
      <c r="AD1823" s="28"/>
      <c r="AE1823" s="28"/>
      <c r="AJ1823" s="2"/>
      <c r="AL1823" s="28"/>
      <c r="AM1823" s="28"/>
      <c r="AN1823" s="28"/>
      <c r="AS1823" s="2"/>
      <c r="AU1823" s="28"/>
      <c r="AV1823" s="28"/>
      <c r="AW1823" s="28"/>
      <c r="BB1823" s="2"/>
      <c r="BD1823" s="28"/>
      <c r="BE1823" s="28"/>
      <c r="BF1823" s="28"/>
      <c r="BK1823" s="2"/>
      <c r="BM1823" s="28"/>
      <c r="BN1823" s="28"/>
      <c r="BO1823" s="28"/>
      <c r="BT1823" s="2"/>
      <c r="BV1823" s="28"/>
      <c r="BW1823" s="28"/>
      <c r="BX1823" s="28"/>
      <c r="CC1823" s="2"/>
      <c r="CE1823" s="28"/>
      <c r="CF1823" s="28"/>
      <c r="CG1823" s="28"/>
      <c r="CL1823" s="2"/>
      <c r="CN1823" s="28"/>
      <c r="CO1823" s="28"/>
      <c r="CP1823" s="28"/>
      <c r="CU1823" s="2"/>
      <c r="CW1823" s="28"/>
      <c r="CX1823" s="28"/>
      <c r="CY1823" s="28"/>
      <c r="DD1823" s="2"/>
      <c r="DF1823" s="28"/>
      <c r="DG1823" s="28"/>
      <c r="DH1823" s="28"/>
      <c r="DM1823" s="2"/>
      <c r="DO1823" s="28"/>
      <c r="DP1823" s="28"/>
      <c r="DQ1823" s="28"/>
      <c r="DV1823" s="2"/>
      <c r="DX1823" s="28"/>
      <c r="DY1823" s="28"/>
      <c r="DZ1823" s="28"/>
      <c r="EE1823" s="2"/>
      <c r="EG1823" s="28"/>
      <c r="EH1823" s="28"/>
      <c r="EI1823" s="28"/>
      <c r="EN1823" s="2"/>
      <c r="EP1823" s="28"/>
      <c r="EQ1823" s="28"/>
      <c r="ER1823" s="28"/>
      <c r="EW1823" s="2"/>
      <c r="EY1823" s="28"/>
      <c r="EZ1823" s="28"/>
      <c r="FA1823" s="28"/>
      <c r="FF1823" s="2"/>
      <c r="FH1823" s="28"/>
      <c r="FI1823" s="28"/>
      <c r="FJ1823" s="28"/>
      <c r="FO1823" s="2"/>
      <c r="FQ1823" s="28"/>
      <c r="FR1823" s="28"/>
      <c r="FS1823" s="28"/>
      <c r="FX1823" s="2"/>
      <c r="FZ1823" s="28"/>
      <c r="GA1823" s="28"/>
      <c r="GB1823" s="28"/>
      <c r="GG1823" s="2"/>
      <c r="GI1823" s="28"/>
      <c r="GJ1823" s="28"/>
      <c r="GK1823" s="28"/>
      <c r="GP1823" s="2"/>
      <c r="GR1823" s="28"/>
      <c r="GS1823" s="28"/>
      <c r="GT1823" s="28"/>
      <c r="GY1823" s="2"/>
      <c r="HA1823" s="28"/>
      <c r="HB1823" s="28"/>
      <c r="HC1823" s="28"/>
      <c r="HH1823" s="2"/>
      <c r="HJ1823" s="28"/>
      <c r="HK1823" s="28"/>
      <c r="HL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  <c r="IP1823" s="28"/>
      <c r="IQ1823" s="28"/>
      <c r="IR1823" s="28"/>
      <c r="IS1823" s="28"/>
      <c r="IT1823" s="28"/>
      <c r="IU1823" s="28"/>
      <c r="IV1823" s="28"/>
      <c r="RS1823" s="315"/>
    </row>
    <row r="1824" spans="1:487" s="22" customFormat="1" ht="15">
      <c r="A1824" s="325" t="s">
        <v>2968</v>
      </c>
      <c r="B1824" s="431"/>
      <c r="C1824" s="431"/>
      <c r="D1824" s="431"/>
      <c r="E1824" s="431"/>
      <c r="F1824" s="437">
        <f t="shared" si="27"/>
        <v>3</v>
      </c>
      <c r="G1824" s="552"/>
      <c r="H1824" s="552"/>
      <c r="I1824" s="552"/>
      <c r="J1824" s="553">
        <v>3</v>
      </c>
      <c r="K1824" s="552"/>
      <c r="L1824" s="460"/>
      <c r="M1824" s="28"/>
      <c r="N1824" s="28"/>
      <c r="R1824" s="2"/>
      <c r="T1824" s="28"/>
      <c r="U1824" s="28"/>
      <c r="V1824" s="28"/>
      <c r="AA1824" s="2"/>
      <c r="AC1824" s="28"/>
      <c r="AD1824" s="28"/>
      <c r="AE1824" s="28"/>
      <c r="AJ1824" s="2"/>
      <c r="AL1824" s="28"/>
      <c r="AM1824" s="28"/>
      <c r="AN1824" s="28"/>
      <c r="AS1824" s="2"/>
      <c r="AU1824" s="28"/>
      <c r="AV1824" s="28"/>
      <c r="AW1824" s="28"/>
      <c r="BB1824" s="2"/>
      <c r="BD1824" s="28"/>
      <c r="BE1824" s="28"/>
      <c r="BF1824" s="28"/>
      <c r="BK1824" s="2"/>
      <c r="BM1824" s="28"/>
      <c r="BN1824" s="28"/>
      <c r="BO1824" s="28"/>
      <c r="BT1824" s="2"/>
      <c r="BV1824" s="28"/>
      <c r="BW1824" s="28"/>
      <c r="BX1824" s="28"/>
      <c r="CC1824" s="2"/>
      <c r="CE1824" s="28"/>
      <c r="CF1824" s="28"/>
      <c r="CG1824" s="28"/>
      <c r="CL1824" s="2"/>
      <c r="CN1824" s="28"/>
      <c r="CO1824" s="28"/>
      <c r="CP1824" s="28"/>
      <c r="CU1824" s="2"/>
      <c r="CW1824" s="28"/>
      <c r="CX1824" s="28"/>
      <c r="CY1824" s="28"/>
      <c r="DD1824" s="2"/>
      <c r="DF1824" s="28"/>
      <c r="DG1824" s="28"/>
      <c r="DH1824" s="28"/>
      <c r="DM1824" s="2"/>
      <c r="DO1824" s="28"/>
      <c r="DP1824" s="28"/>
      <c r="DQ1824" s="28"/>
      <c r="DV1824" s="2"/>
      <c r="DX1824" s="28"/>
      <c r="DY1824" s="28"/>
      <c r="DZ1824" s="28"/>
      <c r="EE1824" s="2"/>
      <c r="EG1824" s="28"/>
      <c r="EH1824" s="28"/>
      <c r="EI1824" s="28"/>
      <c r="EN1824" s="2"/>
      <c r="EP1824" s="28"/>
      <c r="EQ1824" s="28"/>
      <c r="ER1824" s="28"/>
      <c r="EW1824" s="2"/>
      <c r="EY1824" s="28"/>
      <c r="EZ1824" s="28"/>
      <c r="FA1824" s="28"/>
      <c r="FF1824" s="2"/>
      <c r="FH1824" s="28"/>
      <c r="FI1824" s="28"/>
      <c r="FJ1824" s="28"/>
      <c r="FO1824" s="2"/>
      <c r="FQ1824" s="28"/>
      <c r="FR1824" s="28"/>
      <c r="FS1824" s="28"/>
      <c r="FX1824" s="2"/>
      <c r="FZ1824" s="28"/>
      <c r="GA1824" s="28"/>
      <c r="GB1824" s="28"/>
      <c r="GG1824" s="2"/>
      <c r="GI1824" s="28"/>
      <c r="GJ1824" s="28"/>
      <c r="GK1824" s="28"/>
      <c r="GP1824" s="2"/>
      <c r="GR1824" s="28"/>
      <c r="GS1824" s="28"/>
      <c r="GT1824" s="28"/>
      <c r="GY1824" s="2"/>
      <c r="HA1824" s="28"/>
      <c r="HB1824" s="28"/>
      <c r="HC1824" s="28"/>
      <c r="HH1824" s="2"/>
      <c r="HJ1824" s="28"/>
      <c r="HK1824" s="28"/>
      <c r="HL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  <c r="IP1824" s="28"/>
      <c r="IQ1824" s="28"/>
      <c r="IR1824" s="28"/>
      <c r="IS1824" s="28"/>
      <c r="IT1824" s="28"/>
      <c r="IU1824" s="28"/>
      <c r="IV1824" s="28"/>
      <c r="RS1824" s="315"/>
    </row>
    <row r="1825" spans="1:487" s="22" customFormat="1" ht="15">
      <c r="A1825" s="325" t="s">
        <v>2631</v>
      </c>
      <c r="B1825" s="431"/>
      <c r="C1825" s="431"/>
      <c r="D1825" s="431"/>
      <c r="E1825" s="431"/>
      <c r="F1825" s="437">
        <f t="shared" si="27"/>
        <v>3</v>
      </c>
      <c r="G1825" s="552"/>
      <c r="H1825" s="552"/>
      <c r="I1825" s="552"/>
      <c r="J1825" s="553">
        <v>3</v>
      </c>
      <c r="K1825" s="552"/>
      <c r="L1825" s="460"/>
      <c r="M1825" s="28"/>
      <c r="N1825" s="28"/>
      <c r="R1825" s="2"/>
      <c r="T1825" s="28"/>
      <c r="U1825" s="28"/>
      <c r="V1825" s="28"/>
      <c r="AA1825" s="2"/>
      <c r="AC1825" s="28"/>
      <c r="AD1825" s="28"/>
      <c r="AE1825" s="28"/>
      <c r="AJ1825" s="2"/>
      <c r="AL1825" s="28"/>
      <c r="AM1825" s="28"/>
      <c r="AN1825" s="28"/>
      <c r="AS1825" s="2"/>
      <c r="AU1825" s="28"/>
      <c r="AV1825" s="28"/>
      <c r="AW1825" s="28"/>
      <c r="BB1825" s="2"/>
      <c r="BD1825" s="28"/>
      <c r="BE1825" s="28"/>
      <c r="BF1825" s="28"/>
      <c r="BK1825" s="2"/>
      <c r="BM1825" s="28"/>
      <c r="BN1825" s="28"/>
      <c r="BO1825" s="28"/>
      <c r="BT1825" s="2"/>
      <c r="BV1825" s="28"/>
      <c r="BW1825" s="28"/>
      <c r="BX1825" s="28"/>
      <c r="CC1825" s="2"/>
      <c r="CE1825" s="28"/>
      <c r="CF1825" s="28"/>
      <c r="CG1825" s="28"/>
      <c r="CL1825" s="2"/>
      <c r="CN1825" s="28"/>
      <c r="CO1825" s="28"/>
      <c r="CP1825" s="28"/>
      <c r="CU1825" s="2"/>
      <c r="CW1825" s="28"/>
      <c r="CX1825" s="28"/>
      <c r="CY1825" s="28"/>
      <c r="DD1825" s="2"/>
      <c r="DF1825" s="28"/>
      <c r="DG1825" s="28"/>
      <c r="DH1825" s="28"/>
      <c r="DM1825" s="2"/>
      <c r="DO1825" s="28"/>
      <c r="DP1825" s="28"/>
      <c r="DQ1825" s="28"/>
      <c r="DV1825" s="2"/>
      <c r="DX1825" s="28"/>
      <c r="DY1825" s="28"/>
      <c r="DZ1825" s="28"/>
      <c r="EE1825" s="2"/>
      <c r="EG1825" s="28"/>
      <c r="EH1825" s="28"/>
      <c r="EI1825" s="28"/>
      <c r="EN1825" s="2"/>
      <c r="EP1825" s="28"/>
      <c r="EQ1825" s="28"/>
      <c r="ER1825" s="28"/>
      <c r="EW1825" s="2"/>
      <c r="EY1825" s="28"/>
      <c r="EZ1825" s="28"/>
      <c r="FA1825" s="28"/>
      <c r="FF1825" s="2"/>
      <c r="FH1825" s="28"/>
      <c r="FI1825" s="28"/>
      <c r="FJ1825" s="28"/>
      <c r="FO1825" s="2"/>
      <c r="FQ1825" s="28"/>
      <c r="FR1825" s="28"/>
      <c r="FS1825" s="28"/>
      <c r="FX1825" s="2"/>
      <c r="FZ1825" s="28"/>
      <c r="GA1825" s="28"/>
      <c r="GB1825" s="28"/>
      <c r="GG1825" s="2"/>
      <c r="GI1825" s="28"/>
      <c r="GJ1825" s="28"/>
      <c r="GK1825" s="28"/>
      <c r="GP1825" s="2"/>
      <c r="GR1825" s="28"/>
      <c r="GS1825" s="28"/>
      <c r="GT1825" s="28"/>
      <c r="GY1825" s="2"/>
      <c r="HA1825" s="28"/>
      <c r="HB1825" s="28"/>
      <c r="HC1825" s="28"/>
      <c r="HH1825" s="2"/>
      <c r="HJ1825" s="28"/>
      <c r="HK1825" s="28"/>
      <c r="HL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  <c r="IP1825" s="28"/>
      <c r="IQ1825" s="28"/>
      <c r="IR1825" s="28"/>
      <c r="IS1825" s="28"/>
      <c r="IT1825" s="28"/>
      <c r="IU1825" s="28"/>
      <c r="IV1825" s="28"/>
      <c r="RS1825" s="315"/>
    </row>
    <row r="1826" spans="1:487" s="22" customFormat="1" ht="15">
      <c r="A1826" s="325" t="s">
        <v>2925</v>
      </c>
      <c r="B1826" s="431"/>
      <c r="C1826" s="431"/>
      <c r="D1826" s="431"/>
      <c r="E1826" s="431"/>
      <c r="F1826" s="437">
        <f t="shared" si="27"/>
        <v>33</v>
      </c>
      <c r="G1826" s="552">
        <v>10</v>
      </c>
      <c r="H1826" s="552"/>
      <c r="I1826" s="552"/>
      <c r="J1826" s="553">
        <v>3</v>
      </c>
      <c r="K1826" s="552">
        <v>20</v>
      </c>
      <c r="L1826" s="460"/>
      <c r="M1826" s="28"/>
      <c r="N1826" s="28"/>
      <c r="R1826" s="2"/>
      <c r="T1826" s="28"/>
      <c r="U1826" s="28"/>
      <c r="V1826" s="28"/>
      <c r="AA1826" s="2"/>
      <c r="AC1826" s="28"/>
      <c r="AD1826" s="28"/>
      <c r="AE1826" s="28"/>
      <c r="AJ1826" s="2"/>
      <c r="AL1826" s="28"/>
      <c r="AM1826" s="28"/>
      <c r="AN1826" s="28"/>
      <c r="AS1826" s="2"/>
      <c r="AU1826" s="28"/>
      <c r="AV1826" s="28"/>
      <c r="AW1826" s="28"/>
      <c r="BB1826" s="2"/>
      <c r="BD1826" s="28"/>
      <c r="BE1826" s="28"/>
      <c r="BF1826" s="28"/>
      <c r="BK1826" s="2"/>
      <c r="BM1826" s="28"/>
      <c r="BN1826" s="28"/>
      <c r="BO1826" s="28"/>
      <c r="BT1826" s="2"/>
      <c r="BV1826" s="28"/>
      <c r="BW1826" s="28"/>
      <c r="BX1826" s="28"/>
      <c r="CC1826" s="2"/>
      <c r="CE1826" s="28"/>
      <c r="CF1826" s="28"/>
      <c r="CG1826" s="28"/>
      <c r="CL1826" s="2"/>
      <c r="CN1826" s="28"/>
      <c r="CO1826" s="28"/>
      <c r="CP1826" s="28"/>
      <c r="CU1826" s="2"/>
      <c r="CW1826" s="28"/>
      <c r="CX1826" s="28"/>
      <c r="CY1826" s="28"/>
      <c r="DD1826" s="2"/>
      <c r="DF1826" s="28"/>
      <c r="DG1826" s="28"/>
      <c r="DH1826" s="28"/>
      <c r="DM1826" s="2"/>
      <c r="DO1826" s="28"/>
      <c r="DP1826" s="28"/>
      <c r="DQ1826" s="28"/>
      <c r="DV1826" s="2"/>
      <c r="DX1826" s="28"/>
      <c r="DY1826" s="28"/>
      <c r="DZ1826" s="28"/>
      <c r="EE1826" s="2"/>
      <c r="EG1826" s="28"/>
      <c r="EH1826" s="28"/>
      <c r="EI1826" s="28"/>
      <c r="EN1826" s="2"/>
      <c r="EP1826" s="28"/>
      <c r="EQ1826" s="28"/>
      <c r="ER1826" s="28"/>
      <c r="EW1826" s="2"/>
      <c r="EY1826" s="28"/>
      <c r="EZ1826" s="28"/>
      <c r="FA1826" s="28"/>
      <c r="FF1826" s="2"/>
      <c r="FH1826" s="28"/>
      <c r="FI1826" s="28"/>
      <c r="FJ1826" s="28"/>
      <c r="FO1826" s="2"/>
      <c r="FQ1826" s="28"/>
      <c r="FR1826" s="28"/>
      <c r="FS1826" s="28"/>
      <c r="FX1826" s="2"/>
      <c r="FZ1826" s="28"/>
      <c r="GA1826" s="28"/>
      <c r="GB1826" s="28"/>
      <c r="GG1826" s="2"/>
      <c r="GI1826" s="28"/>
      <c r="GJ1826" s="28"/>
      <c r="GK1826" s="28"/>
      <c r="GP1826" s="2"/>
      <c r="GR1826" s="28"/>
      <c r="GS1826" s="28"/>
      <c r="GT1826" s="28"/>
      <c r="GY1826" s="2"/>
      <c r="HA1826" s="28"/>
      <c r="HB1826" s="28"/>
      <c r="HC1826" s="28"/>
      <c r="HH1826" s="2"/>
      <c r="HJ1826" s="28"/>
      <c r="HK1826" s="28"/>
      <c r="HL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  <c r="IP1826" s="28"/>
      <c r="IQ1826" s="28"/>
      <c r="IR1826" s="28"/>
      <c r="IS1826" s="28"/>
      <c r="IT1826" s="28"/>
      <c r="IU1826" s="28"/>
      <c r="IV1826" s="28"/>
      <c r="RS1826" s="315"/>
    </row>
    <row r="1827" spans="1:487" s="22" customFormat="1" ht="15">
      <c r="A1827" s="325" t="s">
        <v>2821</v>
      </c>
      <c r="B1827" s="431"/>
      <c r="C1827" s="431"/>
      <c r="D1827" s="431"/>
      <c r="E1827" s="431"/>
      <c r="F1827" s="437">
        <f t="shared" si="27"/>
        <v>4</v>
      </c>
      <c r="G1827" s="552"/>
      <c r="H1827" s="552"/>
      <c r="I1827" s="552"/>
      <c r="J1827" s="553">
        <v>4</v>
      </c>
      <c r="K1827" s="552"/>
      <c r="L1827" s="460"/>
      <c r="M1827" s="28"/>
      <c r="N1827" s="28"/>
      <c r="R1827" s="2"/>
      <c r="T1827" s="28"/>
      <c r="U1827" s="28"/>
      <c r="V1827" s="28"/>
      <c r="AA1827" s="2"/>
      <c r="AC1827" s="28"/>
      <c r="AD1827" s="28"/>
      <c r="AE1827" s="28"/>
      <c r="AJ1827" s="2"/>
      <c r="AL1827" s="28"/>
      <c r="AM1827" s="28"/>
      <c r="AN1827" s="28"/>
      <c r="AS1827" s="2"/>
      <c r="AU1827" s="28"/>
      <c r="AV1827" s="28"/>
      <c r="AW1827" s="28"/>
      <c r="BB1827" s="2"/>
      <c r="BD1827" s="28"/>
      <c r="BE1827" s="28"/>
      <c r="BF1827" s="28"/>
      <c r="BK1827" s="2"/>
      <c r="BM1827" s="28"/>
      <c r="BN1827" s="28"/>
      <c r="BO1827" s="28"/>
      <c r="BT1827" s="2"/>
      <c r="BV1827" s="28"/>
      <c r="BW1827" s="28"/>
      <c r="BX1827" s="28"/>
      <c r="CC1827" s="2"/>
      <c r="CE1827" s="28"/>
      <c r="CF1827" s="28"/>
      <c r="CG1827" s="28"/>
      <c r="CL1827" s="2"/>
      <c r="CN1827" s="28"/>
      <c r="CO1827" s="28"/>
      <c r="CP1827" s="28"/>
      <c r="CU1827" s="2"/>
      <c r="CW1827" s="28"/>
      <c r="CX1827" s="28"/>
      <c r="CY1827" s="28"/>
      <c r="DD1827" s="2"/>
      <c r="DF1827" s="28"/>
      <c r="DG1827" s="28"/>
      <c r="DH1827" s="28"/>
      <c r="DM1827" s="2"/>
      <c r="DO1827" s="28"/>
      <c r="DP1827" s="28"/>
      <c r="DQ1827" s="28"/>
      <c r="DV1827" s="2"/>
      <c r="DX1827" s="28"/>
      <c r="DY1827" s="28"/>
      <c r="DZ1827" s="28"/>
      <c r="EE1827" s="2"/>
      <c r="EG1827" s="28"/>
      <c r="EH1827" s="28"/>
      <c r="EI1827" s="28"/>
      <c r="EN1827" s="2"/>
      <c r="EP1827" s="28"/>
      <c r="EQ1827" s="28"/>
      <c r="ER1827" s="28"/>
      <c r="EW1827" s="2"/>
      <c r="EY1827" s="28"/>
      <c r="EZ1827" s="28"/>
      <c r="FA1827" s="28"/>
      <c r="FF1827" s="2"/>
      <c r="FH1827" s="28"/>
      <c r="FI1827" s="28"/>
      <c r="FJ1827" s="28"/>
      <c r="FO1827" s="2"/>
      <c r="FQ1827" s="28"/>
      <c r="FR1827" s="28"/>
      <c r="FS1827" s="28"/>
      <c r="FX1827" s="2"/>
      <c r="FZ1827" s="28"/>
      <c r="GA1827" s="28"/>
      <c r="GB1827" s="28"/>
      <c r="GG1827" s="2"/>
      <c r="GI1827" s="28"/>
      <c r="GJ1827" s="28"/>
      <c r="GK1827" s="28"/>
      <c r="GP1827" s="2"/>
      <c r="GR1827" s="28"/>
      <c r="GS1827" s="28"/>
      <c r="GT1827" s="28"/>
      <c r="GY1827" s="2"/>
      <c r="HA1827" s="28"/>
      <c r="HB1827" s="28"/>
      <c r="HC1827" s="28"/>
      <c r="HH1827" s="2"/>
      <c r="HJ1827" s="28"/>
      <c r="HK1827" s="28"/>
      <c r="HL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  <c r="IP1827" s="28"/>
      <c r="IQ1827" s="28"/>
      <c r="IR1827" s="28"/>
      <c r="IS1827" s="28"/>
      <c r="IT1827" s="28"/>
      <c r="IU1827" s="28"/>
      <c r="IV1827" s="28"/>
      <c r="RS1827" s="315"/>
    </row>
    <row r="1828" spans="1:487" s="22" customFormat="1" ht="15">
      <c r="A1828" s="325" t="s">
        <v>2637</v>
      </c>
      <c r="B1828" s="431"/>
      <c r="C1828" s="431"/>
      <c r="D1828" s="431"/>
      <c r="E1828" s="431"/>
      <c r="F1828" s="437">
        <f t="shared" si="27"/>
        <v>1</v>
      </c>
      <c r="G1828" s="552"/>
      <c r="H1828" s="552"/>
      <c r="I1828" s="552"/>
      <c r="J1828" s="553">
        <v>1</v>
      </c>
      <c r="K1828" s="552"/>
      <c r="L1828" s="460"/>
      <c r="M1828" s="28"/>
      <c r="N1828" s="28"/>
      <c r="R1828" s="2"/>
      <c r="T1828" s="28"/>
      <c r="U1828" s="28"/>
      <c r="V1828" s="28"/>
      <c r="AA1828" s="2"/>
      <c r="AC1828" s="28"/>
      <c r="AD1828" s="28"/>
      <c r="AE1828" s="28"/>
      <c r="AJ1828" s="2"/>
      <c r="AL1828" s="28"/>
      <c r="AM1828" s="28"/>
      <c r="AN1828" s="28"/>
      <c r="AS1828" s="2"/>
      <c r="AU1828" s="28"/>
      <c r="AV1828" s="28"/>
      <c r="AW1828" s="28"/>
      <c r="BB1828" s="2"/>
      <c r="BD1828" s="28"/>
      <c r="BE1828" s="28"/>
      <c r="BF1828" s="28"/>
      <c r="BK1828" s="2"/>
      <c r="BM1828" s="28"/>
      <c r="BN1828" s="28"/>
      <c r="BO1828" s="28"/>
      <c r="BT1828" s="2"/>
      <c r="BV1828" s="28"/>
      <c r="BW1828" s="28"/>
      <c r="BX1828" s="28"/>
      <c r="CC1828" s="2"/>
      <c r="CE1828" s="28"/>
      <c r="CF1828" s="28"/>
      <c r="CG1828" s="28"/>
      <c r="CL1828" s="2"/>
      <c r="CN1828" s="28"/>
      <c r="CO1828" s="28"/>
      <c r="CP1828" s="28"/>
      <c r="CU1828" s="2"/>
      <c r="CW1828" s="28"/>
      <c r="CX1828" s="28"/>
      <c r="CY1828" s="28"/>
      <c r="DD1828" s="2"/>
      <c r="DF1828" s="28"/>
      <c r="DG1828" s="28"/>
      <c r="DH1828" s="28"/>
      <c r="DM1828" s="2"/>
      <c r="DO1828" s="28"/>
      <c r="DP1828" s="28"/>
      <c r="DQ1828" s="28"/>
      <c r="DV1828" s="2"/>
      <c r="DX1828" s="28"/>
      <c r="DY1828" s="28"/>
      <c r="DZ1828" s="28"/>
      <c r="EE1828" s="2"/>
      <c r="EG1828" s="28"/>
      <c r="EH1828" s="28"/>
      <c r="EI1828" s="28"/>
      <c r="EN1828" s="2"/>
      <c r="EP1828" s="28"/>
      <c r="EQ1828" s="28"/>
      <c r="ER1828" s="28"/>
      <c r="EW1828" s="2"/>
      <c r="EY1828" s="28"/>
      <c r="EZ1828" s="28"/>
      <c r="FA1828" s="28"/>
      <c r="FF1828" s="2"/>
      <c r="FH1828" s="28"/>
      <c r="FI1828" s="28"/>
      <c r="FJ1828" s="28"/>
      <c r="FO1828" s="2"/>
      <c r="FQ1828" s="28"/>
      <c r="FR1828" s="28"/>
      <c r="FS1828" s="28"/>
      <c r="FX1828" s="2"/>
      <c r="FZ1828" s="28"/>
      <c r="GA1828" s="28"/>
      <c r="GB1828" s="28"/>
      <c r="GG1828" s="2"/>
      <c r="GI1828" s="28"/>
      <c r="GJ1828" s="28"/>
      <c r="GK1828" s="28"/>
      <c r="GP1828" s="2"/>
      <c r="GR1828" s="28"/>
      <c r="GS1828" s="28"/>
      <c r="GT1828" s="28"/>
      <c r="GY1828" s="2"/>
      <c r="HA1828" s="28"/>
      <c r="HB1828" s="28"/>
      <c r="HC1828" s="28"/>
      <c r="HH1828" s="2"/>
      <c r="HJ1828" s="28"/>
      <c r="HK1828" s="28"/>
      <c r="HL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  <c r="IP1828" s="28"/>
      <c r="IQ1828" s="28"/>
      <c r="IR1828" s="28"/>
      <c r="IS1828" s="28"/>
      <c r="IT1828" s="28"/>
      <c r="IU1828" s="28"/>
      <c r="IV1828" s="28"/>
      <c r="RS1828" s="315"/>
    </row>
    <row r="1829" spans="1:487" s="22" customFormat="1" ht="15">
      <c r="A1829" s="325" t="s">
        <v>2648</v>
      </c>
      <c r="B1829" s="431"/>
      <c r="C1829" s="431"/>
      <c r="D1829" s="431"/>
      <c r="E1829" s="431"/>
      <c r="F1829" s="437">
        <f t="shared" si="27"/>
        <v>8</v>
      </c>
      <c r="G1829" s="552"/>
      <c r="H1829" s="552">
        <v>6</v>
      </c>
      <c r="I1829" s="552"/>
      <c r="J1829" s="553">
        <v>2</v>
      </c>
      <c r="K1829" s="552"/>
      <c r="L1829" s="460"/>
      <c r="M1829" s="28"/>
      <c r="N1829" s="28"/>
      <c r="R1829" s="2"/>
      <c r="T1829" s="28"/>
      <c r="U1829" s="28"/>
      <c r="V1829" s="28"/>
      <c r="AA1829" s="2"/>
      <c r="AC1829" s="28"/>
      <c r="AD1829" s="28"/>
      <c r="AE1829" s="28"/>
      <c r="AJ1829" s="2"/>
      <c r="AL1829" s="28"/>
      <c r="AM1829" s="28"/>
      <c r="AN1829" s="28"/>
      <c r="AS1829" s="2"/>
      <c r="AU1829" s="28"/>
      <c r="AV1829" s="28"/>
      <c r="AW1829" s="28"/>
      <c r="BB1829" s="2"/>
      <c r="BD1829" s="28"/>
      <c r="BE1829" s="28"/>
      <c r="BF1829" s="28"/>
      <c r="BK1829" s="2"/>
      <c r="BM1829" s="28"/>
      <c r="BN1829" s="28"/>
      <c r="BO1829" s="28"/>
      <c r="BT1829" s="2"/>
      <c r="BV1829" s="28"/>
      <c r="BW1829" s="28"/>
      <c r="BX1829" s="28"/>
      <c r="CC1829" s="2"/>
      <c r="CE1829" s="28"/>
      <c r="CF1829" s="28"/>
      <c r="CG1829" s="28"/>
      <c r="CL1829" s="2"/>
      <c r="CN1829" s="28"/>
      <c r="CO1829" s="28"/>
      <c r="CP1829" s="28"/>
      <c r="CU1829" s="2"/>
      <c r="CW1829" s="28"/>
      <c r="CX1829" s="28"/>
      <c r="CY1829" s="28"/>
      <c r="DD1829" s="2"/>
      <c r="DF1829" s="28"/>
      <c r="DG1829" s="28"/>
      <c r="DH1829" s="28"/>
      <c r="DM1829" s="2"/>
      <c r="DO1829" s="28"/>
      <c r="DP1829" s="28"/>
      <c r="DQ1829" s="28"/>
      <c r="DV1829" s="2"/>
      <c r="DX1829" s="28"/>
      <c r="DY1829" s="28"/>
      <c r="DZ1829" s="28"/>
      <c r="EE1829" s="2"/>
      <c r="EG1829" s="28"/>
      <c r="EH1829" s="28"/>
      <c r="EI1829" s="28"/>
      <c r="EN1829" s="2"/>
      <c r="EP1829" s="28"/>
      <c r="EQ1829" s="28"/>
      <c r="ER1829" s="28"/>
      <c r="EW1829" s="2"/>
      <c r="EY1829" s="28"/>
      <c r="EZ1829" s="28"/>
      <c r="FA1829" s="28"/>
      <c r="FF1829" s="2"/>
      <c r="FH1829" s="28"/>
      <c r="FI1829" s="28"/>
      <c r="FJ1829" s="28"/>
      <c r="FO1829" s="2"/>
      <c r="FQ1829" s="28"/>
      <c r="FR1829" s="28"/>
      <c r="FS1829" s="28"/>
      <c r="FX1829" s="2"/>
      <c r="FZ1829" s="28"/>
      <c r="GA1829" s="28"/>
      <c r="GB1829" s="28"/>
      <c r="GG1829" s="2"/>
      <c r="GI1829" s="28"/>
      <c r="GJ1829" s="28"/>
      <c r="GK1829" s="28"/>
      <c r="GP1829" s="2"/>
      <c r="GR1829" s="28"/>
      <c r="GS1829" s="28"/>
      <c r="GT1829" s="28"/>
      <c r="GY1829" s="2"/>
      <c r="HA1829" s="28"/>
      <c r="HB1829" s="28"/>
      <c r="HC1829" s="28"/>
      <c r="HH1829" s="2"/>
      <c r="HJ1829" s="28"/>
      <c r="HK1829" s="28"/>
      <c r="HL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  <c r="IP1829" s="28"/>
      <c r="IQ1829" s="28"/>
      <c r="IR1829" s="28"/>
      <c r="IS1829" s="28"/>
      <c r="IT1829" s="28"/>
      <c r="IU1829" s="28"/>
      <c r="IV1829" s="28"/>
      <c r="RS1829" s="315"/>
    </row>
    <row r="1830" spans="1:487" s="22" customFormat="1" ht="15">
      <c r="A1830" s="325" t="s">
        <v>2954</v>
      </c>
      <c r="B1830" s="431"/>
      <c r="C1830" s="431"/>
      <c r="D1830" s="431"/>
      <c r="E1830" s="431"/>
      <c r="F1830" s="437">
        <f t="shared" si="27"/>
        <v>8</v>
      </c>
      <c r="G1830" s="552"/>
      <c r="H1830" s="552"/>
      <c r="I1830" s="552"/>
      <c r="J1830" s="553">
        <v>8</v>
      </c>
      <c r="K1830" s="552"/>
      <c r="L1830" s="460"/>
      <c r="M1830" s="28"/>
      <c r="N1830" s="28"/>
      <c r="R1830" s="2"/>
      <c r="T1830" s="28"/>
      <c r="U1830" s="28"/>
      <c r="V1830" s="28"/>
      <c r="AA1830" s="2"/>
      <c r="AC1830" s="28"/>
      <c r="AD1830" s="28"/>
      <c r="AE1830" s="28"/>
      <c r="AJ1830" s="2"/>
      <c r="AL1830" s="28"/>
      <c r="AM1830" s="28"/>
      <c r="AN1830" s="28"/>
      <c r="AS1830" s="2"/>
      <c r="AU1830" s="28"/>
      <c r="AV1830" s="28"/>
      <c r="AW1830" s="28"/>
      <c r="BB1830" s="2"/>
      <c r="BD1830" s="28"/>
      <c r="BE1830" s="28"/>
      <c r="BF1830" s="28"/>
      <c r="BK1830" s="2"/>
      <c r="BM1830" s="28"/>
      <c r="BN1830" s="28"/>
      <c r="BO1830" s="28"/>
      <c r="BT1830" s="2"/>
      <c r="BV1830" s="28"/>
      <c r="BW1830" s="28"/>
      <c r="BX1830" s="28"/>
      <c r="CC1830" s="2"/>
      <c r="CE1830" s="28"/>
      <c r="CF1830" s="28"/>
      <c r="CG1830" s="28"/>
      <c r="CL1830" s="2"/>
      <c r="CN1830" s="28"/>
      <c r="CO1830" s="28"/>
      <c r="CP1830" s="28"/>
      <c r="CU1830" s="2"/>
      <c r="CW1830" s="28"/>
      <c r="CX1830" s="28"/>
      <c r="CY1830" s="28"/>
      <c r="DD1830" s="2"/>
      <c r="DF1830" s="28"/>
      <c r="DG1830" s="28"/>
      <c r="DH1830" s="28"/>
      <c r="DM1830" s="2"/>
      <c r="DO1830" s="28"/>
      <c r="DP1830" s="28"/>
      <c r="DQ1830" s="28"/>
      <c r="DV1830" s="2"/>
      <c r="DX1830" s="28"/>
      <c r="DY1830" s="28"/>
      <c r="DZ1830" s="28"/>
      <c r="EE1830" s="2"/>
      <c r="EG1830" s="28"/>
      <c r="EH1830" s="28"/>
      <c r="EI1830" s="28"/>
      <c r="EN1830" s="2"/>
      <c r="EP1830" s="28"/>
      <c r="EQ1830" s="28"/>
      <c r="ER1830" s="28"/>
      <c r="EW1830" s="2"/>
      <c r="EY1830" s="28"/>
      <c r="EZ1830" s="28"/>
      <c r="FA1830" s="28"/>
      <c r="FF1830" s="2"/>
      <c r="FH1830" s="28"/>
      <c r="FI1830" s="28"/>
      <c r="FJ1830" s="28"/>
      <c r="FO1830" s="2"/>
      <c r="FQ1830" s="28"/>
      <c r="FR1830" s="28"/>
      <c r="FS1830" s="28"/>
      <c r="FX1830" s="2"/>
      <c r="FZ1830" s="28"/>
      <c r="GA1830" s="28"/>
      <c r="GB1830" s="28"/>
      <c r="GG1830" s="2"/>
      <c r="GI1830" s="28"/>
      <c r="GJ1830" s="28"/>
      <c r="GK1830" s="28"/>
      <c r="GP1830" s="2"/>
      <c r="GR1830" s="28"/>
      <c r="GS1830" s="28"/>
      <c r="GT1830" s="28"/>
      <c r="GY1830" s="2"/>
      <c r="HA1830" s="28"/>
      <c r="HB1830" s="28"/>
      <c r="HC1830" s="28"/>
      <c r="HH1830" s="2"/>
      <c r="HJ1830" s="28"/>
      <c r="HK1830" s="28"/>
      <c r="HL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  <c r="IP1830" s="28"/>
      <c r="IQ1830" s="28"/>
      <c r="IR1830" s="28"/>
      <c r="IS1830" s="28"/>
      <c r="IT1830" s="28"/>
      <c r="IU1830" s="28"/>
      <c r="IV1830" s="28"/>
      <c r="RS1830" s="315"/>
    </row>
    <row r="1831" spans="1:487" s="22" customFormat="1" ht="15">
      <c r="A1831" s="325" t="s">
        <v>2753</v>
      </c>
      <c r="B1831" s="431"/>
      <c r="C1831" s="431"/>
      <c r="D1831" s="431"/>
      <c r="E1831" s="431"/>
      <c r="F1831" s="437">
        <f t="shared" si="27"/>
        <v>10</v>
      </c>
      <c r="G1831" s="552">
        <v>1</v>
      </c>
      <c r="H1831" s="552"/>
      <c r="I1831" s="552">
        <v>9</v>
      </c>
      <c r="J1831" s="553"/>
      <c r="K1831" s="552"/>
      <c r="L1831" s="460"/>
      <c r="M1831" s="28"/>
      <c r="N1831" s="28"/>
      <c r="R1831" s="2"/>
      <c r="T1831" s="28"/>
      <c r="U1831" s="28"/>
      <c r="V1831" s="28"/>
      <c r="AA1831" s="2"/>
      <c r="AC1831" s="28"/>
      <c r="AD1831" s="28"/>
      <c r="AE1831" s="28"/>
      <c r="AJ1831" s="2"/>
      <c r="AL1831" s="28"/>
      <c r="AM1831" s="28"/>
      <c r="AN1831" s="28"/>
      <c r="AS1831" s="2"/>
      <c r="AU1831" s="28"/>
      <c r="AV1831" s="28"/>
      <c r="AW1831" s="28"/>
      <c r="BB1831" s="2"/>
      <c r="BD1831" s="28"/>
      <c r="BE1831" s="28"/>
      <c r="BF1831" s="28"/>
      <c r="BK1831" s="2"/>
      <c r="BM1831" s="28"/>
      <c r="BN1831" s="28"/>
      <c r="BO1831" s="28"/>
      <c r="BT1831" s="2"/>
      <c r="BV1831" s="28"/>
      <c r="BW1831" s="28"/>
      <c r="BX1831" s="28"/>
      <c r="CC1831" s="2"/>
      <c r="CE1831" s="28"/>
      <c r="CF1831" s="28"/>
      <c r="CG1831" s="28"/>
      <c r="CL1831" s="2"/>
      <c r="CN1831" s="28"/>
      <c r="CO1831" s="28"/>
      <c r="CP1831" s="28"/>
      <c r="CU1831" s="2"/>
      <c r="CW1831" s="28"/>
      <c r="CX1831" s="28"/>
      <c r="CY1831" s="28"/>
      <c r="DD1831" s="2"/>
      <c r="DF1831" s="28"/>
      <c r="DG1831" s="28"/>
      <c r="DH1831" s="28"/>
      <c r="DM1831" s="2"/>
      <c r="DO1831" s="28"/>
      <c r="DP1831" s="28"/>
      <c r="DQ1831" s="28"/>
      <c r="DV1831" s="2"/>
      <c r="DX1831" s="28"/>
      <c r="DY1831" s="28"/>
      <c r="DZ1831" s="28"/>
      <c r="EE1831" s="2"/>
      <c r="EG1831" s="28"/>
      <c r="EH1831" s="28"/>
      <c r="EI1831" s="28"/>
      <c r="EN1831" s="2"/>
      <c r="EP1831" s="28"/>
      <c r="EQ1831" s="28"/>
      <c r="ER1831" s="28"/>
      <c r="EW1831" s="2"/>
      <c r="EY1831" s="28"/>
      <c r="EZ1831" s="28"/>
      <c r="FA1831" s="28"/>
      <c r="FF1831" s="2"/>
      <c r="FH1831" s="28"/>
      <c r="FI1831" s="28"/>
      <c r="FJ1831" s="28"/>
      <c r="FO1831" s="2"/>
      <c r="FQ1831" s="28"/>
      <c r="FR1831" s="28"/>
      <c r="FS1831" s="28"/>
      <c r="FX1831" s="2"/>
      <c r="FZ1831" s="28"/>
      <c r="GA1831" s="28"/>
      <c r="GB1831" s="28"/>
      <c r="GG1831" s="2"/>
      <c r="GI1831" s="28"/>
      <c r="GJ1831" s="28"/>
      <c r="GK1831" s="28"/>
      <c r="GP1831" s="2"/>
      <c r="GR1831" s="28"/>
      <c r="GS1831" s="28"/>
      <c r="GT1831" s="28"/>
      <c r="GY1831" s="2"/>
      <c r="HA1831" s="28"/>
      <c r="HB1831" s="28"/>
      <c r="HC1831" s="28"/>
      <c r="HH1831" s="2"/>
      <c r="HJ1831" s="28"/>
      <c r="HK1831" s="28"/>
      <c r="HL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  <c r="IP1831" s="28"/>
      <c r="IQ1831" s="28"/>
      <c r="IR1831" s="28"/>
      <c r="IS1831" s="28"/>
      <c r="IT1831" s="28"/>
      <c r="IU1831" s="28"/>
      <c r="IV1831" s="28"/>
      <c r="RS1831" s="315"/>
    </row>
    <row r="1832" spans="1:487" s="22" customFormat="1" ht="15">
      <c r="A1832" s="325" t="s">
        <v>2967</v>
      </c>
      <c r="B1832" s="431"/>
      <c r="C1832" s="431"/>
      <c r="D1832" s="431"/>
      <c r="E1832" s="431"/>
      <c r="F1832" s="437">
        <f t="shared" si="27"/>
        <v>7</v>
      </c>
      <c r="G1832" s="552"/>
      <c r="H1832" s="552"/>
      <c r="I1832" s="552"/>
      <c r="J1832" s="553">
        <v>7</v>
      </c>
      <c r="K1832" s="552"/>
      <c r="L1832" s="460"/>
      <c r="M1832" s="28"/>
      <c r="N1832" s="28"/>
      <c r="R1832" s="2"/>
      <c r="T1832" s="28"/>
      <c r="U1832" s="28"/>
      <c r="V1832" s="28"/>
      <c r="AA1832" s="2"/>
      <c r="AC1832" s="28"/>
      <c r="AD1832" s="28"/>
      <c r="AE1832" s="28"/>
      <c r="AJ1832" s="2"/>
      <c r="AL1832" s="28"/>
      <c r="AM1832" s="28"/>
      <c r="AN1832" s="28"/>
      <c r="AS1832" s="2"/>
      <c r="AU1832" s="28"/>
      <c r="AV1832" s="28"/>
      <c r="AW1832" s="28"/>
      <c r="BB1832" s="2"/>
      <c r="BD1832" s="28"/>
      <c r="BE1832" s="28"/>
      <c r="BF1832" s="28"/>
      <c r="BK1832" s="2"/>
      <c r="BM1832" s="28"/>
      <c r="BN1832" s="28"/>
      <c r="BO1832" s="28"/>
      <c r="BT1832" s="2"/>
      <c r="BV1832" s="28"/>
      <c r="BW1832" s="28"/>
      <c r="BX1832" s="28"/>
      <c r="CC1832" s="2"/>
      <c r="CE1832" s="28"/>
      <c r="CF1832" s="28"/>
      <c r="CG1832" s="28"/>
      <c r="CL1832" s="2"/>
      <c r="CN1832" s="28"/>
      <c r="CO1832" s="28"/>
      <c r="CP1832" s="28"/>
      <c r="CU1832" s="2"/>
      <c r="CW1832" s="28"/>
      <c r="CX1832" s="28"/>
      <c r="CY1832" s="28"/>
      <c r="DD1832" s="2"/>
      <c r="DF1832" s="28"/>
      <c r="DG1832" s="28"/>
      <c r="DH1832" s="28"/>
      <c r="DM1832" s="2"/>
      <c r="DO1832" s="28"/>
      <c r="DP1832" s="28"/>
      <c r="DQ1832" s="28"/>
      <c r="DV1832" s="2"/>
      <c r="DX1832" s="28"/>
      <c r="DY1832" s="28"/>
      <c r="DZ1832" s="28"/>
      <c r="EE1832" s="2"/>
      <c r="EG1832" s="28"/>
      <c r="EH1832" s="28"/>
      <c r="EI1832" s="28"/>
      <c r="EN1832" s="2"/>
      <c r="EP1832" s="28"/>
      <c r="EQ1832" s="28"/>
      <c r="ER1832" s="28"/>
      <c r="EW1832" s="2"/>
      <c r="EY1832" s="28"/>
      <c r="EZ1832" s="28"/>
      <c r="FA1832" s="28"/>
      <c r="FF1832" s="2"/>
      <c r="FH1832" s="28"/>
      <c r="FI1832" s="28"/>
      <c r="FJ1832" s="28"/>
      <c r="FO1832" s="2"/>
      <c r="FQ1832" s="28"/>
      <c r="FR1832" s="28"/>
      <c r="FS1832" s="28"/>
      <c r="FX1832" s="2"/>
      <c r="FZ1832" s="28"/>
      <c r="GA1832" s="28"/>
      <c r="GB1832" s="28"/>
      <c r="GG1832" s="2"/>
      <c r="GI1832" s="28"/>
      <c r="GJ1832" s="28"/>
      <c r="GK1832" s="28"/>
      <c r="GP1832" s="2"/>
      <c r="GR1832" s="28"/>
      <c r="GS1832" s="28"/>
      <c r="GT1832" s="28"/>
      <c r="GY1832" s="2"/>
      <c r="HA1832" s="28"/>
      <c r="HB1832" s="28"/>
      <c r="HC1832" s="28"/>
      <c r="HH1832" s="2"/>
      <c r="HJ1832" s="28"/>
      <c r="HK1832" s="28"/>
      <c r="HL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  <c r="IP1832" s="28"/>
      <c r="IQ1832" s="28"/>
      <c r="IR1832" s="28"/>
      <c r="IS1832" s="28"/>
      <c r="IT1832" s="28"/>
      <c r="IU1832" s="28"/>
      <c r="IV1832" s="28"/>
      <c r="RS1832" s="315"/>
    </row>
    <row r="1833" spans="1:487" s="22" customFormat="1" ht="15">
      <c r="A1833" s="325" t="s">
        <v>2629</v>
      </c>
      <c r="B1833" s="431"/>
      <c r="C1833" s="431"/>
      <c r="D1833" s="431"/>
      <c r="E1833" s="431"/>
      <c r="F1833" s="437">
        <f t="shared" si="27"/>
        <v>21</v>
      </c>
      <c r="G1833" s="552"/>
      <c r="H1833" s="552"/>
      <c r="I1833" s="552"/>
      <c r="J1833" s="553">
        <v>21</v>
      </c>
      <c r="K1833" s="552"/>
      <c r="L1833" s="460"/>
      <c r="M1833" s="28"/>
      <c r="N1833" s="28"/>
      <c r="R1833" s="2"/>
      <c r="T1833" s="28"/>
      <c r="U1833" s="28"/>
      <c r="V1833" s="28"/>
      <c r="AA1833" s="2"/>
      <c r="AC1833" s="28"/>
      <c r="AD1833" s="28"/>
      <c r="AE1833" s="28"/>
      <c r="AJ1833" s="2"/>
      <c r="AL1833" s="28"/>
      <c r="AM1833" s="28"/>
      <c r="AN1833" s="28"/>
      <c r="AS1833" s="2"/>
      <c r="AU1833" s="28"/>
      <c r="AV1833" s="28"/>
      <c r="AW1833" s="28"/>
      <c r="BB1833" s="2"/>
      <c r="BD1833" s="28"/>
      <c r="BE1833" s="28"/>
      <c r="BF1833" s="28"/>
      <c r="BK1833" s="2"/>
      <c r="BM1833" s="28"/>
      <c r="BN1833" s="28"/>
      <c r="BO1833" s="28"/>
      <c r="BT1833" s="2"/>
      <c r="BV1833" s="28"/>
      <c r="BW1833" s="28"/>
      <c r="BX1833" s="28"/>
      <c r="CC1833" s="2"/>
      <c r="CE1833" s="28"/>
      <c r="CF1833" s="28"/>
      <c r="CG1833" s="28"/>
      <c r="CL1833" s="2"/>
      <c r="CN1833" s="28"/>
      <c r="CO1833" s="28"/>
      <c r="CP1833" s="28"/>
      <c r="CU1833" s="2"/>
      <c r="CW1833" s="28"/>
      <c r="CX1833" s="28"/>
      <c r="CY1833" s="28"/>
      <c r="DD1833" s="2"/>
      <c r="DF1833" s="28"/>
      <c r="DG1833" s="28"/>
      <c r="DH1833" s="28"/>
      <c r="DM1833" s="2"/>
      <c r="DO1833" s="28"/>
      <c r="DP1833" s="28"/>
      <c r="DQ1833" s="28"/>
      <c r="DV1833" s="2"/>
      <c r="DX1833" s="28"/>
      <c r="DY1833" s="28"/>
      <c r="DZ1833" s="28"/>
      <c r="EE1833" s="2"/>
      <c r="EG1833" s="28"/>
      <c r="EH1833" s="28"/>
      <c r="EI1833" s="28"/>
      <c r="EN1833" s="2"/>
      <c r="EP1833" s="28"/>
      <c r="EQ1833" s="28"/>
      <c r="ER1833" s="28"/>
      <c r="EW1833" s="2"/>
      <c r="EY1833" s="28"/>
      <c r="EZ1833" s="28"/>
      <c r="FA1833" s="28"/>
      <c r="FF1833" s="2"/>
      <c r="FH1833" s="28"/>
      <c r="FI1833" s="28"/>
      <c r="FJ1833" s="28"/>
      <c r="FO1833" s="2"/>
      <c r="FQ1833" s="28"/>
      <c r="FR1833" s="28"/>
      <c r="FS1833" s="28"/>
      <c r="FX1833" s="2"/>
      <c r="FZ1833" s="28"/>
      <c r="GA1833" s="28"/>
      <c r="GB1833" s="28"/>
      <c r="GG1833" s="2"/>
      <c r="GI1833" s="28"/>
      <c r="GJ1833" s="28"/>
      <c r="GK1833" s="28"/>
      <c r="GP1833" s="2"/>
      <c r="GR1833" s="28"/>
      <c r="GS1833" s="28"/>
      <c r="GT1833" s="28"/>
      <c r="GY1833" s="2"/>
      <c r="HA1833" s="28"/>
      <c r="HB1833" s="28"/>
      <c r="HC1833" s="28"/>
      <c r="HH1833" s="2"/>
      <c r="HJ1833" s="28"/>
      <c r="HK1833" s="28"/>
      <c r="HL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  <c r="IP1833" s="28"/>
      <c r="IQ1833" s="28"/>
      <c r="IR1833" s="28"/>
      <c r="IS1833" s="28"/>
      <c r="IT1833" s="28"/>
      <c r="IU1833" s="28"/>
      <c r="IV1833" s="28"/>
      <c r="RS1833" s="315"/>
    </row>
    <row r="1834" spans="1:487" s="22" customFormat="1" ht="15">
      <c r="A1834" s="325" t="s">
        <v>2944</v>
      </c>
      <c r="B1834" s="431"/>
      <c r="C1834" s="431"/>
      <c r="D1834" s="431"/>
      <c r="E1834" s="431"/>
      <c r="F1834" s="437">
        <f t="shared" si="27"/>
        <v>4</v>
      </c>
      <c r="G1834" s="552"/>
      <c r="H1834" s="552"/>
      <c r="I1834" s="552"/>
      <c r="J1834" s="553">
        <v>4</v>
      </c>
      <c r="K1834" s="552"/>
      <c r="L1834" s="460"/>
      <c r="M1834" s="28"/>
      <c r="N1834" s="28"/>
      <c r="R1834" s="2"/>
      <c r="T1834" s="28"/>
      <c r="U1834" s="28"/>
      <c r="V1834" s="28"/>
      <c r="AA1834" s="2"/>
      <c r="AC1834" s="28"/>
      <c r="AD1834" s="28"/>
      <c r="AE1834" s="28"/>
      <c r="AJ1834" s="2"/>
      <c r="AL1834" s="28"/>
      <c r="AM1834" s="28"/>
      <c r="AN1834" s="28"/>
      <c r="AS1834" s="2"/>
      <c r="AU1834" s="28"/>
      <c r="AV1834" s="28"/>
      <c r="AW1834" s="28"/>
      <c r="BB1834" s="2"/>
      <c r="BD1834" s="28"/>
      <c r="BE1834" s="28"/>
      <c r="BF1834" s="28"/>
      <c r="BK1834" s="2"/>
      <c r="BM1834" s="28"/>
      <c r="BN1834" s="28"/>
      <c r="BO1834" s="28"/>
      <c r="BT1834" s="2"/>
      <c r="BV1834" s="28"/>
      <c r="BW1834" s="28"/>
      <c r="BX1834" s="28"/>
      <c r="CC1834" s="2"/>
      <c r="CE1834" s="28"/>
      <c r="CF1834" s="28"/>
      <c r="CG1834" s="28"/>
      <c r="CL1834" s="2"/>
      <c r="CN1834" s="28"/>
      <c r="CO1834" s="28"/>
      <c r="CP1834" s="28"/>
      <c r="CU1834" s="2"/>
      <c r="CW1834" s="28"/>
      <c r="CX1834" s="28"/>
      <c r="CY1834" s="28"/>
      <c r="DD1834" s="2"/>
      <c r="DF1834" s="28"/>
      <c r="DG1834" s="28"/>
      <c r="DH1834" s="28"/>
      <c r="DM1834" s="2"/>
      <c r="DO1834" s="28"/>
      <c r="DP1834" s="28"/>
      <c r="DQ1834" s="28"/>
      <c r="DV1834" s="2"/>
      <c r="DX1834" s="28"/>
      <c r="DY1834" s="28"/>
      <c r="DZ1834" s="28"/>
      <c r="EE1834" s="2"/>
      <c r="EG1834" s="28"/>
      <c r="EH1834" s="28"/>
      <c r="EI1834" s="28"/>
      <c r="EN1834" s="2"/>
      <c r="EP1834" s="28"/>
      <c r="EQ1834" s="28"/>
      <c r="ER1834" s="28"/>
      <c r="EW1834" s="2"/>
      <c r="EY1834" s="28"/>
      <c r="EZ1834" s="28"/>
      <c r="FA1834" s="28"/>
      <c r="FF1834" s="2"/>
      <c r="FH1834" s="28"/>
      <c r="FI1834" s="28"/>
      <c r="FJ1834" s="28"/>
      <c r="FO1834" s="2"/>
      <c r="FQ1834" s="28"/>
      <c r="FR1834" s="28"/>
      <c r="FS1834" s="28"/>
      <c r="FX1834" s="2"/>
      <c r="FZ1834" s="28"/>
      <c r="GA1834" s="28"/>
      <c r="GB1834" s="28"/>
      <c r="GG1834" s="2"/>
      <c r="GI1834" s="28"/>
      <c r="GJ1834" s="28"/>
      <c r="GK1834" s="28"/>
      <c r="GP1834" s="2"/>
      <c r="GR1834" s="28"/>
      <c r="GS1834" s="28"/>
      <c r="GT1834" s="28"/>
      <c r="GY1834" s="2"/>
      <c r="HA1834" s="28"/>
      <c r="HB1834" s="28"/>
      <c r="HC1834" s="28"/>
      <c r="HH1834" s="2"/>
      <c r="HJ1834" s="28"/>
      <c r="HK1834" s="28"/>
      <c r="HL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  <c r="IP1834" s="28"/>
      <c r="IQ1834" s="28"/>
      <c r="IR1834" s="28"/>
      <c r="IS1834" s="28"/>
      <c r="IT1834" s="28"/>
      <c r="IU1834" s="28"/>
      <c r="IV1834" s="28"/>
      <c r="RS1834" s="315"/>
    </row>
    <row r="1835" spans="1:487" s="22" customFormat="1" ht="15">
      <c r="A1835" s="325" t="s">
        <v>2878</v>
      </c>
      <c r="B1835" s="431"/>
      <c r="C1835" s="431"/>
      <c r="D1835" s="431"/>
      <c r="E1835" s="431"/>
      <c r="F1835" s="437">
        <f t="shared" si="27"/>
        <v>11</v>
      </c>
      <c r="G1835" s="552"/>
      <c r="H1835" s="552"/>
      <c r="I1835" s="552">
        <v>11</v>
      </c>
      <c r="J1835" s="553"/>
      <c r="K1835" s="552"/>
      <c r="L1835" s="460"/>
      <c r="M1835" s="28"/>
      <c r="N1835" s="28"/>
      <c r="R1835" s="2"/>
      <c r="T1835" s="28"/>
      <c r="U1835" s="28"/>
      <c r="V1835" s="28"/>
      <c r="AA1835" s="2"/>
      <c r="AC1835" s="28"/>
      <c r="AD1835" s="28"/>
      <c r="AE1835" s="28"/>
      <c r="AJ1835" s="2"/>
      <c r="AL1835" s="28"/>
      <c r="AM1835" s="28"/>
      <c r="AN1835" s="28"/>
      <c r="AS1835" s="2"/>
      <c r="AU1835" s="28"/>
      <c r="AV1835" s="28"/>
      <c r="AW1835" s="28"/>
      <c r="BB1835" s="2"/>
      <c r="BD1835" s="28"/>
      <c r="BE1835" s="28"/>
      <c r="BF1835" s="28"/>
      <c r="BK1835" s="2"/>
      <c r="BM1835" s="28"/>
      <c r="BN1835" s="28"/>
      <c r="BO1835" s="28"/>
      <c r="BT1835" s="2"/>
      <c r="BV1835" s="28"/>
      <c r="BW1835" s="28"/>
      <c r="BX1835" s="28"/>
      <c r="CC1835" s="2"/>
      <c r="CE1835" s="28"/>
      <c r="CF1835" s="28"/>
      <c r="CG1835" s="28"/>
      <c r="CL1835" s="2"/>
      <c r="CN1835" s="28"/>
      <c r="CO1835" s="28"/>
      <c r="CP1835" s="28"/>
      <c r="CU1835" s="2"/>
      <c r="CW1835" s="28"/>
      <c r="CX1835" s="28"/>
      <c r="CY1835" s="28"/>
      <c r="DD1835" s="2"/>
      <c r="DF1835" s="28"/>
      <c r="DG1835" s="28"/>
      <c r="DH1835" s="28"/>
      <c r="DM1835" s="2"/>
      <c r="DO1835" s="28"/>
      <c r="DP1835" s="28"/>
      <c r="DQ1835" s="28"/>
      <c r="DV1835" s="2"/>
      <c r="DX1835" s="28"/>
      <c r="DY1835" s="28"/>
      <c r="DZ1835" s="28"/>
      <c r="EE1835" s="2"/>
      <c r="EG1835" s="28"/>
      <c r="EH1835" s="28"/>
      <c r="EI1835" s="28"/>
      <c r="EN1835" s="2"/>
      <c r="EP1835" s="28"/>
      <c r="EQ1835" s="28"/>
      <c r="ER1835" s="28"/>
      <c r="EW1835" s="2"/>
      <c r="EY1835" s="28"/>
      <c r="EZ1835" s="28"/>
      <c r="FA1835" s="28"/>
      <c r="FF1835" s="2"/>
      <c r="FH1835" s="28"/>
      <c r="FI1835" s="28"/>
      <c r="FJ1835" s="28"/>
      <c r="FO1835" s="2"/>
      <c r="FQ1835" s="28"/>
      <c r="FR1835" s="28"/>
      <c r="FS1835" s="28"/>
      <c r="FX1835" s="2"/>
      <c r="FZ1835" s="28"/>
      <c r="GA1835" s="28"/>
      <c r="GB1835" s="28"/>
      <c r="GG1835" s="2"/>
      <c r="GI1835" s="28"/>
      <c r="GJ1835" s="28"/>
      <c r="GK1835" s="28"/>
      <c r="GP1835" s="2"/>
      <c r="GR1835" s="28"/>
      <c r="GS1835" s="28"/>
      <c r="GT1835" s="28"/>
      <c r="GY1835" s="2"/>
      <c r="HA1835" s="28"/>
      <c r="HB1835" s="28"/>
      <c r="HC1835" s="28"/>
      <c r="HH1835" s="2"/>
      <c r="HJ1835" s="28"/>
      <c r="HK1835" s="28"/>
      <c r="HL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  <c r="IP1835" s="28"/>
      <c r="IQ1835" s="28"/>
      <c r="IR1835" s="28"/>
      <c r="IS1835" s="28"/>
      <c r="IT1835" s="28"/>
      <c r="IU1835" s="28"/>
      <c r="IV1835" s="28"/>
      <c r="RS1835" s="315"/>
    </row>
    <row r="1836" spans="1:487" s="22" customFormat="1" ht="15">
      <c r="A1836" s="325" t="s">
        <v>2943</v>
      </c>
      <c r="B1836" s="431"/>
      <c r="C1836" s="431"/>
      <c r="D1836" s="431"/>
      <c r="E1836" s="431"/>
      <c r="F1836" s="437">
        <f t="shared" si="27"/>
        <v>5</v>
      </c>
      <c r="G1836" s="552"/>
      <c r="H1836" s="552"/>
      <c r="I1836" s="552"/>
      <c r="J1836" s="553">
        <v>5</v>
      </c>
      <c r="K1836" s="552"/>
      <c r="L1836" s="460"/>
      <c r="M1836" s="28"/>
      <c r="N1836" s="28"/>
      <c r="R1836" s="2"/>
      <c r="T1836" s="28"/>
      <c r="U1836" s="28"/>
      <c r="V1836" s="28"/>
      <c r="AA1836" s="2"/>
      <c r="AC1836" s="28"/>
      <c r="AD1836" s="28"/>
      <c r="AE1836" s="28"/>
      <c r="AJ1836" s="2"/>
      <c r="AL1836" s="28"/>
      <c r="AM1836" s="28"/>
      <c r="AN1836" s="28"/>
      <c r="AS1836" s="2"/>
      <c r="AU1836" s="28"/>
      <c r="AV1836" s="28"/>
      <c r="AW1836" s="28"/>
      <c r="BB1836" s="2"/>
      <c r="BD1836" s="28"/>
      <c r="BE1836" s="28"/>
      <c r="BF1836" s="28"/>
      <c r="BK1836" s="2"/>
      <c r="BM1836" s="28"/>
      <c r="BN1836" s="28"/>
      <c r="BO1836" s="28"/>
      <c r="BT1836" s="2"/>
      <c r="BV1836" s="28"/>
      <c r="BW1836" s="28"/>
      <c r="BX1836" s="28"/>
      <c r="CC1836" s="2"/>
      <c r="CE1836" s="28"/>
      <c r="CF1836" s="28"/>
      <c r="CG1836" s="28"/>
      <c r="CL1836" s="2"/>
      <c r="CN1836" s="28"/>
      <c r="CO1836" s="28"/>
      <c r="CP1836" s="28"/>
      <c r="CU1836" s="2"/>
      <c r="CW1836" s="28"/>
      <c r="CX1836" s="28"/>
      <c r="CY1836" s="28"/>
      <c r="DD1836" s="2"/>
      <c r="DF1836" s="28"/>
      <c r="DG1836" s="28"/>
      <c r="DH1836" s="28"/>
      <c r="DM1836" s="2"/>
      <c r="DO1836" s="28"/>
      <c r="DP1836" s="28"/>
      <c r="DQ1836" s="28"/>
      <c r="DV1836" s="2"/>
      <c r="DX1836" s="28"/>
      <c r="DY1836" s="28"/>
      <c r="DZ1836" s="28"/>
      <c r="EE1836" s="2"/>
      <c r="EG1836" s="28"/>
      <c r="EH1836" s="28"/>
      <c r="EI1836" s="28"/>
      <c r="EN1836" s="2"/>
      <c r="EP1836" s="28"/>
      <c r="EQ1836" s="28"/>
      <c r="ER1836" s="28"/>
      <c r="EW1836" s="2"/>
      <c r="EY1836" s="28"/>
      <c r="EZ1836" s="28"/>
      <c r="FA1836" s="28"/>
      <c r="FF1836" s="2"/>
      <c r="FH1836" s="28"/>
      <c r="FI1836" s="28"/>
      <c r="FJ1836" s="28"/>
      <c r="FO1836" s="2"/>
      <c r="FQ1836" s="28"/>
      <c r="FR1836" s="28"/>
      <c r="FS1836" s="28"/>
      <c r="FX1836" s="2"/>
      <c r="FZ1836" s="28"/>
      <c r="GA1836" s="28"/>
      <c r="GB1836" s="28"/>
      <c r="GG1836" s="2"/>
      <c r="GI1836" s="28"/>
      <c r="GJ1836" s="28"/>
      <c r="GK1836" s="28"/>
      <c r="GP1836" s="2"/>
      <c r="GR1836" s="28"/>
      <c r="GS1836" s="28"/>
      <c r="GT1836" s="28"/>
      <c r="GY1836" s="2"/>
      <c r="HA1836" s="28"/>
      <c r="HB1836" s="28"/>
      <c r="HC1836" s="28"/>
      <c r="HH1836" s="2"/>
      <c r="HJ1836" s="28"/>
      <c r="HK1836" s="28"/>
      <c r="HL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  <c r="IP1836" s="28"/>
      <c r="IQ1836" s="28"/>
      <c r="IR1836" s="28"/>
      <c r="IS1836" s="28"/>
      <c r="IT1836" s="28"/>
      <c r="IU1836" s="28"/>
      <c r="IV1836" s="28"/>
      <c r="RS1836" s="315"/>
    </row>
    <row r="1837" spans="1:487" s="22" customFormat="1" ht="15">
      <c r="A1837" s="325" t="s">
        <v>2697</v>
      </c>
      <c r="B1837" s="431"/>
      <c r="C1837" s="431"/>
      <c r="D1837" s="431"/>
      <c r="E1837" s="431"/>
      <c r="F1837" s="437">
        <f t="shared" si="27"/>
        <v>82</v>
      </c>
      <c r="G1837" s="552">
        <v>12</v>
      </c>
      <c r="H1837" s="552">
        <v>69</v>
      </c>
      <c r="I1837" s="552"/>
      <c r="J1837" s="553">
        <v>1</v>
      </c>
      <c r="K1837" s="552"/>
      <c r="L1837" s="460"/>
      <c r="M1837" s="28"/>
      <c r="N1837" s="28"/>
      <c r="R1837" s="2"/>
      <c r="T1837" s="28"/>
      <c r="U1837" s="28"/>
      <c r="V1837" s="28"/>
      <c r="AA1837" s="2"/>
      <c r="AC1837" s="28"/>
      <c r="AD1837" s="28"/>
      <c r="AE1837" s="28"/>
      <c r="AJ1837" s="2"/>
      <c r="AL1837" s="28"/>
      <c r="AM1837" s="28"/>
      <c r="AN1837" s="28"/>
      <c r="AS1837" s="2"/>
      <c r="AU1837" s="28"/>
      <c r="AV1837" s="28"/>
      <c r="AW1837" s="28"/>
      <c r="BB1837" s="2"/>
      <c r="BD1837" s="28"/>
      <c r="BE1837" s="28"/>
      <c r="BF1837" s="28"/>
      <c r="BK1837" s="2"/>
      <c r="BM1837" s="28"/>
      <c r="BN1837" s="28"/>
      <c r="BO1837" s="28"/>
      <c r="BT1837" s="2"/>
      <c r="BV1837" s="28"/>
      <c r="BW1837" s="28"/>
      <c r="BX1837" s="28"/>
      <c r="CC1837" s="2"/>
      <c r="CE1837" s="28"/>
      <c r="CF1837" s="28"/>
      <c r="CG1837" s="28"/>
      <c r="CL1837" s="2"/>
      <c r="CN1837" s="28"/>
      <c r="CO1837" s="28"/>
      <c r="CP1837" s="28"/>
      <c r="CU1837" s="2"/>
      <c r="CW1837" s="28"/>
      <c r="CX1837" s="28"/>
      <c r="CY1837" s="28"/>
      <c r="DD1837" s="2"/>
      <c r="DF1837" s="28"/>
      <c r="DG1837" s="28"/>
      <c r="DH1837" s="28"/>
      <c r="DM1837" s="2"/>
      <c r="DO1837" s="28"/>
      <c r="DP1837" s="28"/>
      <c r="DQ1837" s="28"/>
      <c r="DV1837" s="2"/>
      <c r="DX1837" s="28"/>
      <c r="DY1837" s="28"/>
      <c r="DZ1837" s="28"/>
      <c r="EE1837" s="2"/>
      <c r="EG1837" s="28"/>
      <c r="EH1837" s="28"/>
      <c r="EI1837" s="28"/>
      <c r="EN1837" s="2"/>
      <c r="EP1837" s="28"/>
      <c r="EQ1837" s="28"/>
      <c r="ER1837" s="28"/>
      <c r="EW1837" s="2"/>
      <c r="EY1837" s="28"/>
      <c r="EZ1837" s="28"/>
      <c r="FA1837" s="28"/>
      <c r="FF1837" s="2"/>
      <c r="FH1837" s="28"/>
      <c r="FI1837" s="28"/>
      <c r="FJ1837" s="28"/>
      <c r="FO1837" s="2"/>
      <c r="FQ1837" s="28"/>
      <c r="FR1837" s="28"/>
      <c r="FS1837" s="28"/>
      <c r="FX1837" s="2"/>
      <c r="FZ1837" s="28"/>
      <c r="GA1837" s="28"/>
      <c r="GB1837" s="28"/>
      <c r="GG1837" s="2"/>
      <c r="GI1837" s="28"/>
      <c r="GJ1837" s="28"/>
      <c r="GK1837" s="28"/>
      <c r="GP1837" s="2"/>
      <c r="GR1837" s="28"/>
      <c r="GS1837" s="28"/>
      <c r="GT1837" s="28"/>
      <c r="GY1837" s="2"/>
      <c r="HA1837" s="28"/>
      <c r="HB1837" s="28"/>
      <c r="HC1837" s="28"/>
      <c r="HH1837" s="2"/>
      <c r="HJ1837" s="28"/>
      <c r="HK1837" s="28"/>
      <c r="HL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  <c r="IP1837" s="28"/>
      <c r="IQ1837" s="28"/>
      <c r="IR1837" s="28"/>
      <c r="IS1837" s="28"/>
      <c r="IT1837" s="28"/>
      <c r="IU1837" s="28"/>
      <c r="IV1837" s="28"/>
      <c r="RS1837" s="315"/>
    </row>
    <row r="1838" spans="1:487" s="22" customFormat="1" ht="15">
      <c r="A1838" s="325" t="s">
        <v>2801</v>
      </c>
      <c r="B1838" s="431"/>
      <c r="C1838" s="431"/>
      <c r="D1838" s="431"/>
      <c r="E1838" s="431"/>
      <c r="F1838" s="437">
        <f t="shared" si="27"/>
        <v>1</v>
      </c>
      <c r="G1838" s="552"/>
      <c r="H1838" s="552"/>
      <c r="I1838" s="552"/>
      <c r="J1838" s="553">
        <v>1</v>
      </c>
      <c r="K1838" s="552"/>
      <c r="L1838" s="460"/>
      <c r="M1838" s="28"/>
      <c r="N1838" s="28"/>
      <c r="R1838" s="2"/>
      <c r="T1838" s="28"/>
      <c r="U1838" s="28"/>
      <c r="V1838" s="28"/>
      <c r="AA1838" s="2"/>
      <c r="AC1838" s="28"/>
      <c r="AD1838" s="28"/>
      <c r="AE1838" s="28"/>
      <c r="AJ1838" s="2"/>
      <c r="AL1838" s="28"/>
      <c r="AM1838" s="28"/>
      <c r="AN1838" s="28"/>
      <c r="AS1838" s="2"/>
      <c r="AU1838" s="28"/>
      <c r="AV1838" s="28"/>
      <c r="AW1838" s="28"/>
      <c r="BB1838" s="2"/>
      <c r="BD1838" s="28"/>
      <c r="BE1838" s="28"/>
      <c r="BF1838" s="28"/>
      <c r="BK1838" s="2"/>
      <c r="BM1838" s="28"/>
      <c r="BN1838" s="28"/>
      <c r="BO1838" s="28"/>
      <c r="BT1838" s="2"/>
      <c r="BV1838" s="28"/>
      <c r="BW1838" s="28"/>
      <c r="BX1838" s="28"/>
      <c r="CC1838" s="2"/>
      <c r="CE1838" s="28"/>
      <c r="CF1838" s="28"/>
      <c r="CG1838" s="28"/>
      <c r="CL1838" s="2"/>
      <c r="CN1838" s="28"/>
      <c r="CO1838" s="28"/>
      <c r="CP1838" s="28"/>
      <c r="CU1838" s="2"/>
      <c r="CW1838" s="28"/>
      <c r="CX1838" s="28"/>
      <c r="CY1838" s="28"/>
      <c r="DD1838" s="2"/>
      <c r="DF1838" s="28"/>
      <c r="DG1838" s="28"/>
      <c r="DH1838" s="28"/>
      <c r="DM1838" s="2"/>
      <c r="DO1838" s="28"/>
      <c r="DP1838" s="28"/>
      <c r="DQ1838" s="28"/>
      <c r="DV1838" s="2"/>
      <c r="DX1838" s="28"/>
      <c r="DY1838" s="28"/>
      <c r="DZ1838" s="28"/>
      <c r="EE1838" s="2"/>
      <c r="EG1838" s="28"/>
      <c r="EH1838" s="28"/>
      <c r="EI1838" s="28"/>
      <c r="EN1838" s="2"/>
      <c r="EP1838" s="28"/>
      <c r="EQ1838" s="28"/>
      <c r="ER1838" s="28"/>
      <c r="EW1838" s="2"/>
      <c r="EY1838" s="28"/>
      <c r="EZ1838" s="28"/>
      <c r="FA1838" s="28"/>
      <c r="FF1838" s="2"/>
      <c r="FH1838" s="28"/>
      <c r="FI1838" s="28"/>
      <c r="FJ1838" s="28"/>
      <c r="FO1838" s="2"/>
      <c r="FQ1838" s="28"/>
      <c r="FR1838" s="28"/>
      <c r="FS1838" s="28"/>
      <c r="FX1838" s="2"/>
      <c r="FZ1838" s="28"/>
      <c r="GA1838" s="28"/>
      <c r="GB1838" s="28"/>
      <c r="GG1838" s="2"/>
      <c r="GI1838" s="28"/>
      <c r="GJ1838" s="28"/>
      <c r="GK1838" s="28"/>
      <c r="GP1838" s="2"/>
      <c r="GR1838" s="28"/>
      <c r="GS1838" s="28"/>
      <c r="GT1838" s="28"/>
      <c r="GY1838" s="2"/>
      <c r="HA1838" s="28"/>
      <c r="HB1838" s="28"/>
      <c r="HC1838" s="28"/>
      <c r="HH1838" s="2"/>
      <c r="HJ1838" s="28"/>
      <c r="HK1838" s="28"/>
      <c r="HL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  <c r="IP1838" s="28"/>
      <c r="IQ1838" s="28"/>
      <c r="IR1838" s="28"/>
      <c r="IS1838" s="28"/>
      <c r="IT1838" s="28"/>
      <c r="IU1838" s="28"/>
      <c r="IV1838" s="28"/>
      <c r="RS1838" s="315"/>
    </row>
    <row r="1839" spans="1:487" s="22" customFormat="1" ht="15">
      <c r="A1839" s="325" t="s">
        <v>2698</v>
      </c>
      <c r="B1839" s="431"/>
      <c r="C1839" s="431"/>
      <c r="D1839" s="431"/>
      <c r="E1839" s="431"/>
      <c r="F1839" s="437">
        <f t="shared" si="27"/>
        <v>20</v>
      </c>
      <c r="G1839" s="552"/>
      <c r="H1839" s="552"/>
      <c r="I1839" s="552"/>
      <c r="J1839" s="553">
        <v>20</v>
      </c>
      <c r="K1839" s="552"/>
      <c r="L1839" s="460"/>
      <c r="M1839" s="28"/>
      <c r="N1839" s="28"/>
      <c r="R1839" s="2"/>
      <c r="T1839" s="28"/>
      <c r="U1839" s="28"/>
      <c r="V1839" s="28"/>
      <c r="AA1839" s="2"/>
      <c r="AC1839" s="28"/>
      <c r="AD1839" s="28"/>
      <c r="AE1839" s="28"/>
      <c r="AJ1839" s="2"/>
      <c r="AL1839" s="28"/>
      <c r="AM1839" s="28"/>
      <c r="AN1839" s="28"/>
      <c r="AS1839" s="2"/>
      <c r="AU1839" s="28"/>
      <c r="AV1839" s="28"/>
      <c r="AW1839" s="28"/>
      <c r="BB1839" s="2"/>
      <c r="BD1839" s="28"/>
      <c r="BE1839" s="28"/>
      <c r="BF1839" s="28"/>
      <c r="BK1839" s="2"/>
      <c r="BM1839" s="28"/>
      <c r="BN1839" s="28"/>
      <c r="BO1839" s="28"/>
      <c r="BT1839" s="2"/>
      <c r="BV1839" s="28"/>
      <c r="BW1839" s="28"/>
      <c r="BX1839" s="28"/>
      <c r="CC1839" s="2"/>
      <c r="CE1839" s="28"/>
      <c r="CF1839" s="28"/>
      <c r="CG1839" s="28"/>
      <c r="CL1839" s="2"/>
      <c r="CN1839" s="28"/>
      <c r="CO1839" s="28"/>
      <c r="CP1839" s="28"/>
      <c r="CU1839" s="2"/>
      <c r="CW1839" s="28"/>
      <c r="CX1839" s="28"/>
      <c r="CY1839" s="28"/>
      <c r="DD1839" s="2"/>
      <c r="DF1839" s="28"/>
      <c r="DG1839" s="28"/>
      <c r="DH1839" s="28"/>
      <c r="DM1839" s="2"/>
      <c r="DO1839" s="28"/>
      <c r="DP1839" s="28"/>
      <c r="DQ1839" s="28"/>
      <c r="DV1839" s="2"/>
      <c r="DX1839" s="28"/>
      <c r="DY1839" s="28"/>
      <c r="DZ1839" s="28"/>
      <c r="EE1839" s="2"/>
      <c r="EG1839" s="28"/>
      <c r="EH1839" s="28"/>
      <c r="EI1839" s="28"/>
      <c r="EN1839" s="2"/>
      <c r="EP1839" s="28"/>
      <c r="EQ1839" s="28"/>
      <c r="ER1839" s="28"/>
      <c r="EW1839" s="2"/>
      <c r="EY1839" s="28"/>
      <c r="EZ1839" s="28"/>
      <c r="FA1839" s="28"/>
      <c r="FF1839" s="2"/>
      <c r="FH1839" s="28"/>
      <c r="FI1839" s="28"/>
      <c r="FJ1839" s="28"/>
      <c r="FO1839" s="2"/>
      <c r="FQ1839" s="28"/>
      <c r="FR1839" s="28"/>
      <c r="FS1839" s="28"/>
      <c r="FX1839" s="2"/>
      <c r="FZ1839" s="28"/>
      <c r="GA1839" s="28"/>
      <c r="GB1839" s="28"/>
      <c r="GG1839" s="2"/>
      <c r="GI1839" s="28"/>
      <c r="GJ1839" s="28"/>
      <c r="GK1839" s="28"/>
      <c r="GP1839" s="2"/>
      <c r="GR1839" s="28"/>
      <c r="GS1839" s="28"/>
      <c r="GT1839" s="28"/>
      <c r="GY1839" s="2"/>
      <c r="HA1839" s="28"/>
      <c r="HB1839" s="28"/>
      <c r="HC1839" s="28"/>
      <c r="HH1839" s="2"/>
      <c r="HJ1839" s="28"/>
      <c r="HK1839" s="28"/>
      <c r="HL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  <c r="IP1839" s="28"/>
      <c r="IQ1839" s="28"/>
      <c r="IR1839" s="28"/>
      <c r="IS1839" s="28"/>
      <c r="IT1839" s="28"/>
      <c r="IU1839" s="28"/>
      <c r="IV1839" s="28"/>
      <c r="RS1839" s="315"/>
    </row>
    <row r="1840" spans="1:487" s="22" customFormat="1" ht="15">
      <c r="A1840" s="325" t="s">
        <v>2830</v>
      </c>
      <c r="B1840" s="431"/>
      <c r="C1840" s="431"/>
      <c r="D1840" s="431"/>
      <c r="E1840" s="431"/>
      <c r="F1840" s="437">
        <f t="shared" si="27"/>
        <v>24</v>
      </c>
      <c r="G1840" s="552"/>
      <c r="H1840" s="552"/>
      <c r="I1840" s="552">
        <v>18</v>
      </c>
      <c r="J1840" s="553">
        <v>6</v>
      </c>
      <c r="K1840" s="552"/>
      <c r="L1840" s="460"/>
      <c r="M1840" s="28"/>
      <c r="N1840" s="28"/>
      <c r="R1840" s="2"/>
      <c r="T1840" s="28"/>
      <c r="U1840" s="28"/>
      <c r="V1840" s="28"/>
      <c r="AA1840" s="2"/>
      <c r="AC1840" s="28"/>
      <c r="AD1840" s="28"/>
      <c r="AE1840" s="28"/>
      <c r="AJ1840" s="2"/>
      <c r="AL1840" s="28"/>
      <c r="AM1840" s="28"/>
      <c r="AN1840" s="28"/>
      <c r="AS1840" s="2"/>
      <c r="AU1840" s="28"/>
      <c r="AV1840" s="28"/>
      <c r="AW1840" s="28"/>
      <c r="BB1840" s="2"/>
      <c r="BD1840" s="28"/>
      <c r="BE1840" s="28"/>
      <c r="BF1840" s="28"/>
      <c r="BK1840" s="2"/>
      <c r="BM1840" s="28"/>
      <c r="BN1840" s="28"/>
      <c r="BO1840" s="28"/>
      <c r="BT1840" s="2"/>
      <c r="BV1840" s="28"/>
      <c r="BW1840" s="28"/>
      <c r="BX1840" s="28"/>
      <c r="CC1840" s="2"/>
      <c r="CE1840" s="28"/>
      <c r="CF1840" s="28"/>
      <c r="CG1840" s="28"/>
      <c r="CL1840" s="2"/>
      <c r="CN1840" s="28"/>
      <c r="CO1840" s="28"/>
      <c r="CP1840" s="28"/>
      <c r="CU1840" s="2"/>
      <c r="CW1840" s="28"/>
      <c r="CX1840" s="28"/>
      <c r="CY1840" s="28"/>
      <c r="DD1840" s="2"/>
      <c r="DF1840" s="28"/>
      <c r="DG1840" s="28"/>
      <c r="DH1840" s="28"/>
      <c r="DM1840" s="2"/>
      <c r="DO1840" s="28"/>
      <c r="DP1840" s="28"/>
      <c r="DQ1840" s="28"/>
      <c r="DV1840" s="2"/>
      <c r="DX1840" s="28"/>
      <c r="DY1840" s="28"/>
      <c r="DZ1840" s="28"/>
      <c r="EE1840" s="2"/>
      <c r="EG1840" s="28"/>
      <c r="EH1840" s="28"/>
      <c r="EI1840" s="28"/>
      <c r="EN1840" s="2"/>
      <c r="EP1840" s="28"/>
      <c r="EQ1840" s="28"/>
      <c r="ER1840" s="28"/>
      <c r="EW1840" s="2"/>
      <c r="EY1840" s="28"/>
      <c r="EZ1840" s="28"/>
      <c r="FA1840" s="28"/>
      <c r="FF1840" s="2"/>
      <c r="FH1840" s="28"/>
      <c r="FI1840" s="28"/>
      <c r="FJ1840" s="28"/>
      <c r="FO1840" s="2"/>
      <c r="FQ1840" s="28"/>
      <c r="FR1840" s="28"/>
      <c r="FS1840" s="28"/>
      <c r="FX1840" s="2"/>
      <c r="FZ1840" s="28"/>
      <c r="GA1840" s="28"/>
      <c r="GB1840" s="28"/>
      <c r="GG1840" s="2"/>
      <c r="GI1840" s="28"/>
      <c r="GJ1840" s="28"/>
      <c r="GK1840" s="28"/>
      <c r="GP1840" s="2"/>
      <c r="GR1840" s="28"/>
      <c r="GS1840" s="28"/>
      <c r="GT1840" s="28"/>
      <c r="GY1840" s="2"/>
      <c r="HA1840" s="28"/>
      <c r="HB1840" s="28"/>
      <c r="HC1840" s="28"/>
      <c r="HH1840" s="2"/>
      <c r="HJ1840" s="28"/>
      <c r="HK1840" s="28"/>
      <c r="HL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  <c r="IP1840" s="28"/>
      <c r="IQ1840" s="28"/>
      <c r="IR1840" s="28"/>
      <c r="IS1840" s="28"/>
      <c r="IT1840" s="28"/>
      <c r="IU1840" s="28"/>
      <c r="IV1840" s="28"/>
      <c r="RS1840" s="315"/>
    </row>
    <row r="1841" spans="1:487" s="22" customFormat="1" ht="15">
      <c r="A1841" s="325" t="s">
        <v>2680</v>
      </c>
      <c r="B1841" s="431"/>
      <c r="C1841" s="431"/>
      <c r="D1841" s="431"/>
      <c r="E1841" s="431"/>
      <c r="F1841" s="437">
        <f t="shared" si="27"/>
        <v>4</v>
      </c>
      <c r="G1841" s="552"/>
      <c r="H1841" s="552"/>
      <c r="I1841" s="552">
        <v>4</v>
      </c>
      <c r="J1841" s="553"/>
      <c r="K1841" s="552"/>
      <c r="L1841" s="460"/>
      <c r="M1841" s="28"/>
      <c r="N1841" s="28"/>
      <c r="R1841" s="2"/>
      <c r="T1841" s="28"/>
      <c r="U1841" s="28"/>
      <c r="V1841" s="28"/>
      <c r="AA1841" s="2"/>
      <c r="AC1841" s="28"/>
      <c r="AD1841" s="28"/>
      <c r="AE1841" s="28"/>
      <c r="AJ1841" s="2"/>
      <c r="AL1841" s="28"/>
      <c r="AM1841" s="28"/>
      <c r="AN1841" s="28"/>
      <c r="AS1841" s="2"/>
      <c r="AU1841" s="28"/>
      <c r="AV1841" s="28"/>
      <c r="AW1841" s="28"/>
      <c r="BB1841" s="2"/>
      <c r="BD1841" s="28"/>
      <c r="BE1841" s="28"/>
      <c r="BF1841" s="28"/>
      <c r="BK1841" s="2"/>
      <c r="BM1841" s="28"/>
      <c r="BN1841" s="28"/>
      <c r="BO1841" s="28"/>
      <c r="BT1841" s="2"/>
      <c r="BV1841" s="28"/>
      <c r="BW1841" s="28"/>
      <c r="BX1841" s="28"/>
      <c r="CC1841" s="2"/>
      <c r="CE1841" s="28"/>
      <c r="CF1841" s="28"/>
      <c r="CG1841" s="28"/>
      <c r="CL1841" s="2"/>
      <c r="CN1841" s="28"/>
      <c r="CO1841" s="28"/>
      <c r="CP1841" s="28"/>
      <c r="CU1841" s="2"/>
      <c r="CW1841" s="28"/>
      <c r="CX1841" s="28"/>
      <c r="CY1841" s="28"/>
      <c r="DD1841" s="2"/>
      <c r="DF1841" s="28"/>
      <c r="DG1841" s="28"/>
      <c r="DH1841" s="28"/>
      <c r="DM1841" s="2"/>
      <c r="DO1841" s="28"/>
      <c r="DP1841" s="28"/>
      <c r="DQ1841" s="28"/>
      <c r="DV1841" s="2"/>
      <c r="DX1841" s="28"/>
      <c r="DY1841" s="28"/>
      <c r="DZ1841" s="28"/>
      <c r="EE1841" s="2"/>
      <c r="EG1841" s="28"/>
      <c r="EH1841" s="28"/>
      <c r="EI1841" s="28"/>
      <c r="EN1841" s="2"/>
      <c r="EP1841" s="28"/>
      <c r="EQ1841" s="28"/>
      <c r="ER1841" s="28"/>
      <c r="EW1841" s="2"/>
      <c r="EY1841" s="28"/>
      <c r="EZ1841" s="28"/>
      <c r="FA1841" s="28"/>
      <c r="FF1841" s="2"/>
      <c r="FH1841" s="28"/>
      <c r="FI1841" s="28"/>
      <c r="FJ1841" s="28"/>
      <c r="FO1841" s="2"/>
      <c r="FQ1841" s="28"/>
      <c r="FR1841" s="28"/>
      <c r="FS1841" s="28"/>
      <c r="FX1841" s="2"/>
      <c r="FZ1841" s="28"/>
      <c r="GA1841" s="28"/>
      <c r="GB1841" s="28"/>
      <c r="GG1841" s="2"/>
      <c r="GI1841" s="28"/>
      <c r="GJ1841" s="28"/>
      <c r="GK1841" s="28"/>
      <c r="GP1841" s="2"/>
      <c r="GR1841" s="28"/>
      <c r="GS1841" s="28"/>
      <c r="GT1841" s="28"/>
      <c r="GY1841" s="2"/>
      <c r="HA1841" s="28"/>
      <c r="HB1841" s="28"/>
      <c r="HC1841" s="28"/>
      <c r="HH1841" s="2"/>
      <c r="HJ1841" s="28"/>
      <c r="HK1841" s="28"/>
      <c r="HL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  <c r="IP1841" s="28"/>
      <c r="IQ1841" s="28"/>
      <c r="IR1841" s="28"/>
      <c r="IS1841" s="28"/>
      <c r="IT1841" s="28"/>
      <c r="IU1841" s="28"/>
      <c r="IV1841" s="28"/>
      <c r="RS1841" s="315"/>
    </row>
    <row r="1842" spans="1:487" s="22" customFormat="1" ht="15">
      <c r="A1842" s="325" t="s">
        <v>2908</v>
      </c>
      <c r="B1842" s="431"/>
      <c r="C1842" s="431"/>
      <c r="D1842" s="431"/>
      <c r="E1842" s="431"/>
      <c r="F1842" s="437">
        <f t="shared" ref="F1842:F1873" si="28">SUM(G1842:L1842)</f>
        <v>16</v>
      </c>
      <c r="G1842" s="552"/>
      <c r="H1842" s="552"/>
      <c r="I1842" s="552"/>
      <c r="J1842" s="553"/>
      <c r="K1842" s="552">
        <v>16</v>
      </c>
      <c r="L1842" s="460"/>
      <c r="M1842" s="28"/>
      <c r="N1842" s="28"/>
      <c r="R1842" s="2"/>
      <c r="T1842" s="28"/>
      <c r="U1842" s="28"/>
      <c r="V1842" s="28"/>
      <c r="AA1842" s="2"/>
      <c r="AC1842" s="28"/>
      <c r="AD1842" s="28"/>
      <c r="AE1842" s="28"/>
      <c r="AJ1842" s="2"/>
      <c r="AL1842" s="28"/>
      <c r="AM1842" s="28"/>
      <c r="AN1842" s="28"/>
      <c r="AS1842" s="2"/>
      <c r="AU1842" s="28"/>
      <c r="AV1842" s="28"/>
      <c r="AW1842" s="28"/>
      <c r="BB1842" s="2"/>
      <c r="BD1842" s="28"/>
      <c r="BE1842" s="28"/>
      <c r="BF1842" s="28"/>
      <c r="BK1842" s="2"/>
      <c r="BM1842" s="28"/>
      <c r="BN1842" s="28"/>
      <c r="BO1842" s="28"/>
      <c r="BT1842" s="2"/>
      <c r="BV1842" s="28"/>
      <c r="BW1842" s="28"/>
      <c r="BX1842" s="28"/>
      <c r="CC1842" s="2"/>
      <c r="CE1842" s="28"/>
      <c r="CF1842" s="28"/>
      <c r="CG1842" s="28"/>
      <c r="CL1842" s="2"/>
      <c r="CN1842" s="28"/>
      <c r="CO1842" s="28"/>
      <c r="CP1842" s="28"/>
      <c r="CU1842" s="2"/>
      <c r="CW1842" s="28"/>
      <c r="CX1842" s="28"/>
      <c r="CY1842" s="28"/>
      <c r="DD1842" s="2"/>
      <c r="DF1842" s="28"/>
      <c r="DG1842" s="28"/>
      <c r="DH1842" s="28"/>
      <c r="DM1842" s="2"/>
      <c r="DO1842" s="28"/>
      <c r="DP1842" s="28"/>
      <c r="DQ1842" s="28"/>
      <c r="DV1842" s="2"/>
      <c r="DX1842" s="28"/>
      <c r="DY1842" s="28"/>
      <c r="DZ1842" s="28"/>
      <c r="EE1842" s="2"/>
      <c r="EG1842" s="28"/>
      <c r="EH1842" s="28"/>
      <c r="EI1842" s="28"/>
      <c r="EN1842" s="2"/>
      <c r="EP1842" s="28"/>
      <c r="EQ1842" s="28"/>
      <c r="ER1842" s="28"/>
      <c r="EW1842" s="2"/>
      <c r="EY1842" s="28"/>
      <c r="EZ1842" s="28"/>
      <c r="FA1842" s="28"/>
      <c r="FF1842" s="2"/>
      <c r="FH1842" s="28"/>
      <c r="FI1842" s="28"/>
      <c r="FJ1842" s="28"/>
      <c r="FO1842" s="2"/>
      <c r="FQ1842" s="28"/>
      <c r="FR1842" s="28"/>
      <c r="FS1842" s="28"/>
      <c r="FX1842" s="2"/>
      <c r="FZ1842" s="28"/>
      <c r="GA1842" s="28"/>
      <c r="GB1842" s="28"/>
      <c r="GG1842" s="2"/>
      <c r="GI1842" s="28"/>
      <c r="GJ1842" s="28"/>
      <c r="GK1842" s="28"/>
      <c r="GP1842" s="2"/>
      <c r="GR1842" s="28"/>
      <c r="GS1842" s="28"/>
      <c r="GT1842" s="28"/>
      <c r="GY1842" s="2"/>
      <c r="HA1842" s="28"/>
      <c r="HB1842" s="28"/>
      <c r="HC1842" s="28"/>
      <c r="HH1842" s="2"/>
      <c r="HJ1842" s="28"/>
      <c r="HK1842" s="28"/>
      <c r="HL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  <c r="IP1842" s="28"/>
      <c r="IQ1842" s="28"/>
      <c r="IR1842" s="28"/>
      <c r="IS1842" s="28"/>
      <c r="IT1842" s="28"/>
      <c r="IU1842" s="28"/>
      <c r="IV1842" s="28"/>
      <c r="RS1842" s="315"/>
    </row>
    <row r="1843" spans="1:487" s="22" customFormat="1" ht="15">
      <c r="A1843" s="325" t="s">
        <v>2747</v>
      </c>
      <c r="B1843" s="431"/>
      <c r="C1843" s="431"/>
      <c r="D1843" s="431"/>
      <c r="E1843" s="431"/>
      <c r="F1843" s="437">
        <f t="shared" si="28"/>
        <v>5</v>
      </c>
      <c r="G1843" s="552"/>
      <c r="H1843" s="552"/>
      <c r="I1843" s="552"/>
      <c r="J1843" s="553">
        <v>5</v>
      </c>
      <c r="K1843" s="552"/>
      <c r="L1843" s="460"/>
      <c r="M1843" s="28"/>
      <c r="N1843" s="28"/>
      <c r="R1843" s="2"/>
      <c r="T1843" s="28"/>
      <c r="U1843" s="28"/>
      <c r="V1843" s="28"/>
      <c r="AA1843" s="2"/>
      <c r="AC1843" s="28"/>
      <c r="AD1843" s="28"/>
      <c r="AE1843" s="28"/>
      <c r="AJ1843" s="2"/>
      <c r="AL1843" s="28"/>
      <c r="AM1843" s="28"/>
      <c r="AN1843" s="28"/>
      <c r="AS1843" s="2"/>
      <c r="AU1843" s="28"/>
      <c r="AV1843" s="28"/>
      <c r="AW1843" s="28"/>
      <c r="BB1843" s="2"/>
      <c r="BD1843" s="28"/>
      <c r="BE1843" s="28"/>
      <c r="BF1843" s="28"/>
      <c r="BK1843" s="2"/>
      <c r="BM1843" s="28"/>
      <c r="BN1843" s="28"/>
      <c r="BO1843" s="28"/>
      <c r="BT1843" s="2"/>
      <c r="BV1843" s="28"/>
      <c r="BW1843" s="28"/>
      <c r="BX1843" s="28"/>
      <c r="CC1843" s="2"/>
      <c r="CE1843" s="28"/>
      <c r="CF1843" s="28"/>
      <c r="CG1843" s="28"/>
      <c r="CL1843" s="2"/>
      <c r="CN1843" s="28"/>
      <c r="CO1843" s="28"/>
      <c r="CP1843" s="28"/>
      <c r="CU1843" s="2"/>
      <c r="CW1843" s="28"/>
      <c r="CX1843" s="28"/>
      <c r="CY1843" s="28"/>
      <c r="DD1843" s="2"/>
      <c r="DF1843" s="28"/>
      <c r="DG1843" s="28"/>
      <c r="DH1843" s="28"/>
      <c r="DM1843" s="2"/>
      <c r="DO1843" s="28"/>
      <c r="DP1843" s="28"/>
      <c r="DQ1843" s="28"/>
      <c r="DV1843" s="2"/>
      <c r="DX1843" s="28"/>
      <c r="DY1843" s="28"/>
      <c r="DZ1843" s="28"/>
      <c r="EE1843" s="2"/>
      <c r="EG1843" s="28"/>
      <c r="EH1843" s="28"/>
      <c r="EI1843" s="28"/>
      <c r="EN1843" s="2"/>
      <c r="EP1843" s="28"/>
      <c r="EQ1843" s="28"/>
      <c r="ER1843" s="28"/>
      <c r="EW1843" s="2"/>
      <c r="EY1843" s="28"/>
      <c r="EZ1843" s="28"/>
      <c r="FA1843" s="28"/>
      <c r="FF1843" s="2"/>
      <c r="FH1843" s="28"/>
      <c r="FI1843" s="28"/>
      <c r="FJ1843" s="28"/>
      <c r="FO1843" s="2"/>
      <c r="FQ1843" s="28"/>
      <c r="FR1843" s="28"/>
      <c r="FS1843" s="28"/>
      <c r="FX1843" s="2"/>
      <c r="FZ1843" s="28"/>
      <c r="GA1843" s="28"/>
      <c r="GB1843" s="28"/>
      <c r="GG1843" s="2"/>
      <c r="GI1843" s="28"/>
      <c r="GJ1843" s="28"/>
      <c r="GK1843" s="28"/>
      <c r="GP1843" s="2"/>
      <c r="GR1843" s="28"/>
      <c r="GS1843" s="28"/>
      <c r="GT1843" s="28"/>
      <c r="GY1843" s="2"/>
      <c r="HA1843" s="28"/>
      <c r="HB1843" s="28"/>
      <c r="HC1843" s="28"/>
      <c r="HH1843" s="2"/>
      <c r="HJ1843" s="28"/>
      <c r="HK1843" s="28"/>
      <c r="HL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  <c r="IP1843" s="28"/>
      <c r="IQ1843" s="28"/>
      <c r="IR1843" s="28"/>
      <c r="IS1843" s="28"/>
      <c r="IT1843" s="28"/>
      <c r="IU1843" s="28"/>
      <c r="IV1843" s="28"/>
      <c r="RS1843" s="315"/>
    </row>
    <row r="1844" spans="1:487" s="22" customFormat="1" ht="15">
      <c r="A1844" s="325" t="s">
        <v>2703</v>
      </c>
      <c r="B1844" s="431"/>
      <c r="C1844" s="431"/>
      <c r="D1844" s="431"/>
      <c r="E1844" s="431"/>
      <c r="F1844" s="437">
        <f t="shared" si="28"/>
        <v>1</v>
      </c>
      <c r="G1844" s="552"/>
      <c r="H1844" s="552"/>
      <c r="I1844" s="552">
        <v>1</v>
      </c>
      <c r="J1844" s="553"/>
      <c r="K1844" s="552"/>
      <c r="L1844" s="460"/>
      <c r="M1844" s="28"/>
      <c r="N1844" s="28"/>
      <c r="R1844" s="2"/>
      <c r="T1844" s="28"/>
      <c r="U1844" s="28"/>
      <c r="V1844" s="28"/>
      <c r="AA1844" s="2"/>
      <c r="AC1844" s="28"/>
      <c r="AD1844" s="28"/>
      <c r="AE1844" s="28"/>
      <c r="AJ1844" s="2"/>
      <c r="AL1844" s="28"/>
      <c r="AM1844" s="28"/>
      <c r="AN1844" s="28"/>
      <c r="AS1844" s="2"/>
      <c r="AU1844" s="28"/>
      <c r="AV1844" s="28"/>
      <c r="AW1844" s="28"/>
      <c r="BB1844" s="2"/>
      <c r="BD1844" s="28"/>
      <c r="BE1844" s="28"/>
      <c r="BF1844" s="28"/>
      <c r="BK1844" s="2"/>
      <c r="BM1844" s="28"/>
      <c r="BN1844" s="28"/>
      <c r="BO1844" s="28"/>
      <c r="BT1844" s="2"/>
      <c r="BV1844" s="28"/>
      <c r="BW1844" s="28"/>
      <c r="BX1844" s="28"/>
      <c r="CC1844" s="2"/>
      <c r="CE1844" s="28"/>
      <c r="CF1844" s="28"/>
      <c r="CG1844" s="28"/>
      <c r="CL1844" s="2"/>
      <c r="CN1844" s="28"/>
      <c r="CO1844" s="28"/>
      <c r="CP1844" s="28"/>
      <c r="CU1844" s="2"/>
      <c r="CW1844" s="28"/>
      <c r="CX1844" s="28"/>
      <c r="CY1844" s="28"/>
      <c r="DD1844" s="2"/>
      <c r="DF1844" s="28"/>
      <c r="DG1844" s="28"/>
      <c r="DH1844" s="28"/>
      <c r="DM1844" s="2"/>
      <c r="DO1844" s="28"/>
      <c r="DP1844" s="28"/>
      <c r="DQ1844" s="28"/>
      <c r="DV1844" s="2"/>
      <c r="DX1844" s="28"/>
      <c r="DY1844" s="28"/>
      <c r="DZ1844" s="28"/>
      <c r="EE1844" s="2"/>
      <c r="EG1844" s="28"/>
      <c r="EH1844" s="28"/>
      <c r="EI1844" s="28"/>
      <c r="EN1844" s="2"/>
      <c r="EP1844" s="28"/>
      <c r="EQ1844" s="28"/>
      <c r="ER1844" s="28"/>
      <c r="EW1844" s="2"/>
      <c r="EY1844" s="28"/>
      <c r="EZ1844" s="28"/>
      <c r="FA1844" s="28"/>
      <c r="FF1844" s="2"/>
      <c r="FH1844" s="28"/>
      <c r="FI1844" s="28"/>
      <c r="FJ1844" s="28"/>
      <c r="FO1844" s="2"/>
      <c r="FQ1844" s="28"/>
      <c r="FR1844" s="28"/>
      <c r="FS1844" s="28"/>
      <c r="FX1844" s="2"/>
      <c r="FZ1844" s="28"/>
      <c r="GA1844" s="28"/>
      <c r="GB1844" s="28"/>
      <c r="GG1844" s="2"/>
      <c r="GI1844" s="28"/>
      <c r="GJ1844" s="28"/>
      <c r="GK1844" s="28"/>
      <c r="GP1844" s="2"/>
      <c r="GR1844" s="28"/>
      <c r="GS1844" s="28"/>
      <c r="GT1844" s="28"/>
      <c r="GY1844" s="2"/>
      <c r="HA1844" s="28"/>
      <c r="HB1844" s="28"/>
      <c r="HC1844" s="28"/>
      <c r="HH1844" s="2"/>
      <c r="HJ1844" s="28"/>
      <c r="HK1844" s="28"/>
      <c r="HL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  <c r="IP1844" s="28"/>
      <c r="IQ1844" s="28"/>
      <c r="IR1844" s="28"/>
      <c r="IS1844" s="28"/>
      <c r="IT1844" s="28"/>
      <c r="IU1844" s="28"/>
      <c r="IV1844" s="28"/>
      <c r="RS1844" s="315"/>
    </row>
    <row r="1845" spans="1:487" s="22" customFormat="1" ht="15">
      <c r="A1845" s="325" t="s">
        <v>2630</v>
      </c>
      <c r="B1845" s="431"/>
      <c r="C1845" s="431"/>
      <c r="D1845" s="431"/>
      <c r="E1845" s="431"/>
      <c r="F1845" s="437">
        <f t="shared" si="28"/>
        <v>41</v>
      </c>
      <c r="G1845" s="552">
        <v>14</v>
      </c>
      <c r="H1845" s="552">
        <v>13</v>
      </c>
      <c r="I1845" s="552"/>
      <c r="J1845" s="553">
        <v>14</v>
      </c>
      <c r="K1845" s="552"/>
      <c r="L1845" s="460"/>
      <c r="M1845" s="28"/>
      <c r="N1845" s="28"/>
      <c r="R1845" s="2"/>
      <c r="T1845" s="28"/>
      <c r="U1845" s="28"/>
      <c r="V1845" s="28"/>
      <c r="AA1845" s="2"/>
      <c r="AC1845" s="28"/>
      <c r="AD1845" s="28"/>
      <c r="AE1845" s="28"/>
      <c r="AJ1845" s="2"/>
      <c r="AL1845" s="28"/>
      <c r="AM1845" s="28"/>
      <c r="AN1845" s="28"/>
      <c r="AS1845" s="2"/>
      <c r="AU1845" s="28"/>
      <c r="AV1845" s="28"/>
      <c r="AW1845" s="28"/>
      <c r="BB1845" s="2"/>
      <c r="BD1845" s="28"/>
      <c r="BE1845" s="28"/>
      <c r="BF1845" s="28"/>
      <c r="BK1845" s="2"/>
      <c r="BM1845" s="28"/>
      <c r="BN1845" s="28"/>
      <c r="BO1845" s="28"/>
      <c r="BT1845" s="2"/>
      <c r="BV1845" s="28"/>
      <c r="BW1845" s="28"/>
      <c r="BX1845" s="28"/>
      <c r="CC1845" s="2"/>
      <c r="CE1845" s="28"/>
      <c r="CF1845" s="28"/>
      <c r="CG1845" s="28"/>
      <c r="CL1845" s="2"/>
      <c r="CN1845" s="28"/>
      <c r="CO1845" s="28"/>
      <c r="CP1845" s="28"/>
      <c r="CU1845" s="2"/>
      <c r="CW1845" s="28"/>
      <c r="CX1845" s="28"/>
      <c r="CY1845" s="28"/>
      <c r="DD1845" s="2"/>
      <c r="DF1845" s="28"/>
      <c r="DG1845" s="28"/>
      <c r="DH1845" s="28"/>
      <c r="DM1845" s="2"/>
      <c r="DO1845" s="28"/>
      <c r="DP1845" s="28"/>
      <c r="DQ1845" s="28"/>
      <c r="DV1845" s="2"/>
      <c r="DX1845" s="28"/>
      <c r="DY1845" s="28"/>
      <c r="DZ1845" s="28"/>
      <c r="EE1845" s="2"/>
      <c r="EG1845" s="28"/>
      <c r="EH1845" s="28"/>
      <c r="EI1845" s="28"/>
      <c r="EN1845" s="2"/>
      <c r="EP1845" s="28"/>
      <c r="EQ1845" s="28"/>
      <c r="ER1845" s="28"/>
      <c r="EW1845" s="2"/>
      <c r="EY1845" s="28"/>
      <c r="EZ1845" s="28"/>
      <c r="FA1845" s="28"/>
      <c r="FF1845" s="2"/>
      <c r="FH1845" s="28"/>
      <c r="FI1845" s="28"/>
      <c r="FJ1845" s="28"/>
      <c r="FO1845" s="2"/>
      <c r="FQ1845" s="28"/>
      <c r="FR1845" s="28"/>
      <c r="FS1845" s="28"/>
      <c r="FX1845" s="2"/>
      <c r="FZ1845" s="28"/>
      <c r="GA1845" s="28"/>
      <c r="GB1845" s="28"/>
      <c r="GG1845" s="2"/>
      <c r="GI1845" s="28"/>
      <c r="GJ1845" s="28"/>
      <c r="GK1845" s="28"/>
      <c r="GP1845" s="2"/>
      <c r="GR1845" s="28"/>
      <c r="GS1845" s="28"/>
      <c r="GT1845" s="28"/>
      <c r="GY1845" s="2"/>
      <c r="HA1845" s="28"/>
      <c r="HB1845" s="28"/>
      <c r="HC1845" s="28"/>
      <c r="HH1845" s="2"/>
      <c r="HJ1845" s="28"/>
      <c r="HK1845" s="28"/>
      <c r="HL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  <c r="IP1845" s="28"/>
      <c r="IQ1845" s="28"/>
      <c r="IR1845" s="28"/>
      <c r="IS1845" s="28"/>
      <c r="IT1845" s="28"/>
      <c r="IU1845" s="28"/>
      <c r="IV1845" s="28"/>
      <c r="RS1845" s="315"/>
    </row>
    <row r="1846" spans="1:487" s="22" customFormat="1" ht="15">
      <c r="A1846" s="325" t="s">
        <v>2809</v>
      </c>
      <c r="B1846" s="431"/>
      <c r="C1846" s="431"/>
      <c r="D1846" s="431"/>
      <c r="E1846" s="431"/>
      <c r="F1846" s="437">
        <f t="shared" si="28"/>
        <v>29</v>
      </c>
      <c r="G1846" s="552"/>
      <c r="H1846" s="552">
        <v>5</v>
      </c>
      <c r="I1846" s="552"/>
      <c r="J1846" s="553">
        <v>24</v>
      </c>
      <c r="K1846" s="552"/>
      <c r="L1846" s="460"/>
      <c r="M1846" s="28"/>
      <c r="N1846" s="28"/>
      <c r="R1846" s="2"/>
      <c r="T1846" s="28"/>
      <c r="U1846" s="28"/>
      <c r="V1846" s="28"/>
      <c r="AA1846" s="2"/>
      <c r="AC1846" s="28"/>
      <c r="AD1846" s="28"/>
      <c r="AE1846" s="28"/>
      <c r="AJ1846" s="2"/>
      <c r="AL1846" s="28"/>
      <c r="AM1846" s="28"/>
      <c r="AN1846" s="28"/>
      <c r="AS1846" s="2"/>
      <c r="AU1846" s="28"/>
      <c r="AV1846" s="28"/>
      <c r="AW1846" s="28"/>
      <c r="BB1846" s="2"/>
      <c r="BD1846" s="28"/>
      <c r="BE1846" s="28"/>
      <c r="BF1846" s="28"/>
      <c r="BK1846" s="2"/>
      <c r="BM1846" s="28"/>
      <c r="BN1846" s="28"/>
      <c r="BO1846" s="28"/>
      <c r="BT1846" s="2"/>
      <c r="BV1846" s="28"/>
      <c r="BW1846" s="28"/>
      <c r="BX1846" s="28"/>
      <c r="CC1846" s="2"/>
      <c r="CE1846" s="28"/>
      <c r="CF1846" s="28"/>
      <c r="CG1846" s="28"/>
      <c r="CL1846" s="2"/>
      <c r="CN1846" s="28"/>
      <c r="CO1846" s="28"/>
      <c r="CP1846" s="28"/>
      <c r="CU1846" s="2"/>
      <c r="CW1846" s="28"/>
      <c r="CX1846" s="28"/>
      <c r="CY1846" s="28"/>
      <c r="DD1846" s="2"/>
      <c r="DF1846" s="28"/>
      <c r="DG1846" s="28"/>
      <c r="DH1846" s="28"/>
      <c r="DM1846" s="2"/>
      <c r="DO1846" s="28"/>
      <c r="DP1846" s="28"/>
      <c r="DQ1846" s="28"/>
      <c r="DV1846" s="2"/>
      <c r="DX1846" s="28"/>
      <c r="DY1846" s="28"/>
      <c r="DZ1846" s="28"/>
      <c r="EE1846" s="2"/>
      <c r="EG1846" s="28"/>
      <c r="EH1846" s="28"/>
      <c r="EI1846" s="28"/>
      <c r="EN1846" s="2"/>
      <c r="EP1846" s="28"/>
      <c r="EQ1846" s="28"/>
      <c r="ER1846" s="28"/>
      <c r="EW1846" s="2"/>
      <c r="EY1846" s="28"/>
      <c r="EZ1846" s="28"/>
      <c r="FA1846" s="28"/>
      <c r="FF1846" s="2"/>
      <c r="FH1846" s="28"/>
      <c r="FI1846" s="28"/>
      <c r="FJ1846" s="28"/>
      <c r="FO1846" s="2"/>
      <c r="FQ1846" s="28"/>
      <c r="FR1846" s="28"/>
      <c r="FS1846" s="28"/>
      <c r="FX1846" s="2"/>
      <c r="FZ1846" s="28"/>
      <c r="GA1846" s="28"/>
      <c r="GB1846" s="28"/>
      <c r="GG1846" s="2"/>
      <c r="GI1846" s="28"/>
      <c r="GJ1846" s="28"/>
      <c r="GK1846" s="28"/>
      <c r="GP1846" s="2"/>
      <c r="GR1846" s="28"/>
      <c r="GS1846" s="28"/>
      <c r="GT1846" s="28"/>
      <c r="GY1846" s="2"/>
      <c r="HA1846" s="28"/>
      <c r="HB1846" s="28"/>
      <c r="HC1846" s="28"/>
      <c r="HH1846" s="2"/>
      <c r="HJ1846" s="28"/>
      <c r="HK1846" s="28"/>
      <c r="HL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  <c r="IP1846" s="28"/>
      <c r="IQ1846" s="28"/>
      <c r="IR1846" s="28"/>
      <c r="IS1846" s="28"/>
      <c r="IT1846" s="28"/>
      <c r="IU1846" s="28"/>
      <c r="IV1846" s="28"/>
      <c r="RS1846" s="315"/>
    </row>
    <row r="1847" spans="1:487" s="22" customFormat="1" ht="15">
      <c r="A1847" s="325" t="s">
        <v>2960</v>
      </c>
      <c r="B1847" s="431"/>
      <c r="C1847" s="431"/>
      <c r="D1847" s="431"/>
      <c r="E1847" s="431"/>
      <c r="F1847" s="437">
        <f t="shared" si="28"/>
        <v>3</v>
      </c>
      <c r="G1847" s="552"/>
      <c r="H1847" s="552"/>
      <c r="I1847" s="552"/>
      <c r="J1847" s="553">
        <v>3</v>
      </c>
      <c r="K1847" s="552"/>
      <c r="L1847" s="460"/>
      <c r="M1847" s="28"/>
      <c r="N1847" s="28"/>
      <c r="R1847" s="2"/>
      <c r="T1847" s="28"/>
      <c r="U1847" s="28"/>
      <c r="V1847" s="28"/>
      <c r="AA1847" s="2"/>
      <c r="AC1847" s="28"/>
      <c r="AD1847" s="28"/>
      <c r="AE1847" s="28"/>
      <c r="AJ1847" s="2"/>
      <c r="AL1847" s="28"/>
      <c r="AM1847" s="28"/>
      <c r="AN1847" s="28"/>
      <c r="AS1847" s="2"/>
      <c r="AU1847" s="28"/>
      <c r="AV1847" s="28"/>
      <c r="AW1847" s="28"/>
      <c r="BB1847" s="2"/>
      <c r="BD1847" s="28"/>
      <c r="BE1847" s="28"/>
      <c r="BF1847" s="28"/>
      <c r="BK1847" s="2"/>
      <c r="BM1847" s="28"/>
      <c r="BN1847" s="28"/>
      <c r="BO1847" s="28"/>
      <c r="BT1847" s="2"/>
      <c r="BV1847" s="28"/>
      <c r="BW1847" s="28"/>
      <c r="BX1847" s="28"/>
      <c r="CC1847" s="2"/>
      <c r="CE1847" s="28"/>
      <c r="CF1847" s="28"/>
      <c r="CG1847" s="28"/>
      <c r="CL1847" s="2"/>
      <c r="CN1847" s="28"/>
      <c r="CO1847" s="28"/>
      <c r="CP1847" s="28"/>
      <c r="CU1847" s="2"/>
      <c r="CW1847" s="28"/>
      <c r="CX1847" s="28"/>
      <c r="CY1847" s="28"/>
      <c r="DD1847" s="2"/>
      <c r="DF1847" s="28"/>
      <c r="DG1847" s="28"/>
      <c r="DH1847" s="28"/>
      <c r="DM1847" s="2"/>
      <c r="DO1847" s="28"/>
      <c r="DP1847" s="28"/>
      <c r="DQ1847" s="28"/>
      <c r="DV1847" s="2"/>
      <c r="DX1847" s="28"/>
      <c r="DY1847" s="28"/>
      <c r="DZ1847" s="28"/>
      <c r="EE1847" s="2"/>
      <c r="EG1847" s="28"/>
      <c r="EH1847" s="28"/>
      <c r="EI1847" s="28"/>
      <c r="EN1847" s="2"/>
      <c r="EP1847" s="28"/>
      <c r="EQ1847" s="28"/>
      <c r="ER1847" s="28"/>
      <c r="EW1847" s="2"/>
      <c r="EY1847" s="28"/>
      <c r="EZ1847" s="28"/>
      <c r="FA1847" s="28"/>
      <c r="FF1847" s="2"/>
      <c r="FH1847" s="28"/>
      <c r="FI1847" s="28"/>
      <c r="FJ1847" s="28"/>
      <c r="FO1847" s="2"/>
      <c r="FQ1847" s="28"/>
      <c r="FR1847" s="28"/>
      <c r="FS1847" s="28"/>
      <c r="FX1847" s="2"/>
      <c r="FZ1847" s="28"/>
      <c r="GA1847" s="28"/>
      <c r="GB1847" s="28"/>
      <c r="GG1847" s="2"/>
      <c r="GI1847" s="28"/>
      <c r="GJ1847" s="28"/>
      <c r="GK1847" s="28"/>
      <c r="GP1847" s="2"/>
      <c r="GR1847" s="28"/>
      <c r="GS1847" s="28"/>
      <c r="GT1847" s="28"/>
      <c r="GY1847" s="2"/>
      <c r="HA1847" s="28"/>
      <c r="HB1847" s="28"/>
      <c r="HC1847" s="28"/>
      <c r="HH1847" s="2"/>
      <c r="HJ1847" s="28"/>
      <c r="HK1847" s="28"/>
      <c r="HL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  <c r="IP1847" s="28"/>
      <c r="IQ1847" s="28"/>
      <c r="IR1847" s="28"/>
      <c r="IS1847" s="28"/>
      <c r="IT1847" s="28"/>
      <c r="IU1847" s="28"/>
      <c r="IV1847" s="28"/>
      <c r="RS1847" s="315"/>
    </row>
    <row r="1848" spans="1:487" s="22" customFormat="1" ht="15">
      <c r="A1848" s="325" t="s">
        <v>2678</v>
      </c>
      <c r="B1848" s="431"/>
      <c r="C1848" s="431"/>
      <c r="D1848" s="431"/>
      <c r="E1848" s="431"/>
      <c r="F1848" s="437">
        <f t="shared" si="28"/>
        <v>4</v>
      </c>
      <c r="G1848" s="552"/>
      <c r="H1848" s="552"/>
      <c r="I1848" s="552">
        <v>4</v>
      </c>
      <c r="J1848" s="553"/>
      <c r="K1848" s="552"/>
      <c r="L1848" s="460"/>
      <c r="M1848" s="28"/>
      <c r="N1848" s="28"/>
      <c r="R1848" s="2"/>
      <c r="T1848" s="28"/>
      <c r="U1848" s="28"/>
      <c r="V1848" s="28"/>
      <c r="AA1848" s="2"/>
      <c r="AC1848" s="28"/>
      <c r="AD1848" s="28"/>
      <c r="AE1848" s="28"/>
      <c r="AJ1848" s="2"/>
      <c r="AL1848" s="28"/>
      <c r="AM1848" s="28"/>
      <c r="AN1848" s="28"/>
      <c r="AS1848" s="2"/>
      <c r="AU1848" s="28"/>
      <c r="AV1848" s="28"/>
      <c r="AW1848" s="28"/>
      <c r="BB1848" s="2"/>
      <c r="BD1848" s="28"/>
      <c r="BE1848" s="28"/>
      <c r="BF1848" s="28"/>
      <c r="BK1848" s="2"/>
      <c r="BM1848" s="28"/>
      <c r="BN1848" s="28"/>
      <c r="BO1848" s="28"/>
      <c r="BT1848" s="2"/>
      <c r="BV1848" s="28"/>
      <c r="BW1848" s="28"/>
      <c r="BX1848" s="28"/>
      <c r="CC1848" s="2"/>
      <c r="CE1848" s="28"/>
      <c r="CF1848" s="28"/>
      <c r="CG1848" s="28"/>
      <c r="CL1848" s="2"/>
      <c r="CN1848" s="28"/>
      <c r="CO1848" s="28"/>
      <c r="CP1848" s="28"/>
      <c r="CU1848" s="2"/>
      <c r="CW1848" s="28"/>
      <c r="CX1848" s="28"/>
      <c r="CY1848" s="28"/>
      <c r="DD1848" s="2"/>
      <c r="DF1848" s="28"/>
      <c r="DG1848" s="28"/>
      <c r="DH1848" s="28"/>
      <c r="DM1848" s="2"/>
      <c r="DO1848" s="28"/>
      <c r="DP1848" s="28"/>
      <c r="DQ1848" s="28"/>
      <c r="DV1848" s="2"/>
      <c r="DX1848" s="28"/>
      <c r="DY1848" s="28"/>
      <c r="DZ1848" s="28"/>
      <c r="EE1848" s="2"/>
      <c r="EG1848" s="28"/>
      <c r="EH1848" s="28"/>
      <c r="EI1848" s="28"/>
      <c r="EN1848" s="2"/>
      <c r="EP1848" s="28"/>
      <c r="EQ1848" s="28"/>
      <c r="ER1848" s="28"/>
      <c r="EW1848" s="2"/>
      <c r="EY1848" s="28"/>
      <c r="EZ1848" s="28"/>
      <c r="FA1848" s="28"/>
      <c r="FF1848" s="2"/>
      <c r="FH1848" s="28"/>
      <c r="FI1848" s="28"/>
      <c r="FJ1848" s="28"/>
      <c r="FO1848" s="2"/>
      <c r="FQ1848" s="28"/>
      <c r="FR1848" s="28"/>
      <c r="FS1848" s="28"/>
      <c r="FX1848" s="2"/>
      <c r="FZ1848" s="28"/>
      <c r="GA1848" s="28"/>
      <c r="GB1848" s="28"/>
      <c r="GG1848" s="2"/>
      <c r="GI1848" s="28"/>
      <c r="GJ1848" s="28"/>
      <c r="GK1848" s="28"/>
      <c r="GP1848" s="2"/>
      <c r="GR1848" s="28"/>
      <c r="GS1848" s="28"/>
      <c r="GT1848" s="28"/>
      <c r="GY1848" s="2"/>
      <c r="HA1848" s="28"/>
      <c r="HB1848" s="28"/>
      <c r="HC1848" s="28"/>
      <c r="HH1848" s="2"/>
      <c r="HJ1848" s="28"/>
      <c r="HK1848" s="28"/>
      <c r="HL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  <c r="IP1848" s="28"/>
      <c r="IQ1848" s="28"/>
      <c r="IR1848" s="28"/>
      <c r="IS1848" s="28"/>
      <c r="IT1848" s="28"/>
      <c r="IU1848" s="28"/>
      <c r="IV1848" s="28"/>
      <c r="RS1848" s="315"/>
    </row>
    <row r="1849" spans="1:487" s="22" customFormat="1" ht="15">
      <c r="A1849" s="325" t="s">
        <v>2976</v>
      </c>
      <c r="B1849" s="431"/>
      <c r="C1849" s="431"/>
      <c r="D1849" s="431"/>
      <c r="E1849" s="431"/>
      <c r="F1849" s="437">
        <f t="shared" si="28"/>
        <v>17</v>
      </c>
      <c r="G1849" s="552"/>
      <c r="H1849" s="552">
        <v>17</v>
      </c>
      <c r="I1849" s="552"/>
      <c r="J1849" s="553"/>
      <c r="K1849" s="552"/>
      <c r="L1849" s="460"/>
      <c r="M1849" s="28"/>
      <c r="N1849" s="28"/>
      <c r="R1849" s="2"/>
      <c r="T1849" s="28"/>
      <c r="U1849" s="28"/>
      <c r="V1849" s="28"/>
      <c r="AA1849" s="2"/>
      <c r="AC1849" s="28"/>
      <c r="AD1849" s="28"/>
      <c r="AE1849" s="28"/>
      <c r="AJ1849" s="2"/>
      <c r="AL1849" s="28"/>
      <c r="AM1849" s="28"/>
      <c r="AN1849" s="28"/>
      <c r="AS1849" s="2"/>
      <c r="AU1849" s="28"/>
      <c r="AV1849" s="28"/>
      <c r="AW1849" s="28"/>
      <c r="BB1849" s="2"/>
      <c r="BD1849" s="28"/>
      <c r="BE1849" s="28"/>
      <c r="BF1849" s="28"/>
      <c r="BK1849" s="2"/>
      <c r="BM1849" s="28"/>
      <c r="BN1849" s="28"/>
      <c r="BO1849" s="28"/>
      <c r="BT1849" s="2"/>
      <c r="BV1849" s="28"/>
      <c r="BW1849" s="28"/>
      <c r="BX1849" s="28"/>
      <c r="CC1849" s="2"/>
      <c r="CE1849" s="28"/>
      <c r="CF1849" s="28"/>
      <c r="CG1849" s="28"/>
      <c r="CL1849" s="2"/>
      <c r="CN1849" s="28"/>
      <c r="CO1849" s="28"/>
      <c r="CP1849" s="28"/>
      <c r="CU1849" s="2"/>
      <c r="CW1849" s="28"/>
      <c r="CX1849" s="28"/>
      <c r="CY1849" s="28"/>
      <c r="DD1849" s="2"/>
      <c r="DF1849" s="28"/>
      <c r="DG1849" s="28"/>
      <c r="DH1849" s="28"/>
      <c r="DM1849" s="2"/>
      <c r="DO1849" s="28"/>
      <c r="DP1849" s="28"/>
      <c r="DQ1849" s="28"/>
      <c r="DV1849" s="2"/>
      <c r="DX1849" s="28"/>
      <c r="DY1849" s="28"/>
      <c r="DZ1849" s="28"/>
      <c r="EE1849" s="2"/>
      <c r="EG1849" s="28"/>
      <c r="EH1849" s="28"/>
      <c r="EI1849" s="28"/>
      <c r="EN1849" s="2"/>
      <c r="EP1849" s="28"/>
      <c r="EQ1849" s="28"/>
      <c r="ER1849" s="28"/>
      <c r="EW1849" s="2"/>
      <c r="EY1849" s="28"/>
      <c r="EZ1849" s="28"/>
      <c r="FA1849" s="28"/>
      <c r="FF1849" s="2"/>
      <c r="FH1849" s="28"/>
      <c r="FI1849" s="28"/>
      <c r="FJ1849" s="28"/>
      <c r="FO1849" s="2"/>
      <c r="FQ1849" s="28"/>
      <c r="FR1849" s="28"/>
      <c r="FS1849" s="28"/>
      <c r="FX1849" s="2"/>
      <c r="FZ1849" s="28"/>
      <c r="GA1849" s="28"/>
      <c r="GB1849" s="28"/>
      <c r="GG1849" s="2"/>
      <c r="GI1849" s="28"/>
      <c r="GJ1849" s="28"/>
      <c r="GK1849" s="28"/>
      <c r="GP1849" s="2"/>
      <c r="GR1849" s="28"/>
      <c r="GS1849" s="28"/>
      <c r="GT1849" s="28"/>
      <c r="GY1849" s="2"/>
      <c r="HA1849" s="28"/>
      <c r="HB1849" s="28"/>
      <c r="HC1849" s="28"/>
      <c r="HH1849" s="2"/>
      <c r="HJ1849" s="28"/>
      <c r="HK1849" s="28"/>
      <c r="HL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  <c r="IP1849" s="28"/>
      <c r="IQ1849" s="28"/>
      <c r="IR1849" s="28"/>
      <c r="IS1849" s="28"/>
      <c r="IT1849" s="28"/>
      <c r="IU1849" s="28"/>
      <c r="IV1849" s="28"/>
      <c r="RS1849" s="315"/>
    </row>
    <row r="1850" spans="1:487" s="22" customFormat="1" ht="15">
      <c r="A1850" s="325" t="s">
        <v>2916</v>
      </c>
      <c r="B1850" s="431"/>
      <c r="C1850" s="431"/>
      <c r="D1850" s="431"/>
      <c r="E1850" s="431"/>
      <c r="F1850" s="437">
        <f t="shared" si="28"/>
        <v>14</v>
      </c>
      <c r="G1850" s="552"/>
      <c r="H1850" s="552"/>
      <c r="I1850" s="552"/>
      <c r="J1850" s="553"/>
      <c r="K1850" s="552">
        <v>14</v>
      </c>
      <c r="L1850" s="460"/>
      <c r="M1850" s="28"/>
      <c r="N1850" s="28"/>
      <c r="R1850" s="2"/>
      <c r="T1850" s="28"/>
      <c r="U1850" s="28"/>
      <c r="V1850" s="28"/>
      <c r="AA1850" s="2"/>
      <c r="AC1850" s="28"/>
      <c r="AD1850" s="28"/>
      <c r="AE1850" s="28"/>
      <c r="AJ1850" s="2"/>
      <c r="AL1850" s="28"/>
      <c r="AM1850" s="28"/>
      <c r="AN1850" s="28"/>
      <c r="AS1850" s="2"/>
      <c r="AU1850" s="28"/>
      <c r="AV1850" s="28"/>
      <c r="AW1850" s="28"/>
      <c r="BB1850" s="2"/>
      <c r="BD1850" s="28"/>
      <c r="BE1850" s="28"/>
      <c r="BF1850" s="28"/>
      <c r="BK1850" s="2"/>
      <c r="BM1850" s="28"/>
      <c r="BN1850" s="28"/>
      <c r="BO1850" s="28"/>
      <c r="BT1850" s="2"/>
      <c r="BV1850" s="28"/>
      <c r="BW1850" s="28"/>
      <c r="BX1850" s="28"/>
      <c r="CC1850" s="2"/>
      <c r="CE1850" s="28"/>
      <c r="CF1850" s="28"/>
      <c r="CG1850" s="28"/>
      <c r="CL1850" s="2"/>
      <c r="CN1850" s="28"/>
      <c r="CO1850" s="28"/>
      <c r="CP1850" s="28"/>
      <c r="CU1850" s="2"/>
      <c r="CW1850" s="28"/>
      <c r="CX1850" s="28"/>
      <c r="CY1850" s="28"/>
      <c r="DD1850" s="2"/>
      <c r="DF1850" s="28"/>
      <c r="DG1850" s="28"/>
      <c r="DH1850" s="28"/>
      <c r="DM1850" s="2"/>
      <c r="DO1850" s="28"/>
      <c r="DP1850" s="28"/>
      <c r="DQ1850" s="28"/>
      <c r="DV1850" s="2"/>
      <c r="DX1850" s="28"/>
      <c r="DY1850" s="28"/>
      <c r="DZ1850" s="28"/>
      <c r="EE1850" s="2"/>
      <c r="EG1850" s="28"/>
      <c r="EH1850" s="28"/>
      <c r="EI1850" s="28"/>
      <c r="EN1850" s="2"/>
      <c r="EP1850" s="28"/>
      <c r="EQ1850" s="28"/>
      <c r="ER1850" s="28"/>
      <c r="EW1850" s="2"/>
      <c r="EY1850" s="28"/>
      <c r="EZ1850" s="28"/>
      <c r="FA1850" s="28"/>
      <c r="FF1850" s="2"/>
      <c r="FH1850" s="28"/>
      <c r="FI1850" s="28"/>
      <c r="FJ1850" s="28"/>
      <c r="FO1850" s="2"/>
      <c r="FQ1850" s="28"/>
      <c r="FR1850" s="28"/>
      <c r="FS1850" s="28"/>
      <c r="FX1850" s="2"/>
      <c r="FZ1850" s="28"/>
      <c r="GA1850" s="28"/>
      <c r="GB1850" s="28"/>
      <c r="GG1850" s="2"/>
      <c r="GI1850" s="28"/>
      <c r="GJ1850" s="28"/>
      <c r="GK1850" s="28"/>
      <c r="GP1850" s="2"/>
      <c r="GR1850" s="28"/>
      <c r="GS1850" s="28"/>
      <c r="GT1850" s="28"/>
      <c r="GY1850" s="2"/>
      <c r="HA1850" s="28"/>
      <c r="HB1850" s="28"/>
      <c r="HC1850" s="28"/>
      <c r="HH1850" s="2"/>
      <c r="HJ1850" s="28"/>
      <c r="HK1850" s="28"/>
      <c r="HL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  <c r="IP1850" s="28"/>
      <c r="IQ1850" s="28"/>
      <c r="IR1850" s="28"/>
      <c r="IS1850" s="28"/>
      <c r="IT1850" s="28"/>
      <c r="IU1850" s="28"/>
      <c r="IV1850" s="28"/>
      <c r="RS1850" s="315"/>
    </row>
    <row r="1851" spans="1:487" s="22" customFormat="1" ht="15">
      <c r="A1851" s="325" t="s">
        <v>2708</v>
      </c>
      <c r="B1851" s="431"/>
      <c r="C1851" s="431"/>
      <c r="D1851" s="431"/>
      <c r="E1851" s="431"/>
      <c r="F1851" s="437">
        <f t="shared" si="28"/>
        <v>7</v>
      </c>
      <c r="G1851" s="552"/>
      <c r="H1851" s="552"/>
      <c r="I1851" s="552">
        <v>7</v>
      </c>
      <c r="J1851" s="553"/>
      <c r="K1851" s="552"/>
      <c r="L1851" s="460"/>
      <c r="M1851" s="28"/>
      <c r="N1851" s="28"/>
      <c r="R1851" s="2"/>
      <c r="T1851" s="28"/>
      <c r="U1851" s="28"/>
      <c r="V1851" s="28"/>
      <c r="AA1851" s="2"/>
      <c r="AC1851" s="28"/>
      <c r="AD1851" s="28"/>
      <c r="AE1851" s="28"/>
      <c r="AJ1851" s="2"/>
      <c r="AL1851" s="28"/>
      <c r="AM1851" s="28"/>
      <c r="AN1851" s="28"/>
      <c r="AS1851" s="2"/>
      <c r="AU1851" s="28"/>
      <c r="AV1851" s="28"/>
      <c r="AW1851" s="28"/>
      <c r="BB1851" s="2"/>
      <c r="BD1851" s="28"/>
      <c r="BE1851" s="28"/>
      <c r="BF1851" s="28"/>
      <c r="BK1851" s="2"/>
      <c r="BM1851" s="28"/>
      <c r="BN1851" s="28"/>
      <c r="BO1851" s="28"/>
      <c r="BT1851" s="2"/>
      <c r="BV1851" s="28"/>
      <c r="BW1851" s="28"/>
      <c r="BX1851" s="28"/>
      <c r="CC1851" s="2"/>
      <c r="CE1851" s="28"/>
      <c r="CF1851" s="28"/>
      <c r="CG1851" s="28"/>
      <c r="CL1851" s="2"/>
      <c r="CN1851" s="28"/>
      <c r="CO1851" s="28"/>
      <c r="CP1851" s="28"/>
      <c r="CU1851" s="2"/>
      <c r="CW1851" s="28"/>
      <c r="CX1851" s="28"/>
      <c r="CY1851" s="28"/>
      <c r="DD1851" s="2"/>
      <c r="DF1851" s="28"/>
      <c r="DG1851" s="28"/>
      <c r="DH1851" s="28"/>
      <c r="DM1851" s="2"/>
      <c r="DO1851" s="28"/>
      <c r="DP1851" s="28"/>
      <c r="DQ1851" s="28"/>
      <c r="DV1851" s="2"/>
      <c r="DX1851" s="28"/>
      <c r="DY1851" s="28"/>
      <c r="DZ1851" s="28"/>
      <c r="EE1851" s="2"/>
      <c r="EG1851" s="28"/>
      <c r="EH1851" s="28"/>
      <c r="EI1851" s="28"/>
      <c r="EN1851" s="2"/>
      <c r="EP1851" s="28"/>
      <c r="EQ1851" s="28"/>
      <c r="ER1851" s="28"/>
      <c r="EW1851" s="2"/>
      <c r="EY1851" s="28"/>
      <c r="EZ1851" s="28"/>
      <c r="FA1851" s="28"/>
      <c r="FF1851" s="2"/>
      <c r="FH1851" s="28"/>
      <c r="FI1851" s="28"/>
      <c r="FJ1851" s="28"/>
      <c r="FO1851" s="2"/>
      <c r="FQ1851" s="28"/>
      <c r="FR1851" s="28"/>
      <c r="FS1851" s="28"/>
      <c r="FX1851" s="2"/>
      <c r="FZ1851" s="28"/>
      <c r="GA1851" s="28"/>
      <c r="GB1851" s="28"/>
      <c r="GG1851" s="2"/>
      <c r="GI1851" s="28"/>
      <c r="GJ1851" s="28"/>
      <c r="GK1851" s="28"/>
      <c r="GP1851" s="2"/>
      <c r="GR1851" s="28"/>
      <c r="GS1851" s="28"/>
      <c r="GT1851" s="28"/>
      <c r="GY1851" s="2"/>
      <c r="HA1851" s="28"/>
      <c r="HB1851" s="28"/>
      <c r="HC1851" s="28"/>
      <c r="HH1851" s="2"/>
      <c r="HJ1851" s="28"/>
      <c r="HK1851" s="28"/>
      <c r="HL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  <c r="IP1851" s="28"/>
      <c r="IQ1851" s="28"/>
      <c r="IR1851" s="28"/>
      <c r="IS1851" s="28"/>
      <c r="IT1851" s="28"/>
      <c r="IU1851" s="28"/>
      <c r="IV1851" s="28"/>
      <c r="RS1851" s="315"/>
    </row>
    <row r="1852" spans="1:487" s="22" customFormat="1" ht="15">
      <c r="A1852" s="325" t="s">
        <v>2635</v>
      </c>
      <c r="B1852" s="431"/>
      <c r="C1852" s="431"/>
      <c r="D1852" s="431"/>
      <c r="E1852" s="431"/>
      <c r="F1852" s="437">
        <f t="shared" si="28"/>
        <v>8</v>
      </c>
      <c r="G1852" s="552"/>
      <c r="H1852" s="552"/>
      <c r="I1852" s="552"/>
      <c r="J1852" s="553">
        <v>8</v>
      </c>
      <c r="K1852" s="552"/>
      <c r="L1852" s="460"/>
      <c r="M1852" s="28"/>
      <c r="N1852" s="28"/>
      <c r="R1852" s="2"/>
      <c r="T1852" s="28"/>
      <c r="U1852" s="28"/>
      <c r="V1852" s="28"/>
      <c r="AA1852" s="2"/>
      <c r="AC1852" s="28"/>
      <c r="AD1852" s="28"/>
      <c r="AE1852" s="28"/>
      <c r="AJ1852" s="2"/>
      <c r="AL1852" s="28"/>
      <c r="AM1852" s="28"/>
      <c r="AN1852" s="28"/>
      <c r="AS1852" s="2"/>
      <c r="AU1852" s="28"/>
      <c r="AV1852" s="28"/>
      <c r="AW1852" s="28"/>
      <c r="BB1852" s="2"/>
      <c r="BD1852" s="28"/>
      <c r="BE1852" s="28"/>
      <c r="BF1852" s="28"/>
      <c r="BK1852" s="2"/>
      <c r="BM1852" s="28"/>
      <c r="BN1852" s="28"/>
      <c r="BO1852" s="28"/>
      <c r="BT1852" s="2"/>
      <c r="BV1852" s="28"/>
      <c r="BW1852" s="28"/>
      <c r="BX1852" s="28"/>
      <c r="CC1852" s="2"/>
      <c r="CE1852" s="28"/>
      <c r="CF1852" s="28"/>
      <c r="CG1852" s="28"/>
      <c r="CL1852" s="2"/>
      <c r="CN1852" s="28"/>
      <c r="CO1852" s="28"/>
      <c r="CP1852" s="28"/>
      <c r="CU1852" s="2"/>
      <c r="CW1852" s="28"/>
      <c r="CX1852" s="28"/>
      <c r="CY1852" s="28"/>
      <c r="DD1852" s="2"/>
      <c r="DF1852" s="28"/>
      <c r="DG1852" s="28"/>
      <c r="DH1852" s="28"/>
      <c r="DM1852" s="2"/>
      <c r="DO1852" s="28"/>
      <c r="DP1852" s="28"/>
      <c r="DQ1852" s="28"/>
      <c r="DV1852" s="2"/>
      <c r="DX1852" s="28"/>
      <c r="DY1852" s="28"/>
      <c r="DZ1852" s="28"/>
      <c r="EE1852" s="2"/>
      <c r="EG1852" s="28"/>
      <c r="EH1852" s="28"/>
      <c r="EI1852" s="28"/>
      <c r="EN1852" s="2"/>
      <c r="EP1852" s="28"/>
      <c r="EQ1852" s="28"/>
      <c r="ER1852" s="28"/>
      <c r="EW1852" s="2"/>
      <c r="EY1852" s="28"/>
      <c r="EZ1852" s="28"/>
      <c r="FA1852" s="28"/>
      <c r="FF1852" s="2"/>
      <c r="FH1852" s="28"/>
      <c r="FI1852" s="28"/>
      <c r="FJ1852" s="28"/>
      <c r="FO1852" s="2"/>
      <c r="FQ1852" s="28"/>
      <c r="FR1852" s="28"/>
      <c r="FS1852" s="28"/>
      <c r="FX1852" s="2"/>
      <c r="FZ1852" s="28"/>
      <c r="GA1852" s="28"/>
      <c r="GB1852" s="28"/>
      <c r="GG1852" s="2"/>
      <c r="GI1852" s="28"/>
      <c r="GJ1852" s="28"/>
      <c r="GK1852" s="28"/>
      <c r="GP1852" s="2"/>
      <c r="GR1852" s="28"/>
      <c r="GS1852" s="28"/>
      <c r="GT1852" s="28"/>
      <c r="GY1852" s="2"/>
      <c r="HA1852" s="28"/>
      <c r="HB1852" s="28"/>
      <c r="HC1852" s="28"/>
      <c r="HH1852" s="2"/>
      <c r="HJ1852" s="28"/>
      <c r="HK1852" s="28"/>
      <c r="HL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  <c r="IP1852" s="28"/>
      <c r="IQ1852" s="28"/>
      <c r="IR1852" s="28"/>
      <c r="IS1852" s="28"/>
      <c r="IT1852" s="28"/>
      <c r="IU1852" s="28"/>
      <c r="IV1852" s="28"/>
      <c r="RS1852" s="315"/>
    </row>
    <row r="1853" spans="1:487" s="22" customFormat="1" ht="15">
      <c r="A1853" s="325" t="s">
        <v>2891</v>
      </c>
      <c r="B1853" s="431"/>
      <c r="C1853" s="431"/>
      <c r="D1853" s="431"/>
      <c r="E1853" s="431"/>
      <c r="F1853" s="437">
        <f t="shared" si="28"/>
        <v>11</v>
      </c>
      <c r="G1853" s="552"/>
      <c r="H1853" s="552"/>
      <c r="I1853" s="552">
        <v>11</v>
      </c>
      <c r="J1853" s="553"/>
      <c r="K1853" s="552"/>
      <c r="L1853" s="460"/>
      <c r="M1853" s="28"/>
      <c r="N1853" s="28"/>
      <c r="R1853" s="2"/>
      <c r="T1853" s="28"/>
      <c r="U1853" s="28"/>
      <c r="V1853" s="28"/>
      <c r="AA1853" s="2"/>
      <c r="AC1853" s="28"/>
      <c r="AD1853" s="28"/>
      <c r="AE1853" s="28"/>
      <c r="AJ1853" s="2"/>
      <c r="AL1853" s="28"/>
      <c r="AM1853" s="28"/>
      <c r="AN1853" s="28"/>
      <c r="AS1853" s="2"/>
      <c r="AU1853" s="28"/>
      <c r="AV1853" s="28"/>
      <c r="AW1853" s="28"/>
      <c r="BB1853" s="2"/>
      <c r="BD1853" s="28"/>
      <c r="BE1853" s="28"/>
      <c r="BF1853" s="28"/>
      <c r="BK1853" s="2"/>
      <c r="BM1853" s="28"/>
      <c r="BN1853" s="28"/>
      <c r="BO1853" s="28"/>
      <c r="BT1853" s="2"/>
      <c r="BV1853" s="28"/>
      <c r="BW1853" s="28"/>
      <c r="BX1853" s="28"/>
      <c r="CC1853" s="2"/>
      <c r="CE1853" s="28"/>
      <c r="CF1853" s="28"/>
      <c r="CG1853" s="28"/>
      <c r="CL1853" s="2"/>
      <c r="CN1853" s="28"/>
      <c r="CO1853" s="28"/>
      <c r="CP1853" s="28"/>
      <c r="CU1853" s="2"/>
      <c r="CW1853" s="28"/>
      <c r="CX1853" s="28"/>
      <c r="CY1853" s="28"/>
      <c r="DD1853" s="2"/>
      <c r="DF1853" s="28"/>
      <c r="DG1853" s="28"/>
      <c r="DH1853" s="28"/>
      <c r="DM1853" s="2"/>
      <c r="DO1853" s="28"/>
      <c r="DP1853" s="28"/>
      <c r="DQ1853" s="28"/>
      <c r="DV1853" s="2"/>
      <c r="DX1853" s="28"/>
      <c r="DY1853" s="28"/>
      <c r="DZ1853" s="28"/>
      <c r="EE1853" s="2"/>
      <c r="EG1853" s="28"/>
      <c r="EH1853" s="28"/>
      <c r="EI1853" s="28"/>
      <c r="EN1853" s="2"/>
      <c r="EP1853" s="28"/>
      <c r="EQ1853" s="28"/>
      <c r="ER1853" s="28"/>
      <c r="EW1853" s="2"/>
      <c r="EY1853" s="28"/>
      <c r="EZ1853" s="28"/>
      <c r="FA1853" s="28"/>
      <c r="FF1853" s="2"/>
      <c r="FH1853" s="28"/>
      <c r="FI1853" s="28"/>
      <c r="FJ1853" s="28"/>
      <c r="FO1853" s="2"/>
      <c r="FQ1853" s="28"/>
      <c r="FR1853" s="28"/>
      <c r="FS1853" s="28"/>
      <c r="FX1853" s="2"/>
      <c r="FZ1853" s="28"/>
      <c r="GA1853" s="28"/>
      <c r="GB1853" s="28"/>
      <c r="GG1853" s="2"/>
      <c r="GI1853" s="28"/>
      <c r="GJ1853" s="28"/>
      <c r="GK1853" s="28"/>
      <c r="GP1853" s="2"/>
      <c r="GR1853" s="28"/>
      <c r="GS1853" s="28"/>
      <c r="GT1853" s="28"/>
      <c r="GY1853" s="2"/>
      <c r="HA1853" s="28"/>
      <c r="HB1853" s="28"/>
      <c r="HC1853" s="28"/>
      <c r="HH1853" s="2"/>
      <c r="HJ1853" s="28"/>
      <c r="HK1853" s="28"/>
      <c r="HL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  <c r="IP1853" s="28"/>
      <c r="IQ1853" s="28"/>
      <c r="IR1853" s="28"/>
      <c r="IS1853" s="28"/>
      <c r="IT1853" s="28"/>
      <c r="IU1853" s="28"/>
      <c r="IV1853" s="28"/>
      <c r="RS1853" s="315"/>
    </row>
    <row r="1854" spans="1:487" s="22" customFormat="1" ht="15">
      <c r="A1854" s="325" t="s">
        <v>2652</v>
      </c>
      <c r="B1854" s="431"/>
      <c r="C1854" s="431"/>
      <c r="D1854" s="431"/>
      <c r="E1854" s="431"/>
      <c r="F1854" s="437">
        <f t="shared" si="28"/>
        <v>3</v>
      </c>
      <c r="G1854" s="552"/>
      <c r="H1854" s="552"/>
      <c r="I1854" s="552"/>
      <c r="J1854" s="553">
        <v>3</v>
      </c>
      <c r="K1854" s="552"/>
      <c r="L1854" s="460"/>
      <c r="M1854" s="28"/>
      <c r="N1854" s="28"/>
      <c r="R1854" s="2"/>
      <c r="T1854" s="28"/>
      <c r="U1854" s="28"/>
      <c r="V1854" s="28"/>
      <c r="AA1854" s="2"/>
      <c r="AC1854" s="28"/>
      <c r="AD1854" s="28"/>
      <c r="AE1854" s="28"/>
      <c r="AJ1854" s="2"/>
      <c r="AL1854" s="28"/>
      <c r="AM1854" s="28"/>
      <c r="AN1854" s="28"/>
      <c r="AS1854" s="2"/>
      <c r="AU1854" s="28"/>
      <c r="AV1854" s="28"/>
      <c r="AW1854" s="28"/>
      <c r="BB1854" s="2"/>
      <c r="BD1854" s="28"/>
      <c r="BE1854" s="28"/>
      <c r="BF1854" s="28"/>
      <c r="BK1854" s="2"/>
      <c r="BM1854" s="28"/>
      <c r="BN1854" s="28"/>
      <c r="BO1854" s="28"/>
      <c r="BT1854" s="2"/>
      <c r="BV1854" s="28"/>
      <c r="BW1854" s="28"/>
      <c r="BX1854" s="28"/>
      <c r="CC1854" s="2"/>
      <c r="CE1854" s="28"/>
      <c r="CF1854" s="28"/>
      <c r="CG1854" s="28"/>
      <c r="CL1854" s="2"/>
      <c r="CN1854" s="28"/>
      <c r="CO1854" s="28"/>
      <c r="CP1854" s="28"/>
      <c r="CU1854" s="2"/>
      <c r="CW1854" s="28"/>
      <c r="CX1854" s="28"/>
      <c r="CY1854" s="28"/>
      <c r="DD1854" s="2"/>
      <c r="DF1854" s="28"/>
      <c r="DG1854" s="28"/>
      <c r="DH1854" s="28"/>
      <c r="DM1854" s="2"/>
      <c r="DO1854" s="28"/>
      <c r="DP1854" s="28"/>
      <c r="DQ1854" s="28"/>
      <c r="DV1854" s="2"/>
      <c r="DX1854" s="28"/>
      <c r="DY1854" s="28"/>
      <c r="DZ1854" s="28"/>
      <c r="EE1854" s="2"/>
      <c r="EG1854" s="28"/>
      <c r="EH1854" s="28"/>
      <c r="EI1854" s="28"/>
      <c r="EN1854" s="2"/>
      <c r="EP1854" s="28"/>
      <c r="EQ1854" s="28"/>
      <c r="ER1854" s="28"/>
      <c r="EW1854" s="2"/>
      <c r="EY1854" s="28"/>
      <c r="EZ1854" s="28"/>
      <c r="FA1854" s="28"/>
      <c r="FF1854" s="2"/>
      <c r="FH1854" s="28"/>
      <c r="FI1854" s="28"/>
      <c r="FJ1854" s="28"/>
      <c r="FO1854" s="2"/>
      <c r="FQ1854" s="28"/>
      <c r="FR1854" s="28"/>
      <c r="FS1854" s="28"/>
      <c r="FX1854" s="2"/>
      <c r="FZ1854" s="28"/>
      <c r="GA1854" s="28"/>
      <c r="GB1854" s="28"/>
      <c r="GG1854" s="2"/>
      <c r="GI1854" s="28"/>
      <c r="GJ1854" s="28"/>
      <c r="GK1854" s="28"/>
      <c r="GP1854" s="2"/>
      <c r="GR1854" s="28"/>
      <c r="GS1854" s="28"/>
      <c r="GT1854" s="28"/>
      <c r="GY1854" s="2"/>
      <c r="HA1854" s="28"/>
      <c r="HB1854" s="28"/>
      <c r="HC1854" s="28"/>
      <c r="HH1854" s="2"/>
      <c r="HJ1854" s="28"/>
      <c r="HK1854" s="28"/>
      <c r="HL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  <c r="IP1854" s="28"/>
      <c r="IQ1854" s="28"/>
      <c r="IR1854" s="28"/>
      <c r="IS1854" s="28"/>
      <c r="IT1854" s="28"/>
      <c r="IU1854" s="28"/>
      <c r="IV1854" s="28"/>
      <c r="RS1854" s="315"/>
    </row>
    <row r="1855" spans="1:487" s="22" customFormat="1" ht="15">
      <c r="A1855" s="325" t="s">
        <v>2911</v>
      </c>
      <c r="B1855" s="431"/>
      <c r="C1855" s="431"/>
      <c r="D1855" s="431"/>
      <c r="E1855" s="431"/>
      <c r="F1855" s="437">
        <f t="shared" si="28"/>
        <v>5</v>
      </c>
      <c r="G1855" s="552"/>
      <c r="H1855" s="552"/>
      <c r="I1855" s="552"/>
      <c r="J1855" s="553"/>
      <c r="K1855" s="552">
        <v>5</v>
      </c>
      <c r="L1855" s="460"/>
      <c r="M1855" s="28"/>
      <c r="N1855" s="28"/>
      <c r="R1855" s="2"/>
      <c r="T1855" s="28"/>
      <c r="U1855" s="28"/>
      <c r="V1855" s="28"/>
      <c r="AA1855" s="2"/>
      <c r="AC1855" s="28"/>
      <c r="AD1855" s="28"/>
      <c r="AE1855" s="28"/>
      <c r="AJ1855" s="2"/>
      <c r="AL1855" s="28"/>
      <c r="AM1855" s="28"/>
      <c r="AN1855" s="28"/>
      <c r="AS1855" s="2"/>
      <c r="AU1855" s="28"/>
      <c r="AV1855" s="28"/>
      <c r="AW1855" s="28"/>
      <c r="BB1855" s="2"/>
      <c r="BD1855" s="28"/>
      <c r="BE1855" s="28"/>
      <c r="BF1855" s="28"/>
      <c r="BK1855" s="2"/>
      <c r="BM1855" s="28"/>
      <c r="BN1855" s="28"/>
      <c r="BO1855" s="28"/>
      <c r="BT1855" s="2"/>
      <c r="BV1855" s="28"/>
      <c r="BW1855" s="28"/>
      <c r="BX1855" s="28"/>
      <c r="CC1855" s="2"/>
      <c r="CE1855" s="28"/>
      <c r="CF1855" s="28"/>
      <c r="CG1855" s="28"/>
      <c r="CL1855" s="2"/>
      <c r="CN1855" s="28"/>
      <c r="CO1855" s="28"/>
      <c r="CP1855" s="28"/>
      <c r="CU1855" s="2"/>
      <c r="CW1855" s="28"/>
      <c r="CX1855" s="28"/>
      <c r="CY1855" s="28"/>
      <c r="DD1855" s="2"/>
      <c r="DF1855" s="28"/>
      <c r="DG1855" s="28"/>
      <c r="DH1855" s="28"/>
      <c r="DM1855" s="2"/>
      <c r="DO1855" s="28"/>
      <c r="DP1855" s="28"/>
      <c r="DQ1855" s="28"/>
      <c r="DV1855" s="2"/>
      <c r="DX1855" s="28"/>
      <c r="DY1855" s="28"/>
      <c r="DZ1855" s="28"/>
      <c r="EE1855" s="2"/>
      <c r="EG1855" s="28"/>
      <c r="EH1855" s="28"/>
      <c r="EI1855" s="28"/>
      <c r="EN1855" s="2"/>
      <c r="EP1855" s="28"/>
      <c r="EQ1855" s="28"/>
      <c r="ER1855" s="28"/>
      <c r="EW1855" s="2"/>
      <c r="EY1855" s="28"/>
      <c r="EZ1855" s="28"/>
      <c r="FA1855" s="28"/>
      <c r="FF1855" s="2"/>
      <c r="FH1855" s="28"/>
      <c r="FI1855" s="28"/>
      <c r="FJ1855" s="28"/>
      <c r="FO1855" s="2"/>
      <c r="FQ1855" s="28"/>
      <c r="FR1855" s="28"/>
      <c r="FS1855" s="28"/>
      <c r="FX1855" s="2"/>
      <c r="FZ1855" s="28"/>
      <c r="GA1855" s="28"/>
      <c r="GB1855" s="28"/>
      <c r="GG1855" s="2"/>
      <c r="GI1855" s="28"/>
      <c r="GJ1855" s="28"/>
      <c r="GK1855" s="28"/>
      <c r="GP1855" s="2"/>
      <c r="GR1855" s="28"/>
      <c r="GS1855" s="28"/>
      <c r="GT1855" s="28"/>
      <c r="GY1855" s="2"/>
      <c r="HA1855" s="28"/>
      <c r="HB1855" s="28"/>
      <c r="HC1855" s="28"/>
      <c r="HH1855" s="2"/>
      <c r="HJ1855" s="28"/>
      <c r="HK1855" s="28"/>
      <c r="HL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  <c r="IP1855" s="28"/>
      <c r="IQ1855" s="28"/>
      <c r="IR1855" s="28"/>
      <c r="IS1855" s="28"/>
      <c r="IT1855" s="28"/>
      <c r="IU1855" s="28"/>
      <c r="IV1855" s="28"/>
      <c r="RS1855" s="315"/>
    </row>
    <row r="1856" spans="1:487" s="22" customFormat="1" ht="15">
      <c r="A1856" s="325" t="s">
        <v>2964</v>
      </c>
      <c r="B1856" s="431"/>
      <c r="C1856" s="431"/>
      <c r="D1856" s="431"/>
      <c r="E1856" s="431"/>
      <c r="F1856" s="437">
        <f t="shared" si="28"/>
        <v>9</v>
      </c>
      <c r="G1856" s="552"/>
      <c r="H1856" s="552"/>
      <c r="I1856" s="552"/>
      <c r="J1856" s="553">
        <v>9</v>
      </c>
      <c r="K1856" s="552"/>
      <c r="L1856" s="460"/>
      <c r="M1856" s="28"/>
      <c r="N1856" s="28"/>
      <c r="R1856" s="2"/>
      <c r="T1856" s="28"/>
      <c r="U1856" s="28"/>
      <c r="V1856" s="28"/>
      <c r="AA1856" s="2"/>
      <c r="AC1856" s="28"/>
      <c r="AD1856" s="28"/>
      <c r="AE1856" s="28"/>
      <c r="AJ1856" s="2"/>
      <c r="AL1856" s="28"/>
      <c r="AM1856" s="28"/>
      <c r="AN1856" s="28"/>
      <c r="AS1856" s="2"/>
      <c r="AU1856" s="28"/>
      <c r="AV1856" s="28"/>
      <c r="AW1856" s="28"/>
      <c r="BB1856" s="2"/>
      <c r="BD1856" s="28"/>
      <c r="BE1856" s="28"/>
      <c r="BF1856" s="28"/>
      <c r="BK1856" s="2"/>
      <c r="BM1856" s="28"/>
      <c r="BN1856" s="28"/>
      <c r="BO1856" s="28"/>
      <c r="BT1856" s="2"/>
      <c r="BV1856" s="28"/>
      <c r="BW1856" s="28"/>
      <c r="BX1856" s="28"/>
      <c r="CC1856" s="2"/>
      <c r="CE1856" s="28"/>
      <c r="CF1856" s="28"/>
      <c r="CG1856" s="28"/>
      <c r="CL1856" s="2"/>
      <c r="CN1856" s="28"/>
      <c r="CO1856" s="28"/>
      <c r="CP1856" s="28"/>
      <c r="CU1856" s="2"/>
      <c r="CW1856" s="28"/>
      <c r="CX1856" s="28"/>
      <c r="CY1856" s="28"/>
      <c r="DD1856" s="2"/>
      <c r="DF1856" s="28"/>
      <c r="DG1856" s="28"/>
      <c r="DH1856" s="28"/>
      <c r="DM1856" s="2"/>
      <c r="DO1856" s="28"/>
      <c r="DP1856" s="28"/>
      <c r="DQ1856" s="28"/>
      <c r="DV1856" s="2"/>
      <c r="DX1856" s="28"/>
      <c r="DY1856" s="28"/>
      <c r="DZ1856" s="28"/>
      <c r="EE1856" s="2"/>
      <c r="EG1856" s="28"/>
      <c r="EH1856" s="28"/>
      <c r="EI1856" s="28"/>
      <c r="EN1856" s="2"/>
      <c r="EP1856" s="28"/>
      <c r="EQ1856" s="28"/>
      <c r="ER1856" s="28"/>
      <c r="EW1856" s="2"/>
      <c r="EY1856" s="28"/>
      <c r="EZ1856" s="28"/>
      <c r="FA1856" s="28"/>
      <c r="FF1856" s="2"/>
      <c r="FH1856" s="28"/>
      <c r="FI1856" s="28"/>
      <c r="FJ1856" s="28"/>
      <c r="FO1856" s="2"/>
      <c r="FQ1856" s="28"/>
      <c r="FR1856" s="28"/>
      <c r="FS1856" s="28"/>
      <c r="FX1856" s="2"/>
      <c r="FZ1856" s="28"/>
      <c r="GA1856" s="28"/>
      <c r="GB1856" s="28"/>
      <c r="GG1856" s="2"/>
      <c r="GI1856" s="28"/>
      <c r="GJ1856" s="28"/>
      <c r="GK1856" s="28"/>
      <c r="GP1856" s="2"/>
      <c r="GR1856" s="28"/>
      <c r="GS1856" s="28"/>
      <c r="GT1856" s="28"/>
      <c r="GY1856" s="2"/>
      <c r="HA1856" s="28"/>
      <c r="HB1856" s="28"/>
      <c r="HC1856" s="28"/>
      <c r="HH1856" s="2"/>
      <c r="HJ1856" s="28"/>
      <c r="HK1856" s="28"/>
      <c r="HL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  <c r="IP1856" s="28"/>
      <c r="IQ1856" s="28"/>
      <c r="IR1856" s="28"/>
      <c r="IS1856" s="28"/>
      <c r="IT1856" s="28"/>
      <c r="IU1856" s="28"/>
      <c r="IV1856" s="28"/>
      <c r="RS1856" s="315"/>
    </row>
    <row r="1857" spans="1:487" s="22" customFormat="1" ht="15">
      <c r="A1857" s="325" t="s">
        <v>2792</v>
      </c>
      <c r="B1857" s="431"/>
      <c r="C1857" s="431"/>
      <c r="D1857" s="431"/>
      <c r="E1857" s="431"/>
      <c r="F1857" s="437">
        <f t="shared" si="28"/>
        <v>5</v>
      </c>
      <c r="G1857" s="552"/>
      <c r="H1857" s="552"/>
      <c r="I1857" s="552">
        <v>5</v>
      </c>
      <c r="J1857" s="553"/>
      <c r="K1857" s="552"/>
      <c r="L1857" s="460"/>
      <c r="M1857" s="28"/>
      <c r="N1857" s="28"/>
      <c r="R1857" s="2"/>
      <c r="T1857" s="28"/>
      <c r="U1857" s="28"/>
      <c r="V1857" s="28"/>
      <c r="AA1857" s="2"/>
      <c r="AC1857" s="28"/>
      <c r="AD1857" s="28"/>
      <c r="AE1857" s="28"/>
      <c r="AJ1857" s="2"/>
      <c r="AL1857" s="28"/>
      <c r="AM1857" s="28"/>
      <c r="AN1857" s="28"/>
      <c r="AS1857" s="2"/>
      <c r="AU1857" s="28"/>
      <c r="AV1857" s="28"/>
      <c r="AW1857" s="28"/>
      <c r="BB1857" s="2"/>
      <c r="BD1857" s="28"/>
      <c r="BE1857" s="28"/>
      <c r="BF1857" s="28"/>
      <c r="BK1857" s="2"/>
      <c r="BM1857" s="28"/>
      <c r="BN1857" s="28"/>
      <c r="BO1857" s="28"/>
      <c r="BT1857" s="2"/>
      <c r="BV1857" s="28"/>
      <c r="BW1857" s="28"/>
      <c r="BX1857" s="28"/>
      <c r="CC1857" s="2"/>
      <c r="CE1857" s="28"/>
      <c r="CF1857" s="28"/>
      <c r="CG1857" s="28"/>
      <c r="CL1857" s="2"/>
      <c r="CN1857" s="28"/>
      <c r="CO1857" s="28"/>
      <c r="CP1857" s="28"/>
      <c r="CU1857" s="2"/>
      <c r="CW1857" s="28"/>
      <c r="CX1857" s="28"/>
      <c r="CY1857" s="28"/>
      <c r="DD1857" s="2"/>
      <c r="DF1857" s="28"/>
      <c r="DG1857" s="28"/>
      <c r="DH1857" s="28"/>
      <c r="DM1857" s="2"/>
      <c r="DO1857" s="28"/>
      <c r="DP1857" s="28"/>
      <c r="DQ1857" s="28"/>
      <c r="DV1857" s="2"/>
      <c r="DX1857" s="28"/>
      <c r="DY1857" s="28"/>
      <c r="DZ1857" s="28"/>
      <c r="EE1857" s="2"/>
      <c r="EG1857" s="28"/>
      <c r="EH1857" s="28"/>
      <c r="EI1857" s="28"/>
      <c r="EN1857" s="2"/>
      <c r="EP1857" s="28"/>
      <c r="EQ1857" s="28"/>
      <c r="ER1857" s="28"/>
      <c r="EW1857" s="2"/>
      <c r="EY1857" s="28"/>
      <c r="EZ1857" s="28"/>
      <c r="FA1857" s="28"/>
      <c r="FF1857" s="2"/>
      <c r="FH1857" s="28"/>
      <c r="FI1857" s="28"/>
      <c r="FJ1857" s="28"/>
      <c r="FO1857" s="2"/>
      <c r="FQ1857" s="28"/>
      <c r="FR1857" s="28"/>
      <c r="FS1857" s="28"/>
      <c r="FX1857" s="2"/>
      <c r="FZ1857" s="28"/>
      <c r="GA1857" s="28"/>
      <c r="GB1857" s="28"/>
      <c r="GG1857" s="2"/>
      <c r="GI1857" s="28"/>
      <c r="GJ1857" s="28"/>
      <c r="GK1857" s="28"/>
      <c r="GP1857" s="2"/>
      <c r="GR1857" s="28"/>
      <c r="GS1857" s="28"/>
      <c r="GT1857" s="28"/>
      <c r="GY1857" s="2"/>
      <c r="HA1857" s="28"/>
      <c r="HB1857" s="28"/>
      <c r="HC1857" s="28"/>
      <c r="HH1857" s="2"/>
      <c r="HJ1857" s="28"/>
      <c r="HK1857" s="28"/>
      <c r="HL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  <c r="IP1857" s="28"/>
      <c r="IQ1857" s="28"/>
      <c r="IR1857" s="28"/>
      <c r="IS1857" s="28"/>
      <c r="IT1857" s="28"/>
      <c r="IU1857" s="28"/>
      <c r="IV1857" s="28"/>
      <c r="RS1857" s="315"/>
    </row>
    <row r="1858" spans="1:487" s="22" customFormat="1" ht="15">
      <c r="A1858" s="325" t="s">
        <v>2972</v>
      </c>
      <c r="B1858" s="431"/>
      <c r="C1858" s="431"/>
      <c r="D1858" s="431"/>
      <c r="E1858" s="431"/>
      <c r="F1858" s="437">
        <f t="shared" si="28"/>
        <v>2</v>
      </c>
      <c r="G1858" s="552"/>
      <c r="H1858" s="552"/>
      <c r="I1858" s="552"/>
      <c r="J1858" s="553">
        <v>2</v>
      </c>
      <c r="K1858" s="552"/>
      <c r="L1858" s="460"/>
      <c r="M1858" s="28"/>
      <c r="N1858" s="28"/>
      <c r="R1858" s="2"/>
      <c r="T1858" s="28"/>
      <c r="U1858" s="28"/>
      <c r="V1858" s="28"/>
      <c r="AA1858" s="2"/>
      <c r="AC1858" s="28"/>
      <c r="AD1858" s="28"/>
      <c r="AE1858" s="28"/>
      <c r="AJ1858" s="2"/>
      <c r="AL1858" s="28"/>
      <c r="AM1858" s="28"/>
      <c r="AN1858" s="28"/>
      <c r="AS1858" s="2"/>
      <c r="AU1858" s="28"/>
      <c r="AV1858" s="28"/>
      <c r="AW1858" s="28"/>
      <c r="BB1858" s="2"/>
      <c r="BD1858" s="28"/>
      <c r="BE1858" s="28"/>
      <c r="BF1858" s="28"/>
      <c r="BK1858" s="2"/>
      <c r="BM1858" s="28"/>
      <c r="BN1858" s="28"/>
      <c r="BO1858" s="28"/>
      <c r="BT1858" s="2"/>
      <c r="BV1858" s="28"/>
      <c r="BW1858" s="28"/>
      <c r="BX1858" s="28"/>
      <c r="CC1858" s="2"/>
      <c r="CE1858" s="28"/>
      <c r="CF1858" s="28"/>
      <c r="CG1858" s="28"/>
      <c r="CL1858" s="2"/>
      <c r="CN1858" s="28"/>
      <c r="CO1858" s="28"/>
      <c r="CP1858" s="28"/>
      <c r="CU1858" s="2"/>
      <c r="CW1858" s="28"/>
      <c r="CX1858" s="28"/>
      <c r="CY1858" s="28"/>
      <c r="DD1858" s="2"/>
      <c r="DF1858" s="28"/>
      <c r="DG1858" s="28"/>
      <c r="DH1858" s="28"/>
      <c r="DM1858" s="2"/>
      <c r="DO1858" s="28"/>
      <c r="DP1858" s="28"/>
      <c r="DQ1858" s="28"/>
      <c r="DV1858" s="2"/>
      <c r="DX1858" s="28"/>
      <c r="DY1858" s="28"/>
      <c r="DZ1858" s="28"/>
      <c r="EE1858" s="2"/>
      <c r="EG1858" s="28"/>
      <c r="EH1858" s="28"/>
      <c r="EI1858" s="28"/>
      <c r="EN1858" s="2"/>
      <c r="EP1858" s="28"/>
      <c r="EQ1858" s="28"/>
      <c r="ER1858" s="28"/>
      <c r="EW1858" s="2"/>
      <c r="EY1858" s="28"/>
      <c r="EZ1858" s="28"/>
      <c r="FA1858" s="28"/>
      <c r="FF1858" s="2"/>
      <c r="FH1858" s="28"/>
      <c r="FI1858" s="28"/>
      <c r="FJ1858" s="28"/>
      <c r="FO1858" s="2"/>
      <c r="FQ1858" s="28"/>
      <c r="FR1858" s="28"/>
      <c r="FS1858" s="28"/>
      <c r="FX1858" s="2"/>
      <c r="FZ1858" s="28"/>
      <c r="GA1858" s="28"/>
      <c r="GB1858" s="28"/>
      <c r="GG1858" s="2"/>
      <c r="GI1858" s="28"/>
      <c r="GJ1858" s="28"/>
      <c r="GK1858" s="28"/>
      <c r="GP1858" s="2"/>
      <c r="GR1858" s="28"/>
      <c r="GS1858" s="28"/>
      <c r="GT1858" s="28"/>
      <c r="GY1858" s="2"/>
      <c r="HA1858" s="28"/>
      <c r="HB1858" s="28"/>
      <c r="HC1858" s="28"/>
      <c r="HH1858" s="2"/>
      <c r="HJ1858" s="28"/>
      <c r="HK1858" s="28"/>
      <c r="HL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  <c r="IP1858" s="28"/>
      <c r="IQ1858" s="28"/>
      <c r="IR1858" s="28"/>
      <c r="IS1858" s="28"/>
      <c r="IT1858" s="28"/>
      <c r="IU1858" s="28"/>
      <c r="IV1858" s="28"/>
      <c r="RS1858" s="315"/>
    </row>
    <row r="1859" spans="1:487" s="22" customFormat="1" ht="15">
      <c r="A1859" s="325" t="s">
        <v>2691</v>
      </c>
      <c r="B1859" s="431"/>
      <c r="C1859" s="431"/>
      <c r="D1859" s="431"/>
      <c r="E1859" s="431"/>
      <c r="F1859" s="437">
        <f t="shared" si="28"/>
        <v>5</v>
      </c>
      <c r="G1859" s="552"/>
      <c r="H1859" s="552"/>
      <c r="I1859" s="552"/>
      <c r="J1859" s="553">
        <v>5</v>
      </c>
      <c r="K1859" s="552"/>
      <c r="L1859" s="460"/>
      <c r="M1859" s="28"/>
      <c r="N1859" s="28"/>
      <c r="R1859" s="2"/>
      <c r="T1859" s="28"/>
      <c r="U1859" s="28"/>
      <c r="V1859" s="28"/>
      <c r="AA1859" s="2"/>
      <c r="AC1859" s="28"/>
      <c r="AD1859" s="28"/>
      <c r="AE1859" s="28"/>
      <c r="AJ1859" s="2"/>
      <c r="AL1859" s="28"/>
      <c r="AM1859" s="28"/>
      <c r="AN1859" s="28"/>
      <c r="AS1859" s="2"/>
      <c r="AU1859" s="28"/>
      <c r="AV1859" s="28"/>
      <c r="AW1859" s="28"/>
      <c r="BB1859" s="2"/>
      <c r="BD1859" s="28"/>
      <c r="BE1859" s="28"/>
      <c r="BF1859" s="28"/>
      <c r="BK1859" s="2"/>
      <c r="BM1859" s="28"/>
      <c r="BN1859" s="28"/>
      <c r="BO1859" s="28"/>
      <c r="BT1859" s="2"/>
      <c r="BV1859" s="28"/>
      <c r="BW1859" s="28"/>
      <c r="BX1859" s="28"/>
      <c r="CC1859" s="2"/>
      <c r="CE1859" s="28"/>
      <c r="CF1859" s="28"/>
      <c r="CG1859" s="28"/>
      <c r="CL1859" s="2"/>
      <c r="CN1859" s="28"/>
      <c r="CO1859" s="28"/>
      <c r="CP1859" s="28"/>
      <c r="CU1859" s="2"/>
      <c r="CW1859" s="28"/>
      <c r="CX1859" s="28"/>
      <c r="CY1859" s="28"/>
      <c r="DD1859" s="2"/>
      <c r="DF1859" s="28"/>
      <c r="DG1859" s="28"/>
      <c r="DH1859" s="28"/>
      <c r="DM1859" s="2"/>
      <c r="DO1859" s="28"/>
      <c r="DP1859" s="28"/>
      <c r="DQ1859" s="28"/>
      <c r="DV1859" s="2"/>
      <c r="DX1859" s="28"/>
      <c r="DY1859" s="28"/>
      <c r="DZ1859" s="28"/>
      <c r="EE1859" s="2"/>
      <c r="EG1859" s="28"/>
      <c r="EH1859" s="28"/>
      <c r="EI1859" s="28"/>
      <c r="EN1859" s="2"/>
      <c r="EP1859" s="28"/>
      <c r="EQ1859" s="28"/>
      <c r="ER1859" s="28"/>
      <c r="EW1859" s="2"/>
      <c r="EY1859" s="28"/>
      <c r="EZ1859" s="28"/>
      <c r="FA1859" s="28"/>
      <c r="FF1859" s="2"/>
      <c r="FH1859" s="28"/>
      <c r="FI1859" s="28"/>
      <c r="FJ1859" s="28"/>
      <c r="FO1859" s="2"/>
      <c r="FQ1859" s="28"/>
      <c r="FR1859" s="28"/>
      <c r="FS1859" s="28"/>
      <c r="FX1859" s="2"/>
      <c r="FZ1859" s="28"/>
      <c r="GA1859" s="28"/>
      <c r="GB1859" s="28"/>
      <c r="GG1859" s="2"/>
      <c r="GI1859" s="28"/>
      <c r="GJ1859" s="28"/>
      <c r="GK1859" s="28"/>
      <c r="GP1859" s="2"/>
      <c r="GR1859" s="28"/>
      <c r="GS1859" s="28"/>
      <c r="GT1859" s="28"/>
      <c r="GY1859" s="2"/>
      <c r="HA1859" s="28"/>
      <c r="HB1859" s="28"/>
      <c r="HC1859" s="28"/>
      <c r="HH1859" s="2"/>
      <c r="HJ1859" s="28"/>
      <c r="HK1859" s="28"/>
      <c r="HL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  <c r="IP1859" s="28"/>
      <c r="IQ1859" s="28"/>
      <c r="IR1859" s="28"/>
      <c r="IS1859" s="28"/>
      <c r="IT1859" s="28"/>
      <c r="IU1859" s="28"/>
      <c r="IV1859" s="28"/>
      <c r="RS1859" s="315"/>
    </row>
    <row r="1860" spans="1:487" s="22" customFormat="1" ht="15">
      <c r="A1860" s="325" t="s">
        <v>2961</v>
      </c>
      <c r="B1860" s="431"/>
      <c r="C1860" s="431"/>
      <c r="D1860" s="431"/>
      <c r="E1860" s="431"/>
      <c r="F1860" s="437">
        <f t="shared" si="28"/>
        <v>21</v>
      </c>
      <c r="G1860" s="552"/>
      <c r="H1860" s="552"/>
      <c r="I1860" s="552"/>
      <c r="J1860" s="553">
        <v>21</v>
      </c>
      <c r="K1860" s="552"/>
      <c r="L1860" s="460"/>
      <c r="M1860" s="28"/>
      <c r="N1860" s="28"/>
      <c r="R1860" s="2"/>
      <c r="T1860" s="28"/>
      <c r="U1860" s="28"/>
      <c r="V1860" s="28"/>
      <c r="AA1860" s="2"/>
      <c r="AC1860" s="28"/>
      <c r="AD1860" s="28"/>
      <c r="AE1860" s="28"/>
      <c r="AJ1860" s="2"/>
      <c r="AL1860" s="28"/>
      <c r="AM1860" s="28"/>
      <c r="AN1860" s="28"/>
      <c r="AS1860" s="2"/>
      <c r="AU1860" s="28"/>
      <c r="AV1860" s="28"/>
      <c r="AW1860" s="28"/>
      <c r="BB1860" s="2"/>
      <c r="BD1860" s="28"/>
      <c r="BE1860" s="28"/>
      <c r="BF1860" s="28"/>
      <c r="BK1860" s="2"/>
      <c r="BM1860" s="28"/>
      <c r="BN1860" s="28"/>
      <c r="BO1860" s="28"/>
      <c r="BT1860" s="2"/>
      <c r="BV1860" s="28"/>
      <c r="BW1860" s="28"/>
      <c r="BX1860" s="28"/>
      <c r="CC1860" s="2"/>
      <c r="CE1860" s="28"/>
      <c r="CF1860" s="28"/>
      <c r="CG1860" s="28"/>
      <c r="CL1860" s="2"/>
      <c r="CN1860" s="28"/>
      <c r="CO1860" s="28"/>
      <c r="CP1860" s="28"/>
      <c r="CU1860" s="2"/>
      <c r="CW1860" s="28"/>
      <c r="CX1860" s="28"/>
      <c r="CY1860" s="28"/>
      <c r="DD1860" s="2"/>
      <c r="DF1860" s="28"/>
      <c r="DG1860" s="28"/>
      <c r="DH1860" s="28"/>
      <c r="DM1860" s="2"/>
      <c r="DO1860" s="28"/>
      <c r="DP1860" s="28"/>
      <c r="DQ1860" s="28"/>
      <c r="DV1860" s="2"/>
      <c r="DX1860" s="28"/>
      <c r="DY1860" s="28"/>
      <c r="DZ1860" s="28"/>
      <c r="EE1860" s="2"/>
      <c r="EG1860" s="28"/>
      <c r="EH1860" s="28"/>
      <c r="EI1860" s="28"/>
      <c r="EN1860" s="2"/>
      <c r="EP1860" s="28"/>
      <c r="EQ1860" s="28"/>
      <c r="ER1860" s="28"/>
      <c r="EW1860" s="2"/>
      <c r="EY1860" s="28"/>
      <c r="EZ1860" s="28"/>
      <c r="FA1860" s="28"/>
      <c r="FF1860" s="2"/>
      <c r="FH1860" s="28"/>
      <c r="FI1860" s="28"/>
      <c r="FJ1860" s="28"/>
      <c r="FO1860" s="2"/>
      <c r="FQ1860" s="28"/>
      <c r="FR1860" s="28"/>
      <c r="FS1860" s="28"/>
      <c r="FX1860" s="2"/>
      <c r="FZ1860" s="28"/>
      <c r="GA1860" s="28"/>
      <c r="GB1860" s="28"/>
      <c r="GG1860" s="2"/>
      <c r="GI1860" s="28"/>
      <c r="GJ1860" s="28"/>
      <c r="GK1860" s="28"/>
      <c r="GP1860" s="2"/>
      <c r="GR1860" s="28"/>
      <c r="GS1860" s="28"/>
      <c r="GT1860" s="28"/>
      <c r="GY1860" s="2"/>
      <c r="HA1860" s="28"/>
      <c r="HB1860" s="28"/>
      <c r="HC1860" s="28"/>
      <c r="HH1860" s="2"/>
      <c r="HJ1860" s="28"/>
      <c r="HK1860" s="28"/>
      <c r="HL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  <c r="IP1860" s="28"/>
      <c r="IQ1860" s="28"/>
      <c r="IR1860" s="28"/>
      <c r="IS1860" s="28"/>
      <c r="IT1860" s="28"/>
      <c r="IU1860" s="28"/>
      <c r="IV1860" s="28"/>
      <c r="RS1860" s="315"/>
    </row>
    <row r="1861" spans="1:487" s="22" customFormat="1" ht="15">
      <c r="A1861" s="325" t="s">
        <v>2751</v>
      </c>
      <c r="B1861" s="431"/>
      <c r="C1861" s="431"/>
      <c r="D1861" s="431"/>
      <c r="E1861" s="431"/>
      <c r="F1861" s="437">
        <f t="shared" si="28"/>
        <v>4</v>
      </c>
      <c r="G1861" s="552"/>
      <c r="H1861" s="552"/>
      <c r="I1861" s="552">
        <v>4</v>
      </c>
      <c r="J1861" s="553"/>
      <c r="K1861" s="552"/>
      <c r="L1861" s="460"/>
      <c r="M1861" s="28"/>
      <c r="N1861" s="28"/>
      <c r="R1861" s="2"/>
      <c r="T1861" s="28"/>
      <c r="U1861" s="28"/>
      <c r="V1861" s="28"/>
      <c r="AA1861" s="2"/>
      <c r="AC1861" s="28"/>
      <c r="AD1861" s="28"/>
      <c r="AE1861" s="28"/>
      <c r="AJ1861" s="2"/>
      <c r="AL1861" s="28"/>
      <c r="AM1861" s="28"/>
      <c r="AN1861" s="28"/>
      <c r="AS1861" s="2"/>
      <c r="AU1861" s="28"/>
      <c r="AV1861" s="28"/>
      <c r="AW1861" s="28"/>
      <c r="BB1861" s="2"/>
      <c r="BD1861" s="28"/>
      <c r="BE1861" s="28"/>
      <c r="BF1861" s="28"/>
      <c r="BK1861" s="2"/>
      <c r="BM1861" s="28"/>
      <c r="BN1861" s="28"/>
      <c r="BO1861" s="28"/>
      <c r="BT1861" s="2"/>
      <c r="BV1861" s="28"/>
      <c r="BW1861" s="28"/>
      <c r="BX1861" s="28"/>
      <c r="CC1861" s="2"/>
      <c r="CE1861" s="28"/>
      <c r="CF1861" s="28"/>
      <c r="CG1861" s="28"/>
      <c r="CL1861" s="2"/>
      <c r="CN1861" s="28"/>
      <c r="CO1861" s="28"/>
      <c r="CP1861" s="28"/>
      <c r="CU1861" s="2"/>
      <c r="CW1861" s="28"/>
      <c r="CX1861" s="28"/>
      <c r="CY1861" s="28"/>
      <c r="DD1861" s="2"/>
      <c r="DF1861" s="28"/>
      <c r="DG1861" s="28"/>
      <c r="DH1861" s="28"/>
      <c r="DM1861" s="2"/>
      <c r="DO1861" s="28"/>
      <c r="DP1861" s="28"/>
      <c r="DQ1861" s="28"/>
      <c r="DV1861" s="2"/>
      <c r="DX1861" s="28"/>
      <c r="DY1861" s="28"/>
      <c r="DZ1861" s="28"/>
      <c r="EE1861" s="2"/>
      <c r="EG1861" s="28"/>
      <c r="EH1861" s="28"/>
      <c r="EI1861" s="28"/>
      <c r="EN1861" s="2"/>
      <c r="EP1861" s="28"/>
      <c r="EQ1861" s="28"/>
      <c r="ER1861" s="28"/>
      <c r="EW1861" s="2"/>
      <c r="EY1861" s="28"/>
      <c r="EZ1861" s="28"/>
      <c r="FA1861" s="28"/>
      <c r="FF1861" s="2"/>
      <c r="FH1861" s="28"/>
      <c r="FI1861" s="28"/>
      <c r="FJ1861" s="28"/>
      <c r="FO1861" s="2"/>
      <c r="FQ1861" s="28"/>
      <c r="FR1861" s="28"/>
      <c r="FS1861" s="28"/>
      <c r="FX1861" s="2"/>
      <c r="FZ1861" s="28"/>
      <c r="GA1861" s="28"/>
      <c r="GB1861" s="28"/>
      <c r="GG1861" s="2"/>
      <c r="GI1861" s="28"/>
      <c r="GJ1861" s="28"/>
      <c r="GK1861" s="28"/>
      <c r="GP1861" s="2"/>
      <c r="GR1861" s="28"/>
      <c r="GS1861" s="28"/>
      <c r="GT1861" s="28"/>
      <c r="GY1861" s="2"/>
      <c r="HA1861" s="28"/>
      <c r="HB1861" s="28"/>
      <c r="HC1861" s="28"/>
      <c r="HH1861" s="2"/>
      <c r="HJ1861" s="28"/>
      <c r="HK1861" s="28"/>
      <c r="HL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  <c r="IP1861" s="28"/>
      <c r="IQ1861" s="28"/>
      <c r="IR1861" s="28"/>
      <c r="IS1861" s="28"/>
      <c r="IT1861" s="28"/>
      <c r="IU1861" s="28"/>
      <c r="IV1861" s="28"/>
      <c r="RS1861" s="315"/>
    </row>
    <row r="1862" spans="1:487" s="22" customFormat="1" ht="15">
      <c r="A1862" s="325" t="s">
        <v>2939</v>
      </c>
      <c r="B1862" s="431"/>
      <c r="C1862" s="431"/>
      <c r="D1862" s="431"/>
      <c r="E1862" s="431"/>
      <c r="F1862" s="437">
        <f t="shared" si="28"/>
        <v>2</v>
      </c>
      <c r="G1862" s="552"/>
      <c r="H1862" s="552"/>
      <c r="I1862" s="552"/>
      <c r="J1862" s="553">
        <v>2</v>
      </c>
      <c r="K1862" s="552"/>
      <c r="L1862" s="460"/>
      <c r="M1862" s="28"/>
      <c r="N1862" s="28"/>
      <c r="R1862" s="2"/>
      <c r="T1862" s="28"/>
      <c r="U1862" s="28"/>
      <c r="V1862" s="28"/>
      <c r="AA1862" s="2"/>
      <c r="AC1862" s="28"/>
      <c r="AD1862" s="28"/>
      <c r="AE1862" s="28"/>
      <c r="AJ1862" s="2"/>
      <c r="AL1862" s="28"/>
      <c r="AM1862" s="28"/>
      <c r="AN1862" s="28"/>
      <c r="AS1862" s="2"/>
      <c r="AU1862" s="28"/>
      <c r="AV1862" s="28"/>
      <c r="AW1862" s="28"/>
      <c r="BB1862" s="2"/>
      <c r="BD1862" s="28"/>
      <c r="BE1862" s="28"/>
      <c r="BF1862" s="28"/>
      <c r="BK1862" s="2"/>
      <c r="BM1862" s="28"/>
      <c r="BN1862" s="28"/>
      <c r="BO1862" s="28"/>
      <c r="BT1862" s="2"/>
      <c r="BV1862" s="28"/>
      <c r="BW1862" s="28"/>
      <c r="BX1862" s="28"/>
      <c r="CC1862" s="2"/>
      <c r="CE1862" s="28"/>
      <c r="CF1862" s="28"/>
      <c r="CG1862" s="28"/>
      <c r="CL1862" s="2"/>
      <c r="CN1862" s="28"/>
      <c r="CO1862" s="28"/>
      <c r="CP1862" s="28"/>
      <c r="CU1862" s="2"/>
      <c r="CW1862" s="28"/>
      <c r="CX1862" s="28"/>
      <c r="CY1862" s="28"/>
      <c r="DD1862" s="2"/>
      <c r="DF1862" s="28"/>
      <c r="DG1862" s="28"/>
      <c r="DH1862" s="28"/>
      <c r="DM1862" s="2"/>
      <c r="DO1862" s="28"/>
      <c r="DP1862" s="28"/>
      <c r="DQ1862" s="28"/>
      <c r="DV1862" s="2"/>
      <c r="DX1862" s="28"/>
      <c r="DY1862" s="28"/>
      <c r="DZ1862" s="28"/>
      <c r="EE1862" s="2"/>
      <c r="EG1862" s="28"/>
      <c r="EH1862" s="28"/>
      <c r="EI1862" s="28"/>
      <c r="EN1862" s="2"/>
      <c r="EP1862" s="28"/>
      <c r="EQ1862" s="28"/>
      <c r="ER1862" s="28"/>
      <c r="EW1862" s="2"/>
      <c r="EY1862" s="28"/>
      <c r="EZ1862" s="28"/>
      <c r="FA1862" s="28"/>
      <c r="FF1862" s="2"/>
      <c r="FH1862" s="28"/>
      <c r="FI1862" s="28"/>
      <c r="FJ1862" s="28"/>
      <c r="FO1862" s="2"/>
      <c r="FQ1862" s="28"/>
      <c r="FR1862" s="28"/>
      <c r="FS1862" s="28"/>
      <c r="FX1862" s="2"/>
      <c r="FZ1862" s="28"/>
      <c r="GA1862" s="28"/>
      <c r="GB1862" s="28"/>
      <c r="GG1862" s="2"/>
      <c r="GI1862" s="28"/>
      <c r="GJ1862" s="28"/>
      <c r="GK1862" s="28"/>
      <c r="GP1862" s="2"/>
      <c r="GR1862" s="28"/>
      <c r="GS1862" s="28"/>
      <c r="GT1862" s="28"/>
      <c r="GY1862" s="2"/>
      <c r="HA1862" s="28"/>
      <c r="HB1862" s="28"/>
      <c r="HC1862" s="28"/>
      <c r="HH1862" s="2"/>
      <c r="HJ1862" s="28"/>
      <c r="HK1862" s="28"/>
      <c r="HL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  <c r="IP1862" s="28"/>
      <c r="IQ1862" s="28"/>
      <c r="IR1862" s="28"/>
      <c r="IS1862" s="28"/>
      <c r="IT1862" s="28"/>
      <c r="IU1862" s="28"/>
      <c r="IV1862" s="28"/>
      <c r="RS1862" s="315"/>
    </row>
    <row r="1863" spans="1:487" s="22" customFormat="1" ht="15">
      <c r="A1863" s="325" t="s">
        <v>2683</v>
      </c>
      <c r="B1863" s="431"/>
      <c r="C1863" s="431"/>
      <c r="D1863" s="431"/>
      <c r="E1863" s="431"/>
      <c r="F1863" s="437">
        <f t="shared" si="28"/>
        <v>1</v>
      </c>
      <c r="G1863" s="552"/>
      <c r="H1863" s="552"/>
      <c r="I1863" s="552">
        <v>1</v>
      </c>
      <c r="J1863" s="553"/>
      <c r="K1863" s="552"/>
      <c r="L1863" s="460"/>
      <c r="M1863" s="28"/>
      <c r="N1863" s="28"/>
      <c r="R1863" s="2"/>
      <c r="T1863" s="28"/>
      <c r="U1863" s="28"/>
      <c r="V1863" s="28"/>
      <c r="AA1863" s="2"/>
      <c r="AC1863" s="28"/>
      <c r="AD1863" s="28"/>
      <c r="AE1863" s="28"/>
      <c r="AJ1863" s="2"/>
      <c r="AL1863" s="28"/>
      <c r="AM1863" s="28"/>
      <c r="AN1863" s="28"/>
      <c r="AS1863" s="2"/>
      <c r="AU1863" s="28"/>
      <c r="AV1863" s="28"/>
      <c r="AW1863" s="28"/>
      <c r="BB1863" s="2"/>
      <c r="BD1863" s="28"/>
      <c r="BE1863" s="28"/>
      <c r="BF1863" s="28"/>
      <c r="BK1863" s="2"/>
      <c r="BM1863" s="28"/>
      <c r="BN1863" s="28"/>
      <c r="BO1863" s="28"/>
      <c r="BT1863" s="2"/>
      <c r="BV1863" s="28"/>
      <c r="BW1863" s="28"/>
      <c r="BX1863" s="28"/>
      <c r="CC1863" s="2"/>
      <c r="CE1863" s="28"/>
      <c r="CF1863" s="28"/>
      <c r="CG1863" s="28"/>
      <c r="CL1863" s="2"/>
      <c r="CN1863" s="28"/>
      <c r="CO1863" s="28"/>
      <c r="CP1863" s="28"/>
      <c r="CU1863" s="2"/>
      <c r="CW1863" s="28"/>
      <c r="CX1863" s="28"/>
      <c r="CY1863" s="28"/>
      <c r="DD1863" s="2"/>
      <c r="DF1863" s="28"/>
      <c r="DG1863" s="28"/>
      <c r="DH1863" s="28"/>
      <c r="DM1863" s="2"/>
      <c r="DO1863" s="28"/>
      <c r="DP1863" s="28"/>
      <c r="DQ1863" s="28"/>
      <c r="DV1863" s="2"/>
      <c r="DX1863" s="28"/>
      <c r="DY1863" s="28"/>
      <c r="DZ1863" s="28"/>
      <c r="EE1863" s="2"/>
      <c r="EG1863" s="28"/>
      <c r="EH1863" s="28"/>
      <c r="EI1863" s="28"/>
      <c r="EN1863" s="2"/>
      <c r="EP1863" s="28"/>
      <c r="EQ1863" s="28"/>
      <c r="ER1863" s="28"/>
      <c r="EW1863" s="2"/>
      <c r="EY1863" s="28"/>
      <c r="EZ1863" s="28"/>
      <c r="FA1863" s="28"/>
      <c r="FF1863" s="2"/>
      <c r="FH1863" s="28"/>
      <c r="FI1863" s="28"/>
      <c r="FJ1863" s="28"/>
      <c r="FO1863" s="2"/>
      <c r="FQ1863" s="28"/>
      <c r="FR1863" s="28"/>
      <c r="FS1863" s="28"/>
      <c r="FX1863" s="2"/>
      <c r="FZ1863" s="28"/>
      <c r="GA1863" s="28"/>
      <c r="GB1863" s="28"/>
      <c r="GG1863" s="2"/>
      <c r="GI1863" s="28"/>
      <c r="GJ1863" s="28"/>
      <c r="GK1863" s="28"/>
      <c r="GP1863" s="2"/>
      <c r="GR1863" s="28"/>
      <c r="GS1863" s="28"/>
      <c r="GT1863" s="28"/>
      <c r="GY1863" s="2"/>
      <c r="HA1863" s="28"/>
      <c r="HB1863" s="28"/>
      <c r="HC1863" s="28"/>
      <c r="HH1863" s="2"/>
      <c r="HJ1863" s="28"/>
      <c r="HK1863" s="28"/>
      <c r="HL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  <c r="IP1863" s="28"/>
      <c r="IQ1863" s="28"/>
      <c r="IR1863" s="28"/>
      <c r="IS1863" s="28"/>
      <c r="IT1863" s="28"/>
      <c r="IU1863" s="28"/>
      <c r="IV1863" s="28"/>
      <c r="RS1863" s="315"/>
    </row>
    <row r="1864" spans="1:487" s="22" customFormat="1" ht="15">
      <c r="A1864" s="325" t="s">
        <v>2824</v>
      </c>
      <c r="B1864" s="431"/>
      <c r="C1864" s="431"/>
      <c r="D1864" s="431"/>
      <c r="E1864" s="431"/>
      <c r="F1864" s="437">
        <f t="shared" si="28"/>
        <v>3</v>
      </c>
      <c r="G1864" s="552"/>
      <c r="H1864" s="552"/>
      <c r="I1864" s="552"/>
      <c r="J1864" s="553">
        <v>3</v>
      </c>
      <c r="K1864" s="552"/>
      <c r="L1864" s="460"/>
      <c r="M1864" s="28"/>
      <c r="N1864" s="28"/>
      <c r="R1864" s="2"/>
      <c r="T1864" s="28"/>
      <c r="U1864" s="28"/>
      <c r="V1864" s="28"/>
      <c r="AA1864" s="2"/>
      <c r="AC1864" s="28"/>
      <c r="AD1864" s="28"/>
      <c r="AE1864" s="28"/>
      <c r="AJ1864" s="2"/>
      <c r="AL1864" s="28"/>
      <c r="AM1864" s="28"/>
      <c r="AN1864" s="28"/>
      <c r="AS1864" s="2"/>
      <c r="AU1864" s="28"/>
      <c r="AV1864" s="28"/>
      <c r="AW1864" s="28"/>
      <c r="BB1864" s="2"/>
      <c r="BD1864" s="28"/>
      <c r="BE1864" s="28"/>
      <c r="BF1864" s="28"/>
      <c r="BK1864" s="2"/>
      <c r="BM1864" s="28"/>
      <c r="BN1864" s="28"/>
      <c r="BO1864" s="28"/>
      <c r="BT1864" s="2"/>
      <c r="BV1864" s="28"/>
      <c r="BW1864" s="28"/>
      <c r="BX1864" s="28"/>
      <c r="CC1864" s="2"/>
      <c r="CE1864" s="28"/>
      <c r="CF1864" s="28"/>
      <c r="CG1864" s="28"/>
      <c r="CL1864" s="2"/>
      <c r="CN1864" s="28"/>
      <c r="CO1864" s="28"/>
      <c r="CP1864" s="28"/>
      <c r="CU1864" s="2"/>
      <c r="CW1864" s="28"/>
      <c r="CX1864" s="28"/>
      <c r="CY1864" s="28"/>
      <c r="DD1864" s="2"/>
      <c r="DF1864" s="28"/>
      <c r="DG1864" s="28"/>
      <c r="DH1864" s="28"/>
      <c r="DM1864" s="2"/>
      <c r="DO1864" s="28"/>
      <c r="DP1864" s="28"/>
      <c r="DQ1864" s="28"/>
      <c r="DV1864" s="2"/>
      <c r="DX1864" s="28"/>
      <c r="DY1864" s="28"/>
      <c r="DZ1864" s="28"/>
      <c r="EE1864" s="2"/>
      <c r="EG1864" s="28"/>
      <c r="EH1864" s="28"/>
      <c r="EI1864" s="28"/>
      <c r="EN1864" s="2"/>
      <c r="EP1864" s="28"/>
      <c r="EQ1864" s="28"/>
      <c r="ER1864" s="28"/>
      <c r="EW1864" s="2"/>
      <c r="EY1864" s="28"/>
      <c r="EZ1864" s="28"/>
      <c r="FA1864" s="28"/>
      <c r="FF1864" s="2"/>
      <c r="FH1864" s="28"/>
      <c r="FI1864" s="28"/>
      <c r="FJ1864" s="28"/>
      <c r="FO1864" s="2"/>
      <c r="FQ1864" s="28"/>
      <c r="FR1864" s="28"/>
      <c r="FS1864" s="28"/>
      <c r="FX1864" s="2"/>
      <c r="FZ1864" s="28"/>
      <c r="GA1864" s="28"/>
      <c r="GB1864" s="28"/>
      <c r="GG1864" s="2"/>
      <c r="GI1864" s="28"/>
      <c r="GJ1864" s="28"/>
      <c r="GK1864" s="28"/>
      <c r="GP1864" s="2"/>
      <c r="GR1864" s="28"/>
      <c r="GS1864" s="28"/>
      <c r="GT1864" s="28"/>
      <c r="GY1864" s="2"/>
      <c r="HA1864" s="28"/>
      <c r="HB1864" s="28"/>
      <c r="HC1864" s="28"/>
      <c r="HH1864" s="2"/>
      <c r="HJ1864" s="28"/>
      <c r="HK1864" s="28"/>
      <c r="HL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  <c r="IP1864" s="28"/>
      <c r="IQ1864" s="28"/>
      <c r="IR1864" s="28"/>
      <c r="IS1864" s="28"/>
      <c r="IT1864" s="28"/>
      <c r="IU1864" s="28"/>
      <c r="IV1864" s="28"/>
      <c r="RS1864" s="315"/>
    </row>
    <row r="1865" spans="1:487" s="22" customFormat="1" ht="15">
      <c r="A1865" s="325" t="s">
        <v>2910</v>
      </c>
      <c r="B1865" s="431"/>
      <c r="C1865" s="431"/>
      <c r="D1865" s="431"/>
      <c r="E1865" s="431"/>
      <c r="F1865" s="437">
        <f t="shared" si="28"/>
        <v>14</v>
      </c>
      <c r="G1865" s="552"/>
      <c r="H1865" s="552"/>
      <c r="I1865" s="552"/>
      <c r="J1865" s="553">
        <v>3</v>
      </c>
      <c r="K1865" s="552">
        <v>11</v>
      </c>
      <c r="L1865" s="460"/>
      <c r="M1865" s="28"/>
      <c r="N1865" s="28"/>
      <c r="R1865" s="2"/>
      <c r="T1865" s="28"/>
      <c r="U1865" s="28"/>
      <c r="V1865" s="28"/>
      <c r="AA1865" s="2"/>
      <c r="AC1865" s="28"/>
      <c r="AD1865" s="28"/>
      <c r="AE1865" s="28"/>
      <c r="AJ1865" s="2"/>
      <c r="AL1865" s="28"/>
      <c r="AM1865" s="28"/>
      <c r="AN1865" s="28"/>
      <c r="AS1865" s="2"/>
      <c r="AU1865" s="28"/>
      <c r="AV1865" s="28"/>
      <c r="AW1865" s="28"/>
      <c r="BB1865" s="2"/>
      <c r="BD1865" s="28"/>
      <c r="BE1865" s="28"/>
      <c r="BF1865" s="28"/>
      <c r="BK1865" s="2"/>
      <c r="BM1865" s="28"/>
      <c r="BN1865" s="28"/>
      <c r="BO1865" s="28"/>
      <c r="BT1865" s="2"/>
      <c r="BV1865" s="28"/>
      <c r="BW1865" s="28"/>
      <c r="BX1865" s="28"/>
      <c r="CC1865" s="2"/>
      <c r="CE1865" s="28"/>
      <c r="CF1865" s="28"/>
      <c r="CG1865" s="28"/>
      <c r="CL1865" s="2"/>
      <c r="CN1865" s="28"/>
      <c r="CO1865" s="28"/>
      <c r="CP1865" s="28"/>
      <c r="CU1865" s="2"/>
      <c r="CW1865" s="28"/>
      <c r="CX1865" s="28"/>
      <c r="CY1865" s="28"/>
      <c r="DD1865" s="2"/>
      <c r="DF1865" s="28"/>
      <c r="DG1865" s="28"/>
      <c r="DH1865" s="28"/>
      <c r="DM1865" s="2"/>
      <c r="DO1865" s="28"/>
      <c r="DP1865" s="28"/>
      <c r="DQ1865" s="28"/>
      <c r="DV1865" s="2"/>
      <c r="DX1865" s="28"/>
      <c r="DY1865" s="28"/>
      <c r="DZ1865" s="28"/>
      <c r="EE1865" s="2"/>
      <c r="EG1865" s="28"/>
      <c r="EH1865" s="28"/>
      <c r="EI1865" s="28"/>
      <c r="EN1865" s="2"/>
      <c r="EP1865" s="28"/>
      <c r="EQ1865" s="28"/>
      <c r="ER1865" s="28"/>
      <c r="EW1865" s="2"/>
      <c r="EY1865" s="28"/>
      <c r="EZ1865" s="28"/>
      <c r="FA1865" s="28"/>
      <c r="FF1865" s="2"/>
      <c r="FH1865" s="28"/>
      <c r="FI1865" s="28"/>
      <c r="FJ1865" s="28"/>
      <c r="FO1865" s="2"/>
      <c r="FQ1865" s="28"/>
      <c r="FR1865" s="28"/>
      <c r="FS1865" s="28"/>
      <c r="FX1865" s="2"/>
      <c r="FZ1865" s="28"/>
      <c r="GA1865" s="28"/>
      <c r="GB1865" s="28"/>
      <c r="GG1865" s="2"/>
      <c r="GI1865" s="28"/>
      <c r="GJ1865" s="28"/>
      <c r="GK1865" s="28"/>
      <c r="GP1865" s="2"/>
      <c r="GR1865" s="28"/>
      <c r="GS1865" s="28"/>
      <c r="GT1865" s="28"/>
      <c r="GY1865" s="2"/>
      <c r="HA1865" s="28"/>
      <c r="HB1865" s="28"/>
      <c r="HC1865" s="28"/>
      <c r="HH1865" s="2"/>
      <c r="HJ1865" s="28"/>
      <c r="HK1865" s="28"/>
      <c r="HL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  <c r="IP1865" s="28"/>
      <c r="IQ1865" s="28"/>
      <c r="IR1865" s="28"/>
      <c r="IS1865" s="28"/>
      <c r="IT1865" s="28"/>
      <c r="IU1865" s="28"/>
      <c r="IV1865" s="28"/>
      <c r="RS1865" s="315"/>
    </row>
    <row r="1866" spans="1:487" s="22" customFormat="1" ht="15">
      <c r="A1866" s="325" t="s">
        <v>2909</v>
      </c>
      <c r="B1866" s="431"/>
      <c r="C1866" s="431"/>
      <c r="D1866" s="431"/>
      <c r="E1866" s="431"/>
      <c r="F1866" s="437">
        <f t="shared" si="28"/>
        <v>13</v>
      </c>
      <c r="G1866" s="552"/>
      <c r="H1866" s="552"/>
      <c r="I1866" s="552"/>
      <c r="J1866" s="553"/>
      <c r="K1866" s="552">
        <v>13</v>
      </c>
      <c r="L1866" s="460"/>
      <c r="M1866" s="28"/>
      <c r="N1866" s="28"/>
      <c r="R1866" s="2"/>
      <c r="T1866" s="28"/>
      <c r="U1866" s="28"/>
      <c r="V1866" s="28"/>
      <c r="AA1866" s="2"/>
      <c r="AC1866" s="28"/>
      <c r="AD1866" s="28"/>
      <c r="AE1866" s="28"/>
      <c r="AJ1866" s="2"/>
      <c r="AL1866" s="28"/>
      <c r="AM1866" s="28"/>
      <c r="AN1866" s="28"/>
      <c r="AS1866" s="2"/>
      <c r="AU1866" s="28"/>
      <c r="AV1866" s="28"/>
      <c r="AW1866" s="28"/>
      <c r="BB1866" s="2"/>
      <c r="BD1866" s="28"/>
      <c r="BE1866" s="28"/>
      <c r="BF1866" s="28"/>
      <c r="BK1866" s="2"/>
      <c r="BM1866" s="28"/>
      <c r="BN1866" s="28"/>
      <c r="BO1866" s="28"/>
      <c r="BT1866" s="2"/>
      <c r="BV1866" s="28"/>
      <c r="BW1866" s="28"/>
      <c r="BX1866" s="28"/>
      <c r="CC1866" s="2"/>
      <c r="CE1866" s="28"/>
      <c r="CF1866" s="28"/>
      <c r="CG1866" s="28"/>
      <c r="CL1866" s="2"/>
      <c r="CN1866" s="28"/>
      <c r="CO1866" s="28"/>
      <c r="CP1866" s="28"/>
      <c r="CU1866" s="2"/>
      <c r="CW1866" s="28"/>
      <c r="CX1866" s="28"/>
      <c r="CY1866" s="28"/>
      <c r="DD1866" s="2"/>
      <c r="DF1866" s="28"/>
      <c r="DG1866" s="28"/>
      <c r="DH1866" s="28"/>
      <c r="DM1866" s="2"/>
      <c r="DO1866" s="28"/>
      <c r="DP1866" s="28"/>
      <c r="DQ1866" s="28"/>
      <c r="DV1866" s="2"/>
      <c r="DX1866" s="28"/>
      <c r="DY1866" s="28"/>
      <c r="DZ1866" s="28"/>
      <c r="EE1866" s="2"/>
      <c r="EG1866" s="28"/>
      <c r="EH1866" s="28"/>
      <c r="EI1866" s="28"/>
      <c r="EN1866" s="2"/>
      <c r="EP1866" s="28"/>
      <c r="EQ1866" s="28"/>
      <c r="ER1866" s="28"/>
      <c r="EW1866" s="2"/>
      <c r="EY1866" s="28"/>
      <c r="EZ1866" s="28"/>
      <c r="FA1866" s="28"/>
      <c r="FF1866" s="2"/>
      <c r="FH1866" s="28"/>
      <c r="FI1866" s="28"/>
      <c r="FJ1866" s="28"/>
      <c r="FO1866" s="2"/>
      <c r="FQ1866" s="28"/>
      <c r="FR1866" s="28"/>
      <c r="FS1866" s="28"/>
      <c r="FX1866" s="2"/>
      <c r="FZ1866" s="28"/>
      <c r="GA1866" s="28"/>
      <c r="GB1866" s="28"/>
      <c r="GG1866" s="2"/>
      <c r="GI1866" s="28"/>
      <c r="GJ1866" s="28"/>
      <c r="GK1866" s="28"/>
      <c r="GP1866" s="2"/>
      <c r="GR1866" s="28"/>
      <c r="GS1866" s="28"/>
      <c r="GT1866" s="28"/>
      <c r="GY1866" s="2"/>
      <c r="HA1866" s="28"/>
      <c r="HB1866" s="28"/>
      <c r="HC1866" s="28"/>
      <c r="HH1866" s="2"/>
      <c r="HJ1866" s="28"/>
      <c r="HK1866" s="28"/>
      <c r="HL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  <c r="IP1866" s="28"/>
      <c r="IQ1866" s="28"/>
      <c r="IR1866" s="28"/>
      <c r="IS1866" s="28"/>
      <c r="IT1866" s="28"/>
      <c r="IU1866" s="28"/>
      <c r="IV1866" s="28"/>
      <c r="RS1866" s="315"/>
    </row>
    <row r="1867" spans="1:487" s="22" customFormat="1" ht="15">
      <c r="A1867" s="325" t="s">
        <v>2822</v>
      </c>
      <c r="B1867" s="431"/>
      <c r="C1867" s="431"/>
      <c r="D1867" s="431"/>
      <c r="E1867" s="431"/>
      <c r="F1867" s="437">
        <f t="shared" si="28"/>
        <v>9</v>
      </c>
      <c r="G1867" s="552"/>
      <c r="H1867" s="552"/>
      <c r="I1867" s="552"/>
      <c r="J1867" s="553">
        <v>9</v>
      </c>
      <c r="K1867" s="552"/>
      <c r="L1867" s="460"/>
      <c r="M1867" s="28"/>
      <c r="N1867" s="28"/>
      <c r="R1867" s="2"/>
      <c r="T1867" s="28"/>
      <c r="U1867" s="28"/>
      <c r="V1867" s="28"/>
      <c r="AA1867" s="2"/>
      <c r="AC1867" s="28"/>
      <c r="AD1867" s="28"/>
      <c r="AE1867" s="28"/>
      <c r="AJ1867" s="2"/>
      <c r="AL1867" s="28"/>
      <c r="AM1867" s="28"/>
      <c r="AN1867" s="28"/>
      <c r="AS1867" s="2"/>
      <c r="AU1867" s="28"/>
      <c r="AV1867" s="28"/>
      <c r="AW1867" s="28"/>
      <c r="BB1867" s="2"/>
      <c r="BD1867" s="28"/>
      <c r="BE1867" s="28"/>
      <c r="BF1867" s="28"/>
      <c r="BK1867" s="2"/>
      <c r="BM1867" s="28"/>
      <c r="BN1867" s="28"/>
      <c r="BO1867" s="28"/>
      <c r="BT1867" s="2"/>
      <c r="BV1867" s="28"/>
      <c r="BW1867" s="28"/>
      <c r="BX1867" s="28"/>
      <c r="CC1867" s="2"/>
      <c r="CE1867" s="28"/>
      <c r="CF1867" s="28"/>
      <c r="CG1867" s="28"/>
      <c r="CL1867" s="2"/>
      <c r="CN1867" s="28"/>
      <c r="CO1867" s="28"/>
      <c r="CP1867" s="28"/>
      <c r="CU1867" s="2"/>
      <c r="CW1867" s="28"/>
      <c r="CX1867" s="28"/>
      <c r="CY1867" s="28"/>
      <c r="DD1867" s="2"/>
      <c r="DF1867" s="28"/>
      <c r="DG1867" s="28"/>
      <c r="DH1867" s="28"/>
      <c r="DM1867" s="2"/>
      <c r="DO1867" s="28"/>
      <c r="DP1867" s="28"/>
      <c r="DQ1867" s="28"/>
      <c r="DV1867" s="2"/>
      <c r="DX1867" s="28"/>
      <c r="DY1867" s="28"/>
      <c r="DZ1867" s="28"/>
      <c r="EE1867" s="2"/>
      <c r="EG1867" s="28"/>
      <c r="EH1867" s="28"/>
      <c r="EI1867" s="28"/>
      <c r="EN1867" s="2"/>
      <c r="EP1867" s="28"/>
      <c r="EQ1867" s="28"/>
      <c r="ER1867" s="28"/>
      <c r="EW1867" s="2"/>
      <c r="EY1867" s="28"/>
      <c r="EZ1867" s="28"/>
      <c r="FA1867" s="28"/>
      <c r="FF1867" s="2"/>
      <c r="FH1867" s="28"/>
      <c r="FI1867" s="28"/>
      <c r="FJ1867" s="28"/>
      <c r="FO1867" s="2"/>
      <c r="FQ1867" s="28"/>
      <c r="FR1867" s="28"/>
      <c r="FS1867" s="28"/>
      <c r="FX1867" s="2"/>
      <c r="FZ1867" s="28"/>
      <c r="GA1867" s="28"/>
      <c r="GB1867" s="28"/>
      <c r="GG1867" s="2"/>
      <c r="GI1867" s="28"/>
      <c r="GJ1867" s="28"/>
      <c r="GK1867" s="28"/>
      <c r="GP1867" s="2"/>
      <c r="GR1867" s="28"/>
      <c r="GS1867" s="28"/>
      <c r="GT1867" s="28"/>
      <c r="GY1867" s="2"/>
      <c r="HA1867" s="28"/>
      <c r="HB1867" s="28"/>
      <c r="HC1867" s="28"/>
      <c r="HH1867" s="2"/>
      <c r="HJ1867" s="28"/>
      <c r="HK1867" s="28"/>
      <c r="HL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  <c r="IP1867" s="28"/>
      <c r="IQ1867" s="28"/>
      <c r="IR1867" s="28"/>
      <c r="IS1867" s="28"/>
      <c r="IT1867" s="28"/>
      <c r="IU1867" s="28"/>
      <c r="IV1867" s="28"/>
      <c r="RS1867" s="315"/>
    </row>
    <row r="1868" spans="1:487" s="22" customFormat="1" ht="15">
      <c r="A1868" s="325" t="s">
        <v>2917</v>
      </c>
      <c r="B1868" s="431"/>
      <c r="C1868" s="431"/>
      <c r="D1868" s="431"/>
      <c r="E1868" s="431"/>
      <c r="F1868" s="437">
        <f t="shared" si="28"/>
        <v>10</v>
      </c>
      <c r="G1868" s="552"/>
      <c r="H1868" s="552"/>
      <c r="I1868" s="552"/>
      <c r="J1868" s="553"/>
      <c r="K1868" s="552">
        <v>10</v>
      </c>
      <c r="L1868" s="460"/>
      <c r="M1868" s="28"/>
      <c r="N1868" s="28"/>
      <c r="R1868" s="2"/>
      <c r="T1868" s="28"/>
      <c r="U1868" s="28"/>
      <c r="V1868" s="28"/>
      <c r="AA1868" s="2"/>
      <c r="AC1868" s="28"/>
      <c r="AD1868" s="28"/>
      <c r="AE1868" s="28"/>
      <c r="AJ1868" s="2"/>
      <c r="AL1868" s="28"/>
      <c r="AM1868" s="28"/>
      <c r="AN1868" s="28"/>
      <c r="AS1868" s="2"/>
      <c r="AU1868" s="28"/>
      <c r="AV1868" s="28"/>
      <c r="AW1868" s="28"/>
      <c r="BB1868" s="2"/>
      <c r="BD1868" s="28"/>
      <c r="BE1868" s="28"/>
      <c r="BF1868" s="28"/>
      <c r="BK1868" s="2"/>
      <c r="BM1868" s="28"/>
      <c r="BN1868" s="28"/>
      <c r="BO1868" s="28"/>
      <c r="BT1868" s="2"/>
      <c r="BV1868" s="28"/>
      <c r="BW1868" s="28"/>
      <c r="BX1868" s="28"/>
      <c r="CC1868" s="2"/>
      <c r="CE1868" s="28"/>
      <c r="CF1868" s="28"/>
      <c r="CG1868" s="28"/>
      <c r="CL1868" s="2"/>
      <c r="CN1868" s="28"/>
      <c r="CO1868" s="28"/>
      <c r="CP1868" s="28"/>
      <c r="CU1868" s="2"/>
      <c r="CW1868" s="28"/>
      <c r="CX1868" s="28"/>
      <c r="CY1868" s="28"/>
      <c r="DD1868" s="2"/>
      <c r="DF1868" s="28"/>
      <c r="DG1868" s="28"/>
      <c r="DH1868" s="28"/>
      <c r="DM1868" s="2"/>
      <c r="DO1868" s="28"/>
      <c r="DP1868" s="28"/>
      <c r="DQ1868" s="28"/>
      <c r="DV1868" s="2"/>
      <c r="DX1868" s="28"/>
      <c r="DY1868" s="28"/>
      <c r="DZ1868" s="28"/>
      <c r="EE1868" s="2"/>
      <c r="EG1868" s="28"/>
      <c r="EH1868" s="28"/>
      <c r="EI1868" s="28"/>
      <c r="EN1868" s="2"/>
      <c r="EP1868" s="28"/>
      <c r="EQ1868" s="28"/>
      <c r="ER1868" s="28"/>
      <c r="EW1868" s="2"/>
      <c r="EY1868" s="28"/>
      <c r="EZ1868" s="28"/>
      <c r="FA1868" s="28"/>
      <c r="FF1868" s="2"/>
      <c r="FH1868" s="28"/>
      <c r="FI1868" s="28"/>
      <c r="FJ1868" s="28"/>
      <c r="FO1868" s="2"/>
      <c r="FQ1868" s="28"/>
      <c r="FR1868" s="28"/>
      <c r="FS1868" s="28"/>
      <c r="FX1868" s="2"/>
      <c r="FZ1868" s="28"/>
      <c r="GA1868" s="28"/>
      <c r="GB1868" s="28"/>
      <c r="GG1868" s="2"/>
      <c r="GI1868" s="28"/>
      <c r="GJ1868" s="28"/>
      <c r="GK1868" s="28"/>
      <c r="GP1868" s="2"/>
      <c r="GR1868" s="28"/>
      <c r="GS1868" s="28"/>
      <c r="GT1868" s="28"/>
      <c r="GY1868" s="2"/>
      <c r="HA1868" s="28"/>
      <c r="HB1868" s="28"/>
      <c r="HC1868" s="28"/>
      <c r="HH1868" s="2"/>
      <c r="HJ1868" s="28"/>
      <c r="HK1868" s="28"/>
      <c r="HL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  <c r="IP1868" s="28"/>
      <c r="IQ1868" s="28"/>
      <c r="IR1868" s="28"/>
      <c r="IS1868" s="28"/>
      <c r="IT1868" s="28"/>
      <c r="IU1868" s="28"/>
      <c r="IV1868" s="28"/>
      <c r="RS1868" s="315"/>
    </row>
    <row r="1869" spans="1:487" s="22" customFormat="1" ht="15">
      <c r="A1869" s="325" t="s">
        <v>2965</v>
      </c>
      <c r="B1869" s="431"/>
      <c r="C1869" s="431"/>
      <c r="D1869" s="431"/>
      <c r="E1869" s="431"/>
      <c r="F1869" s="437">
        <f t="shared" si="28"/>
        <v>7</v>
      </c>
      <c r="G1869" s="552"/>
      <c r="H1869" s="552"/>
      <c r="I1869" s="552"/>
      <c r="J1869" s="553">
        <v>7</v>
      </c>
      <c r="K1869" s="552"/>
      <c r="L1869" s="460"/>
      <c r="M1869" s="28"/>
      <c r="N1869" s="28"/>
      <c r="R1869" s="2"/>
      <c r="T1869" s="28"/>
      <c r="U1869" s="28"/>
      <c r="V1869" s="28"/>
      <c r="AA1869" s="2"/>
      <c r="AC1869" s="28"/>
      <c r="AD1869" s="28"/>
      <c r="AE1869" s="28"/>
      <c r="AJ1869" s="2"/>
      <c r="AL1869" s="28"/>
      <c r="AM1869" s="28"/>
      <c r="AN1869" s="28"/>
      <c r="AS1869" s="2"/>
      <c r="AU1869" s="28"/>
      <c r="AV1869" s="28"/>
      <c r="AW1869" s="28"/>
      <c r="BB1869" s="2"/>
      <c r="BD1869" s="28"/>
      <c r="BE1869" s="28"/>
      <c r="BF1869" s="28"/>
      <c r="BK1869" s="2"/>
      <c r="BM1869" s="28"/>
      <c r="BN1869" s="28"/>
      <c r="BO1869" s="28"/>
      <c r="BT1869" s="2"/>
      <c r="BV1869" s="28"/>
      <c r="BW1869" s="28"/>
      <c r="BX1869" s="28"/>
      <c r="CC1869" s="2"/>
      <c r="CE1869" s="28"/>
      <c r="CF1869" s="28"/>
      <c r="CG1869" s="28"/>
      <c r="CL1869" s="2"/>
      <c r="CN1869" s="28"/>
      <c r="CO1869" s="28"/>
      <c r="CP1869" s="28"/>
      <c r="CU1869" s="2"/>
      <c r="CW1869" s="28"/>
      <c r="CX1869" s="28"/>
      <c r="CY1869" s="28"/>
      <c r="DD1869" s="2"/>
      <c r="DF1869" s="28"/>
      <c r="DG1869" s="28"/>
      <c r="DH1869" s="28"/>
      <c r="DM1869" s="2"/>
      <c r="DO1869" s="28"/>
      <c r="DP1869" s="28"/>
      <c r="DQ1869" s="28"/>
      <c r="DV1869" s="2"/>
      <c r="DX1869" s="28"/>
      <c r="DY1869" s="28"/>
      <c r="DZ1869" s="28"/>
      <c r="EE1869" s="2"/>
      <c r="EG1869" s="28"/>
      <c r="EH1869" s="28"/>
      <c r="EI1869" s="28"/>
      <c r="EN1869" s="2"/>
      <c r="EP1869" s="28"/>
      <c r="EQ1869" s="28"/>
      <c r="ER1869" s="28"/>
      <c r="EW1869" s="2"/>
      <c r="EY1869" s="28"/>
      <c r="EZ1869" s="28"/>
      <c r="FA1869" s="28"/>
      <c r="FF1869" s="2"/>
      <c r="FH1869" s="28"/>
      <c r="FI1869" s="28"/>
      <c r="FJ1869" s="28"/>
      <c r="FO1869" s="2"/>
      <c r="FQ1869" s="28"/>
      <c r="FR1869" s="28"/>
      <c r="FS1869" s="28"/>
      <c r="FX1869" s="2"/>
      <c r="FZ1869" s="28"/>
      <c r="GA1869" s="28"/>
      <c r="GB1869" s="28"/>
      <c r="GG1869" s="2"/>
      <c r="GI1869" s="28"/>
      <c r="GJ1869" s="28"/>
      <c r="GK1869" s="28"/>
      <c r="GP1869" s="2"/>
      <c r="GR1869" s="28"/>
      <c r="GS1869" s="28"/>
      <c r="GT1869" s="28"/>
      <c r="GY1869" s="2"/>
      <c r="HA1869" s="28"/>
      <c r="HB1869" s="28"/>
      <c r="HC1869" s="28"/>
      <c r="HH1869" s="2"/>
      <c r="HJ1869" s="28"/>
      <c r="HK1869" s="28"/>
      <c r="HL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  <c r="IP1869" s="28"/>
      <c r="IQ1869" s="28"/>
      <c r="IR1869" s="28"/>
      <c r="IS1869" s="28"/>
      <c r="IT1869" s="28"/>
      <c r="IU1869" s="28"/>
      <c r="IV1869" s="28"/>
      <c r="RS1869" s="315"/>
    </row>
    <row r="1870" spans="1:487" s="22" customFormat="1" ht="15">
      <c r="A1870" s="325" t="s">
        <v>2632</v>
      </c>
      <c r="B1870" s="431"/>
      <c r="C1870" s="431"/>
      <c r="D1870" s="431"/>
      <c r="E1870" s="431"/>
      <c r="F1870" s="437">
        <f t="shared" si="28"/>
        <v>1</v>
      </c>
      <c r="G1870" s="552"/>
      <c r="H1870" s="552"/>
      <c r="I1870" s="552"/>
      <c r="J1870" s="553">
        <v>1</v>
      </c>
      <c r="K1870" s="552"/>
      <c r="L1870" s="460"/>
      <c r="M1870" s="28"/>
      <c r="N1870" s="28"/>
      <c r="R1870" s="2"/>
      <c r="T1870" s="28"/>
      <c r="U1870" s="28"/>
      <c r="V1870" s="28"/>
      <c r="AA1870" s="2"/>
      <c r="AC1870" s="28"/>
      <c r="AD1870" s="28"/>
      <c r="AE1870" s="28"/>
      <c r="AJ1870" s="2"/>
      <c r="AL1870" s="28"/>
      <c r="AM1870" s="28"/>
      <c r="AN1870" s="28"/>
      <c r="AS1870" s="2"/>
      <c r="AU1870" s="28"/>
      <c r="AV1870" s="28"/>
      <c r="AW1870" s="28"/>
      <c r="BB1870" s="2"/>
      <c r="BD1870" s="28"/>
      <c r="BE1870" s="28"/>
      <c r="BF1870" s="28"/>
      <c r="BK1870" s="2"/>
      <c r="BM1870" s="28"/>
      <c r="BN1870" s="28"/>
      <c r="BO1870" s="28"/>
      <c r="BT1870" s="2"/>
      <c r="BV1870" s="28"/>
      <c r="BW1870" s="28"/>
      <c r="BX1870" s="28"/>
      <c r="CC1870" s="2"/>
      <c r="CE1870" s="28"/>
      <c r="CF1870" s="28"/>
      <c r="CG1870" s="28"/>
      <c r="CL1870" s="2"/>
      <c r="CN1870" s="28"/>
      <c r="CO1870" s="28"/>
      <c r="CP1870" s="28"/>
      <c r="CU1870" s="2"/>
      <c r="CW1870" s="28"/>
      <c r="CX1870" s="28"/>
      <c r="CY1870" s="28"/>
      <c r="DD1870" s="2"/>
      <c r="DF1870" s="28"/>
      <c r="DG1870" s="28"/>
      <c r="DH1870" s="28"/>
      <c r="DM1870" s="2"/>
      <c r="DO1870" s="28"/>
      <c r="DP1870" s="28"/>
      <c r="DQ1870" s="28"/>
      <c r="DV1870" s="2"/>
      <c r="DX1870" s="28"/>
      <c r="DY1870" s="28"/>
      <c r="DZ1870" s="28"/>
      <c r="EE1870" s="2"/>
      <c r="EG1870" s="28"/>
      <c r="EH1870" s="28"/>
      <c r="EI1870" s="28"/>
      <c r="EN1870" s="2"/>
      <c r="EP1870" s="28"/>
      <c r="EQ1870" s="28"/>
      <c r="ER1870" s="28"/>
      <c r="EW1870" s="2"/>
      <c r="EY1870" s="28"/>
      <c r="EZ1870" s="28"/>
      <c r="FA1870" s="28"/>
      <c r="FF1870" s="2"/>
      <c r="FH1870" s="28"/>
      <c r="FI1870" s="28"/>
      <c r="FJ1870" s="28"/>
      <c r="FO1870" s="2"/>
      <c r="FQ1870" s="28"/>
      <c r="FR1870" s="28"/>
      <c r="FS1870" s="28"/>
      <c r="FX1870" s="2"/>
      <c r="FZ1870" s="28"/>
      <c r="GA1870" s="28"/>
      <c r="GB1870" s="28"/>
      <c r="GG1870" s="2"/>
      <c r="GI1870" s="28"/>
      <c r="GJ1870" s="28"/>
      <c r="GK1870" s="28"/>
      <c r="GP1870" s="2"/>
      <c r="GR1870" s="28"/>
      <c r="GS1870" s="28"/>
      <c r="GT1870" s="28"/>
      <c r="GY1870" s="2"/>
      <c r="HA1870" s="28"/>
      <c r="HB1870" s="28"/>
      <c r="HC1870" s="28"/>
      <c r="HH1870" s="2"/>
      <c r="HJ1870" s="28"/>
      <c r="HK1870" s="28"/>
      <c r="HL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  <c r="IP1870" s="28"/>
      <c r="IQ1870" s="28"/>
      <c r="IR1870" s="28"/>
      <c r="IS1870" s="28"/>
      <c r="IT1870" s="28"/>
      <c r="IU1870" s="28"/>
      <c r="IV1870" s="28"/>
      <c r="RS1870" s="315"/>
    </row>
    <row r="1871" spans="1:487" s="22" customFormat="1" ht="15">
      <c r="A1871" s="325" t="s">
        <v>2867</v>
      </c>
      <c r="B1871" s="431"/>
      <c r="C1871" s="431"/>
      <c r="D1871" s="431"/>
      <c r="E1871" s="431"/>
      <c r="F1871" s="437">
        <f t="shared" si="28"/>
        <v>85</v>
      </c>
      <c r="G1871" s="552"/>
      <c r="H1871" s="552">
        <v>70</v>
      </c>
      <c r="I1871" s="552"/>
      <c r="J1871" s="553">
        <v>15</v>
      </c>
      <c r="K1871" s="552"/>
      <c r="L1871" s="460"/>
      <c r="M1871" s="28"/>
      <c r="N1871" s="28"/>
      <c r="R1871" s="2"/>
      <c r="T1871" s="28"/>
      <c r="U1871" s="28"/>
      <c r="V1871" s="28"/>
      <c r="AA1871" s="2"/>
      <c r="AC1871" s="28"/>
      <c r="AD1871" s="28"/>
      <c r="AE1871" s="28"/>
      <c r="AJ1871" s="2"/>
      <c r="AL1871" s="28"/>
      <c r="AM1871" s="28"/>
      <c r="AN1871" s="28"/>
      <c r="AS1871" s="2"/>
      <c r="AU1871" s="28"/>
      <c r="AV1871" s="28"/>
      <c r="AW1871" s="28"/>
      <c r="BB1871" s="2"/>
      <c r="BD1871" s="28"/>
      <c r="BE1871" s="28"/>
      <c r="BF1871" s="28"/>
      <c r="BK1871" s="2"/>
      <c r="BM1871" s="28"/>
      <c r="BN1871" s="28"/>
      <c r="BO1871" s="28"/>
      <c r="BT1871" s="2"/>
      <c r="BV1871" s="28"/>
      <c r="BW1871" s="28"/>
      <c r="BX1871" s="28"/>
      <c r="CC1871" s="2"/>
      <c r="CE1871" s="28"/>
      <c r="CF1871" s="28"/>
      <c r="CG1871" s="28"/>
      <c r="CL1871" s="2"/>
      <c r="CN1871" s="28"/>
      <c r="CO1871" s="28"/>
      <c r="CP1871" s="28"/>
      <c r="CU1871" s="2"/>
      <c r="CW1871" s="28"/>
      <c r="CX1871" s="28"/>
      <c r="CY1871" s="28"/>
      <c r="DD1871" s="2"/>
      <c r="DF1871" s="28"/>
      <c r="DG1871" s="28"/>
      <c r="DH1871" s="28"/>
      <c r="DM1871" s="2"/>
      <c r="DO1871" s="28"/>
      <c r="DP1871" s="28"/>
      <c r="DQ1871" s="28"/>
      <c r="DV1871" s="2"/>
      <c r="DX1871" s="28"/>
      <c r="DY1871" s="28"/>
      <c r="DZ1871" s="28"/>
      <c r="EE1871" s="2"/>
      <c r="EG1871" s="28"/>
      <c r="EH1871" s="28"/>
      <c r="EI1871" s="28"/>
      <c r="EN1871" s="2"/>
      <c r="EP1871" s="28"/>
      <c r="EQ1871" s="28"/>
      <c r="ER1871" s="28"/>
      <c r="EW1871" s="2"/>
      <c r="EY1871" s="28"/>
      <c r="EZ1871" s="28"/>
      <c r="FA1871" s="28"/>
      <c r="FF1871" s="2"/>
      <c r="FH1871" s="28"/>
      <c r="FI1871" s="28"/>
      <c r="FJ1871" s="28"/>
      <c r="FO1871" s="2"/>
      <c r="FQ1871" s="28"/>
      <c r="FR1871" s="28"/>
      <c r="FS1871" s="28"/>
      <c r="FX1871" s="2"/>
      <c r="FZ1871" s="28"/>
      <c r="GA1871" s="28"/>
      <c r="GB1871" s="28"/>
      <c r="GG1871" s="2"/>
      <c r="GI1871" s="28"/>
      <c r="GJ1871" s="28"/>
      <c r="GK1871" s="28"/>
      <c r="GP1871" s="2"/>
      <c r="GR1871" s="28"/>
      <c r="GS1871" s="28"/>
      <c r="GT1871" s="28"/>
      <c r="GY1871" s="2"/>
      <c r="HA1871" s="28"/>
      <c r="HB1871" s="28"/>
      <c r="HC1871" s="28"/>
      <c r="HH1871" s="2"/>
      <c r="HJ1871" s="28"/>
      <c r="HK1871" s="28"/>
      <c r="HL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  <c r="IP1871" s="28"/>
      <c r="IQ1871" s="28"/>
      <c r="IR1871" s="28"/>
      <c r="IS1871" s="28"/>
      <c r="IT1871" s="28"/>
      <c r="IU1871" s="28"/>
      <c r="IV1871" s="28"/>
      <c r="RS1871" s="315"/>
    </row>
    <row r="1872" spans="1:487" s="22" customFormat="1" ht="15">
      <c r="A1872" s="325" t="s">
        <v>2758</v>
      </c>
      <c r="B1872" s="431"/>
      <c r="C1872" s="431"/>
      <c r="D1872" s="431"/>
      <c r="E1872" s="431"/>
      <c r="F1872" s="437">
        <f t="shared" si="28"/>
        <v>18</v>
      </c>
      <c r="G1872" s="552"/>
      <c r="H1872" s="552"/>
      <c r="I1872" s="552"/>
      <c r="J1872" s="553">
        <v>18</v>
      </c>
      <c r="K1872" s="552"/>
      <c r="L1872" s="460"/>
      <c r="M1872" s="28"/>
      <c r="N1872" s="28"/>
      <c r="R1872" s="2"/>
      <c r="T1872" s="28"/>
      <c r="U1872" s="28"/>
      <c r="V1872" s="28"/>
      <c r="AA1872" s="2"/>
      <c r="AC1872" s="28"/>
      <c r="AD1872" s="28"/>
      <c r="AE1872" s="28"/>
      <c r="AJ1872" s="2"/>
      <c r="AL1872" s="28"/>
      <c r="AM1872" s="28"/>
      <c r="AN1872" s="28"/>
      <c r="AS1872" s="2"/>
      <c r="AU1872" s="28"/>
      <c r="AV1872" s="28"/>
      <c r="AW1872" s="28"/>
      <c r="BB1872" s="2"/>
      <c r="BD1872" s="28"/>
      <c r="BE1872" s="28"/>
      <c r="BF1872" s="28"/>
      <c r="BK1872" s="2"/>
      <c r="BM1872" s="28"/>
      <c r="BN1872" s="28"/>
      <c r="BO1872" s="28"/>
      <c r="BT1872" s="2"/>
      <c r="BV1872" s="28"/>
      <c r="BW1872" s="28"/>
      <c r="BX1872" s="28"/>
      <c r="CC1872" s="2"/>
      <c r="CE1872" s="28"/>
      <c r="CF1872" s="28"/>
      <c r="CG1872" s="28"/>
      <c r="CL1872" s="2"/>
      <c r="CN1872" s="28"/>
      <c r="CO1872" s="28"/>
      <c r="CP1872" s="28"/>
      <c r="CU1872" s="2"/>
      <c r="CW1872" s="28"/>
      <c r="CX1872" s="28"/>
      <c r="CY1872" s="28"/>
      <c r="DD1872" s="2"/>
      <c r="DF1872" s="28"/>
      <c r="DG1872" s="28"/>
      <c r="DH1872" s="28"/>
      <c r="DM1872" s="2"/>
      <c r="DO1872" s="28"/>
      <c r="DP1872" s="28"/>
      <c r="DQ1872" s="28"/>
      <c r="DV1872" s="2"/>
      <c r="DX1872" s="28"/>
      <c r="DY1872" s="28"/>
      <c r="DZ1872" s="28"/>
      <c r="EE1872" s="2"/>
      <c r="EG1872" s="28"/>
      <c r="EH1872" s="28"/>
      <c r="EI1872" s="28"/>
      <c r="EN1872" s="2"/>
      <c r="EP1872" s="28"/>
      <c r="EQ1872" s="28"/>
      <c r="ER1872" s="28"/>
      <c r="EW1872" s="2"/>
      <c r="EY1872" s="28"/>
      <c r="EZ1872" s="28"/>
      <c r="FA1872" s="28"/>
      <c r="FF1872" s="2"/>
      <c r="FH1872" s="28"/>
      <c r="FI1872" s="28"/>
      <c r="FJ1872" s="28"/>
      <c r="FO1872" s="2"/>
      <c r="FQ1872" s="28"/>
      <c r="FR1872" s="28"/>
      <c r="FS1872" s="28"/>
      <c r="FX1872" s="2"/>
      <c r="FZ1872" s="28"/>
      <c r="GA1872" s="28"/>
      <c r="GB1872" s="28"/>
      <c r="GG1872" s="2"/>
      <c r="GI1872" s="28"/>
      <c r="GJ1872" s="28"/>
      <c r="GK1872" s="28"/>
      <c r="GP1872" s="2"/>
      <c r="GR1872" s="28"/>
      <c r="GS1872" s="28"/>
      <c r="GT1872" s="28"/>
      <c r="GY1872" s="2"/>
      <c r="HA1872" s="28"/>
      <c r="HB1872" s="28"/>
      <c r="HC1872" s="28"/>
      <c r="HH1872" s="2"/>
      <c r="HJ1872" s="28"/>
      <c r="HK1872" s="28"/>
      <c r="HL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  <c r="IP1872" s="28"/>
      <c r="IQ1872" s="28"/>
      <c r="IR1872" s="28"/>
      <c r="IS1872" s="28"/>
      <c r="IT1872" s="28"/>
      <c r="IU1872" s="28"/>
      <c r="IV1872" s="28"/>
      <c r="RS1872" s="315"/>
    </row>
    <row r="1873" spans="1:487" s="22" customFormat="1" ht="15">
      <c r="A1873" s="325" t="s">
        <v>2901</v>
      </c>
      <c r="B1873" s="431"/>
      <c r="C1873" s="431"/>
      <c r="D1873" s="431"/>
      <c r="E1873" s="431"/>
      <c r="F1873" s="437">
        <f t="shared" si="28"/>
        <v>26</v>
      </c>
      <c r="G1873" s="552"/>
      <c r="H1873" s="552"/>
      <c r="I1873" s="552"/>
      <c r="J1873" s="553">
        <v>26</v>
      </c>
      <c r="K1873" s="552"/>
      <c r="L1873" s="460"/>
      <c r="M1873" s="28"/>
      <c r="N1873" s="28"/>
      <c r="R1873" s="2"/>
      <c r="T1873" s="28"/>
      <c r="U1873" s="28"/>
      <c r="V1873" s="28"/>
      <c r="AA1873" s="2"/>
      <c r="AC1873" s="28"/>
      <c r="AD1873" s="28"/>
      <c r="AE1873" s="28"/>
      <c r="AJ1873" s="2"/>
      <c r="AL1873" s="28"/>
      <c r="AM1873" s="28"/>
      <c r="AN1873" s="28"/>
      <c r="AS1873" s="2"/>
      <c r="AU1873" s="28"/>
      <c r="AV1873" s="28"/>
      <c r="AW1873" s="28"/>
      <c r="BB1873" s="2"/>
      <c r="BD1873" s="28"/>
      <c r="BE1873" s="28"/>
      <c r="BF1873" s="28"/>
      <c r="BK1873" s="2"/>
      <c r="BM1873" s="28"/>
      <c r="BN1873" s="28"/>
      <c r="BO1873" s="28"/>
      <c r="BT1873" s="2"/>
      <c r="BV1873" s="28"/>
      <c r="BW1873" s="28"/>
      <c r="BX1873" s="28"/>
      <c r="CC1873" s="2"/>
      <c r="CE1873" s="28"/>
      <c r="CF1873" s="28"/>
      <c r="CG1873" s="28"/>
      <c r="CL1873" s="2"/>
      <c r="CN1873" s="28"/>
      <c r="CO1873" s="28"/>
      <c r="CP1873" s="28"/>
      <c r="CU1873" s="2"/>
      <c r="CW1873" s="28"/>
      <c r="CX1873" s="28"/>
      <c r="CY1873" s="28"/>
      <c r="DD1873" s="2"/>
      <c r="DF1873" s="28"/>
      <c r="DG1873" s="28"/>
      <c r="DH1873" s="28"/>
      <c r="DM1873" s="2"/>
      <c r="DO1873" s="28"/>
      <c r="DP1873" s="28"/>
      <c r="DQ1873" s="28"/>
      <c r="DV1873" s="2"/>
      <c r="DX1873" s="28"/>
      <c r="DY1873" s="28"/>
      <c r="DZ1873" s="28"/>
      <c r="EE1873" s="2"/>
      <c r="EG1873" s="28"/>
      <c r="EH1873" s="28"/>
      <c r="EI1873" s="28"/>
      <c r="EN1873" s="2"/>
      <c r="EP1873" s="28"/>
      <c r="EQ1873" s="28"/>
      <c r="ER1873" s="28"/>
      <c r="EW1873" s="2"/>
      <c r="EY1873" s="28"/>
      <c r="EZ1873" s="28"/>
      <c r="FA1873" s="28"/>
      <c r="FF1873" s="2"/>
      <c r="FH1873" s="28"/>
      <c r="FI1873" s="28"/>
      <c r="FJ1873" s="28"/>
      <c r="FO1873" s="2"/>
      <c r="FQ1873" s="28"/>
      <c r="FR1873" s="28"/>
      <c r="FS1873" s="28"/>
      <c r="FX1873" s="2"/>
      <c r="FZ1873" s="28"/>
      <c r="GA1873" s="28"/>
      <c r="GB1873" s="28"/>
      <c r="GG1873" s="2"/>
      <c r="GI1873" s="28"/>
      <c r="GJ1873" s="28"/>
      <c r="GK1873" s="28"/>
      <c r="GP1873" s="2"/>
      <c r="GR1873" s="28"/>
      <c r="GS1873" s="28"/>
      <c r="GT1873" s="28"/>
      <c r="GY1873" s="2"/>
      <c r="HA1873" s="28"/>
      <c r="HB1873" s="28"/>
      <c r="HC1873" s="28"/>
      <c r="HH1873" s="2"/>
      <c r="HJ1873" s="28"/>
      <c r="HK1873" s="28"/>
      <c r="HL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  <c r="IP1873" s="28"/>
      <c r="IQ1873" s="28"/>
      <c r="IR1873" s="28"/>
      <c r="IS1873" s="28"/>
      <c r="IT1873" s="28"/>
      <c r="IU1873" s="28"/>
      <c r="IV1873" s="28"/>
      <c r="RS1873" s="315"/>
    </row>
    <row r="1874" spans="1:487" s="22" customFormat="1" ht="15">
      <c r="A1874" s="325" t="s">
        <v>2778</v>
      </c>
      <c r="B1874" s="431"/>
      <c r="C1874" s="431"/>
      <c r="D1874" s="431"/>
      <c r="E1874" s="431"/>
      <c r="F1874" s="437">
        <f t="shared" ref="F1874:F1905" si="29">SUM(G1874:L1874)</f>
        <v>34</v>
      </c>
      <c r="G1874" s="552"/>
      <c r="H1874" s="552">
        <v>34</v>
      </c>
      <c r="I1874" s="552"/>
      <c r="J1874" s="553"/>
      <c r="K1874" s="552"/>
      <c r="L1874" s="460"/>
      <c r="M1874" s="28"/>
      <c r="N1874" s="28"/>
      <c r="R1874" s="2"/>
      <c r="T1874" s="28"/>
      <c r="U1874" s="28"/>
      <c r="V1874" s="28"/>
      <c r="AA1874" s="2"/>
      <c r="AC1874" s="28"/>
      <c r="AD1874" s="28"/>
      <c r="AE1874" s="28"/>
      <c r="AJ1874" s="2"/>
      <c r="AL1874" s="28"/>
      <c r="AM1874" s="28"/>
      <c r="AN1874" s="28"/>
      <c r="AS1874" s="2"/>
      <c r="AU1874" s="28"/>
      <c r="AV1874" s="28"/>
      <c r="AW1874" s="28"/>
      <c r="BB1874" s="2"/>
      <c r="BD1874" s="28"/>
      <c r="BE1874" s="28"/>
      <c r="BF1874" s="28"/>
      <c r="BK1874" s="2"/>
      <c r="BM1874" s="28"/>
      <c r="BN1874" s="28"/>
      <c r="BO1874" s="28"/>
      <c r="BT1874" s="2"/>
      <c r="BV1874" s="28"/>
      <c r="BW1874" s="28"/>
      <c r="BX1874" s="28"/>
      <c r="CC1874" s="2"/>
      <c r="CE1874" s="28"/>
      <c r="CF1874" s="28"/>
      <c r="CG1874" s="28"/>
      <c r="CL1874" s="2"/>
      <c r="CN1874" s="28"/>
      <c r="CO1874" s="28"/>
      <c r="CP1874" s="28"/>
      <c r="CU1874" s="2"/>
      <c r="CW1874" s="28"/>
      <c r="CX1874" s="28"/>
      <c r="CY1874" s="28"/>
      <c r="DD1874" s="2"/>
      <c r="DF1874" s="28"/>
      <c r="DG1874" s="28"/>
      <c r="DH1874" s="28"/>
      <c r="DM1874" s="2"/>
      <c r="DO1874" s="28"/>
      <c r="DP1874" s="28"/>
      <c r="DQ1874" s="28"/>
      <c r="DV1874" s="2"/>
      <c r="DX1874" s="28"/>
      <c r="DY1874" s="28"/>
      <c r="DZ1874" s="28"/>
      <c r="EE1874" s="2"/>
      <c r="EG1874" s="28"/>
      <c r="EH1874" s="28"/>
      <c r="EI1874" s="28"/>
      <c r="EN1874" s="2"/>
      <c r="EP1874" s="28"/>
      <c r="EQ1874" s="28"/>
      <c r="ER1874" s="28"/>
      <c r="EW1874" s="2"/>
      <c r="EY1874" s="28"/>
      <c r="EZ1874" s="28"/>
      <c r="FA1874" s="28"/>
      <c r="FF1874" s="2"/>
      <c r="FH1874" s="28"/>
      <c r="FI1874" s="28"/>
      <c r="FJ1874" s="28"/>
      <c r="FO1874" s="2"/>
      <c r="FQ1874" s="28"/>
      <c r="FR1874" s="28"/>
      <c r="FS1874" s="28"/>
      <c r="FX1874" s="2"/>
      <c r="FZ1874" s="28"/>
      <c r="GA1874" s="28"/>
      <c r="GB1874" s="28"/>
      <c r="GG1874" s="2"/>
      <c r="GI1874" s="28"/>
      <c r="GJ1874" s="28"/>
      <c r="GK1874" s="28"/>
      <c r="GP1874" s="2"/>
      <c r="GR1874" s="28"/>
      <c r="GS1874" s="28"/>
      <c r="GT1874" s="28"/>
      <c r="GY1874" s="2"/>
      <c r="HA1874" s="28"/>
      <c r="HB1874" s="28"/>
      <c r="HC1874" s="28"/>
      <c r="HH1874" s="2"/>
      <c r="HJ1874" s="28"/>
      <c r="HK1874" s="28"/>
      <c r="HL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  <c r="IP1874" s="28"/>
      <c r="IQ1874" s="28"/>
      <c r="IR1874" s="28"/>
      <c r="IS1874" s="28"/>
      <c r="IT1874" s="28"/>
      <c r="IU1874" s="28"/>
      <c r="IV1874" s="28"/>
      <c r="RS1874" s="315"/>
    </row>
    <row r="1875" spans="1:487" s="22" customFormat="1" ht="15">
      <c r="A1875" s="325" t="s">
        <v>2717</v>
      </c>
      <c r="B1875" s="431"/>
      <c r="C1875" s="431"/>
      <c r="D1875" s="431"/>
      <c r="E1875" s="431"/>
      <c r="F1875" s="437">
        <f t="shared" si="29"/>
        <v>4</v>
      </c>
      <c r="G1875" s="552"/>
      <c r="H1875" s="552"/>
      <c r="I1875" s="552"/>
      <c r="J1875" s="553">
        <v>4</v>
      </c>
      <c r="K1875" s="552"/>
      <c r="L1875" s="460"/>
      <c r="M1875" s="28"/>
      <c r="N1875" s="28"/>
      <c r="R1875" s="2"/>
      <c r="T1875" s="28"/>
      <c r="U1875" s="28"/>
      <c r="V1875" s="28"/>
      <c r="AA1875" s="2"/>
      <c r="AC1875" s="28"/>
      <c r="AD1875" s="28"/>
      <c r="AE1875" s="28"/>
      <c r="AJ1875" s="2"/>
      <c r="AL1875" s="28"/>
      <c r="AM1875" s="28"/>
      <c r="AN1875" s="28"/>
      <c r="AS1875" s="2"/>
      <c r="AU1875" s="28"/>
      <c r="AV1875" s="28"/>
      <c r="AW1875" s="28"/>
      <c r="BB1875" s="2"/>
      <c r="BD1875" s="28"/>
      <c r="BE1875" s="28"/>
      <c r="BF1875" s="28"/>
      <c r="BK1875" s="2"/>
      <c r="BM1875" s="28"/>
      <c r="BN1875" s="28"/>
      <c r="BO1875" s="28"/>
      <c r="BT1875" s="2"/>
      <c r="BV1875" s="28"/>
      <c r="BW1875" s="28"/>
      <c r="BX1875" s="28"/>
      <c r="CC1875" s="2"/>
      <c r="CE1875" s="28"/>
      <c r="CF1875" s="28"/>
      <c r="CG1875" s="28"/>
      <c r="CL1875" s="2"/>
      <c r="CN1875" s="28"/>
      <c r="CO1875" s="28"/>
      <c r="CP1875" s="28"/>
      <c r="CU1875" s="2"/>
      <c r="CW1875" s="28"/>
      <c r="CX1875" s="28"/>
      <c r="CY1875" s="28"/>
      <c r="DD1875" s="2"/>
      <c r="DF1875" s="28"/>
      <c r="DG1875" s="28"/>
      <c r="DH1875" s="28"/>
      <c r="DM1875" s="2"/>
      <c r="DO1875" s="28"/>
      <c r="DP1875" s="28"/>
      <c r="DQ1875" s="28"/>
      <c r="DV1875" s="2"/>
      <c r="DX1875" s="28"/>
      <c r="DY1875" s="28"/>
      <c r="DZ1875" s="28"/>
      <c r="EE1875" s="2"/>
      <c r="EG1875" s="28"/>
      <c r="EH1875" s="28"/>
      <c r="EI1875" s="28"/>
      <c r="EN1875" s="2"/>
      <c r="EP1875" s="28"/>
      <c r="EQ1875" s="28"/>
      <c r="ER1875" s="28"/>
      <c r="EW1875" s="2"/>
      <c r="EY1875" s="28"/>
      <c r="EZ1875" s="28"/>
      <c r="FA1875" s="28"/>
      <c r="FF1875" s="2"/>
      <c r="FH1875" s="28"/>
      <c r="FI1875" s="28"/>
      <c r="FJ1875" s="28"/>
      <c r="FO1875" s="2"/>
      <c r="FQ1875" s="28"/>
      <c r="FR1875" s="28"/>
      <c r="FS1875" s="28"/>
      <c r="FX1875" s="2"/>
      <c r="FZ1875" s="28"/>
      <c r="GA1875" s="28"/>
      <c r="GB1875" s="28"/>
      <c r="GG1875" s="2"/>
      <c r="GI1875" s="28"/>
      <c r="GJ1875" s="28"/>
      <c r="GK1875" s="28"/>
      <c r="GP1875" s="2"/>
      <c r="GR1875" s="28"/>
      <c r="GS1875" s="28"/>
      <c r="GT1875" s="28"/>
      <c r="GY1875" s="2"/>
      <c r="HA1875" s="28"/>
      <c r="HB1875" s="28"/>
      <c r="HC1875" s="28"/>
      <c r="HH1875" s="2"/>
      <c r="HJ1875" s="28"/>
      <c r="HK1875" s="28"/>
      <c r="HL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  <c r="IP1875" s="28"/>
      <c r="IQ1875" s="28"/>
      <c r="IR1875" s="28"/>
      <c r="IS1875" s="28"/>
      <c r="IT1875" s="28"/>
      <c r="IU1875" s="28"/>
      <c r="IV1875" s="28"/>
      <c r="RS1875" s="315"/>
    </row>
    <row r="1876" spans="1:487" s="22" customFormat="1" ht="15">
      <c r="A1876" s="325" t="s">
        <v>2820</v>
      </c>
      <c r="B1876" s="431"/>
      <c r="C1876" s="431"/>
      <c r="D1876" s="431"/>
      <c r="E1876" s="431"/>
      <c r="F1876" s="437">
        <f t="shared" si="29"/>
        <v>1</v>
      </c>
      <c r="G1876" s="552"/>
      <c r="H1876" s="552"/>
      <c r="I1876" s="552"/>
      <c r="J1876" s="553">
        <v>1</v>
      </c>
      <c r="K1876" s="552"/>
      <c r="L1876" s="460"/>
      <c r="M1876" s="28"/>
      <c r="N1876" s="28"/>
      <c r="R1876" s="2"/>
      <c r="T1876" s="28"/>
      <c r="U1876" s="28"/>
      <c r="V1876" s="28"/>
      <c r="AA1876" s="2"/>
      <c r="AC1876" s="28"/>
      <c r="AD1876" s="28"/>
      <c r="AE1876" s="28"/>
      <c r="AJ1876" s="2"/>
      <c r="AL1876" s="28"/>
      <c r="AM1876" s="28"/>
      <c r="AN1876" s="28"/>
      <c r="AS1876" s="2"/>
      <c r="AU1876" s="28"/>
      <c r="AV1876" s="28"/>
      <c r="AW1876" s="28"/>
      <c r="BB1876" s="2"/>
      <c r="BD1876" s="28"/>
      <c r="BE1876" s="28"/>
      <c r="BF1876" s="28"/>
      <c r="BK1876" s="2"/>
      <c r="BM1876" s="28"/>
      <c r="BN1876" s="28"/>
      <c r="BO1876" s="28"/>
      <c r="BT1876" s="2"/>
      <c r="BV1876" s="28"/>
      <c r="BW1876" s="28"/>
      <c r="BX1876" s="28"/>
      <c r="CC1876" s="2"/>
      <c r="CE1876" s="28"/>
      <c r="CF1876" s="28"/>
      <c r="CG1876" s="28"/>
      <c r="CL1876" s="2"/>
      <c r="CN1876" s="28"/>
      <c r="CO1876" s="28"/>
      <c r="CP1876" s="28"/>
      <c r="CU1876" s="2"/>
      <c r="CW1876" s="28"/>
      <c r="CX1876" s="28"/>
      <c r="CY1876" s="28"/>
      <c r="DD1876" s="2"/>
      <c r="DF1876" s="28"/>
      <c r="DG1876" s="28"/>
      <c r="DH1876" s="28"/>
      <c r="DM1876" s="2"/>
      <c r="DO1876" s="28"/>
      <c r="DP1876" s="28"/>
      <c r="DQ1876" s="28"/>
      <c r="DV1876" s="2"/>
      <c r="DX1876" s="28"/>
      <c r="DY1876" s="28"/>
      <c r="DZ1876" s="28"/>
      <c r="EE1876" s="2"/>
      <c r="EG1876" s="28"/>
      <c r="EH1876" s="28"/>
      <c r="EI1876" s="28"/>
      <c r="EN1876" s="2"/>
      <c r="EP1876" s="28"/>
      <c r="EQ1876" s="28"/>
      <c r="ER1876" s="28"/>
      <c r="EW1876" s="2"/>
      <c r="EY1876" s="28"/>
      <c r="EZ1876" s="28"/>
      <c r="FA1876" s="28"/>
      <c r="FF1876" s="2"/>
      <c r="FH1876" s="28"/>
      <c r="FI1876" s="28"/>
      <c r="FJ1876" s="28"/>
      <c r="FO1876" s="2"/>
      <c r="FQ1876" s="28"/>
      <c r="FR1876" s="28"/>
      <c r="FS1876" s="28"/>
      <c r="FX1876" s="2"/>
      <c r="FZ1876" s="28"/>
      <c r="GA1876" s="28"/>
      <c r="GB1876" s="28"/>
      <c r="GG1876" s="2"/>
      <c r="GI1876" s="28"/>
      <c r="GJ1876" s="28"/>
      <c r="GK1876" s="28"/>
      <c r="GP1876" s="2"/>
      <c r="GR1876" s="28"/>
      <c r="GS1876" s="28"/>
      <c r="GT1876" s="28"/>
      <c r="GY1876" s="2"/>
      <c r="HA1876" s="28"/>
      <c r="HB1876" s="28"/>
      <c r="HC1876" s="28"/>
      <c r="HH1876" s="2"/>
      <c r="HJ1876" s="28"/>
      <c r="HK1876" s="28"/>
      <c r="HL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  <c r="IP1876" s="28"/>
      <c r="IQ1876" s="28"/>
      <c r="IR1876" s="28"/>
      <c r="IS1876" s="28"/>
      <c r="IT1876" s="28"/>
      <c r="IU1876" s="28"/>
      <c r="IV1876" s="28"/>
      <c r="RS1876" s="315"/>
    </row>
    <row r="1877" spans="1:487" s="22" customFormat="1" ht="15">
      <c r="A1877" s="325" t="s">
        <v>2866</v>
      </c>
      <c r="B1877" s="431"/>
      <c r="C1877" s="431"/>
      <c r="D1877" s="431"/>
      <c r="E1877" s="431"/>
      <c r="F1877" s="437">
        <f t="shared" si="29"/>
        <v>9</v>
      </c>
      <c r="G1877" s="552">
        <v>6</v>
      </c>
      <c r="H1877" s="552">
        <v>3</v>
      </c>
      <c r="I1877" s="552"/>
      <c r="J1877" s="553"/>
      <c r="K1877" s="552"/>
      <c r="L1877" s="460"/>
      <c r="M1877" s="28"/>
      <c r="N1877" s="28"/>
      <c r="R1877" s="2"/>
      <c r="T1877" s="28"/>
      <c r="U1877" s="28"/>
      <c r="V1877" s="28"/>
      <c r="AA1877" s="2"/>
      <c r="AC1877" s="28"/>
      <c r="AD1877" s="28"/>
      <c r="AE1877" s="28"/>
      <c r="AJ1877" s="2"/>
      <c r="AL1877" s="28"/>
      <c r="AM1877" s="28"/>
      <c r="AN1877" s="28"/>
      <c r="AS1877" s="2"/>
      <c r="AU1877" s="28"/>
      <c r="AV1877" s="28"/>
      <c r="AW1877" s="28"/>
      <c r="BB1877" s="2"/>
      <c r="BD1877" s="28"/>
      <c r="BE1877" s="28"/>
      <c r="BF1877" s="28"/>
      <c r="BK1877" s="2"/>
      <c r="BM1877" s="28"/>
      <c r="BN1877" s="28"/>
      <c r="BO1877" s="28"/>
      <c r="BT1877" s="2"/>
      <c r="BV1877" s="28"/>
      <c r="BW1877" s="28"/>
      <c r="BX1877" s="28"/>
      <c r="CC1877" s="2"/>
      <c r="CE1877" s="28"/>
      <c r="CF1877" s="28"/>
      <c r="CG1877" s="28"/>
      <c r="CL1877" s="2"/>
      <c r="CN1877" s="28"/>
      <c r="CO1877" s="28"/>
      <c r="CP1877" s="28"/>
      <c r="CU1877" s="2"/>
      <c r="CW1877" s="28"/>
      <c r="CX1877" s="28"/>
      <c r="CY1877" s="28"/>
      <c r="DD1877" s="2"/>
      <c r="DF1877" s="28"/>
      <c r="DG1877" s="28"/>
      <c r="DH1877" s="28"/>
      <c r="DM1877" s="2"/>
      <c r="DO1877" s="28"/>
      <c r="DP1877" s="28"/>
      <c r="DQ1877" s="28"/>
      <c r="DV1877" s="2"/>
      <c r="DX1877" s="28"/>
      <c r="DY1877" s="28"/>
      <c r="DZ1877" s="28"/>
      <c r="EE1877" s="2"/>
      <c r="EG1877" s="28"/>
      <c r="EH1877" s="28"/>
      <c r="EI1877" s="28"/>
      <c r="EN1877" s="2"/>
      <c r="EP1877" s="28"/>
      <c r="EQ1877" s="28"/>
      <c r="ER1877" s="28"/>
      <c r="EW1877" s="2"/>
      <c r="EY1877" s="28"/>
      <c r="EZ1877" s="28"/>
      <c r="FA1877" s="28"/>
      <c r="FF1877" s="2"/>
      <c r="FH1877" s="28"/>
      <c r="FI1877" s="28"/>
      <c r="FJ1877" s="28"/>
      <c r="FO1877" s="2"/>
      <c r="FQ1877" s="28"/>
      <c r="FR1877" s="28"/>
      <c r="FS1877" s="28"/>
      <c r="FX1877" s="2"/>
      <c r="FZ1877" s="28"/>
      <c r="GA1877" s="28"/>
      <c r="GB1877" s="28"/>
      <c r="GG1877" s="2"/>
      <c r="GI1877" s="28"/>
      <c r="GJ1877" s="28"/>
      <c r="GK1877" s="28"/>
      <c r="GP1877" s="2"/>
      <c r="GR1877" s="28"/>
      <c r="GS1877" s="28"/>
      <c r="GT1877" s="28"/>
      <c r="GY1877" s="2"/>
      <c r="HA1877" s="28"/>
      <c r="HB1877" s="28"/>
      <c r="HC1877" s="28"/>
      <c r="HH1877" s="2"/>
      <c r="HJ1877" s="28"/>
      <c r="HK1877" s="28"/>
      <c r="HL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  <c r="IP1877" s="28"/>
      <c r="IQ1877" s="28"/>
      <c r="IR1877" s="28"/>
      <c r="IS1877" s="28"/>
      <c r="IT1877" s="28"/>
      <c r="IU1877" s="28"/>
      <c r="IV1877" s="28"/>
      <c r="RS1877" s="315"/>
    </row>
    <row r="1878" spans="1:487" s="22" customFormat="1" ht="15">
      <c r="A1878" s="325" t="s">
        <v>2779</v>
      </c>
      <c r="B1878" s="431"/>
      <c r="C1878" s="431"/>
      <c r="D1878" s="431"/>
      <c r="E1878" s="431"/>
      <c r="F1878" s="437">
        <f t="shared" si="29"/>
        <v>5</v>
      </c>
      <c r="G1878" s="552"/>
      <c r="H1878" s="552">
        <v>5</v>
      </c>
      <c r="I1878" s="552"/>
      <c r="J1878" s="553"/>
      <c r="K1878" s="552"/>
      <c r="L1878" s="460"/>
      <c r="M1878" s="28"/>
      <c r="N1878" s="28"/>
      <c r="R1878" s="2"/>
      <c r="T1878" s="28"/>
      <c r="U1878" s="28"/>
      <c r="V1878" s="28"/>
      <c r="AA1878" s="2"/>
      <c r="AC1878" s="28"/>
      <c r="AD1878" s="28"/>
      <c r="AE1878" s="28"/>
      <c r="AJ1878" s="2"/>
      <c r="AL1878" s="28"/>
      <c r="AM1878" s="28"/>
      <c r="AN1878" s="28"/>
      <c r="AS1878" s="2"/>
      <c r="AU1878" s="28"/>
      <c r="AV1878" s="28"/>
      <c r="AW1878" s="28"/>
      <c r="BB1878" s="2"/>
      <c r="BD1878" s="28"/>
      <c r="BE1878" s="28"/>
      <c r="BF1878" s="28"/>
      <c r="BK1878" s="2"/>
      <c r="BM1878" s="28"/>
      <c r="BN1878" s="28"/>
      <c r="BO1878" s="28"/>
      <c r="BT1878" s="2"/>
      <c r="BV1878" s="28"/>
      <c r="BW1878" s="28"/>
      <c r="BX1878" s="28"/>
      <c r="CC1878" s="2"/>
      <c r="CE1878" s="28"/>
      <c r="CF1878" s="28"/>
      <c r="CG1878" s="28"/>
      <c r="CL1878" s="2"/>
      <c r="CN1878" s="28"/>
      <c r="CO1878" s="28"/>
      <c r="CP1878" s="28"/>
      <c r="CU1878" s="2"/>
      <c r="CW1878" s="28"/>
      <c r="CX1878" s="28"/>
      <c r="CY1878" s="28"/>
      <c r="DD1878" s="2"/>
      <c r="DF1878" s="28"/>
      <c r="DG1878" s="28"/>
      <c r="DH1878" s="28"/>
      <c r="DM1878" s="2"/>
      <c r="DO1878" s="28"/>
      <c r="DP1878" s="28"/>
      <c r="DQ1878" s="28"/>
      <c r="DV1878" s="2"/>
      <c r="DX1878" s="28"/>
      <c r="DY1878" s="28"/>
      <c r="DZ1878" s="28"/>
      <c r="EE1878" s="2"/>
      <c r="EG1878" s="28"/>
      <c r="EH1878" s="28"/>
      <c r="EI1878" s="28"/>
      <c r="EN1878" s="2"/>
      <c r="EP1878" s="28"/>
      <c r="EQ1878" s="28"/>
      <c r="ER1878" s="28"/>
      <c r="EW1878" s="2"/>
      <c r="EY1878" s="28"/>
      <c r="EZ1878" s="28"/>
      <c r="FA1878" s="28"/>
      <c r="FF1878" s="2"/>
      <c r="FH1878" s="28"/>
      <c r="FI1878" s="28"/>
      <c r="FJ1878" s="28"/>
      <c r="FO1878" s="2"/>
      <c r="FQ1878" s="28"/>
      <c r="FR1878" s="28"/>
      <c r="FS1878" s="28"/>
      <c r="FX1878" s="2"/>
      <c r="FZ1878" s="28"/>
      <c r="GA1878" s="28"/>
      <c r="GB1878" s="28"/>
      <c r="GG1878" s="2"/>
      <c r="GI1878" s="28"/>
      <c r="GJ1878" s="28"/>
      <c r="GK1878" s="28"/>
      <c r="GP1878" s="2"/>
      <c r="GR1878" s="28"/>
      <c r="GS1878" s="28"/>
      <c r="GT1878" s="28"/>
      <c r="GY1878" s="2"/>
      <c r="HA1878" s="28"/>
      <c r="HB1878" s="28"/>
      <c r="HC1878" s="28"/>
      <c r="HH1878" s="2"/>
      <c r="HJ1878" s="28"/>
      <c r="HK1878" s="28"/>
      <c r="HL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  <c r="IP1878" s="28"/>
      <c r="IQ1878" s="28"/>
      <c r="IR1878" s="28"/>
      <c r="IS1878" s="28"/>
      <c r="IT1878" s="28"/>
      <c r="IU1878" s="28"/>
      <c r="IV1878" s="28"/>
      <c r="RS1878" s="315"/>
    </row>
    <row r="1879" spans="1:487" s="22" customFormat="1" ht="15">
      <c r="A1879" s="325" t="s">
        <v>2760</v>
      </c>
      <c r="B1879" s="431"/>
      <c r="C1879" s="431"/>
      <c r="D1879" s="431"/>
      <c r="E1879" s="431"/>
      <c r="F1879" s="437">
        <f t="shared" si="29"/>
        <v>7</v>
      </c>
      <c r="G1879" s="552"/>
      <c r="H1879" s="552"/>
      <c r="I1879" s="552"/>
      <c r="J1879" s="553">
        <v>7</v>
      </c>
      <c r="K1879" s="552"/>
      <c r="L1879" s="460"/>
      <c r="M1879" s="28"/>
      <c r="N1879" s="28"/>
      <c r="R1879" s="2"/>
      <c r="T1879" s="28"/>
      <c r="U1879" s="28"/>
      <c r="V1879" s="28"/>
      <c r="AA1879" s="2"/>
      <c r="AC1879" s="28"/>
      <c r="AD1879" s="28"/>
      <c r="AE1879" s="28"/>
      <c r="AJ1879" s="2"/>
      <c r="AL1879" s="28"/>
      <c r="AM1879" s="28"/>
      <c r="AN1879" s="28"/>
      <c r="AS1879" s="2"/>
      <c r="AU1879" s="28"/>
      <c r="AV1879" s="28"/>
      <c r="AW1879" s="28"/>
      <c r="BB1879" s="2"/>
      <c r="BD1879" s="28"/>
      <c r="BE1879" s="28"/>
      <c r="BF1879" s="28"/>
      <c r="BK1879" s="2"/>
      <c r="BM1879" s="28"/>
      <c r="BN1879" s="28"/>
      <c r="BO1879" s="28"/>
      <c r="BT1879" s="2"/>
      <c r="BV1879" s="28"/>
      <c r="BW1879" s="28"/>
      <c r="BX1879" s="28"/>
      <c r="CC1879" s="2"/>
      <c r="CE1879" s="28"/>
      <c r="CF1879" s="28"/>
      <c r="CG1879" s="28"/>
      <c r="CL1879" s="2"/>
      <c r="CN1879" s="28"/>
      <c r="CO1879" s="28"/>
      <c r="CP1879" s="28"/>
      <c r="CU1879" s="2"/>
      <c r="CW1879" s="28"/>
      <c r="CX1879" s="28"/>
      <c r="CY1879" s="28"/>
      <c r="DD1879" s="2"/>
      <c r="DF1879" s="28"/>
      <c r="DG1879" s="28"/>
      <c r="DH1879" s="28"/>
      <c r="DM1879" s="2"/>
      <c r="DO1879" s="28"/>
      <c r="DP1879" s="28"/>
      <c r="DQ1879" s="28"/>
      <c r="DV1879" s="2"/>
      <c r="DX1879" s="28"/>
      <c r="DY1879" s="28"/>
      <c r="DZ1879" s="28"/>
      <c r="EE1879" s="2"/>
      <c r="EG1879" s="28"/>
      <c r="EH1879" s="28"/>
      <c r="EI1879" s="28"/>
      <c r="EN1879" s="2"/>
      <c r="EP1879" s="28"/>
      <c r="EQ1879" s="28"/>
      <c r="ER1879" s="28"/>
      <c r="EW1879" s="2"/>
      <c r="EY1879" s="28"/>
      <c r="EZ1879" s="28"/>
      <c r="FA1879" s="28"/>
      <c r="FF1879" s="2"/>
      <c r="FH1879" s="28"/>
      <c r="FI1879" s="28"/>
      <c r="FJ1879" s="28"/>
      <c r="FO1879" s="2"/>
      <c r="FQ1879" s="28"/>
      <c r="FR1879" s="28"/>
      <c r="FS1879" s="28"/>
      <c r="FX1879" s="2"/>
      <c r="FZ1879" s="28"/>
      <c r="GA1879" s="28"/>
      <c r="GB1879" s="28"/>
      <c r="GG1879" s="2"/>
      <c r="GI1879" s="28"/>
      <c r="GJ1879" s="28"/>
      <c r="GK1879" s="28"/>
      <c r="GP1879" s="2"/>
      <c r="GR1879" s="28"/>
      <c r="GS1879" s="28"/>
      <c r="GT1879" s="28"/>
      <c r="GY1879" s="2"/>
      <c r="HA1879" s="28"/>
      <c r="HB1879" s="28"/>
      <c r="HC1879" s="28"/>
      <c r="HH1879" s="2"/>
      <c r="HJ1879" s="28"/>
      <c r="HK1879" s="28"/>
      <c r="HL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  <c r="IP1879" s="28"/>
      <c r="IQ1879" s="28"/>
      <c r="IR1879" s="28"/>
      <c r="IS1879" s="28"/>
      <c r="IT1879" s="28"/>
      <c r="IU1879" s="28"/>
      <c r="IV1879" s="28"/>
      <c r="RS1879" s="315"/>
    </row>
    <row r="1880" spans="1:487" s="22" customFormat="1" ht="15">
      <c r="A1880" s="325" t="s">
        <v>2912</v>
      </c>
      <c r="B1880" s="431"/>
      <c r="C1880" s="431"/>
      <c r="D1880" s="431"/>
      <c r="E1880" s="431"/>
      <c r="F1880" s="437">
        <f t="shared" si="29"/>
        <v>4</v>
      </c>
      <c r="G1880" s="552"/>
      <c r="H1880" s="552"/>
      <c r="I1880" s="552"/>
      <c r="J1880" s="553"/>
      <c r="K1880" s="552">
        <v>4</v>
      </c>
      <c r="L1880" s="460"/>
      <c r="M1880" s="28"/>
      <c r="N1880" s="28"/>
      <c r="R1880" s="2"/>
      <c r="T1880" s="28"/>
      <c r="U1880" s="28"/>
      <c r="V1880" s="28"/>
      <c r="AA1880" s="2"/>
      <c r="AC1880" s="28"/>
      <c r="AD1880" s="28"/>
      <c r="AE1880" s="28"/>
      <c r="AJ1880" s="2"/>
      <c r="AL1880" s="28"/>
      <c r="AM1880" s="28"/>
      <c r="AN1880" s="28"/>
      <c r="AS1880" s="2"/>
      <c r="AU1880" s="28"/>
      <c r="AV1880" s="28"/>
      <c r="AW1880" s="28"/>
      <c r="BB1880" s="2"/>
      <c r="BD1880" s="28"/>
      <c r="BE1880" s="28"/>
      <c r="BF1880" s="28"/>
      <c r="BK1880" s="2"/>
      <c r="BM1880" s="28"/>
      <c r="BN1880" s="28"/>
      <c r="BO1880" s="28"/>
      <c r="BT1880" s="2"/>
      <c r="BV1880" s="28"/>
      <c r="BW1880" s="28"/>
      <c r="BX1880" s="28"/>
      <c r="CC1880" s="2"/>
      <c r="CE1880" s="28"/>
      <c r="CF1880" s="28"/>
      <c r="CG1880" s="28"/>
      <c r="CL1880" s="2"/>
      <c r="CN1880" s="28"/>
      <c r="CO1880" s="28"/>
      <c r="CP1880" s="28"/>
      <c r="CU1880" s="2"/>
      <c r="CW1880" s="28"/>
      <c r="CX1880" s="28"/>
      <c r="CY1880" s="28"/>
      <c r="DD1880" s="2"/>
      <c r="DF1880" s="28"/>
      <c r="DG1880" s="28"/>
      <c r="DH1880" s="28"/>
      <c r="DM1880" s="2"/>
      <c r="DO1880" s="28"/>
      <c r="DP1880" s="28"/>
      <c r="DQ1880" s="28"/>
      <c r="DV1880" s="2"/>
      <c r="DX1880" s="28"/>
      <c r="DY1880" s="28"/>
      <c r="DZ1880" s="28"/>
      <c r="EE1880" s="2"/>
      <c r="EG1880" s="28"/>
      <c r="EH1880" s="28"/>
      <c r="EI1880" s="28"/>
      <c r="EN1880" s="2"/>
      <c r="EP1880" s="28"/>
      <c r="EQ1880" s="28"/>
      <c r="ER1880" s="28"/>
      <c r="EW1880" s="2"/>
      <c r="EY1880" s="28"/>
      <c r="EZ1880" s="28"/>
      <c r="FA1880" s="28"/>
      <c r="FF1880" s="2"/>
      <c r="FH1880" s="28"/>
      <c r="FI1880" s="28"/>
      <c r="FJ1880" s="28"/>
      <c r="FO1880" s="2"/>
      <c r="FQ1880" s="28"/>
      <c r="FR1880" s="28"/>
      <c r="FS1880" s="28"/>
      <c r="FX1880" s="2"/>
      <c r="FZ1880" s="28"/>
      <c r="GA1880" s="28"/>
      <c r="GB1880" s="28"/>
      <c r="GG1880" s="2"/>
      <c r="GI1880" s="28"/>
      <c r="GJ1880" s="28"/>
      <c r="GK1880" s="28"/>
      <c r="GP1880" s="2"/>
      <c r="GR1880" s="28"/>
      <c r="GS1880" s="28"/>
      <c r="GT1880" s="28"/>
      <c r="GY1880" s="2"/>
      <c r="HA1880" s="28"/>
      <c r="HB1880" s="28"/>
      <c r="HC1880" s="28"/>
      <c r="HH1880" s="2"/>
      <c r="HJ1880" s="28"/>
      <c r="HK1880" s="28"/>
      <c r="HL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  <c r="IP1880" s="28"/>
      <c r="IQ1880" s="28"/>
      <c r="IR1880" s="28"/>
      <c r="IS1880" s="28"/>
      <c r="IT1880" s="28"/>
      <c r="IU1880" s="28"/>
      <c r="IV1880" s="28"/>
      <c r="RS1880" s="315"/>
    </row>
    <row r="1881" spans="1:487" s="22" customFormat="1" ht="15">
      <c r="A1881" s="325" t="s">
        <v>2768</v>
      </c>
      <c r="B1881" s="431"/>
      <c r="C1881" s="431"/>
      <c r="D1881" s="431"/>
      <c r="E1881" s="431"/>
      <c r="F1881" s="437">
        <f t="shared" si="29"/>
        <v>2</v>
      </c>
      <c r="G1881" s="552"/>
      <c r="H1881" s="552"/>
      <c r="I1881" s="552">
        <v>2</v>
      </c>
      <c r="J1881" s="553"/>
      <c r="K1881" s="552"/>
      <c r="L1881" s="460"/>
      <c r="M1881" s="28"/>
      <c r="N1881" s="28"/>
      <c r="R1881" s="2"/>
      <c r="T1881" s="28"/>
      <c r="U1881" s="28"/>
      <c r="V1881" s="28"/>
      <c r="AA1881" s="2"/>
      <c r="AC1881" s="28"/>
      <c r="AD1881" s="28"/>
      <c r="AE1881" s="28"/>
      <c r="AJ1881" s="2"/>
      <c r="AL1881" s="28"/>
      <c r="AM1881" s="28"/>
      <c r="AN1881" s="28"/>
      <c r="AS1881" s="2"/>
      <c r="AU1881" s="28"/>
      <c r="AV1881" s="28"/>
      <c r="AW1881" s="28"/>
      <c r="BB1881" s="2"/>
      <c r="BD1881" s="28"/>
      <c r="BE1881" s="28"/>
      <c r="BF1881" s="28"/>
      <c r="BK1881" s="2"/>
      <c r="BM1881" s="28"/>
      <c r="BN1881" s="28"/>
      <c r="BO1881" s="28"/>
      <c r="BT1881" s="2"/>
      <c r="BV1881" s="28"/>
      <c r="BW1881" s="28"/>
      <c r="BX1881" s="28"/>
      <c r="CC1881" s="2"/>
      <c r="CE1881" s="28"/>
      <c r="CF1881" s="28"/>
      <c r="CG1881" s="28"/>
      <c r="CL1881" s="2"/>
      <c r="CN1881" s="28"/>
      <c r="CO1881" s="28"/>
      <c r="CP1881" s="28"/>
      <c r="CU1881" s="2"/>
      <c r="CW1881" s="28"/>
      <c r="CX1881" s="28"/>
      <c r="CY1881" s="28"/>
      <c r="DD1881" s="2"/>
      <c r="DF1881" s="28"/>
      <c r="DG1881" s="28"/>
      <c r="DH1881" s="28"/>
      <c r="DM1881" s="2"/>
      <c r="DO1881" s="28"/>
      <c r="DP1881" s="28"/>
      <c r="DQ1881" s="28"/>
      <c r="DV1881" s="2"/>
      <c r="DX1881" s="28"/>
      <c r="DY1881" s="28"/>
      <c r="DZ1881" s="28"/>
      <c r="EE1881" s="2"/>
      <c r="EG1881" s="28"/>
      <c r="EH1881" s="28"/>
      <c r="EI1881" s="28"/>
      <c r="EN1881" s="2"/>
      <c r="EP1881" s="28"/>
      <c r="EQ1881" s="28"/>
      <c r="ER1881" s="28"/>
      <c r="EW1881" s="2"/>
      <c r="EY1881" s="28"/>
      <c r="EZ1881" s="28"/>
      <c r="FA1881" s="28"/>
      <c r="FF1881" s="2"/>
      <c r="FH1881" s="28"/>
      <c r="FI1881" s="28"/>
      <c r="FJ1881" s="28"/>
      <c r="FO1881" s="2"/>
      <c r="FQ1881" s="28"/>
      <c r="FR1881" s="28"/>
      <c r="FS1881" s="28"/>
      <c r="FX1881" s="2"/>
      <c r="FZ1881" s="28"/>
      <c r="GA1881" s="28"/>
      <c r="GB1881" s="28"/>
      <c r="GG1881" s="2"/>
      <c r="GI1881" s="28"/>
      <c r="GJ1881" s="28"/>
      <c r="GK1881" s="28"/>
      <c r="GP1881" s="2"/>
      <c r="GR1881" s="28"/>
      <c r="GS1881" s="28"/>
      <c r="GT1881" s="28"/>
      <c r="GY1881" s="2"/>
      <c r="HA1881" s="28"/>
      <c r="HB1881" s="28"/>
      <c r="HC1881" s="28"/>
      <c r="HH1881" s="2"/>
      <c r="HJ1881" s="28"/>
      <c r="HK1881" s="28"/>
      <c r="HL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  <c r="IP1881" s="28"/>
      <c r="IQ1881" s="28"/>
      <c r="IR1881" s="28"/>
      <c r="IS1881" s="28"/>
      <c r="IT1881" s="28"/>
      <c r="IU1881" s="28"/>
      <c r="IV1881" s="28"/>
      <c r="RS1881" s="315"/>
    </row>
    <row r="1882" spans="1:487" s="22" customFormat="1" ht="15">
      <c r="A1882" s="325" t="s">
        <v>2865</v>
      </c>
      <c r="B1882" s="431"/>
      <c r="C1882" s="431"/>
      <c r="D1882" s="431"/>
      <c r="E1882" s="431"/>
      <c r="F1882" s="437">
        <f t="shared" si="29"/>
        <v>5</v>
      </c>
      <c r="G1882" s="552"/>
      <c r="H1882" s="552">
        <v>5</v>
      </c>
      <c r="I1882" s="552"/>
      <c r="J1882" s="553"/>
      <c r="K1882" s="552"/>
      <c r="L1882" s="460"/>
      <c r="M1882" s="28"/>
      <c r="N1882" s="28"/>
      <c r="R1882" s="2"/>
      <c r="T1882" s="28"/>
      <c r="U1882" s="28"/>
      <c r="V1882" s="28"/>
      <c r="AA1882" s="2"/>
      <c r="AC1882" s="28"/>
      <c r="AD1882" s="28"/>
      <c r="AE1882" s="28"/>
      <c r="AJ1882" s="2"/>
      <c r="AL1882" s="28"/>
      <c r="AM1882" s="28"/>
      <c r="AN1882" s="28"/>
      <c r="AS1882" s="2"/>
      <c r="AU1882" s="28"/>
      <c r="AV1882" s="28"/>
      <c r="AW1882" s="28"/>
      <c r="BB1882" s="2"/>
      <c r="BD1882" s="28"/>
      <c r="BE1882" s="28"/>
      <c r="BF1882" s="28"/>
      <c r="BK1882" s="2"/>
      <c r="BM1882" s="28"/>
      <c r="BN1882" s="28"/>
      <c r="BO1882" s="28"/>
      <c r="BT1882" s="2"/>
      <c r="BV1882" s="28"/>
      <c r="BW1882" s="28"/>
      <c r="BX1882" s="28"/>
      <c r="CC1882" s="2"/>
      <c r="CE1882" s="28"/>
      <c r="CF1882" s="28"/>
      <c r="CG1882" s="28"/>
      <c r="CL1882" s="2"/>
      <c r="CN1882" s="28"/>
      <c r="CO1882" s="28"/>
      <c r="CP1882" s="28"/>
      <c r="CU1882" s="2"/>
      <c r="CW1882" s="28"/>
      <c r="CX1882" s="28"/>
      <c r="CY1882" s="28"/>
      <c r="DD1882" s="2"/>
      <c r="DF1882" s="28"/>
      <c r="DG1882" s="28"/>
      <c r="DH1882" s="28"/>
      <c r="DM1882" s="2"/>
      <c r="DO1882" s="28"/>
      <c r="DP1882" s="28"/>
      <c r="DQ1882" s="28"/>
      <c r="DV1882" s="2"/>
      <c r="DX1882" s="28"/>
      <c r="DY1882" s="28"/>
      <c r="DZ1882" s="28"/>
      <c r="EE1882" s="2"/>
      <c r="EG1882" s="28"/>
      <c r="EH1882" s="28"/>
      <c r="EI1882" s="28"/>
      <c r="EN1882" s="2"/>
      <c r="EP1882" s="28"/>
      <c r="EQ1882" s="28"/>
      <c r="ER1882" s="28"/>
      <c r="EW1882" s="2"/>
      <c r="EY1882" s="28"/>
      <c r="EZ1882" s="28"/>
      <c r="FA1882" s="28"/>
      <c r="FF1882" s="2"/>
      <c r="FH1882" s="28"/>
      <c r="FI1882" s="28"/>
      <c r="FJ1882" s="28"/>
      <c r="FO1882" s="2"/>
      <c r="FQ1882" s="28"/>
      <c r="FR1882" s="28"/>
      <c r="FS1882" s="28"/>
      <c r="FX1882" s="2"/>
      <c r="FZ1882" s="28"/>
      <c r="GA1882" s="28"/>
      <c r="GB1882" s="28"/>
      <c r="GG1882" s="2"/>
      <c r="GI1882" s="28"/>
      <c r="GJ1882" s="28"/>
      <c r="GK1882" s="28"/>
      <c r="GP1882" s="2"/>
      <c r="GR1882" s="28"/>
      <c r="GS1882" s="28"/>
      <c r="GT1882" s="28"/>
      <c r="GY1882" s="2"/>
      <c r="HA1882" s="28"/>
      <c r="HB1882" s="28"/>
      <c r="HC1882" s="28"/>
      <c r="HH1882" s="2"/>
      <c r="HJ1882" s="28"/>
      <c r="HK1882" s="28"/>
      <c r="HL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  <c r="IP1882" s="28"/>
      <c r="IQ1882" s="28"/>
      <c r="IR1882" s="28"/>
      <c r="IS1882" s="28"/>
      <c r="IT1882" s="28"/>
      <c r="IU1882" s="28"/>
      <c r="IV1882" s="28"/>
      <c r="RS1882" s="315"/>
    </row>
    <row r="1883" spans="1:487" s="22" customFormat="1" ht="15">
      <c r="A1883" s="325" t="s">
        <v>2892</v>
      </c>
      <c r="B1883" s="431"/>
      <c r="C1883" s="431"/>
      <c r="D1883" s="431"/>
      <c r="E1883" s="431"/>
      <c r="F1883" s="437">
        <f t="shared" si="29"/>
        <v>2</v>
      </c>
      <c r="G1883" s="552"/>
      <c r="H1883" s="552"/>
      <c r="I1883" s="552">
        <v>2</v>
      </c>
      <c r="J1883" s="553"/>
      <c r="K1883" s="552"/>
      <c r="L1883" s="460"/>
      <c r="M1883" s="28"/>
      <c r="N1883" s="28"/>
      <c r="R1883" s="2"/>
      <c r="T1883" s="28"/>
      <c r="U1883" s="28"/>
      <c r="V1883" s="28"/>
      <c r="AA1883" s="2"/>
      <c r="AC1883" s="28"/>
      <c r="AD1883" s="28"/>
      <c r="AE1883" s="28"/>
      <c r="AJ1883" s="2"/>
      <c r="AL1883" s="28"/>
      <c r="AM1883" s="28"/>
      <c r="AN1883" s="28"/>
      <c r="AS1883" s="2"/>
      <c r="AU1883" s="28"/>
      <c r="AV1883" s="28"/>
      <c r="AW1883" s="28"/>
      <c r="BB1883" s="2"/>
      <c r="BD1883" s="28"/>
      <c r="BE1883" s="28"/>
      <c r="BF1883" s="28"/>
      <c r="BK1883" s="2"/>
      <c r="BM1883" s="28"/>
      <c r="BN1883" s="28"/>
      <c r="BO1883" s="28"/>
      <c r="BT1883" s="2"/>
      <c r="BV1883" s="28"/>
      <c r="BW1883" s="28"/>
      <c r="BX1883" s="28"/>
      <c r="CC1883" s="2"/>
      <c r="CE1883" s="28"/>
      <c r="CF1883" s="28"/>
      <c r="CG1883" s="28"/>
      <c r="CL1883" s="2"/>
      <c r="CN1883" s="28"/>
      <c r="CO1883" s="28"/>
      <c r="CP1883" s="28"/>
      <c r="CU1883" s="2"/>
      <c r="CW1883" s="28"/>
      <c r="CX1883" s="28"/>
      <c r="CY1883" s="28"/>
      <c r="DD1883" s="2"/>
      <c r="DF1883" s="28"/>
      <c r="DG1883" s="28"/>
      <c r="DH1883" s="28"/>
      <c r="DM1883" s="2"/>
      <c r="DO1883" s="28"/>
      <c r="DP1883" s="28"/>
      <c r="DQ1883" s="28"/>
      <c r="DV1883" s="2"/>
      <c r="DX1883" s="28"/>
      <c r="DY1883" s="28"/>
      <c r="DZ1883" s="28"/>
      <c r="EE1883" s="2"/>
      <c r="EG1883" s="28"/>
      <c r="EH1883" s="28"/>
      <c r="EI1883" s="28"/>
      <c r="EN1883" s="2"/>
      <c r="EP1883" s="28"/>
      <c r="EQ1883" s="28"/>
      <c r="ER1883" s="28"/>
      <c r="EW1883" s="2"/>
      <c r="EY1883" s="28"/>
      <c r="EZ1883" s="28"/>
      <c r="FA1883" s="28"/>
      <c r="FF1883" s="2"/>
      <c r="FH1883" s="28"/>
      <c r="FI1883" s="28"/>
      <c r="FJ1883" s="28"/>
      <c r="FO1883" s="2"/>
      <c r="FQ1883" s="28"/>
      <c r="FR1883" s="28"/>
      <c r="FS1883" s="28"/>
      <c r="FX1883" s="2"/>
      <c r="FZ1883" s="28"/>
      <c r="GA1883" s="28"/>
      <c r="GB1883" s="28"/>
      <c r="GG1883" s="2"/>
      <c r="GI1883" s="28"/>
      <c r="GJ1883" s="28"/>
      <c r="GK1883" s="28"/>
      <c r="GP1883" s="2"/>
      <c r="GR1883" s="28"/>
      <c r="GS1883" s="28"/>
      <c r="GT1883" s="28"/>
      <c r="GY1883" s="2"/>
      <c r="HA1883" s="28"/>
      <c r="HB1883" s="28"/>
      <c r="HC1883" s="28"/>
      <c r="HH1883" s="2"/>
      <c r="HJ1883" s="28"/>
      <c r="HK1883" s="28"/>
      <c r="HL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  <c r="IP1883" s="28"/>
      <c r="IQ1883" s="28"/>
      <c r="IR1883" s="28"/>
      <c r="IS1883" s="28"/>
      <c r="IT1883" s="28"/>
      <c r="IU1883" s="28"/>
      <c r="IV1883" s="28"/>
      <c r="RS1883" s="315"/>
    </row>
    <row r="1884" spans="1:487" s="22" customFormat="1" ht="15">
      <c r="A1884" s="325" t="s">
        <v>2949</v>
      </c>
      <c r="B1884" s="431"/>
      <c r="C1884" s="431"/>
      <c r="D1884" s="431"/>
      <c r="E1884" s="431"/>
      <c r="F1884" s="437">
        <f t="shared" si="29"/>
        <v>5</v>
      </c>
      <c r="G1884" s="552"/>
      <c r="H1884" s="552"/>
      <c r="I1884" s="552"/>
      <c r="J1884" s="553">
        <v>5</v>
      </c>
      <c r="K1884" s="552"/>
      <c r="L1884" s="460"/>
      <c r="M1884" s="28"/>
      <c r="N1884" s="28"/>
      <c r="R1884" s="2"/>
      <c r="T1884" s="28"/>
      <c r="U1884" s="28"/>
      <c r="V1884" s="28"/>
      <c r="AA1884" s="2"/>
      <c r="AC1884" s="28"/>
      <c r="AD1884" s="28"/>
      <c r="AE1884" s="28"/>
      <c r="AJ1884" s="2"/>
      <c r="AL1884" s="28"/>
      <c r="AM1884" s="28"/>
      <c r="AN1884" s="28"/>
      <c r="AS1884" s="2"/>
      <c r="AU1884" s="28"/>
      <c r="AV1884" s="28"/>
      <c r="AW1884" s="28"/>
      <c r="BB1884" s="2"/>
      <c r="BD1884" s="28"/>
      <c r="BE1884" s="28"/>
      <c r="BF1884" s="28"/>
      <c r="BK1884" s="2"/>
      <c r="BM1884" s="28"/>
      <c r="BN1884" s="28"/>
      <c r="BO1884" s="28"/>
      <c r="BT1884" s="2"/>
      <c r="BV1884" s="28"/>
      <c r="BW1884" s="28"/>
      <c r="BX1884" s="28"/>
      <c r="CC1884" s="2"/>
      <c r="CE1884" s="28"/>
      <c r="CF1884" s="28"/>
      <c r="CG1884" s="28"/>
      <c r="CL1884" s="2"/>
      <c r="CN1884" s="28"/>
      <c r="CO1884" s="28"/>
      <c r="CP1884" s="28"/>
      <c r="CU1884" s="2"/>
      <c r="CW1884" s="28"/>
      <c r="CX1884" s="28"/>
      <c r="CY1884" s="28"/>
      <c r="DD1884" s="2"/>
      <c r="DF1884" s="28"/>
      <c r="DG1884" s="28"/>
      <c r="DH1884" s="28"/>
      <c r="DM1884" s="2"/>
      <c r="DO1884" s="28"/>
      <c r="DP1884" s="28"/>
      <c r="DQ1884" s="28"/>
      <c r="DV1884" s="2"/>
      <c r="DX1884" s="28"/>
      <c r="DY1884" s="28"/>
      <c r="DZ1884" s="28"/>
      <c r="EE1884" s="2"/>
      <c r="EG1884" s="28"/>
      <c r="EH1884" s="28"/>
      <c r="EI1884" s="28"/>
      <c r="EN1884" s="2"/>
      <c r="EP1884" s="28"/>
      <c r="EQ1884" s="28"/>
      <c r="ER1884" s="28"/>
      <c r="EW1884" s="2"/>
      <c r="EY1884" s="28"/>
      <c r="EZ1884" s="28"/>
      <c r="FA1884" s="28"/>
      <c r="FF1884" s="2"/>
      <c r="FH1884" s="28"/>
      <c r="FI1884" s="28"/>
      <c r="FJ1884" s="28"/>
      <c r="FO1884" s="2"/>
      <c r="FQ1884" s="28"/>
      <c r="FR1884" s="28"/>
      <c r="FS1884" s="28"/>
      <c r="FX1884" s="2"/>
      <c r="FZ1884" s="28"/>
      <c r="GA1884" s="28"/>
      <c r="GB1884" s="28"/>
      <c r="GG1884" s="2"/>
      <c r="GI1884" s="28"/>
      <c r="GJ1884" s="28"/>
      <c r="GK1884" s="28"/>
      <c r="GP1884" s="2"/>
      <c r="GR1884" s="28"/>
      <c r="GS1884" s="28"/>
      <c r="GT1884" s="28"/>
      <c r="GY1884" s="2"/>
      <c r="HA1884" s="28"/>
      <c r="HB1884" s="28"/>
      <c r="HC1884" s="28"/>
      <c r="HH1884" s="2"/>
      <c r="HJ1884" s="28"/>
      <c r="HK1884" s="28"/>
      <c r="HL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  <c r="IP1884" s="28"/>
      <c r="IQ1884" s="28"/>
      <c r="IR1884" s="28"/>
      <c r="IS1884" s="28"/>
      <c r="IT1884" s="28"/>
      <c r="IU1884" s="28"/>
      <c r="IV1884" s="28"/>
      <c r="RS1884" s="315"/>
    </row>
    <row r="1885" spans="1:487" s="22" customFormat="1" ht="15">
      <c r="A1885" s="325" t="s">
        <v>2823</v>
      </c>
      <c r="B1885" s="431"/>
      <c r="C1885" s="431"/>
      <c r="D1885" s="431"/>
      <c r="E1885" s="431"/>
      <c r="F1885" s="437">
        <f t="shared" si="29"/>
        <v>16</v>
      </c>
      <c r="G1885" s="552"/>
      <c r="H1885" s="552"/>
      <c r="I1885" s="552"/>
      <c r="J1885" s="553">
        <v>16</v>
      </c>
      <c r="K1885" s="552"/>
      <c r="L1885" s="460"/>
      <c r="M1885" s="28"/>
      <c r="N1885" s="28"/>
      <c r="R1885" s="2"/>
      <c r="T1885" s="28"/>
      <c r="U1885" s="28"/>
      <c r="V1885" s="28"/>
      <c r="AA1885" s="2"/>
      <c r="AC1885" s="28"/>
      <c r="AD1885" s="28"/>
      <c r="AE1885" s="28"/>
      <c r="AJ1885" s="2"/>
      <c r="AL1885" s="28"/>
      <c r="AM1885" s="28"/>
      <c r="AN1885" s="28"/>
      <c r="AS1885" s="2"/>
      <c r="AU1885" s="28"/>
      <c r="AV1885" s="28"/>
      <c r="AW1885" s="28"/>
      <c r="BB1885" s="2"/>
      <c r="BD1885" s="28"/>
      <c r="BE1885" s="28"/>
      <c r="BF1885" s="28"/>
      <c r="BK1885" s="2"/>
      <c r="BM1885" s="28"/>
      <c r="BN1885" s="28"/>
      <c r="BO1885" s="28"/>
      <c r="BT1885" s="2"/>
      <c r="BV1885" s="28"/>
      <c r="BW1885" s="28"/>
      <c r="BX1885" s="28"/>
      <c r="CC1885" s="2"/>
      <c r="CE1885" s="28"/>
      <c r="CF1885" s="28"/>
      <c r="CG1885" s="28"/>
      <c r="CL1885" s="2"/>
      <c r="CN1885" s="28"/>
      <c r="CO1885" s="28"/>
      <c r="CP1885" s="28"/>
      <c r="CU1885" s="2"/>
      <c r="CW1885" s="28"/>
      <c r="CX1885" s="28"/>
      <c r="CY1885" s="28"/>
      <c r="DD1885" s="2"/>
      <c r="DF1885" s="28"/>
      <c r="DG1885" s="28"/>
      <c r="DH1885" s="28"/>
      <c r="DM1885" s="2"/>
      <c r="DO1885" s="28"/>
      <c r="DP1885" s="28"/>
      <c r="DQ1885" s="28"/>
      <c r="DV1885" s="2"/>
      <c r="DX1885" s="28"/>
      <c r="DY1885" s="28"/>
      <c r="DZ1885" s="28"/>
      <c r="EE1885" s="2"/>
      <c r="EG1885" s="28"/>
      <c r="EH1885" s="28"/>
      <c r="EI1885" s="28"/>
      <c r="EN1885" s="2"/>
      <c r="EP1885" s="28"/>
      <c r="EQ1885" s="28"/>
      <c r="ER1885" s="28"/>
      <c r="EW1885" s="2"/>
      <c r="EY1885" s="28"/>
      <c r="EZ1885" s="28"/>
      <c r="FA1885" s="28"/>
      <c r="FF1885" s="2"/>
      <c r="FH1885" s="28"/>
      <c r="FI1885" s="28"/>
      <c r="FJ1885" s="28"/>
      <c r="FO1885" s="2"/>
      <c r="FQ1885" s="28"/>
      <c r="FR1885" s="28"/>
      <c r="FS1885" s="28"/>
      <c r="FX1885" s="2"/>
      <c r="FZ1885" s="28"/>
      <c r="GA1885" s="28"/>
      <c r="GB1885" s="28"/>
      <c r="GG1885" s="2"/>
      <c r="GI1885" s="28"/>
      <c r="GJ1885" s="28"/>
      <c r="GK1885" s="28"/>
      <c r="GP1885" s="2"/>
      <c r="GR1885" s="28"/>
      <c r="GS1885" s="28"/>
      <c r="GT1885" s="28"/>
      <c r="GY1885" s="2"/>
      <c r="HA1885" s="28"/>
      <c r="HB1885" s="28"/>
      <c r="HC1885" s="28"/>
      <c r="HH1885" s="2"/>
      <c r="HJ1885" s="28"/>
      <c r="HK1885" s="28"/>
      <c r="HL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  <c r="IP1885" s="28"/>
      <c r="IQ1885" s="28"/>
      <c r="IR1885" s="28"/>
      <c r="IS1885" s="28"/>
      <c r="IT1885" s="28"/>
      <c r="IU1885" s="28"/>
      <c r="IV1885" s="28"/>
      <c r="RS1885" s="315"/>
    </row>
    <row r="1886" spans="1:487" s="22" customFormat="1" ht="15">
      <c r="A1886" s="325" t="s">
        <v>2656</v>
      </c>
      <c r="B1886" s="431"/>
      <c r="C1886" s="431"/>
      <c r="D1886" s="431"/>
      <c r="E1886" s="431"/>
      <c r="F1886" s="437">
        <f t="shared" si="29"/>
        <v>115</v>
      </c>
      <c r="G1886" s="552">
        <v>93</v>
      </c>
      <c r="H1886" s="552">
        <v>5</v>
      </c>
      <c r="I1886" s="552">
        <v>7</v>
      </c>
      <c r="J1886" s="553">
        <v>10</v>
      </c>
      <c r="K1886" s="552"/>
      <c r="L1886" s="460"/>
      <c r="M1886" s="28"/>
      <c r="N1886" s="28"/>
      <c r="R1886" s="2"/>
      <c r="T1886" s="28"/>
      <c r="U1886" s="28"/>
      <c r="V1886" s="28"/>
      <c r="AA1886" s="2"/>
      <c r="AC1886" s="28"/>
      <c r="AD1886" s="28"/>
      <c r="AE1886" s="28"/>
      <c r="AJ1886" s="2"/>
      <c r="AL1886" s="28"/>
      <c r="AM1886" s="28"/>
      <c r="AN1886" s="28"/>
      <c r="AS1886" s="2"/>
      <c r="AU1886" s="28"/>
      <c r="AV1886" s="28"/>
      <c r="AW1886" s="28"/>
      <c r="BB1886" s="2"/>
      <c r="BD1886" s="28"/>
      <c r="BE1886" s="28"/>
      <c r="BF1886" s="28"/>
      <c r="BK1886" s="2"/>
      <c r="BM1886" s="28"/>
      <c r="BN1886" s="28"/>
      <c r="BO1886" s="28"/>
      <c r="BT1886" s="2"/>
      <c r="BV1886" s="28"/>
      <c r="BW1886" s="28"/>
      <c r="BX1886" s="28"/>
      <c r="CC1886" s="2"/>
      <c r="CE1886" s="28"/>
      <c r="CF1886" s="28"/>
      <c r="CG1886" s="28"/>
      <c r="CL1886" s="2"/>
      <c r="CN1886" s="28"/>
      <c r="CO1886" s="28"/>
      <c r="CP1886" s="28"/>
      <c r="CU1886" s="2"/>
      <c r="CW1886" s="28"/>
      <c r="CX1886" s="28"/>
      <c r="CY1886" s="28"/>
      <c r="DD1886" s="2"/>
      <c r="DF1886" s="28"/>
      <c r="DG1886" s="28"/>
      <c r="DH1886" s="28"/>
      <c r="DM1886" s="2"/>
      <c r="DO1886" s="28"/>
      <c r="DP1886" s="28"/>
      <c r="DQ1886" s="28"/>
      <c r="DV1886" s="2"/>
      <c r="DX1886" s="28"/>
      <c r="DY1886" s="28"/>
      <c r="DZ1886" s="28"/>
      <c r="EE1886" s="2"/>
      <c r="EG1886" s="28"/>
      <c r="EH1886" s="28"/>
      <c r="EI1886" s="28"/>
      <c r="EN1886" s="2"/>
      <c r="EP1886" s="28"/>
      <c r="EQ1886" s="28"/>
      <c r="ER1886" s="28"/>
      <c r="EW1886" s="2"/>
      <c r="EY1886" s="28"/>
      <c r="EZ1886" s="28"/>
      <c r="FA1886" s="28"/>
      <c r="FF1886" s="2"/>
      <c r="FH1886" s="28"/>
      <c r="FI1886" s="28"/>
      <c r="FJ1886" s="28"/>
      <c r="FO1886" s="2"/>
      <c r="FQ1886" s="28"/>
      <c r="FR1886" s="28"/>
      <c r="FS1886" s="28"/>
      <c r="FX1886" s="2"/>
      <c r="FZ1886" s="28"/>
      <c r="GA1886" s="28"/>
      <c r="GB1886" s="28"/>
      <c r="GG1886" s="2"/>
      <c r="GI1886" s="28"/>
      <c r="GJ1886" s="28"/>
      <c r="GK1886" s="28"/>
      <c r="GP1886" s="2"/>
      <c r="GR1886" s="28"/>
      <c r="GS1886" s="28"/>
      <c r="GT1886" s="28"/>
      <c r="GY1886" s="2"/>
      <c r="HA1886" s="28"/>
      <c r="HB1886" s="28"/>
      <c r="HC1886" s="28"/>
      <c r="HH1886" s="2"/>
      <c r="HJ1886" s="28"/>
      <c r="HK1886" s="28"/>
      <c r="HL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  <c r="IP1886" s="28"/>
      <c r="IQ1886" s="28"/>
      <c r="IR1886" s="28"/>
      <c r="IS1886" s="28"/>
      <c r="IT1886" s="28"/>
      <c r="IU1886" s="28"/>
      <c r="IV1886" s="28"/>
      <c r="RS1886" s="315"/>
    </row>
    <row r="1887" spans="1:487" s="22" customFormat="1" ht="15">
      <c r="A1887" s="325" t="s">
        <v>2935</v>
      </c>
      <c r="B1887" s="431"/>
      <c r="C1887" s="431"/>
      <c r="D1887" s="431"/>
      <c r="E1887" s="431"/>
      <c r="F1887" s="437">
        <f t="shared" si="29"/>
        <v>95</v>
      </c>
      <c r="G1887" s="552"/>
      <c r="H1887" s="552">
        <v>62</v>
      </c>
      <c r="I1887" s="552">
        <v>25</v>
      </c>
      <c r="J1887" s="553">
        <v>3</v>
      </c>
      <c r="K1887" s="552">
        <v>5</v>
      </c>
      <c r="L1887" s="460"/>
      <c r="M1887" s="28"/>
      <c r="N1887" s="28"/>
      <c r="R1887" s="2"/>
      <c r="T1887" s="28"/>
      <c r="U1887" s="28"/>
      <c r="V1887" s="28"/>
      <c r="AA1887" s="2"/>
      <c r="AC1887" s="28"/>
      <c r="AD1887" s="28"/>
      <c r="AE1887" s="28"/>
      <c r="AJ1887" s="2"/>
      <c r="AL1887" s="28"/>
      <c r="AM1887" s="28"/>
      <c r="AN1887" s="28"/>
      <c r="AS1887" s="2"/>
      <c r="AU1887" s="28"/>
      <c r="AV1887" s="28"/>
      <c r="AW1887" s="28"/>
      <c r="BB1887" s="2"/>
      <c r="BD1887" s="28"/>
      <c r="BE1887" s="28"/>
      <c r="BF1887" s="28"/>
      <c r="BK1887" s="2"/>
      <c r="BM1887" s="28"/>
      <c r="BN1887" s="28"/>
      <c r="BO1887" s="28"/>
      <c r="BT1887" s="2"/>
      <c r="BV1887" s="28"/>
      <c r="BW1887" s="28"/>
      <c r="BX1887" s="28"/>
      <c r="CC1887" s="2"/>
      <c r="CE1887" s="28"/>
      <c r="CF1887" s="28"/>
      <c r="CG1887" s="28"/>
      <c r="CL1887" s="2"/>
      <c r="CN1887" s="28"/>
      <c r="CO1887" s="28"/>
      <c r="CP1887" s="28"/>
      <c r="CU1887" s="2"/>
      <c r="CW1887" s="28"/>
      <c r="CX1887" s="28"/>
      <c r="CY1887" s="28"/>
      <c r="DD1887" s="2"/>
      <c r="DF1887" s="28"/>
      <c r="DG1887" s="28"/>
      <c r="DH1887" s="28"/>
      <c r="DM1887" s="2"/>
      <c r="DO1887" s="28"/>
      <c r="DP1887" s="28"/>
      <c r="DQ1887" s="28"/>
      <c r="DV1887" s="2"/>
      <c r="DX1887" s="28"/>
      <c r="DY1887" s="28"/>
      <c r="DZ1887" s="28"/>
      <c r="EE1887" s="2"/>
      <c r="EG1887" s="28"/>
      <c r="EH1887" s="28"/>
      <c r="EI1887" s="28"/>
      <c r="EN1887" s="2"/>
      <c r="EP1887" s="28"/>
      <c r="EQ1887" s="28"/>
      <c r="ER1887" s="28"/>
      <c r="EW1887" s="2"/>
      <c r="EY1887" s="28"/>
      <c r="EZ1887" s="28"/>
      <c r="FA1887" s="28"/>
      <c r="FF1887" s="2"/>
      <c r="FH1887" s="28"/>
      <c r="FI1887" s="28"/>
      <c r="FJ1887" s="28"/>
      <c r="FO1887" s="2"/>
      <c r="FQ1887" s="28"/>
      <c r="FR1887" s="28"/>
      <c r="FS1887" s="28"/>
      <c r="FX1887" s="2"/>
      <c r="FZ1887" s="28"/>
      <c r="GA1887" s="28"/>
      <c r="GB1887" s="28"/>
      <c r="GG1887" s="2"/>
      <c r="GI1887" s="28"/>
      <c r="GJ1887" s="28"/>
      <c r="GK1887" s="28"/>
      <c r="GP1887" s="2"/>
      <c r="GR1887" s="28"/>
      <c r="GS1887" s="28"/>
      <c r="GT1887" s="28"/>
      <c r="GY1887" s="2"/>
      <c r="HA1887" s="28"/>
      <c r="HB1887" s="28"/>
      <c r="HC1887" s="28"/>
      <c r="HH1887" s="2"/>
      <c r="HJ1887" s="28"/>
      <c r="HK1887" s="28"/>
      <c r="HL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  <c r="IP1887" s="28"/>
      <c r="IQ1887" s="28"/>
      <c r="IR1887" s="28"/>
      <c r="IS1887" s="28"/>
      <c r="IT1887" s="28"/>
      <c r="IU1887" s="28"/>
      <c r="IV1887" s="28"/>
      <c r="RS1887" s="315"/>
    </row>
    <row r="1888" spans="1:487" s="22" customFormat="1" ht="15">
      <c r="A1888" s="325" t="s">
        <v>2690</v>
      </c>
      <c r="B1888" s="431"/>
      <c r="C1888" s="431"/>
      <c r="D1888" s="431"/>
      <c r="E1888" s="431"/>
      <c r="F1888" s="437">
        <f t="shared" si="29"/>
        <v>8</v>
      </c>
      <c r="G1888" s="552"/>
      <c r="H1888" s="552"/>
      <c r="I1888" s="552"/>
      <c r="J1888" s="553">
        <v>8</v>
      </c>
      <c r="K1888" s="552"/>
      <c r="L1888" s="460"/>
      <c r="M1888" s="28"/>
      <c r="N1888" s="28"/>
      <c r="R1888" s="2"/>
      <c r="T1888" s="28"/>
      <c r="U1888" s="28"/>
      <c r="V1888" s="28"/>
      <c r="AA1888" s="2"/>
      <c r="AC1888" s="28"/>
      <c r="AD1888" s="28"/>
      <c r="AE1888" s="28"/>
      <c r="AJ1888" s="2"/>
      <c r="AL1888" s="28"/>
      <c r="AM1888" s="28"/>
      <c r="AN1888" s="28"/>
      <c r="AS1888" s="2"/>
      <c r="AU1888" s="28"/>
      <c r="AV1888" s="28"/>
      <c r="AW1888" s="28"/>
      <c r="BB1888" s="2"/>
      <c r="BD1888" s="28"/>
      <c r="BE1888" s="28"/>
      <c r="BF1888" s="28"/>
      <c r="BK1888" s="2"/>
      <c r="BM1888" s="28"/>
      <c r="BN1888" s="28"/>
      <c r="BO1888" s="28"/>
      <c r="BT1888" s="2"/>
      <c r="BV1888" s="28"/>
      <c r="BW1888" s="28"/>
      <c r="BX1888" s="28"/>
      <c r="CC1888" s="2"/>
      <c r="CE1888" s="28"/>
      <c r="CF1888" s="28"/>
      <c r="CG1888" s="28"/>
      <c r="CL1888" s="2"/>
      <c r="CN1888" s="28"/>
      <c r="CO1888" s="28"/>
      <c r="CP1888" s="28"/>
      <c r="CU1888" s="2"/>
      <c r="CW1888" s="28"/>
      <c r="CX1888" s="28"/>
      <c r="CY1888" s="28"/>
      <c r="DD1888" s="2"/>
      <c r="DF1888" s="28"/>
      <c r="DG1888" s="28"/>
      <c r="DH1888" s="28"/>
      <c r="DM1888" s="2"/>
      <c r="DO1888" s="28"/>
      <c r="DP1888" s="28"/>
      <c r="DQ1888" s="28"/>
      <c r="DV1888" s="2"/>
      <c r="DX1888" s="28"/>
      <c r="DY1888" s="28"/>
      <c r="DZ1888" s="28"/>
      <c r="EE1888" s="2"/>
      <c r="EG1888" s="28"/>
      <c r="EH1888" s="28"/>
      <c r="EI1888" s="28"/>
      <c r="EN1888" s="2"/>
      <c r="EP1888" s="28"/>
      <c r="EQ1888" s="28"/>
      <c r="ER1888" s="28"/>
      <c r="EW1888" s="2"/>
      <c r="EY1888" s="28"/>
      <c r="EZ1888" s="28"/>
      <c r="FA1888" s="28"/>
      <c r="FF1888" s="2"/>
      <c r="FH1888" s="28"/>
      <c r="FI1888" s="28"/>
      <c r="FJ1888" s="28"/>
      <c r="FO1888" s="2"/>
      <c r="FQ1888" s="28"/>
      <c r="FR1888" s="28"/>
      <c r="FS1888" s="28"/>
      <c r="FX1888" s="2"/>
      <c r="FZ1888" s="28"/>
      <c r="GA1888" s="28"/>
      <c r="GB1888" s="28"/>
      <c r="GG1888" s="2"/>
      <c r="GI1888" s="28"/>
      <c r="GJ1888" s="28"/>
      <c r="GK1888" s="28"/>
      <c r="GP1888" s="2"/>
      <c r="GR1888" s="28"/>
      <c r="GS1888" s="28"/>
      <c r="GT1888" s="28"/>
      <c r="GY1888" s="2"/>
      <c r="HA1888" s="28"/>
      <c r="HB1888" s="28"/>
      <c r="HC1888" s="28"/>
      <c r="HH1888" s="2"/>
      <c r="HJ1888" s="28"/>
      <c r="HK1888" s="28"/>
      <c r="HL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  <c r="IP1888" s="28"/>
      <c r="IQ1888" s="28"/>
      <c r="IR1888" s="28"/>
      <c r="IS1888" s="28"/>
      <c r="IT1888" s="28"/>
      <c r="IU1888" s="28"/>
      <c r="IV1888" s="28"/>
      <c r="RS1888" s="315"/>
    </row>
    <row r="1889" spans="1:487" s="22" customFormat="1" ht="15">
      <c r="A1889" s="325" t="s">
        <v>2819</v>
      </c>
      <c r="B1889" s="431"/>
      <c r="C1889" s="431"/>
      <c r="D1889" s="431"/>
      <c r="E1889" s="431"/>
      <c r="F1889" s="437">
        <f t="shared" si="29"/>
        <v>4</v>
      </c>
      <c r="G1889" s="552"/>
      <c r="H1889" s="552"/>
      <c r="I1889" s="552"/>
      <c r="J1889" s="553">
        <v>4</v>
      </c>
      <c r="K1889" s="552"/>
      <c r="L1889" s="460"/>
      <c r="M1889" s="28"/>
      <c r="N1889" s="28"/>
      <c r="R1889" s="2"/>
      <c r="T1889" s="28"/>
      <c r="U1889" s="28"/>
      <c r="V1889" s="28"/>
      <c r="AA1889" s="2"/>
      <c r="AC1889" s="28"/>
      <c r="AD1889" s="28"/>
      <c r="AE1889" s="28"/>
      <c r="AJ1889" s="2"/>
      <c r="AL1889" s="28"/>
      <c r="AM1889" s="28"/>
      <c r="AN1889" s="28"/>
      <c r="AS1889" s="2"/>
      <c r="AU1889" s="28"/>
      <c r="AV1889" s="28"/>
      <c r="AW1889" s="28"/>
      <c r="BB1889" s="2"/>
      <c r="BD1889" s="28"/>
      <c r="BE1889" s="28"/>
      <c r="BF1889" s="28"/>
      <c r="BK1889" s="2"/>
      <c r="BM1889" s="28"/>
      <c r="BN1889" s="28"/>
      <c r="BO1889" s="28"/>
      <c r="BT1889" s="2"/>
      <c r="BV1889" s="28"/>
      <c r="BW1889" s="28"/>
      <c r="BX1889" s="28"/>
      <c r="CC1889" s="2"/>
      <c r="CE1889" s="28"/>
      <c r="CF1889" s="28"/>
      <c r="CG1889" s="28"/>
      <c r="CL1889" s="2"/>
      <c r="CN1889" s="28"/>
      <c r="CO1889" s="28"/>
      <c r="CP1889" s="28"/>
      <c r="CU1889" s="2"/>
      <c r="CW1889" s="28"/>
      <c r="CX1889" s="28"/>
      <c r="CY1889" s="28"/>
      <c r="DD1889" s="2"/>
      <c r="DF1889" s="28"/>
      <c r="DG1889" s="28"/>
      <c r="DH1889" s="28"/>
      <c r="DM1889" s="2"/>
      <c r="DO1889" s="28"/>
      <c r="DP1889" s="28"/>
      <c r="DQ1889" s="28"/>
      <c r="DV1889" s="2"/>
      <c r="DX1889" s="28"/>
      <c r="DY1889" s="28"/>
      <c r="DZ1889" s="28"/>
      <c r="EE1889" s="2"/>
      <c r="EG1889" s="28"/>
      <c r="EH1889" s="28"/>
      <c r="EI1889" s="28"/>
      <c r="EN1889" s="2"/>
      <c r="EP1889" s="28"/>
      <c r="EQ1889" s="28"/>
      <c r="ER1889" s="28"/>
      <c r="EW1889" s="2"/>
      <c r="EY1889" s="28"/>
      <c r="EZ1889" s="28"/>
      <c r="FA1889" s="28"/>
      <c r="FF1889" s="2"/>
      <c r="FH1889" s="28"/>
      <c r="FI1889" s="28"/>
      <c r="FJ1889" s="28"/>
      <c r="FO1889" s="2"/>
      <c r="FQ1889" s="28"/>
      <c r="FR1889" s="28"/>
      <c r="FS1889" s="28"/>
      <c r="FX1889" s="2"/>
      <c r="FZ1889" s="28"/>
      <c r="GA1889" s="28"/>
      <c r="GB1889" s="28"/>
      <c r="GG1889" s="2"/>
      <c r="GI1889" s="28"/>
      <c r="GJ1889" s="28"/>
      <c r="GK1889" s="28"/>
      <c r="GP1889" s="2"/>
      <c r="GR1889" s="28"/>
      <c r="GS1889" s="28"/>
      <c r="GT1889" s="28"/>
      <c r="GY1889" s="2"/>
      <c r="HA1889" s="28"/>
      <c r="HB1889" s="28"/>
      <c r="HC1889" s="28"/>
      <c r="HH1889" s="2"/>
      <c r="HJ1889" s="28"/>
      <c r="HK1889" s="28"/>
      <c r="HL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  <c r="IP1889" s="28"/>
      <c r="IQ1889" s="28"/>
      <c r="IR1889" s="28"/>
      <c r="IS1889" s="28"/>
      <c r="IT1889" s="28"/>
      <c r="IU1889" s="28"/>
      <c r="IV1889" s="28"/>
      <c r="RS1889" s="315"/>
    </row>
    <row r="1890" spans="1:487" s="22" customFormat="1" ht="15">
      <c r="A1890" s="325" t="s">
        <v>2693</v>
      </c>
      <c r="B1890" s="431"/>
      <c r="C1890" s="431"/>
      <c r="D1890" s="431"/>
      <c r="E1890" s="431"/>
      <c r="F1890" s="437">
        <f t="shared" si="29"/>
        <v>14</v>
      </c>
      <c r="G1890" s="552"/>
      <c r="H1890" s="552">
        <v>11</v>
      </c>
      <c r="I1890" s="552"/>
      <c r="J1890" s="553">
        <v>3</v>
      </c>
      <c r="K1890" s="552"/>
      <c r="L1890" s="460"/>
      <c r="M1890" s="28"/>
      <c r="N1890" s="28"/>
      <c r="R1890" s="2"/>
      <c r="T1890" s="28"/>
      <c r="U1890" s="28"/>
      <c r="V1890" s="28"/>
      <c r="AA1890" s="2"/>
      <c r="AC1890" s="28"/>
      <c r="AD1890" s="28"/>
      <c r="AE1890" s="28"/>
      <c r="AJ1890" s="2"/>
      <c r="AL1890" s="28"/>
      <c r="AM1890" s="28"/>
      <c r="AN1890" s="28"/>
      <c r="AS1890" s="2"/>
      <c r="AU1890" s="28"/>
      <c r="AV1890" s="28"/>
      <c r="AW1890" s="28"/>
      <c r="BB1890" s="2"/>
      <c r="BD1890" s="28"/>
      <c r="BE1890" s="28"/>
      <c r="BF1890" s="28"/>
      <c r="BK1890" s="2"/>
      <c r="BM1890" s="28"/>
      <c r="BN1890" s="28"/>
      <c r="BO1890" s="28"/>
      <c r="BT1890" s="2"/>
      <c r="BV1890" s="28"/>
      <c r="BW1890" s="28"/>
      <c r="BX1890" s="28"/>
      <c r="CC1890" s="2"/>
      <c r="CE1890" s="28"/>
      <c r="CF1890" s="28"/>
      <c r="CG1890" s="28"/>
      <c r="CL1890" s="2"/>
      <c r="CN1890" s="28"/>
      <c r="CO1890" s="28"/>
      <c r="CP1890" s="28"/>
      <c r="CU1890" s="2"/>
      <c r="CW1890" s="28"/>
      <c r="CX1890" s="28"/>
      <c r="CY1890" s="28"/>
      <c r="DD1890" s="2"/>
      <c r="DF1890" s="28"/>
      <c r="DG1890" s="28"/>
      <c r="DH1890" s="28"/>
      <c r="DM1890" s="2"/>
      <c r="DO1890" s="28"/>
      <c r="DP1890" s="28"/>
      <c r="DQ1890" s="28"/>
      <c r="DV1890" s="2"/>
      <c r="DX1890" s="28"/>
      <c r="DY1890" s="28"/>
      <c r="DZ1890" s="28"/>
      <c r="EE1890" s="2"/>
      <c r="EG1890" s="28"/>
      <c r="EH1890" s="28"/>
      <c r="EI1890" s="28"/>
      <c r="EN1890" s="2"/>
      <c r="EP1890" s="28"/>
      <c r="EQ1890" s="28"/>
      <c r="ER1890" s="28"/>
      <c r="EW1890" s="2"/>
      <c r="EY1890" s="28"/>
      <c r="EZ1890" s="28"/>
      <c r="FA1890" s="28"/>
      <c r="FF1890" s="2"/>
      <c r="FH1890" s="28"/>
      <c r="FI1890" s="28"/>
      <c r="FJ1890" s="28"/>
      <c r="FO1890" s="2"/>
      <c r="FQ1890" s="28"/>
      <c r="FR1890" s="28"/>
      <c r="FS1890" s="28"/>
      <c r="FX1890" s="2"/>
      <c r="FZ1890" s="28"/>
      <c r="GA1890" s="28"/>
      <c r="GB1890" s="28"/>
      <c r="GG1890" s="2"/>
      <c r="GI1890" s="28"/>
      <c r="GJ1890" s="28"/>
      <c r="GK1890" s="28"/>
      <c r="GP1890" s="2"/>
      <c r="GR1890" s="28"/>
      <c r="GS1890" s="28"/>
      <c r="GT1890" s="28"/>
      <c r="GY1890" s="2"/>
      <c r="HA1890" s="28"/>
      <c r="HB1890" s="28"/>
      <c r="HC1890" s="28"/>
      <c r="HH1890" s="2"/>
      <c r="HJ1890" s="28"/>
      <c r="HK1890" s="28"/>
      <c r="HL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  <c r="IP1890" s="28"/>
      <c r="IQ1890" s="28"/>
      <c r="IR1890" s="28"/>
      <c r="IS1890" s="28"/>
      <c r="IT1890" s="28"/>
      <c r="IU1890" s="28"/>
      <c r="IV1890" s="28"/>
      <c r="RS1890" s="315"/>
    </row>
    <row r="1891" spans="1:487" s="22" customFormat="1" ht="15">
      <c r="A1891" s="325" t="s">
        <v>2628</v>
      </c>
      <c r="B1891" s="431"/>
      <c r="C1891" s="431"/>
      <c r="D1891" s="431"/>
      <c r="E1891" s="431"/>
      <c r="F1891" s="437">
        <f t="shared" si="29"/>
        <v>15</v>
      </c>
      <c r="G1891" s="552"/>
      <c r="H1891" s="552"/>
      <c r="I1891" s="552"/>
      <c r="J1891" s="553">
        <v>15</v>
      </c>
      <c r="K1891" s="552"/>
      <c r="L1891" s="460"/>
      <c r="M1891" s="28"/>
      <c r="N1891" s="28"/>
      <c r="R1891" s="2"/>
      <c r="T1891" s="28"/>
      <c r="U1891" s="28"/>
      <c r="V1891" s="28"/>
      <c r="AA1891" s="2"/>
      <c r="AC1891" s="28"/>
      <c r="AD1891" s="28"/>
      <c r="AE1891" s="28"/>
      <c r="AJ1891" s="2"/>
      <c r="AL1891" s="28"/>
      <c r="AM1891" s="28"/>
      <c r="AN1891" s="28"/>
      <c r="AS1891" s="2"/>
      <c r="AU1891" s="28"/>
      <c r="AV1891" s="28"/>
      <c r="AW1891" s="28"/>
      <c r="BB1891" s="2"/>
      <c r="BD1891" s="28"/>
      <c r="BE1891" s="28"/>
      <c r="BF1891" s="28"/>
      <c r="BK1891" s="2"/>
      <c r="BM1891" s="28"/>
      <c r="BN1891" s="28"/>
      <c r="BO1891" s="28"/>
      <c r="BT1891" s="2"/>
      <c r="BV1891" s="28"/>
      <c r="BW1891" s="28"/>
      <c r="BX1891" s="28"/>
      <c r="CC1891" s="2"/>
      <c r="CE1891" s="28"/>
      <c r="CF1891" s="28"/>
      <c r="CG1891" s="28"/>
      <c r="CL1891" s="2"/>
      <c r="CN1891" s="28"/>
      <c r="CO1891" s="28"/>
      <c r="CP1891" s="28"/>
      <c r="CU1891" s="2"/>
      <c r="CW1891" s="28"/>
      <c r="CX1891" s="28"/>
      <c r="CY1891" s="28"/>
      <c r="DD1891" s="2"/>
      <c r="DF1891" s="28"/>
      <c r="DG1891" s="28"/>
      <c r="DH1891" s="28"/>
      <c r="DM1891" s="2"/>
      <c r="DO1891" s="28"/>
      <c r="DP1891" s="28"/>
      <c r="DQ1891" s="28"/>
      <c r="DV1891" s="2"/>
      <c r="DX1891" s="28"/>
      <c r="DY1891" s="28"/>
      <c r="DZ1891" s="28"/>
      <c r="EE1891" s="2"/>
      <c r="EG1891" s="28"/>
      <c r="EH1891" s="28"/>
      <c r="EI1891" s="28"/>
      <c r="EN1891" s="2"/>
      <c r="EP1891" s="28"/>
      <c r="EQ1891" s="28"/>
      <c r="ER1891" s="28"/>
      <c r="EW1891" s="2"/>
      <c r="EY1891" s="28"/>
      <c r="EZ1891" s="28"/>
      <c r="FA1891" s="28"/>
      <c r="FF1891" s="2"/>
      <c r="FH1891" s="28"/>
      <c r="FI1891" s="28"/>
      <c r="FJ1891" s="28"/>
      <c r="FO1891" s="2"/>
      <c r="FQ1891" s="28"/>
      <c r="FR1891" s="28"/>
      <c r="FS1891" s="28"/>
      <c r="FX1891" s="2"/>
      <c r="FZ1891" s="28"/>
      <c r="GA1891" s="28"/>
      <c r="GB1891" s="28"/>
      <c r="GG1891" s="2"/>
      <c r="GI1891" s="28"/>
      <c r="GJ1891" s="28"/>
      <c r="GK1891" s="28"/>
      <c r="GP1891" s="2"/>
      <c r="GR1891" s="28"/>
      <c r="GS1891" s="28"/>
      <c r="GT1891" s="28"/>
      <c r="GY1891" s="2"/>
      <c r="HA1891" s="28"/>
      <c r="HB1891" s="28"/>
      <c r="HC1891" s="28"/>
      <c r="HH1891" s="2"/>
      <c r="HJ1891" s="28"/>
      <c r="HK1891" s="28"/>
      <c r="HL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  <c r="IP1891" s="28"/>
      <c r="IQ1891" s="28"/>
      <c r="IR1891" s="28"/>
      <c r="IS1891" s="28"/>
      <c r="IT1891" s="28"/>
      <c r="IU1891" s="28"/>
      <c r="IV1891" s="28"/>
      <c r="RS1891" s="315"/>
    </row>
    <row r="1892" spans="1:487" s="22" customFormat="1" ht="15">
      <c r="A1892" s="549" t="s">
        <v>2998</v>
      </c>
      <c r="B1892" s="431"/>
      <c r="C1892" s="431"/>
      <c r="D1892" s="431"/>
      <c r="E1892" s="431"/>
      <c r="F1892" s="437">
        <f t="shared" si="29"/>
        <v>2</v>
      </c>
      <c r="G1892" s="440"/>
      <c r="H1892" s="440"/>
      <c r="I1892" s="440"/>
      <c r="J1892" s="530">
        <v>2</v>
      </c>
      <c r="K1892" s="440"/>
      <c r="L1892" s="442"/>
      <c r="M1892" s="28"/>
      <c r="N1892" s="28"/>
      <c r="R1892" s="2"/>
      <c r="T1892" s="28"/>
      <c r="U1892" s="28"/>
      <c r="V1892" s="28"/>
      <c r="AA1892" s="2"/>
      <c r="AC1892" s="28"/>
      <c r="AD1892" s="28"/>
      <c r="AE1892" s="28"/>
      <c r="AJ1892" s="2"/>
      <c r="AL1892" s="28"/>
      <c r="AM1892" s="28"/>
      <c r="AN1892" s="28"/>
      <c r="AS1892" s="2"/>
      <c r="AU1892" s="28"/>
      <c r="AV1892" s="28"/>
      <c r="AW1892" s="28"/>
      <c r="BB1892" s="2"/>
      <c r="BD1892" s="28"/>
      <c r="BE1892" s="28"/>
      <c r="BF1892" s="28"/>
      <c r="BK1892" s="2"/>
      <c r="BM1892" s="28"/>
      <c r="BN1892" s="28"/>
      <c r="BO1892" s="28"/>
      <c r="BT1892" s="2"/>
      <c r="BV1892" s="28"/>
      <c r="BW1892" s="28"/>
      <c r="BX1892" s="28"/>
      <c r="CC1892" s="2"/>
      <c r="CE1892" s="28"/>
      <c r="CF1892" s="28"/>
      <c r="CG1892" s="28"/>
      <c r="CL1892" s="2"/>
      <c r="CN1892" s="28"/>
      <c r="CO1892" s="28"/>
      <c r="CP1892" s="28"/>
      <c r="CU1892" s="2"/>
      <c r="CW1892" s="28"/>
      <c r="CX1892" s="28"/>
      <c r="CY1892" s="28"/>
      <c r="DD1892" s="2"/>
      <c r="DF1892" s="28"/>
      <c r="DG1892" s="28"/>
      <c r="DH1892" s="28"/>
      <c r="DM1892" s="2"/>
      <c r="DO1892" s="28"/>
      <c r="DP1892" s="28"/>
      <c r="DQ1892" s="28"/>
      <c r="DV1892" s="2"/>
      <c r="DX1892" s="28"/>
      <c r="DY1892" s="28"/>
      <c r="DZ1892" s="28"/>
      <c r="EE1892" s="2"/>
      <c r="EG1892" s="28"/>
      <c r="EH1892" s="28"/>
      <c r="EI1892" s="28"/>
      <c r="EN1892" s="2"/>
      <c r="EP1892" s="28"/>
      <c r="EQ1892" s="28"/>
      <c r="ER1892" s="28"/>
      <c r="EW1892" s="2"/>
      <c r="EY1892" s="28"/>
      <c r="EZ1892" s="28"/>
      <c r="FA1892" s="28"/>
      <c r="FF1892" s="2"/>
      <c r="FH1892" s="28"/>
      <c r="FI1892" s="28"/>
      <c r="FJ1892" s="28"/>
      <c r="FO1892" s="2"/>
      <c r="FQ1892" s="28"/>
      <c r="FR1892" s="28"/>
      <c r="FS1892" s="28"/>
      <c r="FX1892" s="2"/>
      <c r="FZ1892" s="28"/>
      <c r="GA1892" s="28"/>
      <c r="GB1892" s="28"/>
      <c r="GG1892" s="2"/>
      <c r="GI1892" s="28"/>
      <c r="GJ1892" s="28"/>
      <c r="GK1892" s="28"/>
      <c r="GP1892" s="2"/>
      <c r="GR1892" s="28"/>
      <c r="GS1892" s="28"/>
      <c r="GT1892" s="28"/>
      <c r="GY1892" s="2"/>
      <c r="HA1892" s="28"/>
      <c r="HB1892" s="28"/>
      <c r="HC1892" s="28"/>
      <c r="HH1892" s="2"/>
      <c r="HJ1892" s="28"/>
      <c r="HK1892" s="28"/>
      <c r="HL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  <c r="IP1892" s="28"/>
      <c r="IQ1892" s="28"/>
      <c r="IR1892" s="28"/>
      <c r="IS1892" s="28"/>
      <c r="IT1892" s="28"/>
      <c r="IU1892" s="28"/>
      <c r="IV1892" s="28"/>
      <c r="RS1892" s="315"/>
    </row>
    <row r="1893" spans="1:487" s="22" customFormat="1" ht="15">
      <c r="A1893" s="549" t="s">
        <v>3003</v>
      </c>
      <c r="B1893" s="431"/>
      <c r="C1893" s="431"/>
      <c r="D1893" s="431"/>
      <c r="E1893" s="431"/>
      <c r="F1893" s="437">
        <f t="shared" si="29"/>
        <v>2</v>
      </c>
      <c r="G1893" s="440"/>
      <c r="H1893" s="440"/>
      <c r="I1893" s="440"/>
      <c r="J1893" s="530">
        <v>2</v>
      </c>
      <c r="K1893" s="440"/>
      <c r="L1893" s="442"/>
      <c r="M1893" s="28"/>
      <c r="N1893" s="28"/>
      <c r="R1893" s="2"/>
      <c r="T1893" s="28"/>
      <c r="U1893" s="28"/>
      <c r="V1893" s="28"/>
      <c r="AA1893" s="2"/>
      <c r="AC1893" s="28"/>
      <c r="AD1893" s="28"/>
      <c r="AE1893" s="28"/>
      <c r="AJ1893" s="2"/>
      <c r="AL1893" s="28"/>
      <c r="AM1893" s="28"/>
      <c r="AN1893" s="28"/>
      <c r="AS1893" s="2"/>
      <c r="AU1893" s="28"/>
      <c r="AV1893" s="28"/>
      <c r="AW1893" s="28"/>
      <c r="BB1893" s="2"/>
      <c r="BD1893" s="28"/>
      <c r="BE1893" s="28"/>
      <c r="BF1893" s="28"/>
      <c r="BK1893" s="2"/>
      <c r="BM1893" s="28"/>
      <c r="BN1893" s="28"/>
      <c r="BO1893" s="28"/>
      <c r="BT1893" s="2"/>
      <c r="BV1893" s="28"/>
      <c r="BW1893" s="28"/>
      <c r="BX1893" s="28"/>
      <c r="CC1893" s="2"/>
      <c r="CE1893" s="28"/>
      <c r="CF1893" s="28"/>
      <c r="CG1893" s="28"/>
      <c r="CL1893" s="2"/>
      <c r="CN1893" s="28"/>
      <c r="CO1893" s="28"/>
      <c r="CP1893" s="28"/>
      <c r="CU1893" s="2"/>
      <c r="CW1893" s="28"/>
      <c r="CX1893" s="28"/>
      <c r="CY1893" s="28"/>
      <c r="DD1893" s="2"/>
      <c r="DF1893" s="28"/>
      <c r="DG1893" s="28"/>
      <c r="DH1893" s="28"/>
      <c r="DM1893" s="2"/>
      <c r="DO1893" s="28"/>
      <c r="DP1893" s="28"/>
      <c r="DQ1893" s="28"/>
      <c r="DV1893" s="2"/>
      <c r="DX1893" s="28"/>
      <c r="DY1893" s="28"/>
      <c r="DZ1893" s="28"/>
      <c r="EE1893" s="2"/>
      <c r="EG1893" s="28"/>
      <c r="EH1893" s="28"/>
      <c r="EI1893" s="28"/>
      <c r="EN1893" s="2"/>
      <c r="EP1893" s="28"/>
      <c r="EQ1893" s="28"/>
      <c r="ER1893" s="28"/>
      <c r="EW1893" s="2"/>
      <c r="EY1893" s="28"/>
      <c r="EZ1893" s="28"/>
      <c r="FA1893" s="28"/>
      <c r="FF1893" s="2"/>
      <c r="FH1893" s="28"/>
      <c r="FI1893" s="28"/>
      <c r="FJ1893" s="28"/>
      <c r="FO1893" s="2"/>
      <c r="FQ1893" s="28"/>
      <c r="FR1893" s="28"/>
      <c r="FS1893" s="28"/>
      <c r="FX1893" s="2"/>
      <c r="FZ1893" s="28"/>
      <c r="GA1893" s="28"/>
      <c r="GB1893" s="28"/>
      <c r="GG1893" s="2"/>
      <c r="GI1893" s="28"/>
      <c r="GJ1893" s="28"/>
      <c r="GK1893" s="28"/>
      <c r="GP1893" s="2"/>
      <c r="GR1893" s="28"/>
      <c r="GS1893" s="28"/>
      <c r="GT1893" s="28"/>
      <c r="GY1893" s="2"/>
      <c r="HA1893" s="28"/>
      <c r="HB1893" s="28"/>
      <c r="HC1893" s="28"/>
      <c r="HH1893" s="2"/>
      <c r="HJ1893" s="28"/>
      <c r="HK1893" s="28"/>
      <c r="HL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  <c r="IP1893" s="28"/>
      <c r="IQ1893" s="28"/>
      <c r="IR1893" s="28"/>
      <c r="IS1893" s="28"/>
      <c r="IT1893" s="28"/>
      <c r="IU1893" s="28"/>
      <c r="IV1893" s="28"/>
      <c r="RS1893" s="315"/>
    </row>
    <row r="1894" spans="1:487" s="22" customFormat="1" ht="15">
      <c r="A1894" s="549" t="s">
        <v>3052</v>
      </c>
      <c r="B1894" s="431"/>
      <c r="C1894" s="431"/>
      <c r="D1894" s="431"/>
      <c r="E1894" s="431"/>
      <c r="F1894" s="437">
        <f t="shared" si="29"/>
        <v>1</v>
      </c>
      <c r="G1894" s="440"/>
      <c r="H1894" s="440"/>
      <c r="I1894" s="440"/>
      <c r="J1894" s="530">
        <v>1</v>
      </c>
      <c r="K1894" s="440"/>
      <c r="L1894" s="442"/>
      <c r="M1894" s="28"/>
      <c r="N1894" s="28"/>
      <c r="R1894" s="2"/>
      <c r="T1894" s="28"/>
      <c r="U1894" s="28"/>
      <c r="V1894" s="28"/>
      <c r="AA1894" s="2"/>
      <c r="AC1894" s="28"/>
      <c r="AD1894" s="28"/>
      <c r="AE1894" s="28"/>
      <c r="AJ1894" s="2"/>
      <c r="AL1894" s="28"/>
      <c r="AM1894" s="28"/>
      <c r="AN1894" s="28"/>
      <c r="AS1894" s="2"/>
      <c r="AU1894" s="28"/>
      <c r="AV1894" s="28"/>
      <c r="AW1894" s="28"/>
      <c r="BB1894" s="2"/>
      <c r="BD1894" s="28"/>
      <c r="BE1894" s="28"/>
      <c r="BF1894" s="28"/>
      <c r="BK1894" s="2"/>
      <c r="BM1894" s="28"/>
      <c r="BN1894" s="28"/>
      <c r="BO1894" s="28"/>
      <c r="BT1894" s="2"/>
      <c r="BV1894" s="28"/>
      <c r="BW1894" s="28"/>
      <c r="BX1894" s="28"/>
      <c r="CC1894" s="2"/>
      <c r="CE1894" s="28"/>
      <c r="CF1894" s="28"/>
      <c r="CG1894" s="28"/>
      <c r="CL1894" s="2"/>
      <c r="CN1894" s="28"/>
      <c r="CO1894" s="28"/>
      <c r="CP1894" s="28"/>
      <c r="CU1894" s="2"/>
      <c r="CW1894" s="28"/>
      <c r="CX1894" s="28"/>
      <c r="CY1894" s="28"/>
      <c r="DD1894" s="2"/>
      <c r="DF1894" s="28"/>
      <c r="DG1894" s="28"/>
      <c r="DH1894" s="28"/>
      <c r="DM1894" s="2"/>
      <c r="DO1894" s="28"/>
      <c r="DP1894" s="28"/>
      <c r="DQ1894" s="28"/>
      <c r="DV1894" s="2"/>
      <c r="DX1894" s="28"/>
      <c r="DY1894" s="28"/>
      <c r="DZ1894" s="28"/>
      <c r="EE1894" s="2"/>
      <c r="EG1894" s="28"/>
      <c r="EH1894" s="28"/>
      <c r="EI1894" s="28"/>
      <c r="EN1894" s="2"/>
      <c r="EP1894" s="28"/>
      <c r="EQ1894" s="28"/>
      <c r="ER1894" s="28"/>
      <c r="EW1894" s="2"/>
      <c r="EY1894" s="28"/>
      <c r="EZ1894" s="28"/>
      <c r="FA1894" s="28"/>
      <c r="FF1894" s="2"/>
      <c r="FH1894" s="28"/>
      <c r="FI1894" s="28"/>
      <c r="FJ1894" s="28"/>
      <c r="FO1894" s="2"/>
      <c r="FQ1894" s="28"/>
      <c r="FR1894" s="28"/>
      <c r="FS1894" s="28"/>
      <c r="FX1894" s="2"/>
      <c r="FZ1894" s="28"/>
      <c r="GA1894" s="28"/>
      <c r="GB1894" s="28"/>
      <c r="GG1894" s="2"/>
      <c r="GI1894" s="28"/>
      <c r="GJ1894" s="28"/>
      <c r="GK1894" s="28"/>
      <c r="GP1894" s="2"/>
      <c r="GR1894" s="28"/>
      <c r="GS1894" s="28"/>
      <c r="GT1894" s="28"/>
      <c r="GY1894" s="2"/>
      <c r="HA1894" s="28"/>
      <c r="HB1894" s="28"/>
      <c r="HC1894" s="28"/>
      <c r="HH1894" s="2"/>
      <c r="HJ1894" s="28"/>
      <c r="HK1894" s="28"/>
      <c r="HL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  <c r="IP1894" s="28"/>
      <c r="IQ1894" s="28"/>
      <c r="IR1894" s="28"/>
      <c r="IS1894" s="28"/>
      <c r="IT1894" s="28"/>
      <c r="IU1894" s="28"/>
      <c r="IV1894" s="28"/>
      <c r="RS1894" s="315"/>
    </row>
    <row r="1895" spans="1:487" s="22" customFormat="1" ht="15">
      <c r="A1895" s="549" t="s">
        <v>3053</v>
      </c>
      <c r="B1895" s="431"/>
      <c r="C1895" s="431"/>
      <c r="D1895" s="431"/>
      <c r="E1895" s="431"/>
      <c r="F1895" s="437">
        <f t="shared" si="29"/>
        <v>1</v>
      </c>
      <c r="G1895" s="440"/>
      <c r="H1895" s="440"/>
      <c r="I1895" s="440"/>
      <c r="J1895" s="530">
        <v>1</v>
      </c>
      <c r="K1895" s="440"/>
      <c r="L1895" s="442"/>
      <c r="M1895" s="28"/>
      <c r="N1895" s="28"/>
      <c r="R1895" s="2"/>
      <c r="T1895" s="28"/>
      <c r="U1895" s="28"/>
      <c r="V1895" s="28"/>
      <c r="AA1895" s="2"/>
      <c r="AC1895" s="28"/>
      <c r="AD1895" s="28"/>
      <c r="AE1895" s="28"/>
      <c r="AJ1895" s="2"/>
      <c r="AL1895" s="28"/>
      <c r="AM1895" s="28"/>
      <c r="AN1895" s="28"/>
      <c r="AS1895" s="2"/>
      <c r="AU1895" s="28"/>
      <c r="AV1895" s="28"/>
      <c r="AW1895" s="28"/>
      <c r="BB1895" s="2"/>
      <c r="BD1895" s="28"/>
      <c r="BE1895" s="28"/>
      <c r="BF1895" s="28"/>
      <c r="BK1895" s="2"/>
      <c r="BM1895" s="28"/>
      <c r="BN1895" s="28"/>
      <c r="BO1895" s="28"/>
      <c r="BT1895" s="2"/>
      <c r="BV1895" s="28"/>
      <c r="BW1895" s="28"/>
      <c r="BX1895" s="28"/>
      <c r="CC1895" s="2"/>
      <c r="CE1895" s="28"/>
      <c r="CF1895" s="28"/>
      <c r="CG1895" s="28"/>
      <c r="CL1895" s="2"/>
      <c r="CN1895" s="28"/>
      <c r="CO1895" s="28"/>
      <c r="CP1895" s="28"/>
      <c r="CU1895" s="2"/>
      <c r="CW1895" s="28"/>
      <c r="CX1895" s="28"/>
      <c r="CY1895" s="28"/>
      <c r="DD1895" s="2"/>
      <c r="DF1895" s="28"/>
      <c r="DG1895" s="28"/>
      <c r="DH1895" s="28"/>
      <c r="DM1895" s="2"/>
      <c r="DO1895" s="28"/>
      <c r="DP1895" s="28"/>
      <c r="DQ1895" s="28"/>
      <c r="DV1895" s="2"/>
      <c r="DX1895" s="28"/>
      <c r="DY1895" s="28"/>
      <c r="DZ1895" s="28"/>
      <c r="EE1895" s="2"/>
      <c r="EG1895" s="28"/>
      <c r="EH1895" s="28"/>
      <c r="EI1895" s="28"/>
      <c r="EN1895" s="2"/>
      <c r="EP1895" s="28"/>
      <c r="EQ1895" s="28"/>
      <c r="ER1895" s="28"/>
      <c r="EW1895" s="2"/>
      <c r="EY1895" s="28"/>
      <c r="EZ1895" s="28"/>
      <c r="FA1895" s="28"/>
      <c r="FF1895" s="2"/>
      <c r="FH1895" s="28"/>
      <c r="FI1895" s="28"/>
      <c r="FJ1895" s="28"/>
      <c r="FO1895" s="2"/>
      <c r="FQ1895" s="28"/>
      <c r="FR1895" s="28"/>
      <c r="FS1895" s="28"/>
      <c r="FX1895" s="2"/>
      <c r="FZ1895" s="28"/>
      <c r="GA1895" s="28"/>
      <c r="GB1895" s="28"/>
      <c r="GG1895" s="2"/>
      <c r="GI1895" s="28"/>
      <c r="GJ1895" s="28"/>
      <c r="GK1895" s="28"/>
      <c r="GP1895" s="2"/>
      <c r="GR1895" s="28"/>
      <c r="GS1895" s="28"/>
      <c r="GT1895" s="28"/>
      <c r="GY1895" s="2"/>
      <c r="HA1895" s="28"/>
      <c r="HB1895" s="28"/>
      <c r="HC1895" s="28"/>
      <c r="HH1895" s="2"/>
      <c r="HJ1895" s="28"/>
      <c r="HK1895" s="28"/>
      <c r="HL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  <c r="IP1895" s="28"/>
      <c r="IQ1895" s="28"/>
      <c r="IR1895" s="28"/>
      <c r="IS1895" s="28"/>
      <c r="IT1895" s="28"/>
      <c r="IU1895" s="28"/>
      <c r="IV1895" s="28"/>
      <c r="RS1895" s="315"/>
    </row>
    <row r="1896" spans="1:487" s="22" customFormat="1" ht="15">
      <c r="A1896" s="549" t="s">
        <v>3057</v>
      </c>
      <c r="B1896" s="431"/>
      <c r="C1896" s="431"/>
      <c r="D1896" s="431"/>
      <c r="E1896" s="431"/>
      <c r="F1896" s="437">
        <f t="shared" si="29"/>
        <v>2</v>
      </c>
      <c r="G1896" s="440"/>
      <c r="H1896" s="440"/>
      <c r="I1896" s="552">
        <v>2</v>
      </c>
      <c r="J1896" s="2"/>
      <c r="K1896" s="440"/>
      <c r="L1896" s="442"/>
      <c r="M1896" s="28"/>
      <c r="N1896" s="28"/>
      <c r="R1896" s="2"/>
      <c r="T1896" s="28"/>
      <c r="U1896" s="28"/>
      <c r="V1896" s="28"/>
      <c r="AA1896" s="2"/>
      <c r="AC1896" s="28"/>
      <c r="AD1896" s="28"/>
      <c r="AE1896" s="28"/>
      <c r="AJ1896" s="2"/>
      <c r="AL1896" s="28"/>
      <c r="AM1896" s="28"/>
      <c r="AN1896" s="28"/>
      <c r="AS1896" s="2"/>
      <c r="AU1896" s="28"/>
      <c r="AV1896" s="28"/>
      <c r="AW1896" s="28"/>
      <c r="BB1896" s="2"/>
      <c r="BD1896" s="28"/>
      <c r="BE1896" s="28"/>
      <c r="BF1896" s="28"/>
      <c r="BK1896" s="2"/>
      <c r="BM1896" s="28"/>
      <c r="BN1896" s="28"/>
      <c r="BO1896" s="28"/>
      <c r="BT1896" s="2"/>
      <c r="BV1896" s="28"/>
      <c r="BW1896" s="28"/>
      <c r="BX1896" s="28"/>
      <c r="CC1896" s="2"/>
      <c r="CE1896" s="28"/>
      <c r="CF1896" s="28"/>
      <c r="CG1896" s="28"/>
      <c r="CL1896" s="2"/>
      <c r="CN1896" s="28"/>
      <c r="CO1896" s="28"/>
      <c r="CP1896" s="28"/>
      <c r="CU1896" s="2"/>
      <c r="CW1896" s="28"/>
      <c r="CX1896" s="28"/>
      <c r="CY1896" s="28"/>
      <c r="DD1896" s="2"/>
      <c r="DF1896" s="28"/>
      <c r="DG1896" s="28"/>
      <c r="DH1896" s="28"/>
      <c r="DM1896" s="2"/>
      <c r="DO1896" s="28"/>
      <c r="DP1896" s="28"/>
      <c r="DQ1896" s="28"/>
      <c r="DV1896" s="2"/>
      <c r="DX1896" s="28"/>
      <c r="DY1896" s="28"/>
      <c r="DZ1896" s="28"/>
      <c r="EE1896" s="2"/>
      <c r="EG1896" s="28"/>
      <c r="EH1896" s="28"/>
      <c r="EI1896" s="28"/>
      <c r="EN1896" s="2"/>
      <c r="EP1896" s="28"/>
      <c r="EQ1896" s="28"/>
      <c r="ER1896" s="28"/>
      <c r="EW1896" s="2"/>
      <c r="EY1896" s="28"/>
      <c r="EZ1896" s="28"/>
      <c r="FA1896" s="28"/>
      <c r="FF1896" s="2"/>
      <c r="FH1896" s="28"/>
      <c r="FI1896" s="28"/>
      <c r="FJ1896" s="28"/>
      <c r="FO1896" s="2"/>
      <c r="FQ1896" s="28"/>
      <c r="FR1896" s="28"/>
      <c r="FS1896" s="28"/>
      <c r="FX1896" s="2"/>
      <c r="FZ1896" s="28"/>
      <c r="GA1896" s="28"/>
      <c r="GB1896" s="28"/>
      <c r="GG1896" s="2"/>
      <c r="GI1896" s="28"/>
      <c r="GJ1896" s="28"/>
      <c r="GK1896" s="28"/>
      <c r="GP1896" s="2"/>
      <c r="GR1896" s="28"/>
      <c r="GS1896" s="28"/>
      <c r="GT1896" s="28"/>
      <c r="GY1896" s="2"/>
      <c r="HA1896" s="28"/>
      <c r="HB1896" s="28"/>
      <c r="HC1896" s="28"/>
      <c r="HH1896" s="2"/>
      <c r="HJ1896" s="28"/>
      <c r="HK1896" s="28"/>
      <c r="HL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  <c r="IP1896" s="28"/>
      <c r="IQ1896" s="28"/>
      <c r="IR1896" s="28"/>
      <c r="IS1896" s="28"/>
      <c r="IT1896" s="28"/>
      <c r="IU1896" s="28"/>
      <c r="IV1896" s="28"/>
      <c r="RS1896" s="315"/>
    </row>
    <row r="1897" spans="1:487" s="22" customFormat="1" ht="15">
      <c r="A1897" s="549" t="s">
        <v>3058</v>
      </c>
      <c r="B1897" s="431"/>
      <c r="C1897" s="431"/>
      <c r="D1897" s="431"/>
      <c r="E1897" s="431"/>
      <c r="F1897" s="437">
        <f t="shared" si="29"/>
        <v>7</v>
      </c>
      <c r="G1897" s="440"/>
      <c r="H1897" s="440"/>
      <c r="I1897" s="552">
        <v>5</v>
      </c>
      <c r="J1897" s="530">
        <v>2</v>
      </c>
      <c r="K1897" s="440"/>
      <c r="L1897" s="442"/>
      <c r="M1897" s="28"/>
      <c r="N1897" s="28"/>
      <c r="R1897" s="2"/>
      <c r="T1897" s="28"/>
      <c r="U1897" s="28"/>
      <c r="V1897" s="28"/>
      <c r="AA1897" s="2"/>
      <c r="AC1897" s="28"/>
      <c r="AD1897" s="28"/>
      <c r="AE1897" s="28"/>
      <c r="AJ1897" s="2"/>
      <c r="AL1897" s="28"/>
      <c r="AM1897" s="28"/>
      <c r="AN1897" s="28"/>
      <c r="AS1897" s="2"/>
      <c r="AU1897" s="28"/>
      <c r="AV1897" s="28"/>
      <c r="AW1897" s="28"/>
      <c r="BB1897" s="2"/>
      <c r="BD1897" s="28"/>
      <c r="BE1897" s="28"/>
      <c r="BF1897" s="28"/>
      <c r="BK1897" s="2"/>
      <c r="BM1897" s="28"/>
      <c r="BN1897" s="28"/>
      <c r="BO1897" s="28"/>
      <c r="BT1897" s="2"/>
      <c r="BV1897" s="28"/>
      <c r="BW1897" s="28"/>
      <c r="BX1897" s="28"/>
      <c r="CC1897" s="2"/>
      <c r="CE1897" s="28"/>
      <c r="CF1897" s="28"/>
      <c r="CG1897" s="28"/>
      <c r="CL1897" s="2"/>
      <c r="CN1897" s="28"/>
      <c r="CO1897" s="28"/>
      <c r="CP1897" s="28"/>
      <c r="CU1897" s="2"/>
      <c r="CW1897" s="28"/>
      <c r="CX1897" s="28"/>
      <c r="CY1897" s="28"/>
      <c r="DD1897" s="2"/>
      <c r="DF1897" s="28"/>
      <c r="DG1897" s="28"/>
      <c r="DH1897" s="28"/>
      <c r="DM1897" s="2"/>
      <c r="DO1897" s="28"/>
      <c r="DP1897" s="28"/>
      <c r="DQ1897" s="28"/>
      <c r="DV1897" s="2"/>
      <c r="DX1897" s="28"/>
      <c r="DY1897" s="28"/>
      <c r="DZ1897" s="28"/>
      <c r="EE1897" s="2"/>
      <c r="EG1897" s="28"/>
      <c r="EH1897" s="28"/>
      <c r="EI1897" s="28"/>
      <c r="EN1897" s="2"/>
      <c r="EP1897" s="28"/>
      <c r="EQ1897" s="28"/>
      <c r="ER1897" s="28"/>
      <c r="EW1897" s="2"/>
      <c r="EY1897" s="28"/>
      <c r="EZ1897" s="28"/>
      <c r="FA1897" s="28"/>
      <c r="FF1897" s="2"/>
      <c r="FH1897" s="28"/>
      <c r="FI1897" s="28"/>
      <c r="FJ1897" s="28"/>
      <c r="FO1897" s="2"/>
      <c r="FQ1897" s="28"/>
      <c r="FR1897" s="28"/>
      <c r="FS1897" s="28"/>
      <c r="FX1897" s="2"/>
      <c r="FZ1897" s="28"/>
      <c r="GA1897" s="28"/>
      <c r="GB1897" s="28"/>
      <c r="GG1897" s="2"/>
      <c r="GI1897" s="28"/>
      <c r="GJ1897" s="28"/>
      <c r="GK1897" s="28"/>
      <c r="GP1897" s="2"/>
      <c r="GR1897" s="28"/>
      <c r="GS1897" s="28"/>
      <c r="GT1897" s="28"/>
      <c r="GY1897" s="2"/>
      <c r="HA1897" s="28"/>
      <c r="HB1897" s="28"/>
      <c r="HC1897" s="28"/>
      <c r="HH1897" s="2"/>
      <c r="HJ1897" s="28"/>
      <c r="HK1897" s="28"/>
      <c r="HL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  <c r="IP1897" s="28"/>
      <c r="IQ1897" s="28"/>
      <c r="IR1897" s="28"/>
      <c r="IS1897" s="28"/>
      <c r="IT1897" s="28"/>
      <c r="IU1897" s="28"/>
      <c r="IV1897" s="28"/>
      <c r="RS1897" s="315"/>
    </row>
    <row r="1898" spans="1:487" s="22" customFormat="1" ht="15">
      <c r="A1898" s="549" t="s">
        <v>3059</v>
      </c>
      <c r="B1898" s="431"/>
      <c r="C1898" s="431"/>
      <c r="D1898" s="431"/>
      <c r="E1898" s="431"/>
      <c r="F1898" s="437">
        <f t="shared" si="29"/>
        <v>9</v>
      </c>
      <c r="G1898" s="440"/>
      <c r="H1898" s="440"/>
      <c r="I1898" s="553">
        <v>9</v>
      </c>
      <c r="J1898" s="2"/>
      <c r="K1898" s="440"/>
      <c r="L1898" s="442"/>
      <c r="M1898" s="28"/>
      <c r="N1898" s="28"/>
      <c r="R1898" s="2"/>
      <c r="T1898" s="28"/>
      <c r="U1898" s="28"/>
      <c r="V1898" s="28"/>
      <c r="AA1898" s="2"/>
      <c r="AC1898" s="28"/>
      <c r="AD1898" s="28"/>
      <c r="AE1898" s="28"/>
      <c r="AJ1898" s="2"/>
      <c r="AL1898" s="28"/>
      <c r="AM1898" s="28"/>
      <c r="AN1898" s="28"/>
      <c r="AS1898" s="2"/>
      <c r="AU1898" s="28"/>
      <c r="AV1898" s="28"/>
      <c r="AW1898" s="28"/>
      <c r="BB1898" s="2"/>
      <c r="BD1898" s="28"/>
      <c r="BE1898" s="28"/>
      <c r="BF1898" s="28"/>
      <c r="BK1898" s="2"/>
      <c r="BM1898" s="28"/>
      <c r="BN1898" s="28"/>
      <c r="BO1898" s="28"/>
      <c r="BT1898" s="2"/>
      <c r="BV1898" s="28"/>
      <c r="BW1898" s="28"/>
      <c r="BX1898" s="28"/>
      <c r="CC1898" s="2"/>
      <c r="CE1898" s="28"/>
      <c r="CF1898" s="28"/>
      <c r="CG1898" s="28"/>
      <c r="CL1898" s="2"/>
      <c r="CN1898" s="28"/>
      <c r="CO1898" s="28"/>
      <c r="CP1898" s="28"/>
      <c r="CU1898" s="2"/>
      <c r="CW1898" s="28"/>
      <c r="CX1898" s="28"/>
      <c r="CY1898" s="28"/>
      <c r="DD1898" s="2"/>
      <c r="DF1898" s="28"/>
      <c r="DG1898" s="28"/>
      <c r="DH1898" s="28"/>
      <c r="DM1898" s="2"/>
      <c r="DO1898" s="28"/>
      <c r="DP1898" s="28"/>
      <c r="DQ1898" s="28"/>
      <c r="DV1898" s="2"/>
      <c r="DX1898" s="28"/>
      <c r="DY1898" s="28"/>
      <c r="DZ1898" s="28"/>
      <c r="EE1898" s="2"/>
      <c r="EG1898" s="28"/>
      <c r="EH1898" s="28"/>
      <c r="EI1898" s="28"/>
      <c r="EN1898" s="2"/>
      <c r="EP1898" s="28"/>
      <c r="EQ1898" s="28"/>
      <c r="ER1898" s="28"/>
      <c r="EW1898" s="2"/>
      <c r="EY1898" s="28"/>
      <c r="EZ1898" s="28"/>
      <c r="FA1898" s="28"/>
      <c r="FF1898" s="2"/>
      <c r="FH1898" s="28"/>
      <c r="FI1898" s="28"/>
      <c r="FJ1898" s="28"/>
      <c r="FO1898" s="2"/>
      <c r="FQ1898" s="28"/>
      <c r="FR1898" s="28"/>
      <c r="FS1898" s="28"/>
      <c r="FX1898" s="2"/>
      <c r="FZ1898" s="28"/>
      <c r="GA1898" s="28"/>
      <c r="GB1898" s="28"/>
      <c r="GG1898" s="2"/>
      <c r="GI1898" s="28"/>
      <c r="GJ1898" s="28"/>
      <c r="GK1898" s="28"/>
      <c r="GP1898" s="2"/>
      <c r="GR1898" s="28"/>
      <c r="GS1898" s="28"/>
      <c r="GT1898" s="28"/>
      <c r="GY1898" s="2"/>
      <c r="HA1898" s="28"/>
      <c r="HB1898" s="28"/>
      <c r="HC1898" s="28"/>
      <c r="HH1898" s="2"/>
      <c r="HJ1898" s="28"/>
      <c r="HK1898" s="28"/>
      <c r="HL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  <c r="IP1898" s="28"/>
      <c r="IQ1898" s="28"/>
      <c r="IR1898" s="28"/>
      <c r="IS1898" s="28"/>
      <c r="IT1898" s="28"/>
      <c r="IU1898" s="28"/>
      <c r="IV1898" s="28"/>
      <c r="RS1898" s="315"/>
    </row>
    <row r="1899" spans="1:487" s="22" customFormat="1" ht="15">
      <c r="A1899" s="549" t="s">
        <v>3060</v>
      </c>
      <c r="B1899" s="431"/>
      <c r="C1899" s="431"/>
      <c r="D1899" s="431"/>
      <c r="E1899" s="431"/>
      <c r="F1899" s="437">
        <f t="shared" si="29"/>
        <v>8</v>
      </c>
      <c r="G1899" s="440"/>
      <c r="H1899" s="440"/>
      <c r="I1899" s="553">
        <v>8</v>
      </c>
      <c r="J1899" s="2"/>
      <c r="K1899" s="440"/>
      <c r="L1899" s="442"/>
      <c r="M1899" s="28"/>
      <c r="N1899" s="28"/>
      <c r="R1899" s="2"/>
      <c r="T1899" s="28"/>
      <c r="U1899" s="28"/>
      <c r="V1899" s="28"/>
      <c r="AA1899" s="2"/>
      <c r="AC1899" s="28"/>
      <c r="AD1899" s="28"/>
      <c r="AE1899" s="28"/>
      <c r="AJ1899" s="2"/>
      <c r="AL1899" s="28"/>
      <c r="AM1899" s="28"/>
      <c r="AN1899" s="28"/>
      <c r="AS1899" s="2"/>
      <c r="AU1899" s="28"/>
      <c r="AV1899" s="28"/>
      <c r="AW1899" s="28"/>
      <c r="BB1899" s="2"/>
      <c r="BD1899" s="28"/>
      <c r="BE1899" s="28"/>
      <c r="BF1899" s="28"/>
      <c r="BK1899" s="2"/>
      <c r="BM1899" s="28"/>
      <c r="BN1899" s="28"/>
      <c r="BO1899" s="28"/>
      <c r="BT1899" s="2"/>
      <c r="BV1899" s="28"/>
      <c r="BW1899" s="28"/>
      <c r="BX1899" s="28"/>
      <c r="CC1899" s="2"/>
      <c r="CE1899" s="28"/>
      <c r="CF1899" s="28"/>
      <c r="CG1899" s="28"/>
      <c r="CL1899" s="2"/>
      <c r="CN1899" s="28"/>
      <c r="CO1899" s="28"/>
      <c r="CP1899" s="28"/>
      <c r="CU1899" s="2"/>
      <c r="CW1899" s="28"/>
      <c r="CX1899" s="28"/>
      <c r="CY1899" s="28"/>
      <c r="DD1899" s="2"/>
      <c r="DF1899" s="28"/>
      <c r="DG1899" s="28"/>
      <c r="DH1899" s="28"/>
      <c r="DM1899" s="2"/>
      <c r="DO1899" s="28"/>
      <c r="DP1899" s="28"/>
      <c r="DQ1899" s="28"/>
      <c r="DV1899" s="2"/>
      <c r="DX1899" s="28"/>
      <c r="DY1899" s="28"/>
      <c r="DZ1899" s="28"/>
      <c r="EE1899" s="2"/>
      <c r="EG1899" s="28"/>
      <c r="EH1899" s="28"/>
      <c r="EI1899" s="28"/>
      <c r="EN1899" s="2"/>
      <c r="EP1899" s="28"/>
      <c r="EQ1899" s="28"/>
      <c r="ER1899" s="28"/>
      <c r="EW1899" s="2"/>
      <c r="EY1899" s="28"/>
      <c r="EZ1899" s="28"/>
      <c r="FA1899" s="28"/>
      <c r="FF1899" s="2"/>
      <c r="FH1899" s="28"/>
      <c r="FI1899" s="28"/>
      <c r="FJ1899" s="28"/>
      <c r="FO1899" s="2"/>
      <c r="FQ1899" s="28"/>
      <c r="FR1899" s="28"/>
      <c r="FS1899" s="28"/>
      <c r="FX1899" s="2"/>
      <c r="FZ1899" s="28"/>
      <c r="GA1899" s="28"/>
      <c r="GB1899" s="28"/>
      <c r="GG1899" s="2"/>
      <c r="GI1899" s="28"/>
      <c r="GJ1899" s="28"/>
      <c r="GK1899" s="28"/>
      <c r="GP1899" s="2"/>
      <c r="GR1899" s="28"/>
      <c r="GS1899" s="28"/>
      <c r="GT1899" s="28"/>
      <c r="GY1899" s="2"/>
      <c r="HA1899" s="28"/>
      <c r="HB1899" s="28"/>
      <c r="HC1899" s="28"/>
      <c r="HH1899" s="2"/>
      <c r="HJ1899" s="28"/>
      <c r="HK1899" s="28"/>
      <c r="HL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  <c r="IP1899" s="28"/>
      <c r="IQ1899" s="28"/>
      <c r="IR1899" s="28"/>
      <c r="IS1899" s="28"/>
      <c r="IT1899" s="28"/>
      <c r="IU1899" s="28"/>
      <c r="IV1899" s="28"/>
      <c r="RS1899" s="315"/>
    </row>
    <row r="1900" spans="1:487" s="22" customFormat="1" ht="15">
      <c r="A1900" s="549" t="s">
        <v>3179</v>
      </c>
      <c r="B1900" s="431"/>
      <c r="C1900" s="431"/>
      <c r="D1900" s="431"/>
      <c r="E1900" s="431"/>
      <c r="F1900" s="437">
        <f t="shared" si="29"/>
        <v>31</v>
      </c>
      <c r="G1900" s="440"/>
      <c r="H1900" s="440"/>
      <c r="I1900" s="440"/>
      <c r="J1900" s="530">
        <v>31</v>
      </c>
      <c r="K1900" s="440"/>
      <c r="L1900" s="442"/>
      <c r="M1900" s="28"/>
      <c r="N1900" s="28"/>
      <c r="R1900" s="2"/>
      <c r="T1900" s="28"/>
      <c r="U1900" s="28"/>
      <c r="V1900" s="28"/>
      <c r="AA1900" s="2"/>
      <c r="AC1900" s="28"/>
      <c r="AD1900" s="28"/>
      <c r="AE1900" s="28"/>
      <c r="AJ1900" s="2"/>
      <c r="AL1900" s="28"/>
      <c r="AM1900" s="28"/>
      <c r="AN1900" s="28"/>
      <c r="AS1900" s="2"/>
      <c r="AU1900" s="28"/>
      <c r="AV1900" s="28"/>
      <c r="AW1900" s="28"/>
      <c r="BB1900" s="2"/>
      <c r="BD1900" s="28"/>
      <c r="BE1900" s="28"/>
      <c r="BF1900" s="28"/>
      <c r="BK1900" s="2"/>
      <c r="BM1900" s="28"/>
      <c r="BN1900" s="28"/>
      <c r="BO1900" s="28"/>
      <c r="BT1900" s="2"/>
      <c r="BV1900" s="28"/>
      <c r="BW1900" s="28"/>
      <c r="BX1900" s="28"/>
      <c r="CC1900" s="2"/>
      <c r="CE1900" s="28"/>
      <c r="CF1900" s="28"/>
      <c r="CG1900" s="28"/>
      <c r="CL1900" s="2"/>
      <c r="CN1900" s="28"/>
      <c r="CO1900" s="28"/>
      <c r="CP1900" s="28"/>
      <c r="CU1900" s="2"/>
      <c r="CW1900" s="28"/>
      <c r="CX1900" s="28"/>
      <c r="CY1900" s="28"/>
      <c r="DD1900" s="2"/>
      <c r="DF1900" s="28"/>
      <c r="DG1900" s="28"/>
      <c r="DH1900" s="28"/>
      <c r="DM1900" s="2"/>
      <c r="DO1900" s="28"/>
      <c r="DP1900" s="28"/>
      <c r="DQ1900" s="28"/>
      <c r="DV1900" s="2"/>
      <c r="DX1900" s="28"/>
      <c r="DY1900" s="28"/>
      <c r="DZ1900" s="28"/>
      <c r="EE1900" s="2"/>
      <c r="EG1900" s="28"/>
      <c r="EH1900" s="28"/>
      <c r="EI1900" s="28"/>
      <c r="EN1900" s="2"/>
      <c r="EP1900" s="28"/>
      <c r="EQ1900" s="28"/>
      <c r="ER1900" s="28"/>
      <c r="EW1900" s="2"/>
      <c r="EY1900" s="28"/>
      <c r="EZ1900" s="28"/>
      <c r="FA1900" s="28"/>
      <c r="FF1900" s="2"/>
      <c r="FH1900" s="28"/>
      <c r="FI1900" s="28"/>
      <c r="FJ1900" s="28"/>
      <c r="FO1900" s="2"/>
      <c r="FQ1900" s="28"/>
      <c r="FR1900" s="28"/>
      <c r="FS1900" s="28"/>
      <c r="FX1900" s="2"/>
      <c r="FZ1900" s="28"/>
      <c r="GA1900" s="28"/>
      <c r="GB1900" s="28"/>
      <c r="GG1900" s="2"/>
      <c r="GI1900" s="28"/>
      <c r="GJ1900" s="28"/>
      <c r="GK1900" s="28"/>
      <c r="GP1900" s="2"/>
      <c r="GR1900" s="28"/>
      <c r="GS1900" s="28"/>
      <c r="GT1900" s="28"/>
      <c r="GY1900" s="2"/>
      <c r="HA1900" s="28"/>
      <c r="HB1900" s="28"/>
      <c r="HC1900" s="28"/>
      <c r="HH1900" s="2"/>
      <c r="HJ1900" s="28"/>
      <c r="HK1900" s="28"/>
      <c r="HL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  <c r="IP1900" s="28"/>
      <c r="IQ1900" s="28"/>
      <c r="IR1900" s="28"/>
      <c r="IS1900" s="28"/>
      <c r="IT1900" s="28"/>
      <c r="IU1900" s="28"/>
      <c r="IV1900" s="28"/>
      <c r="RS1900" s="315"/>
    </row>
    <row r="1901" spans="1:487" s="22" customFormat="1" ht="15">
      <c r="A1901" s="549" t="s">
        <v>3180</v>
      </c>
      <c r="B1901" s="431"/>
      <c r="C1901" s="431"/>
      <c r="D1901" s="431"/>
      <c r="E1901" s="431"/>
      <c r="F1901" s="437">
        <f t="shared" si="29"/>
        <v>5</v>
      </c>
      <c r="G1901" s="440"/>
      <c r="H1901" s="440"/>
      <c r="I1901" s="440"/>
      <c r="J1901" s="530">
        <v>5</v>
      </c>
      <c r="K1901" s="440"/>
      <c r="L1901" s="442"/>
      <c r="M1901" s="28"/>
      <c r="N1901" s="28"/>
      <c r="R1901" s="2"/>
      <c r="T1901" s="28"/>
      <c r="U1901" s="28"/>
      <c r="V1901" s="28"/>
      <c r="AA1901" s="2"/>
      <c r="AC1901" s="28"/>
      <c r="AD1901" s="28"/>
      <c r="AE1901" s="28"/>
      <c r="AJ1901" s="2"/>
      <c r="AL1901" s="28"/>
      <c r="AM1901" s="28"/>
      <c r="AN1901" s="28"/>
      <c r="AS1901" s="2"/>
      <c r="AU1901" s="28"/>
      <c r="AV1901" s="28"/>
      <c r="AW1901" s="28"/>
      <c r="BB1901" s="2"/>
      <c r="BD1901" s="28"/>
      <c r="BE1901" s="28"/>
      <c r="BF1901" s="28"/>
      <c r="BK1901" s="2"/>
      <c r="BM1901" s="28"/>
      <c r="BN1901" s="28"/>
      <c r="BO1901" s="28"/>
      <c r="BT1901" s="2"/>
      <c r="BV1901" s="28"/>
      <c r="BW1901" s="28"/>
      <c r="BX1901" s="28"/>
      <c r="CC1901" s="2"/>
      <c r="CE1901" s="28"/>
      <c r="CF1901" s="28"/>
      <c r="CG1901" s="28"/>
      <c r="CL1901" s="2"/>
      <c r="CN1901" s="28"/>
      <c r="CO1901" s="28"/>
      <c r="CP1901" s="28"/>
      <c r="CU1901" s="2"/>
      <c r="CW1901" s="28"/>
      <c r="CX1901" s="28"/>
      <c r="CY1901" s="28"/>
      <c r="DD1901" s="2"/>
      <c r="DF1901" s="28"/>
      <c r="DG1901" s="28"/>
      <c r="DH1901" s="28"/>
      <c r="DM1901" s="2"/>
      <c r="DO1901" s="28"/>
      <c r="DP1901" s="28"/>
      <c r="DQ1901" s="28"/>
      <c r="DV1901" s="2"/>
      <c r="DX1901" s="28"/>
      <c r="DY1901" s="28"/>
      <c r="DZ1901" s="28"/>
      <c r="EE1901" s="2"/>
      <c r="EG1901" s="28"/>
      <c r="EH1901" s="28"/>
      <c r="EI1901" s="28"/>
      <c r="EN1901" s="2"/>
      <c r="EP1901" s="28"/>
      <c r="EQ1901" s="28"/>
      <c r="ER1901" s="28"/>
      <c r="EW1901" s="2"/>
      <c r="EY1901" s="28"/>
      <c r="EZ1901" s="28"/>
      <c r="FA1901" s="28"/>
      <c r="FF1901" s="2"/>
      <c r="FH1901" s="28"/>
      <c r="FI1901" s="28"/>
      <c r="FJ1901" s="28"/>
      <c r="FO1901" s="2"/>
      <c r="FQ1901" s="28"/>
      <c r="FR1901" s="28"/>
      <c r="FS1901" s="28"/>
      <c r="FX1901" s="2"/>
      <c r="FZ1901" s="28"/>
      <c r="GA1901" s="28"/>
      <c r="GB1901" s="28"/>
      <c r="GG1901" s="2"/>
      <c r="GI1901" s="28"/>
      <c r="GJ1901" s="28"/>
      <c r="GK1901" s="28"/>
      <c r="GP1901" s="2"/>
      <c r="GR1901" s="28"/>
      <c r="GS1901" s="28"/>
      <c r="GT1901" s="28"/>
      <c r="GY1901" s="2"/>
      <c r="HA1901" s="28"/>
      <c r="HB1901" s="28"/>
      <c r="HC1901" s="28"/>
      <c r="HH1901" s="2"/>
      <c r="HJ1901" s="28"/>
      <c r="HK1901" s="28"/>
      <c r="HL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  <c r="IP1901" s="28"/>
      <c r="IQ1901" s="28"/>
      <c r="IR1901" s="28"/>
      <c r="IS1901" s="28"/>
      <c r="IT1901" s="28"/>
      <c r="IU1901" s="28"/>
      <c r="IV1901" s="28"/>
      <c r="RS1901" s="315"/>
    </row>
    <row r="1902" spans="1:487" s="22" customFormat="1" ht="15">
      <c r="A1902" s="549" t="s">
        <v>3181</v>
      </c>
      <c r="B1902" s="431"/>
      <c r="C1902" s="431"/>
      <c r="D1902" s="431"/>
      <c r="E1902" s="431"/>
      <c r="F1902" s="437">
        <f t="shared" si="29"/>
        <v>2</v>
      </c>
      <c r="G1902" s="440"/>
      <c r="H1902" s="440"/>
      <c r="I1902" s="440"/>
      <c r="J1902" s="530">
        <v>2</v>
      </c>
      <c r="K1902" s="440"/>
      <c r="L1902" s="442"/>
      <c r="M1902" s="28"/>
      <c r="N1902" s="28"/>
      <c r="R1902" s="2"/>
      <c r="T1902" s="28"/>
      <c r="U1902" s="28"/>
      <c r="V1902" s="28"/>
      <c r="AA1902" s="2"/>
      <c r="AC1902" s="28"/>
      <c r="AD1902" s="28"/>
      <c r="AE1902" s="28"/>
      <c r="AJ1902" s="2"/>
      <c r="AL1902" s="28"/>
      <c r="AM1902" s="28"/>
      <c r="AN1902" s="28"/>
      <c r="AS1902" s="2"/>
      <c r="AU1902" s="28"/>
      <c r="AV1902" s="28"/>
      <c r="AW1902" s="28"/>
      <c r="BB1902" s="2"/>
      <c r="BD1902" s="28"/>
      <c r="BE1902" s="28"/>
      <c r="BF1902" s="28"/>
      <c r="BK1902" s="2"/>
      <c r="BM1902" s="28"/>
      <c r="BN1902" s="28"/>
      <c r="BO1902" s="28"/>
      <c r="BT1902" s="2"/>
      <c r="BV1902" s="28"/>
      <c r="BW1902" s="28"/>
      <c r="BX1902" s="28"/>
      <c r="CC1902" s="2"/>
      <c r="CE1902" s="28"/>
      <c r="CF1902" s="28"/>
      <c r="CG1902" s="28"/>
      <c r="CL1902" s="2"/>
      <c r="CN1902" s="28"/>
      <c r="CO1902" s="28"/>
      <c r="CP1902" s="28"/>
      <c r="CU1902" s="2"/>
      <c r="CW1902" s="28"/>
      <c r="CX1902" s="28"/>
      <c r="CY1902" s="28"/>
      <c r="DD1902" s="2"/>
      <c r="DF1902" s="28"/>
      <c r="DG1902" s="28"/>
      <c r="DH1902" s="28"/>
      <c r="DM1902" s="2"/>
      <c r="DO1902" s="28"/>
      <c r="DP1902" s="28"/>
      <c r="DQ1902" s="28"/>
      <c r="DV1902" s="2"/>
      <c r="DX1902" s="28"/>
      <c r="DY1902" s="28"/>
      <c r="DZ1902" s="28"/>
      <c r="EE1902" s="2"/>
      <c r="EG1902" s="28"/>
      <c r="EH1902" s="28"/>
      <c r="EI1902" s="28"/>
      <c r="EN1902" s="2"/>
      <c r="EP1902" s="28"/>
      <c r="EQ1902" s="28"/>
      <c r="ER1902" s="28"/>
      <c r="EW1902" s="2"/>
      <c r="EY1902" s="28"/>
      <c r="EZ1902" s="28"/>
      <c r="FA1902" s="28"/>
      <c r="FF1902" s="2"/>
      <c r="FH1902" s="28"/>
      <c r="FI1902" s="28"/>
      <c r="FJ1902" s="28"/>
      <c r="FO1902" s="2"/>
      <c r="FQ1902" s="28"/>
      <c r="FR1902" s="28"/>
      <c r="FS1902" s="28"/>
      <c r="FX1902" s="2"/>
      <c r="FZ1902" s="28"/>
      <c r="GA1902" s="28"/>
      <c r="GB1902" s="28"/>
      <c r="GG1902" s="2"/>
      <c r="GI1902" s="28"/>
      <c r="GJ1902" s="28"/>
      <c r="GK1902" s="28"/>
      <c r="GP1902" s="2"/>
      <c r="GR1902" s="28"/>
      <c r="GS1902" s="28"/>
      <c r="GT1902" s="28"/>
      <c r="GY1902" s="2"/>
      <c r="HA1902" s="28"/>
      <c r="HB1902" s="28"/>
      <c r="HC1902" s="28"/>
      <c r="HH1902" s="2"/>
      <c r="HJ1902" s="28"/>
      <c r="HK1902" s="28"/>
      <c r="HL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  <c r="IP1902" s="28"/>
      <c r="IQ1902" s="28"/>
      <c r="IR1902" s="28"/>
      <c r="IS1902" s="28"/>
      <c r="IT1902" s="28"/>
      <c r="IU1902" s="28"/>
      <c r="IV1902" s="28"/>
      <c r="RS1902" s="315"/>
    </row>
    <row r="1903" spans="1:487" s="22" customFormat="1" ht="15">
      <c r="A1903" s="549" t="s">
        <v>3182</v>
      </c>
      <c r="B1903" s="431"/>
      <c r="C1903" s="431"/>
      <c r="D1903" s="431"/>
      <c r="E1903" s="431"/>
      <c r="F1903" s="437">
        <f t="shared" si="29"/>
        <v>5</v>
      </c>
      <c r="G1903" s="440"/>
      <c r="H1903" s="440"/>
      <c r="I1903" s="440"/>
      <c r="J1903" s="530">
        <v>5</v>
      </c>
      <c r="K1903" s="440"/>
      <c r="L1903" s="442"/>
      <c r="M1903" s="28"/>
      <c r="N1903" s="28"/>
      <c r="R1903" s="2"/>
      <c r="T1903" s="28"/>
      <c r="U1903" s="28"/>
      <c r="V1903" s="28"/>
      <c r="AA1903" s="2"/>
      <c r="AC1903" s="28"/>
      <c r="AD1903" s="28"/>
      <c r="AE1903" s="28"/>
      <c r="AJ1903" s="2"/>
      <c r="AL1903" s="28"/>
      <c r="AM1903" s="28"/>
      <c r="AN1903" s="28"/>
      <c r="AS1903" s="2"/>
      <c r="AU1903" s="28"/>
      <c r="AV1903" s="28"/>
      <c r="AW1903" s="28"/>
      <c r="BB1903" s="2"/>
      <c r="BD1903" s="28"/>
      <c r="BE1903" s="28"/>
      <c r="BF1903" s="28"/>
      <c r="BK1903" s="2"/>
      <c r="BM1903" s="28"/>
      <c r="BN1903" s="28"/>
      <c r="BO1903" s="28"/>
      <c r="BT1903" s="2"/>
      <c r="BV1903" s="28"/>
      <c r="BW1903" s="28"/>
      <c r="BX1903" s="28"/>
      <c r="CC1903" s="2"/>
      <c r="CE1903" s="28"/>
      <c r="CF1903" s="28"/>
      <c r="CG1903" s="28"/>
      <c r="CL1903" s="2"/>
      <c r="CN1903" s="28"/>
      <c r="CO1903" s="28"/>
      <c r="CP1903" s="28"/>
      <c r="CU1903" s="2"/>
      <c r="CW1903" s="28"/>
      <c r="CX1903" s="28"/>
      <c r="CY1903" s="28"/>
      <c r="DD1903" s="2"/>
      <c r="DF1903" s="28"/>
      <c r="DG1903" s="28"/>
      <c r="DH1903" s="28"/>
      <c r="DM1903" s="2"/>
      <c r="DO1903" s="28"/>
      <c r="DP1903" s="28"/>
      <c r="DQ1903" s="28"/>
      <c r="DV1903" s="2"/>
      <c r="DX1903" s="28"/>
      <c r="DY1903" s="28"/>
      <c r="DZ1903" s="28"/>
      <c r="EE1903" s="2"/>
      <c r="EG1903" s="28"/>
      <c r="EH1903" s="28"/>
      <c r="EI1903" s="28"/>
      <c r="EN1903" s="2"/>
      <c r="EP1903" s="28"/>
      <c r="EQ1903" s="28"/>
      <c r="ER1903" s="28"/>
      <c r="EW1903" s="2"/>
      <c r="EY1903" s="28"/>
      <c r="EZ1903" s="28"/>
      <c r="FA1903" s="28"/>
      <c r="FF1903" s="2"/>
      <c r="FH1903" s="28"/>
      <c r="FI1903" s="28"/>
      <c r="FJ1903" s="28"/>
      <c r="FO1903" s="2"/>
      <c r="FQ1903" s="28"/>
      <c r="FR1903" s="28"/>
      <c r="FS1903" s="28"/>
      <c r="FX1903" s="2"/>
      <c r="FZ1903" s="28"/>
      <c r="GA1903" s="28"/>
      <c r="GB1903" s="28"/>
      <c r="GG1903" s="2"/>
      <c r="GI1903" s="28"/>
      <c r="GJ1903" s="28"/>
      <c r="GK1903" s="28"/>
      <c r="GP1903" s="2"/>
      <c r="GR1903" s="28"/>
      <c r="GS1903" s="28"/>
      <c r="GT1903" s="28"/>
      <c r="GY1903" s="2"/>
      <c r="HA1903" s="28"/>
      <c r="HB1903" s="28"/>
      <c r="HC1903" s="28"/>
      <c r="HH1903" s="2"/>
      <c r="HJ1903" s="28"/>
      <c r="HK1903" s="28"/>
      <c r="HL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  <c r="IP1903" s="28"/>
      <c r="IQ1903" s="28"/>
      <c r="IR1903" s="28"/>
      <c r="IS1903" s="28"/>
      <c r="IT1903" s="28"/>
      <c r="IU1903" s="28"/>
      <c r="IV1903" s="28"/>
      <c r="RS1903" s="315"/>
    </row>
    <row r="1904" spans="1:487" s="22" customFormat="1" ht="15">
      <c r="A1904" s="549" t="s">
        <v>3189</v>
      </c>
      <c r="B1904" s="431"/>
      <c r="C1904" s="431"/>
      <c r="D1904" s="431"/>
      <c r="E1904" s="431"/>
      <c r="F1904" s="437">
        <f t="shared" si="29"/>
        <v>8</v>
      </c>
      <c r="G1904" s="440"/>
      <c r="H1904" s="440"/>
      <c r="I1904" s="440"/>
      <c r="J1904" s="530">
        <v>8</v>
      </c>
      <c r="K1904" s="440"/>
      <c r="L1904" s="442"/>
      <c r="M1904" s="28"/>
      <c r="N1904" s="28"/>
      <c r="R1904" s="2"/>
      <c r="T1904" s="28"/>
      <c r="U1904" s="28"/>
      <c r="V1904" s="28"/>
      <c r="AA1904" s="2"/>
      <c r="AC1904" s="28"/>
      <c r="AD1904" s="28"/>
      <c r="AE1904" s="28"/>
      <c r="AJ1904" s="2"/>
      <c r="AL1904" s="28"/>
      <c r="AM1904" s="28"/>
      <c r="AN1904" s="28"/>
      <c r="AS1904" s="2"/>
      <c r="AU1904" s="28"/>
      <c r="AV1904" s="28"/>
      <c r="AW1904" s="28"/>
      <c r="BB1904" s="2"/>
      <c r="BD1904" s="28"/>
      <c r="BE1904" s="28"/>
      <c r="BF1904" s="28"/>
      <c r="BK1904" s="2"/>
      <c r="BM1904" s="28"/>
      <c r="BN1904" s="28"/>
      <c r="BO1904" s="28"/>
      <c r="BT1904" s="2"/>
      <c r="BV1904" s="28"/>
      <c r="BW1904" s="28"/>
      <c r="BX1904" s="28"/>
      <c r="CC1904" s="2"/>
      <c r="CE1904" s="28"/>
      <c r="CF1904" s="28"/>
      <c r="CG1904" s="28"/>
      <c r="CL1904" s="2"/>
      <c r="CN1904" s="28"/>
      <c r="CO1904" s="28"/>
      <c r="CP1904" s="28"/>
      <c r="CU1904" s="2"/>
      <c r="CW1904" s="28"/>
      <c r="CX1904" s="28"/>
      <c r="CY1904" s="28"/>
      <c r="DD1904" s="2"/>
      <c r="DF1904" s="28"/>
      <c r="DG1904" s="28"/>
      <c r="DH1904" s="28"/>
      <c r="DM1904" s="2"/>
      <c r="DO1904" s="28"/>
      <c r="DP1904" s="28"/>
      <c r="DQ1904" s="28"/>
      <c r="DV1904" s="2"/>
      <c r="DX1904" s="28"/>
      <c r="DY1904" s="28"/>
      <c r="DZ1904" s="28"/>
      <c r="EE1904" s="2"/>
      <c r="EG1904" s="28"/>
      <c r="EH1904" s="28"/>
      <c r="EI1904" s="28"/>
      <c r="EN1904" s="2"/>
      <c r="EP1904" s="28"/>
      <c r="EQ1904" s="28"/>
      <c r="ER1904" s="28"/>
      <c r="EW1904" s="2"/>
      <c r="EY1904" s="28"/>
      <c r="EZ1904" s="28"/>
      <c r="FA1904" s="28"/>
      <c r="FF1904" s="2"/>
      <c r="FH1904" s="28"/>
      <c r="FI1904" s="28"/>
      <c r="FJ1904" s="28"/>
      <c r="FO1904" s="2"/>
      <c r="FQ1904" s="28"/>
      <c r="FR1904" s="28"/>
      <c r="FS1904" s="28"/>
      <c r="FX1904" s="2"/>
      <c r="FZ1904" s="28"/>
      <c r="GA1904" s="28"/>
      <c r="GB1904" s="28"/>
      <c r="GG1904" s="2"/>
      <c r="GI1904" s="28"/>
      <c r="GJ1904" s="28"/>
      <c r="GK1904" s="28"/>
      <c r="GP1904" s="2"/>
      <c r="GR1904" s="28"/>
      <c r="GS1904" s="28"/>
      <c r="GT1904" s="28"/>
      <c r="GY1904" s="2"/>
      <c r="HA1904" s="28"/>
      <c r="HB1904" s="28"/>
      <c r="HC1904" s="28"/>
      <c r="HH1904" s="2"/>
      <c r="HJ1904" s="28"/>
      <c r="HK1904" s="28"/>
      <c r="HL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  <c r="IP1904" s="28"/>
      <c r="IQ1904" s="28"/>
      <c r="IR1904" s="28"/>
      <c r="IS1904" s="28"/>
      <c r="IT1904" s="28"/>
      <c r="IU1904" s="28"/>
      <c r="IV1904" s="28"/>
      <c r="RS1904" s="315"/>
    </row>
    <row r="1905" spans="1:487" s="22" customFormat="1" ht="15">
      <c r="A1905" s="549" t="s">
        <v>3190</v>
      </c>
      <c r="B1905" s="431"/>
      <c r="C1905" s="431"/>
      <c r="D1905" s="431"/>
      <c r="E1905" s="431"/>
      <c r="F1905" s="437">
        <f t="shared" si="29"/>
        <v>4</v>
      </c>
      <c r="G1905" s="440"/>
      <c r="H1905" s="440"/>
      <c r="I1905" s="440"/>
      <c r="J1905" s="530">
        <v>4</v>
      </c>
      <c r="K1905" s="440"/>
      <c r="L1905" s="442"/>
      <c r="M1905" s="28"/>
      <c r="N1905" s="28"/>
      <c r="R1905" s="2"/>
      <c r="T1905" s="28"/>
      <c r="U1905" s="28"/>
      <c r="V1905" s="28"/>
      <c r="AA1905" s="2"/>
      <c r="AC1905" s="28"/>
      <c r="AD1905" s="28"/>
      <c r="AE1905" s="28"/>
      <c r="AJ1905" s="2"/>
      <c r="AL1905" s="28"/>
      <c r="AM1905" s="28"/>
      <c r="AN1905" s="28"/>
      <c r="AS1905" s="2"/>
      <c r="AU1905" s="28"/>
      <c r="AV1905" s="28"/>
      <c r="AW1905" s="28"/>
      <c r="BB1905" s="2"/>
      <c r="BD1905" s="28"/>
      <c r="BE1905" s="28"/>
      <c r="BF1905" s="28"/>
      <c r="BK1905" s="2"/>
      <c r="BM1905" s="28"/>
      <c r="BN1905" s="28"/>
      <c r="BO1905" s="28"/>
      <c r="BT1905" s="2"/>
      <c r="BV1905" s="28"/>
      <c r="BW1905" s="28"/>
      <c r="BX1905" s="28"/>
      <c r="CC1905" s="2"/>
      <c r="CE1905" s="28"/>
      <c r="CF1905" s="28"/>
      <c r="CG1905" s="28"/>
      <c r="CL1905" s="2"/>
      <c r="CN1905" s="28"/>
      <c r="CO1905" s="28"/>
      <c r="CP1905" s="28"/>
      <c r="CU1905" s="2"/>
      <c r="CW1905" s="28"/>
      <c r="CX1905" s="28"/>
      <c r="CY1905" s="28"/>
      <c r="DD1905" s="2"/>
      <c r="DF1905" s="28"/>
      <c r="DG1905" s="28"/>
      <c r="DH1905" s="28"/>
      <c r="DM1905" s="2"/>
      <c r="DO1905" s="28"/>
      <c r="DP1905" s="28"/>
      <c r="DQ1905" s="28"/>
      <c r="DV1905" s="2"/>
      <c r="DX1905" s="28"/>
      <c r="DY1905" s="28"/>
      <c r="DZ1905" s="28"/>
      <c r="EE1905" s="2"/>
      <c r="EG1905" s="28"/>
      <c r="EH1905" s="28"/>
      <c r="EI1905" s="28"/>
      <c r="EN1905" s="2"/>
      <c r="EP1905" s="28"/>
      <c r="EQ1905" s="28"/>
      <c r="ER1905" s="28"/>
      <c r="EW1905" s="2"/>
      <c r="EY1905" s="28"/>
      <c r="EZ1905" s="28"/>
      <c r="FA1905" s="28"/>
      <c r="FF1905" s="2"/>
      <c r="FH1905" s="28"/>
      <c r="FI1905" s="28"/>
      <c r="FJ1905" s="28"/>
      <c r="FO1905" s="2"/>
      <c r="FQ1905" s="28"/>
      <c r="FR1905" s="28"/>
      <c r="FS1905" s="28"/>
      <c r="FX1905" s="2"/>
      <c r="FZ1905" s="28"/>
      <c r="GA1905" s="28"/>
      <c r="GB1905" s="28"/>
      <c r="GG1905" s="2"/>
      <c r="GI1905" s="28"/>
      <c r="GJ1905" s="28"/>
      <c r="GK1905" s="28"/>
      <c r="GP1905" s="2"/>
      <c r="GR1905" s="28"/>
      <c r="GS1905" s="28"/>
      <c r="GT1905" s="28"/>
      <c r="GY1905" s="2"/>
      <c r="HA1905" s="28"/>
      <c r="HB1905" s="28"/>
      <c r="HC1905" s="28"/>
      <c r="HH1905" s="2"/>
      <c r="HJ1905" s="28"/>
      <c r="HK1905" s="28"/>
      <c r="HL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  <c r="IP1905" s="28"/>
      <c r="IQ1905" s="28"/>
      <c r="IR1905" s="28"/>
      <c r="IS1905" s="28"/>
      <c r="IT1905" s="28"/>
      <c r="IU1905" s="28"/>
      <c r="IV1905" s="28"/>
      <c r="RS1905" s="315"/>
    </row>
    <row r="1906" spans="1:487" s="22" customFormat="1" ht="15">
      <c r="A1906" s="549" t="s">
        <v>3191</v>
      </c>
      <c r="B1906" s="431"/>
      <c r="C1906" s="431"/>
      <c r="D1906" s="431"/>
      <c r="E1906" s="431"/>
      <c r="F1906" s="437">
        <f t="shared" ref="F1906:F1932" si="30">SUM(G1906:L1906)</f>
        <v>1</v>
      </c>
      <c r="G1906" s="440"/>
      <c r="H1906" s="440"/>
      <c r="I1906" s="440"/>
      <c r="J1906" s="530">
        <v>1</v>
      </c>
      <c r="K1906" s="440"/>
      <c r="L1906" s="442"/>
      <c r="M1906" s="28"/>
      <c r="N1906" s="28"/>
      <c r="R1906" s="2"/>
      <c r="T1906" s="28"/>
      <c r="U1906" s="28"/>
      <c r="V1906" s="28"/>
      <c r="AA1906" s="2"/>
      <c r="AC1906" s="28"/>
      <c r="AD1906" s="28"/>
      <c r="AE1906" s="28"/>
      <c r="AJ1906" s="2"/>
      <c r="AL1906" s="28"/>
      <c r="AM1906" s="28"/>
      <c r="AN1906" s="28"/>
      <c r="AS1906" s="2"/>
      <c r="AU1906" s="28"/>
      <c r="AV1906" s="28"/>
      <c r="AW1906" s="28"/>
      <c r="BB1906" s="2"/>
      <c r="BD1906" s="28"/>
      <c r="BE1906" s="28"/>
      <c r="BF1906" s="28"/>
      <c r="BK1906" s="2"/>
      <c r="BM1906" s="28"/>
      <c r="BN1906" s="28"/>
      <c r="BO1906" s="28"/>
      <c r="BT1906" s="2"/>
      <c r="BV1906" s="28"/>
      <c r="BW1906" s="28"/>
      <c r="BX1906" s="28"/>
      <c r="CC1906" s="2"/>
      <c r="CE1906" s="28"/>
      <c r="CF1906" s="28"/>
      <c r="CG1906" s="28"/>
      <c r="CL1906" s="2"/>
      <c r="CN1906" s="28"/>
      <c r="CO1906" s="28"/>
      <c r="CP1906" s="28"/>
      <c r="CU1906" s="2"/>
      <c r="CW1906" s="28"/>
      <c r="CX1906" s="28"/>
      <c r="CY1906" s="28"/>
      <c r="DD1906" s="2"/>
      <c r="DF1906" s="28"/>
      <c r="DG1906" s="28"/>
      <c r="DH1906" s="28"/>
      <c r="DM1906" s="2"/>
      <c r="DO1906" s="28"/>
      <c r="DP1906" s="28"/>
      <c r="DQ1906" s="28"/>
      <c r="DV1906" s="2"/>
      <c r="DX1906" s="28"/>
      <c r="DY1906" s="28"/>
      <c r="DZ1906" s="28"/>
      <c r="EE1906" s="2"/>
      <c r="EG1906" s="28"/>
      <c r="EH1906" s="28"/>
      <c r="EI1906" s="28"/>
      <c r="EN1906" s="2"/>
      <c r="EP1906" s="28"/>
      <c r="EQ1906" s="28"/>
      <c r="ER1906" s="28"/>
      <c r="EW1906" s="2"/>
      <c r="EY1906" s="28"/>
      <c r="EZ1906" s="28"/>
      <c r="FA1906" s="28"/>
      <c r="FF1906" s="2"/>
      <c r="FH1906" s="28"/>
      <c r="FI1906" s="28"/>
      <c r="FJ1906" s="28"/>
      <c r="FO1906" s="2"/>
      <c r="FQ1906" s="28"/>
      <c r="FR1906" s="28"/>
      <c r="FS1906" s="28"/>
      <c r="FX1906" s="2"/>
      <c r="FZ1906" s="28"/>
      <c r="GA1906" s="28"/>
      <c r="GB1906" s="28"/>
      <c r="GG1906" s="2"/>
      <c r="GI1906" s="28"/>
      <c r="GJ1906" s="28"/>
      <c r="GK1906" s="28"/>
      <c r="GP1906" s="2"/>
      <c r="GR1906" s="28"/>
      <c r="GS1906" s="28"/>
      <c r="GT1906" s="28"/>
      <c r="GY1906" s="2"/>
      <c r="HA1906" s="28"/>
      <c r="HB1906" s="28"/>
      <c r="HC1906" s="28"/>
      <c r="HH1906" s="2"/>
      <c r="HJ1906" s="28"/>
      <c r="HK1906" s="28"/>
      <c r="HL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  <c r="IP1906" s="28"/>
      <c r="IQ1906" s="28"/>
      <c r="IR1906" s="28"/>
      <c r="IS1906" s="28"/>
      <c r="IT1906" s="28"/>
      <c r="IU1906" s="28"/>
      <c r="IV1906" s="28"/>
      <c r="RS1906" s="315"/>
    </row>
    <row r="1907" spans="1:487" s="22" customFormat="1" ht="15">
      <c r="A1907" s="549" t="s">
        <v>3192</v>
      </c>
      <c r="B1907" s="431"/>
      <c r="C1907" s="431"/>
      <c r="D1907" s="431"/>
      <c r="E1907" s="431"/>
      <c r="F1907" s="437">
        <f t="shared" si="30"/>
        <v>18</v>
      </c>
      <c r="G1907" s="440"/>
      <c r="H1907" s="440"/>
      <c r="I1907" s="440"/>
      <c r="J1907" s="530">
        <v>18</v>
      </c>
      <c r="K1907" s="440"/>
      <c r="L1907" s="442"/>
      <c r="M1907" s="28"/>
      <c r="N1907" s="28"/>
      <c r="R1907" s="2"/>
      <c r="T1907" s="28"/>
      <c r="U1907" s="28"/>
      <c r="V1907" s="28"/>
      <c r="AA1907" s="2"/>
      <c r="AC1907" s="28"/>
      <c r="AD1907" s="28"/>
      <c r="AE1907" s="28"/>
      <c r="AJ1907" s="2"/>
      <c r="AL1907" s="28"/>
      <c r="AM1907" s="28"/>
      <c r="AN1907" s="28"/>
      <c r="AS1907" s="2"/>
      <c r="AU1907" s="28"/>
      <c r="AV1907" s="28"/>
      <c r="AW1907" s="28"/>
      <c r="BB1907" s="2"/>
      <c r="BD1907" s="28"/>
      <c r="BE1907" s="28"/>
      <c r="BF1907" s="28"/>
      <c r="BK1907" s="2"/>
      <c r="BM1907" s="28"/>
      <c r="BN1907" s="28"/>
      <c r="BO1907" s="28"/>
      <c r="BT1907" s="2"/>
      <c r="BV1907" s="28"/>
      <c r="BW1907" s="28"/>
      <c r="BX1907" s="28"/>
      <c r="CC1907" s="2"/>
      <c r="CE1907" s="28"/>
      <c r="CF1907" s="28"/>
      <c r="CG1907" s="28"/>
      <c r="CL1907" s="2"/>
      <c r="CN1907" s="28"/>
      <c r="CO1907" s="28"/>
      <c r="CP1907" s="28"/>
      <c r="CU1907" s="2"/>
      <c r="CW1907" s="28"/>
      <c r="CX1907" s="28"/>
      <c r="CY1907" s="28"/>
      <c r="DD1907" s="2"/>
      <c r="DF1907" s="28"/>
      <c r="DG1907" s="28"/>
      <c r="DH1907" s="28"/>
      <c r="DM1907" s="2"/>
      <c r="DO1907" s="28"/>
      <c r="DP1907" s="28"/>
      <c r="DQ1907" s="28"/>
      <c r="DV1907" s="2"/>
      <c r="DX1907" s="28"/>
      <c r="DY1907" s="28"/>
      <c r="DZ1907" s="28"/>
      <c r="EE1907" s="2"/>
      <c r="EG1907" s="28"/>
      <c r="EH1907" s="28"/>
      <c r="EI1907" s="28"/>
      <c r="EN1907" s="2"/>
      <c r="EP1907" s="28"/>
      <c r="EQ1907" s="28"/>
      <c r="ER1907" s="28"/>
      <c r="EW1907" s="2"/>
      <c r="EY1907" s="28"/>
      <c r="EZ1907" s="28"/>
      <c r="FA1907" s="28"/>
      <c r="FF1907" s="2"/>
      <c r="FH1907" s="28"/>
      <c r="FI1907" s="28"/>
      <c r="FJ1907" s="28"/>
      <c r="FO1907" s="2"/>
      <c r="FQ1907" s="28"/>
      <c r="FR1907" s="28"/>
      <c r="FS1907" s="28"/>
      <c r="FX1907" s="2"/>
      <c r="FZ1907" s="28"/>
      <c r="GA1907" s="28"/>
      <c r="GB1907" s="28"/>
      <c r="GG1907" s="2"/>
      <c r="GI1907" s="28"/>
      <c r="GJ1907" s="28"/>
      <c r="GK1907" s="28"/>
      <c r="GP1907" s="2"/>
      <c r="GR1907" s="28"/>
      <c r="GS1907" s="28"/>
      <c r="GT1907" s="28"/>
      <c r="GY1907" s="2"/>
      <c r="HA1907" s="28"/>
      <c r="HB1907" s="28"/>
      <c r="HC1907" s="28"/>
      <c r="HH1907" s="2"/>
      <c r="HJ1907" s="28"/>
      <c r="HK1907" s="28"/>
      <c r="HL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  <c r="IP1907" s="28"/>
      <c r="IQ1907" s="28"/>
      <c r="IR1907" s="28"/>
      <c r="IS1907" s="28"/>
      <c r="IT1907" s="28"/>
      <c r="IU1907" s="28"/>
      <c r="IV1907" s="28"/>
      <c r="RS1907" s="315"/>
    </row>
    <row r="1908" spans="1:487" s="22" customFormat="1" ht="15">
      <c r="A1908" s="549" t="s">
        <v>3193</v>
      </c>
      <c r="B1908" s="431"/>
      <c r="C1908" s="431"/>
      <c r="D1908" s="431"/>
      <c r="E1908" s="431"/>
      <c r="F1908" s="437">
        <f t="shared" si="30"/>
        <v>18</v>
      </c>
      <c r="G1908" s="440"/>
      <c r="H1908" s="440"/>
      <c r="I1908" s="440"/>
      <c r="J1908" s="530">
        <v>18</v>
      </c>
      <c r="K1908" s="440"/>
      <c r="L1908" s="442"/>
      <c r="M1908" s="28"/>
      <c r="N1908" s="28"/>
      <c r="R1908" s="2"/>
      <c r="T1908" s="28"/>
      <c r="U1908" s="28"/>
      <c r="V1908" s="28"/>
      <c r="AA1908" s="2"/>
      <c r="AC1908" s="28"/>
      <c r="AD1908" s="28"/>
      <c r="AE1908" s="28"/>
      <c r="AJ1908" s="2"/>
      <c r="AL1908" s="28"/>
      <c r="AM1908" s="28"/>
      <c r="AN1908" s="28"/>
      <c r="AS1908" s="2"/>
      <c r="AU1908" s="28"/>
      <c r="AV1908" s="28"/>
      <c r="AW1908" s="28"/>
      <c r="BB1908" s="2"/>
      <c r="BD1908" s="28"/>
      <c r="BE1908" s="28"/>
      <c r="BF1908" s="28"/>
      <c r="BK1908" s="2"/>
      <c r="BM1908" s="28"/>
      <c r="BN1908" s="28"/>
      <c r="BO1908" s="28"/>
      <c r="BT1908" s="2"/>
      <c r="BV1908" s="28"/>
      <c r="BW1908" s="28"/>
      <c r="BX1908" s="28"/>
      <c r="CC1908" s="2"/>
      <c r="CE1908" s="28"/>
      <c r="CF1908" s="28"/>
      <c r="CG1908" s="28"/>
      <c r="CL1908" s="2"/>
      <c r="CN1908" s="28"/>
      <c r="CO1908" s="28"/>
      <c r="CP1908" s="28"/>
      <c r="CU1908" s="2"/>
      <c r="CW1908" s="28"/>
      <c r="CX1908" s="28"/>
      <c r="CY1908" s="28"/>
      <c r="DD1908" s="2"/>
      <c r="DF1908" s="28"/>
      <c r="DG1908" s="28"/>
      <c r="DH1908" s="28"/>
      <c r="DM1908" s="2"/>
      <c r="DO1908" s="28"/>
      <c r="DP1908" s="28"/>
      <c r="DQ1908" s="28"/>
      <c r="DV1908" s="2"/>
      <c r="DX1908" s="28"/>
      <c r="DY1908" s="28"/>
      <c r="DZ1908" s="28"/>
      <c r="EE1908" s="2"/>
      <c r="EG1908" s="28"/>
      <c r="EH1908" s="28"/>
      <c r="EI1908" s="28"/>
      <c r="EN1908" s="2"/>
      <c r="EP1908" s="28"/>
      <c r="EQ1908" s="28"/>
      <c r="ER1908" s="28"/>
      <c r="EW1908" s="2"/>
      <c r="EY1908" s="28"/>
      <c r="EZ1908" s="28"/>
      <c r="FA1908" s="28"/>
      <c r="FF1908" s="2"/>
      <c r="FH1908" s="28"/>
      <c r="FI1908" s="28"/>
      <c r="FJ1908" s="28"/>
      <c r="FO1908" s="2"/>
      <c r="FQ1908" s="28"/>
      <c r="FR1908" s="28"/>
      <c r="FS1908" s="28"/>
      <c r="FX1908" s="2"/>
      <c r="FZ1908" s="28"/>
      <c r="GA1908" s="28"/>
      <c r="GB1908" s="28"/>
      <c r="GG1908" s="2"/>
      <c r="GI1908" s="28"/>
      <c r="GJ1908" s="28"/>
      <c r="GK1908" s="28"/>
      <c r="GP1908" s="2"/>
      <c r="GR1908" s="28"/>
      <c r="GS1908" s="28"/>
      <c r="GT1908" s="28"/>
      <c r="GY1908" s="2"/>
      <c r="HA1908" s="28"/>
      <c r="HB1908" s="28"/>
      <c r="HC1908" s="28"/>
      <c r="HH1908" s="2"/>
      <c r="HJ1908" s="28"/>
      <c r="HK1908" s="28"/>
      <c r="HL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  <c r="IP1908" s="28"/>
      <c r="IQ1908" s="28"/>
      <c r="IR1908" s="28"/>
      <c r="IS1908" s="28"/>
      <c r="IT1908" s="28"/>
      <c r="IU1908" s="28"/>
      <c r="IV1908" s="28"/>
      <c r="RS1908" s="315"/>
    </row>
    <row r="1909" spans="1:487" s="22" customFormat="1" ht="15">
      <c r="A1909" s="549" t="s">
        <v>3194</v>
      </c>
      <c r="B1909" s="431"/>
      <c r="C1909" s="431"/>
      <c r="D1909" s="431"/>
      <c r="E1909" s="431"/>
      <c r="F1909" s="437">
        <f t="shared" si="30"/>
        <v>8</v>
      </c>
      <c r="G1909" s="440"/>
      <c r="H1909" s="440"/>
      <c r="I1909" s="440"/>
      <c r="J1909" s="530">
        <v>8</v>
      </c>
      <c r="K1909" s="440"/>
      <c r="L1909" s="442"/>
      <c r="M1909" s="28"/>
      <c r="N1909" s="28"/>
      <c r="R1909" s="2"/>
      <c r="T1909" s="28"/>
      <c r="U1909" s="28"/>
      <c r="V1909" s="28"/>
      <c r="AA1909" s="2"/>
      <c r="AC1909" s="28"/>
      <c r="AD1909" s="28"/>
      <c r="AE1909" s="28"/>
      <c r="AJ1909" s="2"/>
      <c r="AL1909" s="28"/>
      <c r="AM1909" s="28"/>
      <c r="AN1909" s="28"/>
      <c r="AS1909" s="2"/>
      <c r="AU1909" s="28"/>
      <c r="AV1909" s="28"/>
      <c r="AW1909" s="28"/>
      <c r="BB1909" s="2"/>
      <c r="BD1909" s="28"/>
      <c r="BE1909" s="28"/>
      <c r="BF1909" s="28"/>
      <c r="BK1909" s="2"/>
      <c r="BM1909" s="28"/>
      <c r="BN1909" s="28"/>
      <c r="BO1909" s="28"/>
      <c r="BT1909" s="2"/>
      <c r="BV1909" s="28"/>
      <c r="BW1909" s="28"/>
      <c r="BX1909" s="28"/>
      <c r="CC1909" s="2"/>
      <c r="CE1909" s="28"/>
      <c r="CF1909" s="28"/>
      <c r="CG1909" s="28"/>
      <c r="CL1909" s="2"/>
      <c r="CN1909" s="28"/>
      <c r="CO1909" s="28"/>
      <c r="CP1909" s="28"/>
      <c r="CU1909" s="2"/>
      <c r="CW1909" s="28"/>
      <c r="CX1909" s="28"/>
      <c r="CY1909" s="28"/>
      <c r="DD1909" s="2"/>
      <c r="DF1909" s="28"/>
      <c r="DG1909" s="28"/>
      <c r="DH1909" s="28"/>
      <c r="DM1909" s="2"/>
      <c r="DO1909" s="28"/>
      <c r="DP1909" s="28"/>
      <c r="DQ1909" s="28"/>
      <c r="DV1909" s="2"/>
      <c r="DX1909" s="28"/>
      <c r="DY1909" s="28"/>
      <c r="DZ1909" s="28"/>
      <c r="EE1909" s="2"/>
      <c r="EG1909" s="28"/>
      <c r="EH1909" s="28"/>
      <c r="EI1909" s="28"/>
      <c r="EN1909" s="2"/>
      <c r="EP1909" s="28"/>
      <c r="EQ1909" s="28"/>
      <c r="ER1909" s="28"/>
      <c r="EW1909" s="2"/>
      <c r="EY1909" s="28"/>
      <c r="EZ1909" s="28"/>
      <c r="FA1909" s="28"/>
      <c r="FF1909" s="2"/>
      <c r="FH1909" s="28"/>
      <c r="FI1909" s="28"/>
      <c r="FJ1909" s="28"/>
      <c r="FO1909" s="2"/>
      <c r="FQ1909" s="28"/>
      <c r="FR1909" s="28"/>
      <c r="FS1909" s="28"/>
      <c r="FX1909" s="2"/>
      <c r="FZ1909" s="28"/>
      <c r="GA1909" s="28"/>
      <c r="GB1909" s="28"/>
      <c r="GG1909" s="2"/>
      <c r="GI1909" s="28"/>
      <c r="GJ1909" s="28"/>
      <c r="GK1909" s="28"/>
      <c r="GP1909" s="2"/>
      <c r="GR1909" s="28"/>
      <c r="GS1909" s="28"/>
      <c r="GT1909" s="28"/>
      <c r="GY1909" s="2"/>
      <c r="HA1909" s="28"/>
      <c r="HB1909" s="28"/>
      <c r="HC1909" s="28"/>
      <c r="HH1909" s="2"/>
      <c r="HJ1909" s="28"/>
      <c r="HK1909" s="28"/>
      <c r="HL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  <c r="IP1909" s="28"/>
      <c r="IQ1909" s="28"/>
      <c r="IR1909" s="28"/>
      <c r="IS1909" s="28"/>
      <c r="IT1909" s="28"/>
      <c r="IU1909" s="28"/>
      <c r="IV1909" s="28"/>
      <c r="RS1909" s="315"/>
    </row>
    <row r="1910" spans="1:487" s="22" customFormat="1" ht="15">
      <c r="A1910" s="549" t="s">
        <v>3195</v>
      </c>
      <c r="B1910" s="431"/>
      <c r="C1910" s="431"/>
      <c r="D1910" s="431"/>
      <c r="E1910" s="431"/>
      <c r="F1910" s="437">
        <f t="shared" si="30"/>
        <v>2</v>
      </c>
      <c r="G1910" s="440"/>
      <c r="H1910" s="440"/>
      <c r="I1910" s="440"/>
      <c r="J1910" s="530">
        <v>2</v>
      </c>
      <c r="K1910" s="440"/>
      <c r="L1910" s="442"/>
      <c r="M1910" s="28"/>
      <c r="N1910" s="28"/>
      <c r="R1910" s="2"/>
      <c r="T1910" s="28"/>
      <c r="U1910" s="28"/>
      <c r="V1910" s="28"/>
      <c r="AA1910" s="2"/>
      <c r="AC1910" s="28"/>
      <c r="AD1910" s="28"/>
      <c r="AE1910" s="28"/>
      <c r="AJ1910" s="2"/>
      <c r="AL1910" s="28"/>
      <c r="AM1910" s="28"/>
      <c r="AN1910" s="28"/>
      <c r="AS1910" s="2"/>
      <c r="AU1910" s="28"/>
      <c r="AV1910" s="28"/>
      <c r="AW1910" s="28"/>
      <c r="BB1910" s="2"/>
      <c r="BD1910" s="28"/>
      <c r="BE1910" s="28"/>
      <c r="BF1910" s="28"/>
      <c r="BK1910" s="2"/>
      <c r="BM1910" s="28"/>
      <c r="BN1910" s="28"/>
      <c r="BO1910" s="28"/>
      <c r="BT1910" s="2"/>
      <c r="BV1910" s="28"/>
      <c r="BW1910" s="28"/>
      <c r="BX1910" s="28"/>
      <c r="CC1910" s="2"/>
      <c r="CE1910" s="28"/>
      <c r="CF1910" s="28"/>
      <c r="CG1910" s="28"/>
      <c r="CL1910" s="2"/>
      <c r="CN1910" s="28"/>
      <c r="CO1910" s="28"/>
      <c r="CP1910" s="28"/>
      <c r="CU1910" s="2"/>
      <c r="CW1910" s="28"/>
      <c r="CX1910" s="28"/>
      <c r="CY1910" s="28"/>
      <c r="DD1910" s="2"/>
      <c r="DF1910" s="28"/>
      <c r="DG1910" s="28"/>
      <c r="DH1910" s="28"/>
      <c r="DM1910" s="2"/>
      <c r="DO1910" s="28"/>
      <c r="DP1910" s="28"/>
      <c r="DQ1910" s="28"/>
      <c r="DV1910" s="2"/>
      <c r="DX1910" s="28"/>
      <c r="DY1910" s="28"/>
      <c r="DZ1910" s="28"/>
      <c r="EE1910" s="2"/>
      <c r="EG1910" s="28"/>
      <c r="EH1910" s="28"/>
      <c r="EI1910" s="28"/>
      <c r="EN1910" s="2"/>
      <c r="EP1910" s="28"/>
      <c r="EQ1910" s="28"/>
      <c r="ER1910" s="28"/>
      <c r="EW1910" s="2"/>
      <c r="EY1910" s="28"/>
      <c r="EZ1910" s="28"/>
      <c r="FA1910" s="28"/>
      <c r="FF1910" s="2"/>
      <c r="FH1910" s="28"/>
      <c r="FI1910" s="28"/>
      <c r="FJ1910" s="28"/>
      <c r="FO1910" s="2"/>
      <c r="FQ1910" s="28"/>
      <c r="FR1910" s="28"/>
      <c r="FS1910" s="28"/>
      <c r="FX1910" s="2"/>
      <c r="FZ1910" s="28"/>
      <c r="GA1910" s="28"/>
      <c r="GB1910" s="28"/>
      <c r="GG1910" s="2"/>
      <c r="GI1910" s="28"/>
      <c r="GJ1910" s="28"/>
      <c r="GK1910" s="28"/>
      <c r="GP1910" s="2"/>
      <c r="GR1910" s="28"/>
      <c r="GS1910" s="28"/>
      <c r="GT1910" s="28"/>
      <c r="GY1910" s="2"/>
      <c r="HA1910" s="28"/>
      <c r="HB1910" s="28"/>
      <c r="HC1910" s="28"/>
      <c r="HH1910" s="2"/>
      <c r="HJ1910" s="28"/>
      <c r="HK1910" s="28"/>
      <c r="HL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  <c r="IP1910" s="28"/>
      <c r="IQ1910" s="28"/>
      <c r="IR1910" s="28"/>
      <c r="IS1910" s="28"/>
      <c r="IT1910" s="28"/>
      <c r="IU1910" s="28"/>
      <c r="IV1910" s="28"/>
      <c r="RS1910" s="315"/>
    </row>
    <row r="1911" spans="1:487" s="22" customFormat="1" ht="15">
      <c r="A1911" s="549" t="s">
        <v>3196</v>
      </c>
      <c r="B1911" s="431"/>
      <c r="C1911" s="431"/>
      <c r="D1911" s="431"/>
      <c r="E1911" s="431"/>
      <c r="F1911" s="437">
        <f t="shared" si="30"/>
        <v>2</v>
      </c>
      <c r="G1911" s="440"/>
      <c r="H1911" s="440"/>
      <c r="I1911" s="440"/>
      <c r="J1911" s="530">
        <v>2</v>
      </c>
      <c r="K1911" s="440"/>
      <c r="L1911" s="442"/>
      <c r="M1911" s="28"/>
      <c r="N1911" s="28"/>
      <c r="R1911" s="2"/>
      <c r="T1911" s="28"/>
      <c r="U1911" s="28"/>
      <c r="V1911" s="28"/>
      <c r="AA1911" s="2"/>
      <c r="AC1911" s="28"/>
      <c r="AD1911" s="28"/>
      <c r="AE1911" s="28"/>
      <c r="AJ1911" s="2"/>
      <c r="AL1911" s="28"/>
      <c r="AM1911" s="28"/>
      <c r="AN1911" s="28"/>
      <c r="AS1911" s="2"/>
      <c r="AU1911" s="28"/>
      <c r="AV1911" s="28"/>
      <c r="AW1911" s="28"/>
      <c r="BB1911" s="2"/>
      <c r="BD1911" s="28"/>
      <c r="BE1911" s="28"/>
      <c r="BF1911" s="28"/>
      <c r="BK1911" s="2"/>
      <c r="BM1911" s="28"/>
      <c r="BN1911" s="28"/>
      <c r="BO1911" s="28"/>
      <c r="BT1911" s="2"/>
      <c r="BV1911" s="28"/>
      <c r="BW1911" s="28"/>
      <c r="BX1911" s="28"/>
      <c r="CC1911" s="2"/>
      <c r="CE1911" s="28"/>
      <c r="CF1911" s="28"/>
      <c r="CG1911" s="28"/>
      <c r="CL1911" s="2"/>
      <c r="CN1911" s="28"/>
      <c r="CO1911" s="28"/>
      <c r="CP1911" s="28"/>
      <c r="CU1911" s="2"/>
      <c r="CW1911" s="28"/>
      <c r="CX1911" s="28"/>
      <c r="CY1911" s="28"/>
      <c r="DD1911" s="2"/>
      <c r="DF1911" s="28"/>
      <c r="DG1911" s="28"/>
      <c r="DH1911" s="28"/>
      <c r="DM1911" s="2"/>
      <c r="DO1911" s="28"/>
      <c r="DP1911" s="28"/>
      <c r="DQ1911" s="28"/>
      <c r="DV1911" s="2"/>
      <c r="DX1911" s="28"/>
      <c r="DY1911" s="28"/>
      <c r="DZ1911" s="28"/>
      <c r="EE1911" s="2"/>
      <c r="EG1911" s="28"/>
      <c r="EH1911" s="28"/>
      <c r="EI1911" s="28"/>
      <c r="EN1911" s="2"/>
      <c r="EP1911" s="28"/>
      <c r="EQ1911" s="28"/>
      <c r="ER1911" s="28"/>
      <c r="EW1911" s="2"/>
      <c r="EY1911" s="28"/>
      <c r="EZ1911" s="28"/>
      <c r="FA1911" s="28"/>
      <c r="FF1911" s="2"/>
      <c r="FH1911" s="28"/>
      <c r="FI1911" s="28"/>
      <c r="FJ1911" s="28"/>
      <c r="FO1911" s="2"/>
      <c r="FQ1911" s="28"/>
      <c r="FR1911" s="28"/>
      <c r="FS1911" s="28"/>
      <c r="FX1911" s="2"/>
      <c r="FZ1911" s="28"/>
      <c r="GA1911" s="28"/>
      <c r="GB1911" s="28"/>
      <c r="GG1911" s="2"/>
      <c r="GI1911" s="28"/>
      <c r="GJ1911" s="28"/>
      <c r="GK1911" s="28"/>
      <c r="GP1911" s="2"/>
      <c r="GR1911" s="28"/>
      <c r="GS1911" s="28"/>
      <c r="GT1911" s="28"/>
      <c r="GY1911" s="2"/>
      <c r="HA1911" s="28"/>
      <c r="HB1911" s="28"/>
      <c r="HC1911" s="28"/>
      <c r="HH1911" s="2"/>
      <c r="HJ1911" s="28"/>
      <c r="HK1911" s="28"/>
      <c r="HL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  <c r="IP1911" s="28"/>
      <c r="IQ1911" s="28"/>
      <c r="IR1911" s="28"/>
      <c r="IS1911" s="28"/>
      <c r="IT1911" s="28"/>
      <c r="IU1911" s="28"/>
      <c r="IV1911" s="28"/>
      <c r="RS1911" s="315"/>
    </row>
    <row r="1912" spans="1:487" s="22" customFormat="1" ht="15">
      <c r="A1912" s="549" t="s">
        <v>3197</v>
      </c>
      <c r="B1912" s="431"/>
      <c r="C1912" s="431"/>
      <c r="D1912" s="431"/>
      <c r="E1912" s="431"/>
      <c r="F1912" s="437">
        <f t="shared" si="30"/>
        <v>7</v>
      </c>
      <c r="G1912" s="440"/>
      <c r="H1912" s="440"/>
      <c r="I1912" s="440"/>
      <c r="J1912" s="530">
        <v>7</v>
      </c>
      <c r="K1912" s="440"/>
      <c r="L1912" s="442"/>
      <c r="M1912" s="28"/>
      <c r="N1912" s="28"/>
      <c r="R1912" s="2"/>
      <c r="T1912" s="28"/>
      <c r="U1912" s="28"/>
      <c r="V1912" s="28"/>
      <c r="AA1912" s="2"/>
      <c r="AC1912" s="28"/>
      <c r="AD1912" s="28"/>
      <c r="AE1912" s="28"/>
      <c r="AJ1912" s="2"/>
      <c r="AL1912" s="28"/>
      <c r="AM1912" s="28"/>
      <c r="AN1912" s="28"/>
      <c r="AS1912" s="2"/>
      <c r="AU1912" s="28"/>
      <c r="AV1912" s="28"/>
      <c r="AW1912" s="28"/>
      <c r="BB1912" s="2"/>
      <c r="BD1912" s="28"/>
      <c r="BE1912" s="28"/>
      <c r="BF1912" s="28"/>
      <c r="BK1912" s="2"/>
      <c r="BM1912" s="28"/>
      <c r="BN1912" s="28"/>
      <c r="BO1912" s="28"/>
      <c r="BT1912" s="2"/>
      <c r="BV1912" s="28"/>
      <c r="BW1912" s="28"/>
      <c r="BX1912" s="28"/>
      <c r="CC1912" s="2"/>
      <c r="CE1912" s="28"/>
      <c r="CF1912" s="28"/>
      <c r="CG1912" s="28"/>
      <c r="CL1912" s="2"/>
      <c r="CN1912" s="28"/>
      <c r="CO1912" s="28"/>
      <c r="CP1912" s="28"/>
      <c r="CU1912" s="2"/>
      <c r="CW1912" s="28"/>
      <c r="CX1912" s="28"/>
      <c r="CY1912" s="28"/>
      <c r="DD1912" s="2"/>
      <c r="DF1912" s="28"/>
      <c r="DG1912" s="28"/>
      <c r="DH1912" s="28"/>
      <c r="DM1912" s="2"/>
      <c r="DO1912" s="28"/>
      <c r="DP1912" s="28"/>
      <c r="DQ1912" s="28"/>
      <c r="DV1912" s="2"/>
      <c r="DX1912" s="28"/>
      <c r="DY1912" s="28"/>
      <c r="DZ1912" s="28"/>
      <c r="EE1912" s="2"/>
      <c r="EG1912" s="28"/>
      <c r="EH1912" s="28"/>
      <c r="EI1912" s="28"/>
      <c r="EN1912" s="2"/>
      <c r="EP1912" s="28"/>
      <c r="EQ1912" s="28"/>
      <c r="ER1912" s="28"/>
      <c r="EW1912" s="2"/>
      <c r="EY1912" s="28"/>
      <c r="EZ1912" s="28"/>
      <c r="FA1912" s="28"/>
      <c r="FF1912" s="2"/>
      <c r="FH1912" s="28"/>
      <c r="FI1912" s="28"/>
      <c r="FJ1912" s="28"/>
      <c r="FO1912" s="2"/>
      <c r="FQ1912" s="28"/>
      <c r="FR1912" s="28"/>
      <c r="FS1912" s="28"/>
      <c r="FX1912" s="2"/>
      <c r="FZ1912" s="28"/>
      <c r="GA1912" s="28"/>
      <c r="GB1912" s="28"/>
      <c r="GG1912" s="2"/>
      <c r="GI1912" s="28"/>
      <c r="GJ1912" s="28"/>
      <c r="GK1912" s="28"/>
      <c r="GP1912" s="2"/>
      <c r="GR1912" s="28"/>
      <c r="GS1912" s="28"/>
      <c r="GT1912" s="28"/>
      <c r="GY1912" s="2"/>
      <c r="HA1912" s="28"/>
      <c r="HB1912" s="28"/>
      <c r="HC1912" s="28"/>
      <c r="HH1912" s="2"/>
      <c r="HJ1912" s="28"/>
      <c r="HK1912" s="28"/>
      <c r="HL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  <c r="IP1912" s="28"/>
      <c r="IQ1912" s="28"/>
      <c r="IR1912" s="28"/>
      <c r="IS1912" s="28"/>
      <c r="IT1912" s="28"/>
      <c r="IU1912" s="28"/>
      <c r="IV1912" s="28"/>
      <c r="RS1912" s="315"/>
    </row>
    <row r="1913" spans="1:487" s="22" customFormat="1" ht="15">
      <c r="A1913" s="549" t="s">
        <v>3198</v>
      </c>
      <c r="B1913" s="431"/>
      <c r="C1913" s="431"/>
      <c r="D1913" s="431"/>
      <c r="E1913" s="431"/>
      <c r="F1913" s="437">
        <f t="shared" si="30"/>
        <v>1</v>
      </c>
      <c r="G1913" s="440"/>
      <c r="H1913" s="440"/>
      <c r="I1913" s="440"/>
      <c r="J1913" s="530">
        <v>1</v>
      </c>
      <c r="K1913" s="440"/>
      <c r="L1913" s="442"/>
      <c r="M1913" s="28"/>
      <c r="N1913" s="28"/>
      <c r="R1913" s="2"/>
      <c r="T1913" s="28"/>
      <c r="U1913" s="28"/>
      <c r="V1913" s="28"/>
      <c r="AA1913" s="2"/>
      <c r="AC1913" s="28"/>
      <c r="AD1913" s="28"/>
      <c r="AE1913" s="28"/>
      <c r="AJ1913" s="2"/>
      <c r="AL1913" s="28"/>
      <c r="AM1913" s="28"/>
      <c r="AN1913" s="28"/>
      <c r="AS1913" s="2"/>
      <c r="AU1913" s="28"/>
      <c r="AV1913" s="28"/>
      <c r="AW1913" s="28"/>
      <c r="BB1913" s="2"/>
      <c r="BD1913" s="28"/>
      <c r="BE1913" s="28"/>
      <c r="BF1913" s="28"/>
      <c r="BK1913" s="2"/>
      <c r="BM1913" s="28"/>
      <c r="BN1913" s="28"/>
      <c r="BO1913" s="28"/>
      <c r="BT1913" s="2"/>
      <c r="BV1913" s="28"/>
      <c r="BW1913" s="28"/>
      <c r="BX1913" s="28"/>
      <c r="CC1913" s="2"/>
      <c r="CE1913" s="28"/>
      <c r="CF1913" s="28"/>
      <c r="CG1913" s="28"/>
      <c r="CL1913" s="2"/>
      <c r="CN1913" s="28"/>
      <c r="CO1913" s="28"/>
      <c r="CP1913" s="28"/>
      <c r="CU1913" s="2"/>
      <c r="CW1913" s="28"/>
      <c r="CX1913" s="28"/>
      <c r="CY1913" s="28"/>
      <c r="DD1913" s="2"/>
      <c r="DF1913" s="28"/>
      <c r="DG1913" s="28"/>
      <c r="DH1913" s="28"/>
      <c r="DM1913" s="2"/>
      <c r="DO1913" s="28"/>
      <c r="DP1913" s="28"/>
      <c r="DQ1913" s="28"/>
      <c r="DV1913" s="2"/>
      <c r="DX1913" s="28"/>
      <c r="DY1913" s="28"/>
      <c r="DZ1913" s="28"/>
      <c r="EE1913" s="2"/>
      <c r="EG1913" s="28"/>
      <c r="EH1913" s="28"/>
      <c r="EI1913" s="28"/>
      <c r="EN1913" s="2"/>
      <c r="EP1913" s="28"/>
      <c r="EQ1913" s="28"/>
      <c r="ER1913" s="28"/>
      <c r="EW1913" s="2"/>
      <c r="EY1913" s="28"/>
      <c r="EZ1913" s="28"/>
      <c r="FA1913" s="28"/>
      <c r="FF1913" s="2"/>
      <c r="FH1913" s="28"/>
      <c r="FI1913" s="28"/>
      <c r="FJ1913" s="28"/>
      <c r="FO1913" s="2"/>
      <c r="FQ1913" s="28"/>
      <c r="FR1913" s="28"/>
      <c r="FS1913" s="28"/>
      <c r="FX1913" s="2"/>
      <c r="FZ1913" s="28"/>
      <c r="GA1913" s="28"/>
      <c r="GB1913" s="28"/>
      <c r="GG1913" s="2"/>
      <c r="GI1913" s="28"/>
      <c r="GJ1913" s="28"/>
      <c r="GK1913" s="28"/>
      <c r="GP1913" s="2"/>
      <c r="GR1913" s="28"/>
      <c r="GS1913" s="28"/>
      <c r="GT1913" s="28"/>
      <c r="GY1913" s="2"/>
      <c r="HA1913" s="28"/>
      <c r="HB1913" s="28"/>
      <c r="HC1913" s="28"/>
      <c r="HH1913" s="2"/>
      <c r="HJ1913" s="28"/>
      <c r="HK1913" s="28"/>
      <c r="HL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  <c r="IP1913" s="28"/>
      <c r="IQ1913" s="28"/>
      <c r="IR1913" s="28"/>
      <c r="IS1913" s="28"/>
      <c r="IT1913" s="28"/>
      <c r="IU1913" s="28"/>
      <c r="IV1913" s="28"/>
      <c r="RS1913" s="315"/>
    </row>
    <row r="1914" spans="1:487" s="22" customFormat="1" ht="15">
      <c r="A1914" s="549" t="s">
        <v>3207</v>
      </c>
      <c r="B1914" s="431"/>
      <c r="C1914" s="431"/>
      <c r="D1914" s="431"/>
      <c r="E1914" s="431"/>
      <c r="F1914" s="437">
        <f t="shared" si="30"/>
        <v>1</v>
      </c>
      <c r="G1914" s="440"/>
      <c r="H1914" s="440"/>
      <c r="I1914" s="440"/>
      <c r="J1914" s="530">
        <v>1</v>
      </c>
      <c r="K1914" s="440"/>
      <c r="L1914" s="442"/>
      <c r="M1914" s="28"/>
      <c r="N1914" s="28"/>
      <c r="R1914" s="2"/>
      <c r="T1914" s="28"/>
      <c r="U1914" s="28"/>
      <c r="V1914" s="28"/>
      <c r="AA1914" s="2"/>
      <c r="AC1914" s="28"/>
      <c r="AD1914" s="28"/>
      <c r="AE1914" s="28"/>
      <c r="AJ1914" s="2"/>
      <c r="AL1914" s="28"/>
      <c r="AM1914" s="28"/>
      <c r="AN1914" s="28"/>
      <c r="AS1914" s="2"/>
      <c r="AU1914" s="28"/>
      <c r="AV1914" s="28"/>
      <c r="AW1914" s="28"/>
      <c r="BB1914" s="2"/>
      <c r="BD1914" s="28"/>
      <c r="BE1914" s="28"/>
      <c r="BF1914" s="28"/>
      <c r="BK1914" s="2"/>
      <c r="BM1914" s="28"/>
      <c r="BN1914" s="28"/>
      <c r="BO1914" s="28"/>
      <c r="BT1914" s="2"/>
      <c r="BV1914" s="28"/>
      <c r="BW1914" s="28"/>
      <c r="BX1914" s="28"/>
      <c r="CC1914" s="2"/>
      <c r="CE1914" s="28"/>
      <c r="CF1914" s="28"/>
      <c r="CG1914" s="28"/>
      <c r="CL1914" s="2"/>
      <c r="CN1914" s="28"/>
      <c r="CO1914" s="28"/>
      <c r="CP1914" s="28"/>
      <c r="CU1914" s="2"/>
      <c r="CW1914" s="28"/>
      <c r="CX1914" s="28"/>
      <c r="CY1914" s="28"/>
      <c r="DD1914" s="2"/>
      <c r="DF1914" s="28"/>
      <c r="DG1914" s="28"/>
      <c r="DH1914" s="28"/>
      <c r="DM1914" s="2"/>
      <c r="DO1914" s="28"/>
      <c r="DP1914" s="28"/>
      <c r="DQ1914" s="28"/>
      <c r="DV1914" s="2"/>
      <c r="DX1914" s="28"/>
      <c r="DY1914" s="28"/>
      <c r="DZ1914" s="28"/>
      <c r="EE1914" s="2"/>
      <c r="EG1914" s="28"/>
      <c r="EH1914" s="28"/>
      <c r="EI1914" s="28"/>
      <c r="EN1914" s="2"/>
      <c r="EP1914" s="28"/>
      <c r="EQ1914" s="28"/>
      <c r="ER1914" s="28"/>
      <c r="EW1914" s="2"/>
      <c r="EY1914" s="28"/>
      <c r="EZ1914" s="28"/>
      <c r="FA1914" s="28"/>
      <c r="FF1914" s="2"/>
      <c r="FH1914" s="28"/>
      <c r="FI1914" s="28"/>
      <c r="FJ1914" s="28"/>
      <c r="FO1914" s="2"/>
      <c r="FQ1914" s="28"/>
      <c r="FR1914" s="28"/>
      <c r="FS1914" s="28"/>
      <c r="FX1914" s="2"/>
      <c r="FZ1914" s="28"/>
      <c r="GA1914" s="28"/>
      <c r="GB1914" s="28"/>
      <c r="GG1914" s="2"/>
      <c r="GI1914" s="28"/>
      <c r="GJ1914" s="28"/>
      <c r="GK1914" s="28"/>
      <c r="GP1914" s="2"/>
      <c r="GR1914" s="28"/>
      <c r="GS1914" s="28"/>
      <c r="GT1914" s="28"/>
      <c r="GY1914" s="2"/>
      <c r="HA1914" s="28"/>
      <c r="HB1914" s="28"/>
      <c r="HC1914" s="28"/>
      <c r="HH1914" s="2"/>
      <c r="HJ1914" s="28"/>
      <c r="HK1914" s="28"/>
      <c r="HL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  <c r="IP1914" s="28"/>
      <c r="IQ1914" s="28"/>
      <c r="IR1914" s="28"/>
      <c r="IS1914" s="28"/>
      <c r="IT1914" s="28"/>
      <c r="IU1914" s="28"/>
      <c r="IV1914" s="28"/>
      <c r="RS1914" s="315"/>
    </row>
    <row r="1915" spans="1:487" s="22" customFormat="1" ht="15">
      <c r="A1915" s="549" t="s">
        <v>3222</v>
      </c>
      <c r="B1915" s="431"/>
      <c r="C1915" s="431"/>
      <c r="D1915" s="431"/>
      <c r="E1915" s="431"/>
      <c r="F1915" s="437">
        <f t="shared" si="30"/>
        <v>17</v>
      </c>
      <c r="G1915" s="478">
        <v>17</v>
      </c>
      <c r="H1915" s="440"/>
      <c r="I1915" s="440"/>
      <c r="J1915" s="2"/>
      <c r="K1915" s="440"/>
      <c r="L1915" s="442"/>
      <c r="M1915" s="28"/>
      <c r="N1915" s="28"/>
      <c r="R1915" s="2"/>
      <c r="T1915" s="28"/>
      <c r="U1915" s="28"/>
      <c r="V1915" s="28"/>
      <c r="AA1915" s="2"/>
      <c r="AC1915" s="28"/>
      <c r="AD1915" s="28"/>
      <c r="AE1915" s="28"/>
      <c r="AJ1915" s="2"/>
      <c r="AL1915" s="28"/>
      <c r="AM1915" s="28"/>
      <c r="AN1915" s="28"/>
      <c r="AS1915" s="2"/>
      <c r="AU1915" s="28"/>
      <c r="AV1915" s="28"/>
      <c r="AW1915" s="28"/>
      <c r="BB1915" s="2"/>
      <c r="BD1915" s="28"/>
      <c r="BE1915" s="28"/>
      <c r="BF1915" s="28"/>
      <c r="BK1915" s="2"/>
      <c r="BM1915" s="28"/>
      <c r="BN1915" s="28"/>
      <c r="BO1915" s="28"/>
      <c r="BT1915" s="2"/>
      <c r="BV1915" s="28"/>
      <c r="BW1915" s="28"/>
      <c r="BX1915" s="28"/>
      <c r="CC1915" s="2"/>
      <c r="CE1915" s="28"/>
      <c r="CF1915" s="28"/>
      <c r="CG1915" s="28"/>
      <c r="CL1915" s="2"/>
      <c r="CN1915" s="28"/>
      <c r="CO1915" s="28"/>
      <c r="CP1915" s="28"/>
      <c r="CU1915" s="2"/>
      <c r="CW1915" s="28"/>
      <c r="CX1915" s="28"/>
      <c r="CY1915" s="28"/>
      <c r="DD1915" s="2"/>
      <c r="DF1915" s="28"/>
      <c r="DG1915" s="28"/>
      <c r="DH1915" s="28"/>
      <c r="DM1915" s="2"/>
      <c r="DO1915" s="28"/>
      <c r="DP1915" s="28"/>
      <c r="DQ1915" s="28"/>
      <c r="DV1915" s="2"/>
      <c r="DX1915" s="28"/>
      <c r="DY1915" s="28"/>
      <c r="DZ1915" s="28"/>
      <c r="EE1915" s="2"/>
      <c r="EG1915" s="28"/>
      <c r="EH1915" s="28"/>
      <c r="EI1915" s="28"/>
      <c r="EN1915" s="2"/>
      <c r="EP1915" s="28"/>
      <c r="EQ1915" s="28"/>
      <c r="ER1915" s="28"/>
      <c r="EW1915" s="2"/>
      <c r="EY1915" s="28"/>
      <c r="EZ1915" s="28"/>
      <c r="FA1915" s="28"/>
      <c r="FF1915" s="2"/>
      <c r="FH1915" s="28"/>
      <c r="FI1915" s="28"/>
      <c r="FJ1915" s="28"/>
      <c r="FO1915" s="2"/>
      <c r="FQ1915" s="28"/>
      <c r="FR1915" s="28"/>
      <c r="FS1915" s="28"/>
      <c r="FX1915" s="2"/>
      <c r="FZ1915" s="28"/>
      <c r="GA1915" s="28"/>
      <c r="GB1915" s="28"/>
      <c r="GG1915" s="2"/>
      <c r="GI1915" s="28"/>
      <c r="GJ1915" s="28"/>
      <c r="GK1915" s="28"/>
      <c r="GP1915" s="2"/>
      <c r="GR1915" s="28"/>
      <c r="GS1915" s="28"/>
      <c r="GT1915" s="28"/>
      <c r="GY1915" s="2"/>
      <c r="HA1915" s="28"/>
      <c r="HB1915" s="28"/>
      <c r="HC1915" s="28"/>
      <c r="HH1915" s="2"/>
      <c r="HJ1915" s="28"/>
      <c r="HK1915" s="28"/>
      <c r="HL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  <c r="IP1915" s="28"/>
      <c r="IQ1915" s="28"/>
      <c r="IR1915" s="28"/>
      <c r="IS1915" s="28"/>
      <c r="IT1915" s="28"/>
      <c r="IU1915" s="28"/>
      <c r="IV1915" s="28"/>
      <c r="RS1915" s="315"/>
    </row>
    <row r="1916" spans="1:487" s="22" customFormat="1" ht="15">
      <c r="A1916" s="549" t="s">
        <v>3223</v>
      </c>
      <c r="B1916" s="431"/>
      <c r="C1916" s="431"/>
      <c r="D1916" s="431"/>
      <c r="E1916" s="431"/>
      <c r="F1916" s="437">
        <f t="shared" si="30"/>
        <v>4</v>
      </c>
      <c r="G1916" s="478">
        <v>4</v>
      </c>
      <c r="H1916" s="440"/>
      <c r="I1916" s="440"/>
      <c r="J1916" s="2"/>
      <c r="K1916" s="440"/>
      <c r="L1916" s="442"/>
      <c r="M1916" s="28"/>
      <c r="N1916" s="28"/>
      <c r="R1916" s="2"/>
      <c r="T1916" s="28"/>
      <c r="U1916" s="28"/>
      <c r="V1916" s="28"/>
      <c r="AA1916" s="2"/>
      <c r="AC1916" s="28"/>
      <c r="AD1916" s="28"/>
      <c r="AE1916" s="28"/>
      <c r="AJ1916" s="2"/>
      <c r="AL1916" s="28"/>
      <c r="AM1916" s="28"/>
      <c r="AN1916" s="28"/>
      <c r="AS1916" s="2"/>
      <c r="AU1916" s="28"/>
      <c r="AV1916" s="28"/>
      <c r="AW1916" s="28"/>
      <c r="BB1916" s="2"/>
      <c r="BD1916" s="28"/>
      <c r="BE1916" s="28"/>
      <c r="BF1916" s="28"/>
      <c r="BK1916" s="2"/>
      <c r="BM1916" s="28"/>
      <c r="BN1916" s="28"/>
      <c r="BO1916" s="28"/>
      <c r="BT1916" s="2"/>
      <c r="BV1916" s="28"/>
      <c r="BW1916" s="28"/>
      <c r="BX1916" s="28"/>
      <c r="CC1916" s="2"/>
      <c r="CE1916" s="28"/>
      <c r="CF1916" s="28"/>
      <c r="CG1916" s="28"/>
      <c r="CL1916" s="2"/>
      <c r="CN1916" s="28"/>
      <c r="CO1916" s="28"/>
      <c r="CP1916" s="28"/>
      <c r="CU1916" s="2"/>
      <c r="CW1916" s="28"/>
      <c r="CX1916" s="28"/>
      <c r="CY1916" s="28"/>
      <c r="DD1916" s="2"/>
      <c r="DF1916" s="28"/>
      <c r="DG1916" s="28"/>
      <c r="DH1916" s="28"/>
      <c r="DM1916" s="2"/>
      <c r="DO1916" s="28"/>
      <c r="DP1916" s="28"/>
      <c r="DQ1916" s="28"/>
      <c r="DV1916" s="2"/>
      <c r="DX1916" s="28"/>
      <c r="DY1916" s="28"/>
      <c r="DZ1916" s="28"/>
      <c r="EE1916" s="2"/>
      <c r="EG1916" s="28"/>
      <c r="EH1916" s="28"/>
      <c r="EI1916" s="28"/>
      <c r="EN1916" s="2"/>
      <c r="EP1916" s="28"/>
      <c r="EQ1916" s="28"/>
      <c r="ER1916" s="28"/>
      <c r="EW1916" s="2"/>
      <c r="EY1916" s="28"/>
      <c r="EZ1916" s="28"/>
      <c r="FA1916" s="28"/>
      <c r="FF1916" s="2"/>
      <c r="FH1916" s="28"/>
      <c r="FI1916" s="28"/>
      <c r="FJ1916" s="28"/>
      <c r="FO1916" s="2"/>
      <c r="FQ1916" s="28"/>
      <c r="FR1916" s="28"/>
      <c r="FS1916" s="28"/>
      <c r="FX1916" s="2"/>
      <c r="FZ1916" s="28"/>
      <c r="GA1916" s="28"/>
      <c r="GB1916" s="28"/>
      <c r="GG1916" s="2"/>
      <c r="GI1916" s="28"/>
      <c r="GJ1916" s="28"/>
      <c r="GK1916" s="28"/>
      <c r="GP1916" s="2"/>
      <c r="GR1916" s="28"/>
      <c r="GS1916" s="28"/>
      <c r="GT1916" s="28"/>
      <c r="GY1916" s="2"/>
      <c r="HA1916" s="28"/>
      <c r="HB1916" s="28"/>
      <c r="HC1916" s="28"/>
      <c r="HH1916" s="2"/>
      <c r="HJ1916" s="28"/>
      <c r="HK1916" s="28"/>
      <c r="HL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  <c r="IP1916" s="28"/>
      <c r="IQ1916" s="28"/>
      <c r="IR1916" s="28"/>
      <c r="IS1916" s="28"/>
      <c r="IT1916" s="28"/>
      <c r="IU1916" s="28"/>
      <c r="IV1916" s="28"/>
      <c r="RS1916" s="315"/>
    </row>
    <row r="1917" spans="1:487" s="22" customFormat="1" ht="15">
      <c r="A1917" s="549" t="s">
        <v>3261</v>
      </c>
      <c r="B1917" s="431"/>
      <c r="C1917" s="431"/>
      <c r="D1917" s="431"/>
      <c r="E1917" s="431"/>
      <c r="F1917" s="437">
        <f t="shared" si="30"/>
        <v>5</v>
      </c>
      <c r="G1917" s="440"/>
      <c r="H1917" s="440"/>
      <c r="I1917" s="440"/>
      <c r="J1917" s="2"/>
      <c r="K1917" s="530">
        <v>5</v>
      </c>
      <c r="L1917" s="442"/>
      <c r="M1917" s="28"/>
      <c r="N1917" s="28"/>
      <c r="R1917" s="2"/>
      <c r="T1917" s="28"/>
      <c r="U1917" s="28"/>
      <c r="V1917" s="28"/>
      <c r="AA1917" s="2"/>
      <c r="AC1917" s="28"/>
      <c r="AD1917" s="28"/>
      <c r="AE1917" s="28"/>
      <c r="AJ1917" s="2"/>
      <c r="AL1917" s="28"/>
      <c r="AM1917" s="28"/>
      <c r="AN1917" s="28"/>
      <c r="AS1917" s="2"/>
      <c r="AU1917" s="28"/>
      <c r="AV1917" s="28"/>
      <c r="AW1917" s="28"/>
      <c r="BB1917" s="2"/>
      <c r="BD1917" s="28"/>
      <c r="BE1917" s="28"/>
      <c r="BF1917" s="28"/>
      <c r="BK1917" s="2"/>
      <c r="BM1917" s="28"/>
      <c r="BN1917" s="28"/>
      <c r="BO1917" s="28"/>
      <c r="BT1917" s="2"/>
      <c r="BV1917" s="28"/>
      <c r="BW1917" s="28"/>
      <c r="BX1917" s="28"/>
      <c r="CC1917" s="2"/>
      <c r="CE1917" s="28"/>
      <c r="CF1917" s="28"/>
      <c r="CG1917" s="28"/>
      <c r="CL1917" s="2"/>
      <c r="CN1917" s="28"/>
      <c r="CO1917" s="28"/>
      <c r="CP1917" s="28"/>
      <c r="CU1917" s="2"/>
      <c r="CW1917" s="28"/>
      <c r="CX1917" s="28"/>
      <c r="CY1917" s="28"/>
      <c r="DD1917" s="2"/>
      <c r="DF1917" s="28"/>
      <c r="DG1917" s="28"/>
      <c r="DH1917" s="28"/>
      <c r="DM1917" s="2"/>
      <c r="DO1917" s="28"/>
      <c r="DP1917" s="28"/>
      <c r="DQ1917" s="28"/>
      <c r="DV1917" s="2"/>
      <c r="DX1917" s="28"/>
      <c r="DY1917" s="28"/>
      <c r="DZ1917" s="28"/>
      <c r="EE1917" s="2"/>
      <c r="EG1917" s="28"/>
      <c r="EH1917" s="28"/>
      <c r="EI1917" s="28"/>
      <c r="EN1917" s="2"/>
      <c r="EP1917" s="28"/>
      <c r="EQ1917" s="28"/>
      <c r="ER1917" s="28"/>
      <c r="EW1917" s="2"/>
      <c r="EY1917" s="28"/>
      <c r="EZ1917" s="28"/>
      <c r="FA1917" s="28"/>
      <c r="FF1917" s="2"/>
      <c r="FH1917" s="28"/>
      <c r="FI1917" s="28"/>
      <c r="FJ1917" s="28"/>
      <c r="FO1917" s="2"/>
      <c r="FQ1917" s="28"/>
      <c r="FR1917" s="28"/>
      <c r="FS1917" s="28"/>
      <c r="FX1917" s="2"/>
      <c r="FZ1917" s="28"/>
      <c r="GA1917" s="28"/>
      <c r="GB1917" s="28"/>
      <c r="GG1917" s="2"/>
      <c r="GI1917" s="28"/>
      <c r="GJ1917" s="28"/>
      <c r="GK1917" s="28"/>
      <c r="GP1917" s="2"/>
      <c r="GR1917" s="28"/>
      <c r="GS1917" s="28"/>
      <c r="GT1917" s="28"/>
      <c r="GY1917" s="2"/>
      <c r="HA1917" s="28"/>
      <c r="HB1917" s="28"/>
      <c r="HC1917" s="28"/>
      <c r="HH1917" s="2"/>
      <c r="HJ1917" s="28"/>
      <c r="HK1917" s="28"/>
      <c r="HL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  <c r="IP1917" s="28"/>
      <c r="IQ1917" s="28"/>
      <c r="IR1917" s="28"/>
      <c r="IS1917" s="28"/>
      <c r="IT1917" s="28"/>
      <c r="IU1917" s="28"/>
      <c r="IV1917" s="28"/>
      <c r="RS1917" s="315"/>
    </row>
    <row r="1918" spans="1:487" s="22" customFormat="1" ht="15">
      <c r="A1918" s="549" t="s">
        <v>3262</v>
      </c>
      <c r="B1918" s="431"/>
      <c r="C1918" s="431"/>
      <c r="D1918" s="431"/>
      <c r="E1918" s="431"/>
      <c r="F1918" s="437">
        <f t="shared" si="30"/>
        <v>10</v>
      </c>
      <c r="G1918" s="440"/>
      <c r="H1918" s="440"/>
      <c r="I1918" s="440"/>
      <c r="J1918" s="2"/>
      <c r="K1918" s="553">
        <v>10</v>
      </c>
      <c r="L1918" s="442"/>
      <c r="M1918" s="28"/>
      <c r="N1918" s="28"/>
      <c r="R1918" s="2"/>
      <c r="T1918" s="28"/>
      <c r="U1918" s="28"/>
      <c r="V1918" s="28"/>
      <c r="AA1918" s="2"/>
      <c r="AC1918" s="28"/>
      <c r="AD1918" s="28"/>
      <c r="AE1918" s="28"/>
      <c r="AJ1918" s="2"/>
      <c r="AL1918" s="28"/>
      <c r="AM1918" s="28"/>
      <c r="AN1918" s="28"/>
      <c r="AS1918" s="2"/>
      <c r="AU1918" s="28"/>
      <c r="AV1918" s="28"/>
      <c r="AW1918" s="28"/>
      <c r="BB1918" s="2"/>
      <c r="BD1918" s="28"/>
      <c r="BE1918" s="28"/>
      <c r="BF1918" s="28"/>
      <c r="BK1918" s="2"/>
      <c r="BM1918" s="28"/>
      <c r="BN1918" s="28"/>
      <c r="BO1918" s="28"/>
      <c r="BT1918" s="2"/>
      <c r="BV1918" s="28"/>
      <c r="BW1918" s="28"/>
      <c r="BX1918" s="28"/>
      <c r="CC1918" s="2"/>
      <c r="CE1918" s="28"/>
      <c r="CF1918" s="28"/>
      <c r="CG1918" s="28"/>
      <c r="CL1918" s="2"/>
      <c r="CN1918" s="28"/>
      <c r="CO1918" s="28"/>
      <c r="CP1918" s="28"/>
      <c r="CU1918" s="2"/>
      <c r="CW1918" s="28"/>
      <c r="CX1918" s="28"/>
      <c r="CY1918" s="28"/>
      <c r="DD1918" s="2"/>
      <c r="DF1918" s="28"/>
      <c r="DG1918" s="28"/>
      <c r="DH1918" s="28"/>
      <c r="DM1918" s="2"/>
      <c r="DO1918" s="28"/>
      <c r="DP1918" s="28"/>
      <c r="DQ1918" s="28"/>
      <c r="DV1918" s="2"/>
      <c r="DX1918" s="28"/>
      <c r="DY1918" s="28"/>
      <c r="DZ1918" s="28"/>
      <c r="EE1918" s="2"/>
      <c r="EG1918" s="28"/>
      <c r="EH1918" s="28"/>
      <c r="EI1918" s="28"/>
      <c r="EN1918" s="2"/>
      <c r="EP1918" s="28"/>
      <c r="EQ1918" s="28"/>
      <c r="ER1918" s="28"/>
      <c r="EW1918" s="2"/>
      <c r="EY1918" s="28"/>
      <c r="EZ1918" s="28"/>
      <c r="FA1918" s="28"/>
      <c r="FF1918" s="2"/>
      <c r="FH1918" s="28"/>
      <c r="FI1918" s="28"/>
      <c r="FJ1918" s="28"/>
      <c r="FO1918" s="2"/>
      <c r="FQ1918" s="28"/>
      <c r="FR1918" s="28"/>
      <c r="FS1918" s="28"/>
      <c r="FX1918" s="2"/>
      <c r="FZ1918" s="28"/>
      <c r="GA1918" s="28"/>
      <c r="GB1918" s="28"/>
      <c r="GG1918" s="2"/>
      <c r="GI1918" s="28"/>
      <c r="GJ1918" s="28"/>
      <c r="GK1918" s="28"/>
      <c r="GP1918" s="2"/>
      <c r="GR1918" s="28"/>
      <c r="GS1918" s="28"/>
      <c r="GT1918" s="28"/>
      <c r="GY1918" s="2"/>
      <c r="HA1918" s="28"/>
      <c r="HB1918" s="28"/>
      <c r="HC1918" s="28"/>
      <c r="HH1918" s="2"/>
      <c r="HJ1918" s="28"/>
      <c r="HK1918" s="28"/>
      <c r="HL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  <c r="IP1918" s="28"/>
      <c r="IQ1918" s="28"/>
      <c r="IR1918" s="28"/>
      <c r="IS1918" s="28"/>
      <c r="IT1918" s="28"/>
      <c r="IU1918" s="28"/>
      <c r="IV1918" s="28"/>
      <c r="RS1918" s="315"/>
    </row>
    <row r="1919" spans="1:487" s="22" customFormat="1" ht="15">
      <c r="A1919" s="549" t="s">
        <v>3263</v>
      </c>
      <c r="B1919" s="431"/>
      <c r="C1919" s="431"/>
      <c r="D1919" s="431"/>
      <c r="E1919" s="431"/>
      <c r="F1919" s="437">
        <f t="shared" si="30"/>
        <v>5</v>
      </c>
      <c r="G1919" s="440"/>
      <c r="H1919" s="440"/>
      <c r="I1919" s="440"/>
      <c r="J1919" s="2"/>
      <c r="K1919" s="530">
        <v>5</v>
      </c>
      <c r="L1919" s="442"/>
      <c r="M1919" s="28"/>
      <c r="N1919" s="28"/>
      <c r="R1919" s="2"/>
      <c r="T1919" s="28"/>
      <c r="U1919" s="28"/>
      <c r="V1919" s="28"/>
      <c r="AA1919" s="2"/>
      <c r="AC1919" s="28"/>
      <c r="AD1919" s="28"/>
      <c r="AE1919" s="28"/>
      <c r="AJ1919" s="2"/>
      <c r="AL1919" s="28"/>
      <c r="AM1919" s="28"/>
      <c r="AN1919" s="28"/>
      <c r="AS1919" s="2"/>
      <c r="AU1919" s="28"/>
      <c r="AV1919" s="28"/>
      <c r="AW1919" s="28"/>
      <c r="BB1919" s="2"/>
      <c r="BD1919" s="28"/>
      <c r="BE1919" s="28"/>
      <c r="BF1919" s="28"/>
      <c r="BK1919" s="2"/>
      <c r="BM1919" s="28"/>
      <c r="BN1919" s="28"/>
      <c r="BO1919" s="28"/>
      <c r="BT1919" s="2"/>
      <c r="BV1919" s="28"/>
      <c r="BW1919" s="28"/>
      <c r="BX1919" s="28"/>
      <c r="CC1919" s="2"/>
      <c r="CE1919" s="28"/>
      <c r="CF1919" s="28"/>
      <c r="CG1919" s="28"/>
      <c r="CL1919" s="2"/>
      <c r="CN1919" s="28"/>
      <c r="CO1919" s="28"/>
      <c r="CP1919" s="28"/>
      <c r="CU1919" s="2"/>
      <c r="CW1919" s="28"/>
      <c r="CX1919" s="28"/>
      <c r="CY1919" s="28"/>
      <c r="DD1919" s="2"/>
      <c r="DF1919" s="28"/>
      <c r="DG1919" s="28"/>
      <c r="DH1919" s="28"/>
      <c r="DM1919" s="2"/>
      <c r="DO1919" s="28"/>
      <c r="DP1919" s="28"/>
      <c r="DQ1919" s="28"/>
      <c r="DV1919" s="2"/>
      <c r="DX1919" s="28"/>
      <c r="DY1919" s="28"/>
      <c r="DZ1919" s="28"/>
      <c r="EE1919" s="2"/>
      <c r="EG1919" s="28"/>
      <c r="EH1919" s="28"/>
      <c r="EI1919" s="28"/>
      <c r="EN1919" s="2"/>
      <c r="EP1919" s="28"/>
      <c r="EQ1919" s="28"/>
      <c r="ER1919" s="28"/>
      <c r="EW1919" s="2"/>
      <c r="EY1919" s="28"/>
      <c r="EZ1919" s="28"/>
      <c r="FA1919" s="28"/>
      <c r="FF1919" s="2"/>
      <c r="FH1919" s="28"/>
      <c r="FI1919" s="28"/>
      <c r="FJ1919" s="28"/>
      <c r="FO1919" s="2"/>
      <c r="FQ1919" s="28"/>
      <c r="FR1919" s="28"/>
      <c r="FS1919" s="28"/>
      <c r="FX1919" s="2"/>
      <c r="FZ1919" s="28"/>
      <c r="GA1919" s="28"/>
      <c r="GB1919" s="28"/>
      <c r="GG1919" s="2"/>
      <c r="GI1919" s="28"/>
      <c r="GJ1919" s="28"/>
      <c r="GK1919" s="28"/>
      <c r="GP1919" s="2"/>
      <c r="GR1919" s="28"/>
      <c r="GS1919" s="28"/>
      <c r="GT1919" s="28"/>
      <c r="GY1919" s="2"/>
      <c r="HA1919" s="28"/>
      <c r="HB1919" s="28"/>
      <c r="HC1919" s="28"/>
      <c r="HH1919" s="2"/>
      <c r="HJ1919" s="28"/>
      <c r="HK1919" s="28"/>
      <c r="HL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  <c r="IP1919" s="28"/>
      <c r="IQ1919" s="28"/>
      <c r="IR1919" s="28"/>
      <c r="IS1919" s="28"/>
      <c r="IT1919" s="28"/>
      <c r="IU1919" s="28"/>
      <c r="IV1919" s="28"/>
      <c r="RS1919" s="315"/>
    </row>
    <row r="1920" spans="1:487" s="22" customFormat="1" ht="15">
      <c r="A1920" s="549" t="s">
        <v>3264</v>
      </c>
      <c r="B1920" s="431"/>
      <c r="C1920" s="431"/>
      <c r="D1920" s="431"/>
      <c r="E1920" s="431"/>
      <c r="F1920" s="437">
        <f t="shared" si="30"/>
        <v>10</v>
      </c>
      <c r="G1920" s="440"/>
      <c r="H1920" s="440"/>
      <c r="I1920" s="440"/>
      <c r="J1920" s="2"/>
      <c r="K1920" s="553">
        <v>10</v>
      </c>
      <c r="L1920" s="442"/>
      <c r="M1920" s="28"/>
      <c r="N1920" s="28"/>
      <c r="R1920" s="2"/>
      <c r="T1920" s="28"/>
      <c r="U1920" s="28"/>
      <c r="V1920" s="28"/>
      <c r="AA1920" s="2"/>
      <c r="AC1920" s="28"/>
      <c r="AD1920" s="28"/>
      <c r="AE1920" s="28"/>
      <c r="AJ1920" s="2"/>
      <c r="AL1920" s="28"/>
      <c r="AM1920" s="28"/>
      <c r="AN1920" s="28"/>
      <c r="AS1920" s="2"/>
      <c r="AU1920" s="28"/>
      <c r="AV1920" s="28"/>
      <c r="AW1920" s="28"/>
      <c r="BB1920" s="2"/>
      <c r="BD1920" s="28"/>
      <c r="BE1920" s="28"/>
      <c r="BF1920" s="28"/>
      <c r="BK1920" s="2"/>
      <c r="BM1920" s="28"/>
      <c r="BN1920" s="28"/>
      <c r="BO1920" s="28"/>
      <c r="BT1920" s="2"/>
      <c r="BV1920" s="28"/>
      <c r="BW1920" s="28"/>
      <c r="BX1920" s="28"/>
      <c r="CC1920" s="2"/>
      <c r="CE1920" s="28"/>
      <c r="CF1920" s="28"/>
      <c r="CG1920" s="28"/>
      <c r="CL1920" s="2"/>
      <c r="CN1920" s="28"/>
      <c r="CO1920" s="28"/>
      <c r="CP1920" s="28"/>
      <c r="CU1920" s="2"/>
      <c r="CW1920" s="28"/>
      <c r="CX1920" s="28"/>
      <c r="CY1920" s="28"/>
      <c r="DD1920" s="2"/>
      <c r="DF1920" s="28"/>
      <c r="DG1920" s="28"/>
      <c r="DH1920" s="28"/>
      <c r="DM1920" s="2"/>
      <c r="DO1920" s="28"/>
      <c r="DP1920" s="28"/>
      <c r="DQ1920" s="28"/>
      <c r="DV1920" s="2"/>
      <c r="DX1920" s="28"/>
      <c r="DY1920" s="28"/>
      <c r="DZ1920" s="28"/>
      <c r="EE1920" s="2"/>
      <c r="EG1920" s="28"/>
      <c r="EH1920" s="28"/>
      <c r="EI1920" s="28"/>
      <c r="EN1920" s="2"/>
      <c r="EP1920" s="28"/>
      <c r="EQ1920" s="28"/>
      <c r="ER1920" s="28"/>
      <c r="EW1920" s="2"/>
      <c r="EY1920" s="28"/>
      <c r="EZ1920" s="28"/>
      <c r="FA1920" s="28"/>
      <c r="FF1920" s="2"/>
      <c r="FH1920" s="28"/>
      <c r="FI1920" s="28"/>
      <c r="FJ1920" s="28"/>
      <c r="FO1920" s="2"/>
      <c r="FQ1920" s="28"/>
      <c r="FR1920" s="28"/>
      <c r="FS1920" s="28"/>
      <c r="FX1920" s="2"/>
      <c r="FZ1920" s="28"/>
      <c r="GA1920" s="28"/>
      <c r="GB1920" s="28"/>
      <c r="GG1920" s="2"/>
      <c r="GI1920" s="28"/>
      <c r="GJ1920" s="28"/>
      <c r="GK1920" s="28"/>
      <c r="GP1920" s="2"/>
      <c r="GR1920" s="28"/>
      <c r="GS1920" s="28"/>
      <c r="GT1920" s="28"/>
      <c r="GY1920" s="2"/>
      <c r="HA1920" s="28"/>
      <c r="HB1920" s="28"/>
      <c r="HC1920" s="28"/>
      <c r="HH1920" s="2"/>
      <c r="HJ1920" s="28"/>
      <c r="HK1920" s="28"/>
      <c r="HL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  <c r="IP1920" s="28"/>
      <c r="IQ1920" s="28"/>
      <c r="IR1920" s="28"/>
      <c r="IS1920" s="28"/>
      <c r="IT1920" s="28"/>
      <c r="IU1920" s="28"/>
      <c r="IV1920" s="28"/>
      <c r="RS1920" s="315"/>
    </row>
    <row r="1921" spans="1:487" s="22" customFormat="1" ht="15">
      <c r="A1921" s="549" t="s">
        <v>3265</v>
      </c>
      <c r="B1921" s="431"/>
      <c r="C1921" s="431"/>
      <c r="D1921" s="431"/>
      <c r="E1921" s="431"/>
      <c r="F1921" s="437">
        <f t="shared" si="30"/>
        <v>12</v>
      </c>
      <c r="G1921" s="530">
        <v>2</v>
      </c>
      <c r="H1921" s="440"/>
      <c r="I1921" s="440"/>
      <c r="J1921" s="2"/>
      <c r="K1921" s="553">
        <v>10</v>
      </c>
      <c r="L1921" s="442"/>
      <c r="M1921" s="28"/>
      <c r="N1921" s="28"/>
      <c r="R1921" s="2"/>
      <c r="T1921" s="28"/>
      <c r="U1921" s="28"/>
      <c r="V1921" s="28"/>
      <c r="AA1921" s="2"/>
      <c r="AC1921" s="28"/>
      <c r="AD1921" s="28"/>
      <c r="AE1921" s="28"/>
      <c r="AJ1921" s="2"/>
      <c r="AL1921" s="28"/>
      <c r="AM1921" s="28"/>
      <c r="AN1921" s="28"/>
      <c r="AS1921" s="2"/>
      <c r="AU1921" s="28"/>
      <c r="AV1921" s="28"/>
      <c r="AW1921" s="28"/>
      <c r="BB1921" s="2"/>
      <c r="BD1921" s="28"/>
      <c r="BE1921" s="28"/>
      <c r="BF1921" s="28"/>
      <c r="BK1921" s="2"/>
      <c r="BM1921" s="28"/>
      <c r="BN1921" s="28"/>
      <c r="BO1921" s="28"/>
      <c r="BT1921" s="2"/>
      <c r="BV1921" s="28"/>
      <c r="BW1921" s="28"/>
      <c r="BX1921" s="28"/>
      <c r="CC1921" s="2"/>
      <c r="CE1921" s="28"/>
      <c r="CF1921" s="28"/>
      <c r="CG1921" s="28"/>
      <c r="CL1921" s="2"/>
      <c r="CN1921" s="28"/>
      <c r="CO1921" s="28"/>
      <c r="CP1921" s="28"/>
      <c r="CU1921" s="2"/>
      <c r="CW1921" s="28"/>
      <c r="CX1921" s="28"/>
      <c r="CY1921" s="28"/>
      <c r="DD1921" s="2"/>
      <c r="DF1921" s="28"/>
      <c r="DG1921" s="28"/>
      <c r="DH1921" s="28"/>
      <c r="DM1921" s="2"/>
      <c r="DO1921" s="28"/>
      <c r="DP1921" s="28"/>
      <c r="DQ1921" s="28"/>
      <c r="DV1921" s="2"/>
      <c r="DX1921" s="28"/>
      <c r="DY1921" s="28"/>
      <c r="DZ1921" s="28"/>
      <c r="EE1921" s="2"/>
      <c r="EG1921" s="28"/>
      <c r="EH1921" s="28"/>
      <c r="EI1921" s="28"/>
      <c r="EN1921" s="2"/>
      <c r="EP1921" s="28"/>
      <c r="EQ1921" s="28"/>
      <c r="ER1921" s="28"/>
      <c r="EW1921" s="2"/>
      <c r="EY1921" s="28"/>
      <c r="EZ1921" s="28"/>
      <c r="FA1921" s="28"/>
      <c r="FF1921" s="2"/>
      <c r="FH1921" s="28"/>
      <c r="FI1921" s="28"/>
      <c r="FJ1921" s="28"/>
      <c r="FO1921" s="2"/>
      <c r="FQ1921" s="28"/>
      <c r="FR1921" s="28"/>
      <c r="FS1921" s="28"/>
      <c r="FX1921" s="2"/>
      <c r="FZ1921" s="28"/>
      <c r="GA1921" s="28"/>
      <c r="GB1921" s="28"/>
      <c r="GG1921" s="2"/>
      <c r="GI1921" s="28"/>
      <c r="GJ1921" s="28"/>
      <c r="GK1921" s="28"/>
      <c r="GP1921" s="2"/>
      <c r="GR1921" s="28"/>
      <c r="GS1921" s="28"/>
      <c r="GT1921" s="28"/>
      <c r="GY1921" s="2"/>
      <c r="HA1921" s="28"/>
      <c r="HB1921" s="28"/>
      <c r="HC1921" s="28"/>
      <c r="HH1921" s="2"/>
      <c r="HJ1921" s="28"/>
      <c r="HK1921" s="28"/>
      <c r="HL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  <c r="IP1921" s="28"/>
      <c r="IQ1921" s="28"/>
      <c r="IR1921" s="28"/>
      <c r="IS1921" s="28"/>
      <c r="IT1921" s="28"/>
      <c r="IU1921" s="28"/>
      <c r="IV1921" s="28"/>
      <c r="RS1921" s="315"/>
    </row>
    <row r="1922" spans="1:487" s="22" customFormat="1" ht="15">
      <c r="A1922" s="549" t="s">
        <v>3266</v>
      </c>
      <c r="B1922" s="431"/>
      <c r="C1922" s="431"/>
      <c r="D1922" s="431"/>
      <c r="E1922" s="431"/>
      <c r="F1922" s="437">
        <f t="shared" si="30"/>
        <v>10</v>
      </c>
      <c r="G1922" s="440"/>
      <c r="H1922" s="440"/>
      <c r="I1922" s="440"/>
      <c r="J1922" s="2"/>
      <c r="K1922" s="553">
        <v>10</v>
      </c>
      <c r="L1922" s="442"/>
      <c r="M1922" s="28"/>
      <c r="N1922" s="28"/>
      <c r="R1922" s="2"/>
      <c r="T1922" s="28"/>
      <c r="U1922" s="28"/>
      <c r="V1922" s="28"/>
      <c r="AA1922" s="2"/>
      <c r="AC1922" s="28"/>
      <c r="AD1922" s="28"/>
      <c r="AE1922" s="28"/>
      <c r="AJ1922" s="2"/>
      <c r="AL1922" s="28"/>
      <c r="AM1922" s="28"/>
      <c r="AN1922" s="28"/>
      <c r="AS1922" s="2"/>
      <c r="AU1922" s="28"/>
      <c r="AV1922" s="28"/>
      <c r="AW1922" s="28"/>
      <c r="BB1922" s="2"/>
      <c r="BD1922" s="28"/>
      <c r="BE1922" s="28"/>
      <c r="BF1922" s="28"/>
      <c r="BK1922" s="2"/>
      <c r="BM1922" s="28"/>
      <c r="BN1922" s="28"/>
      <c r="BO1922" s="28"/>
      <c r="BT1922" s="2"/>
      <c r="BV1922" s="28"/>
      <c r="BW1922" s="28"/>
      <c r="BX1922" s="28"/>
      <c r="CC1922" s="2"/>
      <c r="CE1922" s="28"/>
      <c r="CF1922" s="28"/>
      <c r="CG1922" s="28"/>
      <c r="CL1922" s="2"/>
      <c r="CN1922" s="28"/>
      <c r="CO1922" s="28"/>
      <c r="CP1922" s="28"/>
      <c r="CU1922" s="2"/>
      <c r="CW1922" s="28"/>
      <c r="CX1922" s="28"/>
      <c r="CY1922" s="28"/>
      <c r="DD1922" s="2"/>
      <c r="DF1922" s="28"/>
      <c r="DG1922" s="28"/>
      <c r="DH1922" s="28"/>
      <c r="DM1922" s="2"/>
      <c r="DO1922" s="28"/>
      <c r="DP1922" s="28"/>
      <c r="DQ1922" s="28"/>
      <c r="DV1922" s="2"/>
      <c r="DX1922" s="28"/>
      <c r="DY1922" s="28"/>
      <c r="DZ1922" s="28"/>
      <c r="EE1922" s="2"/>
      <c r="EG1922" s="28"/>
      <c r="EH1922" s="28"/>
      <c r="EI1922" s="28"/>
      <c r="EN1922" s="2"/>
      <c r="EP1922" s="28"/>
      <c r="EQ1922" s="28"/>
      <c r="ER1922" s="28"/>
      <c r="EW1922" s="2"/>
      <c r="EY1922" s="28"/>
      <c r="EZ1922" s="28"/>
      <c r="FA1922" s="28"/>
      <c r="FF1922" s="2"/>
      <c r="FH1922" s="28"/>
      <c r="FI1922" s="28"/>
      <c r="FJ1922" s="28"/>
      <c r="FO1922" s="2"/>
      <c r="FQ1922" s="28"/>
      <c r="FR1922" s="28"/>
      <c r="FS1922" s="28"/>
      <c r="FX1922" s="2"/>
      <c r="FZ1922" s="28"/>
      <c r="GA1922" s="28"/>
      <c r="GB1922" s="28"/>
      <c r="GG1922" s="2"/>
      <c r="GI1922" s="28"/>
      <c r="GJ1922" s="28"/>
      <c r="GK1922" s="28"/>
      <c r="GP1922" s="2"/>
      <c r="GR1922" s="28"/>
      <c r="GS1922" s="28"/>
      <c r="GT1922" s="28"/>
      <c r="GY1922" s="2"/>
      <c r="HA1922" s="28"/>
      <c r="HB1922" s="28"/>
      <c r="HC1922" s="28"/>
      <c r="HH1922" s="2"/>
      <c r="HJ1922" s="28"/>
      <c r="HK1922" s="28"/>
      <c r="HL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  <c r="IP1922" s="28"/>
      <c r="IQ1922" s="28"/>
      <c r="IR1922" s="28"/>
      <c r="IS1922" s="28"/>
      <c r="IT1922" s="28"/>
      <c r="IU1922" s="28"/>
      <c r="IV1922" s="28"/>
      <c r="RS1922" s="315"/>
    </row>
    <row r="1923" spans="1:487" s="22" customFormat="1" ht="15">
      <c r="A1923" s="549" t="s">
        <v>3267</v>
      </c>
      <c r="B1923" s="431"/>
      <c r="C1923" s="431"/>
      <c r="D1923" s="431"/>
      <c r="E1923" s="431"/>
      <c r="F1923" s="437">
        <f t="shared" si="30"/>
        <v>10</v>
      </c>
      <c r="G1923" s="440"/>
      <c r="H1923" s="440"/>
      <c r="I1923" s="440"/>
      <c r="J1923" s="2"/>
      <c r="K1923" s="553">
        <v>10</v>
      </c>
      <c r="L1923" s="442"/>
      <c r="M1923" s="28"/>
      <c r="N1923" s="28"/>
      <c r="R1923" s="2"/>
      <c r="T1923" s="28"/>
      <c r="U1923" s="28"/>
      <c r="V1923" s="28"/>
      <c r="AA1923" s="2"/>
      <c r="AC1923" s="28"/>
      <c r="AD1923" s="28"/>
      <c r="AE1923" s="28"/>
      <c r="AJ1923" s="2"/>
      <c r="AL1923" s="28"/>
      <c r="AM1923" s="28"/>
      <c r="AN1923" s="28"/>
      <c r="AS1923" s="2"/>
      <c r="AU1923" s="28"/>
      <c r="AV1923" s="28"/>
      <c r="AW1923" s="28"/>
      <c r="BB1923" s="2"/>
      <c r="BD1923" s="28"/>
      <c r="BE1923" s="28"/>
      <c r="BF1923" s="28"/>
      <c r="BK1923" s="2"/>
      <c r="BM1923" s="28"/>
      <c r="BN1923" s="28"/>
      <c r="BO1923" s="28"/>
      <c r="BT1923" s="2"/>
      <c r="BV1923" s="28"/>
      <c r="BW1923" s="28"/>
      <c r="BX1923" s="28"/>
      <c r="CC1923" s="2"/>
      <c r="CE1923" s="28"/>
      <c r="CF1923" s="28"/>
      <c r="CG1923" s="28"/>
      <c r="CL1923" s="2"/>
      <c r="CN1923" s="28"/>
      <c r="CO1923" s="28"/>
      <c r="CP1923" s="28"/>
      <c r="CU1923" s="2"/>
      <c r="CW1923" s="28"/>
      <c r="CX1923" s="28"/>
      <c r="CY1923" s="28"/>
      <c r="DD1923" s="2"/>
      <c r="DF1923" s="28"/>
      <c r="DG1923" s="28"/>
      <c r="DH1923" s="28"/>
      <c r="DM1923" s="2"/>
      <c r="DO1923" s="28"/>
      <c r="DP1923" s="28"/>
      <c r="DQ1923" s="28"/>
      <c r="DV1923" s="2"/>
      <c r="DX1923" s="28"/>
      <c r="DY1923" s="28"/>
      <c r="DZ1923" s="28"/>
      <c r="EE1923" s="2"/>
      <c r="EG1923" s="28"/>
      <c r="EH1923" s="28"/>
      <c r="EI1923" s="28"/>
      <c r="EN1923" s="2"/>
      <c r="EP1923" s="28"/>
      <c r="EQ1923" s="28"/>
      <c r="ER1923" s="28"/>
      <c r="EW1923" s="2"/>
      <c r="EY1923" s="28"/>
      <c r="EZ1923" s="28"/>
      <c r="FA1923" s="28"/>
      <c r="FF1923" s="2"/>
      <c r="FH1923" s="28"/>
      <c r="FI1923" s="28"/>
      <c r="FJ1923" s="28"/>
      <c r="FO1923" s="2"/>
      <c r="FQ1923" s="28"/>
      <c r="FR1923" s="28"/>
      <c r="FS1923" s="28"/>
      <c r="FX1923" s="2"/>
      <c r="FZ1923" s="28"/>
      <c r="GA1923" s="28"/>
      <c r="GB1923" s="28"/>
      <c r="GG1923" s="2"/>
      <c r="GI1923" s="28"/>
      <c r="GJ1923" s="28"/>
      <c r="GK1923" s="28"/>
      <c r="GP1923" s="2"/>
      <c r="GR1923" s="28"/>
      <c r="GS1923" s="28"/>
      <c r="GT1923" s="28"/>
      <c r="GY1923" s="2"/>
      <c r="HA1923" s="28"/>
      <c r="HB1923" s="28"/>
      <c r="HC1923" s="28"/>
      <c r="HH1923" s="2"/>
      <c r="HJ1923" s="28"/>
      <c r="HK1923" s="28"/>
      <c r="HL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  <c r="IP1923" s="28"/>
      <c r="IQ1923" s="28"/>
      <c r="IR1923" s="28"/>
      <c r="IS1923" s="28"/>
      <c r="IT1923" s="28"/>
      <c r="IU1923" s="28"/>
      <c r="IV1923" s="28"/>
      <c r="RS1923" s="315"/>
    </row>
    <row r="1924" spans="1:487" s="22" customFormat="1" ht="15">
      <c r="A1924" s="549" t="s">
        <v>3268</v>
      </c>
      <c r="B1924" s="431"/>
      <c r="C1924" s="431"/>
      <c r="D1924" s="431"/>
      <c r="E1924" s="431"/>
      <c r="F1924" s="437">
        <f t="shared" si="30"/>
        <v>5</v>
      </c>
      <c r="G1924" s="440"/>
      <c r="H1924" s="440"/>
      <c r="I1924" s="440"/>
      <c r="J1924" s="2"/>
      <c r="K1924" s="530">
        <v>5</v>
      </c>
      <c r="L1924" s="442"/>
      <c r="M1924" s="28"/>
      <c r="N1924" s="28"/>
      <c r="R1924" s="2"/>
      <c r="T1924" s="28"/>
      <c r="U1924" s="28"/>
      <c r="V1924" s="28"/>
      <c r="AA1924" s="2"/>
      <c r="AC1924" s="28"/>
      <c r="AD1924" s="28"/>
      <c r="AE1924" s="28"/>
      <c r="AJ1924" s="2"/>
      <c r="AL1924" s="28"/>
      <c r="AM1924" s="28"/>
      <c r="AN1924" s="28"/>
      <c r="AS1924" s="2"/>
      <c r="AU1924" s="28"/>
      <c r="AV1924" s="28"/>
      <c r="AW1924" s="28"/>
      <c r="BB1924" s="2"/>
      <c r="BD1924" s="28"/>
      <c r="BE1924" s="28"/>
      <c r="BF1924" s="28"/>
      <c r="BK1924" s="2"/>
      <c r="BM1924" s="28"/>
      <c r="BN1924" s="28"/>
      <c r="BO1924" s="28"/>
      <c r="BT1924" s="2"/>
      <c r="BV1924" s="28"/>
      <c r="BW1924" s="28"/>
      <c r="BX1924" s="28"/>
      <c r="CC1924" s="2"/>
      <c r="CE1924" s="28"/>
      <c r="CF1924" s="28"/>
      <c r="CG1924" s="28"/>
      <c r="CL1924" s="2"/>
      <c r="CN1924" s="28"/>
      <c r="CO1924" s="28"/>
      <c r="CP1924" s="28"/>
      <c r="CU1924" s="2"/>
      <c r="CW1924" s="28"/>
      <c r="CX1924" s="28"/>
      <c r="CY1924" s="28"/>
      <c r="DD1924" s="2"/>
      <c r="DF1924" s="28"/>
      <c r="DG1924" s="28"/>
      <c r="DH1924" s="28"/>
      <c r="DM1924" s="2"/>
      <c r="DO1924" s="28"/>
      <c r="DP1924" s="28"/>
      <c r="DQ1924" s="28"/>
      <c r="DV1924" s="2"/>
      <c r="DX1924" s="28"/>
      <c r="DY1924" s="28"/>
      <c r="DZ1924" s="28"/>
      <c r="EE1924" s="2"/>
      <c r="EG1924" s="28"/>
      <c r="EH1924" s="28"/>
      <c r="EI1924" s="28"/>
      <c r="EN1924" s="2"/>
      <c r="EP1924" s="28"/>
      <c r="EQ1924" s="28"/>
      <c r="ER1924" s="28"/>
      <c r="EW1924" s="2"/>
      <c r="EY1924" s="28"/>
      <c r="EZ1924" s="28"/>
      <c r="FA1924" s="28"/>
      <c r="FF1924" s="2"/>
      <c r="FH1924" s="28"/>
      <c r="FI1924" s="28"/>
      <c r="FJ1924" s="28"/>
      <c r="FO1924" s="2"/>
      <c r="FQ1924" s="28"/>
      <c r="FR1924" s="28"/>
      <c r="FS1924" s="28"/>
      <c r="FX1924" s="2"/>
      <c r="FZ1924" s="28"/>
      <c r="GA1924" s="28"/>
      <c r="GB1924" s="28"/>
      <c r="GG1924" s="2"/>
      <c r="GI1924" s="28"/>
      <c r="GJ1924" s="28"/>
      <c r="GK1924" s="28"/>
      <c r="GP1924" s="2"/>
      <c r="GR1924" s="28"/>
      <c r="GS1924" s="28"/>
      <c r="GT1924" s="28"/>
      <c r="GY1924" s="2"/>
      <c r="HA1924" s="28"/>
      <c r="HB1924" s="28"/>
      <c r="HC1924" s="28"/>
      <c r="HH1924" s="2"/>
      <c r="HJ1924" s="28"/>
      <c r="HK1924" s="28"/>
      <c r="HL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  <c r="IP1924" s="28"/>
      <c r="IQ1924" s="28"/>
      <c r="IR1924" s="28"/>
      <c r="IS1924" s="28"/>
      <c r="IT1924" s="28"/>
      <c r="IU1924" s="28"/>
      <c r="IV1924" s="28"/>
      <c r="RS1924" s="315"/>
    </row>
    <row r="1925" spans="1:487" s="22" customFormat="1" ht="15">
      <c r="A1925" s="549" t="s">
        <v>3273</v>
      </c>
      <c r="B1925" s="431"/>
      <c r="C1925" s="431"/>
      <c r="D1925" s="431"/>
      <c r="E1925" s="431"/>
      <c r="F1925" s="437">
        <f t="shared" si="30"/>
        <v>5</v>
      </c>
      <c r="G1925" s="440"/>
      <c r="H1925" s="440"/>
      <c r="I1925" s="440"/>
      <c r="J1925" s="2"/>
      <c r="K1925" s="530">
        <v>5</v>
      </c>
      <c r="L1925" s="442"/>
      <c r="M1925" s="28"/>
      <c r="N1925" s="28"/>
      <c r="R1925" s="2"/>
      <c r="T1925" s="28"/>
      <c r="U1925" s="28"/>
      <c r="V1925" s="28"/>
      <c r="AA1925" s="2"/>
      <c r="AC1925" s="28"/>
      <c r="AD1925" s="28"/>
      <c r="AE1925" s="28"/>
      <c r="AJ1925" s="2"/>
      <c r="AL1925" s="28"/>
      <c r="AM1925" s="28"/>
      <c r="AN1925" s="28"/>
      <c r="AS1925" s="2"/>
      <c r="AU1925" s="28"/>
      <c r="AV1925" s="28"/>
      <c r="AW1925" s="28"/>
      <c r="BB1925" s="2"/>
      <c r="BD1925" s="28"/>
      <c r="BE1925" s="28"/>
      <c r="BF1925" s="28"/>
      <c r="BK1925" s="2"/>
      <c r="BM1925" s="28"/>
      <c r="BN1925" s="28"/>
      <c r="BO1925" s="28"/>
      <c r="BT1925" s="2"/>
      <c r="BV1925" s="28"/>
      <c r="BW1925" s="28"/>
      <c r="BX1925" s="28"/>
      <c r="CC1925" s="2"/>
      <c r="CE1925" s="28"/>
      <c r="CF1925" s="28"/>
      <c r="CG1925" s="28"/>
      <c r="CL1925" s="2"/>
      <c r="CN1925" s="28"/>
      <c r="CO1925" s="28"/>
      <c r="CP1925" s="28"/>
      <c r="CU1925" s="2"/>
      <c r="CW1925" s="28"/>
      <c r="CX1925" s="28"/>
      <c r="CY1925" s="28"/>
      <c r="DD1925" s="2"/>
      <c r="DF1925" s="28"/>
      <c r="DG1925" s="28"/>
      <c r="DH1925" s="28"/>
      <c r="DM1925" s="2"/>
      <c r="DO1925" s="28"/>
      <c r="DP1925" s="28"/>
      <c r="DQ1925" s="28"/>
      <c r="DV1925" s="2"/>
      <c r="DX1925" s="28"/>
      <c r="DY1925" s="28"/>
      <c r="DZ1925" s="28"/>
      <c r="EE1925" s="2"/>
      <c r="EG1925" s="28"/>
      <c r="EH1925" s="28"/>
      <c r="EI1925" s="28"/>
      <c r="EN1925" s="2"/>
      <c r="EP1925" s="28"/>
      <c r="EQ1925" s="28"/>
      <c r="ER1925" s="28"/>
      <c r="EW1925" s="2"/>
      <c r="EY1925" s="28"/>
      <c r="EZ1925" s="28"/>
      <c r="FA1925" s="28"/>
      <c r="FF1925" s="2"/>
      <c r="FH1925" s="28"/>
      <c r="FI1925" s="28"/>
      <c r="FJ1925" s="28"/>
      <c r="FO1925" s="2"/>
      <c r="FQ1925" s="28"/>
      <c r="FR1925" s="28"/>
      <c r="FS1925" s="28"/>
      <c r="FX1925" s="2"/>
      <c r="FZ1925" s="28"/>
      <c r="GA1925" s="28"/>
      <c r="GB1925" s="28"/>
      <c r="GG1925" s="2"/>
      <c r="GI1925" s="28"/>
      <c r="GJ1925" s="28"/>
      <c r="GK1925" s="28"/>
      <c r="GP1925" s="2"/>
      <c r="GR1925" s="28"/>
      <c r="GS1925" s="28"/>
      <c r="GT1925" s="28"/>
      <c r="GY1925" s="2"/>
      <c r="HA1925" s="28"/>
      <c r="HB1925" s="28"/>
      <c r="HC1925" s="28"/>
      <c r="HH1925" s="2"/>
      <c r="HJ1925" s="28"/>
      <c r="HK1925" s="28"/>
      <c r="HL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  <c r="IP1925" s="28"/>
      <c r="IQ1925" s="28"/>
      <c r="IR1925" s="28"/>
      <c r="IS1925" s="28"/>
      <c r="IT1925" s="28"/>
      <c r="IU1925" s="28"/>
      <c r="IV1925" s="28"/>
      <c r="RS1925" s="315"/>
    </row>
    <row r="1926" spans="1:487" s="22" customFormat="1" ht="15">
      <c r="A1926" s="549" t="s">
        <v>3274</v>
      </c>
      <c r="B1926" s="431"/>
      <c r="C1926" s="431"/>
      <c r="D1926" s="431"/>
      <c r="E1926" s="431"/>
      <c r="F1926" s="437">
        <f t="shared" si="30"/>
        <v>10</v>
      </c>
      <c r="G1926" s="440"/>
      <c r="H1926" s="440"/>
      <c r="I1926" s="440"/>
      <c r="J1926" s="2"/>
      <c r="K1926" s="553">
        <v>10</v>
      </c>
      <c r="L1926" s="442"/>
      <c r="M1926" s="28"/>
      <c r="N1926" s="28"/>
      <c r="R1926" s="2"/>
      <c r="T1926" s="28"/>
      <c r="U1926" s="28"/>
      <c r="V1926" s="28"/>
      <c r="AA1926" s="2"/>
      <c r="AC1926" s="28"/>
      <c r="AD1926" s="28"/>
      <c r="AE1926" s="28"/>
      <c r="AJ1926" s="2"/>
      <c r="AL1926" s="28"/>
      <c r="AM1926" s="28"/>
      <c r="AN1926" s="28"/>
      <c r="AS1926" s="2"/>
      <c r="AU1926" s="28"/>
      <c r="AV1926" s="28"/>
      <c r="AW1926" s="28"/>
      <c r="BB1926" s="2"/>
      <c r="BD1926" s="28"/>
      <c r="BE1926" s="28"/>
      <c r="BF1926" s="28"/>
      <c r="BK1926" s="2"/>
      <c r="BM1926" s="28"/>
      <c r="BN1926" s="28"/>
      <c r="BO1926" s="28"/>
      <c r="BT1926" s="2"/>
      <c r="BV1926" s="28"/>
      <c r="BW1926" s="28"/>
      <c r="BX1926" s="28"/>
      <c r="CC1926" s="2"/>
      <c r="CE1926" s="28"/>
      <c r="CF1926" s="28"/>
      <c r="CG1926" s="28"/>
      <c r="CL1926" s="2"/>
      <c r="CN1926" s="28"/>
      <c r="CO1926" s="28"/>
      <c r="CP1926" s="28"/>
      <c r="CU1926" s="2"/>
      <c r="CW1926" s="28"/>
      <c r="CX1926" s="28"/>
      <c r="CY1926" s="28"/>
      <c r="DD1926" s="2"/>
      <c r="DF1926" s="28"/>
      <c r="DG1926" s="28"/>
      <c r="DH1926" s="28"/>
      <c r="DM1926" s="2"/>
      <c r="DO1926" s="28"/>
      <c r="DP1926" s="28"/>
      <c r="DQ1926" s="28"/>
      <c r="DV1926" s="2"/>
      <c r="DX1926" s="28"/>
      <c r="DY1926" s="28"/>
      <c r="DZ1926" s="28"/>
      <c r="EE1926" s="2"/>
      <c r="EG1926" s="28"/>
      <c r="EH1926" s="28"/>
      <c r="EI1926" s="28"/>
      <c r="EN1926" s="2"/>
      <c r="EP1926" s="28"/>
      <c r="EQ1926" s="28"/>
      <c r="ER1926" s="28"/>
      <c r="EW1926" s="2"/>
      <c r="EY1926" s="28"/>
      <c r="EZ1926" s="28"/>
      <c r="FA1926" s="28"/>
      <c r="FF1926" s="2"/>
      <c r="FH1926" s="28"/>
      <c r="FI1926" s="28"/>
      <c r="FJ1926" s="28"/>
      <c r="FO1926" s="2"/>
      <c r="FQ1926" s="28"/>
      <c r="FR1926" s="28"/>
      <c r="FS1926" s="28"/>
      <c r="FX1926" s="2"/>
      <c r="FZ1926" s="28"/>
      <c r="GA1926" s="28"/>
      <c r="GB1926" s="28"/>
      <c r="GG1926" s="2"/>
      <c r="GI1926" s="28"/>
      <c r="GJ1926" s="28"/>
      <c r="GK1926" s="28"/>
      <c r="GP1926" s="2"/>
      <c r="GR1926" s="28"/>
      <c r="GS1926" s="28"/>
      <c r="GT1926" s="28"/>
      <c r="GY1926" s="2"/>
      <c r="HA1926" s="28"/>
      <c r="HB1926" s="28"/>
      <c r="HC1926" s="28"/>
      <c r="HH1926" s="2"/>
      <c r="HJ1926" s="28"/>
      <c r="HK1926" s="28"/>
      <c r="HL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  <c r="IP1926" s="28"/>
      <c r="IQ1926" s="28"/>
      <c r="IR1926" s="28"/>
      <c r="IS1926" s="28"/>
      <c r="IT1926" s="28"/>
      <c r="IU1926" s="28"/>
      <c r="IV1926" s="28"/>
      <c r="RS1926" s="315"/>
    </row>
    <row r="1927" spans="1:487" s="22" customFormat="1" ht="15">
      <c r="A1927" s="549" t="s">
        <v>3275</v>
      </c>
      <c r="B1927" s="431"/>
      <c r="C1927" s="431"/>
      <c r="D1927" s="431"/>
      <c r="E1927" s="431"/>
      <c r="F1927" s="437">
        <f t="shared" si="30"/>
        <v>5</v>
      </c>
      <c r="G1927" s="440"/>
      <c r="H1927" s="440"/>
      <c r="I1927" s="440"/>
      <c r="J1927" s="2"/>
      <c r="K1927" s="530">
        <v>5</v>
      </c>
      <c r="L1927" s="442"/>
      <c r="M1927" s="28"/>
      <c r="N1927" s="28"/>
      <c r="R1927" s="2"/>
      <c r="T1927" s="28"/>
      <c r="U1927" s="28"/>
      <c r="V1927" s="28"/>
      <c r="AA1927" s="2"/>
      <c r="AC1927" s="28"/>
      <c r="AD1927" s="28"/>
      <c r="AE1927" s="28"/>
      <c r="AJ1927" s="2"/>
      <c r="AL1927" s="28"/>
      <c r="AM1927" s="28"/>
      <c r="AN1927" s="28"/>
      <c r="AS1927" s="2"/>
      <c r="AU1927" s="28"/>
      <c r="AV1927" s="28"/>
      <c r="AW1927" s="28"/>
      <c r="BB1927" s="2"/>
      <c r="BD1927" s="28"/>
      <c r="BE1927" s="28"/>
      <c r="BF1927" s="28"/>
      <c r="BK1927" s="2"/>
      <c r="BM1927" s="28"/>
      <c r="BN1927" s="28"/>
      <c r="BO1927" s="28"/>
      <c r="BT1927" s="2"/>
      <c r="BV1927" s="28"/>
      <c r="BW1927" s="28"/>
      <c r="BX1927" s="28"/>
      <c r="CC1927" s="2"/>
      <c r="CE1927" s="28"/>
      <c r="CF1927" s="28"/>
      <c r="CG1927" s="28"/>
      <c r="CL1927" s="2"/>
      <c r="CN1927" s="28"/>
      <c r="CO1927" s="28"/>
      <c r="CP1927" s="28"/>
      <c r="CU1927" s="2"/>
      <c r="CW1927" s="28"/>
      <c r="CX1927" s="28"/>
      <c r="CY1927" s="28"/>
      <c r="DD1927" s="2"/>
      <c r="DF1927" s="28"/>
      <c r="DG1927" s="28"/>
      <c r="DH1927" s="28"/>
      <c r="DM1927" s="2"/>
      <c r="DO1927" s="28"/>
      <c r="DP1927" s="28"/>
      <c r="DQ1927" s="28"/>
      <c r="DV1927" s="2"/>
      <c r="DX1927" s="28"/>
      <c r="DY1927" s="28"/>
      <c r="DZ1927" s="28"/>
      <c r="EE1927" s="2"/>
      <c r="EG1927" s="28"/>
      <c r="EH1927" s="28"/>
      <c r="EI1927" s="28"/>
      <c r="EN1927" s="2"/>
      <c r="EP1927" s="28"/>
      <c r="EQ1927" s="28"/>
      <c r="ER1927" s="28"/>
      <c r="EW1927" s="2"/>
      <c r="EY1927" s="28"/>
      <c r="EZ1927" s="28"/>
      <c r="FA1927" s="28"/>
      <c r="FF1927" s="2"/>
      <c r="FH1927" s="28"/>
      <c r="FI1927" s="28"/>
      <c r="FJ1927" s="28"/>
      <c r="FO1927" s="2"/>
      <c r="FQ1927" s="28"/>
      <c r="FR1927" s="28"/>
      <c r="FS1927" s="28"/>
      <c r="FX1927" s="2"/>
      <c r="FZ1927" s="28"/>
      <c r="GA1927" s="28"/>
      <c r="GB1927" s="28"/>
      <c r="GG1927" s="2"/>
      <c r="GI1927" s="28"/>
      <c r="GJ1927" s="28"/>
      <c r="GK1927" s="28"/>
      <c r="GP1927" s="2"/>
      <c r="GR1927" s="28"/>
      <c r="GS1927" s="28"/>
      <c r="GT1927" s="28"/>
      <c r="GY1927" s="2"/>
      <c r="HA1927" s="28"/>
      <c r="HB1927" s="28"/>
      <c r="HC1927" s="28"/>
      <c r="HH1927" s="2"/>
      <c r="HJ1927" s="28"/>
      <c r="HK1927" s="28"/>
      <c r="HL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  <c r="IP1927" s="28"/>
      <c r="IQ1927" s="28"/>
      <c r="IR1927" s="28"/>
      <c r="IS1927" s="28"/>
      <c r="IT1927" s="28"/>
      <c r="IU1927" s="28"/>
      <c r="IV1927" s="28"/>
      <c r="RS1927" s="315"/>
    </row>
    <row r="1928" spans="1:487" s="22" customFormat="1" ht="15">
      <c r="A1928" s="549" t="s">
        <v>3276</v>
      </c>
      <c r="B1928" s="431"/>
      <c r="C1928" s="431"/>
      <c r="D1928" s="431"/>
      <c r="E1928" s="431"/>
      <c r="F1928" s="437">
        <f t="shared" si="30"/>
        <v>10</v>
      </c>
      <c r="G1928" s="440"/>
      <c r="H1928" s="440"/>
      <c r="I1928" s="440"/>
      <c r="J1928" s="2"/>
      <c r="K1928" s="553">
        <v>10</v>
      </c>
      <c r="L1928" s="442"/>
      <c r="M1928" s="28"/>
      <c r="N1928" s="28"/>
      <c r="R1928" s="2"/>
      <c r="T1928" s="28"/>
      <c r="U1928" s="28"/>
      <c r="V1928" s="28"/>
      <c r="AA1928" s="2"/>
      <c r="AC1928" s="28"/>
      <c r="AD1928" s="28"/>
      <c r="AE1928" s="28"/>
      <c r="AJ1928" s="2"/>
      <c r="AL1928" s="28"/>
      <c r="AM1928" s="28"/>
      <c r="AN1928" s="28"/>
      <c r="AS1928" s="2"/>
      <c r="AU1928" s="28"/>
      <c r="AV1928" s="28"/>
      <c r="AW1928" s="28"/>
      <c r="BB1928" s="2"/>
      <c r="BD1928" s="28"/>
      <c r="BE1928" s="28"/>
      <c r="BF1928" s="28"/>
      <c r="BK1928" s="2"/>
      <c r="BM1928" s="28"/>
      <c r="BN1928" s="28"/>
      <c r="BO1928" s="28"/>
      <c r="BT1928" s="2"/>
      <c r="BV1928" s="28"/>
      <c r="BW1928" s="28"/>
      <c r="BX1928" s="28"/>
      <c r="CC1928" s="2"/>
      <c r="CE1928" s="28"/>
      <c r="CF1928" s="28"/>
      <c r="CG1928" s="28"/>
      <c r="CL1928" s="2"/>
      <c r="CN1928" s="28"/>
      <c r="CO1928" s="28"/>
      <c r="CP1928" s="28"/>
      <c r="CU1928" s="2"/>
      <c r="CW1928" s="28"/>
      <c r="CX1928" s="28"/>
      <c r="CY1928" s="28"/>
      <c r="DD1928" s="2"/>
      <c r="DF1928" s="28"/>
      <c r="DG1928" s="28"/>
      <c r="DH1928" s="28"/>
      <c r="DM1928" s="2"/>
      <c r="DO1928" s="28"/>
      <c r="DP1928" s="28"/>
      <c r="DQ1928" s="28"/>
      <c r="DV1928" s="2"/>
      <c r="DX1928" s="28"/>
      <c r="DY1928" s="28"/>
      <c r="DZ1928" s="28"/>
      <c r="EE1928" s="2"/>
      <c r="EG1928" s="28"/>
      <c r="EH1928" s="28"/>
      <c r="EI1928" s="28"/>
      <c r="EN1928" s="2"/>
      <c r="EP1928" s="28"/>
      <c r="EQ1928" s="28"/>
      <c r="ER1928" s="28"/>
      <c r="EW1928" s="2"/>
      <c r="EY1928" s="28"/>
      <c r="EZ1928" s="28"/>
      <c r="FA1928" s="28"/>
      <c r="FF1928" s="2"/>
      <c r="FH1928" s="28"/>
      <c r="FI1928" s="28"/>
      <c r="FJ1928" s="28"/>
      <c r="FO1928" s="2"/>
      <c r="FQ1928" s="28"/>
      <c r="FR1928" s="28"/>
      <c r="FS1928" s="28"/>
      <c r="FX1928" s="2"/>
      <c r="FZ1928" s="28"/>
      <c r="GA1928" s="28"/>
      <c r="GB1928" s="28"/>
      <c r="GG1928" s="2"/>
      <c r="GI1928" s="28"/>
      <c r="GJ1928" s="28"/>
      <c r="GK1928" s="28"/>
      <c r="GP1928" s="2"/>
      <c r="GR1928" s="28"/>
      <c r="GS1928" s="28"/>
      <c r="GT1928" s="28"/>
      <c r="GY1928" s="2"/>
      <c r="HA1928" s="28"/>
      <c r="HB1928" s="28"/>
      <c r="HC1928" s="28"/>
      <c r="HH1928" s="2"/>
      <c r="HJ1928" s="28"/>
      <c r="HK1928" s="28"/>
      <c r="HL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  <c r="IP1928" s="28"/>
      <c r="IQ1928" s="28"/>
      <c r="IR1928" s="28"/>
      <c r="IS1928" s="28"/>
      <c r="IT1928" s="28"/>
      <c r="IU1928" s="28"/>
      <c r="IV1928" s="28"/>
      <c r="RS1928" s="315"/>
    </row>
    <row r="1929" spans="1:487" s="22" customFormat="1" ht="15">
      <c r="A1929" s="549" t="s">
        <v>3277</v>
      </c>
      <c r="B1929" s="431"/>
      <c r="C1929" s="431"/>
      <c r="D1929" s="431"/>
      <c r="E1929" s="431"/>
      <c r="F1929" s="437">
        <f t="shared" si="30"/>
        <v>5</v>
      </c>
      <c r="G1929" s="440"/>
      <c r="H1929" s="440"/>
      <c r="I1929" s="440"/>
      <c r="J1929" s="2"/>
      <c r="K1929" s="530">
        <v>5</v>
      </c>
      <c r="L1929" s="442"/>
      <c r="M1929" s="28"/>
      <c r="N1929" s="28"/>
      <c r="R1929" s="2"/>
      <c r="T1929" s="28"/>
      <c r="U1929" s="28"/>
      <c r="V1929" s="28"/>
      <c r="AA1929" s="2"/>
      <c r="AC1929" s="28"/>
      <c r="AD1929" s="28"/>
      <c r="AE1929" s="28"/>
      <c r="AJ1929" s="2"/>
      <c r="AL1929" s="28"/>
      <c r="AM1929" s="28"/>
      <c r="AN1929" s="28"/>
      <c r="AS1929" s="2"/>
      <c r="AU1929" s="28"/>
      <c r="AV1929" s="28"/>
      <c r="AW1929" s="28"/>
      <c r="BB1929" s="2"/>
      <c r="BD1929" s="28"/>
      <c r="BE1929" s="28"/>
      <c r="BF1929" s="28"/>
      <c r="BK1929" s="2"/>
      <c r="BM1929" s="28"/>
      <c r="BN1929" s="28"/>
      <c r="BO1929" s="28"/>
      <c r="BT1929" s="2"/>
      <c r="BV1929" s="28"/>
      <c r="BW1929" s="28"/>
      <c r="BX1929" s="28"/>
      <c r="CC1929" s="2"/>
      <c r="CE1929" s="28"/>
      <c r="CF1929" s="28"/>
      <c r="CG1929" s="28"/>
      <c r="CL1929" s="2"/>
      <c r="CN1929" s="28"/>
      <c r="CO1929" s="28"/>
      <c r="CP1929" s="28"/>
      <c r="CU1929" s="2"/>
      <c r="CW1929" s="28"/>
      <c r="CX1929" s="28"/>
      <c r="CY1929" s="28"/>
      <c r="DD1929" s="2"/>
      <c r="DF1929" s="28"/>
      <c r="DG1929" s="28"/>
      <c r="DH1929" s="28"/>
      <c r="DM1929" s="2"/>
      <c r="DO1929" s="28"/>
      <c r="DP1929" s="28"/>
      <c r="DQ1929" s="28"/>
      <c r="DV1929" s="2"/>
      <c r="DX1929" s="28"/>
      <c r="DY1929" s="28"/>
      <c r="DZ1929" s="28"/>
      <c r="EE1929" s="2"/>
      <c r="EG1929" s="28"/>
      <c r="EH1929" s="28"/>
      <c r="EI1929" s="28"/>
      <c r="EN1929" s="2"/>
      <c r="EP1929" s="28"/>
      <c r="EQ1929" s="28"/>
      <c r="ER1929" s="28"/>
      <c r="EW1929" s="2"/>
      <c r="EY1929" s="28"/>
      <c r="EZ1929" s="28"/>
      <c r="FA1929" s="28"/>
      <c r="FF1929" s="2"/>
      <c r="FH1929" s="28"/>
      <c r="FI1929" s="28"/>
      <c r="FJ1929" s="28"/>
      <c r="FO1929" s="2"/>
      <c r="FQ1929" s="28"/>
      <c r="FR1929" s="28"/>
      <c r="FS1929" s="28"/>
      <c r="FX1929" s="2"/>
      <c r="FZ1929" s="28"/>
      <c r="GA1929" s="28"/>
      <c r="GB1929" s="28"/>
      <c r="GG1929" s="2"/>
      <c r="GI1929" s="28"/>
      <c r="GJ1929" s="28"/>
      <c r="GK1929" s="28"/>
      <c r="GP1929" s="2"/>
      <c r="GR1929" s="28"/>
      <c r="GS1929" s="28"/>
      <c r="GT1929" s="28"/>
      <c r="GY1929" s="2"/>
      <c r="HA1929" s="28"/>
      <c r="HB1929" s="28"/>
      <c r="HC1929" s="28"/>
      <c r="HH1929" s="2"/>
      <c r="HJ1929" s="28"/>
      <c r="HK1929" s="28"/>
      <c r="HL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  <c r="IP1929" s="28"/>
      <c r="IQ1929" s="28"/>
      <c r="IR1929" s="28"/>
      <c r="IS1929" s="28"/>
      <c r="IT1929" s="28"/>
      <c r="IU1929" s="28"/>
      <c r="IV1929" s="28"/>
      <c r="RS1929" s="315"/>
    </row>
    <row r="1930" spans="1:487" s="22" customFormat="1" ht="15">
      <c r="A1930" s="549" t="s">
        <v>3284</v>
      </c>
      <c r="B1930" s="431"/>
      <c r="C1930" s="431"/>
      <c r="D1930" s="431"/>
      <c r="E1930" s="431"/>
      <c r="F1930" s="437">
        <f t="shared" si="30"/>
        <v>62</v>
      </c>
      <c r="G1930" s="530">
        <v>62</v>
      </c>
      <c r="H1930" s="440"/>
      <c r="I1930" s="440"/>
      <c r="J1930" s="2"/>
      <c r="K1930" s="440"/>
      <c r="L1930" s="442"/>
      <c r="M1930" s="28"/>
      <c r="N1930" s="28"/>
      <c r="R1930" s="2"/>
      <c r="T1930" s="28"/>
      <c r="U1930" s="28"/>
      <c r="V1930" s="28"/>
      <c r="AA1930" s="2"/>
      <c r="AC1930" s="28"/>
      <c r="AD1930" s="28"/>
      <c r="AE1930" s="28"/>
      <c r="AJ1930" s="2"/>
      <c r="AL1930" s="28"/>
      <c r="AM1930" s="28"/>
      <c r="AN1930" s="28"/>
      <c r="AS1930" s="2"/>
      <c r="AU1930" s="28"/>
      <c r="AV1930" s="28"/>
      <c r="AW1930" s="28"/>
      <c r="BB1930" s="2"/>
      <c r="BD1930" s="28"/>
      <c r="BE1930" s="28"/>
      <c r="BF1930" s="28"/>
      <c r="BK1930" s="2"/>
      <c r="BM1930" s="28"/>
      <c r="BN1930" s="28"/>
      <c r="BO1930" s="28"/>
      <c r="BT1930" s="2"/>
      <c r="BV1930" s="28"/>
      <c r="BW1930" s="28"/>
      <c r="BX1930" s="28"/>
      <c r="CC1930" s="2"/>
      <c r="CE1930" s="28"/>
      <c r="CF1930" s="28"/>
      <c r="CG1930" s="28"/>
      <c r="CL1930" s="2"/>
      <c r="CN1930" s="28"/>
      <c r="CO1930" s="28"/>
      <c r="CP1930" s="28"/>
      <c r="CU1930" s="2"/>
      <c r="CW1930" s="28"/>
      <c r="CX1930" s="28"/>
      <c r="CY1930" s="28"/>
      <c r="DD1930" s="2"/>
      <c r="DF1930" s="28"/>
      <c r="DG1930" s="28"/>
      <c r="DH1930" s="28"/>
      <c r="DM1930" s="2"/>
      <c r="DO1930" s="28"/>
      <c r="DP1930" s="28"/>
      <c r="DQ1930" s="28"/>
      <c r="DV1930" s="2"/>
      <c r="DX1930" s="28"/>
      <c r="DY1930" s="28"/>
      <c r="DZ1930" s="28"/>
      <c r="EE1930" s="2"/>
      <c r="EG1930" s="28"/>
      <c r="EH1930" s="28"/>
      <c r="EI1930" s="28"/>
      <c r="EN1930" s="2"/>
      <c r="EP1930" s="28"/>
      <c r="EQ1930" s="28"/>
      <c r="ER1930" s="28"/>
      <c r="EW1930" s="2"/>
      <c r="EY1930" s="28"/>
      <c r="EZ1930" s="28"/>
      <c r="FA1930" s="28"/>
      <c r="FF1930" s="2"/>
      <c r="FH1930" s="28"/>
      <c r="FI1930" s="28"/>
      <c r="FJ1930" s="28"/>
      <c r="FO1930" s="2"/>
      <c r="FQ1930" s="28"/>
      <c r="FR1930" s="28"/>
      <c r="FS1930" s="28"/>
      <c r="FX1930" s="2"/>
      <c r="FZ1930" s="28"/>
      <c r="GA1930" s="28"/>
      <c r="GB1930" s="28"/>
      <c r="GG1930" s="2"/>
      <c r="GI1930" s="28"/>
      <c r="GJ1930" s="28"/>
      <c r="GK1930" s="28"/>
      <c r="GP1930" s="2"/>
      <c r="GR1930" s="28"/>
      <c r="GS1930" s="28"/>
      <c r="GT1930" s="28"/>
      <c r="GY1930" s="2"/>
      <c r="HA1930" s="28"/>
      <c r="HB1930" s="28"/>
      <c r="HC1930" s="28"/>
      <c r="HH1930" s="2"/>
      <c r="HJ1930" s="28"/>
      <c r="HK1930" s="28"/>
      <c r="HL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  <c r="IP1930" s="28"/>
      <c r="IQ1930" s="28"/>
      <c r="IR1930" s="28"/>
      <c r="IS1930" s="28"/>
      <c r="IT1930" s="28"/>
      <c r="IU1930" s="28"/>
      <c r="IV1930" s="28"/>
      <c r="RS1930" s="315"/>
    </row>
    <row r="1931" spans="1:487" s="22" customFormat="1" ht="15">
      <c r="A1931" s="549" t="s">
        <v>3285</v>
      </c>
      <c r="B1931" s="431"/>
      <c r="C1931" s="431"/>
      <c r="D1931" s="431"/>
      <c r="E1931" s="431"/>
      <c r="F1931" s="437">
        <f t="shared" si="30"/>
        <v>8</v>
      </c>
      <c r="G1931" s="553">
        <v>8</v>
      </c>
      <c r="H1931" s="440"/>
      <c r="I1931" s="440"/>
      <c r="J1931" s="2"/>
      <c r="K1931" s="440"/>
      <c r="L1931" s="442"/>
      <c r="M1931" s="28"/>
      <c r="N1931" s="28"/>
      <c r="R1931" s="2"/>
      <c r="T1931" s="28"/>
      <c r="U1931" s="28"/>
      <c r="V1931" s="28"/>
      <c r="AA1931" s="2"/>
      <c r="AC1931" s="28"/>
      <c r="AD1931" s="28"/>
      <c r="AE1931" s="28"/>
      <c r="AJ1931" s="2"/>
      <c r="AL1931" s="28"/>
      <c r="AM1931" s="28"/>
      <c r="AN1931" s="28"/>
      <c r="AS1931" s="2"/>
      <c r="AU1931" s="28"/>
      <c r="AV1931" s="28"/>
      <c r="AW1931" s="28"/>
      <c r="BB1931" s="2"/>
      <c r="BD1931" s="28"/>
      <c r="BE1931" s="28"/>
      <c r="BF1931" s="28"/>
      <c r="BK1931" s="2"/>
      <c r="BM1931" s="28"/>
      <c r="BN1931" s="28"/>
      <c r="BO1931" s="28"/>
      <c r="BT1931" s="2"/>
      <c r="BV1931" s="28"/>
      <c r="BW1931" s="28"/>
      <c r="BX1931" s="28"/>
      <c r="CC1931" s="2"/>
      <c r="CE1931" s="28"/>
      <c r="CF1931" s="28"/>
      <c r="CG1931" s="28"/>
      <c r="CL1931" s="2"/>
      <c r="CN1931" s="28"/>
      <c r="CO1931" s="28"/>
      <c r="CP1931" s="28"/>
      <c r="CU1931" s="2"/>
      <c r="CW1931" s="28"/>
      <c r="CX1931" s="28"/>
      <c r="CY1931" s="28"/>
      <c r="DD1931" s="2"/>
      <c r="DF1931" s="28"/>
      <c r="DG1931" s="28"/>
      <c r="DH1931" s="28"/>
      <c r="DM1931" s="2"/>
      <c r="DO1931" s="28"/>
      <c r="DP1931" s="28"/>
      <c r="DQ1931" s="28"/>
      <c r="DV1931" s="2"/>
      <c r="DX1931" s="28"/>
      <c r="DY1931" s="28"/>
      <c r="DZ1931" s="28"/>
      <c r="EE1931" s="2"/>
      <c r="EG1931" s="28"/>
      <c r="EH1931" s="28"/>
      <c r="EI1931" s="28"/>
      <c r="EN1931" s="2"/>
      <c r="EP1931" s="28"/>
      <c r="EQ1931" s="28"/>
      <c r="ER1931" s="28"/>
      <c r="EW1931" s="2"/>
      <c r="EY1931" s="28"/>
      <c r="EZ1931" s="28"/>
      <c r="FA1931" s="28"/>
      <c r="FF1931" s="2"/>
      <c r="FH1931" s="28"/>
      <c r="FI1931" s="28"/>
      <c r="FJ1931" s="28"/>
      <c r="FO1931" s="2"/>
      <c r="FQ1931" s="28"/>
      <c r="FR1931" s="28"/>
      <c r="FS1931" s="28"/>
      <c r="FX1931" s="2"/>
      <c r="FZ1931" s="28"/>
      <c r="GA1931" s="28"/>
      <c r="GB1931" s="28"/>
      <c r="GG1931" s="2"/>
      <c r="GI1931" s="28"/>
      <c r="GJ1931" s="28"/>
      <c r="GK1931" s="28"/>
      <c r="GP1931" s="2"/>
      <c r="GR1931" s="28"/>
      <c r="GS1931" s="28"/>
      <c r="GT1931" s="28"/>
      <c r="GY1931" s="2"/>
      <c r="HA1931" s="28"/>
      <c r="HB1931" s="28"/>
      <c r="HC1931" s="28"/>
      <c r="HH1931" s="2"/>
      <c r="HJ1931" s="28"/>
      <c r="HK1931" s="28"/>
      <c r="HL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  <c r="IP1931" s="28"/>
      <c r="IQ1931" s="28"/>
      <c r="IR1931" s="28"/>
      <c r="IS1931" s="28"/>
      <c r="IT1931" s="28"/>
      <c r="IU1931" s="28"/>
      <c r="IV1931" s="28"/>
      <c r="RS1931" s="315"/>
    </row>
    <row r="1932" spans="1:487" s="22" customFormat="1" ht="15">
      <c r="A1932" s="549" t="s">
        <v>3287</v>
      </c>
      <c r="B1932" s="431"/>
      <c r="C1932" s="431"/>
      <c r="D1932" s="431"/>
      <c r="E1932" s="431"/>
      <c r="F1932" s="437">
        <f t="shared" si="30"/>
        <v>23</v>
      </c>
      <c r="G1932" s="548">
        <v>23</v>
      </c>
      <c r="H1932" s="440"/>
      <c r="I1932" s="440"/>
      <c r="J1932" s="2"/>
      <c r="K1932" s="440"/>
      <c r="L1932" s="442"/>
      <c r="M1932" s="28"/>
      <c r="N1932" s="28"/>
      <c r="R1932" s="2"/>
      <c r="T1932" s="28"/>
      <c r="U1932" s="28"/>
      <c r="V1932" s="28"/>
      <c r="AA1932" s="2"/>
      <c r="AC1932" s="28"/>
      <c r="AD1932" s="28"/>
      <c r="AE1932" s="28"/>
      <c r="AJ1932" s="2"/>
      <c r="AL1932" s="28"/>
      <c r="AM1932" s="28"/>
      <c r="AN1932" s="28"/>
      <c r="AS1932" s="2"/>
      <c r="AU1932" s="28"/>
      <c r="AV1932" s="28"/>
      <c r="AW1932" s="28"/>
      <c r="BB1932" s="2"/>
      <c r="BD1932" s="28"/>
      <c r="BE1932" s="28"/>
      <c r="BF1932" s="28"/>
      <c r="BK1932" s="2"/>
      <c r="BM1932" s="28"/>
      <c r="BN1932" s="28"/>
      <c r="BO1932" s="28"/>
      <c r="BT1932" s="2"/>
      <c r="BV1932" s="28"/>
      <c r="BW1932" s="28"/>
      <c r="BX1932" s="28"/>
      <c r="CC1932" s="2"/>
      <c r="CE1932" s="28"/>
      <c r="CF1932" s="28"/>
      <c r="CG1932" s="28"/>
      <c r="CL1932" s="2"/>
      <c r="CN1932" s="28"/>
      <c r="CO1932" s="28"/>
      <c r="CP1932" s="28"/>
      <c r="CU1932" s="2"/>
      <c r="CW1932" s="28"/>
      <c r="CX1932" s="28"/>
      <c r="CY1932" s="28"/>
      <c r="DD1932" s="2"/>
      <c r="DF1932" s="28"/>
      <c r="DG1932" s="28"/>
      <c r="DH1932" s="28"/>
      <c r="DM1932" s="2"/>
      <c r="DO1932" s="28"/>
      <c r="DP1932" s="28"/>
      <c r="DQ1932" s="28"/>
      <c r="DV1932" s="2"/>
      <c r="DX1932" s="28"/>
      <c r="DY1932" s="28"/>
      <c r="DZ1932" s="28"/>
      <c r="EE1932" s="2"/>
      <c r="EG1932" s="28"/>
      <c r="EH1932" s="28"/>
      <c r="EI1932" s="28"/>
      <c r="EN1932" s="2"/>
      <c r="EP1932" s="28"/>
      <c r="EQ1932" s="28"/>
      <c r="ER1932" s="28"/>
      <c r="EW1932" s="2"/>
      <c r="EY1932" s="28"/>
      <c r="EZ1932" s="28"/>
      <c r="FA1932" s="28"/>
      <c r="FF1932" s="2"/>
      <c r="FH1932" s="28"/>
      <c r="FI1932" s="28"/>
      <c r="FJ1932" s="28"/>
      <c r="FO1932" s="2"/>
      <c r="FQ1932" s="28"/>
      <c r="FR1932" s="28"/>
      <c r="FS1932" s="28"/>
      <c r="FX1932" s="2"/>
      <c r="FZ1932" s="28"/>
      <c r="GA1932" s="28"/>
      <c r="GB1932" s="28"/>
      <c r="GG1932" s="2"/>
      <c r="GI1932" s="28"/>
      <c r="GJ1932" s="28"/>
      <c r="GK1932" s="28"/>
      <c r="GP1932" s="2"/>
      <c r="GR1932" s="28"/>
      <c r="GS1932" s="28"/>
      <c r="GT1932" s="28"/>
      <c r="GY1932" s="2"/>
      <c r="HA1932" s="28"/>
      <c r="HB1932" s="28"/>
      <c r="HC1932" s="28"/>
      <c r="HH1932" s="2"/>
      <c r="HJ1932" s="28"/>
      <c r="HK1932" s="28"/>
      <c r="HL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  <c r="IP1932" s="28"/>
      <c r="IQ1932" s="28"/>
      <c r="IR1932" s="28"/>
      <c r="IS1932" s="28"/>
      <c r="IT1932" s="28"/>
      <c r="IU1932" s="28"/>
      <c r="IV1932" s="28"/>
      <c r="RS1932" s="315"/>
    </row>
    <row r="1933" spans="1:487" s="22" customFormat="1">
      <c r="A1933"/>
      <c r="B1933"/>
      <c r="C1933"/>
      <c r="D1933"/>
      <c r="E1933"/>
      <c r="F1933" s="12"/>
      <c r="J1933" s="2"/>
      <c r="L1933" s="28"/>
      <c r="M1933" s="28"/>
      <c r="N1933" s="28"/>
      <c r="R1933" s="2"/>
      <c r="T1933" s="28"/>
      <c r="U1933" s="28"/>
      <c r="V1933" s="28"/>
      <c r="AA1933" s="2"/>
      <c r="AC1933" s="28"/>
      <c r="AD1933" s="28"/>
      <c r="AE1933" s="28"/>
      <c r="AJ1933" s="2"/>
      <c r="AL1933" s="28"/>
      <c r="AM1933" s="28"/>
      <c r="AN1933" s="28"/>
      <c r="AS1933" s="2"/>
      <c r="AU1933" s="28"/>
      <c r="AV1933" s="28"/>
      <c r="AW1933" s="28"/>
      <c r="BB1933" s="2"/>
      <c r="BD1933" s="28"/>
      <c r="BE1933" s="28"/>
      <c r="BF1933" s="28"/>
      <c r="BK1933" s="2"/>
      <c r="BM1933" s="28"/>
      <c r="BN1933" s="28"/>
      <c r="BO1933" s="28"/>
      <c r="BT1933" s="2"/>
      <c r="BV1933" s="28"/>
      <c r="BW1933" s="28"/>
      <c r="BX1933" s="28"/>
      <c r="CC1933" s="2"/>
      <c r="CE1933" s="28"/>
      <c r="CF1933" s="28"/>
      <c r="CG1933" s="28"/>
      <c r="CL1933" s="2"/>
      <c r="CN1933" s="28"/>
      <c r="CO1933" s="28"/>
      <c r="CP1933" s="28"/>
      <c r="CU1933" s="2"/>
      <c r="CW1933" s="28"/>
      <c r="CX1933" s="28"/>
      <c r="CY1933" s="28"/>
      <c r="DD1933" s="2"/>
      <c r="DF1933" s="28"/>
      <c r="DG1933" s="28"/>
      <c r="DH1933" s="28"/>
      <c r="DM1933" s="2"/>
      <c r="DO1933" s="28"/>
      <c r="DP1933" s="28"/>
      <c r="DQ1933" s="28"/>
      <c r="DV1933" s="2"/>
      <c r="DX1933" s="28"/>
      <c r="DY1933" s="28"/>
      <c r="DZ1933" s="28"/>
      <c r="EE1933" s="2"/>
      <c r="EG1933" s="28"/>
      <c r="EH1933" s="28"/>
      <c r="EI1933" s="28"/>
      <c r="EN1933" s="2"/>
      <c r="EP1933" s="28"/>
      <c r="EQ1933" s="28"/>
      <c r="ER1933" s="28"/>
      <c r="EW1933" s="2"/>
      <c r="EY1933" s="28"/>
      <c r="EZ1933" s="28"/>
      <c r="FA1933" s="28"/>
      <c r="FF1933" s="2"/>
      <c r="FH1933" s="28"/>
      <c r="FI1933" s="28"/>
      <c r="FJ1933" s="28"/>
      <c r="FO1933" s="2"/>
      <c r="FQ1933" s="28"/>
      <c r="FR1933" s="28"/>
      <c r="FS1933" s="28"/>
      <c r="FX1933" s="2"/>
      <c r="FZ1933" s="28"/>
      <c r="GA1933" s="28"/>
      <c r="GB1933" s="28"/>
      <c r="GG1933" s="2"/>
      <c r="GI1933" s="28"/>
      <c r="GJ1933" s="28"/>
      <c r="GK1933" s="28"/>
      <c r="GP1933" s="2"/>
      <c r="GR1933" s="28"/>
      <c r="GS1933" s="28"/>
      <c r="GT1933" s="28"/>
      <c r="GY1933" s="2"/>
      <c r="HA1933" s="28"/>
      <c r="HB1933" s="28"/>
      <c r="HC1933" s="28"/>
      <c r="HH1933" s="2"/>
      <c r="HJ1933" s="28"/>
      <c r="HK1933" s="28"/>
      <c r="HL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  <c r="IP1933" s="28"/>
      <c r="IQ1933" s="28"/>
      <c r="IR1933" s="28"/>
      <c r="IS1933" s="28"/>
      <c r="IT1933" s="28"/>
      <c r="IU1933" s="28"/>
      <c r="IV1933" s="28"/>
      <c r="RS1933" s="315"/>
    </row>
    <row r="1934" spans="1:487" s="22" customFormat="1">
      <c r="A1934"/>
      <c r="B1934"/>
      <c r="C1934"/>
      <c r="D1934"/>
      <c r="E1934"/>
      <c r="F1934" s="12"/>
      <c r="J1934" s="2"/>
      <c r="L1934" s="28"/>
      <c r="M1934" s="28"/>
      <c r="N1934" s="28"/>
      <c r="R1934" s="2"/>
      <c r="T1934" s="28"/>
      <c r="U1934" s="28"/>
      <c r="V1934" s="28"/>
      <c r="AA1934" s="2"/>
      <c r="AC1934" s="28"/>
      <c r="AD1934" s="28"/>
      <c r="AE1934" s="28"/>
      <c r="AJ1934" s="2"/>
      <c r="AL1934" s="28"/>
      <c r="AM1934" s="28"/>
      <c r="AN1934" s="28"/>
      <c r="AS1934" s="2"/>
      <c r="AU1934" s="28"/>
      <c r="AV1934" s="28"/>
      <c r="AW1934" s="28"/>
      <c r="BB1934" s="2"/>
      <c r="BD1934" s="28"/>
      <c r="BE1934" s="28"/>
      <c r="BF1934" s="28"/>
      <c r="BK1934" s="2"/>
      <c r="BM1934" s="28"/>
      <c r="BN1934" s="28"/>
      <c r="BO1934" s="28"/>
      <c r="BT1934" s="2"/>
      <c r="BV1934" s="28"/>
      <c r="BW1934" s="28"/>
      <c r="BX1934" s="28"/>
      <c r="CC1934" s="2"/>
      <c r="CE1934" s="28"/>
      <c r="CF1934" s="28"/>
      <c r="CG1934" s="28"/>
      <c r="CL1934" s="2"/>
      <c r="CN1934" s="28"/>
      <c r="CO1934" s="28"/>
      <c r="CP1934" s="28"/>
      <c r="CU1934" s="2"/>
      <c r="CW1934" s="28"/>
      <c r="CX1934" s="28"/>
      <c r="CY1934" s="28"/>
      <c r="DD1934" s="2"/>
      <c r="DF1934" s="28"/>
      <c r="DG1934" s="28"/>
      <c r="DH1934" s="28"/>
      <c r="DM1934" s="2"/>
      <c r="DO1934" s="28"/>
      <c r="DP1934" s="28"/>
      <c r="DQ1934" s="28"/>
      <c r="DV1934" s="2"/>
      <c r="DX1934" s="28"/>
      <c r="DY1934" s="28"/>
      <c r="DZ1934" s="28"/>
      <c r="EE1934" s="2"/>
      <c r="EG1934" s="28"/>
      <c r="EH1934" s="28"/>
      <c r="EI1934" s="28"/>
      <c r="EN1934" s="2"/>
      <c r="EP1934" s="28"/>
      <c r="EQ1934" s="28"/>
      <c r="ER1934" s="28"/>
      <c r="EW1934" s="2"/>
      <c r="EY1934" s="28"/>
      <c r="EZ1934" s="28"/>
      <c r="FA1934" s="28"/>
      <c r="FF1934" s="2"/>
      <c r="FH1934" s="28"/>
      <c r="FI1934" s="28"/>
      <c r="FJ1934" s="28"/>
      <c r="FO1934" s="2"/>
      <c r="FQ1934" s="28"/>
      <c r="FR1934" s="28"/>
      <c r="FS1934" s="28"/>
      <c r="FX1934" s="2"/>
      <c r="FZ1934" s="28"/>
      <c r="GA1934" s="28"/>
      <c r="GB1934" s="28"/>
      <c r="GG1934" s="2"/>
      <c r="GI1934" s="28"/>
      <c r="GJ1934" s="28"/>
      <c r="GK1934" s="28"/>
      <c r="GP1934" s="2"/>
      <c r="GR1934" s="28"/>
      <c r="GS1934" s="28"/>
      <c r="GT1934" s="28"/>
      <c r="GY1934" s="2"/>
      <c r="HA1934" s="28"/>
      <c r="HB1934" s="28"/>
      <c r="HC1934" s="28"/>
      <c r="HH1934" s="2"/>
      <c r="HJ1934" s="28"/>
      <c r="HK1934" s="28"/>
      <c r="HL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  <c r="IP1934" s="28"/>
      <c r="IQ1934" s="28"/>
      <c r="IR1934" s="28"/>
      <c r="IS1934" s="28"/>
      <c r="IT1934" s="28"/>
      <c r="IU1934" s="28"/>
      <c r="IV1934" s="28"/>
      <c r="RS1934" s="315"/>
    </row>
    <row r="1935" spans="1:487" s="22" customFormat="1">
      <c r="A1935"/>
      <c r="B1935"/>
      <c r="C1935"/>
      <c r="D1935"/>
      <c r="E1935"/>
      <c r="F1935" s="12"/>
      <c r="J1935" s="2"/>
      <c r="L1935" s="28"/>
      <c r="M1935" s="28"/>
      <c r="N1935" s="28"/>
      <c r="R1935" s="2"/>
      <c r="T1935" s="28"/>
      <c r="U1935" s="28"/>
      <c r="V1935" s="28"/>
      <c r="AA1935" s="2"/>
      <c r="AC1935" s="28"/>
      <c r="AD1935" s="28"/>
      <c r="AE1935" s="28"/>
      <c r="AJ1935" s="2"/>
      <c r="AL1935" s="28"/>
      <c r="AM1935" s="28"/>
      <c r="AN1935" s="28"/>
      <c r="AS1935" s="2"/>
      <c r="AU1935" s="28"/>
      <c r="AV1935" s="28"/>
      <c r="AW1935" s="28"/>
      <c r="BB1935" s="2"/>
      <c r="BD1935" s="28"/>
      <c r="BE1935" s="28"/>
      <c r="BF1935" s="28"/>
      <c r="BK1935" s="2"/>
      <c r="BM1935" s="28"/>
      <c r="BN1935" s="28"/>
      <c r="BO1935" s="28"/>
      <c r="BT1935" s="2"/>
      <c r="BV1935" s="28"/>
      <c r="BW1935" s="28"/>
      <c r="BX1935" s="28"/>
      <c r="CC1935" s="2"/>
      <c r="CE1935" s="28"/>
      <c r="CF1935" s="28"/>
      <c r="CG1935" s="28"/>
      <c r="CL1935" s="2"/>
      <c r="CN1935" s="28"/>
      <c r="CO1935" s="28"/>
      <c r="CP1935" s="28"/>
      <c r="CU1935" s="2"/>
      <c r="CW1935" s="28"/>
      <c r="CX1935" s="28"/>
      <c r="CY1935" s="28"/>
      <c r="DD1935" s="2"/>
      <c r="DF1935" s="28"/>
      <c r="DG1935" s="28"/>
      <c r="DH1935" s="28"/>
      <c r="DM1935" s="2"/>
      <c r="DO1935" s="28"/>
      <c r="DP1935" s="28"/>
      <c r="DQ1935" s="28"/>
      <c r="DV1935" s="2"/>
      <c r="DX1935" s="28"/>
      <c r="DY1935" s="28"/>
      <c r="DZ1935" s="28"/>
      <c r="EE1935" s="2"/>
      <c r="EG1935" s="28"/>
      <c r="EH1935" s="28"/>
      <c r="EI1935" s="28"/>
      <c r="EN1935" s="2"/>
      <c r="EP1935" s="28"/>
      <c r="EQ1935" s="28"/>
      <c r="ER1935" s="28"/>
      <c r="EW1935" s="2"/>
      <c r="EY1935" s="28"/>
      <c r="EZ1935" s="28"/>
      <c r="FA1935" s="28"/>
      <c r="FF1935" s="2"/>
      <c r="FH1935" s="28"/>
      <c r="FI1935" s="28"/>
      <c r="FJ1935" s="28"/>
      <c r="FO1935" s="2"/>
      <c r="FQ1935" s="28"/>
      <c r="FR1935" s="28"/>
      <c r="FS1935" s="28"/>
      <c r="FX1935" s="2"/>
      <c r="FZ1935" s="28"/>
      <c r="GA1935" s="28"/>
      <c r="GB1935" s="28"/>
      <c r="GG1935" s="2"/>
      <c r="GI1935" s="28"/>
      <c r="GJ1935" s="28"/>
      <c r="GK1935" s="28"/>
      <c r="GP1935" s="2"/>
      <c r="GR1935" s="28"/>
      <c r="GS1935" s="28"/>
      <c r="GT1935" s="28"/>
      <c r="GY1935" s="2"/>
      <c r="HA1935" s="28"/>
      <c r="HB1935" s="28"/>
      <c r="HC1935" s="28"/>
      <c r="HH1935" s="2"/>
      <c r="HJ1935" s="28"/>
      <c r="HK1935" s="28"/>
      <c r="HL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  <c r="IP1935" s="28"/>
      <c r="IQ1935" s="28"/>
      <c r="IR1935" s="28"/>
      <c r="IS1935" s="28"/>
      <c r="IT1935" s="28"/>
      <c r="IU1935" s="28"/>
      <c r="IV1935" s="28"/>
      <c r="RS1935" s="315"/>
    </row>
    <row r="1936" spans="1:487" s="22" customFormat="1">
      <c r="A1936">
        <v>29</v>
      </c>
      <c r="B1936" s="431" t="s">
        <v>3376</v>
      </c>
      <c r="C1936" s="431" t="s">
        <v>3381</v>
      </c>
      <c r="D1936"/>
      <c r="E1936"/>
      <c r="F1936" s="12"/>
      <c r="J1936" s="2"/>
      <c r="L1936" s="28"/>
      <c r="M1936" s="28"/>
      <c r="N1936" s="28"/>
      <c r="R1936" s="2"/>
      <c r="T1936" s="28"/>
      <c r="U1936" s="28"/>
      <c r="V1936" s="28"/>
      <c r="AA1936" s="2"/>
      <c r="AC1936" s="28"/>
      <c r="AD1936" s="28"/>
      <c r="AE1936" s="28"/>
      <c r="AJ1936" s="2"/>
      <c r="AL1936" s="28"/>
      <c r="AM1936" s="28"/>
      <c r="AN1936" s="28"/>
      <c r="AS1936" s="2"/>
      <c r="AU1936" s="28"/>
      <c r="AV1936" s="28"/>
      <c r="AW1936" s="28"/>
      <c r="BB1936" s="2"/>
      <c r="BD1936" s="28"/>
      <c r="BE1936" s="28"/>
      <c r="BF1936" s="28"/>
      <c r="BK1936" s="2"/>
      <c r="BM1936" s="28"/>
      <c r="BN1936" s="28"/>
      <c r="BO1936" s="28"/>
      <c r="BT1936" s="2"/>
      <c r="BV1936" s="28"/>
      <c r="BW1936" s="28"/>
      <c r="BX1936" s="28"/>
      <c r="CC1936" s="2"/>
      <c r="CE1936" s="28"/>
      <c r="CF1936" s="28"/>
      <c r="CG1936" s="28"/>
      <c r="CL1936" s="2"/>
      <c r="CN1936" s="28"/>
      <c r="CO1936" s="28"/>
      <c r="CP1936" s="28"/>
      <c r="CU1936" s="2"/>
      <c r="CW1936" s="28"/>
      <c r="CX1936" s="28"/>
      <c r="CY1936" s="28"/>
      <c r="DD1936" s="2"/>
      <c r="DF1936" s="28"/>
      <c r="DG1936" s="28"/>
      <c r="DH1936" s="28"/>
      <c r="DM1936" s="2"/>
      <c r="DO1936" s="28"/>
      <c r="DP1936" s="28"/>
      <c r="DQ1936" s="28"/>
      <c r="DV1936" s="2"/>
      <c r="DX1936" s="28"/>
      <c r="DY1936" s="28"/>
      <c r="DZ1936" s="28"/>
      <c r="EE1936" s="2"/>
      <c r="EG1936" s="28"/>
      <c r="EH1936" s="28"/>
      <c r="EI1936" s="28"/>
      <c r="EN1936" s="2"/>
      <c r="EP1936" s="28"/>
      <c r="EQ1936" s="28"/>
      <c r="ER1936" s="28"/>
      <c r="EW1936" s="2"/>
      <c r="EY1936" s="28"/>
      <c r="EZ1936" s="28"/>
      <c r="FA1936" s="28"/>
      <c r="FF1936" s="2"/>
      <c r="FH1936" s="28"/>
      <c r="FI1936" s="28"/>
      <c r="FJ1936" s="28"/>
      <c r="FO1936" s="2"/>
      <c r="FQ1936" s="28"/>
      <c r="FR1936" s="28"/>
      <c r="FS1936" s="28"/>
      <c r="FX1936" s="2"/>
      <c r="FZ1936" s="28"/>
      <c r="GA1936" s="28"/>
      <c r="GB1936" s="28"/>
      <c r="GG1936" s="2"/>
      <c r="GI1936" s="28"/>
      <c r="GJ1936" s="28"/>
      <c r="GK1936" s="28"/>
      <c r="GP1936" s="2"/>
      <c r="GR1936" s="28"/>
      <c r="GS1936" s="28"/>
      <c r="GT1936" s="28"/>
      <c r="GY1936" s="2"/>
      <c r="HA1936" s="28"/>
      <c r="HB1936" s="28"/>
      <c r="HC1936" s="28"/>
      <c r="HH1936" s="2"/>
      <c r="HJ1936" s="28"/>
      <c r="HK1936" s="28"/>
      <c r="HL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  <c r="IP1936" s="28"/>
      <c r="IQ1936" s="28"/>
      <c r="IR1936" s="28"/>
      <c r="IS1936" s="28"/>
      <c r="IT1936" s="28"/>
      <c r="IU1936" s="28"/>
      <c r="IV1936" s="28"/>
      <c r="RS1936" s="315"/>
    </row>
    <row r="1937" spans="1:487" s="22" customFormat="1">
      <c r="A1937">
        <v>30</v>
      </c>
      <c r="B1937" s="431" t="s">
        <v>3376</v>
      </c>
      <c r="C1937" s="431" t="s">
        <v>3382</v>
      </c>
      <c r="D1937"/>
      <c r="E1937"/>
      <c r="F1937" s="12"/>
      <c r="J1937" s="2"/>
      <c r="L1937" s="28"/>
      <c r="M1937" s="28"/>
      <c r="N1937" s="28"/>
      <c r="R1937" s="2"/>
      <c r="T1937" s="28"/>
      <c r="U1937" s="28"/>
      <c r="V1937" s="28"/>
      <c r="AA1937" s="2"/>
      <c r="AC1937" s="28"/>
      <c r="AD1937" s="28"/>
      <c r="AE1937" s="28"/>
      <c r="AJ1937" s="2"/>
      <c r="AL1937" s="28"/>
      <c r="AM1937" s="28"/>
      <c r="AN1937" s="28"/>
      <c r="AS1937" s="2"/>
      <c r="AU1937" s="28"/>
      <c r="AV1937" s="28"/>
      <c r="AW1937" s="28"/>
      <c r="BB1937" s="2"/>
      <c r="BD1937" s="28"/>
      <c r="BE1937" s="28"/>
      <c r="BF1937" s="28"/>
      <c r="BK1937" s="2"/>
      <c r="BM1937" s="28"/>
      <c r="BN1937" s="28"/>
      <c r="BO1937" s="28"/>
      <c r="BT1937" s="2"/>
      <c r="BV1937" s="28"/>
      <c r="BW1937" s="28"/>
      <c r="BX1937" s="28"/>
      <c r="CC1937" s="2"/>
      <c r="CE1937" s="28"/>
      <c r="CF1937" s="28"/>
      <c r="CG1937" s="28"/>
      <c r="CL1937" s="2"/>
      <c r="CN1937" s="28"/>
      <c r="CO1937" s="28"/>
      <c r="CP1937" s="28"/>
      <c r="CU1937" s="2"/>
      <c r="CW1937" s="28"/>
      <c r="CX1937" s="28"/>
      <c r="CY1937" s="28"/>
      <c r="DD1937" s="2"/>
      <c r="DF1937" s="28"/>
      <c r="DG1937" s="28"/>
      <c r="DH1937" s="28"/>
      <c r="DM1937" s="2"/>
      <c r="DO1937" s="28"/>
      <c r="DP1937" s="28"/>
      <c r="DQ1937" s="28"/>
      <c r="DV1937" s="2"/>
      <c r="DX1937" s="28"/>
      <c r="DY1937" s="28"/>
      <c r="DZ1937" s="28"/>
      <c r="EE1937" s="2"/>
      <c r="EG1937" s="28"/>
      <c r="EH1937" s="28"/>
      <c r="EI1937" s="28"/>
      <c r="EN1937" s="2"/>
      <c r="EP1937" s="28"/>
      <c r="EQ1937" s="28"/>
      <c r="ER1937" s="28"/>
      <c r="EW1937" s="2"/>
      <c r="EY1937" s="28"/>
      <c r="EZ1937" s="28"/>
      <c r="FA1937" s="28"/>
      <c r="FF1937" s="2"/>
      <c r="FH1937" s="28"/>
      <c r="FI1937" s="28"/>
      <c r="FJ1937" s="28"/>
      <c r="FO1937" s="2"/>
      <c r="FQ1937" s="28"/>
      <c r="FR1937" s="28"/>
      <c r="FS1937" s="28"/>
      <c r="FX1937" s="2"/>
      <c r="FZ1937" s="28"/>
      <c r="GA1937" s="28"/>
      <c r="GB1937" s="28"/>
      <c r="GG1937" s="2"/>
      <c r="GI1937" s="28"/>
      <c r="GJ1937" s="28"/>
      <c r="GK1937" s="28"/>
      <c r="GP1937" s="2"/>
      <c r="GR1937" s="28"/>
      <c r="GS1937" s="28"/>
      <c r="GT1937" s="28"/>
      <c r="GY1937" s="2"/>
      <c r="HA1937" s="28"/>
      <c r="HB1937" s="28"/>
      <c r="HC1937" s="28"/>
      <c r="HH1937" s="2"/>
      <c r="HJ1937" s="28"/>
      <c r="HK1937" s="28"/>
      <c r="HL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  <c r="IP1937" s="28"/>
      <c r="IQ1937" s="28"/>
      <c r="IR1937" s="28"/>
      <c r="IS1937" s="28"/>
      <c r="IT1937" s="28"/>
      <c r="IU1937" s="28"/>
      <c r="IV1937" s="28"/>
      <c r="RS1937" s="315"/>
    </row>
    <row r="1938" spans="1:487" s="22" customFormat="1">
      <c r="A1938">
        <v>1</v>
      </c>
      <c r="B1938" s="431" t="s">
        <v>3377</v>
      </c>
      <c r="C1938" s="431" t="s">
        <v>3383</v>
      </c>
      <c r="D1938"/>
      <c r="E1938"/>
      <c r="F1938" s="12"/>
      <c r="J1938" s="2"/>
      <c r="L1938" s="28"/>
      <c r="M1938" s="28"/>
      <c r="N1938" s="28"/>
      <c r="R1938" s="2"/>
      <c r="T1938" s="28"/>
      <c r="U1938" s="28"/>
      <c r="V1938" s="28"/>
      <c r="AA1938" s="2"/>
      <c r="AC1938" s="28"/>
      <c r="AD1938" s="28"/>
      <c r="AE1938" s="28"/>
      <c r="AJ1938" s="2"/>
      <c r="AL1938" s="28"/>
      <c r="AM1938" s="28"/>
      <c r="AN1938" s="28"/>
      <c r="AS1938" s="2"/>
      <c r="AU1938" s="28"/>
      <c r="AV1938" s="28"/>
      <c r="AW1938" s="28"/>
      <c r="BB1938" s="2"/>
      <c r="BD1938" s="28"/>
      <c r="BE1938" s="28"/>
      <c r="BF1938" s="28"/>
      <c r="BK1938" s="2"/>
      <c r="BM1938" s="28"/>
      <c r="BN1938" s="28"/>
      <c r="BO1938" s="28"/>
      <c r="BT1938" s="2"/>
      <c r="BV1938" s="28"/>
      <c r="BW1938" s="28"/>
      <c r="BX1938" s="28"/>
      <c r="CC1938" s="2"/>
      <c r="CE1938" s="28"/>
      <c r="CF1938" s="28"/>
      <c r="CG1938" s="28"/>
      <c r="CL1938" s="2"/>
      <c r="CN1938" s="28"/>
      <c r="CO1938" s="28"/>
      <c r="CP1938" s="28"/>
      <c r="CU1938" s="2"/>
      <c r="CW1938" s="28"/>
      <c r="CX1938" s="28"/>
      <c r="CY1938" s="28"/>
      <c r="DD1938" s="2"/>
      <c r="DF1938" s="28"/>
      <c r="DG1938" s="28"/>
      <c r="DH1938" s="28"/>
      <c r="DM1938" s="2"/>
      <c r="DO1938" s="28"/>
      <c r="DP1938" s="28"/>
      <c r="DQ1938" s="28"/>
      <c r="DV1938" s="2"/>
      <c r="DX1938" s="28"/>
      <c r="DY1938" s="28"/>
      <c r="DZ1938" s="28"/>
      <c r="EE1938" s="2"/>
      <c r="EG1938" s="28"/>
      <c r="EH1938" s="28"/>
      <c r="EI1938" s="28"/>
      <c r="EN1938" s="2"/>
      <c r="EP1938" s="28"/>
      <c r="EQ1938" s="28"/>
      <c r="ER1938" s="28"/>
      <c r="EW1938" s="2"/>
      <c r="EY1938" s="28"/>
      <c r="EZ1938" s="28"/>
      <c r="FA1938" s="28"/>
      <c r="FF1938" s="2"/>
      <c r="FH1938" s="28"/>
      <c r="FI1938" s="28"/>
      <c r="FJ1938" s="28"/>
      <c r="FO1938" s="2"/>
      <c r="FQ1938" s="28"/>
      <c r="FR1938" s="28"/>
      <c r="FS1938" s="28"/>
      <c r="FX1938" s="2"/>
      <c r="FZ1938" s="28"/>
      <c r="GA1938" s="28"/>
      <c r="GB1938" s="28"/>
      <c r="GG1938" s="2"/>
      <c r="GI1938" s="28"/>
      <c r="GJ1938" s="28"/>
      <c r="GK1938" s="28"/>
      <c r="GP1938" s="2"/>
      <c r="GR1938" s="28"/>
      <c r="GS1938" s="28"/>
      <c r="GT1938" s="28"/>
      <c r="GY1938" s="2"/>
      <c r="HA1938" s="28"/>
      <c r="HB1938" s="28"/>
      <c r="HC1938" s="28"/>
      <c r="HH1938" s="2"/>
      <c r="HJ1938" s="28"/>
      <c r="HK1938" s="28"/>
      <c r="HL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  <c r="IP1938" s="28"/>
      <c r="IQ1938" s="28"/>
      <c r="IR1938" s="28"/>
      <c r="IS1938" s="28"/>
      <c r="IT1938" s="28"/>
      <c r="IU1938" s="28"/>
      <c r="IV1938" s="28"/>
      <c r="RS1938" s="315"/>
    </row>
    <row r="1939" spans="1:487" s="22" customFormat="1">
      <c r="A1939">
        <v>2</v>
      </c>
      <c r="B1939" s="431" t="s">
        <v>3377</v>
      </c>
      <c r="C1939" s="431" t="s">
        <v>3384</v>
      </c>
      <c r="D1939"/>
      <c r="E1939"/>
      <c r="F1939" s="12"/>
      <c r="J1939" s="2"/>
      <c r="L1939" s="28"/>
      <c r="M1939" s="28"/>
      <c r="N1939" s="28"/>
      <c r="R1939" s="2"/>
      <c r="T1939" s="28"/>
      <c r="U1939" s="28"/>
      <c r="V1939" s="28"/>
      <c r="AA1939" s="2"/>
      <c r="AC1939" s="28"/>
      <c r="AD1939" s="28"/>
      <c r="AE1939" s="28"/>
      <c r="AJ1939" s="2"/>
      <c r="AL1939" s="28"/>
      <c r="AM1939" s="28"/>
      <c r="AN1939" s="28"/>
      <c r="AS1939" s="2"/>
      <c r="AU1939" s="28"/>
      <c r="AV1939" s="28"/>
      <c r="AW1939" s="28"/>
      <c r="BB1939" s="2"/>
      <c r="BD1939" s="28"/>
      <c r="BE1939" s="28"/>
      <c r="BF1939" s="28"/>
      <c r="BK1939" s="2"/>
      <c r="BM1939" s="28"/>
      <c r="BN1939" s="28"/>
      <c r="BO1939" s="28"/>
      <c r="BT1939" s="2"/>
      <c r="BV1939" s="28"/>
      <c r="BW1939" s="28"/>
      <c r="BX1939" s="28"/>
      <c r="CC1939" s="2"/>
      <c r="CE1939" s="28"/>
      <c r="CF1939" s="28"/>
      <c r="CG1939" s="28"/>
      <c r="CL1939" s="2"/>
      <c r="CN1939" s="28"/>
      <c r="CO1939" s="28"/>
      <c r="CP1939" s="28"/>
      <c r="CU1939" s="2"/>
      <c r="CW1939" s="28"/>
      <c r="CX1939" s="28"/>
      <c r="CY1939" s="28"/>
      <c r="DD1939" s="2"/>
      <c r="DF1939" s="28"/>
      <c r="DG1939" s="28"/>
      <c r="DH1939" s="28"/>
      <c r="DM1939" s="2"/>
      <c r="DO1939" s="28"/>
      <c r="DP1939" s="28"/>
      <c r="DQ1939" s="28"/>
      <c r="DV1939" s="2"/>
      <c r="DX1939" s="28"/>
      <c r="DY1939" s="28"/>
      <c r="DZ1939" s="28"/>
      <c r="EE1939" s="2"/>
      <c r="EG1939" s="28"/>
      <c r="EH1939" s="28"/>
      <c r="EI1939" s="28"/>
      <c r="EN1939" s="2"/>
      <c r="EP1939" s="28"/>
      <c r="EQ1939" s="28"/>
      <c r="ER1939" s="28"/>
      <c r="EW1939" s="2"/>
      <c r="EY1939" s="28"/>
      <c r="EZ1939" s="28"/>
      <c r="FA1939" s="28"/>
      <c r="FF1939" s="2"/>
      <c r="FH1939" s="28"/>
      <c r="FI1939" s="28"/>
      <c r="FJ1939" s="28"/>
      <c r="FO1939" s="2"/>
      <c r="FQ1939" s="28"/>
      <c r="FR1939" s="28"/>
      <c r="FS1939" s="28"/>
      <c r="FX1939" s="2"/>
      <c r="FZ1939" s="28"/>
      <c r="GA1939" s="28"/>
      <c r="GB1939" s="28"/>
      <c r="GG1939" s="2"/>
      <c r="GI1939" s="28"/>
      <c r="GJ1939" s="28"/>
      <c r="GK1939" s="28"/>
      <c r="GP1939" s="2"/>
      <c r="GR1939" s="28"/>
      <c r="GS1939" s="28"/>
      <c r="GT1939" s="28"/>
      <c r="GY1939" s="2"/>
      <c r="HA1939" s="28"/>
      <c r="HB1939" s="28"/>
      <c r="HC1939" s="28"/>
      <c r="HH1939" s="2"/>
      <c r="HJ1939" s="28"/>
      <c r="HK1939" s="28"/>
      <c r="HL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  <c r="IP1939" s="28"/>
      <c r="IQ1939" s="28"/>
      <c r="IR1939" s="28"/>
      <c r="IS1939" s="28"/>
      <c r="IT1939" s="28"/>
      <c r="IU1939" s="28"/>
      <c r="IV1939" s="28"/>
      <c r="RS1939" s="315"/>
    </row>
    <row r="1940" spans="1:487" s="22" customFormat="1">
      <c r="A1940">
        <v>3</v>
      </c>
      <c r="B1940" s="431" t="s">
        <v>3377</v>
      </c>
      <c r="C1940" s="431" t="s">
        <v>3385</v>
      </c>
      <c r="D1940"/>
      <c r="E1940"/>
      <c r="F1940" s="12"/>
      <c r="J1940" s="2"/>
      <c r="L1940" s="28"/>
      <c r="M1940" s="28"/>
      <c r="N1940" s="28"/>
      <c r="R1940" s="2"/>
      <c r="T1940" s="28"/>
      <c r="U1940" s="28"/>
      <c r="V1940" s="28"/>
      <c r="AA1940" s="2"/>
      <c r="AC1940" s="28"/>
      <c r="AD1940" s="28"/>
      <c r="AE1940" s="28"/>
      <c r="AJ1940" s="2"/>
      <c r="AL1940" s="28"/>
      <c r="AM1940" s="28"/>
      <c r="AN1940" s="28"/>
      <c r="AS1940" s="2"/>
      <c r="AU1940" s="28"/>
      <c r="AV1940" s="28"/>
      <c r="AW1940" s="28"/>
      <c r="BB1940" s="2"/>
      <c r="BD1940" s="28"/>
      <c r="BE1940" s="28"/>
      <c r="BF1940" s="28"/>
      <c r="BK1940" s="2"/>
      <c r="BM1940" s="28"/>
      <c r="BN1940" s="28"/>
      <c r="BO1940" s="28"/>
      <c r="BT1940" s="2"/>
      <c r="BV1940" s="28"/>
      <c r="BW1940" s="28"/>
      <c r="BX1940" s="28"/>
      <c r="CC1940" s="2"/>
      <c r="CE1940" s="28"/>
      <c r="CF1940" s="28"/>
      <c r="CG1940" s="28"/>
      <c r="CL1940" s="2"/>
      <c r="CN1940" s="28"/>
      <c r="CO1940" s="28"/>
      <c r="CP1940" s="28"/>
      <c r="CU1940" s="2"/>
      <c r="CW1940" s="28"/>
      <c r="CX1940" s="28"/>
      <c r="CY1940" s="28"/>
      <c r="DD1940" s="2"/>
      <c r="DF1940" s="28"/>
      <c r="DG1940" s="28"/>
      <c r="DH1940" s="28"/>
      <c r="DM1940" s="2"/>
      <c r="DO1940" s="28"/>
      <c r="DP1940" s="28"/>
      <c r="DQ1940" s="28"/>
      <c r="DV1940" s="2"/>
      <c r="DX1940" s="28"/>
      <c r="DY1940" s="28"/>
      <c r="DZ1940" s="28"/>
      <c r="EE1940" s="2"/>
      <c r="EG1940" s="28"/>
      <c r="EH1940" s="28"/>
      <c r="EI1940" s="28"/>
      <c r="EN1940" s="2"/>
      <c r="EP1940" s="28"/>
      <c r="EQ1940" s="28"/>
      <c r="ER1940" s="28"/>
      <c r="EW1940" s="2"/>
      <c r="EY1940" s="28"/>
      <c r="EZ1940" s="28"/>
      <c r="FA1940" s="28"/>
      <c r="FF1940" s="2"/>
      <c r="FH1940" s="28"/>
      <c r="FI1940" s="28"/>
      <c r="FJ1940" s="28"/>
      <c r="FO1940" s="2"/>
      <c r="FQ1940" s="28"/>
      <c r="FR1940" s="28"/>
      <c r="FS1940" s="28"/>
      <c r="FX1940" s="2"/>
      <c r="FZ1940" s="28"/>
      <c r="GA1940" s="28"/>
      <c r="GB1940" s="28"/>
      <c r="GG1940" s="2"/>
      <c r="GI1940" s="28"/>
      <c r="GJ1940" s="28"/>
      <c r="GK1940" s="28"/>
      <c r="GP1940" s="2"/>
      <c r="GR1940" s="28"/>
      <c r="GS1940" s="28"/>
      <c r="GT1940" s="28"/>
      <c r="GY1940" s="2"/>
      <c r="HA1940" s="28"/>
      <c r="HB1940" s="28"/>
      <c r="HC1940" s="28"/>
      <c r="HH1940" s="2"/>
      <c r="HJ1940" s="28"/>
      <c r="HK1940" s="28"/>
      <c r="HL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  <c r="IP1940" s="28"/>
      <c r="IQ1940" s="28"/>
      <c r="IR1940" s="28"/>
      <c r="IS1940" s="28"/>
      <c r="IT1940" s="28"/>
      <c r="IU1940" s="28"/>
      <c r="IV1940" s="28"/>
      <c r="RS1940" s="315"/>
    </row>
    <row r="1941" spans="1:487" s="22" customFormat="1">
      <c r="A1941">
        <v>4</v>
      </c>
      <c r="B1941" s="431" t="s">
        <v>3377</v>
      </c>
      <c r="C1941" s="431" t="s">
        <v>3386</v>
      </c>
      <c r="D1941"/>
      <c r="E1941"/>
      <c r="F1941" s="12"/>
      <c r="J1941" s="2"/>
      <c r="L1941" s="28"/>
      <c r="M1941" s="28"/>
      <c r="N1941" s="28"/>
      <c r="R1941" s="2"/>
      <c r="T1941" s="28"/>
      <c r="U1941" s="28"/>
      <c r="V1941" s="28"/>
      <c r="AA1941" s="2"/>
      <c r="AC1941" s="28"/>
      <c r="AD1941" s="28"/>
      <c r="AE1941" s="28"/>
      <c r="AJ1941" s="2"/>
      <c r="AL1941" s="28"/>
      <c r="AM1941" s="28"/>
      <c r="AN1941" s="28"/>
      <c r="AS1941" s="2"/>
      <c r="AU1941" s="28"/>
      <c r="AV1941" s="28"/>
      <c r="AW1941" s="28"/>
      <c r="BB1941" s="2"/>
      <c r="BD1941" s="28"/>
      <c r="BE1941" s="28"/>
      <c r="BF1941" s="28"/>
      <c r="BK1941" s="2"/>
      <c r="BM1941" s="28"/>
      <c r="BN1941" s="28"/>
      <c r="BO1941" s="28"/>
      <c r="BT1941" s="2"/>
      <c r="BV1941" s="28"/>
      <c r="BW1941" s="28"/>
      <c r="BX1941" s="28"/>
      <c r="CC1941" s="2"/>
      <c r="CE1941" s="28"/>
      <c r="CF1941" s="28"/>
      <c r="CG1941" s="28"/>
      <c r="CL1941" s="2"/>
      <c r="CN1941" s="28"/>
      <c r="CO1941" s="28"/>
      <c r="CP1941" s="28"/>
      <c r="CU1941" s="2"/>
      <c r="CW1941" s="28"/>
      <c r="CX1941" s="28"/>
      <c r="CY1941" s="28"/>
      <c r="DD1941" s="2"/>
      <c r="DF1941" s="28"/>
      <c r="DG1941" s="28"/>
      <c r="DH1941" s="28"/>
      <c r="DM1941" s="2"/>
      <c r="DO1941" s="28"/>
      <c r="DP1941" s="28"/>
      <c r="DQ1941" s="28"/>
      <c r="DV1941" s="2"/>
      <c r="DX1941" s="28"/>
      <c r="DY1941" s="28"/>
      <c r="DZ1941" s="28"/>
      <c r="EE1941" s="2"/>
      <c r="EG1941" s="28"/>
      <c r="EH1941" s="28"/>
      <c r="EI1941" s="28"/>
      <c r="EN1941" s="2"/>
      <c r="EP1941" s="28"/>
      <c r="EQ1941" s="28"/>
      <c r="ER1941" s="28"/>
      <c r="EW1941" s="2"/>
      <c r="EY1941" s="28"/>
      <c r="EZ1941" s="28"/>
      <c r="FA1941" s="28"/>
      <c r="FF1941" s="2"/>
      <c r="FH1941" s="28"/>
      <c r="FI1941" s="28"/>
      <c r="FJ1941" s="28"/>
      <c r="FO1941" s="2"/>
      <c r="FQ1941" s="28"/>
      <c r="FR1941" s="28"/>
      <c r="FS1941" s="28"/>
      <c r="FX1941" s="2"/>
      <c r="FZ1941" s="28"/>
      <c r="GA1941" s="28"/>
      <c r="GB1941" s="28"/>
      <c r="GG1941" s="2"/>
      <c r="GI1941" s="28"/>
      <c r="GJ1941" s="28"/>
      <c r="GK1941" s="28"/>
      <c r="GP1941" s="2"/>
      <c r="GR1941" s="28"/>
      <c r="GS1941" s="28"/>
      <c r="GT1941" s="28"/>
      <c r="GY1941" s="2"/>
      <c r="HA1941" s="28"/>
      <c r="HB1941" s="28"/>
      <c r="HC1941" s="28"/>
      <c r="HH1941" s="2"/>
      <c r="HJ1941" s="28"/>
      <c r="HK1941" s="28"/>
      <c r="HL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  <c r="IP1941" s="28"/>
      <c r="IQ1941" s="28"/>
      <c r="IR1941" s="28"/>
      <c r="IS1941" s="28"/>
      <c r="IT1941" s="28"/>
      <c r="IU1941" s="28"/>
      <c r="IV1941" s="28"/>
      <c r="RS1941" s="315"/>
    </row>
    <row r="1942" spans="1:487" s="22" customFormat="1">
      <c r="A1942">
        <v>5</v>
      </c>
      <c r="B1942" s="431" t="s">
        <v>3377</v>
      </c>
      <c r="C1942" s="431" t="s">
        <v>3378</v>
      </c>
      <c r="D1942"/>
      <c r="E1942"/>
      <c r="F1942" s="12"/>
      <c r="J1942" s="2"/>
      <c r="L1942" s="28"/>
      <c r="M1942" s="28"/>
      <c r="N1942" s="28"/>
      <c r="R1942" s="2"/>
      <c r="T1942" s="28"/>
      <c r="U1942" s="28"/>
      <c r="V1942" s="28"/>
      <c r="AA1942" s="2"/>
      <c r="AC1942" s="28"/>
      <c r="AD1942" s="28"/>
      <c r="AE1942" s="28"/>
      <c r="AJ1942" s="2"/>
      <c r="AL1942" s="28"/>
      <c r="AM1942" s="28"/>
      <c r="AN1942" s="28"/>
      <c r="AS1942" s="2"/>
      <c r="AU1942" s="28"/>
      <c r="AV1942" s="28"/>
      <c r="AW1942" s="28"/>
      <c r="BB1942" s="2"/>
      <c r="BD1942" s="28"/>
      <c r="BE1942" s="28"/>
      <c r="BF1942" s="28"/>
      <c r="BK1942" s="2"/>
      <c r="BM1942" s="28"/>
      <c r="BN1942" s="28"/>
      <c r="BO1942" s="28"/>
      <c r="BT1942" s="2"/>
      <c r="BV1942" s="28"/>
      <c r="BW1942" s="28"/>
      <c r="BX1942" s="28"/>
      <c r="CC1942" s="2"/>
      <c r="CE1942" s="28"/>
      <c r="CF1942" s="28"/>
      <c r="CG1942" s="28"/>
      <c r="CL1942" s="2"/>
      <c r="CN1942" s="28"/>
      <c r="CO1942" s="28"/>
      <c r="CP1942" s="28"/>
      <c r="CU1942" s="2"/>
      <c r="CW1942" s="28"/>
      <c r="CX1942" s="28"/>
      <c r="CY1942" s="28"/>
      <c r="DD1942" s="2"/>
      <c r="DF1942" s="28"/>
      <c r="DG1942" s="28"/>
      <c r="DH1942" s="28"/>
      <c r="DM1942" s="2"/>
      <c r="DO1942" s="28"/>
      <c r="DP1942" s="28"/>
      <c r="DQ1942" s="28"/>
      <c r="DV1942" s="2"/>
      <c r="DX1942" s="28"/>
      <c r="DY1942" s="28"/>
      <c r="DZ1942" s="28"/>
      <c r="EE1942" s="2"/>
      <c r="EG1942" s="28"/>
      <c r="EH1942" s="28"/>
      <c r="EI1942" s="28"/>
      <c r="EN1942" s="2"/>
      <c r="EP1942" s="28"/>
      <c r="EQ1942" s="28"/>
      <c r="ER1942" s="28"/>
      <c r="EW1942" s="2"/>
      <c r="EY1942" s="28"/>
      <c r="EZ1942" s="28"/>
      <c r="FA1942" s="28"/>
      <c r="FF1942" s="2"/>
      <c r="FH1942" s="28"/>
      <c r="FI1942" s="28"/>
      <c r="FJ1942" s="28"/>
      <c r="FO1942" s="2"/>
      <c r="FQ1942" s="28"/>
      <c r="FR1942" s="28"/>
      <c r="FS1942" s="28"/>
      <c r="FX1942" s="2"/>
      <c r="FZ1942" s="28"/>
      <c r="GA1942" s="28"/>
      <c r="GB1942" s="28"/>
      <c r="GG1942" s="2"/>
      <c r="GI1942" s="28"/>
      <c r="GJ1942" s="28"/>
      <c r="GK1942" s="28"/>
      <c r="GP1942" s="2"/>
      <c r="GR1942" s="28"/>
      <c r="GS1942" s="28"/>
      <c r="GT1942" s="28"/>
      <c r="GY1942" s="2"/>
      <c r="HA1942" s="28"/>
      <c r="HB1942" s="28"/>
      <c r="HC1942" s="28"/>
      <c r="HH1942" s="2"/>
      <c r="HJ1942" s="28"/>
      <c r="HK1942" s="28"/>
      <c r="HL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  <c r="IP1942" s="28"/>
      <c r="IQ1942" s="28"/>
      <c r="IR1942" s="28"/>
      <c r="IS1942" s="28"/>
      <c r="IT1942" s="28"/>
      <c r="IU1942" s="28"/>
      <c r="IV1942" s="28"/>
      <c r="RS1942" s="315"/>
    </row>
    <row r="1943" spans="1:487" s="22" customFormat="1">
      <c r="A1943">
        <v>6</v>
      </c>
      <c r="B1943" s="431" t="s">
        <v>3377</v>
      </c>
      <c r="C1943" s="431" t="s">
        <v>3379</v>
      </c>
      <c r="D1943"/>
      <c r="E1943"/>
      <c r="F1943" s="12"/>
      <c r="J1943" s="2"/>
      <c r="L1943" s="28"/>
      <c r="M1943" s="28"/>
      <c r="N1943" s="28"/>
      <c r="R1943" s="2"/>
      <c r="T1943" s="28"/>
      <c r="U1943" s="28"/>
      <c r="V1943" s="28"/>
      <c r="AA1943" s="2"/>
      <c r="AC1943" s="28"/>
      <c r="AD1943" s="28"/>
      <c r="AE1943" s="28"/>
      <c r="AJ1943" s="2"/>
      <c r="AL1943" s="28"/>
      <c r="AM1943" s="28"/>
      <c r="AN1943" s="28"/>
      <c r="AS1943" s="2"/>
      <c r="AU1943" s="28"/>
      <c r="AV1943" s="28"/>
      <c r="AW1943" s="28"/>
      <c r="BB1943" s="2"/>
      <c r="BD1943" s="28"/>
      <c r="BE1943" s="28"/>
      <c r="BF1943" s="28"/>
      <c r="BK1943" s="2"/>
      <c r="BM1943" s="28"/>
      <c r="BN1943" s="28"/>
      <c r="BO1943" s="28"/>
      <c r="BT1943" s="2"/>
      <c r="BV1943" s="28"/>
      <c r="BW1943" s="28"/>
      <c r="BX1943" s="28"/>
      <c r="CC1943" s="2"/>
      <c r="CE1943" s="28"/>
      <c r="CF1943" s="28"/>
      <c r="CG1943" s="28"/>
      <c r="CL1943" s="2"/>
      <c r="CN1943" s="28"/>
      <c r="CO1943" s="28"/>
      <c r="CP1943" s="28"/>
      <c r="CU1943" s="2"/>
      <c r="CW1943" s="28"/>
      <c r="CX1943" s="28"/>
      <c r="CY1943" s="28"/>
      <c r="DD1943" s="2"/>
      <c r="DF1943" s="28"/>
      <c r="DG1943" s="28"/>
      <c r="DH1943" s="28"/>
      <c r="DM1943" s="2"/>
      <c r="DO1943" s="28"/>
      <c r="DP1943" s="28"/>
      <c r="DQ1943" s="28"/>
      <c r="DV1943" s="2"/>
      <c r="DX1943" s="28"/>
      <c r="DY1943" s="28"/>
      <c r="DZ1943" s="28"/>
      <c r="EE1943" s="2"/>
      <c r="EG1943" s="28"/>
      <c r="EH1943" s="28"/>
      <c r="EI1943" s="28"/>
      <c r="EN1943" s="2"/>
      <c r="EP1943" s="28"/>
      <c r="EQ1943" s="28"/>
      <c r="ER1943" s="28"/>
      <c r="EW1943" s="2"/>
      <c r="EY1943" s="28"/>
      <c r="EZ1943" s="28"/>
      <c r="FA1943" s="28"/>
      <c r="FF1943" s="2"/>
      <c r="FH1943" s="28"/>
      <c r="FI1943" s="28"/>
      <c r="FJ1943" s="28"/>
      <c r="FO1943" s="2"/>
      <c r="FQ1943" s="28"/>
      <c r="FR1943" s="28"/>
      <c r="FS1943" s="28"/>
      <c r="FX1943" s="2"/>
      <c r="FZ1943" s="28"/>
      <c r="GA1943" s="28"/>
      <c r="GB1943" s="28"/>
      <c r="GG1943" s="2"/>
      <c r="GI1943" s="28"/>
      <c r="GJ1943" s="28"/>
      <c r="GK1943" s="28"/>
      <c r="GP1943" s="2"/>
      <c r="GR1943" s="28"/>
      <c r="GS1943" s="28"/>
      <c r="GT1943" s="28"/>
      <c r="GY1943" s="2"/>
      <c r="HA1943" s="28"/>
      <c r="HB1943" s="28"/>
      <c r="HC1943" s="28"/>
      <c r="HH1943" s="2"/>
      <c r="HJ1943" s="28"/>
      <c r="HK1943" s="28"/>
      <c r="HL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  <c r="IP1943" s="28"/>
      <c r="IQ1943" s="28"/>
      <c r="IR1943" s="28"/>
      <c r="IS1943" s="28"/>
      <c r="IT1943" s="28"/>
      <c r="IU1943" s="28"/>
      <c r="IV1943" s="28"/>
      <c r="RS1943" s="315"/>
    </row>
    <row r="1944" spans="1:487" s="22" customFormat="1">
      <c r="A1944">
        <v>7</v>
      </c>
      <c r="B1944" s="431" t="s">
        <v>3377</v>
      </c>
      <c r="C1944" s="431" t="s">
        <v>3380</v>
      </c>
      <c r="D1944"/>
      <c r="E1944"/>
      <c r="F1944" s="12"/>
      <c r="J1944" s="2"/>
      <c r="L1944" s="28"/>
      <c r="M1944" s="28"/>
      <c r="N1944" s="28"/>
      <c r="R1944" s="2"/>
      <c r="T1944" s="28"/>
      <c r="U1944" s="28"/>
      <c r="V1944" s="28"/>
      <c r="AA1944" s="2"/>
      <c r="AC1944" s="28"/>
      <c r="AD1944" s="28"/>
      <c r="AE1944" s="28"/>
      <c r="AJ1944" s="2"/>
      <c r="AL1944" s="28"/>
      <c r="AM1944" s="28"/>
      <c r="AN1944" s="28"/>
      <c r="AS1944" s="2"/>
      <c r="AU1944" s="28"/>
      <c r="AV1944" s="28"/>
      <c r="AW1944" s="28"/>
      <c r="BB1944" s="2"/>
      <c r="BD1944" s="28"/>
      <c r="BE1944" s="28"/>
      <c r="BF1944" s="28"/>
      <c r="BK1944" s="2"/>
      <c r="BM1944" s="28"/>
      <c r="BN1944" s="28"/>
      <c r="BO1944" s="28"/>
      <c r="BT1944" s="2"/>
      <c r="BV1944" s="28"/>
      <c r="BW1944" s="28"/>
      <c r="BX1944" s="28"/>
      <c r="CC1944" s="2"/>
      <c r="CE1944" s="28"/>
      <c r="CF1944" s="28"/>
      <c r="CG1944" s="28"/>
      <c r="CL1944" s="2"/>
      <c r="CN1944" s="28"/>
      <c r="CO1944" s="28"/>
      <c r="CP1944" s="28"/>
      <c r="CU1944" s="2"/>
      <c r="CW1944" s="28"/>
      <c r="CX1944" s="28"/>
      <c r="CY1944" s="28"/>
      <c r="DD1944" s="2"/>
      <c r="DF1944" s="28"/>
      <c r="DG1944" s="28"/>
      <c r="DH1944" s="28"/>
      <c r="DM1944" s="2"/>
      <c r="DO1944" s="28"/>
      <c r="DP1944" s="28"/>
      <c r="DQ1944" s="28"/>
      <c r="DV1944" s="2"/>
      <c r="DX1944" s="28"/>
      <c r="DY1944" s="28"/>
      <c r="DZ1944" s="28"/>
      <c r="EE1944" s="2"/>
      <c r="EG1944" s="28"/>
      <c r="EH1944" s="28"/>
      <c r="EI1944" s="28"/>
      <c r="EN1944" s="2"/>
      <c r="EP1944" s="28"/>
      <c r="EQ1944" s="28"/>
      <c r="ER1944" s="28"/>
      <c r="EW1944" s="2"/>
      <c r="EY1944" s="28"/>
      <c r="EZ1944" s="28"/>
      <c r="FA1944" s="28"/>
      <c r="FF1944" s="2"/>
      <c r="FH1944" s="28"/>
      <c r="FI1944" s="28"/>
      <c r="FJ1944" s="28"/>
      <c r="FO1944" s="2"/>
      <c r="FQ1944" s="28"/>
      <c r="FR1944" s="28"/>
      <c r="FS1944" s="28"/>
      <c r="FX1944" s="2"/>
      <c r="FZ1944" s="28"/>
      <c r="GA1944" s="28"/>
      <c r="GB1944" s="28"/>
      <c r="GG1944" s="2"/>
      <c r="GI1944" s="28"/>
      <c r="GJ1944" s="28"/>
      <c r="GK1944" s="28"/>
      <c r="GP1944" s="2"/>
      <c r="GR1944" s="28"/>
      <c r="GS1944" s="28"/>
      <c r="GT1944" s="28"/>
      <c r="GY1944" s="2"/>
      <c r="HA1944" s="28"/>
      <c r="HB1944" s="28"/>
      <c r="HC1944" s="28"/>
      <c r="HH1944" s="2"/>
      <c r="HJ1944" s="28"/>
      <c r="HK1944" s="28"/>
      <c r="HL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  <c r="IP1944" s="28"/>
      <c r="IQ1944" s="28"/>
      <c r="IR1944" s="28"/>
      <c r="IS1944" s="28"/>
      <c r="IT1944" s="28"/>
      <c r="IU1944" s="28"/>
      <c r="IV1944" s="28"/>
      <c r="RS1944" s="315"/>
    </row>
    <row r="1945" spans="1:487" s="22" customFormat="1">
      <c r="A1945">
        <v>8</v>
      </c>
      <c r="B1945" s="431" t="s">
        <v>3377</v>
      </c>
      <c r="C1945" s="431" t="s">
        <v>3387</v>
      </c>
      <c r="D1945"/>
      <c r="E1945"/>
      <c r="F1945" s="12"/>
      <c r="J1945" s="2"/>
      <c r="L1945" s="28"/>
      <c r="M1945" s="28"/>
      <c r="N1945" s="28"/>
      <c r="R1945" s="2"/>
      <c r="T1945" s="28"/>
      <c r="U1945" s="28"/>
      <c r="V1945" s="28"/>
      <c r="AA1945" s="2"/>
      <c r="AC1945" s="28"/>
      <c r="AD1945" s="28"/>
      <c r="AE1945" s="28"/>
      <c r="AJ1945" s="2"/>
      <c r="AL1945" s="28"/>
      <c r="AM1945" s="28"/>
      <c r="AN1945" s="28"/>
      <c r="AS1945" s="2"/>
      <c r="AU1945" s="28"/>
      <c r="AV1945" s="28"/>
      <c r="AW1945" s="28"/>
      <c r="BB1945" s="2"/>
      <c r="BD1945" s="28"/>
      <c r="BE1945" s="28"/>
      <c r="BF1945" s="28"/>
      <c r="BK1945" s="2"/>
      <c r="BM1945" s="28"/>
      <c r="BN1945" s="28"/>
      <c r="BO1945" s="28"/>
      <c r="BT1945" s="2"/>
      <c r="BV1945" s="28"/>
      <c r="BW1945" s="28"/>
      <c r="BX1945" s="28"/>
      <c r="CC1945" s="2"/>
      <c r="CE1945" s="28"/>
      <c r="CF1945" s="28"/>
      <c r="CG1945" s="28"/>
      <c r="CL1945" s="2"/>
      <c r="CN1945" s="28"/>
      <c r="CO1945" s="28"/>
      <c r="CP1945" s="28"/>
      <c r="CU1945" s="2"/>
      <c r="CW1945" s="28"/>
      <c r="CX1945" s="28"/>
      <c r="CY1945" s="28"/>
      <c r="DD1945" s="2"/>
      <c r="DF1945" s="28"/>
      <c r="DG1945" s="28"/>
      <c r="DH1945" s="28"/>
      <c r="DM1945" s="2"/>
      <c r="DO1945" s="28"/>
      <c r="DP1945" s="28"/>
      <c r="DQ1945" s="28"/>
      <c r="DV1945" s="2"/>
      <c r="DX1945" s="28"/>
      <c r="DY1945" s="28"/>
      <c r="DZ1945" s="28"/>
      <c r="EE1945" s="2"/>
      <c r="EG1945" s="28"/>
      <c r="EH1945" s="28"/>
      <c r="EI1945" s="28"/>
      <c r="EN1945" s="2"/>
      <c r="EP1945" s="28"/>
      <c r="EQ1945" s="28"/>
      <c r="ER1945" s="28"/>
      <c r="EW1945" s="2"/>
      <c r="EY1945" s="28"/>
      <c r="EZ1945" s="28"/>
      <c r="FA1945" s="28"/>
      <c r="FF1945" s="2"/>
      <c r="FH1945" s="28"/>
      <c r="FI1945" s="28"/>
      <c r="FJ1945" s="28"/>
      <c r="FO1945" s="2"/>
      <c r="FQ1945" s="28"/>
      <c r="FR1945" s="28"/>
      <c r="FS1945" s="28"/>
      <c r="FX1945" s="2"/>
      <c r="FZ1945" s="28"/>
      <c r="GA1945" s="28"/>
      <c r="GB1945" s="28"/>
      <c r="GG1945" s="2"/>
      <c r="GI1945" s="28"/>
      <c r="GJ1945" s="28"/>
      <c r="GK1945" s="28"/>
      <c r="GP1945" s="2"/>
      <c r="GR1945" s="28"/>
      <c r="GS1945" s="28"/>
      <c r="GT1945" s="28"/>
      <c r="GY1945" s="2"/>
      <c r="HA1945" s="28"/>
      <c r="HB1945" s="28"/>
      <c r="HC1945" s="28"/>
      <c r="HH1945" s="2"/>
      <c r="HJ1945" s="28"/>
      <c r="HK1945" s="28"/>
      <c r="HL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  <c r="IP1945" s="28"/>
      <c r="IQ1945" s="28"/>
      <c r="IR1945" s="28"/>
      <c r="IS1945" s="28"/>
      <c r="IT1945" s="28"/>
      <c r="IU1945" s="28"/>
      <c r="IV1945" s="28"/>
      <c r="RS1945" s="315"/>
    </row>
    <row r="1946" spans="1:487" s="22" customFormat="1">
      <c r="A1946">
        <v>9</v>
      </c>
      <c r="B1946" s="431" t="s">
        <v>3377</v>
      </c>
      <c r="C1946" s="431" t="s">
        <v>3388</v>
      </c>
      <c r="D1946"/>
      <c r="E1946"/>
      <c r="F1946" s="12"/>
      <c r="J1946" s="2"/>
      <c r="L1946" s="28"/>
      <c r="M1946" s="28"/>
      <c r="N1946" s="28"/>
      <c r="R1946" s="2"/>
      <c r="T1946" s="28"/>
      <c r="U1946" s="28"/>
      <c r="V1946" s="28"/>
      <c r="AA1946" s="2"/>
      <c r="AC1946" s="28"/>
      <c r="AD1946" s="28"/>
      <c r="AE1946" s="28"/>
      <c r="AJ1946" s="2"/>
      <c r="AL1946" s="28"/>
      <c r="AM1946" s="28"/>
      <c r="AN1946" s="28"/>
      <c r="AS1946" s="2"/>
      <c r="AU1946" s="28"/>
      <c r="AV1946" s="28"/>
      <c r="AW1946" s="28"/>
      <c r="BB1946" s="2"/>
      <c r="BD1946" s="28"/>
      <c r="BE1946" s="28"/>
      <c r="BF1946" s="28"/>
      <c r="BK1946" s="2"/>
      <c r="BM1946" s="28"/>
      <c r="BN1946" s="28"/>
      <c r="BO1946" s="28"/>
      <c r="BT1946" s="2"/>
      <c r="BV1946" s="28"/>
      <c r="BW1946" s="28"/>
      <c r="BX1946" s="28"/>
      <c r="CC1946" s="2"/>
      <c r="CE1946" s="28"/>
      <c r="CF1946" s="28"/>
      <c r="CG1946" s="28"/>
      <c r="CL1946" s="2"/>
      <c r="CN1946" s="28"/>
      <c r="CO1946" s="28"/>
      <c r="CP1946" s="28"/>
      <c r="CU1946" s="2"/>
      <c r="CW1946" s="28"/>
      <c r="CX1946" s="28"/>
      <c r="CY1946" s="28"/>
      <c r="DD1946" s="2"/>
      <c r="DF1946" s="28"/>
      <c r="DG1946" s="28"/>
      <c r="DH1946" s="28"/>
      <c r="DM1946" s="2"/>
      <c r="DO1946" s="28"/>
      <c r="DP1946" s="28"/>
      <c r="DQ1946" s="28"/>
      <c r="DV1946" s="2"/>
      <c r="DX1946" s="28"/>
      <c r="DY1946" s="28"/>
      <c r="DZ1946" s="28"/>
      <c r="EE1946" s="2"/>
      <c r="EG1946" s="28"/>
      <c r="EH1946" s="28"/>
      <c r="EI1946" s="28"/>
      <c r="EN1946" s="2"/>
      <c r="EP1946" s="28"/>
      <c r="EQ1946" s="28"/>
      <c r="ER1946" s="28"/>
      <c r="EW1946" s="2"/>
      <c r="EY1946" s="28"/>
      <c r="EZ1946" s="28"/>
      <c r="FA1946" s="28"/>
      <c r="FF1946" s="2"/>
      <c r="FH1946" s="28"/>
      <c r="FI1946" s="28"/>
      <c r="FJ1946" s="28"/>
      <c r="FO1946" s="2"/>
      <c r="FQ1946" s="28"/>
      <c r="FR1946" s="28"/>
      <c r="FS1946" s="28"/>
      <c r="FX1946" s="2"/>
      <c r="FZ1946" s="28"/>
      <c r="GA1946" s="28"/>
      <c r="GB1946" s="28"/>
      <c r="GG1946" s="2"/>
      <c r="GI1946" s="28"/>
      <c r="GJ1946" s="28"/>
      <c r="GK1946" s="28"/>
      <c r="GP1946" s="2"/>
      <c r="GR1946" s="28"/>
      <c r="GS1946" s="28"/>
      <c r="GT1946" s="28"/>
      <c r="GY1946" s="2"/>
      <c r="HA1946" s="28"/>
      <c r="HB1946" s="28"/>
      <c r="HC1946" s="28"/>
      <c r="HH1946" s="2"/>
      <c r="HJ1946" s="28"/>
      <c r="HK1946" s="28"/>
      <c r="HL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  <c r="IP1946" s="28"/>
      <c r="IQ1946" s="28"/>
      <c r="IR1946" s="28"/>
      <c r="IS1946" s="28"/>
      <c r="IT1946" s="28"/>
      <c r="IU1946" s="28"/>
      <c r="IV1946" s="28"/>
      <c r="RS1946" s="315"/>
    </row>
    <row r="1947" spans="1:487" s="22" customFormat="1">
      <c r="A1947">
        <v>10</v>
      </c>
      <c r="B1947" s="431" t="s">
        <v>3377</v>
      </c>
      <c r="C1947" s="431" t="s">
        <v>3389</v>
      </c>
      <c r="D1947"/>
      <c r="E1947"/>
      <c r="F1947" s="12"/>
      <c r="J1947" s="2"/>
      <c r="L1947" s="28"/>
      <c r="M1947" s="28"/>
      <c r="N1947" s="28"/>
      <c r="R1947" s="2"/>
      <c r="T1947" s="28"/>
      <c r="U1947" s="28"/>
      <c r="V1947" s="28"/>
      <c r="AA1947" s="2"/>
      <c r="AC1947" s="28"/>
      <c r="AD1947" s="28"/>
      <c r="AE1947" s="28"/>
      <c r="AJ1947" s="2"/>
      <c r="AL1947" s="28"/>
      <c r="AM1947" s="28"/>
      <c r="AN1947" s="28"/>
      <c r="AS1947" s="2"/>
      <c r="AU1947" s="28"/>
      <c r="AV1947" s="28"/>
      <c r="AW1947" s="28"/>
      <c r="BB1947" s="2"/>
      <c r="BD1947" s="28"/>
      <c r="BE1947" s="28"/>
      <c r="BF1947" s="28"/>
      <c r="BK1947" s="2"/>
      <c r="BM1947" s="28"/>
      <c r="BN1947" s="28"/>
      <c r="BO1947" s="28"/>
      <c r="BT1947" s="2"/>
      <c r="BV1947" s="28"/>
      <c r="BW1947" s="28"/>
      <c r="BX1947" s="28"/>
      <c r="CC1947" s="2"/>
      <c r="CE1947" s="28"/>
      <c r="CF1947" s="28"/>
      <c r="CG1947" s="28"/>
      <c r="CL1947" s="2"/>
      <c r="CN1947" s="28"/>
      <c r="CO1947" s="28"/>
      <c r="CP1947" s="28"/>
      <c r="CU1947" s="2"/>
      <c r="CW1947" s="28"/>
      <c r="CX1947" s="28"/>
      <c r="CY1947" s="28"/>
      <c r="DD1947" s="2"/>
      <c r="DF1947" s="28"/>
      <c r="DG1947" s="28"/>
      <c r="DH1947" s="28"/>
      <c r="DM1947" s="2"/>
      <c r="DO1947" s="28"/>
      <c r="DP1947" s="28"/>
      <c r="DQ1947" s="28"/>
      <c r="DV1947" s="2"/>
      <c r="DX1947" s="28"/>
      <c r="DY1947" s="28"/>
      <c r="DZ1947" s="28"/>
      <c r="EE1947" s="2"/>
      <c r="EG1947" s="28"/>
      <c r="EH1947" s="28"/>
      <c r="EI1947" s="28"/>
      <c r="EN1947" s="2"/>
      <c r="EP1947" s="28"/>
      <c r="EQ1947" s="28"/>
      <c r="ER1947" s="28"/>
      <c r="EW1947" s="2"/>
      <c r="EY1947" s="28"/>
      <c r="EZ1947" s="28"/>
      <c r="FA1947" s="28"/>
      <c r="FF1947" s="2"/>
      <c r="FH1947" s="28"/>
      <c r="FI1947" s="28"/>
      <c r="FJ1947" s="28"/>
      <c r="FO1947" s="2"/>
      <c r="FQ1947" s="28"/>
      <c r="FR1947" s="28"/>
      <c r="FS1947" s="28"/>
      <c r="FX1947" s="2"/>
      <c r="FZ1947" s="28"/>
      <c r="GA1947" s="28"/>
      <c r="GB1947" s="28"/>
      <c r="GG1947" s="2"/>
      <c r="GI1947" s="28"/>
      <c r="GJ1947" s="28"/>
      <c r="GK1947" s="28"/>
      <c r="GP1947" s="2"/>
      <c r="GR1947" s="28"/>
      <c r="GS1947" s="28"/>
      <c r="GT1947" s="28"/>
      <c r="GY1947" s="2"/>
      <c r="HA1947" s="28"/>
      <c r="HB1947" s="28"/>
      <c r="HC1947" s="28"/>
      <c r="HH1947" s="2"/>
      <c r="HJ1947" s="28"/>
      <c r="HK1947" s="28"/>
      <c r="HL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  <c r="IP1947" s="28"/>
      <c r="IQ1947" s="28"/>
      <c r="IR1947" s="28"/>
      <c r="IS1947" s="28"/>
      <c r="IT1947" s="28"/>
      <c r="IU1947" s="28"/>
      <c r="IV1947" s="28"/>
      <c r="RS1947" s="315"/>
    </row>
    <row r="1948" spans="1:487" s="22" customFormat="1">
      <c r="A1948">
        <v>11</v>
      </c>
      <c r="B1948" s="431" t="s">
        <v>3377</v>
      </c>
      <c r="C1948" s="431" t="s">
        <v>3390</v>
      </c>
      <c r="D1948"/>
      <c r="E1948"/>
      <c r="F1948" s="12"/>
      <c r="J1948" s="2"/>
      <c r="L1948" s="28"/>
      <c r="M1948" s="28"/>
      <c r="N1948" s="28"/>
      <c r="R1948" s="2"/>
      <c r="T1948" s="28"/>
      <c r="U1948" s="28"/>
      <c r="V1948" s="28"/>
      <c r="AA1948" s="2"/>
      <c r="AC1948" s="28"/>
      <c r="AD1948" s="28"/>
      <c r="AE1948" s="28"/>
      <c r="AJ1948" s="2"/>
      <c r="AL1948" s="28"/>
      <c r="AM1948" s="28"/>
      <c r="AN1948" s="28"/>
      <c r="AS1948" s="2"/>
      <c r="AU1948" s="28"/>
      <c r="AV1948" s="28"/>
      <c r="AW1948" s="28"/>
      <c r="BB1948" s="2"/>
      <c r="BD1948" s="28"/>
      <c r="BE1948" s="28"/>
      <c r="BF1948" s="28"/>
      <c r="BK1948" s="2"/>
      <c r="BM1948" s="28"/>
      <c r="BN1948" s="28"/>
      <c r="BO1948" s="28"/>
      <c r="BT1948" s="2"/>
      <c r="BV1948" s="28"/>
      <c r="BW1948" s="28"/>
      <c r="BX1948" s="28"/>
      <c r="CC1948" s="2"/>
      <c r="CE1948" s="28"/>
      <c r="CF1948" s="28"/>
      <c r="CG1948" s="28"/>
      <c r="CL1948" s="2"/>
      <c r="CN1948" s="28"/>
      <c r="CO1948" s="28"/>
      <c r="CP1948" s="28"/>
      <c r="CU1948" s="2"/>
      <c r="CW1948" s="28"/>
      <c r="CX1948" s="28"/>
      <c r="CY1948" s="28"/>
      <c r="DD1948" s="2"/>
      <c r="DF1948" s="28"/>
      <c r="DG1948" s="28"/>
      <c r="DH1948" s="28"/>
      <c r="DM1948" s="2"/>
      <c r="DO1948" s="28"/>
      <c r="DP1948" s="28"/>
      <c r="DQ1948" s="28"/>
      <c r="DV1948" s="2"/>
      <c r="DX1948" s="28"/>
      <c r="DY1948" s="28"/>
      <c r="DZ1948" s="28"/>
      <c r="EE1948" s="2"/>
      <c r="EG1948" s="28"/>
      <c r="EH1948" s="28"/>
      <c r="EI1948" s="28"/>
      <c r="EN1948" s="2"/>
      <c r="EP1948" s="28"/>
      <c r="EQ1948" s="28"/>
      <c r="ER1948" s="28"/>
      <c r="EW1948" s="2"/>
      <c r="EY1948" s="28"/>
      <c r="EZ1948" s="28"/>
      <c r="FA1948" s="28"/>
      <c r="FF1948" s="2"/>
      <c r="FH1948" s="28"/>
      <c r="FI1948" s="28"/>
      <c r="FJ1948" s="28"/>
      <c r="FO1948" s="2"/>
      <c r="FQ1948" s="28"/>
      <c r="FR1948" s="28"/>
      <c r="FS1948" s="28"/>
      <c r="FX1948" s="2"/>
      <c r="FZ1948" s="28"/>
      <c r="GA1948" s="28"/>
      <c r="GB1948" s="28"/>
      <c r="GG1948" s="2"/>
      <c r="GI1948" s="28"/>
      <c r="GJ1948" s="28"/>
      <c r="GK1948" s="28"/>
      <c r="GP1948" s="2"/>
      <c r="GR1948" s="28"/>
      <c r="GS1948" s="28"/>
      <c r="GT1948" s="28"/>
      <c r="GY1948" s="2"/>
      <c r="HA1948" s="28"/>
      <c r="HB1948" s="28"/>
      <c r="HC1948" s="28"/>
      <c r="HH1948" s="2"/>
      <c r="HJ1948" s="28"/>
      <c r="HK1948" s="28"/>
      <c r="HL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  <c r="IP1948" s="28"/>
      <c r="IQ1948" s="28"/>
      <c r="IR1948" s="28"/>
      <c r="IS1948" s="28"/>
      <c r="IT1948" s="28"/>
      <c r="IU1948" s="28"/>
      <c r="IV1948" s="28"/>
      <c r="RS1948" s="315"/>
    </row>
    <row r="1949" spans="1:487" s="22" customFormat="1">
      <c r="A1949"/>
      <c r="B1949"/>
      <c r="C1949"/>
      <c r="D1949"/>
      <c r="E1949"/>
      <c r="F1949" s="12"/>
      <c r="J1949" s="2"/>
      <c r="L1949" s="28"/>
      <c r="M1949" s="28"/>
      <c r="N1949" s="28"/>
      <c r="R1949" s="2"/>
      <c r="T1949" s="28"/>
      <c r="U1949" s="28"/>
      <c r="V1949" s="28"/>
      <c r="AA1949" s="2"/>
      <c r="AC1949" s="28"/>
      <c r="AD1949" s="28"/>
      <c r="AE1949" s="28"/>
      <c r="AJ1949" s="2"/>
      <c r="AL1949" s="28"/>
      <c r="AM1949" s="28"/>
      <c r="AN1949" s="28"/>
      <c r="AS1949" s="2"/>
      <c r="AU1949" s="28"/>
      <c r="AV1949" s="28"/>
      <c r="AW1949" s="28"/>
      <c r="BB1949" s="2"/>
      <c r="BD1949" s="28"/>
      <c r="BE1949" s="28"/>
      <c r="BF1949" s="28"/>
      <c r="BK1949" s="2"/>
      <c r="BM1949" s="28"/>
      <c r="BN1949" s="28"/>
      <c r="BO1949" s="28"/>
      <c r="BT1949" s="2"/>
      <c r="BV1949" s="28"/>
      <c r="BW1949" s="28"/>
      <c r="BX1949" s="28"/>
      <c r="CC1949" s="2"/>
      <c r="CE1949" s="28"/>
      <c r="CF1949" s="28"/>
      <c r="CG1949" s="28"/>
      <c r="CL1949" s="2"/>
      <c r="CN1949" s="28"/>
      <c r="CO1949" s="28"/>
      <c r="CP1949" s="28"/>
      <c r="CU1949" s="2"/>
      <c r="CW1949" s="28"/>
      <c r="CX1949" s="28"/>
      <c r="CY1949" s="28"/>
      <c r="DD1949" s="2"/>
      <c r="DF1949" s="28"/>
      <c r="DG1949" s="28"/>
      <c r="DH1949" s="28"/>
      <c r="DM1949" s="2"/>
      <c r="DO1949" s="28"/>
      <c r="DP1949" s="28"/>
      <c r="DQ1949" s="28"/>
      <c r="DV1949" s="2"/>
      <c r="DX1949" s="28"/>
      <c r="DY1949" s="28"/>
      <c r="DZ1949" s="28"/>
      <c r="EE1949" s="2"/>
      <c r="EG1949" s="28"/>
      <c r="EH1949" s="28"/>
      <c r="EI1949" s="28"/>
      <c r="EN1949" s="2"/>
      <c r="EP1949" s="28"/>
      <c r="EQ1949" s="28"/>
      <c r="ER1949" s="28"/>
      <c r="EW1949" s="2"/>
      <c r="EY1949" s="28"/>
      <c r="EZ1949" s="28"/>
      <c r="FA1949" s="28"/>
      <c r="FF1949" s="2"/>
      <c r="FH1949" s="28"/>
      <c r="FI1949" s="28"/>
      <c r="FJ1949" s="28"/>
      <c r="FO1949" s="2"/>
      <c r="FQ1949" s="28"/>
      <c r="FR1949" s="28"/>
      <c r="FS1949" s="28"/>
      <c r="FX1949" s="2"/>
      <c r="FZ1949" s="28"/>
      <c r="GA1949" s="28"/>
      <c r="GB1949" s="28"/>
      <c r="GG1949" s="2"/>
      <c r="GI1949" s="28"/>
      <c r="GJ1949" s="28"/>
      <c r="GK1949" s="28"/>
      <c r="GP1949" s="2"/>
      <c r="GR1949" s="28"/>
      <c r="GS1949" s="28"/>
      <c r="GT1949" s="28"/>
      <c r="GY1949" s="2"/>
      <c r="HA1949" s="28"/>
      <c r="HB1949" s="28"/>
      <c r="HC1949" s="28"/>
      <c r="HH1949" s="2"/>
      <c r="HJ1949" s="28"/>
      <c r="HK1949" s="28"/>
      <c r="HL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  <c r="IP1949" s="28"/>
      <c r="IQ1949" s="28"/>
      <c r="IR1949" s="28"/>
      <c r="IS1949" s="28"/>
      <c r="IT1949" s="28"/>
      <c r="IU1949" s="28"/>
      <c r="IV1949" s="28"/>
      <c r="RS1949" s="315"/>
    </row>
    <row r="1950" spans="1:487" s="22" customFormat="1">
      <c r="A1950">
        <v>11</v>
      </c>
      <c r="B1950" s="431" t="s">
        <v>3377</v>
      </c>
      <c r="C1950" s="217" t="s">
        <v>3391</v>
      </c>
      <c r="D1950"/>
      <c r="E1950"/>
      <c r="F1950" s="12"/>
      <c r="J1950" s="2"/>
      <c r="L1950" s="28"/>
      <c r="M1950" s="28"/>
      <c r="N1950" s="28"/>
      <c r="R1950" s="2"/>
      <c r="T1950" s="28"/>
      <c r="U1950" s="28"/>
      <c r="V1950" s="28"/>
      <c r="AA1950" s="2"/>
      <c r="AC1950" s="28"/>
      <c r="AD1950" s="28"/>
      <c r="AE1950" s="28"/>
      <c r="AJ1950" s="2"/>
      <c r="AL1950" s="28"/>
      <c r="AM1950" s="28"/>
      <c r="AN1950" s="28"/>
      <c r="AS1950" s="2"/>
      <c r="AU1950" s="28"/>
      <c r="AV1950" s="28"/>
      <c r="AW1950" s="28"/>
      <c r="BB1950" s="2"/>
      <c r="BD1950" s="28"/>
      <c r="BE1950" s="28"/>
      <c r="BF1950" s="28"/>
      <c r="BK1950" s="2"/>
      <c r="BM1950" s="28"/>
      <c r="BN1950" s="28"/>
      <c r="BO1950" s="28"/>
      <c r="BT1950" s="2"/>
      <c r="BV1950" s="28"/>
      <c r="BW1950" s="28"/>
      <c r="BX1950" s="28"/>
      <c r="CC1950" s="2"/>
      <c r="CE1950" s="28"/>
      <c r="CF1950" s="28"/>
      <c r="CG1950" s="28"/>
      <c r="CL1950" s="2"/>
      <c r="CN1950" s="28"/>
      <c r="CO1950" s="28"/>
      <c r="CP1950" s="28"/>
      <c r="CU1950" s="2"/>
      <c r="CW1950" s="28"/>
      <c r="CX1950" s="28"/>
      <c r="CY1950" s="28"/>
      <c r="DD1950" s="2"/>
      <c r="DF1950" s="28"/>
      <c r="DG1950" s="28"/>
      <c r="DH1950" s="28"/>
      <c r="DM1950" s="2"/>
      <c r="DO1950" s="28"/>
      <c r="DP1950" s="28"/>
      <c r="DQ1950" s="28"/>
      <c r="DV1950" s="2"/>
      <c r="DX1950" s="28"/>
      <c r="DY1950" s="28"/>
      <c r="DZ1950" s="28"/>
      <c r="EE1950" s="2"/>
      <c r="EG1950" s="28"/>
      <c r="EH1950" s="28"/>
      <c r="EI1950" s="28"/>
      <c r="EN1950" s="2"/>
      <c r="EP1950" s="28"/>
      <c r="EQ1950" s="28"/>
      <c r="ER1950" s="28"/>
      <c r="EW1950" s="2"/>
      <c r="EY1950" s="28"/>
      <c r="EZ1950" s="28"/>
      <c r="FA1950" s="28"/>
      <c r="FF1950" s="2"/>
      <c r="FH1950" s="28"/>
      <c r="FI1950" s="28"/>
      <c r="FJ1950" s="28"/>
      <c r="FO1950" s="2"/>
      <c r="FQ1950" s="28"/>
      <c r="FR1950" s="28"/>
      <c r="FS1950" s="28"/>
      <c r="FX1950" s="2"/>
      <c r="FZ1950" s="28"/>
      <c r="GA1950" s="28"/>
      <c r="GB1950" s="28"/>
      <c r="GG1950" s="2"/>
      <c r="GI1950" s="28"/>
      <c r="GJ1950" s="28"/>
      <c r="GK1950" s="28"/>
      <c r="GP1950" s="2"/>
      <c r="GR1950" s="28"/>
      <c r="GS1950" s="28"/>
      <c r="GT1950" s="28"/>
      <c r="GY1950" s="2"/>
      <c r="HA1950" s="28"/>
      <c r="HB1950" s="28"/>
      <c r="HC1950" s="28"/>
      <c r="HH1950" s="2"/>
      <c r="HJ1950" s="28"/>
      <c r="HK1950" s="28"/>
      <c r="HL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  <c r="IP1950" s="28"/>
      <c r="IQ1950" s="28"/>
      <c r="IR1950" s="28"/>
      <c r="IS1950" s="28"/>
      <c r="IT1950" s="28"/>
      <c r="IU1950" s="28"/>
      <c r="IV1950" s="28"/>
      <c r="RS1950" s="315"/>
    </row>
    <row r="1951" spans="1:487" s="440" customFormat="1">
      <c r="A1951" s="431"/>
      <c r="B1951" s="431"/>
      <c r="C1951" s="442" t="s">
        <v>2294</v>
      </c>
      <c r="D1951" s="431"/>
      <c r="E1951" s="431"/>
      <c r="F1951" s="439"/>
      <c r="J1951" s="2"/>
      <c r="L1951" s="442"/>
      <c r="M1951" s="442"/>
      <c r="N1951" s="442"/>
      <c r="R1951" s="2"/>
      <c r="T1951" s="442"/>
      <c r="U1951" s="442"/>
      <c r="V1951" s="442"/>
      <c r="AA1951" s="2"/>
      <c r="AC1951" s="442"/>
      <c r="AD1951" s="442"/>
      <c r="AE1951" s="442"/>
      <c r="AJ1951" s="2"/>
      <c r="AL1951" s="442"/>
      <c r="AM1951" s="442"/>
      <c r="AN1951" s="442"/>
      <c r="AS1951" s="2"/>
      <c r="AU1951" s="442"/>
      <c r="AV1951" s="442"/>
      <c r="AW1951" s="442"/>
      <c r="BB1951" s="2"/>
      <c r="BD1951" s="442"/>
      <c r="BE1951" s="442"/>
      <c r="BF1951" s="442"/>
      <c r="BK1951" s="2"/>
      <c r="BM1951" s="442"/>
      <c r="BN1951" s="442"/>
      <c r="BO1951" s="442"/>
      <c r="BT1951" s="2"/>
      <c r="BV1951" s="442"/>
      <c r="BW1951" s="442"/>
      <c r="BX1951" s="442"/>
      <c r="CC1951" s="2"/>
      <c r="CE1951" s="442"/>
      <c r="CF1951" s="442"/>
      <c r="CG1951" s="442"/>
      <c r="CL1951" s="2"/>
      <c r="CN1951" s="442"/>
      <c r="CO1951" s="442"/>
      <c r="CP1951" s="442"/>
      <c r="CU1951" s="2"/>
      <c r="CW1951" s="442"/>
      <c r="CX1951" s="442"/>
      <c r="CY1951" s="442"/>
      <c r="DD1951" s="2"/>
      <c r="DF1951" s="442"/>
      <c r="DG1951" s="442"/>
      <c r="DH1951" s="442"/>
      <c r="DM1951" s="2"/>
      <c r="DO1951" s="442"/>
      <c r="DP1951" s="442"/>
      <c r="DQ1951" s="442"/>
      <c r="DV1951" s="2"/>
      <c r="DX1951" s="442"/>
      <c r="DY1951" s="442"/>
      <c r="DZ1951" s="442"/>
      <c r="EE1951" s="2"/>
      <c r="EG1951" s="442"/>
      <c r="EH1951" s="442"/>
      <c r="EI1951" s="442"/>
      <c r="EN1951" s="2"/>
      <c r="EP1951" s="442"/>
      <c r="EQ1951" s="442"/>
      <c r="ER1951" s="442"/>
      <c r="EW1951" s="2"/>
      <c r="EY1951" s="442"/>
      <c r="EZ1951" s="442"/>
      <c r="FA1951" s="442"/>
      <c r="FF1951" s="2"/>
      <c r="FH1951" s="442"/>
      <c r="FI1951" s="442"/>
      <c r="FJ1951" s="442"/>
      <c r="FO1951" s="2"/>
      <c r="FQ1951" s="442"/>
      <c r="FR1951" s="442"/>
      <c r="FS1951" s="442"/>
      <c r="FX1951" s="2"/>
      <c r="FZ1951" s="442"/>
      <c r="GA1951" s="442"/>
      <c r="GB1951" s="442"/>
      <c r="GG1951" s="2"/>
      <c r="GI1951" s="442"/>
      <c r="GJ1951" s="442"/>
      <c r="GK1951" s="442"/>
      <c r="GP1951" s="2"/>
      <c r="GR1951" s="442"/>
      <c r="GS1951" s="442"/>
      <c r="GT1951" s="442"/>
      <c r="GY1951" s="2"/>
      <c r="HA1951" s="442"/>
      <c r="HB1951" s="442"/>
      <c r="HC1951" s="442"/>
      <c r="HH1951" s="2"/>
      <c r="HJ1951" s="442"/>
      <c r="HK1951" s="442"/>
      <c r="HL1951" s="442"/>
      <c r="HQ1951" s="442"/>
      <c r="HR1951" s="442"/>
      <c r="HS1951" s="442"/>
      <c r="HT1951" s="442"/>
      <c r="HU1951" s="442"/>
      <c r="HV1951" s="442"/>
      <c r="HW1951" s="442"/>
      <c r="HX1951" s="442"/>
      <c r="HY1951" s="442"/>
      <c r="HZ1951" s="442"/>
      <c r="IA1951" s="442"/>
      <c r="IB1951" s="442"/>
      <c r="IC1951" s="442"/>
      <c r="ID1951" s="442"/>
      <c r="IE1951" s="442"/>
      <c r="IF1951" s="442"/>
      <c r="IG1951" s="442"/>
      <c r="IH1951" s="442"/>
      <c r="II1951" s="442"/>
      <c r="IJ1951" s="442"/>
      <c r="IK1951" s="442"/>
      <c r="IL1951" s="442"/>
      <c r="IM1951" s="442"/>
      <c r="IN1951" s="442"/>
      <c r="IO1951" s="442"/>
      <c r="IP1951" s="442"/>
      <c r="IQ1951" s="442"/>
      <c r="IR1951" s="442"/>
      <c r="IS1951" s="442"/>
      <c r="IT1951" s="442"/>
      <c r="IU1951" s="442"/>
      <c r="IV1951" s="442"/>
      <c r="RS1951" s="519"/>
    </row>
    <row r="1952" spans="1:487" s="22" customFormat="1">
      <c r="A1952"/>
      <c r="B1952"/>
      <c r="C1952" s="431" t="s">
        <v>978</v>
      </c>
      <c r="D1952"/>
      <c r="E1952"/>
      <c r="F1952" s="12"/>
      <c r="J1952" s="2"/>
      <c r="L1952" s="28"/>
      <c r="M1952" s="28"/>
      <c r="N1952" s="28"/>
      <c r="R1952" s="2"/>
      <c r="T1952" s="28"/>
      <c r="U1952" s="28"/>
      <c r="V1952" s="28"/>
      <c r="AA1952" s="2"/>
      <c r="AC1952" s="28"/>
      <c r="AD1952" s="28"/>
      <c r="AE1952" s="28"/>
      <c r="AJ1952" s="2"/>
      <c r="AL1952" s="28"/>
      <c r="AM1952" s="28"/>
      <c r="AN1952" s="28"/>
      <c r="AS1952" s="2"/>
      <c r="AU1952" s="28"/>
      <c r="AV1952" s="28"/>
      <c r="AW1952" s="28"/>
      <c r="BB1952" s="2"/>
      <c r="BD1952" s="28"/>
      <c r="BE1952" s="28"/>
      <c r="BF1952" s="28"/>
      <c r="BK1952" s="2"/>
      <c r="BM1952" s="28"/>
      <c r="BN1952" s="28"/>
      <c r="BO1952" s="28"/>
      <c r="BT1952" s="2"/>
      <c r="BV1952" s="28"/>
      <c r="BW1952" s="28"/>
      <c r="BX1952" s="28"/>
      <c r="CC1952" s="2"/>
      <c r="CE1952" s="28"/>
      <c r="CF1952" s="28"/>
      <c r="CG1952" s="28"/>
      <c r="CL1952" s="2"/>
      <c r="CN1952" s="28"/>
      <c r="CO1952" s="28"/>
      <c r="CP1952" s="28"/>
      <c r="CU1952" s="2"/>
      <c r="CW1952" s="28"/>
      <c r="CX1952" s="28"/>
      <c r="CY1952" s="28"/>
      <c r="DD1952" s="2"/>
      <c r="DF1952" s="28"/>
      <c r="DG1952" s="28"/>
      <c r="DH1952" s="28"/>
      <c r="DM1952" s="2"/>
      <c r="DO1952" s="28"/>
      <c r="DP1952" s="28"/>
      <c r="DQ1952" s="28"/>
      <c r="DV1952" s="2"/>
      <c r="DX1952" s="28"/>
      <c r="DY1952" s="28"/>
      <c r="DZ1952" s="28"/>
      <c r="EE1952" s="2"/>
      <c r="EG1952" s="28"/>
      <c r="EH1952" s="28"/>
      <c r="EI1952" s="28"/>
      <c r="EN1952" s="2"/>
      <c r="EP1952" s="28"/>
      <c r="EQ1952" s="28"/>
      <c r="ER1952" s="28"/>
      <c r="EW1952" s="2"/>
      <c r="EY1952" s="28"/>
      <c r="EZ1952" s="28"/>
      <c r="FA1952" s="28"/>
      <c r="FF1952" s="2"/>
      <c r="FH1952" s="28"/>
      <c r="FI1952" s="28"/>
      <c r="FJ1952" s="28"/>
      <c r="FO1952" s="2"/>
      <c r="FQ1952" s="28"/>
      <c r="FR1952" s="28"/>
      <c r="FS1952" s="28"/>
      <c r="FX1952" s="2"/>
      <c r="FZ1952" s="28"/>
      <c r="GA1952" s="28"/>
      <c r="GB1952" s="28"/>
      <c r="GG1952" s="2"/>
      <c r="GI1952" s="28"/>
      <c r="GJ1952" s="28"/>
      <c r="GK1952" s="28"/>
      <c r="GP1952" s="2"/>
      <c r="GR1952" s="28"/>
      <c r="GS1952" s="28"/>
      <c r="GT1952" s="28"/>
      <c r="GY1952" s="2"/>
      <c r="HA1952" s="28"/>
      <c r="HB1952" s="28"/>
      <c r="HC1952" s="28"/>
      <c r="HH1952" s="2"/>
      <c r="HJ1952" s="28"/>
      <c r="HK1952" s="28"/>
      <c r="HL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  <c r="IP1952" s="28"/>
      <c r="IQ1952" s="28"/>
      <c r="IR1952" s="28"/>
      <c r="IS1952" s="28"/>
      <c r="IT1952" s="28"/>
      <c r="IU1952" s="28"/>
      <c r="IV1952" s="28"/>
      <c r="RS1952" s="315"/>
    </row>
    <row r="1953" spans="1:487" s="22" customFormat="1">
      <c r="A1953"/>
      <c r="B1953"/>
      <c r="C1953" s="431" t="s">
        <v>977</v>
      </c>
      <c r="D1953"/>
      <c r="E1953"/>
      <c r="F1953" s="12"/>
      <c r="J1953" s="2"/>
      <c r="L1953" s="28"/>
      <c r="M1953" s="28"/>
      <c r="N1953" s="28"/>
      <c r="R1953" s="2"/>
      <c r="T1953" s="28"/>
      <c r="U1953" s="28"/>
      <c r="V1953" s="28"/>
      <c r="AA1953" s="2"/>
      <c r="AC1953" s="28"/>
      <c r="AD1953" s="28"/>
      <c r="AE1953" s="28"/>
      <c r="AJ1953" s="2"/>
      <c r="AL1953" s="28"/>
      <c r="AM1953" s="28"/>
      <c r="AN1953" s="28"/>
      <c r="AS1953" s="2"/>
      <c r="AU1953" s="28"/>
      <c r="AV1953" s="28"/>
      <c r="AW1953" s="28"/>
      <c r="BB1953" s="2"/>
      <c r="BD1953" s="28"/>
      <c r="BE1953" s="28"/>
      <c r="BF1953" s="28"/>
      <c r="BK1953" s="2"/>
      <c r="BM1953" s="28"/>
      <c r="BN1953" s="28"/>
      <c r="BO1953" s="28"/>
      <c r="BT1953" s="2"/>
      <c r="BV1953" s="28"/>
      <c r="BW1953" s="28"/>
      <c r="BX1953" s="28"/>
      <c r="CC1953" s="2"/>
      <c r="CE1953" s="28"/>
      <c r="CF1953" s="28"/>
      <c r="CG1953" s="28"/>
      <c r="CL1953" s="2"/>
      <c r="CN1953" s="28"/>
      <c r="CO1953" s="28"/>
      <c r="CP1953" s="28"/>
      <c r="CU1953" s="2"/>
      <c r="CW1953" s="28"/>
      <c r="CX1953" s="28"/>
      <c r="CY1953" s="28"/>
      <c r="DD1953" s="2"/>
      <c r="DF1953" s="28"/>
      <c r="DG1953" s="28"/>
      <c r="DH1953" s="28"/>
      <c r="DM1953" s="2"/>
      <c r="DO1953" s="28"/>
      <c r="DP1953" s="28"/>
      <c r="DQ1953" s="28"/>
      <c r="DV1953" s="2"/>
      <c r="DX1953" s="28"/>
      <c r="DY1953" s="28"/>
      <c r="DZ1953" s="28"/>
      <c r="EE1953" s="2"/>
      <c r="EG1953" s="28"/>
      <c r="EH1953" s="28"/>
      <c r="EI1953" s="28"/>
      <c r="EN1953" s="2"/>
      <c r="EP1953" s="28"/>
      <c r="EQ1953" s="28"/>
      <c r="ER1953" s="28"/>
      <c r="EW1953" s="2"/>
      <c r="EY1953" s="28"/>
      <c r="EZ1953" s="28"/>
      <c r="FA1953" s="28"/>
      <c r="FF1953" s="2"/>
      <c r="FH1953" s="28"/>
      <c r="FI1953" s="28"/>
      <c r="FJ1953" s="28"/>
      <c r="FO1953" s="2"/>
      <c r="FQ1953" s="28"/>
      <c r="FR1953" s="28"/>
      <c r="FS1953" s="28"/>
      <c r="FX1953" s="2"/>
      <c r="FZ1953" s="28"/>
      <c r="GA1953" s="28"/>
      <c r="GB1953" s="28"/>
      <c r="GG1953" s="2"/>
      <c r="GI1953" s="28"/>
      <c r="GJ1953" s="28"/>
      <c r="GK1953" s="28"/>
      <c r="GP1953" s="2"/>
      <c r="GR1953" s="28"/>
      <c r="GS1953" s="28"/>
      <c r="GT1953" s="28"/>
      <c r="GY1953" s="2"/>
      <c r="HA1953" s="28"/>
      <c r="HB1953" s="28"/>
      <c r="HC1953" s="28"/>
      <c r="HH1953" s="2"/>
      <c r="HJ1953" s="28"/>
      <c r="HK1953" s="28"/>
      <c r="HL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  <c r="IP1953" s="28"/>
      <c r="IQ1953" s="28"/>
      <c r="IR1953" s="28"/>
      <c r="IS1953" s="28"/>
      <c r="IT1953" s="28"/>
      <c r="IU1953" s="28"/>
      <c r="IV1953" s="28"/>
      <c r="RS1953" s="315"/>
    </row>
    <row r="1954" spans="1:487" s="22" customFormat="1">
      <c r="A1954"/>
      <c r="B1954"/>
      <c r="C1954" s="431" t="s">
        <v>360</v>
      </c>
      <c r="D1954"/>
      <c r="E1954"/>
      <c r="F1954" s="12"/>
      <c r="J1954" s="2"/>
      <c r="L1954" s="28"/>
      <c r="M1954" s="28"/>
      <c r="N1954" s="28"/>
      <c r="R1954" s="2"/>
      <c r="T1954" s="28"/>
      <c r="U1954" s="28"/>
      <c r="V1954" s="28"/>
      <c r="AA1954" s="2"/>
      <c r="AC1954" s="28"/>
      <c r="AD1954" s="28"/>
      <c r="AE1954" s="28"/>
      <c r="AJ1954" s="2"/>
      <c r="AL1954" s="28"/>
      <c r="AM1954" s="28"/>
      <c r="AN1954" s="28"/>
      <c r="AS1954" s="2"/>
      <c r="AU1954" s="28"/>
      <c r="AV1954" s="28"/>
      <c r="AW1954" s="28"/>
      <c r="BB1954" s="2"/>
      <c r="BD1954" s="28"/>
      <c r="BE1954" s="28"/>
      <c r="BF1954" s="28"/>
      <c r="BK1954" s="2"/>
      <c r="BM1954" s="28"/>
      <c r="BN1954" s="28"/>
      <c r="BO1954" s="28"/>
      <c r="BT1954" s="2"/>
      <c r="BV1954" s="28"/>
      <c r="BW1954" s="28"/>
      <c r="BX1954" s="28"/>
      <c r="CC1954" s="2"/>
      <c r="CE1954" s="28"/>
      <c r="CF1954" s="28"/>
      <c r="CG1954" s="28"/>
      <c r="CL1954" s="2"/>
      <c r="CN1954" s="28"/>
      <c r="CO1954" s="28"/>
      <c r="CP1954" s="28"/>
      <c r="CU1954" s="2"/>
      <c r="CW1954" s="28"/>
      <c r="CX1954" s="28"/>
      <c r="CY1954" s="28"/>
      <c r="DD1954" s="2"/>
      <c r="DF1954" s="28"/>
      <c r="DG1954" s="28"/>
      <c r="DH1954" s="28"/>
      <c r="DM1954" s="2"/>
      <c r="DO1954" s="28"/>
      <c r="DP1954" s="28"/>
      <c r="DQ1954" s="28"/>
      <c r="DV1954" s="2"/>
      <c r="DX1954" s="28"/>
      <c r="DY1954" s="28"/>
      <c r="DZ1954" s="28"/>
      <c r="EE1954" s="2"/>
      <c r="EG1954" s="28"/>
      <c r="EH1954" s="28"/>
      <c r="EI1954" s="28"/>
      <c r="EN1954" s="2"/>
      <c r="EP1954" s="28"/>
      <c r="EQ1954" s="28"/>
      <c r="ER1954" s="28"/>
      <c r="EW1954" s="2"/>
      <c r="EY1954" s="28"/>
      <c r="EZ1954" s="28"/>
      <c r="FA1954" s="28"/>
      <c r="FF1954" s="2"/>
      <c r="FH1954" s="28"/>
      <c r="FI1954" s="28"/>
      <c r="FJ1954" s="28"/>
      <c r="FO1954" s="2"/>
      <c r="FQ1954" s="28"/>
      <c r="FR1954" s="28"/>
      <c r="FS1954" s="28"/>
      <c r="FX1954" s="2"/>
      <c r="FZ1954" s="28"/>
      <c r="GA1954" s="28"/>
      <c r="GB1954" s="28"/>
      <c r="GG1954" s="2"/>
      <c r="GI1954" s="28"/>
      <c r="GJ1954" s="28"/>
      <c r="GK1954" s="28"/>
      <c r="GP1954" s="2"/>
      <c r="GR1954" s="28"/>
      <c r="GS1954" s="28"/>
      <c r="GT1954" s="28"/>
      <c r="GY1954" s="2"/>
      <c r="HA1954" s="28"/>
      <c r="HB1954" s="28"/>
      <c r="HC1954" s="28"/>
      <c r="HH1954" s="2"/>
      <c r="HJ1954" s="28"/>
      <c r="HK1954" s="28"/>
      <c r="HL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  <c r="IP1954" s="28"/>
      <c r="IQ1954" s="28"/>
      <c r="IR1954" s="28"/>
      <c r="IS1954" s="28"/>
      <c r="IT1954" s="28"/>
      <c r="IU1954" s="28"/>
      <c r="IV1954" s="28"/>
      <c r="RS1954" s="315"/>
    </row>
    <row r="1955" spans="1:487" s="22" customFormat="1">
      <c r="A1955"/>
      <c r="B1955"/>
      <c r="C1955" s="431" t="s">
        <v>2295</v>
      </c>
      <c r="D1955"/>
      <c r="E1955"/>
      <c r="F1955" s="12"/>
      <c r="J1955" s="2"/>
      <c r="L1955" s="28"/>
      <c r="M1955" s="28"/>
      <c r="N1955" s="28"/>
      <c r="R1955" s="2"/>
      <c r="T1955" s="28"/>
      <c r="U1955" s="28"/>
      <c r="V1955" s="28"/>
      <c r="AA1955" s="2"/>
      <c r="AC1955" s="28"/>
      <c r="AD1955" s="28"/>
      <c r="AE1955" s="28"/>
      <c r="AJ1955" s="2"/>
      <c r="AL1955" s="28"/>
      <c r="AM1955" s="28"/>
      <c r="AN1955" s="28"/>
      <c r="AS1955" s="2"/>
      <c r="AU1955" s="28"/>
      <c r="AV1955" s="28"/>
      <c r="AW1955" s="28"/>
      <c r="BB1955" s="2"/>
      <c r="BD1955" s="28"/>
      <c r="BE1955" s="28"/>
      <c r="BF1955" s="28"/>
      <c r="BK1955" s="2"/>
      <c r="BM1955" s="28"/>
      <c r="BN1955" s="28"/>
      <c r="BO1955" s="28"/>
      <c r="BT1955" s="2"/>
      <c r="BV1955" s="28"/>
      <c r="BW1955" s="28"/>
      <c r="BX1955" s="28"/>
      <c r="CC1955" s="2"/>
      <c r="CE1955" s="28"/>
      <c r="CF1955" s="28"/>
      <c r="CG1955" s="28"/>
      <c r="CL1955" s="2"/>
      <c r="CN1955" s="28"/>
      <c r="CO1955" s="28"/>
      <c r="CP1955" s="28"/>
      <c r="CU1955" s="2"/>
      <c r="CW1955" s="28"/>
      <c r="CX1955" s="28"/>
      <c r="CY1955" s="28"/>
      <c r="DD1955" s="2"/>
      <c r="DF1955" s="28"/>
      <c r="DG1955" s="28"/>
      <c r="DH1955" s="28"/>
      <c r="DM1955" s="2"/>
      <c r="DO1955" s="28"/>
      <c r="DP1955" s="28"/>
      <c r="DQ1955" s="28"/>
      <c r="DV1955" s="2"/>
      <c r="DX1955" s="28"/>
      <c r="DY1955" s="28"/>
      <c r="DZ1955" s="28"/>
      <c r="EE1955" s="2"/>
      <c r="EG1955" s="28"/>
      <c r="EH1955" s="28"/>
      <c r="EI1955" s="28"/>
      <c r="EN1955" s="2"/>
      <c r="EP1955" s="28"/>
      <c r="EQ1955" s="28"/>
      <c r="ER1955" s="28"/>
      <c r="EW1955" s="2"/>
      <c r="EY1955" s="28"/>
      <c r="EZ1955" s="28"/>
      <c r="FA1955" s="28"/>
      <c r="FF1955" s="2"/>
      <c r="FH1955" s="28"/>
      <c r="FI1955" s="28"/>
      <c r="FJ1955" s="28"/>
      <c r="FO1955" s="2"/>
      <c r="FQ1955" s="28"/>
      <c r="FR1955" s="28"/>
      <c r="FS1955" s="28"/>
      <c r="FX1955" s="2"/>
      <c r="FZ1955" s="28"/>
      <c r="GA1955" s="28"/>
      <c r="GB1955" s="28"/>
      <c r="GG1955" s="2"/>
      <c r="GI1955" s="28"/>
      <c r="GJ1955" s="28"/>
      <c r="GK1955" s="28"/>
      <c r="GP1955" s="2"/>
      <c r="GR1955" s="28"/>
      <c r="GS1955" s="28"/>
      <c r="GT1955" s="28"/>
      <c r="GY1955" s="2"/>
      <c r="HA1955" s="28"/>
      <c r="HB1955" s="28"/>
      <c r="HC1955" s="28"/>
      <c r="HH1955" s="2"/>
      <c r="HJ1955" s="28"/>
      <c r="HK1955" s="28"/>
      <c r="HL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  <c r="IP1955" s="28"/>
      <c r="IQ1955" s="28"/>
      <c r="IR1955" s="28"/>
      <c r="IS1955" s="28"/>
      <c r="IT1955" s="28"/>
      <c r="IU1955" s="28"/>
      <c r="IV1955" s="28"/>
      <c r="RS1955" s="315"/>
    </row>
    <row r="1956" spans="1:487" s="22" customFormat="1">
      <c r="A1956"/>
      <c r="B1956"/>
      <c r="C1956" s="431" t="s">
        <v>3392</v>
      </c>
      <c r="D1956"/>
      <c r="E1956"/>
      <c r="F1956" s="12"/>
      <c r="J1956" s="2"/>
      <c r="L1956" s="28"/>
      <c r="M1956" s="28"/>
      <c r="N1956" s="28"/>
      <c r="R1956" s="2"/>
      <c r="T1956" s="28"/>
      <c r="U1956" s="28"/>
      <c r="V1956" s="28"/>
      <c r="AA1956" s="2"/>
      <c r="AC1956" s="28"/>
      <c r="AD1956" s="28"/>
      <c r="AE1956" s="28"/>
      <c r="AJ1956" s="2"/>
      <c r="AL1956" s="28"/>
      <c r="AM1956" s="28"/>
      <c r="AN1956" s="28"/>
      <c r="AS1956" s="2"/>
      <c r="AU1956" s="28"/>
      <c r="AV1956" s="28"/>
      <c r="AW1956" s="28"/>
      <c r="BB1956" s="2"/>
      <c r="BD1956" s="28"/>
      <c r="BE1956" s="28"/>
      <c r="BF1956" s="28"/>
      <c r="BK1956" s="2"/>
      <c r="BM1956" s="28"/>
      <c r="BN1956" s="28"/>
      <c r="BO1956" s="28"/>
      <c r="BT1956" s="2"/>
      <c r="BV1956" s="28"/>
      <c r="BW1956" s="28"/>
      <c r="BX1956" s="28"/>
      <c r="CC1956" s="2"/>
      <c r="CE1956" s="28"/>
      <c r="CF1956" s="28"/>
      <c r="CG1956" s="28"/>
      <c r="CL1956" s="2"/>
      <c r="CN1956" s="28"/>
      <c r="CO1956" s="28"/>
      <c r="CP1956" s="28"/>
      <c r="CU1956" s="2"/>
      <c r="CW1956" s="28"/>
      <c r="CX1956" s="28"/>
      <c r="CY1956" s="28"/>
      <c r="DD1956" s="2"/>
      <c r="DF1956" s="28"/>
      <c r="DG1956" s="28"/>
      <c r="DH1956" s="28"/>
      <c r="DM1956" s="2"/>
      <c r="DO1956" s="28"/>
      <c r="DP1956" s="28"/>
      <c r="DQ1956" s="28"/>
      <c r="DV1956" s="2"/>
      <c r="DX1956" s="28"/>
      <c r="DY1956" s="28"/>
      <c r="DZ1956" s="28"/>
      <c r="EE1956" s="2"/>
      <c r="EG1956" s="28"/>
      <c r="EH1956" s="28"/>
      <c r="EI1956" s="28"/>
      <c r="EN1956" s="2"/>
      <c r="EP1956" s="28"/>
      <c r="EQ1956" s="28"/>
      <c r="ER1956" s="28"/>
      <c r="EW1956" s="2"/>
      <c r="EY1956" s="28"/>
      <c r="EZ1956" s="28"/>
      <c r="FA1956" s="28"/>
      <c r="FF1956" s="2"/>
      <c r="FH1956" s="28"/>
      <c r="FI1956" s="28"/>
      <c r="FJ1956" s="28"/>
      <c r="FO1956" s="2"/>
      <c r="FQ1956" s="28"/>
      <c r="FR1956" s="28"/>
      <c r="FS1956" s="28"/>
      <c r="FX1956" s="2"/>
      <c r="FZ1956" s="28"/>
      <c r="GA1956" s="28"/>
      <c r="GB1956" s="28"/>
      <c r="GG1956" s="2"/>
      <c r="GI1956" s="28"/>
      <c r="GJ1956" s="28"/>
      <c r="GK1956" s="28"/>
      <c r="GP1956" s="2"/>
      <c r="GR1956" s="28"/>
      <c r="GS1956" s="28"/>
      <c r="GT1956" s="28"/>
      <c r="GY1956" s="2"/>
      <c r="HA1956" s="28"/>
      <c r="HB1956" s="28"/>
      <c r="HC1956" s="28"/>
      <c r="HH1956" s="2"/>
      <c r="HJ1956" s="28"/>
      <c r="HK1956" s="28"/>
      <c r="HL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  <c r="IP1956" s="28"/>
      <c r="IQ1956" s="28"/>
      <c r="IR1956" s="28"/>
      <c r="IS1956" s="28"/>
      <c r="IT1956" s="28"/>
      <c r="IU1956" s="28"/>
      <c r="IV1956" s="28"/>
      <c r="RS1956" s="315"/>
    </row>
    <row r="1957" spans="1:487" s="22" customFormat="1">
      <c r="A1957"/>
      <c r="B1957"/>
      <c r="C1957"/>
      <c r="D1957"/>
      <c r="E1957"/>
      <c r="F1957" s="12"/>
      <c r="J1957" s="2"/>
      <c r="L1957" s="28"/>
      <c r="M1957" s="28"/>
      <c r="N1957" s="28"/>
      <c r="R1957" s="2"/>
      <c r="T1957" s="28"/>
      <c r="U1957" s="28"/>
      <c r="V1957" s="28"/>
      <c r="AA1957" s="2"/>
      <c r="AC1957" s="28"/>
      <c r="AD1957" s="28"/>
      <c r="AE1957" s="28"/>
      <c r="AJ1957" s="2"/>
      <c r="AL1957" s="28"/>
      <c r="AM1957" s="28"/>
      <c r="AN1957" s="28"/>
      <c r="AS1957" s="2"/>
      <c r="AU1957" s="28"/>
      <c r="AV1957" s="28"/>
      <c r="AW1957" s="28"/>
      <c r="BB1957" s="2"/>
      <c r="BD1957" s="28"/>
      <c r="BE1957" s="28"/>
      <c r="BF1957" s="28"/>
      <c r="BK1957" s="2"/>
      <c r="BM1957" s="28"/>
      <c r="BN1957" s="28"/>
      <c r="BO1957" s="28"/>
      <c r="BT1957" s="2"/>
      <c r="BV1957" s="28"/>
      <c r="BW1957" s="28"/>
      <c r="BX1957" s="28"/>
      <c r="CC1957" s="2"/>
      <c r="CE1957" s="28"/>
      <c r="CF1957" s="28"/>
      <c r="CG1957" s="28"/>
      <c r="CL1957" s="2"/>
      <c r="CN1957" s="28"/>
      <c r="CO1957" s="28"/>
      <c r="CP1957" s="28"/>
      <c r="CU1957" s="2"/>
      <c r="CW1957" s="28"/>
      <c r="CX1957" s="28"/>
      <c r="CY1957" s="28"/>
      <c r="DD1957" s="2"/>
      <c r="DF1957" s="28"/>
      <c r="DG1957" s="28"/>
      <c r="DH1957" s="28"/>
      <c r="DM1957" s="2"/>
      <c r="DO1957" s="28"/>
      <c r="DP1957" s="28"/>
      <c r="DQ1957" s="28"/>
      <c r="DV1957" s="2"/>
      <c r="DX1957" s="28"/>
      <c r="DY1957" s="28"/>
      <c r="DZ1957" s="28"/>
      <c r="EE1957" s="2"/>
      <c r="EG1957" s="28"/>
      <c r="EH1957" s="28"/>
      <c r="EI1957" s="28"/>
      <c r="EN1957" s="2"/>
      <c r="EP1957" s="28"/>
      <c r="EQ1957" s="28"/>
      <c r="ER1957" s="28"/>
      <c r="EW1957" s="2"/>
      <c r="EY1957" s="28"/>
      <c r="EZ1957" s="28"/>
      <c r="FA1957" s="28"/>
      <c r="FF1957" s="2"/>
      <c r="FH1957" s="28"/>
      <c r="FI1957" s="28"/>
      <c r="FJ1957" s="28"/>
      <c r="FO1957" s="2"/>
      <c r="FQ1957" s="28"/>
      <c r="FR1957" s="28"/>
      <c r="FS1957" s="28"/>
      <c r="FX1957" s="2"/>
      <c r="FZ1957" s="28"/>
      <c r="GA1957" s="28"/>
      <c r="GB1957" s="28"/>
      <c r="GG1957" s="2"/>
      <c r="GI1957" s="28"/>
      <c r="GJ1957" s="28"/>
      <c r="GK1957" s="28"/>
      <c r="GP1957" s="2"/>
      <c r="GR1957" s="28"/>
      <c r="GS1957" s="28"/>
      <c r="GT1957" s="28"/>
      <c r="GY1957" s="2"/>
      <c r="HA1957" s="28"/>
      <c r="HB1957" s="28"/>
      <c r="HC1957" s="28"/>
      <c r="HH1957" s="2"/>
      <c r="HJ1957" s="28"/>
      <c r="HK1957" s="28"/>
      <c r="HL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  <c r="IP1957" s="28"/>
      <c r="IQ1957" s="28"/>
      <c r="IR1957" s="28"/>
      <c r="IS1957" s="28"/>
      <c r="IT1957" s="28"/>
      <c r="IU1957" s="28"/>
      <c r="IV1957" s="28"/>
      <c r="RS1957" s="315"/>
    </row>
    <row r="1958" spans="1:487" s="22" customFormat="1">
      <c r="A1958"/>
      <c r="B1958"/>
      <c r="C1958"/>
      <c r="D1958"/>
      <c r="E1958"/>
      <c r="F1958" s="12"/>
      <c r="J1958" s="2"/>
      <c r="L1958" s="28"/>
      <c r="M1958" s="28"/>
      <c r="N1958" s="28"/>
      <c r="R1958" s="2"/>
      <c r="T1958" s="28"/>
      <c r="U1958" s="28"/>
      <c r="V1958" s="28"/>
      <c r="AA1958" s="2"/>
      <c r="AC1958" s="28"/>
      <c r="AD1958" s="28"/>
      <c r="AE1958" s="28"/>
      <c r="AJ1958" s="2"/>
      <c r="AL1958" s="28"/>
      <c r="AM1958" s="28"/>
      <c r="AN1958" s="28"/>
      <c r="AS1958" s="2"/>
      <c r="AU1958" s="28"/>
      <c r="AV1958" s="28"/>
      <c r="AW1958" s="28"/>
      <c r="BB1958" s="2"/>
      <c r="BD1958" s="28"/>
      <c r="BE1958" s="28"/>
      <c r="BF1958" s="28"/>
      <c r="BK1958" s="2"/>
      <c r="BM1958" s="28"/>
      <c r="BN1958" s="28"/>
      <c r="BO1958" s="28"/>
      <c r="BT1958" s="2"/>
      <c r="BV1958" s="28"/>
      <c r="BW1958" s="28"/>
      <c r="BX1958" s="28"/>
      <c r="CC1958" s="2"/>
      <c r="CE1958" s="28"/>
      <c r="CF1958" s="28"/>
      <c r="CG1958" s="28"/>
      <c r="CL1958" s="2"/>
      <c r="CN1958" s="28"/>
      <c r="CO1958" s="28"/>
      <c r="CP1958" s="28"/>
      <c r="CU1958" s="2"/>
      <c r="CW1958" s="28"/>
      <c r="CX1958" s="28"/>
      <c r="CY1958" s="28"/>
      <c r="DD1958" s="2"/>
      <c r="DF1958" s="28"/>
      <c r="DG1958" s="28"/>
      <c r="DH1958" s="28"/>
      <c r="DM1958" s="2"/>
      <c r="DO1958" s="28"/>
      <c r="DP1958" s="28"/>
      <c r="DQ1958" s="28"/>
      <c r="DV1958" s="2"/>
      <c r="DX1958" s="28"/>
      <c r="DY1958" s="28"/>
      <c r="DZ1958" s="28"/>
      <c r="EE1958" s="2"/>
      <c r="EG1958" s="28"/>
      <c r="EH1958" s="28"/>
      <c r="EI1958" s="28"/>
      <c r="EN1958" s="2"/>
      <c r="EP1958" s="28"/>
      <c r="EQ1958" s="28"/>
      <c r="ER1958" s="28"/>
      <c r="EW1958" s="2"/>
      <c r="EY1958" s="28"/>
      <c r="EZ1958" s="28"/>
      <c r="FA1958" s="28"/>
      <c r="FF1958" s="2"/>
      <c r="FH1958" s="28"/>
      <c r="FI1958" s="28"/>
      <c r="FJ1958" s="28"/>
      <c r="FO1958" s="2"/>
      <c r="FQ1958" s="28"/>
      <c r="FR1958" s="28"/>
      <c r="FS1958" s="28"/>
      <c r="FX1958" s="2"/>
      <c r="FZ1958" s="28"/>
      <c r="GA1958" s="28"/>
      <c r="GB1958" s="28"/>
      <c r="GG1958" s="2"/>
      <c r="GI1958" s="28"/>
      <c r="GJ1958" s="28"/>
      <c r="GK1958" s="28"/>
      <c r="GP1958" s="2"/>
      <c r="GR1958" s="28"/>
      <c r="GS1958" s="28"/>
      <c r="GT1958" s="28"/>
      <c r="GY1958" s="2"/>
      <c r="HA1958" s="28"/>
      <c r="HB1958" s="28"/>
      <c r="HC1958" s="28"/>
      <c r="HH1958" s="2"/>
      <c r="HJ1958" s="28"/>
      <c r="HK1958" s="28"/>
      <c r="HL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  <c r="IP1958" s="28"/>
      <c r="IQ1958" s="28"/>
      <c r="IR1958" s="28"/>
      <c r="IS1958" s="28"/>
      <c r="IT1958" s="28"/>
      <c r="IU1958" s="28"/>
      <c r="IV1958" s="28"/>
      <c r="RS1958" s="315"/>
    </row>
    <row r="1959" spans="1:487" s="22" customFormat="1">
      <c r="A1959"/>
      <c r="B1959"/>
      <c r="C1959"/>
      <c r="D1959"/>
      <c r="E1959"/>
      <c r="F1959" s="12"/>
      <c r="J1959" s="2"/>
      <c r="L1959" s="28"/>
      <c r="M1959" s="28"/>
      <c r="N1959" s="28"/>
      <c r="R1959" s="2"/>
      <c r="T1959" s="28"/>
      <c r="U1959" s="28"/>
      <c r="V1959" s="28"/>
      <c r="AA1959" s="2"/>
      <c r="AC1959" s="28"/>
      <c r="AD1959" s="28"/>
      <c r="AE1959" s="28"/>
      <c r="AJ1959" s="2"/>
      <c r="AL1959" s="28"/>
      <c r="AM1959" s="28"/>
      <c r="AN1959" s="28"/>
      <c r="AS1959" s="2"/>
      <c r="AU1959" s="28"/>
      <c r="AV1959" s="28"/>
      <c r="AW1959" s="28"/>
      <c r="BB1959" s="2"/>
      <c r="BD1959" s="28"/>
      <c r="BE1959" s="28"/>
      <c r="BF1959" s="28"/>
      <c r="BK1959" s="2"/>
      <c r="BM1959" s="28"/>
      <c r="BN1959" s="28"/>
      <c r="BO1959" s="28"/>
      <c r="BT1959" s="2"/>
      <c r="BV1959" s="28"/>
      <c r="BW1959" s="28"/>
      <c r="BX1959" s="28"/>
      <c r="CC1959" s="2"/>
      <c r="CE1959" s="28"/>
      <c r="CF1959" s="28"/>
      <c r="CG1959" s="28"/>
      <c r="CL1959" s="2"/>
      <c r="CN1959" s="28"/>
      <c r="CO1959" s="28"/>
      <c r="CP1959" s="28"/>
      <c r="CU1959" s="2"/>
      <c r="CW1959" s="28"/>
      <c r="CX1959" s="28"/>
      <c r="CY1959" s="28"/>
      <c r="DD1959" s="2"/>
      <c r="DF1959" s="28"/>
      <c r="DG1959" s="28"/>
      <c r="DH1959" s="28"/>
      <c r="DM1959" s="2"/>
      <c r="DO1959" s="28"/>
      <c r="DP1959" s="28"/>
      <c r="DQ1959" s="28"/>
      <c r="DV1959" s="2"/>
      <c r="DX1959" s="28"/>
      <c r="DY1959" s="28"/>
      <c r="DZ1959" s="28"/>
      <c r="EE1959" s="2"/>
      <c r="EG1959" s="28"/>
      <c r="EH1959" s="28"/>
      <c r="EI1959" s="28"/>
      <c r="EN1959" s="2"/>
      <c r="EP1959" s="28"/>
      <c r="EQ1959" s="28"/>
      <c r="ER1959" s="28"/>
      <c r="EW1959" s="2"/>
      <c r="EY1959" s="28"/>
      <c r="EZ1959" s="28"/>
      <c r="FA1959" s="28"/>
      <c r="FF1959" s="2"/>
      <c r="FH1959" s="28"/>
      <c r="FI1959" s="28"/>
      <c r="FJ1959" s="28"/>
      <c r="FO1959" s="2"/>
      <c r="FQ1959" s="28"/>
      <c r="FR1959" s="28"/>
      <c r="FS1959" s="28"/>
      <c r="FX1959" s="2"/>
      <c r="FZ1959" s="28"/>
      <c r="GA1959" s="28"/>
      <c r="GB1959" s="28"/>
      <c r="GG1959" s="2"/>
      <c r="GI1959" s="28"/>
      <c r="GJ1959" s="28"/>
      <c r="GK1959" s="28"/>
      <c r="GP1959" s="2"/>
      <c r="GR1959" s="28"/>
      <c r="GS1959" s="28"/>
      <c r="GT1959" s="28"/>
      <c r="GY1959" s="2"/>
      <c r="HA1959" s="28"/>
      <c r="HB1959" s="28"/>
      <c r="HC1959" s="28"/>
      <c r="HH1959" s="2"/>
      <c r="HJ1959" s="28"/>
      <c r="HK1959" s="28"/>
      <c r="HL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  <c r="IP1959" s="28"/>
      <c r="IQ1959" s="28"/>
      <c r="IR1959" s="28"/>
      <c r="IS1959" s="28"/>
      <c r="IT1959" s="28"/>
      <c r="IU1959" s="28"/>
      <c r="IV1959" s="28"/>
      <c r="RS1959" s="315"/>
    </row>
    <row r="1960" spans="1:487" s="22" customFormat="1">
      <c r="A1960"/>
      <c r="B1960"/>
      <c r="C1960"/>
      <c r="D1960"/>
      <c r="E1960"/>
      <c r="F1960" s="12"/>
      <c r="J1960" s="2"/>
      <c r="L1960" s="28"/>
      <c r="M1960" s="28"/>
      <c r="N1960" s="28"/>
      <c r="R1960" s="2"/>
      <c r="T1960" s="28"/>
      <c r="U1960" s="28"/>
      <c r="V1960" s="28"/>
      <c r="AA1960" s="2"/>
      <c r="AC1960" s="28"/>
      <c r="AD1960" s="28"/>
      <c r="AE1960" s="28"/>
      <c r="AJ1960" s="2"/>
      <c r="AL1960" s="28"/>
      <c r="AM1960" s="28"/>
      <c r="AN1960" s="28"/>
      <c r="AS1960" s="2"/>
      <c r="AU1960" s="28"/>
      <c r="AV1960" s="28"/>
      <c r="AW1960" s="28"/>
      <c r="BB1960" s="2"/>
      <c r="BD1960" s="28"/>
      <c r="BE1960" s="28"/>
      <c r="BF1960" s="28"/>
      <c r="BK1960" s="2"/>
      <c r="BM1960" s="28"/>
      <c r="BN1960" s="28"/>
      <c r="BO1960" s="28"/>
      <c r="BT1960" s="2"/>
      <c r="BV1960" s="28"/>
      <c r="BW1960" s="28"/>
      <c r="BX1960" s="28"/>
      <c r="CC1960" s="2"/>
      <c r="CE1960" s="28"/>
      <c r="CF1960" s="28"/>
      <c r="CG1960" s="28"/>
      <c r="CL1960" s="2"/>
      <c r="CN1960" s="28"/>
      <c r="CO1960" s="28"/>
      <c r="CP1960" s="28"/>
      <c r="CU1960" s="2"/>
      <c r="CW1960" s="28"/>
      <c r="CX1960" s="28"/>
      <c r="CY1960" s="28"/>
      <c r="DD1960" s="2"/>
      <c r="DF1960" s="28"/>
      <c r="DG1960" s="28"/>
      <c r="DH1960" s="28"/>
      <c r="DM1960" s="2"/>
      <c r="DO1960" s="28"/>
      <c r="DP1960" s="28"/>
      <c r="DQ1960" s="28"/>
      <c r="DV1960" s="2"/>
      <c r="DX1960" s="28"/>
      <c r="DY1960" s="28"/>
      <c r="DZ1960" s="28"/>
      <c r="EE1960" s="2"/>
      <c r="EG1960" s="28"/>
      <c r="EH1960" s="28"/>
      <c r="EI1960" s="28"/>
      <c r="EN1960" s="2"/>
      <c r="EP1960" s="28"/>
      <c r="EQ1960" s="28"/>
      <c r="ER1960" s="28"/>
      <c r="EW1960" s="2"/>
      <c r="EY1960" s="28"/>
      <c r="EZ1960" s="28"/>
      <c r="FA1960" s="28"/>
      <c r="FF1960" s="2"/>
      <c r="FH1960" s="28"/>
      <c r="FI1960" s="28"/>
      <c r="FJ1960" s="28"/>
      <c r="FO1960" s="2"/>
      <c r="FQ1960" s="28"/>
      <c r="FR1960" s="28"/>
      <c r="FS1960" s="28"/>
      <c r="FX1960" s="2"/>
      <c r="FZ1960" s="28"/>
      <c r="GA1960" s="28"/>
      <c r="GB1960" s="28"/>
      <c r="GG1960" s="2"/>
      <c r="GI1960" s="28"/>
      <c r="GJ1960" s="28"/>
      <c r="GK1960" s="28"/>
      <c r="GP1960" s="2"/>
      <c r="GR1960" s="28"/>
      <c r="GS1960" s="28"/>
      <c r="GT1960" s="28"/>
      <c r="GY1960" s="2"/>
      <c r="HA1960" s="28"/>
      <c r="HB1960" s="28"/>
      <c r="HC1960" s="28"/>
      <c r="HH1960" s="2"/>
      <c r="HJ1960" s="28"/>
      <c r="HK1960" s="28"/>
      <c r="HL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  <c r="IP1960" s="28"/>
      <c r="IQ1960" s="28"/>
      <c r="IR1960" s="28"/>
      <c r="IS1960" s="28"/>
      <c r="IT1960" s="28"/>
      <c r="IU1960" s="28"/>
      <c r="IV1960" s="28"/>
      <c r="RS1960" s="315"/>
    </row>
    <row r="1961" spans="1:487" s="22" customFormat="1">
      <c r="A1961"/>
      <c r="B1961"/>
      <c r="C1961"/>
      <c r="D1961"/>
      <c r="E1961"/>
      <c r="F1961" s="12"/>
      <c r="J1961" s="2"/>
      <c r="L1961" s="28"/>
      <c r="M1961" s="28"/>
      <c r="N1961" s="28"/>
      <c r="R1961" s="2"/>
      <c r="T1961" s="28"/>
      <c r="U1961" s="28"/>
      <c r="V1961" s="28"/>
      <c r="AA1961" s="2"/>
      <c r="AC1961" s="28"/>
      <c r="AD1961" s="28"/>
      <c r="AE1961" s="28"/>
      <c r="AJ1961" s="2"/>
      <c r="AL1961" s="28"/>
      <c r="AM1961" s="28"/>
      <c r="AN1961" s="28"/>
      <c r="AS1961" s="2"/>
      <c r="AU1961" s="28"/>
      <c r="AV1961" s="28"/>
      <c r="AW1961" s="28"/>
      <c r="BB1961" s="2"/>
      <c r="BD1961" s="28"/>
      <c r="BE1961" s="28"/>
      <c r="BF1961" s="28"/>
      <c r="BK1961" s="2"/>
      <c r="BM1961" s="28"/>
      <c r="BN1961" s="28"/>
      <c r="BO1961" s="28"/>
      <c r="BT1961" s="2"/>
      <c r="BV1961" s="28"/>
      <c r="BW1961" s="28"/>
      <c r="BX1961" s="28"/>
      <c r="CC1961" s="2"/>
      <c r="CE1961" s="28"/>
      <c r="CF1961" s="28"/>
      <c r="CG1961" s="28"/>
      <c r="CL1961" s="2"/>
      <c r="CN1961" s="28"/>
      <c r="CO1961" s="28"/>
      <c r="CP1961" s="28"/>
      <c r="CU1961" s="2"/>
      <c r="CW1961" s="28"/>
      <c r="CX1961" s="28"/>
      <c r="CY1961" s="28"/>
      <c r="DD1961" s="2"/>
      <c r="DF1961" s="28"/>
      <c r="DG1961" s="28"/>
      <c r="DH1961" s="28"/>
      <c r="DM1961" s="2"/>
      <c r="DO1961" s="28"/>
      <c r="DP1961" s="28"/>
      <c r="DQ1961" s="28"/>
      <c r="DV1961" s="2"/>
      <c r="DX1961" s="28"/>
      <c r="DY1961" s="28"/>
      <c r="DZ1961" s="28"/>
      <c r="EE1961" s="2"/>
      <c r="EG1961" s="28"/>
      <c r="EH1961" s="28"/>
      <c r="EI1961" s="28"/>
      <c r="EN1961" s="2"/>
      <c r="EP1961" s="28"/>
      <c r="EQ1961" s="28"/>
      <c r="ER1961" s="28"/>
      <c r="EW1961" s="2"/>
      <c r="EY1961" s="28"/>
      <c r="EZ1961" s="28"/>
      <c r="FA1961" s="28"/>
      <c r="FF1961" s="2"/>
      <c r="FH1961" s="28"/>
      <c r="FI1961" s="28"/>
      <c r="FJ1961" s="28"/>
      <c r="FO1961" s="2"/>
      <c r="FQ1961" s="28"/>
      <c r="FR1961" s="28"/>
      <c r="FS1961" s="28"/>
      <c r="FX1961" s="2"/>
      <c r="FZ1961" s="28"/>
      <c r="GA1961" s="28"/>
      <c r="GB1961" s="28"/>
      <c r="GG1961" s="2"/>
      <c r="GI1961" s="28"/>
      <c r="GJ1961" s="28"/>
      <c r="GK1961" s="28"/>
      <c r="GP1961" s="2"/>
      <c r="GR1961" s="28"/>
      <c r="GS1961" s="28"/>
      <c r="GT1961" s="28"/>
      <c r="GY1961" s="2"/>
      <c r="HA1961" s="28"/>
      <c r="HB1961" s="28"/>
      <c r="HC1961" s="28"/>
      <c r="HH1961" s="2"/>
      <c r="HJ1961" s="28"/>
      <c r="HK1961" s="28"/>
      <c r="HL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  <c r="IP1961" s="28"/>
      <c r="IQ1961" s="28"/>
      <c r="IR1961" s="28"/>
      <c r="IS1961" s="28"/>
      <c r="IT1961" s="28"/>
      <c r="IU1961" s="28"/>
      <c r="IV1961" s="28"/>
      <c r="RS1961" s="315"/>
    </row>
    <row r="1962" spans="1:487" s="22" customFormat="1">
      <c r="A1962"/>
      <c r="B1962"/>
      <c r="C1962"/>
      <c r="D1962"/>
      <c r="E1962"/>
      <c r="F1962" s="12"/>
      <c r="J1962" s="2"/>
      <c r="L1962" s="28"/>
      <c r="M1962" s="28"/>
      <c r="N1962" s="28"/>
      <c r="R1962" s="2"/>
      <c r="T1962" s="28"/>
      <c r="U1962" s="28"/>
      <c r="V1962" s="28"/>
      <c r="AA1962" s="2"/>
      <c r="AC1962" s="28"/>
      <c r="AD1962" s="28"/>
      <c r="AE1962" s="28"/>
      <c r="AJ1962" s="2"/>
      <c r="AL1962" s="28"/>
      <c r="AM1962" s="28"/>
      <c r="AN1962" s="28"/>
      <c r="AS1962" s="2"/>
      <c r="AU1962" s="28"/>
      <c r="AV1962" s="28"/>
      <c r="AW1962" s="28"/>
      <c r="BB1962" s="2"/>
      <c r="BD1962" s="28"/>
      <c r="BE1962" s="28"/>
      <c r="BF1962" s="28"/>
      <c r="BK1962" s="2"/>
      <c r="BM1962" s="28"/>
      <c r="BN1962" s="28"/>
      <c r="BO1962" s="28"/>
      <c r="BT1962" s="2"/>
      <c r="BV1962" s="28"/>
      <c r="BW1962" s="28"/>
      <c r="BX1962" s="28"/>
      <c r="CC1962" s="2"/>
      <c r="CE1962" s="28"/>
      <c r="CF1962" s="28"/>
      <c r="CG1962" s="28"/>
      <c r="CL1962" s="2"/>
      <c r="CN1962" s="28"/>
      <c r="CO1962" s="28"/>
      <c r="CP1962" s="28"/>
      <c r="CU1962" s="2"/>
      <c r="CW1962" s="28"/>
      <c r="CX1962" s="28"/>
      <c r="CY1962" s="28"/>
      <c r="DD1962" s="2"/>
      <c r="DF1962" s="28"/>
      <c r="DG1962" s="28"/>
      <c r="DH1962" s="28"/>
      <c r="DM1962" s="2"/>
      <c r="DO1962" s="28"/>
      <c r="DP1962" s="28"/>
      <c r="DQ1962" s="28"/>
      <c r="DV1962" s="2"/>
      <c r="DX1962" s="28"/>
      <c r="DY1962" s="28"/>
      <c r="DZ1962" s="28"/>
      <c r="EE1962" s="2"/>
      <c r="EG1962" s="28"/>
      <c r="EH1962" s="28"/>
      <c r="EI1962" s="28"/>
      <c r="EN1962" s="2"/>
      <c r="EP1962" s="28"/>
      <c r="EQ1962" s="28"/>
      <c r="ER1962" s="28"/>
      <c r="EW1962" s="2"/>
      <c r="EY1962" s="28"/>
      <c r="EZ1962" s="28"/>
      <c r="FA1962" s="28"/>
      <c r="FF1962" s="2"/>
      <c r="FH1962" s="28"/>
      <c r="FI1962" s="28"/>
      <c r="FJ1962" s="28"/>
      <c r="FO1962" s="2"/>
      <c r="FQ1962" s="28"/>
      <c r="FR1962" s="28"/>
      <c r="FS1962" s="28"/>
      <c r="FX1962" s="2"/>
      <c r="FZ1962" s="28"/>
      <c r="GA1962" s="28"/>
      <c r="GB1962" s="28"/>
      <c r="GG1962" s="2"/>
      <c r="GI1962" s="28"/>
      <c r="GJ1962" s="28"/>
      <c r="GK1962" s="28"/>
      <c r="GP1962" s="2"/>
      <c r="GR1962" s="28"/>
      <c r="GS1962" s="28"/>
      <c r="GT1962" s="28"/>
      <c r="GY1962" s="2"/>
      <c r="HA1962" s="28"/>
      <c r="HB1962" s="28"/>
      <c r="HC1962" s="28"/>
      <c r="HH1962" s="2"/>
      <c r="HJ1962" s="28"/>
      <c r="HK1962" s="28"/>
      <c r="HL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  <c r="IP1962" s="28"/>
      <c r="IQ1962" s="28"/>
      <c r="IR1962" s="28"/>
      <c r="IS1962" s="28"/>
      <c r="IT1962" s="28"/>
      <c r="IU1962" s="28"/>
      <c r="IV1962" s="28"/>
      <c r="RS1962" s="315"/>
    </row>
    <row r="1963" spans="1:487" s="22" customFormat="1">
      <c r="A1963"/>
      <c r="B1963"/>
      <c r="C1963"/>
      <c r="D1963"/>
      <c r="E1963"/>
      <c r="F1963" s="12"/>
      <c r="J1963" s="2"/>
      <c r="L1963" s="28"/>
      <c r="M1963" s="28"/>
      <c r="N1963" s="28"/>
      <c r="R1963" s="2"/>
      <c r="T1963" s="28"/>
      <c r="U1963" s="28"/>
      <c r="V1963" s="28"/>
      <c r="AA1963" s="2"/>
      <c r="AC1963" s="28"/>
      <c r="AD1963" s="28"/>
      <c r="AE1963" s="28"/>
      <c r="AJ1963" s="2"/>
      <c r="AL1963" s="28"/>
      <c r="AM1963" s="28"/>
      <c r="AN1963" s="28"/>
      <c r="AS1963" s="2"/>
      <c r="AU1963" s="28"/>
      <c r="AV1963" s="28"/>
      <c r="AW1963" s="28"/>
      <c r="BB1963" s="2"/>
      <c r="BD1963" s="28"/>
      <c r="BE1963" s="28"/>
      <c r="BF1963" s="28"/>
      <c r="BK1963" s="2"/>
      <c r="BM1963" s="28"/>
      <c r="BN1963" s="28"/>
      <c r="BO1963" s="28"/>
      <c r="BT1963" s="2"/>
      <c r="BV1963" s="28"/>
      <c r="BW1963" s="28"/>
      <c r="BX1963" s="28"/>
      <c r="CC1963" s="2"/>
      <c r="CE1963" s="28"/>
      <c r="CF1963" s="28"/>
      <c r="CG1963" s="28"/>
      <c r="CL1963" s="2"/>
      <c r="CN1963" s="28"/>
      <c r="CO1963" s="28"/>
      <c r="CP1963" s="28"/>
      <c r="CU1963" s="2"/>
      <c r="CW1963" s="28"/>
      <c r="CX1963" s="28"/>
      <c r="CY1963" s="28"/>
      <c r="DD1963" s="2"/>
      <c r="DF1963" s="28"/>
      <c r="DG1963" s="28"/>
      <c r="DH1963" s="28"/>
      <c r="DM1963" s="2"/>
      <c r="DO1963" s="28"/>
      <c r="DP1963" s="28"/>
      <c r="DQ1963" s="28"/>
      <c r="DV1963" s="2"/>
      <c r="DX1963" s="28"/>
      <c r="DY1963" s="28"/>
      <c r="DZ1963" s="28"/>
      <c r="EE1963" s="2"/>
      <c r="EG1963" s="28"/>
      <c r="EH1963" s="28"/>
      <c r="EI1963" s="28"/>
      <c r="EN1963" s="2"/>
      <c r="EP1963" s="28"/>
      <c r="EQ1963" s="28"/>
      <c r="ER1963" s="28"/>
      <c r="EW1963" s="2"/>
      <c r="EY1963" s="28"/>
      <c r="EZ1963" s="28"/>
      <c r="FA1963" s="28"/>
      <c r="FF1963" s="2"/>
      <c r="FH1963" s="28"/>
      <c r="FI1963" s="28"/>
      <c r="FJ1963" s="28"/>
      <c r="FO1963" s="2"/>
      <c r="FQ1963" s="28"/>
      <c r="FR1963" s="28"/>
      <c r="FS1963" s="28"/>
      <c r="FX1963" s="2"/>
      <c r="FZ1963" s="28"/>
      <c r="GA1963" s="28"/>
      <c r="GB1963" s="28"/>
      <c r="GG1963" s="2"/>
      <c r="GI1963" s="28"/>
      <c r="GJ1963" s="28"/>
      <c r="GK1963" s="28"/>
      <c r="GP1963" s="2"/>
      <c r="GR1963" s="28"/>
      <c r="GS1963" s="28"/>
      <c r="GT1963" s="28"/>
      <c r="GY1963" s="2"/>
      <c r="HA1963" s="28"/>
      <c r="HB1963" s="28"/>
      <c r="HC1963" s="28"/>
      <c r="HH1963" s="2"/>
      <c r="HJ1963" s="28"/>
      <c r="HK1963" s="28"/>
      <c r="HL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  <c r="IP1963" s="28"/>
      <c r="IQ1963" s="28"/>
      <c r="IR1963" s="28"/>
      <c r="IS1963" s="28"/>
      <c r="IT1963" s="28"/>
      <c r="IU1963" s="28"/>
      <c r="IV1963" s="28"/>
      <c r="RS1963" s="315"/>
    </row>
    <row r="1964" spans="1:487" s="22" customFormat="1">
      <c r="A1964"/>
      <c r="B1964"/>
      <c r="C1964"/>
      <c r="D1964"/>
      <c r="E1964"/>
      <c r="F1964" s="12"/>
      <c r="J1964" s="2"/>
      <c r="L1964" s="28"/>
      <c r="M1964" s="28"/>
      <c r="N1964" s="28"/>
      <c r="R1964" s="2"/>
      <c r="T1964" s="28"/>
      <c r="U1964" s="28"/>
      <c r="V1964" s="28"/>
      <c r="AA1964" s="2"/>
      <c r="AC1964" s="28"/>
      <c r="AD1964" s="28"/>
      <c r="AE1964" s="28"/>
      <c r="AJ1964" s="2"/>
      <c r="AL1964" s="28"/>
      <c r="AM1964" s="28"/>
      <c r="AN1964" s="28"/>
      <c r="AS1964" s="2"/>
      <c r="AU1964" s="28"/>
      <c r="AV1964" s="28"/>
      <c r="AW1964" s="28"/>
      <c r="BB1964" s="2"/>
      <c r="BD1964" s="28"/>
      <c r="BE1964" s="28"/>
      <c r="BF1964" s="28"/>
      <c r="BK1964" s="2"/>
      <c r="BM1964" s="28"/>
      <c r="BN1964" s="28"/>
      <c r="BO1964" s="28"/>
      <c r="BT1964" s="2"/>
      <c r="BV1964" s="28"/>
      <c r="BW1964" s="28"/>
      <c r="BX1964" s="28"/>
      <c r="CC1964" s="2"/>
      <c r="CE1964" s="28"/>
      <c r="CF1964" s="28"/>
      <c r="CG1964" s="28"/>
      <c r="CL1964" s="2"/>
      <c r="CN1964" s="28"/>
      <c r="CO1964" s="28"/>
      <c r="CP1964" s="28"/>
      <c r="CU1964" s="2"/>
      <c r="CW1964" s="28"/>
      <c r="CX1964" s="28"/>
      <c r="CY1964" s="28"/>
      <c r="DD1964" s="2"/>
      <c r="DF1964" s="28"/>
      <c r="DG1964" s="28"/>
      <c r="DH1964" s="28"/>
      <c r="DM1964" s="2"/>
      <c r="DO1964" s="28"/>
      <c r="DP1964" s="28"/>
      <c r="DQ1964" s="28"/>
      <c r="DV1964" s="2"/>
      <c r="DX1964" s="28"/>
      <c r="DY1964" s="28"/>
      <c r="DZ1964" s="28"/>
      <c r="EE1964" s="2"/>
      <c r="EG1964" s="28"/>
      <c r="EH1964" s="28"/>
      <c r="EI1964" s="28"/>
      <c r="EN1964" s="2"/>
      <c r="EP1964" s="28"/>
      <c r="EQ1964" s="28"/>
      <c r="ER1964" s="28"/>
      <c r="EW1964" s="2"/>
      <c r="EY1964" s="28"/>
      <c r="EZ1964" s="28"/>
      <c r="FA1964" s="28"/>
      <c r="FF1964" s="2"/>
      <c r="FH1964" s="28"/>
      <c r="FI1964" s="28"/>
      <c r="FJ1964" s="28"/>
      <c r="FO1964" s="2"/>
      <c r="FQ1964" s="28"/>
      <c r="FR1964" s="28"/>
      <c r="FS1964" s="28"/>
      <c r="FX1964" s="2"/>
      <c r="FZ1964" s="28"/>
      <c r="GA1964" s="28"/>
      <c r="GB1964" s="28"/>
      <c r="GG1964" s="2"/>
      <c r="GI1964" s="28"/>
      <c r="GJ1964" s="28"/>
      <c r="GK1964" s="28"/>
      <c r="GP1964" s="2"/>
      <c r="GR1964" s="28"/>
      <c r="GS1964" s="28"/>
      <c r="GT1964" s="28"/>
      <c r="GY1964" s="2"/>
      <c r="HA1964" s="28"/>
      <c r="HB1964" s="28"/>
      <c r="HC1964" s="28"/>
      <c r="HH1964" s="2"/>
      <c r="HJ1964" s="28"/>
      <c r="HK1964" s="28"/>
      <c r="HL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  <c r="IP1964" s="28"/>
      <c r="IQ1964" s="28"/>
      <c r="IR1964" s="28"/>
      <c r="IS1964" s="28"/>
      <c r="IT1964" s="28"/>
      <c r="IU1964" s="28"/>
      <c r="IV1964" s="28"/>
      <c r="RS1964" s="315"/>
    </row>
    <row r="1965" spans="1:487" s="22" customFormat="1">
      <c r="A1965"/>
      <c r="B1965"/>
      <c r="C1965"/>
      <c r="D1965"/>
      <c r="E1965"/>
      <c r="F1965" s="12"/>
      <c r="J1965" s="2"/>
      <c r="L1965" s="28"/>
      <c r="M1965" s="28"/>
      <c r="N1965" s="28"/>
      <c r="R1965" s="2"/>
      <c r="T1965" s="28"/>
      <c r="U1965" s="28"/>
      <c r="V1965" s="28"/>
      <c r="AA1965" s="2"/>
      <c r="AC1965" s="28"/>
      <c r="AD1965" s="28"/>
      <c r="AE1965" s="28"/>
      <c r="AJ1965" s="2"/>
      <c r="AL1965" s="28"/>
      <c r="AM1965" s="28"/>
      <c r="AN1965" s="28"/>
      <c r="AS1965" s="2"/>
      <c r="AU1965" s="28"/>
      <c r="AV1965" s="28"/>
      <c r="AW1965" s="28"/>
      <c r="BB1965" s="2"/>
      <c r="BD1965" s="28"/>
      <c r="BE1965" s="28"/>
      <c r="BF1965" s="28"/>
      <c r="BK1965" s="2"/>
      <c r="BM1965" s="28"/>
      <c r="BN1965" s="28"/>
      <c r="BO1965" s="28"/>
      <c r="BT1965" s="2"/>
      <c r="BV1965" s="28"/>
      <c r="BW1965" s="28"/>
      <c r="BX1965" s="28"/>
      <c r="CC1965" s="2"/>
      <c r="CE1965" s="28"/>
      <c r="CF1965" s="28"/>
      <c r="CG1965" s="28"/>
      <c r="CL1965" s="2"/>
      <c r="CN1965" s="28"/>
      <c r="CO1965" s="28"/>
      <c r="CP1965" s="28"/>
      <c r="CU1965" s="2"/>
      <c r="CW1965" s="28"/>
      <c r="CX1965" s="28"/>
      <c r="CY1965" s="28"/>
      <c r="DD1965" s="2"/>
      <c r="DF1965" s="28"/>
      <c r="DG1965" s="28"/>
      <c r="DH1965" s="28"/>
      <c r="DM1965" s="2"/>
      <c r="DO1965" s="28"/>
      <c r="DP1965" s="28"/>
      <c r="DQ1965" s="28"/>
      <c r="DV1965" s="2"/>
      <c r="DX1965" s="28"/>
      <c r="DY1965" s="28"/>
      <c r="DZ1965" s="28"/>
      <c r="EE1965" s="2"/>
      <c r="EG1965" s="28"/>
      <c r="EH1965" s="28"/>
      <c r="EI1965" s="28"/>
      <c r="EN1965" s="2"/>
      <c r="EP1965" s="28"/>
      <c r="EQ1965" s="28"/>
      <c r="ER1965" s="28"/>
      <c r="EW1965" s="2"/>
      <c r="EY1965" s="28"/>
      <c r="EZ1965" s="28"/>
      <c r="FA1965" s="28"/>
      <c r="FF1965" s="2"/>
      <c r="FH1965" s="28"/>
      <c r="FI1965" s="28"/>
      <c r="FJ1965" s="28"/>
      <c r="FO1965" s="2"/>
      <c r="FQ1965" s="28"/>
      <c r="FR1965" s="28"/>
      <c r="FS1965" s="28"/>
      <c r="FX1965" s="2"/>
      <c r="FZ1965" s="28"/>
      <c r="GA1965" s="28"/>
      <c r="GB1965" s="28"/>
      <c r="GG1965" s="2"/>
      <c r="GI1965" s="28"/>
      <c r="GJ1965" s="28"/>
      <c r="GK1965" s="28"/>
      <c r="GP1965" s="2"/>
      <c r="GR1965" s="28"/>
      <c r="GS1965" s="28"/>
      <c r="GT1965" s="28"/>
      <c r="GY1965" s="2"/>
      <c r="HA1965" s="28"/>
      <c r="HB1965" s="28"/>
      <c r="HC1965" s="28"/>
      <c r="HH1965" s="2"/>
      <c r="HJ1965" s="28"/>
      <c r="HK1965" s="28"/>
      <c r="HL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  <c r="IP1965" s="28"/>
      <c r="IQ1965" s="28"/>
      <c r="IR1965" s="28"/>
      <c r="IS1965" s="28"/>
      <c r="IT1965" s="28"/>
      <c r="IU1965" s="28"/>
      <c r="IV1965" s="28"/>
      <c r="RS1965" s="315"/>
    </row>
    <row r="1966" spans="1:487" s="22" customFormat="1">
      <c r="A1966"/>
      <c r="B1966"/>
      <c r="C1966"/>
      <c r="D1966"/>
      <c r="E1966"/>
      <c r="F1966" s="12"/>
      <c r="J1966" s="2"/>
      <c r="L1966" s="28"/>
      <c r="M1966" s="28"/>
      <c r="N1966" s="28"/>
      <c r="R1966" s="2"/>
      <c r="T1966" s="28"/>
      <c r="U1966" s="28"/>
      <c r="V1966" s="28"/>
      <c r="AA1966" s="2"/>
      <c r="AC1966" s="28"/>
      <c r="AD1966" s="28"/>
      <c r="AE1966" s="28"/>
      <c r="AJ1966" s="2"/>
      <c r="AL1966" s="28"/>
      <c r="AM1966" s="28"/>
      <c r="AN1966" s="28"/>
      <c r="AS1966" s="2"/>
      <c r="AU1966" s="28"/>
      <c r="AV1966" s="28"/>
      <c r="AW1966" s="28"/>
      <c r="BB1966" s="2"/>
      <c r="BD1966" s="28"/>
      <c r="BE1966" s="28"/>
      <c r="BF1966" s="28"/>
      <c r="BK1966" s="2"/>
      <c r="BM1966" s="28"/>
      <c r="BN1966" s="28"/>
      <c r="BO1966" s="28"/>
      <c r="BT1966" s="2"/>
      <c r="BV1966" s="28"/>
      <c r="BW1966" s="28"/>
      <c r="BX1966" s="28"/>
      <c r="CC1966" s="2"/>
      <c r="CE1966" s="28"/>
      <c r="CF1966" s="28"/>
      <c r="CG1966" s="28"/>
      <c r="CL1966" s="2"/>
      <c r="CN1966" s="28"/>
      <c r="CO1966" s="28"/>
      <c r="CP1966" s="28"/>
      <c r="CU1966" s="2"/>
      <c r="CW1966" s="28"/>
      <c r="CX1966" s="28"/>
      <c r="CY1966" s="28"/>
      <c r="DD1966" s="2"/>
      <c r="DF1966" s="28"/>
      <c r="DG1966" s="28"/>
      <c r="DH1966" s="28"/>
      <c r="DM1966" s="2"/>
      <c r="DO1966" s="28"/>
      <c r="DP1966" s="28"/>
      <c r="DQ1966" s="28"/>
      <c r="DV1966" s="2"/>
      <c r="DX1966" s="28"/>
      <c r="DY1966" s="28"/>
      <c r="DZ1966" s="28"/>
      <c r="EE1966" s="2"/>
      <c r="EG1966" s="28"/>
      <c r="EH1966" s="28"/>
      <c r="EI1966" s="28"/>
      <c r="EN1966" s="2"/>
      <c r="EP1966" s="28"/>
      <c r="EQ1966" s="28"/>
      <c r="ER1966" s="28"/>
      <c r="EW1966" s="2"/>
      <c r="EY1966" s="28"/>
      <c r="EZ1966" s="28"/>
      <c r="FA1966" s="28"/>
      <c r="FF1966" s="2"/>
      <c r="FH1966" s="28"/>
      <c r="FI1966" s="28"/>
      <c r="FJ1966" s="28"/>
      <c r="FO1966" s="2"/>
      <c r="FQ1966" s="28"/>
      <c r="FR1966" s="28"/>
      <c r="FS1966" s="28"/>
      <c r="FX1966" s="2"/>
      <c r="FZ1966" s="28"/>
      <c r="GA1966" s="28"/>
      <c r="GB1966" s="28"/>
      <c r="GG1966" s="2"/>
      <c r="GI1966" s="28"/>
      <c r="GJ1966" s="28"/>
      <c r="GK1966" s="28"/>
      <c r="GP1966" s="2"/>
      <c r="GR1966" s="28"/>
      <c r="GS1966" s="28"/>
      <c r="GT1966" s="28"/>
      <c r="GY1966" s="2"/>
      <c r="HA1966" s="28"/>
      <c r="HB1966" s="28"/>
      <c r="HC1966" s="28"/>
      <c r="HH1966" s="2"/>
      <c r="HJ1966" s="28"/>
      <c r="HK1966" s="28"/>
      <c r="HL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  <c r="IP1966" s="28"/>
      <c r="IQ1966" s="28"/>
      <c r="IR1966" s="28"/>
      <c r="IS1966" s="28"/>
      <c r="IT1966" s="28"/>
      <c r="IU1966" s="28"/>
      <c r="IV1966" s="28"/>
      <c r="RS1966" s="315"/>
    </row>
    <row r="1967" spans="1:487" s="22" customFormat="1">
      <c r="A1967"/>
      <c r="B1967"/>
      <c r="C1967"/>
      <c r="D1967"/>
      <c r="E1967"/>
      <c r="F1967" s="12"/>
      <c r="J1967" s="2"/>
      <c r="L1967" s="28"/>
      <c r="M1967" s="28"/>
      <c r="N1967" s="28"/>
      <c r="R1967" s="2"/>
      <c r="T1967" s="28"/>
      <c r="U1967" s="28"/>
      <c r="V1967" s="28"/>
      <c r="AA1967" s="2"/>
      <c r="AC1967" s="28"/>
      <c r="AD1967" s="28"/>
      <c r="AE1967" s="28"/>
      <c r="AJ1967" s="2"/>
      <c r="AL1967" s="28"/>
      <c r="AM1967" s="28"/>
      <c r="AN1967" s="28"/>
      <c r="AS1967" s="2"/>
      <c r="AU1967" s="28"/>
      <c r="AV1967" s="28"/>
      <c r="AW1967" s="28"/>
      <c r="BB1967" s="2"/>
      <c r="BD1967" s="28"/>
      <c r="BE1967" s="28"/>
      <c r="BF1967" s="28"/>
      <c r="BK1967" s="2"/>
      <c r="BM1967" s="28"/>
      <c r="BN1967" s="28"/>
      <c r="BO1967" s="28"/>
      <c r="BT1967" s="2"/>
      <c r="BV1967" s="28"/>
      <c r="BW1967" s="28"/>
      <c r="BX1967" s="28"/>
      <c r="CC1967" s="2"/>
      <c r="CE1967" s="28"/>
      <c r="CF1967" s="28"/>
      <c r="CG1967" s="28"/>
      <c r="CL1967" s="2"/>
      <c r="CN1967" s="28"/>
      <c r="CO1967" s="28"/>
      <c r="CP1967" s="28"/>
      <c r="CU1967" s="2"/>
      <c r="CW1967" s="28"/>
      <c r="CX1967" s="28"/>
      <c r="CY1967" s="28"/>
      <c r="DD1967" s="2"/>
      <c r="DF1967" s="28"/>
      <c r="DG1967" s="28"/>
      <c r="DH1967" s="28"/>
      <c r="DM1967" s="2"/>
      <c r="DO1967" s="28"/>
      <c r="DP1967" s="28"/>
      <c r="DQ1967" s="28"/>
      <c r="DV1967" s="2"/>
      <c r="DX1967" s="28"/>
      <c r="DY1967" s="28"/>
      <c r="DZ1967" s="28"/>
      <c r="EE1967" s="2"/>
      <c r="EG1967" s="28"/>
      <c r="EH1967" s="28"/>
      <c r="EI1967" s="28"/>
      <c r="EN1967" s="2"/>
      <c r="EP1967" s="28"/>
      <c r="EQ1967" s="28"/>
      <c r="ER1967" s="28"/>
      <c r="EW1967" s="2"/>
      <c r="EY1967" s="28"/>
      <c r="EZ1967" s="28"/>
      <c r="FA1967" s="28"/>
      <c r="FF1967" s="2"/>
      <c r="FH1967" s="28"/>
      <c r="FI1967" s="28"/>
      <c r="FJ1967" s="28"/>
      <c r="FO1967" s="2"/>
      <c r="FQ1967" s="28"/>
      <c r="FR1967" s="28"/>
      <c r="FS1967" s="28"/>
      <c r="FX1967" s="2"/>
      <c r="FZ1967" s="28"/>
      <c r="GA1967" s="28"/>
      <c r="GB1967" s="28"/>
      <c r="GG1967" s="2"/>
      <c r="GI1967" s="28"/>
      <c r="GJ1967" s="28"/>
      <c r="GK1967" s="28"/>
      <c r="GP1967" s="2"/>
      <c r="GR1967" s="28"/>
      <c r="GS1967" s="28"/>
      <c r="GT1967" s="28"/>
      <c r="GY1967" s="2"/>
      <c r="HA1967" s="28"/>
      <c r="HB1967" s="28"/>
      <c r="HC1967" s="28"/>
      <c r="HH1967" s="2"/>
      <c r="HJ1967" s="28"/>
      <c r="HK1967" s="28"/>
      <c r="HL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  <c r="IP1967" s="28"/>
      <c r="IQ1967" s="28"/>
      <c r="IR1967" s="28"/>
      <c r="IS1967" s="28"/>
      <c r="IT1967" s="28"/>
      <c r="IU1967" s="28"/>
      <c r="IV1967" s="28"/>
      <c r="RS1967" s="315"/>
    </row>
    <row r="1968" spans="1:487" s="22" customFormat="1">
      <c r="A1968"/>
      <c r="B1968"/>
      <c r="C1968"/>
      <c r="D1968"/>
      <c r="E1968"/>
      <c r="F1968" s="12"/>
      <c r="J1968" s="2"/>
      <c r="L1968" s="28"/>
      <c r="M1968" s="28"/>
      <c r="N1968" s="28"/>
      <c r="R1968" s="2"/>
      <c r="T1968" s="28"/>
      <c r="U1968" s="28"/>
      <c r="V1968" s="28"/>
      <c r="AA1968" s="2"/>
      <c r="AC1968" s="28"/>
      <c r="AD1968" s="28"/>
      <c r="AE1968" s="28"/>
      <c r="AJ1968" s="2"/>
      <c r="AL1968" s="28"/>
      <c r="AM1968" s="28"/>
      <c r="AN1968" s="28"/>
      <c r="AS1968" s="2"/>
      <c r="AU1968" s="28"/>
      <c r="AV1968" s="28"/>
      <c r="AW1968" s="28"/>
      <c r="BB1968" s="2"/>
      <c r="BD1968" s="28"/>
      <c r="BE1968" s="28"/>
      <c r="BF1968" s="28"/>
      <c r="BK1968" s="2"/>
      <c r="BM1968" s="28"/>
      <c r="BN1968" s="28"/>
      <c r="BO1968" s="28"/>
      <c r="BT1968" s="2"/>
      <c r="BV1968" s="28"/>
      <c r="BW1968" s="28"/>
      <c r="BX1968" s="28"/>
      <c r="CC1968" s="2"/>
      <c r="CE1968" s="28"/>
      <c r="CF1968" s="28"/>
      <c r="CG1968" s="28"/>
      <c r="CL1968" s="2"/>
      <c r="CN1968" s="28"/>
      <c r="CO1968" s="28"/>
      <c r="CP1968" s="28"/>
      <c r="CU1968" s="2"/>
      <c r="CW1968" s="28"/>
      <c r="CX1968" s="28"/>
      <c r="CY1968" s="28"/>
      <c r="DD1968" s="2"/>
      <c r="DF1968" s="28"/>
      <c r="DG1968" s="28"/>
      <c r="DH1968" s="28"/>
      <c r="DM1968" s="2"/>
      <c r="DO1968" s="28"/>
      <c r="DP1968" s="28"/>
      <c r="DQ1968" s="28"/>
      <c r="DV1968" s="2"/>
      <c r="DX1968" s="28"/>
      <c r="DY1968" s="28"/>
      <c r="DZ1968" s="28"/>
      <c r="EE1968" s="2"/>
      <c r="EG1968" s="28"/>
      <c r="EH1968" s="28"/>
      <c r="EI1968" s="28"/>
      <c r="EN1968" s="2"/>
      <c r="EP1968" s="28"/>
      <c r="EQ1968" s="28"/>
      <c r="ER1968" s="28"/>
      <c r="EW1968" s="2"/>
      <c r="EY1968" s="28"/>
      <c r="EZ1968" s="28"/>
      <c r="FA1968" s="28"/>
      <c r="FF1968" s="2"/>
      <c r="FH1968" s="28"/>
      <c r="FI1968" s="28"/>
      <c r="FJ1968" s="28"/>
      <c r="FO1968" s="2"/>
      <c r="FQ1968" s="28"/>
      <c r="FR1968" s="28"/>
      <c r="FS1968" s="28"/>
      <c r="FX1968" s="2"/>
      <c r="FZ1968" s="28"/>
      <c r="GA1968" s="28"/>
      <c r="GB1968" s="28"/>
      <c r="GG1968" s="2"/>
      <c r="GI1968" s="28"/>
      <c r="GJ1968" s="28"/>
      <c r="GK1968" s="28"/>
      <c r="GP1968" s="2"/>
      <c r="GR1968" s="28"/>
      <c r="GS1968" s="28"/>
      <c r="GT1968" s="28"/>
      <c r="GY1968" s="2"/>
      <c r="HA1968" s="28"/>
      <c r="HB1968" s="28"/>
      <c r="HC1968" s="28"/>
      <c r="HH1968" s="2"/>
      <c r="HJ1968" s="28"/>
      <c r="HK1968" s="28"/>
      <c r="HL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  <c r="IP1968" s="28"/>
      <c r="IQ1968" s="28"/>
      <c r="IR1968" s="28"/>
      <c r="IS1968" s="28"/>
      <c r="IT1968" s="28"/>
      <c r="IU1968" s="28"/>
      <c r="IV1968" s="28"/>
      <c r="RS1968" s="315"/>
    </row>
    <row r="1969" spans="1:487" s="22" customFormat="1">
      <c r="A1969"/>
      <c r="B1969"/>
      <c r="C1969"/>
      <c r="D1969"/>
      <c r="E1969"/>
      <c r="F1969" s="12"/>
      <c r="J1969" s="2"/>
      <c r="L1969" s="28"/>
      <c r="M1969" s="28"/>
      <c r="N1969" s="28"/>
      <c r="R1969" s="2"/>
      <c r="T1969" s="28"/>
      <c r="U1969" s="28"/>
      <c r="V1969" s="28"/>
      <c r="AA1969" s="2"/>
      <c r="AC1969" s="28"/>
      <c r="AD1969" s="28"/>
      <c r="AE1969" s="28"/>
      <c r="AJ1969" s="2"/>
      <c r="AL1969" s="28"/>
      <c r="AM1969" s="28"/>
      <c r="AN1969" s="28"/>
      <c r="AS1969" s="2"/>
      <c r="AU1969" s="28"/>
      <c r="AV1969" s="28"/>
      <c r="AW1969" s="28"/>
      <c r="BB1969" s="2"/>
      <c r="BD1969" s="28"/>
      <c r="BE1969" s="28"/>
      <c r="BF1969" s="28"/>
      <c r="BK1969" s="2"/>
      <c r="BM1969" s="28"/>
      <c r="BN1969" s="28"/>
      <c r="BO1969" s="28"/>
      <c r="BT1969" s="2"/>
      <c r="BV1969" s="28"/>
      <c r="BW1969" s="28"/>
      <c r="BX1969" s="28"/>
      <c r="CC1969" s="2"/>
      <c r="CE1969" s="28"/>
      <c r="CF1969" s="28"/>
      <c r="CG1969" s="28"/>
      <c r="CL1969" s="2"/>
      <c r="CN1969" s="28"/>
      <c r="CO1969" s="28"/>
      <c r="CP1969" s="28"/>
      <c r="CU1969" s="2"/>
      <c r="CW1969" s="28"/>
      <c r="CX1969" s="28"/>
      <c r="CY1969" s="28"/>
      <c r="DD1969" s="2"/>
      <c r="DF1969" s="28"/>
      <c r="DG1969" s="28"/>
      <c r="DH1969" s="28"/>
      <c r="DM1969" s="2"/>
      <c r="DO1969" s="28"/>
      <c r="DP1969" s="28"/>
      <c r="DQ1969" s="28"/>
      <c r="DV1969" s="2"/>
      <c r="DX1969" s="28"/>
      <c r="DY1969" s="28"/>
      <c r="DZ1969" s="28"/>
      <c r="EE1969" s="2"/>
      <c r="EG1969" s="28"/>
      <c r="EH1969" s="28"/>
      <c r="EI1969" s="28"/>
      <c r="EN1969" s="2"/>
      <c r="EP1969" s="28"/>
      <c r="EQ1969" s="28"/>
      <c r="ER1969" s="28"/>
      <c r="EW1969" s="2"/>
      <c r="EY1969" s="28"/>
      <c r="EZ1969" s="28"/>
      <c r="FA1969" s="28"/>
      <c r="FF1969" s="2"/>
      <c r="FH1969" s="28"/>
      <c r="FI1969" s="28"/>
      <c r="FJ1969" s="28"/>
      <c r="FO1969" s="2"/>
      <c r="FQ1969" s="28"/>
      <c r="FR1969" s="28"/>
      <c r="FS1969" s="28"/>
      <c r="FX1969" s="2"/>
      <c r="FZ1969" s="28"/>
      <c r="GA1969" s="28"/>
      <c r="GB1969" s="28"/>
      <c r="GG1969" s="2"/>
      <c r="GI1969" s="28"/>
      <c r="GJ1969" s="28"/>
      <c r="GK1969" s="28"/>
      <c r="GP1969" s="2"/>
      <c r="GR1969" s="28"/>
      <c r="GS1969" s="28"/>
      <c r="GT1969" s="28"/>
      <c r="GY1969" s="2"/>
      <c r="HA1969" s="28"/>
      <c r="HB1969" s="28"/>
      <c r="HC1969" s="28"/>
      <c r="HH1969" s="2"/>
      <c r="HJ1969" s="28"/>
      <c r="HK1969" s="28"/>
      <c r="HL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  <c r="IP1969" s="28"/>
      <c r="IQ1969" s="28"/>
      <c r="IR1969" s="28"/>
      <c r="IS1969" s="28"/>
      <c r="IT1969" s="28"/>
      <c r="IU1969" s="28"/>
      <c r="IV1969" s="28"/>
      <c r="RS1969" s="315"/>
    </row>
    <row r="1970" spans="1:487" s="22" customFormat="1">
      <c r="A1970"/>
      <c r="B1970"/>
      <c r="C1970"/>
      <c r="D1970"/>
      <c r="E1970"/>
      <c r="F1970" s="12"/>
      <c r="J1970" s="2"/>
      <c r="L1970" s="28"/>
      <c r="M1970" s="28"/>
      <c r="N1970" s="28"/>
      <c r="R1970" s="2"/>
      <c r="T1970" s="28"/>
      <c r="U1970" s="28"/>
      <c r="V1970" s="28"/>
      <c r="AA1970" s="2"/>
      <c r="AC1970" s="28"/>
      <c r="AD1970" s="28"/>
      <c r="AE1970" s="28"/>
      <c r="AJ1970" s="2"/>
      <c r="AL1970" s="28"/>
      <c r="AM1970" s="28"/>
      <c r="AN1970" s="28"/>
      <c r="AS1970" s="2"/>
      <c r="AU1970" s="28"/>
      <c r="AV1970" s="28"/>
      <c r="AW1970" s="28"/>
      <c r="BB1970" s="2"/>
      <c r="BD1970" s="28"/>
      <c r="BE1970" s="28"/>
      <c r="BF1970" s="28"/>
      <c r="BK1970" s="2"/>
      <c r="BM1970" s="28"/>
      <c r="BN1970" s="28"/>
      <c r="BO1970" s="28"/>
      <c r="BT1970" s="2"/>
      <c r="BV1970" s="28"/>
      <c r="BW1970" s="28"/>
      <c r="BX1970" s="28"/>
      <c r="CC1970" s="2"/>
      <c r="CE1970" s="28"/>
      <c r="CF1970" s="28"/>
      <c r="CG1970" s="28"/>
      <c r="CL1970" s="2"/>
      <c r="CN1970" s="28"/>
      <c r="CO1970" s="28"/>
      <c r="CP1970" s="28"/>
      <c r="CU1970" s="2"/>
      <c r="CW1970" s="28"/>
      <c r="CX1970" s="28"/>
      <c r="CY1970" s="28"/>
      <c r="DD1970" s="2"/>
      <c r="DF1970" s="28"/>
      <c r="DG1970" s="28"/>
      <c r="DH1970" s="28"/>
      <c r="DM1970" s="2"/>
      <c r="DO1970" s="28"/>
      <c r="DP1970" s="28"/>
      <c r="DQ1970" s="28"/>
      <c r="DV1970" s="2"/>
      <c r="DX1970" s="28"/>
      <c r="DY1970" s="28"/>
      <c r="DZ1970" s="28"/>
      <c r="EE1970" s="2"/>
      <c r="EG1970" s="28"/>
      <c r="EH1970" s="28"/>
      <c r="EI1970" s="28"/>
      <c r="EN1970" s="2"/>
      <c r="EP1970" s="28"/>
      <c r="EQ1970" s="28"/>
      <c r="ER1970" s="28"/>
      <c r="EW1970" s="2"/>
      <c r="EY1970" s="28"/>
      <c r="EZ1970" s="28"/>
      <c r="FA1970" s="28"/>
      <c r="FF1970" s="2"/>
      <c r="FH1970" s="28"/>
      <c r="FI1970" s="28"/>
      <c r="FJ1970" s="28"/>
      <c r="FO1970" s="2"/>
      <c r="FQ1970" s="28"/>
      <c r="FR1970" s="28"/>
      <c r="FS1970" s="28"/>
      <c r="FX1970" s="2"/>
      <c r="FZ1970" s="28"/>
      <c r="GA1970" s="28"/>
      <c r="GB1970" s="28"/>
      <c r="GG1970" s="2"/>
      <c r="GI1970" s="28"/>
      <c r="GJ1970" s="28"/>
      <c r="GK1970" s="28"/>
      <c r="GP1970" s="2"/>
      <c r="GR1970" s="28"/>
      <c r="GS1970" s="28"/>
      <c r="GT1970" s="28"/>
      <c r="GY1970" s="2"/>
      <c r="HA1970" s="28"/>
      <c r="HB1970" s="28"/>
      <c r="HC1970" s="28"/>
      <c r="HH1970" s="2"/>
      <c r="HJ1970" s="28"/>
      <c r="HK1970" s="28"/>
      <c r="HL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  <c r="IP1970" s="28"/>
      <c r="IQ1970" s="28"/>
      <c r="IR1970" s="28"/>
      <c r="IS1970" s="28"/>
      <c r="IT1970" s="28"/>
      <c r="IU1970" s="28"/>
      <c r="IV1970" s="28"/>
      <c r="RS1970" s="315"/>
    </row>
    <row r="1971" spans="1:487" s="22" customFormat="1">
      <c r="A1971"/>
      <c r="B1971"/>
      <c r="C1971"/>
      <c r="D1971"/>
      <c r="E1971"/>
      <c r="F1971" s="12"/>
      <c r="J1971" s="2"/>
      <c r="L1971" s="28"/>
      <c r="M1971" s="28"/>
      <c r="N1971" s="28"/>
      <c r="R1971" s="2"/>
      <c r="T1971" s="28"/>
      <c r="U1971" s="28"/>
      <c r="V1971" s="28"/>
      <c r="AA1971" s="2"/>
      <c r="AC1971" s="28"/>
      <c r="AD1971" s="28"/>
      <c r="AE1971" s="28"/>
      <c r="AJ1971" s="2"/>
      <c r="AL1971" s="28"/>
      <c r="AM1971" s="28"/>
      <c r="AN1971" s="28"/>
      <c r="AS1971" s="2"/>
      <c r="AU1971" s="28"/>
      <c r="AV1971" s="28"/>
      <c r="AW1971" s="28"/>
      <c r="BB1971" s="2"/>
      <c r="BD1971" s="28"/>
      <c r="BE1971" s="28"/>
      <c r="BF1971" s="28"/>
      <c r="BK1971" s="2"/>
      <c r="BM1971" s="28"/>
      <c r="BN1971" s="28"/>
      <c r="BO1971" s="28"/>
      <c r="BT1971" s="2"/>
      <c r="BV1971" s="28"/>
      <c r="BW1971" s="28"/>
      <c r="BX1971" s="28"/>
      <c r="CC1971" s="2"/>
      <c r="CE1971" s="28"/>
      <c r="CF1971" s="28"/>
      <c r="CG1971" s="28"/>
      <c r="CL1971" s="2"/>
      <c r="CN1971" s="28"/>
      <c r="CO1971" s="28"/>
      <c r="CP1971" s="28"/>
      <c r="CU1971" s="2"/>
      <c r="CW1971" s="28"/>
      <c r="CX1971" s="28"/>
      <c r="CY1971" s="28"/>
      <c r="DD1971" s="2"/>
      <c r="DF1971" s="28"/>
      <c r="DG1971" s="28"/>
      <c r="DH1971" s="28"/>
      <c r="DM1971" s="2"/>
      <c r="DO1971" s="28"/>
      <c r="DP1971" s="28"/>
      <c r="DQ1971" s="28"/>
      <c r="DV1971" s="2"/>
      <c r="DX1971" s="28"/>
      <c r="DY1971" s="28"/>
      <c r="DZ1971" s="28"/>
      <c r="EE1971" s="2"/>
      <c r="EG1971" s="28"/>
      <c r="EH1971" s="28"/>
      <c r="EI1971" s="28"/>
      <c r="EN1971" s="2"/>
      <c r="EP1971" s="28"/>
      <c r="EQ1971" s="28"/>
      <c r="ER1971" s="28"/>
      <c r="EW1971" s="2"/>
      <c r="EY1971" s="28"/>
      <c r="EZ1971" s="28"/>
      <c r="FA1971" s="28"/>
      <c r="FF1971" s="2"/>
      <c r="FH1971" s="28"/>
      <c r="FI1971" s="28"/>
      <c r="FJ1971" s="28"/>
      <c r="FO1971" s="2"/>
      <c r="FQ1971" s="28"/>
      <c r="FR1971" s="28"/>
      <c r="FS1971" s="28"/>
      <c r="FX1971" s="2"/>
      <c r="FZ1971" s="28"/>
      <c r="GA1971" s="28"/>
      <c r="GB1971" s="28"/>
      <c r="GG1971" s="2"/>
      <c r="GI1971" s="28"/>
      <c r="GJ1971" s="28"/>
      <c r="GK1971" s="28"/>
      <c r="GP1971" s="2"/>
      <c r="GR1971" s="28"/>
      <c r="GS1971" s="28"/>
      <c r="GT1971" s="28"/>
      <c r="GY1971" s="2"/>
      <c r="HA1971" s="28"/>
      <c r="HB1971" s="28"/>
      <c r="HC1971" s="28"/>
      <c r="HH1971" s="2"/>
      <c r="HJ1971" s="28"/>
      <c r="HK1971" s="28"/>
      <c r="HL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  <c r="IP1971" s="28"/>
      <c r="IQ1971" s="28"/>
      <c r="IR1971" s="28"/>
      <c r="IS1971" s="28"/>
      <c r="IT1971" s="28"/>
      <c r="IU1971" s="28"/>
      <c r="IV1971" s="28"/>
      <c r="RS1971" s="315"/>
    </row>
    <row r="1972" spans="1:487" s="22" customFormat="1">
      <c r="A1972"/>
      <c r="B1972"/>
      <c r="C1972"/>
      <c r="D1972"/>
      <c r="E1972"/>
      <c r="F1972" s="12"/>
      <c r="J1972" s="2"/>
      <c r="L1972" s="28"/>
      <c r="M1972" s="28"/>
      <c r="N1972" s="28"/>
      <c r="R1972" s="2"/>
      <c r="T1972" s="28"/>
      <c r="U1972" s="28"/>
      <c r="V1972" s="28"/>
      <c r="AA1972" s="2"/>
      <c r="AC1972" s="28"/>
      <c r="AD1972" s="28"/>
      <c r="AE1972" s="28"/>
      <c r="AJ1972" s="2"/>
      <c r="AL1972" s="28"/>
      <c r="AM1972" s="28"/>
      <c r="AN1972" s="28"/>
      <c r="AS1972" s="2"/>
      <c r="AU1972" s="28"/>
      <c r="AV1972" s="28"/>
      <c r="AW1972" s="28"/>
      <c r="BB1972" s="2"/>
      <c r="BD1972" s="28"/>
      <c r="BE1972" s="28"/>
      <c r="BF1972" s="28"/>
      <c r="BK1972" s="2"/>
      <c r="BM1972" s="28"/>
      <c r="BN1972" s="28"/>
      <c r="BO1972" s="28"/>
      <c r="BT1972" s="2"/>
      <c r="BV1972" s="28"/>
      <c r="BW1972" s="28"/>
      <c r="BX1972" s="28"/>
      <c r="CC1972" s="2"/>
      <c r="CE1972" s="28"/>
      <c r="CF1972" s="28"/>
      <c r="CG1972" s="28"/>
      <c r="CL1972" s="2"/>
      <c r="CN1972" s="28"/>
      <c r="CO1972" s="28"/>
      <c r="CP1972" s="28"/>
      <c r="CU1972" s="2"/>
      <c r="CW1972" s="28"/>
      <c r="CX1972" s="28"/>
      <c r="CY1972" s="28"/>
      <c r="DD1972" s="2"/>
      <c r="DF1972" s="28"/>
      <c r="DG1972" s="28"/>
      <c r="DH1972" s="28"/>
      <c r="DM1972" s="2"/>
      <c r="DO1972" s="28"/>
      <c r="DP1972" s="28"/>
      <c r="DQ1972" s="28"/>
      <c r="DV1972" s="2"/>
      <c r="DX1972" s="28"/>
      <c r="DY1972" s="28"/>
      <c r="DZ1972" s="28"/>
      <c r="EE1972" s="2"/>
      <c r="EG1972" s="28"/>
      <c r="EH1972" s="28"/>
      <c r="EI1972" s="28"/>
      <c r="EN1972" s="2"/>
      <c r="EP1972" s="28"/>
      <c r="EQ1972" s="28"/>
      <c r="ER1972" s="28"/>
      <c r="EW1972" s="2"/>
      <c r="EY1972" s="28"/>
      <c r="EZ1972" s="28"/>
      <c r="FA1972" s="28"/>
      <c r="FF1972" s="2"/>
      <c r="FH1972" s="28"/>
      <c r="FI1972" s="28"/>
      <c r="FJ1972" s="28"/>
      <c r="FO1972" s="2"/>
      <c r="FQ1972" s="28"/>
      <c r="FR1972" s="28"/>
      <c r="FS1972" s="28"/>
      <c r="FX1972" s="2"/>
      <c r="FZ1972" s="28"/>
      <c r="GA1972" s="28"/>
      <c r="GB1972" s="28"/>
      <c r="GG1972" s="2"/>
      <c r="GI1972" s="28"/>
      <c r="GJ1972" s="28"/>
      <c r="GK1972" s="28"/>
      <c r="GP1972" s="2"/>
      <c r="GR1972" s="28"/>
      <c r="GS1972" s="28"/>
      <c r="GT1972" s="28"/>
      <c r="GY1972" s="2"/>
      <c r="HA1972" s="28"/>
      <c r="HB1972" s="28"/>
      <c r="HC1972" s="28"/>
      <c r="HH1972" s="2"/>
      <c r="HJ1972" s="28"/>
      <c r="HK1972" s="28"/>
      <c r="HL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  <c r="IP1972" s="28"/>
      <c r="IQ1972" s="28"/>
      <c r="IR1972" s="28"/>
      <c r="IS1972" s="28"/>
      <c r="IT1972" s="28"/>
      <c r="IU1972" s="28"/>
      <c r="IV1972" s="28"/>
      <c r="RS1972" s="315"/>
    </row>
    <row r="1973" spans="1:487" s="22" customFormat="1">
      <c r="A1973"/>
      <c r="B1973"/>
      <c r="C1973"/>
      <c r="D1973"/>
      <c r="E1973"/>
      <c r="F1973" s="12"/>
      <c r="J1973" s="2"/>
      <c r="L1973" s="28"/>
      <c r="M1973" s="28"/>
      <c r="N1973" s="28"/>
      <c r="R1973" s="2"/>
      <c r="T1973" s="28"/>
      <c r="U1973" s="28"/>
      <c r="V1973" s="28"/>
      <c r="AA1973" s="2"/>
      <c r="AC1973" s="28"/>
      <c r="AD1973" s="28"/>
      <c r="AE1973" s="28"/>
      <c r="AJ1973" s="2"/>
      <c r="AL1973" s="28"/>
      <c r="AM1973" s="28"/>
      <c r="AN1973" s="28"/>
      <c r="AS1973" s="2"/>
      <c r="AU1973" s="28"/>
      <c r="AV1973" s="28"/>
      <c r="AW1973" s="28"/>
      <c r="BB1973" s="2"/>
      <c r="BD1973" s="28"/>
      <c r="BE1973" s="28"/>
      <c r="BF1973" s="28"/>
      <c r="BK1973" s="2"/>
      <c r="BM1973" s="28"/>
      <c r="BN1973" s="28"/>
      <c r="BO1973" s="28"/>
      <c r="BT1973" s="2"/>
      <c r="BV1973" s="28"/>
      <c r="BW1973" s="28"/>
      <c r="BX1973" s="28"/>
      <c r="CC1973" s="2"/>
      <c r="CE1973" s="28"/>
      <c r="CF1973" s="28"/>
      <c r="CG1973" s="28"/>
      <c r="CL1973" s="2"/>
      <c r="CN1973" s="28"/>
      <c r="CO1973" s="28"/>
      <c r="CP1973" s="28"/>
      <c r="CU1973" s="2"/>
      <c r="CW1973" s="28"/>
      <c r="CX1973" s="28"/>
      <c r="CY1973" s="28"/>
      <c r="DD1973" s="2"/>
      <c r="DF1973" s="28"/>
      <c r="DG1973" s="28"/>
      <c r="DH1973" s="28"/>
      <c r="DM1973" s="2"/>
      <c r="DO1973" s="28"/>
      <c r="DP1973" s="28"/>
      <c r="DQ1973" s="28"/>
      <c r="DV1973" s="2"/>
      <c r="DX1973" s="28"/>
      <c r="DY1973" s="28"/>
      <c r="DZ1973" s="28"/>
      <c r="EE1973" s="2"/>
      <c r="EG1973" s="28"/>
      <c r="EH1973" s="28"/>
      <c r="EI1973" s="28"/>
      <c r="EN1973" s="2"/>
      <c r="EP1973" s="28"/>
      <c r="EQ1973" s="28"/>
      <c r="ER1973" s="28"/>
      <c r="EW1973" s="2"/>
      <c r="EY1973" s="28"/>
      <c r="EZ1973" s="28"/>
      <c r="FA1973" s="28"/>
      <c r="FF1973" s="2"/>
      <c r="FH1973" s="28"/>
      <c r="FI1973" s="28"/>
      <c r="FJ1973" s="28"/>
      <c r="FO1973" s="2"/>
      <c r="FQ1973" s="28"/>
      <c r="FR1973" s="28"/>
      <c r="FS1973" s="28"/>
      <c r="FX1973" s="2"/>
      <c r="FZ1973" s="28"/>
      <c r="GA1973" s="28"/>
      <c r="GB1973" s="28"/>
      <c r="GG1973" s="2"/>
      <c r="GI1973" s="28"/>
      <c r="GJ1973" s="28"/>
      <c r="GK1973" s="28"/>
      <c r="GP1973" s="2"/>
      <c r="GR1973" s="28"/>
      <c r="GS1973" s="28"/>
      <c r="GT1973" s="28"/>
      <c r="GY1973" s="2"/>
      <c r="HA1973" s="28"/>
      <c r="HB1973" s="28"/>
      <c r="HC1973" s="28"/>
      <c r="HH1973" s="2"/>
      <c r="HJ1973" s="28"/>
      <c r="HK1973" s="28"/>
      <c r="HL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  <c r="IP1973" s="28"/>
      <c r="IQ1973" s="28"/>
      <c r="IR1973" s="28"/>
      <c r="IS1973" s="28"/>
      <c r="IT1973" s="28"/>
      <c r="IU1973" s="28"/>
      <c r="IV1973" s="28"/>
      <c r="RS1973" s="315"/>
    </row>
    <row r="1974" spans="1:487" s="22" customFormat="1">
      <c r="A1974"/>
      <c r="B1974"/>
      <c r="C1974"/>
      <c r="D1974"/>
      <c r="E1974"/>
      <c r="F1974" s="12"/>
      <c r="J1974" s="2"/>
      <c r="L1974" s="28"/>
      <c r="M1974" s="28"/>
      <c r="N1974" s="28"/>
      <c r="R1974" s="2"/>
      <c r="T1974" s="28"/>
      <c r="U1974" s="28"/>
      <c r="V1974" s="28"/>
      <c r="AA1974" s="2"/>
      <c r="AC1974" s="28"/>
      <c r="AD1974" s="28"/>
      <c r="AE1974" s="28"/>
      <c r="AJ1974" s="2"/>
      <c r="AL1974" s="28"/>
      <c r="AM1974" s="28"/>
      <c r="AN1974" s="28"/>
      <c r="AS1974" s="2"/>
      <c r="AU1974" s="28"/>
      <c r="AV1974" s="28"/>
      <c r="AW1974" s="28"/>
      <c r="BB1974" s="2"/>
      <c r="BD1974" s="28"/>
      <c r="BE1974" s="28"/>
      <c r="BF1974" s="28"/>
      <c r="BK1974" s="2"/>
      <c r="BM1974" s="28"/>
      <c r="BN1974" s="28"/>
      <c r="BO1974" s="28"/>
      <c r="BT1974" s="2"/>
      <c r="BV1974" s="28"/>
      <c r="BW1974" s="28"/>
      <c r="BX1974" s="28"/>
      <c r="CC1974" s="2"/>
      <c r="CE1974" s="28"/>
      <c r="CF1974" s="28"/>
      <c r="CG1974" s="28"/>
      <c r="CL1974" s="2"/>
      <c r="CN1974" s="28"/>
      <c r="CO1974" s="28"/>
      <c r="CP1974" s="28"/>
      <c r="CU1974" s="2"/>
      <c r="CW1974" s="28"/>
      <c r="CX1974" s="28"/>
      <c r="CY1974" s="28"/>
      <c r="DD1974" s="2"/>
      <c r="DF1974" s="28"/>
      <c r="DG1974" s="28"/>
      <c r="DH1974" s="28"/>
      <c r="DM1974" s="2"/>
      <c r="DO1974" s="28"/>
      <c r="DP1974" s="28"/>
      <c r="DQ1974" s="28"/>
      <c r="DV1974" s="2"/>
      <c r="DX1974" s="28"/>
      <c r="DY1974" s="28"/>
      <c r="DZ1974" s="28"/>
      <c r="EE1974" s="2"/>
      <c r="EG1974" s="28"/>
      <c r="EH1974" s="28"/>
      <c r="EI1974" s="28"/>
      <c r="EN1974" s="2"/>
      <c r="EP1974" s="28"/>
      <c r="EQ1974" s="28"/>
      <c r="ER1974" s="28"/>
      <c r="EW1974" s="2"/>
      <c r="EY1974" s="28"/>
      <c r="EZ1974" s="28"/>
      <c r="FA1974" s="28"/>
      <c r="FF1974" s="2"/>
      <c r="FH1974" s="28"/>
      <c r="FI1974" s="28"/>
      <c r="FJ1974" s="28"/>
      <c r="FO1974" s="2"/>
      <c r="FQ1974" s="28"/>
      <c r="FR1974" s="28"/>
      <c r="FS1974" s="28"/>
      <c r="FX1974" s="2"/>
      <c r="FZ1974" s="28"/>
      <c r="GA1974" s="28"/>
      <c r="GB1974" s="28"/>
      <c r="GG1974" s="2"/>
      <c r="GI1974" s="28"/>
      <c r="GJ1974" s="28"/>
      <c r="GK1974" s="28"/>
      <c r="GP1974" s="2"/>
      <c r="GR1974" s="28"/>
      <c r="GS1974" s="28"/>
      <c r="GT1974" s="28"/>
      <c r="GY1974" s="2"/>
      <c r="HA1974" s="28"/>
      <c r="HB1974" s="28"/>
      <c r="HC1974" s="28"/>
      <c r="HH1974" s="2"/>
      <c r="HJ1974" s="28"/>
      <c r="HK1974" s="28"/>
      <c r="HL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  <c r="IP1974" s="28"/>
      <c r="IQ1974" s="28"/>
      <c r="IR1974" s="28"/>
      <c r="IS1974" s="28"/>
      <c r="IT1974" s="28"/>
      <c r="IU1974" s="28"/>
      <c r="IV1974" s="28"/>
      <c r="RS1974" s="315"/>
    </row>
    <row r="1975" spans="1:487" s="22" customFormat="1">
      <c r="A1975"/>
      <c r="B1975"/>
      <c r="C1975"/>
      <c r="D1975"/>
      <c r="E1975"/>
      <c r="F1975" s="12"/>
      <c r="J1975" s="2"/>
      <c r="L1975" s="28"/>
      <c r="M1975" s="28"/>
      <c r="N1975" s="28"/>
      <c r="R1975" s="2"/>
      <c r="T1975" s="28"/>
      <c r="U1975" s="28"/>
      <c r="V1975" s="28"/>
      <c r="AA1975" s="2"/>
      <c r="AC1975" s="28"/>
      <c r="AD1975" s="28"/>
      <c r="AE1975" s="28"/>
      <c r="AJ1975" s="2"/>
      <c r="AL1975" s="28"/>
      <c r="AM1975" s="28"/>
      <c r="AN1975" s="28"/>
      <c r="AS1975" s="2"/>
      <c r="AU1975" s="28"/>
      <c r="AV1975" s="28"/>
      <c r="AW1975" s="28"/>
      <c r="BB1975" s="2"/>
      <c r="BD1975" s="28"/>
      <c r="BE1975" s="28"/>
      <c r="BF1975" s="28"/>
      <c r="BK1975" s="2"/>
      <c r="BM1975" s="28"/>
      <c r="BN1975" s="28"/>
      <c r="BO1975" s="28"/>
      <c r="BT1975" s="2"/>
      <c r="BV1975" s="28"/>
      <c r="BW1975" s="28"/>
      <c r="BX1975" s="28"/>
      <c r="CC1975" s="2"/>
      <c r="CE1975" s="28"/>
      <c r="CF1975" s="28"/>
      <c r="CG1975" s="28"/>
      <c r="CL1975" s="2"/>
      <c r="CN1975" s="28"/>
      <c r="CO1975" s="28"/>
      <c r="CP1975" s="28"/>
      <c r="CU1975" s="2"/>
      <c r="CW1975" s="28"/>
      <c r="CX1975" s="28"/>
      <c r="CY1975" s="28"/>
      <c r="DD1975" s="2"/>
      <c r="DF1975" s="28"/>
      <c r="DG1975" s="28"/>
      <c r="DH1975" s="28"/>
      <c r="DM1975" s="2"/>
      <c r="DO1975" s="28"/>
      <c r="DP1975" s="28"/>
      <c r="DQ1975" s="28"/>
      <c r="DV1975" s="2"/>
      <c r="DX1975" s="28"/>
      <c r="DY1975" s="28"/>
      <c r="DZ1975" s="28"/>
      <c r="EE1975" s="2"/>
      <c r="EG1975" s="28"/>
      <c r="EH1975" s="28"/>
      <c r="EI1975" s="28"/>
      <c r="EN1975" s="2"/>
      <c r="EP1975" s="28"/>
      <c r="EQ1975" s="28"/>
      <c r="ER1975" s="28"/>
      <c r="EW1975" s="2"/>
      <c r="EY1975" s="28"/>
      <c r="EZ1975" s="28"/>
      <c r="FA1975" s="28"/>
      <c r="FF1975" s="2"/>
      <c r="FH1975" s="28"/>
      <c r="FI1975" s="28"/>
      <c r="FJ1975" s="28"/>
      <c r="FO1975" s="2"/>
      <c r="FQ1975" s="28"/>
      <c r="FR1975" s="28"/>
      <c r="FS1975" s="28"/>
      <c r="FX1975" s="2"/>
      <c r="FZ1975" s="28"/>
      <c r="GA1975" s="28"/>
      <c r="GB1975" s="28"/>
      <c r="GG1975" s="2"/>
      <c r="GI1975" s="28"/>
      <c r="GJ1975" s="28"/>
      <c r="GK1975" s="28"/>
      <c r="GP1975" s="2"/>
      <c r="GR1975" s="28"/>
      <c r="GS1975" s="28"/>
      <c r="GT1975" s="28"/>
      <c r="GY1975" s="2"/>
      <c r="HA1975" s="28"/>
      <c r="HB1975" s="28"/>
      <c r="HC1975" s="28"/>
      <c r="HH1975" s="2"/>
      <c r="HJ1975" s="28"/>
      <c r="HK1975" s="28"/>
      <c r="HL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  <c r="IP1975" s="28"/>
      <c r="IQ1975" s="28"/>
      <c r="IR1975" s="28"/>
      <c r="IS1975" s="28"/>
      <c r="IT1975" s="28"/>
      <c r="IU1975" s="28"/>
      <c r="IV1975" s="28"/>
      <c r="RS1975" s="315"/>
    </row>
    <row r="1976" spans="1:487" s="22" customFormat="1">
      <c r="A1976"/>
      <c r="B1976"/>
      <c r="C1976"/>
      <c r="D1976"/>
      <c r="E1976"/>
      <c r="F1976" s="12"/>
      <c r="J1976" s="2"/>
      <c r="L1976" s="28"/>
      <c r="M1976" s="28"/>
      <c r="N1976" s="28"/>
      <c r="R1976" s="2"/>
      <c r="T1976" s="28"/>
      <c r="U1976" s="28"/>
      <c r="V1976" s="28"/>
      <c r="AA1976" s="2"/>
      <c r="AC1976" s="28"/>
      <c r="AD1976" s="28"/>
      <c r="AE1976" s="28"/>
      <c r="AJ1976" s="2"/>
      <c r="AL1976" s="28"/>
      <c r="AM1976" s="28"/>
      <c r="AN1976" s="28"/>
      <c r="AS1976" s="2"/>
      <c r="AU1976" s="28"/>
      <c r="AV1976" s="28"/>
      <c r="AW1976" s="28"/>
      <c r="BB1976" s="2"/>
      <c r="BD1976" s="28"/>
      <c r="BE1976" s="28"/>
      <c r="BF1976" s="28"/>
      <c r="BK1976" s="2"/>
      <c r="BM1976" s="28"/>
      <c r="BN1976" s="28"/>
      <c r="BO1976" s="28"/>
      <c r="BT1976" s="2"/>
      <c r="BV1976" s="28"/>
      <c r="BW1976" s="28"/>
      <c r="BX1976" s="28"/>
      <c r="CC1976" s="2"/>
      <c r="CE1976" s="28"/>
      <c r="CF1976" s="28"/>
      <c r="CG1976" s="28"/>
      <c r="CL1976" s="2"/>
      <c r="CN1976" s="28"/>
      <c r="CO1976" s="28"/>
      <c r="CP1976" s="28"/>
      <c r="CU1976" s="2"/>
      <c r="CW1976" s="28"/>
      <c r="CX1976" s="28"/>
      <c r="CY1976" s="28"/>
      <c r="DD1976" s="2"/>
      <c r="DF1976" s="28"/>
      <c r="DG1976" s="28"/>
      <c r="DH1976" s="28"/>
      <c r="DM1976" s="2"/>
      <c r="DO1976" s="28"/>
      <c r="DP1976" s="28"/>
      <c r="DQ1976" s="28"/>
      <c r="DV1976" s="2"/>
      <c r="DX1976" s="28"/>
      <c r="DY1976" s="28"/>
      <c r="DZ1976" s="28"/>
      <c r="EE1976" s="2"/>
      <c r="EG1976" s="28"/>
      <c r="EH1976" s="28"/>
      <c r="EI1976" s="28"/>
      <c r="EN1976" s="2"/>
      <c r="EP1976" s="28"/>
      <c r="EQ1976" s="28"/>
      <c r="ER1976" s="28"/>
      <c r="EW1976" s="2"/>
      <c r="EY1976" s="28"/>
      <c r="EZ1976" s="28"/>
      <c r="FA1976" s="28"/>
      <c r="FF1976" s="2"/>
      <c r="FH1976" s="28"/>
      <c r="FI1976" s="28"/>
      <c r="FJ1976" s="28"/>
      <c r="FO1976" s="2"/>
      <c r="FQ1976" s="28"/>
      <c r="FR1976" s="28"/>
      <c r="FS1976" s="28"/>
      <c r="FX1976" s="2"/>
      <c r="FZ1976" s="28"/>
      <c r="GA1976" s="28"/>
      <c r="GB1976" s="28"/>
      <c r="GG1976" s="2"/>
      <c r="GI1976" s="28"/>
      <c r="GJ1976" s="28"/>
      <c r="GK1976" s="28"/>
      <c r="GP1976" s="2"/>
      <c r="GR1976" s="28"/>
      <c r="GS1976" s="28"/>
      <c r="GT1976" s="28"/>
      <c r="GY1976" s="2"/>
      <c r="HA1976" s="28"/>
      <c r="HB1976" s="28"/>
      <c r="HC1976" s="28"/>
      <c r="HH1976" s="2"/>
      <c r="HJ1976" s="28"/>
      <c r="HK1976" s="28"/>
      <c r="HL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  <c r="IP1976" s="28"/>
      <c r="IQ1976" s="28"/>
      <c r="IR1976" s="28"/>
      <c r="IS1976" s="28"/>
      <c r="IT1976" s="28"/>
      <c r="IU1976" s="28"/>
      <c r="IV1976" s="28"/>
      <c r="RS1976" s="315"/>
    </row>
    <row r="1977" spans="1:487" s="22" customFormat="1">
      <c r="A1977"/>
      <c r="B1977"/>
      <c r="C1977"/>
      <c r="D1977"/>
      <c r="E1977"/>
      <c r="F1977" s="12"/>
      <c r="J1977" s="2"/>
      <c r="L1977" s="28"/>
      <c r="M1977" s="28"/>
      <c r="N1977" s="28"/>
      <c r="R1977" s="2"/>
      <c r="T1977" s="28"/>
      <c r="U1977" s="28"/>
      <c r="V1977" s="28"/>
      <c r="AA1977" s="2"/>
      <c r="AC1977" s="28"/>
      <c r="AD1977" s="28"/>
      <c r="AE1977" s="28"/>
      <c r="AJ1977" s="2"/>
      <c r="AL1977" s="28"/>
      <c r="AM1977" s="28"/>
      <c r="AN1977" s="28"/>
      <c r="AS1977" s="2"/>
      <c r="AU1977" s="28"/>
      <c r="AV1977" s="28"/>
      <c r="AW1977" s="28"/>
      <c r="BB1977" s="2"/>
      <c r="BD1977" s="28"/>
      <c r="BE1977" s="28"/>
      <c r="BF1977" s="28"/>
      <c r="BK1977" s="2"/>
      <c r="BM1977" s="28"/>
      <c r="BN1977" s="28"/>
      <c r="BO1977" s="28"/>
      <c r="BT1977" s="2"/>
      <c r="BV1977" s="28"/>
      <c r="BW1977" s="28"/>
      <c r="BX1977" s="28"/>
      <c r="CC1977" s="2"/>
      <c r="CE1977" s="28"/>
      <c r="CF1977" s="28"/>
      <c r="CG1977" s="28"/>
      <c r="CL1977" s="2"/>
      <c r="CN1977" s="28"/>
      <c r="CO1977" s="28"/>
      <c r="CP1977" s="28"/>
      <c r="CU1977" s="2"/>
      <c r="CW1977" s="28"/>
      <c r="CX1977" s="28"/>
      <c r="CY1977" s="28"/>
      <c r="DD1977" s="2"/>
      <c r="DF1977" s="28"/>
      <c r="DG1977" s="28"/>
      <c r="DH1977" s="28"/>
      <c r="DM1977" s="2"/>
      <c r="DO1977" s="28"/>
      <c r="DP1977" s="28"/>
      <c r="DQ1977" s="28"/>
      <c r="DV1977" s="2"/>
      <c r="DX1977" s="28"/>
      <c r="DY1977" s="28"/>
      <c r="DZ1977" s="28"/>
      <c r="EE1977" s="2"/>
      <c r="EG1977" s="28"/>
      <c r="EH1977" s="28"/>
      <c r="EI1977" s="28"/>
      <c r="EN1977" s="2"/>
      <c r="EP1977" s="28"/>
      <c r="EQ1977" s="28"/>
      <c r="ER1977" s="28"/>
      <c r="EW1977" s="2"/>
      <c r="EY1977" s="28"/>
      <c r="EZ1977" s="28"/>
      <c r="FA1977" s="28"/>
      <c r="FF1977" s="2"/>
      <c r="FH1977" s="28"/>
      <c r="FI1977" s="28"/>
      <c r="FJ1977" s="28"/>
      <c r="FO1977" s="2"/>
      <c r="FQ1977" s="28"/>
      <c r="FR1977" s="28"/>
      <c r="FS1977" s="28"/>
      <c r="FX1977" s="2"/>
      <c r="FZ1977" s="28"/>
      <c r="GA1977" s="28"/>
      <c r="GB1977" s="28"/>
      <c r="GG1977" s="2"/>
      <c r="GI1977" s="28"/>
      <c r="GJ1977" s="28"/>
      <c r="GK1977" s="28"/>
      <c r="GP1977" s="2"/>
      <c r="GR1977" s="28"/>
      <c r="GS1977" s="28"/>
      <c r="GT1977" s="28"/>
      <c r="GY1977" s="2"/>
      <c r="HA1977" s="28"/>
      <c r="HB1977" s="28"/>
      <c r="HC1977" s="28"/>
      <c r="HH1977" s="2"/>
      <c r="HJ1977" s="28"/>
      <c r="HK1977" s="28"/>
      <c r="HL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  <c r="IP1977" s="28"/>
      <c r="IQ1977" s="28"/>
      <c r="IR1977" s="28"/>
      <c r="IS1977" s="28"/>
      <c r="IT1977" s="28"/>
      <c r="IU1977" s="28"/>
      <c r="IV1977" s="28"/>
      <c r="RS1977" s="315"/>
    </row>
    <row r="1978" spans="1:487" s="22" customFormat="1">
      <c r="A1978"/>
      <c r="B1978"/>
      <c r="C1978"/>
      <c r="D1978"/>
      <c r="E1978"/>
      <c r="F1978" s="12"/>
      <c r="J1978" s="2"/>
      <c r="L1978" s="28"/>
      <c r="M1978" s="28"/>
      <c r="N1978" s="28"/>
      <c r="R1978" s="2"/>
      <c r="T1978" s="28"/>
      <c r="U1978" s="28"/>
      <c r="V1978" s="28"/>
      <c r="AA1978" s="2"/>
      <c r="AC1978" s="28"/>
      <c r="AD1978" s="28"/>
      <c r="AE1978" s="28"/>
      <c r="AJ1978" s="2"/>
      <c r="AL1978" s="28"/>
      <c r="AM1978" s="28"/>
      <c r="AN1978" s="28"/>
      <c r="AS1978" s="2"/>
      <c r="AU1978" s="28"/>
      <c r="AV1978" s="28"/>
      <c r="AW1978" s="28"/>
      <c r="BB1978" s="2"/>
      <c r="BD1978" s="28"/>
      <c r="BE1978" s="28"/>
      <c r="BF1978" s="28"/>
      <c r="BK1978" s="2"/>
      <c r="BM1978" s="28"/>
      <c r="BN1978" s="28"/>
      <c r="BO1978" s="28"/>
      <c r="BT1978" s="2"/>
      <c r="BV1978" s="28"/>
      <c r="BW1978" s="28"/>
      <c r="BX1978" s="28"/>
      <c r="CC1978" s="2"/>
      <c r="CE1978" s="28"/>
      <c r="CF1978" s="28"/>
      <c r="CG1978" s="28"/>
      <c r="CL1978" s="2"/>
      <c r="CN1978" s="28"/>
      <c r="CO1978" s="28"/>
      <c r="CP1978" s="28"/>
      <c r="CU1978" s="2"/>
      <c r="CW1978" s="28"/>
      <c r="CX1978" s="28"/>
      <c r="CY1978" s="28"/>
      <c r="DD1978" s="2"/>
      <c r="DF1978" s="28"/>
      <c r="DG1978" s="28"/>
      <c r="DH1978" s="28"/>
      <c r="DM1978" s="2"/>
      <c r="DO1978" s="28"/>
      <c r="DP1978" s="28"/>
      <c r="DQ1978" s="28"/>
      <c r="DV1978" s="2"/>
      <c r="DX1978" s="28"/>
      <c r="DY1978" s="28"/>
      <c r="DZ1978" s="28"/>
      <c r="EE1978" s="2"/>
      <c r="EG1978" s="28"/>
      <c r="EH1978" s="28"/>
      <c r="EI1978" s="28"/>
      <c r="EN1978" s="2"/>
      <c r="EP1978" s="28"/>
      <c r="EQ1978" s="28"/>
      <c r="ER1978" s="28"/>
      <c r="EW1978" s="2"/>
      <c r="EY1978" s="28"/>
      <c r="EZ1978" s="28"/>
      <c r="FA1978" s="28"/>
      <c r="FF1978" s="2"/>
      <c r="FH1978" s="28"/>
      <c r="FI1978" s="28"/>
      <c r="FJ1978" s="28"/>
      <c r="FO1978" s="2"/>
      <c r="FQ1978" s="28"/>
      <c r="FR1978" s="28"/>
      <c r="FS1978" s="28"/>
      <c r="FX1978" s="2"/>
      <c r="FZ1978" s="28"/>
      <c r="GA1978" s="28"/>
      <c r="GB1978" s="28"/>
      <c r="GG1978" s="2"/>
      <c r="GI1978" s="28"/>
      <c r="GJ1978" s="28"/>
      <c r="GK1978" s="28"/>
      <c r="GP1978" s="2"/>
      <c r="GR1978" s="28"/>
      <c r="GS1978" s="28"/>
      <c r="GT1978" s="28"/>
      <c r="GY1978" s="2"/>
      <c r="HA1978" s="28"/>
      <c r="HB1978" s="28"/>
      <c r="HC1978" s="28"/>
      <c r="HH1978" s="2"/>
      <c r="HJ1978" s="28"/>
      <c r="HK1978" s="28"/>
      <c r="HL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  <c r="IP1978" s="28"/>
      <c r="IQ1978" s="28"/>
      <c r="IR1978" s="28"/>
      <c r="IS1978" s="28"/>
      <c r="IT1978" s="28"/>
      <c r="IU1978" s="28"/>
      <c r="IV1978" s="28"/>
      <c r="RS1978" s="315"/>
    </row>
    <row r="1979" spans="1:487" s="22" customFormat="1">
      <c r="A1979"/>
      <c r="B1979"/>
      <c r="C1979"/>
      <c r="D1979"/>
      <c r="E1979"/>
      <c r="F1979" s="12"/>
      <c r="J1979" s="2"/>
      <c r="L1979" s="28"/>
      <c r="M1979" s="28"/>
      <c r="N1979" s="28"/>
      <c r="R1979" s="2"/>
      <c r="T1979" s="28"/>
      <c r="U1979" s="28"/>
      <c r="V1979" s="28"/>
      <c r="AA1979" s="2"/>
      <c r="AC1979" s="28"/>
      <c r="AD1979" s="28"/>
      <c r="AE1979" s="28"/>
      <c r="AJ1979" s="2"/>
      <c r="AL1979" s="28"/>
      <c r="AM1979" s="28"/>
      <c r="AN1979" s="28"/>
      <c r="AS1979" s="2"/>
      <c r="AU1979" s="28"/>
      <c r="AV1979" s="28"/>
      <c r="AW1979" s="28"/>
      <c r="BB1979" s="2"/>
      <c r="BD1979" s="28"/>
      <c r="BE1979" s="28"/>
      <c r="BF1979" s="28"/>
      <c r="BK1979" s="2"/>
      <c r="BM1979" s="28"/>
      <c r="BN1979" s="28"/>
      <c r="BO1979" s="28"/>
      <c r="BT1979" s="2"/>
      <c r="BV1979" s="28"/>
      <c r="BW1979" s="28"/>
      <c r="BX1979" s="28"/>
      <c r="CC1979" s="2"/>
      <c r="CE1979" s="28"/>
      <c r="CF1979" s="28"/>
      <c r="CG1979" s="28"/>
      <c r="CL1979" s="2"/>
      <c r="CN1979" s="28"/>
      <c r="CO1979" s="28"/>
      <c r="CP1979" s="28"/>
      <c r="CU1979" s="2"/>
      <c r="CW1979" s="28"/>
      <c r="CX1979" s="28"/>
      <c r="CY1979" s="28"/>
      <c r="DD1979" s="2"/>
      <c r="DF1979" s="28"/>
      <c r="DG1979" s="28"/>
      <c r="DH1979" s="28"/>
      <c r="DM1979" s="2"/>
      <c r="DO1979" s="28"/>
      <c r="DP1979" s="28"/>
      <c r="DQ1979" s="28"/>
      <c r="DV1979" s="2"/>
      <c r="DX1979" s="28"/>
      <c r="DY1979" s="28"/>
      <c r="DZ1979" s="28"/>
      <c r="EE1979" s="2"/>
      <c r="EG1979" s="28"/>
      <c r="EH1979" s="28"/>
      <c r="EI1979" s="28"/>
      <c r="EN1979" s="2"/>
      <c r="EP1979" s="28"/>
      <c r="EQ1979" s="28"/>
      <c r="ER1979" s="28"/>
      <c r="EW1979" s="2"/>
      <c r="EY1979" s="28"/>
      <c r="EZ1979" s="28"/>
      <c r="FA1979" s="28"/>
      <c r="FF1979" s="2"/>
      <c r="FH1979" s="28"/>
      <c r="FI1979" s="28"/>
      <c r="FJ1979" s="28"/>
      <c r="FO1979" s="2"/>
      <c r="FQ1979" s="28"/>
      <c r="FR1979" s="28"/>
      <c r="FS1979" s="28"/>
      <c r="FX1979" s="2"/>
      <c r="FZ1979" s="28"/>
      <c r="GA1979" s="28"/>
      <c r="GB1979" s="28"/>
      <c r="GG1979" s="2"/>
      <c r="GI1979" s="28"/>
      <c r="GJ1979" s="28"/>
      <c r="GK1979" s="28"/>
      <c r="GP1979" s="2"/>
      <c r="GR1979" s="28"/>
      <c r="GS1979" s="28"/>
      <c r="GT1979" s="28"/>
      <c r="GY1979" s="2"/>
      <c r="HA1979" s="28"/>
      <c r="HB1979" s="28"/>
      <c r="HC1979" s="28"/>
      <c r="HH1979" s="2"/>
      <c r="HJ1979" s="28"/>
      <c r="HK1979" s="28"/>
      <c r="HL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  <c r="IP1979" s="28"/>
      <c r="IQ1979" s="28"/>
      <c r="IR1979" s="28"/>
      <c r="IS1979" s="28"/>
      <c r="IT1979" s="28"/>
      <c r="IU1979" s="28"/>
      <c r="IV1979" s="28"/>
      <c r="RS1979" s="315"/>
    </row>
    <row r="1980" spans="1:487" s="22" customFormat="1">
      <c r="A1980"/>
      <c r="B1980"/>
      <c r="C1980"/>
      <c r="D1980"/>
      <c r="E1980"/>
      <c r="F1980" s="12"/>
      <c r="J1980" s="2"/>
      <c r="L1980" s="28"/>
      <c r="M1980" s="28"/>
      <c r="N1980" s="28"/>
      <c r="R1980" s="2"/>
      <c r="T1980" s="28"/>
      <c r="U1980" s="28"/>
      <c r="V1980" s="28"/>
      <c r="AA1980" s="2"/>
      <c r="AC1980" s="28"/>
      <c r="AD1980" s="28"/>
      <c r="AE1980" s="28"/>
      <c r="AJ1980" s="2"/>
      <c r="AL1980" s="28"/>
      <c r="AM1980" s="28"/>
      <c r="AN1980" s="28"/>
      <c r="AS1980" s="2"/>
      <c r="AU1980" s="28"/>
      <c r="AV1980" s="28"/>
      <c r="AW1980" s="28"/>
      <c r="BB1980" s="2"/>
      <c r="BD1980" s="28"/>
      <c r="BE1980" s="28"/>
      <c r="BF1980" s="28"/>
      <c r="BK1980" s="2"/>
      <c r="BM1980" s="28"/>
      <c r="BN1980" s="28"/>
      <c r="BO1980" s="28"/>
      <c r="BT1980" s="2"/>
      <c r="BV1980" s="28"/>
      <c r="BW1980" s="28"/>
      <c r="BX1980" s="28"/>
      <c r="CC1980" s="2"/>
      <c r="CE1980" s="28"/>
      <c r="CF1980" s="28"/>
      <c r="CG1980" s="28"/>
      <c r="CL1980" s="2"/>
      <c r="CN1980" s="28"/>
      <c r="CO1980" s="28"/>
      <c r="CP1980" s="28"/>
      <c r="CU1980" s="2"/>
      <c r="CW1980" s="28"/>
      <c r="CX1980" s="28"/>
      <c r="CY1980" s="28"/>
      <c r="DD1980" s="2"/>
      <c r="DF1980" s="28"/>
      <c r="DG1980" s="28"/>
      <c r="DH1980" s="28"/>
      <c r="DM1980" s="2"/>
      <c r="DO1980" s="28"/>
      <c r="DP1980" s="28"/>
      <c r="DQ1980" s="28"/>
      <c r="DV1980" s="2"/>
      <c r="DX1980" s="28"/>
      <c r="DY1980" s="28"/>
      <c r="DZ1980" s="28"/>
      <c r="EE1980" s="2"/>
      <c r="EG1980" s="28"/>
      <c r="EH1980" s="28"/>
      <c r="EI1980" s="28"/>
      <c r="EN1980" s="2"/>
      <c r="EP1980" s="28"/>
      <c r="EQ1980" s="28"/>
      <c r="ER1980" s="28"/>
      <c r="EW1980" s="2"/>
      <c r="EY1980" s="28"/>
      <c r="EZ1980" s="28"/>
      <c r="FA1980" s="28"/>
      <c r="FF1980" s="2"/>
      <c r="FH1980" s="28"/>
      <c r="FI1980" s="28"/>
      <c r="FJ1980" s="28"/>
      <c r="FO1980" s="2"/>
      <c r="FQ1980" s="28"/>
      <c r="FR1980" s="28"/>
      <c r="FS1980" s="28"/>
      <c r="FX1980" s="2"/>
      <c r="FZ1980" s="28"/>
      <c r="GA1980" s="28"/>
      <c r="GB1980" s="28"/>
      <c r="GG1980" s="2"/>
      <c r="GI1980" s="28"/>
      <c r="GJ1980" s="28"/>
      <c r="GK1980" s="28"/>
      <c r="GP1980" s="2"/>
      <c r="GR1980" s="28"/>
      <c r="GS1980" s="28"/>
      <c r="GT1980" s="28"/>
      <c r="GY1980" s="2"/>
      <c r="HA1980" s="28"/>
      <c r="HB1980" s="28"/>
      <c r="HC1980" s="28"/>
      <c r="HH1980" s="2"/>
      <c r="HJ1980" s="28"/>
      <c r="HK1980" s="28"/>
      <c r="HL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  <c r="IP1980" s="28"/>
      <c r="IQ1980" s="28"/>
      <c r="IR1980" s="28"/>
      <c r="IS1980" s="28"/>
      <c r="IT1980" s="28"/>
      <c r="IU1980" s="28"/>
      <c r="IV1980" s="28"/>
      <c r="RS1980" s="315"/>
    </row>
    <row r="1981" spans="1:487" s="22" customFormat="1">
      <c r="A1981"/>
      <c r="B1981"/>
      <c r="C1981"/>
      <c r="D1981"/>
      <c r="E1981"/>
      <c r="F1981" s="12"/>
      <c r="J1981" s="2"/>
      <c r="L1981" s="28"/>
      <c r="M1981" s="28"/>
      <c r="N1981" s="28"/>
      <c r="R1981" s="2"/>
      <c r="T1981" s="28"/>
      <c r="U1981" s="28"/>
      <c r="V1981" s="28"/>
      <c r="AA1981" s="2"/>
      <c r="AC1981" s="28"/>
      <c r="AD1981" s="28"/>
      <c r="AE1981" s="28"/>
      <c r="AJ1981" s="2"/>
      <c r="AL1981" s="28"/>
      <c r="AM1981" s="28"/>
      <c r="AN1981" s="28"/>
      <c r="AS1981" s="2"/>
      <c r="AU1981" s="28"/>
      <c r="AV1981" s="28"/>
      <c r="AW1981" s="28"/>
      <c r="BB1981" s="2"/>
      <c r="BD1981" s="28"/>
      <c r="BE1981" s="28"/>
      <c r="BF1981" s="28"/>
      <c r="BK1981" s="2"/>
      <c r="BM1981" s="28"/>
      <c r="BN1981" s="28"/>
      <c r="BO1981" s="28"/>
      <c r="BT1981" s="2"/>
      <c r="BV1981" s="28"/>
      <c r="BW1981" s="28"/>
      <c r="BX1981" s="28"/>
      <c r="CC1981" s="2"/>
      <c r="CE1981" s="28"/>
      <c r="CF1981" s="28"/>
      <c r="CG1981" s="28"/>
      <c r="CL1981" s="2"/>
      <c r="CN1981" s="28"/>
      <c r="CO1981" s="28"/>
      <c r="CP1981" s="28"/>
      <c r="CU1981" s="2"/>
      <c r="CW1981" s="28"/>
      <c r="CX1981" s="28"/>
      <c r="CY1981" s="28"/>
      <c r="DD1981" s="2"/>
      <c r="DF1981" s="28"/>
      <c r="DG1981" s="28"/>
      <c r="DH1981" s="28"/>
      <c r="DM1981" s="2"/>
      <c r="DO1981" s="28"/>
      <c r="DP1981" s="28"/>
      <c r="DQ1981" s="28"/>
      <c r="DV1981" s="2"/>
      <c r="DX1981" s="28"/>
      <c r="DY1981" s="28"/>
      <c r="DZ1981" s="28"/>
      <c r="EE1981" s="2"/>
      <c r="EG1981" s="28"/>
      <c r="EH1981" s="28"/>
      <c r="EI1981" s="28"/>
      <c r="EN1981" s="2"/>
      <c r="EP1981" s="28"/>
      <c r="EQ1981" s="28"/>
      <c r="ER1981" s="28"/>
      <c r="EW1981" s="2"/>
      <c r="EY1981" s="28"/>
      <c r="EZ1981" s="28"/>
      <c r="FA1981" s="28"/>
      <c r="FF1981" s="2"/>
      <c r="FH1981" s="28"/>
      <c r="FI1981" s="28"/>
      <c r="FJ1981" s="28"/>
      <c r="FO1981" s="2"/>
      <c r="FQ1981" s="28"/>
      <c r="FR1981" s="28"/>
      <c r="FS1981" s="28"/>
      <c r="FX1981" s="2"/>
      <c r="FZ1981" s="28"/>
      <c r="GA1981" s="28"/>
      <c r="GB1981" s="28"/>
      <c r="GG1981" s="2"/>
      <c r="GI1981" s="28"/>
      <c r="GJ1981" s="28"/>
      <c r="GK1981" s="28"/>
      <c r="GP1981" s="2"/>
      <c r="GR1981" s="28"/>
      <c r="GS1981" s="28"/>
      <c r="GT1981" s="28"/>
      <c r="GY1981" s="2"/>
      <c r="HA1981" s="28"/>
      <c r="HB1981" s="28"/>
      <c r="HC1981" s="28"/>
      <c r="HH1981" s="2"/>
      <c r="HJ1981" s="28"/>
      <c r="HK1981" s="28"/>
      <c r="HL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  <c r="IP1981" s="28"/>
      <c r="IQ1981" s="28"/>
      <c r="IR1981" s="28"/>
      <c r="IS1981" s="28"/>
      <c r="IT1981" s="28"/>
      <c r="IU1981" s="28"/>
      <c r="IV1981" s="28"/>
      <c r="RS1981" s="315"/>
    </row>
    <row r="1982" spans="1:487" s="22" customFormat="1">
      <c r="A1982"/>
      <c r="B1982"/>
      <c r="C1982"/>
      <c r="D1982"/>
      <c r="E1982"/>
      <c r="F1982" s="12"/>
      <c r="J1982" s="2"/>
      <c r="L1982" s="28"/>
      <c r="M1982" s="28"/>
      <c r="N1982" s="28"/>
      <c r="R1982" s="2"/>
      <c r="T1982" s="28"/>
      <c r="U1982" s="28"/>
      <c r="V1982" s="28"/>
      <c r="AA1982" s="2"/>
      <c r="AC1982" s="28"/>
      <c r="AD1982" s="28"/>
      <c r="AE1982" s="28"/>
      <c r="AJ1982" s="2"/>
      <c r="AL1982" s="28"/>
      <c r="AM1982" s="28"/>
      <c r="AN1982" s="28"/>
      <c r="AS1982" s="2"/>
      <c r="AU1982" s="28"/>
      <c r="AV1982" s="28"/>
      <c r="AW1982" s="28"/>
      <c r="BB1982" s="2"/>
      <c r="BD1982" s="28"/>
      <c r="BE1982" s="28"/>
      <c r="BF1982" s="28"/>
      <c r="BK1982" s="2"/>
      <c r="BM1982" s="28"/>
      <c r="BN1982" s="28"/>
      <c r="BO1982" s="28"/>
      <c r="BT1982" s="2"/>
      <c r="BV1982" s="28"/>
      <c r="BW1982" s="28"/>
      <c r="BX1982" s="28"/>
      <c r="CC1982" s="2"/>
      <c r="CE1982" s="28"/>
      <c r="CF1982" s="28"/>
      <c r="CG1982" s="28"/>
      <c r="CL1982" s="2"/>
      <c r="CN1982" s="28"/>
      <c r="CO1982" s="28"/>
      <c r="CP1982" s="28"/>
      <c r="CU1982" s="2"/>
      <c r="CW1982" s="28"/>
      <c r="CX1982" s="28"/>
      <c r="CY1982" s="28"/>
      <c r="DD1982" s="2"/>
      <c r="DF1982" s="28"/>
      <c r="DG1982" s="28"/>
      <c r="DH1982" s="28"/>
      <c r="DM1982" s="2"/>
      <c r="DO1982" s="28"/>
      <c r="DP1982" s="28"/>
      <c r="DQ1982" s="28"/>
      <c r="DV1982" s="2"/>
      <c r="DX1982" s="28"/>
      <c r="DY1982" s="28"/>
      <c r="DZ1982" s="28"/>
      <c r="EE1982" s="2"/>
      <c r="EG1982" s="28"/>
      <c r="EH1982" s="28"/>
      <c r="EI1982" s="28"/>
      <c r="EN1982" s="2"/>
      <c r="EP1982" s="28"/>
      <c r="EQ1982" s="28"/>
      <c r="ER1982" s="28"/>
      <c r="EW1982" s="2"/>
      <c r="EY1982" s="28"/>
      <c r="EZ1982" s="28"/>
      <c r="FA1982" s="28"/>
      <c r="FF1982" s="2"/>
      <c r="FH1982" s="28"/>
      <c r="FI1982" s="28"/>
      <c r="FJ1982" s="28"/>
      <c r="FO1982" s="2"/>
      <c r="FQ1982" s="28"/>
      <c r="FR1982" s="28"/>
      <c r="FS1982" s="28"/>
      <c r="FX1982" s="2"/>
      <c r="FZ1982" s="28"/>
      <c r="GA1982" s="28"/>
      <c r="GB1982" s="28"/>
      <c r="GG1982" s="2"/>
      <c r="GI1982" s="28"/>
      <c r="GJ1982" s="28"/>
      <c r="GK1982" s="28"/>
      <c r="GP1982" s="2"/>
      <c r="GR1982" s="28"/>
      <c r="GS1982" s="28"/>
      <c r="GT1982" s="28"/>
      <c r="GY1982" s="2"/>
      <c r="HA1982" s="28"/>
      <c r="HB1982" s="28"/>
      <c r="HC1982" s="28"/>
      <c r="HH1982" s="2"/>
      <c r="HJ1982" s="28"/>
      <c r="HK1982" s="28"/>
      <c r="HL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  <c r="IP1982" s="28"/>
      <c r="IQ1982" s="28"/>
      <c r="IR1982" s="28"/>
      <c r="IS1982" s="28"/>
      <c r="IT1982" s="28"/>
      <c r="IU1982" s="28"/>
      <c r="IV1982" s="28"/>
      <c r="RS1982" s="315"/>
    </row>
    <row r="1983" spans="1:487" s="22" customFormat="1">
      <c r="A1983"/>
      <c r="B1983"/>
      <c r="C1983"/>
      <c r="D1983"/>
      <c r="E1983"/>
      <c r="F1983" s="12"/>
      <c r="J1983" s="2"/>
      <c r="L1983" s="28"/>
      <c r="M1983" s="28"/>
      <c r="N1983" s="28"/>
      <c r="R1983" s="2"/>
      <c r="T1983" s="28"/>
      <c r="U1983" s="28"/>
      <c r="V1983" s="28"/>
      <c r="AA1983" s="2"/>
      <c r="AC1983" s="28"/>
      <c r="AD1983" s="28"/>
      <c r="AE1983" s="28"/>
      <c r="AJ1983" s="2"/>
      <c r="AL1983" s="28"/>
      <c r="AM1983" s="28"/>
      <c r="AN1983" s="28"/>
      <c r="AS1983" s="2"/>
      <c r="AU1983" s="28"/>
      <c r="AV1983" s="28"/>
      <c r="AW1983" s="28"/>
      <c r="BB1983" s="2"/>
      <c r="BD1983" s="28"/>
      <c r="BE1983" s="28"/>
      <c r="BF1983" s="28"/>
      <c r="BK1983" s="2"/>
      <c r="BM1983" s="28"/>
      <c r="BN1983" s="28"/>
      <c r="BO1983" s="28"/>
      <c r="BT1983" s="2"/>
      <c r="BV1983" s="28"/>
      <c r="BW1983" s="28"/>
      <c r="BX1983" s="28"/>
      <c r="CC1983" s="2"/>
      <c r="CE1983" s="28"/>
      <c r="CF1983" s="28"/>
      <c r="CG1983" s="28"/>
      <c r="CL1983" s="2"/>
      <c r="CN1983" s="28"/>
      <c r="CO1983" s="28"/>
      <c r="CP1983" s="28"/>
      <c r="CU1983" s="2"/>
      <c r="CW1983" s="28"/>
      <c r="CX1983" s="28"/>
      <c r="CY1983" s="28"/>
      <c r="DD1983" s="2"/>
      <c r="DF1983" s="28"/>
      <c r="DG1983" s="28"/>
      <c r="DH1983" s="28"/>
      <c r="DM1983" s="2"/>
      <c r="DO1983" s="28"/>
      <c r="DP1983" s="28"/>
      <c r="DQ1983" s="28"/>
      <c r="DV1983" s="2"/>
      <c r="DX1983" s="28"/>
      <c r="DY1983" s="28"/>
      <c r="DZ1983" s="28"/>
      <c r="EE1983" s="2"/>
      <c r="EG1983" s="28"/>
      <c r="EH1983" s="28"/>
      <c r="EI1983" s="28"/>
      <c r="EN1983" s="2"/>
      <c r="EP1983" s="28"/>
      <c r="EQ1983" s="28"/>
      <c r="ER1983" s="28"/>
      <c r="EW1983" s="2"/>
      <c r="EY1983" s="28"/>
      <c r="EZ1983" s="28"/>
      <c r="FA1983" s="28"/>
      <c r="FF1983" s="2"/>
      <c r="FH1983" s="28"/>
      <c r="FI1983" s="28"/>
      <c r="FJ1983" s="28"/>
      <c r="FO1983" s="2"/>
      <c r="FQ1983" s="28"/>
      <c r="FR1983" s="28"/>
      <c r="FS1983" s="28"/>
      <c r="FX1983" s="2"/>
      <c r="FZ1983" s="28"/>
      <c r="GA1983" s="28"/>
      <c r="GB1983" s="28"/>
      <c r="GG1983" s="2"/>
      <c r="GI1983" s="28"/>
      <c r="GJ1983" s="28"/>
      <c r="GK1983" s="28"/>
      <c r="GP1983" s="2"/>
      <c r="GR1983" s="28"/>
      <c r="GS1983" s="28"/>
      <c r="GT1983" s="28"/>
      <c r="GY1983" s="2"/>
      <c r="HA1983" s="28"/>
      <c r="HB1983" s="28"/>
      <c r="HC1983" s="28"/>
      <c r="HH1983" s="2"/>
      <c r="HJ1983" s="28"/>
      <c r="HK1983" s="28"/>
      <c r="HL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  <c r="IP1983" s="28"/>
      <c r="IQ1983" s="28"/>
      <c r="IR1983" s="28"/>
      <c r="IS1983" s="28"/>
      <c r="IT1983" s="28"/>
      <c r="IU1983" s="28"/>
      <c r="IV1983" s="28"/>
      <c r="RS1983" s="315"/>
    </row>
    <row r="1984" spans="1:487" s="22" customFormat="1">
      <c r="A1984"/>
      <c r="B1984"/>
      <c r="C1984"/>
      <c r="D1984"/>
      <c r="E1984"/>
      <c r="F1984" s="12"/>
      <c r="J1984" s="2"/>
      <c r="L1984" s="28"/>
      <c r="M1984" s="28"/>
      <c r="N1984" s="28"/>
      <c r="R1984" s="2"/>
      <c r="T1984" s="28"/>
      <c r="U1984" s="28"/>
      <c r="V1984" s="28"/>
      <c r="AA1984" s="2"/>
      <c r="AC1984" s="28"/>
      <c r="AD1984" s="28"/>
      <c r="AE1984" s="28"/>
      <c r="AJ1984" s="2"/>
      <c r="AL1984" s="28"/>
      <c r="AM1984" s="28"/>
      <c r="AN1984" s="28"/>
      <c r="AS1984" s="2"/>
      <c r="AU1984" s="28"/>
      <c r="AV1984" s="28"/>
      <c r="AW1984" s="28"/>
      <c r="BB1984" s="2"/>
      <c r="BD1984" s="28"/>
      <c r="BE1984" s="28"/>
      <c r="BF1984" s="28"/>
      <c r="BK1984" s="2"/>
      <c r="BM1984" s="28"/>
      <c r="BN1984" s="28"/>
      <c r="BO1984" s="28"/>
      <c r="BT1984" s="2"/>
      <c r="BV1984" s="28"/>
      <c r="BW1984" s="28"/>
      <c r="BX1984" s="28"/>
      <c r="CC1984" s="2"/>
      <c r="CE1984" s="28"/>
      <c r="CF1984" s="28"/>
      <c r="CG1984" s="28"/>
      <c r="CL1984" s="2"/>
      <c r="CN1984" s="28"/>
      <c r="CO1984" s="28"/>
      <c r="CP1984" s="28"/>
      <c r="CU1984" s="2"/>
      <c r="CW1984" s="28"/>
      <c r="CX1984" s="28"/>
      <c r="CY1984" s="28"/>
      <c r="DD1984" s="2"/>
      <c r="DF1984" s="28"/>
      <c r="DG1984" s="28"/>
      <c r="DH1984" s="28"/>
      <c r="DM1984" s="2"/>
      <c r="DO1984" s="28"/>
      <c r="DP1984" s="28"/>
      <c r="DQ1984" s="28"/>
      <c r="DV1984" s="2"/>
      <c r="DX1984" s="28"/>
      <c r="DY1984" s="28"/>
      <c r="DZ1984" s="28"/>
      <c r="EE1984" s="2"/>
      <c r="EG1984" s="28"/>
      <c r="EH1984" s="28"/>
      <c r="EI1984" s="28"/>
      <c r="EN1984" s="2"/>
      <c r="EP1984" s="28"/>
      <c r="EQ1984" s="28"/>
      <c r="ER1984" s="28"/>
      <c r="EW1984" s="2"/>
      <c r="EY1984" s="28"/>
      <c r="EZ1984" s="28"/>
      <c r="FA1984" s="28"/>
      <c r="FF1984" s="2"/>
      <c r="FH1984" s="28"/>
      <c r="FI1984" s="28"/>
      <c r="FJ1984" s="28"/>
      <c r="FO1984" s="2"/>
      <c r="FQ1984" s="28"/>
      <c r="FR1984" s="28"/>
      <c r="FS1984" s="28"/>
      <c r="FX1984" s="2"/>
      <c r="FZ1984" s="28"/>
      <c r="GA1984" s="28"/>
      <c r="GB1984" s="28"/>
      <c r="GG1984" s="2"/>
      <c r="GI1984" s="28"/>
      <c r="GJ1984" s="28"/>
      <c r="GK1984" s="28"/>
      <c r="GP1984" s="2"/>
      <c r="GR1984" s="28"/>
      <c r="GS1984" s="28"/>
      <c r="GT1984" s="28"/>
      <c r="GY1984" s="2"/>
      <c r="HA1984" s="28"/>
      <c r="HB1984" s="28"/>
      <c r="HC1984" s="28"/>
      <c r="HH1984" s="2"/>
      <c r="HJ1984" s="28"/>
      <c r="HK1984" s="28"/>
      <c r="HL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  <c r="IP1984" s="28"/>
      <c r="IQ1984" s="28"/>
      <c r="IR1984" s="28"/>
      <c r="IS1984" s="28"/>
      <c r="IT1984" s="28"/>
      <c r="IU1984" s="28"/>
      <c r="IV1984" s="28"/>
      <c r="RS1984" s="315"/>
    </row>
    <row r="1985" spans="1:487" s="22" customFormat="1">
      <c r="A1985"/>
      <c r="B1985"/>
      <c r="C1985"/>
      <c r="D1985"/>
      <c r="E1985"/>
      <c r="F1985" s="12"/>
      <c r="J1985" s="2"/>
      <c r="L1985" s="28"/>
      <c r="M1985" s="28"/>
      <c r="N1985" s="28"/>
      <c r="R1985" s="2"/>
      <c r="T1985" s="28"/>
      <c r="U1985" s="28"/>
      <c r="V1985" s="28"/>
      <c r="AA1985" s="2"/>
      <c r="AC1985" s="28"/>
      <c r="AD1985" s="28"/>
      <c r="AE1985" s="28"/>
      <c r="AJ1985" s="2"/>
      <c r="AL1985" s="28"/>
      <c r="AM1985" s="28"/>
      <c r="AN1985" s="28"/>
      <c r="AS1985" s="2"/>
      <c r="AU1985" s="28"/>
      <c r="AV1985" s="28"/>
      <c r="AW1985" s="28"/>
      <c r="BB1985" s="2"/>
      <c r="BD1985" s="28"/>
      <c r="BE1985" s="28"/>
      <c r="BF1985" s="28"/>
      <c r="BK1985" s="2"/>
      <c r="BM1985" s="28"/>
      <c r="BN1985" s="28"/>
      <c r="BO1985" s="28"/>
      <c r="BT1985" s="2"/>
      <c r="BV1985" s="28"/>
      <c r="BW1985" s="28"/>
      <c r="BX1985" s="28"/>
      <c r="CC1985" s="2"/>
      <c r="CE1985" s="28"/>
      <c r="CF1985" s="28"/>
      <c r="CG1985" s="28"/>
      <c r="CL1985" s="2"/>
      <c r="CN1985" s="28"/>
      <c r="CO1985" s="28"/>
      <c r="CP1985" s="28"/>
      <c r="CU1985" s="2"/>
      <c r="CW1985" s="28"/>
      <c r="CX1985" s="28"/>
      <c r="CY1985" s="28"/>
      <c r="DD1985" s="2"/>
      <c r="DF1985" s="28"/>
      <c r="DG1985" s="28"/>
      <c r="DH1985" s="28"/>
      <c r="DM1985" s="2"/>
      <c r="DO1985" s="28"/>
      <c r="DP1985" s="28"/>
      <c r="DQ1985" s="28"/>
      <c r="DV1985" s="2"/>
      <c r="DX1985" s="28"/>
      <c r="DY1985" s="28"/>
      <c r="DZ1985" s="28"/>
      <c r="EE1985" s="2"/>
      <c r="EG1985" s="28"/>
      <c r="EH1985" s="28"/>
      <c r="EI1985" s="28"/>
      <c r="EN1985" s="2"/>
      <c r="EP1985" s="28"/>
      <c r="EQ1985" s="28"/>
      <c r="ER1985" s="28"/>
      <c r="EW1985" s="2"/>
      <c r="EY1985" s="28"/>
      <c r="EZ1985" s="28"/>
      <c r="FA1985" s="28"/>
      <c r="FF1985" s="2"/>
      <c r="FH1985" s="28"/>
      <c r="FI1985" s="28"/>
      <c r="FJ1985" s="28"/>
      <c r="FO1985" s="2"/>
      <c r="FQ1985" s="28"/>
      <c r="FR1985" s="28"/>
      <c r="FS1985" s="28"/>
      <c r="FX1985" s="2"/>
      <c r="FZ1985" s="28"/>
      <c r="GA1985" s="28"/>
      <c r="GB1985" s="28"/>
      <c r="GG1985" s="2"/>
      <c r="GI1985" s="28"/>
      <c r="GJ1985" s="28"/>
      <c r="GK1985" s="28"/>
      <c r="GP1985" s="2"/>
      <c r="GR1985" s="28"/>
      <c r="GS1985" s="28"/>
      <c r="GT1985" s="28"/>
      <c r="GY1985" s="2"/>
      <c r="HA1985" s="28"/>
      <c r="HB1985" s="28"/>
      <c r="HC1985" s="28"/>
      <c r="HH1985" s="2"/>
      <c r="HJ1985" s="28"/>
      <c r="HK1985" s="28"/>
      <c r="HL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  <c r="IP1985" s="28"/>
      <c r="IQ1985" s="28"/>
      <c r="IR1985" s="28"/>
      <c r="IS1985" s="28"/>
      <c r="IT1985" s="28"/>
      <c r="IU1985" s="28"/>
      <c r="IV1985" s="28"/>
      <c r="RS1985" s="315"/>
    </row>
    <row r="1986" spans="1:487" s="22" customFormat="1">
      <c r="A1986"/>
      <c r="B1986"/>
      <c r="C1986"/>
      <c r="D1986"/>
      <c r="E1986"/>
      <c r="F1986" s="12"/>
      <c r="J1986" s="2"/>
      <c r="L1986" s="28"/>
      <c r="M1986" s="28"/>
      <c r="N1986" s="28"/>
      <c r="R1986" s="2"/>
      <c r="T1986" s="28"/>
      <c r="U1986" s="28"/>
      <c r="V1986" s="28"/>
      <c r="AA1986" s="2"/>
      <c r="AC1986" s="28"/>
      <c r="AD1986" s="28"/>
      <c r="AE1986" s="28"/>
      <c r="AJ1986" s="2"/>
      <c r="AL1986" s="28"/>
      <c r="AM1986" s="28"/>
      <c r="AN1986" s="28"/>
      <c r="AS1986" s="2"/>
      <c r="AU1986" s="28"/>
      <c r="AV1986" s="28"/>
      <c r="AW1986" s="28"/>
      <c r="BB1986" s="2"/>
      <c r="BD1986" s="28"/>
      <c r="BE1986" s="28"/>
      <c r="BF1986" s="28"/>
      <c r="BK1986" s="2"/>
      <c r="BM1986" s="28"/>
      <c r="BN1986" s="28"/>
      <c r="BO1986" s="28"/>
      <c r="BT1986" s="2"/>
      <c r="BV1986" s="28"/>
      <c r="BW1986" s="28"/>
      <c r="BX1986" s="28"/>
      <c r="CC1986" s="2"/>
      <c r="CE1986" s="28"/>
      <c r="CF1986" s="28"/>
      <c r="CG1986" s="28"/>
      <c r="CL1986" s="2"/>
      <c r="CN1986" s="28"/>
      <c r="CO1986" s="28"/>
      <c r="CP1986" s="28"/>
      <c r="CU1986" s="2"/>
      <c r="CW1986" s="28"/>
      <c r="CX1986" s="28"/>
      <c r="CY1986" s="28"/>
      <c r="DD1986" s="2"/>
      <c r="DF1986" s="28"/>
      <c r="DG1986" s="28"/>
      <c r="DH1986" s="28"/>
      <c r="DM1986" s="2"/>
      <c r="DO1986" s="28"/>
      <c r="DP1986" s="28"/>
      <c r="DQ1986" s="28"/>
      <c r="DV1986" s="2"/>
      <c r="DX1986" s="28"/>
      <c r="DY1986" s="28"/>
      <c r="DZ1986" s="28"/>
      <c r="EE1986" s="2"/>
      <c r="EG1986" s="28"/>
      <c r="EH1986" s="28"/>
      <c r="EI1986" s="28"/>
      <c r="EN1986" s="2"/>
      <c r="EP1986" s="28"/>
      <c r="EQ1986" s="28"/>
      <c r="ER1986" s="28"/>
      <c r="EW1986" s="2"/>
      <c r="EY1986" s="28"/>
      <c r="EZ1986" s="28"/>
      <c r="FA1986" s="28"/>
      <c r="FF1986" s="2"/>
      <c r="FH1986" s="28"/>
      <c r="FI1986" s="28"/>
      <c r="FJ1986" s="28"/>
      <c r="FO1986" s="2"/>
      <c r="FQ1986" s="28"/>
      <c r="FR1986" s="28"/>
      <c r="FS1986" s="28"/>
      <c r="FX1986" s="2"/>
      <c r="FZ1986" s="28"/>
      <c r="GA1986" s="28"/>
      <c r="GB1986" s="28"/>
      <c r="GG1986" s="2"/>
      <c r="GI1986" s="28"/>
      <c r="GJ1986" s="28"/>
      <c r="GK1986" s="28"/>
      <c r="GP1986" s="2"/>
      <c r="GR1986" s="28"/>
      <c r="GS1986" s="28"/>
      <c r="GT1986" s="28"/>
      <c r="GY1986" s="2"/>
      <c r="HA1986" s="28"/>
      <c r="HB1986" s="28"/>
      <c r="HC1986" s="28"/>
      <c r="HH1986" s="2"/>
      <c r="HJ1986" s="28"/>
      <c r="HK1986" s="28"/>
      <c r="HL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  <c r="IP1986" s="28"/>
      <c r="IQ1986" s="28"/>
      <c r="IR1986" s="28"/>
      <c r="IS1986" s="28"/>
      <c r="IT1986" s="28"/>
      <c r="IU1986" s="28"/>
      <c r="IV1986" s="28"/>
      <c r="RS1986" s="315"/>
    </row>
    <row r="1987" spans="1:487" s="22" customFormat="1">
      <c r="A1987"/>
      <c r="B1987"/>
      <c r="C1987"/>
      <c r="D1987"/>
      <c r="E1987"/>
      <c r="F1987" s="12"/>
      <c r="J1987" s="2"/>
      <c r="L1987" s="28"/>
      <c r="M1987" s="28"/>
      <c r="N1987" s="28"/>
      <c r="R1987" s="2"/>
      <c r="T1987" s="28"/>
      <c r="U1987" s="28"/>
      <c r="V1987" s="28"/>
      <c r="AA1987" s="2"/>
      <c r="AC1987" s="28"/>
      <c r="AD1987" s="28"/>
      <c r="AE1987" s="28"/>
      <c r="AJ1987" s="2"/>
      <c r="AL1987" s="28"/>
      <c r="AM1987" s="28"/>
      <c r="AN1987" s="28"/>
      <c r="AS1987" s="2"/>
      <c r="AU1987" s="28"/>
      <c r="AV1987" s="28"/>
      <c r="AW1987" s="28"/>
      <c r="BB1987" s="2"/>
      <c r="BD1987" s="28"/>
      <c r="BE1987" s="28"/>
      <c r="BF1987" s="28"/>
      <c r="BK1987" s="2"/>
      <c r="BM1987" s="28"/>
      <c r="BN1987" s="28"/>
      <c r="BO1987" s="28"/>
      <c r="BT1987" s="2"/>
      <c r="BV1987" s="28"/>
      <c r="BW1987" s="28"/>
      <c r="BX1987" s="28"/>
      <c r="CC1987" s="2"/>
      <c r="CE1987" s="28"/>
      <c r="CF1987" s="28"/>
      <c r="CG1987" s="28"/>
      <c r="CL1987" s="2"/>
      <c r="CN1987" s="28"/>
      <c r="CO1987" s="28"/>
      <c r="CP1987" s="28"/>
      <c r="CU1987" s="2"/>
      <c r="CW1987" s="28"/>
      <c r="CX1987" s="28"/>
      <c r="CY1987" s="28"/>
      <c r="DD1987" s="2"/>
      <c r="DF1987" s="28"/>
      <c r="DG1987" s="28"/>
      <c r="DH1987" s="28"/>
      <c r="DM1987" s="2"/>
      <c r="DO1987" s="28"/>
      <c r="DP1987" s="28"/>
      <c r="DQ1987" s="28"/>
      <c r="DV1987" s="2"/>
      <c r="DX1987" s="28"/>
      <c r="DY1987" s="28"/>
      <c r="DZ1987" s="28"/>
      <c r="EE1987" s="2"/>
      <c r="EG1987" s="28"/>
      <c r="EH1987" s="28"/>
      <c r="EI1987" s="28"/>
      <c r="EN1987" s="2"/>
      <c r="EP1987" s="28"/>
      <c r="EQ1987" s="28"/>
      <c r="ER1987" s="28"/>
      <c r="EW1987" s="2"/>
      <c r="EY1987" s="28"/>
      <c r="EZ1987" s="28"/>
      <c r="FA1987" s="28"/>
      <c r="FF1987" s="2"/>
      <c r="FH1987" s="28"/>
      <c r="FI1987" s="28"/>
      <c r="FJ1987" s="28"/>
      <c r="FO1987" s="2"/>
      <c r="FQ1987" s="28"/>
      <c r="FR1987" s="28"/>
      <c r="FS1987" s="28"/>
      <c r="FX1987" s="2"/>
      <c r="FZ1987" s="28"/>
      <c r="GA1987" s="28"/>
      <c r="GB1987" s="28"/>
      <c r="GG1987" s="2"/>
      <c r="GI1987" s="28"/>
      <c r="GJ1987" s="28"/>
      <c r="GK1987" s="28"/>
      <c r="GP1987" s="2"/>
      <c r="GR1987" s="28"/>
      <c r="GS1987" s="28"/>
      <c r="GT1987" s="28"/>
      <c r="GY1987" s="2"/>
      <c r="HA1987" s="28"/>
      <c r="HB1987" s="28"/>
      <c r="HC1987" s="28"/>
      <c r="HH1987" s="2"/>
      <c r="HJ1987" s="28"/>
      <c r="HK1987" s="28"/>
      <c r="HL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  <c r="IP1987" s="28"/>
      <c r="IQ1987" s="28"/>
      <c r="IR1987" s="28"/>
      <c r="IS1987" s="28"/>
      <c r="IT1987" s="28"/>
      <c r="IU1987" s="28"/>
      <c r="IV1987" s="28"/>
      <c r="RS1987" s="315"/>
    </row>
    <row r="1988" spans="1:487" s="22" customFormat="1">
      <c r="A1988"/>
      <c r="B1988"/>
      <c r="C1988"/>
      <c r="D1988"/>
      <c r="E1988"/>
      <c r="F1988" s="12"/>
      <c r="J1988" s="2"/>
      <c r="L1988" s="28"/>
      <c r="M1988" s="28"/>
      <c r="N1988" s="28"/>
      <c r="R1988" s="2"/>
      <c r="T1988" s="28"/>
      <c r="U1988" s="28"/>
      <c r="V1988" s="28"/>
      <c r="AA1988" s="2"/>
      <c r="AC1988" s="28"/>
      <c r="AD1988" s="28"/>
      <c r="AE1988" s="28"/>
      <c r="AJ1988" s="2"/>
      <c r="AL1988" s="28"/>
      <c r="AM1988" s="28"/>
      <c r="AN1988" s="28"/>
      <c r="AS1988" s="2"/>
      <c r="AU1988" s="28"/>
      <c r="AV1988" s="28"/>
      <c r="AW1988" s="28"/>
      <c r="BB1988" s="2"/>
      <c r="BD1988" s="28"/>
      <c r="BE1988" s="28"/>
      <c r="BF1988" s="28"/>
      <c r="BK1988" s="2"/>
      <c r="BM1988" s="28"/>
      <c r="BN1988" s="28"/>
      <c r="BO1988" s="28"/>
      <c r="BT1988" s="2"/>
      <c r="BV1988" s="28"/>
      <c r="BW1988" s="28"/>
      <c r="BX1988" s="28"/>
      <c r="CC1988" s="2"/>
      <c r="CE1988" s="28"/>
      <c r="CF1988" s="28"/>
      <c r="CG1988" s="28"/>
      <c r="CL1988" s="2"/>
      <c r="CN1988" s="28"/>
      <c r="CO1988" s="28"/>
      <c r="CP1988" s="28"/>
      <c r="CU1988" s="2"/>
      <c r="CW1988" s="28"/>
      <c r="CX1988" s="28"/>
      <c r="CY1988" s="28"/>
      <c r="DD1988" s="2"/>
      <c r="DF1988" s="28"/>
      <c r="DG1988" s="28"/>
      <c r="DH1988" s="28"/>
      <c r="DM1988" s="2"/>
      <c r="DO1988" s="28"/>
      <c r="DP1988" s="28"/>
      <c r="DQ1988" s="28"/>
      <c r="DV1988" s="2"/>
      <c r="DX1988" s="28"/>
      <c r="DY1988" s="28"/>
      <c r="DZ1988" s="28"/>
      <c r="EE1988" s="2"/>
      <c r="EG1988" s="28"/>
      <c r="EH1988" s="28"/>
      <c r="EI1988" s="28"/>
      <c r="EN1988" s="2"/>
      <c r="EP1988" s="28"/>
      <c r="EQ1988" s="28"/>
      <c r="ER1988" s="28"/>
      <c r="EW1988" s="2"/>
      <c r="EY1988" s="28"/>
      <c r="EZ1988" s="28"/>
      <c r="FA1988" s="28"/>
      <c r="FF1988" s="2"/>
      <c r="FH1988" s="28"/>
      <c r="FI1988" s="28"/>
      <c r="FJ1988" s="28"/>
      <c r="FO1988" s="2"/>
      <c r="FQ1988" s="28"/>
      <c r="FR1988" s="28"/>
      <c r="FS1988" s="28"/>
      <c r="FX1988" s="2"/>
      <c r="FZ1988" s="28"/>
      <c r="GA1988" s="28"/>
      <c r="GB1988" s="28"/>
      <c r="GG1988" s="2"/>
      <c r="GI1988" s="28"/>
      <c r="GJ1988" s="28"/>
      <c r="GK1988" s="28"/>
      <c r="GP1988" s="2"/>
      <c r="GR1988" s="28"/>
      <c r="GS1988" s="28"/>
      <c r="GT1988" s="28"/>
      <c r="GY1988" s="2"/>
      <c r="HA1988" s="28"/>
      <c r="HB1988" s="28"/>
      <c r="HC1988" s="28"/>
      <c r="HH1988" s="2"/>
      <c r="HJ1988" s="28"/>
      <c r="HK1988" s="28"/>
      <c r="HL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  <c r="IP1988" s="28"/>
      <c r="IQ1988" s="28"/>
      <c r="IR1988" s="28"/>
      <c r="IS1988" s="28"/>
      <c r="IT1988" s="28"/>
      <c r="IU1988" s="28"/>
      <c r="IV1988" s="28"/>
      <c r="RS1988" s="315"/>
    </row>
    <row r="1989" spans="1:487" s="22" customFormat="1">
      <c r="A1989"/>
      <c r="B1989"/>
      <c r="C1989"/>
      <c r="D1989"/>
      <c r="E1989"/>
      <c r="F1989" s="12"/>
      <c r="J1989" s="2"/>
      <c r="L1989" s="28"/>
      <c r="M1989" s="28"/>
      <c r="N1989" s="28"/>
      <c r="R1989" s="2"/>
      <c r="T1989" s="28"/>
      <c r="U1989" s="28"/>
      <c r="V1989" s="28"/>
      <c r="AA1989" s="2"/>
      <c r="AC1989" s="28"/>
      <c r="AD1989" s="28"/>
      <c r="AE1989" s="28"/>
      <c r="AJ1989" s="2"/>
      <c r="AL1989" s="28"/>
      <c r="AM1989" s="28"/>
      <c r="AN1989" s="28"/>
      <c r="AS1989" s="2"/>
      <c r="AU1989" s="28"/>
      <c r="AV1989" s="28"/>
      <c r="AW1989" s="28"/>
      <c r="BB1989" s="2"/>
      <c r="BD1989" s="28"/>
      <c r="BE1989" s="28"/>
      <c r="BF1989" s="28"/>
      <c r="BK1989" s="2"/>
      <c r="BM1989" s="28"/>
      <c r="BN1989" s="28"/>
      <c r="BO1989" s="28"/>
      <c r="BT1989" s="2"/>
      <c r="BV1989" s="28"/>
      <c r="BW1989" s="28"/>
      <c r="BX1989" s="28"/>
      <c r="CC1989" s="2"/>
      <c r="CE1989" s="28"/>
      <c r="CF1989" s="28"/>
      <c r="CG1989" s="28"/>
      <c r="CL1989" s="2"/>
      <c r="CN1989" s="28"/>
      <c r="CO1989" s="28"/>
      <c r="CP1989" s="28"/>
      <c r="CU1989" s="2"/>
      <c r="CW1989" s="28"/>
      <c r="CX1989" s="28"/>
      <c r="CY1989" s="28"/>
      <c r="DD1989" s="2"/>
      <c r="DF1989" s="28"/>
      <c r="DG1989" s="28"/>
      <c r="DH1989" s="28"/>
      <c r="DM1989" s="2"/>
      <c r="DO1989" s="28"/>
      <c r="DP1989" s="28"/>
      <c r="DQ1989" s="28"/>
      <c r="DV1989" s="2"/>
      <c r="DX1989" s="28"/>
      <c r="DY1989" s="28"/>
      <c r="DZ1989" s="28"/>
      <c r="EE1989" s="2"/>
      <c r="EG1989" s="28"/>
      <c r="EH1989" s="28"/>
      <c r="EI1989" s="28"/>
      <c r="EN1989" s="2"/>
      <c r="EP1989" s="28"/>
      <c r="EQ1989" s="28"/>
      <c r="ER1989" s="28"/>
      <c r="EW1989" s="2"/>
      <c r="EY1989" s="28"/>
      <c r="EZ1989" s="28"/>
      <c r="FA1989" s="28"/>
      <c r="FF1989" s="2"/>
      <c r="FH1989" s="28"/>
      <c r="FI1989" s="28"/>
      <c r="FJ1989" s="28"/>
      <c r="FO1989" s="2"/>
      <c r="FQ1989" s="28"/>
      <c r="FR1989" s="28"/>
      <c r="FS1989" s="28"/>
      <c r="FX1989" s="2"/>
      <c r="FZ1989" s="28"/>
      <c r="GA1989" s="28"/>
      <c r="GB1989" s="28"/>
      <c r="GG1989" s="2"/>
      <c r="GI1989" s="28"/>
      <c r="GJ1989" s="28"/>
      <c r="GK1989" s="28"/>
      <c r="GP1989" s="2"/>
      <c r="GR1989" s="28"/>
      <c r="GS1989" s="28"/>
      <c r="GT1989" s="28"/>
      <c r="GY1989" s="2"/>
      <c r="HA1989" s="28"/>
      <c r="HB1989" s="28"/>
      <c r="HC1989" s="28"/>
      <c r="HH1989" s="2"/>
      <c r="HJ1989" s="28"/>
      <c r="HK1989" s="28"/>
      <c r="HL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  <c r="IP1989" s="28"/>
      <c r="IQ1989" s="28"/>
      <c r="IR1989" s="28"/>
      <c r="IS1989" s="28"/>
      <c r="IT1989" s="28"/>
      <c r="IU1989" s="28"/>
      <c r="IV1989" s="28"/>
      <c r="RS1989" s="315"/>
    </row>
    <row r="1990" spans="1:487" s="22" customFormat="1">
      <c r="A1990"/>
      <c r="B1990"/>
      <c r="C1990"/>
      <c r="D1990"/>
      <c r="E1990"/>
      <c r="F1990" s="12"/>
      <c r="J1990" s="2"/>
      <c r="L1990" s="28"/>
      <c r="M1990" s="28"/>
      <c r="N1990" s="28"/>
      <c r="R1990" s="2"/>
      <c r="T1990" s="28"/>
      <c r="U1990" s="28"/>
      <c r="V1990" s="28"/>
      <c r="AA1990" s="2"/>
      <c r="AC1990" s="28"/>
      <c r="AD1990" s="28"/>
      <c r="AE1990" s="28"/>
      <c r="AJ1990" s="2"/>
      <c r="AL1990" s="28"/>
      <c r="AM1990" s="28"/>
      <c r="AN1990" s="28"/>
      <c r="AS1990" s="2"/>
      <c r="AU1990" s="28"/>
      <c r="AV1990" s="28"/>
      <c r="AW1990" s="28"/>
      <c r="BB1990" s="2"/>
      <c r="BD1990" s="28"/>
      <c r="BE1990" s="28"/>
      <c r="BF1990" s="28"/>
      <c r="BK1990" s="2"/>
      <c r="BM1990" s="28"/>
      <c r="BN1990" s="28"/>
      <c r="BO1990" s="28"/>
      <c r="BT1990" s="2"/>
      <c r="BV1990" s="28"/>
      <c r="BW1990" s="28"/>
      <c r="BX1990" s="28"/>
      <c r="CC1990" s="2"/>
      <c r="CE1990" s="28"/>
      <c r="CF1990" s="28"/>
      <c r="CG1990" s="28"/>
      <c r="CL1990" s="2"/>
      <c r="CN1990" s="28"/>
      <c r="CO1990" s="28"/>
      <c r="CP1990" s="28"/>
      <c r="CU1990" s="2"/>
      <c r="CW1990" s="28"/>
      <c r="CX1990" s="28"/>
      <c r="CY1990" s="28"/>
      <c r="DD1990" s="2"/>
      <c r="DF1990" s="28"/>
      <c r="DG1990" s="28"/>
      <c r="DH1990" s="28"/>
      <c r="DM1990" s="2"/>
      <c r="DO1990" s="28"/>
      <c r="DP1990" s="28"/>
      <c r="DQ1990" s="28"/>
      <c r="DV1990" s="2"/>
      <c r="DX1990" s="28"/>
      <c r="DY1990" s="28"/>
      <c r="DZ1990" s="28"/>
      <c r="EE1990" s="2"/>
      <c r="EG1990" s="28"/>
      <c r="EH1990" s="28"/>
      <c r="EI1990" s="28"/>
      <c r="EN1990" s="2"/>
      <c r="EP1990" s="28"/>
      <c r="EQ1990" s="28"/>
      <c r="ER1990" s="28"/>
      <c r="EW1990" s="2"/>
      <c r="EY1990" s="28"/>
      <c r="EZ1990" s="28"/>
      <c r="FA1990" s="28"/>
      <c r="FF1990" s="2"/>
      <c r="FH1990" s="28"/>
      <c r="FI1990" s="28"/>
      <c r="FJ1990" s="28"/>
      <c r="FO1990" s="2"/>
      <c r="FQ1990" s="28"/>
      <c r="FR1990" s="28"/>
      <c r="FS1990" s="28"/>
      <c r="FX1990" s="2"/>
      <c r="FZ1990" s="28"/>
      <c r="GA1990" s="28"/>
      <c r="GB1990" s="28"/>
      <c r="GG1990" s="2"/>
      <c r="GI1990" s="28"/>
      <c r="GJ1990" s="28"/>
      <c r="GK1990" s="28"/>
      <c r="GP1990" s="2"/>
      <c r="GR1990" s="28"/>
      <c r="GS1990" s="28"/>
      <c r="GT1990" s="28"/>
      <c r="GY1990" s="2"/>
      <c r="HA1990" s="28"/>
      <c r="HB1990" s="28"/>
      <c r="HC1990" s="28"/>
      <c r="HH1990" s="2"/>
      <c r="HJ1990" s="28"/>
      <c r="HK1990" s="28"/>
      <c r="HL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  <c r="IP1990" s="28"/>
      <c r="IQ1990" s="28"/>
      <c r="IR1990" s="28"/>
      <c r="IS1990" s="28"/>
      <c r="IT1990" s="28"/>
      <c r="IU1990" s="28"/>
      <c r="IV1990" s="28"/>
      <c r="RS1990" s="315"/>
    </row>
    <row r="1991" spans="1:487" s="22" customFormat="1">
      <c r="A1991"/>
      <c r="B1991"/>
      <c r="C1991"/>
      <c r="D1991"/>
      <c r="E1991"/>
      <c r="F1991" s="12"/>
      <c r="J1991" s="2"/>
      <c r="L1991" s="28"/>
      <c r="M1991" s="28"/>
      <c r="N1991" s="28"/>
      <c r="R1991" s="2"/>
      <c r="T1991" s="28"/>
      <c r="U1991" s="28"/>
      <c r="V1991" s="28"/>
      <c r="AA1991" s="2"/>
      <c r="AC1991" s="28"/>
      <c r="AD1991" s="28"/>
      <c r="AE1991" s="28"/>
      <c r="AJ1991" s="2"/>
      <c r="AL1991" s="28"/>
      <c r="AM1991" s="28"/>
      <c r="AN1991" s="28"/>
      <c r="AS1991" s="2"/>
      <c r="AU1991" s="28"/>
      <c r="AV1991" s="28"/>
      <c r="AW1991" s="28"/>
      <c r="BB1991" s="2"/>
      <c r="BD1991" s="28"/>
      <c r="BE1991" s="28"/>
      <c r="BF1991" s="28"/>
      <c r="BK1991" s="2"/>
      <c r="BM1991" s="28"/>
      <c r="BN1991" s="28"/>
      <c r="BO1991" s="28"/>
      <c r="BT1991" s="2"/>
      <c r="BV1991" s="28"/>
      <c r="BW1991" s="28"/>
      <c r="BX1991" s="28"/>
      <c r="CC1991" s="2"/>
      <c r="CE1991" s="28"/>
      <c r="CF1991" s="28"/>
      <c r="CG1991" s="28"/>
      <c r="CL1991" s="2"/>
      <c r="CN1991" s="28"/>
      <c r="CO1991" s="28"/>
      <c r="CP1991" s="28"/>
      <c r="CU1991" s="2"/>
      <c r="CW1991" s="28"/>
      <c r="CX1991" s="28"/>
      <c r="CY1991" s="28"/>
      <c r="DD1991" s="2"/>
      <c r="DF1991" s="28"/>
      <c r="DG1991" s="28"/>
      <c r="DH1991" s="28"/>
      <c r="DM1991" s="2"/>
      <c r="DO1991" s="28"/>
      <c r="DP1991" s="28"/>
      <c r="DQ1991" s="28"/>
      <c r="DV1991" s="2"/>
      <c r="DX1991" s="28"/>
      <c r="DY1991" s="28"/>
      <c r="DZ1991" s="28"/>
      <c r="EE1991" s="2"/>
      <c r="EG1991" s="28"/>
      <c r="EH1991" s="28"/>
      <c r="EI1991" s="28"/>
      <c r="EN1991" s="2"/>
      <c r="EP1991" s="28"/>
      <c r="EQ1991" s="28"/>
      <c r="ER1991" s="28"/>
      <c r="EW1991" s="2"/>
      <c r="EY1991" s="28"/>
      <c r="EZ1991" s="28"/>
      <c r="FA1991" s="28"/>
      <c r="FF1991" s="2"/>
      <c r="FH1991" s="28"/>
      <c r="FI1991" s="28"/>
      <c r="FJ1991" s="28"/>
      <c r="FO1991" s="2"/>
      <c r="FQ1991" s="28"/>
      <c r="FR1991" s="28"/>
      <c r="FS1991" s="28"/>
      <c r="FX1991" s="2"/>
      <c r="FZ1991" s="28"/>
      <c r="GA1991" s="28"/>
      <c r="GB1991" s="28"/>
      <c r="GG1991" s="2"/>
      <c r="GI1991" s="28"/>
      <c r="GJ1991" s="28"/>
      <c r="GK1991" s="28"/>
      <c r="GP1991" s="2"/>
      <c r="GR1991" s="28"/>
      <c r="GS1991" s="28"/>
      <c r="GT1991" s="28"/>
      <c r="GY1991" s="2"/>
      <c r="HA1991" s="28"/>
      <c r="HB1991" s="28"/>
      <c r="HC1991" s="28"/>
      <c r="HH1991" s="2"/>
      <c r="HJ1991" s="28"/>
      <c r="HK1991" s="28"/>
      <c r="HL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  <c r="IP1991" s="28"/>
      <c r="IQ1991" s="28"/>
      <c r="IR1991" s="28"/>
      <c r="IS1991" s="28"/>
      <c r="IT1991" s="28"/>
      <c r="IU1991" s="28"/>
      <c r="IV1991" s="28"/>
      <c r="RS1991" s="315"/>
    </row>
    <row r="1992" spans="1:487" s="22" customFormat="1">
      <c r="A1992"/>
      <c r="B1992"/>
      <c r="C1992"/>
      <c r="D1992"/>
      <c r="E1992"/>
      <c r="F1992" s="12"/>
      <c r="J1992" s="2"/>
      <c r="L1992" s="28"/>
      <c r="M1992" s="28"/>
      <c r="N1992" s="28"/>
      <c r="R1992" s="2"/>
      <c r="T1992" s="28"/>
      <c r="U1992" s="28"/>
      <c r="V1992" s="28"/>
      <c r="AA1992" s="2"/>
      <c r="AC1992" s="28"/>
      <c r="AD1992" s="28"/>
      <c r="AE1992" s="28"/>
      <c r="AJ1992" s="2"/>
      <c r="AL1992" s="28"/>
      <c r="AM1992" s="28"/>
      <c r="AN1992" s="28"/>
      <c r="AS1992" s="2"/>
      <c r="AU1992" s="28"/>
      <c r="AV1992" s="28"/>
      <c r="AW1992" s="28"/>
      <c r="BB1992" s="2"/>
      <c r="BD1992" s="28"/>
      <c r="BE1992" s="28"/>
      <c r="BF1992" s="28"/>
      <c r="BK1992" s="2"/>
      <c r="BM1992" s="28"/>
      <c r="BN1992" s="28"/>
      <c r="BO1992" s="28"/>
      <c r="BT1992" s="2"/>
      <c r="BV1992" s="28"/>
      <c r="BW1992" s="28"/>
      <c r="BX1992" s="28"/>
      <c r="CC1992" s="2"/>
      <c r="CE1992" s="28"/>
      <c r="CF1992" s="28"/>
      <c r="CG1992" s="28"/>
      <c r="CL1992" s="2"/>
      <c r="CN1992" s="28"/>
      <c r="CO1992" s="28"/>
      <c r="CP1992" s="28"/>
      <c r="CU1992" s="2"/>
      <c r="CW1992" s="28"/>
      <c r="CX1992" s="28"/>
      <c r="CY1992" s="28"/>
      <c r="DD1992" s="2"/>
      <c r="DF1992" s="28"/>
      <c r="DG1992" s="28"/>
      <c r="DH1992" s="28"/>
      <c r="DM1992" s="2"/>
      <c r="DO1992" s="28"/>
      <c r="DP1992" s="28"/>
      <c r="DQ1992" s="28"/>
      <c r="DV1992" s="2"/>
      <c r="DX1992" s="28"/>
      <c r="DY1992" s="28"/>
      <c r="DZ1992" s="28"/>
      <c r="EE1992" s="2"/>
      <c r="EG1992" s="28"/>
      <c r="EH1992" s="28"/>
      <c r="EI1992" s="28"/>
      <c r="EN1992" s="2"/>
      <c r="EP1992" s="28"/>
      <c r="EQ1992" s="28"/>
      <c r="ER1992" s="28"/>
      <c r="EW1992" s="2"/>
      <c r="EY1992" s="28"/>
      <c r="EZ1992" s="28"/>
      <c r="FA1992" s="28"/>
      <c r="FF1992" s="2"/>
      <c r="FH1992" s="28"/>
      <c r="FI1992" s="28"/>
      <c r="FJ1992" s="28"/>
      <c r="FO1992" s="2"/>
      <c r="FQ1992" s="28"/>
      <c r="FR1992" s="28"/>
      <c r="FS1992" s="28"/>
      <c r="FX1992" s="2"/>
      <c r="FZ1992" s="28"/>
      <c r="GA1992" s="28"/>
      <c r="GB1992" s="28"/>
      <c r="GG1992" s="2"/>
      <c r="GI1992" s="28"/>
      <c r="GJ1992" s="28"/>
      <c r="GK1992" s="28"/>
      <c r="GP1992" s="2"/>
      <c r="GR1992" s="28"/>
      <c r="GS1992" s="28"/>
      <c r="GT1992" s="28"/>
      <c r="GY1992" s="2"/>
      <c r="HA1992" s="28"/>
      <c r="HB1992" s="28"/>
      <c r="HC1992" s="28"/>
      <c r="HH1992" s="2"/>
      <c r="HJ1992" s="28"/>
      <c r="HK1992" s="28"/>
      <c r="HL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  <c r="IP1992" s="28"/>
      <c r="IQ1992" s="28"/>
      <c r="IR1992" s="28"/>
      <c r="IS1992" s="28"/>
      <c r="IT1992" s="28"/>
      <c r="IU1992" s="28"/>
      <c r="IV1992" s="28"/>
      <c r="RS1992" s="315"/>
    </row>
    <row r="1993" spans="1:487" s="22" customFormat="1">
      <c r="A1993"/>
      <c r="B1993"/>
      <c r="C1993"/>
      <c r="D1993"/>
      <c r="E1993"/>
      <c r="F1993" s="12"/>
      <c r="J1993" s="2"/>
      <c r="L1993" s="28"/>
      <c r="M1993" s="28"/>
      <c r="N1993" s="28"/>
      <c r="R1993" s="2"/>
      <c r="T1993" s="28"/>
      <c r="U1993" s="28"/>
      <c r="V1993" s="28"/>
      <c r="AA1993" s="2"/>
      <c r="AC1993" s="28"/>
      <c r="AD1993" s="28"/>
      <c r="AE1993" s="28"/>
      <c r="AJ1993" s="2"/>
      <c r="AL1993" s="28"/>
      <c r="AM1993" s="28"/>
      <c r="AN1993" s="28"/>
      <c r="AS1993" s="2"/>
      <c r="AU1993" s="28"/>
      <c r="AV1993" s="28"/>
      <c r="AW1993" s="28"/>
      <c r="BB1993" s="2"/>
      <c r="BD1993" s="28"/>
      <c r="BE1993" s="28"/>
      <c r="BF1993" s="28"/>
      <c r="BK1993" s="2"/>
      <c r="BM1993" s="28"/>
      <c r="BN1993" s="28"/>
      <c r="BO1993" s="28"/>
      <c r="BT1993" s="2"/>
      <c r="BV1993" s="28"/>
      <c r="BW1993" s="28"/>
      <c r="BX1993" s="28"/>
      <c r="CC1993" s="2"/>
      <c r="CE1993" s="28"/>
      <c r="CF1993" s="28"/>
      <c r="CG1993" s="28"/>
      <c r="CL1993" s="2"/>
      <c r="CN1993" s="28"/>
      <c r="CO1993" s="28"/>
      <c r="CP1993" s="28"/>
      <c r="CU1993" s="2"/>
      <c r="CW1993" s="28"/>
      <c r="CX1993" s="28"/>
      <c r="CY1993" s="28"/>
      <c r="DD1993" s="2"/>
      <c r="DF1993" s="28"/>
      <c r="DG1993" s="28"/>
      <c r="DH1993" s="28"/>
      <c r="DM1993" s="2"/>
      <c r="DO1993" s="28"/>
      <c r="DP1993" s="28"/>
      <c r="DQ1993" s="28"/>
      <c r="DV1993" s="2"/>
      <c r="DX1993" s="28"/>
      <c r="DY1993" s="28"/>
      <c r="DZ1993" s="28"/>
      <c r="EE1993" s="2"/>
      <c r="EG1993" s="28"/>
      <c r="EH1993" s="28"/>
      <c r="EI1993" s="28"/>
      <c r="EN1993" s="2"/>
      <c r="EP1993" s="28"/>
      <c r="EQ1993" s="28"/>
      <c r="ER1993" s="28"/>
      <c r="EW1993" s="2"/>
      <c r="EY1993" s="28"/>
      <c r="EZ1993" s="28"/>
      <c r="FA1993" s="28"/>
      <c r="FF1993" s="2"/>
      <c r="FH1993" s="28"/>
      <c r="FI1993" s="28"/>
      <c r="FJ1993" s="28"/>
      <c r="FO1993" s="2"/>
      <c r="FQ1993" s="28"/>
      <c r="FR1993" s="28"/>
      <c r="FS1993" s="28"/>
      <c r="FX1993" s="2"/>
      <c r="FZ1993" s="28"/>
      <c r="GA1993" s="28"/>
      <c r="GB1993" s="28"/>
      <c r="GG1993" s="2"/>
      <c r="GI1993" s="28"/>
      <c r="GJ1993" s="28"/>
      <c r="GK1993" s="28"/>
      <c r="GP1993" s="2"/>
      <c r="GR1993" s="28"/>
      <c r="GS1993" s="28"/>
      <c r="GT1993" s="28"/>
      <c r="GY1993" s="2"/>
      <c r="HA1993" s="28"/>
      <c r="HB1993" s="28"/>
      <c r="HC1993" s="28"/>
      <c r="HH1993" s="2"/>
      <c r="HJ1993" s="28"/>
      <c r="HK1993" s="28"/>
      <c r="HL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  <c r="IP1993" s="28"/>
      <c r="IQ1993" s="28"/>
      <c r="IR1993" s="28"/>
      <c r="IS1993" s="28"/>
      <c r="IT1993" s="28"/>
      <c r="IU1993" s="28"/>
      <c r="IV1993" s="28"/>
      <c r="RS1993" s="315"/>
    </row>
    <row r="1994" spans="1:487" s="22" customFormat="1">
      <c r="A1994"/>
      <c r="B1994"/>
      <c r="C1994"/>
      <c r="D1994"/>
      <c r="E1994"/>
      <c r="F1994" s="12"/>
      <c r="J1994" s="2"/>
      <c r="L1994" s="28"/>
      <c r="M1994" s="28"/>
      <c r="N1994" s="28"/>
      <c r="R1994" s="2"/>
      <c r="T1994" s="28"/>
      <c r="U1994" s="28"/>
      <c r="V1994" s="28"/>
      <c r="AA1994" s="2"/>
      <c r="AC1994" s="28"/>
      <c r="AD1994" s="28"/>
      <c r="AE1994" s="28"/>
      <c r="AJ1994" s="2"/>
      <c r="AL1994" s="28"/>
      <c r="AM1994" s="28"/>
      <c r="AN1994" s="28"/>
      <c r="AS1994" s="2"/>
      <c r="AU1994" s="28"/>
      <c r="AV1994" s="28"/>
      <c r="AW1994" s="28"/>
      <c r="BB1994" s="2"/>
      <c r="BD1994" s="28"/>
      <c r="BE1994" s="28"/>
      <c r="BF1994" s="28"/>
      <c r="BK1994" s="2"/>
      <c r="BM1994" s="28"/>
      <c r="BN1994" s="28"/>
      <c r="BO1994" s="28"/>
      <c r="BT1994" s="2"/>
      <c r="BV1994" s="28"/>
      <c r="BW1994" s="28"/>
      <c r="BX1994" s="28"/>
      <c r="CC1994" s="2"/>
      <c r="CE1994" s="28"/>
      <c r="CF1994" s="28"/>
      <c r="CG1994" s="28"/>
      <c r="CL1994" s="2"/>
      <c r="CN1994" s="28"/>
      <c r="CO1994" s="28"/>
      <c r="CP1994" s="28"/>
      <c r="CU1994" s="2"/>
      <c r="CW1994" s="28"/>
      <c r="CX1994" s="28"/>
      <c r="CY1994" s="28"/>
      <c r="DD1994" s="2"/>
      <c r="DF1994" s="28"/>
      <c r="DG1994" s="28"/>
      <c r="DH1994" s="28"/>
      <c r="DM1994" s="2"/>
      <c r="DO1994" s="28"/>
      <c r="DP1994" s="28"/>
      <c r="DQ1994" s="28"/>
      <c r="DV1994" s="2"/>
      <c r="DX1994" s="28"/>
      <c r="DY1994" s="28"/>
      <c r="DZ1994" s="28"/>
      <c r="EE1994" s="2"/>
      <c r="EG1994" s="28"/>
      <c r="EH1994" s="28"/>
      <c r="EI1994" s="28"/>
      <c r="EN1994" s="2"/>
      <c r="EP1994" s="28"/>
      <c r="EQ1994" s="28"/>
      <c r="ER1994" s="28"/>
      <c r="EW1994" s="2"/>
      <c r="EY1994" s="28"/>
      <c r="EZ1994" s="28"/>
      <c r="FA1994" s="28"/>
      <c r="FF1994" s="2"/>
      <c r="FH1994" s="28"/>
      <c r="FI1994" s="28"/>
      <c r="FJ1994" s="28"/>
      <c r="FO1994" s="2"/>
      <c r="FQ1994" s="28"/>
      <c r="FR1994" s="28"/>
      <c r="FS1994" s="28"/>
      <c r="FX1994" s="2"/>
      <c r="FZ1994" s="28"/>
      <c r="GA1994" s="28"/>
      <c r="GB1994" s="28"/>
      <c r="GG1994" s="2"/>
      <c r="GI1994" s="28"/>
      <c r="GJ1994" s="28"/>
      <c r="GK1994" s="28"/>
      <c r="GP1994" s="2"/>
      <c r="GR1994" s="28"/>
      <c r="GS1994" s="28"/>
      <c r="GT1994" s="28"/>
      <c r="GY1994" s="2"/>
      <c r="HA1994" s="28"/>
      <c r="HB1994" s="28"/>
      <c r="HC1994" s="28"/>
      <c r="HH1994" s="2"/>
      <c r="HJ1994" s="28"/>
      <c r="HK1994" s="28"/>
      <c r="HL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  <c r="IP1994" s="28"/>
      <c r="IQ1994" s="28"/>
      <c r="IR1994" s="28"/>
      <c r="IS1994" s="28"/>
      <c r="IT1994" s="28"/>
      <c r="IU1994" s="28"/>
      <c r="IV1994" s="28"/>
      <c r="RS1994" s="315"/>
    </row>
    <row r="1995" spans="1:487" s="22" customFormat="1">
      <c r="A1995"/>
      <c r="B1995"/>
      <c r="C1995"/>
      <c r="D1995"/>
      <c r="E1995"/>
      <c r="F1995" s="12"/>
      <c r="J1995" s="2"/>
      <c r="L1995" s="28"/>
      <c r="M1995" s="28"/>
      <c r="N1995" s="28"/>
      <c r="R1995" s="2"/>
      <c r="T1995" s="28"/>
      <c r="U1995" s="28"/>
      <c r="V1995" s="28"/>
      <c r="AA1995" s="2"/>
      <c r="AC1995" s="28"/>
      <c r="AD1995" s="28"/>
      <c r="AE1995" s="28"/>
      <c r="AJ1995" s="2"/>
      <c r="AL1995" s="28"/>
      <c r="AM1995" s="28"/>
      <c r="AN1995" s="28"/>
      <c r="AS1995" s="2"/>
      <c r="AU1995" s="28"/>
      <c r="AV1995" s="28"/>
      <c r="AW1995" s="28"/>
      <c r="BB1995" s="2"/>
      <c r="BD1995" s="28"/>
      <c r="BE1995" s="28"/>
      <c r="BF1995" s="28"/>
      <c r="BK1995" s="2"/>
      <c r="BM1995" s="28"/>
      <c r="BN1995" s="28"/>
      <c r="BO1995" s="28"/>
      <c r="BT1995" s="2"/>
      <c r="BV1995" s="28"/>
      <c r="BW1995" s="28"/>
      <c r="BX1995" s="28"/>
      <c r="CC1995" s="2"/>
      <c r="CE1995" s="28"/>
      <c r="CF1995" s="28"/>
      <c r="CG1995" s="28"/>
      <c r="CL1995" s="2"/>
      <c r="CN1995" s="28"/>
      <c r="CO1995" s="28"/>
      <c r="CP1995" s="28"/>
      <c r="CU1995" s="2"/>
      <c r="CW1995" s="28"/>
      <c r="CX1995" s="28"/>
      <c r="CY1995" s="28"/>
      <c r="DD1995" s="2"/>
      <c r="DF1995" s="28"/>
      <c r="DG1995" s="28"/>
      <c r="DH1995" s="28"/>
      <c r="DM1995" s="2"/>
      <c r="DO1995" s="28"/>
      <c r="DP1995" s="28"/>
      <c r="DQ1995" s="28"/>
      <c r="DV1995" s="2"/>
      <c r="DX1995" s="28"/>
      <c r="DY1995" s="28"/>
      <c r="DZ1995" s="28"/>
      <c r="EE1995" s="2"/>
      <c r="EG1995" s="28"/>
      <c r="EH1995" s="28"/>
      <c r="EI1995" s="28"/>
      <c r="EN1995" s="2"/>
      <c r="EP1995" s="28"/>
      <c r="EQ1995" s="28"/>
      <c r="ER1995" s="28"/>
      <c r="EW1995" s="2"/>
      <c r="EY1995" s="28"/>
      <c r="EZ1995" s="28"/>
      <c r="FA1995" s="28"/>
      <c r="FF1995" s="2"/>
      <c r="FH1995" s="28"/>
      <c r="FI1995" s="28"/>
      <c r="FJ1995" s="28"/>
      <c r="FO1995" s="2"/>
      <c r="FQ1995" s="28"/>
      <c r="FR1995" s="28"/>
      <c r="FS1995" s="28"/>
      <c r="FX1995" s="2"/>
      <c r="FZ1995" s="28"/>
      <c r="GA1995" s="28"/>
      <c r="GB1995" s="28"/>
      <c r="GG1995" s="2"/>
      <c r="GI1995" s="28"/>
      <c r="GJ1995" s="28"/>
      <c r="GK1995" s="28"/>
      <c r="GP1995" s="2"/>
      <c r="GR1995" s="28"/>
      <c r="GS1995" s="28"/>
      <c r="GT1995" s="28"/>
      <c r="GY1995" s="2"/>
      <c r="HA1995" s="28"/>
      <c r="HB1995" s="28"/>
      <c r="HC1995" s="28"/>
      <c r="HH1995" s="2"/>
      <c r="HJ1995" s="28"/>
      <c r="HK1995" s="28"/>
      <c r="HL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  <c r="IP1995" s="28"/>
      <c r="IQ1995" s="28"/>
      <c r="IR1995" s="28"/>
      <c r="IS1995" s="28"/>
      <c r="IT1995" s="28"/>
      <c r="IU1995" s="28"/>
      <c r="IV1995" s="28"/>
      <c r="RS1995" s="315"/>
    </row>
    <row r="1996" spans="1:487" s="22" customFormat="1">
      <c r="A1996"/>
      <c r="B1996"/>
      <c r="C1996"/>
      <c r="D1996"/>
      <c r="E1996"/>
      <c r="F1996" s="12"/>
      <c r="J1996" s="2"/>
      <c r="L1996" s="28"/>
      <c r="M1996" s="28"/>
      <c r="N1996" s="28"/>
      <c r="R1996" s="2"/>
      <c r="T1996" s="28"/>
      <c r="U1996" s="28"/>
      <c r="V1996" s="28"/>
      <c r="AA1996" s="2"/>
      <c r="AC1996" s="28"/>
      <c r="AD1996" s="28"/>
      <c r="AE1996" s="28"/>
      <c r="AJ1996" s="2"/>
      <c r="AL1996" s="28"/>
      <c r="AM1996" s="28"/>
      <c r="AN1996" s="28"/>
      <c r="AS1996" s="2"/>
      <c r="AU1996" s="28"/>
      <c r="AV1996" s="28"/>
      <c r="AW1996" s="28"/>
      <c r="BB1996" s="2"/>
      <c r="BD1996" s="28"/>
      <c r="BE1996" s="28"/>
      <c r="BF1996" s="28"/>
      <c r="BK1996" s="2"/>
      <c r="BM1996" s="28"/>
      <c r="BN1996" s="28"/>
      <c r="BO1996" s="28"/>
      <c r="BT1996" s="2"/>
      <c r="BV1996" s="28"/>
      <c r="BW1996" s="28"/>
      <c r="BX1996" s="28"/>
      <c r="CC1996" s="2"/>
      <c r="CE1996" s="28"/>
      <c r="CF1996" s="28"/>
      <c r="CG1996" s="28"/>
      <c r="CL1996" s="2"/>
      <c r="CN1996" s="28"/>
      <c r="CO1996" s="28"/>
      <c r="CP1996" s="28"/>
      <c r="CU1996" s="2"/>
      <c r="CW1996" s="28"/>
      <c r="CX1996" s="28"/>
      <c r="CY1996" s="28"/>
      <c r="DD1996" s="2"/>
      <c r="DF1996" s="28"/>
      <c r="DG1996" s="28"/>
      <c r="DH1996" s="28"/>
      <c r="DM1996" s="2"/>
      <c r="DO1996" s="28"/>
      <c r="DP1996" s="28"/>
      <c r="DQ1996" s="28"/>
      <c r="DV1996" s="2"/>
      <c r="DX1996" s="28"/>
      <c r="DY1996" s="28"/>
      <c r="DZ1996" s="28"/>
      <c r="EE1996" s="2"/>
      <c r="EG1996" s="28"/>
      <c r="EH1996" s="28"/>
      <c r="EI1996" s="28"/>
      <c r="EN1996" s="2"/>
      <c r="EP1996" s="28"/>
      <c r="EQ1996" s="28"/>
      <c r="ER1996" s="28"/>
      <c r="EW1996" s="2"/>
      <c r="EY1996" s="28"/>
      <c r="EZ1996" s="28"/>
      <c r="FA1996" s="28"/>
      <c r="FF1996" s="2"/>
      <c r="FH1996" s="28"/>
      <c r="FI1996" s="28"/>
      <c r="FJ1996" s="28"/>
      <c r="FO1996" s="2"/>
      <c r="FQ1996" s="28"/>
      <c r="FR1996" s="28"/>
      <c r="FS1996" s="28"/>
      <c r="FX1996" s="2"/>
      <c r="FZ1996" s="28"/>
      <c r="GA1996" s="28"/>
      <c r="GB1996" s="28"/>
      <c r="GG1996" s="2"/>
      <c r="GI1996" s="28"/>
      <c r="GJ1996" s="28"/>
      <c r="GK1996" s="28"/>
      <c r="GP1996" s="2"/>
      <c r="GR1996" s="28"/>
      <c r="GS1996" s="28"/>
      <c r="GT1996" s="28"/>
      <c r="GY1996" s="2"/>
      <c r="HA1996" s="28"/>
      <c r="HB1996" s="28"/>
      <c r="HC1996" s="28"/>
      <c r="HH1996" s="2"/>
      <c r="HJ1996" s="28"/>
      <c r="HK1996" s="28"/>
      <c r="HL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  <c r="IP1996" s="28"/>
      <c r="IQ1996" s="28"/>
      <c r="IR1996" s="28"/>
      <c r="IS1996" s="28"/>
      <c r="IT1996" s="28"/>
      <c r="IU1996" s="28"/>
      <c r="IV1996" s="28"/>
      <c r="RS1996" s="315"/>
    </row>
    <row r="1997" spans="1:487" s="22" customFormat="1">
      <c r="A1997"/>
      <c r="B1997"/>
      <c r="C1997"/>
      <c r="D1997"/>
      <c r="E1997"/>
      <c r="F1997" s="12"/>
      <c r="J1997" s="2"/>
      <c r="L1997" s="28"/>
      <c r="M1997" s="28"/>
      <c r="N1997" s="28"/>
      <c r="R1997" s="2"/>
      <c r="T1997" s="28"/>
      <c r="U1997" s="28"/>
      <c r="V1997" s="28"/>
      <c r="AA1997" s="2"/>
      <c r="AC1997" s="28"/>
      <c r="AD1997" s="28"/>
      <c r="AE1997" s="28"/>
      <c r="AJ1997" s="2"/>
      <c r="AL1997" s="28"/>
      <c r="AM1997" s="28"/>
      <c r="AN1997" s="28"/>
      <c r="AS1997" s="2"/>
      <c r="AU1997" s="28"/>
      <c r="AV1997" s="28"/>
      <c r="AW1997" s="28"/>
      <c r="BB1997" s="2"/>
      <c r="BD1997" s="28"/>
      <c r="BE1997" s="28"/>
      <c r="BF1997" s="28"/>
      <c r="BK1997" s="2"/>
      <c r="BM1997" s="28"/>
      <c r="BN1997" s="28"/>
      <c r="BO1997" s="28"/>
      <c r="BT1997" s="2"/>
      <c r="BV1997" s="28"/>
      <c r="BW1997" s="28"/>
      <c r="BX1997" s="28"/>
      <c r="CC1997" s="2"/>
      <c r="CE1997" s="28"/>
      <c r="CF1997" s="28"/>
      <c r="CG1997" s="28"/>
      <c r="CL1997" s="2"/>
      <c r="CN1997" s="28"/>
      <c r="CO1997" s="28"/>
      <c r="CP1997" s="28"/>
      <c r="CU1997" s="2"/>
      <c r="CW1997" s="28"/>
      <c r="CX1997" s="28"/>
      <c r="CY1997" s="28"/>
      <c r="DD1997" s="2"/>
      <c r="DF1997" s="28"/>
      <c r="DG1997" s="28"/>
      <c r="DH1997" s="28"/>
      <c r="DM1997" s="2"/>
      <c r="DO1997" s="28"/>
      <c r="DP1997" s="28"/>
      <c r="DQ1997" s="28"/>
      <c r="DV1997" s="2"/>
      <c r="DX1997" s="28"/>
      <c r="DY1997" s="28"/>
      <c r="DZ1997" s="28"/>
      <c r="EE1997" s="2"/>
      <c r="EG1997" s="28"/>
      <c r="EH1997" s="28"/>
      <c r="EI1997" s="28"/>
      <c r="EN1997" s="2"/>
      <c r="EP1997" s="28"/>
      <c r="EQ1997" s="28"/>
      <c r="ER1997" s="28"/>
      <c r="EW1997" s="2"/>
      <c r="EY1997" s="28"/>
      <c r="EZ1997" s="28"/>
      <c r="FA1997" s="28"/>
      <c r="FF1997" s="2"/>
      <c r="FH1997" s="28"/>
      <c r="FI1997" s="28"/>
      <c r="FJ1997" s="28"/>
      <c r="FO1997" s="2"/>
      <c r="FQ1997" s="28"/>
      <c r="FR1997" s="28"/>
      <c r="FS1997" s="28"/>
      <c r="FX1997" s="2"/>
      <c r="FZ1997" s="28"/>
      <c r="GA1997" s="28"/>
      <c r="GB1997" s="28"/>
      <c r="GG1997" s="2"/>
      <c r="GI1997" s="28"/>
      <c r="GJ1997" s="28"/>
      <c r="GK1997" s="28"/>
      <c r="GP1997" s="2"/>
      <c r="GR1997" s="28"/>
      <c r="GS1997" s="28"/>
      <c r="GT1997" s="28"/>
      <c r="GY1997" s="2"/>
      <c r="HA1997" s="28"/>
      <c r="HB1997" s="28"/>
      <c r="HC1997" s="28"/>
      <c r="HH1997" s="2"/>
      <c r="HJ1997" s="28"/>
      <c r="HK1997" s="28"/>
      <c r="HL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  <c r="IP1997" s="28"/>
      <c r="IQ1997" s="28"/>
      <c r="IR1997" s="28"/>
      <c r="IS1997" s="28"/>
      <c r="IT1997" s="28"/>
      <c r="IU1997" s="28"/>
      <c r="IV1997" s="28"/>
      <c r="RS1997" s="315"/>
    </row>
    <row r="1998" spans="1:487" s="22" customFormat="1">
      <c r="A1998"/>
      <c r="B1998"/>
      <c r="C1998"/>
      <c r="D1998"/>
      <c r="E1998"/>
      <c r="F1998" s="12"/>
      <c r="J1998" s="2"/>
      <c r="L1998" s="28"/>
      <c r="M1998" s="28"/>
      <c r="N1998" s="28"/>
      <c r="R1998" s="2"/>
      <c r="T1998" s="28"/>
      <c r="U1998" s="28"/>
      <c r="V1998" s="28"/>
      <c r="AA1998" s="2"/>
      <c r="AC1998" s="28"/>
      <c r="AD1998" s="28"/>
      <c r="AE1998" s="28"/>
      <c r="AJ1998" s="2"/>
      <c r="AL1998" s="28"/>
      <c r="AM1998" s="28"/>
      <c r="AN1998" s="28"/>
      <c r="AS1998" s="2"/>
      <c r="AU1998" s="28"/>
      <c r="AV1998" s="28"/>
      <c r="AW1998" s="28"/>
      <c r="BB1998" s="2"/>
      <c r="BD1998" s="28"/>
      <c r="BE1998" s="28"/>
      <c r="BF1998" s="28"/>
      <c r="BK1998" s="2"/>
      <c r="BM1998" s="28"/>
      <c r="BN1998" s="28"/>
      <c r="BO1998" s="28"/>
      <c r="BT1998" s="2"/>
      <c r="BV1998" s="28"/>
      <c r="BW1998" s="28"/>
      <c r="BX1998" s="28"/>
      <c r="CC1998" s="2"/>
      <c r="CE1998" s="28"/>
      <c r="CF1998" s="28"/>
      <c r="CG1998" s="28"/>
      <c r="CL1998" s="2"/>
      <c r="CN1998" s="28"/>
      <c r="CO1998" s="28"/>
      <c r="CP1998" s="28"/>
      <c r="CU1998" s="2"/>
      <c r="CW1998" s="28"/>
      <c r="CX1998" s="28"/>
      <c r="CY1998" s="28"/>
      <c r="DD1998" s="2"/>
      <c r="DF1998" s="28"/>
      <c r="DG1998" s="28"/>
      <c r="DH1998" s="28"/>
      <c r="DM1998" s="2"/>
      <c r="DO1998" s="28"/>
      <c r="DP1998" s="28"/>
      <c r="DQ1998" s="28"/>
      <c r="DV1998" s="2"/>
      <c r="DX1998" s="28"/>
      <c r="DY1998" s="28"/>
      <c r="DZ1998" s="28"/>
      <c r="EE1998" s="2"/>
      <c r="EG1998" s="28"/>
      <c r="EH1998" s="28"/>
      <c r="EI1998" s="28"/>
      <c r="EN1998" s="2"/>
      <c r="EP1998" s="28"/>
      <c r="EQ1998" s="28"/>
      <c r="ER1998" s="28"/>
      <c r="EW1998" s="2"/>
      <c r="EY1998" s="28"/>
      <c r="EZ1998" s="28"/>
      <c r="FA1998" s="28"/>
      <c r="FF1998" s="2"/>
      <c r="FH1998" s="28"/>
      <c r="FI1998" s="28"/>
      <c r="FJ1998" s="28"/>
      <c r="FO1998" s="2"/>
      <c r="FQ1998" s="28"/>
      <c r="FR1998" s="28"/>
      <c r="FS1998" s="28"/>
      <c r="FX1998" s="2"/>
      <c r="FZ1998" s="28"/>
      <c r="GA1998" s="28"/>
      <c r="GB1998" s="28"/>
      <c r="GG1998" s="2"/>
      <c r="GI1998" s="28"/>
      <c r="GJ1998" s="28"/>
      <c r="GK1998" s="28"/>
      <c r="GP1998" s="2"/>
      <c r="GR1998" s="28"/>
      <c r="GS1998" s="28"/>
      <c r="GT1998" s="28"/>
      <c r="GY1998" s="2"/>
      <c r="HA1998" s="28"/>
      <c r="HB1998" s="28"/>
      <c r="HC1998" s="28"/>
      <c r="HH1998" s="2"/>
      <c r="HJ1998" s="28"/>
      <c r="HK1998" s="28"/>
      <c r="HL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  <c r="IP1998" s="28"/>
      <c r="IQ1998" s="28"/>
      <c r="IR1998" s="28"/>
      <c r="IS1998" s="28"/>
      <c r="IT1998" s="28"/>
      <c r="IU1998" s="28"/>
      <c r="IV1998" s="28"/>
      <c r="RS1998" s="315"/>
    </row>
    <row r="1999" spans="1:487" s="22" customFormat="1">
      <c r="A1999"/>
      <c r="B1999"/>
      <c r="C1999"/>
      <c r="D1999"/>
      <c r="E1999"/>
      <c r="F1999" s="12"/>
      <c r="J1999" s="2"/>
      <c r="L1999" s="28"/>
      <c r="M1999" s="28"/>
      <c r="N1999" s="28"/>
      <c r="R1999" s="2"/>
      <c r="T1999" s="28"/>
      <c r="U1999" s="28"/>
      <c r="V1999" s="28"/>
      <c r="AA1999" s="2"/>
      <c r="AC1999" s="28"/>
      <c r="AD1999" s="28"/>
      <c r="AE1999" s="28"/>
      <c r="AJ1999" s="2"/>
      <c r="AL1999" s="28"/>
      <c r="AM1999" s="28"/>
      <c r="AN1999" s="28"/>
      <c r="AS1999" s="2"/>
      <c r="AU1999" s="28"/>
      <c r="AV1999" s="28"/>
      <c r="AW1999" s="28"/>
      <c r="BB1999" s="2"/>
      <c r="BD1999" s="28"/>
      <c r="BE1999" s="28"/>
      <c r="BF1999" s="28"/>
      <c r="BK1999" s="2"/>
      <c r="BM1999" s="28"/>
      <c r="BN1999" s="28"/>
      <c r="BO1999" s="28"/>
      <c r="BT1999" s="2"/>
      <c r="BV1999" s="28"/>
      <c r="BW1999" s="28"/>
      <c r="BX1999" s="28"/>
      <c r="CC1999" s="2"/>
      <c r="CE1999" s="28"/>
      <c r="CF1999" s="28"/>
      <c r="CG1999" s="28"/>
      <c r="CL1999" s="2"/>
      <c r="CN1999" s="28"/>
      <c r="CO1999" s="28"/>
      <c r="CP1999" s="28"/>
      <c r="CU1999" s="2"/>
      <c r="CW1999" s="28"/>
      <c r="CX1999" s="28"/>
      <c r="CY1999" s="28"/>
      <c r="DD1999" s="2"/>
      <c r="DF1999" s="28"/>
      <c r="DG1999" s="28"/>
      <c r="DH1999" s="28"/>
      <c r="DM1999" s="2"/>
      <c r="DO1999" s="28"/>
      <c r="DP1999" s="28"/>
      <c r="DQ1999" s="28"/>
      <c r="DV1999" s="2"/>
      <c r="DX1999" s="28"/>
      <c r="DY1999" s="28"/>
      <c r="DZ1999" s="28"/>
      <c r="EE1999" s="2"/>
      <c r="EG1999" s="28"/>
      <c r="EH1999" s="28"/>
      <c r="EI1999" s="28"/>
      <c r="EN1999" s="2"/>
      <c r="EP1999" s="28"/>
      <c r="EQ1999" s="28"/>
      <c r="ER1999" s="28"/>
      <c r="EW1999" s="2"/>
      <c r="EY1999" s="28"/>
      <c r="EZ1999" s="28"/>
      <c r="FA1999" s="28"/>
      <c r="FF1999" s="2"/>
      <c r="FH1999" s="28"/>
      <c r="FI1999" s="28"/>
      <c r="FJ1999" s="28"/>
      <c r="FO1999" s="2"/>
      <c r="FQ1999" s="28"/>
      <c r="FR1999" s="28"/>
      <c r="FS1999" s="28"/>
      <c r="FX1999" s="2"/>
      <c r="FZ1999" s="28"/>
      <c r="GA1999" s="28"/>
      <c r="GB1999" s="28"/>
      <c r="GG1999" s="2"/>
      <c r="GI1999" s="28"/>
      <c r="GJ1999" s="28"/>
      <c r="GK1999" s="28"/>
      <c r="GP1999" s="2"/>
      <c r="GR1999" s="28"/>
      <c r="GS1999" s="28"/>
      <c r="GT1999" s="28"/>
      <c r="GY1999" s="2"/>
      <c r="HA1999" s="28"/>
      <c r="HB1999" s="28"/>
      <c r="HC1999" s="28"/>
      <c r="HH1999" s="2"/>
      <c r="HJ1999" s="28"/>
      <c r="HK1999" s="28"/>
      <c r="HL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  <c r="IP1999" s="28"/>
      <c r="IQ1999" s="28"/>
      <c r="IR1999" s="28"/>
      <c r="IS1999" s="28"/>
      <c r="IT1999" s="28"/>
      <c r="IU1999" s="28"/>
      <c r="IV1999" s="28"/>
      <c r="RS1999" s="315"/>
    </row>
    <row r="2000" spans="1:487" s="22" customFormat="1">
      <c r="A2000"/>
      <c r="B2000"/>
      <c r="C2000"/>
      <c r="D2000"/>
      <c r="E2000"/>
      <c r="F2000" s="12"/>
      <c r="J2000" s="2"/>
      <c r="L2000" s="28"/>
      <c r="M2000" s="28"/>
      <c r="N2000" s="28"/>
      <c r="R2000" s="2"/>
      <c r="T2000" s="28"/>
      <c r="U2000" s="28"/>
      <c r="V2000" s="28"/>
      <c r="AA2000" s="2"/>
      <c r="AC2000" s="28"/>
      <c r="AD2000" s="28"/>
      <c r="AE2000" s="28"/>
      <c r="AJ2000" s="2"/>
      <c r="AL2000" s="28"/>
      <c r="AM2000" s="28"/>
      <c r="AN2000" s="28"/>
      <c r="AS2000" s="2"/>
      <c r="AU2000" s="28"/>
      <c r="AV2000" s="28"/>
      <c r="AW2000" s="28"/>
      <c r="BB2000" s="2"/>
      <c r="BD2000" s="28"/>
      <c r="BE2000" s="28"/>
      <c r="BF2000" s="28"/>
      <c r="BK2000" s="2"/>
      <c r="BM2000" s="28"/>
      <c r="BN2000" s="28"/>
      <c r="BO2000" s="28"/>
      <c r="BT2000" s="2"/>
      <c r="BV2000" s="28"/>
      <c r="BW2000" s="28"/>
      <c r="BX2000" s="28"/>
      <c r="CC2000" s="2"/>
      <c r="CE2000" s="28"/>
      <c r="CF2000" s="28"/>
      <c r="CG2000" s="28"/>
      <c r="CL2000" s="2"/>
      <c r="CN2000" s="28"/>
      <c r="CO2000" s="28"/>
      <c r="CP2000" s="28"/>
      <c r="CU2000" s="2"/>
      <c r="CW2000" s="28"/>
      <c r="CX2000" s="28"/>
      <c r="CY2000" s="28"/>
      <c r="DD2000" s="2"/>
      <c r="DF2000" s="28"/>
      <c r="DG2000" s="28"/>
      <c r="DH2000" s="28"/>
      <c r="DM2000" s="2"/>
      <c r="DO2000" s="28"/>
      <c r="DP2000" s="28"/>
      <c r="DQ2000" s="28"/>
      <c r="DV2000" s="2"/>
      <c r="DX2000" s="28"/>
      <c r="DY2000" s="28"/>
      <c r="DZ2000" s="28"/>
      <c r="EE2000" s="2"/>
      <c r="EG2000" s="28"/>
      <c r="EH2000" s="28"/>
      <c r="EI2000" s="28"/>
      <c r="EN2000" s="2"/>
      <c r="EP2000" s="28"/>
      <c r="EQ2000" s="28"/>
      <c r="ER2000" s="28"/>
      <c r="EW2000" s="2"/>
      <c r="EY2000" s="28"/>
      <c r="EZ2000" s="28"/>
      <c r="FA2000" s="28"/>
      <c r="FF2000" s="2"/>
      <c r="FH2000" s="28"/>
      <c r="FI2000" s="28"/>
      <c r="FJ2000" s="28"/>
      <c r="FO2000" s="2"/>
      <c r="FQ2000" s="28"/>
      <c r="FR2000" s="28"/>
      <c r="FS2000" s="28"/>
      <c r="FX2000" s="2"/>
      <c r="FZ2000" s="28"/>
      <c r="GA2000" s="28"/>
      <c r="GB2000" s="28"/>
      <c r="GG2000" s="2"/>
      <c r="GI2000" s="28"/>
      <c r="GJ2000" s="28"/>
      <c r="GK2000" s="28"/>
      <c r="GP2000" s="2"/>
      <c r="GR2000" s="28"/>
      <c r="GS2000" s="28"/>
      <c r="GT2000" s="28"/>
      <c r="GY2000" s="2"/>
      <c r="HA2000" s="28"/>
      <c r="HB2000" s="28"/>
      <c r="HC2000" s="28"/>
      <c r="HH2000" s="2"/>
      <c r="HJ2000" s="28"/>
      <c r="HK2000" s="28"/>
      <c r="HL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  <c r="IP2000" s="28"/>
      <c r="IQ2000" s="28"/>
      <c r="IR2000" s="28"/>
      <c r="IS2000" s="28"/>
      <c r="IT2000" s="28"/>
      <c r="IU2000" s="28"/>
      <c r="IV2000" s="28"/>
      <c r="RS2000" s="315"/>
    </row>
    <row r="2001" spans="1:487" s="22" customFormat="1">
      <c r="A2001"/>
      <c r="B2001"/>
      <c r="C2001"/>
      <c r="D2001"/>
      <c r="E2001"/>
      <c r="F2001" s="12"/>
      <c r="J2001" s="2"/>
      <c r="L2001" s="28"/>
      <c r="M2001" s="28"/>
      <c r="N2001" s="28"/>
      <c r="R2001" s="2"/>
      <c r="T2001" s="28"/>
      <c r="U2001" s="28"/>
      <c r="V2001" s="28"/>
      <c r="AA2001" s="2"/>
      <c r="AC2001" s="28"/>
      <c r="AD2001" s="28"/>
      <c r="AE2001" s="28"/>
      <c r="AJ2001" s="2"/>
      <c r="AL2001" s="28"/>
      <c r="AM2001" s="28"/>
      <c r="AN2001" s="28"/>
      <c r="AS2001" s="2"/>
      <c r="AU2001" s="28"/>
      <c r="AV2001" s="28"/>
      <c r="AW2001" s="28"/>
      <c r="BB2001" s="2"/>
      <c r="BD2001" s="28"/>
      <c r="BE2001" s="28"/>
      <c r="BF2001" s="28"/>
      <c r="BK2001" s="2"/>
      <c r="BM2001" s="28"/>
      <c r="BN2001" s="28"/>
      <c r="BO2001" s="28"/>
      <c r="BT2001" s="2"/>
      <c r="BV2001" s="28"/>
      <c r="BW2001" s="28"/>
      <c r="BX2001" s="28"/>
      <c r="CC2001" s="2"/>
      <c r="CE2001" s="28"/>
      <c r="CF2001" s="28"/>
      <c r="CG2001" s="28"/>
      <c r="CL2001" s="2"/>
      <c r="CN2001" s="28"/>
      <c r="CO2001" s="28"/>
      <c r="CP2001" s="28"/>
      <c r="CU2001" s="2"/>
      <c r="CW2001" s="28"/>
      <c r="CX2001" s="28"/>
      <c r="CY2001" s="28"/>
      <c r="DD2001" s="2"/>
      <c r="DF2001" s="28"/>
      <c r="DG2001" s="28"/>
      <c r="DH2001" s="28"/>
      <c r="DM2001" s="2"/>
      <c r="DO2001" s="28"/>
      <c r="DP2001" s="28"/>
      <c r="DQ2001" s="28"/>
      <c r="DV2001" s="2"/>
      <c r="DX2001" s="28"/>
      <c r="DY2001" s="28"/>
      <c r="DZ2001" s="28"/>
      <c r="EE2001" s="2"/>
      <c r="EG2001" s="28"/>
      <c r="EH2001" s="28"/>
      <c r="EI2001" s="28"/>
      <c r="EN2001" s="2"/>
      <c r="EP2001" s="28"/>
      <c r="EQ2001" s="28"/>
      <c r="ER2001" s="28"/>
      <c r="EW2001" s="2"/>
      <c r="EY2001" s="28"/>
      <c r="EZ2001" s="28"/>
      <c r="FA2001" s="28"/>
      <c r="FF2001" s="2"/>
      <c r="FH2001" s="28"/>
      <c r="FI2001" s="28"/>
      <c r="FJ2001" s="28"/>
      <c r="FO2001" s="2"/>
      <c r="FQ2001" s="28"/>
      <c r="FR2001" s="28"/>
      <c r="FS2001" s="28"/>
      <c r="FX2001" s="2"/>
      <c r="FZ2001" s="28"/>
      <c r="GA2001" s="28"/>
      <c r="GB2001" s="28"/>
      <c r="GG2001" s="2"/>
      <c r="GI2001" s="28"/>
      <c r="GJ2001" s="28"/>
      <c r="GK2001" s="28"/>
      <c r="GP2001" s="2"/>
      <c r="GR2001" s="28"/>
      <c r="GS2001" s="28"/>
      <c r="GT2001" s="28"/>
      <c r="GY2001" s="2"/>
      <c r="HA2001" s="28"/>
      <c r="HB2001" s="28"/>
      <c r="HC2001" s="28"/>
      <c r="HH2001" s="2"/>
      <c r="HJ2001" s="28"/>
      <c r="HK2001" s="28"/>
      <c r="HL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  <c r="IP2001" s="28"/>
      <c r="IQ2001" s="28"/>
      <c r="IR2001" s="28"/>
      <c r="IS2001" s="28"/>
      <c r="IT2001" s="28"/>
      <c r="IU2001" s="28"/>
      <c r="IV2001" s="28"/>
      <c r="RS2001" s="315"/>
    </row>
    <row r="2002" spans="1:487" s="22" customFormat="1">
      <c r="A2002"/>
      <c r="B2002"/>
      <c r="C2002"/>
      <c r="D2002"/>
      <c r="E2002"/>
      <c r="F2002" s="12"/>
      <c r="J2002" s="2"/>
      <c r="L2002" s="28"/>
      <c r="M2002" s="28"/>
      <c r="N2002" s="28"/>
      <c r="R2002" s="2"/>
      <c r="T2002" s="28"/>
      <c r="U2002" s="28"/>
      <c r="V2002" s="28"/>
      <c r="AA2002" s="2"/>
      <c r="AC2002" s="28"/>
      <c r="AD2002" s="28"/>
      <c r="AE2002" s="28"/>
      <c r="AJ2002" s="2"/>
      <c r="AL2002" s="28"/>
      <c r="AM2002" s="28"/>
      <c r="AN2002" s="28"/>
      <c r="AS2002" s="2"/>
      <c r="AU2002" s="28"/>
      <c r="AV2002" s="28"/>
      <c r="AW2002" s="28"/>
      <c r="BB2002" s="2"/>
      <c r="BD2002" s="28"/>
      <c r="BE2002" s="28"/>
      <c r="BF2002" s="28"/>
      <c r="BK2002" s="2"/>
      <c r="BM2002" s="28"/>
      <c r="BN2002" s="28"/>
      <c r="BO2002" s="28"/>
      <c r="BT2002" s="2"/>
      <c r="BV2002" s="28"/>
      <c r="BW2002" s="28"/>
      <c r="BX2002" s="28"/>
      <c r="CC2002" s="2"/>
      <c r="CE2002" s="28"/>
      <c r="CF2002" s="28"/>
      <c r="CG2002" s="28"/>
      <c r="CL2002" s="2"/>
      <c r="CN2002" s="28"/>
      <c r="CO2002" s="28"/>
      <c r="CP2002" s="28"/>
      <c r="CU2002" s="2"/>
      <c r="CW2002" s="28"/>
      <c r="CX2002" s="28"/>
      <c r="CY2002" s="28"/>
      <c r="DD2002" s="2"/>
      <c r="DF2002" s="28"/>
      <c r="DG2002" s="28"/>
      <c r="DH2002" s="28"/>
      <c r="DM2002" s="2"/>
      <c r="DO2002" s="28"/>
      <c r="DP2002" s="28"/>
      <c r="DQ2002" s="28"/>
      <c r="DV2002" s="2"/>
      <c r="DX2002" s="28"/>
      <c r="DY2002" s="28"/>
      <c r="DZ2002" s="28"/>
      <c r="EE2002" s="2"/>
      <c r="EG2002" s="28"/>
      <c r="EH2002" s="28"/>
      <c r="EI2002" s="28"/>
      <c r="EN2002" s="2"/>
      <c r="EP2002" s="28"/>
      <c r="EQ2002" s="28"/>
      <c r="ER2002" s="28"/>
      <c r="EW2002" s="2"/>
      <c r="EY2002" s="28"/>
      <c r="EZ2002" s="28"/>
      <c r="FA2002" s="28"/>
      <c r="FF2002" s="2"/>
      <c r="FH2002" s="28"/>
      <c r="FI2002" s="28"/>
      <c r="FJ2002" s="28"/>
      <c r="FO2002" s="2"/>
      <c r="FQ2002" s="28"/>
      <c r="FR2002" s="28"/>
      <c r="FS2002" s="28"/>
      <c r="FX2002" s="2"/>
      <c r="FZ2002" s="28"/>
      <c r="GA2002" s="28"/>
      <c r="GB2002" s="28"/>
      <c r="GG2002" s="2"/>
      <c r="GI2002" s="28"/>
      <c r="GJ2002" s="28"/>
      <c r="GK2002" s="28"/>
      <c r="GP2002" s="2"/>
      <c r="GR2002" s="28"/>
      <c r="GS2002" s="28"/>
      <c r="GT2002" s="28"/>
      <c r="GY2002" s="2"/>
      <c r="HA2002" s="28"/>
      <c r="HB2002" s="28"/>
      <c r="HC2002" s="28"/>
      <c r="HH2002" s="2"/>
      <c r="HJ2002" s="28"/>
      <c r="HK2002" s="28"/>
      <c r="HL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  <c r="IP2002" s="28"/>
      <c r="IQ2002" s="28"/>
      <c r="IR2002" s="28"/>
      <c r="IS2002" s="28"/>
      <c r="IT2002" s="28"/>
      <c r="IU2002" s="28"/>
      <c r="IV2002" s="28"/>
      <c r="RS2002" s="315"/>
    </row>
    <row r="2003" spans="1:487" s="22" customFormat="1">
      <c r="A2003"/>
      <c r="B2003"/>
      <c r="C2003"/>
      <c r="D2003"/>
      <c r="E2003"/>
      <c r="F2003" s="12"/>
      <c r="J2003" s="2"/>
      <c r="L2003" s="28"/>
      <c r="M2003" s="28"/>
      <c r="N2003" s="28"/>
      <c r="R2003" s="2"/>
      <c r="T2003" s="28"/>
      <c r="U2003" s="28"/>
      <c r="V2003" s="28"/>
      <c r="AA2003" s="2"/>
      <c r="AC2003" s="28"/>
      <c r="AD2003" s="28"/>
      <c r="AE2003" s="28"/>
      <c r="AJ2003" s="2"/>
      <c r="AL2003" s="28"/>
      <c r="AM2003" s="28"/>
      <c r="AN2003" s="28"/>
      <c r="AS2003" s="2"/>
      <c r="AU2003" s="28"/>
      <c r="AV2003" s="28"/>
      <c r="AW2003" s="28"/>
      <c r="BB2003" s="2"/>
      <c r="BD2003" s="28"/>
      <c r="BE2003" s="28"/>
      <c r="BF2003" s="28"/>
      <c r="BK2003" s="2"/>
      <c r="BM2003" s="28"/>
      <c r="BN2003" s="28"/>
      <c r="BO2003" s="28"/>
      <c r="BT2003" s="2"/>
      <c r="BV2003" s="28"/>
      <c r="BW2003" s="28"/>
      <c r="BX2003" s="28"/>
      <c r="CC2003" s="2"/>
      <c r="CE2003" s="28"/>
      <c r="CF2003" s="28"/>
      <c r="CG2003" s="28"/>
      <c r="CL2003" s="2"/>
      <c r="CN2003" s="28"/>
      <c r="CO2003" s="28"/>
      <c r="CP2003" s="28"/>
      <c r="CU2003" s="2"/>
      <c r="CW2003" s="28"/>
      <c r="CX2003" s="28"/>
      <c r="CY2003" s="28"/>
      <c r="DD2003" s="2"/>
      <c r="DF2003" s="28"/>
      <c r="DG2003" s="28"/>
      <c r="DH2003" s="28"/>
      <c r="DM2003" s="2"/>
      <c r="DO2003" s="28"/>
      <c r="DP2003" s="28"/>
      <c r="DQ2003" s="28"/>
      <c r="DV2003" s="2"/>
      <c r="DX2003" s="28"/>
      <c r="DY2003" s="28"/>
      <c r="DZ2003" s="28"/>
      <c r="EE2003" s="2"/>
      <c r="EG2003" s="28"/>
      <c r="EH2003" s="28"/>
      <c r="EI2003" s="28"/>
      <c r="EN2003" s="2"/>
      <c r="EP2003" s="28"/>
      <c r="EQ2003" s="28"/>
      <c r="ER2003" s="28"/>
      <c r="EW2003" s="2"/>
      <c r="EY2003" s="28"/>
      <c r="EZ2003" s="28"/>
      <c r="FA2003" s="28"/>
      <c r="FF2003" s="2"/>
      <c r="FH2003" s="28"/>
      <c r="FI2003" s="28"/>
      <c r="FJ2003" s="28"/>
      <c r="FO2003" s="2"/>
      <c r="FQ2003" s="28"/>
      <c r="FR2003" s="28"/>
      <c r="FS2003" s="28"/>
      <c r="FX2003" s="2"/>
      <c r="FZ2003" s="28"/>
      <c r="GA2003" s="28"/>
      <c r="GB2003" s="28"/>
      <c r="GG2003" s="2"/>
      <c r="GI2003" s="28"/>
      <c r="GJ2003" s="28"/>
      <c r="GK2003" s="28"/>
      <c r="GP2003" s="2"/>
      <c r="GR2003" s="28"/>
      <c r="GS2003" s="28"/>
      <c r="GT2003" s="28"/>
      <c r="GY2003" s="2"/>
      <c r="HA2003" s="28"/>
      <c r="HB2003" s="28"/>
      <c r="HC2003" s="28"/>
      <c r="HH2003" s="2"/>
      <c r="HJ2003" s="28"/>
      <c r="HK2003" s="28"/>
      <c r="HL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  <c r="IP2003" s="28"/>
      <c r="IQ2003" s="28"/>
      <c r="IR2003" s="28"/>
      <c r="IS2003" s="28"/>
      <c r="IT2003" s="28"/>
      <c r="IU2003" s="28"/>
      <c r="IV2003" s="28"/>
      <c r="RS2003" s="315"/>
    </row>
    <row r="2004" spans="1:487" s="22" customFormat="1">
      <c r="A2004"/>
      <c r="B2004"/>
      <c r="C2004"/>
      <c r="D2004"/>
      <c r="E2004"/>
      <c r="F2004" s="12"/>
      <c r="J2004" s="2"/>
      <c r="L2004" s="28"/>
      <c r="M2004" s="28"/>
      <c r="N2004" s="28"/>
      <c r="R2004" s="2"/>
      <c r="T2004" s="28"/>
      <c r="U2004" s="28"/>
      <c r="V2004" s="28"/>
      <c r="AA2004" s="2"/>
      <c r="AC2004" s="28"/>
      <c r="AD2004" s="28"/>
      <c r="AE2004" s="28"/>
      <c r="AJ2004" s="2"/>
      <c r="AL2004" s="28"/>
      <c r="AM2004" s="28"/>
      <c r="AN2004" s="28"/>
      <c r="AS2004" s="2"/>
      <c r="AU2004" s="28"/>
      <c r="AV2004" s="28"/>
      <c r="AW2004" s="28"/>
      <c r="BB2004" s="2"/>
      <c r="BD2004" s="28"/>
      <c r="BE2004" s="28"/>
      <c r="BF2004" s="28"/>
      <c r="BK2004" s="2"/>
      <c r="BM2004" s="28"/>
      <c r="BN2004" s="28"/>
      <c r="BO2004" s="28"/>
      <c r="BT2004" s="2"/>
      <c r="BV2004" s="28"/>
      <c r="BW2004" s="28"/>
      <c r="BX2004" s="28"/>
      <c r="CC2004" s="2"/>
      <c r="CE2004" s="28"/>
      <c r="CF2004" s="28"/>
      <c r="CG2004" s="28"/>
      <c r="CL2004" s="2"/>
      <c r="CN2004" s="28"/>
      <c r="CO2004" s="28"/>
      <c r="CP2004" s="28"/>
      <c r="CU2004" s="2"/>
      <c r="CW2004" s="28"/>
      <c r="CX2004" s="28"/>
      <c r="CY2004" s="28"/>
      <c r="DD2004" s="2"/>
      <c r="DF2004" s="28"/>
      <c r="DG2004" s="28"/>
      <c r="DH2004" s="28"/>
      <c r="DM2004" s="2"/>
      <c r="DO2004" s="28"/>
      <c r="DP2004" s="28"/>
      <c r="DQ2004" s="28"/>
      <c r="DV2004" s="2"/>
      <c r="DX2004" s="28"/>
      <c r="DY2004" s="28"/>
      <c r="DZ2004" s="28"/>
      <c r="EE2004" s="2"/>
      <c r="EG2004" s="28"/>
      <c r="EH2004" s="28"/>
      <c r="EI2004" s="28"/>
      <c r="EN2004" s="2"/>
      <c r="EP2004" s="28"/>
      <c r="EQ2004" s="28"/>
      <c r="ER2004" s="28"/>
      <c r="EW2004" s="2"/>
      <c r="EY2004" s="28"/>
      <c r="EZ2004" s="28"/>
      <c r="FA2004" s="28"/>
      <c r="FF2004" s="2"/>
      <c r="FH2004" s="28"/>
      <c r="FI2004" s="28"/>
      <c r="FJ2004" s="28"/>
      <c r="FO2004" s="2"/>
      <c r="FQ2004" s="28"/>
      <c r="FR2004" s="28"/>
      <c r="FS2004" s="28"/>
      <c r="FX2004" s="2"/>
      <c r="FZ2004" s="28"/>
      <c r="GA2004" s="28"/>
      <c r="GB2004" s="28"/>
      <c r="GG2004" s="2"/>
      <c r="GI2004" s="28"/>
      <c r="GJ2004" s="28"/>
      <c r="GK2004" s="28"/>
      <c r="GP2004" s="2"/>
      <c r="GR2004" s="28"/>
      <c r="GS2004" s="28"/>
      <c r="GT2004" s="28"/>
      <c r="GY2004" s="2"/>
      <c r="HA2004" s="28"/>
      <c r="HB2004" s="28"/>
      <c r="HC2004" s="28"/>
      <c r="HH2004" s="2"/>
      <c r="HJ2004" s="28"/>
      <c r="HK2004" s="28"/>
      <c r="HL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  <c r="IP2004" s="28"/>
      <c r="IQ2004" s="28"/>
      <c r="IR2004" s="28"/>
      <c r="IS2004" s="28"/>
      <c r="IT2004" s="28"/>
      <c r="IU2004" s="28"/>
      <c r="IV2004" s="28"/>
      <c r="RS2004" s="315"/>
    </row>
  </sheetData>
  <dataConsolidate/>
  <dataValidations count="1">
    <dataValidation type="list" allowBlank="1" showInputMessage="1" showErrorMessage="1" sqref="UE493">
      <formula1>$K$143:$K$855</formula1>
    </dataValidation>
  </dataValidations>
  <hyperlinks>
    <hyperlink ref="A87" location="Medailles!A1" display="zie tabblad 2"/>
    <hyperlink ref="J87" location="Puntenklassement!A1" display="zie tabblad 5"/>
    <hyperlink ref="A163" location="UCIRanking!A1" display="zie tabblad 4"/>
    <hyperlink ref="A272" location="'Punten per wedstrijd'!A1" display="zie tabblad 3"/>
    <hyperlink ref="D14" location="Punten!H446" display="UCI-01"/>
    <hyperlink ref="D22" location="Punten!Z446" display="UCI-03"/>
    <hyperlink ref="D18" location="Punten!AI446" display="UCI-04"/>
    <hyperlink ref="D10" location="Punten!AR446" display="UCI-05"/>
    <hyperlink ref="D39" location="Punten!BA446" display="UCI-06"/>
    <hyperlink ref="D32" location="Punten!BJ446" display="UCI-07"/>
    <hyperlink ref="D15" location="Punten!BS446" display="UCI-08"/>
    <hyperlink ref="D27" location="Punten!CB446" display="UCI-09"/>
    <hyperlink ref="D30" location="Punten!CK446" display="UCI-10"/>
    <hyperlink ref="D52" location="Punten!CT446" display="UCI-11"/>
    <hyperlink ref="D33" location="Punten!DC446" display="UCI-12"/>
    <hyperlink ref="D36" location="Punten!DL446" display="UCI-13"/>
    <hyperlink ref="D11" location="Punten!DU446" display="UCI-14"/>
    <hyperlink ref="D16" location="Punten!ED446" display="UCI-15"/>
    <hyperlink ref="D23" location="Punten!EM446" display="UCI-16"/>
    <hyperlink ref="D70" location="Punten!EV446" display="UCI-17"/>
    <hyperlink ref="D60" location="Punten!FE446" display="UCI-18"/>
    <hyperlink ref="D26" location="Punten!FN446" display="UCI-19"/>
    <hyperlink ref="D59" location="Punten!FW446" display="UCI-20"/>
    <hyperlink ref="D56" location="Punten!GF446" display="UCI-21"/>
    <hyperlink ref="D4" location="Punten!GO446" display="UCI-22"/>
    <hyperlink ref="D69" location="Punten!GX446" display="UCI-23"/>
    <hyperlink ref="D29" location="Punten!HG446" display="UCI-24"/>
    <hyperlink ref="D47" location="Punten!HP446" display="UCI-25"/>
    <hyperlink ref="D46" location="Punten!IH446" display="UCI-27"/>
    <hyperlink ref="D68" location="Punten!IQ446" display="UCI-28"/>
    <hyperlink ref="D6" location="Punten!JI446" display="UCI-30"/>
    <hyperlink ref="D7" location="Punten!JR446" display="UCI-31"/>
    <hyperlink ref="D35" location="Punten!KA446" display="UCI-32"/>
    <hyperlink ref="D17" location="Punten!KJ446" display="UCI-33"/>
    <hyperlink ref="D45" location="Punten!KS446" display="UCI-34"/>
    <hyperlink ref="D13" location="Punten!LB446" display="UCI-35"/>
    <hyperlink ref="D51" location="Punten!LK446" display="UCI-36"/>
    <hyperlink ref="D40" location="Punten!LT446" display="UCI-37"/>
    <hyperlink ref="D8" location="Punten!MC446" display="UCI-38"/>
    <hyperlink ref="D67" location="Punten!ML446" display="UCI-39"/>
    <hyperlink ref="D20" location="Punten!MU446" display="UCI-40"/>
    <hyperlink ref="D48" location="Punten!ND446" display="UCI-41"/>
    <hyperlink ref="D21" location="Punten!NM446" display="UCI-42"/>
    <hyperlink ref="D5" location="Punten!NV446" display="UCI-43"/>
    <hyperlink ref="D31" location="Punten!OE446" display="UCI-44"/>
    <hyperlink ref="D50" location="Punten!ON446" display="UCI-45"/>
    <hyperlink ref="D65" location="Punten!OW446" display="UCI-46"/>
    <hyperlink ref="D73" location="Punten!PF446" display="UCI-47"/>
    <hyperlink ref="D61" location="Punten!PO446" display="UCI-48"/>
    <hyperlink ref="D34" location="Punten!PX446" display="UCI-49"/>
    <hyperlink ref="D9" location="Punten!QP446" display="UCI-51"/>
    <hyperlink ref="D66" location="Punten!QY446" display="UCI-52"/>
    <hyperlink ref="D38" location="Punten!RH446" display="UCI-53"/>
    <hyperlink ref="D74" location="Punten!RQ446" display="UCI-54"/>
    <hyperlink ref="A1652" r:id="rId1" display="https://www.procyclingstats.com/rider/alejandro-valverde"/>
    <hyperlink ref="A1484" r:id="rId2" display="https://www.procyclingstats.com/rider/peter-sagan"/>
    <hyperlink ref="A1720" r:id="rId3" display="https://www.procyclingstats.com/rider/elia-viviani"/>
    <hyperlink ref="A519" r:id="rId4" display="https://www.procyclingstats.com/rider/julian-alaphilippe"/>
    <hyperlink ref="A1179" r:id="rId5" display="https://www.procyclingstats.com/rider/miguel-angel-lopez"/>
    <hyperlink ref="A1655" r:id="rId6" display="https://www.procyclingstats.com/rider/greg-van-avermaet"/>
    <hyperlink ref="A609" r:id="rId7" display="https://www.procyclingstats.com/rider/egan-bernal"/>
    <hyperlink ref="A1460" r:id="rId8" display="https://www.procyclingstats.com/rider/primoz-roglic"/>
    <hyperlink ref="A907" r:id="rId9" display="https://www.procyclingstats.com/rider/jakob-fuglsang"/>
    <hyperlink ref="A1394" r:id="rId10" display="https://www.procyclingstats.com/rider/tadej-pogacar"/>
    <hyperlink ref="A1234" r:id="rId11" display="https://www.procyclingstats.com/rider/michael-matthews"/>
    <hyperlink ref="A1118" r:id="rId12" display="https://www.procyclingstats.com/rider/alexander-kristoff"/>
    <hyperlink ref="A1417" r:id="rId13" display="https://www.procyclingstats.com/rider/nairo-quintana"/>
    <hyperlink ref="A1740" r:id="rId14" display="https://www.procyclingstats.com/rider/tim-wellens"/>
    <hyperlink ref="A1296" r:id="rId15" display="https://www.procyclingstats.com/rider/oliver-naesen"/>
    <hyperlink ref="A1227" r:id="rId16" display="https://www.procyclingstats.com/rider/enric-mas"/>
    <hyperlink ref="A1268" r:id="rId17" display="https://www.procyclingstats.com/rider/bauke-mollema"/>
    <hyperlink ref="A510" r:id="rId18" display="https://www.procyclingstats.com/rider/pascal-ackermann"/>
    <hyperlink ref="A602" r:id="rId19" display="https://www.procyclingstats.com/rider/sam-bennett"/>
    <hyperlink ref="A1499" r:id="rId20" display="https://www.procyclingstats.com/rider/maximilian-schachmann"/>
    <hyperlink ref="A669" r:id="rId21" display="https://www.procyclingstats.com/rider/emanuel-buchmann"/>
    <hyperlink ref="A865" r:id="rId22" display="https://www.procyclingstats.com/rider/caleb-ewan"/>
    <hyperlink ref="A1757" r:id="rId23" display="https://www.procyclingstats.com/rider/adam-yates"/>
    <hyperlink ref="A1634" r:id="rId24" display="https://www.procyclingstats.com/rider/matteo-trentin"/>
    <hyperlink ref="A927" r:id="rId25" display="https://www.procyclingstats.com/rider/david-gaudu"/>
    <hyperlink ref="A1614" r:id="rId26" display="https://www.procyclingstats.com/rider/geraint-thomas"/>
    <hyperlink ref="A1121" r:id="rId27" display="https://www.procyclingstats.com/rider/steven-kruijswijk"/>
    <hyperlink ref="A692" r:id="rId28" display="https://www.procyclingstats.com/rider/richard-carapaz"/>
    <hyperlink ref="A604" r:id="rId29" display="https://www.procyclingstats.com/rider/tiesj-benoot"/>
    <hyperlink ref="A1608" r:id="rId30" display="https://www.procyclingstats.com/rider/dylan-teuns"/>
    <hyperlink ref="A1203" r:id="rId31" display="https://www.procyclingstats.com/rider/rafal-majka"/>
    <hyperlink ref="A1142" r:id="rId32" display="https://www.procyclingstats.com/rider/mikel-landa"/>
    <hyperlink ref="A1751" r:id="rId33" display="https://www.procyclingstats.com/rider/michael-woods"/>
    <hyperlink ref="A1642" r:id="rId34" display="https://www.procyclingstats.com/rider/diego-ulissi"/>
    <hyperlink ref="A969" r:id="rId35" display="https://www.procyclingstats.com/rider/dylan-groenewegen"/>
    <hyperlink ref="A1141" r:id="rId36" display="https://www.procyclingstats.com/rider/yves-lampaert"/>
    <hyperlink ref="A1653" r:id="rId37" display="https://www.procyclingstats.com/rider/wout-van-aert"/>
    <hyperlink ref="A1308" r:id="rId38" display="https://www.procyclingstats.com/rider/vincenzo-nibali"/>
    <hyperlink ref="A1190" r:id="rId39" display="https://www.procyclingstats.com/rider/aleksey-lutsenko"/>
    <hyperlink ref="A1607" r:id="rId40" display="https://www.procyclingstats.com/rider/mike-teunissen"/>
    <hyperlink ref="A1664" r:id="rId41" display="https://www.procyclingstats.com/rider/mathieu-van-der-poel"/>
    <hyperlink ref="A736" r:id="rId42" display="https://www.procyclingstats.com/rider/giulio-ciccone"/>
    <hyperlink ref="A554" r:id="rId43" display="https://www.procyclingstats.com/rider/kasper-asgreen"/>
    <hyperlink ref="A1019" r:id="rId44" display="https://www.procyclingstats.com/rider/sergio-higuita"/>
    <hyperlink ref="A863" r:id="rId45" display="https://www.procyclingstats.com/rider/remco-evenepoel"/>
    <hyperlink ref="A1758" r:id="rId46" display="https://www.procyclingstats.com/rider/simon-yates"/>
    <hyperlink ref="A1386" r:id="rId47" display="https://www.procyclingstats.com/rider/thibaut-pinot"/>
    <hyperlink ref="A575" r:id="rId48" display="https://www.procyclingstats.com/rider/romain-bardet"/>
    <hyperlink ref="A1133" r:id="rId49" display="https://www.procyclingstats.com/rider/michal-kwiatkowski"/>
    <hyperlink ref="A1057" r:id="rId50" display="https://www.procyclingstats.com/rider/ion-izagirre"/>
    <hyperlink ref="A808" r:id="rId51" display="https://www.procyclingstats.com/rider/arnaud-demare"/>
    <hyperlink ref="A1583" r:id="rId52" display="https://www.procyclingstats.com/rider/jasper-stuyven"/>
    <hyperlink ref="A809" r:id="rId53" display="https://www.procyclingstats.com/rider/rohan-dennis"/>
    <hyperlink ref="A746" r:id="rId54" display="https://www.procyclingstats.com/rider/sonny-colbrelli"/>
    <hyperlink ref="A945" r:id="rId55" display="https://www.procyclingstats.com/rider/philippe-gilbert"/>
    <hyperlink ref="A1584" r:id="rId56" display="https://www.procyclingstats.com/rider/zdenek-stybar"/>
    <hyperlink ref="A1047" r:id="rId57" display="https://www.procyclingstats.com/rider/daryl-impey"/>
    <hyperlink ref="A888" r:id="rId58" display="https://www.procyclingstats.com/rider/davide-formolo"/>
    <hyperlink ref="A757" r:id="rId59" display="https://www.procyclingstats.com/rider/rui-costa"/>
    <hyperlink ref="A1492" r:id="rId60" display="https://www.procyclingstats.com/rider/luis-leon-sanchez"/>
    <hyperlink ref="A930" r:id="rId61" display="https://www.procyclingstats.com/rider/fernando-gaviria"/>
    <hyperlink ref="A1127" r:id="rId62" display="https://www.procyclingstats.com/rider/stefan-kung"/>
    <hyperlink ref="A1223" r:id="rId63" display="https://www.procyclingstats.com/rider/guillaume-martin"/>
    <hyperlink ref="A972" r:id="rId64" display="https://www.procyclingstats.com/rider/felix-grossschartner"/>
    <hyperlink ref="A1196" r:id="rId65" display="https://www.procyclingstats.com/rider/valentin-madouas"/>
    <hyperlink ref="A1393" r:id="rId66" display="https://www.procyclingstats.com/rider/wout-poels"/>
    <hyperlink ref="A1396" r:id="rId67" display="https://www.procyclingstats.com/rider/nils-politt"/>
    <hyperlink ref="A1546" r:id="rId68" display="https://www.procyclingstats.com/rider/pavel-sivakov"/>
    <hyperlink ref="A1104" r:id="rId69" display="https://www.procyclingstats.com/rider/james-knox"/>
    <hyperlink ref="A615" r:id="rId70" display="https://www.procyclingstats.com/rider/alberto-bettiol"/>
    <hyperlink ref="A1648" r:id="rId71" display="https://www.procyclingstats.com/rider/michael-valgren-andersen"/>
    <hyperlink ref="A601" r:id="rId72" display="https://www.procyclingstats.com/rider/george-bennett"/>
    <hyperlink ref="A1222" r:id="rId73" display="https://www.procyclingstats.com/rider/daniel-martin1"/>
    <hyperlink ref="A1110" r:id="rId74" display="https://www.procyclingstats.com/rider/patrick-konrad"/>
    <hyperlink ref="A802" r:id="rId75" display="https://www.procyclingstats.com/rider/john-degenkolb"/>
    <hyperlink ref="A1092" r:id="rId76" display="https://www.procyclingstats.com/rider/wilco-kelderman"/>
    <hyperlink ref="A1263" r:id="rId77" display="https://www.procyclingstats.com/rider/matej-mohoric"/>
    <hyperlink ref="A1079" r:id="rId78" display="https://www.procyclingstats.com/rider/bob-jungels"/>
    <hyperlink ref="A1690" r:id="rId79" display="https://www.procyclingstats.com/rider/sep-vanmarcke"/>
    <hyperlink ref="A1226" r:id="rId80" display="https://www.procyclingstats.com/rider/daniel-felipe-martinez"/>
    <hyperlink ref="A1399" r:id="rId81" display="https://www.procyclingstats.com/rider/richie-porte"/>
    <hyperlink ref="A784" r:id="rId82" display="https://www.procyclingstats.com/rider/thomas-de-gendt"/>
    <hyperlink ref="A1059" r:id="rId83" display="https://www.procyclingstats.com/rider/fabio-jakobsen"/>
    <hyperlink ref="A1314" r:id="rId84" display="https://www.procyclingstats.com/rider/giacomo-nizzolo"/>
    <hyperlink ref="A1764" r:id="rId85" display="https://www.procyclingstats.com/rider/ilnur-zakarin"/>
    <hyperlink ref="A1310" r:id="rId86" display="https://www.procyclingstats.com/rider/mikel-nieve"/>
    <hyperlink ref="A981" r:id="rId87" display="https://www.procyclingstats.com/rider/ruben-guerreiro"/>
    <hyperlink ref="A989" r:id="rId88" display="https://www.procyclingstats.com/rider/jack-haig"/>
    <hyperlink ref="A699" r:id="rId89" display="https://www.procyclingstats.com/rider/hugh-carthy"/>
    <hyperlink ref="A934" r:id="rId90" display="https://www.procyclingstats.com/rider/tao-geoghegan-hart"/>
    <hyperlink ref="A1229" r:id="rId91" display="https://www.procyclingstats.com/rider/fausto-masnada"/>
    <hyperlink ref="A791" r:id="rId92" display="https://www.procyclingstats.com/rider/laurens-de-plus"/>
    <hyperlink ref="A1381" r:id="rId93" display="https://www.procyclingstats.com/rider/jasper-philipsen"/>
    <hyperlink ref="A1064" r:id="rId94" display="https://www.procyclingstats.com/rider/amund-grondahl-jansen"/>
    <hyperlink ref="A756" r:id="rId95" display="https://www.procyclingstats.com/rider/benoit-cosnefroy"/>
    <hyperlink ref="A743" r:id="rId96" display="https://www.procyclingstats.com/rider/simon-clarke"/>
    <hyperlink ref="A740" r:id="rId97" display="https://www.procyclingstats.com/rider/davide-cimolai"/>
    <hyperlink ref="A988" r:id="rId98" display="https://www.procyclingstats.com/rider/fredrik-hagen-carl"/>
    <hyperlink ref="A1637" r:id="rId99" display="https://www.procyclingstats.com/rider/anthony-turgis"/>
    <hyperlink ref="A1024" r:id="rId100" display="https://www.procyclingstats.com/rider/marc-hirschi"/>
    <hyperlink ref="A833" r:id="rId101" display="https://www.procyclingstats.com/rider/tom-dumoulin"/>
    <hyperlink ref="A1404" r:id="rId102" display="https://www.procyclingstats.com/rider/domenico-pozzovivo"/>
    <hyperlink ref="A1147" r:id="rId103" display="https://www.procyclingstats.com/rider/pierre-latour"/>
    <hyperlink ref="A1643" r:id="rId104" display="https://www.procyclingstats.com/rider/rigoberto-uran"/>
    <hyperlink ref="A1281" r:id="rId105" display="https://www.procyclingstats.com/rider/gianni-moscon"/>
    <hyperlink ref="A1601" r:id="rId106" display="https://www.procyclingstats.com/rider/niki-terpstra"/>
    <hyperlink ref="A1558" r:id="rId107" display="https://www.procyclingstats.com/rider/marc-soler"/>
    <hyperlink ref="A1056" r:id="rId108" display="https://www.procyclingstats.com/rider/gorka-izagirre"/>
    <hyperlink ref="A622" r:id="rId109" display="https://www.procyclingstats.com/rider/pello-bilbao"/>
    <hyperlink ref="A1680" r:id="rId110" display="https://www.procyclingstats.com/rider/danny-van-poppel"/>
    <hyperlink ref="A1144" r:id="rId111" display="https://www.procyclingstats.com/rider/christophe-laporte"/>
    <hyperlink ref="A1365" r:id="rId112" display="https://www.procyclingstats.com/rider/mads-pedersen"/>
    <hyperlink ref="A700" r:id="rId113" display="https://www.procyclingstats.com/rider/damiano-caruso"/>
    <hyperlink ref="A836" r:id="rId114" display="https://www.procyclingstats.com/rider/timothy-dupont"/>
    <hyperlink ref="A1668" r:id="rId115" display="https://www.procyclingstats.com/rider/tejay-van-garderen"/>
    <hyperlink ref="A576" r:id="rId116" display="https://www.procyclingstats.com/rider/warren-barguil"/>
    <hyperlink ref="A1559" r:id="rId117" display="https://www.procyclingstats.com/rider/ivan-ramiro-sosa"/>
    <hyperlink ref="A1035" r:id="rId118" display="https://www.procyclingstats.com/rider/hugo-hofstetter"/>
    <hyperlink ref="A1017" r:id="rId119" display="https://www.procyclingstats.com/rider/jesus-herrada-lopez"/>
    <hyperlink ref="A1718" r:id="rId120" display="https://www.procyclingstats.com/rider/giovanni-visconti"/>
    <hyperlink ref="A618" r:id="rId121" display="https://www.procyclingstats.com/rider/patrick-bevin"/>
    <hyperlink ref="A751" r:id="rId122" display="https://www.procyclingstats.com/rider/valerio-conti"/>
    <hyperlink ref="A1518" r:id="rId123" display="https://www.procyclingstats.com/rider/florian-senechal"/>
    <hyperlink ref="A1496" r:id="rId124" display="https://www.procyclingstats.com/rider/marc-sarreau"/>
    <hyperlink ref="A1086" r:id="rId125" display="https://www.procyclingstats.com/rider/tanel-kangert"/>
    <hyperlink ref="A916" r:id="rId126" display="https://www.procyclingstats.com/rider/ivan-garcia-cortina"/>
    <hyperlink ref="A754" r:id="rId127" display="https://www.procyclingstats.com/rider/bryan-coquard"/>
    <hyperlink ref="A1395" r:id="rId128" display="https://www.procyclingstats.com/rider/jan-polanc"/>
    <hyperlink ref="A1277" r:id="rId129" display="https://www.procyclingstats.com/rider/michael-morkov"/>
    <hyperlink ref="A834" r:id="rId130" display="https://www.procyclingstats.com/rider/edward-irl-dunbar"/>
    <hyperlink ref="A1388" r:id="rId131" display="https://www.procyclingstats.com/rider/baptiste-planckaert"/>
    <hyperlink ref="A709" r:id="rId132" display="https://www.procyclingstats.com/rider/mattia-cattaneo"/>
    <hyperlink ref="A781" r:id="rId133" display="https://www.procyclingstats.com/rider/jasper-de-buyst"/>
    <hyperlink ref="A914" r:id="rId134" display="https://www.procyclingstats.com/rider/filippo-ganna"/>
    <hyperlink ref="A1095" r:id="rId135" display="https://www.procyclingstats.com/rider/jens-keukeleire"/>
    <hyperlink ref="A1256" r:id="rId136" display="https://www.procyclingstats.com/rider/luka-mezgec"/>
    <hyperlink ref="A992" r:id="rId137" display="https://www.procyclingstats.com/rider/kristoffer-halvorsen"/>
    <hyperlink ref="A942" r:id="rId138" display="https://www.procyclingstats.com/rider/ryan-gibbons"/>
    <hyperlink ref="A1698" r:id="rId139" display="https://www.procyclingstats.com/rider/andrea-vendrame"/>
    <hyperlink ref="A1376" r:id="rId140" display="https://www.procyclingstats.com/rider/nans-peters"/>
    <hyperlink ref="A1329" r:id="rId141" display="https://www.procyclingstats.com/rider/sam-oomen"/>
    <hyperlink ref="A631" r:id="rId142" display="https://www.procyclingstats.com/rider/edvald-boasson-hagen"/>
    <hyperlink ref="A683" r:id="rId143" display="https://www.procyclingstats.com/rider/victor-campenaerts"/>
    <hyperlink ref="A1358" r:id="rId144" display="https://www.procyclingstats.com/rider/andrea-pasqualon"/>
    <hyperlink ref="A1265" r:id="rId145" display="https://www.procyclingstats.com/rider/rudy-molard"/>
    <hyperlink ref="A1620" r:id="rId146" display="https://www.procyclingstats.com/rider/antwan-tolhoek"/>
    <hyperlink ref="A1549" r:id="rId147" display="https://www.procyclingstats.com/rider/toms-skujins"/>
    <hyperlink ref="A1030" r:id="rId148" display="https://www.procyclingstats.com/rider/alvaro-jose-hodeg"/>
    <hyperlink ref="A568" r:id="rId149" display="https://www.procyclingstats.com/rider/davide-ballerini"/>
    <hyperlink ref="A750" r:id="rId150" display="https://www.procyclingstats.com/rider/simone-consonni"/>
    <hyperlink ref="A799" r:id="rId151" display="https://www.procyclingstats.com/rider/jens-debusschere"/>
    <hyperlink ref="A1656" r:id="rId152" display="https://www.procyclingstats.com/rider/dylan-van-baarle"/>
    <hyperlink ref="A645" r:id="rId153" display="https://www.procyclingstats.com/rider/niccolo-bonifazio"/>
    <hyperlink ref="A1285" r:id="rId154" display="https://www.procyclingstats.com/rider/gregor-muhlberger"/>
    <hyperlink ref="A681" r:id="rId155" display="https://www.procyclingstats.com/rider/lilian-calmejane"/>
    <hyperlink ref="A1731" r:id="rId156" display="https://www.procyclingstats.com/rider/max-walscheid"/>
    <hyperlink ref="A1013" r:id="rId157" display="https://www.procyclingstats.com/rider/ben-hermans"/>
    <hyperlink ref="A711" r:id="rId158" display="https://www.procyclingstats.com/rider/remi-cavagna"/>
    <hyperlink ref="A1254" r:id="rId159" display="https://www.procyclingstats.com/rider/xandro-meurisse"/>
    <hyperlink ref="A1666" r:id="rId160" display="https://www.procyclingstats.com/rider/jos-van-emden"/>
    <hyperlink ref="A789" r:id="rId161" display="https://www.procyclingstats.com/rider/alessandro-de-marchi"/>
    <hyperlink ref="A841" r:id="rId162" display="https://www.procyclingstats.com/rider/benjamin-dyball"/>
    <hyperlink ref="A1123" r:id="rId163" display="https://www.procyclingstats.com/rider/merhawi-kudus"/>
    <hyperlink ref="A614" r:id="rId164" display="https://www.procyclingstats.com/rider/carlos-betancur"/>
    <hyperlink ref="A845" r:id="rId165" display="https://www.procyclingstats.com/rider/nicolas-edet"/>
    <hyperlink ref="A827" r:id="rId166" display="https://www.procyclingstats.com/rider/alex-dowsett"/>
    <hyperlink ref="A1372" r:id="rId167" display="https://www.procyclingstats.com/rider/hermann-pernsteiner"/>
    <hyperlink ref="A1077" r:id="rId168" display="https://www.procyclingstats.com/rider/justin-jules"/>
    <hyperlink ref="A762" r:id="rId169" display="https://www.procyclingstats.com/rider/lawson-craddock"/>
    <hyperlink ref="A1610" r:id="rId170" display="https://www.procyclingstats.com/rider/edward-theuns"/>
    <hyperlink ref="A780" r:id="rId171" display="https://www.procyclingstats.com/rider/dries-de-bondt"/>
    <hyperlink ref="A1150" r:id="rId172" display="https://www.procyclingstats.com/rider/christopher-lawless"/>
    <hyperlink ref="A1307" r:id="rId173" display="https://www.procyclingstats.com/rider/krists-neilands"/>
    <hyperlink ref="A851" r:id="rId174" display="https://www.procyclingstats.com/rider/odd-christian-eiking"/>
    <hyperlink ref="A1498" r:id="rId175" display="https://www.procyclingstats.com/rider/kristian-sbaragli"/>
    <hyperlink ref="A1250" r:id="rId176" display="https://www.procyclingstats.com/rider/tim-merlier"/>
    <hyperlink ref="A1721" r:id="rId177" display="https://www.procyclingstats.com/rider/aleksandr-vlasov"/>
    <hyperlink ref="A824" r:id="rId178" display="https://www.procyclingstats.com/rider/joe-dombrowski"/>
    <hyperlink ref="A1462" r:id="rId179" display="https://www.procyclingstats.com/rider/jose-joaquin-rojas"/>
    <hyperlink ref="A1025" r:id="rId180" display="https://www.procyclingstats.com/rider/jan-hirt"/>
    <hyperlink ref="A993" r:id="rId181" display="https://www.procyclingstats.com/rider/chris-hamilton"/>
    <hyperlink ref="A1457" r:id="rId182" display="https://www.procyclingstats.com/rider/oscar-rodriguez"/>
    <hyperlink ref="A639" r:id="rId183" display="https://www.procyclingstats.com/rider/cees-bol"/>
    <hyperlink ref="A1021" r:id="rId184" display="https://www.procyclingstats.com/rider/jai-hindley"/>
    <hyperlink ref="A994" r:id="rId185" display="https://www.procyclingstats.com/rider/lucas-hamilton"/>
    <hyperlink ref="A1474" r:id="rId186" display="https://www.procyclingstats.com/rider/luke-rowe"/>
    <hyperlink ref="A1654" r:id="rId187" display="https://www.procyclingstats.com/rider/tom-van-asbroeck"/>
    <hyperlink ref="A1143" r:id="rId188" display="https://www.procyclingstats.com/rider/sebastian-langeveld"/>
    <hyperlink ref="A649" r:id="rId189" display="https://www.procyclingstats.com/rider/geoffrey-bouchard"/>
    <hyperlink ref="A514" r:id="rId190" display="https://www.procyclingstats.com/rider/edoardo-affini"/>
    <hyperlink ref="A1197" r:id="rId191" display="https://www.procyclingstats.com/rider/angel-madrazo"/>
    <hyperlink ref="A1116" r:id="rId192" display="https://www.procyclingstats.com/rider/roman-kreuziger-1"/>
    <hyperlink ref="A963" r:id="rId193" display="https://www.procyclingstats.com/rider/andre-greipel"/>
    <hyperlink ref="A1113" r:id="rId194" display="https://www.procyclingstats.com/rider/soren-kragh-andersen"/>
    <hyperlink ref="A1009" r:id="rId195" display="https://www.procyclingstats.com/rider/sergio-luis-henao"/>
    <hyperlink ref="A755" r:id="rId196" display="https://www.procyclingstats.com/rider/magnus-cort-nielsen"/>
    <hyperlink ref="A1465" r:id="rId197" display="https://www.procyclingstats.com/rider/timo-roosen"/>
    <hyperlink ref="A1406" r:id="rId198" display="https://www.procyclingstats.com/rider/eduard-prades"/>
    <hyperlink ref="A938" r:id="rId199" display="https://www.procyclingstats.com/rider/robert-gesink"/>
    <hyperlink ref="A657" r:id="rId200" display="https://www.procyclingstats.com/rider/gianluca-brambilla"/>
    <hyperlink ref="A1238" r:id="rId201" display="https://www.procyclingstats.com/rider/jay-mccarthy"/>
    <hyperlink ref="A1689" r:id="rId202" display="https://www.procyclingstats.com/rider/jelle-vanendert"/>
    <hyperlink ref="A594" r:id="rId203" display="https://www.procyclingstats.com/rider/manuel-belletti"/>
    <hyperlink ref="A552" r:id="rId204" display="https://www.procyclingstats.com/rider/fabio-aru"/>
    <hyperlink ref="A722" r:id="rId205" display="https://www.procyclingstats.com/rider/johan-esteban-chaves"/>
    <hyperlink ref="A897" r:id="rId206" display="https://www.procyclingstats.com/rider/mathias-frank"/>
    <hyperlink ref="A1324" r:id="rId207" display="https://www.procyclingstats.com/rider/ben-o-connor"/>
    <hyperlink ref="A569" r:id="rId208" display="https://www.procyclingstats.com/rider/carlos-barbero"/>
    <hyperlink ref="A1224" r:id="rId209" display="https://www.procyclingstats.com/rider/tony-martin"/>
    <hyperlink ref="A652" r:id="rId210" display="https://www.procyclingstats.com/rider/nacer-bouhanni"/>
    <hyperlink ref="A590" r:id="rId211" display="https://www.procyclingstats.com/rider/phil-bauhaus"/>
    <hyperlink ref="A650" r:id="rId212" display="https://www.procyclingstats.com/rider/thomas-boudat"/>
    <hyperlink ref="A1550" r:id="rId213" display="https://www.procyclingstats.com/rider/tom-jelte-slagter"/>
    <hyperlink ref="A1327" r:id="rId214" display="https://www.procyclingstats.com/rider/nelson-oliveira"/>
    <hyperlink ref="A1429" r:id="rId215" display="https://www.procyclingstats.com/rider/sebastien-reichenbach"/>
    <hyperlink ref="A1450" r:id="rId216" display="https://www.procyclingstats.com/rider/nicolas-roche"/>
    <hyperlink ref="A1106" r:id="rId217" display="https://www.procyclingstats.com/rider/jonas-koch"/>
    <hyperlink ref="A1130" r:id="rId218" display="https://www.procyclingstats.com/rider/sepp-kuss"/>
    <hyperlink ref="A973" r:id="rId219" display="https://www.procyclingstats.com/rider/eduard-michael-grosu"/>
    <hyperlink ref="A538" r:id="rId220" display="https://www.procyclingstats.com/rider/alex-aranburu"/>
    <hyperlink ref="A1403" r:id="rId221" display="https://www.procyclingstats.com/rider/neilson-powless"/>
    <hyperlink ref="A691" r:id="rId222" display="https://www.procyclingstats.com/rider/amaury-capiot"/>
    <hyperlink ref="A783" r:id="rId223" display="https://www.procyclingstats.com/rider/aime-de-gendt"/>
    <hyperlink ref="A1713" r:id="rId224" display="https://www.procyclingstats.com/rider/davide-villella"/>
    <hyperlink ref="A826" r:id="rId225" display="https://www.procyclingstats.com/rider/owain-doull"/>
    <hyperlink ref="A1237" r:id="rId226" display="https://www.procyclingstats.com/rider/travis-mccabe"/>
    <hyperlink ref="A898" r:id="rId227" display="https://www.procyclingstats.com/rider/kilian-frankiny"/>
    <hyperlink ref="A1696" r:id="rId228" display="https://www.procyclingstats.com/rider/simone-velasco"/>
    <hyperlink ref="A1486" r:id="rId229" display="https://www.procyclingstats.com/rider/szymon-sajnok"/>
    <hyperlink ref="A1466" r:id="rId230" display="https://www.procyclingstats.com/rider/diego-rosa"/>
    <hyperlink ref="A1063" r:id="rId231" display="https://www.procyclingstats.com/rider/reinardt-janse-van-rensburg"/>
    <hyperlink ref="A1387" r:id="rId232" display="https://www.procyclingstats.com/rider/edgar-pinto"/>
    <hyperlink ref="A1378" r:id="rId233" display="https://www.procyclingstats.com/rider/adrien-petit"/>
    <hyperlink ref="A1679" r:id="rId234" display="https://www.procyclingstats.com/rider/boy-van-poppel"/>
    <hyperlink ref="A1517" r:id="rId235" display="https://www.procyclingstats.com/rider/rudiger-selig"/>
    <hyperlink ref="A1722" r:id="rId236" display="https://www.procyclingstats.com/rider/loic-vliegen"/>
    <hyperlink ref="A660" r:id="rId237" display="https://www.procyclingstats.com/rider/matthias-brandle"/>
    <hyperlink ref="A1428" r:id="rId238" display="https://www.procyclingstats.com/rider/youcef-reguigui"/>
    <hyperlink ref="A619" r:id="rId239" display="https://www.procyclingstats.com/rider/francois-bidard"/>
    <hyperlink ref="A936" r:id="rId240" display="https://www.procyclingstats.com/rider/elie-gesbert"/>
    <hyperlink ref="A1665" r:id="rId241" display="https://www.procyclingstats.com/rider/tosh-van-der-sande"/>
    <hyperlink ref="A788" r:id="rId242" display="https://www.procyclingstats.com/rider/victor-de-la-parte"/>
    <hyperlink ref="A838" r:id="rId243" display="https://www.procyclingstats.com/rider/luke-durbridge"/>
    <hyperlink ref="A1295" r:id="rId244" display="https://www.procyclingstats.com/rider/lawrence-naesen"/>
    <hyperlink ref="A990" r:id="rId245" display="https://www.procyclingstats.com/rider/marco-haller"/>
    <hyperlink ref="A1400" r:id="rId246" display="https://www.procyclingstats.com/rider/lukas-postlberger"/>
    <hyperlink ref="A1714" r:id="rId247" display="https://www.procyclingstats.com/rider/jonas-vingegaard-rasmussen"/>
    <hyperlink ref="A693" r:id="rId248" display="https://www.procyclingstats.com/rider/giovanni-carboni"/>
    <hyperlink ref="A1083" r:id="rId249" display="https://www.procyclingstats.com/rider/lennard-kamna"/>
    <hyperlink ref="A706" r:id="rId250" display="https://www.procyclingstats.com/rider/jonathan-castroviejo"/>
    <hyperlink ref="A787" r:id="rId251" display="https://www.procyclingstats.com/rider/david-de-la-cruz"/>
    <hyperlink ref="A828" r:id="rId252" display="https://www.procyclingstats.com/rider/jean-pierre-drucker"/>
    <hyperlink ref="A911" r:id="rId253" display="https://www.procyclingstats.com/rider/tony-gallopin"/>
    <hyperlink ref="A922" r:id="rId254" display="https://www.procyclingstats.com/rider/enrico-gasparotto"/>
    <hyperlink ref="A688" r:id="rId255" display="https://www.procyclingstats.com/rider/marco-canola"/>
    <hyperlink ref="A1539" r:id="rId256" display="https://www.procyclingstats.com/rider/julien-simon"/>
    <hyperlink ref="A1523" r:id="rId257" display="https://www.procyclingstats.com/rider/pieter-serry"/>
    <hyperlink ref="A1554" r:id="rId258" display="https://www.procyclingstats.com/rider/dion-smith"/>
    <hyperlink ref="A517" r:id="rId259" display="https://www.procyclingstats.com/rider/hernan-aguirre"/>
    <hyperlink ref="A641" r:id="rId260" display="https://www.procyclingstats.com/rider/grega-bole"/>
    <hyperlink ref="A1215" r:id="rId261" display="https://www.procyclingstats.com/rider/jakub-mareczko"/>
    <hyperlink ref="A1241" r:id="rId262" display="https://www.procyclingstats.com/rider/brandon-mcnulty"/>
    <hyperlink ref="A1441" r:id="rId263" display="https://www.procyclingstats.com/rider/ariel-maximiliano-richeze"/>
    <hyperlink ref="A507" r:id="rId264" display="https://www.procyclingstats.com/rider/jon-aberasturi"/>
    <hyperlink ref="A873" r:id="rId265" display="https://www.procyclingstats.com/rider/fabio-felline"/>
    <hyperlink ref="A1593" r:id="rId266" display="https://www.procyclingstats.com/rider/rein-taaramae"/>
    <hyperlink ref="A564" r:id="rId267" display="https://www.procyclingstats.com/rider/nicola-bagioli"/>
    <hyperlink ref="A1414" r:id="rId268" display="https://www.procyclingstats.com/rider/rasmus-quaade"/>
    <hyperlink ref="A633" r:id="rId269" display="https://www.procyclingstats.com/rider/maciej-bodnar"/>
    <hyperlink ref="A939" r:id="rId270" display="https://www.procyclingstats.com/rider/amanuel-gebrezgabihier"/>
    <hyperlink ref="A1699" r:id="rId271" display="https://www.procyclingstats.com/rider/clement-venturini"/>
    <hyperlink ref="A1062" r:id="rId272" display="https://www.procyclingstats.com/rider/roy-jans"/>
    <hyperlink ref="A1315" r:id="rId273" display="https://www.procyclingstats.com/rider/aksel-nommela"/>
    <hyperlink ref="A1423" r:id="rId274" display="https://www.procyclingstats.com/rider/mihkel-raim"/>
    <hyperlink ref="A1502" r:id="rId275" display="https://www.procyclingstats.com/rider/patrick-schelling"/>
    <hyperlink ref="A1433" r:id="rId276" display="https://www.procyclingstats.com/rider/jhonatan-restrepo"/>
    <hyperlink ref="A1669" r:id="rId277" display="https://www.procyclingstats.com/rider/jonas-van-genechten"/>
    <hyperlink ref="A1000" r:id="rId278" display="https://www.procyclingstats.com/rider/chris-harper"/>
    <hyperlink ref="A1166" r:id="rId279" display="https://www.procyclingstats.com/rider/emils-liepins"/>
    <hyperlink ref="A1588" r:id="rId280" display="https://www.procyclingstats.com/rider/jasha-sutterlin"/>
    <hyperlink ref="A558" r:id="rId281" display="https://www.procyclingstats.com/rider/edwin-avila"/>
    <hyperlink ref="A839" r:id="rId282" display="https://www.procyclingstats.com/rider/julien-duval"/>
    <hyperlink ref="A664" r:id="rId283" display="https://www.procyclingstats.com/rider/rob-britton"/>
    <hyperlink ref="A850" r:id="rId284" display="https://www.procyclingstats.com/rider/niklas-eg"/>
    <hyperlink ref="A1316" r:id="rId285" display="https://www.procyclingstats.com/rider/christophe-noppe"/>
    <hyperlink ref="A1367" r:id="rId286" display="https://www.procyclingstats.com/rider/simon-pellaud"/>
    <hyperlink ref="A1280" r:id="rId287" display="https://www.procyclingstats.com/rider/matteo-moschetti"/>
    <hyperlink ref="A739" r:id="rId288" display="https://www.procyclingstats.com/rider/imerio-cima"/>
    <hyperlink ref="A892" r:id="rId289" display="https://www.procyclingstats.com/rider/tobias-foss"/>
    <hyperlink ref="A1526" r:id="rId290" display="https://www.procyclingstats.com/rider/oscar-sevilla"/>
    <hyperlink ref="A1590" r:id="rId291" display="https://www.procyclingstats.com/rider/ben-swift"/>
    <hyperlink ref="A1185" r:id="rId292" display="https://www.procyclingstats.com/rider/tobias-ludvigsson"/>
    <hyperlink ref="A1490" r:id="rId293" display="https://www.procyclingstats.com/rider/sergio-samitier"/>
    <hyperlink ref="A1354" r:id="rId294" display="https://www.procyclingstats.com/rider/aurelien-paret-peintre"/>
    <hyperlink ref="A1543" r:id="rId295" display="https://www.procyclingstats.com/rider/edvaldas-siskevicius"/>
    <hyperlink ref="A1596" r:id="rId296" display="https://www.procyclingstats.com/rider/lionel-taminiaux"/>
    <hyperlink ref="A1200" r:id="rId297" display="https://www.procyclingstats.com/rider/mirco-maestri"/>
    <hyperlink ref="A909" r:id="rId298" display="https://www.procyclingstats.com/rider/davide-gabburo"/>
    <hyperlink ref="A1384" r:id="rId299" display="https://www.procyclingstats.com/rider/james-piccoli"/>
    <hyperlink ref="A1002" r:id="rId300" display="https://www.procyclingstats.com/rider/heinrich-haussler"/>
    <hyperlink ref="A1003" r:id="rId301" display="https://www.procyclingstats.com/rider/piotr-havik"/>
    <hyperlink ref="A725" r:id="rId302" display="https://www.procyclingstats.com/rider/nikolay-cherkasov"/>
    <hyperlink ref="A1522" r:id="rId303" display="https://www.procyclingstats.com/rider/gonzalo-serrano"/>
    <hyperlink ref="A1293" r:id="rId304" display="https://www.procyclingstats.com/rider/kyle-murphy"/>
    <hyperlink ref="A1651" r:id="rId305" display="https://www.procyclingstats.com/rider/attila-valter"/>
    <hyperlink ref="A543" r:id="rId306" display="https://www.procyclingstats.com/rider/john-archibald"/>
    <hyperlink ref="A1046" r:id="rId307" display="https://www.procyclingstats.com/rider/claudio-imhof"/>
    <hyperlink ref="A526" r:id="rId308" display="https://www.procyclingstats.com/rider/piet-allegaert"/>
    <hyperlink ref="A1031" r:id="rId309" display="https://www.procyclingstats.com/rider/alex-hoehn"/>
    <hyperlink ref="A527" r:id="rId310" display="https://www.procyclingstats.com/rider/joao-almeida"/>
    <hyperlink ref="A738" r:id="rId311" display="https://www.procyclingstats.com/rider/damiano-cima"/>
    <hyperlink ref="A1439" r:id="rId312" display="https://www.procyclingstats.com/rider/alexandr-riabushenko"/>
    <hyperlink ref="A1446" r:id="rId313" display="https://www.procyclingstats.com/rider/kevin-rivera"/>
    <hyperlink ref="A1145" r:id="rId314" display="https://www.procyclingstats.com/rider/niklas-larsen"/>
    <hyperlink ref="A720" r:id="rId315" display="https://www.procyclingstats.com/rider/robinson-chalapud"/>
    <hyperlink ref="A1214" r:id="rId316" display="https://www.procyclingstats.com/rider/tomasz-marczynski"/>
    <hyperlink ref="A1638" r:id="rId317" display="https://www.procyclingstats.com/rider/martijn-tusveld"/>
    <hyperlink ref="A1726" r:id="rId318" display="https://www.procyclingstats.com/rider/alexis-vuillermoz"/>
    <hyperlink ref="A819" r:id="rId319" display="https://www.procyclingstats.com/rider/silvan-dillier"/>
    <hyperlink ref="A812" r:id="rId320" display="https://www.procyclingstats.com/rider/dries-devenyns"/>
    <hyperlink ref="A1633" r:id="rId321" display="https://www.procyclingstats.com/rider/jan-tratnik"/>
    <hyperlink ref="A929" r:id="rId322" display="https://www.procyclingstats.com/rider/francesco-gavazzi"/>
    <hyperlink ref="A1198" r:id="rId323" display="https://www.procyclingstats.com/rider/martin-madsen"/>
    <hyperlink ref="A551" r:id="rId324" display="https://www.procyclingstats.com/rider/nikias-arndt"/>
    <hyperlink ref="A1706" r:id="rId325" display="https://www.procyclingstats.com/rider/carlos-verona"/>
    <hyperlink ref="A883" r:id="rId326" display="https://www.procyclingstats.com/rider/mauro-finetto"/>
    <hyperlink ref="A626" r:id="rId327" display="https://www.procyclingstats.com/rider/mikel-bizkarra"/>
    <hyperlink ref="A1140" r:id="rId328" display="https://www.procyclingstats.com/rider/maurits-lammertink"/>
    <hyperlink ref="A1026" r:id="rId329" display="https://www.procyclingstats.com/rider/jonathan-hivert"/>
    <hyperlink ref="A708" r:id="rId330" display="https://www.procyclingstats.com/rider/dario-cataldo"/>
    <hyperlink ref="A578" r:id="rId331" display="https://www.procyclingstats.com/rider/jan-barta"/>
    <hyperlink ref="A1348" r:id="rId332" display="https://www.procyclingstats.com/rider/mark-padun"/>
    <hyperlink ref="A1210" r:id="rId333" display="https://www.procyclingstats.com/rider/lorrenzo-manzin"/>
    <hyperlink ref="A997" r:id="rId334" display="https://www.procyclingstats.com/rider/lasse-norman-hansen"/>
    <hyperlink ref="A996" r:id="rId335" display="https://www.procyclingstats.com/rider/jesper-hansen-1"/>
    <hyperlink ref="A1346" r:id="rId336" display="https://www.procyclingstats.com/rider/quentin-pacher"/>
    <hyperlink ref="A1040" r:id="rId337" display="https://www.procyclingstats.com/rider/hugo-houle"/>
    <hyperlink ref="A1729" r:id="rId338" display="https://www.procyclingstats.com/rider/jelle-wallays"/>
    <hyperlink ref="A717" r:id="rId339" display="https://www.procyclingstats.com/rider/josef-cerny"/>
    <hyperlink ref="A1286" r:id="rId340" display="https://www.procyclingstats.com/rider/ryan-mullen"/>
    <hyperlink ref="A1156" r:id="rId341" display="https://www.procyclingstats.com/rider/thomas-lebas"/>
    <hyperlink ref="A937" r:id="rId342" display="https://www.procyclingstats.com/rider/simon-geschke"/>
    <hyperlink ref="A1368" r:id="rId343" display="https://www.procyclingstats.com/rider/matteo-pelucchi"/>
    <hyperlink ref="A1032" r:id="rId344" display="https://www.procyclingstats.com/rider/markus-hoelgaard"/>
    <hyperlink ref="A1741" r:id="rId345" display="https://www.procyclingstats.com/rider/bram-welten"/>
    <hyperlink ref="A571" r:id="rId346" display="https://www.procyclingstats.com/rider/rudy-barbier"/>
    <hyperlink ref="A1084" r:id="rId347" display="https://www.procyclingstats.com/rider/alexander-kamp"/>
    <hyperlink ref="A1739" r:id="rId348" display="https://www.procyclingstats.com/rider/pieter-weening"/>
    <hyperlink ref="A869" r:id="rId349" display="https://www.procyclingstats.com/rider/matteo-fabbro"/>
    <hyperlink ref="A959" r:id="rId350" display="https://www.procyclingstats.com/rider/alexis-gougeard"/>
    <hyperlink ref="A1244" r:id="rId351" display="https://www.procyclingstats.com/rider/jeroen-meijers"/>
    <hyperlink ref="A530" r:id="rId352" display="https://www.procyclingstats.com/rider/andrey-amador"/>
    <hyperlink ref="A696" r:id="rId353" display="https://www.procyclingstats.com/rider/robin-carpenter"/>
    <hyperlink ref="A1349" r:id="rId354" display="https://www.procyclingstats.com/rider/yoann-paillot"/>
    <hyperlink ref="A1613" r:id="rId355" display="https://www.procyclingstats.com/rider/benjamin-thomas-2"/>
    <hyperlink ref="A1042" r:id="rId356" display="https://www.procyclingstats.com/rider/damien-howson"/>
    <hyperlink ref="A536" r:id="rId357" display="https://www.procyclingstats.com/rider/amaro-manuel-antunes"/>
    <hyperlink ref="A852" r:id="rId358" display="https://www.procyclingstats.com/rider/julien-el-fares"/>
    <hyperlink ref="A1146" r:id="rId359" display="https://www.procyclingstats.com/rider/jonathan-lastra"/>
    <hyperlink ref="A627" r:id="rId360" display="https://www.procyclingstats.com/rider/mikkel-bjerg"/>
    <hyperlink ref="A1533" r:id="rId361" display="https://www.procyclingstats.com/rider/yecid-sierra"/>
    <hyperlink ref="A1649" r:id="rId362" display="https://www.procyclingstats.com/rider/boris-vallee"/>
    <hyperlink ref="A1774" r:id="rId363" display="https://www.procyclingstats.com/rider/riccardo-zoidl"/>
    <hyperlink ref="A1769" r:id="rId364" display="https://www.procyclingstats.com/rider/andrey-zeits"/>
    <hyperlink ref="A1571" r:id="rId365" display="https://www.procyclingstats.com/rider/peter-stetina"/>
    <hyperlink ref="A1068" r:id="rId366" display="https://www.procyclingstats.com/rider/quentin-jauregui"/>
    <hyperlink ref="A918" r:id="rId367" display="https://www.procyclingstats.com/rider/marcos-garcia"/>
    <hyperlink ref="A598" r:id="rId368" display="https://www.procyclingstats.com/rider/marco-benfatto"/>
    <hyperlink ref="A1165" r:id="rId369" display="https://www.procyclingstats.com/rider/fabian-lienhard"/>
    <hyperlink ref="A763" r:id="rId370" display="https://www.procyclingstats.com/rider/steff-cras"/>
    <hyperlink ref="A570" r:id="rId371" display="https://www.procyclingstats.com/rider/pierre-barbier"/>
    <hyperlink ref="A1605" r:id="rId372" display="https://www.procyclingstats.com/rider/sirak-tesfom"/>
    <hyperlink ref="A1576" r:id="rId373" display="https://www.procyclingstats.com/rider/michael-storer"/>
    <hyperlink ref="A1155" r:id="rId374" display="https://www.procyclingstats.com/rider/jason-lea"/>
    <hyperlink ref="A1509" r:id="rId375" display="https://www.procyclingstats.com/rider/nick-schultz"/>
    <hyperlink ref="A531" r:id="rId376" display="https://www.procyclingstats.com/rider/winner-anacona"/>
    <hyperlink ref="A999" r:id="rId377" display="https://www.procyclingstats.com/rider/romain-hardy"/>
    <hyperlink ref="A1667" r:id="rId378" display="https://www.procyclingstats.com/rider/etienne-van-empel"/>
    <hyperlink ref="A1422" r:id="rId379" display="https://www.procyclingstats.com/rider/cristian-raileanu"/>
    <hyperlink ref="A1191" r:id="rId380" display="https://www.procyclingstats.com/rider/angus-lyons"/>
    <hyperlink ref="A1592" r:id="rId381" display="https://www.procyclingstats.com/rider/keegan-swirbul"/>
    <hyperlink ref="A1410" r:id="rId382" display="https://www.procyclingstats.com/rider/vadim-pronskiy"/>
    <hyperlink ref="A1418" r:id="rId383" display="https://www.procyclingstats.com/rider/carlos-quintero"/>
    <hyperlink ref="A1266" r:id="rId384" display="https://www.procyclingstats.com/rider/alex-molenaar"/>
    <hyperlink ref="A1359" r:id="rId385" display="https://www.procyclingstats.com/rider/maciej-paterski"/>
    <hyperlink ref="A1008" r:id="rId386" display="https://www.procyclingstats.com/rider/sebastian-henao"/>
    <hyperlink ref="A1366" r:id="rId387" display="https://www.procyclingstats.com/rider/antonio-pedrero"/>
    <hyperlink ref="A987" r:id="rId388" display="https://www.procyclingstats.com/rider/chad-haga"/>
    <hyperlink ref="A1033" r:id="rId389" display="https://www.procyclingstats.com/rider/moreno-hofland"/>
    <hyperlink ref="A1289" r:id="rId390" display="https://www.procyclingstats.com/rider/daniel-munoz"/>
    <hyperlink ref="A640" r:id="rId391" display="https://www.procyclingstats.com/rider/jetse-bol"/>
    <hyperlink ref="A1004" r:id="rId392" display="https://www.procyclingstats.com/rider/ethan-hayter"/>
    <hyperlink ref="A1317" r:id="rId393" display="https://www.procyclingstats.com/rider/mathias-norsgaard"/>
    <hyperlink ref="A525" r:id="rId394" display="https://www.procyclingstats.com/rider/giovanni-aleotti"/>
    <hyperlink ref="A785" r:id="rId395" display="https://www.procyclingstats.com/rider/arvid-de-kleijn"/>
    <hyperlink ref="A1319" r:id="rId396" display="https://www.procyclingstats.com/rider/savva-novikov"/>
    <hyperlink ref="A1093" r:id="rId397" display="https://www.procyclingstats.com/rider/dylan-kennett"/>
    <hyperlink ref="A1464" r:id="rId398" display="https://www.procyclingstats.com/rider/pierre-rolland"/>
    <hyperlink ref="A1340" r:id="rId399" display="https://www.procyclingstats.com/rider/artem-ovechkin"/>
    <hyperlink ref="A524" r:id="rId400" display="https://www.procyclingstats.com/rider/michael-albasini"/>
    <hyperlink ref="A1014" r:id="rId401" display="https://www.procyclingstats.com/rider/quinten-hermans"/>
    <hyperlink ref="A1683" r:id="rId402" display="https://www.procyclingstats.com/rider/jan-willem-van-schip"/>
    <hyperlink ref="A1114" r:id="rId403" display="https://www.procyclingstats.com/rider/raymond-kreder"/>
    <hyperlink ref="A1208" r:id="rId404" display="https://www.procyclingstats.com/rider/gavin-mannion"/>
    <hyperlink ref="A944" r:id="rId405" display="https://www.procyclingstats.com/rider/yevgeniy-gidich"/>
    <hyperlink ref="A1639" r:id="rId406" display="https://www.procyclingstats.com/rider/serghei-tvetcov"/>
    <hyperlink ref="A647" r:id="rId407" display="https://www.procyclingstats.com/rider/brent-bookwalter"/>
    <hyperlink ref="A1168" r:id="rId408" display="https://www.procyclingstats.com/rider/pim-ligthart"/>
    <hyperlink ref="A741" r:id="rId409" display="https://www.procyclingstats.com/rider/dimitri-claeys"/>
    <hyperlink ref="A849" r:id="rId410" display="https://www.procyclingstats.com/rider/pascal-eenkhoorn"/>
    <hyperlink ref="A1192" r:id="rId411" display="https://www.procyclingstats.com/rider/xianjing-lyu"/>
    <hyperlink ref="A1444" r:id="rId412" display="https://www.procyclingstats.com/rider/oscar-riesebeek"/>
    <hyperlink ref="A877" r:id="rId413" display="https://www.procyclingstats.com/rider/delio-fernandez"/>
    <hyperlink ref="A1066" r:id="rId414" display="https://www.procyclingstats.com/rider/jimmy-janssens"/>
    <hyperlink ref="A1628" r:id="rId415" display="https://www.procyclingstats.com/rider/damien-touze"/>
    <hyperlink ref="A1364" r:id="rId416" display="https://www.procyclingstats.com/rider/casper-pedersen"/>
    <hyperlink ref="A800" r:id="rId417" display="https://www.procyclingstats.com/rider/benjamin-declercq"/>
    <hyperlink ref="A659" r:id="rId418" display="https://www.procyclingstats.com/rider/joni-brandao"/>
    <hyperlink ref="A1619" r:id="rId419" display="https://www.procyclingstats.com/rider/marco-tizza"/>
    <hyperlink ref="A679" r:id="rId420" display="https://www.procyclingstats.com/rider/jonathan-klever-caicedo"/>
    <hyperlink ref="A915" r:id="rId421" display="https://www.procyclingstats.com/rider/vicente-garcia-de-mateus-rubio"/>
    <hyperlink ref="A1389" r:id="rId422" display="https://www.procyclingstats.com/rider/edward-planckaert"/>
    <hyperlink ref="A1380" r:id="rId423" display="https://www.procyclingstats.com/rider/christoph-pfingsten"/>
    <hyperlink ref="A1495" r:id="rId424" display="https://www.procyclingstats.com/rider/enrique-sanz"/>
    <hyperlink ref="A1670" r:id="rId425" display="https://www.procyclingstats.com/rider/dries-van-gestel"/>
    <hyperlink ref="A608" r:id="rId426" display="https://www.procyclingstats.com/rider/natnael-berhane"/>
    <hyperlink ref="A1018" r:id="rId427" display="https://www.procyclingstats.com/rider/jose-herrada"/>
    <hyperlink ref="A749" r:id="rId428" display="https://www.procyclingstats.com/rider/nicola-conci"/>
    <hyperlink ref="A1336" r:id="rId429" display="https://www.procyclingstats.com/rider/daniel-oss"/>
    <hyperlink ref="A653" r:id="rId430" display="https://www.procyclingstats.com/rider/koen-bouwman"/>
    <hyperlink ref="A961" r:id="rId431" display="https://www.procyclingstats.com/rider/kamil-gradek"/>
    <hyperlink ref="A574" r:id="rId432" display="https://www.procyclingstats.com/rider/fernando-barcelo"/>
    <hyperlink ref="A721" r:id="rId433" display="https://www.procyclingstats.com/rider/clement-champoussin"/>
    <hyperlink ref="A854" r:id="rId434" display="https://www.procyclingstats.com/rider/kenny-elissonde"/>
    <hyperlink ref="A1240" r:id="rId435" display="https://www.procyclingstats.com/rider/daniel-mclay"/>
    <hyperlink ref="A1632" r:id="rId436" display="https://www.procyclingstats.com/rider/julien-trarieux"/>
    <hyperlink ref="A581" r:id="rId437" display="https://www.procyclingstats.com/rider/erik-baska"/>
    <hyperlink ref="A547" r:id="rId438" display="https://www.procyclingstats.com/rider/mikel-aristi"/>
    <hyperlink ref="A1556" r:id="rId439" display="https://www.procyclingstats.com/rider/matteo-sobrero"/>
    <hyperlink ref="A610" r:id="rId440" display="https://www.procyclingstats.com/rider/julien-bernard"/>
    <hyperlink ref="A1453" r:id="rId441" display="https://www.procyclingstats.com/rider/joao-rodrigues"/>
    <hyperlink ref="A1129" r:id="rId442" display="https://www.procyclingstats.com/rider/stepan-kurianov"/>
    <hyperlink ref="A1390" r:id="rId443" display="https://www.procyclingstats.com/rider/charles-planet"/>
    <hyperlink ref="A1431" r:id="rId444" display="https://www.procyclingstats.com/rider/elmar-reinders"/>
    <hyperlink ref="A1528" r:id="rId445" display="https://www.procyclingstats.com/rider/evgeny-shalunov"/>
    <hyperlink ref="A901" r:id="rId446" display="https://www.procyclingstats.com/rider/michael-freiberg"/>
    <hyperlink ref="A779" r:id="rId447" display="https://www.procyclingstats.com/rider/stefan-de-bod"/>
    <hyperlink ref="A1174" r:id="rId448" display="https://www.procyclingstats.com/rider/giovanni-lonardi"/>
    <hyperlink ref="A768" r:id="rId449" display="https://www.procyclingstats.com/rider/marcus-culey"/>
    <hyperlink ref="A1704" r:id="rId450" display="https://www.procyclingstats.com/rider/emiel-vermeulen"/>
    <hyperlink ref="A1684" r:id="rId451" display="https://www.procyclingstats.com/rider/michael-van-staeyen"/>
    <hyperlink ref="A1563" r:id="rId452" display="https://www.procyclingstats.com/rider/riccardo-stacchiotti"/>
    <hyperlink ref="A1443" r:id="rId453" display="https://www.procyclingstats.com/rider/michel-ries"/>
    <hyperlink ref="A712" r:id="rId454" display="https://www.procyclingstats.com/rider/ryan-cavanagh"/>
    <hyperlink ref="A1478" r:id="rId455" display="https://www.procyclingstats.com/rider/clement-russo"/>
    <hyperlink ref="A946" r:id="rId456" display="https://www.procyclingstats.com/rider/dorian-godon"/>
    <hyperlink ref="A1746" r:id="rId457" display="https://www.procyclingstats.com/rider/thimo-willems"/>
    <hyperlink ref="A690" r:id="rId458" display="https://www.procyclingstats.com/rider/eros-capecchi"/>
    <hyperlink ref="A1126" r:id="rId459" display="https://www.procyclingstats.com/rider/marko-kump"/>
    <hyperlink ref="A805" r:id="rId460" display="https://www.procyclingstats.com/rider/anthony-delaplace"/>
    <hyperlink ref="A1772" r:id="rId461" display="https://www.procyclingstats.com/rider/georg-zimmermann"/>
    <hyperlink ref="A1309" r:id="rId462" display="https://www.procyclingstats.com/rider/joris-nieuwenhuis"/>
    <hyperlink ref="A1513" r:id="rId463" display="https://www.procyclingstats.com/rider/jacob-scott"/>
    <hyperlink ref="A1520" r:id="rId464" display="https://www.procyclingstats.com/rider/eduardo-sepulveda"/>
    <hyperlink ref="A1206" r:id="rId465" display="https://www.procyclingstats.com/rider/francisco-mancebo"/>
    <hyperlink ref="A716" r:id="rId466" display="https://www.procyclingstats.com/rider/jefferson-cepeda-hernandez"/>
    <hyperlink ref="A549" r:id="rId467" display="https://www.procyclingstats.com/rider/sander-armee"/>
    <hyperlink ref="A1763" r:id="rId468" display="https://www.procyclingstats.com/rider/filippo-zaccanti"/>
    <hyperlink ref="A670" r:id="rId469" display="https://www.procyclingstats.com/rider/martijn-budding"/>
    <hyperlink ref="A534" r:id="rId470" display="https://www.procyclingstats.com/rider/stanisaw-aniolkowski"/>
    <hyperlink ref="A1028" r:id="rId471" display="https://www.procyclingstats.com/rider/karel-hnik"/>
    <hyperlink ref="A1483" r:id="rId472" display="https://www.procyclingstats.com/rider/juraj-sagan"/>
    <hyperlink ref="A513" r:id="rId473" display="https://www.procyclingstats.com/rider/toon-aerts"/>
    <hyperlink ref="A1160" r:id="rId474" display="https://www.procyclingstats.com/rider/andreas-leknessund"/>
    <hyperlink ref="A1662" r:id="rId475" display="https://www.procyclingstats.com/rider/bas-van-der-kooij"/>
    <hyperlink ref="A1318" r:id="rId476" display="https://www.procyclingstats.com/rider/domen-novak"/>
    <hyperlink ref="A1041" r:id="rId477" display="https://www.procyclingstats.com/rider/alex-howes"/>
    <hyperlink ref="A1552" r:id="rId478" display="https://www.procyclingstats.com/rider/ivar-slik"/>
    <hyperlink ref="A1569" r:id="rId479" display="https://www.procyclingstats.com/rider/jannik-steimle"/>
    <hyperlink ref="A847" r:id="rId480" display="https://www.procyclingstats.com/rider/roy-eefting"/>
    <hyperlink ref="A1730" r:id="rId481" display="https://www.procyclingstats.com/rider/matthew-walls"/>
    <hyperlink ref="A718" r:id="rId482" display="https://www.procyclingstats.com/rider/gustavo-cesar-veloso"/>
    <hyperlink ref="A772" r:id="rId483" display="https://www.procyclingstats.com/rider/alberto-dainese"/>
    <hyperlink ref="A1239" r:id="rId484" display="https://www.procyclingstats.com/rider/hayden-mccormick"/>
    <hyperlink ref="A906" r:id="rId485" display="https://www.procyclingstats.com/rider/christopher-froome"/>
    <hyperlink ref="A985" r:id="rId486" display="https://www.procyclingstats.com/rider/nathan-haas"/>
    <hyperlink ref="A1097" r:id="rId487" display="https://www.procyclingstats.com/rider/benjamin-king-1"/>
    <hyperlink ref="A1472" r:id="rId488" display="https://www.procyclingstats.com/rider/anthony-roux"/>
    <hyperlink ref="A726" r:id="rId489" display="https://www.procyclingstats.com/rider/sergei-chernetski"/>
    <hyperlink ref="A933" r:id="rId490" display="https://www.procyclingstats.com/rider/alexandre-geniez"/>
    <hyperlink ref="A778" r:id="rId491" display="https://www.procyclingstats.com/rider/sean-de-bie"/>
    <hyperlink ref="A1260" r:id="rId492" display="https://www.procyclingstats.com/rider/sacha-modolo"/>
    <hyperlink ref="A956" r:id="rId493" display="https://www.procyclingstats.com/rider/jose-goncalves"/>
    <hyperlink ref="A1458" r:id="rId494" display="https://www.procyclingstats.com/rider/jurgen-roelandts"/>
    <hyperlink ref="A586" r:id="rId495" display="https://www.procyclingstats.com/rider/enrico-battaglin"/>
    <hyperlink ref="A1231" r:id="rId496" display="https://www.procyclingstats.com/rider/luis-angel-mate"/>
    <hyperlink ref="A1709" r:id="rId497" display="https://www.procyclingstats.com/rider/arthur-vichot"/>
    <hyperlink ref="A1467" r:id="rId498" display="https://www.procyclingstats.com/rider/jaime-roson"/>
    <hyperlink ref="A1402" r:id="rId499" display="https://www.procyclingstats.com/rider/robert-power"/>
    <hyperlink ref="A1661" r:id="rId500" display="https://www.procyclingstats.com/rider/taco-van-der-hoorn"/>
    <hyperlink ref="A1172" r:id="rId501" display="https://www.procyclingstats.com/rider/juan-jose-lobato"/>
    <hyperlink ref="A1259" r:id="rId502" display="https://www.procyclingstats.com/rider/riccardo-minali"/>
    <hyperlink ref="A1749" r:id="rId503" display="https://www.procyclingstats.com/rider/lukasz-wisniowski"/>
    <hyperlink ref="A895" r:id="rId504" display="https://www.procyclingstats.com/rider/omar-fraile"/>
    <hyperlink ref="A1304" r:id="rId505" display="https://www.procyclingstats.com/rider/daniel-navarro"/>
    <hyperlink ref="A638" r:id="rId506" display="https://www.procyclingstats.com/rider/guillaume-boivin"/>
    <hyperlink ref="A976" r:id="rId507" display="https://www.procyclingstats.com/rider/andrea-guardini"/>
    <hyperlink ref="A1264" r:id="rId508" display="https://www.procyclingstats.com/rider/juan-sebastian-molano"/>
    <hyperlink ref="A1117" r:id="rId509" display="https://www.procyclingstats.com/rider/alexander-krieger"/>
    <hyperlink ref="A1195" r:id="rId510" display="https://www.procyclingstats.com/rider/gino-mader"/>
    <hyperlink ref="A1347" r:id="rId511" display="https://www.procyclingstats.com/rider/luca-pacioni"/>
    <hyperlink ref="A967" r:id="rId512" display="https://www.procyclingstats.com/rider/andrei-grivko"/>
    <hyperlink ref="A1673" r:id="rId513" display="https://www.procyclingstats.com/rider/nathan-van-hooydonck"/>
    <hyperlink ref="A1100" r:id="rId514" display="https://www.procyclingstats.com/rider/vasil-kiryienka"/>
    <hyperlink ref="A810" r:id="rId515" display="https://www.procyclingstats.com/rider/nico-denz"/>
    <hyperlink ref="A1279" r:id="rId516" display="https://www.procyclingstats.com/rider/jacopo-mosca"/>
    <hyperlink ref="A1072" r:id="rId517" display="https://www.procyclingstats.com/rider/brenton-jones"/>
    <hyperlink ref="A1343" r:id="rId518" display="https://www.procyclingstats.com/rider/lukasz-owsian"/>
    <hyperlink ref="A1153" r:id="rId519" display="https://www.procyclingstats.com/rider/olivier-le-gac"/>
    <hyperlink ref="A1442" r:id="rId520" display="https://www.procyclingstats.com/rider/jonas-rickaert"/>
    <hyperlink ref="A857" r:id="rId521" display="https://www.procyclingstats.com/rider/sondre-holst-enger"/>
    <hyperlink ref="A1361" r:id="rId522" display="https://www.procyclingstats.com/rider/serge-pauwels"/>
    <hyperlink ref="A1075" r:id="rId523" display="https://www.procyclingstats.com/rider/colin-joyce"/>
    <hyperlink ref="A1579" r:id="rId524" display="https://www.procyclingstats.com/rider/dmitry-strakhov"/>
    <hyperlink ref="A1469" r:id="rId525" display="https://www.procyclingstats.com/rider/joey-rosskopf"/>
    <hyperlink ref="A637" r:id="rId526" display="https://www.procyclingstats.com/rider/hernando-bohorquez"/>
    <hyperlink ref="A1724" r:id="rId527" display="https://www.procyclingstats.com/rider/steele-von-hoff"/>
    <hyperlink ref="A674" r:id="rId528" display="https://www.procyclingstats.com/rider/marcus-burghardt"/>
    <hyperlink ref="A1371" r:id="rId529" display="https://www.procyclingstats.com/rider/pierre-luc-perichon"/>
    <hyperlink ref="A1088" r:id="rId530" display="https://www.procyclingstats.com/rider/max-kanter"/>
    <hyperlink ref="A1545" r:id="rId531" display="https://www.procyclingstats.com/rider/kanstantsin-siutsou"/>
    <hyperlink ref="A837" r:id="rId532" display="https://www.procyclingstats.com/rider/kristijan-durasek"/>
    <hyperlink ref="A822" r:id="rId533" display="https://www.procyclingstats.com/rider/nickolas-dlamini"/>
    <hyperlink ref="A1300" r:id="rId534" display="https://www.procyclingstats.com/rider/jhonatan-narvaez"/>
    <hyperlink ref="A1754" r:id="rId535" display="https://www.procyclingstats.com/rider/mads-wurtz-schmidt"/>
    <hyperlink ref="A1675" r:id="rId536" display="https://www.procyclingstats.com/rider/bert-van-lerberghe"/>
    <hyperlink ref="A1132" r:id="rId537" display="https://www.procyclingstats.com/rider/viacheslav-kuznetsov"/>
    <hyperlink ref="A589" r:id="rId538" display="https://www.procyclingstats.com/rider/jerome-baugnies"/>
    <hyperlink ref="A1459" r:id="rId539" display="https://www.procyclingstats.com/rider/radoslav-rogina"/>
    <hyperlink ref="A713" r:id="rId540" display="https://www.procyclingstats.com/rider/mark-cavendish"/>
    <hyperlink ref="A1703" r:id="rId541" display="https://www.procyclingstats.com/rider/coen-vermeltfoort"/>
    <hyperlink ref="A1099" r:id="rId542" display="https://www.procyclingstats.com/rider/alex-kirsch"/>
    <hyperlink ref="A793" r:id="rId543" display="https://www.procyclingstats.com/rider/floris-de-tier"/>
    <hyperlink ref="A878" r:id="rId544" display="https://www.procyclingstats.com/rider/ruben-fernandez"/>
    <hyperlink ref="A1255" r:id="rId545" display="https://www.procyclingstats.com/rider/cameron-meyer"/>
    <hyperlink ref="A521" r:id="rId546" display="https://www.procyclingstats.com/rider/raul-alarcon"/>
    <hyperlink ref="A1426" r:id="rId547" display="https://www.procyclingstats.com/rider/edward-ravasi"/>
    <hyperlink ref="A1626" r:id="rId548" display="https://www.procyclingstats.com/rider/paolo-toto"/>
    <hyperlink ref="A926" r:id="rId549" display="https://www.procyclingstats.com/rider/damien-gaudin"/>
    <hyperlink ref="A899" r:id="rId550" display="https://www.procyclingstats.com/rider/marco-frapporti"/>
    <hyperlink ref="A947" r:id="rId551" display="https://www.procyclingstats.com/rider/michael-gogl"/>
    <hyperlink ref="A1544" r:id="rId552" display="https://www.procyclingstats.com/rider/frantisek-sisr"/>
    <hyperlink ref="A724" r:id="rId553" display="https://www.procyclingstats.com/rider/mikael-cherel"/>
    <hyperlink ref="A1275" r:id="rId554" display="https://www.procyclingstats.com/rider/javier-moreno"/>
    <hyperlink ref="A774" r:id="rId555" display="https://www.procyclingstats.com/rider/ilya-davidenok"/>
    <hyperlink ref="A904" r:id="rId556" display="https://www.procyclingstats.com/rider/frederik-frison"/>
    <hyperlink ref="A675" r:id="rId557" display="https://www.procyclingstats.com/rider/matteo-busato"/>
    <hyperlink ref="A1762" r:id="rId558" display="https://www.procyclingstats.com/rider/rick-zabel"/>
    <hyperlink ref="A546" r:id="rId559" display="https://www.procyclingstats.com/rider/joseph-areruya"/>
    <hyperlink ref="A807" r:id="rId560" display="https://www.procyclingstats.com/rider/kevin-deltombe"/>
    <hyperlink ref="A771" r:id="rId561" display="https://www.procyclingstats.com/rider/herman-dahl"/>
    <hyperlink ref="A1562" r:id="rId562" display="https://www.procyclingstats.com/rider/thomas-sprengers"/>
    <hyperlink ref="A935" r:id="rId563" display="https://www.procyclingstats.com/rider/floris-gerts"/>
    <hyperlink ref="A974" r:id="rId564" display="https://www.procyclingstats.com/rider/kaden-groves"/>
    <hyperlink ref="A1756" r:id="rId565" display="https://www.procyclingstats.com/rider/danilo-wyss"/>
    <hyperlink ref="A1537" r:id="rId566" display="https://www.procyclingstats.com/rider/paolo-simion"/>
    <hyperlink ref="A698" r:id="rId567" display="https://www.procyclingstats.com/rider/lucas-carstensen"/>
    <hyperlink ref="A535" r:id="rId568" display="https://www.procyclingstats.com/rider/julien-antomarchi"/>
    <hyperlink ref="A560" r:id="rId569" display="https://www.procyclingstats.com/rider/frederik-backaert"/>
    <hyperlink ref="A1494" r:id="rId570" display="https://www.procyclingstats.com/rider/antonio-santoro"/>
    <hyperlink ref="A1541" r:id="rId571" display="https://www.procyclingstats.com/rider/ramon-sinkeldam"/>
    <hyperlink ref="A765" r:id="rId572" display="https://www.procyclingstats.com/rider/sam-crome"/>
    <hyperlink ref="A1705" r:id="rId573" display="https://www.procyclingstats.com/rider/julien-vermote"/>
    <hyperlink ref="A1575" r:id="rId574" display="https://www.procyclingstats.com/rider/andreas-stokbro"/>
    <hyperlink ref="A1137" r:id="rId575" display="https://www.procyclingstats.com/rider/vegard-stake-laengen"/>
    <hyperlink ref="A636" r:id="rId576" display="https://www.procyclingstats.com/rider/tom-bohli"/>
    <hyperlink ref="A584" r:id="rId577" display="https://www.procyclingstats.com/rider/leonardo-basso"/>
    <hyperlink ref="A1353" r:id="rId578" display="https://www.procyclingstats.com/rider/wilmar-paredes"/>
    <hyperlink ref="A1508" r:id="rId579" display="https://www.procyclingstats.com/rider/peter-schulting"/>
    <hyperlink ref="A1473" r:id="rId580" display="https://www.procyclingstats.com/rider/ivan-rovny"/>
    <hyperlink ref="A1071" r:id="rId581" display="https://www.procyclingstats.com/rider/julius-johansen"/>
    <hyperlink ref="A1383" r:id="rId582" display="https://www.procyclingstats.com/rider/luka-pibernik"/>
    <hyperlink ref="A1711" r:id="rId583" display="https://www.procyclingstats.com/rider/luis-villalobos-hernandez"/>
    <hyperlink ref="A941" r:id="rId584" display="https://www.procyclingstats.com/rider/anthony-giacoppo"/>
    <hyperlink ref="A1692" r:id="rId585" display="https://www.procyclingstats.com/rider/pieter-vanspeybrouck"/>
    <hyperlink ref="A880" r:id="rId586" display="https://www.procyclingstats.com/rider/pierpaolo-ficara"/>
    <hyperlink ref="A572" r:id="rId587" display="https://www.procyclingstats.com/rider/enrico-barbin"/>
    <hyperlink ref="A1157" r:id="rId588" display="https://www.procyclingstats.com/rider/jeremy-lecroq"/>
    <hyperlink ref="A1604" r:id="rId589" display="https://www.procyclingstats.com/rider/hanibal-tesfay"/>
    <hyperlink ref="A861" r:id="rId590" display="https://www.procyclingstats.com/rider/xuban-errazkin-perez"/>
    <hyperlink ref="A1591" r:id="rId591" display="https://www.procyclingstats.com/rider/connor-swift"/>
    <hyperlink ref="A1682" r:id="rId592" display="https://www.procyclingstats.com/rider/kenneth-van-rooy"/>
    <hyperlink ref="A1328" r:id="rId593" display="https://www.procyclingstats.com/rider/rui-oliveira"/>
    <hyperlink ref="A732" r:id="rId594" display="https://www.procyclingstats.com/rider/mark-christian"/>
    <hyperlink ref="A1006" r:id="rId595" display="https://www.procyclingstats.com/rider/gage-hecht"/>
    <hyperlink ref="A1175" r:id="rId596" display="https://www.procyclingstats.com/rider/andre-looij"/>
    <hyperlink ref="A1674" r:id="rId597" display="https://www.procyclingstats.com/rider/guillaume-van-keirsbulck"/>
    <hyperlink ref="A1370" r:id="rId598" display="https://www.procyclingstats.com/rider/anthony-perez"/>
    <hyperlink ref="A786" r:id="rId599" display="https://www.procyclingstats.com/rider/koen-de-kort"/>
    <hyperlink ref="A1249" r:id="rId600" display="https://www.procyclingstats.com/rider/milan-menten"/>
    <hyperlink ref="A1205" r:id="rId601" display="https://www.procyclingstats.com/rider/matteo-malucelli"/>
    <hyperlink ref="A1351" r:id="rId602" display="https://www.procyclingstats.com/rider/siarhei-papok"/>
    <hyperlink ref="A1557" r:id="rId603" display="https://www.procyclingstats.com/rider/dmitry-sokolov"/>
    <hyperlink ref="A1080" r:id="rId604" display="https://www.procyclingstats.com/rider/christopher-juul-jensen"/>
    <hyperlink ref="A545" r:id="rId605" display="https://www.procyclingstats.com/rider/thymen-arensman"/>
    <hyperlink ref="A1115" r:id="rId606" display="https://www.procyclingstats.com/rider/wesley-kreder"/>
    <hyperlink ref="A1036" r:id="rId607" display="https://www.procyclingstats.com/rider/nikodemus-holler"/>
    <hyperlink ref="A835" r:id="rId608" display="https://www.procyclingstats.com/rider/conor-dunne"/>
    <hyperlink ref="A1455" r:id="rId609" display="https://www.procyclingstats.com/rider/cristian-rodriguez"/>
    <hyperlink ref="A1597" r:id="rId610" display="https://www.procyclingstats.com/rider/harry-tanfield"/>
    <hyperlink ref="A1435" r:id="rId611" display="https://www.procyclingstats.com/rider/aldemar-reyes"/>
    <hyperlink ref="A1220" r:id="rId612" display="https://www.procyclingstats.com/rider/alejandro-marque"/>
    <hyperlink ref="A1091" r:id="rId613" display="https://www.procyclingstats.com/rider/gasper-katrasnik"/>
    <hyperlink ref="A562" r:id="rId614" display="https://www.procyclingstats.com/rider/gediminas-bagdonas"/>
    <hyperlink ref="A1570" r:id="rId615" display="https://www.procyclingstats.com/rider/grzegorz-stepniak"/>
    <hyperlink ref="A886" r:id="rId616" display="https://www.procyclingstats.com/rider/cesar-fonte"/>
    <hyperlink ref="A1070" r:id="rId617" display="https://www.procyclingstats.com/rider/august-jensen"/>
    <hyperlink ref="A1152" r:id="rId618" display="https://www.procyclingstats.com/rider/kevin-le-cunff"/>
    <hyperlink ref="A1397" r:id="rId619" display="https://www.procyclingstats.com/rider/oleksandr-polivoda"/>
    <hyperlink ref="A1207" r:id="rId620" display="https://www.procyclingstats.com/rider/jelle-mannaerts"/>
    <hyperlink ref="A1245" r:id="rId621" display="https://www.procyclingstats.com/rider/louis-meintjes"/>
    <hyperlink ref="A1211" r:id="rId622" display="https://www.procyclingstats.com/rider/marco-marcato"/>
    <hyperlink ref="A1382" r:id="rId623" display="https://www.procyclingstats.com/rider/ariya-phounsavath"/>
    <hyperlink ref="A662" r:id="rId624" display="https://www.procyclingstats.com/rider/garikoitz-bravo"/>
    <hyperlink ref="A1136" r:id="rId625" display="https://www.procyclingstats.com/rider/matthieu-ladagnous"/>
    <hyperlink ref="A1424" r:id="rId626" display="https://www.procyclingstats.com/rider/dusan-rajovic"/>
    <hyperlink ref="A611" r:id="rId627" display="https://www.procyclingstats.com/rider/pawel-bernas"/>
    <hyperlink ref="A1135" r:id="rId628" display="https://www.procyclingstats.com/rider/martin-laas"/>
    <hyperlink ref="A842" r:id="rId629" display="https://www.procyclingstats.com/rider/nathan-earle"/>
    <hyperlink ref="A566" r:id="rId630" display="https://www.procyclingstats.com/rider/jan-bakelants"/>
    <hyperlink ref="A1735" r:id="rId631" display="https://www.procyclingstats.com/rider/lawrence-warbasse"/>
    <hyperlink ref="A1363" r:id="rId632" display="https://www.procyclingstats.com/rider/daniel-pearson"/>
    <hyperlink ref="A1243" r:id="rId633" display="https://www.procyclingstats.com/rider/jordi-meeus"/>
    <hyperlink ref="A748" r:id="rId634" display="https://www.procyclingstats.com/rider/romain-combaud"/>
    <hyperlink ref="A1710" r:id="rId635" display="https://www.procyclingstats.com/rider/ricardo-vilela"/>
    <hyperlink ref="A1565" r:id="rId636" display="https://www.procyclingstats.com/rider/nikita-stalnov"/>
    <hyperlink ref="A1468" r:id="rId637" display="https://www.procyclingstats.com/rider/stephane-rossetto"/>
    <hyperlink ref="A1621" r:id="rId638" display="https://www.procyclingstats.com/rider/alessandro-tonelli"/>
    <hyperlink ref="A1480" r:id="rId639" display="https://www.procyclingstats.com/rider/aleksey-rybalkin"/>
    <hyperlink ref="A583" r:id="rId640" display="https://www.procyclingstats.com/rider/sam-bassetti"/>
    <hyperlink ref="A1098" r:id="rId641" display="https://www.procyclingstats.com/rider/salim-kipkemboi"/>
    <hyperlink ref="A1687" r:id="rId642" display="https://www.procyclingstats.com/rider/kenneth-van-bilsen"/>
    <hyperlink ref="A797" r:id="rId643" display="https://www.procyclingstats.com/rider/mekseb-debesay"/>
    <hyperlink ref="A950" r:id="rId644" display="https://www.procyclingstats.com/rider/michal-golas"/>
    <hyperlink ref="A923" r:id="rId645" display="https://www.procyclingstats.com/rider/ben-gastauer"/>
    <hyperlink ref="A846" r:id="rId646" display="https://www.procyclingstats.com/rider/alexander-edmondson"/>
    <hyperlink ref="A1251" r:id="rId647" display="https://www.procyclingstats.com/rider/remy-mertz"/>
    <hyperlink ref="A1727" r:id="rId648" display="https://www.procyclingstats.com/rider/luca-wackermann"/>
    <hyperlink ref="A1693" r:id="rId649" display="https://www.procyclingstats.com/rider/maxime-vantomme"/>
    <hyperlink ref="A830" r:id="rId650" display="https://www.procyclingstats.com/rider/alvaro-duarte"/>
    <hyperlink ref="A694" r:id="rId651" display="https://www.procyclingstats.com/rider/romain-cardis"/>
    <hyperlink ref="A832" r:id="rId652" display="https://www.procyclingstats.com/rider/antoine-duchesne"/>
    <hyperlink ref="A603" r:id="rId653" display="https://www.procyclingstats.com/rider/sean-bennett"/>
    <hyperlink ref="A1228" r:id="rId654" display="https://www.procyclingstats.com/rider/lluis-guillermo-mas"/>
    <hyperlink ref="A730" r:id="rId655" display="https://www.procyclingstats.com/rider/hyeong-min-choe"/>
    <hyperlink ref="A1101" r:id="rId656" display="https://www.procyclingstats.com/rider/magnus-bak-klaris"/>
    <hyperlink ref="A1616" r:id="rId657" display="https://www.procyclingstats.com/rider/scott-thwaites"/>
    <hyperlink ref="A1532" r:id="rId658" display="https://www.procyclingstats.com/rider/romain-sicard"/>
    <hyperlink ref="A1617" r:id="rId659" display="https://www.procyclingstats.com/rider/rasmus-tiller"/>
    <hyperlink ref="A1578" r:id="rId660" display="https://www.procyclingstats.com/rider/patryk-stosz"/>
    <hyperlink ref="A1405" r:id="rId661" display="https://www.procyclingstats.com/rider/benjamin-prades-reverter"/>
    <hyperlink ref="A1332" r:id="rId662" display="https://www.procyclingstats.com/rider/fernando-orjuela"/>
    <hyperlink ref="A642" r:id="rId663" display="https://www.procyclingstats.com/rider/hamish-bond"/>
    <hyperlink ref="A1163" r:id="rId664" display="https://www.procyclingstats.com/rider/joe-lewis"/>
    <hyperlink ref="A1212" r:id="rId665" display="https://www.procyclingstats.com/rider/gianni-marchand"/>
    <hyperlink ref="A1538" r:id="rId666" display="https://www.procyclingstats.com/rider/jordi-simon"/>
    <hyperlink ref="A1186" r:id="rId667" display="https://www.procyclingstats.com/rider/ivind-lukkedahl"/>
    <hyperlink ref="A540" r:id="rId668" display="https://www.procyclingstats.com/rider/yukiya-arashiro"/>
    <hyperlink ref="A1737" r:id="rId669" display="https://www.procyclingstats.com/rider/calvin-watson"/>
    <hyperlink ref="A508" r:id="rId670" display="https://www.procyclingstats.com/rider/meron-abraham"/>
    <hyperlink ref="A654" r:id="rId671" display="https://www.procyclingstats.com/rider/scott-bowden"/>
    <hyperlink ref="A1194" r:id="rId672" display="https://www.procyclingstats.com/rider/filip-maciejuk"/>
    <hyperlink ref="A1475" r:id="rId673" display="https://www.procyclingstats.com/rider/diego-rubio"/>
    <hyperlink ref="A737" r:id="rId674" display="https://www.procyclingstats.com/rider/pawel-cieslik"/>
    <hyperlink ref="A1052" r:id="rId675" display="https://www.procyclingstats.com/rider/kevyn-ista"/>
    <hyperlink ref="A986" r:id="rId676" display="https://www.procyclingstats.com/rider/daniel-habtemichael"/>
    <hyperlink ref="A1297" r:id="rId677" display="https://www.procyclingstats.com/rider/gonzalo-najar"/>
    <hyperlink ref="A1765" r:id="rId678" display="https://www.procyclingstats.com/rider/artyom-zakharov"/>
    <hyperlink ref="A630" r:id="rId679" display="https://www.procyclingstats.com/rider/manuele-boaro"/>
    <hyperlink ref="A1743" r:id="rId680" display="https://www.procyclingstats.com/rider/nicholas-white2"/>
    <hyperlink ref="A677" r:id="rId681" display="https://www.procyclingstats.com/rider/sven-erik-bystrom"/>
    <hyperlink ref="A1585" r:id="rId682" display="https://www.procyclingstats.com/rider/dylan-sunderland"/>
    <hyperlink ref="A1291" r:id="rId683" display="https://www.procyclingstats.com/rider/didier-munyaneza"/>
    <hyperlink ref="A1645" r:id="rId684" display="https://www.procyclingstats.com/rider/bonaventure-uwizeyimana"/>
    <hyperlink ref="A940" r:id="rId685" display="https://www.procyclingstats.com/rider/biniyam-ghirmay"/>
    <hyperlink ref="A867" r:id="rId686" display="https://www.procyclingstats.com/rider/metkel-eyob"/>
    <hyperlink ref="A623" r:id="rId687" display="https://www.procyclingstats.com/rider/alessandro-bisolti"/>
    <hyperlink ref="A1599" r:id="rId688" display="https://www.procyclingstats.com/rider/daniel-teklehaimanot"/>
    <hyperlink ref="A1287" r:id="rId689" display="https://www.procyclingstats.com/rider/henok-mulubrhan"/>
    <hyperlink ref="A1209" r:id="rId690" display="https://www.procyclingstats.com/rider/abderrahmane-mansouri"/>
    <hyperlink ref="A1284" r:id="rId691" display="https://www.procyclingstats.com/rider/samuel-mugisha"/>
    <hyperlink ref="A1622" r:id="rId692" display="https://www.procyclingstats.com/rider/ayden-toovey"/>
    <hyperlink ref="A1567" r:id="rId693" display="https://www.procyclingstats.com/rider/robert-stannard"/>
    <hyperlink ref="A1742" r:id="rId694" display="https://www.procyclingstats.com/rider/liam-white"/>
    <hyperlink ref="A1102" r:id="rId695" display="https://www.procyclingstats.com/rider/christian-knees"/>
    <hyperlink ref="A1069" r:id="rId696" display="https://www.procyclingstats.com/rider/samuel-jenner"/>
    <hyperlink ref="A1766" r:id="rId697" display="https://www.procyclingstats.com/rider/daniel-zamora"/>
    <hyperlink ref="A1334" r:id="rId698" display="https://www.procyclingstats.com/rider/alejandro-osorio-carbajal"/>
    <hyperlink ref="A529" r:id="rId699" display="https://www.procyclingstats.com/rider/miguel-luis-alvarez"/>
    <hyperlink ref="A1352" r:id="rId700" display="https://www.procyclingstats.com/rider/cesar-nicolas-paredes"/>
    <hyperlink ref="A1273" r:id="rId701" display="https://www.procyclingstats.com/rider/cristian-montoya"/>
    <hyperlink ref="A1618" r:id="rId702" display="https://www.procyclingstats.com/rider/german-nicolas-tivani-perez"/>
    <hyperlink ref="A817" r:id="rId703" display="https://www.procyclingstats.com/rider/daniel-diaz"/>
    <hyperlink ref="A703" r:id="rId704" display="https://www.procyclingstats.com/rider/sebastian-alexander-castano-munoz"/>
    <hyperlink ref="A710" r:id="rId705" display="https://www.procyclingstats.com/rider/facundo-matias-cattapan-carrion"/>
    <hyperlink ref="A1752" r:id="rId706" display="https://www.procyclingstats.com/rider/enzo-wouters"/>
    <hyperlink ref="A1167" r:id="rId707" display="https://www.procyclingstats.com/rider/eliot-lietaer"/>
    <hyperlink ref="A980" r:id="rId708" display="https://www.procyclingstats.com/rider/thibault-guernalec"/>
    <hyperlink ref="A1748" r:id="rId709" display="https://www.procyclingstats.com/rider/tom-wirtgen"/>
    <hyperlink ref="A1204" r:id="rId710" display="https://www.procyclingstats.com/rider/anthony-maldonado"/>
    <hyperlink ref="A1671" r:id="rId711" display="https://www.procyclingstats.com/rider/sjoerd-van-ginneken"/>
    <hyperlink ref="A1232" r:id="rId712" display="https://www.procyclingstats.com/rider/marco-mathis"/>
    <hyperlink ref="A1015" r:id="rId713" display="https://www.procyclingstats.com/rider/jose-tito-hernandez"/>
    <hyperlink ref="A1323" r:id="rId714" display="https://www.procyclingstats.com/rider/diego-antonio-ochoa"/>
    <hyperlink ref="A1290" r:id="rId715" display="https://www.procyclingstats.com/rider/william-david-munoz"/>
    <hyperlink ref="A682" r:id="rId716" display="https://www.procyclingstats.com/rider/julio-alexis-camacho"/>
    <hyperlink ref="A752" r:id="rId717" display="https://www.procyclingstats.com/rider/rodrigo-contreras"/>
    <hyperlink ref="A1500" r:id="rId718" display="https://www.procyclingstats.com/rider/michael-schar"/>
    <hyperlink ref="A882" r:id="rId719" display="https://www.procyclingstats.com/rider/iuri-filosi"/>
    <hyperlink ref="A964" r:id="rId720" display="https://www.procyclingstats.com/rider/fabien-grellier"/>
    <hyperlink ref="A825" r:id="rId721" display="https://www.procyclingstats.com/rider/fabien-doubey"/>
    <hyperlink ref="A859" r:id="rId722" display="https://www.procyclingstats.com/rider/lucas-eriksson"/>
    <hyperlink ref="A1154" r:id="rId723" display="https://www.procyclingstats.com/rider/mathias-le-turnier"/>
    <hyperlink ref="A928" r:id="rId724" display="https://www.procyclingstats.com/rider/cyril-gautier"/>
    <hyperlink ref="A767" r:id="rId725" display="https://www.procyclingstats.com/rider/alvaro-cuadros"/>
    <hyperlink ref="A697" r:id="rId726" display="https://www.procyclingstats.com/rider/hector-carretero"/>
    <hyperlink ref="A1360" r:id="rId727" display="https://www.procyclingstats.com/rider/pedro-paulinho"/>
    <hyperlink ref="A1440" r:id="rId728" display="https://www.procyclingstats.com/rider/david-por-ribiero"/>
    <hyperlink ref="A1377" r:id="rId729" display="https://www.procyclingstats.com/rider/simone-petilli"/>
    <hyperlink ref="A1320" r:id="rId730" display="https://www.procyclingstats.com/rider/hugo-nunes"/>
    <hyperlink ref="A801" r:id="rId731" display="https://www.procyclingstats.com/rider/tim-declercq"/>
    <hyperlink ref="A968" r:id="rId732" display="https://www.procyclingstats.com/rider/tsgabu-gebremaryam-grmay"/>
    <hyperlink ref="A1321" r:id="rId733" display="https://www.procyclingstats.com/rider/artem-nych"/>
    <hyperlink ref="A795" r:id="rId734" display="https://www.procyclingstats.com/rider/laurens-de-vreese"/>
    <hyperlink ref="A870" r:id="rId735" display="https://www.procyclingstats.com/rider/alessandro-fedeli"/>
    <hyperlink ref="A798" r:id="rId736" display="https://www.procyclingstats.com/rider/yakob-debesay"/>
    <hyperlink ref="A1089" r:id="rId737" display="https://www.procyclingstats.com/rider/przemyslaw-kasperkiewicz"/>
    <hyperlink ref="A829" r:id="rId738" display="https://www.procyclingstats.com/rider/rohan-du-plooy"/>
    <hyperlink ref="A1624" r:id="rId739" display="https://www.procyclingstats.com/rider/pablo-torres"/>
    <hyperlink ref="A561" r:id="rId740" display="https://www.procyclingstats.com/rider/matteo-badilatti"/>
    <hyperlink ref="A595" r:id="rId741" display="https://www.procyclingstats.com/rider/jeremy-bellicaud"/>
    <hyperlink ref="A1636" r:id="rId742" display="https://www.procyclingstats.com/rider/daniel-turek"/>
    <hyperlink ref="A1283" r:id="rId743" display="https://www.procyclingstats.com/rider/moise-mugisha"/>
    <hyperlink ref="A983" r:id="rId744" display="https://www.procyclingstats.com/rider/adrien-guillonnet"/>
    <hyperlink ref="A1183" r:id="rId745" display="https://www.procyclingstats.com/rider/david-lozano"/>
    <hyperlink ref="A1085" r:id="rId746" display="https://www.procyclingstats.com/rider/suleiman-kangangi"/>
    <hyperlink ref="A1716" r:id="rId747" display="https://www.procyclingstats.com/rider/emil-vinjebo"/>
    <hyperlink ref="A1688" r:id="rId748" display="https://www.procyclingstats.com/rider/stijn-vandenbergh"/>
    <hyperlink ref="A555" r:id="rId749" display="https://www.procyclingstats.com/rider/jesper-asselman"/>
    <hyperlink ref="A1515" r:id="rId750" display="https://www.procyclingstats.com/rider/thomas-scully"/>
    <hyperlink ref="A733" r:id="rId751" display="https://www.procyclingstats.com/rider/jason-christie"/>
    <hyperlink ref="A965" r:id="rId752" display="https://www.procyclingstats.com/rider/logan-griffin"/>
    <hyperlink ref="A1712" r:id="rId753" display="https://www.procyclingstats.com/rider/jordan-villani"/>
    <hyperlink ref="A1276" r:id="rId754" display="https://www.procyclingstats.com/rider/drew-morey"/>
    <hyperlink ref="A745" r:id="rId755" display="https://www.procyclingstats.com/rider/drikus-coetzee"/>
    <hyperlink ref="A1501" r:id="rId756" display="https://www.procyclingstats.com/rider/ide-schelling"/>
    <hyperlink ref="A1012" r:id="rId757" display="https://www.procyclingstats.com/rider/michael-hepburn"/>
    <hyperlink ref="A1507" r:id="rId758" display="https://www.procyclingstats.com/rider/sebastian-schonberger"/>
    <hyperlink ref="A1138" r:id="rId759" display="https://www.procyclingstats.com/rider/azzedine-lagab"/>
    <hyperlink ref="A814" r:id="rId760" display="https://www.procyclingstats.com/rider/stan-dewulf"/>
    <hyperlink ref="A701" r:id="rId761" display="https://www.procyclingstats.com/rider/andre-carvalho"/>
    <hyperlink ref="A954" r:id="rId762" display="https://www.procyclingstats.com/rider/bryan-gomez"/>
    <hyperlink ref="A1761" r:id="rId763" display="https://www.procyclingstats.com/rider/eric-young"/>
    <hyperlink ref="A1298" r:id="rId764" display="https://www.procyclingstats.com/rider/yasuharu-nakajima"/>
    <hyperlink ref="A1184" r:id="rId765" display="https://www.procyclingstats.com/rider/shao-hsuan-lu"/>
    <hyperlink ref="A742" r:id="rId766" display="https://www.procyclingstats.com/rider/jonathan-clarke"/>
    <hyperlink ref="A1369" r:id="rId767" display="https://www.procyclingstats.com/rider/yuan-tang-peng"/>
    <hyperlink ref="A1759" r:id="rId768" display="https://www.procyclingstats.com/rider/hayato-yoshida"/>
    <hyperlink ref="A1313" r:id="rId769" display="https://www.procyclingstats.com/rider/guy-niv"/>
    <hyperlink ref="A655" r:id="rId770" display="https://www.procyclingstats.com/rider/edmund-bradbury"/>
    <hyperlink ref="A1230" r:id="rId771" display="https://www.procyclingstats.com/rider/nariyuki-masuda"/>
    <hyperlink ref="A874" r:id="rId772" display="https://www.procyclingstats.com/rider/chun-kai-feng"/>
    <hyperlink ref="A1049" r:id="rId773" display="https://www.procyclingstats.com/rider/shotaro-iribe"/>
    <hyperlink ref="A1738" r:id="rId774" display="https://www.procyclingstats.com/rider/sasha-weemaes"/>
    <hyperlink ref="A900" r:id="rId775" display="https://www.procyclingstats.com/rider/mattia-frapporti"/>
    <hyperlink ref="A634" r:id="rId776" display="https://www.procyclingstats.com/rider/kris-boeckmans"/>
    <hyperlink ref="A1629" r:id="rId777" display="https://www.procyclingstats.com/rider/rory-townsend"/>
    <hyperlink ref="A794" r:id="rId778" display="https://www.procyclingstats.com/rider/adam-de-vos"/>
    <hyperlink ref="A1437" r:id="rId779" display="https://www.procyclingstats.com/rider/kevin-reza"/>
    <hyperlink ref="A875" r:id="rId780" display="https://www.procyclingstats.com/rider/thibault-ferasse"/>
    <hyperlink ref="A556" r:id="rId781" display="https://www.procyclingstats.com/rider/darwin-atapuma"/>
    <hyperlink ref="A764" r:id="rId782" display="https://www.procyclingstats.com/rider/daniel-crista"/>
    <hyperlink ref="A1448" r:id="rId783" display="https://www.procyclingstats.com/rider/ludovic-robeet"/>
    <hyperlink ref="A884" r:id="rId784" display="https://www.procyclingstats.com/rider/miguel-eduardo-florez"/>
    <hyperlink ref="A1681" r:id="rId785" display="https://www.procyclingstats.com/rider/aaron-van-poucke"/>
    <hyperlink ref="A588" r:id="rId786" display="https://www.procyclingstats.com/rider/jack-bauer"/>
    <hyperlink ref="A1560" r:id="rId787" display="https://www.procyclingstats.com/rider/nelson-soto"/>
    <hyperlink ref="A1695" r:id="rId788" display="https://www.procyclingstats.com/rider/alexander-vdovin"/>
    <hyperlink ref="A887" r:id="rId789" display="https://www.procyclingstats.com/rider/ole-forfang"/>
    <hyperlink ref="A1606" r:id="rId790" display="https://www.procyclingstats.com/rider/lennert-teugels"/>
    <hyperlink ref="A1345" r:id="rId791" display="https://www.procyclingstats.com/rider/mathijs-paasschens"/>
    <hyperlink ref="A689" r:id="rId792" display="https://www.procyclingstats.com/rider/isaac-canton"/>
    <hyperlink ref="A1416" r:id="rId793" display="https://www.procyclingstats.com/rider/dayer-quintana-rojas"/>
    <hyperlink ref="A1139" r:id="rId794" display="https://www.procyclingstats.com/rider/irwandie-lakasek"/>
    <hyperlink ref="A1391" r:id="rId795" display="https://www.procyclingstats.com/rider/jensen-plowright"/>
    <hyperlink ref="A1356" r:id="rId796" display="https://www.procyclingstats.com/rider/sang-hoon-park"/>
    <hyperlink ref="A1733" r:id="rId797" display="https://www.procyclingstats.com/rider/junyong-wang"/>
    <hyperlink ref="A1193" r:id="rId798" display="https://www.procyclingstats.com/rider/ma-guangtong"/>
    <hyperlink ref="A977" r:id="rId799" display="https://www.procyclingstats.com/rider/salvador-guardiola"/>
    <hyperlink ref="A585" r:id="rId800" display="https://www.procyclingstats.com/rider/maral-erdene-batmunkh"/>
    <hyperlink ref="A577" r:id="rId801" display="https://www.procyclingstats.com/rider/felix-alejandro-baron"/>
    <hyperlink ref="A1542" r:id="rId802" display="https://www.procyclingstats.com/rider/sarawut-sirironnachai"/>
    <hyperlink ref="A704" r:id="rId803" display="https://www.procyclingstats.com/rider/camilo-jorge-castiblanco"/>
    <hyperlink ref="A957" r:id="rId804" display="https://www.procyclingstats.com/rider/hyo-suk-gong"/>
    <hyperlink ref="A1078" r:id="rId805" display="https://www.procyclingstats.com/rider/woo-ho-jung"/>
    <hyperlink ref="A1760" r:id="rId806" display="https://www.procyclingstats.com/rider/naoya-yoshioka"/>
    <hyperlink ref="A872" r:id="rId807" display="https://www.procyclingstats.com/rider/marcelo-felipe"/>
    <hyperlink ref="A1581" r:id="rId808" display="https://www.procyclingstats.com/rider/corbin-strong"/>
    <hyperlink ref="A1312" r:id="rId809" display="https://www.procyclingstats.com/rider/hiroki-nishimura"/>
    <hyperlink ref="A613" r:id="rId810" display="https://www.procyclingstats.com/rider/sebastian-berwick"/>
    <hyperlink ref="A1625" r:id="rId811" display="https://www.procyclingstats.com/rider/rodolfo-andres-torres"/>
    <hyperlink ref="A1685" r:id="rId812" display="https://www.procyclingstats.com/rider/maarten-van-trijp"/>
    <hyperlink ref="A665" r:id="rId813" display="https://www.procyclingstats.com/rider/nicolai-brochner"/>
    <hyperlink ref="A951" r:id="rId814" display="https://www.procyclingstats.com/rider/roy-goldstein"/>
    <hyperlink ref="A1158" r:id="rId815" display="https://www.procyclingstats.com/rider/kevin-ledanois"/>
    <hyperlink ref="A1379" r:id="rId816" display="https://www.procyclingstats.com/rider/dimitri-peyskens"/>
    <hyperlink ref="A695" r:id="rId817" display="https://www.procyclingstats.com/rider/clement-carisey"/>
    <hyperlink ref="A1335" r:id="rId818" display="https://www.procyclingstats.com/rider/juan-felipe-osorio"/>
    <hyperlink ref="A1171" r:id="rId819" display="https://www.procyclingstats.com/rider/arjen-livyns"/>
    <hyperlink ref="A1010" r:id="rId820" display="https://www.procyclingstats.com/rider/clint-hendricks"/>
    <hyperlink ref="A1213" r:id="rId821" display="https://www.procyclingstats.com/rider/moreno-marchetti"/>
    <hyperlink ref="A775" r:id="rId822" display="https://www.procyclingstats.com/rider/brendon-davids"/>
    <hyperlink ref="A1487" r:id="rId823" display="https://www.procyclingstats.com/rider/mohd-hariff-salleh"/>
    <hyperlink ref="A723" r:id="rId824" display="https://www.procyclingstats.com/rider/zhiwen-chen"/>
    <hyperlink ref="A1415" r:id="rId825" display="https://www.procyclingstats.com/rider/blake-quick"/>
    <hyperlink ref="A663" r:id="rId826" display="https://www.procyclingstats.com/rider/michael-bresciani"/>
    <hyperlink ref="A1744" r:id="rId827" display="https://www.procyclingstats.com/rider/craig-wiggins"/>
    <hyperlink ref="A617" r:id="rId828" display="https://www.procyclingstats.com/rider/simone-bevilacqua"/>
    <hyperlink ref="A1090" r:id="rId829" display="https://www.procyclingstats.com/rider/charalampos-kastrantas"/>
    <hyperlink ref="A1341" r:id="rId830" display="https://www.procyclingstats.com/rider/freddy-ovett"/>
    <hyperlink ref="A1420" r:id="rId831" display="https://www.procyclingstats.com/rider/luca-raggio"/>
    <hyperlink ref="A1202" r:id="rId832" display="https://www.procyclingstats.com/rider/kent-main"/>
    <hyperlink ref="A1775" r:id="rId833" display="https://www.procyclingstats.com/rider/nicolas-zukowsky"/>
    <hyperlink ref="A866" r:id="rId834" display="https://www.procyclingstats.com/rider/jesse-ewart"/>
    <hyperlink ref="A1134" r:id="rId835" display="https://www.procyclingstats.com/rider/soon-young-kwon"/>
    <hyperlink ref="A1076" r:id="rId836" display="https://www.procyclingstats.com/rider/txomin-juaristi"/>
    <hyperlink ref="A1054" r:id="rId837" display="https://www.procyclingstats.com/rider/mikel-iturria"/>
    <hyperlink ref="A958" r:id="rId838" display="https://www.procyclingstats.com/rider/mario-gonzalez-salas"/>
    <hyperlink ref="A684" r:id="rId839" display="https://www.procyclingstats.com/rider/francisco-campos"/>
    <hyperlink ref="A1253" r:id="rId840" display="https://www.procyclingstats.com/rider/daniel-mestre"/>
    <hyperlink ref="A1282" r:id="rId841" display="https://www.procyclingstats.com/rider/luke-mudgway"/>
    <hyperlink ref="A702" r:id="rId842" display="https://www.procyclingstats.com/rider/henrique-casimiro"/>
    <hyperlink ref="A881" r:id="rId843" display="https://www.procyclingstats.com/rider/frederico-figueiredo"/>
    <hyperlink ref="A1452" r:id="rId844" display="https://www.procyclingstats.com/rider/david-miguel-costa-rodrigues"/>
    <hyperlink ref="A1176" r:id="rId845" display="https://www.procyclingstats.com/rider/pedro-miguel--lopes"/>
    <hyperlink ref="A573" r:id="rId846" display="https://www.procyclingstats.com/rider/joao-barbosa"/>
    <hyperlink ref="A777" r:id="rId847" display="https://www.procyclingstats.com/rider/bert-de-backer"/>
    <hyperlink ref="A932" r:id="rId848" display="https://www.procyclingstats.com/rider/kevin-geniets"/>
    <hyperlink ref="A759" r:id="rId849" display="https://www.procyclingstats.com/rider/jerome-cousin"/>
    <hyperlink ref="A891" r:id="rId850" display="https://www.procyclingstats.com/rider/lorenzo-fortunato"/>
    <hyperlink ref="A1449" r:id="rId851" display="https://www.procyclingstats.com/rider/alvaro-robredo"/>
    <hyperlink ref="A796" r:id="rId852" display="https://www.procyclingstats.com/rider/lindsay-de-vijlder"/>
    <hyperlink ref="A792" r:id="rId853" display="https://www.procyclingstats.com/rider/lucas-de-rossi"/>
    <hyperlink ref="A943" r:id="rId854" display="https://www.procyclingstats.com/rider/gibson-matthew"/>
    <hyperlink ref="A885" r:id="rId855" display="https://www.procyclingstats.com/rider/daniil-fominykh"/>
    <hyperlink ref="A625" r:id="rId856" display="https://www.procyclingstats.com/rider/zhandos-bizhigitov"/>
    <hyperlink ref="A1053" r:id="rId857" display="https://www.procyclingstats.com/rider/masakazu-ito"/>
    <hyperlink ref="A580" r:id="rId858" display="https://www.procyclingstats.com/rider/cyril-barthe"/>
    <hyperlink ref="A1274" r:id="rId859" display="https://www.procyclingstats.com/rider/mauricio-moreira"/>
    <hyperlink ref="A1216" r:id="rId860" display="https://www.procyclingstats.com/rider/umberto-marengo"/>
    <hyperlink ref="A1302" r:id="rId861" display="https://www.procyclingstats.com/rider/ramunas-navardauskas"/>
    <hyperlink ref="A924" r:id="rId862" display="https://www.procyclingstats.com/rider/aaron-gate"/>
    <hyperlink ref="A1020" r:id="rId863" display="https://www.procyclingstats.com/rider/benjamin-hill"/>
    <hyperlink ref="A1504" r:id="rId864" display="https://www.procyclingstats.com/rider/johannes-schinnagel"/>
    <hyperlink ref="A991" r:id="rId865" display="https://www.procyclingstats.com/rider/patrick-haller"/>
    <hyperlink ref="A896" r:id="rId866" display="https://www.procyclingstats.com/rider/pawel-franczak"/>
    <hyperlink ref="A971" r:id="rId867" display="https://www.procyclingstats.com/rider/aaron-grosser"/>
    <hyperlink ref="A1489" r:id="rId868" display="https://www.procyclingstats.com/rider/jodok-salzmann"/>
    <hyperlink ref="A1412" r:id="rId869" display="https://www.procyclingstats.com/rider/dario-puccioni"/>
    <hyperlink ref="A1173" r:id="rId870" display="https://www.procyclingstats.com/rider/timon-loderer"/>
    <hyperlink ref="A1001" r:id="rId871" display="https://www.procyclingstats.com/rider/christopher-hatz"/>
    <hyperlink ref="A672" r:id="rId872" display="https://www.procyclingstats.com/rider/federico-burchio"/>
    <hyperlink ref="A1641" r:id="rId873" display="https://www.procyclingstats.com/rider/karel-tyrpekl"/>
    <hyperlink ref="A1419" r:id="rId874" display="https://www.procyclingstats.com/rider/oscar-quiroz-ayala"/>
    <hyperlink ref="A816" r:id="rId875" display="https://www.procyclingstats.com/rider/antonio-di-sante"/>
    <hyperlink ref="A804" r:id="rId876" display="https://www.procyclingstats.com/rider/mickael-delage"/>
    <hyperlink ref="A1609" r:id="rId877" display="https://www.procyclingstats.com/rider/roland-thalmann"/>
    <hyperlink ref="A820" r:id="rId878" display="https://www.procyclingstats.com/rider/emil-dima"/>
    <hyperlink ref="A1119" r:id="rId879" display="https://www.procyclingstats.com/rider/matthias-krizek"/>
    <hyperlink ref="A1768" r:id="rId880" display="https://www.procyclingstats.com/rider/edoardo-zardini"/>
    <hyperlink ref="A761" r:id="rId881" display="https://www.procyclingstats.com/rider/luca-covili"/>
    <hyperlink ref="A1534" r:id="rId882" display="https://www.procyclingstats.com/rider/bruno-duarte-ferreira-silva"/>
    <hyperlink ref="A600" r:id="rId883" display="https://www.procyclingstats.com/rider/daniele-bennati"/>
    <hyperlink ref="A1233" r:id="rId884" display="https://www.procyclingstats.com/rider/joao-matias"/>
    <hyperlink ref="A1357" r:id="rId885" display="https://www.procyclingstats.com/rider/jordan-parra"/>
    <hyperlink ref="A1482" r:id="rId886" display="https://www.procyclingstats.com/rider/hector-saez"/>
    <hyperlink ref="A1586" r:id="rId887" display="https://www.procyclingstats.com/rider/jaume-sureda"/>
    <hyperlink ref="A1635" r:id="rId888" display="https://www.procyclingstats.com/rider/alvaro-trueba"/>
    <hyperlink ref="A728" r:id="rId889" display="https://www.procyclingstats.com/rider/king-lok-cheung"/>
    <hyperlink ref="A1530" r:id="rId890" display="https://www.procyclingstats.com/rider/hang-shi"/>
    <hyperlink ref="A975" r:id="rId891" display="https://www.procyclingstats.com/rider/dmitriy-gruzdev"/>
    <hyperlink ref="A1425" r:id="rId892" display="https://www.procyclingstats.com/rider/simone-ravanelli"/>
    <hyperlink ref="A1776" r:id="rId893" display="https://www.procyclingstats.com/rider/federico-zurlo"/>
    <hyperlink ref="A1531" r:id="rId894" display="https://www.procyclingstats.com/rider/sergey-shilov"/>
    <hyperlink ref="A557" r:id="rId895" display="https://www.procyclingstats.com/rider/orluis-aular"/>
    <hyperlink ref="A917" r:id="rId896" display="https://www.procyclingstats.com/rider/jhojan-garcia"/>
    <hyperlink ref="A890" r:id="rId897" display="https://www.procyclingstats.com/rider/filippo-fortin"/>
    <hyperlink ref="A769" r:id="rId898" display="https://www.procyclingstats.com/rider/gabriel-cullaigh"/>
    <hyperlink ref="A1011" r:id="rId899" display="https://www.procyclingstats.com/rider/jacob-hennessy"/>
    <hyperlink ref="A621" r:id="rId900" display="https://www.procyclingstats.com/rider/daniel-bigham"/>
    <hyperlink ref="A893" r:id="rId901" display="https://www.procyclingstats.com/rider/james-fouche"/>
    <hyperlink ref="A1600" r:id="rId902" display="https://www.procyclingstats.com/rider/andrew-tennant"/>
    <hyperlink ref="A1514" r:id="rId903" display="https://www.procyclingstats.com/rider/robert-scott"/>
    <hyperlink ref="A1037" r:id="rId904" display="https://www.procyclingstats.com/rider/matthew-holmes"/>
    <hyperlink ref="A1529" r:id="rId905" display="https://www.procyclingstats.com/rider/james-shaw"/>
    <hyperlink ref="A1663" r:id="rId906" display="https://www.procyclingstats.com/rider/nick-van-der-lijke"/>
    <hyperlink ref="A620" r:id="rId907" display="https://www.procyclingstats.com/rider/jenthe-biermans"/>
    <hyperlink ref="A758" r:id="rId908" display="https://www.procyclingstats.com/rider/arnaud-courteille"/>
    <hyperlink ref="A579" r:id="rId909" display="https://www.procyclingstats.com/rider/william-barta"/>
    <hyperlink ref="A705" r:id="rId910" display="https://www.procyclingstats.com/rider/jaime-castrillo"/>
    <hyperlink ref="A962" r:id="rId911" display="https://www.procyclingstats.com/rider/jonas-gregaard"/>
    <hyperlink ref="A1577" r:id="rId912" display="https://www.procyclingstats.com/rider/florian-stork"/>
    <hyperlink ref="A931" r:id="rId913" display="https://www.procyclingstats.com/rider/michele-gazzoli"/>
    <hyperlink ref="A1525" r:id="rId914" display="https://www.procyclingstats.com/rider/diego-pablo-sevilla"/>
    <hyperlink ref="A766" r:id="rId915" display="https://www.procyclingstats.com/rider/unai-cuadrado"/>
    <hyperlink ref="A966" r:id="rId916" display="https://www.procyclingstats.com/rider/alexander-grigoryev"/>
    <hyperlink ref="A685" r:id="rId917" display="https://www.procyclingstats.com/rider/johnatan-canaveral"/>
    <hyperlink ref="A687" r:id="rId918" display="https://www.procyclingstats.com/rider/diego-cano"/>
    <hyperlink ref="A1413" r:id="rId919" display="https://www.procyclingstats.com/rider/antonio-puppio"/>
    <hyperlink ref="A984" r:id="rId920" display="https://www.procyclingstats.com/rider/jose-gutierrez-revuelta"/>
    <hyperlink ref="A868" r:id="rId921" display="https://www.procyclingstats.com/rider/jesus-ezquerra-muela"/>
    <hyperlink ref="A1178" r:id="rId922" display="https://www.procyclingstats.com/rider/juan-pedro-lopez"/>
    <hyperlink ref="A1326" r:id="rId923" display="https://www.procyclingstats.com/rider/stefano-oldani"/>
    <hyperlink ref="A541" r:id="rId924" display="https://www.procyclingstats.com/rider/jorge-arcas"/>
    <hyperlink ref="A1162" r:id="rId925" display="https://www.procyclingstats.com/rider/samuel-leroux"/>
    <hyperlink ref="A813" r:id="rId926" display="https://www.procyclingstats.com/rider/tom-devriendt"/>
    <hyperlink ref="A612" r:id="rId927" display="https://www.procyclingstats.com/rider/urko-berrade-fernandez"/>
    <hyperlink ref="A1573" r:id="rId928" display="https://www.procyclingstats.com/rider/tyler-stites"/>
    <hyperlink ref="A532" r:id="rId929" display="https://www.procyclingstats.com/rider/edward-anderson"/>
    <hyperlink ref="A1373" r:id="rId930" display="https://www.procyclingstats.com/rider/andrea-peron"/>
    <hyperlink ref="A1278" r:id="rId931" display="https://www.procyclingstats.com/rider/lachlan-morton"/>
    <hyperlink ref="A707" r:id="rId932" display="https://www.procyclingstats.com/rider/alexander-cataford"/>
    <hyperlink ref="A1016" r:id="rId933" display="https://www.procyclingstats.com/rider/michael-hernandez"/>
    <hyperlink ref="A1445" r:id="rId934" display="https://www.procyclingstats.com/rider/brandon-smith-rivera-vargas"/>
    <hyperlink ref="A1456" r:id="rId935" display="https://www.procyclingstats.com/rider/jose-luis-rodriguez"/>
    <hyperlink ref="A1407" r:id="rId936" display="https://www.procyclingstats.com/rider/ignacio-de-jesus-prado"/>
    <hyperlink ref="A1694" r:id="rId937" display="https://www.procyclingstats.com/rider/walter-vargas"/>
    <hyperlink ref="A1306" r:id="rId938" display="https://www.procyclingstats.com/rider/magno-prado"/>
    <hyperlink ref="A1303" r:id="rId939" display="https://www.procyclingstats.com/rider/segundo-navarrete"/>
    <hyperlink ref="A1305" r:id="rId940" display="https://www.procyclingstats.com/rider/royner-navarro"/>
    <hyperlink ref="A1272" r:id="rId941" display="https://www.procyclingstats.com/rider/dorian-monterroso"/>
    <hyperlink ref="A1755" r:id="rId942" display="https://www.procyclingstats.com/rider/maarten-wynants"/>
    <hyperlink ref="A925" r:id="rId943" display="https://www.procyclingstats.com/rider/oscar-gatto"/>
    <hyperlink ref="A1503" r:id="rId944" display="https://www.procyclingstats.com/rider/andreas-schillinger"/>
    <hyperlink ref="A1225" r:id="rId945" display="https://www.procyclingstats.com/rider/davide-martinelli"/>
    <hyperlink ref="A1647" r:id="rId946" display="https://www.procyclingstats.com/rider/petr-vakoc"/>
    <hyperlink ref="A1511" r:id="rId947" display="https://www.procyclingstats.com/rider/callum-scotson"/>
    <hyperlink ref="A1325" r:id="rId948" display="https://www.procyclingstats.com/rider/atsushi-oka"/>
    <hyperlink ref="A1122" r:id="rId949" display="https://www.procyclingstats.com/rider/kazushige-kuboki"/>
    <hyperlink ref="A1627" r:id="rId950" display="https://www.procyclingstats.com/rider/adam-toupalik"/>
    <hyperlink ref="A1623" r:id="rId951" display="https://www.procyclingstats.com/rider/jose-vicente-toribio"/>
    <hyperlink ref="A1050" r:id="rId952" display="https://www.procyclingstats.com/rider/manabu-ishibashi"/>
    <hyperlink ref="A1105" r:id="rId953" display="https://www.procyclingstats.com/rider/marino-kobayashi"/>
    <hyperlink ref="A1411" r:id="rId954" display="https://www.procyclingstats.com/rider/peeter-pruus"/>
    <hyperlink ref="A889" r:id="rId955" display="https://www.procyclingstats.com/rider/hugo-forssell"/>
    <hyperlink ref="A559" r:id="rId956" display="https://www.procyclingstats.com/rider/daniel-babor"/>
    <hyperlink ref="A658" r:id="rId957" display="https://www.procyclingstats.com/rider/sam-brand"/>
    <hyperlink ref="A1392" r:id="rId958" display="https://www.procyclingstats.com/rider/michal-podlaski"/>
    <hyperlink ref="A1201" r:id="rId959" display="https://www.procyclingstats.com/rider/roman-maikin"/>
    <hyperlink ref="A1169" r:id="rId960" display="https://www.procyclingstats.com/rider/emil-lindgren2"/>
    <hyperlink ref="A1128" r:id="rId961" display="https://www.procyclingstats.com/rider/adrian-kurek"/>
    <hyperlink ref="A548" r:id="rId962" display="https://www.procyclingstats.com/rider/rait-arm"/>
    <hyperlink ref="A1187" r:id="rId963" display="https://www.procyclingstats.com/rider/isak-lundgren"/>
    <hyperlink ref="A624" r:id="rId964" display="https://www.procyclingstats.com/rider/stefan-bissegger"/>
    <hyperlink ref="A910" r:id="rId965" display="https://www.procyclingstats.com/rider/felix-gall"/>
    <hyperlink ref="A782" r:id="rId966" display="https://www.procyclingstats.com/rider/alfdan-de-decker"/>
    <hyperlink ref="A1331" r:id="rId967" display="https://www.procyclingstats.com/rider/lars-oreel"/>
    <hyperlink ref="A1572" r:id="rId968" display="https://www.procyclingstats.com/rider/thomas-stewart"/>
    <hyperlink ref="A1374" r:id="rId969" display="https://www.procyclingstats.com/rider/ben-perry"/>
    <hyperlink ref="A1479" r:id="rId970" display="https://www.procyclingstats.com/rider/jonas-rutsch"/>
    <hyperlink ref="A1061" r:id="rId971" display="https://www.procyclingstats.com/rider/sylwester-janiszewski"/>
    <hyperlink ref="A1630" r:id="rId972" display="https://www.procyclingstats.com/rider/szymon-tracz"/>
    <hyperlink ref="A1094" r:id="rId973" display="https://www.procyclingstats.com/rider/robert-kessler"/>
    <hyperlink ref="A1594" r:id="rId974" display="https://www.procyclingstats.com/rider/mateusz-taciak"/>
    <hyperlink ref="A644" r:id="rId975" display="https://www.procyclingstats.com/rider/leonardo-bonifazio"/>
    <hyperlink ref="A823" r:id="rId976" display="https://www.procyclingstats.com/rider/karol-domagalski"/>
    <hyperlink ref="A1350" r:id="rId977" display="https://www.procyclingstats.com/rider/michal-paluta"/>
    <hyperlink ref="A656" r:id="rId978" display="https://www.procyclingstats.com/rider/stephen-bradbury"/>
    <hyperlink ref="A998" r:id="rId979" display="https://www.procyclingstats.com/rider/ben-hardy"/>
    <hyperlink ref="A811" r:id="rId980" display="https://www.procyclingstats.com/rider/artur-detko"/>
    <hyperlink ref="A960" r:id="rId981" display="https://www.procyclingstats.com/rider/mateusz-grabis"/>
    <hyperlink ref="A858" r:id="rId982" display="https://www.procyclingstats.com/rider/jacob-eriksson"/>
    <hyperlink ref="A1461" r:id="rId983" display="https://www.procyclingstats.com/rider/fridtjof-rins"/>
    <hyperlink ref="A864" r:id="rId984" display="https://www.procyclingstats.com/rider/henrik-evensen"/>
    <hyperlink ref="A1548" r:id="rId985" display="https://www.procyclingstats.com/rider/anders-skaarseth"/>
    <hyperlink ref="A646" r:id="rId986" display="https://www.procyclingstats.com/rider/franck-bonnamour"/>
    <hyperlink ref="A509" r:id="rId987" display="https://www.procyclingstats.com/rider/jonas-abrahamsen"/>
    <hyperlink ref="A1707" r:id="rId988" display="https://www.procyclingstats.com/rider/louis-vervaeke"/>
    <hyperlink ref="A1481" r:id="rId989" display="https://www.procyclingstats.com/rider/fabio-sabatini"/>
    <hyperlink ref="A516" r:id="rId990" display="https://www.procyclingstats.com/rider/valerio-agnoli"/>
    <hyperlink ref="A978" r:id="rId991" display="https://www.procyclingstats.com/rider/jacopo-guarnieri"/>
    <hyperlink ref="A597" r:id="rId992" display="https://www.procyclingstats.com/rider/cesare-benedetti"/>
    <hyperlink ref="A1519" r:id="rId993" display="https://www.procyclingstats.com/rider/manuel-senni"/>
    <hyperlink ref="A1506" r:id="rId994" display="https://www.procyclingstats.com/rider/fabien-schmidt"/>
    <hyperlink ref="A1294" r:id="rId995" display="https://www.procyclingstats.com/rider/tim-naberman"/>
    <hyperlink ref="A1589" r:id="rId996" display="https://www.procyclingstats.com/rider/harry-sweeny"/>
    <hyperlink ref="A1267" r:id="rId997" display="https://www.procyclingstats.com/rider/wilmar-molina"/>
    <hyperlink ref="A902" r:id="rId998" display="https://www.procyclingstats.com/rider/markus-freiberger"/>
    <hyperlink ref="A1087" r:id="rId999" display="https://www.procyclingstats.com/rider/alois-kankovsky"/>
    <hyperlink ref="A565" r:id="rId1000" display="https://www.procyclingstats.com/rider/mattia-bais"/>
    <hyperlink ref="A1505" r:id="rId1001" display="https://www.procyclingstats.com/rider/michal-schlegel"/>
    <hyperlink ref="A671" r:id="rId1002" display="https://www.procyclingstats.com/rider/anatoliy-budyak"/>
    <hyperlink ref="A1333" r:id="rId1003" display="https://www.procyclingstats.com/rider/massimo-orlandi"/>
    <hyperlink ref="A1672" r:id="rId1004" display="https://www.procyclingstats.com/rider/gijs-van-hoecke"/>
    <hyperlink ref="A1677" r:id="rId1005" display="https://www.procyclingstats.com/rider/brent-van-moer"/>
    <hyperlink ref="A1159" r:id="rId1006" display="https://www.procyclingstats.com/rider/tom-leezer"/>
    <hyperlink ref="A1221" r:id="rId1007" display="https://www.procyclingstats.com/rider/paul-martens"/>
    <hyperlink ref="A1246" r:id="rId1008" display="https://www.procyclingstats.com/rider/marcel-meisen"/>
    <hyperlink ref="A523" r:id="rId1009" display="https://www.procyclingstats.com/rider/vincenzo-albanese"/>
    <hyperlink ref="A1536" r:id="rId1010" display="https://www.procyclingstats.com/rider/joaquim-silva"/>
    <hyperlink ref="A1432" r:id="rId1011" display="https://www.procyclingstats.com/rider/szymon-rekita"/>
    <hyperlink ref="A1736" r:id="rId1012" display="https://www.procyclingstats.com/rider/jordi-warlop"/>
    <hyperlink ref="A1510" r:id="rId1013" display="https://www.procyclingstats.com/rider/michael-schwarzmann"/>
    <hyperlink ref="A1477" r:id="rId1014" display="https://www.procyclingstats.com/rider/lukas-ruegg"/>
    <hyperlink ref="A1330" r:id="rId1015" display="https://www.procyclingstats.com/rider/james-oram"/>
    <hyperlink ref="A1355" r:id="rId1016" display="https://www.procyclingstats.com/rider/kyoung-ho-park"/>
    <hyperlink ref="A1258" r:id="rId1017" display="https://www.procyclingstats.com/rider/kyeongho-min"/>
    <hyperlink ref="A1342" r:id="rId1018" display="https://www.procyclingstats.com/rider/alexandr-ovsyannikov"/>
    <hyperlink ref="A667" r:id="rId1019" display="https://www.procyclingstats.com/rider/piotr-brozyna"/>
    <hyperlink ref="A596" r:id="rId1020" display="https://www.procyclingstats.com/rider/louis-bendixen"/>
    <hyperlink ref="A1182" r:id="rId1021" display="https://www.procyclingstats.com/rider/krisztian-lovassy"/>
    <hyperlink ref="A821" r:id="rId1022" display="https://www.procyclingstats.com/rider/marton-dina"/>
    <hyperlink ref="A1120" r:id="rId1023" display="https://www.procyclingstats.com/rider/andreas-kron"/>
    <hyperlink ref="A1700" r:id="rId1024" display="https://www.procyclingstats.com/rider/otto-vergaerde"/>
    <hyperlink ref="A1034" r:id="rId1025" display="https://www.procyclingstats.com/rider/lennard-hofstede"/>
    <hyperlink ref="A1288" r:id="rId1026" display="https://www.procyclingstats.com/rider/cristian-munoz"/>
    <hyperlink ref="A1702" r:id="rId1027" display="https://www.procyclingstats.com/rider/gianni-vermeersch"/>
    <hyperlink ref="A1527" r:id="rId1028" display="https://www.procyclingstats.com/rider/guillaume-seye"/>
    <hyperlink ref="A1067" r:id="rId1029" display="https://www.procyclingstats.com/rider/aljaz-jarc"/>
    <hyperlink ref="A970" r:id="rId1030" display="https://www.procyclingstats.com/rider/matic-groselj"/>
    <hyperlink ref="A1497" r:id="rId1031" display="https://www.procyclingstats.com/rider/daniel-savini"/>
    <hyperlink ref="A542" r:id="rId1032" display="https://www.procyclingstats.com/rider/shane-archbold"/>
    <hyperlink ref="A1470" r:id="rId1033" display="https://www.procyclingstats.com/rider/lorenzo-rota"/>
    <hyperlink ref="A648" r:id="rId1034" display="https://www.procyclingstats.com/rider/joan-bou"/>
    <hyperlink ref="A1029" r:id="rId1035" display="https://www.procyclingstats.com/rider/kristjan-hocevar"/>
    <hyperlink ref="A1149" r:id="rId1036" display="https://www.procyclingstats.com/rider/martin-lavric"/>
    <hyperlink ref="A1055" r:id="rId1037" display="https://www.procyclingstats.com/rider/rasmus-byriel-iversen"/>
    <hyperlink ref="A1658" r:id="rId1038" display="https://www.procyclingstats.com/rider/lars-van"/>
    <hyperlink ref="A1561" r:id="rId1039" display="https://www.procyclingstats.com/rider/geoffrey-soupe"/>
    <hyperlink ref="A727" r:id="rId1040" display="https://www.procyclingstats.com/rider/loic-chetout"/>
    <hyperlink ref="A1322" r:id="rId1041" display="https://www.procyclingstats.com/rider/kelland-brien"/>
    <hyperlink ref="A1602" r:id="rId1042" display="https://www.procyclingstats.com/rider/eloy-teruel"/>
    <hyperlink ref="A1408" r:id="rId1043" display="https://www.procyclingstats.com/rider/johan-price-pejtersen"/>
    <hyperlink ref="A1103" r:id="rId1044" display="https://www.procyclingstats.com/rider/iver-knotten"/>
    <hyperlink ref="A921" r:id="rId1045" display="https://www.procyclingstats.com/rider/ian-garrison"/>
    <hyperlink ref="A1540" r:id="rId1046" display="https://www.procyclingstats.com/rider/george-simpson"/>
    <hyperlink ref="A770" r:id="rId1047" display="https://www.procyclingstats.com/rider/jan-andrej-cully"/>
    <hyperlink ref="A686" r:id="rId1048" display="https://www.procyclingstats.com/rider/marek-canecky"/>
    <hyperlink ref="A1640" r:id="rId1049" display="https://www.procyclingstats.com/rider/patrik-tybor"/>
    <hyperlink ref="A1725" r:id="rId1050" display="https://www.procyclingstats.com/rider/anton-vorobyev"/>
    <hyperlink ref="A1023" r:id="rId1051" display="https://www.procyclingstats.com/rider/johannes-hirschbichler"/>
    <hyperlink ref="A955" r:id="rId1052" display="https://www.procyclingstats.com/rider/domingos-goncalves"/>
    <hyperlink ref="A1148" r:id="rId1053" display="https://www.procyclingstats.com/rider/karl-patrick-lauk"/>
    <hyperlink ref="A1521" r:id="rId1054" display="https://www.procyclingstats.com/rider/jose-rodolfo-serpa"/>
    <hyperlink ref="A1566" r:id="rId1055" display="https://www.procyclingstats.com/rider/ian-stannard"/>
    <hyperlink ref="A582" r:id="rId1056" display="https://www.procyclingstats.com/rider/stephen-bassett"/>
    <hyperlink ref="A1247" r:id="rId1057" display="https://www.procyclingstats.com/rider/jose-mendes"/>
    <hyperlink ref="A1252" r:id="rId1058" display="https://www.procyclingstats.com/rider/ricardo-mestre"/>
    <hyperlink ref="A1082" r:id="rId1059" display="https://www.procyclingstats.com/rider/tomas-kalojiros"/>
    <hyperlink ref="A855" r:id="rId1060" display="https://www.procyclingstats.com/rider/nigel-ellsay"/>
    <hyperlink ref="A840" r:id="rId1061" display="https://www.procyclingstats.com/rider/kees-duyvesteyn"/>
    <hyperlink ref="A1603" r:id="rId1062" display="https://www.procyclingstats.com/rider/natnael-tesfatsion"/>
    <hyperlink ref="A1058" r:id="rId1063" display="https://www.procyclingstats.com/rider/alo-jakin"/>
    <hyperlink ref="A905" r:id="rId1064" display="https://www.procyclingstats.com/rider/igor-frolov"/>
    <hyperlink ref="A512" r:id="rId1065" display="https://www.procyclingstats.com/rider/antoine-aebi"/>
    <hyperlink ref="A1553" r:id="rId1066" display="https://www.procyclingstats.com/rider/aleksandr-smirnov"/>
    <hyperlink ref="A1587" r:id="rId1067" display="https://www.procyclingstats.com/rider/joel-suter"/>
    <hyperlink ref="A1236" r:id="rId1068" display="https://www.procyclingstats.com/rider/fabio-mazzucco"/>
    <hyperlink ref="A912" r:id="rId1069" display="https://www.procyclingstats.com/rider/patrick-gamper"/>
    <hyperlink ref="A776" r:id="rId1070" display="https://www.procyclingstats.com/rider/scott-davies"/>
    <hyperlink ref="A1582" r:id="rId1071" display="https://www.procyclingstats.com/rider/colin-stussi"/>
    <hyperlink ref="A853" r:id="rId1072" display="https://www.procyclingstats.com/rider/omar-el-gouzi"/>
    <hyperlink ref="A1650" r:id="rId1073" display="https://www.procyclingstats.com/rider/rafael-valls"/>
    <hyperlink ref="A803" r:id="rId1074" display="https://www.procyclingstats.com/rider/jesus-del-pino"/>
    <hyperlink ref="A1180" r:id="rId1075" display="https://www.procyclingstats.com/rider/juan-antonio-lopez-cozar-jaimez"/>
    <hyperlink ref="A1051" r:id="rId1076" display="https://www.procyclingstats.com/rider/masahiro-ishigami"/>
    <hyperlink ref="A518" r:id="rId1077" display="https://www.procyclingstats.com/rider/anass-ait-el-abdia"/>
    <hyperlink ref="A1344" r:id="rId1078" display="https://www.procyclingstats.com/rider/robigzon-leandro-oyola"/>
    <hyperlink ref="A1463" r:id="rId1079" display="https://www.procyclingstats.com/rider/weimar-alfonso-roldan"/>
    <hyperlink ref="A567" r:id="rId1080" display="https://www.procyclingstats.com/rider/onur-balkan"/>
    <hyperlink ref="A1217" r:id="rId1081" display="https://www.procyclingstats.com/rider/nicolas-marini"/>
    <hyperlink ref="A1164" r:id="rId1082" display="https://www.procyclingstats.com/rider/zisen-li"/>
    <hyperlink ref="A1271" r:id="rId1083" display="https://www.procyclingstats.com/rider/yonathan-monsalve"/>
    <hyperlink ref="A1109" r:id="rId1084" display="https://www.procyclingstats.com/rider/mykhaylo-kononenko"/>
    <hyperlink ref="A651" r:id="rId1085" display="https://www.procyclingstats.com/rider/georgios-bouglas"/>
    <hyperlink ref="A1219" r:id="rId1086" display="https://www.procyclingstats.com/rider/marco-maronese"/>
    <hyperlink ref="A1108" r:id="rId1087" display="https://www.procyclingstats.com/rider/peter-koning"/>
    <hyperlink ref="A1750" r:id="rId1088" display="https://www.procyclingstats.com/rider/justin-wolf"/>
    <hyperlink ref="A1491" r:id="rId1089" display="https://www.procyclingstats.com/rider/branislau-samoilau"/>
    <hyperlink ref="A1177" r:id="rId1090" display="https://www.procyclingstats.com/rider/daniel-lopez"/>
    <hyperlink ref="A606" r:id="rId1091" display="https://www.procyclingstats.com/rider/erik-bergstrom"/>
    <hyperlink ref="A607" r:id="rId1092" display="https://www.procyclingstats.com/rider/hannes-bergstrom"/>
    <hyperlink ref="A1038" r:id="rId1093" display="https://www.procyclingstats.com/rider/mikkel-honore"/>
    <hyperlink ref="A1339" r:id="rId1094" display="https://www.procyclingstats.com/rider/paul-ourselin"/>
    <hyperlink ref="A528" r:id="rId1095" display="https://www.procyclingstats.com/rider/mikel-alonso-flores"/>
    <hyperlink ref="A1574" r:id="rId1096" display="https://www.procyclingstats.com/rider/abram-bel-stockman"/>
    <hyperlink ref="A1568" r:id="rId1097" display="https://www.procyclingstats.com/rider/stijn-steels"/>
    <hyperlink ref="A1199" r:id="rId1098" display="https://www.procyclingstats.com/rider/nikolas-maes"/>
    <hyperlink ref="A1612" r:id="rId1099" display="https://www.procyclingstats.com/rider/gerben-thijssen-bel"/>
    <hyperlink ref="A1773" r:id="rId1100" display="https://www.procyclingstats.com/rider/wojciech-ziolkowski"/>
    <hyperlink ref="A860" r:id="rId1101" display="https://www.procyclingstats.com/rider/corentin-ermenault"/>
    <hyperlink ref="A952" r:id="rId1102" display="https://www.procyclingstats.com/rider/oleksandr-golovash"/>
    <hyperlink ref="A1125" r:id="rId1103" display="https://www.procyclingstats.com/rider/vladislav-kulikov"/>
    <hyperlink ref="A1081" r:id="rId1104" display="https://www.procyclingstats.com/rider/jakub-kaczmarek"/>
    <hyperlink ref="A1398" r:id="rId1105" display="https://www.procyclingstats.com/rider/pawel-poljanski"/>
    <hyperlink ref="A666" r:id="rId1106" display="https://www.procyclingstats.com/rider/nathan-brown"/>
    <hyperlink ref="A673" r:id="rId1107" display="https://www.procyclingstats.com/rider/sven-burger"/>
    <hyperlink ref="A731" r:id="rId1108" display="https://www.procyclingstats.com/rider/ryan-christensen"/>
    <hyperlink ref="A680" r:id="rId1109" display="https://www.procyclingstats.com/rider/samuel-caldeira"/>
    <hyperlink ref="A903" r:id="rId1110" display="https://www.procyclingstats.com/rider/gian-friesecke"/>
    <hyperlink ref="A537" r:id="rId1111" display="https://www.procyclingstats.com/rider/davide-appollonio"/>
    <hyperlink ref="A949" r:id="rId1112" display="https://www.procyclingstats.com/rider/peio-goikoetxea"/>
    <hyperlink ref="A1248" r:id="rId1113" display="https://www.procyclingstats.com/rider/luis-mendonca"/>
    <hyperlink ref="A831" r:id="rId1114" display="https://www.procyclingstats.com/rider/emanuel-duarte"/>
    <hyperlink ref="A953" r:id="rId1115" display="https://www.procyclingstats.com/rider/luis-gomes"/>
    <hyperlink ref="A1493" r:id="rId1116" display="https://www.procyclingstats.com/rider/hugo-sancho"/>
    <hyperlink ref="A1434" r:id="rId1117" display="https://www.procyclingstats.com/rider/matthias-reutimann"/>
    <hyperlink ref="A605" r:id="rId1118" display="https://www.procyclingstats.com/rider/joao-benta"/>
    <hyperlink ref="A1181" r:id="rId1119" display="https://www.procyclingstats.com/rider/rafael-lourenco"/>
    <hyperlink ref="A1535" r:id="rId1120" display="https://www.procyclingstats.com/rider/daniel-silva"/>
    <hyperlink ref="A1112" r:id="rId1121" display="https://www.procyclingstats.com/rider/asbjorn-kragh-andersen"/>
    <hyperlink ref="A1715" r:id="rId1122" display="https://www.procyclingstats.com/rider/rui-vinhas"/>
    <hyperlink ref="A1337" r:id="rId1123" display="https://www.procyclingstats.com/rider/jakub-otruba"/>
    <hyperlink ref="A1124" r:id="rId1124" display="https://www.procyclingstats.com/rider/michael-kukrle"/>
    <hyperlink ref="A1659" r:id="rId1125" display="https://www.procyclingstats.com/rider/marijn-vanden-berg"/>
    <hyperlink ref="A1660" r:id="rId1126" display="https://www.procyclingstats.com/rider/van-den-dool"/>
    <hyperlink ref="A818" r:id="rId1127" display="https://www.procyclingstats.com/rider/jose-manuel-diaz-gallego"/>
    <hyperlink ref="A1188" r:id="rId1128" display="https://www.procyclingstats.com/rider/sindre-skjoestad-lunke"/>
    <hyperlink ref="A1044" r:id="rId1129" display="https://www.procyclingstats.com/rider/jonas-iversby-hvideberg"/>
    <hyperlink ref="A879" r:id="rId1130" display="https://www.procyclingstats.com/rider/valentin-ferron"/>
    <hyperlink ref="A806" r:id="rId1131" display="https://www.procyclingstats.com/rider/alexandre-delettre"/>
    <hyperlink ref="A919" r:id="rId1132" display="https://www.procyclingstats.com/rider/adrien-garel"/>
    <hyperlink ref="A843" r:id="rId1133" display="https://www.procyclingstats.com/rider/griffin-easter"/>
    <hyperlink ref="A629" r:id="rId1134" display="https://www.procyclingstats.com/rider/samuel-boardman"/>
    <hyperlink ref="A1438" r:id="rId1135" display="https://www.procyclingstats.com/rider/brendan-rhim"/>
    <hyperlink ref="A520" r:id="rId1136" display="https://www.procyclingstats.com/rider/pablo-alarcon"/>
    <hyperlink ref="A643" r:id="rId1137" display="https://www.procyclingstats.com/rider/francesco-manuel-bongiorno"/>
    <hyperlink ref="A1701" r:id="rId1138" display="https://www.procyclingstats.com/rider/kevin-vermaerke"/>
    <hyperlink ref="A533" r:id="rId1139" display="https://www.procyclingstats.com/rider/edward-anderson"/>
    <hyperlink ref="A1385" r:id="rId1140" display="https://www.procyclingstats.com/rider/thomas-pidcock"/>
    <hyperlink ref="A1218" r:id="rId1141" display="https://www.procyclingstats.com/rider/niklas-markl"/>
    <hyperlink ref="A1039" r:id="rId1142" display="https://www.procyclingstats.com/rider/ziga-horvat"/>
    <hyperlink ref="A1189" r:id="rId1143" display="https://www.procyclingstats.com/rider/damian-luscher"/>
    <hyperlink ref="A1598" r:id="rId1144" display="https://www.procyclingstats.com/rider/harold-tejada"/>
    <hyperlink ref="A511" r:id="rId1145" display="https://www.procyclingstats.com/rider/thomas-acosta"/>
    <hyperlink ref="A1551" r:id="rId1146" display="https://www.procyclingstats.com/rider/torjus-sleen"/>
    <hyperlink ref="A1728" r:id="rId1147" display="https://www.procyclingstats.com/rider/soren-waerenskjold"/>
    <hyperlink ref="A1753" r:id="rId1148" display="https://www.procyclingstats.com/rider/alfred-wright"/>
    <hyperlink ref="A982" r:id="rId1149" display="https://www.procyclingstats.com/rider/simon-guglielmi"/>
    <hyperlink ref="A1005" r:id="rId1150" display="https://www.procyclingstats.com/rider/ben-healy"/>
    <hyperlink ref="A1043" r:id="rId1151" display="https://www.procyclingstats.com/rider/morten-hulgaard"/>
    <hyperlink ref="A1073" r:id="rId1152" display="https://www.procyclingstats.com/rider/matteo-jorgenson"/>
    <hyperlink ref="A592" r:id="rId1153" display="https://www.procyclingstats.com/rider/tobias-bayer"/>
    <hyperlink ref="A1691" r:id="rId1154" display="https://www.procyclingstats.com/rider/mauri-vansevenant"/>
    <hyperlink ref="A1270" r:id="rId1155" display="https://www.procyclingstats.com/rider/sylvain-moniquet"/>
    <hyperlink ref="A587" r:id="rId1156" display="https://www.procyclingstats.com/rider/samuele-battistella"/>
    <hyperlink ref="A862" r:id="rId1157" display="https://www.procyclingstats.com/rider/alexander-evans"/>
    <hyperlink ref="A1686" r:id="rId1158" display="https://www.procyclingstats.com/rider/ilan-van-wilder"/>
    <hyperlink ref="A856" r:id="rId1159" display="https://www.procyclingstats.com/rider/inigo-elosegui"/>
    <hyperlink ref="A1022" r:id="rId1160" display="https://www.procyclingstats.com/rider/jacob-hindsgaul-madsen"/>
    <hyperlink ref="A1362" r:id="rId1161" display="https://www.procyclingstats.com/rider/barnabas-peak"/>
    <hyperlink ref="A515" r:id="rId1162" display="https://www.procyclingstats.com/rider/jon-agirre"/>
    <hyperlink ref="A1564" r:id="rId1163" display="https://www.procyclingstats.com/rider/joeri-stallaert"/>
    <hyperlink ref="A1611" r:id="rId1164" display="https://www.procyclingstats.com/rider/cyrille-thiery"/>
    <hyperlink ref="A1065" r:id="rId1165" display="https://www.procyclingstats.com/rider/adriaan-janssen"/>
    <hyperlink ref="A1719" r:id="rId1166" display="https://www.procyclingstats.com/rider/attilio-viviani"/>
    <hyperlink ref="A1471" r:id="rId1167" display="https://www.procyclingstats.com/rider/ryan-roth"/>
    <hyperlink ref="A1723" r:id="rId1168" display="https://www.procyclingstats.com/rider/mario-vogt"/>
    <hyperlink ref="A539" r:id="rId1169" display="https://www.procyclingstats.com/rider/yudai-arashiro"/>
    <hyperlink ref="A1107" r:id="rId1170" display="https://www.procyclingstats.com/rider/amir-kolahdozhagh"/>
    <hyperlink ref="A678" r:id="rId1171" display="https://www.procyclingstats.com/rider/aiman-cahyadi"/>
    <hyperlink ref="A948" r:id="rId1172" display="https://www.procyclingstats.com/rider/choon-huat-goh"/>
    <hyperlink ref="A1678" r:id="rId1173" display="https://www.procyclingstats.com/rider/morne-van-niekerk"/>
    <hyperlink ref="A1045" r:id="rId1174" display="https://www.procyclingstats.com/rider/pierre-idjouadiene"/>
    <hyperlink ref="A1421" r:id="rId1175" display="https://www.procyclingstats.com/rider/mads-rahbek"/>
    <hyperlink ref="A1631" r:id="rId1176" display="https://www.procyclingstats.com/rider/torstein-traeen"/>
    <hyperlink ref="A1170" r:id="rId1177" display="https://www.procyclingstats.com/rider/christoffer-lisson"/>
    <hyperlink ref="A1151" r:id="rId1178" display="https://www.procyclingstats.com/rider/johan-le-bon"/>
    <hyperlink ref="A1269" r:id="rId1179" display="https://www.procyclingstats.com/rider/kenny-molly"/>
    <hyperlink ref="A1512" r:id="rId1180" display="https://www.procyclingstats.com/rider/miles-scotson"/>
    <hyperlink ref="A1311" r:id="rId1181" display="https://www.procyclingstats.com/rider/matvey-nikitin"/>
    <hyperlink ref="A714" r:id="rId1182" display="https://www.procyclingstats.com/rider/danilo-celano"/>
    <hyperlink ref="A1301" r:id="rId1183" display="https://www.procyclingstats.com/rider/yuriy-natarov"/>
    <hyperlink ref="A1131" r:id="rId1184" display="https://www.procyclingstats.com/rider/anton-kuzmin"/>
    <hyperlink ref="A871" r:id="rId1185" display="https://www.procyclingstats.com/rider/yevgeniy-fedorov"/>
    <hyperlink ref="A753" r:id="rId1186" display="https://www.procyclingstats.com/rider/yves-coolen"/>
    <hyperlink ref="A635" r:id="rId1187" display="https://www.procyclingstats.com/rider/igor-boev"/>
    <hyperlink ref="A1485" r:id="rId1188" display="https://www.procyclingstats.com/rider/jambaljamts-sainbayar"/>
    <hyperlink ref="A599" r:id="rId1189" display="https://www.procyclingstats.com/rider/mehdi-benhamouda"/>
    <hyperlink ref="A1555" r:id="rId1190" display="https://www.procyclingstats.com/rider/yauhen-sobal"/>
    <hyperlink ref="A676" r:id="rId1191" display="https://www.procyclingstats.com/rider/reynard-butler"/>
    <hyperlink ref="A1375" r:id="rId1192" display="https://www.procyclingstats.com/rider/alessandro-pessot"/>
    <hyperlink ref="A1771" r:id="rId1193" display="https://www.procyclingstats.com/rider/zhang-zheng"/>
    <hyperlink ref="A920" r:id="rId1194" display="https://www.procyclingstats.com/rider/andrea-garosio"/>
    <hyperlink ref="A1257" r:id="rId1195" display="https://www.procyclingstats.com/rider/jonathan-milan"/>
    <hyperlink ref="A1646" r:id="rId1196" display="https://www.procyclingstats.com/rider/norman-vahtra"/>
    <hyperlink ref="A632" r:id="rId1197" display="https://www.procyclingstats.com/rider/riccardo-bobbo2"/>
    <hyperlink ref="A1111" r:id="rId1198" display="https://www.procyclingstats.com/rider/alexander-konychev"/>
    <hyperlink ref="A995" r:id="rId1199" display="https://www.procyclingstats.com/rider/jaakko-hanninen"/>
    <hyperlink ref="A894" r:id="rId1200" display="https://www.procyclingstats.com/rider/jasper-frahm"/>
    <hyperlink ref="A1747" r:id="rId1201" display="https://www.procyclingstats.com/rider/laurin-winter"/>
    <hyperlink ref="A715" r:id="rId1202" display="https://www.procyclingstats.com/rider/ivan-centrone"/>
    <hyperlink ref="A744" r:id="rId1203" display="https://www.procyclingstats.com/rider/marc-clauss"/>
    <hyperlink ref="A661" r:id="rId1204" display="https://www.procyclingstats.com/rider/julian-braun"/>
    <hyperlink ref="A979" r:id="rId1205" display="https://www.procyclingstats.com/rider/alexis-guerin"/>
    <hyperlink ref="A1161" r:id="rId1206" display="https://www.procyclingstats.com/rider/cyril-lemoine"/>
    <hyperlink ref="A1027" r:id="rId1207" display="https://www.procyclingstats.com/rider/olav-hjemsaeter"/>
    <hyperlink ref="A1096" r:id="rId1208" display="https://www.procyclingstats.com/rider/florian-kierner"/>
    <hyperlink ref="A1488" r:id="rId1209" display="https://www.procyclingstats.com/rider/martin-salmon"/>
    <hyperlink ref="A1007" r:id="rId1210" display="https://www.procyclingstats.com/rider/leon-heinschke"/>
    <hyperlink ref="A1644" r:id="rId1211" display="https://www.procyclingstats.com/rider/martin-urianstad"/>
    <hyperlink ref="A734" r:id="rId1212" display="https://www.procyclingstats.com/rider/alastair-christie-johnston"/>
    <hyperlink ref="A628" r:id="rId1213" display="https://www.procyclingstats.com/rider/sindre-bjerkestrand-haugsvaer"/>
    <hyperlink ref="A876" r:id="rId1214" display="https://www.procyclingstats.com/rider/jose-fernandes"/>
    <hyperlink ref="A908" r:id="rId1215" display="https://www.procyclingstats.com/rider/ka-hoo-fung"/>
    <hyperlink ref="A1580" r:id="rId1216" display="https://www.procyclingstats.com/rider/vasili-strokov"/>
    <hyperlink ref="A1732" r:id="rId1217" display="https://www.procyclingstats.com/rider/philipp-walsleben"/>
    <hyperlink ref="A1708" r:id="rId1218" display="https://www.procyclingstats.com/rider/aaron-verwilst"/>
    <hyperlink ref="A1547" r:id="rId1219" display="https://www.procyclingstats.com/rider/franklin-six"/>
    <hyperlink ref="A913" r:id="rId1220" display="https://www.procyclingstats.com/rider/mohammad-ganjkhanlou"/>
    <hyperlink ref="A1401" r:id="rId1221" display="https://www.procyclingstats.com/rider/hamid-pourhashemi"/>
    <hyperlink ref="A735" r:id="rId1222" display="https://www.procyclingstats.com/rider/igor-chzhan"/>
    <hyperlink ref="A593" r:id="rId1223" display="https://www.procyclingstats.com/rider/stanislau-bazhkou"/>
    <hyperlink ref="A1074" r:id="rId1224" display="https://www.procyclingstats.com/rider/thomas-joseph"/>
    <hyperlink ref="A1427" r:id="rId1225" display="https://www.procyclingstats.com/rider/gabriel-reguero"/>
    <hyperlink ref="A1060" r:id="rId1226" display="https://www.procyclingstats.com/rider/amir-hossein-jamshidian"/>
    <hyperlink ref="A1745" r:id="rId1227" display="https://www.procyclingstats.com/rider/markus-wildauer"/>
    <hyperlink ref="A591" r:id="rId1228" display="https://www.procyclingstats.com/rider/sjoerd-bax"/>
    <hyperlink ref="A729" r:id="rId1229" display="https://www.procyclingstats.com/rider/maxime-chevalier"/>
    <hyperlink ref="A848" r:id="rId1230" display="https://www.procyclingstats.com/rider/nils-eekhoff"/>
    <hyperlink ref="A1657" r:id="rId1231" display="https://www.procyclingstats.com/rider/jason-van-dalen"/>
    <hyperlink ref="A1338" r:id="rId1232" display="https://www.procyclingstats.com/rider/rick-ottema"/>
    <hyperlink ref="A1595" r:id="rId1233" display="https://www.procyclingstats.com/rider/paul-taebling"/>
    <hyperlink ref="A1717" r:id="rId1234" display="https://www.procyclingstats.com/rider/michael-vink"/>
    <hyperlink ref="A1770" r:id="rId1235" display="https://www.procyclingstats.com/rider/matthew-zenovich"/>
    <hyperlink ref="A1697" r:id="rId1236" display="https://www.procyclingstats.com/rider/nicola-venchiarutti"/>
    <hyperlink ref="A553" r:id="rId1237" display="https://www.procyclingstats.com/rider/elcin-asadov"/>
    <hyperlink ref="A844" r:id="rId1238" display="https://www.procyclingstats.com/rider/muhammad-danieal-haikal-eddy-suhaidee"/>
    <hyperlink ref="A1262" r:id="rId1239" display="https://www.procyclingstats.com/rider/muhammad-nur-aiman-mohd-zariff"/>
    <hyperlink ref="A1235" r:id="rId1240" display="https://www.procyclingstats.com/rider/nur-amirul-fakhruddin-mazuki"/>
    <hyperlink ref="A1524" r:id="rId1241" display="https://www.procyclingstats.com/rider/andreas-odie"/>
    <hyperlink ref="A719" r:id="rId1242" display="https://www.procyclingstats.com/rider/mohamad-esmail-chaichi-raghimi"/>
    <hyperlink ref="A1261" r:id="rId1243" display="https://www.procyclingstats.com/rider/sofian-nabil-mohd-bakri"/>
    <hyperlink ref="A1299" r:id="rId1244" display="https://www.procyclingstats.com/rider/hideto-nakane"/>
    <hyperlink ref="A1430" r:id="rId1245" display="https://www.procyclingstats.com/rider/kiel-reijnen"/>
    <hyperlink ref="A1676" r:id="rId1246" display="https://www.procyclingstats.com/rider/kevin-van-melsen"/>
    <hyperlink ref="A1615" r:id="rId1247" display="https://www.procyclingstats.com/rider/jay-robert-thomson"/>
    <hyperlink ref="A1734" r:id="rId1248" display="https://www.procyclingstats.com/rider/meiyin-wang"/>
    <hyperlink ref="A550" r:id="rId1249" display="https://www.procyclingstats.com/rider/bruno-armirail"/>
    <hyperlink ref="A1516" r:id="rId1250" display="https://www.procyclingstats.com/rider/romain-seigle"/>
    <hyperlink ref="A1242" r:id="rId1251" display="https://www.procyclingstats.com/rider/natnael-mebrahtom"/>
    <hyperlink ref="A1409" r:id="rId1252" display="https://www.procyclingstats.com/rider/nicolas-prodhomme"/>
    <hyperlink ref="A1436" r:id="rId1253" display="https://www.procyclingstats.com/rider/jens-reynders"/>
    <hyperlink ref="A616" r:id="rId1254" display="https://www.procyclingstats.com/rider/cedric-beullens"/>
    <hyperlink ref="A773" r:id="rId1255" display="https://www.procyclingstats.com/rider/nicolas-dalla-valle"/>
    <hyperlink ref="A563" r:id="rId1256" display="https://www.procyclingstats.com/rider/andrea-bagioli"/>
    <hyperlink ref="A1048" r:id="rId1257" display="https://www.procyclingstats.com/rider/kevin-inkelaar"/>
    <hyperlink ref="A1476" r:id="rId1258" display="https://www.procyclingstats.com/rider/einer-augusto-rubio-reyes"/>
    <hyperlink ref="A668" r:id="rId1259" display="https://www.procyclingstats.com/rider/alexys-brunel"/>
    <hyperlink ref="A790" r:id="rId1260" display="https://www.procyclingstats.com/rider/jasper-de-plus"/>
    <hyperlink ref="A815" r:id="rId1261" display="https://www.procyclingstats.com/rider/francesco-di-felice"/>
    <hyperlink ref="A1767" r:id="rId1262" display="https://www.procyclingstats.com/rider/filippo-zana"/>
    <hyperlink ref="A522" r:id="rId1263" display="https://www.procyclingstats.com/rider/juan-diego-alba"/>
    <hyperlink ref="A747" r:id="rId1264" display="https://www.procyclingstats.com/rider/kevin-colleoni"/>
    <hyperlink ref="A760" r:id="rId1265" display="https://www.procyclingstats.com/rider/alessandro-covi"/>
    <hyperlink ref="A1447" r:id="rId1266" display="https://www.procyclingstats.com/rider/samuele-rivi"/>
    <hyperlink ref="A1451" r:id="rId1267" display="https://www.procyclingstats.com/rider/frederik-rodenberg"/>
    <hyperlink ref="A1292" r:id="rId1268" display="https://www.procyclingstats.com/rider/marco-murgano"/>
    <hyperlink ref="A1454" r:id="rId1269" display="https://www.procyclingstats.com/rider/carlos-rodriguez-cano"/>
    <hyperlink ref="A544" r:id="rId1270" display="https://www.procyclingstats.com/rider/andres-camilo-ardila"/>
    <hyperlink ref="K491" r:id="rId1271" display="https://www.procyclingstats.com/rider/quinten-hermans"/>
    <hyperlink ref="QS466" r:id="rId1272"/>
    <hyperlink ref="QS442" r:id="rId1273"/>
    <hyperlink ref="EY485" r:id="rId1274"/>
    <hyperlink ref="EY497" r:id="rId1275"/>
    <hyperlink ref="A76" location="Punten!IZ446" display="UCI-29 geen lijst ingeleverd"/>
    <hyperlink ref="A77" location="Punten!QG446" display="UCI-50 geen lijst ingeleverd"/>
    <hyperlink ref="A78" location="Punten!RZ446" display="UCI-55 geen lijst ingeleverd"/>
    <hyperlink ref="A79" location="Punten!SI446" display="UCI-56 geen lijst ingeleverd"/>
    <hyperlink ref="A80" location="Punten!SR446" display="UCI-57 geen lijst ingeleverd"/>
    <hyperlink ref="A81" location="Punten!TA446" display="UCI-58 geen lijst ingeleverd"/>
    <hyperlink ref="D25" location="Punten!TJ446" display="UCI-59"/>
    <hyperlink ref="D72" location="Punten!TS446" display="UCI-60"/>
    <hyperlink ref="D62" location="Punten!UB446" display="UCI-61"/>
    <hyperlink ref="D55" location="Punten!UK446" display="UCI-62"/>
    <hyperlink ref="D24" location="Punten!UT446" display="UCI-63"/>
    <hyperlink ref="D71" location="Punten!VC446" display="UCI-64"/>
    <hyperlink ref="D63" location="Punten!VL446" display="UCI-65"/>
    <hyperlink ref="D58" location="Punten!VU446" display="UCI-66"/>
    <hyperlink ref="D49" location="Punten!WD446" display="UCI-67"/>
    <hyperlink ref="D28" location="Punten!WM446" display="UCI-68"/>
    <hyperlink ref="D64" location="Punten!WV446" display="UCI-69"/>
    <hyperlink ref="D53" location="Punten!XE446" display="UCI-70"/>
    <hyperlink ref="D44" location="Punten!XN446" display="UCI-71"/>
    <hyperlink ref="D57" location="Punten!XW446" display="UCI-72"/>
    <hyperlink ref="D41" location="Punten!YF446" display="UCI-73"/>
    <hyperlink ref="D42" location="Punten!YO446" display="UCI-74"/>
    <hyperlink ref="D37" location="Punten!YX446" display="UCI-75"/>
    <hyperlink ref="D43" location="Punten!ZG446" display="UCI-76"/>
    <hyperlink ref="D19" location="Punten!ZP446" display="UCI-77"/>
    <hyperlink ref="D54" location="Punten!ZY446" display="UCI-78"/>
    <hyperlink ref="A1891" r:id="rId1276" display="https://www.procyclingstats.com/rider/dawit-yemane"/>
    <hyperlink ref="A1833" r:id="rId1277" display="https://www.procyclingstats.com/rider/jordan-levasseur"/>
    <hyperlink ref="A1845" r:id="rId1278" display="https://www.procyclingstats.com/rider/emmanuel-morin"/>
    <hyperlink ref="A1825" r:id="rId1279" display="https://www.procyclingstats.com/rider/clovis-kamzong-abessolo"/>
    <hyperlink ref="A1870" r:id="rId1280" display="https://www.procyclingstats.com/rider/el-houcaine-sabbahi"/>
    <hyperlink ref="A1814" r:id="rId1281" display="https://www.procyclingstats.com/rider/yacine-hamza"/>
    <hyperlink ref="A1788" r:id="rId1282" display="https://www.procyclingstats.com/rider/jeremy-cabot"/>
    <hyperlink ref="A1852" r:id="rId1283" display="https://www.procyclingstats.com/rider/carlos-oyarzun"/>
    <hyperlink ref="A1797" r:id="rId1284" display="https://www.procyclingstats.com/rider/paul-daumont"/>
    <hyperlink ref="A1828" r:id="rId1285" display="https://www.procyclingstats.com/rider/oussama-khafi"/>
    <hyperlink ref="A1801" r:id="rId1286" display="https://www.procyclingstats.com/rider/jarrad-drizners"/>
    <hyperlink ref="A1786" r:id="rId1287" display="https://www.procyclingstats.com/rider/santiago-buitrago-sanchez"/>
    <hyperlink ref="A1819" r:id="rId1288" display="https://www.procyclingstats.com/rider/juri-hollmann"/>
    <hyperlink ref="D12" location="Punten!Q446" display="UCI-02"/>
    <hyperlink ref="A1829" r:id="rId1289" display="https://www.procyclingstats.com/rider/roger-kluge"/>
    <hyperlink ref="A1854" r:id="rId1290" display="https://www.procyclingstats.com/rider/manuel-penalver"/>
    <hyperlink ref="A1886" r:id="rId1291" display="https://www.procyclingstats.com/rider/harm-vanhoucke"/>
    <hyperlink ref="A1796" r:id="rId1292" display="https://www.procyclingstats.com/rider/tomas-contte"/>
    <hyperlink ref="A1781" r:id="rId1293" display="https://www.procyclingstats.com/rider/oscar-bazan"/>
    <hyperlink ref="A1848" r:id="rId1294" display="https://www.procyclingstats.com/rider/nicolas-naranjo"/>
    <hyperlink ref="A1800" r:id="rId1295" display="https://www.procyclingstats.com/rider/juan-pablo-dotti"/>
    <hyperlink ref="A1841" r:id="rId1296" display="https://www.procyclingstats.com/rider/juan-javier-melivilo"/>
    <hyperlink ref="A1790" r:id="rId1297" display="https://www.procyclingstats.com/rider/diego-andres-camargo"/>
    <hyperlink ref="A1780" r:id="rId1298" display="https://www.procyclingstats.com/rider/gerardo-atencio"/>
    <hyperlink ref="A1863" r:id="rId1299" display="https://www.procyclingstats.com/rider/vinicius-rangel-costa"/>
    <hyperlink ref="A1888" r:id="rId1300" display="https://www.procyclingstats.com/rider/jay-vine"/>
    <hyperlink ref="A1859" r:id="rId1301" display="https://www.procyclingstats.com/rider/rudy-porter"/>
    <hyperlink ref="A1794" r:id="rId1302" display="https://www.procyclingstats.com/rider/charlesetienne-chretien"/>
    <hyperlink ref="A1890" r:id="rId1303" display="https://www.procyclingstats.com/rider/james-whelan"/>
    <hyperlink ref="A1837" r:id="rId1304" display="https://www.procyclingstats.com/rider/kamil-malecki"/>
    <hyperlink ref="A1839" r:id="rId1305" display="https://www.procyclingstats.com/rider/marti-marquez"/>
    <hyperlink ref="A1821" r:id="rId1306" display="https://www.procyclingstats.com/rider/laurens-huys"/>
    <hyperlink ref="A1844" r:id="rId1307" display="https://www.procyclingstats.com/rider/ivan-moreno"/>
    <hyperlink ref="A1783" r:id="rId1308" display="https://www.procyclingstats.com/rider/turakit-boonratanathanakorn"/>
    <hyperlink ref="A1851" r:id="rId1309" display="https://www.procyclingstats.com/rider/ahmet-orken"/>
    <hyperlink ref="A1823" r:id="rId1310" display="https://www.procyclingstats.com/rider/taj-jones"/>
    <hyperlink ref="A1806" r:id="rId1311" display="https://www.procyclingstats.com/rider/rylee-field"/>
    <hyperlink ref="A1785" r:id="rId1312" display="https://www.procyclingstats.com/rider/gleb-brussenskiy"/>
    <hyperlink ref="A1817" r:id="rId1313" display="https://www.procyclingstats.com/rider/jamal-hibatulah"/>
    <hyperlink ref="A1875" r:id="rId1314" display="https://www.procyclingstats.com/rider/ryu-suzuki"/>
    <hyperlink ref="A1811" r:id="rId1315" display="https://www.procyclingstats.com/rider/sergio-garcia-gonzalez"/>
    <hyperlink ref="A1795" r:id="rId1316" display="https://www.procyclingstats.com/rider/filippo-conca"/>
    <hyperlink ref="A1803" r:id="rId1317" display="https://www.procyclingstats.com/rider/itamar-einhorn"/>
    <hyperlink ref="A1802" r:id="rId1318" display="https://www.procyclingstats.com/rider/fabio-andres-duarte"/>
    <hyperlink ref="A1843" r:id="rId1319" display="https://www.procyclingstats.com/rider/freddy-montana"/>
    <hyperlink ref="A1861" r:id="rId1320" display="https://www.procyclingstats.com/rider/charlie-quarterman"/>
    <hyperlink ref="A1822" r:id="rId1321" display="https://www.procyclingstats.com/rider/johan-jacobs"/>
    <hyperlink ref="A1831" r:id="rId1322" display="https://www.procyclingstats.com/rider/victor-lafay"/>
    <hyperlink ref="A1787" r:id="rId1323" display="https://www.procyclingstats.com/rider/vitaliy-buts"/>
    <hyperlink ref="A1872" r:id="rId1324" display="https://www.procyclingstats.com/rider/maximilian-stedman"/>
    <hyperlink ref="A1804" r:id="rId1325" display="https://www.procyclingstats.com/rider/alessandro-fancellu"/>
    <hyperlink ref="A1879" r:id="rId1326" display="https://www.procyclingstats.com/rider/ben-tulett"/>
    <hyperlink ref="A1815" r:id="rId1327" display="https://www.procyclingstats.com/rider/miguel-heidemann"/>
    <hyperlink ref="A1881" r:id="rId1328" display="https://www.procyclingstats.com/rider/carmelo-urbano-fontiveros"/>
    <hyperlink ref="A1789" r:id="rId1329" display="https://www.procyclingstats.com/rider/juan-fernando-calle-hurtado"/>
    <hyperlink ref="A1818" r:id="rId1330" display="https://www.procyclingstats.com/rider/daniel-hoelgaard"/>
    <hyperlink ref="A1874" r:id="rId1331" display="https://www.procyclingstats.com/rider/veljko-stojnic"/>
    <hyperlink ref="A1878" r:id="rId1332" display="https://www.procyclingstats.com/rider/leonardo-tortomasi"/>
    <hyperlink ref="A1857" r:id="rId1333" display="https://www.procyclingstats.com/rider/laurent-pichon"/>
    <hyperlink ref="A1813" r:id="rId1334" display="https://www.procyclingstats.com/rider/mulu-kinfe-hailemichael"/>
    <hyperlink ref="A1812" r:id="rId1335" display="https://www.procyclingstats.com/rider/awet-gebremedhin-andemeskel"/>
    <hyperlink ref="A1838" r:id="rId1336" display="https://www.procyclingstats.com/rider/eric-manizabayo"/>
    <hyperlink ref="A1799" r:id="rId1337" display="https://www.procyclingstats.com/rider/david-dekker"/>
    <hyperlink ref="A1846" r:id="rId1338" display="https://www.procyclingstats.com/rider/luca-mozzato"/>
    <hyperlink ref="A1889" r:id="rId1339" display="https://www.procyclingstats.com/rider/kacper-walkowiak"/>
    <hyperlink ref="A1876" r:id="rId1340" display="https://www.procyclingstats.com/rider/wojciech-sykala"/>
    <hyperlink ref="A1827" r:id="rId1341" display="https://www.procyclingstats.com/rider/petr-kelemeh"/>
    <hyperlink ref="A1867" r:id="rId1342" display="https://www.procyclingstats.com/rider/remy-rochas"/>
    <hyperlink ref="A1885" r:id="rId1343" display="https://www.procyclingstats.com/rider/adne-van-engelen"/>
    <hyperlink ref="A1864" r:id="rId1344" display="https://www.procyclingstats.com/rider/davide-rebellin"/>
    <hyperlink ref="A1807" r:id="rId1345" display="https://www.procyclingstats.com/rider/filippo-fiorelli"/>
    <hyperlink ref="A1809" r:id="rId1346" display="https://www.procyclingstats.com/rider/robin-froidevaux"/>
    <hyperlink ref="A1840" r:id="rId1347" display="https://www.procyclingstats.com/rider/gotzon-martin"/>
    <hyperlink ref="A1808" r:id="rId1348" display="https://www.procyclingstats.com/rider/marco-frigo"/>
    <hyperlink ref="A1882" r:id="rId1349" display="https://www.procyclingstats.com/rider/julius-van-den-berg"/>
    <hyperlink ref="A1877" r:id="rId1350" display="https://www.procyclingstats.com/rider/albert-torres"/>
    <hyperlink ref="A1871" r:id="rId1351" display="https://www.procyclingstats.com/rider/quinn-simmons"/>
    <hyperlink ref="A1835" r:id="rId1352" display="https://www.procyclingstats.com/rider/bert-jan-lindeman"/>
    <hyperlink ref="A1853" r:id="rId1353" display="https://www.procyclingstats.com/rider/tom-paquot"/>
    <hyperlink ref="A1883" r:id="rId1354" display="https://www.procyclingstats.com/rider/julien-van-den-brande"/>
    <hyperlink ref="A1791" r:id="rId1355" display="https://www.procyclingstats.com/rider/carlos-canal"/>
    <hyperlink ref="A1873" r:id="rId1356" display="https://www.procyclingstats.com/rider/jake-stewart"/>
    <hyperlink ref="A1810" r:id="rId1357" display="https://www.procyclingstats.com/rider/francisco-galvan"/>
    <hyperlink ref="A1779" r:id="rId1358" display="https://www.procyclingstats.com/rider/antonio-angulo"/>
    <hyperlink ref="A1820" r:id="rId1359" display="https://www.procyclingstats.com/rider/tony-hurel"/>
    <hyperlink ref="A1842" r:id="rId1360" display="https://www.procyclingstats.com/rider/andreas-miltiadis"/>
    <hyperlink ref="A1866" r:id="rId1361" display="https://www.procyclingstats.com/rider/petr-rikunov"/>
    <hyperlink ref="A1865" r:id="rId1362" display="https://www.procyclingstats.com/rider/rafael-reis"/>
    <hyperlink ref="A1855" r:id="rId1363" display="https://www.procyclingstats.com/rider/andrej-petrovski"/>
    <hyperlink ref="A1880" r:id="rId1364" display="https://www.procyclingstats.com/rider/polychronis-tzortzakis"/>
    <hyperlink ref="A1850" r:id="rId1365" display="https://www.procyclingstats.com/rider/dominik-neuman"/>
    <hyperlink ref="A1868" r:id="rId1366" display="https://www.procyclingstats.com/rider/josip-rumac"/>
    <hyperlink ref="A1826" r:id="rId1367" display="https://www.procyclingstats.com/rider/iljo-keisse"/>
    <hyperlink ref="A1887" r:id="rId1368" display="https://www.procyclingstats.com/rider/florian-vermeersch"/>
    <hyperlink ref="A1862" r:id="rId1369" display="https://www.procyclingstats.com/rider/raffaele-radice"/>
    <hyperlink ref="A1836" r:id="rId1370" display="https://www.procyclingstats.com/rider/jan-maas"/>
    <hyperlink ref="A1834" r:id="rId1371" display="https://www.procyclingstats.com/rider/jeremy-leveau"/>
    <hyperlink ref="A1782" r:id="rId1372" display="https://www.procyclingstats.com/rider/erlend-blikra"/>
    <hyperlink ref="A1884" r:id="rId1373" display="https://www.procyclingstats.com/rider/david-van-der-poel"/>
    <hyperlink ref="A1784" r:id="rId1374" display="https://www.procyclingstats.com/rider/janez-brajkovic"/>
    <hyperlink ref="A1830" r:id="rId1375" display="https://www.procyclingstats.com/rider/olav-kooij"/>
    <hyperlink ref="A1778" r:id="rId1376" display="https://www.procyclingstats.com/rider/julen-amezqueta"/>
    <hyperlink ref="A1792" r:id="rId1377" display="https://www.procyclingstats.com/rider/sanchez-canellas"/>
    <hyperlink ref="A1847" r:id="rId1378" display="https://www.procyclingstats.com/rider/jakub-murias"/>
    <hyperlink ref="A1860" r:id="rId1379" display="https://www.procyclingstats.com/rider/daniil-pronskiy"/>
    <hyperlink ref="A1805" r:id="rId1380" display="https://www.procyclingstats.com/rider/fabricio-ferrari"/>
    <hyperlink ref="A1816" r:id="rId1381" display="https://www.procyclingstats.com/rider/mika-heming"/>
    <hyperlink ref="A1856" r:id="rId1382" display="https://www.procyclingstats.com/rider/emanuel-piaskowy"/>
    <hyperlink ref="A1869" r:id="rId1383" display="https://www.procyclingstats.com/rider/marek-rutkiewicz"/>
    <hyperlink ref="A1798" r:id="rId1384" display="https://www.procyclingstats.com/rider/corey-davis"/>
    <hyperlink ref="A1832" r:id="rId1385" display="https://www.procyclingstats.com/rider/oier-lazkano"/>
    <hyperlink ref="A1824" r:id="rId1386" display="https://www.procyclingstats.com/rider/dusan-kalaba"/>
    <hyperlink ref="A1858" r:id="rId1387" display="https://www.procyclingstats.com/rider/rick-pluimers"/>
    <hyperlink ref="A1849" r:id="rId1388" display="https://www.procyclingstats.com/rider/denis-nekrasov"/>
    <hyperlink ref="A1793" r:id="rId1389" display="https://www.procyclingstats.com/rider/luca-chirico"/>
    <hyperlink ref="A1892" r:id="rId1390" display="https://www.procyclingstats.com/rider/oskar-nisu"/>
    <hyperlink ref="A1893" r:id="rId1391" display="https://www.procyclingstats.com/rider/timo-kielich"/>
    <hyperlink ref="A1894" r:id="rId1392" display="https://www.procyclingstats.com/rider/matus-stocek"/>
    <hyperlink ref="A1895" r:id="rId1393" display="https://www.procyclingstats.com/rider/jonas-rapp"/>
    <hyperlink ref="A1896" r:id="rId1394" display="https://www.procyclingstats.com/rider/lukas-meiler"/>
    <hyperlink ref="A1897" r:id="rId1395" display="https://www.procyclingstats.com/rider/axel-zingle"/>
    <hyperlink ref="A1898" r:id="rId1396" display="https://www.procyclingstats.com/rider/sergio-martin"/>
    <hyperlink ref="A1899" r:id="rId1397" display="https://www.procyclingstats.com/rider/mauro-schmid"/>
    <hyperlink ref="A1900" r:id="rId1398" display="https://www.procyclingstats.com/rider/simon-carr"/>
    <hyperlink ref="A1901" r:id="rId1399" display="https://www.procyclingstats.com/rider/leangel-linarez"/>
    <hyperlink ref="A1902" r:id="rId1400" display="https://www.procyclingstats.com/rider/luis-fernandes"/>
    <hyperlink ref="A1903" r:id="rId1401" display="https://www.procyclingstats.com/rider/matis-louvel"/>
    <hyperlink ref="A1904" r:id="rId1402" display="https://www.procyclingstats.com/rider/thanawut-sanikwathi"/>
    <hyperlink ref="A1905" r:id="rId1403" display="https://www.procyclingstats.com/rider/yuttana-mano"/>
    <hyperlink ref="A1906" r:id="rId1404" display="https://www.procyclingstats.com/rider/ratchanon-yaowarat"/>
    <hyperlink ref="A1907" r:id="rId1405" display="https://www.procyclingstats.com/rider/thanakhan-chaiyasombat"/>
    <hyperlink ref="A1908" r:id="rId1406" display="https://www.procyclingstats.com/rider/valentin-midey"/>
    <hyperlink ref="A1909" r:id="rId1407" display="https://www.procyclingstats.com/rider/jesse-de-rooij"/>
    <hyperlink ref="A1910" r:id="rId1408" display="https://www.procyclingstats.com/rider/nattapol-jumchat"/>
    <hyperlink ref="A1911" r:id="rId1409" display="https://www.procyclingstats.com/rider/noppachai-klahan"/>
    <hyperlink ref="A1912" r:id="rId1410" display="https://www.procyclingstats.com/rider/peerapol-chawchiangkwang"/>
    <hyperlink ref="A1913" r:id="rId1411" display="https://www.procyclingstats.com/rider/charles-kagimu"/>
    <hyperlink ref="D3" location="Punten!HY446" display="UCI-26"/>
    <hyperlink ref="A1914" r:id="rId1412" display="https://www.procyclingstats.com/rider/rafael-silva"/>
    <hyperlink ref="A1915" r:id="rId1413" display="https://www.procyclingstats.com/rider/salvatore-puccio"/>
    <hyperlink ref="A1916" r:id="rId1414" display="https://www.procyclingstats.com/rider/antonio-nibali"/>
    <hyperlink ref="A1917" r:id="rId1415" display="https://www.procyclingstats.com/rider/frederik-muff"/>
    <hyperlink ref="A1918" r:id="rId1416" display="https://www.procyclingstats.com/rider/martin-haring"/>
    <hyperlink ref="A1919" r:id="rId1417" display="https://www.procyclingstats.com/rider/ronald-kuba"/>
    <hyperlink ref="A1920" r:id="rId1418" display="https://www.procyclingstats.com/rider/conn-mcdunphy"/>
    <hyperlink ref="A1921" r:id="rId1419" display="https://www.procyclingstats.com/rider/ivo-emanuel-alves"/>
    <hyperlink ref="A1922" r:id="rId1420" display="https://www.procyclingstats.com/rider/gleb-karpenko"/>
    <hyperlink ref="A1923" r:id="rId1421" display="https://www.procyclingstats.com/rider/andris-vosekalns"/>
    <hyperlink ref="A1924" r:id="rId1422" display="https://www.procyclingstats.com/rider/maris-bogdanovics"/>
    <hyperlink ref="A1925" r:id="rId1423" display="https://www.procyclingstats.com/rider/lukas-kubis"/>
    <hyperlink ref="A1926" r:id="rId1424" display="https://www.procyclingstats.com/rider/valentin-gotzinger"/>
    <hyperlink ref="A1927" r:id="rId1425" display="https://www.procyclingstats.com/rider/daniel-federspiel"/>
    <hyperlink ref="A1928" r:id="rId1426" display="https://www.procyclingstats.com/rider/viesturs-luksevics"/>
    <hyperlink ref="A1929" r:id="rId1427" display="https://www.procyclingstats.com/rider/pauls-rubenis"/>
    <hyperlink ref="A1930" r:id="rId1428" display="https://www.procyclingstats.com/rider/kobe-goossens"/>
    <hyperlink ref="A1931" r:id="rId1429" display="https://www.procyclingstats.com/rider/alexis-renard"/>
    <hyperlink ref="A1932" r:id="rId1430" display="https://www.procyclingstats.com/rider/mark-donovan"/>
    <hyperlink ref="J230" r:id="rId1431" display="https://www.procyclingstats.com/rider/alejandro-valverde"/>
    <hyperlink ref="J215" r:id="rId1432" display="https://www.procyclingstats.com/rider/peter-sagan"/>
    <hyperlink ref="J213" r:id="rId1433" display="https://www.procyclingstats.com/rider/julian-alaphilippe"/>
    <hyperlink ref="J201" r:id="rId1434" display="https://www.procyclingstats.com/rider/primoz-roglic"/>
    <hyperlink ref="J208" r:id="rId1435" display="https://www.procyclingstats.com/rider/jakob-fuglsang"/>
    <hyperlink ref="J202" r:id="rId1436" display="https://www.procyclingstats.com/rider/tadej-pogacar"/>
    <hyperlink ref="J236" r:id="rId1437" display="https://www.procyclingstats.com/rider/michael-matthews"/>
    <hyperlink ref="J207" r:id="rId1438" display="https://www.procyclingstats.com/rider/enric-mas"/>
    <hyperlink ref="J226" r:id="rId1439" display="https://www.procyclingstats.com/rider/pascal-ackermann"/>
    <hyperlink ref="J228" r:id="rId1440" display="https://www.procyclingstats.com/rider/sam-bennett"/>
    <hyperlink ref="J222" r:id="rId1441" display="https://www.procyclingstats.com/rider/maximilian-schachmann"/>
    <hyperlink ref="J234" r:id="rId1442" display="https://www.procyclingstats.com/rider/caleb-ewan"/>
    <hyperlink ref="J237" r:id="rId1443" display="https://www.procyclingstats.com/rider/adam-yates"/>
    <hyperlink ref="J229" r:id="rId1444" display="https://www.procyclingstats.com/rider/david-gaudu"/>
    <hyperlink ref="J204" r:id="rId1445" display="https://www.procyclingstats.com/rider/richard-carapaz"/>
    <hyperlink ref="J235" r:id="rId1446" display="https://www.procyclingstats.com/rider/rafal-majka"/>
    <hyperlink ref="J232" r:id="rId1447" display="https://www.procyclingstats.com/rider/michael-woods"/>
    <hyperlink ref="J216" r:id="rId1448" display="https://www.procyclingstats.com/rider/diego-ulissi"/>
    <hyperlink ref="J231" r:id="rId1449" display="https://www.procyclingstats.com/rider/yves-lampaert"/>
    <hyperlink ref="J203" r:id="rId1450" display="https://www.procyclingstats.com/rider/wout-van-aert"/>
    <hyperlink ref="J224" r:id="rId1451" display="https://www.procyclingstats.com/rider/vincenzo-nibali"/>
    <hyperlink ref="J212" r:id="rId1452" display="https://www.procyclingstats.com/rider/mathieu-van-der-poel"/>
    <hyperlink ref="J220" r:id="rId1453" display="https://www.procyclingstats.com/rider/arnaud-demare"/>
    <hyperlink ref="J223" r:id="rId1454" display="https://www.procyclingstats.com/rider/stefan-kung"/>
    <hyperlink ref="J206" r:id="rId1455" display="https://www.procyclingstats.com/rider/guillaume-martin"/>
    <hyperlink ref="J211" r:id="rId1456" display="https://www.procyclingstats.com/rider/daniel-martin1"/>
    <hyperlink ref="J209" r:id="rId1457" display="https://www.procyclingstats.com/rider/wilco-kelderman"/>
    <hyperlink ref="J217" r:id="rId1458" display="https://www.procyclingstats.com/rider/richie-porte"/>
    <hyperlink ref="J227" r:id="rId1459" display="https://www.procyclingstats.com/rider/hugh-carthy"/>
    <hyperlink ref="J218" r:id="rId1460" display="https://www.procyclingstats.com/rider/tao-geoghegan-hart"/>
    <hyperlink ref="J239" r:id="rId1461" display="https://www.procyclingstats.com/rider/jasper-philipsen"/>
    <hyperlink ref="J238" r:id="rId1462" display="https://www.procyclingstats.com/rider/benoit-cosnefroy"/>
    <hyperlink ref="J219" r:id="rId1463" display="https://www.procyclingstats.com/rider/marc-hirschi"/>
    <hyperlink ref="J225" r:id="rId1464" display="https://www.procyclingstats.com/rider/pello-bilbao"/>
    <hyperlink ref="J240" r:id="rId1465" display="https://www.procyclingstats.com/rider/mads-pedersen"/>
    <hyperlink ref="J233" r:id="rId1466" display="https://www.procyclingstats.com/rider/florian-senechal"/>
    <hyperlink ref="J221" r:id="rId1467" display="https://www.procyclingstats.com/rider/filippo-ganna"/>
    <hyperlink ref="J210" r:id="rId1468" display="https://www.procyclingstats.com/rider/aleksandr-vlasov"/>
    <hyperlink ref="J214" r:id="rId1469" display="https://www.procyclingstats.com/rider/jai-hindley"/>
    <hyperlink ref="J205" r:id="rId1470" display="https://www.procyclingstats.com/rider/joao-almeida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71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0"/>
  <sheetViews>
    <sheetView topLeftCell="A79" workbookViewId="0">
      <selection activeCell="J104" sqref="J68:M104"/>
    </sheetView>
  </sheetViews>
  <sheetFormatPr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324" t="s">
        <v>1923</v>
      </c>
    </row>
    <row r="2" spans="1:18" s="199" customFormat="1" ht="20.25">
      <c r="A2" s="217" t="s">
        <v>3255</v>
      </c>
      <c r="D2" s="215" t="s">
        <v>1761</v>
      </c>
      <c r="E2" s="215" t="s">
        <v>1867</v>
      </c>
      <c r="F2" s="215" t="s">
        <v>1868</v>
      </c>
      <c r="G2" s="215"/>
      <c r="H2" s="215" t="s">
        <v>40</v>
      </c>
    </row>
    <row r="3" spans="1:18">
      <c r="D3" s="1"/>
      <c r="E3" s="1"/>
      <c r="F3" s="1"/>
      <c r="G3" s="1"/>
      <c r="H3" s="1"/>
      <c r="J3" t="s">
        <v>1924</v>
      </c>
    </row>
    <row r="4" spans="1:18" s="431" customFormat="1">
      <c r="A4" s="497" t="s">
        <v>21</v>
      </c>
      <c r="D4" s="432">
        <v>11</v>
      </c>
      <c r="E4" s="432">
        <v>1</v>
      </c>
      <c r="F4" s="432">
        <v>10</v>
      </c>
      <c r="G4" s="432"/>
      <c r="H4" s="432">
        <f t="shared" ref="H4:H35" si="0">SUM(D4:G4)</f>
        <v>22</v>
      </c>
    </row>
    <row r="5" spans="1:18">
      <c r="A5" s="497" t="s">
        <v>27</v>
      </c>
      <c r="D5" s="1">
        <v>9</v>
      </c>
      <c r="E5" s="1">
        <v>4</v>
      </c>
      <c r="F5" s="1">
        <v>8</v>
      </c>
      <c r="G5" s="1"/>
      <c r="H5" s="1">
        <f t="shared" si="0"/>
        <v>21</v>
      </c>
    </row>
    <row r="6" spans="1:18">
      <c r="A6" s="216" t="s">
        <v>11</v>
      </c>
      <c r="D6" s="1">
        <v>3</v>
      </c>
      <c r="E6" s="1">
        <v>8</v>
      </c>
      <c r="F6" s="1">
        <v>7</v>
      </c>
      <c r="G6" s="1"/>
      <c r="H6" s="1">
        <f t="shared" si="0"/>
        <v>18</v>
      </c>
    </row>
    <row r="7" spans="1:18">
      <c r="A7" s="216" t="s">
        <v>33</v>
      </c>
      <c r="D7" s="1">
        <v>14</v>
      </c>
      <c r="E7" s="1">
        <v>1</v>
      </c>
      <c r="F7" s="1">
        <v>3</v>
      </c>
      <c r="G7" s="1"/>
      <c r="H7" s="1">
        <f t="shared" si="0"/>
        <v>18</v>
      </c>
      <c r="P7" s="438"/>
      <c r="R7" s="500"/>
    </row>
    <row r="8" spans="1:18">
      <c r="A8" s="431" t="s">
        <v>19</v>
      </c>
      <c r="D8" s="1">
        <v>6</v>
      </c>
      <c r="E8" s="1">
        <v>11</v>
      </c>
      <c r="F8" s="1"/>
      <c r="G8" s="1"/>
      <c r="H8" s="1">
        <f t="shared" si="0"/>
        <v>17</v>
      </c>
      <c r="P8" s="438"/>
      <c r="R8" s="494"/>
    </row>
    <row r="9" spans="1:18">
      <c r="A9" s="216" t="s">
        <v>156</v>
      </c>
      <c r="D9" s="1">
        <v>1</v>
      </c>
      <c r="E9" s="1">
        <v>6</v>
      </c>
      <c r="F9" s="1">
        <v>8</v>
      </c>
      <c r="G9" s="1"/>
      <c r="H9" s="1">
        <f t="shared" si="0"/>
        <v>15</v>
      </c>
      <c r="P9" s="462"/>
      <c r="R9" s="494"/>
    </row>
    <row r="10" spans="1:18">
      <c r="A10" s="497" t="s">
        <v>31</v>
      </c>
      <c r="D10" s="1">
        <v>5</v>
      </c>
      <c r="E10" s="1">
        <v>6</v>
      </c>
      <c r="F10" s="1">
        <v>4</v>
      </c>
      <c r="G10" s="1"/>
      <c r="H10" s="1">
        <f t="shared" si="0"/>
        <v>15</v>
      </c>
      <c r="P10" s="433"/>
      <c r="R10" s="500"/>
    </row>
    <row r="11" spans="1:18">
      <c r="A11" s="216" t="s">
        <v>9</v>
      </c>
      <c r="D11" s="1">
        <v>7</v>
      </c>
      <c r="E11" s="1">
        <v>4</v>
      </c>
      <c r="F11" s="1">
        <v>2</v>
      </c>
      <c r="G11" s="1"/>
      <c r="H11" s="1">
        <f t="shared" si="0"/>
        <v>13</v>
      </c>
      <c r="P11" s="462"/>
      <c r="R11" s="500"/>
    </row>
    <row r="12" spans="1:18">
      <c r="A12" s="497" t="s">
        <v>155</v>
      </c>
      <c r="D12" s="1">
        <v>8</v>
      </c>
      <c r="E12" s="1">
        <v>3</v>
      </c>
      <c r="F12" s="1">
        <v>1</v>
      </c>
      <c r="G12" s="1"/>
      <c r="H12" s="1">
        <f t="shared" si="0"/>
        <v>12</v>
      </c>
      <c r="P12" s="462"/>
      <c r="R12" s="500"/>
    </row>
    <row r="13" spans="1:18">
      <c r="A13" s="497" t="s">
        <v>17</v>
      </c>
      <c r="D13" s="432">
        <v>4</v>
      </c>
      <c r="E13" s="1">
        <v>5</v>
      </c>
      <c r="F13" s="432">
        <v>3</v>
      </c>
      <c r="G13" s="432"/>
      <c r="H13" s="1">
        <f t="shared" si="0"/>
        <v>12</v>
      </c>
      <c r="P13" s="472"/>
      <c r="R13" s="500"/>
    </row>
    <row r="14" spans="1:18">
      <c r="A14" s="431" t="s">
        <v>29</v>
      </c>
      <c r="D14" s="1"/>
      <c r="E14" s="1">
        <v>5</v>
      </c>
      <c r="F14" s="1">
        <v>7</v>
      </c>
      <c r="G14" s="1"/>
      <c r="H14" s="1">
        <f t="shared" si="0"/>
        <v>12</v>
      </c>
      <c r="P14" s="433"/>
      <c r="R14" s="500"/>
    </row>
    <row r="15" spans="1:18">
      <c r="A15" s="497" t="s">
        <v>157</v>
      </c>
      <c r="D15" s="1">
        <v>1</v>
      </c>
      <c r="E15" s="1">
        <v>5</v>
      </c>
      <c r="F15" s="1">
        <v>5</v>
      </c>
      <c r="G15" s="1"/>
      <c r="H15" s="1">
        <f t="shared" si="0"/>
        <v>11</v>
      </c>
      <c r="P15" s="433"/>
      <c r="R15" s="494"/>
    </row>
    <row r="16" spans="1:18">
      <c r="A16" s="497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433"/>
      <c r="R16" s="494"/>
    </row>
    <row r="17" spans="1:18" ht="15">
      <c r="A17" s="216" t="s">
        <v>142</v>
      </c>
      <c r="D17" s="1">
        <v>3</v>
      </c>
      <c r="E17" s="1">
        <v>5</v>
      </c>
      <c r="F17" s="1">
        <v>1</v>
      </c>
      <c r="G17" s="1"/>
      <c r="H17" s="1">
        <f t="shared" si="0"/>
        <v>9</v>
      </c>
      <c r="P17" s="472"/>
      <c r="R17" s="510"/>
    </row>
    <row r="18" spans="1:18">
      <c r="A18" s="497" t="s">
        <v>1</v>
      </c>
      <c r="D18" s="1">
        <v>1</v>
      </c>
      <c r="E18" s="1">
        <v>1</v>
      </c>
      <c r="F18" s="1">
        <v>6</v>
      </c>
      <c r="G18" s="1"/>
      <c r="H18" s="1">
        <f t="shared" si="0"/>
        <v>8</v>
      </c>
      <c r="P18" s="438"/>
      <c r="R18" s="494"/>
    </row>
    <row r="19" spans="1:18">
      <c r="A19" s="497" t="s">
        <v>23</v>
      </c>
      <c r="D19" s="1">
        <v>1</v>
      </c>
      <c r="E19" s="1">
        <v>1</v>
      </c>
      <c r="F19" s="1">
        <v>6</v>
      </c>
      <c r="G19" s="432"/>
      <c r="H19" s="1">
        <f t="shared" si="0"/>
        <v>8</v>
      </c>
      <c r="P19" s="431"/>
      <c r="R19" s="500"/>
    </row>
    <row r="20" spans="1:18">
      <c r="A20" s="497" t="s">
        <v>37</v>
      </c>
      <c r="D20" s="1">
        <v>1</v>
      </c>
      <c r="E20" s="1">
        <v>5</v>
      </c>
      <c r="F20" s="1">
        <v>2</v>
      </c>
      <c r="G20" s="1"/>
      <c r="H20" s="1">
        <f t="shared" si="0"/>
        <v>8</v>
      </c>
      <c r="P20" s="433"/>
      <c r="R20" s="494"/>
    </row>
    <row r="21" spans="1:18">
      <c r="A21" s="431" t="s">
        <v>144</v>
      </c>
      <c r="D21" s="1">
        <v>6</v>
      </c>
      <c r="E21" s="1">
        <v>2</v>
      </c>
      <c r="F21" s="1"/>
      <c r="G21" s="1"/>
      <c r="H21" s="1">
        <f t="shared" si="0"/>
        <v>8</v>
      </c>
      <c r="P21" s="472"/>
      <c r="R21" s="500"/>
    </row>
    <row r="22" spans="1:18">
      <c r="A22" s="497" t="s">
        <v>181</v>
      </c>
      <c r="D22" s="1">
        <v>2</v>
      </c>
      <c r="E22" s="1">
        <v>4</v>
      </c>
      <c r="F22" s="1">
        <v>1</v>
      </c>
      <c r="G22" s="1"/>
      <c r="H22" s="1">
        <f t="shared" si="0"/>
        <v>7</v>
      </c>
      <c r="P22" s="472"/>
      <c r="R22" s="429"/>
    </row>
    <row r="23" spans="1:18">
      <c r="A23" s="431" t="s">
        <v>25</v>
      </c>
      <c r="D23" s="1">
        <v>4</v>
      </c>
      <c r="E23" s="1">
        <v>3</v>
      </c>
      <c r="F23" s="1"/>
      <c r="G23" s="432"/>
      <c r="H23" s="1">
        <f t="shared" si="0"/>
        <v>7</v>
      </c>
      <c r="P23" s="462"/>
      <c r="R23" s="429"/>
    </row>
    <row r="24" spans="1:18">
      <c r="A24" s="431" t="s">
        <v>1047</v>
      </c>
      <c r="D24" s="432">
        <v>3</v>
      </c>
      <c r="E24" s="1">
        <v>3</v>
      </c>
      <c r="F24" s="432">
        <v>1</v>
      </c>
      <c r="G24" s="431"/>
      <c r="H24" s="1">
        <f t="shared" si="0"/>
        <v>7</v>
      </c>
      <c r="P24" s="438"/>
      <c r="R24" s="494"/>
    </row>
    <row r="25" spans="1:18">
      <c r="A25" s="497" t="s">
        <v>35</v>
      </c>
      <c r="D25" s="1">
        <v>2</v>
      </c>
      <c r="E25" s="1">
        <v>3</v>
      </c>
      <c r="F25" s="1">
        <v>2</v>
      </c>
      <c r="G25" s="1"/>
      <c r="H25" s="1">
        <f t="shared" si="0"/>
        <v>7</v>
      </c>
      <c r="P25" s="462"/>
      <c r="R25" s="494"/>
    </row>
    <row r="26" spans="1:18">
      <c r="A26" s="497" t="s">
        <v>6</v>
      </c>
      <c r="D26" s="1">
        <v>1</v>
      </c>
      <c r="E26" s="1">
        <v>3</v>
      </c>
      <c r="F26" s="1">
        <v>1</v>
      </c>
      <c r="G26" s="1"/>
      <c r="H26" s="1">
        <f t="shared" si="0"/>
        <v>5</v>
      </c>
      <c r="P26" s="433"/>
      <c r="R26" s="500"/>
    </row>
    <row r="27" spans="1:18" s="431" customFormat="1">
      <c r="A27" s="431" t="s">
        <v>15</v>
      </c>
      <c r="D27" s="432">
        <v>1</v>
      </c>
      <c r="E27" s="432"/>
      <c r="F27" s="432">
        <v>4</v>
      </c>
      <c r="G27" s="432"/>
      <c r="H27" s="432">
        <f t="shared" si="0"/>
        <v>5</v>
      </c>
      <c r="P27" s="433"/>
      <c r="R27" s="500"/>
    </row>
    <row r="28" spans="1:18">
      <c r="A28" s="431" t="s">
        <v>999</v>
      </c>
      <c r="D28" s="432">
        <v>3</v>
      </c>
      <c r="E28" s="1">
        <v>1</v>
      </c>
      <c r="F28" s="432"/>
      <c r="G28" s="432"/>
      <c r="H28" s="1">
        <f t="shared" si="0"/>
        <v>4</v>
      </c>
      <c r="P28" s="472"/>
      <c r="R28" s="429"/>
    </row>
    <row r="29" spans="1:18">
      <c r="A29" t="s">
        <v>1019</v>
      </c>
      <c r="D29" s="431"/>
      <c r="E29" s="1">
        <v>4</v>
      </c>
      <c r="F29" s="431"/>
      <c r="G29" s="431"/>
      <c r="H29" s="1">
        <f t="shared" si="0"/>
        <v>4</v>
      </c>
      <c r="P29" s="462"/>
      <c r="R29" s="500"/>
    </row>
    <row r="30" spans="1:18" ht="15">
      <c r="A30" s="216" t="s">
        <v>143</v>
      </c>
      <c r="D30" s="1">
        <v>2</v>
      </c>
      <c r="E30" s="1">
        <v>1</v>
      </c>
      <c r="F30" s="1">
        <v>1</v>
      </c>
      <c r="G30" s="1"/>
      <c r="H30" s="1">
        <f t="shared" si="0"/>
        <v>4</v>
      </c>
      <c r="P30" s="472"/>
      <c r="R30" s="510"/>
    </row>
    <row r="31" spans="1:18">
      <c r="A31" s="431" t="s">
        <v>1004</v>
      </c>
      <c r="D31" s="1">
        <v>2</v>
      </c>
      <c r="E31" s="1"/>
      <c r="F31" s="1">
        <v>2</v>
      </c>
      <c r="G31" s="431"/>
      <c r="H31" s="1">
        <f t="shared" si="0"/>
        <v>4</v>
      </c>
      <c r="P31" s="472"/>
      <c r="R31" s="500"/>
    </row>
    <row r="32" spans="1:18">
      <c r="A32" s="497" t="s">
        <v>13</v>
      </c>
      <c r="D32" s="432">
        <v>1</v>
      </c>
      <c r="E32" s="1">
        <v>1</v>
      </c>
      <c r="F32" s="432">
        <v>1</v>
      </c>
      <c r="G32" s="432"/>
      <c r="H32" s="1">
        <f t="shared" si="0"/>
        <v>3</v>
      </c>
      <c r="P32" s="433"/>
      <c r="R32" s="499"/>
    </row>
    <row r="33" spans="1:18">
      <c r="A33" s="497" t="s">
        <v>1013</v>
      </c>
      <c r="D33" s="1">
        <v>1</v>
      </c>
      <c r="E33" s="1">
        <v>1</v>
      </c>
      <c r="F33" s="432">
        <v>1</v>
      </c>
      <c r="G33" s="431"/>
      <c r="H33" s="1">
        <f t="shared" si="0"/>
        <v>3</v>
      </c>
      <c r="P33" s="442"/>
      <c r="R33" s="500"/>
    </row>
    <row r="34" spans="1:18">
      <c r="A34" t="s">
        <v>1057</v>
      </c>
      <c r="D34" s="431"/>
      <c r="E34" s="1"/>
      <c r="F34" s="432">
        <v>3</v>
      </c>
      <c r="G34" s="431"/>
      <c r="H34" s="1">
        <f t="shared" si="0"/>
        <v>3</v>
      </c>
      <c r="P34" s="438"/>
      <c r="R34" s="429"/>
    </row>
    <row r="35" spans="1:18">
      <c r="A35" s="431" t="s">
        <v>1053</v>
      </c>
      <c r="D35" s="1">
        <v>1</v>
      </c>
      <c r="E35" s="1">
        <v>2</v>
      </c>
      <c r="F35" s="431"/>
      <c r="G35" s="431"/>
      <c r="H35" s="1">
        <f t="shared" si="0"/>
        <v>3</v>
      </c>
      <c r="P35" s="433"/>
      <c r="R35" s="500"/>
    </row>
    <row r="36" spans="1:18" ht="15">
      <c r="A36" t="s">
        <v>1035</v>
      </c>
      <c r="D36" s="432">
        <v>2</v>
      </c>
      <c r="E36" s="1">
        <v>1</v>
      </c>
      <c r="F36" s="432"/>
      <c r="G36" s="432"/>
      <c r="H36" s="1">
        <f t="shared" ref="H36:H67" si="1">SUM(D36:G36)</f>
        <v>3</v>
      </c>
      <c r="P36" s="433"/>
      <c r="R36" s="510"/>
    </row>
    <row r="37" spans="1:18">
      <c r="A37" s="431" t="s">
        <v>160</v>
      </c>
      <c r="D37" s="432">
        <v>1</v>
      </c>
      <c r="E37" s="1"/>
      <c r="F37" s="432">
        <v>2</v>
      </c>
      <c r="G37" s="432"/>
      <c r="H37" s="1">
        <f t="shared" si="1"/>
        <v>3</v>
      </c>
      <c r="P37" s="433"/>
      <c r="R37" s="494"/>
    </row>
    <row r="38" spans="1:18">
      <c r="A38" s="431" t="s">
        <v>988</v>
      </c>
      <c r="D38" s="431"/>
      <c r="E38" s="1">
        <v>3</v>
      </c>
      <c r="F38" s="431"/>
      <c r="G38" s="431"/>
      <c r="H38" s="1">
        <f t="shared" si="1"/>
        <v>3</v>
      </c>
      <c r="P38" s="433"/>
      <c r="R38" s="499"/>
    </row>
    <row r="39" spans="1:18" ht="15">
      <c r="A39" s="497" t="s">
        <v>39</v>
      </c>
      <c r="D39" s="432">
        <v>1</v>
      </c>
      <c r="E39" s="1">
        <v>1</v>
      </c>
      <c r="F39" s="432">
        <v>1</v>
      </c>
      <c r="G39" s="432"/>
      <c r="H39" s="1">
        <f t="shared" si="1"/>
        <v>3</v>
      </c>
      <c r="P39" s="472"/>
      <c r="R39" s="510"/>
    </row>
    <row r="40" spans="1:18">
      <c r="A40" s="431" t="s">
        <v>158</v>
      </c>
      <c r="D40" s="432">
        <v>1</v>
      </c>
      <c r="E40" s="1">
        <v>1</v>
      </c>
      <c r="F40" s="432"/>
      <c r="G40" s="432"/>
      <c r="H40" s="1">
        <f t="shared" si="1"/>
        <v>2</v>
      </c>
      <c r="P40" s="433"/>
      <c r="R40" s="500"/>
    </row>
    <row r="41" spans="1:18" ht="15">
      <c r="A41" s="431" t="s">
        <v>2561</v>
      </c>
      <c r="D41" s="432">
        <v>1</v>
      </c>
      <c r="E41" s="1"/>
      <c r="F41" s="432">
        <v>1</v>
      </c>
      <c r="G41" s="431"/>
      <c r="H41" s="1">
        <f t="shared" si="1"/>
        <v>2</v>
      </c>
      <c r="P41" s="442"/>
      <c r="R41" s="510"/>
    </row>
    <row r="42" spans="1:18">
      <c r="A42" s="431" t="s">
        <v>983</v>
      </c>
      <c r="D42" s="431"/>
      <c r="E42" s="1">
        <v>1</v>
      </c>
      <c r="F42" s="1">
        <v>1</v>
      </c>
      <c r="G42" s="431"/>
      <c r="H42" s="1">
        <f t="shared" si="1"/>
        <v>2</v>
      </c>
      <c r="P42" s="472"/>
      <c r="R42" s="499"/>
    </row>
    <row r="43" spans="1:18">
      <c r="A43" t="s">
        <v>989</v>
      </c>
      <c r="D43" s="1">
        <v>1</v>
      </c>
      <c r="E43" s="1"/>
      <c r="F43" s="432">
        <v>1</v>
      </c>
      <c r="G43" s="432"/>
      <c r="H43" s="1">
        <f t="shared" si="1"/>
        <v>2</v>
      </c>
      <c r="P43" s="472"/>
      <c r="R43" s="499"/>
    </row>
    <row r="44" spans="1:18">
      <c r="A44" s="431" t="s">
        <v>164</v>
      </c>
      <c r="D44" s="432"/>
      <c r="E44" s="1"/>
      <c r="F44" s="432">
        <v>2</v>
      </c>
      <c r="G44" s="432"/>
      <c r="H44" s="1">
        <f t="shared" si="1"/>
        <v>2</v>
      </c>
      <c r="P44" s="462"/>
      <c r="R44" s="429"/>
    </row>
    <row r="45" spans="1:18" ht="15">
      <c r="A45" t="s">
        <v>1020</v>
      </c>
      <c r="D45" s="432">
        <v>1</v>
      </c>
      <c r="E45" s="1">
        <v>1</v>
      </c>
      <c r="F45" s="431"/>
      <c r="G45" s="431"/>
      <c r="H45" s="1">
        <f t="shared" si="1"/>
        <v>2</v>
      </c>
      <c r="P45" s="433"/>
      <c r="R45" s="510"/>
    </row>
    <row r="46" spans="1:18" s="431" customFormat="1" ht="15">
      <c r="A46" s="431" t="s">
        <v>1021</v>
      </c>
      <c r="D46" s="432"/>
      <c r="E46" s="432"/>
      <c r="F46" s="432">
        <v>2</v>
      </c>
      <c r="H46" s="432">
        <f t="shared" si="1"/>
        <v>2</v>
      </c>
      <c r="P46" s="433"/>
      <c r="R46" s="510"/>
    </row>
    <row r="47" spans="1:18">
      <c r="A47" t="s">
        <v>2568</v>
      </c>
      <c r="D47" s="431"/>
      <c r="E47" s="1"/>
      <c r="F47" s="432">
        <v>2</v>
      </c>
      <c r="H47" s="1">
        <f t="shared" si="1"/>
        <v>2</v>
      </c>
      <c r="P47" s="462"/>
      <c r="R47" s="499"/>
    </row>
    <row r="48" spans="1:18" s="431" customFormat="1">
      <c r="A48" s="431" t="s">
        <v>1036</v>
      </c>
      <c r="D48" s="432"/>
      <c r="E48" s="432"/>
      <c r="F48" s="432">
        <v>2</v>
      </c>
      <c r="H48" s="432">
        <f t="shared" si="1"/>
        <v>2</v>
      </c>
      <c r="P48" s="462"/>
      <c r="R48" s="499"/>
    </row>
    <row r="49" spans="1:18" s="431" customFormat="1">
      <c r="A49" s="431" t="s">
        <v>3111</v>
      </c>
      <c r="D49" s="432"/>
      <c r="E49" s="432">
        <v>1</v>
      </c>
      <c r="F49" s="432"/>
      <c r="G49" s="432"/>
      <c r="H49" s="432">
        <f t="shared" si="1"/>
        <v>1</v>
      </c>
      <c r="P49" s="462"/>
      <c r="R49" s="499"/>
    </row>
    <row r="50" spans="1:18" s="431" customFormat="1">
      <c r="A50" s="431" t="s">
        <v>1026</v>
      </c>
      <c r="E50" s="432">
        <v>1</v>
      </c>
      <c r="H50" s="432">
        <f t="shared" si="1"/>
        <v>1</v>
      </c>
      <c r="P50" s="462"/>
      <c r="R50" s="499"/>
    </row>
    <row r="51" spans="1:18" s="431" customFormat="1">
      <c r="A51" s="431" t="s">
        <v>1040</v>
      </c>
      <c r="E51" s="432">
        <v>1</v>
      </c>
      <c r="H51" s="432">
        <f t="shared" si="1"/>
        <v>1</v>
      </c>
      <c r="P51" s="462"/>
      <c r="R51" s="499"/>
    </row>
    <row r="52" spans="1:18" s="431" customFormat="1">
      <c r="A52" s="431" t="s">
        <v>1001</v>
      </c>
      <c r="D52" s="432"/>
      <c r="E52" s="432">
        <v>1</v>
      </c>
      <c r="F52" s="432"/>
      <c r="G52" s="432"/>
      <c r="H52" s="432">
        <f t="shared" si="1"/>
        <v>1</v>
      </c>
      <c r="P52" s="462"/>
      <c r="R52" s="499"/>
    </row>
    <row r="53" spans="1:18" s="431" customFormat="1">
      <c r="A53" s="431" t="s">
        <v>993</v>
      </c>
      <c r="D53" s="432"/>
      <c r="E53" s="432"/>
      <c r="F53" s="432">
        <v>1</v>
      </c>
      <c r="H53" s="432">
        <f t="shared" si="1"/>
        <v>1</v>
      </c>
      <c r="P53" s="462"/>
      <c r="R53" s="499"/>
    </row>
    <row r="54" spans="1:18" s="431" customFormat="1">
      <c r="A54" s="431" t="s">
        <v>1003</v>
      </c>
      <c r="E54" s="432"/>
      <c r="F54" s="432">
        <v>1</v>
      </c>
      <c r="H54" s="432">
        <f t="shared" si="1"/>
        <v>1</v>
      </c>
      <c r="P54" s="462"/>
      <c r="R54" s="499"/>
    </row>
    <row r="55" spans="1:18" s="431" customFormat="1">
      <c r="A55" s="431" t="s">
        <v>1039</v>
      </c>
      <c r="E55" s="432">
        <v>1</v>
      </c>
      <c r="H55" s="432">
        <f t="shared" si="1"/>
        <v>1</v>
      </c>
      <c r="P55" s="462"/>
      <c r="R55" s="499"/>
    </row>
    <row r="56" spans="1:18" s="431" customFormat="1">
      <c r="A56" s="431" t="s">
        <v>2570</v>
      </c>
      <c r="D56" s="432">
        <v>1</v>
      </c>
      <c r="E56" s="432"/>
      <c r="H56" s="432">
        <f t="shared" si="1"/>
        <v>1</v>
      </c>
      <c r="P56" s="462"/>
      <c r="R56" s="499"/>
    </row>
    <row r="57" spans="1:18" s="431" customFormat="1">
      <c r="A57" s="431" t="s">
        <v>145</v>
      </c>
      <c r="D57" s="432"/>
      <c r="E57" s="432">
        <v>1</v>
      </c>
      <c r="F57" s="432"/>
      <c r="G57" s="432"/>
      <c r="H57" s="432">
        <f t="shared" si="1"/>
        <v>1</v>
      </c>
      <c r="P57" s="462"/>
      <c r="R57" s="499"/>
    </row>
    <row r="58" spans="1:18" s="431" customFormat="1">
      <c r="A58" s="431" t="s">
        <v>2566</v>
      </c>
      <c r="D58" s="432">
        <v>1</v>
      </c>
      <c r="E58" s="432"/>
      <c r="H58" s="432">
        <f t="shared" si="1"/>
        <v>1</v>
      </c>
      <c r="P58" s="462"/>
      <c r="R58" s="499"/>
    </row>
    <row r="59" spans="1:18" s="431" customFormat="1">
      <c r="A59" s="431" t="s">
        <v>1008</v>
      </c>
      <c r="E59" s="432">
        <v>1</v>
      </c>
      <c r="H59" s="432">
        <f t="shared" si="1"/>
        <v>1</v>
      </c>
      <c r="P59" s="462"/>
      <c r="R59" s="499"/>
    </row>
    <row r="60" spans="1:18" ht="15">
      <c r="P60" s="472"/>
      <c r="R60" s="510"/>
    </row>
    <row r="61" spans="1:18">
      <c r="D61" s="1">
        <f>SUM(D4:D60)</f>
        <v>116</v>
      </c>
      <c r="E61" s="1">
        <f>SUM(E4:E60)</f>
        <v>115</v>
      </c>
      <c r="F61" s="1">
        <f>SUM(F4:F60)</f>
        <v>112</v>
      </c>
      <c r="P61" s="472"/>
      <c r="R61" s="494"/>
    </row>
    <row r="62" spans="1:18">
      <c r="P62" s="472"/>
      <c r="R62" s="500"/>
    </row>
    <row r="63" spans="1:18">
      <c r="P63" s="472"/>
      <c r="R63" s="429"/>
    </row>
    <row r="64" spans="1:18">
      <c r="P64" s="472"/>
      <c r="R64" s="499"/>
    </row>
    <row r="65" spans="1:18">
      <c r="P65" s="438"/>
      <c r="R65" s="499"/>
    </row>
    <row r="66" spans="1:18" ht="14.25">
      <c r="A66" s="200" t="s">
        <v>1649</v>
      </c>
      <c r="E66" s="200" t="s">
        <v>1654</v>
      </c>
      <c r="J66" s="200" t="s">
        <v>1655</v>
      </c>
      <c r="P66" s="438"/>
      <c r="R66" s="429"/>
    </row>
    <row r="67" spans="1:18">
      <c r="P67" s="472"/>
      <c r="R67" s="499"/>
    </row>
    <row r="68" spans="1:18" s="442" customFormat="1">
      <c r="A68" s="442" t="s">
        <v>33</v>
      </c>
      <c r="B68" s="431"/>
      <c r="C68" s="432">
        <v>14</v>
      </c>
      <c r="E68" s="442" t="s">
        <v>19</v>
      </c>
      <c r="H68" s="440">
        <v>11</v>
      </c>
      <c r="J68" s="442" t="s">
        <v>21</v>
      </c>
      <c r="M68" s="440">
        <v>10</v>
      </c>
      <c r="P68" s="481"/>
      <c r="R68" s="499"/>
    </row>
    <row r="69" spans="1:18" s="442" customFormat="1">
      <c r="A69" s="442" t="s">
        <v>21</v>
      </c>
      <c r="B69" s="431"/>
      <c r="C69" s="432">
        <v>11</v>
      </c>
      <c r="E69" s="442" t="s">
        <v>11</v>
      </c>
      <c r="H69" s="440">
        <v>8</v>
      </c>
      <c r="J69" s="442" t="s">
        <v>27</v>
      </c>
      <c r="M69" s="440">
        <v>8</v>
      </c>
      <c r="R69" s="563"/>
    </row>
    <row r="70" spans="1:18" s="442" customFormat="1">
      <c r="A70" s="442" t="s">
        <v>27</v>
      </c>
      <c r="B70" s="431"/>
      <c r="C70" s="432">
        <v>9</v>
      </c>
      <c r="E70" s="442" t="s">
        <v>156</v>
      </c>
      <c r="H70" s="440">
        <v>6</v>
      </c>
      <c r="J70" s="442" t="s">
        <v>156</v>
      </c>
      <c r="M70" s="440">
        <v>8</v>
      </c>
      <c r="P70" s="438"/>
      <c r="R70" s="499"/>
    </row>
    <row r="71" spans="1:18" s="442" customFormat="1">
      <c r="A71" s="442" t="s">
        <v>155</v>
      </c>
      <c r="B71" s="431"/>
      <c r="C71" s="432">
        <v>8</v>
      </c>
      <c r="E71" s="442" t="s">
        <v>31</v>
      </c>
      <c r="H71" s="440">
        <v>6</v>
      </c>
      <c r="J71" s="442" t="s">
        <v>11</v>
      </c>
      <c r="M71" s="440">
        <v>7</v>
      </c>
      <c r="P71" s="462"/>
      <c r="R71" s="429"/>
    </row>
    <row r="72" spans="1:18" s="442" customFormat="1">
      <c r="A72" s="442" t="s">
        <v>9</v>
      </c>
      <c r="B72" s="431"/>
      <c r="C72" s="432">
        <v>7</v>
      </c>
      <c r="E72" s="442" t="s">
        <v>17</v>
      </c>
      <c r="H72" s="440">
        <v>5</v>
      </c>
      <c r="J72" s="442" t="s">
        <v>29</v>
      </c>
      <c r="M72" s="440">
        <v>7</v>
      </c>
      <c r="P72" s="462"/>
      <c r="R72" s="429"/>
    </row>
    <row r="73" spans="1:18" s="442" customFormat="1">
      <c r="A73" s="442" t="s">
        <v>19</v>
      </c>
      <c r="B73" s="431"/>
      <c r="C73" s="432">
        <v>6</v>
      </c>
      <c r="E73" s="442" t="s">
        <v>142</v>
      </c>
      <c r="H73" s="440">
        <v>5</v>
      </c>
      <c r="J73" s="442" t="s">
        <v>1</v>
      </c>
      <c r="M73" s="440">
        <v>6</v>
      </c>
      <c r="P73" s="438"/>
      <c r="R73" s="429"/>
    </row>
    <row r="74" spans="1:18" s="442" customFormat="1">
      <c r="A74" s="442" t="s">
        <v>144</v>
      </c>
      <c r="B74" s="431"/>
      <c r="C74" s="432">
        <v>6</v>
      </c>
      <c r="E74" s="442" t="s">
        <v>29</v>
      </c>
      <c r="H74" s="440">
        <v>5</v>
      </c>
      <c r="J74" s="442" t="s">
        <v>4</v>
      </c>
      <c r="M74" s="440">
        <v>6</v>
      </c>
      <c r="P74" s="462"/>
      <c r="R74" s="499"/>
    </row>
    <row r="75" spans="1:18" s="442" customFormat="1">
      <c r="A75" s="442" t="s">
        <v>31</v>
      </c>
      <c r="B75" s="431"/>
      <c r="C75" s="432">
        <v>5</v>
      </c>
      <c r="E75" s="442" t="s">
        <v>37</v>
      </c>
      <c r="H75" s="440">
        <v>5</v>
      </c>
      <c r="J75" s="442" t="s">
        <v>23</v>
      </c>
      <c r="M75" s="440">
        <v>6</v>
      </c>
      <c r="P75" s="462"/>
      <c r="R75" s="499"/>
    </row>
    <row r="76" spans="1:18" s="442" customFormat="1">
      <c r="A76" s="442" t="s">
        <v>17</v>
      </c>
      <c r="B76" s="431"/>
      <c r="C76" s="432">
        <v>4</v>
      </c>
      <c r="E76" s="442" t="s">
        <v>157</v>
      </c>
      <c r="H76" s="440">
        <v>5</v>
      </c>
      <c r="J76" s="442" t="s">
        <v>157</v>
      </c>
      <c r="M76" s="440">
        <v>5</v>
      </c>
      <c r="P76" s="438"/>
      <c r="R76" s="429"/>
    </row>
    <row r="77" spans="1:18" s="442" customFormat="1">
      <c r="A77" s="442" t="s">
        <v>25</v>
      </c>
      <c r="B77" s="431"/>
      <c r="C77" s="432">
        <v>4</v>
      </c>
      <c r="E77" s="442" t="s">
        <v>181</v>
      </c>
      <c r="H77" s="440">
        <v>4</v>
      </c>
      <c r="J77" s="442" t="s">
        <v>15</v>
      </c>
      <c r="M77" s="440">
        <v>4</v>
      </c>
      <c r="P77" s="481"/>
      <c r="R77" s="429"/>
    </row>
    <row r="78" spans="1:18" s="442" customFormat="1">
      <c r="A78" s="442" t="s">
        <v>11</v>
      </c>
      <c r="B78" s="431"/>
      <c r="C78" s="432">
        <v>3</v>
      </c>
      <c r="E78" s="442" t="s">
        <v>9</v>
      </c>
      <c r="H78" s="440">
        <v>4</v>
      </c>
      <c r="J78" s="442" t="s">
        <v>31</v>
      </c>
      <c r="M78" s="440">
        <v>4</v>
      </c>
      <c r="P78" s="462"/>
      <c r="R78" s="499"/>
    </row>
    <row r="79" spans="1:18" s="442" customFormat="1">
      <c r="A79" s="442" t="s">
        <v>999</v>
      </c>
      <c r="B79" s="431"/>
      <c r="C79" s="432">
        <v>3</v>
      </c>
      <c r="E79" s="442" t="s">
        <v>1019</v>
      </c>
      <c r="H79" s="440">
        <v>4</v>
      </c>
      <c r="J79" s="442" t="s">
        <v>17</v>
      </c>
      <c r="M79" s="440">
        <v>3</v>
      </c>
      <c r="P79" s="462"/>
      <c r="R79" s="429"/>
    </row>
    <row r="80" spans="1:18" s="442" customFormat="1">
      <c r="A80" s="442" t="s">
        <v>142</v>
      </c>
      <c r="B80" s="431"/>
      <c r="C80" s="432">
        <v>3</v>
      </c>
      <c r="E80" s="442" t="s">
        <v>27</v>
      </c>
      <c r="H80" s="440">
        <v>4</v>
      </c>
      <c r="J80" s="442" t="s">
        <v>1057</v>
      </c>
      <c r="M80" s="440">
        <v>3</v>
      </c>
      <c r="P80" s="438"/>
      <c r="R80" s="429"/>
    </row>
    <row r="81" spans="1:18" s="442" customFormat="1">
      <c r="A81" s="442" t="s">
        <v>1047</v>
      </c>
      <c r="B81" s="431"/>
      <c r="C81" s="432">
        <v>3</v>
      </c>
      <c r="E81" s="442" t="s">
        <v>6</v>
      </c>
      <c r="H81" s="440">
        <v>3</v>
      </c>
      <c r="J81" s="442" t="s">
        <v>33</v>
      </c>
      <c r="M81" s="440">
        <v>3</v>
      </c>
      <c r="P81" s="438"/>
      <c r="R81" s="499"/>
    </row>
    <row r="82" spans="1:18" s="442" customFormat="1">
      <c r="A82" s="442" t="s">
        <v>181</v>
      </c>
      <c r="B82" s="431"/>
      <c r="C82" s="432">
        <v>2</v>
      </c>
      <c r="E82" s="442" t="s">
        <v>155</v>
      </c>
      <c r="H82" s="440">
        <v>3</v>
      </c>
      <c r="J82" s="442" t="s">
        <v>9</v>
      </c>
      <c r="M82" s="440">
        <v>2</v>
      </c>
      <c r="P82" s="438"/>
      <c r="R82" s="429"/>
    </row>
    <row r="83" spans="1:18" s="442" customFormat="1">
      <c r="A83" s="442" t="s">
        <v>4</v>
      </c>
      <c r="B83" s="431"/>
      <c r="C83" s="432">
        <v>2</v>
      </c>
      <c r="E83" s="442" t="s">
        <v>25</v>
      </c>
      <c r="H83" s="440">
        <v>3</v>
      </c>
      <c r="J83" s="442" t="s">
        <v>164</v>
      </c>
      <c r="M83" s="440">
        <v>2</v>
      </c>
      <c r="P83" s="481"/>
      <c r="R83" s="429"/>
    </row>
    <row r="84" spans="1:18" s="442" customFormat="1">
      <c r="A84" s="442" t="s">
        <v>1035</v>
      </c>
      <c r="B84" s="431"/>
      <c r="C84" s="432">
        <v>2</v>
      </c>
      <c r="E84" s="442" t="s">
        <v>988</v>
      </c>
      <c r="H84" s="440">
        <v>3</v>
      </c>
      <c r="J84" s="442" t="s">
        <v>1021</v>
      </c>
      <c r="M84" s="440">
        <v>2</v>
      </c>
      <c r="P84" s="481"/>
      <c r="R84" s="429"/>
    </row>
    <row r="85" spans="1:18" s="442" customFormat="1">
      <c r="A85" s="442" t="s">
        <v>143</v>
      </c>
      <c r="B85" s="431"/>
      <c r="C85" s="432">
        <v>2</v>
      </c>
      <c r="E85" s="442" t="s">
        <v>1047</v>
      </c>
      <c r="H85" s="440">
        <v>3</v>
      </c>
      <c r="J85" s="442" t="s">
        <v>2568</v>
      </c>
      <c r="M85" s="440">
        <v>2</v>
      </c>
      <c r="P85" s="462"/>
      <c r="R85" s="499"/>
    </row>
    <row r="86" spans="1:18" s="442" customFormat="1">
      <c r="A86" s="442" t="s">
        <v>1004</v>
      </c>
      <c r="B86" s="431"/>
      <c r="C86" s="432">
        <v>2</v>
      </c>
      <c r="E86" s="442" t="s">
        <v>35</v>
      </c>
      <c r="H86" s="440">
        <v>3</v>
      </c>
      <c r="J86" s="442" t="s">
        <v>1036</v>
      </c>
      <c r="M86" s="440">
        <v>2</v>
      </c>
      <c r="P86" s="438"/>
      <c r="R86" s="429"/>
    </row>
    <row r="87" spans="1:18" s="442" customFormat="1">
      <c r="A87" s="442" t="s">
        <v>35</v>
      </c>
      <c r="B87" s="431"/>
      <c r="C87" s="432">
        <v>2</v>
      </c>
      <c r="E87" s="442" t="s">
        <v>1053</v>
      </c>
      <c r="H87" s="440">
        <v>2</v>
      </c>
      <c r="J87" s="442" t="s">
        <v>1004</v>
      </c>
      <c r="M87" s="440">
        <v>2</v>
      </c>
      <c r="P87" s="462"/>
      <c r="R87" s="429"/>
    </row>
    <row r="88" spans="1:18" s="442" customFormat="1">
      <c r="A88" s="442" t="s">
        <v>158</v>
      </c>
      <c r="B88" s="431"/>
      <c r="C88" s="432">
        <v>1</v>
      </c>
      <c r="E88" s="442" t="s">
        <v>144</v>
      </c>
      <c r="H88" s="440">
        <v>2</v>
      </c>
      <c r="J88" s="442" t="s">
        <v>160</v>
      </c>
      <c r="M88" s="440">
        <v>2</v>
      </c>
      <c r="P88" s="438"/>
      <c r="R88" s="499"/>
    </row>
    <row r="89" spans="1:18" s="442" customFormat="1">
      <c r="A89" s="442" t="s">
        <v>1</v>
      </c>
      <c r="B89" s="431"/>
      <c r="C89" s="432">
        <v>1</v>
      </c>
      <c r="E89" s="442" t="s">
        <v>2565</v>
      </c>
      <c r="H89" s="440">
        <v>1</v>
      </c>
      <c r="J89" s="442" t="s">
        <v>35</v>
      </c>
      <c r="M89" s="440">
        <v>2</v>
      </c>
      <c r="P89" s="438"/>
      <c r="R89" s="499"/>
    </row>
    <row r="90" spans="1:18" s="442" customFormat="1">
      <c r="A90" s="442" t="s">
        <v>2561</v>
      </c>
      <c r="B90" s="431"/>
      <c r="C90" s="432">
        <v>1</v>
      </c>
      <c r="E90" s="442" t="s">
        <v>158</v>
      </c>
      <c r="H90" s="440">
        <v>1</v>
      </c>
      <c r="J90" s="564" t="s">
        <v>37</v>
      </c>
      <c r="M90" s="440">
        <v>2</v>
      </c>
      <c r="P90" s="462"/>
      <c r="R90" s="499"/>
    </row>
    <row r="91" spans="1:18" s="442" customFormat="1">
      <c r="A91" s="442" t="s">
        <v>6</v>
      </c>
      <c r="B91" s="431"/>
      <c r="C91" s="432">
        <v>1</v>
      </c>
      <c r="E91" s="442" t="s">
        <v>1</v>
      </c>
      <c r="H91" s="440">
        <v>1</v>
      </c>
      <c r="J91" s="442" t="s">
        <v>181</v>
      </c>
      <c r="M91" s="440">
        <v>1</v>
      </c>
      <c r="P91" s="438"/>
      <c r="R91" s="429"/>
    </row>
    <row r="92" spans="1:18" s="442" customFormat="1">
      <c r="A92" s="442" t="s">
        <v>13</v>
      </c>
      <c r="B92" s="431"/>
      <c r="C92" s="432">
        <v>1</v>
      </c>
      <c r="E92" s="442" t="s">
        <v>1026</v>
      </c>
      <c r="H92" s="440">
        <v>1</v>
      </c>
      <c r="J92" s="442" t="s">
        <v>2561</v>
      </c>
      <c r="M92" s="440">
        <v>1</v>
      </c>
      <c r="P92" s="438"/>
      <c r="R92" s="429"/>
    </row>
    <row r="93" spans="1:18" s="442" customFormat="1">
      <c r="A93" s="442" t="s">
        <v>989</v>
      </c>
      <c r="B93" s="431"/>
      <c r="C93" s="432">
        <v>1</v>
      </c>
      <c r="E93" s="442" t="s">
        <v>4</v>
      </c>
      <c r="H93" s="440">
        <v>1</v>
      </c>
      <c r="J93" s="442" t="s">
        <v>6</v>
      </c>
      <c r="M93" s="440">
        <v>1</v>
      </c>
    </row>
    <row r="94" spans="1:18" s="442" customFormat="1">
      <c r="A94" s="442" t="s">
        <v>15</v>
      </c>
      <c r="B94" s="431"/>
      <c r="C94" s="432">
        <v>1</v>
      </c>
      <c r="E94" s="442" t="s">
        <v>983</v>
      </c>
      <c r="H94" s="440">
        <v>1</v>
      </c>
      <c r="J94" s="442" t="s">
        <v>155</v>
      </c>
      <c r="M94" s="440">
        <v>1</v>
      </c>
    </row>
    <row r="95" spans="1:18" s="442" customFormat="1">
      <c r="A95" s="442" t="s">
        <v>1013</v>
      </c>
      <c r="B95" s="431"/>
      <c r="C95" s="432">
        <v>1</v>
      </c>
      <c r="E95" s="442" t="s">
        <v>1040</v>
      </c>
      <c r="H95" s="440">
        <v>1</v>
      </c>
      <c r="J95" s="442" t="s">
        <v>983</v>
      </c>
      <c r="M95" s="440">
        <v>1</v>
      </c>
    </row>
    <row r="96" spans="1:18" s="442" customFormat="1">
      <c r="A96" s="442" t="s">
        <v>1053</v>
      </c>
      <c r="B96" s="431"/>
      <c r="C96" s="432">
        <v>1</v>
      </c>
      <c r="E96" s="442" t="s">
        <v>13</v>
      </c>
      <c r="H96" s="440">
        <v>1</v>
      </c>
      <c r="J96" s="442" t="s">
        <v>13</v>
      </c>
      <c r="M96" s="440">
        <v>1</v>
      </c>
    </row>
    <row r="97" spans="1:13" s="442" customFormat="1">
      <c r="A97" s="442" t="s">
        <v>1020</v>
      </c>
      <c r="B97" s="431"/>
      <c r="C97" s="432">
        <v>1</v>
      </c>
      <c r="E97" s="442" t="s">
        <v>999</v>
      </c>
      <c r="H97" s="440">
        <v>1</v>
      </c>
      <c r="J97" s="442" t="s">
        <v>989</v>
      </c>
      <c r="M97" s="440">
        <v>1</v>
      </c>
    </row>
    <row r="98" spans="1:13" s="442" customFormat="1">
      <c r="A98" s="442" t="s">
        <v>23</v>
      </c>
      <c r="B98" s="431"/>
      <c r="C98" s="432">
        <v>1</v>
      </c>
      <c r="E98" s="442" t="s">
        <v>1013</v>
      </c>
      <c r="H98" s="440">
        <v>1</v>
      </c>
      <c r="J98" s="442" t="s">
        <v>1013</v>
      </c>
      <c r="M98" s="440">
        <v>1</v>
      </c>
    </row>
    <row r="99" spans="1:13" s="442" customFormat="1">
      <c r="A99" s="442" t="s">
        <v>156</v>
      </c>
      <c r="B99" s="431"/>
      <c r="C99" s="432">
        <v>1</v>
      </c>
      <c r="E99" s="442" t="s">
        <v>21</v>
      </c>
      <c r="H99" s="440">
        <v>1</v>
      </c>
      <c r="J99" s="442" t="s">
        <v>142</v>
      </c>
      <c r="M99" s="440">
        <v>1</v>
      </c>
    </row>
    <row r="100" spans="1:13" s="442" customFormat="1">
      <c r="A100" s="442" t="s">
        <v>160</v>
      </c>
      <c r="B100" s="431"/>
      <c r="C100" s="432">
        <v>1</v>
      </c>
      <c r="E100" s="442" t="s">
        <v>1020</v>
      </c>
      <c r="H100" s="440">
        <v>1</v>
      </c>
      <c r="J100" s="442" t="s">
        <v>143</v>
      </c>
      <c r="M100" s="440">
        <v>1</v>
      </c>
    </row>
    <row r="101" spans="1:13" s="442" customFormat="1">
      <c r="A101" s="442" t="s">
        <v>37</v>
      </c>
      <c r="B101" s="431"/>
      <c r="C101" s="432">
        <v>1</v>
      </c>
      <c r="E101" s="442" t="s">
        <v>23</v>
      </c>
      <c r="H101" s="440">
        <v>1</v>
      </c>
      <c r="J101" s="442" t="s">
        <v>993</v>
      </c>
      <c r="M101" s="440">
        <v>1</v>
      </c>
    </row>
    <row r="102" spans="1:13" s="442" customFormat="1">
      <c r="A102" s="442" t="s">
        <v>2570</v>
      </c>
      <c r="B102" s="431"/>
      <c r="C102" s="432">
        <v>1</v>
      </c>
      <c r="E102" s="442" t="s">
        <v>1001</v>
      </c>
      <c r="H102" s="440">
        <v>1</v>
      </c>
      <c r="J102" s="442" t="s">
        <v>1003</v>
      </c>
      <c r="M102" s="440">
        <v>1</v>
      </c>
    </row>
    <row r="103" spans="1:13" s="442" customFormat="1">
      <c r="A103" s="442" t="s">
        <v>39</v>
      </c>
      <c r="B103" s="431"/>
      <c r="C103" s="432">
        <v>1</v>
      </c>
      <c r="E103" s="442" t="s">
        <v>1035</v>
      </c>
      <c r="H103" s="440">
        <v>1</v>
      </c>
      <c r="J103" s="442" t="s">
        <v>1047</v>
      </c>
      <c r="M103" s="440">
        <v>1</v>
      </c>
    </row>
    <row r="104" spans="1:13" s="442" customFormat="1">
      <c r="A104" s="442" t="s">
        <v>157</v>
      </c>
      <c r="B104" s="431"/>
      <c r="C104" s="432">
        <v>1</v>
      </c>
      <c r="E104" s="442" t="s">
        <v>143</v>
      </c>
      <c r="H104" s="440">
        <v>1</v>
      </c>
      <c r="J104" s="442" t="s">
        <v>39</v>
      </c>
      <c r="M104" s="440">
        <v>1</v>
      </c>
    </row>
    <row r="105" spans="1:13" s="442" customFormat="1">
      <c r="A105" s="442" t="s">
        <v>2566</v>
      </c>
      <c r="B105" s="431"/>
      <c r="C105" s="432">
        <v>1</v>
      </c>
      <c r="E105" s="442" t="s">
        <v>1039</v>
      </c>
      <c r="H105" s="440">
        <v>1</v>
      </c>
    </row>
    <row r="106" spans="1:13" s="442" customFormat="1">
      <c r="B106" s="431"/>
      <c r="C106" s="432"/>
      <c r="E106" s="442" t="s">
        <v>33</v>
      </c>
      <c r="H106" s="440">
        <v>1</v>
      </c>
      <c r="M106" s="439">
        <f>SUM(M68:M104)</f>
        <v>112</v>
      </c>
    </row>
    <row r="107" spans="1:13" s="442" customFormat="1">
      <c r="B107" s="431"/>
      <c r="C107" s="439">
        <f>SUM(C64:C106)</f>
        <v>116</v>
      </c>
      <c r="E107" s="442" t="s">
        <v>39</v>
      </c>
      <c r="H107" s="440">
        <v>1</v>
      </c>
    </row>
    <row r="108" spans="1:13" s="442" customFormat="1">
      <c r="B108" s="431"/>
      <c r="C108" s="431"/>
      <c r="E108" s="442" t="s">
        <v>145</v>
      </c>
      <c r="H108" s="440">
        <v>1</v>
      </c>
    </row>
    <row r="109" spans="1:13" s="442" customFormat="1">
      <c r="B109" s="431"/>
      <c r="C109" s="431"/>
      <c r="E109" s="442" t="s">
        <v>1008</v>
      </c>
      <c r="H109" s="440">
        <v>1</v>
      </c>
    </row>
    <row r="110" spans="1:13">
      <c r="A110" s="442"/>
      <c r="B110" s="431"/>
      <c r="C110" s="432"/>
    </row>
    <row r="111" spans="1:13">
      <c r="A111" s="442"/>
      <c r="B111" s="431"/>
      <c r="C111" s="431"/>
      <c r="H111" s="12">
        <f>SUM(H68:H110)</f>
        <v>115</v>
      </c>
    </row>
    <row r="112" spans="1:13">
      <c r="A112" s="442"/>
      <c r="B112" s="431"/>
      <c r="C112" s="432"/>
    </row>
    <row r="113" spans="1:3">
      <c r="A113" s="442"/>
      <c r="B113" s="431"/>
      <c r="C113" s="432"/>
    </row>
    <row r="114" spans="1:3">
      <c r="A114" s="442"/>
      <c r="B114" s="431"/>
      <c r="C114" s="432"/>
    </row>
    <row r="115" spans="1:3">
      <c r="A115" s="442"/>
      <c r="B115" s="431"/>
      <c r="C115" s="432"/>
    </row>
    <row r="116" spans="1:3">
      <c r="A116" s="442"/>
      <c r="B116" s="431"/>
      <c r="C116" s="432"/>
    </row>
    <row r="117" spans="1:3">
      <c r="A117" s="442"/>
      <c r="B117" s="431"/>
      <c r="C117" s="431"/>
    </row>
    <row r="118" spans="1:3">
      <c r="A118" s="442"/>
      <c r="B118" s="431"/>
      <c r="C118" s="431"/>
    </row>
    <row r="119" spans="1:3">
      <c r="A119" s="442"/>
      <c r="B119" s="431"/>
      <c r="C119" s="432"/>
    </row>
    <row r="120" spans="1:3">
      <c r="A120" s="442"/>
      <c r="B120" s="431"/>
      <c r="C120" s="431"/>
    </row>
  </sheetData>
  <sortState ref="J68:M104">
    <sortCondition descending="1" ref="M68:M104"/>
    <sortCondition ref="J68:J10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272"/>
  <sheetViews>
    <sheetView zoomScaleNormal="100" workbookViewId="0"/>
  </sheetViews>
  <sheetFormatPr defaultRowHeight="12.75"/>
  <cols>
    <col min="1" max="1" width="3.7109375" customWidth="1"/>
    <col min="2" max="2" width="11.7109375" customWidth="1"/>
    <col min="5" max="6" width="11.7109375" customWidth="1"/>
    <col min="7" max="7" width="0.42578125" customWidth="1"/>
    <col min="8" max="12" width="11.7109375" customWidth="1"/>
    <col min="13" max="13" width="3.7109375" customWidth="1"/>
    <col min="14" max="14" width="11.7109375" customWidth="1"/>
    <col min="15" max="15" width="10.140625" customWidth="1"/>
    <col min="16" max="16" width="11.7109375" customWidth="1"/>
    <col min="17" max="17" width="14.7109375" customWidth="1"/>
    <col min="19" max="19" width="3.7109375" customWidth="1"/>
    <col min="20" max="20" width="12.7109375" customWidth="1"/>
    <col min="21" max="21" width="11.7109375" customWidth="1"/>
    <col min="23" max="23" width="14.7109375" customWidth="1"/>
  </cols>
  <sheetData>
    <row r="1" spans="1:5" ht="25.5">
      <c r="B1" s="232" t="s">
        <v>2075</v>
      </c>
    </row>
    <row r="2" spans="1:5" ht="20.25">
      <c r="B2" s="234" t="s">
        <v>2076</v>
      </c>
    </row>
    <row r="4" spans="1:5" ht="15.75">
      <c r="A4" s="235" t="s">
        <v>0</v>
      </c>
      <c r="B4" s="236" t="s">
        <v>15</v>
      </c>
      <c r="C4" s="236"/>
      <c r="D4" s="236"/>
      <c r="E4" s="237">
        <v>14116.8</v>
      </c>
    </row>
    <row r="5" spans="1:5" ht="15.75">
      <c r="A5" s="235" t="s">
        <v>2</v>
      </c>
      <c r="B5" s="60" t="s">
        <v>21</v>
      </c>
      <c r="C5" s="60"/>
      <c r="D5" s="60"/>
      <c r="E5" s="230">
        <v>13944.449999999997</v>
      </c>
    </row>
    <row r="6" spans="1:5" ht="15.75">
      <c r="A6" s="235" t="s">
        <v>3</v>
      </c>
      <c r="B6" s="60" t="s">
        <v>39</v>
      </c>
      <c r="C6" s="60"/>
      <c r="D6" s="60"/>
      <c r="E6" s="230">
        <v>13796.5</v>
      </c>
    </row>
    <row r="7" spans="1:5" ht="15.75">
      <c r="A7" s="235" t="s">
        <v>5</v>
      </c>
      <c r="B7" s="60" t="s">
        <v>183</v>
      </c>
      <c r="C7" s="60"/>
      <c r="D7" s="60"/>
      <c r="E7" s="230">
        <v>13499.599999999999</v>
      </c>
    </row>
    <row r="8" spans="1:5" ht="15.75">
      <c r="A8" s="235" t="s">
        <v>7</v>
      </c>
      <c r="B8" s="60" t="s">
        <v>9</v>
      </c>
      <c r="C8" s="60"/>
      <c r="D8" s="60"/>
      <c r="E8" s="230">
        <v>12660.250000000004</v>
      </c>
    </row>
    <row r="9" spans="1:5" ht="15.75">
      <c r="A9" s="235" t="s">
        <v>8</v>
      </c>
      <c r="B9" s="60" t="s">
        <v>31</v>
      </c>
      <c r="C9" s="60"/>
      <c r="D9" s="60"/>
      <c r="E9" s="230">
        <v>12509.800000000001</v>
      </c>
    </row>
    <row r="12" spans="1:5" ht="25.5">
      <c r="B12" s="232" t="s">
        <v>2077</v>
      </c>
    </row>
    <row r="13" spans="1:5" ht="20.25">
      <c r="B13" s="234" t="s">
        <v>2076</v>
      </c>
    </row>
    <row r="15" spans="1:5" ht="15.75">
      <c r="A15" s="235" t="s">
        <v>0</v>
      </c>
      <c r="B15" s="236" t="s">
        <v>21</v>
      </c>
      <c r="C15" s="236"/>
      <c r="D15" s="236"/>
      <c r="E15" s="237">
        <v>11561</v>
      </c>
    </row>
    <row r="16" spans="1:5" ht="15.75">
      <c r="A16" s="235" t="s">
        <v>2</v>
      </c>
      <c r="B16" s="60" t="s">
        <v>15</v>
      </c>
      <c r="C16" s="60"/>
      <c r="D16" s="60"/>
      <c r="E16" s="230">
        <v>10999.850000000002</v>
      </c>
    </row>
    <row r="17" spans="1:5" ht="15.75">
      <c r="A17" s="235" t="s">
        <v>3</v>
      </c>
      <c r="B17" s="60" t="s">
        <v>31</v>
      </c>
      <c r="C17" s="60"/>
      <c r="D17" s="60"/>
      <c r="E17" s="230">
        <v>10718.150000000001</v>
      </c>
    </row>
    <row r="18" spans="1:5" ht="15.75">
      <c r="A18" s="235" t="s">
        <v>5</v>
      </c>
      <c r="B18" s="60" t="s">
        <v>181</v>
      </c>
      <c r="C18" s="60"/>
      <c r="D18" s="60"/>
      <c r="E18" s="230">
        <v>8812.0000000000036</v>
      </c>
    </row>
    <row r="19" spans="1:5" ht="15.75">
      <c r="A19" s="235" t="s">
        <v>7</v>
      </c>
      <c r="B19" s="60" t="s">
        <v>35</v>
      </c>
      <c r="C19" s="60"/>
      <c r="D19" s="60"/>
      <c r="E19" s="230">
        <v>8808.9999999999982</v>
      </c>
    </row>
    <row r="20" spans="1:5" ht="15.75">
      <c r="A20" s="235" t="s">
        <v>8</v>
      </c>
      <c r="B20" s="60" t="s">
        <v>39</v>
      </c>
      <c r="C20" s="60"/>
      <c r="D20" s="60"/>
      <c r="E20" s="230">
        <v>8509.2000000000025</v>
      </c>
    </row>
    <row r="21" spans="1:5" ht="15.75">
      <c r="A21" s="235" t="s">
        <v>10</v>
      </c>
      <c r="B21" s="60" t="s">
        <v>25</v>
      </c>
      <c r="C21" s="60"/>
      <c r="D21" s="60"/>
      <c r="E21" s="230">
        <v>8247.3000000000029</v>
      </c>
    </row>
    <row r="22" spans="1:5" ht="15.75">
      <c r="A22" s="235" t="s">
        <v>12</v>
      </c>
      <c r="B22" s="60" t="s">
        <v>17</v>
      </c>
      <c r="C22" s="60"/>
      <c r="D22" s="60"/>
      <c r="E22" s="230">
        <v>7682.0999999999985</v>
      </c>
    </row>
    <row r="23" spans="1:5" ht="15.75">
      <c r="A23" s="235" t="s">
        <v>14</v>
      </c>
      <c r="B23" s="60" t="s">
        <v>183</v>
      </c>
      <c r="C23" s="60"/>
      <c r="D23" s="60"/>
      <c r="E23" s="230">
        <v>6934.3499999999985</v>
      </c>
    </row>
    <row r="24" spans="1:5" ht="15.75">
      <c r="A24" s="235" t="s">
        <v>16</v>
      </c>
      <c r="B24" s="60" t="s">
        <v>19</v>
      </c>
      <c r="C24" s="60"/>
      <c r="D24" s="60"/>
      <c r="E24" s="230">
        <v>6838.8500000000013</v>
      </c>
    </row>
    <row r="25" spans="1:5" ht="15.75">
      <c r="A25" s="235" t="s">
        <v>18</v>
      </c>
      <c r="B25" s="60" t="s">
        <v>9</v>
      </c>
      <c r="C25" s="60"/>
      <c r="D25" s="60"/>
      <c r="E25" s="230">
        <v>6357.6</v>
      </c>
    </row>
    <row r="26" spans="1:5" ht="15.75">
      <c r="A26" s="235" t="s">
        <v>20</v>
      </c>
      <c r="B26" s="60" t="s">
        <v>184</v>
      </c>
      <c r="C26" s="60"/>
      <c r="D26" s="60"/>
      <c r="E26" s="230">
        <v>5760.5500000000011</v>
      </c>
    </row>
    <row r="27" spans="1:5" ht="15.75">
      <c r="A27" s="235" t="s">
        <v>22</v>
      </c>
      <c r="B27" s="60" t="s">
        <v>37</v>
      </c>
      <c r="C27" s="60"/>
      <c r="D27" s="60"/>
      <c r="E27" s="230">
        <v>2164.25</v>
      </c>
    </row>
    <row r="28" spans="1:5" ht="15.75">
      <c r="A28" s="235" t="s">
        <v>24</v>
      </c>
      <c r="B28" s="60" t="s">
        <v>33</v>
      </c>
      <c r="C28" s="60"/>
      <c r="D28" s="60"/>
      <c r="E28" s="230">
        <v>1989.3000000000002</v>
      </c>
    </row>
    <row r="31" spans="1:5" ht="25.5">
      <c r="B31" s="232" t="s">
        <v>2078</v>
      </c>
    </row>
    <row r="32" spans="1:5" ht="20.25">
      <c r="B32" s="234" t="s">
        <v>2076</v>
      </c>
      <c r="C32" s="60"/>
      <c r="D32" s="60"/>
      <c r="E32" s="60"/>
    </row>
    <row r="33" spans="1:5" ht="15">
      <c r="B33" s="60"/>
      <c r="C33" s="60"/>
      <c r="D33" s="60"/>
      <c r="E33" s="60"/>
    </row>
    <row r="34" spans="1:5" ht="15.75">
      <c r="A34" s="235" t="s">
        <v>0</v>
      </c>
      <c r="B34" s="236" t="s">
        <v>11</v>
      </c>
      <c r="C34" s="236"/>
      <c r="D34" s="236"/>
      <c r="E34" s="240">
        <v>25181.600000000002</v>
      </c>
    </row>
    <row r="35" spans="1:5" ht="15.75">
      <c r="A35" s="235" t="s">
        <v>2</v>
      </c>
      <c r="B35" s="60" t="s">
        <v>27</v>
      </c>
      <c r="C35" s="60"/>
      <c r="D35" s="60"/>
      <c r="E35" s="239">
        <v>24615.8</v>
      </c>
    </row>
    <row r="36" spans="1:5" ht="15.75">
      <c r="A36" s="235" t="s">
        <v>3</v>
      </c>
      <c r="B36" s="60" t="s">
        <v>17</v>
      </c>
      <c r="C36" s="60"/>
      <c r="D36" s="60"/>
      <c r="E36" s="239">
        <v>24226.499999999989</v>
      </c>
    </row>
    <row r="37" spans="1:5" ht="15.75">
      <c r="A37" s="235" t="s">
        <v>5</v>
      </c>
      <c r="B37" s="60" t="s">
        <v>21</v>
      </c>
      <c r="C37" s="60"/>
      <c r="D37" s="60"/>
      <c r="E37" s="239">
        <v>24210.500000000007</v>
      </c>
    </row>
    <row r="38" spans="1:5" ht="15.75">
      <c r="A38" s="235" t="s">
        <v>7</v>
      </c>
      <c r="B38" s="60" t="s">
        <v>23</v>
      </c>
      <c r="C38" s="60"/>
      <c r="D38" s="60"/>
      <c r="E38" s="239">
        <v>23615.950000000008</v>
      </c>
    </row>
    <row r="39" spans="1:5" ht="15.75">
      <c r="A39" s="235" t="s">
        <v>8</v>
      </c>
      <c r="B39" s="60" t="s">
        <v>31</v>
      </c>
      <c r="C39" s="60"/>
      <c r="D39" s="60"/>
      <c r="E39" s="239">
        <v>23125.300000000007</v>
      </c>
    </row>
    <row r="40" spans="1:5" ht="15.75">
      <c r="A40" s="235" t="s">
        <v>10</v>
      </c>
      <c r="B40" s="60" t="s">
        <v>25</v>
      </c>
      <c r="C40" s="60"/>
      <c r="D40" s="60"/>
      <c r="E40" s="239">
        <v>22998.299999999988</v>
      </c>
    </row>
    <row r="41" spans="1:5" ht="15.75">
      <c r="A41" s="235" t="s">
        <v>12</v>
      </c>
      <c r="B41" s="60" t="s">
        <v>39</v>
      </c>
      <c r="C41" s="60"/>
      <c r="D41" s="60"/>
      <c r="E41" s="239">
        <v>22970.799999999999</v>
      </c>
    </row>
    <row r="42" spans="1:5" ht="15.75">
      <c r="A42" s="235" t="s">
        <v>14</v>
      </c>
      <c r="B42" s="60" t="s">
        <v>33</v>
      </c>
      <c r="C42" s="60"/>
      <c r="D42" s="60"/>
      <c r="E42" s="239">
        <v>22562.800000000007</v>
      </c>
    </row>
    <row r="43" spans="1:5" ht="15.75">
      <c r="A43" s="235" t="s">
        <v>16</v>
      </c>
      <c r="B43" s="60" t="s">
        <v>181</v>
      </c>
      <c r="C43" s="60"/>
      <c r="D43" s="60"/>
      <c r="E43" s="239">
        <v>22398.45</v>
      </c>
    </row>
    <row r="44" spans="1:5" ht="15.75">
      <c r="A44" s="235" t="s">
        <v>18</v>
      </c>
      <c r="B44" s="60" t="s">
        <v>15</v>
      </c>
      <c r="C44" s="60"/>
      <c r="D44" s="60"/>
      <c r="E44" s="239">
        <v>22234.100000000013</v>
      </c>
    </row>
    <row r="45" spans="1:5" ht="15.75">
      <c r="A45" s="235" t="s">
        <v>20</v>
      </c>
      <c r="B45" s="60" t="s">
        <v>29</v>
      </c>
      <c r="C45" s="60"/>
      <c r="D45" s="60"/>
      <c r="E45" s="239">
        <v>22058.799999999992</v>
      </c>
    </row>
    <row r="46" spans="1:5" ht="15.75">
      <c r="A46" s="235" t="s">
        <v>22</v>
      </c>
      <c r="B46" s="60" t="s">
        <v>19</v>
      </c>
      <c r="C46" s="60"/>
      <c r="D46" s="60"/>
      <c r="E46" s="239">
        <v>21824.999999999993</v>
      </c>
    </row>
    <row r="47" spans="1:5" ht="15.75">
      <c r="A47" s="235" t="s">
        <v>24</v>
      </c>
      <c r="B47" s="60" t="s">
        <v>9</v>
      </c>
      <c r="C47" s="60"/>
      <c r="D47" s="60"/>
      <c r="E47" s="239">
        <v>21598.699999999993</v>
      </c>
    </row>
    <row r="48" spans="1:5" ht="15.75">
      <c r="A48" s="235" t="s">
        <v>26</v>
      </c>
      <c r="B48" s="60" t="s">
        <v>6</v>
      </c>
      <c r="C48" s="60"/>
      <c r="D48" s="60"/>
      <c r="E48" s="239">
        <v>20649.149999999994</v>
      </c>
    </row>
    <row r="49" spans="1:11" ht="15.75">
      <c r="A49" s="235" t="s">
        <v>28</v>
      </c>
      <c r="B49" s="60" t="s">
        <v>13</v>
      </c>
      <c r="C49" s="60"/>
      <c r="D49" s="60"/>
      <c r="E49" s="239">
        <v>20401.450000000004</v>
      </c>
    </row>
    <row r="50" spans="1:11" ht="15.75">
      <c r="A50" s="235" t="s">
        <v>30</v>
      </c>
      <c r="B50" s="60" t="s">
        <v>182</v>
      </c>
      <c r="C50" s="60"/>
      <c r="D50" s="60"/>
      <c r="E50" s="239">
        <v>20183.850000000006</v>
      </c>
    </row>
    <row r="51" spans="1:11" ht="15.75">
      <c r="A51" s="246" t="s">
        <v>32</v>
      </c>
      <c r="B51" s="247" t="s">
        <v>1</v>
      </c>
      <c r="C51" s="247"/>
      <c r="D51" s="247"/>
      <c r="E51" s="248">
        <v>19372.200000000004</v>
      </c>
    </row>
    <row r="52" spans="1:11" ht="15.75">
      <c r="A52" s="235" t="s">
        <v>34</v>
      </c>
      <c r="B52" s="242" t="s">
        <v>35</v>
      </c>
      <c r="C52" s="242"/>
      <c r="D52" s="242"/>
      <c r="E52" s="241">
        <v>19209.8</v>
      </c>
    </row>
    <row r="53" spans="1:11" ht="15.75">
      <c r="A53" s="235" t="s">
        <v>36</v>
      </c>
      <c r="B53" s="242" t="s">
        <v>37</v>
      </c>
      <c r="C53" s="242"/>
      <c r="D53" s="242"/>
      <c r="E53" s="241">
        <v>19202.400000000001</v>
      </c>
    </row>
    <row r="54" spans="1:11" ht="15.75">
      <c r="A54" s="235" t="s">
        <v>38</v>
      </c>
      <c r="B54" s="242" t="s">
        <v>4</v>
      </c>
      <c r="C54" s="242"/>
      <c r="D54" s="242"/>
      <c r="E54" s="241">
        <v>18759.550000000003</v>
      </c>
    </row>
    <row r="55" spans="1:11" ht="15.75">
      <c r="A55" s="235"/>
      <c r="B55" s="242"/>
      <c r="C55" s="242"/>
      <c r="D55" s="242"/>
      <c r="E55" s="241"/>
    </row>
    <row r="56" spans="1:11" ht="15.75">
      <c r="B56" s="60" t="s">
        <v>2083</v>
      </c>
      <c r="C56" s="242"/>
      <c r="D56" s="242"/>
      <c r="E56" s="241"/>
    </row>
    <row r="59" spans="1:11" ht="25.5">
      <c r="B59" s="232" t="s">
        <v>2080</v>
      </c>
    </row>
    <row r="60" spans="1:11" ht="20.25">
      <c r="B60" s="234" t="s">
        <v>2076</v>
      </c>
      <c r="H60" s="234" t="s">
        <v>2079</v>
      </c>
    </row>
    <row r="62" spans="1:11" ht="15.75">
      <c r="A62" s="235" t="s">
        <v>0</v>
      </c>
      <c r="B62" s="236" t="s">
        <v>21</v>
      </c>
      <c r="C62" s="236"/>
      <c r="D62" s="236"/>
      <c r="E62" s="240">
        <v>27839.499999999996</v>
      </c>
      <c r="G62" s="235" t="s">
        <v>0</v>
      </c>
      <c r="H62" s="236" t="s">
        <v>144</v>
      </c>
      <c r="I62" s="236"/>
      <c r="J62" s="236"/>
      <c r="K62" s="240">
        <v>27879.499999999993</v>
      </c>
    </row>
    <row r="63" spans="1:11" ht="15.75">
      <c r="A63" s="235" t="s">
        <v>2</v>
      </c>
      <c r="B63" s="60" t="s">
        <v>6</v>
      </c>
      <c r="C63" s="60"/>
      <c r="D63" s="60"/>
      <c r="E63" s="239">
        <v>26558.600000000009</v>
      </c>
      <c r="G63" s="235" t="s">
        <v>2</v>
      </c>
      <c r="H63" s="236" t="s">
        <v>145</v>
      </c>
      <c r="I63" s="236"/>
      <c r="J63" s="236"/>
      <c r="K63" s="240">
        <v>22817.800000000003</v>
      </c>
    </row>
    <row r="64" spans="1:11" ht="15.75">
      <c r="A64" s="235" t="s">
        <v>3</v>
      </c>
      <c r="B64" s="60" t="s">
        <v>11</v>
      </c>
      <c r="C64" s="60"/>
      <c r="D64" s="60"/>
      <c r="E64" s="239">
        <v>25759.099999999995</v>
      </c>
      <c r="G64" s="246" t="s">
        <v>3</v>
      </c>
      <c r="H64" s="252" t="s">
        <v>37</v>
      </c>
      <c r="I64" s="252"/>
      <c r="J64" s="252"/>
      <c r="K64" s="253">
        <v>22788.899999999998</v>
      </c>
    </row>
    <row r="65" spans="1:11" ht="15.75">
      <c r="A65" s="235" t="s">
        <v>5</v>
      </c>
      <c r="B65" s="60" t="s">
        <v>17</v>
      </c>
      <c r="C65" s="60"/>
      <c r="D65" s="60"/>
      <c r="E65" s="239">
        <v>25755.4</v>
      </c>
      <c r="G65" s="249" t="s">
        <v>5</v>
      </c>
      <c r="H65" s="250" t="s">
        <v>35</v>
      </c>
      <c r="I65" s="250"/>
      <c r="J65" s="250"/>
      <c r="K65" s="251">
        <v>21766.800000000007</v>
      </c>
    </row>
    <row r="66" spans="1:11" ht="15.75">
      <c r="A66" s="235" t="s">
        <v>7</v>
      </c>
      <c r="B66" s="60" t="s">
        <v>31</v>
      </c>
      <c r="C66" s="60"/>
      <c r="D66" s="60"/>
      <c r="E66" s="239">
        <v>25636.699999999997</v>
      </c>
      <c r="G66" s="235" t="s">
        <v>7</v>
      </c>
      <c r="H66" s="60" t="s">
        <v>143</v>
      </c>
      <c r="I66" s="60"/>
      <c r="J66" s="60"/>
      <c r="K66" s="239">
        <v>21685.999999999993</v>
      </c>
    </row>
    <row r="67" spans="1:11" ht="15.75">
      <c r="A67" s="235" t="s">
        <v>8</v>
      </c>
      <c r="B67" s="60" t="s">
        <v>33</v>
      </c>
      <c r="C67" s="60"/>
      <c r="D67" s="60"/>
      <c r="E67" s="239">
        <v>24833</v>
      </c>
      <c r="G67" s="235" t="s">
        <v>8</v>
      </c>
      <c r="H67" s="60" t="s">
        <v>142</v>
      </c>
      <c r="I67" s="60"/>
      <c r="J67" s="60"/>
      <c r="K67" s="239">
        <v>21095.999999999996</v>
      </c>
    </row>
    <row r="68" spans="1:11" ht="15.75">
      <c r="A68" s="235" t="s">
        <v>10</v>
      </c>
      <c r="B68" s="60" t="s">
        <v>9</v>
      </c>
      <c r="C68" s="60"/>
      <c r="D68" s="60"/>
      <c r="E68" s="239">
        <v>24665.000000000004</v>
      </c>
      <c r="G68" s="235" t="s">
        <v>10</v>
      </c>
      <c r="H68" s="60" t="s">
        <v>4</v>
      </c>
      <c r="I68" s="60"/>
      <c r="J68" s="60"/>
      <c r="K68" s="239">
        <v>18223.649999999994</v>
      </c>
    </row>
    <row r="69" spans="1:11" ht="15.75">
      <c r="A69" s="235" t="s">
        <v>12</v>
      </c>
      <c r="B69" s="60" t="s">
        <v>39</v>
      </c>
      <c r="C69" s="60"/>
      <c r="D69" s="60"/>
      <c r="E69" s="239">
        <v>24557.299999999988</v>
      </c>
    </row>
    <row r="70" spans="1:11" ht="15.75">
      <c r="A70" s="235" t="s">
        <v>14</v>
      </c>
      <c r="B70" s="60" t="s">
        <v>25</v>
      </c>
      <c r="C70" s="60"/>
      <c r="D70" s="60"/>
      <c r="E70" s="239">
        <v>23918.699999999997</v>
      </c>
    </row>
    <row r="71" spans="1:11" ht="15.75">
      <c r="A71" s="235" t="s">
        <v>16</v>
      </c>
      <c r="B71" s="60" t="s">
        <v>181</v>
      </c>
      <c r="C71" s="60"/>
      <c r="D71" s="60"/>
      <c r="E71" s="239">
        <v>23172.799999999999</v>
      </c>
    </row>
    <row r="72" spans="1:11" ht="15.75">
      <c r="A72" s="235" t="s">
        <v>18</v>
      </c>
      <c r="B72" s="60" t="s">
        <v>19</v>
      </c>
      <c r="C72" s="60"/>
      <c r="D72" s="60"/>
      <c r="E72" s="239">
        <v>23022.2</v>
      </c>
    </row>
    <row r="73" spans="1:11" ht="15.75">
      <c r="A73" s="235" t="s">
        <v>20</v>
      </c>
      <c r="B73" s="60" t="s">
        <v>13</v>
      </c>
      <c r="C73" s="60"/>
      <c r="D73" s="60"/>
      <c r="E73" s="239">
        <v>22808.300000000007</v>
      </c>
    </row>
    <row r="74" spans="1:11" ht="15.75">
      <c r="A74" s="235" t="s">
        <v>22</v>
      </c>
      <c r="B74" s="60" t="s">
        <v>1</v>
      </c>
      <c r="C74" s="60"/>
      <c r="D74" s="60"/>
      <c r="E74" s="239">
        <v>22608.299999999992</v>
      </c>
    </row>
    <row r="75" spans="1:11" ht="15.75">
      <c r="A75" s="246" t="s">
        <v>24</v>
      </c>
      <c r="B75" s="247" t="s">
        <v>15</v>
      </c>
      <c r="C75" s="247"/>
      <c r="D75" s="247"/>
      <c r="E75" s="248">
        <v>22360.5</v>
      </c>
    </row>
    <row r="76" spans="1:11" ht="15.75">
      <c r="A76" s="249" t="s">
        <v>26</v>
      </c>
      <c r="B76" s="250" t="s">
        <v>29</v>
      </c>
      <c r="C76" s="250"/>
      <c r="D76" s="250"/>
      <c r="E76" s="251">
        <v>22056.400000000005</v>
      </c>
    </row>
    <row r="77" spans="1:11" ht="15.75">
      <c r="A77" s="235" t="s">
        <v>28</v>
      </c>
      <c r="B77" s="242" t="s">
        <v>23</v>
      </c>
      <c r="C77" s="242"/>
      <c r="D77" s="242"/>
      <c r="E77" s="241">
        <v>21947.15</v>
      </c>
    </row>
    <row r="78" spans="1:11" ht="15.75">
      <c r="A78" s="235" t="s">
        <v>30</v>
      </c>
      <c r="B78" s="242" t="s">
        <v>27</v>
      </c>
      <c r="C78" s="242"/>
      <c r="D78" s="242"/>
      <c r="E78" s="241">
        <v>21597</v>
      </c>
    </row>
    <row r="79" spans="1:11" ht="15.75">
      <c r="A79" s="235" t="s">
        <v>32</v>
      </c>
      <c r="B79" s="242" t="s">
        <v>182</v>
      </c>
      <c r="C79" s="242"/>
      <c r="D79" s="242"/>
      <c r="E79" s="241">
        <v>0</v>
      </c>
    </row>
    <row r="81" spans="1:11" ht="18.75">
      <c r="A81" s="233" t="s">
        <v>2081</v>
      </c>
    </row>
    <row r="82" spans="1:11" ht="15.75">
      <c r="B82" s="147" t="s">
        <v>29</v>
      </c>
      <c r="C82" s="147"/>
      <c r="D82" s="147"/>
      <c r="E82" s="239">
        <v>2180.6999999999998</v>
      </c>
    </row>
    <row r="83" spans="1:11" ht="15">
      <c r="B83" s="60" t="s">
        <v>35</v>
      </c>
      <c r="E83" s="238">
        <v>1220.5</v>
      </c>
    </row>
    <row r="86" spans="1:11" ht="25.5">
      <c r="B86" s="232" t="s">
        <v>2082</v>
      </c>
    </row>
    <row r="87" spans="1:11" ht="20.25">
      <c r="B87" s="234" t="s">
        <v>2076</v>
      </c>
      <c r="H87" s="234" t="s">
        <v>2079</v>
      </c>
    </row>
    <row r="89" spans="1:11" ht="15.75">
      <c r="A89" s="235" t="s">
        <v>0</v>
      </c>
      <c r="B89" s="236" t="s">
        <v>31</v>
      </c>
      <c r="C89" s="236"/>
      <c r="D89" s="236"/>
      <c r="E89" s="240">
        <v>28278.450000000004</v>
      </c>
      <c r="G89" s="235" t="s">
        <v>0</v>
      </c>
      <c r="H89" s="236" t="s">
        <v>142</v>
      </c>
      <c r="I89" s="236"/>
      <c r="J89" s="236"/>
      <c r="K89" s="240">
        <v>25151.149999999998</v>
      </c>
    </row>
    <row r="90" spans="1:11" ht="15.75">
      <c r="A90" s="235" t="s">
        <v>2</v>
      </c>
      <c r="B90" s="60" t="s">
        <v>17</v>
      </c>
      <c r="C90" s="60"/>
      <c r="D90" s="60"/>
      <c r="E90" s="239">
        <v>27966.649999999991</v>
      </c>
      <c r="G90" s="235" t="s">
        <v>2</v>
      </c>
      <c r="H90" s="236" t="s">
        <v>143</v>
      </c>
      <c r="I90" s="236"/>
      <c r="J90" s="236"/>
      <c r="K90" s="240">
        <v>24560.95</v>
      </c>
    </row>
    <row r="91" spans="1:11" ht="15.75">
      <c r="A91" s="235" t="s">
        <v>3</v>
      </c>
      <c r="B91" s="60" t="s">
        <v>21</v>
      </c>
      <c r="C91" s="60"/>
      <c r="D91" s="60"/>
      <c r="E91" s="239">
        <v>27920.300000000003</v>
      </c>
      <c r="G91" s="246" t="s">
        <v>3</v>
      </c>
      <c r="H91" s="252" t="s">
        <v>156</v>
      </c>
      <c r="I91" s="252"/>
      <c r="J91" s="252"/>
      <c r="K91" s="253">
        <v>24056.199999999993</v>
      </c>
    </row>
    <row r="92" spans="1:11" ht="15.75">
      <c r="A92" s="235" t="s">
        <v>5</v>
      </c>
      <c r="B92" s="60" t="s">
        <v>25</v>
      </c>
      <c r="C92" s="60"/>
      <c r="D92" s="60"/>
      <c r="E92" s="239">
        <v>26854.199999999993</v>
      </c>
      <c r="G92" s="249" t="s">
        <v>5</v>
      </c>
      <c r="H92" s="256" t="s">
        <v>160</v>
      </c>
      <c r="I92" s="256"/>
      <c r="J92" s="256"/>
      <c r="K92" s="257">
        <v>23380.75</v>
      </c>
    </row>
    <row r="93" spans="1:11" ht="15.75">
      <c r="A93" s="235" t="s">
        <v>7</v>
      </c>
      <c r="B93" s="60" t="s">
        <v>9</v>
      </c>
      <c r="C93" s="60"/>
      <c r="D93" s="60"/>
      <c r="E93" s="239">
        <v>26212.750000000004</v>
      </c>
      <c r="G93" s="235" t="s">
        <v>7</v>
      </c>
      <c r="H93" s="60" t="s">
        <v>164</v>
      </c>
      <c r="I93" s="60"/>
      <c r="J93" s="60"/>
      <c r="K93" s="239">
        <v>22865.5</v>
      </c>
    </row>
    <row r="94" spans="1:11" ht="15.75">
      <c r="A94" s="235" t="s">
        <v>8</v>
      </c>
      <c r="B94" s="60" t="s">
        <v>144</v>
      </c>
      <c r="C94" s="60"/>
      <c r="D94" s="60"/>
      <c r="E94" s="239">
        <v>25716.000000000004</v>
      </c>
      <c r="G94" s="235" t="s">
        <v>8</v>
      </c>
      <c r="H94" s="60" t="s">
        <v>155</v>
      </c>
      <c r="I94" s="60"/>
      <c r="J94" s="60"/>
      <c r="K94" s="239">
        <v>22733.099999999988</v>
      </c>
    </row>
    <row r="95" spans="1:11" ht="15.75">
      <c r="A95" s="235" t="s">
        <v>10</v>
      </c>
      <c r="B95" s="60" t="s">
        <v>11</v>
      </c>
      <c r="C95" s="60"/>
      <c r="D95" s="60"/>
      <c r="E95" s="239">
        <v>25410.850000000009</v>
      </c>
      <c r="G95" s="235" t="s">
        <v>10</v>
      </c>
      <c r="H95" s="60" t="s">
        <v>27</v>
      </c>
      <c r="I95" s="60"/>
      <c r="J95" s="60"/>
      <c r="K95" s="239">
        <v>22456.449999999997</v>
      </c>
    </row>
    <row r="96" spans="1:11" ht="15.75">
      <c r="A96" s="235" t="s">
        <v>12</v>
      </c>
      <c r="B96" s="60" t="s">
        <v>33</v>
      </c>
      <c r="C96" s="60"/>
      <c r="D96" s="60"/>
      <c r="E96" s="239">
        <v>24698.149999999998</v>
      </c>
      <c r="G96" s="235" t="s">
        <v>12</v>
      </c>
      <c r="H96" s="60" t="s">
        <v>166</v>
      </c>
      <c r="I96" s="60"/>
      <c r="J96" s="60"/>
      <c r="K96" s="239">
        <v>22180.650000000016</v>
      </c>
    </row>
    <row r="97" spans="1:11" ht="15.75">
      <c r="A97" s="235" t="s">
        <v>14</v>
      </c>
      <c r="B97" s="60" t="s">
        <v>19</v>
      </c>
      <c r="C97" s="60"/>
      <c r="D97" s="60"/>
      <c r="E97" s="239">
        <v>24415.649999999998</v>
      </c>
      <c r="G97" s="235" t="s">
        <v>14</v>
      </c>
      <c r="H97" s="60" t="s">
        <v>35</v>
      </c>
      <c r="I97" s="60"/>
      <c r="J97" s="60"/>
      <c r="K97" s="239">
        <v>21781.150000000009</v>
      </c>
    </row>
    <row r="98" spans="1:11" ht="15.75">
      <c r="A98" s="235" t="s">
        <v>16</v>
      </c>
      <c r="B98" s="60" t="s">
        <v>29</v>
      </c>
      <c r="C98" s="60"/>
      <c r="D98" s="60"/>
      <c r="E98" s="239">
        <v>23372.449999999993</v>
      </c>
      <c r="G98" s="235" t="s">
        <v>16</v>
      </c>
      <c r="H98" s="60" t="s">
        <v>157</v>
      </c>
      <c r="I98" s="60"/>
      <c r="J98" s="60"/>
      <c r="K98" s="239">
        <v>21629.100000000002</v>
      </c>
    </row>
    <row r="99" spans="1:11" ht="15.75">
      <c r="A99" s="235" t="s">
        <v>18</v>
      </c>
      <c r="B99" s="60" t="s">
        <v>39</v>
      </c>
      <c r="C99" s="60"/>
      <c r="D99" s="60"/>
      <c r="E99" s="239">
        <v>22977.399999999998</v>
      </c>
      <c r="G99" s="235" t="s">
        <v>18</v>
      </c>
      <c r="H99" s="60" t="s">
        <v>158</v>
      </c>
      <c r="I99" s="60"/>
      <c r="J99" s="60"/>
      <c r="K99" s="239">
        <v>20045.599999999995</v>
      </c>
    </row>
    <row r="100" spans="1:11" ht="15.75">
      <c r="A100" s="235" t="s">
        <v>20</v>
      </c>
      <c r="B100" s="60" t="s">
        <v>6</v>
      </c>
      <c r="C100" s="60"/>
      <c r="D100" s="60"/>
      <c r="E100" s="239">
        <v>22326.3</v>
      </c>
      <c r="G100" s="235" t="s">
        <v>20</v>
      </c>
      <c r="H100" s="60" t="s">
        <v>4</v>
      </c>
      <c r="I100" s="60"/>
      <c r="J100" s="60"/>
      <c r="K100" s="239">
        <v>19829.399999999994</v>
      </c>
    </row>
    <row r="101" spans="1:11" ht="15.75">
      <c r="A101" s="235" t="s">
        <v>22</v>
      </c>
      <c r="B101" s="60" t="s">
        <v>37</v>
      </c>
      <c r="C101" s="60"/>
      <c r="D101" s="60"/>
      <c r="E101" s="239">
        <v>21961.7</v>
      </c>
      <c r="G101" s="235" t="s">
        <v>22</v>
      </c>
      <c r="H101" s="60" t="s">
        <v>23</v>
      </c>
      <c r="I101" s="60"/>
      <c r="J101" s="60"/>
      <c r="K101" s="239">
        <v>19545.199999999997</v>
      </c>
    </row>
    <row r="102" spans="1:11" ht="15.75">
      <c r="A102" s="246" t="s">
        <v>24</v>
      </c>
      <c r="B102" s="247" t="s">
        <v>145</v>
      </c>
      <c r="C102" s="247"/>
      <c r="D102" s="247"/>
      <c r="E102" s="248">
        <v>20348.300000000007</v>
      </c>
      <c r="G102" s="235"/>
    </row>
    <row r="103" spans="1:11" ht="15.75">
      <c r="A103" s="249" t="s">
        <v>26</v>
      </c>
      <c r="B103" s="254" t="s">
        <v>1</v>
      </c>
      <c r="C103" s="254"/>
      <c r="D103" s="254"/>
      <c r="E103" s="255">
        <v>19865.350000000006</v>
      </c>
      <c r="H103" s="60" t="s">
        <v>2084</v>
      </c>
    </row>
    <row r="104" spans="1:11" ht="15.75">
      <c r="A104" s="235" t="s">
        <v>28</v>
      </c>
      <c r="B104" s="242" t="s">
        <v>15</v>
      </c>
      <c r="C104" s="242"/>
      <c r="D104" s="242"/>
      <c r="E104" s="241">
        <v>19819.900000000001</v>
      </c>
    </row>
    <row r="105" spans="1:11" ht="15.75">
      <c r="A105" s="235" t="s">
        <v>30</v>
      </c>
      <c r="B105" s="242" t="s">
        <v>13</v>
      </c>
      <c r="C105" s="242"/>
      <c r="D105" s="242"/>
      <c r="E105" s="241">
        <v>19409.549999999992</v>
      </c>
    </row>
    <row r="106" spans="1:11" ht="15.75">
      <c r="A106" s="235" t="s">
        <v>32</v>
      </c>
      <c r="B106" s="242" t="s">
        <v>181</v>
      </c>
      <c r="C106" s="80"/>
      <c r="D106" s="80"/>
      <c r="E106" s="241">
        <v>0</v>
      </c>
    </row>
    <row r="108" spans="1:11" ht="18.75">
      <c r="A108" s="233" t="s">
        <v>2081</v>
      </c>
    </row>
    <row r="109" spans="1:11" ht="15">
      <c r="B109" s="60" t="s">
        <v>1</v>
      </c>
      <c r="E109" s="238">
        <v>1612.6</v>
      </c>
    </row>
    <row r="110" spans="1:11" ht="15.75">
      <c r="B110" s="147" t="s">
        <v>160</v>
      </c>
      <c r="C110" s="78"/>
      <c r="D110" s="78"/>
      <c r="E110" s="239">
        <v>3310.2</v>
      </c>
    </row>
    <row r="113" spans="1:20" ht="25.5">
      <c r="B113" s="232" t="s">
        <v>2085</v>
      </c>
    </row>
    <row r="114" spans="1:20" ht="20.25">
      <c r="B114" s="234" t="s">
        <v>2076</v>
      </c>
      <c r="H114" s="234" t="s">
        <v>2079</v>
      </c>
    </row>
    <row r="116" spans="1:20" ht="15.75">
      <c r="A116" s="235" t="s">
        <v>0</v>
      </c>
      <c r="B116" s="236" t="s">
        <v>31</v>
      </c>
      <c r="C116" s="236"/>
      <c r="D116" s="236"/>
      <c r="E116" s="240">
        <v>30226.099999999995</v>
      </c>
      <c r="G116" s="235" t="s">
        <v>0</v>
      </c>
      <c r="H116" s="236" t="s">
        <v>1035</v>
      </c>
      <c r="I116" s="236"/>
      <c r="J116" s="236"/>
      <c r="K116" s="240">
        <v>27080.000000000007</v>
      </c>
      <c r="L116" s="235"/>
      <c r="P116" s="102"/>
      <c r="Q116" s="102"/>
      <c r="R116" s="102"/>
      <c r="T116" s="102"/>
    </row>
    <row r="117" spans="1:20" ht="15.75">
      <c r="A117" s="235" t="s">
        <v>2</v>
      </c>
      <c r="B117" s="60" t="s">
        <v>156</v>
      </c>
      <c r="C117" s="236"/>
      <c r="D117" s="236"/>
      <c r="E117" s="239">
        <v>29814.699999999997</v>
      </c>
      <c r="G117" s="235" t="s">
        <v>2</v>
      </c>
      <c r="H117" s="236" t="s">
        <v>999</v>
      </c>
      <c r="I117" s="236"/>
      <c r="J117" s="236"/>
      <c r="K117" s="240">
        <v>26549.400000000012</v>
      </c>
      <c r="L117" s="235"/>
      <c r="P117" s="102"/>
      <c r="Q117" s="102"/>
      <c r="R117" s="102"/>
      <c r="T117" s="102"/>
    </row>
    <row r="118" spans="1:20" ht="15.75">
      <c r="A118" s="235" t="s">
        <v>3</v>
      </c>
      <c r="B118" s="60" t="s">
        <v>11</v>
      </c>
      <c r="C118" s="60"/>
      <c r="D118" s="60"/>
      <c r="E118" s="239">
        <v>28758.699999999997</v>
      </c>
      <c r="G118" s="246" t="s">
        <v>3</v>
      </c>
      <c r="H118" s="252" t="s">
        <v>1057</v>
      </c>
      <c r="I118" s="265"/>
      <c r="J118" s="265"/>
      <c r="K118" s="253">
        <v>25998.900000000005</v>
      </c>
      <c r="L118" s="246"/>
      <c r="P118" s="102"/>
      <c r="Q118" s="102"/>
      <c r="R118" s="102"/>
      <c r="T118" s="102"/>
    </row>
    <row r="119" spans="1:20" ht="15.75">
      <c r="A119" s="235" t="s">
        <v>5</v>
      </c>
      <c r="B119" s="60" t="s">
        <v>39</v>
      </c>
      <c r="C119" s="60"/>
      <c r="D119" s="60"/>
      <c r="E119" s="239">
        <v>26880.399999999994</v>
      </c>
      <c r="G119" s="249" t="s">
        <v>5</v>
      </c>
      <c r="H119" s="250" t="s">
        <v>1047</v>
      </c>
      <c r="I119" s="250"/>
      <c r="J119" s="250"/>
      <c r="K119" s="251">
        <v>25958.799999999992</v>
      </c>
      <c r="L119" s="249"/>
      <c r="P119" s="102"/>
      <c r="Q119" s="102"/>
      <c r="R119" s="102"/>
      <c r="T119" s="102"/>
    </row>
    <row r="120" spans="1:20" ht="15.75">
      <c r="A120" s="235" t="s">
        <v>7</v>
      </c>
      <c r="B120" s="60" t="s">
        <v>143</v>
      </c>
      <c r="C120" s="60"/>
      <c r="D120" s="60"/>
      <c r="E120" s="239">
        <v>26580.85</v>
      </c>
      <c r="G120" s="235" t="s">
        <v>7</v>
      </c>
      <c r="H120" s="60" t="s">
        <v>1036</v>
      </c>
      <c r="I120" s="60"/>
      <c r="J120" s="60"/>
      <c r="K120" s="239">
        <v>25919.4</v>
      </c>
      <c r="L120" s="235"/>
      <c r="P120" s="102"/>
      <c r="Q120" s="102"/>
      <c r="R120" s="102"/>
      <c r="T120" s="102"/>
    </row>
    <row r="121" spans="1:20" ht="15.75">
      <c r="A121" s="235" t="s">
        <v>8</v>
      </c>
      <c r="B121" s="60" t="s">
        <v>142</v>
      </c>
      <c r="C121" s="60"/>
      <c r="D121" s="60"/>
      <c r="E121" s="239">
        <v>26572.299999999996</v>
      </c>
      <c r="G121" s="235" t="s">
        <v>8</v>
      </c>
      <c r="H121" s="60" t="s">
        <v>993</v>
      </c>
      <c r="I121" s="60"/>
      <c r="J121" s="60"/>
      <c r="K121" s="239">
        <v>25784.399999999998</v>
      </c>
      <c r="L121" s="235"/>
      <c r="P121" s="102"/>
      <c r="Q121" s="102"/>
      <c r="R121" s="102"/>
      <c r="T121" s="102"/>
    </row>
    <row r="122" spans="1:20" ht="15.75">
      <c r="A122" s="235" t="s">
        <v>10</v>
      </c>
      <c r="B122" s="60" t="s">
        <v>17</v>
      </c>
      <c r="C122" s="60"/>
      <c r="D122" s="60"/>
      <c r="E122" s="239">
        <v>26395.999999999989</v>
      </c>
      <c r="G122" s="235" t="s">
        <v>10</v>
      </c>
      <c r="H122" s="60" t="s">
        <v>1019</v>
      </c>
      <c r="I122" s="60"/>
      <c r="J122" s="60"/>
      <c r="K122" s="239">
        <v>25657.550000000003</v>
      </c>
      <c r="L122" s="235"/>
      <c r="P122" s="102"/>
      <c r="Q122" s="102"/>
      <c r="R122" s="102"/>
      <c r="T122" s="102"/>
    </row>
    <row r="123" spans="1:20" ht="15.75">
      <c r="A123" s="235" t="s">
        <v>12</v>
      </c>
      <c r="B123" s="60" t="s">
        <v>21</v>
      </c>
      <c r="C123" s="60"/>
      <c r="D123" s="60"/>
      <c r="E123" s="239">
        <v>25896.6</v>
      </c>
      <c r="G123" s="235" t="s">
        <v>12</v>
      </c>
      <c r="H123" s="60" t="s">
        <v>1053</v>
      </c>
      <c r="I123" s="60"/>
      <c r="J123" s="60"/>
      <c r="K123" s="239">
        <v>25654.95</v>
      </c>
      <c r="L123" s="235"/>
      <c r="P123" s="102"/>
      <c r="Q123" s="102"/>
      <c r="R123" s="102"/>
      <c r="T123" s="102"/>
    </row>
    <row r="124" spans="1:20" ht="15.75">
      <c r="A124" s="235" t="s">
        <v>14</v>
      </c>
      <c r="B124" s="60" t="s">
        <v>144</v>
      </c>
      <c r="C124" s="60"/>
      <c r="D124" s="60"/>
      <c r="E124" s="239">
        <v>25629.900000000005</v>
      </c>
      <c r="G124" s="235" t="s">
        <v>14</v>
      </c>
      <c r="H124" s="60" t="s">
        <v>1001</v>
      </c>
      <c r="I124" s="60"/>
      <c r="J124" s="60"/>
      <c r="K124" s="239">
        <v>25598.399999999987</v>
      </c>
      <c r="L124" s="235"/>
      <c r="P124" s="102"/>
      <c r="Q124" s="102"/>
      <c r="R124" s="102"/>
      <c r="T124" s="102"/>
    </row>
    <row r="125" spans="1:20" ht="15.75">
      <c r="A125" s="235" t="s">
        <v>16</v>
      </c>
      <c r="B125" s="60" t="s">
        <v>19</v>
      </c>
      <c r="C125" s="60"/>
      <c r="D125" s="60"/>
      <c r="E125" s="239">
        <v>25368.800000000003</v>
      </c>
      <c r="G125" s="235" t="s">
        <v>16</v>
      </c>
      <c r="H125" s="60" t="s">
        <v>164</v>
      </c>
      <c r="I125" s="60"/>
      <c r="J125" s="60"/>
      <c r="K125" s="239">
        <v>25507.900000000005</v>
      </c>
      <c r="L125" s="235"/>
      <c r="P125" s="102"/>
      <c r="Q125" s="102"/>
      <c r="R125" s="102"/>
      <c r="T125" s="102"/>
    </row>
    <row r="126" spans="1:20" ht="15.75">
      <c r="A126" s="235" t="s">
        <v>18</v>
      </c>
      <c r="B126" s="60" t="s">
        <v>37</v>
      </c>
      <c r="C126" s="60"/>
      <c r="D126" s="60"/>
      <c r="E126" s="239">
        <v>25036.800000000007</v>
      </c>
      <c r="G126" s="235" t="s">
        <v>18</v>
      </c>
      <c r="H126" s="60" t="s">
        <v>1040</v>
      </c>
      <c r="I126" s="60"/>
      <c r="J126" s="60"/>
      <c r="K126" s="239">
        <v>25126.399999999994</v>
      </c>
      <c r="L126" s="235"/>
      <c r="P126" s="102"/>
      <c r="Q126" s="102"/>
      <c r="R126" s="102"/>
      <c r="T126" s="102"/>
    </row>
    <row r="127" spans="1:20" ht="15.75">
      <c r="A127" s="235" t="s">
        <v>20</v>
      </c>
      <c r="B127" s="60" t="s">
        <v>33</v>
      </c>
      <c r="C127" s="60"/>
      <c r="D127" s="60"/>
      <c r="E127" s="239">
        <v>24935.500000000004</v>
      </c>
      <c r="G127" s="235" t="s">
        <v>20</v>
      </c>
      <c r="H127" s="60" t="s">
        <v>1003</v>
      </c>
      <c r="I127" s="60"/>
      <c r="J127" s="60"/>
      <c r="K127" s="239">
        <v>24790.400000000005</v>
      </c>
      <c r="L127" s="235"/>
      <c r="P127" s="102"/>
      <c r="Q127" s="102"/>
      <c r="R127" s="102"/>
      <c r="T127" s="102"/>
    </row>
    <row r="128" spans="1:20" ht="15.75">
      <c r="A128" s="235" t="s">
        <v>22</v>
      </c>
      <c r="B128" s="60" t="s">
        <v>25</v>
      </c>
      <c r="C128" s="60"/>
      <c r="D128" s="60"/>
      <c r="E128" s="239">
        <v>24733.800000000007</v>
      </c>
      <c r="G128" s="235" t="s">
        <v>22</v>
      </c>
      <c r="H128" s="60" t="s">
        <v>27</v>
      </c>
      <c r="I128" s="60"/>
      <c r="J128" s="242"/>
      <c r="K128" s="239">
        <v>24668.700000000004</v>
      </c>
      <c r="L128" s="235"/>
      <c r="P128" s="102"/>
      <c r="Q128" s="102"/>
      <c r="R128" s="102"/>
      <c r="T128" s="102"/>
    </row>
    <row r="129" spans="1:20" ht="15.75">
      <c r="A129" s="246" t="s">
        <v>24</v>
      </c>
      <c r="B129" s="247" t="s">
        <v>9</v>
      </c>
      <c r="C129" s="260"/>
      <c r="D129" s="260"/>
      <c r="E129" s="248">
        <v>23675.30000000001</v>
      </c>
      <c r="F129" s="258"/>
      <c r="G129" s="243" t="s">
        <v>24</v>
      </c>
      <c r="H129" s="60" t="s">
        <v>1013</v>
      </c>
      <c r="I129" s="60"/>
      <c r="J129" s="60"/>
      <c r="K129" s="239">
        <v>24658.400000000001</v>
      </c>
      <c r="L129" s="243"/>
      <c r="P129" s="102"/>
      <c r="Q129" s="102"/>
      <c r="R129" s="102"/>
      <c r="T129" s="102"/>
    </row>
    <row r="130" spans="1:20" ht="15.75">
      <c r="A130" s="249" t="s">
        <v>26</v>
      </c>
      <c r="B130" s="250" t="s">
        <v>160</v>
      </c>
      <c r="C130" s="250"/>
      <c r="D130" s="250"/>
      <c r="E130" s="251">
        <v>23531</v>
      </c>
      <c r="G130" s="235" t="s">
        <v>26</v>
      </c>
      <c r="H130" s="60" t="s">
        <v>983</v>
      </c>
      <c r="I130" s="147"/>
      <c r="J130" s="147"/>
      <c r="K130" s="239">
        <v>24202.700000000012</v>
      </c>
      <c r="L130" s="235"/>
      <c r="P130" s="102"/>
      <c r="Q130" s="102"/>
      <c r="R130" s="102"/>
      <c r="T130" s="102"/>
    </row>
    <row r="131" spans="1:20" ht="15.75">
      <c r="A131" s="235" t="s">
        <v>28</v>
      </c>
      <c r="B131" s="242" t="s">
        <v>6</v>
      </c>
      <c r="C131" s="242"/>
      <c r="D131" s="242"/>
      <c r="E131" s="241">
        <v>23004.35</v>
      </c>
      <c r="G131" s="235" t="s">
        <v>28</v>
      </c>
      <c r="H131" s="244" t="s">
        <v>1004</v>
      </c>
      <c r="I131" s="244"/>
      <c r="J131" s="244"/>
      <c r="K131" s="245">
        <v>24009.299999999992</v>
      </c>
      <c r="L131" s="235"/>
      <c r="P131" s="102"/>
      <c r="Q131" s="102"/>
      <c r="R131" s="102"/>
      <c r="T131" s="102"/>
    </row>
    <row r="132" spans="1:20" ht="15.75">
      <c r="A132" s="235" t="s">
        <v>30</v>
      </c>
      <c r="B132" s="242" t="s">
        <v>145</v>
      </c>
      <c r="C132" s="242"/>
      <c r="D132" s="242"/>
      <c r="E132" s="241">
        <v>20555.5</v>
      </c>
      <c r="G132" s="235" t="s">
        <v>30</v>
      </c>
      <c r="H132" s="60" t="s">
        <v>155</v>
      </c>
      <c r="I132" s="60"/>
      <c r="J132" s="60"/>
      <c r="K132" s="239">
        <v>23917.800000000007</v>
      </c>
      <c r="L132" s="235"/>
      <c r="P132" s="102"/>
      <c r="Q132" s="102"/>
      <c r="R132" s="263"/>
      <c r="T132" s="102"/>
    </row>
    <row r="133" spans="1:20" ht="15.75">
      <c r="A133" s="235" t="s">
        <v>32</v>
      </c>
      <c r="B133" s="242" t="s">
        <v>29</v>
      </c>
      <c r="C133" s="242"/>
      <c r="D133" s="242"/>
      <c r="E133" s="241">
        <v>0</v>
      </c>
      <c r="G133" s="246" t="s">
        <v>32</v>
      </c>
      <c r="H133" s="247" t="s">
        <v>157</v>
      </c>
      <c r="I133" s="264"/>
      <c r="J133" s="264"/>
      <c r="K133" s="248">
        <v>23847.500000000004</v>
      </c>
      <c r="L133" s="246"/>
      <c r="P133" s="102"/>
      <c r="Q133" s="102"/>
      <c r="R133" s="102"/>
      <c r="T133" s="102"/>
    </row>
    <row r="134" spans="1:20" ht="15.75">
      <c r="G134" s="235" t="s">
        <v>34</v>
      </c>
      <c r="H134" s="242" t="s">
        <v>1026</v>
      </c>
      <c r="I134" s="60"/>
      <c r="J134" s="60"/>
      <c r="K134" s="241">
        <v>23690.200000000004</v>
      </c>
      <c r="L134" s="235"/>
      <c r="P134" s="102"/>
      <c r="Q134" s="102"/>
      <c r="R134" s="102"/>
      <c r="T134" s="102"/>
    </row>
    <row r="135" spans="1:20" ht="18.75">
      <c r="A135" s="233" t="s">
        <v>2081</v>
      </c>
      <c r="G135" s="235" t="s">
        <v>36</v>
      </c>
      <c r="H135" s="242" t="s">
        <v>1</v>
      </c>
      <c r="I135" s="242"/>
      <c r="J135" s="242"/>
      <c r="K135" s="241">
        <v>23461.599999999999</v>
      </c>
      <c r="L135" s="235"/>
      <c r="P135" s="102"/>
      <c r="Q135" s="102"/>
      <c r="R135" s="102"/>
      <c r="T135" s="102"/>
    </row>
    <row r="136" spans="1:20" ht="15.75">
      <c r="B136" s="147" t="s">
        <v>160</v>
      </c>
      <c r="E136" s="230">
        <v>3639.2999999999993</v>
      </c>
      <c r="G136" s="235" t="s">
        <v>38</v>
      </c>
      <c r="H136" s="242" t="s">
        <v>1008</v>
      </c>
      <c r="I136" s="242"/>
      <c r="J136" s="242"/>
      <c r="K136" s="241">
        <v>23161.80000000001</v>
      </c>
      <c r="L136" s="235"/>
      <c r="P136" s="102"/>
      <c r="Q136" s="102"/>
      <c r="R136" s="102"/>
      <c r="T136" s="102"/>
    </row>
    <row r="137" spans="1:20" ht="15.75">
      <c r="B137" s="60" t="s">
        <v>1047</v>
      </c>
      <c r="C137" s="60"/>
      <c r="D137" s="60"/>
      <c r="E137" s="231">
        <v>1790.9999999999998</v>
      </c>
      <c r="G137" s="235" t="s">
        <v>146</v>
      </c>
      <c r="H137" s="242" t="s">
        <v>1028</v>
      </c>
      <c r="I137" s="242"/>
      <c r="J137" s="242"/>
      <c r="K137" s="241">
        <v>22889.300000000007</v>
      </c>
      <c r="L137" s="235"/>
      <c r="P137" s="102"/>
      <c r="Q137" s="102"/>
      <c r="R137" s="102"/>
      <c r="T137" s="102"/>
    </row>
    <row r="138" spans="1:20" ht="15.75">
      <c r="B138" s="60"/>
      <c r="C138" s="60"/>
      <c r="D138" s="60"/>
      <c r="E138" s="239"/>
      <c r="G138" s="235" t="s">
        <v>147</v>
      </c>
      <c r="H138" s="242" t="s">
        <v>1039</v>
      </c>
      <c r="I138" s="242"/>
      <c r="J138" s="242"/>
      <c r="K138" s="241">
        <v>22652.600000000006</v>
      </c>
      <c r="L138" s="235"/>
      <c r="P138" s="263"/>
      <c r="Q138" s="102"/>
      <c r="R138" s="102"/>
      <c r="T138" s="102"/>
    </row>
    <row r="139" spans="1:20" ht="15.75">
      <c r="B139" s="60"/>
      <c r="C139" s="60"/>
      <c r="D139" s="60"/>
      <c r="E139" s="239"/>
      <c r="G139" s="235" t="s">
        <v>148</v>
      </c>
      <c r="H139" s="242" t="s">
        <v>1020</v>
      </c>
      <c r="I139" s="242"/>
      <c r="J139" s="242"/>
      <c r="K139" s="241">
        <v>22650.849999999991</v>
      </c>
      <c r="L139" s="235"/>
      <c r="P139" s="102"/>
      <c r="Q139" s="102"/>
      <c r="R139" s="102"/>
      <c r="T139" s="102"/>
    </row>
    <row r="140" spans="1:20" ht="15.75">
      <c r="B140" s="60"/>
      <c r="C140" s="60"/>
      <c r="D140" s="60"/>
      <c r="E140" s="239"/>
      <c r="G140" s="235" t="s">
        <v>152</v>
      </c>
      <c r="H140" s="242" t="s">
        <v>1021</v>
      </c>
      <c r="I140" s="242"/>
      <c r="J140" s="242"/>
      <c r="K140" s="241">
        <v>22556.9</v>
      </c>
      <c r="L140" s="235"/>
      <c r="P140" s="102"/>
      <c r="Q140" s="102"/>
      <c r="R140" s="102"/>
      <c r="T140" s="102"/>
    </row>
    <row r="141" spans="1:20" ht="15.75">
      <c r="B141" s="60"/>
      <c r="C141" s="60"/>
      <c r="D141" s="60"/>
      <c r="E141" s="239"/>
      <c r="G141" s="235" t="s">
        <v>159</v>
      </c>
      <c r="H141" s="242" t="s">
        <v>13</v>
      </c>
      <c r="I141" s="242"/>
      <c r="J141" s="242"/>
      <c r="K141" s="241">
        <v>22416.200000000004</v>
      </c>
      <c r="L141" s="235"/>
      <c r="P141" s="102"/>
      <c r="Q141" s="102"/>
      <c r="R141" s="102"/>
      <c r="T141" s="102"/>
    </row>
    <row r="142" spans="1:20" ht="15.75">
      <c r="B142" s="60"/>
      <c r="C142" s="60"/>
      <c r="D142" s="60"/>
      <c r="E142" s="239"/>
      <c r="G142" s="235" t="s">
        <v>161</v>
      </c>
      <c r="H142" s="242" t="s">
        <v>988</v>
      </c>
      <c r="I142" s="60"/>
      <c r="J142" s="60"/>
      <c r="K142" s="241">
        <v>22388.400000000001</v>
      </c>
      <c r="L142" s="235"/>
      <c r="N142" s="28"/>
      <c r="P142" s="102"/>
      <c r="Q142" s="102"/>
      <c r="R142" s="102"/>
      <c r="T142" s="102"/>
    </row>
    <row r="143" spans="1:20" ht="15.75">
      <c r="B143" s="60"/>
      <c r="C143" s="60"/>
      <c r="D143" s="60"/>
      <c r="E143" s="239"/>
      <c r="G143" s="235" t="s">
        <v>162</v>
      </c>
      <c r="H143" s="242" t="s">
        <v>23</v>
      </c>
      <c r="I143" s="242"/>
      <c r="J143" s="242"/>
      <c r="K143" s="241">
        <v>22129.3</v>
      </c>
      <c r="L143" s="235"/>
      <c r="P143" s="102"/>
      <c r="Q143" s="102"/>
      <c r="R143" s="102"/>
      <c r="T143" s="102"/>
    </row>
    <row r="144" spans="1:20" ht="15.75">
      <c r="B144" s="60"/>
      <c r="C144" s="60"/>
      <c r="D144" s="60"/>
      <c r="E144" s="239"/>
      <c r="G144" s="235" t="s">
        <v>163</v>
      </c>
      <c r="H144" s="242" t="s">
        <v>1031</v>
      </c>
      <c r="I144" s="242"/>
      <c r="J144" s="242"/>
      <c r="K144" s="241">
        <v>21386.699999999997</v>
      </c>
      <c r="L144" s="235"/>
      <c r="P144" s="102"/>
      <c r="Q144" s="102"/>
      <c r="R144" s="102"/>
      <c r="T144" s="102"/>
    </row>
    <row r="145" spans="1:23" ht="15.75">
      <c r="B145" s="60"/>
      <c r="C145" s="60"/>
      <c r="D145" s="60"/>
      <c r="E145" s="239"/>
      <c r="G145" s="235" t="s">
        <v>165</v>
      </c>
      <c r="H145" s="242" t="s">
        <v>158</v>
      </c>
      <c r="I145" s="242"/>
      <c r="J145" s="242"/>
      <c r="K145" s="241">
        <v>21376.699999999997</v>
      </c>
      <c r="L145" s="235"/>
      <c r="P145" s="102"/>
      <c r="Q145" s="102"/>
      <c r="R145" s="102"/>
      <c r="T145" s="102"/>
    </row>
    <row r="146" spans="1:23" ht="15.75">
      <c r="B146" s="60"/>
      <c r="C146" s="60"/>
      <c r="D146" s="60"/>
      <c r="E146" s="239"/>
      <c r="G146" s="235" t="s">
        <v>284</v>
      </c>
      <c r="H146" s="242" t="s">
        <v>1010</v>
      </c>
      <c r="I146" s="242"/>
      <c r="J146" s="242"/>
      <c r="K146" s="241">
        <v>21320.950000000004</v>
      </c>
      <c r="L146" s="235"/>
      <c r="P146" s="102"/>
      <c r="Q146" s="102"/>
      <c r="R146" s="102"/>
      <c r="T146" s="102"/>
    </row>
    <row r="147" spans="1:23" ht="15.75">
      <c r="B147" s="60"/>
      <c r="C147" s="60"/>
      <c r="D147" s="60"/>
      <c r="E147" s="239"/>
      <c r="G147" s="235" t="s">
        <v>285</v>
      </c>
      <c r="H147" s="242" t="s">
        <v>989</v>
      </c>
      <c r="I147" s="242"/>
      <c r="J147" s="242"/>
      <c r="K147" s="241">
        <v>21239.9</v>
      </c>
      <c r="L147" s="235"/>
      <c r="P147" s="102"/>
      <c r="Q147" s="102"/>
      <c r="R147" s="102"/>
      <c r="T147" s="102"/>
    </row>
    <row r="148" spans="1:23" ht="15.75">
      <c r="B148" s="60"/>
      <c r="C148" s="60"/>
      <c r="D148" s="60"/>
      <c r="E148" s="239"/>
      <c r="G148" s="235" t="s">
        <v>286</v>
      </c>
      <c r="H148" s="242" t="s">
        <v>15</v>
      </c>
      <c r="I148" s="242"/>
      <c r="J148" s="242"/>
      <c r="K148" s="241">
        <v>21141.100000000002</v>
      </c>
      <c r="L148" s="235"/>
      <c r="P148" s="102"/>
      <c r="Q148" s="102"/>
      <c r="R148" s="102"/>
      <c r="T148" s="102"/>
    </row>
    <row r="149" spans="1:23" ht="15.75">
      <c r="B149" s="60"/>
      <c r="C149" s="60"/>
      <c r="D149" s="60"/>
      <c r="E149" s="239"/>
      <c r="G149" s="235" t="s">
        <v>287</v>
      </c>
      <c r="H149" s="242" t="s">
        <v>1045</v>
      </c>
      <c r="I149" s="242"/>
      <c r="J149" s="242"/>
      <c r="K149" s="241">
        <v>20196.700000000008</v>
      </c>
      <c r="L149" s="235"/>
      <c r="P149" s="102"/>
      <c r="Q149" s="102"/>
      <c r="R149" s="102"/>
      <c r="T149" s="102"/>
    </row>
    <row r="150" spans="1:23" ht="15.75">
      <c r="B150" s="60"/>
      <c r="C150" s="60"/>
      <c r="D150" s="60"/>
      <c r="E150" s="239"/>
      <c r="G150" s="235" t="s">
        <v>990</v>
      </c>
      <c r="H150" s="242" t="s">
        <v>35</v>
      </c>
      <c r="I150" s="242"/>
      <c r="J150" s="242"/>
      <c r="K150" s="241">
        <v>19606.7</v>
      </c>
      <c r="L150" s="235"/>
      <c r="P150" s="102"/>
      <c r="Q150" s="102"/>
      <c r="R150" s="102"/>
      <c r="T150" s="102"/>
    </row>
    <row r="151" spans="1:23" ht="15.75">
      <c r="B151" s="60"/>
      <c r="C151" s="60"/>
      <c r="D151" s="60"/>
      <c r="E151" s="239"/>
      <c r="G151" s="246" t="s">
        <v>991</v>
      </c>
      <c r="H151" s="260" t="s">
        <v>4</v>
      </c>
      <c r="I151" s="260"/>
      <c r="J151" s="260"/>
      <c r="K151" s="259">
        <v>18877.3</v>
      </c>
      <c r="L151" s="246"/>
      <c r="P151" s="102"/>
      <c r="Q151" s="102"/>
      <c r="R151" s="102"/>
      <c r="T151" s="102"/>
    </row>
    <row r="152" spans="1:23" ht="15.75">
      <c r="B152" s="60"/>
      <c r="C152" s="60"/>
      <c r="D152" s="60"/>
      <c r="E152" s="239"/>
      <c r="G152" s="235" t="s">
        <v>992</v>
      </c>
      <c r="H152" s="262" t="s">
        <v>1041</v>
      </c>
      <c r="I152" s="262"/>
      <c r="J152" s="262"/>
      <c r="K152" s="261">
        <v>18684.25</v>
      </c>
      <c r="L152" s="235"/>
      <c r="P152" s="102"/>
      <c r="Q152" s="102"/>
      <c r="R152" s="102"/>
      <c r="T152" s="102"/>
    </row>
    <row r="153" spans="1:23" ht="15.75">
      <c r="B153" s="60"/>
      <c r="C153" s="60"/>
      <c r="D153" s="60"/>
      <c r="E153" s="239"/>
      <c r="G153" s="235"/>
      <c r="P153" s="102"/>
      <c r="Q153" s="263"/>
      <c r="R153" s="102"/>
      <c r="T153" s="102"/>
    </row>
    <row r="154" spans="1:23" ht="15.75">
      <c r="B154" s="60"/>
      <c r="C154" s="60"/>
      <c r="D154" s="60"/>
      <c r="E154" s="239"/>
      <c r="G154" s="235"/>
      <c r="H154" s="60" t="s">
        <v>2134</v>
      </c>
      <c r="P154" s="102"/>
      <c r="Q154" s="102"/>
      <c r="R154" s="102"/>
      <c r="T154" s="102"/>
    </row>
    <row r="155" spans="1:23" s="431" customFormat="1" ht="15.75">
      <c r="B155" s="456"/>
      <c r="C155" s="456"/>
      <c r="D155" s="456"/>
      <c r="E155" s="239"/>
      <c r="G155" s="235"/>
      <c r="H155" s="456"/>
      <c r="P155" s="466"/>
      <c r="Q155" s="466"/>
      <c r="R155" s="466"/>
      <c r="T155" s="466"/>
    </row>
    <row r="156" spans="1:23" s="431" customFormat="1" ht="15.75">
      <c r="B156" s="456"/>
      <c r="C156" s="456"/>
      <c r="D156" s="456"/>
      <c r="E156" s="239"/>
      <c r="G156" s="235"/>
      <c r="H156" s="456"/>
      <c r="P156" s="466"/>
      <c r="Q156" s="466"/>
      <c r="R156" s="466"/>
      <c r="T156" s="466"/>
    </row>
    <row r="157" spans="1:23" s="431" customFormat="1" ht="25.5">
      <c r="B157" s="232" t="s">
        <v>3517</v>
      </c>
      <c r="C157" s="456"/>
      <c r="D157" s="456"/>
      <c r="E157" s="239"/>
      <c r="G157" s="235"/>
      <c r="H157" s="456"/>
      <c r="P157" s="466"/>
      <c r="Q157" s="466"/>
      <c r="R157" s="466"/>
      <c r="T157" s="466"/>
    </row>
    <row r="158" spans="1:23" s="431" customFormat="1" ht="20.25">
      <c r="B158" s="617" t="s">
        <v>2296</v>
      </c>
      <c r="C158" s="618"/>
      <c r="D158" s="619"/>
      <c r="F158" s="620"/>
      <c r="G158" s="617" t="s">
        <v>2298</v>
      </c>
      <c r="H158" s="620"/>
      <c r="I158" s="621"/>
      <c r="J158" s="621"/>
      <c r="L158" s="621"/>
      <c r="M158" s="617" t="s">
        <v>2297</v>
      </c>
      <c r="N158" s="621"/>
      <c r="O158" s="621"/>
      <c r="Q158" s="621"/>
      <c r="R158" s="617" t="s">
        <v>2299</v>
      </c>
      <c r="S158" s="621"/>
      <c r="T158" s="621"/>
      <c r="U158" s="618"/>
      <c r="V158" s="621"/>
      <c r="W158" s="617" t="s">
        <v>3174</v>
      </c>
    </row>
    <row r="159" spans="1:23" s="431" customFormat="1" ht="20.25">
      <c r="B159" s="617"/>
      <c r="C159" s="618"/>
      <c r="D159" s="619"/>
      <c r="F159" s="620"/>
      <c r="G159" s="617"/>
      <c r="H159" s="620"/>
      <c r="I159" s="621"/>
      <c r="J159" s="621"/>
      <c r="L159" s="621"/>
      <c r="M159" s="617"/>
      <c r="N159" s="621"/>
      <c r="O159" s="621"/>
      <c r="Q159" s="621"/>
      <c r="R159" s="617"/>
      <c r="S159" s="621"/>
      <c r="T159" s="621"/>
      <c r="U159" s="618"/>
      <c r="V159" s="621"/>
      <c r="W159" s="617"/>
    </row>
    <row r="160" spans="1:23" s="431" customFormat="1" ht="15.75">
      <c r="A160" s="622" t="s">
        <v>0</v>
      </c>
      <c r="B160" s="236" t="s">
        <v>156</v>
      </c>
      <c r="C160" s="457"/>
      <c r="D160" s="456"/>
      <c r="E160" s="108">
        <v>20951.199999999993</v>
      </c>
      <c r="F160" s="622" t="s">
        <v>0</v>
      </c>
      <c r="G160" s="623" t="s">
        <v>157</v>
      </c>
      <c r="H160" s="649" t="s">
        <v>157</v>
      </c>
      <c r="I160" s="456"/>
      <c r="J160" s="456"/>
      <c r="K160" s="108">
        <v>21687.899999999998</v>
      </c>
      <c r="L160" s="622" t="s">
        <v>0</v>
      </c>
      <c r="M160" s="649" t="s">
        <v>988</v>
      </c>
      <c r="N160" s="457"/>
      <c r="O160" s="456"/>
      <c r="P160" s="108">
        <v>18755.500000000011</v>
      </c>
      <c r="Q160" s="622" t="s">
        <v>0</v>
      </c>
      <c r="R160" s="658" t="s">
        <v>2570</v>
      </c>
      <c r="S160" s="625"/>
      <c r="T160" s="456"/>
      <c r="U160" s="108">
        <v>17703.699999999997</v>
      </c>
      <c r="W160" s="466"/>
    </row>
    <row r="161" spans="1:23" s="431" customFormat="1" ht="15.75">
      <c r="A161" s="622" t="s">
        <v>2</v>
      </c>
      <c r="B161" s="623" t="s">
        <v>1035</v>
      </c>
      <c r="C161" s="457"/>
      <c r="D161" s="456"/>
      <c r="E161" s="108">
        <v>20056.299999999992</v>
      </c>
      <c r="F161" s="622" t="s">
        <v>2</v>
      </c>
      <c r="G161" s="630" t="s">
        <v>1004</v>
      </c>
      <c r="H161" s="236" t="s">
        <v>1004</v>
      </c>
      <c r="I161" s="456"/>
      <c r="J161" s="456"/>
      <c r="K161" s="108">
        <v>20501.200000000004</v>
      </c>
      <c r="L161" s="622" t="s">
        <v>2</v>
      </c>
      <c r="M161" s="236" t="s">
        <v>23</v>
      </c>
      <c r="N161" s="457"/>
      <c r="O161" s="456"/>
      <c r="P161" s="108">
        <v>17455.3</v>
      </c>
      <c r="Q161" s="622" t="s">
        <v>2</v>
      </c>
      <c r="R161" s="659" t="s">
        <v>2551</v>
      </c>
      <c r="S161" s="457"/>
      <c r="T161" s="456"/>
      <c r="U161" s="108">
        <v>17278.000000000004</v>
      </c>
      <c r="W161" s="466"/>
    </row>
    <row r="162" spans="1:23" s="431" customFormat="1" ht="15.75">
      <c r="A162" s="624" t="s">
        <v>3</v>
      </c>
      <c r="B162" s="623" t="s">
        <v>25</v>
      </c>
      <c r="C162" s="457"/>
      <c r="D162" s="456"/>
      <c r="E162" s="108">
        <v>18624.300000000007</v>
      </c>
      <c r="F162" s="624" t="s">
        <v>3</v>
      </c>
      <c r="G162" s="627" t="s">
        <v>1036</v>
      </c>
      <c r="H162" s="650" t="s">
        <v>1036</v>
      </c>
      <c r="I162" s="456"/>
      <c r="J162" s="456"/>
      <c r="K162" s="633">
        <v>19707.000000000004</v>
      </c>
      <c r="L162" s="624" t="s">
        <v>3</v>
      </c>
      <c r="M162" s="650" t="s">
        <v>15</v>
      </c>
      <c r="N162" s="625"/>
      <c r="O162" s="456"/>
      <c r="P162" s="633">
        <v>17048.599999999995</v>
      </c>
      <c r="Q162" s="624" t="s">
        <v>3</v>
      </c>
      <c r="R162" s="658" t="s">
        <v>2544</v>
      </c>
      <c r="S162" s="625"/>
      <c r="T162" s="456"/>
      <c r="U162" s="633">
        <v>17125.799999999992</v>
      </c>
      <c r="W162" s="466"/>
    </row>
    <row r="163" spans="1:23" s="431" customFormat="1" ht="15.75">
      <c r="A163" s="624" t="s">
        <v>5</v>
      </c>
      <c r="B163" s="623" t="s">
        <v>142</v>
      </c>
      <c r="C163" s="457"/>
      <c r="D163" s="456"/>
      <c r="E163" s="108">
        <v>18601.599999999999</v>
      </c>
      <c r="F163" s="624" t="s">
        <v>5</v>
      </c>
      <c r="G163" s="637" t="s">
        <v>1047</v>
      </c>
      <c r="H163" s="638"/>
      <c r="I163" s="250"/>
      <c r="J163" s="250"/>
      <c r="K163" s="639">
        <v>18822.599999999995</v>
      </c>
      <c r="L163" s="634" t="s">
        <v>5</v>
      </c>
      <c r="M163" s="654" t="s">
        <v>1028</v>
      </c>
      <c r="N163" s="651"/>
      <c r="O163" s="250"/>
      <c r="P163" s="639">
        <v>16724.100000000002</v>
      </c>
      <c r="Q163" s="634" t="s">
        <v>5</v>
      </c>
      <c r="R163" s="660" t="s">
        <v>2561</v>
      </c>
      <c r="S163" s="651"/>
      <c r="T163" s="250"/>
      <c r="U163" s="639">
        <v>16998.2</v>
      </c>
      <c r="W163" s="466"/>
    </row>
    <row r="164" spans="1:23" s="431" customFormat="1" ht="15.75">
      <c r="A164" s="622" t="s">
        <v>7</v>
      </c>
      <c r="B164" s="623" t="s">
        <v>21</v>
      </c>
      <c r="C164" s="457"/>
      <c r="D164" s="456"/>
      <c r="E164" s="108">
        <v>18598.399999999998</v>
      </c>
      <c r="F164" s="622" t="s">
        <v>7</v>
      </c>
      <c r="G164" s="623" t="s">
        <v>1040</v>
      </c>
      <c r="H164" s="635"/>
      <c r="I164" s="456"/>
      <c r="J164" s="456"/>
      <c r="K164" s="108">
        <v>17692.100000000002</v>
      </c>
      <c r="L164" s="622" t="s">
        <v>7</v>
      </c>
      <c r="M164" s="623" t="s">
        <v>1039</v>
      </c>
      <c r="N164" s="457"/>
      <c r="O164" s="456"/>
      <c r="P164" s="108">
        <v>16654.200000000012</v>
      </c>
      <c r="Q164" s="622" t="s">
        <v>7</v>
      </c>
      <c r="R164" s="123" t="s">
        <v>2568</v>
      </c>
      <c r="S164" s="457"/>
      <c r="T164" s="456"/>
      <c r="U164" s="108">
        <v>16488.799999999992</v>
      </c>
      <c r="W164" s="466"/>
    </row>
    <row r="165" spans="1:23" s="431" customFormat="1" ht="15.75">
      <c r="A165" s="622" t="s">
        <v>8</v>
      </c>
      <c r="B165" s="623" t="s">
        <v>1057</v>
      </c>
      <c r="C165" s="457"/>
      <c r="D165" s="456"/>
      <c r="E165" s="108">
        <v>18530.000000000004</v>
      </c>
      <c r="F165" s="622" t="s">
        <v>8</v>
      </c>
      <c r="G165" s="630" t="s">
        <v>1013</v>
      </c>
      <c r="H165" s="635"/>
      <c r="I165" s="456"/>
      <c r="J165" s="456"/>
      <c r="K165" s="108">
        <v>17548.30000000001</v>
      </c>
      <c r="L165" s="622" t="s">
        <v>8</v>
      </c>
      <c r="M165" s="623" t="s">
        <v>989</v>
      </c>
      <c r="N165" s="457"/>
      <c r="O165" s="456"/>
      <c r="P165" s="108">
        <v>16463.699999999993</v>
      </c>
      <c r="Q165" s="622" t="s">
        <v>8</v>
      </c>
      <c r="R165" s="123" t="s">
        <v>2566</v>
      </c>
      <c r="S165" s="457"/>
      <c r="T165" s="456"/>
      <c r="U165" s="108">
        <v>16319.299999999996</v>
      </c>
      <c r="W165" s="466"/>
    </row>
    <row r="166" spans="1:23" s="431" customFormat="1" ht="15.75">
      <c r="A166" s="622" t="s">
        <v>10</v>
      </c>
      <c r="B166" s="623" t="s">
        <v>31</v>
      </c>
      <c r="C166" s="457"/>
      <c r="D166" s="456"/>
      <c r="E166" s="108">
        <v>18466.900000000001</v>
      </c>
      <c r="F166" s="622" t="s">
        <v>10</v>
      </c>
      <c r="G166" s="623" t="s">
        <v>164</v>
      </c>
      <c r="H166" s="635"/>
      <c r="I166" s="456"/>
      <c r="J166" s="456"/>
      <c r="K166" s="108">
        <v>16877.2</v>
      </c>
      <c r="L166" s="622" t="s">
        <v>10</v>
      </c>
      <c r="M166" s="623" t="s">
        <v>1026</v>
      </c>
      <c r="N166" s="457"/>
      <c r="O166" s="456"/>
      <c r="P166" s="108">
        <v>15996.699999999999</v>
      </c>
      <c r="Q166" s="622" t="s">
        <v>10</v>
      </c>
      <c r="R166" s="123" t="s">
        <v>2567</v>
      </c>
      <c r="S166" s="457"/>
      <c r="T166" s="456"/>
      <c r="U166" s="108">
        <v>16270.5</v>
      </c>
      <c r="W166" s="466"/>
    </row>
    <row r="167" spans="1:23" s="431" customFormat="1" ht="15.75">
      <c r="A167" s="622" t="s">
        <v>12</v>
      </c>
      <c r="B167" s="623" t="s">
        <v>33</v>
      </c>
      <c r="C167" s="457"/>
      <c r="D167" s="456"/>
      <c r="E167" s="108">
        <v>18147.400000000001</v>
      </c>
      <c r="F167" s="622" t="s">
        <v>12</v>
      </c>
      <c r="G167" s="640" t="s">
        <v>6</v>
      </c>
      <c r="H167" s="635"/>
      <c r="I167" s="456"/>
      <c r="J167" s="456"/>
      <c r="K167" s="108">
        <v>16659.3</v>
      </c>
      <c r="L167" s="622" t="s">
        <v>12</v>
      </c>
      <c r="M167" s="630" t="s">
        <v>35</v>
      </c>
      <c r="N167" s="457"/>
      <c r="O167" s="456"/>
      <c r="P167" s="108">
        <v>15382.4</v>
      </c>
      <c r="Q167" s="622" t="s">
        <v>12</v>
      </c>
      <c r="R167" s="123" t="s">
        <v>2569</v>
      </c>
      <c r="S167" s="457"/>
      <c r="T167" s="456"/>
      <c r="U167" s="108">
        <v>16211.600000000002</v>
      </c>
      <c r="W167" s="466"/>
    </row>
    <row r="168" spans="1:23" s="431" customFormat="1" ht="15.75">
      <c r="A168" s="622" t="s">
        <v>14</v>
      </c>
      <c r="B168" s="623" t="s">
        <v>143</v>
      </c>
      <c r="C168" s="457"/>
      <c r="D168" s="456"/>
      <c r="E168" s="108">
        <v>18036.499999999996</v>
      </c>
      <c r="F168" s="622" t="s">
        <v>14</v>
      </c>
      <c r="G168" s="623" t="s">
        <v>993</v>
      </c>
      <c r="H168" s="635"/>
      <c r="I168" s="456"/>
      <c r="J168" s="456"/>
      <c r="K168" s="108">
        <v>16639.7</v>
      </c>
      <c r="L168" s="622" t="s">
        <v>14</v>
      </c>
      <c r="M168" s="630" t="s">
        <v>13</v>
      </c>
      <c r="N168" s="457"/>
      <c r="O168" s="456"/>
      <c r="P168" s="108">
        <v>15380</v>
      </c>
      <c r="Q168" s="622" t="s">
        <v>14</v>
      </c>
      <c r="R168" s="123" t="s">
        <v>2564</v>
      </c>
      <c r="S168" s="457"/>
      <c r="T168" s="456"/>
      <c r="U168" s="108">
        <v>16194.300000000001</v>
      </c>
      <c r="W168" s="466"/>
    </row>
    <row r="169" spans="1:23" s="431" customFormat="1" ht="15.75">
      <c r="A169" s="622" t="s">
        <v>16</v>
      </c>
      <c r="B169" s="623" t="s">
        <v>999</v>
      </c>
      <c r="C169" s="457"/>
      <c r="D169" s="456"/>
      <c r="E169" s="108">
        <v>18007.600000000002</v>
      </c>
      <c r="F169" s="622" t="s">
        <v>16</v>
      </c>
      <c r="G169" s="623" t="s">
        <v>1019</v>
      </c>
      <c r="H169" s="635"/>
      <c r="I169" s="456"/>
      <c r="J169" s="456"/>
      <c r="K169" s="108">
        <v>16354.800000000001</v>
      </c>
      <c r="L169" s="622" t="s">
        <v>16</v>
      </c>
      <c r="M169" s="630" t="s">
        <v>1020</v>
      </c>
      <c r="N169" s="457"/>
      <c r="O169" s="456"/>
      <c r="P169" s="108">
        <v>15289.799999999996</v>
      </c>
      <c r="Q169" s="622" t="s">
        <v>16</v>
      </c>
      <c r="R169" s="123" t="s">
        <v>2560</v>
      </c>
      <c r="S169" s="457"/>
      <c r="T169" s="456"/>
      <c r="U169" s="108">
        <v>16077.500000000002</v>
      </c>
      <c r="W169" s="466"/>
    </row>
    <row r="170" spans="1:23" s="431" customFormat="1" ht="15.75">
      <c r="A170" s="622" t="s">
        <v>18</v>
      </c>
      <c r="B170" s="623" t="s">
        <v>17</v>
      </c>
      <c r="C170" s="625"/>
      <c r="D170" s="456"/>
      <c r="E170" s="108">
        <v>17731.899999999994</v>
      </c>
      <c r="F170" s="622" t="s">
        <v>18</v>
      </c>
      <c r="G170" s="623" t="s">
        <v>1053</v>
      </c>
      <c r="H170" s="635"/>
      <c r="I170" s="456"/>
      <c r="J170" s="456"/>
      <c r="K170" s="108">
        <v>16172.8</v>
      </c>
      <c r="L170" s="622" t="s">
        <v>18</v>
      </c>
      <c r="M170" s="623" t="s">
        <v>1008</v>
      </c>
      <c r="N170" s="457"/>
      <c r="O170" s="456"/>
      <c r="P170" s="108">
        <v>14736.700000000004</v>
      </c>
      <c r="Q170" s="622" t="s">
        <v>18</v>
      </c>
      <c r="R170" s="123" t="s">
        <v>2563</v>
      </c>
      <c r="S170" s="457"/>
      <c r="T170" s="456"/>
      <c r="U170" s="108">
        <v>15971.6</v>
      </c>
      <c r="W170" s="466"/>
    </row>
    <row r="171" spans="1:23" s="431" customFormat="1" ht="15.75">
      <c r="A171" s="622" t="s">
        <v>20</v>
      </c>
      <c r="B171" s="623" t="s">
        <v>11</v>
      </c>
      <c r="C171" s="457"/>
      <c r="D171" s="456"/>
      <c r="E171" s="108">
        <v>17468.600000000006</v>
      </c>
      <c r="F171" s="622" t="s">
        <v>20</v>
      </c>
      <c r="G171" s="640" t="s">
        <v>155</v>
      </c>
      <c r="H171" s="635"/>
      <c r="I171" s="456"/>
      <c r="J171" s="456"/>
      <c r="K171" s="108">
        <v>16167.600000000006</v>
      </c>
      <c r="L171" s="622" t="s">
        <v>20</v>
      </c>
      <c r="M171" s="630" t="s">
        <v>1010</v>
      </c>
      <c r="N171" s="457"/>
      <c r="O171" s="456"/>
      <c r="P171" s="108">
        <v>14584.75</v>
      </c>
      <c r="Q171" s="622" t="s">
        <v>20</v>
      </c>
      <c r="R171" s="123" t="s">
        <v>2604</v>
      </c>
      <c r="S171" s="457"/>
      <c r="T171" s="456"/>
      <c r="U171" s="108">
        <v>15731.300000000001</v>
      </c>
      <c r="W171" s="466"/>
    </row>
    <row r="172" spans="1:23" s="431" customFormat="1" ht="15.75">
      <c r="A172" s="622" t="s">
        <v>22</v>
      </c>
      <c r="B172" s="623" t="s">
        <v>19</v>
      </c>
      <c r="C172" s="457"/>
      <c r="D172" s="456"/>
      <c r="E172" s="108">
        <v>17010.499999999996</v>
      </c>
      <c r="F172" s="622" t="s">
        <v>22</v>
      </c>
      <c r="G172" s="623" t="s">
        <v>1003</v>
      </c>
      <c r="H172" s="635"/>
      <c r="I172" s="456"/>
      <c r="J172" s="456"/>
      <c r="K172" s="108">
        <v>16079.4</v>
      </c>
      <c r="L172" s="622" t="s">
        <v>22</v>
      </c>
      <c r="M172" s="623" t="s">
        <v>158</v>
      </c>
      <c r="N172" s="457"/>
      <c r="O172" s="456"/>
      <c r="P172" s="108">
        <v>14287.150000000003</v>
      </c>
      <c r="Q172" s="622" t="s">
        <v>22</v>
      </c>
      <c r="R172" s="123" t="s">
        <v>2549</v>
      </c>
      <c r="S172" s="457"/>
      <c r="T172" s="456"/>
      <c r="U172" s="108">
        <v>15658.599999999993</v>
      </c>
      <c r="W172" s="466"/>
    </row>
    <row r="173" spans="1:23" s="431" customFormat="1" ht="15.75">
      <c r="A173" s="626" t="s">
        <v>24</v>
      </c>
      <c r="B173" s="627" t="s">
        <v>144</v>
      </c>
      <c r="C173" s="628"/>
      <c r="D173" s="456"/>
      <c r="E173" s="629">
        <v>16724.75</v>
      </c>
      <c r="F173" s="626" t="s">
        <v>24</v>
      </c>
      <c r="G173" s="627" t="s">
        <v>1001</v>
      </c>
      <c r="H173" s="641"/>
      <c r="I173" s="456"/>
      <c r="J173" s="456"/>
      <c r="K173" s="629">
        <v>15976.699999999997</v>
      </c>
      <c r="L173" s="626" t="s">
        <v>24</v>
      </c>
      <c r="M173" s="652" t="s">
        <v>4</v>
      </c>
      <c r="N173" s="628"/>
      <c r="O173" s="456"/>
      <c r="P173" s="629">
        <v>14192.399999999998</v>
      </c>
      <c r="Q173" s="624" t="s">
        <v>24</v>
      </c>
      <c r="R173" s="123" t="s">
        <v>2565</v>
      </c>
      <c r="S173" s="457"/>
      <c r="T173" s="456"/>
      <c r="U173" s="108">
        <v>15584.250000000002</v>
      </c>
      <c r="W173" s="466"/>
    </row>
    <row r="174" spans="1:23" s="431" customFormat="1" ht="15.75">
      <c r="A174" s="626" t="s">
        <v>26</v>
      </c>
      <c r="B174" s="247" t="s">
        <v>39</v>
      </c>
      <c r="C174" s="628"/>
      <c r="D174" s="250"/>
      <c r="E174" s="629">
        <v>16660.899999999998</v>
      </c>
      <c r="F174" s="626" t="s">
        <v>26</v>
      </c>
      <c r="G174" s="250" t="s">
        <v>27</v>
      </c>
      <c r="H174" s="661" t="s">
        <v>27</v>
      </c>
      <c r="I174" s="250"/>
      <c r="J174" s="250"/>
      <c r="K174" s="639">
        <v>15975.400000000001</v>
      </c>
      <c r="L174" s="626" t="s">
        <v>26</v>
      </c>
      <c r="M174" s="661" t="s">
        <v>1</v>
      </c>
      <c r="N174" s="628"/>
      <c r="O174" s="250"/>
      <c r="P174" s="639">
        <v>13602.200000000004</v>
      </c>
      <c r="Q174" s="624" t="s">
        <v>26</v>
      </c>
      <c r="R174" s="123" t="s">
        <v>2559</v>
      </c>
      <c r="S174" s="457"/>
      <c r="T174" s="456"/>
      <c r="U174" s="108">
        <v>15503</v>
      </c>
      <c r="V174" s="442"/>
      <c r="W174" s="466"/>
    </row>
    <row r="175" spans="1:23" s="431" customFormat="1" ht="15.75">
      <c r="A175" s="622" t="s">
        <v>28</v>
      </c>
      <c r="B175" s="242" t="s">
        <v>37</v>
      </c>
      <c r="C175" s="625"/>
      <c r="D175" s="456"/>
      <c r="E175" s="108">
        <v>16532.7</v>
      </c>
      <c r="F175" s="622" t="s">
        <v>28</v>
      </c>
      <c r="G175" s="456" t="s">
        <v>145</v>
      </c>
      <c r="H175" s="242" t="s">
        <v>145</v>
      </c>
      <c r="I175" s="456"/>
      <c r="J175" s="456"/>
      <c r="K175" s="108">
        <v>15593.500000000004</v>
      </c>
      <c r="L175" s="622" t="s">
        <v>28</v>
      </c>
      <c r="M175" s="631" t="s">
        <v>1021</v>
      </c>
      <c r="N175" s="457"/>
      <c r="O175" s="456"/>
      <c r="P175" s="108">
        <v>12806.450000000004</v>
      </c>
      <c r="Q175" s="622" t="s">
        <v>28</v>
      </c>
      <c r="R175" s="655" t="s">
        <v>2548</v>
      </c>
      <c r="S175" s="625"/>
      <c r="T175" s="456"/>
      <c r="U175" s="108">
        <v>15002.899999999994</v>
      </c>
      <c r="V175" s="442"/>
      <c r="W175" s="466"/>
    </row>
    <row r="176" spans="1:23" s="431" customFormat="1" ht="15.75">
      <c r="A176" s="622" t="s">
        <v>30</v>
      </c>
      <c r="B176" s="631" t="s">
        <v>9</v>
      </c>
      <c r="C176" s="457"/>
      <c r="D176" s="456"/>
      <c r="E176" s="108">
        <v>16435.999999999993</v>
      </c>
      <c r="F176" s="622" t="s">
        <v>30</v>
      </c>
      <c r="G176" s="387" t="s">
        <v>983</v>
      </c>
      <c r="H176" s="631" t="s">
        <v>983</v>
      </c>
      <c r="I176" s="456"/>
      <c r="J176" s="456"/>
      <c r="K176" s="108">
        <v>14515.1</v>
      </c>
      <c r="L176" s="622" t="s">
        <v>30</v>
      </c>
      <c r="M176" s="631" t="s">
        <v>1045</v>
      </c>
      <c r="N176" s="457"/>
      <c r="O176" s="456"/>
      <c r="P176" s="108">
        <v>12710.100000000002</v>
      </c>
      <c r="Q176" s="622" t="s">
        <v>30</v>
      </c>
      <c r="R176" s="123" t="s">
        <v>2554</v>
      </c>
      <c r="S176" s="457"/>
      <c r="T176" s="456"/>
      <c r="U176" s="108">
        <v>14961.499999999998</v>
      </c>
      <c r="V176" s="442"/>
      <c r="W176" s="466"/>
    </row>
    <row r="177" spans="1:23" s="431" customFormat="1" ht="15.75">
      <c r="A177" s="624" t="s">
        <v>32</v>
      </c>
      <c r="B177" s="632" t="s">
        <v>160</v>
      </c>
      <c r="C177" s="625"/>
      <c r="D177" s="456"/>
      <c r="E177" s="633">
        <v>16093.8</v>
      </c>
      <c r="F177" s="624" t="s">
        <v>32</v>
      </c>
      <c r="G177" s="244" t="s">
        <v>29</v>
      </c>
      <c r="H177" s="632" t="s">
        <v>29</v>
      </c>
      <c r="I177" s="456"/>
      <c r="J177" s="456"/>
      <c r="K177" s="633">
        <v>0</v>
      </c>
      <c r="L177" s="624" t="s">
        <v>32</v>
      </c>
      <c r="M177" s="653" t="s">
        <v>1031</v>
      </c>
      <c r="N177" s="625"/>
      <c r="O177" s="456"/>
      <c r="P177" s="633">
        <v>0</v>
      </c>
      <c r="Q177" s="624" t="s">
        <v>32</v>
      </c>
      <c r="R177" s="656" t="s">
        <v>2562</v>
      </c>
      <c r="S177" s="628"/>
      <c r="T177" s="247"/>
      <c r="U177" s="629">
        <v>14956.399999999996</v>
      </c>
      <c r="V177" s="442"/>
      <c r="W177" s="466"/>
    </row>
    <row r="178" spans="1:23" s="431" customFormat="1" ht="15.75">
      <c r="A178" s="624"/>
      <c r="B178" s="625"/>
      <c r="C178" s="625"/>
      <c r="D178" s="456"/>
      <c r="E178" s="625"/>
      <c r="F178" s="624"/>
      <c r="G178" s="636"/>
      <c r="H178" s="636"/>
      <c r="I178" s="642"/>
      <c r="J178" s="625"/>
      <c r="K178" s="456"/>
      <c r="L178" s="624"/>
      <c r="M178" s="625"/>
      <c r="N178" s="625"/>
      <c r="O178" s="456"/>
      <c r="P178" s="642"/>
      <c r="Q178" s="624" t="s">
        <v>34</v>
      </c>
      <c r="R178" s="657" t="s">
        <v>2552</v>
      </c>
      <c r="S178" s="457"/>
      <c r="T178" s="456"/>
      <c r="U178" s="108">
        <v>13502.200000000003</v>
      </c>
      <c r="V178" s="442"/>
      <c r="W178" s="466"/>
    </row>
    <row r="179" spans="1:23" s="431" customFormat="1" ht="15.75">
      <c r="A179" s="457"/>
      <c r="B179" s="25" t="s">
        <v>2081</v>
      </c>
      <c r="C179" s="457"/>
      <c r="D179" s="456"/>
      <c r="E179" s="457"/>
      <c r="F179" s="622"/>
      <c r="G179" s="25" t="s">
        <v>2081</v>
      </c>
      <c r="H179" s="635"/>
      <c r="I179" s="85"/>
      <c r="J179" s="457"/>
      <c r="K179" s="456"/>
      <c r="L179" s="622"/>
      <c r="M179" s="25" t="s">
        <v>2081</v>
      </c>
      <c r="N179" s="457"/>
      <c r="O179" s="456"/>
      <c r="P179" s="85"/>
      <c r="Q179" s="624" t="s">
        <v>36</v>
      </c>
      <c r="R179" s="657" t="s">
        <v>2546</v>
      </c>
      <c r="S179" s="457"/>
      <c r="T179" s="456"/>
      <c r="U179" s="108">
        <v>13494.400000000003</v>
      </c>
      <c r="V179" s="442"/>
      <c r="W179" s="466"/>
    </row>
    <row r="180" spans="1:23" s="431" customFormat="1" ht="15.75">
      <c r="A180" s="622"/>
      <c r="B180" s="647" t="s">
        <v>39</v>
      </c>
      <c r="C180" s="286"/>
      <c r="D180" s="456"/>
      <c r="E180" s="556">
        <v>2422.9999999999509</v>
      </c>
      <c r="F180" s="622"/>
      <c r="G180" s="643" t="s">
        <v>27</v>
      </c>
      <c r="H180" s="635"/>
      <c r="J180" s="644"/>
      <c r="K180" s="561">
        <v>931.59999999998217</v>
      </c>
      <c r="L180" s="622"/>
      <c r="M180" s="457" t="s">
        <v>1</v>
      </c>
      <c r="N180" s="457"/>
      <c r="O180" s="456"/>
      <c r="P180" s="561">
        <v>2430.2000000000135</v>
      </c>
      <c r="Q180" s="438"/>
      <c r="R180" s="438"/>
      <c r="S180" s="438"/>
      <c r="T180" s="479"/>
      <c r="V180" s="466"/>
    </row>
    <row r="181" spans="1:23" s="431" customFormat="1" ht="15.75">
      <c r="A181" s="622"/>
      <c r="B181" s="457" t="s">
        <v>1047</v>
      </c>
      <c r="C181" s="286"/>
      <c r="D181" s="456"/>
      <c r="E181" s="561">
        <v>2294.5999999999549</v>
      </c>
      <c r="F181" s="648"/>
      <c r="G181" s="645" t="s">
        <v>1028</v>
      </c>
      <c r="H181" s="647" t="s">
        <v>1028</v>
      </c>
      <c r="J181" s="646"/>
      <c r="K181" s="556">
        <v>2219.9000000000215</v>
      </c>
      <c r="L181" s="622"/>
      <c r="M181" s="647" t="s">
        <v>2561</v>
      </c>
      <c r="N181" s="457"/>
      <c r="O181" s="456"/>
      <c r="P181" s="556">
        <v>2637.5999999999349</v>
      </c>
      <c r="Q181" s="438"/>
      <c r="R181" s="438"/>
      <c r="S181" s="438"/>
      <c r="T181" s="479"/>
      <c r="V181" s="466"/>
    </row>
    <row r="182" spans="1:23" s="431" customFormat="1" ht="15.75">
      <c r="B182" s="456"/>
      <c r="C182" s="456"/>
      <c r="D182" s="456"/>
      <c r="E182" s="239"/>
      <c r="G182" s="235"/>
      <c r="H182" s="456"/>
      <c r="P182" s="466"/>
      <c r="Q182" s="466"/>
      <c r="R182" s="466"/>
      <c r="T182" s="466"/>
    </row>
    <row r="183" spans="1:23" s="431" customFormat="1" ht="15.75">
      <c r="B183" s="456"/>
      <c r="C183" s="456"/>
      <c r="D183" s="456"/>
      <c r="E183" s="239"/>
      <c r="G183" s="235"/>
      <c r="H183" s="456"/>
      <c r="P183" s="466"/>
      <c r="Q183" s="466"/>
      <c r="R183" s="466"/>
      <c r="T183" s="466"/>
    </row>
    <row r="184" spans="1:23" s="431" customFormat="1" ht="15.75">
      <c r="B184" s="456"/>
      <c r="C184" s="456"/>
      <c r="D184" s="456"/>
      <c r="E184" s="239"/>
      <c r="G184" s="235"/>
      <c r="H184" s="456"/>
      <c r="P184" s="466"/>
      <c r="Q184" s="466"/>
      <c r="R184" s="466"/>
      <c r="T184" s="466"/>
    </row>
    <row r="185" spans="1:23" s="431" customFormat="1" ht="15.75">
      <c r="B185" s="456"/>
      <c r="C185" s="456"/>
      <c r="D185" s="456"/>
      <c r="E185" s="239"/>
      <c r="G185" s="235"/>
      <c r="H185" s="456"/>
      <c r="P185" s="466"/>
      <c r="Q185" s="466"/>
      <c r="R185" s="466"/>
      <c r="T185" s="466"/>
    </row>
    <row r="186" spans="1:23" s="431" customFormat="1" ht="15.75">
      <c r="B186" s="456"/>
      <c r="C186" s="456"/>
      <c r="D186" s="456"/>
      <c r="E186" s="239"/>
      <c r="G186" s="235"/>
      <c r="H186" s="456"/>
      <c r="P186" s="466"/>
      <c r="Q186" s="466"/>
      <c r="R186" s="466"/>
      <c r="T186" s="466"/>
    </row>
    <row r="187" spans="1:23" ht="15.75">
      <c r="B187" s="60"/>
      <c r="C187" s="60"/>
      <c r="D187" s="60"/>
      <c r="E187" s="239"/>
      <c r="P187" s="102"/>
      <c r="Q187" s="102"/>
      <c r="R187" s="102"/>
      <c r="T187" s="102"/>
    </row>
    <row r="188" spans="1:23" ht="15.75">
      <c r="B188" s="60"/>
      <c r="C188" s="60"/>
      <c r="D188" s="60"/>
      <c r="E188" s="239"/>
      <c r="P188" s="102"/>
      <c r="Q188" s="102"/>
      <c r="R188" s="102"/>
      <c r="T188" s="102"/>
    </row>
    <row r="189" spans="1:23" ht="15">
      <c r="H189" s="60"/>
    </row>
    <row r="190" spans="1:23" ht="20.25">
      <c r="A190" s="47" t="s">
        <v>2383</v>
      </c>
    </row>
    <row r="191" spans="1:23" ht="18">
      <c r="E191" s="336">
        <v>2014</v>
      </c>
      <c r="F191" s="336">
        <v>2015</v>
      </c>
      <c r="G191" s="336"/>
      <c r="H191" s="336">
        <v>2016</v>
      </c>
      <c r="I191" s="336">
        <v>2017</v>
      </c>
      <c r="J191" s="336">
        <v>2018</v>
      </c>
      <c r="K191" s="336">
        <v>2019</v>
      </c>
      <c r="L191" s="336">
        <v>2020</v>
      </c>
    </row>
    <row r="193" spans="2:12" ht="15">
      <c r="B193" s="123" t="s">
        <v>2565</v>
      </c>
      <c r="E193" s="431"/>
      <c r="F193" s="431"/>
      <c r="G193" s="431"/>
      <c r="H193" s="431"/>
      <c r="I193" s="431"/>
      <c r="J193" s="431"/>
      <c r="K193" s="431"/>
      <c r="L193" s="433" t="s">
        <v>3549</v>
      </c>
    </row>
    <row r="194" spans="2:12" ht="16.5">
      <c r="B194" s="337" t="s">
        <v>158</v>
      </c>
      <c r="E194" s="3"/>
      <c r="F194" s="3"/>
      <c r="G194" s="3"/>
      <c r="H194" s="3"/>
      <c r="I194" s="3"/>
      <c r="J194" s="433" t="s">
        <v>2384</v>
      </c>
      <c r="K194" s="139" t="s">
        <v>2385</v>
      </c>
      <c r="L194" s="433" t="s">
        <v>3518</v>
      </c>
    </row>
    <row r="195" spans="2:12" ht="15">
      <c r="B195" s="123" t="s">
        <v>2560</v>
      </c>
      <c r="E195" s="431"/>
      <c r="F195" s="431"/>
      <c r="G195" s="431"/>
      <c r="H195" s="431"/>
      <c r="I195" s="431"/>
      <c r="J195" s="431"/>
      <c r="K195" s="431"/>
      <c r="L195" s="433" t="s">
        <v>3545</v>
      </c>
    </row>
    <row r="196" spans="2:12" ht="15">
      <c r="B196" s="123" t="s">
        <v>2551</v>
      </c>
      <c r="E196" s="431"/>
      <c r="F196" s="431"/>
      <c r="G196" s="431"/>
      <c r="H196" s="431"/>
      <c r="I196" s="431"/>
      <c r="J196" s="431"/>
      <c r="K196" s="431"/>
      <c r="L196" s="298" t="s">
        <v>3538</v>
      </c>
    </row>
    <row r="197" spans="2:12" ht="16.5">
      <c r="B197" s="337" t="s">
        <v>1</v>
      </c>
      <c r="E197" s="3"/>
      <c r="F197" s="3"/>
      <c r="G197" s="3"/>
      <c r="H197" s="3" t="s">
        <v>2386</v>
      </c>
      <c r="I197" s="3" t="s">
        <v>2387</v>
      </c>
      <c r="J197" s="479" t="s">
        <v>2388</v>
      </c>
      <c r="K197" s="139" t="s">
        <v>2389</v>
      </c>
      <c r="L197" s="479" t="s">
        <v>3519</v>
      </c>
    </row>
    <row r="198" spans="2:12" ht="16.5">
      <c r="B198" s="337" t="s">
        <v>181</v>
      </c>
      <c r="E198" s="3"/>
      <c r="F198" s="3" t="s">
        <v>2390</v>
      </c>
      <c r="G198" s="3"/>
      <c r="H198" s="433" t="s">
        <v>2391</v>
      </c>
      <c r="I198" s="3" t="s">
        <v>2391</v>
      </c>
      <c r="J198" s="479" t="s">
        <v>2386</v>
      </c>
      <c r="K198" s="433" t="s">
        <v>1515</v>
      </c>
      <c r="L198" s="433" t="s">
        <v>1515</v>
      </c>
    </row>
    <row r="199" spans="2:12" ht="16.5">
      <c r="B199" s="337" t="s">
        <v>1026</v>
      </c>
      <c r="E199" s="3"/>
      <c r="F199" s="3"/>
      <c r="G199" s="3"/>
      <c r="H199" s="3"/>
      <c r="I199" s="3"/>
      <c r="J199" s="3"/>
      <c r="K199" s="139" t="s">
        <v>2392</v>
      </c>
      <c r="L199" s="433" t="s">
        <v>3520</v>
      </c>
    </row>
    <row r="200" spans="2:12" ht="15">
      <c r="B200" s="655" t="s">
        <v>2561</v>
      </c>
      <c r="E200" s="431"/>
      <c r="F200" s="431"/>
      <c r="G200" s="431"/>
      <c r="H200" s="431"/>
      <c r="I200" s="431"/>
      <c r="J200" s="431"/>
      <c r="K200" s="431"/>
      <c r="L200" s="298" t="s">
        <v>3539</v>
      </c>
    </row>
    <row r="201" spans="2:12" ht="16.5">
      <c r="B201" s="337" t="s">
        <v>1028</v>
      </c>
      <c r="E201" s="3"/>
      <c r="F201" s="3"/>
      <c r="G201" s="3"/>
      <c r="H201" s="3"/>
      <c r="I201" s="3"/>
      <c r="J201" s="3"/>
      <c r="K201" s="479" t="s">
        <v>2393</v>
      </c>
      <c r="L201" s="298" t="s">
        <v>3521</v>
      </c>
    </row>
    <row r="202" spans="2:12" ht="16.5">
      <c r="B202" s="338" t="s">
        <v>4</v>
      </c>
      <c r="E202" s="3"/>
      <c r="F202" s="3"/>
      <c r="G202" s="3"/>
      <c r="H202" s="479" t="s">
        <v>2394</v>
      </c>
      <c r="I202" s="433" t="s">
        <v>2395</v>
      </c>
      <c r="J202" s="3" t="s">
        <v>2396</v>
      </c>
      <c r="K202" s="479" t="s">
        <v>2397</v>
      </c>
      <c r="L202" s="433" t="s">
        <v>3523</v>
      </c>
    </row>
    <row r="203" spans="2:12" ht="16.5">
      <c r="B203" s="337" t="s">
        <v>1045</v>
      </c>
      <c r="E203" s="3"/>
      <c r="F203" s="3"/>
      <c r="G203" s="3"/>
      <c r="H203" s="3"/>
      <c r="I203" s="3"/>
      <c r="J203" s="3"/>
      <c r="K203" s="479" t="s">
        <v>2398</v>
      </c>
      <c r="L203" s="479" t="s">
        <v>3522</v>
      </c>
    </row>
    <row r="204" spans="2:12" ht="16.5">
      <c r="B204" s="337" t="s">
        <v>6</v>
      </c>
      <c r="E204" s="3"/>
      <c r="F204" s="3"/>
      <c r="G204" s="3"/>
      <c r="H204" s="433" t="s">
        <v>2388</v>
      </c>
      <c r="I204" s="3" t="s">
        <v>2399</v>
      </c>
      <c r="J204" s="3" t="s">
        <v>2400</v>
      </c>
      <c r="K204" s="479" t="s">
        <v>2401</v>
      </c>
      <c r="L204" s="433" t="s">
        <v>2414</v>
      </c>
    </row>
    <row r="205" spans="2:12" ht="16.5">
      <c r="B205" s="337" t="s">
        <v>155</v>
      </c>
      <c r="E205" s="3"/>
      <c r="F205" s="3"/>
      <c r="G205" s="3"/>
      <c r="H205" s="3"/>
      <c r="I205" s="3"/>
      <c r="J205" s="3" t="s">
        <v>2402</v>
      </c>
      <c r="K205" s="3" t="s">
        <v>2403</v>
      </c>
      <c r="L205" s="433" t="s">
        <v>2396</v>
      </c>
    </row>
    <row r="206" spans="2:12" ht="16.5">
      <c r="B206" s="337" t="s">
        <v>182</v>
      </c>
      <c r="E206" s="3"/>
      <c r="F206" s="3"/>
      <c r="G206" s="3"/>
      <c r="H206" s="3" t="s">
        <v>2404</v>
      </c>
      <c r="I206" s="479" t="s">
        <v>2386</v>
      </c>
      <c r="J206" s="3" t="s">
        <v>1515</v>
      </c>
      <c r="K206" s="3" t="s">
        <v>1515</v>
      </c>
      <c r="L206" s="433" t="s">
        <v>1515</v>
      </c>
    </row>
    <row r="207" spans="2:12" ht="16.5">
      <c r="B207" s="338" t="s">
        <v>9</v>
      </c>
      <c r="E207" s="3" t="s">
        <v>2405</v>
      </c>
      <c r="F207" s="3" t="s">
        <v>2406</v>
      </c>
      <c r="G207" s="3"/>
      <c r="H207" s="3" t="s">
        <v>2407</v>
      </c>
      <c r="I207" s="3" t="s">
        <v>2408</v>
      </c>
      <c r="J207" s="433" t="s">
        <v>2405</v>
      </c>
      <c r="K207" s="433" t="s">
        <v>2407</v>
      </c>
      <c r="L207" s="479" t="s">
        <v>2404</v>
      </c>
    </row>
    <row r="208" spans="2:12" ht="16.5">
      <c r="B208" s="337" t="s">
        <v>11</v>
      </c>
      <c r="E208" s="3"/>
      <c r="F208" s="3"/>
      <c r="G208" s="3"/>
      <c r="H208" s="334" t="s">
        <v>2409</v>
      </c>
      <c r="I208" s="3" t="s">
        <v>2410</v>
      </c>
      <c r="J208" s="3" t="s">
        <v>2408</v>
      </c>
      <c r="K208" s="433" t="s">
        <v>2410</v>
      </c>
      <c r="L208" s="433" t="s">
        <v>2400</v>
      </c>
    </row>
    <row r="209" spans="2:12" ht="15">
      <c r="B209" s="123" t="s">
        <v>2563</v>
      </c>
      <c r="E209" s="431"/>
      <c r="F209" s="431"/>
      <c r="G209" s="431"/>
      <c r="H209" s="431"/>
      <c r="I209" s="431"/>
      <c r="J209" s="431"/>
      <c r="K209" s="431"/>
      <c r="L209" s="433" t="s">
        <v>3546</v>
      </c>
    </row>
    <row r="210" spans="2:12" ht="16.5">
      <c r="B210" s="337" t="s">
        <v>983</v>
      </c>
      <c r="E210" s="433"/>
      <c r="F210" s="3"/>
      <c r="G210" s="3"/>
      <c r="H210" s="3"/>
      <c r="I210" s="3"/>
      <c r="J210" s="433"/>
      <c r="K210" s="433" t="s">
        <v>2411</v>
      </c>
      <c r="L210" s="479" t="s">
        <v>2403</v>
      </c>
    </row>
    <row r="211" spans="2:12" ht="16.5">
      <c r="B211" s="337" t="s">
        <v>1040</v>
      </c>
      <c r="E211" s="3"/>
      <c r="F211" s="3"/>
      <c r="G211" s="3"/>
      <c r="H211" s="3"/>
      <c r="I211" s="3"/>
      <c r="J211" s="3"/>
      <c r="K211" s="3" t="s">
        <v>2384</v>
      </c>
      <c r="L211" s="433" t="s">
        <v>2419</v>
      </c>
    </row>
    <row r="212" spans="2:12" ht="16.5">
      <c r="B212" s="337" t="s">
        <v>13</v>
      </c>
      <c r="E212" s="3"/>
      <c r="F212" s="3"/>
      <c r="G212" s="3"/>
      <c r="H212" s="3" t="s">
        <v>2401</v>
      </c>
      <c r="I212" s="3" t="s">
        <v>2400</v>
      </c>
      <c r="J212" s="479" t="s">
        <v>2404</v>
      </c>
      <c r="K212" s="479" t="s">
        <v>2412</v>
      </c>
      <c r="L212" s="433" t="s">
        <v>3524</v>
      </c>
    </row>
    <row r="213" spans="2:12" ht="16.5">
      <c r="B213" s="337" t="s">
        <v>989</v>
      </c>
      <c r="E213" s="3"/>
      <c r="F213" s="3"/>
      <c r="G213" s="3"/>
      <c r="H213" s="3"/>
      <c r="I213" s="3"/>
      <c r="J213" s="3"/>
      <c r="K213" s="479" t="s">
        <v>2413</v>
      </c>
      <c r="L213" s="433" t="s">
        <v>3525</v>
      </c>
    </row>
    <row r="214" spans="2:12" ht="16.5">
      <c r="B214" s="337" t="s">
        <v>166</v>
      </c>
      <c r="E214" s="3"/>
      <c r="F214" s="3"/>
      <c r="G214" s="3"/>
      <c r="H214" s="3"/>
      <c r="I214" s="3"/>
      <c r="J214" s="3" t="s">
        <v>2414</v>
      </c>
      <c r="K214" s="3" t="s">
        <v>1515</v>
      </c>
      <c r="L214" s="433" t="s">
        <v>1515</v>
      </c>
    </row>
    <row r="215" spans="2:12" ht="16.5">
      <c r="B215" s="337" t="s">
        <v>15</v>
      </c>
      <c r="E215" s="339" t="s">
        <v>2409</v>
      </c>
      <c r="F215" s="3" t="s">
        <v>2399</v>
      </c>
      <c r="G215" s="3"/>
      <c r="H215" s="3" t="s">
        <v>2406</v>
      </c>
      <c r="I215" s="3" t="s">
        <v>2407</v>
      </c>
      <c r="J215" s="479" t="s">
        <v>2401</v>
      </c>
      <c r="K215" s="139" t="s">
        <v>2415</v>
      </c>
      <c r="L215" s="298" t="s">
        <v>3526</v>
      </c>
    </row>
    <row r="216" spans="2:12" ht="16.5">
      <c r="B216" s="337" t="s">
        <v>17</v>
      </c>
      <c r="E216" s="3"/>
      <c r="F216" s="3" t="s">
        <v>2416</v>
      </c>
      <c r="G216" s="3"/>
      <c r="H216" s="3" t="s">
        <v>2410</v>
      </c>
      <c r="I216" s="3" t="s">
        <v>2390</v>
      </c>
      <c r="J216" s="3" t="s">
        <v>2399</v>
      </c>
      <c r="K216" s="3" t="s">
        <v>2408</v>
      </c>
      <c r="L216" s="433" t="s">
        <v>2406</v>
      </c>
    </row>
    <row r="217" spans="2:12" ht="16.5">
      <c r="B217" s="337" t="s">
        <v>999</v>
      </c>
      <c r="E217" s="3"/>
      <c r="F217" s="3"/>
      <c r="G217" s="3"/>
      <c r="H217" s="3"/>
      <c r="I217" s="3"/>
      <c r="J217" s="3"/>
      <c r="K217" s="298" t="s">
        <v>2417</v>
      </c>
      <c r="L217" s="433" t="s">
        <v>2391</v>
      </c>
    </row>
    <row r="218" spans="2:12" ht="16.5">
      <c r="B218" s="337" t="s">
        <v>1013</v>
      </c>
      <c r="E218" s="3"/>
      <c r="F218" s="3"/>
      <c r="G218" s="3"/>
      <c r="H218" s="3"/>
      <c r="I218" s="3"/>
      <c r="J218" s="3"/>
      <c r="K218" s="433" t="s">
        <v>2418</v>
      </c>
      <c r="L218" s="433" t="s">
        <v>2402</v>
      </c>
    </row>
    <row r="219" spans="2:12" ht="16.5">
      <c r="B219" s="337" t="s">
        <v>164</v>
      </c>
      <c r="E219" s="3"/>
      <c r="F219" s="3"/>
      <c r="G219" s="3"/>
      <c r="H219" s="3"/>
      <c r="I219" s="3"/>
      <c r="J219" s="3" t="s">
        <v>2419</v>
      </c>
      <c r="K219" s="3" t="s">
        <v>2420</v>
      </c>
      <c r="L219" s="433" t="s">
        <v>2395</v>
      </c>
    </row>
    <row r="220" spans="2:12" ht="16.5">
      <c r="B220" s="337" t="s">
        <v>1031</v>
      </c>
      <c r="E220" s="3"/>
      <c r="F220" s="433"/>
      <c r="G220" s="3"/>
      <c r="H220" s="3"/>
      <c r="I220" s="433"/>
      <c r="J220" s="3"/>
      <c r="K220" s="479" t="s">
        <v>2421</v>
      </c>
      <c r="L220" s="479" t="s">
        <v>3527</v>
      </c>
    </row>
    <row r="221" spans="2:12" ht="16.5">
      <c r="B221" s="337" t="s">
        <v>19</v>
      </c>
      <c r="E221" s="3"/>
      <c r="F221" s="3" t="s">
        <v>2391</v>
      </c>
      <c r="G221" s="3"/>
      <c r="H221" s="3" t="s">
        <v>2387</v>
      </c>
      <c r="I221" s="3" t="s">
        <v>2406</v>
      </c>
      <c r="J221" s="433" t="s">
        <v>2422</v>
      </c>
      <c r="K221" s="3" t="s">
        <v>2391</v>
      </c>
      <c r="L221" s="433" t="s">
        <v>2387</v>
      </c>
    </row>
    <row r="222" spans="2:12" ht="16.5">
      <c r="B222" s="337" t="s">
        <v>2544</v>
      </c>
      <c r="E222" s="3"/>
      <c r="F222" s="3"/>
      <c r="G222" s="3"/>
      <c r="H222" s="3"/>
      <c r="I222" s="3"/>
      <c r="J222" s="3"/>
      <c r="K222" s="3"/>
      <c r="L222" s="298" t="s">
        <v>3528</v>
      </c>
    </row>
    <row r="223" spans="2:12" ht="15">
      <c r="B223" s="123" t="s">
        <v>2546</v>
      </c>
      <c r="E223" s="431"/>
      <c r="F223" s="431"/>
      <c r="G223" s="431"/>
      <c r="H223" s="431"/>
      <c r="I223" s="431"/>
      <c r="J223" s="431"/>
      <c r="K223" s="431"/>
      <c r="L223" s="433" t="s">
        <v>3555</v>
      </c>
    </row>
    <row r="224" spans="2:12" ht="16.5">
      <c r="B224" s="338" t="s">
        <v>1057</v>
      </c>
      <c r="E224" s="3"/>
      <c r="F224" s="3"/>
      <c r="G224" s="3"/>
      <c r="H224" s="3"/>
      <c r="I224" s="433"/>
      <c r="J224" s="3"/>
      <c r="K224" s="298" t="s">
        <v>2423</v>
      </c>
      <c r="L224" s="433" t="s">
        <v>2425</v>
      </c>
    </row>
    <row r="225" spans="2:12" ht="16.5">
      <c r="B225" s="337" t="s">
        <v>1053</v>
      </c>
      <c r="E225" s="3"/>
      <c r="F225" s="3"/>
      <c r="G225" s="3"/>
      <c r="H225" s="3"/>
      <c r="I225" s="3"/>
      <c r="J225" s="3"/>
      <c r="K225" s="3" t="s">
        <v>2414</v>
      </c>
      <c r="L225" s="433" t="s">
        <v>2384</v>
      </c>
    </row>
    <row r="226" spans="2:12" ht="16.5">
      <c r="B226" s="337" t="s">
        <v>21</v>
      </c>
      <c r="E226" s="3" t="s">
        <v>2399</v>
      </c>
      <c r="F226" s="339" t="s">
        <v>2409</v>
      </c>
      <c r="G226" s="3"/>
      <c r="H226" s="3" t="s">
        <v>2390</v>
      </c>
      <c r="I226" s="339" t="s">
        <v>2409</v>
      </c>
      <c r="J226" s="3" t="s">
        <v>2410</v>
      </c>
      <c r="K226" s="433" t="s">
        <v>2416</v>
      </c>
      <c r="L226" s="433" t="s">
        <v>2405</v>
      </c>
    </row>
    <row r="227" spans="2:12" ht="16.5">
      <c r="B227" s="337" t="s">
        <v>142</v>
      </c>
      <c r="E227" s="3"/>
      <c r="F227" s="3"/>
      <c r="G227" s="3"/>
      <c r="H227" s="3"/>
      <c r="I227" s="3" t="s">
        <v>2402</v>
      </c>
      <c r="J227" s="298" t="s">
        <v>2424</v>
      </c>
      <c r="K227" s="3" t="s">
        <v>2425</v>
      </c>
      <c r="L227" s="433" t="s">
        <v>2390</v>
      </c>
    </row>
    <row r="228" spans="2:12" ht="15">
      <c r="B228" s="123" t="s">
        <v>2549</v>
      </c>
      <c r="E228" s="431"/>
      <c r="F228" s="431"/>
      <c r="G228" s="431"/>
      <c r="H228" s="431"/>
      <c r="I228" s="431"/>
      <c r="J228" s="431"/>
      <c r="K228" s="431"/>
      <c r="L228" s="433" t="s">
        <v>3548</v>
      </c>
    </row>
    <row r="229" spans="2:12" ht="15">
      <c r="B229" s="655" t="s">
        <v>2548</v>
      </c>
      <c r="E229" s="431"/>
      <c r="F229" s="431"/>
      <c r="G229" s="431"/>
      <c r="H229" s="431"/>
      <c r="I229" s="431"/>
      <c r="J229" s="431"/>
      <c r="K229" s="431"/>
      <c r="L229" s="433" t="s">
        <v>3551</v>
      </c>
    </row>
    <row r="230" spans="2:12" ht="16.5">
      <c r="B230" s="337" t="s">
        <v>1019</v>
      </c>
      <c r="E230" s="3"/>
      <c r="F230" s="3"/>
      <c r="G230" s="3"/>
      <c r="H230" s="3"/>
      <c r="I230" s="3"/>
      <c r="J230" s="433"/>
      <c r="K230" s="3" t="s">
        <v>2395</v>
      </c>
      <c r="L230" s="433" t="s">
        <v>2420</v>
      </c>
    </row>
    <row r="231" spans="2:12" ht="16.5">
      <c r="B231" s="337" t="s">
        <v>1020</v>
      </c>
      <c r="E231" s="3"/>
      <c r="F231" s="3"/>
      <c r="G231" s="3"/>
      <c r="H231" s="3"/>
      <c r="I231" s="3"/>
      <c r="J231" s="3"/>
      <c r="K231" s="139" t="s">
        <v>2426</v>
      </c>
      <c r="L231" s="433" t="s">
        <v>3529</v>
      </c>
    </row>
    <row r="232" spans="2:12" ht="16.5">
      <c r="B232" s="337" t="s">
        <v>23</v>
      </c>
      <c r="E232" s="3"/>
      <c r="F232" s="3"/>
      <c r="G232" s="3"/>
      <c r="H232" s="3" t="s">
        <v>2405</v>
      </c>
      <c r="I232" s="479" t="s">
        <v>2401</v>
      </c>
      <c r="J232" s="3" t="s">
        <v>2427</v>
      </c>
      <c r="K232" s="139" t="s">
        <v>2428</v>
      </c>
      <c r="L232" s="298" t="s">
        <v>3530</v>
      </c>
    </row>
    <row r="233" spans="2:12" ht="16.5">
      <c r="B233" s="337" t="s">
        <v>25</v>
      </c>
      <c r="E233" s="3"/>
      <c r="F233" s="3" t="s">
        <v>2408</v>
      </c>
      <c r="G233" s="3"/>
      <c r="H233" s="3" t="s">
        <v>2408</v>
      </c>
      <c r="I233" s="3" t="s">
        <v>2422</v>
      </c>
      <c r="J233" s="433" t="s">
        <v>2390</v>
      </c>
      <c r="K233" s="3" t="s">
        <v>2387</v>
      </c>
      <c r="L233" s="433" t="s">
        <v>2410</v>
      </c>
    </row>
    <row r="234" spans="2:12" ht="16.5">
      <c r="B234" s="337" t="s">
        <v>1041</v>
      </c>
      <c r="E234" s="3"/>
      <c r="F234" s="3"/>
      <c r="G234" s="3"/>
      <c r="H234" s="3"/>
      <c r="I234" s="3"/>
      <c r="J234" s="3"/>
      <c r="K234" s="340" t="s">
        <v>2429</v>
      </c>
      <c r="L234" s="433" t="s">
        <v>1515</v>
      </c>
    </row>
    <row r="235" spans="2:12" ht="15">
      <c r="B235" s="655" t="s">
        <v>2562</v>
      </c>
      <c r="E235" s="431"/>
      <c r="F235" s="431"/>
      <c r="G235" s="431"/>
      <c r="H235" s="431"/>
      <c r="I235" s="431"/>
      <c r="J235" s="431"/>
      <c r="K235" s="431"/>
      <c r="L235" s="433" t="s">
        <v>3553</v>
      </c>
    </row>
    <row r="236" spans="2:12" ht="15">
      <c r="B236" s="123" t="s">
        <v>2569</v>
      </c>
      <c r="E236" s="431"/>
      <c r="F236" s="431"/>
      <c r="G236" s="431"/>
      <c r="H236" s="431"/>
      <c r="I236" s="431"/>
      <c r="J236" s="431"/>
      <c r="K236" s="431"/>
      <c r="L236" s="433" t="s">
        <v>3543</v>
      </c>
    </row>
    <row r="237" spans="2:12" ht="15">
      <c r="B237" s="123" t="s">
        <v>2559</v>
      </c>
      <c r="E237" s="431"/>
      <c r="F237" s="431"/>
      <c r="G237" s="431"/>
      <c r="H237" s="431"/>
      <c r="I237" s="431"/>
      <c r="J237" s="431"/>
      <c r="K237" s="431"/>
      <c r="L237" s="433" t="s">
        <v>3550</v>
      </c>
    </row>
    <row r="238" spans="2:12" ht="15">
      <c r="B238" s="123" t="s">
        <v>2564</v>
      </c>
      <c r="E238" s="431"/>
      <c r="F238" s="431"/>
      <c r="G238" s="431"/>
      <c r="H238" s="431"/>
      <c r="I238" s="431"/>
      <c r="J238" s="431"/>
      <c r="K238" s="431"/>
      <c r="L238" s="433" t="s">
        <v>3544</v>
      </c>
    </row>
    <row r="239" spans="2:12" ht="15">
      <c r="B239" s="123" t="s">
        <v>2554</v>
      </c>
      <c r="E239" s="431"/>
      <c r="F239" s="431"/>
      <c r="G239" s="431"/>
      <c r="H239" s="431"/>
      <c r="I239" s="431"/>
      <c r="J239" s="431"/>
      <c r="K239" s="431"/>
      <c r="L239" s="433" t="s">
        <v>3552</v>
      </c>
    </row>
    <row r="240" spans="2:12" ht="16.5">
      <c r="B240" s="337" t="s">
        <v>1001</v>
      </c>
      <c r="E240" s="3"/>
      <c r="F240" s="3"/>
      <c r="G240" s="3"/>
      <c r="H240" s="3"/>
      <c r="I240" s="3"/>
      <c r="J240" s="433"/>
      <c r="K240" s="433" t="s">
        <v>2430</v>
      </c>
      <c r="L240" s="433" t="s">
        <v>2418</v>
      </c>
    </row>
    <row r="241" spans="2:12" ht="16.5">
      <c r="B241" s="337" t="s">
        <v>27</v>
      </c>
      <c r="E241" s="3"/>
      <c r="F241" s="3"/>
      <c r="G241" s="3"/>
      <c r="H241" s="3" t="s">
        <v>2399</v>
      </c>
      <c r="I241" s="479" t="s">
        <v>2404</v>
      </c>
      <c r="J241" s="3" t="s">
        <v>2395</v>
      </c>
      <c r="K241" s="3" t="s">
        <v>2427</v>
      </c>
      <c r="L241" s="479" t="s">
        <v>2411</v>
      </c>
    </row>
    <row r="242" spans="2:12" ht="16.5">
      <c r="B242" s="337" t="s">
        <v>1035</v>
      </c>
      <c r="E242" s="3"/>
      <c r="F242" s="3"/>
      <c r="G242" s="3"/>
      <c r="H242" s="3"/>
      <c r="I242" s="3"/>
      <c r="J242" s="3"/>
      <c r="K242" s="298" t="s">
        <v>2424</v>
      </c>
      <c r="L242" s="433" t="s">
        <v>2399</v>
      </c>
    </row>
    <row r="243" spans="2:12" ht="16.5">
      <c r="B243" s="337" t="s">
        <v>156</v>
      </c>
      <c r="E243" s="3"/>
      <c r="F243" s="3"/>
      <c r="G243" s="3"/>
      <c r="H243" s="3"/>
      <c r="I243" s="3"/>
      <c r="J243" s="298" t="s">
        <v>2423</v>
      </c>
      <c r="K243" s="433" t="s">
        <v>2399</v>
      </c>
      <c r="L243" s="339" t="s">
        <v>2409</v>
      </c>
    </row>
    <row r="244" spans="2:12" ht="16.5">
      <c r="B244" s="337" t="s">
        <v>1021</v>
      </c>
      <c r="E244" s="3"/>
      <c r="F244" s="3"/>
      <c r="G244" s="3"/>
      <c r="H244" s="3"/>
      <c r="I244" s="3"/>
      <c r="J244" s="3"/>
      <c r="K244" s="479" t="s">
        <v>2431</v>
      </c>
      <c r="L244" s="479" t="s">
        <v>3531</v>
      </c>
    </row>
    <row r="245" spans="2:12" ht="16.5">
      <c r="B245" s="337" t="s">
        <v>29</v>
      </c>
      <c r="E245" s="3"/>
      <c r="F245" s="3"/>
      <c r="G245" s="3"/>
      <c r="H245" s="433" t="s">
        <v>2400</v>
      </c>
      <c r="I245" s="3" t="s">
        <v>2388</v>
      </c>
      <c r="J245" s="3" t="s">
        <v>2391</v>
      </c>
      <c r="K245" s="139" t="s">
        <v>2386</v>
      </c>
      <c r="L245" s="479" t="s">
        <v>2440</v>
      </c>
    </row>
    <row r="246" spans="2:12" ht="16.5">
      <c r="B246" s="337" t="s">
        <v>143</v>
      </c>
      <c r="E246" s="3"/>
      <c r="F246" s="3"/>
      <c r="G246" s="3"/>
      <c r="H246" s="433"/>
      <c r="I246" s="433" t="s">
        <v>2419</v>
      </c>
      <c r="J246" s="298" t="s">
        <v>2417</v>
      </c>
      <c r="K246" s="3" t="s">
        <v>2405</v>
      </c>
      <c r="L246" s="433" t="s">
        <v>2422</v>
      </c>
    </row>
    <row r="247" spans="2:12" ht="16.5">
      <c r="B247" s="337" t="s">
        <v>993</v>
      </c>
      <c r="E247" s="3"/>
      <c r="F247" s="3"/>
      <c r="G247" s="3"/>
      <c r="H247" s="3"/>
      <c r="I247" s="433"/>
      <c r="J247" s="3"/>
      <c r="K247" s="3" t="s">
        <v>2402</v>
      </c>
      <c r="L247" s="433" t="s">
        <v>2430</v>
      </c>
    </row>
    <row r="248" spans="2:12" ht="15">
      <c r="B248" s="123" t="s">
        <v>2568</v>
      </c>
      <c r="E248" s="431"/>
      <c r="F248" s="431"/>
      <c r="G248" s="431"/>
      <c r="H248" s="431"/>
      <c r="I248" s="431"/>
      <c r="J248" s="431"/>
      <c r="K248" s="431"/>
      <c r="L248" s="433" t="s">
        <v>3540</v>
      </c>
    </row>
    <row r="249" spans="2:12" ht="16.5">
      <c r="B249" s="337" t="s">
        <v>1036</v>
      </c>
      <c r="E249" s="3"/>
      <c r="F249" s="3"/>
      <c r="G249" s="3"/>
      <c r="H249" s="3"/>
      <c r="I249" s="3"/>
      <c r="J249" s="3"/>
      <c r="K249" s="3" t="s">
        <v>2419</v>
      </c>
      <c r="L249" s="298" t="s">
        <v>2423</v>
      </c>
    </row>
    <row r="250" spans="2:12" ht="16.5">
      <c r="B250" s="338" t="s">
        <v>1004</v>
      </c>
      <c r="E250" s="3"/>
      <c r="F250" s="3"/>
      <c r="G250" s="3"/>
      <c r="H250" s="3"/>
      <c r="I250" s="3"/>
      <c r="J250" s="3"/>
      <c r="K250" s="3" t="s">
        <v>2432</v>
      </c>
      <c r="L250" s="298" t="s">
        <v>2417</v>
      </c>
    </row>
    <row r="251" spans="2:12" ht="16.5">
      <c r="B251" s="337" t="s">
        <v>1003</v>
      </c>
      <c r="E251" s="3"/>
      <c r="F251" s="3"/>
      <c r="G251" s="3"/>
      <c r="H251" s="3"/>
      <c r="I251" s="433"/>
      <c r="J251" s="3"/>
      <c r="K251" s="433" t="s">
        <v>2396</v>
      </c>
      <c r="L251" s="433" t="s">
        <v>2427</v>
      </c>
    </row>
    <row r="252" spans="2:12" ht="15">
      <c r="B252" s="123" t="s">
        <v>2552</v>
      </c>
      <c r="E252" s="431"/>
      <c r="F252" s="431"/>
      <c r="G252" s="431"/>
      <c r="H252" s="431"/>
      <c r="I252" s="431"/>
      <c r="J252" s="431"/>
      <c r="K252" s="431"/>
      <c r="L252" s="433" t="s">
        <v>3554</v>
      </c>
    </row>
    <row r="253" spans="2:12" ht="16.5">
      <c r="B253" s="338" t="s">
        <v>160</v>
      </c>
      <c r="E253" s="3"/>
      <c r="F253" s="3"/>
      <c r="G253" s="3"/>
      <c r="H253" s="3"/>
      <c r="I253" s="3"/>
      <c r="J253" s="298" t="s">
        <v>2433</v>
      </c>
      <c r="K253" s="433" t="s">
        <v>2388</v>
      </c>
      <c r="L253" s="479" t="s">
        <v>2386</v>
      </c>
    </row>
    <row r="254" spans="2:12" ht="16.5">
      <c r="B254" s="337" t="s">
        <v>988</v>
      </c>
      <c r="E254" s="433"/>
      <c r="F254" s="433"/>
      <c r="G254" s="433"/>
      <c r="H254" s="433"/>
      <c r="I254" s="433"/>
      <c r="J254" s="433"/>
      <c r="K254" s="479" t="s">
        <v>2434</v>
      </c>
      <c r="L254" s="298" t="s">
        <v>3532</v>
      </c>
    </row>
    <row r="255" spans="2:12" ht="16.5">
      <c r="B255" s="337" t="s">
        <v>31</v>
      </c>
      <c r="E255" s="433" t="s">
        <v>2425</v>
      </c>
      <c r="F255" s="433" t="s">
        <v>2410</v>
      </c>
      <c r="G255" s="433"/>
      <c r="H255" s="433" t="s">
        <v>2425</v>
      </c>
      <c r="I255" s="433" t="s">
        <v>2405</v>
      </c>
      <c r="J255" s="339" t="s">
        <v>2409</v>
      </c>
      <c r="K255" s="339" t="s">
        <v>2409</v>
      </c>
      <c r="L255" s="433" t="s">
        <v>2408</v>
      </c>
    </row>
    <row r="256" spans="2:12" ht="16.5">
      <c r="B256" s="338" t="s">
        <v>1047</v>
      </c>
      <c r="E256" s="433"/>
      <c r="F256" s="433"/>
      <c r="G256" s="433"/>
      <c r="H256" s="433"/>
      <c r="I256" s="433"/>
      <c r="J256" s="433"/>
      <c r="K256" s="433" t="s">
        <v>2433</v>
      </c>
      <c r="L256" s="433" t="s">
        <v>2433</v>
      </c>
    </row>
    <row r="257" spans="2:12" ht="16.5">
      <c r="B257" s="337" t="s">
        <v>1010</v>
      </c>
      <c r="E257" s="433"/>
      <c r="F257" s="433"/>
      <c r="G257" s="433"/>
      <c r="H257" s="433"/>
      <c r="I257" s="433"/>
      <c r="J257" s="433"/>
      <c r="K257" s="479" t="s">
        <v>2435</v>
      </c>
      <c r="L257" s="433" t="s">
        <v>3533</v>
      </c>
    </row>
    <row r="258" spans="2:12" ht="16.5">
      <c r="B258" s="337" t="s">
        <v>1039</v>
      </c>
      <c r="E258" s="433"/>
      <c r="F258" s="433"/>
      <c r="G258" s="433"/>
      <c r="H258" s="433"/>
      <c r="I258" s="433"/>
      <c r="J258" s="433"/>
      <c r="K258" s="479" t="s">
        <v>2436</v>
      </c>
      <c r="L258" s="433" t="s">
        <v>3534</v>
      </c>
    </row>
    <row r="259" spans="2:12" ht="16.5">
      <c r="B259" s="337" t="s">
        <v>33</v>
      </c>
      <c r="E259" s="433"/>
      <c r="F259" s="433" t="s">
        <v>2407</v>
      </c>
      <c r="G259" s="433"/>
      <c r="H259" s="433" t="s">
        <v>2422</v>
      </c>
      <c r="I259" s="433" t="s">
        <v>2425</v>
      </c>
      <c r="J259" s="433" t="s">
        <v>2416</v>
      </c>
      <c r="K259" s="433" t="s">
        <v>2400</v>
      </c>
      <c r="L259" s="433" t="s">
        <v>2416</v>
      </c>
    </row>
    <row r="260" spans="2:12" ht="15">
      <c r="B260" s="123" t="s">
        <v>2604</v>
      </c>
      <c r="L260" s="433" t="s">
        <v>3547</v>
      </c>
    </row>
    <row r="261" spans="2:12" ht="16.5">
      <c r="B261" s="337" t="s">
        <v>35</v>
      </c>
      <c r="E261" s="433"/>
      <c r="F261" s="433" t="s">
        <v>2405</v>
      </c>
      <c r="G261" s="433"/>
      <c r="H261" s="479" t="s">
        <v>2437</v>
      </c>
      <c r="I261" s="433" t="s">
        <v>2433</v>
      </c>
      <c r="J261" s="433" t="s">
        <v>2430</v>
      </c>
      <c r="K261" s="479" t="s">
        <v>2438</v>
      </c>
      <c r="L261" s="433" t="s">
        <v>3535</v>
      </c>
    </row>
    <row r="262" spans="2:12" ht="16.5">
      <c r="B262" s="337" t="s">
        <v>37</v>
      </c>
      <c r="E262" s="433"/>
      <c r="F262" s="433" t="s">
        <v>2387</v>
      </c>
      <c r="G262" s="433"/>
      <c r="H262" s="479" t="s">
        <v>2439</v>
      </c>
      <c r="I262" s="298" t="s">
        <v>2423</v>
      </c>
      <c r="J262" s="433" t="s">
        <v>2387</v>
      </c>
      <c r="K262" s="433" t="s">
        <v>2406</v>
      </c>
      <c r="L262" s="479" t="s">
        <v>2401</v>
      </c>
    </row>
    <row r="263" spans="2:12" ht="16.5">
      <c r="B263" s="337" t="s">
        <v>144</v>
      </c>
      <c r="E263" s="433"/>
      <c r="F263" s="433"/>
      <c r="G263" s="433"/>
      <c r="H263" s="433"/>
      <c r="I263" s="298" t="s">
        <v>2424</v>
      </c>
      <c r="J263" s="433" t="s">
        <v>2425</v>
      </c>
      <c r="K263" s="433" t="s">
        <v>2422</v>
      </c>
      <c r="L263" s="433" t="s">
        <v>2407</v>
      </c>
    </row>
    <row r="264" spans="2:12" ht="16.5">
      <c r="B264" s="337" t="s">
        <v>184</v>
      </c>
      <c r="E264" s="433"/>
      <c r="F264" s="433" t="s">
        <v>2400</v>
      </c>
      <c r="G264" s="433"/>
      <c r="H264" s="433" t="s">
        <v>1515</v>
      </c>
      <c r="I264" s="433" t="s">
        <v>1515</v>
      </c>
      <c r="J264" s="433" t="s">
        <v>1515</v>
      </c>
      <c r="K264" s="433" t="s">
        <v>1515</v>
      </c>
      <c r="L264" s="433" t="s">
        <v>1515</v>
      </c>
    </row>
    <row r="265" spans="2:12" ht="15">
      <c r="B265" s="655" t="s">
        <v>2570</v>
      </c>
      <c r="L265" s="298" t="s">
        <v>3537</v>
      </c>
    </row>
    <row r="266" spans="2:12" ht="16.5">
      <c r="B266" s="337" t="s">
        <v>39</v>
      </c>
      <c r="E266" s="433" t="s">
        <v>2410</v>
      </c>
      <c r="F266" s="433" t="s">
        <v>2425</v>
      </c>
      <c r="G266" s="433"/>
      <c r="H266" s="433" t="s">
        <v>2416</v>
      </c>
      <c r="I266" s="433" t="s">
        <v>2416</v>
      </c>
      <c r="J266" s="433" t="s">
        <v>2406</v>
      </c>
      <c r="K266" s="433" t="s">
        <v>2390</v>
      </c>
      <c r="L266" s="433" t="s">
        <v>2388</v>
      </c>
    </row>
    <row r="267" spans="2:12" ht="16.5">
      <c r="B267" s="337" t="s">
        <v>183</v>
      </c>
      <c r="E267" s="433" t="s">
        <v>2390</v>
      </c>
      <c r="F267" s="433" t="s">
        <v>2422</v>
      </c>
      <c r="G267" s="433"/>
      <c r="H267" s="433" t="s">
        <v>1515</v>
      </c>
      <c r="I267" s="433" t="s">
        <v>1515</v>
      </c>
      <c r="J267" s="433" t="s">
        <v>1515</v>
      </c>
      <c r="K267" s="433" t="s">
        <v>1515</v>
      </c>
      <c r="L267" s="433" t="s">
        <v>1515</v>
      </c>
    </row>
    <row r="268" spans="2:12" ht="16.5">
      <c r="B268" s="337" t="s">
        <v>145</v>
      </c>
      <c r="E268" s="433"/>
      <c r="F268" s="433"/>
      <c r="G268" s="433"/>
      <c r="H268" s="433"/>
      <c r="I268" s="298" t="s">
        <v>2417</v>
      </c>
      <c r="J268" s="433" t="s">
        <v>2407</v>
      </c>
      <c r="K268" s="479" t="s">
        <v>2404</v>
      </c>
      <c r="L268" s="479" t="s">
        <v>2432</v>
      </c>
    </row>
    <row r="269" spans="2:12" ht="15">
      <c r="B269" s="123" t="s">
        <v>2567</v>
      </c>
      <c r="L269" s="433" t="s">
        <v>3542</v>
      </c>
    </row>
    <row r="270" spans="2:12" ht="16.5">
      <c r="B270" s="338" t="s">
        <v>157</v>
      </c>
      <c r="E270" s="433"/>
      <c r="F270" s="433"/>
      <c r="G270" s="433"/>
      <c r="H270" s="433"/>
      <c r="I270" s="433"/>
      <c r="J270" s="433" t="s">
        <v>2420</v>
      </c>
      <c r="K270" s="433" t="s">
        <v>2440</v>
      </c>
      <c r="L270" s="662" t="s">
        <v>2424</v>
      </c>
    </row>
    <row r="271" spans="2:12" ht="15">
      <c r="B271" s="123" t="s">
        <v>2566</v>
      </c>
      <c r="L271" s="433" t="s">
        <v>3541</v>
      </c>
    </row>
    <row r="272" spans="2:12" ht="16.5">
      <c r="B272" s="337" t="s">
        <v>1008</v>
      </c>
      <c r="E272" s="433"/>
      <c r="F272" s="433"/>
      <c r="G272" s="433"/>
      <c r="H272" s="433"/>
      <c r="I272" s="433"/>
      <c r="J272" s="433"/>
      <c r="K272" s="479" t="s">
        <v>2441</v>
      </c>
      <c r="L272" s="433" t="s">
        <v>3536</v>
      </c>
    </row>
  </sheetData>
  <sortState ref="B193:L272">
    <sortCondition ref="B193:B2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21"/>
  <sheetViews>
    <sheetView topLeftCell="A831" workbookViewId="0">
      <selection activeCell="A845" sqref="A747:A845"/>
    </sheetView>
  </sheetViews>
  <sheetFormatPr defaultColWidth="11.5703125" defaultRowHeight="12.75"/>
  <sheetData>
    <row r="1" spans="1:1" ht="25.5">
      <c r="A1" s="39" t="s">
        <v>167</v>
      </c>
    </row>
    <row r="3" spans="1:1" ht="15.75">
      <c r="A3" s="40" t="s">
        <v>2608</v>
      </c>
    </row>
    <row r="4" spans="1:1">
      <c r="A4" s="41" t="s">
        <v>1019</v>
      </c>
    </row>
    <row r="5" spans="1:1">
      <c r="A5" s="42" t="s">
        <v>1020</v>
      </c>
    </row>
    <row r="6" spans="1:1">
      <c r="A6" s="35" t="s">
        <v>1040</v>
      </c>
    </row>
    <row r="8" spans="1:1" ht="15.75">
      <c r="A8" s="40" t="s">
        <v>2641</v>
      </c>
    </row>
    <row r="9" spans="1:1">
      <c r="A9" s="41" t="s">
        <v>35</v>
      </c>
    </row>
    <row r="10" spans="1:1">
      <c r="A10" s="42" t="s">
        <v>13</v>
      </c>
    </row>
    <row r="11" spans="1:1">
      <c r="A11" s="35" t="s">
        <v>2642</v>
      </c>
    </row>
    <row r="13" spans="1:1" ht="15.75">
      <c r="A13" s="40" t="s">
        <v>2650</v>
      </c>
    </row>
    <row r="14" spans="1:1">
      <c r="A14" s="41" t="s">
        <v>1035</v>
      </c>
    </row>
    <row r="15" spans="1:1">
      <c r="A15" s="42" t="s">
        <v>1047</v>
      </c>
    </row>
    <row r="16" spans="1:1">
      <c r="A16" s="35" t="s">
        <v>27</v>
      </c>
    </row>
    <row r="17" spans="1:1">
      <c r="A17" s="35" t="s">
        <v>1021</v>
      </c>
    </row>
    <row r="19" spans="1:1" ht="15.75">
      <c r="A19" s="40" t="s">
        <v>2653</v>
      </c>
    </row>
    <row r="20" spans="1:1">
      <c r="A20" s="41" t="s">
        <v>2569</v>
      </c>
    </row>
    <row r="21" spans="1:1">
      <c r="A21" s="42" t="s">
        <v>2654</v>
      </c>
    </row>
    <row r="22" spans="1:1">
      <c r="A22" s="42" t="s">
        <v>39</v>
      </c>
    </row>
    <row r="24" spans="1:1" ht="15.75">
      <c r="A24" s="40" t="s">
        <v>2659</v>
      </c>
    </row>
    <row r="25" spans="1:1">
      <c r="A25" s="41" t="s">
        <v>2548</v>
      </c>
    </row>
    <row r="26" spans="1:1">
      <c r="A26" s="42" t="s">
        <v>9</v>
      </c>
    </row>
    <row r="27" spans="1:1">
      <c r="A27" s="35" t="s">
        <v>1004</v>
      </c>
    </row>
    <row r="29" spans="1:1" ht="15.75">
      <c r="A29" s="40" t="s">
        <v>2670</v>
      </c>
    </row>
    <row r="30" spans="1:1">
      <c r="A30" s="41" t="s">
        <v>157</v>
      </c>
    </row>
    <row r="31" spans="1:1">
      <c r="A31" s="42" t="s">
        <v>999</v>
      </c>
    </row>
    <row r="32" spans="1:1">
      <c r="A32" s="35" t="s">
        <v>25</v>
      </c>
    </row>
    <row r="34" spans="1:1" ht="15.75">
      <c r="A34" s="40" t="s">
        <v>2669</v>
      </c>
    </row>
    <row r="35" spans="1:1">
      <c r="A35" s="41" t="s">
        <v>15</v>
      </c>
    </row>
    <row r="36" spans="1:1">
      <c r="A36" s="42" t="s">
        <v>13</v>
      </c>
    </row>
    <row r="37" spans="1:1">
      <c r="A37" s="42" t="s">
        <v>35</v>
      </c>
    </row>
    <row r="39" spans="1:1" ht="15.75">
      <c r="A39" s="40" t="s">
        <v>2672</v>
      </c>
    </row>
    <row r="40" spans="1:1">
      <c r="A40" s="41" t="s">
        <v>2569</v>
      </c>
    </row>
    <row r="41" spans="1:1">
      <c r="A41" s="42" t="s">
        <v>2570</v>
      </c>
    </row>
    <row r="42" spans="1:1">
      <c r="A42" s="35" t="s">
        <v>1013</v>
      </c>
    </row>
    <row r="44" spans="1:1" ht="15.75">
      <c r="A44" s="40" t="s">
        <v>2674</v>
      </c>
    </row>
    <row r="45" spans="1:1">
      <c r="A45" s="41" t="s">
        <v>25</v>
      </c>
    </row>
    <row r="46" spans="1:1">
      <c r="A46" s="42" t="s">
        <v>1040</v>
      </c>
    </row>
    <row r="47" spans="1:1">
      <c r="A47" s="35" t="s">
        <v>1021</v>
      </c>
    </row>
    <row r="48" spans="1:1">
      <c r="A48" s="136"/>
    </row>
    <row r="49" spans="1:1" ht="15.75">
      <c r="A49" s="40" t="s">
        <v>2685</v>
      </c>
    </row>
    <row r="50" spans="1:1">
      <c r="A50" s="41" t="s">
        <v>2561</v>
      </c>
    </row>
    <row r="51" spans="1:1">
      <c r="A51" s="42" t="s">
        <v>2567</v>
      </c>
    </row>
    <row r="52" spans="1:1">
      <c r="A52" s="35" t="s">
        <v>1047</v>
      </c>
    </row>
    <row r="53" spans="1:1">
      <c r="A53" s="136"/>
    </row>
    <row r="54" spans="1:1" ht="15.75">
      <c r="A54" s="40" t="s">
        <v>2688</v>
      </c>
    </row>
    <row r="55" spans="1:1">
      <c r="A55" s="41" t="s">
        <v>1053</v>
      </c>
    </row>
    <row r="56" spans="1:1">
      <c r="A56" s="42" t="s">
        <v>2567</v>
      </c>
    </row>
    <row r="57" spans="1:1">
      <c r="A57" s="35" t="s">
        <v>2566</v>
      </c>
    </row>
    <row r="58" spans="1:1">
      <c r="A58" s="136"/>
    </row>
    <row r="59" spans="1:1" ht="15.75">
      <c r="A59" s="40" t="s">
        <v>2695</v>
      </c>
    </row>
    <row r="60" spans="1:1">
      <c r="A60" s="41" t="s">
        <v>15</v>
      </c>
    </row>
    <row r="61" spans="1:1">
      <c r="A61" s="42" t="s">
        <v>142</v>
      </c>
    </row>
    <row r="62" spans="1:1">
      <c r="A62" s="35" t="s">
        <v>989</v>
      </c>
    </row>
    <row r="63" spans="1:1">
      <c r="A63" s="35" t="s">
        <v>1035</v>
      </c>
    </row>
    <row r="64" spans="1:1" ht="15.75">
      <c r="A64" s="40"/>
    </row>
    <row r="65" spans="1:1" ht="15.75">
      <c r="A65" s="40" t="s">
        <v>2701</v>
      </c>
    </row>
    <row r="66" spans="1:1">
      <c r="A66" s="41" t="s">
        <v>989</v>
      </c>
    </row>
    <row r="67" spans="1:1">
      <c r="A67" s="42" t="s">
        <v>1047</v>
      </c>
    </row>
    <row r="68" spans="1:1">
      <c r="A68" s="35" t="s">
        <v>15</v>
      </c>
    </row>
    <row r="69" spans="1:1">
      <c r="A69" s="136"/>
    </row>
    <row r="70" spans="1:1" ht="15.75">
      <c r="A70" s="40" t="s">
        <v>2705</v>
      </c>
    </row>
    <row r="71" spans="1:1">
      <c r="A71" s="41" t="s">
        <v>21</v>
      </c>
    </row>
    <row r="72" spans="1:1">
      <c r="A72" s="42" t="s">
        <v>6</v>
      </c>
    </row>
    <row r="73" spans="1:1">
      <c r="A73" s="35" t="s">
        <v>2549</v>
      </c>
    </row>
    <row r="74" spans="1:1">
      <c r="A74" s="136"/>
    </row>
    <row r="75" spans="1:1" ht="15.75">
      <c r="A75" s="40" t="s">
        <v>2715</v>
      </c>
    </row>
    <row r="76" spans="1:1">
      <c r="A76" s="41" t="s">
        <v>27</v>
      </c>
    </row>
    <row r="77" spans="1:1">
      <c r="A77" s="42" t="s">
        <v>2561</v>
      </c>
    </row>
    <row r="78" spans="1:1">
      <c r="A78" s="35" t="s">
        <v>2544</v>
      </c>
    </row>
    <row r="79" spans="1:1">
      <c r="A79" s="136"/>
    </row>
    <row r="80" spans="1:1" ht="15.75">
      <c r="A80" s="40" t="s">
        <v>2720</v>
      </c>
    </row>
    <row r="81" spans="1:1">
      <c r="A81" s="41" t="s">
        <v>142</v>
      </c>
    </row>
    <row r="82" spans="1:1">
      <c r="A82" s="42" t="s">
        <v>2719</v>
      </c>
    </row>
    <row r="83" spans="1:1">
      <c r="A83" s="35" t="s">
        <v>2719</v>
      </c>
    </row>
    <row r="84" spans="1:1">
      <c r="A84" s="136"/>
    </row>
    <row r="85" spans="1:1" ht="15.75">
      <c r="A85" s="40" t="s">
        <v>2736</v>
      </c>
    </row>
    <row r="86" spans="1:1">
      <c r="A86" s="41" t="s">
        <v>1010</v>
      </c>
    </row>
    <row r="87" spans="1:1">
      <c r="A87" s="42" t="s">
        <v>19</v>
      </c>
    </row>
    <row r="88" spans="1:1">
      <c r="A88" s="42" t="s">
        <v>39</v>
      </c>
    </row>
    <row r="89" spans="1:1">
      <c r="A89" s="136"/>
    </row>
    <row r="90" spans="1:1" ht="15.75">
      <c r="A90" s="40" t="s">
        <v>2739</v>
      </c>
    </row>
    <row r="91" spans="1:1">
      <c r="A91" s="41" t="s">
        <v>2565</v>
      </c>
    </row>
    <row r="92" spans="1:1">
      <c r="A92" s="42" t="s">
        <v>2567</v>
      </c>
    </row>
    <row r="93" spans="1:1">
      <c r="A93" s="35" t="s">
        <v>13</v>
      </c>
    </row>
    <row r="94" spans="1:1">
      <c r="A94" s="136"/>
    </row>
    <row r="95" spans="1:1" ht="15.75">
      <c r="A95" s="40" t="s">
        <v>2742</v>
      </c>
    </row>
    <row r="96" spans="1:1">
      <c r="A96" s="41" t="s">
        <v>13</v>
      </c>
    </row>
    <row r="97" spans="1:2">
      <c r="A97" s="42" t="s">
        <v>1053</v>
      </c>
    </row>
    <row r="98" spans="1:2">
      <c r="A98" s="35" t="s">
        <v>1001</v>
      </c>
    </row>
    <row r="99" spans="1:2">
      <c r="A99" s="136"/>
    </row>
    <row r="100" spans="1:2" ht="15.75">
      <c r="A100" s="40" t="s">
        <v>2748</v>
      </c>
    </row>
    <row r="101" spans="1:2">
      <c r="A101" s="41" t="s">
        <v>157</v>
      </c>
    </row>
    <row r="102" spans="1:2">
      <c r="A102" s="42" t="s">
        <v>142</v>
      </c>
      <c r="B102" s="3"/>
    </row>
    <row r="103" spans="1:2">
      <c r="A103" s="35" t="s">
        <v>31</v>
      </c>
      <c r="B103" s="3"/>
    </row>
    <row r="104" spans="1:2">
      <c r="A104" s="136"/>
      <c r="B104" s="3"/>
    </row>
    <row r="105" spans="1:2" ht="15.75">
      <c r="A105" s="40" t="s">
        <v>2755</v>
      </c>
    </row>
    <row r="106" spans="1:2">
      <c r="A106" s="41" t="s">
        <v>27</v>
      </c>
    </row>
    <row r="107" spans="1:2">
      <c r="A107" s="42" t="s">
        <v>1040</v>
      </c>
    </row>
    <row r="108" spans="1:2">
      <c r="A108" s="35" t="s">
        <v>156</v>
      </c>
    </row>
    <row r="109" spans="1:2">
      <c r="A109" s="136"/>
    </row>
    <row r="110" spans="1:2" ht="15.75">
      <c r="A110" s="40" t="s">
        <v>2762</v>
      </c>
    </row>
    <row r="111" spans="1:2">
      <c r="A111" s="41" t="s">
        <v>1019</v>
      </c>
    </row>
    <row r="112" spans="1:2">
      <c r="A112" s="42" t="s">
        <v>1020</v>
      </c>
    </row>
    <row r="113" spans="1:1">
      <c r="A113" s="35" t="s">
        <v>39</v>
      </c>
    </row>
    <row r="114" spans="1:1">
      <c r="A114" s="136"/>
    </row>
    <row r="115" spans="1:1" ht="15.75">
      <c r="A115" s="40" t="s">
        <v>2765</v>
      </c>
    </row>
    <row r="116" spans="1:1">
      <c r="A116" s="41" t="s">
        <v>2546</v>
      </c>
    </row>
    <row r="117" spans="1:1">
      <c r="A117" s="42" t="s">
        <v>160</v>
      </c>
    </row>
    <row r="118" spans="1:1">
      <c r="A118" s="35" t="s">
        <v>1010</v>
      </c>
    </row>
    <row r="119" spans="1:1">
      <c r="A119" s="136"/>
    </row>
    <row r="120" spans="1:1" ht="15.75">
      <c r="A120" s="40" t="s">
        <v>2770</v>
      </c>
    </row>
    <row r="121" spans="1:1">
      <c r="A121" s="41" t="s">
        <v>37</v>
      </c>
    </row>
    <row r="122" spans="1:1">
      <c r="A122" s="42" t="s">
        <v>1003</v>
      </c>
    </row>
    <row r="123" spans="1:1">
      <c r="A123" s="35" t="s">
        <v>164</v>
      </c>
    </row>
    <row r="124" spans="1:1">
      <c r="A124" s="136"/>
    </row>
    <row r="125" spans="1:1" ht="15.75">
      <c r="A125" s="40" t="s">
        <v>2774</v>
      </c>
    </row>
    <row r="126" spans="1:1">
      <c r="A126" s="41" t="s">
        <v>1021</v>
      </c>
    </row>
    <row r="127" spans="1:1">
      <c r="A127" s="42" t="s">
        <v>2566</v>
      </c>
    </row>
    <row r="128" spans="1:1">
      <c r="A128" s="35" t="s">
        <v>2570</v>
      </c>
    </row>
    <row r="129" spans="1:1">
      <c r="A129" s="136"/>
    </row>
    <row r="130" spans="1:1" ht="15.75">
      <c r="A130" s="40" t="s">
        <v>2780</v>
      </c>
    </row>
    <row r="131" spans="1:1">
      <c r="A131" s="41" t="s">
        <v>2544</v>
      </c>
    </row>
    <row r="132" spans="1:1">
      <c r="A132" s="42" t="s">
        <v>27</v>
      </c>
    </row>
    <row r="133" spans="1:1">
      <c r="A133" s="35" t="s">
        <v>23</v>
      </c>
    </row>
    <row r="134" spans="1:1">
      <c r="A134" s="135"/>
    </row>
    <row r="135" spans="1:1" ht="15.75">
      <c r="A135" s="40" t="s">
        <v>2786</v>
      </c>
    </row>
    <row r="136" spans="1:1">
      <c r="A136" s="41" t="s">
        <v>1047</v>
      </c>
    </row>
    <row r="137" spans="1:1">
      <c r="A137" s="42" t="s">
        <v>999</v>
      </c>
    </row>
    <row r="138" spans="1:1">
      <c r="A138" s="35" t="s">
        <v>155</v>
      </c>
    </row>
    <row r="139" spans="1:1">
      <c r="A139" s="135"/>
    </row>
    <row r="140" spans="1:1" ht="15.75">
      <c r="A140" s="40" t="s">
        <v>2789</v>
      </c>
    </row>
    <row r="141" spans="1:1">
      <c r="A141" s="41" t="s">
        <v>2552</v>
      </c>
    </row>
    <row r="142" spans="1:1">
      <c r="A142" s="42" t="s">
        <v>1028</v>
      </c>
    </row>
    <row r="143" spans="1:1">
      <c r="A143" s="35" t="s">
        <v>983</v>
      </c>
    </row>
    <row r="144" spans="1:1">
      <c r="A144" s="135"/>
    </row>
    <row r="145" spans="1:1" ht="15.75">
      <c r="A145" s="40" t="s">
        <v>2793</v>
      </c>
    </row>
    <row r="146" spans="1:1">
      <c r="A146" s="41" t="s">
        <v>160</v>
      </c>
    </row>
    <row r="147" spans="1:1">
      <c r="A147" s="42" t="s">
        <v>27</v>
      </c>
    </row>
    <row r="148" spans="1:1">
      <c r="A148" s="35" t="s">
        <v>2563</v>
      </c>
    </row>
    <row r="149" spans="1:1">
      <c r="A149" s="134"/>
    </row>
    <row r="150" spans="1:1" ht="15.75">
      <c r="A150" s="40" t="s">
        <v>2796</v>
      </c>
    </row>
    <row r="151" spans="1:1">
      <c r="A151" s="41" t="s">
        <v>155</v>
      </c>
    </row>
    <row r="152" spans="1:1">
      <c r="A152" s="42" t="s">
        <v>2549</v>
      </c>
    </row>
    <row r="153" spans="1:1">
      <c r="A153" s="35" t="s">
        <v>1045</v>
      </c>
    </row>
    <row r="154" spans="1:1">
      <c r="A154" s="134"/>
    </row>
    <row r="155" spans="1:1" ht="15.75">
      <c r="A155" s="40" t="s">
        <v>2802</v>
      </c>
    </row>
    <row r="156" spans="1:1">
      <c r="A156" s="41" t="s">
        <v>144</v>
      </c>
    </row>
    <row r="157" spans="1:1">
      <c r="A157" s="42" t="s">
        <v>17</v>
      </c>
    </row>
    <row r="158" spans="1:1">
      <c r="A158" s="35" t="s">
        <v>2546</v>
      </c>
    </row>
    <row r="159" spans="1:1">
      <c r="A159" s="134"/>
    </row>
    <row r="160" spans="1:1" ht="15.75">
      <c r="A160" s="40" t="s">
        <v>2806</v>
      </c>
    </row>
    <row r="161" spans="1:1">
      <c r="A161" s="41" t="s">
        <v>1045</v>
      </c>
    </row>
    <row r="162" spans="1:1">
      <c r="A162" s="42" t="s">
        <v>158</v>
      </c>
    </row>
    <row r="163" spans="1:1">
      <c r="A163" s="35" t="s">
        <v>2552</v>
      </c>
    </row>
    <row r="164" spans="1:1">
      <c r="A164" s="134"/>
    </row>
    <row r="165" spans="1:1" ht="15.75">
      <c r="A165" s="40" t="s">
        <v>2810</v>
      </c>
    </row>
    <row r="166" spans="1:1">
      <c r="A166" s="41" t="s">
        <v>2554</v>
      </c>
    </row>
    <row r="167" spans="1:1">
      <c r="A167" s="41" t="s">
        <v>2811</v>
      </c>
    </row>
    <row r="168" spans="1:1">
      <c r="A168" s="35" t="s">
        <v>2560</v>
      </c>
    </row>
    <row r="169" spans="1:1">
      <c r="A169" s="134"/>
    </row>
    <row r="170" spans="1:1" ht="15.75">
      <c r="A170" s="40" t="s">
        <v>2814</v>
      </c>
    </row>
    <row r="171" spans="1:1">
      <c r="A171" s="41" t="s">
        <v>164</v>
      </c>
    </row>
    <row r="172" spans="1:1">
      <c r="A172" s="42" t="s">
        <v>1</v>
      </c>
    </row>
    <row r="173" spans="1:1">
      <c r="A173" s="35" t="s">
        <v>1045</v>
      </c>
    </row>
    <row r="174" spans="1:1">
      <c r="A174" s="35" t="s">
        <v>2548</v>
      </c>
    </row>
    <row r="175" spans="1:1">
      <c r="A175" s="135"/>
    </row>
    <row r="176" spans="1:1" ht="15.75">
      <c r="A176" s="40" t="s">
        <v>2817</v>
      </c>
    </row>
    <row r="177" spans="1:1">
      <c r="A177" s="41" t="s">
        <v>144</v>
      </c>
    </row>
    <row r="178" spans="1:1">
      <c r="A178" s="42" t="s">
        <v>11</v>
      </c>
    </row>
    <row r="179" spans="1:1">
      <c r="A179" s="35" t="s">
        <v>142</v>
      </c>
    </row>
    <row r="180" spans="1:1">
      <c r="A180" s="134"/>
    </row>
    <row r="181" spans="1:1" ht="15.75">
      <c r="A181" s="40" t="s">
        <v>2827</v>
      </c>
    </row>
    <row r="182" spans="1:1">
      <c r="A182" s="41" t="s">
        <v>2565</v>
      </c>
    </row>
    <row r="183" spans="1:1">
      <c r="A183" s="42" t="s">
        <v>2562</v>
      </c>
    </row>
    <row r="184" spans="1:1">
      <c r="A184" s="35" t="s">
        <v>1004</v>
      </c>
    </row>
    <row r="185" spans="1:1">
      <c r="A185" s="134"/>
    </row>
    <row r="186" spans="1:1" ht="15.75">
      <c r="A186" s="40" t="s">
        <v>2831</v>
      </c>
    </row>
    <row r="187" spans="1:1">
      <c r="A187" s="41" t="s">
        <v>1035</v>
      </c>
    </row>
    <row r="188" spans="1:1">
      <c r="A188" s="42" t="s">
        <v>1057</v>
      </c>
    </row>
    <row r="189" spans="1:1">
      <c r="A189" s="35" t="s">
        <v>156</v>
      </c>
    </row>
    <row r="190" spans="1:1">
      <c r="A190" s="134"/>
    </row>
    <row r="191" spans="1:1" ht="15.75">
      <c r="A191" s="40" t="s">
        <v>2834</v>
      </c>
    </row>
    <row r="192" spans="1:1">
      <c r="A192" s="41" t="s">
        <v>17</v>
      </c>
    </row>
    <row r="193" spans="1:1">
      <c r="A193" s="42" t="s">
        <v>2569</v>
      </c>
    </row>
    <row r="194" spans="1:1">
      <c r="A194" s="35" t="s">
        <v>989</v>
      </c>
    </row>
    <row r="195" spans="1:1" ht="15.75">
      <c r="A195" s="40"/>
    </row>
    <row r="196" spans="1:1" ht="15.75">
      <c r="A196" s="40" t="s">
        <v>2839</v>
      </c>
    </row>
    <row r="197" spans="1:1">
      <c r="A197" s="41" t="s">
        <v>2565</v>
      </c>
    </row>
    <row r="198" spans="1:1">
      <c r="A198" s="42" t="s">
        <v>39</v>
      </c>
    </row>
    <row r="199" spans="1:1">
      <c r="A199" s="35" t="s">
        <v>13</v>
      </c>
    </row>
    <row r="200" spans="1:1" ht="15.75">
      <c r="A200" s="40"/>
    </row>
    <row r="201" spans="1:1" ht="15.75">
      <c r="A201" s="40" t="s">
        <v>2842</v>
      </c>
    </row>
    <row r="202" spans="1:1">
      <c r="A202" s="41" t="s">
        <v>15</v>
      </c>
    </row>
    <row r="203" spans="1:1">
      <c r="A203" s="42" t="s">
        <v>1040</v>
      </c>
    </row>
    <row r="204" spans="1:1">
      <c r="A204" s="35" t="s">
        <v>988</v>
      </c>
    </row>
    <row r="205" spans="1:1">
      <c r="A205" s="136"/>
    </row>
    <row r="206" spans="1:1" ht="15.75">
      <c r="A206" s="40" t="s">
        <v>2845</v>
      </c>
    </row>
    <row r="207" spans="1:1">
      <c r="A207" s="41" t="s">
        <v>27</v>
      </c>
    </row>
    <row r="208" spans="1:1">
      <c r="A208" s="42" t="s">
        <v>2567</v>
      </c>
    </row>
    <row r="209" spans="1:1">
      <c r="A209" s="35" t="s">
        <v>33</v>
      </c>
    </row>
    <row r="210" spans="1:1">
      <c r="A210" s="136"/>
    </row>
    <row r="211" spans="1:1" ht="15.75">
      <c r="A211" s="40" t="s">
        <v>2847</v>
      </c>
    </row>
    <row r="212" spans="1:1">
      <c r="A212" s="41" t="s">
        <v>1053</v>
      </c>
    </row>
    <row r="213" spans="1:1">
      <c r="A213" s="42" t="s">
        <v>2559</v>
      </c>
    </row>
    <row r="214" spans="1:1">
      <c r="A214" s="35" t="s">
        <v>2551</v>
      </c>
    </row>
    <row r="215" spans="1:1">
      <c r="A215" s="136"/>
    </row>
    <row r="216" spans="1:1" ht="15.75">
      <c r="A216" s="40" t="s">
        <v>2851</v>
      </c>
    </row>
    <row r="217" spans="1:1">
      <c r="A217" s="41" t="s">
        <v>988</v>
      </c>
    </row>
    <row r="218" spans="1:1">
      <c r="A218" s="42" t="s">
        <v>11</v>
      </c>
    </row>
    <row r="219" spans="1:1">
      <c r="A219" s="35" t="s">
        <v>142</v>
      </c>
    </row>
    <row r="220" spans="1:1">
      <c r="A220" s="134"/>
    </row>
    <row r="221" spans="1:1" ht="15.75">
      <c r="A221" s="40" t="s">
        <v>2854</v>
      </c>
    </row>
    <row r="222" spans="1:1">
      <c r="A222" s="41" t="s">
        <v>2570</v>
      </c>
    </row>
    <row r="223" spans="1:1">
      <c r="A223" s="42" t="s">
        <v>2569</v>
      </c>
    </row>
    <row r="224" spans="1:1">
      <c r="A224" s="35" t="s">
        <v>25</v>
      </c>
    </row>
    <row r="225" spans="1:1">
      <c r="A225" s="134"/>
    </row>
    <row r="226" spans="1:1" ht="15.75">
      <c r="A226" s="40" t="s">
        <v>2859</v>
      </c>
    </row>
    <row r="227" spans="1:1">
      <c r="A227" s="41" t="s">
        <v>37</v>
      </c>
    </row>
    <row r="228" spans="1:1">
      <c r="A228" s="42" t="s">
        <v>999</v>
      </c>
    </row>
    <row r="229" spans="1:1">
      <c r="A229" s="35" t="s">
        <v>143</v>
      </c>
    </row>
    <row r="230" spans="1:1">
      <c r="A230" s="134"/>
    </row>
    <row r="231" spans="1:1" ht="15.75">
      <c r="A231" s="40" t="s">
        <v>2862</v>
      </c>
    </row>
    <row r="232" spans="1:1">
      <c r="A232" s="41" t="s">
        <v>160</v>
      </c>
    </row>
    <row r="233" spans="1:1">
      <c r="A233" s="42" t="s">
        <v>23</v>
      </c>
    </row>
    <row r="234" spans="1:1">
      <c r="A234" s="35" t="s">
        <v>2559</v>
      </c>
    </row>
    <row r="235" spans="1:1">
      <c r="A235" s="134"/>
    </row>
    <row r="236" spans="1:1" ht="15.75">
      <c r="A236" s="40" t="s">
        <v>2871</v>
      </c>
    </row>
    <row r="237" spans="1:1">
      <c r="A237" s="41" t="s">
        <v>1013</v>
      </c>
    </row>
    <row r="238" spans="1:1">
      <c r="A238" s="42" t="s">
        <v>2563</v>
      </c>
    </row>
    <row r="239" spans="1:1">
      <c r="A239" s="35" t="s">
        <v>1053</v>
      </c>
    </row>
    <row r="240" spans="1:1">
      <c r="A240" s="134"/>
    </row>
    <row r="241" spans="1:1" ht="15.75">
      <c r="A241" s="40" t="s">
        <v>2875</v>
      </c>
    </row>
    <row r="242" spans="1:1">
      <c r="A242" s="41" t="s">
        <v>4</v>
      </c>
    </row>
    <row r="243" spans="1:1">
      <c r="A243" s="42" t="s">
        <v>27</v>
      </c>
    </row>
    <row r="244" spans="1:1">
      <c r="A244" s="35" t="s">
        <v>2552</v>
      </c>
    </row>
    <row r="245" spans="1:1">
      <c r="A245" s="134"/>
    </row>
    <row r="246" spans="1:1" ht="15.75">
      <c r="A246" s="40" t="s">
        <v>2879</v>
      </c>
    </row>
    <row r="247" spans="1:1">
      <c r="A247" s="41" t="s">
        <v>2564</v>
      </c>
    </row>
    <row r="248" spans="1:1">
      <c r="A248" s="42" t="s">
        <v>2561</v>
      </c>
    </row>
    <row r="249" spans="1:1">
      <c r="A249" s="35" t="s">
        <v>160</v>
      </c>
    </row>
    <row r="250" spans="1:1">
      <c r="A250" s="134"/>
    </row>
    <row r="251" spans="1:1" ht="15.75">
      <c r="A251" s="40" t="s">
        <v>2882</v>
      </c>
    </row>
    <row r="252" spans="1:1">
      <c r="A252" s="41" t="s">
        <v>4</v>
      </c>
    </row>
    <row r="253" spans="1:1">
      <c r="A253" s="42" t="s">
        <v>1045</v>
      </c>
    </row>
    <row r="254" spans="1:1">
      <c r="A254" s="35" t="s">
        <v>160</v>
      </c>
    </row>
    <row r="255" spans="1:1">
      <c r="A255" s="134"/>
    </row>
    <row r="256" spans="1:1" ht="15.75">
      <c r="A256" s="40" t="s">
        <v>2886</v>
      </c>
    </row>
    <row r="257" spans="1:1">
      <c r="A257" s="41" t="s">
        <v>142</v>
      </c>
    </row>
    <row r="258" spans="1:1">
      <c r="A258" s="42" t="s">
        <v>156</v>
      </c>
    </row>
    <row r="259" spans="1:1">
      <c r="A259" s="35" t="s">
        <v>157</v>
      </c>
    </row>
    <row r="260" spans="1:1">
      <c r="A260" s="134"/>
    </row>
    <row r="261" spans="1:1" ht="15.75">
      <c r="A261" s="40" t="s">
        <v>2894</v>
      </c>
    </row>
    <row r="262" spans="1:1">
      <c r="A262" s="41" t="s">
        <v>1028</v>
      </c>
    </row>
    <row r="263" spans="1:1">
      <c r="A263" s="42" t="s">
        <v>1053</v>
      </c>
    </row>
    <row r="264" spans="1:1">
      <c r="A264" s="35" t="s">
        <v>2561</v>
      </c>
    </row>
    <row r="265" spans="1:1">
      <c r="A265" s="134"/>
    </row>
    <row r="266" spans="1:1" ht="15.75">
      <c r="A266" s="40" t="s">
        <v>2898</v>
      </c>
    </row>
    <row r="267" spans="1:1">
      <c r="A267" s="41" t="s">
        <v>2897</v>
      </c>
    </row>
    <row r="268" spans="1:1">
      <c r="A268" s="42" t="s">
        <v>1035</v>
      </c>
    </row>
    <row r="269" spans="1:1">
      <c r="A269" s="35" t="s">
        <v>988</v>
      </c>
    </row>
    <row r="270" spans="1:1">
      <c r="A270" s="134"/>
    </row>
    <row r="271" spans="1:1" ht="15.75">
      <c r="A271" s="40" t="s">
        <v>2905</v>
      </c>
    </row>
    <row r="272" spans="1:1">
      <c r="A272" s="41" t="s">
        <v>1021</v>
      </c>
    </row>
    <row r="273" spans="1:1">
      <c r="A273" s="42" t="s">
        <v>2567</v>
      </c>
    </row>
    <row r="274" spans="1:1">
      <c r="A274" s="35" t="s">
        <v>27</v>
      </c>
    </row>
    <row r="275" spans="1:1">
      <c r="A275" s="134"/>
    </row>
    <row r="276" spans="1:1" ht="15.75">
      <c r="A276" s="40" t="s">
        <v>2913</v>
      </c>
    </row>
    <row r="277" spans="1:1">
      <c r="A277" s="41" t="s">
        <v>1028</v>
      </c>
    </row>
    <row r="278" spans="1:1">
      <c r="A278" s="42" t="s">
        <v>2560</v>
      </c>
    </row>
    <row r="279" spans="1:1">
      <c r="A279" s="35" t="s">
        <v>1013</v>
      </c>
    </row>
    <row r="280" spans="1:1">
      <c r="A280" s="134"/>
    </row>
    <row r="281" spans="1:1" ht="15.75">
      <c r="A281" s="40" t="s">
        <v>2918</v>
      </c>
    </row>
    <row r="282" spans="1:1">
      <c r="A282" s="41" t="s">
        <v>13</v>
      </c>
    </row>
    <row r="283" spans="1:1">
      <c r="A283" s="42" t="s">
        <v>2568</v>
      </c>
    </row>
    <row r="284" spans="1:1">
      <c r="A284" s="35" t="s">
        <v>2551</v>
      </c>
    </row>
    <row r="285" spans="1:1">
      <c r="A285" s="134"/>
    </row>
    <row r="286" spans="1:1" ht="15.75">
      <c r="A286" s="40" t="s">
        <v>2921</v>
      </c>
    </row>
    <row r="287" spans="1:1">
      <c r="A287" s="41" t="s">
        <v>1057</v>
      </c>
    </row>
    <row r="288" spans="1:1">
      <c r="A288" s="42" t="s">
        <v>1036</v>
      </c>
    </row>
    <row r="289" spans="1:1">
      <c r="A289" s="35" t="s">
        <v>2546</v>
      </c>
    </row>
    <row r="290" spans="1:1">
      <c r="A290" s="134"/>
    </row>
    <row r="291" spans="1:1" ht="15.75">
      <c r="A291" s="40" t="s">
        <v>2926</v>
      </c>
    </row>
    <row r="292" spans="1:1">
      <c r="A292" s="41" t="s">
        <v>1004</v>
      </c>
    </row>
    <row r="293" spans="1:1">
      <c r="A293" s="42" t="s">
        <v>143</v>
      </c>
    </row>
    <row r="294" spans="1:1">
      <c r="A294" s="35" t="s">
        <v>1028</v>
      </c>
    </row>
    <row r="295" spans="1:1">
      <c r="A295" s="35" t="s">
        <v>6</v>
      </c>
    </row>
    <row r="296" spans="1:1">
      <c r="A296" s="135"/>
    </row>
    <row r="297" spans="1:1" ht="15.75">
      <c r="A297" s="40" t="s">
        <v>2929</v>
      </c>
    </row>
    <row r="298" spans="1:1">
      <c r="A298" s="41" t="s">
        <v>989</v>
      </c>
    </row>
    <row r="299" spans="1:1">
      <c r="A299" s="42" t="s">
        <v>1047</v>
      </c>
    </row>
    <row r="300" spans="1:1">
      <c r="A300" s="35" t="s">
        <v>37</v>
      </c>
    </row>
    <row r="301" spans="1:1">
      <c r="A301" s="135"/>
    </row>
    <row r="302" spans="1:1" ht="15.75">
      <c r="A302" s="40" t="s">
        <v>2934</v>
      </c>
    </row>
    <row r="303" spans="1:1">
      <c r="A303" s="41" t="s">
        <v>2562</v>
      </c>
    </row>
    <row r="304" spans="1:1">
      <c r="A304" s="42" t="s">
        <v>4</v>
      </c>
    </row>
    <row r="305" spans="1:1">
      <c r="A305" s="42" t="s">
        <v>1010</v>
      </c>
    </row>
    <row r="306" spans="1:1">
      <c r="A306" s="135"/>
    </row>
    <row r="307" spans="1:1" ht="15.75">
      <c r="A307" s="40" t="s">
        <v>2936</v>
      </c>
    </row>
    <row r="308" spans="1:1">
      <c r="A308" s="41" t="s">
        <v>2564</v>
      </c>
    </row>
    <row r="309" spans="1:1">
      <c r="A309" s="42" t="s">
        <v>2568</v>
      </c>
    </row>
    <row r="310" spans="1:1">
      <c r="A310" s="35" t="s">
        <v>1053</v>
      </c>
    </row>
    <row r="311" spans="1:1">
      <c r="A311" s="135"/>
    </row>
    <row r="312" spans="1:1" ht="15.75">
      <c r="A312" s="40" t="s">
        <v>2940</v>
      </c>
    </row>
    <row r="313" spans="1:1">
      <c r="A313" s="41" t="s">
        <v>25</v>
      </c>
    </row>
    <row r="314" spans="1:1">
      <c r="A314" s="42" t="s">
        <v>2562</v>
      </c>
    </row>
    <row r="315" spans="1:1">
      <c r="A315" s="42" t="s">
        <v>1021</v>
      </c>
    </row>
    <row r="316" spans="1:1">
      <c r="A316" s="134"/>
    </row>
    <row r="317" spans="1:1" ht="15.75">
      <c r="A317" s="40" t="s">
        <v>2945</v>
      </c>
    </row>
    <row r="318" spans="1:1">
      <c r="A318" s="41" t="s">
        <v>144</v>
      </c>
    </row>
    <row r="319" spans="1:1">
      <c r="A319" s="42" t="s">
        <v>1028</v>
      </c>
    </row>
    <row r="320" spans="1:1">
      <c r="A320" s="35" t="s">
        <v>27</v>
      </c>
    </row>
    <row r="321" spans="1:1">
      <c r="A321" s="134"/>
    </row>
    <row r="322" spans="1:1" ht="15.75">
      <c r="A322" s="40" t="s">
        <v>2951</v>
      </c>
    </row>
    <row r="323" spans="1:1">
      <c r="A323" s="41" t="s">
        <v>15</v>
      </c>
    </row>
    <row r="324" spans="1:1">
      <c r="A324" s="42" t="s">
        <v>989</v>
      </c>
    </row>
    <row r="325" spans="1:1">
      <c r="A325" s="35" t="s">
        <v>31</v>
      </c>
    </row>
    <row r="326" spans="1:1">
      <c r="A326" s="134"/>
    </row>
    <row r="327" spans="1:1" ht="15.75">
      <c r="A327" s="40" t="s">
        <v>2956</v>
      </c>
    </row>
    <row r="328" spans="1:1">
      <c r="A328" s="41" t="s">
        <v>144</v>
      </c>
    </row>
    <row r="329" spans="1:1">
      <c r="A329" s="42" t="s">
        <v>27</v>
      </c>
    </row>
    <row r="330" spans="1:1">
      <c r="A330" s="35" t="s">
        <v>157</v>
      </c>
    </row>
    <row r="331" spans="1:1">
      <c r="A331" s="134"/>
    </row>
    <row r="332" spans="1:1" ht="15.75">
      <c r="A332" s="40" t="s">
        <v>2969</v>
      </c>
    </row>
    <row r="333" spans="1:1">
      <c r="A333" s="41" t="s">
        <v>1021</v>
      </c>
    </row>
    <row r="334" spans="1:1">
      <c r="A334" s="41" t="s">
        <v>1010</v>
      </c>
    </row>
    <row r="335" spans="1:1">
      <c r="A335" s="35" t="s">
        <v>144</v>
      </c>
    </row>
    <row r="336" spans="1:1">
      <c r="A336" s="136"/>
    </row>
    <row r="337" spans="1:1" ht="15.75">
      <c r="A337" s="40" t="s">
        <v>2973</v>
      </c>
    </row>
    <row r="338" spans="1:1">
      <c r="A338" s="41" t="s">
        <v>2562</v>
      </c>
    </row>
    <row r="339" spans="1:1">
      <c r="A339" s="42" t="s">
        <v>983</v>
      </c>
    </row>
    <row r="340" spans="1:1">
      <c r="A340" s="35" t="s">
        <v>160</v>
      </c>
    </row>
    <row r="341" spans="1:1">
      <c r="A341" s="134"/>
    </row>
    <row r="342" spans="1:1" ht="15.75">
      <c r="A342" s="40" t="s">
        <v>2977</v>
      </c>
    </row>
    <row r="343" spans="1:1">
      <c r="A343" s="41" t="s">
        <v>11</v>
      </c>
    </row>
    <row r="344" spans="1:1">
      <c r="A344" s="42" t="s">
        <v>156</v>
      </c>
    </row>
    <row r="345" spans="1:1">
      <c r="A345" s="35" t="s">
        <v>33</v>
      </c>
    </row>
    <row r="346" spans="1:1">
      <c r="A346" s="134"/>
    </row>
    <row r="347" spans="1:1" ht="15.75">
      <c r="A347" s="40" t="s">
        <v>2989</v>
      </c>
    </row>
    <row r="348" spans="1:1">
      <c r="A348" s="41" t="s">
        <v>1035</v>
      </c>
    </row>
    <row r="349" spans="1:1">
      <c r="A349" s="42" t="s">
        <v>155</v>
      </c>
    </row>
    <row r="350" spans="1:1">
      <c r="A350" s="35" t="s">
        <v>145</v>
      </c>
    </row>
    <row r="351" spans="1:1">
      <c r="A351" s="134"/>
    </row>
    <row r="352" spans="1:1" ht="15.75">
      <c r="A352" s="40" t="s">
        <v>2993</v>
      </c>
    </row>
    <row r="353" spans="1:1">
      <c r="A353" s="41" t="s">
        <v>9</v>
      </c>
    </row>
    <row r="354" spans="1:1">
      <c r="A354" s="42" t="s">
        <v>1020</v>
      </c>
    </row>
    <row r="355" spans="1:1">
      <c r="A355" s="35" t="s">
        <v>1019</v>
      </c>
    </row>
    <row r="356" spans="1:1">
      <c r="A356" s="134"/>
    </row>
    <row r="357" spans="1:1" ht="15.75">
      <c r="A357" s="40" t="s">
        <v>2999</v>
      </c>
    </row>
    <row r="358" spans="1:1">
      <c r="A358" s="41" t="s">
        <v>989</v>
      </c>
    </row>
    <row r="359" spans="1:1">
      <c r="A359" s="42" t="s">
        <v>142</v>
      </c>
    </row>
    <row r="360" spans="1:1">
      <c r="A360" s="42" t="s">
        <v>25</v>
      </c>
    </row>
    <row r="361" spans="1:1">
      <c r="A361" s="42" t="s">
        <v>1036</v>
      </c>
    </row>
    <row r="362" spans="1:1">
      <c r="A362" s="42" t="s">
        <v>31</v>
      </c>
    </row>
    <row r="363" spans="1:1">
      <c r="A363" s="42" t="s">
        <v>157</v>
      </c>
    </row>
    <row r="364" spans="1:1" ht="15.75">
      <c r="A364" s="40"/>
    </row>
    <row r="365" spans="1:1" ht="15.75">
      <c r="A365" s="40" t="s">
        <v>3000</v>
      </c>
    </row>
    <row r="366" spans="1:1">
      <c r="A366" s="41" t="s">
        <v>2551</v>
      </c>
    </row>
    <row r="367" spans="1:1">
      <c r="A367" s="42" t="s">
        <v>160</v>
      </c>
    </row>
    <row r="368" spans="1:1">
      <c r="A368" s="35" t="s">
        <v>4</v>
      </c>
    </row>
    <row r="369" spans="1:1">
      <c r="A369" s="35" t="s">
        <v>2546</v>
      </c>
    </row>
    <row r="370" spans="1:1">
      <c r="A370" s="134"/>
    </row>
    <row r="371" spans="1:1" ht="15.75">
      <c r="A371" s="40" t="s">
        <v>3004</v>
      </c>
    </row>
    <row r="372" spans="1:1">
      <c r="A372" s="41" t="s">
        <v>2560</v>
      </c>
    </row>
    <row r="373" spans="1:1">
      <c r="A373" s="42" t="s">
        <v>1036</v>
      </c>
    </row>
    <row r="374" spans="1:1">
      <c r="A374" s="35" t="s">
        <v>2548</v>
      </c>
    </row>
    <row r="375" spans="1:1" ht="15.75">
      <c r="A375" s="40"/>
    </row>
    <row r="376" spans="1:1" ht="15.75">
      <c r="A376" s="446" t="s">
        <v>3054</v>
      </c>
    </row>
    <row r="377" spans="1:1">
      <c r="A377" s="447" t="s">
        <v>11</v>
      </c>
    </row>
    <row r="378" spans="1:1">
      <c r="A378" s="448" t="s">
        <v>1039</v>
      </c>
    </row>
    <row r="379" spans="1:1">
      <c r="A379" s="444" t="s">
        <v>15</v>
      </c>
    </row>
    <row r="380" spans="1:1" ht="15.75">
      <c r="A380" s="40"/>
    </row>
    <row r="381" spans="1:1" ht="15.75">
      <c r="A381" s="446" t="s">
        <v>3086</v>
      </c>
    </row>
    <row r="382" spans="1:1">
      <c r="A382" s="447" t="s">
        <v>27</v>
      </c>
    </row>
    <row r="383" spans="1:1">
      <c r="A383" s="448" t="s">
        <v>4</v>
      </c>
    </row>
    <row r="384" spans="1:1">
      <c r="A384" s="444" t="s">
        <v>1028</v>
      </c>
    </row>
    <row r="385" spans="1:1" ht="15.75">
      <c r="A385" s="40"/>
    </row>
    <row r="386" spans="1:1" ht="15.75">
      <c r="A386" s="446" t="s">
        <v>3085</v>
      </c>
    </row>
    <row r="387" spans="1:1">
      <c r="A387" s="562" t="s">
        <v>3063</v>
      </c>
    </row>
    <row r="388" spans="1:1">
      <c r="A388" s="447" t="s">
        <v>1053</v>
      </c>
    </row>
    <row r="389" spans="1:1">
      <c r="A389" s="448" t="s">
        <v>1013</v>
      </c>
    </row>
    <row r="390" spans="1:1">
      <c r="A390" s="444" t="s">
        <v>1035</v>
      </c>
    </row>
    <row r="391" spans="1:1">
      <c r="A391" s="562" t="s">
        <v>3064</v>
      </c>
    </row>
    <row r="392" spans="1:1">
      <c r="A392" s="447" t="s">
        <v>31</v>
      </c>
    </row>
    <row r="393" spans="1:1">
      <c r="A393" s="448" t="s">
        <v>1040</v>
      </c>
    </row>
    <row r="394" spans="1:1">
      <c r="A394" s="444" t="s">
        <v>27</v>
      </c>
    </row>
    <row r="395" spans="1:1">
      <c r="A395" s="562" t="s">
        <v>3065</v>
      </c>
    </row>
    <row r="396" spans="1:1">
      <c r="A396" s="447" t="s">
        <v>1001</v>
      </c>
    </row>
    <row r="397" spans="1:1">
      <c r="A397" s="448" t="s">
        <v>157</v>
      </c>
    </row>
    <row r="398" spans="1:1">
      <c r="A398" s="444" t="s">
        <v>1045</v>
      </c>
    </row>
    <row r="399" spans="1:1">
      <c r="A399" s="562" t="s">
        <v>3066</v>
      </c>
    </row>
    <row r="400" spans="1:1">
      <c r="A400" s="447" t="s">
        <v>988</v>
      </c>
    </row>
    <row r="401" spans="1:1">
      <c r="A401" s="448" t="s">
        <v>23</v>
      </c>
    </row>
    <row r="402" spans="1:1">
      <c r="A402" s="444" t="s">
        <v>155</v>
      </c>
    </row>
    <row r="403" spans="1:1">
      <c r="A403" s="562" t="s">
        <v>3067</v>
      </c>
    </row>
    <row r="404" spans="1:1">
      <c r="A404" s="447" t="s">
        <v>1035</v>
      </c>
    </row>
    <row r="405" spans="1:1">
      <c r="A405" s="448" t="s">
        <v>1047</v>
      </c>
    </row>
    <row r="406" spans="1:1">
      <c r="A406" s="444" t="s">
        <v>157</v>
      </c>
    </row>
    <row r="407" spans="1:1">
      <c r="A407" s="562" t="s">
        <v>3068</v>
      </c>
    </row>
    <row r="408" spans="1:1">
      <c r="A408" s="447" t="s">
        <v>1040</v>
      </c>
    </row>
    <row r="409" spans="1:1">
      <c r="A409" s="448" t="s">
        <v>31</v>
      </c>
    </row>
    <row r="410" spans="1:1">
      <c r="A410" s="444" t="s">
        <v>2554</v>
      </c>
    </row>
    <row r="411" spans="1:1">
      <c r="A411" s="562" t="s">
        <v>3069</v>
      </c>
    </row>
    <row r="412" spans="1:1">
      <c r="A412" s="447" t="s">
        <v>1026</v>
      </c>
    </row>
    <row r="413" spans="1:1">
      <c r="A413" s="448" t="s">
        <v>143</v>
      </c>
    </row>
    <row r="414" spans="1:1">
      <c r="A414" s="444" t="s">
        <v>2570</v>
      </c>
    </row>
    <row r="415" spans="1:1">
      <c r="A415" s="562" t="s">
        <v>3070</v>
      </c>
    </row>
    <row r="416" spans="1:1">
      <c r="A416" s="447" t="s">
        <v>1020</v>
      </c>
    </row>
    <row r="417" spans="1:1">
      <c r="A417" s="448" t="s">
        <v>1047</v>
      </c>
    </row>
    <row r="418" spans="1:1">
      <c r="A418" s="444" t="s">
        <v>2565</v>
      </c>
    </row>
    <row r="419" spans="1:1">
      <c r="A419" s="562" t="s">
        <v>3071</v>
      </c>
    </row>
    <row r="420" spans="1:1">
      <c r="A420" s="447" t="s">
        <v>31</v>
      </c>
    </row>
    <row r="421" spans="1:1">
      <c r="A421" s="448" t="s">
        <v>1001</v>
      </c>
    </row>
    <row r="422" spans="1:1">
      <c r="A422" s="444" t="s">
        <v>156</v>
      </c>
    </row>
    <row r="423" spans="1:1">
      <c r="A423" s="562" t="s">
        <v>3072</v>
      </c>
    </row>
    <row r="424" spans="1:1">
      <c r="A424" s="447" t="s">
        <v>1013</v>
      </c>
    </row>
    <row r="425" spans="1:1">
      <c r="A425" s="448" t="s">
        <v>157</v>
      </c>
    </row>
    <row r="426" spans="1:1">
      <c r="A426" s="444" t="s">
        <v>15</v>
      </c>
    </row>
    <row r="427" spans="1:1">
      <c r="A427" s="562" t="s">
        <v>3073</v>
      </c>
    </row>
    <row r="428" spans="1:1">
      <c r="A428" s="447" t="s">
        <v>1039</v>
      </c>
    </row>
    <row r="429" spans="1:1">
      <c r="A429" s="448" t="s">
        <v>157</v>
      </c>
    </row>
    <row r="430" spans="1:1">
      <c r="A430" s="444" t="s">
        <v>1001</v>
      </c>
    </row>
    <row r="431" spans="1:1">
      <c r="A431" s="562" t="s">
        <v>3074</v>
      </c>
    </row>
    <row r="432" spans="1:1">
      <c r="A432" s="447" t="s">
        <v>157</v>
      </c>
    </row>
    <row r="433" spans="1:1">
      <c r="A433" s="448" t="s">
        <v>25</v>
      </c>
    </row>
    <row r="434" spans="1:1">
      <c r="A434" s="444" t="s">
        <v>31</v>
      </c>
    </row>
    <row r="435" spans="1:1">
      <c r="A435" s="562" t="s">
        <v>3075</v>
      </c>
    </row>
    <row r="436" spans="1:1">
      <c r="A436" s="447" t="s">
        <v>157</v>
      </c>
    </row>
    <row r="437" spans="1:1">
      <c r="A437" s="448" t="s">
        <v>25</v>
      </c>
    </row>
    <row r="438" spans="1:1">
      <c r="A438" s="444" t="s">
        <v>142</v>
      </c>
    </row>
    <row r="439" spans="1:1">
      <c r="A439" s="562" t="s">
        <v>3076</v>
      </c>
    </row>
    <row r="440" spans="1:1">
      <c r="A440" s="447" t="s">
        <v>2565</v>
      </c>
    </row>
    <row r="441" spans="1:1">
      <c r="A441" s="448" t="s">
        <v>2564</v>
      </c>
    </row>
    <row r="442" spans="1:1">
      <c r="A442" s="444" t="s">
        <v>25</v>
      </c>
    </row>
    <row r="443" spans="1:1">
      <c r="A443" s="562" t="s">
        <v>3077</v>
      </c>
    </row>
    <row r="444" spans="1:1">
      <c r="A444" s="447" t="s">
        <v>17</v>
      </c>
    </row>
    <row r="445" spans="1:1">
      <c r="A445" s="448" t="s">
        <v>2568</v>
      </c>
    </row>
    <row r="446" spans="1:1">
      <c r="A446" s="444" t="s">
        <v>15</v>
      </c>
    </row>
    <row r="447" spans="1:1">
      <c r="A447" s="562" t="s">
        <v>3078</v>
      </c>
    </row>
    <row r="448" spans="1:1">
      <c r="A448" s="447" t="s">
        <v>157</v>
      </c>
    </row>
    <row r="449" spans="1:1">
      <c r="A449" s="448" t="s">
        <v>1047</v>
      </c>
    </row>
    <row r="450" spans="1:1">
      <c r="A450" s="444" t="s">
        <v>142</v>
      </c>
    </row>
    <row r="451" spans="1:1">
      <c r="A451" s="562" t="s">
        <v>3079</v>
      </c>
    </row>
    <row r="452" spans="1:1">
      <c r="A452" s="447" t="s">
        <v>17</v>
      </c>
    </row>
    <row r="453" spans="1:1">
      <c r="A453" s="448" t="s">
        <v>2568</v>
      </c>
    </row>
    <row r="454" spans="1:1">
      <c r="A454" s="444" t="s">
        <v>155</v>
      </c>
    </row>
    <row r="455" spans="1:1">
      <c r="A455" s="562" t="s">
        <v>3080</v>
      </c>
    </row>
    <row r="456" spans="1:1">
      <c r="A456" s="447" t="s">
        <v>156</v>
      </c>
    </row>
    <row r="457" spans="1:1">
      <c r="A457" s="448" t="s">
        <v>21</v>
      </c>
    </row>
    <row r="458" spans="1:1">
      <c r="A458" s="444" t="s">
        <v>157</v>
      </c>
    </row>
    <row r="459" spans="1:1">
      <c r="A459" s="562" t="s">
        <v>3081</v>
      </c>
    </row>
    <row r="460" spans="1:1">
      <c r="A460" s="447" t="s">
        <v>1047</v>
      </c>
    </row>
    <row r="461" spans="1:1">
      <c r="A461" s="448" t="s">
        <v>2565</v>
      </c>
    </row>
    <row r="462" spans="1:1">
      <c r="A462" s="444" t="s">
        <v>1057</v>
      </c>
    </row>
    <row r="463" spans="1:1">
      <c r="A463" s="562" t="s">
        <v>3082</v>
      </c>
    </row>
    <row r="464" spans="1:1">
      <c r="A464" s="447" t="s">
        <v>156</v>
      </c>
    </row>
    <row r="465" spans="1:1">
      <c r="A465" s="448" t="s">
        <v>1004</v>
      </c>
    </row>
    <row r="466" spans="1:1">
      <c r="A466" s="444" t="s">
        <v>21</v>
      </c>
    </row>
    <row r="467" spans="1:1">
      <c r="A467" s="562" t="s">
        <v>3083</v>
      </c>
    </row>
    <row r="468" spans="1:1">
      <c r="A468" s="447" t="s">
        <v>1053</v>
      </c>
    </row>
    <row r="469" spans="1:1">
      <c r="A469" s="448" t="s">
        <v>1013</v>
      </c>
    </row>
    <row r="470" spans="1:1">
      <c r="A470" s="444" t="s">
        <v>157</v>
      </c>
    </row>
    <row r="471" spans="1:1">
      <c r="A471" s="562" t="s">
        <v>3087</v>
      </c>
    </row>
    <row r="472" spans="1:1">
      <c r="A472" s="447" t="s">
        <v>157</v>
      </c>
    </row>
    <row r="473" spans="1:1">
      <c r="A473" s="448" t="s">
        <v>156</v>
      </c>
    </row>
    <row r="474" spans="1:1">
      <c r="A474" s="444" t="s">
        <v>1004</v>
      </c>
    </row>
    <row r="475" spans="1:1">
      <c r="A475" s="562" t="s">
        <v>40</v>
      </c>
    </row>
    <row r="476" spans="1:1">
      <c r="A476" s="447" t="s">
        <v>157</v>
      </c>
    </row>
    <row r="477" spans="1:1">
      <c r="A477" s="448" t="s">
        <v>156</v>
      </c>
    </row>
    <row r="478" spans="1:1">
      <c r="A478" s="444" t="s">
        <v>31</v>
      </c>
    </row>
    <row r="479" spans="1:1">
      <c r="A479" s="136"/>
    </row>
    <row r="480" spans="1:1" ht="15.75">
      <c r="A480" s="446" t="s">
        <v>3149</v>
      </c>
    </row>
    <row r="481" spans="1:1">
      <c r="A481" s="447" t="s">
        <v>1019</v>
      </c>
    </row>
    <row r="482" spans="1:1">
      <c r="A482" s="448" t="s">
        <v>1047</v>
      </c>
    </row>
    <row r="483" spans="1:1">
      <c r="A483" s="444" t="s">
        <v>27</v>
      </c>
    </row>
    <row r="484" spans="1:1">
      <c r="A484" s="135"/>
    </row>
    <row r="485" spans="1:1" ht="15.75">
      <c r="A485" s="446" t="s">
        <v>3152</v>
      </c>
    </row>
    <row r="486" spans="1:1">
      <c r="A486" s="447" t="s">
        <v>1004</v>
      </c>
    </row>
    <row r="487" spans="1:1">
      <c r="A487" s="448" t="s">
        <v>1047</v>
      </c>
    </row>
    <row r="488" spans="1:1">
      <c r="A488" s="444" t="s">
        <v>33</v>
      </c>
    </row>
    <row r="489" spans="1:1">
      <c r="A489" s="136"/>
    </row>
    <row r="490" spans="1:1" ht="15.75">
      <c r="A490" s="446" t="s">
        <v>3217</v>
      </c>
    </row>
    <row r="491" spans="1:1">
      <c r="A491" s="447" t="s">
        <v>2559</v>
      </c>
    </row>
    <row r="492" spans="1:1">
      <c r="A492" s="448" t="s">
        <v>2548</v>
      </c>
    </row>
    <row r="493" spans="1:1">
      <c r="A493" s="444" t="s">
        <v>2566</v>
      </c>
    </row>
    <row r="494" spans="1:1">
      <c r="A494" s="136"/>
    </row>
    <row r="495" spans="1:1" ht="15.75">
      <c r="A495" s="446" t="s">
        <v>3159</v>
      </c>
    </row>
    <row r="496" spans="1:1">
      <c r="A496" s="447" t="s">
        <v>4</v>
      </c>
    </row>
    <row r="497" spans="1:1">
      <c r="A497" s="448" t="s">
        <v>1040</v>
      </c>
    </row>
    <row r="498" spans="1:1">
      <c r="A498" s="444" t="s">
        <v>2569</v>
      </c>
    </row>
    <row r="499" spans="1:1">
      <c r="A499" s="136"/>
    </row>
    <row r="500" spans="1:1" ht="15.75">
      <c r="A500" s="446" t="s">
        <v>3165</v>
      </c>
    </row>
    <row r="501" spans="1:1">
      <c r="A501" s="447" t="s">
        <v>25</v>
      </c>
    </row>
    <row r="502" spans="1:1">
      <c r="A502" s="448" t="s">
        <v>989</v>
      </c>
    </row>
    <row r="503" spans="1:1">
      <c r="A503" s="444" t="s">
        <v>1040</v>
      </c>
    </row>
    <row r="504" spans="1:1">
      <c r="A504" s="136"/>
    </row>
    <row r="505" spans="1:1" ht="15.75">
      <c r="A505" s="446" t="s">
        <v>3171</v>
      </c>
    </row>
    <row r="506" spans="1:1">
      <c r="A506" s="447" t="s">
        <v>2564</v>
      </c>
    </row>
    <row r="507" spans="1:1">
      <c r="A507" s="448" t="s">
        <v>1053</v>
      </c>
    </row>
    <row r="508" spans="1:1">
      <c r="A508" s="444" t="s">
        <v>1047</v>
      </c>
    </row>
    <row r="509" spans="1:1">
      <c r="A509" s="136"/>
    </row>
    <row r="510" spans="1:1" ht="15.75">
      <c r="A510" s="446" t="s">
        <v>3175</v>
      </c>
    </row>
    <row r="511" spans="1:1">
      <c r="A511" s="447" t="s">
        <v>3176</v>
      </c>
    </row>
    <row r="512" spans="1:1">
      <c r="A512" s="448" t="s">
        <v>23</v>
      </c>
    </row>
    <row r="513" spans="1:1">
      <c r="A513" s="444" t="s">
        <v>2544</v>
      </c>
    </row>
    <row r="514" spans="1:1">
      <c r="A514" s="136"/>
    </row>
    <row r="515" spans="1:1" ht="15.75">
      <c r="A515" s="446" t="s">
        <v>3183</v>
      </c>
    </row>
    <row r="516" spans="1:1">
      <c r="A516" s="447" t="s">
        <v>1003</v>
      </c>
    </row>
    <row r="517" spans="1:1">
      <c r="A517" s="448" t="s">
        <v>19</v>
      </c>
    </row>
    <row r="518" spans="1:1">
      <c r="A518" s="448" t="s">
        <v>39</v>
      </c>
    </row>
    <row r="519" spans="1:1">
      <c r="A519" s="134"/>
    </row>
    <row r="520" spans="1:1" ht="15.75">
      <c r="A520" s="446" t="s">
        <v>3186</v>
      </c>
    </row>
    <row r="521" spans="1:1">
      <c r="A521" s="447" t="s">
        <v>1026</v>
      </c>
    </row>
    <row r="522" spans="1:1">
      <c r="A522" s="448" t="s">
        <v>2552</v>
      </c>
    </row>
    <row r="523" spans="1:1">
      <c r="A523" s="444" t="s">
        <v>23</v>
      </c>
    </row>
    <row r="524" spans="1:1">
      <c r="A524" s="134"/>
    </row>
    <row r="525" spans="1:1" ht="15.75">
      <c r="A525" s="446" t="s">
        <v>3199</v>
      </c>
    </row>
    <row r="526" spans="1:1">
      <c r="A526" s="447" t="s">
        <v>2719</v>
      </c>
    </row>
    <row r="527" spans="1:1">
      <c r="A527" s="448" t="s">
        <v>2719</v>
      </c>
    </row>
    <row r="528" spans="1:1">
      <c r="A528" s="444" t="s">
        <v>2719</v>
      </c>
    </row>
    <row r="529" spans="1:1">
      <c r="A529" s="134"/>
    </row>
    <row r="530" spans="1:1" ht="15.75">
      <c r="A530" s="446" t="s">
        <v>3201</v>
      </c>
    </row>
    <row r="531" spans="1:1">
      <c r="A531" s="447" t="s">
        <v>25</v>
      </c>
    </row>
    <row r="532" spans="1:1">
      <c r="A532" s="448" t="s">
        <v>160</v>
      </c>
    </row>
    <row r="533" spans="1:1">
      <c r="A533" s="444" t="s">
        <v>1040</v>
      </c>
    </row>
    <row r="534" spans="1:1">
      <c r="A534" s="134"/>
    </row>
    <row r="535" spans="1:1" ht="15.75">
      <c r="A535" s="446" t="s">
        <v>3204</v>
      </c>
    </row>
    <row r="536" spans="1:1">
      <c r="A536" s="447" t="s">
        <v>1013</v>
      </c>
    </row>
    <row r="537" spans="1:1">
      <c r="A537" s="448" t="s">
        <v>1039</v>
      </c>
    </row>
    <row r="538" spans="1:1">
      <c r="A538" s="444" t="s">
        <v>1053</v>
      </c>
    </row>
    <row r="539" spans="1:1">
      <c r="A539" s="134"/>
    </row>
    <row r="540" spans="1:1" ht="15.75">
      <c r="A540" s="446" t="s">
        <v>3208</v>
      </c>
    </row>
    <row r="541" spans="1:1">
      <c r="A541" s="447" t="s">
        <v>2562</v>
      </c>
    </row>
    <row r="542" spans="1:1">
      <c r="A542" s="448" t="s">
        <v>2567</v>
      </c>
    </row>
    <row r="543" spans="1:1">
      <c r="A543" s="444" t="s">
        <v>1021</v>
      </c>
    </row>
    <row r="544" spans="1:1">
      <c r="A544" s="134"/>
    </row>
    <row r="545" spans="1:1" ht="15.75">
      <c r="A545" s="446" t="s">
        <v>3211</v>
      </c>
    </row>
    <row r="546" spans="1:1">
      <c r="A546" s="447" t="s">
        <v>2561</v>
      </c>
    </row>
    <row r="547" spans="1:1">
      <c r="A547" s="448" t="s">
        <v>2564</v>
      </c>
    </row>
    <row r="548" spans="1:1">
      <c r="A548" s="444" t="s">
        <v>1040</v>
      </c>
    </row>
    <row r="549" spans="1:1">
      <c r="A549" s="134"/>
    </row>
    <row r="550" spans="1:1" ht="15.75">
      <c r="A550" s="446" t="s">
        <v>3214</v>
      </c>
    </row>
    <row r="551" spans="1:1">
      <c r="A551" s="447" t="s">
        <v>1026</v>
      </c>
    </row>
    <row r="552" spans="1:1">
      <c r="A552" s="448" t="s">
        <v>35</v>
      </c>
    </row>
    <row r="553" spans="1:1">
      <c r="A553" s="444" t="s">
        <v>1053</v>
      </c>
    </row>
    <row r="554" spans="1:1">
      <c r="A554" s="134"/>
    </row>
    <row r="555" spans="1:1" ht="15.75">
      <c r="A555" s="446" t="s">
        <v>3218</v>
      </c>
    </row>
    <row r="556" spans="1:1">
      <c r="A556" s="447" t="s">
        <v>1039</v>
      </c>
    </row>
    <row r="557" spans="1:1">
      <c r="A557" s="448" t="s">
        <v>1053</v>
      </c>
    </row>
    <row r="558" spans="1:1">
      <c r="A558" s="444" t="s">
        <v>1013</v>
      </c>
    </row>
    <row r="559" spans="1:1">
      <c r="A559" s="134"/>
    </row>
    <row r="560" spans="1:1" ht="15.75">
      <c r="A560" s="446" t="s">
        <v>3231</v>
      </c>
    </row>
    <row r="561" spans="1:1">
      <c r="A561" s="562" t="s">
        <v>3063</v>
      </c>
    </row>
    <row r="562" spans="1:1">
      <c r="A562" s="447" t="s">
        <v>1047</v>
      </c>
    </row>
    <row r="563" spans="1:1">
      <c r="A563" s="448" t="s">
        <v>988</v>
      </c>
    </row>
    <row r="564" spans="1:1">
      <c r="A564" s="444" t="s">
        <v>1035</v>
      </c>
    </row>
    <row r="565" spans="1:1">
      <c r="A565" s="562" t="s">
        <v>3064</v>
      </c>
    </row>
    <row r="566" spans="1:1">
      <c r="A566" s="447" t="s">
        <v>27</v>
      </c>
    </row>
    <row r="567" spans="1:1">
      <c r="A567" s="448" t="s">
        <v>1047</v>
      </c>
    </row>
    <row r="568" spans="1:1">
      <c r="A568" s="444" t="s">
        <v>1035</v>
      </c>
    </row>
    <row r="569" spans="1:1">
      <c r="A569" s="562" t="s">
        <v>3065</v>
      </c>
    </row>
    <row r="570" spans="1:1">
      <c r="A570" s="447" t="s">
        <v>35</v>
      </c>
    </row>
    <row r="571" spans="1:1">
      <c r="A571" s="448" t="s">
        <v>983</v>
      </c>
    </row>
    <row r="572" spans="1:1">
      <c r="A572" s="444" t="s">
        <v>1020</v>
      </c>
    </row>
    <row r="573" spans="1:1">
      <c r="A573" s="562" t="s">
        <v>3066</v>
      </c>
    </row>
    <row r="574" spans="1:1">
      <c r="A574" s="447" t="s">
        <v>13</v>
      </c>
    </row>
    <row r="575" spans="1:1">
      <c r="A575" s="448" t="s">
        <v>2568</v>
      </c>
    </row>
    <row r="576" spans="1:1">
      <c r="A576" s="444" t="s">
        <v>1047</v>
      </c>
    </row>
    <row r="577" spans="1:1">
      <c r="A577" s="562" t="s">
        <v>3067</v>
      </c>
    </row>
    <row r="578" spans="1:1">
      <c r="A578" s="447" t="s">
        <v>1047</v>
      </c>
    </row>
    <row r="579" spans="1:1">
      <c r="A579" s="448" t="s">
        <v>988</v>
      </c>
    </row>
    <row r="580" spans="1:1">
      <c r="A580" s="444" t="s">
        <v>19</v>
      </c>
    </row>
    <row r="581" spans="1:1">
      <c r="A581" s="562" t="s">
        <v>3068</v>
      </c>
    </row>
    <row r="582" spans="1:1">
      <c r="A582" s="447" t="s">
        <v>2570</v>
      </c>
    </row>
    <row r="583" spans="1:1">
      <c r="A583" s="448" t="s">
        <v>143</v>
      </c>
    </row>
    <row r="584" spans="1:1">
      <c r="A584" s="444" t="s">
        <v>160</v>
      </c>
    </row>
    <row r="585" spans="1:1">
      <c r="A585" s="562" t="s">
        <v>3069</v>
      </c>
    </row>
    <row r="586" spans="1:1">
      <c r="A586" s="447" t="s">
        <v>143</v>
      </c>
    </row>
    <row r="587" spans="1:1">
      <c r="A587" s="448" t="s">
        <v>1047</v>
      </c>
    </row>
    <row r="588" spans="1:1">
      <c r="A588" s="444" t="s">
        <v>2561</v>
      </c>
    </row>
    <row r="589" spans="1:1">
      <c r="A589" s="562" t="s">
        <v>3070</v>
      </c>
    </row>
    <row r="590" spans="1:1">
      <c r="A590" s="447" t="s">
        <v>1047</v>
      </c>
    </row>
    <row r="591" spans="1:1">
      <c r="A591" s="448" t="s">
        <v>1035</v>
      </c>
    </row>
    <row r="592" spans="1:1">
      <c r="A592" s="444" t="s">
        <v>1036</v>
      </c>
    </row>
    <row r="593" spans="1:1">
      <c r="A593" s="562" t="s">
        <v>3071</v>
      </c>
    </row>
    <row r="594" spans="1:1">
      <c r="A594" s="447" t="s">
        <v>1053</v>
      </c>
    </row>
    <row r="595" spans="1:1">
      <c r="A595" s="448" t="s">
        <v>2563</v>
      </c>
    </row>
    <row r="596" spans="1:1">
      <c r="A596" s="444" t="s">
        <v>4</v>
      </c>
    </row>
    <row r="597" spans="1:1">
      <c r="A597" s="562" t="s">
        <v>3072</v>
      </c>
    </row>
    <row r="598" spans="1:1">
      <c r="A598" s="447" t="s">
        <v>1035</v>
      </c>
    </row>
    <row r="599" spans="1:1">
      <c r="A599" s="448" t="s">
        <v>11</v>
      </c>
    </row>
    <row r="600" spans="1:1">
      <c r="A600" s="444" t="s">
        <v>2561</v>
      </c>
    </row>
    <row r="601" spans="1:1">
      <c r="A601" s="562" t="s">
        <v>3073</v>
      </c>
    </row>
    <row r="602" spans="1:1">
      <c r="A602" s="447" t="s">
        <v>2561</v>
      </c>
    </row>
    <row r="603" spans="1:1">
      <c r="A603" s="448" t="s">
        <v>143</v>
      </c>
    </row>
    <row r="604" spans="1:1">
      <c r="A604" s="444" t="s">
        <v>1047</v>
      </c>
    </row>
    <row r="605" spans="1:1">
      <c r="A605" s="562" t="s">
        <v>3074</v>
      </c>
    </row>
    <row r="606" spans="1:1">
      <c r="A606" s="447" t="s">
        <v>2566</v>
      </c>
    </row>
    <row r="607" spans="1:1">
      <c r="A607" s="448" t="s">
        <v>2561</v>
      </c>
    </row>
    <row r="608" spans="1:1">
      <c r="A608" s="444" t="s">
        <v>11</v>
      </c>
    </row>
    <row r="609" spans="1:1">
      <c r="A609" s="562" t="s">
        <v>3075</v>
      </c>
    </row>
    <row r="610" spans="1:1">
      <c r="A610" s="447" t="s">
        <v>27</v>
      </c>
    </row>
    <row r="611" spans="1:1">
      <c r="A611" s="448" t="s">
        <v>160</v>
      </c>
    </row>
    <row r="612" spans="1:1">
      <c r="A612" s="444" t="s">
        <v>23</v>
      </c>
    </row>
    <row r="613" spans="1:1">
      <c r="A613" s="562" t="s">
        <v>3076</v>
      </c>
    </row>
    <row r="614" spans="1:1">
      <c r="A614" s="447" t="s">
        <v>1004</v>
      </c>
    </row>
    <row r="615" spans="1:1">
      <c r="A615" s="448" t="s">
        <v>11</v>
      </c>
    </row>
    <row r="616" spans="1:1">
      <c r="A616" s="444" t="s">
        <v>2561</v>
      </c>
    </row>
    <row r="617" spans="1:1">
      <c r="A617" s="562" t="s">
        <v>3077</v>
      </c>
    </row>
    <row r="618" spans="1:1">
      <c r="A618" s="447" t="s">
        <v>1020</v>
      </c>
    </row>
    <row r="619" spans="1:1">
      <c r="A619" s="448" t="s">
        <v>19</v>
      </c>
    </row>
    <row r="620" spans="1:1">
      <c r="A620" s="444" t="s">
        <v>157</v>
      </c>
    </row>
    <row r="621" spans="1:1">
      <c r="A621" s="562" t="s">
        <v>3078</v>
      </c>
    </row>
    <row r="622" spans="1:1">
      <c r="A622" s="447" t="s">
        <v>1013</v>
      </c>
    </row>
    <row r="623" spans="1:1">
      <c r="A623" s="448" t="s">
        <v>160</v>
      </c>
    </row>
    <row r="624" spans="1:1">
      <c r="A624" s="444" t="s">
        <v>1020</v>
      </c>
    </row>
    <row r="625" spans="1:1">
      <c r="A625" s="562" t="s">
        <v>3079</v>
      </c>
    </row>
    <row r="626" spans="1:1">
      <c r="A626" s="447" t="s">
        <v>19</v>
      </c>
    </row>
    <row r="627" spans="1:1">
      <c r="A627" s="448" t="s">
        <v>2563</v>
      </c>
    </row>
    <row r="628" spans="1:1">
      <c r="A628" s="444" t="s">
        <v>2559</v>
      </c>
    </row>
    <row r="629" spans="1:1">
      <c r="A629" s="562" t="s">
        <v>3080</v>
      </c>
    </row>
    <row r="630" spans="1:1">
      <c r="A630" s="447" t="s">
        <v>19</v>
      </c>
    </row>
    <row r="631" spans="1:1">
      <c r="A631" s="448" t="s">
        <v>39</v>
      </c>
    </row>
    <row r="632" spans="1:1">
      <c r="A632" s="444" t="s">
        <v>2566</v>
      </c>
    </row>
    <row r="633" spans="1:1">
      <c r="A633" s="562" t="s">
        <v>3081</v>
      </c>
    </row>
    <row r="634" spans="1:1">
      <c r="A634" s="447" t="s">
        <v>23</v>
      </c>
    </row>
    <row r="635" spans="1:1">
      <c r="A635" s="448" t="s">
        <v>1010</v>
      </c>
    </row>
    <row r="636" spans="1:1">
      <c r="A636" s="444" t="s">
        <v>989</v>
      </c>
    </row>
    <row r="637" spans="1:1">
      <c r="A637" s="562" t="s">
        <v>3082</v>
      </c>
    </row>
    <row r="638" spans="1:1">
      <c r="A638" s="447" t="s">
        <v>157</v>
      </c>
    </row>
    <row r="639" spans="1:1">
      <c r="A639" s="448" t="s">
        <v>142</v>
      </c>
    </row>
    <row r="640" spans="1:1">
      <c r="A640" s="444" t="s">
        <v>1004</v>
      </c>
    </row>
    <row r="641" spans="1:1">
      <c r="A641" s="562" t="s">
        <v>3083</v>
      </c>
    </row>
    <row r="642" spans="1:1">
      <c r="A642" s="447" t="s">
        <v>1004</v>
      </c>
    </row>
    <row r="643" spans="1:1">
      <c r="A643" s="448" t="s">
        <v>23</v>
      </c>
    </row>
    <row r="644" spans="1:1">
      <c r="A644" s="444" t="s">
        <v>164</v>
      </c>
    </row>
    <row r="645" spans="1:1">
      <c r="A645" s="562" t="s">
        <v>3087</v>
      </c>
    </row>
    <row r="646" spans="1:1">
      <c r="A646" s="447" t="s">
        <v>19</v>
      </c>
    </row>
    <row r="647" spans="1:1">
      <c r="A647" s="448" t="s">
        <v>39</v>
      </c>
    </row>
    <row r="648" spans="1:1">
      <c r="A648" s="444" t="s">
        <v>1020</v>
      </c>
    </row>
    <row r="649" spans="1:1">
      <c r="A649" s="562" t="s">
        <v>40</v>
      </c>
    </row>
    <row r="650" spans="1:1">
      <c r="A650" s="447" t="s">
        <v>19</v>
      </c>
    </row>
    <row r="651" spans="1:1">
      <c r="A651" s="448" t="s">
        <v>1020</v>
      </c>
    </row>
    <row r="652" spans="1:1">
      <c r="A652" s="444" t="s">
        <v>39</v>
      </c>
    </row>
    <row r="653" spans="1:1" ht="15.75">
      <c r="A653" s="40"/>
    </row>
    <row r="654" spans="1:1" ht="15.75">
      <c r="A654" s="446" t="s">
        <v>3269</v>
      </c>
    </row>
    <row r="655" spans="1:1">
      <c r="A655" s="447" t="s">
        <v>145</v>
      </c>
    </row>
    <row r="656" spans="1:1">
      <c r="A656" s="448" t="s">
        <v>1004</v>
      </c>
    </row>
    <row r="657" spans="1:1">
      <c r="A657" s="444" t="s">
        <v>33</v>
      </c>
    </row>
    <row r="658" spans="1:1" ht="15.75">
      <c r="A658" s="40"/>
    </row>
    <row r="659" spans="1:1" ht="15.75">
      <c r="A659" s="446" t="s">
        <v>3278</v>
      </c>
    </row>
    <row r="660" spans="1:1">
      <c r="A660" s="447" t="s">
        <v>2564</v>
      </c>
    </row>
    <row r="661" spans="1:1">
      <c r="A661" s="448" t="s">
        <v>13</v>
      </c>
    </row>
    <row r="662" spans="1:1">
      <c r="A662" s="444" t="s">
        <v>1047</v>
      </c>
    </row>
    <row r="663" spans="1:1" ht="15.75">
      <c r="A663" s="40"/>
    </row>
    <row r="664" spans="1:1" ht="15.75">
      <c r="A664" s="446" t="s">
        <v>3330</v>
      </c>
    </row>
    <row r="665" spans="1:1">
      <c r="A665" s="562" t="s">
        <v>3063</v>
      </c>
    </row>
    <row r="666" spans="1:1">
      <c r="A666" s="447" t="s">
        <v>157</v>
      </c>
    </row>
    <row r="667" spans="1:1">
      <c r="A667" s="448" t="s">
        <v>1057</v>
      </c>
    </row>
    <row r="668" spans="1:1">
      <c r="A668" s="444" t="s">
        <v>1003</v>
      </c>
    </row>
    <row r="669" spans="1:1">
      <c r="A669" s="562" t="s">
        <v>3064</v>
      </c>
    </row>
    <row r="670" spans="1:1">
      <c r="A670" s="447" t="s">
        <v>157</v>
      </c>
    </row>
    <row r="671" spans="1:1">
      <c r="A671" s="448" t="s">
        <v>1003</v>
      </c>
    </row>
    <row r="672" spans="1:1">
      <c r="A672" s="444" t="s">
        <v>1057</v>
      </c>
    </row>
    <row r="673" spans="1:1">
      <c r="A673" s="562" t="s">
        <v>3065</v>
      </c>
    </row>
    <row r="674" spans="1:1">
      <c r="A674" s="447" t="s">
        <v>1057</v>
      </c>
    </row>
    <row r="675" spans="1:1">
      <c r="A675" s="448" t="s">
        <v>157</v>
      </c>
    </row>
    <row r="676" spans="1:1">
      <c r="A676" s="444" t="s">
        <v>1004</v>
      </c>
    </row>
    <row r="677" spans="1:1">
      <c r="A677" s="562" t="s">
        <v>3066</v>
      </c>
    </row>
    <row r="678" spans="1:1">
      <c r="A678" s="447" t="s">
        <v>1057</v>
      </c>
    </row>
    <row r="679" spans="1:1">
      <c r="A679" s="448" t="s">
        <v>143</v>
      </c>
    </row>
    <row r="680" spans="1:1">
      <c r="A680" s="444" t="s">
        <v>2561</v>
      </c>
    </row>
    <row r="681" spans="1:1">
      <c r="A681" s="562" t="s">
        <v>3067</v>
      </c>
    </row>
    <row r="682" spans="1:1">
      <c r="A682" s="447" t="s">
        <v>983</v>
      </c>
    </row>
    <row r="683" spans="1:1">
      <c r="A683" s="448" t="s">
        <v>2568</v>
      </c>
    </row>
    <row r="684" spans="1:1">
      <c r="A684" s="444" t="s">
        <v>157</v>
      </c>
    </row>
    <row r="685" spans="1:1">
      <c r="A685" s="562" t="s">
        <v>3068</v>
      </c>
    </row>
    <row r="686" spans="1:1">
      <c r="A686" s="447" t="s">
        <v>155</v>
      </c>
    </row>
    <row r="687" spans="1:1">
      <c r="A687" s="448" t="s">
        <v>2568</v>
      </c>
    </row>
    <row r="688" spans="1:1">
      <c r="A688" s="444" t="s">
        <v>2549</v>
      </c>
    </row>
    <row r="689" spans="1:1">
      <c r="A689" s="562" t="s">
        <v>3069</v>
      </c>
    </row>
    <row r="690" spans="1:1">
      <c r="A690" s="447" t="s">
        <v>2568</v>
      </c>
    </row>
    <row r="691" spans="1:1">
      <c r="A691" s="448" t="s">
        <v>1003</v>
      </c>
    </row>
    <row r="692" spans="1:1">
      <c r="A692" s="444" t="s">
        <v>164</v>
      </c>
    </row>
    <row r="693" spans="1:1">
      <c r="A693" s="562" t="s">
        <v>3070</v>
      </c>
    </row>
    <row r="694" spans="1:1">
      <c r="A694" s="447" t="s">
        <v>157</v>
      </c>
    </row>
    <row r="695" spans="1:1">
      <c r="A695" s="448" t="s">
        <v>1004</v>
      </c>
    </row>
    <row r="696" spans="1:1">
      <c r="A696" s="444" t="s">
        <v>1057</v>
      </c>
    </row>
    <row r="697" spans="1:1">
      <c r="A697" s="562" t="s">
        <v>3071</v>
      </c>
    </row>
    <row r="698" spans="1:1">
      <c r="A698" s="447" t="s">
        <v>1003</v>
      </c>
    </row>
    <row r="699" spans="1:1">
      <c r="A699" s="448" t="s">
        <v>37</v>
      </c>
    </row>
    <row r="700" spans="1:1">
      <c r="A700" s="444" t="s">
        <v>19</v>
      </c>
    </row>
    <row r="701" spans="1:1" s="431" customFormat="1">
      <c r="A701" s="444" t="s">
        <v>1057</v>
      </c>
    </row>
    <row r="702" spans="1:1">
      <c r="A702" s="562" t="s">
        <v>3072</v>
      </c>
    </row>
    <row r="703" spans="1:1">
      <c r="A703" s="447" t="s">
        <v>157</v>
      </c>
    </row>
    <row r="704" spans="1:1">
      <c r="A704" s="448" t="s">
        <v>983</v>
      </c>
    </row>
    <row r="705" spans="1:1">
      <c r="A705" s="444" t="s">
        <v>156</v>
      </c>
    </row>
    <row r="706" spans="1:1">
      <c r="A706" s="562" t="s">
        <v>3073</v>
      </c>
    </row>
    <row r="707" spans="1:1">
      <c r="A707" s="447" t="s">
        <v>156</v>
      </c>
    </row>
    <row r="708" spans="1:1">
      <c r="A708" s="448" t="s">
        <v>157</v>
      </c>
    </row>
    <row r="709" spans="1:1">
      <c r="A709" s="444" t="s">
        <v>983</v>
      </c>
    </row>
    <row r="710" spans="1:1">
      <c r="A710" s="562" t="s">
        <v>3074</v>
      </c>
    </row>
    <row r="711" spans="1:1">
      <c r="A711" s="447" t="s">
        <v>1004</v>
      </c>
    </row>
    <row r="712" spans="1:1">
      <c r="A712" s="448" t="s">
        <v>157</v>
      </c>
    </row>
    <row r="713" spans="1:1">
      <c r="A713" s="444" t="s">
        <v>142</v>
      </c>
    </row>
    <row r="714" spans="1:1">
      <c r="A714" s="562" t="s">
        <v>3075</v>
      </c>
    </row>
    <row r="715" spans="1:1">
      <c r="A715" s="447" t="s">
        <v>1004</v>
      </c>
    </row>
    <row r="716" spans="1:1">
      <c r="A716" s="448" t="s">
        <v>142</v>
      </c>
    </row>
    <row r="717" spans="1:1">
      <c r="A717" s="444" t="s">
        <v>157</v>
      </c>
    </row>
    <row r="718" spans="1:1">
      <c r="A718" s="562" t="s">
        <v>3076</v>
      </c>
    </row>
    <row r="719" spans="1:1">
      <c r="A719" s="447" t="s">
        <v>17</v>
      </c>
    </row>
    <row r="720" spans="1:1">
      <c r="A720" s="448" t="s">
        <v>1026</v>
      </c>
    </row>
    <row r="721" spans="1:1">
      <c r="A721" s="444" t="s">
        <v>2549</v>
      </c>
    </row>
    <row r="722" spans="1:1">
      <c r="A722" s="562" t="s">
        <v>3077</v>
      </c>
    </row>
    <row r="723" spans="1:1">
      <c r="A723" s="447" t="s">
        <v>1057</v>
      </c>
    </row>
    <row r="724" spans="1:1">
      <c r="A724" s="448" t="s">
        <v>988</v>
      </c>
    </row>
    <row r="725" spans="1:1">
      <c r="A725" s="444" t="s">
        <v>1035</v>
      </c>
    </row>
    <row r="726" spans="1:1">
      <c r="A726" s="562" t="s">
        <v>3078</v>
      </c>
    </row>
    <row r="727" spans="1:1">
      <c r="A727" s="447" t="s">
        <v>2561</v>
      </c>
    </row>
    <row r="728" spans="1:1">
      <c r="A728" s="448" t="s">
        <v>1057</v>
      </c>
    </row>
    <row r="729" spans="1:1">
      <c r="A729" s="444" t="s">
        <v>1035</v>
      </c>
    </row>
    <row r="730" spans="1:1">
      <c r="A730" s="562" t="s">
        <v>3079</v>
      </c>
    </row>
    <row r="731" spans="1:1">
      <c r="A731" s="447" t="s">
        <v>156</v>
      </c>
    </row>
    <row r="732" spans="1:1">
      <c r="A732" s="448" t="s">
        <v>155</v>
      </c>
    </row>
    <row r="733" spans="1:1">
      <c r="A733" s="444" t="s">
        <v>157</v>
      </c>
    </row>
    <row r="734" spans="1:1">
      <c r="A734" s="562" t="s">
        <v>3080</v>
      </c>
    </row>
    <row r="735" spans="1:1">
      <c r="A735" s="447" t="s">
        <v>2568</v>
      </c>
    </row>
    <row r="736" spans="1:1">
      <c r="A736" s="448" t="s">
        <v>999</v>
      </c>
    </row>
    <row r="737" spans="1:1">
      <c r="A737" s="444" t="s">
        <v>1053</v>
      </c>
    </row>
    <row r="738" spans="1:1">
      <c r="A738" s="562" t="s">
        <v>3087</v>
      </c>
    </row>
    <row r="739" spans="1:1">
      <c r="A739" s="447" t="s">
        <v>156</v>
      </c>
    </row>
    <row r="740" spans="1:1">
      <c r="A740" s="448" t="s">
        <v>157</v>
      </c>
    </row>
    <row r="741" spans="1:1">
      <c r="A741" s="444" t="s">
        <v>142</v>
      </c>
    </row>
    <row r="742" spans="1:1">
      <c r="A742" s="562" t="s">
        <v>40</v>
      </c>
    </row>
    <row r="743" spans="1:1">
      <c r="A743" s="447" t="s">
        <v>157</v>
      </c>
    </row>
    <row r="744" spans="1:1">
      <c r="A744" s="448" t="s">
        <v>156</v>
      </c>
    </row>
    <row r="745" spans="1:1">
      <c r="A745" s="444" t="s">
        <v>1057</v>
      </c>
    </row>
    <row r="746" spans="1:1">
      <c r="A746" s="136"/>
    </row>
    <row r="747" spans="1:1" ht="15.75">
      <c r="A747" s="446" t="s">
        <v>3393</v>
      </c>
    </row>
    <row r="748" spans="1:1">
      <c r="A748" s="447" t="s">
        <v>1001</v>
      </c>
    </row>
    <row r="749" spans="1:1">
      <c r="A749" s="448" t="s">
        <v>1039</v>
      </c>
    </row>
    <row r="750" spans="1:1">
      <c r="A750" s="444" t="s">
        <v>6</v>
      </c>
    </row>
    <row r="751" spans="1:1">
      <c r="A751" s="134"/>
    </row>
    <row r="752" spans="1:1" ht="15.75">
      <c r="A752" s="446" t="s">
        <v>3394</v>
      </c>
    </row>
    <row r="753" spans="1:1">
      <c r="A753" s="447" t="s">
        <v>11</v>
      </c>
    </row>
    <row r="754" spans="1:1">
      <c r="A754" s="448" t="s">
        <v>157</v>
      </c>
    </row>
    <row r="755" spans="1:1">
      <c r="A755" s="444" t="s">
        <v>31</v>
      </c>
    </row>
    <row r="756" spans="1:1">
      <c r="A756" s="475"/>
    </row>
    <row r="757" spans="1:1" ht="15.75">
      <c r="A757" s="446" t="s">
        <v>3395</v>
      </c>
    </row>
    <row r="758" spans="1:1">
      <c r="A758" s="447" t="s">
        <v>144</v>
      </c>
    </row>
    <row r="759" spans="1:1">
      <c r="A759" s="448" t="s">
        <v>1035</v>
      </c>
    </row>
    <row r="760" spans="1:1">
      <c r="A760" s="444" t="s">
        <v>1004</v>
      </c>
    </row>
    <row r="761" spans="1:1">
      <c r="A761" s="475"/>
    </row>
    <row r="762" spans="1:1" ht="15.75">
      <c r="A762" s="446" t="s">
        <v>3396</v>
      </c>
    </row>
    <row r="763" spans="1:1">
      <c r="A763" s="447" t="s">
        <v>2568</v>
      </c>
    </row>
    <row r="764" spans="1:1">
      <c r="A764" s="448" t="s">
        <v>2567</v>
      </c>
    </row>
    <row r="765" spans="1:1">
      <c r="A765" s="444" t="s">
        <v>1040</v>
      </c>
    </row>
    <row r="766" spans="1:1">
      <c r="A766" s="475"/>
    </row>
    <row r="767" spans="1:1" ht="15.75">
      <c r="A767" s="446" t="s">
        <v>3397</v>
      </c>
    </row>
    <row r="768" spans="1:1">
      <c r="A768" s="447" t="s">
        <v>157</v>
      </c>
    </row>
    <row r="769" spans="1:1">
      <c r="A769" s="448" t="s">
        <v>1010</v>
      </c>
    </row>
    <row r="770" spans="1:1">
      <c r="A770" s="444" t="s">
        <v>156</v>
      </c>
    </row>
    <row r="771" spans="1:1">
      <c r="A771" s="475"/>
    </row>
    <row r="772" spans="1:1" ht="15.75">
      <c r="A772" s="446" t="s">
        <v>3398</v>
      </c>
    </row>
    <row r="773" spans="1:1">
      <c r="A773" s="447" t="s">
        <v>1028</v>
      </c>
    </row>
    <row r="774" spans="1:1">
      <c r="A774" s="448" t="s">
        <v>157</v>
      </c>
    </row>
    <row r="775" spans="1:1">
      <c r="A775" s="444" t="s">
        <v>1047</v>
      </c>
    </row>
    <row r="776" spans="1:1">
      <c r="A776" s="475"/>
    </row>
    <row r="777" spans="1:1" ht="15.75">
      <c r="A777" s="446" t="s">
        <v>3399</v>
      </c>
    </row>
    <row r="778" spans="1:1">
      <c r="A778" s="447" t="s">
        <v>142</v>
      </c>
    </row>
    <row r="779" spans="1:1">
      <c r="A779" s="448" t="s">
        <v>15</v>
      </c>
    </row>
    <row r="780" spans="1:1">
      <c r="A780" s="444" t="s">
        <v>156</v>
      </c>
    </row>
    <row r="781" spans="1:1">
      <c r="A781" s="475"/>
    </row>
    <row r="782" spans="1:1" ht="15.75">
      <c r="A782" s="446" t="s">
        <v>3400</v>
      </c>
    </row>
    <row r="783" spans="1:1">
      <c r="A783" s="447" t="s">
        <v>157</v>
      </c>
    </row>
    <row r="784" spans="1:1">
      <c r="A784" s="448" t="s">
        <v>2561</v>
      </c>
    </row>
    <row r="785" spans="1:1">
      <c r="A785" s="444" t="s">
        <v>1004</v>
      </c>
    </row>
    <row r="786" spans="1:1">
      <c r="A786" s="475"/>
    </row>
    <row r="787" spans="1:1" ht="15.75">
      <c r="A787" s="446" t="s">
        <v>3401</v>
      </c>
    </row>
    <row r="788" spans="1:1">
      <c r="A788" s="447" t="s">
        <v>1040</v>
      </c>
    </row>
    <row r="789" spans="1:1">
      <c r="A789" s="448" t="s">
        <v>1035</v>
      </c>
    </row>
    <row r="790" spans="1:1">
      <c r="A790" s="444" t="s">
        <v>999</v>
      </c>
    </row>
    <row r="791" spans="1:1">
      <c r="A791" s="475"/>
    </row>
    <row r="792" spans="1:1" ht="15.75">
      <c r="A792" s="446" t="s">
        <v>3402</v>
      </c>
    </row>
    <row r="793" spans="1:1">
      <c r="A793" s="447" t="s">
        <v>35</v>
      </c>
    </row>
    <row r="794" spans="1:1">
      <c r="A794" s="448" t="s">
        <v>158</v>
      </c>
    </row>
    <row r="795" spans="1:1">
      <c r="A795" s="444" t="s">
        <v>989</v>
      </c>
    </row>
    <row r="796" spans="1:1">
      <c r="A796" s="475"/>
    </row>
    <row r="797" spans="1:1" ht="15.75">
      <c r="A797" s="446" t="s">
        <v>3403</v>
      </c>
    </row>
    <row r="798" spans="1:1">
      <c r="A798" s="447" t="s">
        <v>25</v>
      </c>
    </row>
    <row r="799" spans="1:1">
      <c r="A799" s="448" t="s">
        <v>989</v>
      </c>
    </row>
    <row r="800" spans="1:1">
      <c r="A800" s="444" t="s">
        <v>27</v>
      </c>
    </row>
    <row r="801" spans="1:1">
      <c r="A801" s="475"/>
    </row>
    <row r="802" spans="1:1" ht="15.75">
      <c r="A802" s="446" t="s">
        <v>3404</v>
      </c>
    </row>
    <row r="803" spans="1:1">
      <c r="A803" s="447" t="s">
        <v>1008</v>
      </c>
    </row>
    <row r="804" spans="1:1">
      <c r="A804" s="448" t="s">
        <v>144</v>
      </c>
    </row>
    <row r="805" spans="1:1">
      <c r="A805" s="444" t="s">
        <v>155</v>
      </c>
    </row>
    <row r="806" spans="1:1">
      <c r="A806" s="475"/>
    </row>
    <row r="807" spans="1:1" ht="15.75">
      <c r="A807" s="446" t="s">
        <v>3405</v>
      </c>
    </row>
    <row r="808" spans="1:1">
      <c r="A808" s="447" t="s">
        <v>157</v>
      </c>
    </row>
    <row r="809" spans="1:1">
      <c r="A809" s="448" t="s">
        <v>156</v>
      </c>
    </row>
    <row r="810" spans="1:1">
      <c r="A810" s="444" t="s">
        <v>1004</v>
      </c>
    </row>
    <row r="811" spans="1:1">
      <c r="A811" s="475"/>
    </row>
    <row r="812" spans="1:1" ht="15.75">
      <c r="A812" s="446" t="s">
        <v>3406</v>
      </c>
    </row>
    <row r="813" spans="1:1">
      <c r="A813" s="447" t="s">
        <v>11</v>
      </c>
    </row>
    <row r="814" spans="1:1">
      <c r="A814" s="448" t="s">
        <v>156</v>
      </c>
    </row>
    <row r="815" spans="1:1">
      <c r="A815" s="444" t="s">
        <v>157</v>
      </c>
    </row>
    <row r="816" spans="1:1">
      <c r="A816" s="475"/>
    </row>
    <row r="817" spans="1:1" ht="15.75">
      <c r="A817" s="446" t="s">
        <v>3407</v>
      </c>
    </row>
    <row r="818" spans="1:1">
      <c r="A818" s="447" t="s">
        <v>2566</v>
      </c>
    </row>
    <row r="819" spans="1:1">
      <c r="A819" s="448" t="s">
        <v>2561</v>
      </c>
    </row>
    <row r="820" spans="1:1">
      <c r="A820" s="444" t="s">
        <v>1035</v>
      </c>
    </row>
    <row r="821" spans="1:1">
      <c r="A821" s="475"/>
    </row>
    <row r="822" spans="1:1" ht="15.75">
      <c r="A822" s="446" t="s">
        <v>3408</v>
      </c>
    </row>
    <row r="823" spans="1:1">
      <c r="A823" s="447" t="s">
        <v>15</v>
      </c>
    </row>
    <row r="824" spans="1:1">
      <c r="A824" s="448" t="s">
        <v>1004</v>
      </c>
    </row>
    <row r="825" spans="1:1">
      <c r="A825" s="444" t="s">
        <v>142</v>
      </c>
    </row>
    <row r="826" spans="1:1">
      <c r="A826" s="475"/>
    </row>
    <row r="827" spans="1:1" ht="15.75">
      <c r="A827" s="446" t="s">
        <v>3389</v>
      </c>
    </row>
    <row r="828" spans="1:1">
      <c r="A828" s="447" t="s">
        <v>1004</v>
      </c>
    </row>
    <row r="829" spans="1:1">
      <c r="A829" s="448" t="s">
        <v>1028</v>
      </c>
    </row>
    <row r="830" spans="1:1">
      <c r="A830" s="444" t="s">
        <v>144</v>
      </c>
    </row>
    <row r="831" spans="1:1">
      <c r="A831" s="475"/>
    </row>
    <row r="832" spans="1:1" ht="15.75">
      <c r="A832" s="446" t="s">
        <v>3409</v>
      </c>
    </row>
    <row r="833" spans="1:1">
      <c r="A833" s="447" t="s">
        <v>2569</v>
      </c>
    </row>
    <row r="834" spans="1:1">
      <c r="A834" s="448" t="s">
        <v>1039</v>
      </c>
    </row>
    <row r="835" spans="1:1">
      <c r="A835" s="444" t="s">
        <v>2570</v>
      </c>
    </row>
    <row r="836" spans="1:1">
      <c r="A836" s="475"/>
    </row>
    <row r="837" spans="1:1" ht="15.75">
      <c r="A837" s="446" t="s">
        <v>3410</v>
      </c>
    </row>
    <row r="838" spans="1:1">
      <c r="A838" s="447" t="s">
        <v>1053</v>
      </c>
    </row>
    <row r="839" spans="1:1">
      <c r="A839" s="448" t="s">
        <v>2604</v>
      </c>
    </row>
    <row r="840" spans="1:1">
      <c r="A840" s="444" t="s">
        <v>27</v>
      </c>
    </row>
    <row r="841" spans="1:1">
      <c r="A841" s="475"/>
    </row>
    <row r="842" spans="1:1" ht="15.75">
      <c r="A842" s="446" t="s">
        <v>3411</v>
      </c>
    </row>
    <row r="843" spans="1:1">
      <c r="A843" s="447" t="s">
        <v>25</v>
      </c>
    </row>
    <row r="844" spans="1:1">
      <c r="A844" s="448" t="s">
        <v>988</v>
      </c>
    </row>
    <row r="845" spans="1:1">
      <c r="A845" s="444" t="s">
        <v>2560</v>
      </c>
    </row>
    <row r="846" spans="1:1">
      <c r="A846" s="475"/>
    </row>
    <row r="847" spans="1:1">
      <c r="A847" s="135"/>
    </row>
    <row r="848" spans="1:1">
      <c r="A848" s="136"/>
    </row>
    <row r="849" spans="1:1">
      <c r="A849" s="12"/>
    </row>
    <row r="850" spans="1:1">
      <c r="A850" s="27"/>
    </row>
    <row r="851" spans="1:1">
      <c r="A851" s="134"/>
    </row>
    <row r="852" spans="1:1">
      <c r="A852" s="135"/>
    </row>
    <row r="853" spans="1:1">
      <c r="A853" s="136"/>
    </row>
    <row r="854" spans="1:1">
      <c r="A854" s="12"/>
    </row>
    <row r="855" spans="1:1">
      <c r="A855" s="27"/>
    </row>
    <row r="856" spans="1:1">
      <c r="A856" s="134"/>
    </row>
    <row r="857" spans="1:1">
      <c r="A857" s="135"/>
    </row>
    <row r="858" spans="1:1">
      <c r="A858" s="136"/>
    </row>
    <row r="859" spans="1:1">
      <c r="A859" s="12"/>
    </row>
    <row r="860" spans="1:1">
      <c r="A860" s="27"/>
    </row>
    <row r="861" spans="1:1">
      <c r="A861" s="134"/>
    </row>
    <row r="862" spans="1:1">
      <c r="A862" s="135"/>
    </row>
    <row r="863" spans="1:1">
      <c r="A863" s="136"/>
    </row>
    <row r="864" spans="1:1">
      <c r="A864" s="12"/>
    </row>
    <row r="865" spans="1:1">
      <c r="A865" s="27"/>
    </row>
    <row r="866" spans="1:1">
      <c r="A866" s="134"/>
    </row>
    <row r="867" spans="1:1">
      <c r="A867" s="135"/>
    </row>
    <row r="868" spans="1:1">
      <c r="A868" s="136"/>
    </row>
    <row r="869" spans="1:1">
      <c r="A869" s="12"/>
    </row>
    <row r="870" spans="1:1">
      <c r="A870" s="27"/>
    </row>
    <row r="871" spans="1:1">
      <c r="A871" s="134"/>
    </row>
    <row r="872" spans="1:1">
      <c r="A872" s="135"/>
    </row>
    <row r="873" spans="1:1">
      <c r="A873" s="136"/>
    </row>
    <row r="874" spans="1:1">
      <c r="A874" s="12"/>
    </row>
    <row r="875" spans="1:1">
      <c r="A875" s="27"/>
    </row>
    <row r="876" spans="1:1">
      <c r="A876" s="134"/>
    </row>
    <row r="877" spans="1:1">
      <c r="A877" s="135"/>
    </row>
    <row r="878" spans="1:1">
      <c r="A878" s="136"/>
    </row>
    <row r="879" spans="1:1">
      <c r="A879" s="12"/>
    </row>
    <row r="880" spans="1:1">
      <c r="A880" s="27"/>
    </row>
    <row r="881" spans="1:1">
      <c r="A881" s="134"/>
    </row>
    <row r="882" spans="1:1">
      <c r="A882" s="135"/>
    </row>
    <row r="883" spans="1:1">
      <c r="A883" s="136"/>
    </row>
    <row r="884" spans="1:1">
      <c r="A884" s="12"/>
    </row>
    <row r="885" spans="1:1">
      <c r="A885" s="43"/>
    </row>
    <row r="886" spans="1:1">
      <c r="A886" s="134"/>
    </row>
    <row r="887" spans="1:1">
      <c r="A887" s="135"/>
    </row>
    <row r="888" spans="1:1">
      <c r="A888" s="136"/>
    </row>
    <row r="889" spans="1:1">
      <c r="A889" s="12"/>
    </row>
    <row r="890" spans="1:1">
      <c r="A890" s="43"/>
    </row>
    <row r="891" spans="1:1">
      <c r="A891" s="134"/>
    </row>
    <row r="892" spans="1:1">
      <c r="A892" s="135"/>
    </row>
    <row r="893" spans="1:1">
      <c r="A893" s="136"/>
    </row>
    <row r="894" spans="1:1">
      <c r="A894" s="41"/>
    </row>
    <row r="895" spans="1:1" ht="15.75">
      <c r="A895" s="40"/>
    </row>
    <row r="896" spans="1:1">
      <c r="A896" s="134"/>
    </row>
    <row r="897" spans="1:1">
      <c r="A897" s="135"/>
    </row>
    <row r="898" spans="1:1">
      <c r="A898" s="136"/>
    </row>
    <row r="899" spans="1:1">
      <c r="A899" s="42"/>
    </row>
    <row r="900" spans="1:1" ht="15.75">
      <c r="A900" s="40"/>
    </row>
    <row r="901" spans="1:1">
      <c r="A901" s="134"/>
    </row>
    <row r="902" spans="1:1">
      <c r="A902" s="135"/>
    </row>
    <row r="903" spans="1:1">
      <c r="A903" s="136"/>
    </row>
    <row r="904" spans="1:1">
      <c r="A904" s="35"/>
    </row>
    <row r="905" spans="1:1" ht="15.75">
      <c r="A905" s="40"/>
    </row>
    <row r="906" spans="1:1">
      <c r="A906" s="134"/>
    </row>
    <row r="907" spans="1:1">
      <c r="A907" s="135"/>
    </row>
    <row r="908" spans="1:1">
      <c r="A908" s="136"/>
    </row>
    <row r="909" spans="1:1">
      <c r="A909" s="12"/>
    </row>
    <row r="910" spans="1:1" ht="15.75">
      <c r="A910" s="40"/>
    </row>
    <row r="911" spans="1:1">
      <c r="A911" s="134"/>
    </row>
    <row r="912" spans="1:1">
      <c r="A912" s="135"/>
    </row>
    <row r="913" spans="1:1">
      <c r="A913" s="136"/>
    </row>
    <row r="914" spans="1:1">
      <c r="A914" s="41"/>
    </row>
    <row r="915" spans="1:1" ht="15.75">
      <c r="A915" s="40"/>
    </row>
    <row r="916" spans="1:1">
      <c r="A916" s="134"/>
    </row>
    <row r="917" spans="1:1">
      <c r="A917" s="135"/>
    </row>
    <row r="918" spans="1:1">
      <c r="A918" s="136"/>
    </row>
    <row r="919" spans="1:1">
      <c r="A919" s="42"/>
    </row>
    <row r="920" spans="1:1" ht="15.75">
      <c r="A920" s="40"/>
    </row>
    <row r="921" spans="1:1">
      <c r="A921" s="134"/>
    </row>
    <row r="922" spans="1:1">
      <c r="A922" s="135"/>
    </row>
    <row r="923" spans="1:1">
      <c r="A923" s="136"/>
    </row>
    <row r="924" spans="1:1">
      <c r="A924" s="35"/>
    </row>
    <row r="925" spans="1:1" ht="15.75">
      <c r="A925" s="40"/>
    </row>
    <row r="926" spans="1:1">
      <c r="A926" s="134"/>
    </row>
    <row r="927" spans="1:1">
      <c r="A927" s="134"/>
    </row>
    <row r="928" spans="1:1">
      <c r="A928" s="136"/>
    </row>
    <row r="929" spans="1:1">
      <c r="A929" s="12"/>
    </row>
    <row r="930" spans="1:1" ht="15.75">
      <c r="A930" s="40"/>
    </row>
    <row r="931" spans="1:1">
      <c r="A931" s="134"/>
    </row>
    <row r="932" spans="1:1">
      <c r="A932" s="135"/>
    </row>
    <row r="933" spans="1:1">
      <c r="A933" s="136"/>
    </row>
    <row r="934" spans="1:1">
      <c r="A934" s="41"/>
    </row>
    <row r="935" spans="1:1" ht="15.75">
      <c r="A935" s="40"/>
    </row>
    <row r="936" spans="1:1">
      <c r="A936" s="134"/>
    </row>
    <row r="937" spans="1:1">
      <c r="A937" s="135"/>
    </row>
    <row r="938" spans="1:1">
      <c r="A938" s="136"/>
    </row>
    <row r="939" spans="1:1">
      <c r="A939" s="42"/>
    </row>
    <row r="940" spans="1:1" ht="15.75">
      <c r="A940" s="40"/>
    </row>
    <row r="941" spans="1:1">
      <c r="A941" s="134"/>
    </row>
    <row r="942" spans="1:1">
      <c r="A942" s="135"/>
    </row>
    <row r="943" spans="1:1">
      <c r="A943" s="136"/>
    </row>
    <row r="944" spans="1:1">
      <c r="A944" s="35"/>
    </row>
    <row r="945" spans="1:1" ht="15.75">
      <c r="A945" s="40"/>
    </row>
    <row r="946" spans="1:1">
      <c r="A946" s="134"/>
    </row>
    <row r="947" spans="1:1">
      <c r="A947" s="135"/>
    </row>
    <row r="948" spans="1:1">
      <c r="A948" s="136"/>
    </row>
    <row r="949" spans="1:1">
      <c r="A949" s="56"/>
    </row>
    <row r="950" spans="1:1" ht="15.75">
      <c r="A950" s="40"/>
    </row>
    <row r="951" spans="1:1">
      <c r="A951" s="134"/>
    </row>
    <row r="952" spans="1:1">
      <c r="A952" s="135"/>
    </row>
    <row r="953" spans="1:1">
      <c r="A953" s="136"/>
    </row>
    <row r="954" spans="1:1" ht="15.75">
      <c r="A954" s="40"/>
    </row>
    <row r="955" spans="1:1" ht="15.75">
      <c r="A955" s="40"/>
    </row>
    <row r="956" spans="1:1">
      <c r="A956" s="134"/>
    </row>
    <row r="957" spans="1:1">
      <c r="A957" s="135"/>
    </row>
    <row r="958" spans="1:1">
      <c r="A958" s="136"/>
    </row>
    <row r="959" spans="1:1" ht="15.75">
      <c r="A959" s="40"/>
    </row>
    <row r="960" spans="1:1" ht="15.75">
      <c r="A960" s="40"/>
    </row>
    <row r="961" spans="1:1">
      <c r="A961" s="134"/>
    </row>
    <row r="962" spans="1:1">
      <c r="A962" s="134"/>
    </row>
    <row r="963" spans="1:1">
      <c r="A963" s="136"/>
    </row>
    <row r="964" spans="1:1" ht="15.75">
      <c r="A964" s="40"/>
    </row>
    <row r="965" spans="1:1" ht="15.75">
      <c r="A965" s="40"/>
    </row>
    <row r="966" spans="1:1">
      <c r="A966" s="134"/>
    </row>
    <row r="967" spans="1:1">
      <c r="A967" s="135"/>
    </row>
    <row r="968" spans="1:1">
      <c r="A968" s="136"/>
    </row>
    <row r="969" spans="1:1" ht="15.75">
      <c r="A969" s="40"/>
    </row>
    <row r="970" spans="1:1" ht="15.75">
      <c r="A970" s="40"/>
    </row>
    <row r="971" spans="1:1">
      <c r="A971" s="134"/>
    </row>
    <row r="972" spans="1:1">
      <c r="A972" s="135"/>
    </row>
    <row r="973" spans="1:1">
      <c r="A973" s="135"/>
    </row>
    <row r="974" spans="1:1" ht="15.75">
      <c r="A974" s="40"/>
    </row>
    <row r="975" spans="1:1" ht="15.75">
      <c r="A975" s="40"/>
    </row>
    <row r="976" spans="1:1">
      <c r="A976" s="134"/>
    </row>
    <row r="977" spans="1:1">
      <c r="A977" s="135"/>
    </row>
    <row r="978" spans="1:1">
      <c r="A978" s="136"/>
    </row>
    <row r="979" spans="1:1">
      <c r="A979" s="136"/>
    </row>
    <row r="980" spans="1:1">
      <c r="A980" s="41"/>
    </row>
    <row r="981" spans="1:1" ht="15.75">
      <c r="A981" s="40"/>
    </row>
    <row r="982" spans="1:1">
      <c r="A982" s="134"/>
    </row>
    <row r="983" spans="1:1">
      <c r="A983" s="135"/>
    </row>
    <row r="984" spans="1:1">
      <c r="A984" s="135"/>
    </row>
    <row r="985" spans="1:1">
      <c r="A985" s="135"/>
    </row>
    <row r="986" spans="1:1">
      <c r="A986" s="42"/>
    </row>
    <row r="987" spans="1:1" ht="15.75">
      <c r="A987" s="40"/>
    </row>
    <row r="988" spans="1:1">
      <c r="A988" s="134"/>
    </row>
    <row r="989" spans="1:1">
      <c r="A989" s="135"/>
    </row>
    <row r="990" spans="1:1">
      <c r="A990" s="136"/>
    </row>
    <row r="991" spans="1:1">
      <c r="A991" s="42"/>
    </row>
    <row r="992" spans="1:1" ht="15.75">
      <c r="A992" s="40"/>
    </row>
    <row r="993" spans="1:1">
      <c r="A993" s="134"/>
    </row>
    <row r="994" spans="1:1">
      <c r="A994" s="135"/>
    </row>
    <row r="995" spans="1:1">
      <c r="A995" s="136"/>
    </row>
    <row r="996" spans="1:1">
      <c r="A996" s="42"/>
    </row>
    <row r="997" spans="1:1" ht="15.75">
      <c r="A997" s="40"/>
    </row>
    <row r="998" spans="1:1">
      <c r="A998" s="134"/>
    </row>
    <row r="999" spans="1:1">
      <c r="A999" s="135"/>
    </row>
    <row r="1000" spans="1:1">
      <c r="A1000" s="135"/>
    </row>
    <row r="1001" spans="1:1">
      <c r="A1001" s="42"/>
    </row>
    <row r="1002" spans="1:1" ht="15.75">
      <c r="A1002" s="40"/>
    </row>
    <row r="1003" spans="1:1">
      <c r="A1003" s="134"/>
    </row>
    <row r="1004" spans="1:1">
      <c r="A1004" s="135"/>
    </row>
    <row r="1005" spans="1:1">
      <c r="A1005" s="136"/>
    </row>
    <row r="1006" spans="1:1">
      <c r="A1006" s="42"/>
    </row>
    <row r="1007" spans="1:1" ht="15.75">
      <c r="A1007" s="40"/>
    </row>
    <row r="1008" spans="1:1">
      <c r="A1008" s="134"/>
    </row>
    <row r="1009" spans="1:1">
      <c r="A1009" s="135"/>
    </row>
    <row r="1010" spans="1:1">
      <c r="A1010" s="136"/>
    </row>
    <row r="1011" spans="1:1">
      <c r="A1011" s="42"/>
    </row>
    <row r="1012" spans="1:1" ht="15.75">
      <c r="A1012" s="40"/>
    </row>
    <row r="1013" spans="1:1">
      <c r="A1013" s="134"/>
    </row>
    <row r="1014" spans="1:1">
      <c r="A1014" s="134"/>
    </row>
    <row r="1015" spans="1:1">
      <c r="A1015" s="136"/>
    </row>
    <row r="1016" spans="1:1">
      <c r="A1016" s="136"/>
    </row>
    <row r="1017" spans="1:1">
      <c r="A1017" s="41"/>
    </row>
    <row r="1018" spans="1:1" ht="15.75">
      <c r="A1018" s="40"/>
    </row>
    <row r="1019" spans="1:1">
      <c r="A1019" s="134"/>
    </row>
    <row r="1020" spans="1:1">
      <c r="A1020" s="135"/>
    </row>
    <row r="1021" spans="1:1">
      <c r="A1021" s="136"/>
    </row>
    <row r="1022" spans="1:1">
      <c r="A1022" s="35"/>
    </row>
    <row r="1023" spans="1:1" ht="15.75">
      <c r="A1023" s="40"/>
    </row>
    <row r="1024" spans="1:1">
      <c r="A1024" s="134"/>
    </row>
    <row r="1025" spans="1:1">
      <c r="A1025" s="134"/>
    </row>
    <row r="1026" spans="1:1">
      <c r="A1026" s="136"/>
    </row>
    <row r="1027" spans="1:1">
      <c r="A1027" s="42"/>
    </row>
    <row r="1028" spans="1:1" ht="15.75">
      <c r="A1028" s="40"/>
    </row>
    <row r="1029" spans="1:1">
      <c r="A1029" s="134"/>
    </row>
    <row r="1030" spans="1:1">
      <c r="A1030" s="135"/>
    </row>
    <row r="1031" spans="1:1">
      <c r="A1031" s="136"/>
    </row>
    <row r="1032" spans="1:1">
      <c r="A1032" s="35"/>
    </row>
    <row r="1033" spans="1:1" ht="15.75">
      <c r="A1033" s="40"/>
    </row>
    <row r="1034" spans="1:1">
      <c r="A1034" s="134"/>
    </row>
    <row r="1035" spans="1:1">
      <c r="A1035" s="135"/>
    </row>
    <row r="1036" spans="1:1">
      <c r="A1036" s="136"/>
    </row>
    <row r="1037" spans="1:1">
      <c r="A1037" s="35"/>
    </row>
    <row r="1038" spans="1:1" ht="15.75">
      <c r="A1038" s="40"/>
    </row>
    <row r="1039" spans="1:1">
      <c r="A1039" s="134"/>
    </row>
    <row r="1040" spans="1:1">
      <c r="A1040" s="135"/>
    </row>
    <row r="1041" spans="1:1">
      <c r="A1041" s="136"/>
    </row>
    <row r="1042" spans="1:1">
      <c r="A1042" s="35"/>
    </row>
    <row r="1043" spans="1:1" ht="15.75">
      <c r="A1043" s="40"/>
    </row>
    <row r="1044" spans="1:1">
      <c r="A1044" s="134"/>
    </row>
    <row r="1045" spans="1:1">
      <c r="A1045" s="135"/>
    </row>
    <row r="1046" spans="1:1">
      <c r="A1046" s="136"/>
    </row>
    <row r="1047" spans="1:1">
      <c r="A1047" s="42"/>
    </row>
    <row r="1048" spans="1:1" ht="15.75">
      <c r="A1048" s="40"/>
    </row>
    <row r="1049" spans="1:1">
      <c r="A1049" s="134"/>
    </row>
    <row r="1050" spans="1:1">
      <c r="A1050" s="135"/>
    </row>
    <row r="1051" spans="1:1">
      <c r="A1051" s="136"/>
    </row>
    <row r="1052" spans="1:1">
      <c r="A1052" s="35"/>
    </row>
    <row r="1053" spans="1:1" ht="15.75">
      <c r="A1053" s="40"/>
    </row>
    <row r="1054" spans="1:1">
      <c r="A1054" s="134"/>
    </row>
    <row r="1055" spans="1:1">
      <c r="A1055" s="135"/>
    </row>
    <row r="1056" spans="1:1">
      <c r="A1056" s="136"/>
    </row>
    <row r="1057" spans="1:1">
      <c r="A1057" s="35"/>
    </row>
    <row r="1058" spans="1:1" ht="15.75">
      <c r="A1058" s="40"/>
    </row>
    <row r="1059" spans="1:1">
      <c r="A1059" s="134"/>
    </row>
    <row r="1060" spans="1:1">
      <c r="A1060" s="135"/>
    </row>
    <row r="1061" spans="1:1">
      <c r="A1061" s="136"/>
    </row>
    <row r="1062" spans="1:1">
      <c r="A1062" s="136"/>
    </row>
    <row r="1064" spans="1:1" ht="15.75">
      <c r="A1064" s="40"/>
    </row>
    <row r="1065" spans="1:1">
      <c r="A1065" s="134"/>
    </row>
    <row r="1066" spans="1:1">
      <c r="A1066" s="135"/>
    </row>
    <row r="1067" spans="1:1">
      <c r="A1067" s="136"/>
    </row>
    <row r="1069" spans="1:1" ht="15.75">
      <c r="A1069" s="40"/>
    </row>
    <row r="1070" spans="1:1">
      <c r="A1070" s="134"/>
    </row>
    <row r="1071" spans="1:1">
      <c r="A1071" s="135"/>
    </row>
    <row r="1072" spans="1:1">
      <c r="A1072" s="136"/>
    </row>
    <row r="1074" spans="1:1" ht="15.75">
      <c r="A1074" s="40"/>
    </row>
    <row r="1075" spans="1:1">
      <c r="A1075" s="134"/>
    </row>
    <row r="1076" spans="1:1">
      <c r="A1076" s="135"/>
    </row>
    <row r="1077" spans="1:1">
      <c r="A1077" s="136"/>
    </row>
    <row r="1078" spans="1:1">
      <c r="A1078" s="35"/>
    </row>
    <row r="1079" spans="1:1" ht="15.75">
      <c r="A1079" s="40"/>
    </row>
    <row r="1080" spans="1:1">
      <c r="A1080" s="134"/>
    </row>
    <row r="1081" spans="1:1">
      <c r="A1081" s="135"/>
    </row>
    <row r="1082" spans="1:1">
      <c r="A1082" s="136"/>
    </row>
    <row r="1083" spans="1:1">
      <c r="A1083" s="35"/>
    </row>
    <row r="1084" spans="1:1" ht="15.75">
      <c r="A1084" s="40"/>
    </row>
    <row r="1085" spans="1:1">
      <c r="A1085" s="134"/>
    </row>
    <row r="1086" spans="1:1">
      <c r="A1086" s="135"/>
    </row>
    <row r="1087" spans="1:1">
      <c r="A1087" s="136"/>
    </row>
    <row r="1088" spans="1:1">
      <c r="A1088" s="136"/>
    </row>
    <row r="1090" spans="1:1" ht="15.75">
      <c r="A1090" s="40"/>
    </row>
    <row r="1091" spans="1:1">
      <c r="A1091" s="134"/>
    </row>
    <row r="1092" spans="1:1">
      <c r="A1092" s="135"/>
    </row>
    <row r="1093" spans="1:1">
      <c r="A1093" s="135"/>
    </row>
    <row r="1094" spans="1:1">
      <c r="A1094" s="135"/>
    </row>
    <row r="1095" spans="1:1">
      <c r="A1095" s="135"/>
    </row>
    <row r="1096" spans="1:1">
      <c r="A1096" s="135"/>
    </row>
    <row r="1097" spans="1:1">
      <c r="A1097" s="42"/>
    </row>
    <row r="1098" spans="1:1" ht="15.75">
      <c r="A1098" s="40"/>
    </row>
    <row r="1099" spans="1:1">
      <c r="A1099" s="134"/>
    </row>
    <row r="1100" spans="1:1">
      <c r="A1100" s="135"/>
    </row>
    <row r="1101" spans="1:1">
      <c r="A1101" s="136"/>
    </row>
    <row r="1102" spans="1:1">
      <c r="A1102" s="42"/>
    </row>
    <row r="1103" spans="1:1" ht="15.75">
      <c r="A1103" s="40"/>
    </row>
    <row r="1104" spans="1:1">
      <c r="A1104" s="134"/>
    </row>
    <row r="1105" spans="1:1">
      <c r="A1105" s="135"/>
    </row>
    <row r="1106" spans="1:1">
      <c r="A1106" s="136"/>
    </row>
    <row r="1107" spans="1:1">
      <c r="A1107" s="42"/>
    </row>
    <row r="1108" spans="1:1" ht="15.75">
      <c r="A1108" s="40"/>
    </row>
    <row r="1109" spans="1:1">
      <c r="A1109" s="134"/>
    </row>
    <row r="1110" spans="1:1">
      <c r="A1110" s="135"/>
    </row>
    <row r="1111" spans="1:1">
      <c r="A1111" s="136"/>
    </row>
    <row r="1112" spans="1:1">
      <c r="A1112" s="42"/>
    </row>
    <row r="1113" spans="1:1" ht="15.75">
      <c r="A1113" s="40"/>
    </row>
    <row r="1114" spans="1:1">
      <c r="A1114" s="134"/>
    </row>
    <row r="1115" spans="1:1">
      <c r="A1115" s="135"/>
    </row>
    <row r="1116" spans="1:1">
      <c r="A1116" s="136"/>
    </row>
    <row r="1117" spans="1:1">
      <c r="A1117" s="42"/>
    </row>
    <row r="1118" spans="1:1" ht="15.75">
      <c r="A1118" s="40"/>
    </row>
    <row r="1119" spans="1:1">
      <c r="A1119" s="134"/>
    </row>
    <row r="1120" spans="1:1">
      <c r="A1120" s="135"/>
    </row>
    <row r="1121" spans="1:1">
      <c r="A1121" s="136"/>
    </row>
    <row r="1122" spans="1:1">
      <c r="A1122" s="42"/>
    </row>
    <row r="1123" spans="1:1" ht="15.75">
      <c r="A1123" s="40"/>
    </row>
    <row r="1124" spans="1:1">
      <c r="A1124" s="134"/>
    </row>
    <row r="1125" spans="1:1">
      <c r="A1125" s="135"/>
    </row>
    <row r="1126" spans="1:1">
      <c r="A1126" s="136"/>
    </row>
    <row r="1127" spans="1:1">
      <c r="A1127" s="42"/>
    </row>
    <row r="1128" spans="1:1" ht="15.75">
      <c r="A1128" s="40"/>
    </row>
    <row r="1129" spans="1:1">
      <c r="A1129" s="134"/>
    </row>
    <row r="1130" spans="1:1">
      <c r="A1130" s="135"/>
    </row>
    <row r="1131" spans="1:1">
      <c r="A1131" s="136"/>
    </row>
    <row r="1132" spans="1:1">
      <c r="A1132" s="42"/>
    </row>
    <row r="1133" spans="1:1" ht="15.75">
      <c r="A1133" s="40"/>
    </row>
    <row r="1134" spans="1:1">
      <c r="A1134" s="134"/>
    </row>
    <row r="1135" spans="1:1">
      <c r="A1135" s="135"/>
    </row>
    <row r="1136" spans="1:1">
      <c r="A1136" s="136"/>
    </row>
    <row r="1137" spans="1:1">
      <c r="A1137" s="42"/>
    </row>
    <row r="1138" spans="1:1" ht="15.75">
      <c r="A1138" s="40"/>
    </row>
    <row r="1139" spans="1:1">
      <c r="A1139" s="134"/>
    </row>
    <row r="1140" spans="1:1">
      <c r="A1140" s="135"/>
    </row>
    <row r="1141" spans="1:1">
      <c r="A1141" s="136"/>
    </row>
    <row r="1142" spans="1:1">
      <c r="A1142" s="42"/>
    </row>
    <row r="1143" spans="1:1" ht="15.75">
      <c r="A1143" s="40"/>
    </row>
    <row r="1144" spans="1:1">
      <c r="A1144" s="134"/>
    </row>
    <row r="1145" spans="1:1">
      <c r="A1145" s="135"/>
    </row>
    <row r="1146" spans="1:1">
      <c r="A1146" s="136"/>
    </row>
    <row r="1147" spans="1:1">
      <c r="A1147" s="42"/>
    </row>
    <row r="1148" spans="1:1" ht="15.75">
      <c r="A1148" s="40"/>
    </row>
    <row r="1149" spans="1:1">
      <c r="A1149" s="134"/>
    </row>
    <row r="1150" spans="1:1">
      <c r="A1150" s="135"/>
    </row>
    <row r="1151" spans="1:1">
      <c r="A1151" s="136"/>
    </row>
    <row r="1152" spans="1:1">
      <c r="A1152" s="42"/>
    </row>
    <row r="1153" spans="1:1" ht="15.75">
      <c r="A1153" s="40"/>
    </row>
    <row r="1154" spans="1:1">
      <c r="A1154" s="134"/>
    </row>
    <row r="1155" spans="1:1">
      <c r="A1155" s="135"/>
    </row>
    <row r="1156" spans="1:1">
      <c r="A1156" s="136"/>
    </row>
    <row r="1157" spans="1:1">
      <c r="A1157" s="42"/>
    </row>
    <row r="1158" spans="1:1" ht="15.75">
      <c r="A1158" s="40"/>
    </row>
    <row r="1159" spans="1:1">
      <c r="A1159" s="134"/>
    </row>
    <row r="1160" spans="1:1">
      <c r="A1160" s="135"/>
    </row>
    <row r="1161" spans="1:1">
      <c r="A1161" s="136"/>
    </row>
    <row r="1162" spans="1:1">
      <c r="A1162" s="41"/>
    </row>
    <row r="1163" spans="1:1" ht="15.75">
      <c r="A1163" s="40"/>
    </row>
    <row r="1164" spans="1:1">
      <c r="A1164" s="134"/>
    </row>
    <row r="1165" spans="1:1">
      <c r="A1165" s="135"/>
    </row>
    <row r="1166" spans="1:1">
      <c r="A1166" s="136"/>
    </row>
    <row r="1167" spans="1:1">
      <c r="A1167" s="136"/>
    </row>
    <row r="1168" spans="1:1">
      <c r="A1168" s="136"/>
    </row>
    <row r="1169" spans="1:1">
      <c r="A1169" s="136"/>
    </row>
    <row r="1170" spans="1:1">
      <c r="A1170" s="136"/>
    </row>
    <row r="1171" spans="1:1">
      <c r="A1171" s="41"/>
    </row>
    <row r="1172" spans="1:1" ht="15.75">
      <c r="A1172" s="40"/>
    </row>
    <row r="1173" spans="1:1">
      <c r="A1173" s="134"/>
    </row>
    <row r="1174" spans="1:1">
      <c r="A1174" s="135"/>
    </row>
    <row r="1175" spans="1:1">
      <c r="A1175" s="136"/>
    </row>
    <row r="1176" spans="1:1">
      <c r="A1176" s="41"/>
    </row>
    <row r="1177" spans="1:1" ht="15.75">
      <c r="A1177" s="40"/>
    </row>
    <row r="1178" spans="1:1">
      <c r="A1178" s="134"/>
    </row>
    <row r="1179" spans="1:1">
      <c r="A1179" s="135"/>
    </row>
    <row r="1180" spans="1:1">
      <c r="A1180" s="136"/>
    </row>
    <row r="1181" spans="1:1">
      <c r="A1181" s="41"/>
    </row>
    <row r="1182" spans="1:1" ht="15.75">
      <c r="A1182" s="40"/>
    </row>
    <row r="1183" spans="1:1">
      <c r="A1183" s="134"/>
    </row>
    <row r="1184" spans="1:1">
      <c r="A1184" s="135"/>
    </row>
    <row r="1185" spans="1:1">
      <c r="A1185" s="136"/>
    </row>
    <row r="1186" spans="1:1">
      <c r="A1186" s="41"/>
    </row>
    <row r="1187" spans="1:1" ht="15.75">
      <c r="A1187" s="40"/>
    </row>
    <row r="1188" spans="1:1">
      <c r="A1188" s="134"/>
    </row>
    <row r="1189" spans="1:1">
      <c r="A1189" s="135"/>
    </row>
    <row r="1190" spans="1:1">
      <c r="A1190" s="136"/>
    </row>
    <row r="1191" spans="1:1">
      <c r="A1191" s="41"/>
    </row>
    <row r="1192" spans="1:1" ht="15.75">
      <c r="A1192" s="40"/>
    </row>
    <row r="1193" spans="1:1">
      <c r="A1193" s="134"/>
    </row>
    <row r="1194" spans="1:1">
      <c r="A1194" s="135"/>
    </row>
    <row r="1195" spans="1:1">
      <c r="A1195" s="136"/>
    </row>
    <row r="1196" spans="1:1">
      <c r="A1196" s="136"/>
    </row>
    <row r="1197" spans="1:1">
      <c r="A1197" s="42"/>
    </row>
    <row r="1198" spans="1:1" ht="15.75">
      <c r="A1198" s="40"/>
    </row>
    <row r="1199" spans="1:1">
      <c r="A1199" s="134"/>
    </row>
    <row r="1200" spans="1:1">
      <c r="A1200" s="135"/>
    </row>
    <row r="1201" spans="1:1">
      <c r="A1201" s="136"/>
    </row>
    <row r="1202" spans="1:1">
      <c r="A1202" s="42"/>
    </row>
    <row r="1203" spans="1:1" ht="15.75">
      <c r="A1203" s="40"/>
    </row>
    <row r="1204" spans="1:1">
      <c r="A1204" s="134"/>
    </row>
    <row r="1205" spans="1:1">
      <c r="A1205" s="135"/>
    </row>
    <row r="1206" spans="1:1">
      <c r="A1206" s="136"/>
    </row>
    <row r="1207" spans="1:1">
      <c r="A1207" s="42"/>
    </row>
    <row r="1208" spans="1:1" ht="15.75">
      <c r="A1208" s="40"/>
    </row>
    <row r="1209" spans="1:1">
      <c r="A1209" s="134"/>
    </row>
    <row r="1210" spans="1:1">
      <c r="A1210" s="135"/>
    </row>
    <row r="1211" spans="1:1">
      <c r="A1211" s="136"/>
    </row>
    <row r="1212" spans="1:1">
      <c r="A1212" s="42"/>
    </row>
    <row r="1213" spans="1:1" ht="15.75">
      <c r="A1213" s="40"/>
    </row>
    <row r="1214" spans="1:1">
      <c r="A1214" s="134"/>
    </row>
    <row r="1215" spans="1:1">
      <c r="A1215" s="135"/>
    </row>
    <row r="1216" spans="1:1">
      <c r="A1216" s="136"/>
    </row>
    <row r="1217" spans="1:1">
      <c r="A1217" s="42"/>
    </row>
    <row r="1218" spans="1:1" ht="15.75">
      <c r="A1218" s="40"/>
    </row>
    <row r="1219" spans="1:1">
      <c r="A1219" s="134"/>
    </row>
    <row r="1220" spans="1:1">
      <c r="A1220" s="135"/>
    </row>
    <row r="1221" spans="1:1">
      <c r="A1221" s="136"/>
    </row>
    <row r="1222" spans="1:1">
      <c r="A1222" s="41"/>
    </row>
    <row r="1223" spans="1:1" ht="15.75">
      <c r="A1223" s="40"/>
    </row>
    <row r="1224" spans="1:1">
      <c r="A1224" s="134"/>
    </row>
    <row r="1225" spans="1:1">
      <c r="A1225" s="135"/>
    </row>
    <row r="1226" spans="1:1">
      <c r="A1226" s="135"/>
    </row>
    <row r="1227" spans="1:1">
      <c r="A1227" s="41"/>
    </row>
    <row r="1228" spans="1:1" ht="15.75">
      <c r="A1228" s="40"/>
    </row>
    <row r="1229" spans="1:1">
      <c r="A1229" s="134"/>
    </row>
    <row r="1230" spans="1:1">
      <c r="A1230" s="135"/>
    </row>
    <row r="1231" spans="1:1">
      <c r="A1231" s="136"/>
    </row>
    <row r="1232" spans="1:1">
      <c r="A1232" s="41"/>
    </row>
    <row r="1233" spans="1:1" ht="15.75">
      <c r="A1233" s="40"/>
    </row>
    <row r="1234" spans="1:1">
      <c r="A1234" s="134"/>
    </row>
    <row r="1235" spans="1:1">
      <c r="A1235" s="135"/>
    </row>
    <row r="1236" spans="1:1">
      <c r="A1236" s="136"/>
    </row>
    <row r="1237" spans="1:1">
      <c r="A1237" s="41"/>
    </row>
    <row r="1238" spans="1:1" ht="15.75">
      <c r="A1238" s="40"/>
    </row>
    <row r="1239" spans="1:1">
      <c r="A1239" s="134"/>
    </row>
    <row r="1240" spans="1:1">
      <c r="A1240" s="135"/>
    </row>
    <row r="1241" spans="1:1">
      <c r="A1241" s="136"/>
    </row>
    <row r="1242" spans="1:1">
      <c r="A1242" s="41"/>
    </row>
    <row r="1243" spans="1:1" ht="15.75">
      <c r="A1243" s="40"/>
    </row>
    <row r="1244" spans="1:1">
      <c r="A1244" s="134"/>
    </row>
    <row r="1245" spans="1:1">
      <c r="A1245" s="135"/>
    </row>
    <row r="1246" spans="1:1">
      <c r="A1246" s="136"/>
    </row>
    <row r="1247" spans="1:1">
      <c r="A1247" s="41"/>
    </row>
    <row r="1248" spans="1:1" ht="15.75">
      <c r="A1248" s="40"/>
    </row>
    <row r="1249" spans="1:1">
      <c r="A1249" s="134"/>
    </row>
    <row r="1250" spans="1:1">
      <c r="A1250" s="135"/>
    </row>
    <row r="1251" spans="1:1">
      <c r="A1251" s="136"/>
    </row>
    <row r="1252" spans="1:1">
      <c r="A1252" s="136"/>
    </row>
    <row r="1253" spans="1:1">
      <c r="A1253" s="42"/>
    </row>
    <row r="1254" spans="1:1" ht="15.75">
      <c r="A1254" s="40"/>
    </row>
    <row r="1255" spans="1:1">
      <c r="A1255" s="134"/>
    </row>
    <row r="1256" spans="1:1">
      <c r="A1256" s="135"/>
    </row>
    <row r="1257" spans="1:1">
      <c r="A1257" s="136"/>
    </row>
    <row r="1258" spans="1:1">
      <c r="A1258" s="42"/>
    </row>
    <row r="1259" spans="1:1" ht="15.75">
      <c r="A1259" s="40"/>
    </row>
    <row r="1260" spans="1:1">
      <c r="A1260" s="134"/>
    </row>
    <row r="1261" spans="1:1">
      <c r="A1261" s="135"/>
    </row>
    <row r="1262" spans="1:1">
      <c r="A1262" s="135"/>
    </row>
    <row r="1263" spans="1:1">
      <c r="A1263" s="135"/>
    </row>
    <row r="1264" spans="1:1">
      <c r="A1264" s="35"/>
    </row>
    <row r="1265" spans="1:1" ht="15.75">
      <c r="A1265" s="40"/>
    </row>
    <row r="1266" spans="1:1">
      <c r="A1266" s="134"/>
    </row>
    <row r="1267" spans="1:1">
      <c r="A1267" s="135"/>
    </row>
    <row r="1268" spans="1:1">
      <c r="A1268" s="136"/>
    </row>
    <row r="1269" spans="1:1">
      <c r="A1269" s="35"/>
    </row>
    <row r="1270" spans="1:1" ht="15.75">
      <c r="A1270" s="40"/>
    </row>
    <row r="1271" spans="1:1">
      <c r="A1271" s="134"/>
    </row>
    <row r="1272" spans="1:1">
      <c r="A1272" s="135"/>
    </row>
    <row r="1273" spans="1:1">
      <c r="A1273" s="136"/>
    </row>
    <row r="1274" spans="1:1">
      <c r="A1274" s="35"/>
    </row>
    <row r="1275" spans="1:1" ht="15.75">
      <c r="A1275" s="40"/>
    </row>
    <row r="1276" spans="1:1">
      <c r="A1276" s="134"/>
    </row>
    <row r="1277" spans="1:1">
      <c r="A1277" s="135"/>
    </row>
    <row r="1278" spans="1:1">
      <c r="A1278" s="136"/>
    </row>
    <row r="1279" spans="1:1">
      <c r="A1279" s="35"/>
    </row>
    <row r="1280" spans="1:1" ht="15.75">
      <c r="A1280" s="40"/>
    </row>
    <row r="1281" spans="1:1">
      <c r="A1281" s="134"/>
    </row>
    <row r="1282" spans="1:1">
      <c r="A1282" s="135"/>
    </row>
    <row r="1283" spans="1:1">
      <c r="A1283" s="136"/>
    </row>
    <row r="1284" spans="1:1">
      <c r="A1284" s="35"/>
    </row>
    <row r="1285" spans="1:1" ht="15.75">
      <c r="A1285" s="40"/>
    </row>
    <row r="1286" spans="1:1">
      <c r="A1286" s="134"/>
    </row>
    <row r="1287" spans="1:1">
      <c r="A1287" s="135"/>
    </row>
    <row r="1288" spans="1:1">
      <c r="A1288" s="136"/>
    </row>
    <row r="1289" spans="1:1">
      <c r="A1289" s="42"/>
    </row>
    <row r="1290" spans="1:1" ht="15.75">
      <c r="A1290" s="40"/>
    </row>
    <row r="1291" spans="1:1">
      <c r="A1291" s="134"/>
    </row>
    <row r="1292" spans="1:1">
      <c r="A1292" s="135"/>
    </row>
    <row r="1293" spans="1:1">
      <c r="A1293" s="136"/>
    </row>
    <row r="1294" spans="1:1">
      <c r="A1294" s="35"/>
    </row>
    <row r="1295" spans="1:1" ht="15.75">
      <c r="A1295" s="40"/>
    </row>
    <row r="1296" spans="1:1">
      <c r="A1296" s="134"/>
    </row>
    <row r="1297" spans="1:1">
      <c r="A1297" s="135"/>
    </row>
    <row r="1298" spans="1:1">
      <c r="A1298" s="136"/>
    </row>
    <row r="1299" spans="1:1">
      <c r="A1299" s="42"/>
    </row>
    <row r="1300" spans="1:1" ht="15.75">
      <c r="A1300" s="40"/>
    </row>
    <row r="1301" spans="1:1">
      <c r="A1301" s="134"/>
    </row>
    <row r="1302" spans="1:1">
      <c r="A1302" s="135"/>
    </row>
    <row r="1303" spans="1:1">
      <c r="A1303" s="136"/>
    </row>
    <row r="1304" spans="1:1">
      <c r="A1304" s="35"/>
    </row>
    <row r="1305" spans="1:1" ht="15.75">
      <c r="A1305" s="40"/>
    </row>
    <row r="1306" spans="1:1">
      <c r="A1306" s="35"/>
    </row>
    <row r="1307" spans="1:1">
      <c r="A1307" s="27"/>
    </row>
    <row r="1308" spans="1:1">
      <c r="A1308" s="134"/>
    </row>
    <row r="1309" spans="1:1">
      <c r="A1309" s="135"/>
    </row>
    <row r="1310" spans="1:1">
      <c r="A1310" s="136"/>
    </row>
    <row r="1311" spans="1:1">
      <c r="A1311" s="12"/>
    </row>
    <row r="1312" spans="1:1">
      <c r="A1312" s="27"/>
    </row>
    <row r="1313" spans="1:1">
      <c r="A1313" s="134"/>
    </row>
    <row r="1314" spans="1:1">
      <c r="A1314" s="135"/>
    </row>
    <row r="1315" spans="1:1">
      <c r="A1315" s="136"/>
    </row>
    <row r="1316" spans="1:1">
      <c r="A1316" s="12"/>
    </row>
    <row r="1317" spans="1:1">
      <c r="A1317" s="27"/>
    </row>
    <row r="1318" spans="1:1">
      <c r="A1318" s="134"/>
    </row>
    <row r="1319" spans="1:1">
      <c r="A1319" s="135"/>
    </row>
    <row r="1320" spans="1:1">
      <c r="A1320" s="136"/>
    </row>
    <row r="1321" spans="1:1">
      <c r="A1321" s="12"/>
    </row>
    <row r="1322" spans="1:1">
      <c r="A1322" s="27"/>
    </row>
    <row r="1323" spans="1:1">
      <c r="A1323" s="134"/>
    </row>
    <row r="1324" spans="1:1">
      <c r="A1324" s="135"/>
    </row>
    <row r="1325" spans="1:1">
      <c r="A1325" s="136"/>
    </row>
    <row r="1326" spans="1:1">
      <c r="A1326" s="12"/>
    </row>
    <row r="1327" spans="1:1">
      <c r="A1327" s="27"/>
    </row>
    <row r="1328" spans="1:1">
      <c r="A1328" s="134"/>
    </row>
    <row r="1329" spans="1:1">
      <c r="A1329" s="135"/>
    </row>
    <row r="1330" spans="1:1">
      <c r="A1330" s="136"/>
    </row>
    <row r="1331" spans="1:1">
      <c r="A1331" s="12"/>
    </row>
    <row r="1332" spans="1:1">
      <c r="A1332" s="27"/>
    </row>
    <row r="1333" spans="1:1">
      <c r="A1333" s="134"/>
    </row>
    <row r="1334" spans="1:1">
      <c r="A1334" s="135"/>
    </row>
    <row r="1335" spans="1:1">
      <c r="A1335" s="136"/>
    </row>
    <row r="1336" spans="1:1">
      <c r="A1336" s="12"/>
    </row>
    <row r="1337" spans="1:1">
      <c r="A1337" s="27"/>
    </row>
    <row r="1338" spans="1:1">
      <c r="A1338" s="134"/>
    </row>
    <row r="1339" spans="1:1">
      <c r="A1339" s="135"/>
    </row>
    <row r="1340" spans="1:1">
      <c r="A1340" s="136"/>
    </row>
    <row r="1341" spans="1:1">
      <c r="A1341" s="12"/>
    </row>
    <row r="1342" spans="1:1">
      <c r="A1342" s="27"/>
    </row>
    <row r="1343" spans="1:1">
      <c r="A1343" s="134"/>
    </row>
    <row r="1344" spans="1:1">
      <c r="A1344" s="135"/>
    </row>
    <row r="1345" spans="1:1">
      <c r="A1345" s="136"/>
    </row>
    <row r="1346" spans="1:1">
      <c r="A1346" s="12"/>
    </row>
    <row r="1347" spans="1:1">
      <c r="A1347" s="27"/>
    </row>
    <row r="1348" spans="1:1">
      <c r="A1348" s="134"/>
    </row>
    <row r="1349" spans="1:1">
      <c r="A1349" s="135"/>
    </row>
    <row r="1350" spans="1:1">
      <c r="A1350" s="136"/>
    </row>
    <row r="1351" spans="1:1">
      <c r="A1351" s="12"/>
    </row>
    <row r="1352" spans="1:1">
      <c r="A1352" s="27"/>
    </row>
    <row r="1353" spans="1:1">
      <c r="A1353" s="134"/>
    </row>
    <row r="1354" spans="1:1">
      <c r="A1354" s="135"/>
    </row>
    <row r="1355" spans="1:1">
      <c r="A1355" s="136"/>
    </row>
    <row r="1356" spans="1:1">
      <c r="A1356" s="12"/>
    </row>
    <row r="1357" spans="1:1">
      <c r="A1357" s="27"/>
    </row>
    <row r="1358" spans="1:1">
      <c r="A1358" s="134"/>
    </row>
    <row r="1359" spans="1:1">
      <c r="A1359" s="135"/>
    </row>
    <row r="1360" spans="1:1">
      <c r="A1360" s="136"/>
    </row>
    <row r="1361" spans="1:1">
      <c r="A1361" s="12"/>
    </row>
    <row r="1362" spans="1:1">
      <c r="A1362" s="27"/>
    </row>
    <row r="1363" spans="1:1">
      <c r="A1363" s="134"/>
    </row>
    <row r="1364" spans="1:1">
      <c r="A1364" s="135"/>
    </row>
    <row r="1365" spans="1:1">
      <c r="A1365" s="136"/>
    </row>
    <row r="1366" spans="1:1">
      <c r="A1366" s="136"/>
    </row>
    <row r="1367" spans="1:1">
      <c r="A1367" s="12"/>
    </row>
    <row r="1368" spans="1:1">
      <c r="A1368" s="27"/>
    </row>
    <row r="1369" spans="1:1">
      <c r="A1369" s="134"/>
    </row>
    <row r="1370" spans="1:1">
      <c r="A1370" s="135"/>
    </row>
    <row r="1371" spans="1:1">
      <c r="A1371" s="136"/>
    </row>
    <row r="1372" spans="1:1">
      <c r="A1372" s="12"/>
    </row>
    <row r="1373" spans="1:1">
      <c r="A1373" s="27"/>
    </row>
    <row r="1374" spans="1:1">
      <c r="A1374" s="134"/>
    </row>
    <row r="1375" spans="1:1">
      <c r="A1375" s="135"/>
    </row>
    <row r="1376" spans="1:1">
      <c r="A1376" s="136"/>
    </row>
    <row r="1377" spans="1:1">
      <c r="A1377" s="12"/>
    </row>
    <row r="1378" spans="1:1">
      <c r="A1378" s="27"/>
    </row>
    <row r="1379" spans="1:1">
      <c r="A1379" s="134"/>
    </row>
    <row r="1380" spans="1:1">
      <c r="A1380" s="135"/>
    </row>
    <row r="1381" spans="1:1">
      <c r="A1381" s="136"/>
    </row>
    <row r="1382" spans="1:1">
      <c r="A1382" s="12"/>
    </row>
    <row r="1383" spans="1:1">
      <c r="A1383" s="27"/>
    </row>
    <row r="1384" spans="1:1">
      <c r="A1384" s="134"/>
    </row>
    <row r="1385" spans="1:1">
      <c r="A1385" s="135"/>
    </row>
    <row r="1386" spans="1:1">
      <c r="A1386" s="136"/>
    </row>
    <row r="1387" spans="1:1">
      <c r="A1387" s="12"/>
    </row>
    <row r="1388" spans="1:1">
      <c r="A1388" s="27"/>
    </row>
    <row r="1389" spans="1:1">
      <c r="A1389" s="134"/>
    </row>
    <row r="1390" spans="1:1">
      <c r="A1390" s="135"/>
    </row>
    <row r="1391" spans="1:1">
      <c r="A1391" s="136"/>
    </row>
    <row r="1392" spans="1:1">
      <c r="A1392" s="12"/>
    </row>
    <row r="1393" spans="1:1">
      <c r="A1393" s="27"/>
    </row>
    <row r="1394" spans="1:1">
      <c r="A1394" s="134"/>
    </row>
    <row r="1395" spans="1:1">
      <c r="A1395" s="135"/>
    </row>
    <row r="1396" spans="1:1">
      <c r="A1396" s="136"/>
    </row>
    <row r="1397" spans="1:1">
      <c r="A1397" s="12"/>
    </row>
    <row r="1398" spans="1:1">
      <c r="A1398" s="27"/>
    </row>
    <row r="1399" spans="1:1">
      <c r="A1399" s="134"/>
    </row>
    <row r="1400" spans="1:1">
      <c r="A1400" s="135"/>
    </row>
    <row r="1401" spans="1:1">
      <c r="A1401" s="136"/>
    </row>
    <row r="1402" spans="1:1">
      <c r="A1402" s="12"/>
    </row>
    <row r="1403" spans="1:1">
      <c r="A1403" s="27"/>
    </row>
    <row r="1404" spans="1:1">
      <c r="A1404" s="134"/>
    </row>
    <row r="1405" spans="1:1">
      <c r="A1405" s="135"/>
    </row>
    <row r="1406" spans="1:1">
      <c r="A1406" s="136"/>
    </row>
    <row r="1407" spans="1:1">
      <c r="A1407" s="12"/>
    </row>
    <row r="1408" spans="1:1">
      <c r="A1408" s="27"/>
    </row>
    <row r="1409" spans="1:1">
      <c r="A1409" s="134"/>
    </row>
    <row r="1410" spans="1:1">
      <c r="A1410" s="135"/>
    </row>
    <row r="1411" spans="1:1">
      <c r="A1411" s="136"/>
    </row>
    <row r="1412" spans="1:1">
      <c r="A1412" s="12"/>
    </row>
    <row r="1413" spans="1:1">
      <c r="A1413" s="43"/>
    </row>
    <row r="1414" spans="1:1">
      <c r="A1414" s="134"/>
    </row>
    <row r="1415" spans="1:1">
      <c r="A1415" s="135"/>
    </row>
    <row r="1416" spans="1:1">
      <c r="A1416" s="136"/>
    </row>
    <row r="1417" spans="1:1">
      <c r="A1417" s="12"/>
    </row>
    <row r="1418" spans="1:1">
      <c r="A1418" s="43"/>
    </row>
    <row r="1419" spans="1:1">
      <c r="A1419" s="134"/>
    </row>
    <row r="1420" spans="1:1">
      <c r="A1420" s="135"/>
    </row>
    <row r="1421" spans="1:1">
      <c r="A1421" s="136"/>
    </row>
    <row r="1422" spans="1:1">
      <c r="A1422" s="35"/>
    </row>
    <row r="1423" spans="1:1" ht="15.75">
      <c r="A1423" s="40"/>
    </row>
    <row r="1424" spans="1:1">
      <c r="A1424" s="134"/>
    </row>
    <row r="1425" spans="1:1">
      <c r="A1425" s="135"/>
    </row>
    <row r="1426" spans="1:1">
      <c r="A1426" s="136"/>
    </row>
    <row r="1427" spans="1:1">
      <c r="A1427" s="35"/>
    </row>
    <row r="1428" spans="1:1" ht="15.75">
      <c r="A1428" s="40"/>
    </row>
    <row r="1429" spans="1:1">
      <c r="A1429" s="134"/>
    </row>
    <row r="1430" spans="1:1">
      <c r="A1430" s="135"/>
    </row>
    <row r="1431" spans="1:1">
      <c r="A1431" s="136"/>
    </row>
    <row r="1432" spans="1:1" s="266" customFormat="1">
      <c r="A1432" s="136"/>
    </row>
    <row r="1433" spans="1:1" ht="15.75">
      <c r="A1433" s="40"/>
    </row>
    <row r="1434" spans="1:1">
      <c r="A1434" s="134"/>
    </row>
    <row r="1435" spans="1:1">
      <c r="A1435" s="135"/>
    </row>
    <row r="1436" spans="1:1">
      <c r="A1436" s="136"/>
    </row>
    <row r="1437" spans="1:1">
      <c r="A1437" s="35"/>
    </row>
    <row r="1438" spans="1:1" ht="15.75">
      <c r="A1438" s="40"/>
    </row>
    <row r="1439" spans="1:1">
      <c r="A1439" s="134"/>
    </row>
    <row r="1440" spans="1:1">
      <c r="A1440" s="135"/>
    </row>
    <row r="1441" spans="1:1">
      <c r="A1441" s="136"/>
    </row>
    <row r="1442" spans="1:1">
      <c r="A1442" s="35"/>
    </row>
    <row r="1443" spans="1:1" ht="15.75">
      <c r="A1443" s="40"/>
    </row>
    <row r="1444" spans="1:1">
      <c r="A1444" s="134"/>
    </row>
    <row r="1445" spans="1:1">
      <c r="A1445" s="135"/>
    </row>
    <row r="1446" spans="1:1">
      <c r="A1446" s="136"/>
    </row>
    <row r="1447" spans="1:1">
      <c r="A1447" s="35"/>
    </row>
    <row r="1448" spans="1:1" ht="15.75">
      <c r="A1448" s="40"/>
    </row>
    <row r="1449" spans="1:1">
      <c r="A1449" s="134"/>
    </row>
    <row r="1450" spans="1:1">
      <c r="A1450" s="135"/>
    </row>
    <row r="1451" spans="1:1">
      <c r="A1451" s="136"/>
    </row>
    <row r="1452" spans="1:1">
      <c r="A1452" s="35"/>
    </row>
    <row r="1453" spans="1:1" ht="15.75">
      <c r="A1453" s="40"/>
    </row>
    <row r="1454" spans="1:1">
      <c r="A1454" s="134"/>
    </row>
    <row r="1455" spans="1:1">
      <c r="A1455" s="135"/>
    </row>
    <row r="1456" spans="1:1">
      <c r="A1456" s="136"/>
    </row>
    <row r="1457" spans="1:1">
      <c r="A1457" s="35"/>
    </row>
    <row r="1458" spans="1:1" ht="15.75">
      <c r="A1458" s="40"/>
    </row>
    <row r="1459" spans="1:1">
      <c r="A1459" s="134"/>
    </row>
    <row r="1460" spans="1:1">
      <c r="A1460" s="135"/>
    </row>
    <row r="1461" spans="1:1">
      <c r="A1461" s="136"/>
    </row>
    <row r="1462" spans="1:1">
      <c r="A1462" s="35"/>
    </row>
    <row r="1463" spans="1:1" ht="15.75">
      <c r="A1463" s="40"/>
    </row>
    <row r="1464" spans="1:1">
      <c r="A1464" s="134"/>
    </row>
    <row r="1465" spans="1:1">
      <c r="A1465" s="135"/>
    </row>
    <row r="1466" spans="1:1">
      <c r="A1466" s="136"/>
    </row>
    <row r="1467" spans="1:1">
      <c r="A1467" s="35"/>
    </row>
    <row r="1468" spans="1:1" ht="15.75">
      <c r="A1468" s="40"/>
    </row>
    <row r="1469" spans="1:1">
      <c r="A1469" s="134"/>
    </row>
    <row r="1470" spans="1:1">
      <c r="A1470" s="135"/>
    </row>
    <row r="1471" spans="1:1">
      <c r="A1471" s="136"/>
    </row>
    <row r="1472" spans="1:1">
      <c r="A1472" s="35"/>
    </row>
    <row r="1473" spans="1:1" ht="15.75">
      <c r="A1473" s="40"/>
    </row>
    <row r="1474" spans="1:1">
      <c r="A1474" s="134"/>
    </row>
    <row r="1475" spans="1:1">
      <c r="A1475" s="135"/>
    </row>
    <row r="1476" spans="1:1">
      <c r="A1476" s="136"/>
    </row>
    <row r="1477" spans="1:1">
      <c r="A1477" s="35"/>
    </row>
    <row r="1478" spans="1:1" ht="15.75">
      <c r="A1478" s="40"/>
    </row>
    <row r="1479" spans="1:1">
      <c r="A1479" s="134"/>
    </row>
    <row r="1480" spans="1:1">
      <c r="A1480" s="135"/>
    </row>
    <row r="1481" spans="1:1">
      <c r="A1481" s="136"/>
    </row>
    <row r="1482" spans="1:1">
      <c r="A1482" s="35"/>
    </row>
    <row r="1483" spans="1:1" ht="15.75">
      <c r="A1483" s="40"/>
    </row>
    <row r="1484" spans="1:1">
      <c r="A1484" s="134"/>
    </row>
    <row r="1485" spans="1:1">
      <c r="A1485" s="135"/>
    </row>
    <row r="1486" spans="1:1">
      <c r="A1486" s="136"/>
    </row>
    <row r="1488" spans="1:1" ht="15.75">
      <c r="A1488" s="40"/>
    </row>
    <row r="1489" spans="1:1">
      <c r="A1489" s="134"/>
    </row>
    <row r="1490" spans="1:1">
      <c r="A1490" s="135"/>
    </row>
    <row r="1491" spans="1:1">
      <c r="A1491" s="136"/>
    </row>
    <row r="1493" spans="1:1" ht="15.75">
      <c r="A1493" s="40"/>
    </row>
    <row r="1494" spans="1:1">
      <c r="A1494" s="134"/>
    </row>
    <row r="1495" spans="1:1">
      <c r="A1495" s="135"/>
    </row>
    <row r="1496" spans="1:1">
      <c r="A1496" s="136"/>
    </row>
    <row r="1498" spans="1:1" ht="15.75">
      <c r="A1498" s="40"/>
    </row>
    <row r="1499" spans="1:1">
      <c r="A1499" s="134"/>
    </row>
    <row r="1500" spans="1:1">
      <c r="A1500" s="135"/>
    </row>
    <row r="1501" spans="1:1">
      <c r="A1501" s="136"/>
    </row>
    <row r="1503" spans="1:1" ht="15.75">
      <c r="A1503" s="40"/>
    </row>
    <row r="1504" spans="1:1">
      <c r="A1504" s="134"/>
    </row>
    <row r="1505" spans="1:1">
      <c r="A1505" s="135"/>
    </row>
    <row r="1506" spans="1:1">
      <c r="A1506" s="136"/>
    </row>
    <row r="1508" spans="1:1" ht="15.75">
      <c r="A1508" s="40"/>
    </row>
    <row r="1509" spans="1:1">
      <c r="A1509" s="134"/>
    </row>
    <row r="1510" spans="1:1">
      <c r="A1510" s="135"/>
    </row>
    <row r="1511" spans="1:1">
      <c r="A1511" s="136"/>
    </row>
    <row r="1513" spans="1:1" ht="15.75">
      <c r="A1513" s="40"/>
    </row>
    <row r="1514" spans="1:1">
      <c r="A1514" s="134"/>
    </row>
    <row r="1515" spans="1:1">
      <c r="A1515" s="135"/>
    </row>
    <row r="1516" spans="1:1">
      <c r="A1516" s="136"/>
    </row>
    <row r="1518" spans="1:1" ht="15.75">
      <c r="A1518" s="40"/>
    </row>
    <row r="1519" spans="1:1">
      <c r="A1519" s="134"/>
    </row>
    <row r="1520" spans="1:1">
      <c r="A1520" s="135"/>
    </row>
    <row r="1521" spans="1:1">
      <c r="A1521" s="136"/>
    </row>
  </sheetData>
  <sortState ref="A1165:A1169">
    <sortCondition ref="A1165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U632"/>
  <sheetViews>
    <sheetView topLeftCell="A516" workbookViewId="0">
      <selection activeCell="G530" sqref="G530"/>
    </sheetView>
  </sheetViews>
  <sheetFormatPr defaultRowHeight="12.75"/>
  <cols>
    <col min="3" max="3" width="11.5703125" customWidth="1"/>
    <col min="4" max="4" width="17.140625" customWidth="1"/>
    <col min="5" max="5" width="10.28515625" style="1" customWidth="1"/>
    <col min="6" max="6" width="10.28515625" customWidth="1"/>
    <col min="7" max="7" width="10" customWidth="1"/>
    <col min="8" max="8" width="9.5703125" customWidth="1"/>
    <col min="9" max="9" width="9.85546875" customWidth="1"/>
    <col min="10" max="10" width="9.140625" customWidth="1"/>
    <col min="11" max="11" width="9.85546875" customWidth="1"/>
    <col min="12" max="12" width="9" customWidth="1"/>
    <col min="14" max="14" width="9.28515625" customWidth="1"/>
    <col min="15" max="15" width="9.42578125" customWidth="1"/>
    <col min="16" max="16" width="10" customWidth="1"/>
    <col min="17" max="17" width="9.7109375" customWidth="1"/>
    <col min="18" max="18" width="9.5703125" customWidth="1"/>
    <col min="19" max="19" width="10.5703125" customWidth="1"/>
    <col min="20" max="21" width="11.28515625" customWidth="1"/>
    <col min="22" max="22" width="9.42578125" customWidth="1"/>
    <col min="23" max="23" width="9.7109375" customWidth="1"/>
    <col min="24" max="24" width="9.5703125" customWidth="1"/>
    <col min="30" max="30" width="9.42578125" customWidth="1"/>
    <col min="32" max="32" width="9.42578125" customWidth="1"/>
    <col min="44" max="44" width="10" customWidth="1"/>
    <col min="46" max="46" width="10.140625" customWidth="1"/>
    <col min="47" max="47" width="9.7109375" customWidth="1"/>
    <col min="48" max="48" width="10.5703125" customWidth="1"/>
    <col min="51" max="51" width="10.28515625" customWidth="1"/>
    <col min="52" max="52" width="10" customWidth="1"/>
    <col min="59" max="59" width="9.7109375" customWidth="1"/>
    <col min="64" max="64" width="9.5703125" customWidth="1"/>
    <col min="67" max="67" width="9.7109375" customWidth="1"/>
  </cols>
  <sheetData>
    <row r="1" spans="1:73" s="46" customFormat="1" ht="30">
      <c r="A1" s="46" t="s">
        <v>177</v>
      </c>
      <c r="E1" s="156"/>
    </row>
    <row r="4" spans="1:73" ht="20.25">
      <c r="A4" s="47" t="s">
        <v>172</v>
      </c>
      <c r="D4" s="49" t="s">
        <v>40</v>
      </c>
      <c r="E4" s="48" t="s">
        <v>2649</v>
      </c>
      <c r="F4" s="48" t="s">
        <v>2657</v>
      </c>
      <c r="G4" s="48" t="s">
        <v>2658</v>
      </c>
      <c r="H4" s="48" t="s">
        <v>2667</v>
      </c>
      <c r="I4" s="48" t="s">
        <v>2668</v>
      </c>
      <c r="J4" s="48" t="s">
        <v>2675</v>
      </c>
      <c r="K4" s="48" t="s">
        <v>2718</v>
      </c>
      <c r="L4" s="48" t="s">
        <v>2808</v>
      </c>
      <c r="M4" s="48" t="s">
        <v>2813</v>
      </c>
      <c r="N4" s="48" t="s">
        <v>2841</v>
      </c>
      <c r="O4" s="48" t="s">
        <v>2853</v>
      </c>
      <c r="P4" s="48" t="s">
        <v>2931</v>
      </c>
      <c r="Q4" s="48" t="s">
        <v>2933</v>
      </c>
      <c r="R4" s="48" t="s">
        <v>2942</v>
      </c>
      <c r="S4" s="48" t="s">
        <v>2947</v>
      </c>
      <c r="T4" s="48" t="s">
        <v>2975</v>
      </c>
      <c r="U4" s="48" t="s">
        <v>2991</v>
      </c>
      <c r="V4" s="48" t="s">
        <v>2997</v>
      </c>
      <c r="W4" s="48" t="s">
        <v>3002</v>
      </c>
      <c r="X4" s="48" t="s">
        <v>3006</v>
      </c>
      <c r="Y4" s="451" t="s">
        <v>3151</v>
      </c>
      <c r="Z4" s="451" t="s">
        <v>3158</v>
      </c>
      <c r="AA4" s="451" t="s">
        <v>3210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</row>
    <row r="5" spans="1:73" ht="15.75">
      <c r="A5" s="121" t="s">
        <v>2565</v>
      </c>
      <c r="B5" s="3"/>
      <c r="C5" s="3"/>
      <c r="D5" s="50">
        <f t="shared" ref="D5:D36" si="0">SUM(E5:DZ5)</f>
        <v>281.89999999999895</v>
      </c>
      <c r="E5" s="283">
        <v>40.000000000000028</v>
      </c>
      <c r="F5" s="283">
        <v>24.400000000000006</v>
      </c>
      <c r="G5" s="283">
        <v>0</v>
      </c>
      <c r="H5" s="283">
        <v>0</v>
      </c>
      <c r="I5" s="283">
        <v>31.900000000000006</v>
      </c>
      <c r="J5" s="283">
        <v>16.499999999999943</v>
      </c>
      <c r="K5" s="283">
        <v>0</v>
      </c>
      <c r="L5" s="283">
        <v>5.9999999999997726</v>
      </c>
      <c r="M5" s="283">
        <v>25.999999999999773</v>
      </c>
      <c r="N5" s="283">
        <v>24.999999999998636</v>
      </c>
      <c r="O5" s="283">
        <v>10.099999999999909</v>
      </c>
      <c r="P5" s="283">
        <v>58.500000000002728</v>
      </c>
      <c r="Q5" s="283">
        <v>0</v>
      </c>
      <c r="R5" s="283">
        <v>0</v>
      </c>
      <c r="S5" s="283">
        <v>0</v>
      </c>
      <c r="T5" s="283">
        <v>0</v>
      </c>
      <c r="U5" s="283">
        <v>33.200000000000728</v>
      </c>
      <c r="V5" s="283">
        <v>3.3000000000010914</v>
      </c>
      <c r="W5" s="283">
        <v>0</v>
      </c>
      <c r="X5" s="283">
        <v>0</v>
      </c>
      <c r="Y5" s="561">
        <v>0</v>
      </c>
      <c r="Z5" s="561">
        <v>0</v>
      </c>
      <c r="AA5" s="561">
        <v>6.999999999996362</v>
      </c>
      <c r="AB5" s="560"/>
      <c r="AC5" s="560"/>
      <c r="AD5" s="513"/>
      <c r="AE5" s="513"/>
      <c r="AF5" s="511"/>
      <c r="AH5" s="519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21"/>
      <c r="BR5" s="121"/>
      <c r="BS5" s="11"/>
      <c r="BT5" s="117"/>
      <c r="BU5" s="218"/>
    </row>
    <row r="6" spans="1:73" ht="15.75">
      <c r="A6" s="121" t="s">
        <v>158</v>
      </c>
      <c r="B6" s="3"/>
      <c r="C6" s="3"/>
      <c r="D6" s="50">
        <f t="shared" si="0"/>
        <v>299.60000000000173</v>
      </c>
      <c r="E6" s="283">
        <v>43</v>
      </c>
      <c r="F6" s="283">
        <v>18.000000000000057</v>
      </c>
      <c r="G6" s="283">
        <v>10.800000000000068</v>
      </c>
      <c r="H6" s="283">
        <v>12.100000000000023</v>
      </c>
      <c r="I6" s="283">
        <v>1.1999999999999886</v>
      </c>
      <c r="J6" s="283">
        <v>3</v>
      </c>
      <c r="K6" s="283">
        <v>0</v>
      </c>
      <c r="L6" s="283">
        <v>26.499999999999773</v>
      </c>
      <c r="M6" s="283">
        <v>0</v>
      </c>
      <c r="N6" s="283">
        <v>20.999999999999545</v>
      </c>
      <c r="O6" s="283">
        <v>12.899999999999181</v>
      </c>
      <c r="P6" s="283">
        <v>45.800000000000182</v>
      </c>
      <c r="Q6" s="283">
        <v>0</v>
      </c>
      <c r="R6" s="283">
        <v>6.6000000000003638</v>
      </c>
      <c r="S6" s="283">
        <v>0</v>
      </c>
      <c r="T6" s="283">
        <v>0</v>
      </c>
      <c r="U6" s="283">
        <v>26.199999999999818</v>
      </c>
      <c r="V6" s="283">
        <v>1.0999999999994543</v>
      </c>
      <c r="W6" s="283">
        <v>0</v>
      </c>
      <c r="X6" s="283">
        <v>28</v>
      </c>
      <c r="Y6" s="561">
        <v>15.400000000001455</v>
      </c>
      <c r="Z6" s="561">
        <v>28.000000000001819</v>
      </c>
      <c r="AA6" s="561">
        <v>0</v>
      </c>
      <c r="AB6" s="502"/>
      <c r="AC6" s="502"/>
      <c r="AD6" s="502"/>
      <c r="AE6" s="555"/>
      <c r="AF6" s="499"/>
      <c r="AH6" s="519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21"/>
      <c r="BR6" s="121"/>
      <c r="BS6" s="3"/>
      <c r="BT6" s="117"/>
      <c r="BU6" s="219"/>
    </row>
    <row r="7" spans="1:73" ht="15.75">
      <c r="A7" s="121" t="s">
        <v>2560</v>
      </c>
      <c r="B7" s="3"/>
      <c r="C7" s="3"/>
      <c r="D7" s="50">
        <f t="shared" si="0"/>
        <v>345.69999999998777</v>
      </c>
      <c r="E7" s="283">
        <v>29.099999999999966</v>
      </c>
      <c r="F7" s="283">
        <v>23.999999999999943</v>
      </c>
      <c r="G7" s="283">
        <v>20.999999999999943</v>
      </c>
      <c r="H7" s="283">
        <v>16.5</v>
      </c>
      <c r="I7" s="283">
        <v>2.3999999999999204</v>
      </c>
      <c r="J7" s="283">
        <v>5.5</v>
      </c>
      <c r="K7" s="283">
        <v>0</v>
      </c>
      <c r="L7" s="283">
        <v>8.8000000000001819</v>
      </c>
      <c r="M7" s="283">
        <v>42.5</v>
      </c>
      <c r="N7" s="283">
        <v>14.200000000000273</v>
      </c>
      <c r="O7" s="283">
        <v>7.2000000000002728</v>
      </c>
      <c r="P7" s="283">
        <v>33</v>
      </c>
      <c r="Q7" s="283">
        <v>0</v>
      </c>
      <c r="R7" s="283">
        <v>0</v>
      </c>
      <c r="S7" s="283">
        <v>0</v>
      </c>
      <c r="T7" s="283">
        <v>0</v>
      </c>
      <c r="U7" s="283">
        <v>29.999999999998181</v>
      </c>
      <c r="V7" s="283">
        <v>4.1999999999979991</v>
      </c>
      <c r="W7" s="283">
        <v>15.399999999997817</v>
      </c>
      <c r="X7" s="283">
        <v>42.099999999997635</v>
      </c>
      <c r="Y7" s="561">
        <v>16.499999999998181</v>
      </c>
      <c r="Z7" s="561">
        <v>33.299999999997453</v>
      </c>
      <c r="AA7" s="561">
        <v>0</v>
      </c>
      <c r="AB7" s="560"/>
      <c r="AC7" s="560"/>
      <c r="AD7" s="513"/>
      <c r="AE7" s="513"/>
      <c r="AF7" s="511"/>
      <c r="AH7" s="519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21"/>
      <c r="BR7" s="121"/>
      <c r="BS7" s="3"/>
      <c r="BT7" s="117"/>
      <c r="BU7" s="219"/>
    </row>
    <row r="8" spans="1:73" ht="15.75">
      <c r="A8" s="121" t="s">
        <v>2551</v>
      </c>
      <c r="B8" s="3"/>
      <c r="C8" s="3"/>
      <c r="D8" s="50">
        <f t="shared" si="0"/>
        <v>309.6000000000023</v>
      </c>
      <c r="E8" s="283">
        <v>35.500000000000057</v>
      </c>
      <c r="F8" s="283">
        <v>22.000000000000114</v>
      </c>
      <c r="G8" s="283">
        <v>27.60000000000008</v>
      </c>
      <c r="H8" s="283">
        <v>33.100000000000136</v>
      </c>
      <c r="I8" s="283">
        <v>2.2000000000001592</v>
      </c>
      <c r="J8" s="283">
        <v>3.0000000000001137</v>
      </c>
      <c r="K8" s="283">
        <v>0</v>
      </c>
      <c r="L8" s="283">
        <v>0</v>
      </c>
      <c r="M8" s="283">
        <v>30</v>
      </c>
      <c r="N8" s="283">
        <v>0</v>
      </c>
      <c r="O8" s="283">
        <v>33</v>
      </c>
      <c r="P8" s="283">
        <v>29.999999999999091</v>
      </c>
      <c r="Q8" s="283">
        <v>0</v>
      </c>
      <c r="R8" s="283">
        <v>6.5999999999994543</v>
      </c>
      <c r="S8" s="283">
        <v>0</v>
      </c>
      <c r="T8" s="283">
        <v>0</v>
      </c>
      <c r="U8" s="283">
        <v>30.199999999999818</v>
      </c>
      <c r="V8" s="283">
        <v>0</v>
      </c>
      <c r="W8" s="283">
        <v>27.899999999999636</v>
      </c>
      <c r="X8" s="283">
        <v>0</v>
      </c>
      <c r="Y8" s="561">
        <v>0</v>
      </c>
      <c r="Z8" s="561">
        <v>21</v>
      </c>
      <c r="AA8" s="561">
        <v>7.500000000003638</v>
      </c>
      <c r="AB8" s="560"/>
      <c r="AC8" s="560"/>
      <c r="AD8" s="513"/>
      <c r="AE8" s="513"/>
      <c r="AF8" s="511"/>
      <c r="AH8" s="519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21"/>
      <c r="BR8" s="121"/>
      <c r="BS8" s="3"/>
      <c r="BT8" s="117"/>
      <c r="BU8" s="219"/>
    </row>
    <row r="9" spans="1:73" ht="15.75">
      <c r="A9" s="121" t="s">
        <v>1</v>
      </c>
      <c r="B9" s="3"/>
      <c r="C9" s="3"/>
      <c r="D9" s="50">
        <f t="shared" si="0"/>
        <v>191.40000000000617</v>
      </c>
      <c r="E9" s="283">
        <v>1.1000000000000227</v>
      </c>
      <c r="F9" s="283">
        <v>9</v>
      </c>
      <c r="G9" s="283">
        <v>23.800000000000011</v>
      </c>
      <c r="H9" s="283">
        <v>22.499999999999886</v>
      </c>
      <c r="I9" s="283">
        <v>26</v>
      </c>
      <c r="J9" s="283">
        <v>7.4999999999998863</v>
      </c>
      <c r="K9" s="283">
        <v>0</v>
      </c>
      <c r="L9" s="283">
        <v>12.000000000000455</v>
      </c>
      <c r="M9" s="283">
        <v>18.000000000000455</v>
      </c>
      <c r="N9" s="283">
        <v>3.9000000000005457</v>
      </c>
      <c r="O9" s="283">
        <v>0</v>
      </c>
      <c r="P9" s="283">
        <v>28.400000000001455</v>
      </c>
      <c r="Q9" s="283">
        <v>5.2000000000007276</v>
      </c>
      <c r="R9" s="283">
        <v>0</v>
      </c>
      <c r="S9" s="283">
        <v>0</v>
      </c>
      <c r="T9" s="283">
        <v>0</v>
      </c>
      <c r="U9" s="283">
        <v>0</v>
      </c>
      <c r="V9" s="283">
        <v>0</v>
      </c>
      <c r="W9" s="283">
        <v>0</v>
      </c>
      <c r="X9" s="283">
        <v>13.199999999999818</v>
      </c>
      <c r="Y9" s="561">
        <v>12.399999999999636</v>
      </c>
      <c r="Z9" s="561">
        <v>3.6000000000021828</v>
      </c>
      <c r="AA9" s="561">
        <v>4.8000000000010914</v>
      </c>
      <c r="AB9" s="509"/>
      <c r="AC9" s="509"/>
      <c r="AD9" s="502"/>
      <c r="AE9" s="555"/>
      <c r="AF9" s="499"/>
      <c r="AH9" s="519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21"/>
      <c r="BR9" s="121"/>
      <c r="BS9" s="3"/>
      <c r="BT9" s="117"/>
      <c r="BU9" s="219"/>
    </row>
    <row r="10" spans="1:73" ht="15.75">
      <c r="A10" s="121" t="s">
        <v>1026</v>
      </c>
      <c r="B10" s="3"/>
      <c r="C10" s="3"/>
      <c r="D10" s="50">
        <f t="shared" si="0"/>
        <v>124.80000000000234</v>
      </c>
      <c r="E10" s="283">
        <v>0</v>
      </c>
      <c r="F10" s="283">
        <v>16.499999999999943</v>
      </c>
      <c r="G10" s="283">
        <v>0</v>
      </c>
      <c r="H10" s="283">
        <v>0</v>
      </c>
      <c r="I10" s="283">
        <v>1.0999999999999659</v>
      </c>
      <c r="J10" s="283">
        <v>11.399999999999977</v>
      </c>
      <c r="K10" s="283">
        <v>0</v>
      </c>
      <c r="L10" s="283">
        <v>0</v>
      </c>
      <c r="M10" s="283">
        <v>31.199999999999363</v>
      </c>
      <c r="N10" s="283">
        <v>0</v>
      </c>
      <c r="O10" s="283">
        <v>9</v>
      </c>
      <c r="P10" s="283">
        <v>26.300000000000182</v>
      </c>
      <c r="Q10" s="283">
        <v>0</v>
      </c>
      <c r="R10" s="283">
        <v>0</v>
      </c>
      <c r="S10" s="283">
        <v>0</v>
      </c>
      <c r="T10" s="283">
        <v>0</v>
      </c>
      <c r="U10" s="283">
        <v>26.000000000000909</v>
      </c>
      <c r="V10" s="283">
        <v>2.2000000000016371</v>
      </c>
      <c r="W10" s="283">
        <v>0</v>
      </c>
      <c r="X10" s="283">
        <v>0</v>
      </c>
      <c r="Y10" s="561">
        <v>0</v>
      </c>
      <c r="Z10" s="561">
        <v>1.1000000000003638</v>
      </c>
      <c r="AA10" s="561">
        <v>0</v>
      </c>
      <c r="AB10" s="502"/>
      <c r="AC10" s="502"/>
      <c r="AD10" s="502"/>
      <c r="AE10" s="555"/>
      <c r="AF10" s="499"/>
      <c r="AH10" s="519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21"/>
      <c r="BR10" s="121"/>
      <c r="BS10" s="11"/>
      <c r="BT10" s="117"/>
      <c r="BU10" s="218"/>
    </row>
    <row r="11" spans="1:73" ht="15.75">
      <c r="A11" s="121" t="s">
        <v>2561</v>
      </c>
      <c r="B11" s="3"/>
      <c r="C11" s="3"/>
      <c r="D11" s="50">
        <f t="shared" si="0"/>
        <v>250.49999999999096</v>
      </c>
      <c r="E11" s="283">
        <v>30</v>
      </c>
      <c r="F11" s="283">
        <v>16.500000000000057</v>
      </c>
      <c r="G11" s="283">
        <v>21.300000000000011</v>
      </c>
      <c r="H11" s="283">
        <v>18</v>
      </c>
      <c r="I11" s="283">
        <v>1.1000000000000796</v>
      </c>
      <c r="J11" s="283">
        <v>0</v>
      </c>
      <c r="K11" s="283">
        <v>0</v>
      </c>
      <c r="L11" s="283">
        <v>0</v>
      </c>
      <c r="M11" s="283">
        <v>30.000000000000455</v>
      </c>
      <c r="N11" s="283">
        <v>0</v>
      </c>
      <c r="O11" s="283">
        <v>3.3000000000001819</v>
      </c>
      <c r="P11" s="283">
        <v>26.299999999999272</v>
      </c>
      <c r="Q11" s="283">
        <v>0</v>
      </c>
      <c r="R11" s="283">
        <v>0</v>
      </c>
      <c r="S11" s="283">
        <v>0</v>
      </c>
      <c r="T11" s="283">
        <v>0</v>
      </c>
      <c r="U11" s="283">
        <v>27.999999999997272</v>
      </c>
      <c r="V11" s="283">
        <v>0</v>
      </c>
      <c r="W11" s="283">
        <v>0</v>
      </c>
      <c r="X11" s="283">
        <v>21.999999999997272</v>
      </c>
      <c r="Y11" s="561">
        <v>12.100000000000364</v>
      </c>
      <c r="Z11" s="561">
        <v>29.799999999999272</v>
      </c>
      <c r="AA11" s="561">
        <v>12.099999999996726</v>
      </c>
      <c r="AB11" s="560"/>
      <c r="AC11" s="560"/>
      <c r="AD11" s="513"/>
      <c r="AE11" s="513"/>
      <c r="AF11" s="511"/>
      <c r="AH11" s="519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21"/>
      <c r="BR11" s="121"/>
      <c r="BS11" s="3"/>
      <c r="BT11" s="117"/>
      <c r="BU11" s="219"/>
    </row>
    <row r="12" spans="1:73" ht="15.75">
      <c r="A12" s="121" t="s">
        <v>1028</v>
      </c>
      <c r="B12" s="3"/>
      <c r="C12" s="3"/>
      <c r="D12" s="50">
        <f t="shared" si="0"/>
        <v>187.40000000000373</v>
      </c>
      <c r="E12" s="283">
        <v>35.899999999999977</v>
      </c>
      <c r="F12" s="283">
        <v>0</v>
      </c>
      <c r="G12" s="283">
        <v>0</v>
      </c>
      <c r="H12" s="283">
        <v>0</v>
      </c>
      <c r="I12" s="283">
        <v>9.6000000000000227</v>
      </c>
      <c r="J12" s="283">
        <v>0</v>
      </c>
      <c r="K12" s="283">
        <v>0</v>
      </c>
      <c r="L12" s="283">
        <v>0</v>
      </c>
      <c r="M12" s="283">
        <v>30</v>
      </c>
      <c r="N12" s="283">
        <v>7</v>
      </c>
      <c r="O12" s="283">
        <v>24.300000000000637</v>
      </c>
      <c r="P12" s="283">
        <v>26.100000000001273</v>
      </c>
      <c r="Q12" s="283">
        <v>2.6000000000003638</v>
      </c>
      <c r="R12" s="283">
        <v>0</v>
      </c>
      <c r="S12" s="283">
        <v>14.300000000000182</v>
      </c>
      <c r="T12" s="283">
        <v>0</v>
      </c>
      <c r="U12" s="283">
        <v>0</v>
      </c>
      <c r="V12" s="283">
        <v>3.3000000000010914</v>
      </c>
      <c r="W12" s="283">
        <v>18.100000000001273</v>
      </c>
      <c r="X12" s="283">
        <v>0</v>
      </c>
      <c r="Y12" s="561">
        <v>0</v>
      </c>
      <c r="Z12" s="561">
        <v>11.999999999998181</v>
      </c>
      <c r="AA12" s="561">
        <v>4.2000000000007276</v>
      </c>
      <c r="AB12" s="502"/>
      <c r="AC12" s="502"/>
      <c r="AD12" s="502"/>
      <c r="AE12" s="555"/>
      <c r="AF12" s="499"/>
      <c r="AH12" s="519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21"/>
      <c r="BR12" s="121"/>
      <c r="BS12" s="3"/>
      <c r="BT12" s="117"/>
      <c r="BU12" s="218"/>
    </row>
    <row r="13" spans="1:73" ht="15.75">
      <c r="A13" s="121" t="s">
        <v>4</v>
      </c>
      <c r="B13" s="3"/>
      <c r="C13" s="3"/>
      <c r="D13" s="50">
        <f t="shared" si="0"/>
        <v>220.50000000000443</v>
      </c>
      <c r="E13" s="283">
        <v>1.0999999999999659</v>
      </c>
      <c r="F13" s="283">
        <v>28.300000000000068</v>
      </c>
      <c r="G13" s="283">
        <v>0</v>
      </c>
      <c r="H13" s="283">
        <v>0</v>
      </c>
      <c r="I13" s="283">
        <v>29.900000000000034</v>
      </c>
      <c r="J13" s="283">
        <v>0</v>
      </c>
      <c r="K13" s="283">
        <v>0</v>
      </c>
      <c r="L13" s="283">
        <v>0</v>
      </c>
      <c r="M13" s="283">
        <v>0</v>
      </c>
      <c r="N13" s="283">
        <v>0</v>
      </c>
      <c r="O13" s="283">
        <v>27</v>
      </c>
      <c r="P13" s="283">
        <v>24.400000000001455</v>
      </c>
      <c r="Q13" s="283">
        <v>28</v>
      </c>
      <c r="R13" s="283">
        <v>28</v>
      </c>
      <c r="S13" s="283">
        <v>0</v>
      </c>
      <c r="T13" s="283">
        <v>4.5</v>
      </c>
      <c r="U13" s="283">
        <v>0</v>
      </c>
      <c r="V13" s="283">
        <v>0</v>
      </c>
      <c r="W13" s="283">
        <v>24</v>
      </c>
      <c r="X13" s="283">
        <v>0</v>
      </c>
      <c r="Y13" s="561">
        <v>0</v>
      </c>
      <c r="Z13" s="561">
        <v>13.200000000002547</v>
      </c>
      <c r="AA13" s="561">
        <v>12.100000000000364</v>
      </c>
      <c r="AB13" s="509"/>
      <c r="AC13" s="509"/>
      <c r="AD13" s="502"/>
      <c r="AE13" s="555"/>
      <c r="AF13" s="499"/>
      <c r="AH13" s="519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21"/>
      <c r="BR13" s="121"/>
      <c r="BS13" s="3"/>
      <c r="BT13" s="117"/>
      <c r="BU13" s="219"/>
    </row>
    <row r="14" spans="1:73" ht="15.75">
      <c r="A14" s="121" t="s">
        <v>1045</v>
      </c>
      <c r="B14" s="3"/>
      <c r="C14" s="3"/>
      <c r="D14" s="50">
        <f t="shared" si="0"/>
        <v>177.79999999999967</v>
      </c>
      <c r="E14" s="283">
        <v>19.800000000000011</v>
      </c>
      <c r="F14" s="283">
        <v>18</v>
      </c>
      <c r="G14" s="283">
        <v>0</v>
      </c>
      <c r="H14" s="283">
        <v>0</v>
      </c>
      <c r="I14" s="283">
        <v>10</v>
      </c>
      <c r="J14" s="283">
        <v>23.999999999999886</v>
      </c>
      <c r="K14" s="283">
        <v>0</v>
      </c>
      <c r="L14" s="283">
        <v>33.500000000000227</v>
      </c>
      <c r="M14" s="283">
        <v>0</v>
      </c>
      <c r="N14" s="283">
        <v>20.900000000000546</v>
      </c>
      <c r="O14" s="283">
        <v>9.6000000000008185</v>
      </c>
      <c r="P14" s="283">
        <v>24.200000000001637</v>
      </c>
      <c r="Q14" s="283">
        <v>0</v>
      </c>
      <c r="R14" s="283">
        <v>0</v>
      </c>
      <c r="S14" s="283">
        <v>0</v>
      </c>
      <c r="T14" s="283">
        <v>0</v>
      </c>
      <c r="U14" s="283">
        <v>0</v>
      </c>
      <c r="V14" s="283">
        <v>0</v>
      </c>
      <c r="W14" s="283">
        <v>0</v>
      </c>
      <c r="X14" s="283">
        <v>8.9999999999990905</v>
      </c>
      <c r="Y14" s="561">
        <v>8.7999999999974534</v>
      </c>
      <c r="Z14" s="561">
        <v>0</v>
      </c>
      <c r="AA14" s="561">
        <v>0</v>
      </c>
      <c r="AB14" s="502"/>
      <c r="AC14" s="502"/>
      <c r="AD14" s="502"/>
      <c r="AE14" s="555"/>
      <c r="AF14" s="499"/>
      <c r="AH14" s="519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21"/>
      <c r="BR14" s="121"/>
      <c r="BS14" s="3"/>
      <c r="BT14" s="117"/>
      <c r="BU14" s="219"/>
    </row>
    <row r="15" spans="1:73" ht="15.75">
      <c r="A15" s="121" t="s">
        <v>6</v>
      </c>
      <c r="B15" s="3"/>
      <c r="C15" s="3"/>
      <c r="D15" s="50">
        <f t="shared" si="0"/>
        <v>185.00000000000057</v>
      </c>
      <c r="E15" s="283">
        <v>33.600000000000023</v>
      </c>
      <c r="F15" s="283">
        <v>19.5</v>
      </c>
      <c r="G15" s="283">
        <v>22.5</v>
      </c>
      <c r="H15" s="283">
        <v>22.499999999999886</v>
      </c>
      <c r="I15" s="283">
        <v>1.3000000000000682</v>
      </c>
      <c r="J15" s="283">
        <v>0</v>
      </c>
      <c r="K15" s="283">
        <v>0</v>
      </c>
      <c r="L15" s="283">
        <v>0</v>
      </c>
      <c r="M15" s="283">
        <v>27.999999999999773</v>
      </c>
      <c r="N15" s="283">
        <v>0</v>
      </c>
      <c r="O15" s="283">
        <v>15.400000000000091</v>
      </c>
      <c r="P15" s="283">
        <v>23.299999999999272</v>
      </c>
      <c r="Q15" s="283">
        <v>3.0000000000009095</v>
      </c>
      <c r="R15" s="283">
        <v>0</v>
      </c>
      <c r="S15" s="283">
        <v>0</v>
      </c>
      <c r="T15" s="283">
        <v>0</v>
      </c>
      <c r="U15" s="283">
        <v>0</v>
      </c>
      <c r="V15" s="283">
        <v>0</v>
      </c>
      <c r="W15" s="283">
        <v>0</v>
      </c>
      <c r="X15" s="283">
        <v>1.4000000000005457</v>
      </c>
      <c r="Y15" s="561">
        <v>0</v>
      </c>
      <c r="Z15" s="561">
        <v>8.999999999998181</v>
      </c>
      <c r="AA15" s="561">
        <v>5.500000000001819</v>
      </c>
      <c r="AB15" s="509"/>
      <c r="AC15" s="509"/>
      <c r="AD15" s="502"/>
      <c r="AE15" s="555"/>
      <c r="AF15" s="499"/>
      <c r="AH15" s="519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21"/>
      <c r="BR15" s="121"/>
      <c r="BS15" s="11"/>
      <c r="BT15" s="117"/>
      <c r="BU15" s="219"/>
    </row>
    <row r="16" spans="1:73" ht="15.75">
      <c r="A16" s="121" t="s">
        <v>155</v>
      </c>
      <c r="B16" s="3"/>
      <c r="C16" s="3"/>
      <c r="D16" s="50">
        <f t="shared" si="0"/>
        <v>223.9499999999889</v>
      </c>
      <c r="E16" s="283">
        <v>6</v>
      </c>
      <c r="F16" s="283">
        <v>0</v>
      </c>
      <c r="G16" s="283">
        <v>3.3000000000000114</v>
      </c>
      <c r="H16" s="283">
        <v>0</v>
      </c>
      <c r="I16" s="283">
        <v>0</v>
      </c>
      <c r="J16" s="283">
        <v>5.1999999999999886</v>
      </c>
      <c r="K16" s="283">
        <v>0</v>
      </c>
      <c r="L16" s="283">
        <v>0</v>
      </c>
      <c r="M16" s="283">
        <v>28.000000000000455</v>
      </c>
      <c r="N16" s="283">
        <v>9</v>
      </c>
      <c r="O16" s="283">
        <v>23.799999999999727</v>
      </c>
      <c r="P16" s="283">
        <v>21.449999999999818</v>
      </c>
      <c r="Q16" s="283">
        <v>11.199999999997999</v>
      </c>
      <c r="R16" s="283">
        <v>5.5999999999976353</v>
      </c>
      <c r="S16" s="283">
        <v>0</v>
      </c>
      <c r="T16" s="283">
        <v>0</v>
      </c>
      <c r="U16" s="283">
        <v>37.199999999997999</v>
      </c>
      <c r="V16" s="283">
        <v>3.8999999999978172</v>
      </c>
      <c r="W16" s="283">
        <v>0</v>
      </c>
      <c r="X16" s="283">
        <v>21.999999999998181</v>
      </c>
      <c r="Y16" s="561">
        <v>12.099999999998545</v>
      </c>
      <c r="Z16" s="561">
        <v>21.999999999998181</v>
      </c>
      <c r="AA16" s="561">
        <v>13.200000000002547</v>
      </c>
      <c r="AB16" s="502"/>
      <c r="AC16" s="502"/>
      <c r="AD16" s="502"/>
      <c r="AE16" s="555"/>
      <c r="AF16" s="499"/>
      <c r="AH16" s="519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21"/>
      <c r="BR16" s="121"/>
      <c r="BS16" s="3"/>
      <c r="BT16" s="117"/>
      <c r="BU16" s="219"/>
    </row>
    <row r="17" spans="1:73" ht="15.75">
      <c r="A17" s="121" t="s">
        <v>9</v>
      </c>
      <c r="B17" s="3"/>
      <c r="C17" s="3"/>
      <c r="D17" s="50">
        <f t="shared" si="0"/>
        <v>259.14999999999941</v>
      </c>
      <c r="E17" s="283">
        <v>24.000000000000057</v>
      </c>
      <c r="F17" s="283">
        <v>46</v>
      </c>
      <c r="G17" s="283">
        <v>31.500000000000057</v>
      </c>
      <c r="H17" s="283">
        <v>39</v>
      </c>
      <c r="I17" s="283">
        <v>26</v>
      </c>
      <c r="J17" s="283">
        <v>8.1000000000000227</v>
      </c>
      <c r="K17" s="283">
        <v>0</v>
      </c>
      <c r="L17" s="283">
        <v>8.8000000000001819</v>
      </c>
      <c r="M17" s="283">
        <v>30</v>
      </c>
      <c r="N17" s="283">
        <v>0</v>
      </c>
      <c r="O17" s="283">
        <v>12.300000000000182</v>
      </c>
      <c r="P17" s="283">
        <v>21.449999999998909</v>
      </c>
      <c r="Q17" s="283">
        <v>0</v>
      </c>
      <c r="R17" s="283">
        <v>9</v>
      </c>
      <c r="S17" s="283">
        <v>0</v>
      </c>
      <c r="T17" s="283">
        <v>0</v>
      </c>
      <c r="U17" s="283">
        <v>3</v>
      </c>
      <c r="V17" s="283">
        <v>0</v>
      </c>
      <c r="W17" s="283">
        <v>0</v>
      </c>
      <c r="X17" s="283">
        <v>0</v>
      </c>
      <c r="Y17" s="561">
        <v>0</v>
      </c>
      <c r="Z17" s="561">
        <v>0</v>
      </c>
      <c r="AA17" s="561">
        <v>0</v>
      </c>
      <c r="AB17" s="509"/>
      <c r="AC17" s="509"/>
      <c r="AD17" s="502"/>
      <c r="AE17" s="555"/>
      <c r="AF17" s="499"/>
      <c r="AH17" s="519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21"/>
      <c r="BR17" s="121"/>
      <c r="BS17" s="11"/>
      <c r="BT17" s="117"/>
      <c r="BU17" s="219"/>
    </row>
    <row r="18" spans="1:73" ht="15.75">
      <c r="A18" s="121" t="s">
        <v>11</v>
      </c>
      <c r="B18" s="3"/>
      <c r="C18" s="3"/>
      <c r="D18" s="50">
        <f t="shared" si="0"/>
        <v>185.70000000000334</v>
      </c>
      <c r="E18" s="283">
        <v>4.3999999999999204</v>
      </c>
      <c r="F18" s="283">
        <v>28.39999999999992</v>
      </c>
      <c r="G18" s="283">
        <v>17.999999999999943</v>
      </c>
      <c r="H18" s="283">
        <v>17.999999999999886</v>
      </c>
      <c r="I18" s="283">
        <v>32.999999999999943</v>
      </c>
      <c r="J18" s="283">
        <v>0</v>
      </c>
      <c r="K18" s="283">
        <v>0</v>
      </c>
      <c r="L18" s="283">
        <v>1.1999999999998181</v>
      </c>
      <c r="M18" s="283">
        <v>0</v>
      </c>
      <c r="N18" s="283">
        <v>7.1999999999989086</v>
      </c>
      <c r="O18" s="283">
        <v>49.599999999999</v>
      </c>
      <c r="P18" s="283">
        <v>19.300000000002001</v>
      </c>
      <c r="Q18" s="283">
        <v>0</v>
      </c>
      <c r="R18" s="283">
        <v>0</v>
      </c>
      <c r="S18" s="283">
        <v>0</v>
      </c>
      <c r="T18" s="283">
        <v>0</v>
      </c>
      <c r="U18" s="283">
        <v>0</v>
      </c>
      <c r="V18" s="283">
        <v>0</v>
      </c>
      <c r="W18" s="283">
        <v>0</v>
      </c>
      <c r="X18" s="283">
        <v>0</v>
      </c>
      <c r="Y18" s="561">
        <v>6.6000000000040018</v>
      </c>
      <c r="Z18" s="561">
        <v>0</v>
      </c>
      <c r="AA18" s="561">
        <v>0</v>
      </c>
      <c r="AB18" s="509"/>
      <c r="AC18" s="509"/>
      <c r="AD18" s="502"/>
      <c r="AE18" s="555"/>
      <c r="AF18" s="499"/>
      <c r="AH18" s="519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21"/>
      <c r="BR18" s="121"/>
      <c r="BS18" s="11"/>
      <c r="BT18" s="117"/>
      <c r="BU18" s="218"/>
    </row>
    <row r="19" spans="1:73" ht="15.75">
      <c r="A19" s="121" t="s">
        <v>2563</v>
      </c>
      <c r="B19" s="3"/>
      <c r="C19" s="3"/>
      <c r="D19" s="50">
        <f t="shared" si="0"/>
        <v>211.6999999999955</v>
      </c>
      <c r="E19" s="283">
        <v>0</v>
      </c>
      <c r="F19" s="283">
        <v>35.800000000000011</v>
      </c>
      <c r="G19" s="283">
        <v>22.5</v>
      </c>
      <c r="H19" s="283">
        <v>22.499999999999886</v>
      </c>
      <c r="I19" s="283">
        <v>26.800000000000011</v>
      </c>
      <c r="J19" s="283">
        <v>2.3999999999998636</v>
      </c>
      <c r="K19" s="283">
        <v>0</v>
      </c>
      <c r="L19" s="283">
        <v>0</v>
      </c>
      <c r="M19" s="283">
        <v>29.500000000000455</v>
      </c>
      <c r="N19" s="283">
        <v>0</v>
      </c>
      <c r="O19" s="283">
        <v>21.699999999998909</v>
      </c>
      <c r="P19" s="283">
        <v>18.899999999998727</v>
      </c>
      <c r="Q19" s="283">
        <v>0</v>
      </c>
      <c r="R19" s="283">
        <v>28.000000000000909</v>
      </c>
      <c r="S19" s="283">
        <v>0</v>
      </c>
      <c r="T19" s="283">
        <v>0</v>
      </c>
      <c r="U19" s="283">
        <v>0</v>
      </c>
      <c r="V19" s="283">
        <v>0</v>
      </c>
      <c r="W19" s="283">
        <v>0</v>
      </c>
      <c r="X19" s="283">
        <v>0</v>
      </c>
      <c r="Y19" s="561">
        <v>0</v>
      </c>
      <c r="Z19" s="561">
        <v>0</v>
      </c>
      <c r="AA19" s="561">
        <v>3.5999999999967258</v>
      </c>
      <c r="AB19" s="560"/>
      <c r="AC19" s="560"/>
      <c r="AD19" s="513"/>
      <c r="AE19" s="513"/>
      <c r="AF19" s="511"/>
      <c r="AH19" s="519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21"/>
      <c r="BR19" s="121"/>
      <c r="BS19" s="3"/>
      <c r="BT19" s="117"/>
      <c r="BU19" s="219"/>
    </row>
    <row r="20" spans="1:73" ht="15.75">
      <c r="A20" s="121" t="s">
        <v>983</v>
      </c>
      <c r="B20" s="3"/>
      <c r="C20" s="3"/>
      <c r="D20" s="50">
        <f t="shared" si="0"/>
        <v>200.2000000000061</v>
      </c>
      <c r="E20" s="283">
        <v>17.699999999999989</v>
      </c>
      <c r="F20" s="283">
        <v>40.300000000000011</v>
      </c>
      <c r="G20" s="283">
        <v>0</v>
      </c>
      <c r="H20" s="283">
        <v>0</v>
      </c>
      <c r="I20" s="283">
        <v>22.099999999999994</v>
      </c>
      <c r="J20" s="283">
        <v>8.8000000000000114</v>
      </c>
      <c r="K20" s="283">
        <v>0</v>
      </c>
      <c r="L20" s="283">
        <v>5.4999999999997726</v>
      </c>
      <c r="M20" s="283">
        <v>3.8999999999998636</v>
      </c>
      <c r="N20" s="283">
        <v>16.499999999999545</v>
      </c>
      <c r="O20" s="283">
        <v>22.100000000000364</v>
      </c>
      <c r="P20" s="283">
        <v>18.200000000002547</v>
      </c>
      <c r="Q20" s="283">
        <v>8.8000000000001819</v>
      </c>
      <c r="R20" s="283">
        <v>4.3999999999996362</v>
      </c>
      <c r="S20" s="283">
        <v>0</v>
      </c>
      <c r="T20" s="283">
        <v>9.4000000000005457</v>
      </c>
      <c r="U20" s="283">
        <v>6.000000000001819</v>
      </c>
      <c r="V20" s="283">
        <v>0</v>
      </c>
      <c r="W20" s="283">
        <v>0</v>
      </c>
      <c r="X20" s="283">
        <v>16.500000000001819</v>
      </c>
      <c r="Y20" s="561">
        <v>0</v>
      </c>
      <c r="Z20" s="561">
        <v>0</v>
      </c>
      <c r="AA20" s="561">
        <v>0</v>
      </c>
      <c r="AB20" s="502"/>
      <c r="AC20" s="502"/>
      <c r="AD20" s="502"/>
      <c r="AE20" s="555"/>
      <c r="AF20" s="499"/>
      <c r="AH20" s="519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21"/>
      <c r="BR20" s="121"/>
      <c r="BS20" s="3"/>
      <c r="BT20" s="117"/>
      <c r="BU20" s="219"/>
    </row>
    <row r="21" spans="1:73" ht="15.75">
      <c r="A21" s="121" t="s">
        <v>1040</v>
      </c>
      <c r="B21" s="3"/>
      <c r="C21" s="3"/>
      <c r="D21" s="50">
        <f t="shared" si="0"/>
        <v>208.89999999999208</v>
      </c>
      <c r="E21" s="283">
        <v>0</v>
      </c>
      <c r="F21" s="283">
        <v>16.500000000000057</v>
      </c>
      <c r="G21" s="283">
        <v>22.500000000000057</v>
      </c>
      <c r="H21" s="283">
        <v>22.5</v>
      </c>
      <c r="I21" s="283">
        <v>1.1000000000000796</v>
      </c>
      <c r="J21" s="283">
        <v>32.800000000000068</v>
      </c>
      <c r="K21" s="283">
        <v>0</v>
      </c>
      <c r="L21" s="283">
        <v>0</v>
      </c>
      <c r="M21" s="283">
        <v>26</v>
      </c>
      <c r="N21" s="283">
        <v>0</v>
      </c>
      <c r="O21" s="283">
        <v>41.399999999999636</v>
      </c>
      <c r="P21" s="283">
        <v>18.199999999997999</v>
      </c>
      <c r="Q21" s="283">
        <v>10.399999999999636</v>
      </c>
      <c r="R21" s="283">
        <v>5.1999999999989086</v>
      </c>
      <c r="S21" s="283">
        <v>0</v>
      </c>
      <c r="T21" s="283">
        <v>3.8999999999978172</v>
      </c>
      <c r="U21" s="283">
        <v>0</v>
      </c>
      <c r="V21" s="283">
        <v>3.8999999999978172</v>
      </c>
      <c r="W21" s="283">
        <v>0</v>
      </c>
      <c r="X21" s="283">
        <v>0</v>
      </c>
      <c r="Y21" s="561">
        <v>0</v>
      </c>
      <c r="Z21" s="561">
        <v>0</v>
      </c>
      <c r="AA21" s="561">
        <v>4.5</v>
      </c>
      <c r="AB21" s="502"/>
      <c r="AC21" s="502"/>
      <c r="AD21" s="502"/>
      <c r="AE21" s="555"/>
      <c r="AF21" s="499"/>
      <c r="AH21" s="519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21"/>
      <c r="BR21" s="121"/>
      <c r="BS21" s="11"/>
      <c r="BT21" s="117"/>
      <c r="BU21" s="218"/>
    </row>
    <row r="22" spans="1:73" ht="15.75">
      <c r="A22" s="121" t="s">
        <v>13</v>
      </c>
      <c r="B22" s="3"/>
      <c r="C22" s="3"/>
      <c r="D22" s="50">
        <f t="shared" si="0"/>
        <v>236.70000000000152</v>
      </c>
      <c r="E22" s="283">
        <v>49.800000000000068</v>
      </c>
      <c r="F22" s="283">
        <v>0</v>
      </c>
      <c r="G22" s="283">
        <v>21</v>
      </c>
      <c r="H22" s="283">
        <v>21</v>
      </c>
      <c r="I22" s="283">
        <v>0</v>
      </c>
      <c r="J22" s="283">
        <v>9.8000000000001819</v>
      </c>
      <c r="K22" s="283">
        <v>0</v>
      </c>
      <c r="L22" s="283">
        <v>7.5</v>
      </c>
      <c r="M22" s="283">
        <v>0</v>
      </c>
      <c r="N22" s="283">
        <v>22.499999999999545</v>
      </c>
      <c r="O22" s="283">
        <v>28.499999999999545</v>
      </c>
      <c r="P22" s="283">
        <v>17.600000000001273</v>
      </c>
      <c r="Q22" s="283">
        <v>2.5999999999994543</v>
      </c>
      <c r="R22" s="283">
        <v>25.999999999999091</v>
      </c>
      <c r="S22" s="283">
        <v>0</v>
      </c>
      <c r="T22" s="283">
        <v>0</v>
      </c>
      <c r="U22" s="283">
        <v>21.999999999999091</v>
      </c>
      <c r="V22" s="283">
        <v>0</v>
      </c>
      <c r="W22" s="283">
        <v>0</v>
      </c>
      <c r="X22" s="283">
        <v>0</v>
      </c>
      <c r="Y22" s="561">
        <v>0</v>
      </c>
      <c r="Z22" s="561">
        <v>8.4000000000032742</v>
      </c>
      <c r="AA22" s="561">
        <v>0</v>
      </c>
      <c r="AB22" s="509"/>
      <c r="AC22" s="509"/>
      <c r="AD22" s="502"/>
      <c r="AE22" s="555"/>
      <c r="AF22" s="499"/>
      <c r="AH22" s="519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21"/>
      <c r="BR22" s="121"/>
      <c r="BS22" s="3"/>
      <c r="BT22" s="117"/>
      <c r="BU22" s="219"/>
    </row>
    <row r="23" spans="1:73" ht="15.75">
      <c r="A23" s="121" t="s">
        <v>989</v>
      </c>
      <c r="B23" s="3"/>
      <c r="C23" s="3"/>
      <c r="D23" s="50">
        <f t="shared" si="0"/>
        <v>265.90000000000452</v>
      </c>
      <c r="E23" s="283">
        <v>25</v>
      </c>
      <c r="F23" s="283">
        <v>26</v>
      </c>
      <c r="G23" s="283">
        <v>42.5</v>
      </c>
      <c r="H23" s="283">
        <v>42.5</v>
      </c>
      <c r="I23" s="283">
        <v>2.6000000000000227</v>
      </c>
      <c r="J23" s="283">
        <v>29.200000000000045</v>
      </c>
      <c r="K23" s="283">
        <v>0</v>
      </c>
      <c r="L23" s="283">
        <v>7.1999999999998181</v>
      </c>
      <c r="M23" s="283">
        <v>4.7999999999997272</v>
      </c>
      <c r="N23" s="283">
        <v>0</v>
      </c>
      <c r="O23" s="283">
        <v>0</v>
      </c>
      <c r="P23" s="283">
        <v>17.100000000000364</v>
      </c>
      <c r="Q23" s="283">
        <v>0</v>
      </c>
      <c r="R23" s="283">
        <v>22.500000000002728</v>
      </c>
      <c r="S23" s="283">
        <v>0</v>
      </c>
      <c r="T23" s="283">
        <v>0</v>
      </c>
      <c r="U23" s="283">
        <v>16.500000000000909</v>
      </c>
      <c r="V23" s="283">
        <v>30.000000000000909</v>
      </c>
      <c r="W23" s="283">
        <v>0</v>
      </c>
      <c r="X23" s="283">
        <v>0</v>
      </c>
      <c r="Y23" s="561">
        <v>0</v>
      </c>
      <c r="Z23" s="561">
        <v>0</v>
      </c>
      <c r="AA23" s="561">
        <v>0</v>
      </c>
      <c r="AB23" s="502"/>
      <c r="AC23" s="502"/>
      <c r="AD23" s="502"/>
      <c r="AE23" s="555"/>
      <c r="AF23" s="499"/>
      <c r="AH23" s="519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21"/>
      <c r="BR23" s="121"/>
      <c r="BS23" s="155"/>
      <c r="BT23" s="117"/>
      <c r="BU23" s="218"/>
    </row>
    <row r="24" spans="1:73" ht="15.75">
      <c r="A24" s="121" t="s">
        <v>15</v>
      </c>
      <c r="B24" s="3"/>
      <c r="C24" s="3"/>
      <c r="D24" s="50">
        <f t="shared" si="0"/>
        <v>224.29999999999472</v>
      </c>
      <c r="E24" s="283">
        <v>45.600000000000023</v>
      </c>
      <c r="F24" s="283">
        <v>24</v>
      </c>
      <c r="G24" s="283">
        <v>3.2999999999999545</v>
      </c>
      <c r="H24" s="283">
        <v>0</v>
      </c>
      <c r="I24" s="283">
        <v>2.3999999999999773</v>
      </c>
      <c r="J24" s="283">
        <v>23.999999999999773</v>
      </c>
      <c r="K24" s="283">
        <v>0</v>
      </c>
      <c r="L24" s="283">
        <v>0</v>
      </c>
      <c r="M24" s="283">
        <v>21.999999999999545</v>
      </c>
      <c r="N24" s="283">
        <v>0</v>
      </c>
      <c r="O24" s="283">
        <v>30</v>
      </c>
      <c r="P24" s="283">
        <v>16.899999999999636</v>
      </c>
      <c r="Q24" s="283">
        <v>0</v>
      </c>
      <c r="R24" s="283">
        <v>0</v>
      </c>
      <c r="S24" s="283">
        <v>0</v>
      </c>
      <c r="T24" s="283">
        <v>0</v>
      </c>
      <c r="U24" s="283">
        <v>0</v>
      </c>
      <c r="V24" s="283">
        <v>0</v>
      </c>
      <c r="W24" s="283">
        <v>0</v>
      </c>
      <c r="X24" s="283">
        <v>21.999999999999091</v>
      </c>
      <c r="Y24" s="561">
        <v>12.099999999998545</v>
      </c>
      <c r="Z24" s="561">
        <v>21.999999999998181</v>
      </c>
      <c r="AA24" s="561">
        <v>0</v>
      </c>
      <c r="AB24" s="509"/>
      <c r="AC24" s="509"/>
      <c r="AD24" s="502"/>
      <c r="AE24" s="555"/>
      <c r="AF24" s="499"/>
      <c r="AH24" s="519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7"/>
      <c r="BN24" s="157"/>
      <c r="BO24" s="157"/>
      <c r="BP24" s="157"/>
      <c r="BQ24" s="121"/>
      <c r="BR24" s="121"/>
      <c r="BS24" s="11"/>
      <c r="BT24" s="117"/>
      <c r="BU24" s="218"/>
    </row>
    <row r="25" spans="1:73" ht="15.75">
      <c r="A25" s="121" t="s">
        <v>17</v>
      </c>
      <c r="B25" s="3"/>
      <c r="C25" s="3"/>
      <c r="D25" s="50">
        <f t="shared" si="0"/>
        <v>263.29999999999723</v>
      </c>
      <c r="E25" s="283">
        <v>0</v>
      </c>
      <c r="F25" s="283">
        <v>26</v>
      </c>
      <c r="G25" s="283">
        <v>46.5</v>
      </c>
      <c r="H25" s="283">
        <v>46.5</v>
      </c>
      <c r="I25" s="283">
        <v>24.600000000000136</v>
      </c>
      <c r="J25" s="283">
        <v>0</v>
      </c>
      <c r="K25" s="283">
        <v>0</v>
      </c>
      <c r="L25" s="283">
        <v>0</v>
      </c>
      <c r="M25" s="283">
        <v>22</v>
      </c>
      <c r="N25" s="283">
        <v>0</v>
      </c>
      <c r="O25" s="283">
        <v>25.800000000000182</v>
      </c>
      <c r="P25" s="283">
        <v>16.699999999999818</v>
      </c>
      <c r="Q25" s="283">
        <v>0</v>
      </c>
      <c r="R25" s="283">
        <v>17.999999999999091</v>
      </c>
      <c r="S25" s="283">
        <v>0</v>
      </c>
      <c r="T25" s="283">
        <v>0</v>
      </c>
      <c r="U25" s="283">
        <v>13.199999999998909</v>
      </c>
      <c r="V25" s="283">
        <v>23.999999999999091</v>
      </c>
      <c r="W25" s="283">
        <v>0</v>
      </c>
      <c r="X25" s="283">
        <v>0</v>
      </c>
      <c r="Y25" s="561">
        <v>0</v>
      </c>
      <c r="Z25" s="561">
        <v>0</v>
      </c>
      <c r="AA25" s="561">
        <v>0</v>
      </c>
      <c r="AB25" s="509"/>
      <c r="AC25" s="509"/>
      <c r="AD25" s="502"/>
      <c r="AE25" s="555"/>
      <c r="AF25" s="499"/>
      <c r="AH25" s="519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7"/>
      <c r="BN25" s="157"/>
      <c r="BO25" s="157"/>
      <c r="BP25" s="157"/>
      <c r="BQ25" s="121"/>
      <c r="BR25" s="121"/>
      <c r="BS25" s="3"/>
      <c r="BT25" s="117"/>
      <c r="BU25" s="219"/>
    </row>
    <row r="26" spans="1:73" ht="15.75">
      <c r="A26" s="121" t="s">
        <v>999</v>
      </c>
      <c r="B26" s="3"/>
      <c r="C26" s="3"/>
      <c r="D26" s="50">
        <f t="shared" si="0"/>
        <v>263.50000000000006</v>
      </c>
      <c r="E26" s="283">
        <v>36</v>
      </c>
      <c r="F26" s="283">
        <v>26.099999999999909</v>
      </c>
      <c r="G26" s="283">
        <v>20.999999999999943</v>
      </c>
      <c r="H26" s="283">
        <v>20.999999999999773</v>
      </c>
      <c r="I26" s="283">
        <v>46.699999999999932</v>
      </c>
      <c r="J26" s="283">
        <v>2.9999999999997726</v>
      </c>
      <c r="K26" s="283">
        <v>0</v>
      </c>
      <c r="L26" s="283">
        <v>0</v>
      </c>
      <c r="M26" s="283">
        <v>30</v>
      </c>
      <c r="N26" s="283">
        <v>6.5999999999999091</v>
      </c>
      <c r="O26" s="283">
        <v>26.599999999999909</v>
      </c>
      <c r="P26" s="283">
        <v>16.500000000001819</v>
      </c>
      <c r="Q26" s="283">
        <v>0</v>
      </c>
      <c r="R26" s="283">
        <v>0</v>
      </c>
      <c r="S26" s="283">
        <v>0</v>
      </c>
      <c r="T26" s="283">
        <v>0</v>
      </c>
      <c r="U26" s="283">
        <v>29.999999999999091</v>
      </c>
      <c r="V26" s="283">
        <v>0</v>
      </c>
      <c r="W26" s="283">
        <v>0</v>
      </c>
      <c r="X26" s="283">
        <v>0</v>
      </c>
      <c r="Y26" s="561">
        <v>0</v>
      </c>
      <c r="Z26" s="561">
        <v>0</v>
      </c>
      <c r="AA26" s="561">
        <v>0</v>
      </c>
      <c r="AB26" s="502"/>
      <c r="AC26" s="502"/>
      <c r="AD26" s="502"/>
      <c r="AE26" s="555"/>
      <c r="AF26" s="499"/>
      <c r="AH26" s="519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21"/>
      <c r="BR26" s="121"/>
      <c r="BS26" s="11"/>
      <c r="BT26" s="117"/>
      <c r="BU26" s="218"/>
    </row>
    <row r="27" spans="1:73" ht="15.75">
      <c r="A27" s="121" t="s">
        <v>1013</v>
      </c>
      <c r="B27" s="3"/>
      <c r="C27" s="3"/>
      <c r="D27" s="50">
        <f t="shared" si="0"/>
        <v>303.79999999999632</v>
      </c>
      <c r="E27" s="283">
        <v>34.299999999999955</v>
      </c>
      <c r="F27" s="283">
        <v>0</v>
      </c>
      <c r="G27" s="283">
        <v>51.399999999999977</v>
      </c>
      <c r="H27" s="283">
        <v>53.100000000000023</v>
      </c>
      <c r="I27" s="283">
        <v>0</v>
      </c>
      <c r="J27" s="283">
        <v>0</v>
      </c>
      <c r="K27" s="283">
        <v>0</v>
      </c>
      <c r="L27" s="283">
        <v>0</v>
      </c>
      <c r="M27" s="283">
        <v>27.999999999999545</v>
      </c>
      <c r="N27" s="283">
        <v>0</v>
      </c>
      <c r="O27" s="283">
        <v>30.799999999999727</v>
      </c>
      <c r="P27" s="283">
        <v>16.500000000000909</v>
      </c>
      <c r="Q27" s="283">
        <v>0</v>
      </c>
      <c r="R27" s="283">
        <v>0</v>
      </c>
      <c r="S27" s="283">
        <v>0</v>
      </c>
      <c r="T27" s="283">
        <v>3.6000000000003638</v>
      </c>
      <c r="U27" s="283">
        <v>0</v>
      </c>
      <c r="V27" s="283">
        <v>3.2999999999983629</v>
      </c>
      <c r="W27" s="283">
        <v>16.499999999999091</v>
      </c>
      <c r="X27" s="283">
        <v>25.999999999999091</v>
      </c>
      <c r="Y27" s="561">
        <v>14.299999999999272</v>
      </c>
      <c r="Z27" s="561">
        <v>26</v>
      </c>
      <c r="AA27" s="561">
        <v>0</v>
      </c>
      <c r="AB27" s="502"/>
      <c r="AC27" s="502"/>
      <c r="AD27" s="502"/>
      <c r="AE27" s="558"/>
      <c r="AF27" s="499"/>
      <c r="AH27" s="519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21"/>
      <c r="BR27" s="121"/>
      <c r="BS27" s="155"/>
      <c r="BT27" s="117"/>
      <c r="BU27" s="219"/>
    </row>
    <row r="28" spans="1:73" ht="15.75">
      <c r="A28" s="121" t="s">
        <v>164</v>
      </c>
      <c r="B28" s="3"/>
      <c r="C28" s="3"/>
      <c r="D28" s="50">
        <f t="shared" si="0"/>
        <v>131.60000000000173</v>
      </c>
      <c r="E28" s="283">
        <v>35.599999999999966</v>
      </c>
      <c r="F28" s="283">
        <v>0</v>
      </c>
      <c r="G28" s="283">
        <v>0</v>
      </c>
      <c r="H28" s="283">
        <v>0</v>
      </c>
      <c r="I28" s="283">
        <v>23.999999999999943</v>
      </c>
      <c r="J28" s="283">
        <v>0</v>
      </c>
      <c r="K28" s="283">
        <v>0</v>
      </c>
      <c r="L28" s="283">
        <v>0</v>
      </c>
      <c r="M28" s="283">
        <v>34.599999999999909</v>
      </c>
      <c r="N28" s="283">
        <v>0</v>
      </c>
      <c r="O28" s="283">
        <v>14.300000000000637</v>
      </c>
      <c r="P28" s="283">
        <v>16.5</v>
      </c>
      <c r="Q28" s="283">
        <v>0</v>
      </c>
      <c r="R28" s="283">
        <v>0</v>
      </c>
      <c r="S28" s="283">
        <v>0</v>
      </c>
      <c r="T28" s="283">
        <v>0</v>
      </c>
      <c r="U28" s="283">
        <v>0</v>
      </c>
      <c r="V28" s="283">
        <v>0</v>
      </c>
      <c r="W28" s="283">
        <v>0</v>
      </c>
      <c r="X28" s="283">
        <v>6.6000000000012733</v>
      </c>
      <c r="Y28" s="561">
        <v>0</v>
      </c>
      <c r="Z28" s="561">
        <v>0</v>
      </c>
      <c r="AA28" s="561">
        <v>0</v>
      </c>
      <c r="AB28" s="502"/>
      <c r="AC28" s="502"/>
      <c r="AD28" s="502"/>
      <c r="AE28" s="555"/>
      <c r="AF28" s="499"/>
      <c r="AH28" s="519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7"/>
      <c r="BN28" s="157"/>
      <c r="BO28" s="157"/>
      <c r="BP28" s="157"/>
      <c r="BQ28" s="121"/>
      <c r="BR28" s="121"/>
      <c r="BS28" s="3"/>
      <c r="BT28" s="117"/>
      <c r="BU28" s="219"/>
    </row>
    <row r="29" spans="1:73" ht="15.75">
      <c r="A29" s="121" t="s">
        <v>19</v>
      </c>
      <c r="B29" s="3"/>
      <c r="C29" s="3"/>
      <c r="D29" s="50">
        <f t="shared" si="0"/>
        <v>211.40000000000163</v>
      </c>
      <c r="E29" s="283">
        <v>31.200000000000045</v>
      </c>
      <c r="F29" s="283">
        <v>0</v>
      </c>
      <c r="G29" s="283">
        <v>60.000000000000057</v>
      </c>
      <c r="H29" s="283">
        <v>47.999999999999886</v>
      </c>
      <c r="I29" s="283">
        <v>0</v>
      </c>
      <c r="J29" s="283">
        <v>0</v>
      </c>
      <c r="K29" s="283">
        <v>0</v>
      </c>
      <c r="L29" s="283">
        <v>0</v>
      </c>
      <c r="M29" s="283">
        <v>28</v>
      </c>
      <c r="N29" s="283">
        <v>12.000000000000455</v>
      </c>
      <c r="O29" s="283">
        <v>9.0000000000004547</v>
      </c>
      <c r="P29" s="283">
        <v>16.5</v>
      </c>
      <c r="Q29" s="283">
        <v>0</v>
      </c>
      <c r="R29" s="283">
        <v>0</v>
      </c>
      <c r="S29" s="283">
        <v>0</v>
      </c>
      <c r="T29" s="283">
        <v>1.1000000000003638</v>
      </c>
      <c r="U29" s="283">
        <v>0</v>
      </c>
      <c r="V29" s="283">
        <v>5.6000000000003638</v>
      </c>
      <c r="W29" s="283">
        <v>0</v>
      </c>
      <c r="X29" s="283">
        <v>0</v>
      </c>
      <c r="Y29" s="561">
        <v>0</v>
      </c>
      <c r="Z29" s="561">
        <v>0</v>
      </c>
      <c r="AA29" s="561">
        <v>0</v>
      </c>
      <c r="AB29" s="509"/>
      <c r="AC29" s="509"/>
      <c r="AD29" s="502"/>
      <c r="AE29" s="555"/>
      <c r="AF29" s="499"/>
      <c r="AH29" s="519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21"/>
      <c r="BR29" s="121"/>
      <c r="BS29" s="11"/>
      <c r="BT29" s="117"/>
      <c r="BU29" s="218"/>
    </row>
    <row r="30" spans="1:73" ht="15.75">
      <c r="A30" s="148" t="s">
        <v>2544</v>
      </c>
      <c r="B30" s="3"/>
      <c r="C30" s="3"/>
      <c r="D30" s="50">
        <f t="shared" si="0"/>
        <v>151.59999999999908</v>
      </c>
      <c r="E30" s="283">
        <v>19.80000000000004</v>
      </c>
      <c r="F30" s="283">
        <v>9.0000000000000568</v>
      </c>
      <c r="G30" s="283">
        <v>0</v>
      </c>
      <c r="H30" s="283">
        <v>0</v>
      </c>
      <c r="I30" s="283">
        <v>9.6000000000000227</v>
      </c>
      <c r="J30" s="283">
        <v>6.0000000000000568</v>
      </c>
      <c r="K30" s="283">
        <v>0</v>
      </c>
      <c r="L30" s="283">
        <v>9.5999999999999091</v>
      </c>
      <c r="M30" s="283">
        <v>26</v>
      </c>
      <c r="N30" s="283">
        <v>6.9999999999995453</v>
      </c>
      <c r="O30" s="283">
        <v>12.299999999999272</v>
      </c>
      <c r="P30" s="283">
        <v>16.5</v>
      </c>
      <c r="Q30" s="283">
        <v>0</v>
      </c>
      <c r="R30" s="283">
        <v>0</v>
      </c>
      <c r="S30" s="283">
        <v>0</v>
      </c>
      <c r="T30" s="283">
        <v>3.6000000000003638</v>
      </c>
      <c r="U30" s="283">
        <v>28</v>
      </c>
      <c r="V30" s="283">
        <v>0</v>
      </c>
      <c r="W30" s="283">
        <v>4.1999999999998181</v>
      </c>
      <c r="X30" s="283">
        <v>0</v>
      </c>
      <c r="Y30" s="561">
        <v>0</v>
      </c>
      <c r="Z30" s="561">
        <v>0</v>
      </c>
      <c r="AA30" s="561">
        <v>0</v>
      </c>
      <c r="AB30" s="560"/>
      <c r="AC30" s="560"/>
      <c r="AD30" s="513"/>
      <c r="AE30" s="513"/>
      <c r="AF30" s="511"/>
      <c r="AH30" s="519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21"/>
      <c r="BR30" s="121"/>
      <c r="BS30" s="11"/>
      <c r="BT30" s="117"/>
      <c r="BU30" s="218"/>
    </row>
    <row r="31" spans="1:73" ht="15.75">
      <c r="A31" s="121" t="s">
        <v>2546</v>
      </c>
      <c r="B31" s="3"/>
      <c r="C31" s="3"/>
      <c r="D31" s="50">
        <f t="shared" si="0"/>
        <v>204.00000000000239</v>
      </c>
      <c r="E31" s="283">
        <v>0</v>
      </c>
      <c r="F31" s="283">
        <v>21.000000000000057</v>
      </c>
      <c r="G31" s="283">
        <v>8.1000000000000227</v>
      </c>
      <c r="H31" s="283">
        <v>0</v>
      </c>
      <c r="I31" s="283">
        <v>1.4000000000000341</v>
      </c>
      <c r="J31" s="283">
        <v>0</v>
      </c>
      <c r="K31" s="283">
        <v>0</v>
      </c>
      <c r="L31" s="283">
        <v>1.2999999999997272</v>
      </c>
      <c r="M31" s="283">
        <v>0</v>
      </c>
      <c r="N31" s="283">
        <v>0</v>
      </c>
      <c r="O31" s="283">
        <v>32.399999999999636</v>
      </c>
      <c r="P31" s="283">
        <v>16.499999999998181</v>
      </c>
      <c r="Q31" s="283">
        <v>0</v>
      </c>
      <c r="R31" s="283">
        <v>24</v>
      </c>
      <c r="S31" s="283">
        <v>0</v>
      </c>
      <c r="T31" s="283">
        <v>0</v>
      </c>
      <c r="U31" s="283">
        <v>6</v>
      </c>
      <c r="V31" s="283">
        <v>0</v>
      </c>
      <c r="W31" s="283">
        <v>24</v>
      </c>
      <c r="X31" s="283">
        <v>22</v>
      </c>
      <c r="Y31" s="561">
        <v>12.100000000002183</v>
      </c>
      <c r="Z31" s="561">
        <v>35.200000000002547</v>
      </c>
      <c r="AA31" s="561">
        <v>0</v>
      </c>
      <c r="AB31" s="560"/>
      <c r="AC31" s="560"/>
      <c r="AD31" s="513"/>
      <c r="AE31" s="513"/>
      <c r="AF31" s="511"/>
      <c r="AH31" s="519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21"/>
      <c r="BR31" s="121"/>
      <c r="BS31" s="3"/>
      <c r="BT31" s="117"/>
      <c r="BU31" s="219"/>
    </row>
    <row r="32" spans="1:73" ht="15.75">
      <c r="A32" s="121" t="s">
        <v>1057</v>
      </c>
      <c r="B32" s="3"/>
      <c r="C32" s="3"/>
      <c r="D32" s="50">
        <f t="shared" si="0"/>
        <v>297.39999999999935</v>
      </c>
      <c r="E32" s="283">
        <v>44.500000000000057</v>
      </c>
      <c r="F32" s="283">
        <v>0</v>
      </c>
      <c r="G32" s="283">
        <v>29.600000000000023</v>
      </c>
      <c r="H32" s="283">
        <v>26</v>
      </c>
      <c r="I32" s="283">
        <v>22</v>
      </c>
      <c r="J32" s="283">
        <v>0</v>
      </c>
      <c r="K32" s="283">
        <v>0</v>
      </c>
      <c r="L32" s="283">
        <v>0</v>
      </c>
      <c r="M32" s="283">
        <v>28.000000000000455</v>
      </c>
      <c r="N32" s="283">
        <v>0</v>
      </c>
      <c r="O32" s="283">
        <v>19.599999999999909</v>
      </c>
      <c r="P32" s="283">
        <v>16.499999999998181</v>
      </c>
      <c r="Q32" s="283">
        <v>0</v>
      </c>
      <c r="R32" s="283">
        <v>28.000000000001819</v>
      </c>
      <c r="S32" s="283">
        <v>0</v>
      </c>
      <c r="T32" s="283">
        <v>0</v>
      </c>
      <c r="U32" s="283">
        <v>22.000000000001819</v>
      </c>
      <c r="V32" s="283">
        <v>0</v>
      </c>
      <c r="W32" s="283">
        <v>0</v>
      </c>
      <c r="X32" s="283">
        <v>24.000000000001819</v>
      </c>
      <c r="Y32" s="561">
        <v>13.19999999999709</v>
      </c>
      <c r="Z32" s="561">
        <v>23.999999999998181</v>
      </c>
      <c r="AA32" s="561">
        <v>0</v>
      </c>
      <c r="AB32" s="502"/>
      <c r="AC32" s="502"/>
      <c r="AD32" s="502"/>
      <c r="AE32" s="555"/>
      <c r="AF32" s="499"/>
      <c r="AH32" s="519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21"/>
      <c r="BR32" s="121"/>
      <c r="BS32" s="11"/>
      <c r="BT32" s="117"/>
      <c r="BU32" s="218"/>
    </row>
    <row r="33" spans="1:73" ht="15.75">
      <c r="A33" s="121" t="s">
        <v>1053</v>
      </c>
      <c r="B33" s="3"/>
      <c r="C33" s="3"/>
      <c r="D33" s="50">
        <f t="shared" si="0"/>
        <v>254.29999999999615</v>
      </c>
      <c r="E33" s="283">
        <v>42.900000000000034</v>
      </c>
      <c r="F33" s="283">
        <v>0</v>
      </c>
      <c r="G33" s="283">
        <v>30.100000000000023</v>
      </c>
      <c r="H33" s="283">
        <v>21</v>
      </c>
      <c r="I33" s="283">
        <v>0</v>
      </c>
      <c r="J33" s="283">
        <v>0</v>
      </c>
      <c r="K33" s="283">
        <v>0</v>
      </c>
      <c r="L33" s="283">
        <v>0</v>
      </c>
      <c r="M33" s="283">
        <v>28</v>
      </c>
      <c r="N33" s="283">
        <v>0</v>
      </c>
      <c r="O33" s="283">
        <v>8.7999999999997272</v>
      </c>
      <c r="P33" s="283">
        <v>16.499999999997272</v>
      </c>
      <c r="Q33" s="283">
        <v>0</v>
      </c>
      <c r="R33" s="283">
        <v>0</v>
      </c>
      <c r="S33" s="283">
        <v>0</v>
      </c>
      <c r="T33" s="283">
        <v>3.2999999999992724</v>
      </c>
      <c r="U33" s="283">
        <v>24</v>
      </c>
      <c r="V33" s="283">
        <v>0</v>
      </c>
      <c r="W33" s="283">
        <v>5.6000000000003638</v>
      </c>
      <c r="X33" s="283">
        <v>26.000000000000909</v>
      </c>
      <c r="Y33" s="561">
        <v>14.299999999999272</v>
      </c>
      <c r="Z33" s="561">
        <v>33.799999999999272</v>
      </c>
      <c r="AA33" s="561">
        <v>0</v>
      </c>
      <c r="AB33" s="502"/>
      <c r="AC33" s="502"/>
      <c r="AD33" s="502"/>
      <c r="AE33" s="555"/>
      <c r="AF33" s="499"/>
      <c r="AH33" s="519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21"/>
      <c r="BR33" s="121"/>
      <c r="BS33" s="11"/>
      <c r="BT33" s="117"/>
      <c r="BU33" s="218"/>
    </row>
    <row r="34" spans="1:73" ht="15.75">
      <c r="A34" s="121" t="s">
        <v>21</v>
      </c>
      <c r="B34" s="3"/>
      <c r="C34" s="3"/>
      <c r="D34" s="50">
        <f t="shared" si="0"/>
        <v>247.69999999999385</v>
      </c>
      <c r="E34" s="283">
        <v>0</v>
      </c>
      <c r="F34" s="283">
        <v>0</v>
      </c>
      <c r="G34" s="283">
        <v>23.700000000000003</v>
      </c>
      <c r="H34" s="283">
        <v>20.799999999999983</v>
      </c>
      <c r="I34" s="283">
        <v>21.999999999999972</v>
      </c>
      <c r="J34" s="283">
        <v>0</v>
      </c>
      <c r="K34" s="283">
        <v>0</v>
      </c>
      <c r="L34" s="283">
        <v>0</v>
      </c>
      <c r="M34" s="283">
        <v>23.999999999999545</v>
      </c>
      <c r="N34" s="283">
        <v>0</v>
      </c>
      <c r="O34" s="283">
        <v>45.399999999999636</v>
      </c>
      <c r="P34" s="283">
        <v>15.599999999998545</v>
      </c>
      <c r="Q34" s="283">
        <v>0</v>
      </c>
      <c r="R34" s="283">
        <v>0</v>
      </c>
      <c r="S34" s="283">
        <v>0</v>
      </c>
      <c r="T34" s="283">
        <v>0</v>
      </c>
      <c r="U34" s="283">
        <v>0</v>
      </c>
      <c r="V34" s="283">
        <v>0</v>
      </c>
      <c r="W34" s="283">
        <v>3.2999999999992724</v>
      </c>
      <c r="X34" s="283">
        <v>27.999999999999091</v>
      </c>
      <c r="Y34" s="561">
        <v>15.399999999999636</v>
      </c>
      <c r="Z34" s="561">
        <v>35.199999999998909</v>
      </c>
      <c r="AA34" s="561">
        <v>14.299999999999272</v>
      </c>
      <c r="AB34" s="557"/>
      <c r="AC34" s="557"/>
      <c r="AD34" s="502"/>
      <c r="AE34" s="555"/>
      <c r="AF34" s="499"/>
      <c r="AH34" s="519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21"/>
      <c r="BR34" s="121"/>
      <c r="BS34" s="3"/>
      <c r="BT34" s="117"/>
      <c r="BU34" s="219"/>
    </row>
    <row r="35" spans="1:73" ht="15.75">
      <c r="A35" s="121" t="s">
        <v>142</v>
      </c>
      <c r="B35" s="3"/>
      <c r="C35" s="3"/>
      <c r="D35" s="50">
        <f t="shared" si="0"/>
        <v>193.50000000000114</v>
      </c>
      <c r="E35" s="283">
        <v>16.5</v>
      </c>
      <c r="F35" s="283">
        <v>30.000000000000057</v>
      </c>
      <c r="G35" s="283">
        <v>0</v>
      </c>
      <c r="H35" s="283">
        <v>0</v>
      </c>
      <c r="I35" s="283">
        <v>13.400000000000034</v>
      </c>
      <c r="J35" s="283">
        <v>0</v>
      </c>
      <c r="K35" s="283">
        <v>6.6000000000001364</v>
      </c>
      <c r="L35" s="283">
        <v>0</v>
      </c>
      <c r="M35" s="283">
        <v>0</v>
      </c>
      <c r="N35" s="283">
        <v>0</v>
      </c>
      <c r="O35" s="283">
        <v>47.199999999999818</v>
      </c>
      <c r="P35" s="283">
        <v>15.400000000000546</v>
      </c>
      <c r="Q35" s="283">
        <v>0</v>
      </c>
      <c r="R35" s="283">
        <v>21</v>
      </c>
      <c r="S35" s="283">
        <v>0</v>
      </c>
      <c r="T35" s="283">
        <v>0</v>
      </c>
      <c r="U35" s="283">
        <v>15.400000000000546</v>
      </c>
      <c r="V35" s="283">
        <v>28</v>
      </c>
      <c r="W35" s="283">
        <v>0</v>
      </c>
      <c r="X35" s="283">
        <v>0</v>
      </c>
      <c r="Y35" s="561">
        <v>0</v>
      </c>
      <c r="Z35" s="561">
        <v>0</v>
      </c>
      <c r="AA35" s="561">
        <v>0</v>
      </c>
      <c r="AB35" s="502"/>
      <c r="AC35" s="502"/>
      <c r="AD35" s="502"/>
      <c r="AE35" s="555"/>
      <c r="AF35" s="499"/>
      <c r="AH35" s="519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21"/>
      <c r="BR35" s="121"/>
      <c r="BS35" s="3"/>
      <c r="BT35" s="117"/>
      <c r="BU35" s="219"/>
    </row>
    <row r="36" spans="1:73" ht="15.75">
      <c r="A36" s="121" t="s">
        <v>2549</v>
      </c>
      <c r="B36" s="3"/>
      <c r="C36" s="3"/>
      <c r="D36" s="50">
        <f t="shared" si="0"/>
        <v>221.79999999999913</v>
      </c>
      <c r="E36" s="283">
        <v>26</v>
      </c>
      <c r="F36" s="283">
        <v>0</v>
      </c>
      <c r="G36" s="283">
        <v>26.099999999999994</v>
      </c>
      <c r="H36" s="283">
        <v>22.500000000000057</v>
      </c>
      <c r="I36" s="283">
        <v>0</v>
      </c>
      <c r="J36" s="283">
        <v>13.400000000000034</v>
      </c>
      <c r="K36" s="283">
        <v>0</v>
      </c>
      <c r="L36" s="283">
        <v>0</v>
      </c>
      <c r="M36" s="283">
        <v>23.999999999999773</v>
      </c>
      <c r="N36" s="283">
        <v>8.4000000000000909</v>
      </c>
      <c r="O36" s="283">
        <v>19.999999999999545</v>
      </c>
      <c r="P36" s="283">
        <v>15.399999999999636</v>
      </c>
      <c r="Q36" s="283">
        <v>0</v>
      </c>
      <c r="R36" s="283">
        <v>0</v>
      </c>
      <c r="S36" s="283">
        <v>0</v>
      </c>
      <c r="T36" s="283">
        <v>0</v>
      </c>
      <c r="U36" s="283">
        <v>0</v>
      </c>
      <c r="V36" s="283">
        <v>4.7999999999992724</v>
      </c>
      <c r="W36" s="283">
        <v>0</v>
      </c>
      <c r="X36" s="283">
        <v>24</v>
      </c>
      <c r="Y36" s="561">
        <v>13.199999999998909</v>
      </c>
      <c r="Z36" s="561">
        <v>24.000000000001819</v>
      </c>
      <c r="AA36" s="561">
        <v>0</v>
      </c>
      <c r="AB36" s="560"/>
      <c r="AC36" s="560"/>
      <c r="AD36" s="513"/>
      <c r="AE36" s="513"/>
      <c r="AF36" s="511"/>
      <c r="AH36" s="519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21"/>
      <c r="BR36" s="121"/>
      <c r="BS36" s="11"/>
      <c r="BT36" s="117"/>
      <c r="BU36" s="219"/>
    </row>
    <row r="37" spans="1:73" ht="15.75">
      <c r="A37" s="121" t="s">
        <v>2548</v>
      </c>
      <c r="B37" s="3"/>
      <c r="C37" s="3"/>
      <c r="D37" s="50">
        <f t="shared" ref="D37:D68" si="1">SUM(E37:DZ37)</f>
        <v>258.20000000000033</v>
      </c>
      <c r="E37" s="283">
        <v>30</v>
      </c>
      <c r="F37" s="283">
        <v>61.100000000000023</v>
      </c>
      <c r="G37" s="283">
        <v>4.1999999999999886</v>
      </c>
      <c r="H37" s="283">
        <v>0</v>
      </c>
      <c r="I37" s="283">
        <v>20.700000000000045</v>
      </c>
      <c r="J37" s="283">
        <v>0</v>
      </c>
      <c r="K37" s="283">
        <v>0</v>
      </c>
      <c r="L37" s="283">
        <v>0</v>
      </c>
      <c r="M37" s="283">
        <v>0</v>
      </c>
      <c r="N37" s="283">
        <v>0</v>
      </c>
      <c r="O37" s="283">
        <v>19.800000000000637</v>
      </c>
      <c r="P37" s="283">
        <v>15.399999999999636</v>
      </c>
      <c r="Q37" s="283">
        <v>0</v>
      </c>
      <c r="R37" s="283">
        <v>0</v>
      </c>
      <c r="S37" s="283">
        <v>0</v>
      </c>
      <c r="T37" s="283">
        <v>0</v>
      </c>
      <c r="U37" s="283">
        <v>0</v>
      </c>
      <c r="V37" s="283">
        <v>0</v>
      </c>
      <c r="W37" s="283">
        <v>22.000000000001819</v>
      </c>
      <c r="X37" s="283">
        <v>29.500000000001819</v>
      </c>
      <c r="Y37" s="561">
        <v>15.399999999997817</v>
      </c>
      <c r="Z37" s="561">
        <v>40.099999999998545</v>
      </c>
      <c r="AA37" s="561">
        <v>0</v>
      </c>
      <c r="AB37" s="560"/>
      <c r="AC37" s="560"/>
      <c r="AD37" s="513"/>
      <c r="AE37" s="513"/>
      <c r="AF37" s="511"/>
      <c r="AH37" s="519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  <c r="BN37" s="157"/>
      <c r="BO37" s="157"/>
      <c r="BP37" s="157"/>
      <c r="BQ37" s="121"/>
      <c r="BR37" s="121"/>
      <c r="BS37" s="3"/>
      <c r="BT37" s="117"/>
      <c r="BU37" s="219"/>
    </row>
    <row r="38" spans="1:73" ht="15.75">
      <c r="A38" s="121" t="s">
        <v>1019</v>
      </c>
      <c r="B38" s="3"/>
      <c r="C38" s="3"/>
      <c r="D38" s="50">
        <f t="shared" si="1"/>
        <v>299.40000000000356</v>
      </c>
      <c r="E38" s="283">
        <v>0</v>
      </c>
      <c r="F38" s="283">
        <v>24</v>
      </c>
      <c r="G38" s="283">
        <v>31.5</v>
      </c>
      <c r="H38" s="283">
        <v>33.800000000000068</v>
      </c>
      <c r="I38" s="283">
        <v>2.4000000000000341</v>
      </c>
      <c r="J38" s="283">
        <v>0</v>
      </c>
      <c r="K38" s="283">
        <v>0</v>
      </c>
      <c r="L38" s="283">
        <v>0</v>
      </c>
      <c r="M38" s="283">
        <v>32.599999999999909</v>
      </c>
      <c r="N38" s="283">
        <v>0</v>
      </c>
      <c r="O38" s="283">
        <v>21.900000000000091</v>
      </c>
      <c r="P38" s="283">
        <v>15.399999999999636</v>
      </c>
      <c r="Q38" s="283">
        <v>0</v>
      </c>
      <c r="R38" s="283">
        <v>7.7999999999992724</v>
      </c>
      <c r="S38" s="283">
        <v>0</v>
      </c>
      <c r="T38" s="283">
        <v>0</v>
      </c>
      <c r="U38" s="283">
        <v>32.600000000001273</v>
      </c>
      <c r="V38" s="283">
        <v>6.5000000000009095</v>
      </c>
      <c r="W38" s="283">
        <v>0</v>
      </c>
      <c r="X38" s="283">
        <v>28.000000000000909</v>
      </c>
      <c r="Y38" s="561">
        <v>34.900000000001455</v>
      </c>
      <c r="Z38" s="561">
        <v>28</v>
      </c>
      <c r="AA38" s="561">
        <v>0</v>
      </c>
      <c r="AB38" s="502"/>
      <c r="AC38" s="502"/>
      <c r="AD38" s="502"/>
      <c r="AE38" s="555"/>
      <c r="AF38" s="499"/>
      <c r="AH38" s="519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21"/>
      <c r="BR38" s="121"/>
      <c r="BS38" s="11"/>
      <c r="BT38" s="117"/>
      <c r="BU38" s="218"/>
    </row>
    <row r="39" spans="1:73" ht="15.75">
      <c r="A39" s="121" t="s">
        <v>1020</v>
      </c>
      <c r="B39" s="3"/>
      <c r="C39" s="3"/>
      <c r="D39" s="50">
        <f t="shared" si="1"/>
        <v>93.100000000003433</v>
      </c>
      <c r="E39" s="283">
        <v>1.5</v>
      </c>
      <c r="F39" s="283">
        <v>36.099999999999994</v>
      </c>
      <c r="G39" s="283">
        <v>0</v>
      </c>
      <c r="H39" s="283">
        <v>0</v>
      </c>
      <c r="I39" s="283">
        <v>18.900000000000006</v>
      </c>
      <c r="J39" s="283">
        <v>2.3999999999999773</v>
      </c>
      <c r="K39" s="283">
        <v>0</v>
      </c>
      <c r="L39" s="283">
        <v>0</v>
      </c>
      <c r="M39" s="283">
        <v>0</v>
      </c>
      <c r="N39" s="283">
        <v>4.8000000000010914</v>
      </c>
      <c r="O39" s="283">
        <v>0</v>
      </c>
      <c r="P39" s="283">
        <v>15.399999999998727</v>
      </c>
      <c r="Q39" s="283">
        <v>0</v>
      </c>
      <c r="R39" s="283">
        <v>0</v>
      </c>
      <c r="S39" s="283">
        <v>0</v>
      </c>
      <c r="T39" s="283">
        <v>0</v>
      </c>
      <c r="U39" s="283">
        <v>0</v>
      </c>
      <c r="V39" s="283">
        <v>2.2000000000007276</v>
      </c>
      <c r="W39" s="283">
        <v>0</v>
      </c>
      <c r="X39" s="283">
        <v>5.2000000000007276</v>
      </c>
      <c r="Y39" s="561">
        <v>6.6000000000021828</v>
      </c>
      <c r="Z39" s="561">
        <v>0</v>
      </c>
      <c r="AA39" s="561">
        <v>0</v>
      </c>
      <c r="AB39" s="502"/>
      <c r="AC39" s="502"/>
      <c r="AD39" s="502"/>
      <c r="AE39" s="555"/>
      <c r="AF39" s="499"/>
      <c r="AH39" s="519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57"/>
      <c r="AZ39" s="157"/>
      <c r="BA39" s="157"/>
      <c r="BB39" s="157"/>
      <c r="BC39" s="157"/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7"/>
      <c r="BQ39" s="121"/>
      <c r="BR39" s="121"/>
      <c r="BS39" s="3"/>
      <c r="BT39" s="117"/>
      <c r="BU39" s="219"/>
    </row>
    <row r="40" spans="1:73" ht="15.75">
      <c r="A40" s="121" t="s">
        <v>23</v>
      </c>
      <c r="B40" s="3"/>
      <c r="C40" s="3"/>
      <c r="D40" s="50">
        <f t="shared" si="1"/>
        <v>80.599999999998943</v>
      </c>
      <c r="E40" s="283">
        <v>26</v>
      </c>
      <c r="F40" s="283">
        <v>0</v>
      </c>
      <c r="G40" s="283">
        <v>0</v>
      </c>
      <c r="H40" s="283">
        <v>0</v>
      </c>
      <c r="I40" s="283">
        <v>0</v>
      </c>
      <c r="J40" s="283">
        <v>4.4000000000000341</v>
      </c>
      <c r="K40" s="283">
        <v>0</v>
      </c>
      <c r="L40" s="283">
        <v>0</v>
      </c>
      <c r="M40" s="283">
        <v>0</v>
      </c>
      <c r="N40" s="283">
        <v>8.3999999999996362</v>
      </c>
      <c r="O40" s="283">
        <v>13.199999999999818</v>
      </c>
      <c r="P40" s="283">
        <v>15.399999999997817</v>
      </c>
      <c r="Q40" s="283">
        <v>0</v>
      </c>
      <c r="R40" s="283">
        <v>13.200000000001637</v>
      </c>
      <c r="S40" s="283">
        <v>0</v>
      </c>
      <c r="T40" s="283">
        <v>0</v>
      </c>
      <c r="U40" s="283">
        <v>0</v>
      </c>
      <c r="V40" s="283">
        <v>0</v>
      </c>
      <c r="W40" s="283">
        <v>0</v>
      </c>
      <c r="X40" s="283">
        <v>0</v>
      </c>
      <c r="Y40" s="561">
        <v>0</v>
      </c>
      <c r="Z40" s="561">
        <v>0</v>
      </c>
      <c r="AA40" s="561">
        <v>0</v>
      </c>
      <c r="AB40" s="509"/>
      <c r="AC40" s="509"/>
      <c r="AD40" s="502"/>
      <c r="AE40" s="555"/>
      <c r="AF40" s="499"/>
      <c r="AH40" s="519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21"/>
      <c r="BR40" s="121"/>
      <c r="BS40" s="3"/>
      <c r="BT40" s="117"/>
      <c r="BU40" s="219"/>
    </row>
    <row r="41" spans="1:73" ht="15.75">
      <c r="A41" s="121" t="s">
        <v>25</v>
      </c>
      <c r="B41" s="3"/>
      <c r="C41" s="3"/>
      <c r="D41" s="50">
        <f t="shared" si="1"/>
        <v>384.40000000000072</v>
      </c>
      <c r="E41" s="283">
        <v>30.000000000000057</v>
      </c>
      <c r="F41" s="283">
        <v>28.000000000000114</v>
      </c>
      <c r="G41" s="283">
        <v>42.500000000000114</v>
      </c>
      <c r="H41" s="283">
        <v>42.499999999999886</v>
      </c>
      <c r="I41" s="283">
        <v>42.000000000000114</v>
      </c>
      <c r="J41" s="283">
        <v>44.499999999999886</v>
      </c>
      <c r="K41" s="283">
        <v>0</v>
      </c>
      <c r="L41" s="283">
        <v>0</v>
      </c>
      <c r="M41" s="283">
        <v>29.999999999999545</v>
      </c>
      <c r="N41" s="283">
        <v>7.8000000000006366</v>
      </c>
      <c r="O41" s="283">
        <v>10.100000000000364</v>
      </c>
      <c r="P41" s="283">
        <v>14.599999999998545</v>
      </c>
      <c r="Q41" s="283">
        <v>0</v>
      </c>
      <c r="R41" s="283">
        <v>48.999999999999091</v>
      </c>
      <c r="S41" s="283">
        <v>0</v>
      </c>
      <c r="T41" s="283">
        <v>0</v>
      </c>
      <c r="U41" s="283">
        <v>15.400000000001455</v>
      </c>
      <c r="V41" s="283">
        <v>28.000000000000909</v>
      </c>
      <c r="W41" s="283">
        <v>0</v>
      </c>
      <c r="X41" s="283">
        <v>0</v>
      </c>
      <c r="Y41" s="561">
        <v>0</v>
      </c>
      <c r="Z41" s="561">
        <v>0</v>
      </c>
      <c r="AA41" s="561">
        <v>0</v>
      </c>
      <c r="AB41" s="509"/>
      <c r="AC41" s="509"/>
      <c r="AD41" s="502"/>
      <c r="AE41" s="555"/>
      <c r="AF41" s="499"/>
      <c r="AH41" s="519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Y41" s="157"/>
      <c r="AZ41" s="157"/>
      <c r="BA41" s="157"/>
      <c r="BB41" s="157"/>
      <c r="BC41" s="157"/>
      <c r="BD41" s="157"/>
      <c r="BE41" s="157"/>
      <c r="BF41" s="157"/>
      <c r="BG41" s="157"/>
      <c r="BH41" s="157"/>
      <c r="BI41" s="157"/>
      <c r="BJ41" s="157"/>
      <c r="BK41" s="157"/>
      <c r="BL41" s="157"/>
      <c r="BM41" s="157"/>
      <c r="BN41" s="157"/>
      <c r="BO41" s="157"/>
      <c r="BP41" s="157"/>
      <c r="BQ41" s="121"/>
      <c r="BR41" s="121"/>
      <c r="BS41" s="3"/>
      <c r="BT41" s="117"/>
      <c r="BU41" s="219"/>
    </row>
    <row r="42" spans="1:73" ht="15.75">
      <c r="A42" s="121" t="s">
        <v>2562</v>
      </c>
      <c r="B42" s="3"/>
      <c r="C42" s="3"/>
      <c r="D42" s="50">
        <f t="shared" si="1"/>
        <v>327.0999999999832</v>
      </c>
      <c r="E42" s="283">
        <v>31.199999999999989</v>
      </c>
      <c r="F42" s="283">
        <v>15.399999999999977</v>
      </c>
      <c r="G42" s="283">
        <v>26.399999999999977</v>
      </c>
      <c r="H42" s="283">
        <v>22.5</v>
      </c>
      <c r="I42" s="283">
        <v>20.999999999999943</v>
      </c>
      <c r="J42" s="283">
        <v>0</v>
      </c>
      <c r="K42" s="283">
        <v>0</v>
      </c>
      <c r="L42" s="283">
        <v>0</v>
      </c>
      <c r="M42" s="283">
        <v>30.000000000000227</v>
      </c>
      <c r="N42" s="283">
        <v>0</v>
      </c>
      <c r="O42" s="283">
        <v>0</v>
      </c>
      <c r="P42" s="283">
        <v>14.400000000000546</v>
      </c>
      <c r="Q42" s="283">
        <v>30.599999999998545</v>
      </c>
      <c r="R42" s="283">
        <v>29.999999999999091</v>
      </c>
      <c r="S42" s="283">
        <v>2.1999999999989086</v>
      </c>
      <c r="T42" s="283">
        <v>12.099999999998545</v>
      </c>
      <c r="U42" s="283">
        <v>1.3999999999987267</v>
      </c>
      <c r="V42" s="283">
        <v>0</v>
      </c>
      <c r="W42" s="283">
        <v>0</v>
      </c>
      <c r="X42" s="283">
        <v>25.999999999998181</v>
      </c>
      <c r="Y42" s="561">
        <v>14.299999999997453</v>
      </c>
      <c r="Z42" s="561">
        <v>31.599999999996726</v>
      </c>
      <c r="AA42" s="561">
        <v>17.999999999996362</v>
      </c>
      <c r="AB42" s="560"/>
      <c r="AC42" s="560"/>
      <c r="AD42" s="513"/>
      <c r="AE42" s="513"/>
      <c r="AF42" s="511"/>
      <c r="AH42" s="519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7"/>
      <c r="BN42" s="157"/>
      <c r="BO42" s="157"/>
      <c r="BP42" s="157"/>
      <c r="BQ42" s="121"/>
      <c r="BR42" s="121"/>
      <c r="BS42" s="3"/>
      <c r="BT42" s="117"/>
      <c r="BU42" s="219"/>
    </row>
    <row r="43" spans="1:73" ht="15.75">
      <c r="A43" s="121" t="s">
        <v>2569</v>
      </c>
      <c r="B43" s="3"/>
      <c r="C43" s="3"/>
      <c r="D43" s="50">
        <f t="shared" si="1"/>
        <v>246.00000000000034</v>
      </c>
      <c r="E43" s="283">
        <v>22.10000000000008</v>
      </c>
      <c r="F43" s="283">
        <v>0</v>
      </c>
      <c r="G43" s="283">
        <v>69.10000000000008</v>
      </c>
      <c r="H43" s="283">
        <v>61.700000000000045</v>
      </c>
      <c r="I43" s="283">
        <v>8.8000000000000682</v>
      </c>
      <c r="J43" s="283">
        <v>2.3999999999999773</v>
      </c>
      <c r="K43" s="283">
        <v>0</v>
      </c>
      <c r="L43" s="283">
        <v>0</v>
      </c>
      <c r="M43" s="283">
        <v>27.999999999999545</v>
      </c>
      <c r="N43" s="283">
        <v>8.7999999999997272</v>
      </c>
      <c r="O43" s="283">
        <v>26.400000000000091</v>
      </c>
      <c r="P43" s="283">
        <v>14.300000000001091</v>
      </c>
      <c r="Q43" s="283">
        <v>0</v>
      </c>
      <c r="R43" s="283">
        <v>0</v>
      </c>
      <c r="S43" s="283">
        <v>0</v>
      </c>
      <c r="T43" s="283">
        <v>0</v>
      </c>
      <c r="U43" s="283">
        <v>4.3999999999996362</v>
      </c>
      <c r="V43" s="283">
        <v>0</v>
      </c>
      <c r="W43" s="283">
        <v>0</v>
      </c>
      <c r="X43" s="283">
        <v>0</v>
      </c>
      <c r="Y43" s="561">
        <v>0</v>
      </c>
      <c r="Z43" s="561">
        <v>0</v>
      </c>
      <c r="AA43" s="561">
        <v>0</v>
      </c>
      <c r="AB43" s="560"/>
      <c r="AC43" s="560"/>
      <c r="AD43" s="513"/>
      <c r="AE43" s="513"/>
      <c r="AF43" s="511"/>
      <c r="AH43" s="519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7"/>
      <c r="BN43" s="157"/>
      <c r="BO43" s="157"/>
      <c r="BP43" s="157"/>
      <c r="BQ43" s="121"/>
      <c r="BR43" s="121"/>
      <c r="BS43" s="11"/>
      <c r="BT43" s="117"/>
      <c r="BU43" s="219"/>
    </row>
    <row r="44" spans="1:73" ht="15.75">
      <c r="A44" s="121" t="s">
        <v>2559</v>
      </c>
      <c r="B44" s="3"/>
      <c r="C44" s="3"/>
      <c r="D44" s="50">
        <f t="shared" si="1"/>
        <v>142.50000000000313</v>
      </c>
      <c r="E44" s="283">
        <v>0</v>
      </c>
      <c r="F44" s="283">
        <v>0</v>
      </c>
      <c r="G44" s="283">
        <v>4.1999999999999886</v>
      </c>
      <c r="H44" s="283">
        <v>0</v>
      </c>
      <c r="I44" s="283">
        <v>0</v>
      </c>
      <c r="J44" s="283">
        <v>0</v>
      </c>
      <c r="K44" s="283">
        <v>0</v>
      </c>
      <c r="L44" s="283">
        <v>0</v>
      </c>
      <c r="M44" s="283">
        <v>31.299999999999955</v>
      </c>
      <c r="N44" s="283">
        <v>0</v>
      </c>
      <c r="O44" s="283">
        <v>3.8999999999991815</v>
      </c>
      <c r="P44" s="283">
        <v>14.300000000000182</v>
      </c>
      <c r="Q44" s="283">
        <v>2.6000000000012733</v>
      </c>
      <c r="R44" s="283">
        <v>0</v>
      </c>
      <c r="S44" s="283">
        <v>0</v>
      </c>
      <c r="T44" s="283">
        <v>0</v>
      </c>
      <c r="U44" s="283">
        <v>1.4000000000005457</v>
      </c>
      <c r="V44" s="283">
        <v>0</v>
      </c>
      <c r="W44" s="283">
        <v>0</v>
      </c>
      <c r="X44" s="283">
        <v>28.000000000000909</v>
      </c>
      <c r="Y44" s="561">
        <v>15.400000000001455</v>
      </c>
      <c r="Z44" s="561">
        <v>41.399999999999636</v>
      </c>
      <c r="AA44" s="561">
        <v>0</v>
      </c>
      <c r="AB44" s="560"/>
      <c r="AC44" s="560"/>
      <c r="AD44" s="513"/>
      <c r="AE44" s="513"/>
      <c r="AF44" s="511"/>
      <c r="AH44" s="519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7"/>
      <c r="BN44" s="157"/>
      <c r="BO44" s="157"/>
      <c r="BP44" s="157"/>
      <c r="BQ44" s="121"/>
      <c r="BR44" s="121"/>
      <c r="BS44" s="3"/>
      <c r="BT44" s="117"/>
      <c r="BU44" s="219"/>
    </row>
    <row r="45" spans="1:73" ht="15.75">
      <c r="A45" s="121" t="s">
        <v>2564</v>
      </c>
      <c r="B45" s="3"/>
      <c r="C45" s="3"/>
      <c r="D45" s="50">
        <f t="shared" si="1"/>
        <v>242.30000000000354</v>
      </c>
      <c r="E45" s="283">
        <v>32.399999999999977</v>
      </c>
      <c r="F45" s="283">
        <v>21.999999999999943</v>
      </c>
      <c r="G45" s="283">
        <v>19.499999999999943</v>
      </c>
      <c r="H45" s="283">
        <v>19.500000000000114</v>
      </c>
      <c r="I45" s="283">
        <v>11.800000000000011</v>
      </c>
      <c r="J45" s="283">
        <v>0</v>
      </c>
      <c r="K45" s="283">
        <v>0</v>
      </c>
      <c r="L45" s="283">
        <v>0</v>
      </c>
      <c r="M45" s="283">
        <v>39</v>
      </c>
      <c r="N45" s="283">
        <v>0</v>
      </c>
      <c r="O45" s="283">
        <v>9.600000000001728</v>
      </c>
      <c r="P45" s="283">
        <v>14.300000000000182</v>
      </c>
      <c r="Q45" s="283">
        <v>0</v>
      </c>
      <c r="R45" s="283">
        <v>25.999999999999091</v>
      </c>
      <c r="S45" s="283">
        <v>0</v>
      </c>
      <c r="T45" s="283">
        <v>0</v>
      </c>
      <c r="U45" s="283">
        <v>30.000000000000909</v>
      </c>
      <c r="V45" s="283">
        <v>0</v>
      </c>
      <c r="W45" s="283">
        <v>3.9000000000005457</v>
      </c>
      <c r="X45" s="283">
        <v>0</v>
      </c>
      <c r="Y45" s="561">
        <v>0</v>
      </c>
      <c r="Z45" s="561">
        <v>0</v>
      </c>
      <c r="AA45" s="561">
        <v>14.300000000001091</v>
      </c>
      <c r="AB45" s="560"/>
      <c r="AC45" s="560"/>
      <c r="AD45" s="513"/>
      <c r="AE45" s="513"/>
      <c r="AF45" s="511"/>
      <c r="AH45" s="519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7"/>
      <c r="BQ45" s="121"/>
      <c r="BR45" s="121"/>
      <c r="BS45" s="11"/>
      <c r="BT45" s="117"/>
      <c r="BU45" s="218"/>
    </row>
    <row r="46" spans="1:73" ht="15.75">
      <c r="A46" s="121" t="s">
        <v>2554</v>
      </c>
      <c r="B46" s="3"/>
      <c r="C46" s="3"/>
      <c r="D46" s="50">
        <f t="shared" si="1"/>
        <v>204.39999999999839</v>
      </c>
      <c r="E46" s="283">
        <v>26</v>
      </c>
      <c r="F46" s="283">
        <v>28</v>
      </c>
      <c r="G46" s="283">
        <v>0</v>
      </c>
      <c r="H46" s="283">
        <v>0</v>
      </c>
      <c r="I46" s="283">
        <v>2.8000000000000114</v>
      </c>
      <c r="J46" s="283">
        <v>14.300000000000011</v>
      </c>
      <c r="K46" s="283">
        <v>0</v>
      </c>
      <c r="L46" s="283">
        <v>8.8000000000001819</v>
      </c>
      <c r="M46" s="283">
        <v>45</v>
      </c>
      <c r="N46" s="283">
        <v>0</v>
      </c>
      <c r="O46" s="283">
        <v>15.199999999999818</v>
      </c>
      <c r="P46" s="283">
        <v>14.299999999998363</v>
      </c>
      <c r="Q46" s="283">
        <v>0</v>
      </c>
      <c r="R46" s="283">
        <v>0</v>
      </c>
      <c r="S46" s="283">
        <v>0</v>
      </c>
      <c r="T46" s="283">
        <v>0</v>
      </c>
      <c r="U46" s="283">
        <v>24.000000000000909</v>
      </c>
      <c r="V46" s="283">
        <v>6.5000000000009095</v>
      </c>
      <c r="W46" s="283">
        <v>0</v>
      </c>
      <c r="X46" s="283">
        <v>0</v>
      </c>
      <c r="Y46" s="561">
        <v>19.499999999998181</v>
      </c>
      <c r="Z46" s="561">
        <v>0</v>
      </c>
      <c r="AA46" s="561">
        <v>0</v>
      </c>
      <c r="AB46" s="560"/>
      <c r="AC46" s="560"/>
      <c r="AD46" s="513"/>
      <c r="AE46" s="513"/>
      <c r="AF46" s="511"/>
      <c r="AH46" s="519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21"/>
      <c r="BR46" s="121"/>
      <c r="BS46" s="3"/>
      <c r="BT46" s="117"/>
      <c r="BU46" s="219"/>
    </row>
    <row r="47" spans="1:73" ht="15.75">
      <c r="A47" s="121" t="s">
        <v>1001</v>
      </c>
      <c r="B47" s="3"/>
      <c r="C47" s="3"/>
      <c r="D47" s="50">
        <f t="shared" si="1"/>
        <v>258.90000000000316</v>
      </c>
      <c r="E47" s="283">
        <v>24</v>
      </c>
      <c r="F47" s="283">
        <v>26</v>
      </c>
      <c r="G47" s="283">
        <v>51.300000000000011</v>
      </c>
      <c r="H47" s="283">
        <v>46.499999999999943</v>
      </c>
      <c r="I47" s="283">
        <v>2.6000000000000227</v>
      </c>
      <c r="J47" s="283">
        <v>14.300000000000182</v>
      </c>
      <c r="K47" s="283">
        <v>0</v>
      </c>
      <c r="L47" s="283">
        <v>10.400000000000546</v>
      </c>
      <c r="M47" s="283">
        <v>30.000000000000455</v>
      </c>
      <c r="N47" s="283">
        <v>0</v>
      </c>
      <c r="O47" s="283">
        <v>18.599999999999454</v>
      </c>
      <c r="P47" s="283">
        <v>13.200000000002547</v>
      </c>
      <c r="Q47" s="283">
        <v>0</v>
      </c>
      <c r="R47" s="283">
        <v>0</v>
      </c>
      <c r="S47" s="283">
        <v>0</v>
      </c>
      <c r="T47" s="283">
        <v>0</v>
      </c>
      <c r="U47" s="283">
        <v>22</v>
      </c>
      <c r="V47" s="283">
        <v>0</v>
      </c>
      <c r="W47" s="283">
        <v>0</v>
      </c>
      <c r="X47" s="283">
        <v>0</v>
      </c>
      <c r="Y47" s="561">
        <v>0</v>
      </c>
      <c r="Z47" s="561">
        <v>0</v>
      </c>
      <c r="AA47" s="561">
        <v>0</v>
      </c>
      <c r="AB47" s="502"/>
      <c r="AC47" s="502"/>
      <c r="AD47" s="502"/>
      <c r="AE47" s="555"/>
      <c r="AF47" s="499"/>
      <c r="AH47" s="519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7"/>
      <c r="BN47" s="157"/>
      <c r="BO47" s="157"/>
      <c r="BP47" s="157"/>
      <c r="BQ47" s="121"/>
      <c r="BR47" s="121"/>
      <c r="BS47" s="3"/>
      <c r="BT47" s="117"/>
      <c r="BU47" s="219"/>
    </row>
    <row r="48" spans="1:73" ht="15.75">
      <c r="A48" s="121" t="s">
        <v>27</v>
      </c>
      <c r="B48" s="3"/>
      <c r="C48" s="3"/>
      <c r="D48" s="50">
        <f t="shared" si="1"/>
        <v>196.09999999999775</v>
      </c>
      <c r="E48" s="283">
        <v>52.5</v>
      </c>
      <c r="F48" s="283">
        <v>0</v>
      </c>
      <c r="G48" s="283">
        <v>0</v>
      </c>
      <c r="H48" s="283">
        <v>0</v>
      </c>
      <c r="I48" s="283">
        <v>0</v>
      </c>
      <c r="J48" s="283">
        <v>7.0000000000001137</v>
      </c>
      <c r="K48" s="283">
        <v>0</v>
      </c>
      <c r="L48" s="283">
        <v>11.199999999999363</v>
      </c>
      <c r="M48" s="283">
        <v>27.999999999999545</v>
      </c>
      <c r="N48" s="283">
        <v>0</v>
      </c>
      <c r="O48" s="283">
        <v>38.599999999999454</v>
      </c>
      <c r="P48" s="283">
        <v>13.200000000002547</v>
      </c>
      <c r="Q48" s="283">
        <v>0</v>
      </c>
      <c r="R48" s="283">
        <v>0</v>
      </c>
      <c r="S48" s="283">
        <v>13.199999999997999</v>
      </c>
      <c r="T48" s="283">
        <v>0</v>
      </c>
      <c r="U48" s="283">
        <v>4.3999999999996362</v>
      </c>
      <c r="V48" s="283">
        <v>6.9999999999990905</v>
      </c>
      <c r="W48" s="283">
        <v>0</v>
      </c>
      <c r="X48" s="283">
        <v>0</v>
      </c>
      <c r="Y48" s="561">
        <v>21</v>
      </c>
      <c r="Z48" s="561">
        <v>0</v>
      </c>
      <c r="AA48" s="561">
        <v>0</v>
      </c>
      <c r="AB48" s="509"/>
      <c r="AC48" s="509"/>
      <c r="AD48" s="502"/>
      <c r="AE48" s="555"/>
      <c r="AF48" s="499"/>
      <c r="AH48" s="519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21"/>
      <c r="BR48" s="121"/>
      <c r="BS48" s="11"/>
      <c r="BT48" s="117"/>
      <c r="BU48" s="219"/>
    </row>
    <row r="49" spans="1:73" ht="15.75">
      <c r="A49" s="121" t="s">
        <v>1035</v>
      </c>
      <c r="B49" s="3"/>
      <c r="C49" s="3"/>
      <c r="D49" s="50">
        <f t="shared" si="1"/>
        <v>274.400000000001</v>
      </c>
      <c r="E49" s="283">
        <v>59.800000000000182</v>
      </c>
      <c r="F49" s="283">
        <v>22.500000000000114</v>
      </c>
      <c r="G49" s="283">
        <v>19.500000000000114</v>
      </c>
      <c r="H49" s="283">
        <v>19.499999999999886</v>
      </c>
      <c r="I49" s="283">
        <v>1.5000000000001137</v>
      </c>
      <c r="J49" s="283">
        <v>10.399999999999864</v>
      </c>
      <c r="K49" s="283">
        <v>0</v>
      </c>
      <c r="L49" s="283">
        <v>0</v>
      </c>
      <c r="M49" s="283">
        <v>30</v>
      </c>
      <c r="N49" s="283">
        <v>7.2000000000007276</v>
      </c>
      <c r="O49" s="283">
        <v>37.600000000000364</v>
      </c>
      <c r="P49" s="283">
        <v>13.199999999999818</v>
      </c>
      <c r="Q49" s="283">
        <v>0</v>
      </c>
      <c r="R49" s="283">
        <v>0</v>
      </c>
      <c r="S49" s="283">
        <v>0</v>
      </c>
      <c r="T49" s="283">
        <v>0</v>
      </c>
      <c r="U49" s="283">
        <v>37.800000000001091</v>
      </c>
      <c r="V49" s="283">
        <v>2.2000000000016371</v>
      </c>
      <c r="W49" s="283">
        <v>0</v>
      </c>
      <c r="X49" s="283">
        <v>0</v>
      </c>
      <c r="Y49" s="561">
        <v>0</v>
      </c>
      <c r="Z49" s="561">
        <v>0</v>
      </c>
      <c r="AA49" s="561">
        <v>13.19999999999709</v>
      </c>
      <c r="AB49" s="502"/>
      <c r="AC49" s="502"/>
      <c r="AD49" s="502"/>
      <c r="AE49" s="555"/>
      <c r="AF49" s="499"/>
      <c r="AH49" s="519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21"/>
      <c r="BR49" s="121"/>
      <c r="BS49" s="3"/>
      <c r="BT49" s="117"/>
      <c r="BU49" s="219"/>
    </row>
    <row r="50" spans="1:73" ht="15.75">
      <c r="A50" s="121" t="s">
        <v>156</v>
      </c>
      <c r="B50" s="3"/>
      <c r="C50" s="3"/>
      <c r="D50" s="50">
        <f t="shared" si="1"/>
        <v>223.30000000000376</v>
      </c>
      <c r="E50" s="283">
        <v>43.099999999999966</v>
      </c>
      <c r="F50" s="283">
        <v>0</v>
      </c>
      <c r="G50" s="283">
        <v>3.2999999999999545</v>
      </c>
      <c r="H50" s="283">
        <v>0</v>
      </c>
      <c r="I50" s="283">
        <v>37.199999999999932</v>
      </c>
      <c r="J50" s="283">
        <v>0</v>
      </c>
      <c r="K50" s="283">
        <v>0</v>
      </c>
      <c r="L50" s="283">
        <v>0</v>
      </c>
      <c r="M50" s="283">
        <v>0</v>
      </c>
      <c r="N50" s="283">
        <v>0</v>
      </c>
      <c r="O50" s="283">
        <v>46.400000000000091</v>
      </c>
      <c r="P50" s="283">
        <v>13.199999999999818</v>
      </c>
      <c r="Q50" s="283">
        <v>0</v>
      </c>
      <c r="R50" s="283">
        <v>0</v>
      </c>
      <c r="S50" s="283">
        <v>0</v>
      </c>
      <c r="T50" s="283">
        <v>0</v>
      </c>
      <c r="U50" s="283">
        <v>23.999999999999091</v>
      </c>
      <c r="V50" s="283">
        <v>0</v>
      </c>
      <c r="W50" s="283">
        <v>0</v>
      </c>
      <c r="X50" s="283">
        <v>21.999999999999091</v>
      </c>
      <c r="Y50" s="561">
        <v>12.100000000002183</v>
      </c>
      <c r="Z50" s="561">
        <v>22.000000000003638</v>
      </c>
      <c r="AA50" s="561">
        <v>0</v>
      </c>
      <c r="AB50" s="502"/>
      <c r="AC50" s="502"/>
      <c r="AD50" s="502"/>
      <c r="AE50" s="555"/>
      <c r="AF50" s="499"/>
      <c r="AH50" s="519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21"/>
      <c r="BR50" s="121"/>
      <c r="BS50" s="155"/>
      <c r="BT50" s="117"/>
      <c r="BU50" s="219"/>
    </row>
    <row r="51" spans="1:73" ht="15.75">
      <c r="A51" s="121" t="s">
        <v>1021</v>
      </c>
      <c r="B51" s="3"/>
      <c r="C51" s="3"/>
      <c r="D51" s="50">
        <f t="shared" si="1"/>
        <v>257.70000000001562</v>
      </c>
      <c r="E51" s="283">
        <v>52.5</v>
      </c>
      <c r="F51" s="283">
        <v>0</v>
      </c>
      <c r="G51" s="283">
        <v>10.400000000000006</v>
      </c>
      <c r="H51" s="283">
        <v>0</v>
      </c>
      <c r="I51" s="283">
        <v>0</v>
      </c>
      <c r="J51" s="283">
        <v>30.699999999999989</v>
      </c>
      <c r="K51" s="283">
        <v>0</v>
      </c>
      <c r="L51" s="283">
        <v>0</v>
      </c>
      <c r="M51" s="283">
        <v>23.999999999999773</v>
      </c>
      <c r="N51" s="283">
        <v>0</v>
      </c>
      <c r="O51" s="283">
        <v>16.900000000000546</v>
      </c>
      <c r="P51" s="283">
        <v>13.199999999998909</v>
      </c>
      <c r="Q51" s="283">
        <v>22.500000000001819</v>
      </c>
      <c r="R51" s="283">
        <v>30.000000000001819</v>
      </c>
      <c r="S51" s="283">
        <v>0</v>
      </c>
      <c r="T51" s="283">
        <v>0</v>
      </c>
      <c r="U51" s="283">
        <v>26.000000000002728</v>
      </c>
      <c r="V51" s="283">
        <v>0</v>
      </c>
      <c r="W51" s="283">
        <v>0</v>
      </c>
      <c r="X51" s="283">
        <v>0</v>
      </c>
      <c r="Y51" s="561">
        <v>7.8000000000038199</v>
      </c>
      <c r="Z51" s="561">
        <v>7.2000000000043656</v>
      </c>
      <c r="AA51" s="561">
        <v>16.500000000001819</v>
      </c>
      <c r="AB51" s="502"/>
      <c r="AC51" s="502"/>
      <c r="AD51" s="502"/>
      <c r="AE51" s="555"/>
      <c r="AF51" s="499"/>
      <c r="AH51" s="519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21"/>
      <c r="BR51" s="121"/>
      <c r="BS51" s="11"/>
      <c r="BT51" s="117"/>
      <c r="BU51" s="218"/>
    </row>
    <row r="52" spans="1:73" ht="15.75">
      <c r="A52" s="121" t="s">
        <v>143</v>
      </c>
      <c r="B52" s="3"/>
      <c r="C52" s="3"/>
      <c r="D52" s="50">
        <f t="shared" si="1"/>
        <v>274.69999999998851</v>
      </c>
      <c r="E52" s="283">
        <v>41.199999999999989</v>
      </c>
      <c r="F52" s="283">
        <v>12.100000000000023</v>
      </c>
      <c r="G52" s="283">
        <v>53</v>
      </c>
      <c r="H52" s="283">
        <v>49.100000000000023</v>
      </c>
      <c r="I52" s="283">
        <v>26.100000000000023</v>
      </c>
      <c r="J52" s="283">
        <v>0</v>
      </c>
      <c r="K52" s="283">
        <v>0</v>
      </c>
      <c r="L52" s="283">
        <v>0</v>
      </c>
      <c r="M52" s="283">
        <v>30</v>
      </c>
      <c r="N52" s="283">
        <v>7.1999999999993634</v>
      </c>
      <c r="O52" s="283">
        <v>24.199999999999818</v>
      </c>
      <c r="P52" s="283">
        <v>12.599999999999454</v>
      </c>
      <c r="Q52" s="283">
        <v>0</v>
      </c>
      <c r="R52" s="283">
        <v>0</v>
      </c>
      <c r="S52" s="283">
        <v>0</v>
      </c>
      <c r="T52" s="283">
        <v>0</v>
      </c>
      <c r="U52" s="283">
        <v>1.1999999999970896</v>
      </c>
      <c r="V52" s="283">
        <v>0</v>
      </c>
      <c r="W52" s="283">
        <v>4.1999999999970896</v>
      </c>
      <c r="X52" s="283">
        <v>0</v>
      </c>
      <c r="Y52" s="561">
        <v>0</v>
      </c>
      <c r="Z52" s="561">
        <v>13.799999999995634</v>
      </c>
      <c r="AA52" s="561">
        <v>0</v>
      </c>
      <c r="AB52" s="557"/>
      <c r="AC52" s="557"/>
      <c r="AD52" s="502"/>
      <c r="AE52" s="555"/>
      <c r="AF52" s="499"/>
      <c r="AH52" s="519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21"/>
      <c r="BR52" s="121"/>
      <c r="BS52" s="3"/>
      <c r="BT52" s="117"/>
      <c r="BU52" s="219"/>
    </row>
    <row r="53" spans="1:73" ht="15.75">
      <c r="A53" s="121" t="s">
        <v>993</v>
      </c>
      <c r="B53" s="3"/>
      <c r="C53" s="3"/>
      <c r="D53" s="50">
        <f t="shared" si="1"/>
        <v>141.19999999999908</v>
      </c>
      <c r="E53" s="283">
        <v>35.700000000000045</v>
      </c>
      <c r="F53" s="283">
        <v>24</v>
      </c>
      <c r="G53" s="283">
        <v>0</v>
      </c>
      <c r="H53" s="283">
        <v>0</v>
      </c>
      <c r="I53" s="283">
        <v>2.4000000000000341</v>
      </c>
      <c r="J53" s="283">
        <v>0</v>
      </c>
      <c r="K53" s="283">
        <v>0</v>
      </c>
      <c r="L53" s="283">
        <v>0</v>
      </c>
      <c r="M53" s="283">
        <v>27.999999999999545</v>
      </c>
      <c r="N53" s="283">
        <v>7.8000000000001819</v>
      </c>
      <c r="O53" s="283">
        <v>7.1999999999998181</v>
      </c>
      <c r="P53" s="283">
        <v>12.100000000001273</v>
      </c>
      <c r="Q53" s="283">
        <v>0</v>
      </c>
      <c r="R53" s="283">
        <v>0</v>
      </c>
      <c r="S53" s="283">
        <v>0</v>
      </c>
      <c r="T53" s="283">
        <v>0</v>
      </c>
      <c r="U53" s="283">
        <v>23.999999999998181</v>
      </c>
      <c r="V53" s="283">
        <v>0</v>
      </c>
      <c r="W53" s="283">
        <v>0</v>
      </c>
      <c r="X53" s="283">
        <v>0</v>
      </c>
      <c r="Y53" s="561">
        <v>0</v>
      </c>
      <c r="Z53" s="561">
        <v>0</v>
      </c>
      <c r="AA53" s="561">
        <v>0</v>
      </c>
      <c r="AB53" s="502"/>
      <c r="AC53" s="502"/>
      <c r="AD53" s="502"/>
      <c r="AE53" s="555"/>
      <c r="AF53" s="499"/>
      <c r="AH53" s="519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21"/>
      <c r="BR53" s="121"/>
      <c r="BS53" s="3"/>
      <c r="BT53" s="117"/>
      <c r="BU53" s="219"/>
    </row>
    <row r="54" spans="1:73" ht="15.75">
      <c r="A54" s="121" t="s">
        <v>2568</v>
      </c>
      <c r="B54" s="3"/>
      <c r="C54" s="3"/>
      <c r="D54" s="50">
        <f t="shared" si="1"/>
        <v>261.79999999999336</v>
      </c>
      <c r="E54" s="283">
        <v>34.5</v>
      </c>
      <c r="F54" s="283">
        <v>33.599999999999909</v>
      </c>
      <c r="G54" s="283">
        <v>36.799999999999955</v>
      </c>
      <c r="H54" s="283">
        <v>26.399999999999864</v>
      </c>
      <c r="I54" s="283">
        <v>9.5999999999999091</v>
      </c>
      <c r="J54" s="283">
        <v>2.5999999999999091</v>
      </c>
      <c r="K54" s="283">
        <v>0</v>
      </c>
      <c r="L54" s="283">
        <v>0</v>
      </c>
      <c r="M54" s="283">
        <v>24</v>
      </c>
      <c r="N54" s="283">
        <v>18.200000000000728</v>
      </c>
      <c r="O54" s="283">
        <v>42.300000000001091</v>
      </c>
      <c r="P54" s="283">
        <v>12.100000000001273</v>
      </c>
      <c r="Q54" s="283">
        <v>0</v>
      </c>
      <c r="R54" s="283">
        <v>0</v>
      </c>
      <c r="S54" s="283">
        <v>0</v>
      </c>
      <c r="T54" s="283">
        <v>3.2999999999983629</v>
      </c>
      <c r="U54" s="283">
        <v>0</v>
      </c>
      <c r="V54" s="283">
        <v>6.1000000000003638</v>
      </c>
      <c r="W54" s="283">
        <v>0</v>
      </c>
      <c r="X54" s="283">
        <v>0</v>
      </c>
      <c r="Y54" s="561">
        <v>0</v>
      </c>
      <c r="Z54" s="561">
        <v>8.3999999999959982</v>
      </c>
      <c r="AA54" s="561">
        <v>3.8999999999959982</v>
      </c>
      <c r="AB54" s="560"/>
      <c r="AC54" s="560"/>
      <c r="AD54" s="513"/>
      <c r="AE54" s="513"/>
      <c r="AF54" s="511"/>
      <c r="AH54" s="519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21"/>
      <c r="BR54" s="121"/>
      <c r="BS54" s="3"/>
      <c r="BT54" s="117"/>
      <c r="BU54" s="219"/>
    </row>
    <row r="55" spans="1:73" ht="15.75">
      <c r="A55" s="121" t="s">
        <v>1036</v>
      </c>
      <c r="B55" s="3"/>
      <c r="C55" s="3"/>
      <c r="D55" s="50">
        <f t="shared" si="1"/>
        <v>341.80000000001189</v>
      </c>
      <c r="E55" s="283">
        <v>47.300000000000011</v>
      </c>
      <c r="F55" s="283">
        <v>0</v>
      </c>
      <c r="G55" s="283">
        <v>24.600000000000023</v>
      </c>
      <c r="H55" s="283">
        <v>20.999999999999886</v>
      </c>
      <c r="I55" s="283">
        <v>26.000000000000057</v>
      </c>
      <c r="J55" s="283">
        <v>0</v>
      </c>
      <c r="K55" s="283">
        <v>0</v>
      </c>
      <c r="L55" s="283">
        <v>0</v>
      </c>
      <c r="M55" s="283">
        <v>25.999999999999545</v>
      </c>
      <c r="N55" s="283">
        <v>0</v>
      </c>
      <c r="O55" s="283">
        <v>44.200000000000728</v>
      </c>
      <c r="P55" s="283">
        <v>12.100000000000364</v>
      </c>
      <c r="Q55" s="283">
        <v>0</v>
      </c>
      <c r="R55" s="283">
        <v>21.000000000001819</v>
      </c>
      <c r="S55" s="283">
        <v>0</v>
      </c>
      <c r="T55" s="283">
        <v>0</v>
      </c>
      <c r="U55" s="283">
        <v>15.400000000001455</v>
      </c>
      <c r="V55" s="283">
        <v>28.000000000000909</v>
      </c>
      <c r="W55" s="283">
        <v>0</v>
      </c>
      <c r="X55" s="283">
        <v>32.400000000000546</v>
      </c>
      <c r="Y55" s="561">
        <v>13.200000000002547</v>
      </c>
      <c r="Z55" s="561">
        <v>30.600000000004002</v>
      </c>
      <c r="AA55" s="561">
        <v>0</v>
      </c>
      <c r="AB55" s="502"/>
      <c r="AC55" s="502"/>
      <c r="AD55" s="502"/>
      <c r="AE55" s="555"/>
      <c r="AF55" s="499"/>
      <c r="AH55" s="519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21"/>
      <c r="BR55" s="121"/>
      <c r="BS55" s="3"/>
      <c r="BT55" s="117"/>
      <c r="BU55" s="219"/>
    </row>
    <row r="56" spans="1:73" ht="15.75">
      <c r="A56" s="121" t="s">
        <v>1004</v>
      </c>
      <c r="B56" s="3"/>
      <c r="C56" s="3"/>
      <c r="D56" s="50">
        <f t="shared" si="1"/>
        <v>206.30000000000453</v>
      </c>
      <c r="E56" s="283">
        <v>29.19999999999996</v>
      </c>
      <c r="F56" s="283">
        <v>43.39999999999992</v>
      </c>
      <c r="G56" s="283">
        <v>16.499999999999943</v>
      </c>
      <c r="H56" s="283">
        <v>16.5</v>
      </c>
      <c r="I56" s="283">
        <v>33.399999999999977</v>
      </c>
      <c r="J56" s="283">
        <v>0</v>
      </c>
      <c r="K56" s="283">
        <v>0</v>
      </c>
      <c r="L56" s="283">
        <v>0</v>
      </c>
      <c r="M56" s="283">
        <v>23.999999999999545</v>
      </c>
      <c r="N56" s="283">
        <v>0</v>
      </c>
      <c r="O56" s="283">
        <v>19.499999999999545</v>
      </c>
      <c r="P56" s="283">
        <v>12.100000000000364</v>
      </c>
      <c r="Q56" s="283">
        <v>0</v>
      </c>
      <c r="R56" s="283">
        <v>0</v>
      </c>
      <c r="S56" s="283">
        <v>0</v>
      </c>
      <c r="T56" s="283">
        <v>3.9000000000023647</v>
      </c>
      <c r="U56" s="283">
        <v>0</v>
      </c>
      <c r="V56" s="283">
        <v>0</v>
      </c>
      <c r="W56" s="283">
        <v>0</v>
      </c>
      <c r="X56" s="283">
        <v>0</v>
      </c>
      <c r="Y56" s="561">
        <v>0</v>
      </c>
      <c r="Z56" s="561">
        <v>7.8000000000029104</v>
      </c>
      <c r="AA56" s="561">
        <v>0</v>
      </c>
      <c r="AB56" s="502"/>
      <c r="AC56" s="502"/>
      <c r="AD56" s="502"/>
      <c r="AE56" s="555"/>
      <c r="AF56" s="499"/>
      <c r="AH56" s="519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21"/>
      <c r="BR56" s="121"/>
      <c r="BS56" s="3"/>
      <c r="BT56" s="117"/>
      <c r="BU56" s="219"/>
    </row>
    <row r="57" spans="1:73" ht="15.75">
      <c r="A57" s="121" t="s">
        <v>1003</v>
      </c>
      <c r="B57" s="3"/>
      <c r="C57" s="3"/>
      <c r="D57" s="50">
        <f t="shared" si="1"/>
        <v>330.40000000000771</v>
      </c>
      <c r="E57" s="283">
        <v>0</v>
      </c>
      <c r="F57" s="283">
        <v>40.500000000000057</v>
      </c>
      <c r="G57" s="283">
        <v>41.800000000000011</v>
      </c>
      <c r="H57" s="283">
        <v>26.699999999999989</v>
      </c>
      <c r="I57" s="283">
        <v>33.500000000000057</v>
      </c>
      <c r="J57" s="283">
        <v>8.5</v>
      </c>
      <c r="K57" s="283">
        <v>0</v>
      </c>
      <c r="L57" s="283">
        <v>8.7999999999997272</v>
      </c>
      <c r="M57" s="283">
        <v>29.999999999999773</v>
      </c>
      <c r="N57" s="283">
        <v>11.199999999999363</v>
      </c>
      <c r="O57" s="283">
        <v>24.600000000000364</v>
      </c>
      <c r="P57" s="283">
        <v>12.100000000000364</v>
      </c>
      <c r="Q57" s="283">
        <v>0</v>
      </c>
      <c r="R57" s="283">
        <v>0</v>
      </c>
      <c r="S57" s="283">
        <v>0</v>
      </c>
      <c r="T57" s="283">
        <v>0</v>
      </c>
      <c r="U57" s="283">
        <v>26.400000000000546</v>
      </c>
      <c r="V57" s="283">
        <v>0</v>
      </c>
      <c r="W57" s="283">
        <v>0</v>
      </c>
      <c r="X57" s="283">
        <v>26.000000000000909</v>
      </c>
      <c r="Y57" s="561">
        <v>14.30000000000291</v>
      </c>
      <c r="Z57" s="561">
        <v>26.000000000003638</v>
      </c>
      <c r="AA57" s="561">
        <v>0</v>
      </c>
      <c r="AB57" s="502"/>
      <c r="AC57" s="502"/>
      <c r="AD57" s="502"/>
      <c r="AE57" s="555"/>
      <c r="AF57" s="499"/>
      <c r="AH57" s="519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21"/>
      <c r="BR57" s="121"/>
      <c r="BS57" s="3"/>
      <c r="BT57" s="117"/>
      <c r="BU57" s="219"/>
    </row>
    <row r="58" spans="1:73" ht="15.75">
      <c r="A58" s="121" t="s">
        <v>2552</v>
      </c>
      <c r="B58" s="3"/>
      <c r="C58" s="3"/>
      <c r="D58" s="50">
        <f t="shared" si="1"/>
        <v>161.80000000000277</v>
      </c>
      <c r="E58" s="283">
        <v>31.099999999999994</v>
      </c>
      <c r="F58" s="283">
        <v>22</v>
      </c>
      <c r="G58" s="283">
        <v>0</v>
      </c>
      <c r="H58" s="283">
        <v>0</v>
      </c>
      <c r="I58" s="283">
        <v>2.2000000000000455</v>
      </c>
      <c r="J58" s="283">
        <v>0</v>
      </c>
      <c r="K58" s="283">
        <v>0</v>
      </c>
      <c r="L58" s="283">
        <v>19.5</v>
      </c>
      <c r="M58" s="283">
        <v>0</v>
      </c>
      <c r="N58" s="283">
        <v>0</v>
      </c>
      <c r="O58" s="283">
        <v>9</v>
      </c>
      <c r="P58" s="283">
        <v>12.099999999997635</v>
      </c>
      <c r="Q58" s="283">
        <v>0</v>
      </c>
      <c r="R58" s="283">
        <v>0</v>
      </c>
      <c r="S58" s="283">
        <v>0</v>
      </c>
      <c r="T58" s="283">
        <v>0</v>
      </c>
      <c r="U58" s="283">
        <v>24</v>
      </c>
      <c r="V58" s="283">
        <v>0</v>
      </c>
      <c r="W58" s="283">
        <v>22</v>
      </c>
      <c r="X58" s="283">
        <v>0</v>
      </c>
      <c r="Y58" s="561">
        <v>0</v>
      </c>
      <c r="Z58" s="561">
        <v>19.900000000005093</v>
      </c>
      <c r="AA58" s="561">
        <v>0</v>
      </c>
      <c r="AB58" s="560"/>
      <c r="AC58" s="560"/>
      <c r="AD58" s="513"/>
      <c r="AE58" s="513"/>
      <c r="AF58" s="511"/>
      <c r="AH58" s="519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21"/>
      <c r="BR58" s="121"/>
      <c r="BS58" s="3"/>
      <c r="BT58" s="117"/>
      <c r="BU58" s="219"/>
    </row>
    <row r="59" spans="1:73" ht="15.75">
      <c r="A59" s="121" t="s">
        <v>160</v>
      </c>
      <c r="B59" s="3"/>
      <c r="C59" s="3"/>
      <c r="D59" s="50">
        <f t="shared" si="1"/>
        <v>176.39999999999822</v>
      </c>
      <c r="E59" s="283">
        <v>35.199999999999989</v>
      </c>
      <c r="F59" s="283">
        <v>18</v>
      </c>
      <c r="G59" s="283">
        <v>0</v>
      </c>
      <c r="H59" s="283">
        <v>0</v>
      </c>
      <c r="I59" s="283">
        <v>1.1999999999999318</v>
      </c>
      <c r="J59" s="283">
        <v>2.1999999999999318</v>
      </c>
      <c r="K59" s="283">
        <v>0</v>
      </c>
      <c r="L59" s="283">
        <v>0</v>
      </c>
      <c r="M59" s="283">
        <v>0</v>
      </c>
      <c r="N59" s="283">
        <v>0</v>
      </c>
      <c r="O59" s="283">
        <v>32.400000000000546</v>
      </c>
      <c r="P59" s="283">
        <v>8.8000000000010914</v>
      </c>
      <c r="Q59" s="283">
        <v>0</v>
      </c>
      <c r="R59" s="283">
        <v>25.999999999999091</v>
      </c>
      <c r="S59" s="283">
        <v>0</v>
      </c>
      <c r="T59" s="283">
        <v>6.4999999999990905</v>
      </c>
      <c r="U59" s="283">
        <v>0</v>
      </c>
      <c r="V59" s="283">
        <v>0</v>
      </c>
      <c r="W59" s="283">
        <v>25.599999999998545</v>
      </c>
      <c r="X59" s="283">
        <v>0</v>
      </c>
      <c r="Y59" s="561">
        <v>0</v>
      </c>
      <c r="Z59" s="561">
        <v>20.5</v>
      </c>
      <c r="AA59" s="561">
        <v>0</v>
      </c>
      <c r="AB59" s="502"/>
      <c r="AC59" s="502"/>
      <c r="AD59" s="502"/>
      <c r="AE59" s="555"/>
      <c r="AF59" s="499"/>
      <c r="AH59" s="519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21"/>
      <c r="BR59" s="121"/>
      <c r="BS59" s="3"/>
      <c r="BT59" s="117"/>
      <c r="BU59" s="219"/>
    </row>
    <row r="60" spans="1:73" ht="15.75">
      <c r="A60" s="121" t="s">
        <v>988</v>
      </c>
      <c r="B60" s="3"/>
      <c r="C60" s="3"/>
      <c r="D60" s="50">
        <f t="shared" si="1"/>
        <v>369.8999999999956</v>
      </c>
      <c r="E60" s="283">
        <v>26</v>
      </c>
      <c r="F60" s="283">
        <v>27.999999999999943</v>
      </c>
      <c r="G60" s="283">
        <v>20.399999999999977</v>
      </c>
      <c r="H60" s="283">
        <v>16.5</v>
      </c>
      <c r="I60" s="283">
        <v>2.7999999999999545</v>
      </c>
      <c r="J60" s="283">
        <v>16.5</v>
      </c>
      <c r="K60" s="283">
        <v>0</v>
      </c>
      <c r="L60" s="283">
        <v>0</v>
      </c>
      <c r="M60" s="283">
        <v>45.000000000000455</v>
      </c>
      <c r="N60" s="283">
        <v>0</v>
      </c>
      <c r="O60" s="283">
        <v>67.800000000000182</v>
      </c>
      <c r="P60" s="283">
        <v>8.7999999999992724</v>
      </c>
      <c r="Q60" s="283">
        <v>0</v>
      </c>
      <c r="R60" s="283">
        <v>19.500000000001819</v>
      </c>
      <c r="S60" s="283">
        <v>0</v>
      </c>
      <c r="T60" s="283">
        <v>0</v>
      </c>
      <c r="U60" s="283">
        <v>14.300000000000182</v>
      </c>
      <c r="V60" s="283">
        <v>26</v>
      </c>
      <c r="W60" s="283">
        <v>0</v>
      </c>
      <c r="X60" s="283">
        <v>26</v>
      </c>
      <c r="Y60" s="561">
        <v>14.299999999997453</v>
      </c>
      <c r="Z60" s="561">
        <v>25.999999999996362</v>
      </c>
      <c r="AA60" s="561">
        <v>12</v>
      </c>
      <c r="AB60" s="502"/>
      <c r="AC60" s="502"/>
      <c r="AD60" s="502"/>
      <c r="AE60" s="555"/>
      <c r="AF60" s="499"/>
      <c r="AH60" s="519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7"/>
      <c r="BN60" s="157"/>
      <c r="BO60" s="157"/>
      <c r="BP60" s="157"/>
      <c r="BQ60" s="121"/>
      <c r="BR60" s="121"/>
      <c r="BS60" s="3"/>
      <c r="BT60" s="117"/>
      <c r="BU60" s="219"/>
    </row>
    <row r="61" spans="1:73" ht="15.75">
      <c r="A61" s="121" t="s">
        <v>31</v>
      </c>
      <c r="B61" s="3"/>
      <c r="C61" s="3"/>
      <c r="D61" s="50">
        <f t="shared" si="1"/>
        <v>263.50000000001319</v>
      </c>
      <c r="E61" s="283">
        <v>44.200000000000045</v>
      </c>
      <c r="F61" s="283">
        <v>0</v>
      </c>
      <c r="G61" s="283">
        <v>29.300000000000068</v>
      </c>
      <c r="H61" s="283">
        <v>25.999999999999886</v>
      </c>
      <c r="I61" s="283">
        <v>0</v>
      </c>
      <c r="J61" s="283">
        <v>0</v>
      </c>
      <c r="K61" s="283">
        <v>0</v>
      </c>
      <c r="L61" s="283">
        <v>0</v>
      </c>
      <c r="M61" s="283">
        <v>0</v>
      </c>
      <c r="N61" s="283">
        <v>0</v>
      </c>
      <c r="O61" s="283">
        <v>18.799999999999727</v>
      </c>
      <c r="P61" s="283">
        <v>4.1999999999989086</v>
      </c>
      <c r="Q61" s="283">
        <v>0</v>
      </c>
      <c r="R61" s="283">
        <v>20.999999999999091</v>
      </c>
      <c r="S61" s="283">
        <v>0</v>
      </c>
      <c r="T61" s="283">
        <v>0</v>
      </c>
      <c r="U61" s="283">
        <v>23.800000000002001</v>
      </c>
      <c r="V61" s="283">
        <v>28.000000000001819</v>
      </c>
      <c r="W61" s="283">
        <v>12.100000000002183</v>
      </c>
      <c r="X61" s="283">
        <v>22.000000000001819</v>
      </c>
      <c r="Y61" s="561">
        <v>12.100000000004002</v>
      </c>
      <c r="Z61" s="561">
        <v>22.000000000003638</v>
      </c>
      <c r="AA61" s="561">
        <v>0</v>
      </c>
      <c r="AB61" s="509"/>
      <c r="AC61" s="509"/>
      <c r="AD61" s="502"/>
      <c r="AE61" s="555"/>
      <c r="AF61" s="499"/>
      <c r="AH61" s="519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7"/>
      <c r="BN61" s="157"/>
      <c r="BO61" s="157"/>
      <c r="BP61" s="157"/>
      <c r="BQ61" s="121"/>
      <c r="BR61" s="121"/>
      <c r="BS61" s="3"/>
      <c r="BT61" s="117"/>
      <c r="BU61" s="219"/>
    </row>
    <row r="62" spans="1:73" ht="15.75">
      <c r="A62" s="121" t="s">
        <v>1047</v>
      </c>
      <c r="B62" s="3"/>
      <c r="C62" s="3"/>
      <c r="D62" s="50">
        <f t="shared" si="1"/>
        <v>332.0999999999982</v>
      </c>
      <c r="E62" s="283">
        <v>53.900000000000006</v>
      </c>
      <c r="F62" s="283">
        <v>24.000000000000057</v>
      </c>
      <c r="G62" s="283">
        <v>24.600000000000023</v>
      </c>
      <c r="H62" s="283">
        <v>21</v>
      </c>
      <c r="I62" s="283">
        <v>14.400000000000091</v>
      </c>
      <c r="J62" s="283">
        <v>30</v>
      </c>
      <c r="K62" s="283">
        <v>0</v>
      </c>
      <c r="L62" s="283">
        <v>0</v>
      </c>
      <c r="M62" s="283">
        <v>27.999999999999545</v>
      </c>
      <c r="N62" s="283">
        <v>6.5999999999989996</v>
      </c>
      <c r="O62" s="283">
        <v>0</v>
      </c>
      <c r="P62" s="283">
        <v>2.7999999999992724</v>
      </c>
      <c r="Q62" s="283">
        <v>0</v>
      </c>
      <c r="R62" s="283">
        <v>12.099999999999454</v>
      </c>
      <c r="S62" s="283">
        <v>0</v>
      </c>
      <c r="T62" s="283">
        <v>4.1999999999989086</v>
      </c>
      <c r="U62" s="283">
        <v>24</v>
      </c>
      <c r="V62" s="283">
        <v>0</v>
      </c>
      <c r="W62" s="283">
        <v>16.5</v>
      </c>
      <c r="X62" s="283">
        <v>24</v>
      </c>
      <c r="Y62" s="561">
        <v>22.000000000001819</v>
      </c>
      <c r="Z62" s="561">
        <v>24</v>
      </c>
      <c r="AA62" s="561">
        <v>0</v>
      </c>
      <c r="AB62" s="502"/>
      <c r="AC62" s="502"/>
      <c r="AD62" s="502"/>
      <c r="AE62" s="555"/>
      <c r="AF62" s="499"/>
      <c r="AH62" s="519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  <c r="BN62" s="157"/>
      <c r="BO62" s="157"/>
      <c r="BP62" s="157"/>
      <c r="BQ62" s="121"/>
      <c r="BR62" s="121"/>
      <c r="BS62" s="3"/>
      <c r="BT62" s="117"/>
      <c r="BU62" s="219"/>
    </row>
    <row r="63" spans="1:73" ht="15.75">
      <c r="A63" s="121" t="s">
        <v>1010</v>
      </c>
      <c r="B63" s="3"/>
      <c r="C63" s="3"/>
      <c r="D63" s="50">
        <f t="shared" si="1"/>
        <v>191.19999999999948</v>
      </c>
      <c r="E63" s="283">
        <v>0</v>
      </c>
      <c r="F63" s="283">
        <v>9.6000000000000227</v>
      </c>
      <c r="G63" s="283">
        <v>29.899999999999977</v>
      </c>
      <c r="H63" s="283">
        <v>19.499999999999943</v>
      </c>
      <c r="I63" s="283">
        <v>7.1999999999999886</v>
      </c>
      <c r="J63" s="283">
        <v>0</v>
      </c>
      <c r="K63" s="283">
        <v>0</v>
      </c>
      <c r="L63" s="283">
        <v>0</v>
      </c>
      <c r="M63" s="283">
        <v>22.000000000000455</v>
      </c>
      <c r="N63" s="283">
        <v>0</v>
      </c>
      <c r="O63" s="283">
        <v>26.100000000000364</v>
      </c>
      <c r="P63" s="283">
        <v>2.7999999999992724</v>
      </c>
      <c r="Q63" s="283">
        <v>28</v>
      </c>
      <c r="R63" s="283">
        <v>0</v>
      </c>
      <c r="S63" s="283">
        <v>0</v>
      </c>
      <c r="T63" s="283">
        <v>5.5</v>
      </c>
      <c r="U63" s="283">
        <v>1.2999999999992724</v>
      </c>
      <c r="V63" s="283">
        <v>0</v>
      </c>
      <c r="W63" s="283">
        <v>21.999999999999091</v>
      </c>
      <c r="X63" s="283">
        <v>0</v>
      </c>
      <c r="Y63" s="561">
        <v>0</v>
      </c>
      <c r="Z63" s="561">
        <v>17.300000000001091</v>
      </c>
      <c r="AA63" s="561">
        <v>0</v>
      </c>
      <c r="AB63" s="502"/>
      <c r="AC63" s="502"/>
      <c r="AD63" s="502"/>
      <c r="AE63" s="555"/>
      <c r="AF63" s="499"/>
      <c r="AH63" s="519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21"/>
      <c r="BR63" s="121"/>
      <c r="BS63" s="3"/>
      <c r="BT63" s="117"/>
      <c r="BU63" s="219"/>
    </row>
    <row r="64" spans="1:73" ht="15.75">
      <c r="A64" s="121" t="s">
        <v>1039</v>
      </c>
      <c r="B64" s="3"/>
      <c r="C64" s="3"/>
      <c r="D64" s="50">
        <f t="shared" si="1"/>
        <v>231.00000000000119</v>
      </c>
      <c r="E64" s="283">
        <v>32.800000000000011</v>
      </c>
      <c r="F64" s="283">
        <v>26</v>
      </c>
      <c r="G64" s="283">
        <v>3.9000000000000057</v>
      </c>
      <c r="H64" s="283">
        <v>0</v>
      </c>
      <c r="I64" s="283">
        <v>2.5999999999999943</v>
      </c>
      <c r="J64" s="283">
        <v>0</v>
      </c>
      <c r="K64" s="283">
        <v>0</v>
      </c>
      <c r="L64" s="283">
        <v>0</v>
      </c>
      <c r="M64" s="283">
        <v>30</v>
      </c>
      <c r="N64" s="283">
        <v>0</v>
      </c>
      <c r="O64" s="283">
        <v>8.8000000000006366</v>
      </c>
      <c r="P64" s="283">
        <v>2.4000000000014552</v>
      </c>
      <c r="Q64" s="283">
        <v>0</v>
      </c>
      <c r="R64" s="283">
        <v>23.999999999999091</v>
      </c>
      <c r="S64" s="283">
        <v>0</v>
      </c>
      <c r="T64" s="283">
        <v>4.1999999999989086</v>
      </c>
      <c r="U64" s="283">
        <v>29.999999999999091</v>
      </c>
      <c r="V64" s="283">
        <v>0</v>
      </c>
      <c r="W64" s="283">
        <v>0</v>
      </c>
      <c r="X64" s="283">
        <v>25.999999999999091</v>
      </c>
      <c r="Y64" s="561">
        <v>14.300000000001091</v>
      </c>
      <c r="Z64" s="561">
        <v>26.000000000001819</v>
      </c>
      <c r="AA64" s="561">
        <v>0</v>
      </c>
      <c r="AB64" s="502"/>
      <c r="AC64" s="502"/>
      <c r="AD64" s="502"/>
      <c r="AE64" s="555"/>
      <c r="AF64" s="499"/>
      <c r="AH64" s="519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7"/>
      <c r="BN64" s="157"/>
      <c r="BO64" s="157"/>
      <c r="BP64" s="157"/>
      <c r="BQ64" s="121"/>
      <c r="BR64" s="121"/>
      <c r="BS64" s="3"/>
      <c r="BT64" s="117"/>
      <c r="BU64" s="219"/>
    </row>
    <row r="65" spans="1:73" ht="15.75">
      <c r="A65" s="121" t="s">
        <v>33</v>
      </c>
      <c r="B65" s="3"/>
      <c r="C65" s="3"/>
      <c r="D65" s="50">
        <f t="shared" si="1"/>
        <v>294.69999999998663</v>
      </c>
      <c r="E65" s="283">
        <v>13.199999999999989</v>
      </c>
      <c r="F65" s="283">
        <v>0</v>
      </c>
      <c r="G65" s="283">
        <v>53.800000000000068</v>
      </c>
      <c r="H65" s="283">
        <v>50.5</v>
      </c>
      <c r="I65" s="283">
        <v>10.400000000000034</v>
      </c>
      <c r="J65" s="283">
        <v>22</v>
      </c>
      <c r="K65" s="283">
        <v>0</v>
      </c>
      <c r="L65" s="283">
        <v>8.7999999999997272</v>
      </c>
      <c r="M65" s="283">
        <v>21.999999999999545</v>
      </c>
      <c r="N65" s="283">
        <v>0</v>
      </c>
      <c r="O65" s="283">
        <v>31.5</v>
      </c>
      <c r="P65" s="283">
        <v>2.3999999999996362</v>
      </c>
      <c r="Q65" s="283">
        <v>0</v>
      </c>
      <c r="R65" s="283">
        <v>0</v>
      </c>
      <c r="S65" s="283">
        <v>0</v>
      </c>
      <c r="T65" s="283">
        <v>0</v>
      </c>
      <c r="U65" s="283">
        <v>23.999999999999091</v>
      </c>
      <c r="V65" s="283">
        <v>0</v>
      </c>
      <c r="W65" s="283">
        <v>0</v>
      </c>
      <c r="X65" s="283">
        <v>21.999999999999091</v>
      </c>
      <c r="Y65" s="561">
        <v>12.099999999994907</v>
      </c>
      <c r="Z65" s="561">
        <v>21.999999999994543</v>
      </c>
      <c r="AA65" s="561">
        <v>0</v>
      </c>
      <c r="AB65" s="509"/>
      <c r="AC65" s="509"/>
      <c r="AD65" s="502"/>
      <c r="AE65" s="555"/>
      <c r="AF65" s="499"/>
      <c r="AH65" s="519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57"/>
      <c r="BN65" s="157"/>
      <c r="BO65" s="157"/>
      <c r="BP65" s="157"/>
      <c r="BQ65" s="121"/>
      <c r="BR65" s="121"/>
      <c r="BS65" s="3"/>
      <c r="BT65" s="117"/>
      <c r="BU65" s="219"/>
    </row>
    <row r="66" spans="1:73" ht="15.75">
      <c r="A66" s="121" t="s">
        <v>2604</v>
      </c>
      <c r="B66" s="3"/>
      <c r="C66" s="3"/>
      <c r="D66" s="50">
        <f t="shared" si="1"/>
        <v>205.50000000000921</v>
      </c>
      <c r="E66" s="283">
        <v>0</v>
      </c>
      <c r="F66" s="283">
        <v>0</v>
      </c>
      <c r="G66" s="283">
        <v>21</v>
      </c>
      <c r="H66" s="283">
        <v>20.999999999999943</v>
      </c>
      <c r="I66" s="283">
        <v>0</v>
      </c>
      <c r="J66" s="283">
        <v>5.4999999999999432</v>
      </c>
      <c r="K66" s="283">
        <v>0</v>
      </c>
      <c r="L66" s="283">
        <v>8.7999999999999545</v>
      </c>
      <c r="M66" s="283">
        <v>30</v>
      </c>
      <c r="N66" s="283">
        <v>5.5</v>
      </c>
      <c r="O66" s="283">
        <v>36.999999999999545</v>
      </c>
      <c r="P66" s="283">
        <v>2.3999999999987267</v>
      </c>
      <c r="Q66" s="283">
        <v>3.000000000001819</v>
      </c>
      <c r="R66" s="283">
        <v>26.000000000001819</v>
      </c>
      <c r="S66" s="283">
        <v>0</v>
      </c>
      <c r="T66" s="283">
        <v>0</v>
      </c>
      <c r="U66" s="283">
        <v>18.000000000001819</v>
      </c>
      <c r="V66" s="283">
        <v>13.200000000001637</v>
      </c>
      <c r="W66" s="283">
        <v>3.6000000000021828</v>
      </c>
      <c r="X66" s="283">
        <v>0</v>
      </c>
      <c r="Y66" s="561">
        <v>0</v>
      </c>
      <c r="Z66" s="561">
        <v>7.2000000000007276</v>
      </c>
      <c r="AA66" s="561">
        <v>3.3000000000010914</v>
      </c>
      <c r="AB66" s="560"/>
      <c r="AC66" s="560"/>
      <c r="AD66" s="513"/>
      <c r="AE66" s="513"/>
      <c r="AF66" s="511"/>
      <c r="AH66" s="519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57"/>
      <c r="BN66" s="157"/>
      <c r="BO66" s="157"/>
      <c r="BP66" s="157"/>
      <c r="BQ66" s="121"/>
      <c r="BR66" s="121"/>
      <c r="BS66" s="3"/>
      <c r="BT66" s="117"/>
      <c r="BU66" s="219"/>
    </row>
    <row r="67" spans="1:73" ht="15.75">
      <c r="A67" s="121" t="s">
        <v>35</v>
      </c>
      <c r="B67" s="3"/>
      <c r="C67" s="3"/>
      <c r="D67" s="50">
        <f t="shared" si="1"/>
        <v>59.999999999991246</v>
      </c>
      <c r="E67" s="283">
        <v>4.3999999999999773</v>
      </c>
      <c r="F67" s="283">
        <v>0</v>
      </c>
      <c r="G67" s="283">
        <v>0</v>
      </c>
      <c r="H67" s="283">
        <v>0</v>
      </c>
      <c r="I67" s="283">
        <v>24</v>
      </c>
      <c r="J67" s="283">
        <v>0</v>
      </c>
      <c r="K67" s="283">
        <v>0</v>
      </c>
      <c r="L67" s="283">
        <v>0</v>
      </c>
      <c r="M67" s="283">
        <v>0</v>
      </c>
      <c r="N67" s="283">
        <v>0</v>
      </c>
      <c r="O67" s="283">
        <v>19.5</v>
      </c>
      <c r="P67" s="283">
        <v>2.3999999999969077</v>
      </c>
      <c r="Q67" s="283">
        <v>0</v>
      </c>
      <c r="R67" s="283">
        <v>1.3999999999996362</v>
      </c>
      <c r="S67" s="283">
        <v>0</v>
      </c>
      <c r="T67" s="283">
        <v>5.499999999998181</v>
      </c>
      <c r="U67" s="283">
        <v>0</v>
      </c>
      <c r="V67" s="283">
        <v>2.7999999999965439</v>
      </c>
      <c r="W67" s="283">
        <v>0</v>
      </c>
      <c r="X67" s="283">
        <v>0</v>
      </c>
      <c r="Y67" s="561">
        <v>0</v>
      </c>
      <c r="Z67" s="561">
        <v>0</v>
      </c>
      <c r="AA67" s="561">
        <v>0</v>
      </c>
      <c r="AB67" s="509"/>
      <c r="AC67" s="509"/>
      <c r="AD67" s="502"/>
      <c r="AE67" s="555"/>
      <c r="AF67" s="499"/>
      <c r="AH67" s="519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57"/>
      <c r="BN67" s="157"/>
      <c r="BO67" s="157"/>
      <c r="BP67" s="157"/>
      <c r="BQ67" s="121"/>
      <c r="BR67" s="121"/>
      <c r="BS67" s="3"/>
      <c r="BT67" s="117"/>
      <c r="BU67" s="219"/>
    </row>
    <row r="68" spans="1:73" ht="15.75">
      <c r="A68" s="121" t="s">
        <v>37</v>
      </c>
      <c r="B68" s="3"/>
      <c r="C68" s="3"/>
      <c r="D68" s="50">
        <f t="shared" si="1"/>
        <v>168.29999999999609</v>
      </c>
      <c r="E68" s="283">
        <v>4.4000000000000057</v>
      </c>
      <c r="F68" s="283">
        <v>0</v>
      </c>
      <c r="G68" s="283">
        <v>22.5</v>
      </c>
      <c r="H68" s="283">
        <v>22.5</v>
      </c>
      <c r="I68" s="283">
        <v>9.5999999999999943</v>
      </c>
      <c r="J68" s="283">
        <v>4.5</v>
      </c>
      <c r="K68" s="283">
        <v>0</v>
      </c>
      <c r="L68" s="283">
        <v>0</v>
      </c>
      <c r="M68" s="283">
        <v>27.999999999999091</v>
      </c>
      <c r="N68" s="283">
        <v>7.8000000000006366</v>
      </c>
      <c r="O68" s="283">
        <v>33.000000000000909</v>
      </c>
      <c r="P68" s="283">
        <v>2.1999999999989086</v>
      </c>
      <c r="Q68" s="283">
        <v>0</v>
      </c>
      <c r="R68" s="283">
        <v>0</v>
      </c>
      <c r="S68" s="283">
        <v>0</v>
      </c>
      <c r="T68" s="283">
        <v>0</v>
      </c>
      <c r="U68" s="283">
        <v>19.499999999998181</v>
      </c>
      <c r="V68" s="283">
        <v>14.299999999998363</v>
      </c>
      <c r="W68" s="283">
        <v>0</v>
      </c>
      <c r="X68" s="283">
        <v>0</v>
      </c>
      <c r="Y68" s="561">
        <v>0</v>
      </c>
      <c r="Z68" s="561">
        <v>0</v>
      </c>
      <c r="AA68" s="561">
        <v>0</v>
      </c>
      <c r="AB68" s="509"/>
      <c r="AC68" s="509"/>
      <c r="AD68" s="502"/>
      <c r="AE68" s="555"/>
      <c r="AF68" s="499"/>
      <c r="AH68" s="519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21"/>
      <c r="BR68" s="121"/>
      <c r="BS68" s="3"/>
      <c r="BT68" s="117"/>
      <c r="BU68" s="219"/>
    </row>
    <row r="69" spans="1:73" ht="15.75">
      <c r="A69" s="121" t="s">
        <v>144</v>
      </c>
      <c r="B69" s="3"/>
      <c r="C69" s="3"/>
      <c r="D69" s="50">
        <f t="shared" ref="D69:D76" si="2">SUM(E69:DZ69)</f>
        <v>146.49999999999474</v>
      </c>
      <c r="E69" s="283">
        <v>14.299999999999983</v>
      </c>
      <c r="F69" s="283">
        <v>9.5999999999999659</v>
      </c>
      <c r="G69" s="283">
        <v>5.4999999999999716</v>
      </c>
      <c r="H69" s="283">
        <v>2.1999999999999886</v>
      </c>
      <c r="I69" s="283">
        <v>35.200000000000017</v>
      </c>
      <c r="J69" s="283">
        <v>0</v>
      </c>
      <c r="K69" s="283">
        <v>0</v>
      </c>
      <c r="L69" s="283">
        <v>0</v>
      </c>
      <c r="M69" s="283">
        <v>0</v>
      </c>
      <c r="N69" s="283">
        <v>7.1999999999998181</v>
      </c>
      <c r="O69" s="283">
        <v>22.000000000000455</v>
      </c>
      <c r="P69" s="283">
        <v>0</v>
      </c>
      <c r="Q69" s="283">
        <v>0</v>
      </c>
      <c r="R69" s="283">
        <v>0</v>
      </c>
      <c r="S69" s="283">
        <v>16.499999999998181</v>
      </c>
      <c r="T69" s="283">
        <v>5.999999999998181</v>
      </c>
      <c r="U69" s="283">
        <v>27.999999999998181</v>
      </c>
      <c r="V69" s="283">
        <v>0</v>
      </c>
      <c r="W69" s="283">
        <v>0</v>
      </c>
      <c r="X69" s="283">
        <v>0</v>
      </c>
      <c r="Y69" s="561">
        <v>0</v>
      </c>
      <c r="Z69" s="561">
        <v>0</v>
      </c>
      <c r="AA69" s="561">
        <v>0</v>
      </c>
      <c r="AB69" s="557"/>
      <c r="AC69" s="557"/>
      <c r="AD69" s="502"/>
      <c r="AE69" s="555"/>
      <c r="AF69" s="499"/>
      <c r="AH69" s="519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21"/>
      <c r="BR69" s="121"/>
      <c r="BS69" s="3"/>
      <c r="BT69" s="117"/>
      <c r="BU69" s="219"/>
    </row>
    <row r="70" spans="1:73" ht="15.75">
      <c r="A70" s="121" t="s">
        <v>2570</v>
      </c>
      <c r="B70" s="3"/>
      <c r="C70" s="3"/>
      <c r="D70" s="50">
        <f t="shared" si="2"/>
        <v>273.19999999999158</v>
      </c>
      <c r="E70" s="283">
        <v>21</v>
      </c>
      <c r="F70" s="283">
        <v>0</v>
      </c>
      <c r="G70" s="283">
        <v>55.800000000000011</v>
      </c>
      <c r="H70" s="283">
        <v>53.699999999999932</v>
      </c>
      <c r="I70" s="283">
        <v>9.6000000000000227</v>
      </c>
      <c r="J70" s="283">
        <v>2.8000000000000682</v>
      </c>
      <c r="K70" s="283">
        <v>0</v>
      </c>
      <c r="L70" s="283">
        <v>0</v>
      </c>
      <c r="M70" s="283">
        <v>27.999999999999545</v>
      </c>
      <c r="N70" s="283">
        <v>7.1999999999998181</v>
      </c>
      <c r="O70" s="283">
        <v>8.3999999999996362</v>
      </c>
      <c r="P70" s="283">
        <v>0</v>
      </c>
      <c r="Q70" s="283">
        <v>0</v>
      </c>
      <c r="R70" s="283">
        <v>23.999999999999091</v>
      </c>
      <c r="S70" s="283">
        <v>0</v>
      </c>
      <c r="T70" s="283">
        <v>0</v>
      </c>
      <c r="U70" s="283">
        <v>0</v>
      </c>
      <c r="V70" s="283">
        <v>0</v>
      </c>
      <c r="W70" s="283">
        <v>0</v>
      </c>
      <c r="X70" s="283">
        <v>22</v>
      </c>
      <c r="Y70" s="561">
        <v>12.099999999996726</v>
      </c>
      <c r="Z70" s="561">
        <v>28.599999999996726</v>
      </c>
      <c r="AA70" s="561">
        <v>0</v>
      </c>
      <c r="AB70" s="560"/>
      <c r="AC70" s="560"/>
      <c r="AD70" s="513"/>
      <c r="AE70" s="513"/>
      <c r="AF70" s="511"/>
      <c r="AH70" s="519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21"/>
      <c r="BR70" s="121"/>
      <c r="BS70" s="3"/>
      <c r="BT70" s="117"/>
      <c r="BU70" s="219"/>
    </row>
    <row r="71" spans="1:73" ht="15.75">
      <c r="A71" s="121" t="s">
        <v>39</v>
      </c>
      <c r="B71" s="3"/>
      <c r="C71" s="3"/>
      <c r="D71" s="50">
        <f t="shared" si="2"/>
        <v>309.69999999999709</v>
      </c>
      <c r="E71" s="283">
        <v>30</v>
      </c>
      <c r="F71" s="283">
        <v>22</v>
      </c>
      <c r="G71" s="283">
        <v>60</v>
      </c>
      <c r="H71" s="283">
        <v>47.999999999999773</v>
      </c>
      <c r="I71" s="283">
        <v>26.200000000000045</v>
      </c>
      <c r="J71" s="283">
        <v>0</v>
      </c>
      <c r="K71" s="283">
        <v>0</v>
      </c>
      <c r="L71" s="283">
        <v>0</v>
      </c>
      <c r="M71" s="283">
        <v>28</v>
      </c>
      <c r="N71" s="283">
        <v>24.099999999999909</v>
      </c>
      <c r="O71" s="283">
        <v>42.699999999999363</v>
      </c>
      <c r="P71" s="283">
        <v>0</v>
      </c>
      <c r="Q71" s="283">
        <v>0</v>
      </c>
      <c r="R71" s="283">
        <v>0</v>
      </c>
      <c r="S71" s="283">
        <v>0</v>
      </c>
      <c r="T71" s="283">
        <v>1.0999999999994543</v>
      </c>
      <c r="U71" s="283">
        <v>21.999999999999091</v>
      </c>
      <c r="V71" s="283">
        <v>5.5999999999994543</v>
      </c>
      <c r="W71" s="283">
        <v>0</v>
      </c>
      <c r="X71" s="283">
        <v>0</v>
      </c>
      <c r="Y71" s="561">
        <v>0</v>
      </c>
      <c r="Z71" s="561">
        <v>0</v>
      </c>
      <c r="AA71" s="561">
        <v>0</v>
      </c>
      <c r="AB71" s="509"/>
      <c r="AC71" s="509"/>
      <c r="AD71" s="502"/>
      <c r="AE71" s="555"/>
      <c r="AF71" s="499"/>
      <c r="AH71" s="519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21"/>
      <c r="BR71" s="121"/>
      <c r="BS71" s="3"/>
      <c r="BT71" s="117"/>
      <c r="BU71" s="219"/>
    </row>
    <row r="72" spans="1:73" ht="15.75">
      <c r="A72" s="121" t="s">
        <v>145</v>
      </c>
      <c r="B72" s="3"/>
      <c r="C72" s="3"/>
      <c r="D72" s="50">
        <f t="shared" si="2"/>
        <v>149.20000000001457</v>
      </c>
      <c r="E72" s="283">
        <v>0</v>
      </c>
      <c r="F72" s="283">
        <v>0</v>
      </c>
      <c r="G72" s="283">
        <v>4.1999999999999886</v>
      </c>
      <c r="H72" s="283">
        <v>0</v>
      </c>
      <c r="I72" s="283">
        <v>0</v>
      </c>
      <c r="J72" s="283">
        <v>3.0000000000000284</v>
      </c>
      <c r="K72" s="283">
        <v>0</v>
      </c>
      <c r="L72" s="283">
        <v>0</v>
      </c>
      <c r="M72" s="283">
        <v>0</v>
      </c>
      <c r="N72" s="283">
        <v>8.4000000000005457</v>
      </c>
      <c r="O72" s="283">
        <v>20.899999999999636</v>
      </c>
      <c r="P72" s="283">
        <v>0</v>
      </c>
      <c r="Q72" s="283">
        <v>0</v>
      </c>
      <c r="R72" s="283">
        <v>0</v>
      </c>
      <c r="S72" s="283">
        <v>0</v>
      </c>
      <c r="T72" s="283">
        <v>0</v>
      </c>
      <c r="U72" s="283">
        <v>34.800000000001091</v>
      </c>
      <c r="V72" s="283">
        <v>0</v>
      </c>
      <c r="W72" s="283">
        <v>0</v>
      </c>
      <c r="X72" s="283">
        <v>28.000000000000909</v>
      </c>
      <c r="Y72" s="561">
        <v>15.400000000003274</v>
      </c>
      <c r="Z72" s="561">
        <v>28.000000000003638</v>
      </c>
      <c r="AA72" s="561">
        <v>6.500000000005457</v>
      </c>
      <c r="AB72" s="557"/>
      <c r="AC72" s="557"/>
      <c r="AD72" s="502"/>
      <c r="AE72" s="555"/>
      <c r="AF72" s="499"/>
      <c r="AH72" s="519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21"/>
      <c r="BR72" s="121"/>
      <c r="BS72" s="3"/>
      <c r="BT72" s="117"/>
      <c r="BU72" s="219"/>
    </row>
    <row r="73" spans="1:73" ht="15.75">
      <c r="A73" s="121" t="s">
        <v>2567</v>
      </c>
      <c r="B73" s="3"/>
      <c r="C73" s="3"/>
      <c r="D73" s="50">
        <f t="shared" si="2"/>
        <v>279.20000000000044</v>
      </c>
      <c r="E73" s="283">
        <v>48.399999999999991</v>
      </c>
      <c r="F73" s="283">
        <v>10.400000000000006</v>
      </c>
      <c r="G73" s="283">
        <v>3.5999999999999943</v>
      </c>
      <c r="H73" s="283">
        <v>0</v>
      </c>
      <c r="I73" s="283">
        <v>7.7999999999999829</v>
      </c>
      <c r="J73" s="283">
        <v>0</v>
      </c>
      <c r="K73" s="283">
        <v>0</v>
      </c>
      <c r="L73" s="283">
        <v>6</v>
      </c>
      <c r="M73" s="283">
        <v>26</v>
      </c>
      <c r="N73" s="283">
        <v>18</v>
      </c>
      <c r="O73" s="283">
        <v>19.799999999999727</v>
      </c>
      <c r="P73" s="283">
        <v>0</v>
      </c>
      <c r="Q73" s="283">
        <v>2.9999999999990905</v>
      </c>
      <c r="R73" s="283">
        <v>0</v>
      </c>
      <c r="S73" s="283">
        <v>0</v>
      </c>
      <c r="T73" s="283">
        <v>4.5</v>
      </c>
      <c r="U73" s="283">
        <v>29.999999999999091</v>
      </c>
      <c r="V73" s="283">
        <v>0</v>
      </c>
      <c r="W73" s="283">
        <v>16.499999999999091</v>
      </c>
      <c r="X73" s="283">
        <v>23.999999999999091</v>
      </c>
      <c r="Y73" s="561">
        <v>13.200000000002547</v>
      </c>
      <c r="Z73" s="561">
        <v>30.600000000000364</v>
      </c>
      <c r="AA73" s="561">
        <v>17.400000000001455</v>
      </c>
      <c r="AB73" s="560"/>
      <c r="AC73" s="560"/>
      <c r="AD73" s="513"/>
      <c r="AE73" s="513"/>
      <c r="AF73" s="511"/>
      <c r="AH73" s="519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21"/>
      <c r="BR73" s="121"/>
      <c r="BS73" s="3"/>
      <c r="BT73" s="117"/>
      <c r="BU73" s="219"/>
    </row>
    <row r="74" spans="1:73" ht="15.75">
      <c r="A74" s="121" t="s">
        <v>157</v>
      </c>
      <c r="B74" s="3"/>
      <c r="C74" s="3"/>
      <c r="D74" s="50">
        <f t="shared" si="2"/>
        <v>223.99999999999756</v>
      </c>
      <c r="E74" s="283">
        <v>48.399999999999977</v>
      </c>
      <c r="F74" s="283">
        <v>14.299999999999955</v>
      </c>
      <c r="G74" s="283">
        <v>19.499999999999943</v>
      </c>
      <c r="H74" s="283">
        <v>19.499999999999886</v>
      </c>
      <c r="I74" s="283">
        <v>57.899999999999977</v>
      </c>
      <c r="J74" s="283">
        <v>0</v>
      </c>
      <c r="K74" s="283">
        <v>0</v>
      </c>
      <c r="L74" s="283">
        <v>0</v>
      </c>
      <c r="M74" s="283">
        <v>0</v>
      </c>
      <c r="N74" s="283">
        <v>0</v>
      </c>
      <c r="O74" s="283">
        <v>0</v>
      </c>
      <c r="P74" s="283">
        <v>0</v>
      </c>
      <c r="Q74" s="283">
        <v>0</v>
      </c>
      <c r="R74" s="283">
        <v>20.999999999999091</v>
      </c>
      <c r="S74" s="283">
        <v>0</v>
      </c>
      <c r="T74" s="283">
        <v>0</v>
      </c>
      <c r="U74" s="283">
        <v>15.399999999999636</v>
      </c>
      <c r="V74" s="283">
        <v>27.999999999999091</v>
      </c>
      <c r="W74" s="283">
        <v>0</v>
      </c>
      <c r="X74" s="283">
        <v>0</v>
      </c>
      <c r="Y74" s="561">
        <v>0</v>
      </c>
      <c r="Z74" s="561">
        <v>0</v>
      </c>
      <c r="AA74" s="561">
        <v>0</v>
      </c>
      <c r="AB74" s="502"/>
      <c r="AC74" s="502"/>
      <c r="AD74" s="502"/>
      <c r="AE74" s="555"/>
      <c r="AF74" s="499"/>
      <c r="AH74" s="519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21"/>
      <c r="BR74" s="121"/>
      <c r="BS74" s="3"/>
      <c r="BT74" s="117"/>
      <c r="BU74" s="219"/>
    </row>
    <row r="75" spans="1:73" ht="15.75">
      <c r="A75" s="121" t="s">
        <v>2566</v>
      </c>
      <c r="B75" s="3"/>
      <c r="C75" s="3"/>
      <c r="D75" s="50">
        <f t="shared" si="2"/>
        <v>299.60000000000582</v>
      </c>
      <c r="E75" s="283">
        <v>25.5</v>
      </c>
      <c r="F75" s="283">
        <v>14.300000000000011</v>
      </c>
      <c r="G75" s="283">
        <v>26.699999999999989</v>
      </c>
      <c r="H75" s="283">
        <v>22.5</v>
      </c>
      <c r="I75" s="283">
        <v>19.5</v>
      </c>
      <c r="J75" s="283">
        <v>0</v>
      </c>
      <c r="K75" s="283">
        <v>0</v>
      </c>
      <c r="L75" s="283">
        <v>0</v>
      </c>
      <c r="M75" s="283">
        <v>30.000000000000909</v>
      </c>
      <c r="N75" s="283">
        <v>6.5000000000004547</v>
      </c>
      <c r="O75" s="283">
        <v>11.200000000000273</v>
      </c>
      <c r="P75" s="283">
        <v>0</v>
      </c>
      <c r="Q75" s="283">
        <v>22.000000000002728</v>
      </c>
      <c r="R75" s="283">
        <v>0</v>
      </c>
      <c r="S75" s="283">
        <v>0</v>
      </c>
      <c r="T75" s="283">
        <v>0</v>
      </c>
      <c r="U75" s="283">
        <v>30</v>
      </c>
      <c r="V75" s="283">
        <v>2.3999999999996362</v>
      </c>
      <c r="W75" s="283">
        <v>0</v>
      </c>
      <c r="X75" s="283">
        <v>28</v>
      </c>
      <c r="Y75" s="561">
        <v>15.399999999999636</v>
      </c>
      <c r="Z75" s="561">
        <v>35.800000000001091</v>
      </c>
      <c r="AA75" s="561">
        <v>9.8000000000010914</v>
      </c>
      <c r="AB75" s="560"/>
      <c r="AC75" s="560"/>
      <c r="AD75" s="513"/>
      <c r="AE75" s="513"/>
      <c r="AF75" s="511"/>
      <c r="AH75" s="519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21"/>
      <c r="BR75" s="121"/>
      <c r="BS75" s="3"/>
      <c r="BT75" s="117"/>
      <c r="BU75" s="219"/>
    </row>
    <row r="76" spans="1:73" ht="15.75">
      <c r="A76" s="121" t="s">
        <v>1008</v>
      </c>
      <c r="B76" s="3"/>
      <c r="C76" s="3"/>
      <c r="D76" s="50">
        <f t="shared" si="2"/>
        <v>102.39999999999995</v>
      </c>
      <c r="E76" s="283">
        <v>29.299999999999983</v>
      </c>
      <c r="F76" s="283">
        <v>0</v>
      </c>
      <c r="G76" s="283">
        <v>0</v>
      </c>
      <c r="H76" s="283">
        <v>0</v>
      </c>
      <c r="I76" s="283">
        <v>0</v>
      </c>
      <c r="J76" s="283">
        <v>4.3999999999999204</v>
      </c>
      <c r="K76" s="283">
        <v>0</v>
      </c>
      <c r="L76" s="283">
        <v>0</v>
      </c>
      <c r="M76" s="283">
        <v>21.999999999999773</v>
      </c>
      <c r="N76" s="283">
        <v>0</v>
      </c>
      <c r="O76" s="283">
        <v>6.6000000000008185</v>
      </c>
      <c r="P76" s="283">
        <v>0</v>
      </c>
      <c r="Q76" s="283">
        <v>0</v>
      </c>
      <c r="R76" s="283">
        <v>0</v>
      </c>
      <c r="S76" s="283">
        <v>0</v>
      </c>
      <c r="T76" s="283">
        <v>5.5</v>
      </c>
      <c r="U76" s="283">
        <v>30.399999999999636</v>
      </c>
      <c r="V76" s="283">
        <v>0</v>
      </c>
      <c r="W76" s="283">
        <v>4.1999999999998181</v>
      </c>
      <c r="X76" s="283">
        <v>0</v>
      </c>
      <c r="Y76" s="561">
        <v>0</v>
      </c>
      <c r="Z76" s="561">
        <v>0</v>
      </c>
      <c r="AA76" s="561">
        <v>0</v>
      </c>
      <c r="AB76" s="502"/>
      <c r="AC76" s="502"/>
      <c r="AD76" s="502"/>
      <c r="AE76" s="555"/>
      <c r="AF76" s="499"/>
      <c r="AH76" s="519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21"/>
      <c r="BR76" s="121"/>
      <c r="BS76" s="3"/>
      <c r="BT76" s="117"/>
      <c r="BU76" s="219"/>
    </row>
    <row r="77" spans="1:73" ht="15.75">
      <c r="D77" s="50"/>
    </row>
    <row r="78" spans="1:73" ht="15.75">
      <c r="D78" s="50"/>
    </row>
    <row r="79" spans="1:73" s="47" customFormat="1" ht="20.25">
      <c r="A79" s="47" t="s">
        <v>173</v>
      </c>
      <c r="D79" s="49" t="s">
        <v>40</v>
      </c>
      <c r="E79" s="48" t="s">
        <v>1088</v>
      </c>
      <c r="F79" s="48" t="s">
        <v>2687</v>
      </c>
      <c r="G79" s="48" t="s">
        <v>2694</v>
      </c>
      <c r="H79" s="48" t="s">
        <v>2700</v>
      </c>
      <c r="I79" s="48" t="s">
        <v>2735</v>
      </c>
      <c r="J79" s="48" t="s">
        <v>2750</v>
      </c>
      <c r="K79" s="48" t="s">
        <v>2764</v>
      </c>
      <c r="L79" s="48" t="s">
        <v>2767</v>
      </c>
      <c r="M79" s="48" t="s">
        <v>2804</v>
      </c>
      <c r="N79" s="48" t="s">
        <v>2816</v>
      </c>
      <c r="O79" s="48" t="s">
        <v>2829</v>
      </c>
      <c r="P79" s="48" t="s">
        <v>2844</v>
      </c>
      <c r="Q79" s="48" t="s">
        <v>2861</v>
      </c>
      <c r="R79" s="48" t="s">
        <v>2864</v>
      </c>
      <c r="S79" s="48" t="s">
        <v>2907</v>
      </c>
      <c r="T79" s="48" t="s">
        <v>2928</v>
      </c>
      <c r="U79" s="48" t="s">
        <v>2953</v>
      </c>
      <c r="V79" s="48" t="s">
        <v>2958</v>
      </c>
      <c r="W79" s="48" t="s">
        <v>2971</v>
      </c>
      <c r="X79" s="451" t="s">
        <v>3056</v>
      </c>
      <c r="Y79" s="451" t="s">
        <v>3185</v>
      </c>
      <c r="Z79" s="451" t="s">
        <v>3200</v>
      </c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</row>
    <row r="80" spans="1:73" ht="15.75">
      <c r="A80" s="121" t="s">
        <v>2565</v>
      </c>
      <c r="B80" s="3"/>
      <c r="C80" s="3"/>
      <c r="D80" s="50">
        <f t="shared" ref="D80:D111" si="3">SUM(E80:DZ80)</f>
        <v>333.10000000000127</v>
      </c>
      <c r="E80" s="283">
        <v>0</v>
      </c>
      <c r="F80" s="283">
        <v>8.3999999999998636</v>
      </c>
      <c r="G80" s="283">
        <v>0</v>
      </c>
      <c r="H80" s="283">
        <v>0</v>
      </c>
      <c r="I80" s="283">
        <v>0</v>
      </c>
      <c r="J80" s="283">
        <v>37.600000000000136</v>
      </c>
      <c r="K80" s="283">
        <v>0</v>
      </c>
      <c r="L80" s="283">
        <v>28.900000000000091</v>
      </c>
      <c r="M80" s="283">
        <v>0</v>
      </c>
      <c r="N80" s="283">
        <v>0</v>
      </c>
      <c r="O80" s="283">
        <v>83.199999999999363</v>
      </c>
      <c r="P80" s="283">
        <v>67.799999999998818</v>
      </c>
      <c r="Q80" s="283">
        <v>0</v>
      </c>
      <c r="R80" s="283">
        <v>67.300000000000637</v>
      </c>
      <c r="S80" s="283">
        <v>4.2000000000007276</v>
      </c>
      <c r="T80" s="283">
        <v>18.200000000001637</v>
      </c>
      <c r="U80" s="283">
        <v>0</v>
      </c>
      <c r="V80" s="283">
        <v>0</v>
      </c>
      <c r="W80" s="283">
        <v>0</v>
      </c>
      <c r="X80" s="512">
        <v>17.5</v>
      </c>
      <c r="Y80" s="561">
        <v>0</v>
      </c>
      <c r="Z80" s="561">
        <v>0</v>
      </c>
      <c r="AA80" s="560"/>
      <c r="AB80" s="513"/>
      <c r="AC80" s="513"/>
      <c r="AD80" s="511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21"/>
      <c r="BD80" s="121"/>
      <c r="BE80" s="3"/>
      <c r="BF80" s="117"/>
      <c r="BG80" s="219"/>
    </row>
    <row r="81" spans="1:59" ht="15.75">
      <c r="A81" s="121" t="s">
        <v>158</v>
      </c>
      <c r="B81" s="3"/>
      <c r="C81" s="3"/>
      <c r="D81" s="50">
        <f t="shared" si="3"/>
        <v>213.30000000000052</v>
      </c>
      <c r="E81" s="283">
        <v>0</v>
      </c>
      <c r="F81" s="283">
        <v>40.600000000000023</v>
      </c>
      <c r="G81" s="283">
        <v>0</v>
      </c>
      <c r="H81" s="283">
        <v>6.8999999999999773</v>
      </c>
      <c r="I81" s="283">
        <v>0</v>
      </c>
      <c r="J81" s="283">
        <v>3.3000000000000682</v>
      </c>
      <c r="K81" s="283">
        <v>0</v>
      </c>
      <c r="L81" s="283">
        <v>32.5</v>
      </c>
      <c r="M81" s="283">
        <v>0</v>
      </c>
      <c r="N81" s="283">
        <v>0</v>
      </c>
      <c r="O81" s="283">
        <v>2.1999999999998181</v>
      </c>
      <c r="P81" s="283">
        <v>12.599999999999909</v>
      </c>
      <c r="Q81" s="283">
        <v>6</v>
      </c>
      <c r="R81" s="283">
        <v>86.099999999999454</v>
      </c>
      <c r="S81" s="283">
        <v>3.6000000000003638</v>
      </c>
      <c r="T81" s="283">
        <v>0</v>
      </c>
      <c r="U81" s="283">
        <v>0</v>
      </c>
      <c r="V81" s="283">
        <v>19.500000000000909</v>
      </c>
      <c r="W81" s="283">
        <v>0</v>
      </c>
      <c r="X81" s="512">
        <v>0</v>
      </c>
      <c r="Y81" s="561">
        <v>0</v>
      </c>
      <c r="Z81" s="561">
        <v>0</v>
      </c>
      <c r="AA81" s="502"/>
      <c r="AB81" s="502"/>
      <c r="AC81" s="555"/>
      <c r="AD81" s="499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21"/>
      <c r="BD81" s="121"/>
      <c r="BE81" s="11"/>
      <c r="BF81" s="117"/>
      <c r="BG81" s="219"/>
    </row>
    <row r="82" spans="1:59" ht="15.75">
      <c r="A82" s="121" t="s">
        <v>2560</v>
      </c>
      <c r="B82" s="3"/>
      <c r="C82" s="3"/>
      <c r="D82" s="50">
        <f t="shared" si="3"/>
        <v>369.89999999999668</v>
      </c>
      <c r="E82" s="283">
        <v>20.900000000000002</v>
      </c>
      <c r="F82" s="283">
        <v>55.899999999999977</v>
      </c>
      <c r="G82" s="283">
        <v>0</v>
      </c>
      <c r="H82" s="283">
        <v>9.7999999999999545</v>
      </c>
      <c r="I82" s="283">
        <v>0</v>
      </c>
      <c r="J82" s="283">
        <v>30.999999999999773</v>
      </c>
      <c r="K82" s="283">
        <v>0</v>
      </c>
      <c r="L82" s="283">
        <v>9.1999999999998181</v>
      </c>
      <c r="M82" s="283">
        <v>0</v>
      </c>
      <c r="N82" s="283">
        <v>7.6999999999998181</v>
      </c>
      <c r="O82" s="283">
        <v>9.9000000000000909</v>
      </c>
      <c r="P82" s="283">
        <v>86.500000000000455</v>
      </c>
      <c r="Q82" s="283">
        <v>2.4000000000010004</v>
      </c>
      <c r="R82" s="283">
        <v>89.400000000000546</v>
      </c>
      <c r="S82" s="283">
        <v>4.5</v>
      </c>
      <c r="T82" s="283">
        <v>6.5</v>
      </c>
      <c r="U82" s="283">
        <v>19.199999999999818</v>
      </c>
      <c r="V82" s="283">
        <v>0</v>
      </c>
      <c r="W82" s="283">
        <v>0</v>
      </c>
      <c r="X82" s="512">
        <v>2.5999999999976353</v>
      </c>
      <c r="Y82" s="561">
        <v>14.399999999997817</v>
      </c>
      <c r="Z82" s="561">
        <v>0</v>
      </c>
      <c r="AA82" s="560"/>
      <c r="AB82" s="513"/>
      <c r="AC82" s="513"/>
      <c r="AD82" s="511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21"/>
      <c r="BD82" s="121"/>
      <c r="BE82" s="3"/>
      <c r="BF82" s="117"/>
      <c r="BG82" s="219"/>
    </row>
    <row r="83" spans="1:59" ht="15.75">
      <c r="A83" s="121" t="s">
        <v>2551</v>
      </c>
      <c r="B83" s="3"/>
      <c r="C83" s="3"/>
      <c r="D83" s="50">
        <f t="shared" si="3"/>
        <v>365.49999999999704</v>
      </c>
      <c r="E83" s="283">
        <v>1.1000000000000001</v>
      </c>
      <c r="F83" s="283">
        <v>0</v>
      </c>
      <c r="G83" s="283">
        <v>0</v>
      </c>
      <c r="H83" s="283">
        <v>27.000000000000114</v>
      </c>
      <c r="I83" s="283">
        <v>0</v>
      </c>
      <c r="J83" s="283">
        <v>20.5</v>
      </c>
      <c r="K83" s="283">
        <v>0</v>
      </c>
      <c r="L83" s="283">
        <v>62.199999999999818</v>
      </c>
      <c r="M83" s="283">
        <v>0</v>
      </c>
      <c r="N83" s="283">
        <v>0</v>
      </c>
      <c r="O83" s="283">
        <v>12.599999999999909</v>
      </c>
      <c r="P83" s="283">
        <v>54.999999999999091</v>
      </c>
      <c r="Q83" s="283">
        <v>12.099999999999454</v>
      </c>
      <c r="R83" s="283">
        <v>91.200000000000273</v>
      </c>
      <c r="S83" s="283">
        <v>4.1999999999998181</v>
      </c>
      <c r="T83" s="283">
        <v>53.299999999999272</v>
      </c>
      <c r="U83" s="283">
        <v>20.800000000000182</v>
      </c>
      <c r="V83" s="283">
        <v>0</v>
      </c>
      <c r="W83" s="283">
        <v>0</v>
      </c>
      <c r="X83" s="512">
        <v>5.4999999999990905</v>
      </c>
      <c r="Y83" s="561">
        <v>0</v>
      </c>
      <c r="Z83" s="561">
        <v>0</v>
      </c>
      <c r="AA83" s="560"/>
      <c r="AB83" s="513"/>
      <c r="AC83" s="513"/>
      <c r="AD83" s="511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21"/>
      <c r="BD83" s="121"/>
      <c r="BE83" s="11"/>
      <c r="BF83" s="117"/>
      <c r="BG83" s="218"/>
    </row>
    <row r="84" spans="1:59" ht="15.75">
      <c r="A84" s="121" t="s">
        <v>1</v>
      </c>
      <c r="B84" s="3"/>
      <c r="C84" s="3"/>
      <c r="D84" s="50">
        <f t="shared" si="3"/>
        <v>320.90000000000236</v>
      </c>
      <c r="E84" s="283">
        <v>0</v>
      </c>
      <c r="F84" s="283">
        <v>0</v>
      </c>
      <c r="G84" s="283">
        <v>4.1999999999999318</v>
      </c>
      <c r="H84" s="283">
        <v>13.199999999999932</v>
      </c>
      <c r="I84" s="283">
        <v>0</v>
      </c>
      <c r="J84" s="283">
        <v>22.399999999999864</v>
      </c>
      <c r="K84" s="283">
        <v>0</v>
      </c>
      <c r="L84" s="283">
        <v>5.2000000000002728</v>
      </c>
      <c r="M84" s="283">
        <v>0</v>
      </c>
      <c r="N84" s="283">
        <v>34.599999999999909</v>
      </c>
      <c r="O84" s="283">
        <v>14.699999999999818</v>
      </c>
      <c r="P84" s="283">
        <v>67.700000000000728</v>
      </c>
      <c r="Q84" s="283">
        <v>5.2000000000002728</v>
      </c>
      <c r="R84" s="283">
        <v>98.800000000001091</v>
      </c>
      <c r="S84" s="283">
        <v>12</v>
      </c>
      <c r="T84" s="283">
        <v>4.5</v>
      </c>
      <c r="U84" s="283">
        <v>18.900000000000546</v>
      </c>
      <c r="V84" s="283">
        <v>19.5</v>
      </c>
      <c r="W84" s="283">
        <v>0</v>
      </c>
      <c r="X84" s="512">
        <v>0</v>
      </c>
      <c r="Y84" s="561">
        <v>0</v>
      </c>
      <c r="Z84" s="561">
        <v>0</v>
      </c>
      <c r="AA84" s="509"/>
      <c r="AB84" s="502"/>
      <c r="AC84" s="555"/>
      <c r="AD84" s="499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21"/>
      <c r="BD84" s="121"/>
      <c r="BE84" s="3"/>
      <c r="BF84" s="117"/>
      <c r="BG84" s="219"/>
    </row>
    <row r="85" spans="1:59" ht="15.75">
      <c r="A85" s="121" t="s">
        <v>1026</v>
      </c>
      <c r="B85" s="3"/>
      <c r="C85" s="3"/>
      <c r="D85" s="50">
        <f t="shared" si="3"/>
        <v>228.34999999999911</v>
      </c>
      <c r="E85" s="283">
        <v>0</v>
      </c>
      <c r="F85" s="283">
        <v>15.399999999999977</v>
      </c>
      <c r="G85" s="283">
        <v>2.3999999999999773</v>
      </c>
      <c r="H85" s="283">
        <v>5.8000000000000682</v>
      </c>
      <c r="I85" s="283">
        <v>0</v>
      </c>
      <c r="J85" s="283">
        <v>22.199999999999818</v>
      </c>
      <c r="K85" s="283">
        <v>0</v>
      </c>
      <c r="L85" s="283">
        <v>7.6999999999998181</v>
      </c>
      <c r="M85" s="283">
        <v>13.799999999999727</v>
      </c>
      <c r="N85" s="283">
        <v>0</v>
      </c>
      <c r="O85" s="283">
        <v>0</v>
      </c>
      <c r="P85" s="283">
        <v>65.799999999999727</v>
      </c>
      <c r="Q85" s="283">
        <v>4.7999999999997272</v>
      </c>
      <c r="R85" s="283">
        <v>86.549999999999727</v>
      </c>
      <c r="S85" s="283">
        <v>3.9000000000005457</v>
      </c>
      <c r="T85" s="283">
        <v>0</v>
      </c>
      <c r="U85" s="283">
        <v>0</v>
      </c>
      <c r="V85" s="283">
        <v>0</v>
      </c>
      <c r="W85" s="283">
        <v>0</v>
      </c>
      <c r="X85" s="512">
        <v>0</v>
      </c>
      <c r="Y85" s="561">
        <v>0</v>
      </c>
      <c r="Z85" s="561">
        <v>0</v>
      </c>
      <c r="AA85" s="502"/>
      <c r="AB85" s="502"/>
      <c r="AC85" s="555"/>
      <c r="AD85" s="499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21"/>
      <c r="BD85" s="121"/>
      <c r="BE85" s="3"/>
      <c r="BF85" s="117"/>
      <c r="BG85" s="219"/>
    </row>
    <row r="86" spans="1:59" ht="15.75">
      <c r="A86" s="121" t="s">
        <v>2561</v>
      </c>
      <c r="B86" s="3"/>
      <c r="C86" s="3"/>
      <c r="D86" s="50">
        <f t="shared" si="3"/>
        <v>493.59999999999047</v>
      </c>
      <c r="E86" s="283">
        <v>0</v>
      </c>
      <c r="F86" s="283">
        <v>31.899999999999977</v>
      </c>
      <c r="G86" s="283">
        <v>0</v>
      </c>
      <c r="H86" s="283">
        <v>19.5</v>
      </c>
      <c r="I86" s="283">
        <v>0</v>
      </c>
      <c r="J86" s="283">
        <v>84.700000000000045</v>
      </c>
      <c r="K86" s="283">
        <v>4.1999999999998181</v>
      </c>
      <c r="L86" s="283">
        <v>44.5</v>
      </c>
      <c r="M86" s="283">
        <v>0</v>
      </c>
      <c r="N86" s="283">
        <v>0</v>
      </c>
      <c r="O86" s="283">
        <v>10.800000000000182</v>
      </c>
      <c r="P86" s="283">
        <v>95.100000000000364</v>
      </c>
      <c r="Q86" s="283">
        <v>2.8000000000006366</v>
      </c>
      <c r="R86" s="283">
        <v>106.10000000000036</v>
      </c>
      <c r="S86" s="283">
        <v>7.7999999999974534</v>
      </c>
      <c r="T86" s="283">
        <v>60.799999999997453</v>
      </c>
      <c r="U86" s="283">
        <v>22.399999999996908</v>
      </c>
      <c r="V86" s="283">
        <v>0</v>
      </c>
      <c r="W86" s="283">
        <v>0</v>
      </c>
      <c r="X86" s="512">
        <v>2.9999999999972715</v>
      </c>
      <c r="Y86" s="561">
        <v>0</v>
      </c>
      <c r="Z86" s="561">
        <v>0</v>
      </c>
      <c r="AA86" s="560"/>
      <c r="AB86" s="513"/>
      <c r="AC86" s="513"/>
      <c r="AD86" s="511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21"/>
      <c r="BD86" s="121"/>
      <c r="BE86" s="3"/>
      <c r="BF86" s="117"/>
      <c r="BG86" s="219"/>
    </row>
    <row r="87" spans="1:59" ht="15.75">
      <c r="A87" s="121" t="s">
        <v>1028</v>
      </c>
      <c r="B87" s="3"/>
      <c r="C87" s="3"/>
      <c r="D87" s="50">
        <f t="shared" si="3"/>
        <v>322.80000000000484</v>
      </c>
      <c r="E87" s="283">
        <v>0</v>
      </c>
      <c r="F87" s="283">
        <v>1.0999999999999091</v>
      </c>
      <c r="G87" s="283">
        <v>0</v>
      </c>
      <c r="H87" s="283">
        <v>10.700000000000045</v>
      </c>
      <c r="I87" s="283">
        <v>14.400000000000091</v>
      </c>
      <c r="J87" s="283">
        <v>31.299999999999841</v>
      </c>
      <c r="K87" s="283">
        <v>0</v>
      </c>
      <c r="L87" s="283">
        <v>16.000000000000227</v>
      </c>
      <c r="M87" s="283">
        <v>0</v>
      </c>
      <c r="N87" s="283">
        <v>0</v>
      </c>
      <c r="O87" s="283">
        <v>4.1999999999998181</v>
      </c>
      <c r="P87" s="283">
        <v>71.299999999999727</v>
      </c>
      <c r="Q87" s="283">
        <v>0</v>
      </c>
      <c r="R87" s="283">
        <v>87.800000000000637</v>
      </c>
      <c r="S87" s="283">
        <v>7</v>
      </c>
      <c r="T87" s="283">
        <v>61.500000000000909</v>
      </c>
      <c r="U87" s="283">
        <v>7.7000000000016371</v>
      </c>
      <c r="V87" s="283">
        <v>4.2000000000007276</v>
      </c>
      <c r="W87" s="283">
        <v>0</v>
      </c>
      <c r="X87" s="512">
        <v>4.2000000000016371</v>
      </c>
      <c r="Y87" s="561">
        <v>1.3999999999996362</v>
      </c>
      <c r="Z87" s="561">
        <v>0</v>
      </c>
      <c r="AA87" s="502"/>
      <c r="AB87" s="502"/>
      <c r="AC87" s="555"/>
      <c r="AD87" s="499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21"/>
      <c r="BD87" s="121"/>
      <c r="BE87" s="11"/>
      <c r="BF87" s="117"/>
      <c r="BG87" s="218"/>
    </row>
    <row r="88" spans="1:59" ht="15.75">
      <c r="A88" s="121" t="s">
        <v>4</v>
      </c>
      <c r="B88" s="3"/>
      <c r="C88" s="3"/>
      <c r="D88" s="50">
        <f t="shared" si="3"/>
        <v>270.79999999999836</v>
      </c>
      <c r="E88" s="283">
        <v>0</v>
      </c>
      <c r="F88" s="283">
        <v>0</v>
      </c>
      <c r="G88" s="283">
        <v>0</v>
      </c>
      <c r="H88" s="283">
        <v>12.100000000000023</v>
      </c>
      <c r="I88" s="283">
        <v>0</v>
      </c>
      <c r="J88" s="283">
        <v>32</v>
      </c>
      <c r="K88" s="283">
        <v>0</v>
      </c>
      <c r="L88" s="283">
        <v>60.200000000000159</v>
      </c>
      <c r="M88" s="283">
        <v>6.5</v>
      </c>
      <c r="N88" s="283">
        <v>2.5999999999999091</v>
      </c>
      <c r="O88" s="283">
        <v>0</v>
      </c>
      <c r="P88" s="283">
        <v>46.999999999999545</v>
      </c>
      <c r="Q88" s="283">
        <v>0</v>
      </c>
      <c r="R88" s="283">
        <v>90.799999999999272</v>
      </c>
      <c r="S88" s="283">
        <v>3.9000000000005457</v>
      </c>
      <c r="T88" s="283">
        <v>0</v>
      </c>
      <c r="U88" s="283">
        <v>0</v>
      </c>
      <c r="V88" s="283">
        <v>14.399999999999636</v>
      </c>
      <c r="W88" s="283">
        <v>0</v>
      </c>
      <c r="X88" s="512">
        <v>0</v>
      </c>
      <c r="Y88" s="561">
        <v>1.2999999999992724</v>
      </c>
      <c r="Z88" s="561">
        <v>0</v>
      </c>
      <c r="AA88" s="509"/>
      <c r="AB88" s="502"/>
      <c r="AC88" s="555"/>
      <c r="AD88" s="499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21"/>
      <c r="BD88" s="121"/>
      <c r="BE88" s="11"/>
      <c r="BF88" s="117"/>
      <c r="BG88" s="218"/>
    </row>
    <row r="89" spans="1:59" ht="15.75">
      <c r="A89" s="121" t="s">
        <v>1045</v>
      </c>
      <c r="B89" s="3"/>
      <c r="C89" s="3"/>
      <c r="D89" s="50">
        <f t="shared" si="3"/>
        <v>338.89999999999975</v>
      </c>
      <c r="E89" s="283">
        <v>0</v>
      </c>
      <c r="F89" s="283">
        <v>8.3999999999998636</v>
      </c>
      <c r="G89" s="283">
        <v>2.1999999999999318</v>
      </c>
      <c r="H89" s="283">
        <v>48.100000000000023</v>
      </c>
      <c r="I89" s="283">
        <v>13.200000000000045</v>
      </c>
      <c r="J89" s="283">
        <v>23.899999999999977</v>
      </c>
      <c r="K89" s="283">
        <v>0</v>
      </c>
      <c r="L89" s="283">
        <v>7.2000000000002728</v>
      </c>
      <c r="M89" s="283">
        <v>0</v>
      </c>
      <c r="N89" s="283">
        <v>34.5</v>
      </c>
      <c r="O89" s="283">
        <v>0</v>
      </c>
      <c r="P89" s="283">
        <v>107.00000000000045</v>
      </c>
      <c r="Q89" s="283">
        <v>5.2000000000011823</v>
      </c>
      <c r="R89" s="283">
        <v>60.900000000000546</v>
      </c>
      <c r="S89" s="283">
        <v>0</v>
      </c>
      <c r="T89" s="283">
        <v>7.4999999999990905</v>
      </c>
      <c r="U89" s="283">
        <v>0</v>
      </c>
      <c r="V89" s="283">
        <v>16.899999999999636</v>
      </c>
      <c r="W89" s="283">
        <v>0</v>
      </c>
      <c r="X89" s="512">
        <v>3.8999999999987267</v>
      </c>
      <c r="Y89" s="561">
        <v>0</v>
      </c>
      <c r="Z89" s="561">
        <v>0</v>
      </c>
      <c r="AA89" s="502"/>
      <c r="AB89" s="502"/>
      <c r="AC89" s="555"/>
      <c r="AD89" s="499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21"/>
      <c r="BD89" s="121"/>
      <c r="BE89" s="3"/>
      <c r="BF89" s="117"/>
      <c r="BG89" s="219"/>
    </row>
    <row r="90" spans="1:59" ht="15.75">
      <c r="A90" s="121" t="s">
        <v>6</v>
      </c>
      <c r="B90" s="3"/>
      <c r="C90" s="3"/>
      <c r="D90" s="50">
        <f t="shared" si="3"/>
        <v>216.10000000000059</v>
      </c>
      <c r="E90" s="283">
        <v>0</v>
      </c>
      <c r="F90" s="283">
        <v>0</v>
      </c>
      <c r="G90" s="283">
        <v>2.5999999999999091</v>
      </c>
      <c r="H90" s="283">
        <v>1.0999999999999091</v>
      </c>
      <c r="I90" s="283">
        <v>0</v>
      </c>
      <c r="J90" s="283">
        <v>7.3999999999999773</v>
      </c>
      <c r="K90" s="283">
        <v>0</v>
      </c>
      <c r="L90" s="283">
        <v>7.1999999999999318</v>
      </c>
      <c r="M90" s="283">
        <v>5.9999999999997726</v>
      </c>
      <c r="N90" s="283">
        <v>0</v>
      </c>
      <c r="O90" s="283">
        <v>13.499999999999545</v>
      </c>
      <c r="P90" s="283">
        <v>12</v>
      </c>
      <c r="Q90" s="283">
        <v>0</v>
      </c>
      <c r="R90" s="283">
        <v>53.599999999999909</v>
      </c>
      <c r="S90" s="283">
        <v>0</v>
      </c>
      <c r="T90" s="283">
        <v>61.500000000000909</v>
      </c>
      <c r="U90" s="283">
        <v>0</v>
      </c>
      <c r="V90" s="283">
        <v>0</v>
      </c>
      <c r="W90" s="283">
        <v>0</v>
      </c>
      <c r="X90" s="512">
        <v>0</v>
      </c>
      <c r="Y90" s="561">
        <v>51.200000000000728</v>
      </c>
      <c r="Z90" s="561">
        <v>0</v>
      </c>
      <c r="AA90" s="509"/>
      <c r="AB90" s="502"/>
      <c r="AC90" s="555"/>
      <c r="AD90" s="499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21"/>
      <c r="BD90" s="121"/>
      <c r="BE90" s="3"/>
      <c r="BF90" s="117"/>
      <c r="BG90" s="218"/>
    </row>
    <row r="91" spans="1:59" ht="15.75">
      <c r="A91" s="121" t="s">
        <v>155</v>
      </c>
      <c r="B91" s="3"/>
      <c r="C91" s="3"/>
      <c r="D91" s="50">
        <f t="shared" si="3"/>
        <v>429.79999999999427</v>
      </c>
      <c r="E91" s="283">
        <v>0</v>
      </c>
      <c r="F91" s="283">
        <v>31.900000000000034</v>
      </c>
      <c r="G91" s="283">
        <v>0</v>
      </c>
      <c r="H91" s="283">
        <v>6.5999999999999659</v>
      </c>
      <c r="I91" s="283">
        <v>0</v>
      </c>
      <c r="J91" s="283">
        <v>103.80000000000007</v>
      </c>
      <c r="K91" s="283">
        <v>3.6000000000001364</v>
      </c>
      <c r="L91" s="283">
        <v>63.700000000000159</v>
      </c>
      <c r="M91" s="283">
        <v>0</v>
      </c>
      <c r="N91" s="283">
        <v>0</v>
      </c>
      <c r="O91" s="283">
        <v>0</v>
      </c>
      <c r="P91" s="283">
        <v>64.400000000000091</v>
      </c>
      <c r="Q91" s="283">
        <v>2.4000000000000909</v>
      </c>
      <c r="R91" s="283">
        <v>90.599999999999909</v>
      </c>
      <c r="S91" s="283">
        <v>3.5999999999976353</v>
      </c>
      <c r="T91" s="283">
        <v>0</v>
      </c>
      <c r="U91" s="283">
        <v>32.199999999997999</v>
      </c>
      <c r="V91" s="283">
        <v>0</v>
      </c>
      <c r="W91" s="283">
        <v>0</v>
      </c>
      <c r="X91" s="512">
        <v>26.999999999998181</v>
      </c>
      <c r="Y91" s="561">
        <v>0</v>
      </c>
      <c r="Z91" s="561">
        <v>0</v>
      </c>
      <c r="AA91" s="502"/>
      <c r="AB91" s="502"/>
      <c r="AC91" s="555"/>
      <c r="AD91" s="499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21"/>
      <c r="BD91" s="121"/>
      <c r="BE91" s="3"/>
      <c r="BF91" s="117"/>
      <c r="BG91" s="219"/>
    </row>
    <row r="92" spans="1:59" ht="15.75">
      <c r="A92" s="121" t="s">
        <v>9</v>
      </c>
      <c r="B92" s="3"/>
      <c r="C92" s="3"/>
      <c r="D92" s="50">
        <f t="shared" si="3"/>
        <v>433.20000000000107</v>
      </c>
      <c r="E92" s="283">
        <v>0</v>
      </c>
      <c r="F92" s="283">
        <v>0</v>
      </c>
      <c r="G92" s="283">
        <v>0</v>
      </c>
      <c r="H92" s="283">
        <v>2.6000000000000227</v>
      </c>
      <c r="I92" s="283">
        <v>0</v>
      </c>
      <c r="J92" s="283">
        <v>79.599999999999909</v>
      </c>
      <c r="K92" s="283">
        <v>3.2999999999997272</v>
      </c>
      <c r="L92" s="283">
        <v>60.399999999999864</v>
      </c>
      <c r="M92" s="283">
        <v>0</v>
      </c>
      <c r="N92" s="283">
        <v>0</v>
      </c>
      <c r="O92" s="283">
        <v>42.099999999999909</v>
      </c>
      <c r="P92" s="283">
        <v>63.599999999999909</v>
      </c>
      <c r="Q92" s="283">
        <v>9.9999999999990905</v>
      </c>
      <c r="R92" s="283">
        <v>98.099999999999</v>
      </c>
      <c r="S92" s="283">
        <v>4.2000000000007276</v>
      </c>
      <c r="T92" s="283">
        <v>15.900000000000546</v>
      </c>
      <c r="U92" s="283">
        <v>29.699999999999818</v>
      </c>
      <c r="V92" s="283">
        <v>16.900000000000546</v>
      </c>
      <c r="W92" s="283">
        <v>0</v>
      </c>
      <c r="X92" s="512">
        <v>2.4000000000005457</v>
      </c>
      <c r="Y92" s="561">
        <v>4.4000000000014552</v>
      </c>
      <c r="Z92" s="561">
        <v>0</v>
      </c>
      <c r="AA92" s="509"/>
      <c r="AB92" s="502"/>
      <c r="AC92" s="555"/>
      <c r="AD92" s="499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21"/>
      <c r="BD92" s="121"/>
      <c r="BE92" s="3"/>
      <c r="BF92" s="117"/>
      <c r="BG92" s="219"/>
    </row>
    <row r="93" spans="1:59" ht="15.75">
      <c r="A93" s="121" t="s">
        <v>11</v>
      </c>
      <c r="B93" s="3"/>
      <c r="C93" s="3"/>
      <c r="D93" s="50">
        <f t="shared" si="3"/>
        <v>412.7999999999962</v>
      </c>
      <c r="E93" s="283">
        <v>0</v>
      </c>
      <c r="F93" s="283">
        <v>0</v>
      </c>
      <c r="G93" s="283">
        <v>0</v>
      </c>
      <c r="H93" s="283">
        <v>10.5</v>
      </c>
      <c r="I93" s="283">
        <v>0</v>
      </c>
      <c r="J93" s="283">
        <v>107.80000000000007</v>
      </c>
      <c r="K93" s="283">
        <v>0</v>
      </c>
      <c r="L93" s="283">
        <v>33.899999999999864</v>
      </c>
      <c r="M93" s="283">
        <v>0</v>
      </c>
      <c r="N93" s="283">
        <v>2.1999999999993634</v>
      </c>
      <c r="O93" s="283">
        <v>11.899999999998727</v>
      </c>
      <c r="P93" s="283">
        <v>84.799999999999272</v>
      </c>
      <c r="Q93" s="283">
        <v>0</v>
      </c>
      <c r="R93" s="283">
        <v>28.699999999999818</v>
      </c>
      <c r="S93" s="283">
        <v>3.6000000000003638</v>
      </c>
      <c r="T93" s="283">
        <v>0</v>
      </c>
      <c r="U93" s="283">
        <v>25.299999999999272</v>
      </c>
      <c r="V93" s="283">
        <v>0</v>
      </c>
      <c r="W93" s="283">
        <v>0</v>
      </c>
      <c r="X93" s="512">
        <v>62.099999999997635</v>
      </c>
      <c r="Y93" s="561">
        <v>42.000000000001819</v>
      </c>
      <c r="Z93" s="561">
        <v>0</v>
      </c>
      <c r="AA93" s="509"/>
      <c r="AB93" s="502"/>
      <c r="AC93" s="555"/>
      <c r="AD93" s="499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21"/>
      <c r="BD93" s="121"/>
      <c r="BE93" s="3"/>
      <c r="BF93" s="117"/>
      <c r="BG93" s="219"/>
    </row>
    <row r="94" spans="1:59" ht="15.75">
      <c r="A94" s="121" t="s">
        <v>2563</v>
      </c>
      <c r="B94" s="3"/>
      <c r="C94" s="3"/>
      <c r="D94" s="50">
        <f t="shared" si="3"/>
        <v>303.89999999999952</v>
      </c>
      <c r="E94" s="283">
        <v>0</v>
      </c>
      <c r="F94" s="283">
        <v>0</v>
      </c>
      <c r="G94" s="283">
        <v>2.4000000000000909</v>
      </c>
      <c r="H94" s="283">
        <v>22.000000000000114</v>
      </c>
      <c r="I94" s="283">
        <v>8.4000000000000909</v>
      </c>
      <c r="J94" s="283">
        <v>31.100000000000136</v>
      </c>
      <c r="K94" s="283">
        <v>3.2999999999997272</v>
      </c>
      <c r="L94" s="283">
        <v>45.699999999999818</v>
      </c>
      <c r="M94" s="283">
        <v>6.0000000000004547</v>
      </c>
      <c r="N94" s="283">
        <v>0</v>
      </c>
      <c r="O94" s="283">
        <v>13.500000000000455</v>
      </c>
      <c r="P94" s="283">
        <v>57.199999999999818</v>
      </c>
      <c r="Q94" s="283">
        <v>2.1999999999989086</v>
      </c>
      <c r="R94" s="283">
        <v>99.799999999998818</v>
      </c>
      <c r="S94" s="283">
        <v>6.0000000000009095</v>
      </c>
      <c r="T94" s="283">
        <v>3.9000000000005457</v>
      </c>
      <c r="U94" s="283">
        <v>0</v>
      </c>
      <c r="V94" s="283">
        <v>1.2000000000007276</v>
      </c>
      <c r="W94" s="283">
        <v>0</v>
      </c>
      <c r="X94" s="512">
        <v>0</v>
      </c>
      <c r="Y94" s="561">
        <v>1.1999999999989086</v>
      </c>
      <c r="Z94" s="561">
        <v>0</v>
      </c>
      <c r="AA94" s="560"/>
      <c r="AB94" s="513"/>
      <c r="AC94" s="513"/>
      <c r="AD94" s="511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21"/>
      <c r="BD94" s="121"/>
      <c r="BE94" s="11"/>
      <c r="BF94" s="117"/>
      <c r="BG94" s="219"/>
    </row>
    <row r="95" spans="1:59" ht="15.75">
      <c r="A95" s="121" t="s">
        <v>983</v>
      </c>
      <c r="B95" s="3"/>
      <c r="C95" s="3"/>
      <c r="D95" s="50">
        <f t="shared" si="3"/>
        <v>422.40000000000356</v>
      </c>
      <c r="E95" s="283">
        <v>0</v>
      </c>
      <c r="F95" s="283">
        <v>3.9000000000000341</v>
      </c>
      <c r="G95" s="283">
        <v>5.6000000000000796</v>
      </c>
      <c r="H95" s="283">
        <v>22.400000000000034</v>
      </c>
      <c r="I95" s="283">
        <v>0</v>
      </c>
      <c r="J95" s="283">
        <v>55.099999999999682</v>
      </c>
      <c r="K95" s="283">
        <v>0</v>
      </c>
      <c r="L95" s="283">
        <v>45.900000000000091</v>
      </c>
      <c r="M95" s="283">
        <v>2.1999999999998181</v>
      </c>
      <c r="N95" s="283">
        <v>0</v>
      </c>
      <c r="O95" s="283">
        <v>50.699999999999818</v>
      </c>
      <c r="P95" s="283">
        <v>92.400000000000091</v>
      </c>
      <c r="Q95" s="283">
        <v>0</v>
      </c>
      <c r="R95" s="283">
        <v>72.599999999999909</v>
      </c>
      <c r="S95" s="283">
        <v>3.6000000000012733</v>
      </c>
      <c r="T95" s="283">
        <v>5.5000000000009095</v>
      </c>
      <c r="U95" s="283">
        <v>25.300000000000182</v>
      </c>
      <c r="V95" s="283">
        <v>0</v>
      </c>
      <c r="W95" s="283">
        <v>2.6000000000003638</v>
      </c>
      <c r="X95" s="512">
        <v>34.600000000001273</v>
      </c>
      <c r="Y95" s="561">
        <v>0</v>
      </c>
      <c r="Z95" s="561">
        <v>0</v>
      </c>
      <c r="AA95" s="502"/>
      <c r="AB95" s="502"/>
      <c r="AC95" s="555"/>
      <c r="AD95" s="499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21"/>
      <c r="BD95" s="121"/>
      <c r="BE95" s="11"/>
      <c r="BF95" s="117"/>
      <c r="BG95" s="218"/>
    </row>
    <row r="96" spans="1:59" ht="15.75">
      <c r="A96" s="121" t="s">
        <v>1040</v>
      </c>
      <c r="B96" s="3"/>
      <c r="C96" s="3"/>
      <c r="D96" s="50">
        <f t="shared" si="3"/>
        <v>459.39999999999281</v>
      </c>
      <c r="E96" s="283">
        <v>26.599999999999998</v>
      </c>
      <c r="F96" s="283">
        <v>14</v>
      </c>
      <c r="G96" s="283">
        <v>9.9000000000000909</v>
      </c>
      <c r="H96" s="283">
        <v>30.000000000000114</v>
      </c>
      <c r="I96" s="283">
        <v>0</v>
      </c>
      <c r="J96" s="283">
        <v>77.500000000000227</v>
      </c>
      <c r="K96" s="283">
        <v>4.4999999999997726</v>
      </c>
      <c r="L96" s="283">
        <v>8.3999999999998636</v>
      </c>
      <c r="M96" s="283">
        <v>0</v>
      </c>
      <c r="N96" s="283">
        <v>9.8000000000001819</v>
      </c>
      <c r="O96" s="283">
        <v>13.499999999999545</v>
      </c>
      <c r="P96" s="283">
        <v>119.59999999999945</v>
      </c>
      <c r="Q96" s="283">
        <v>2.9999999999995453</v>
      </c>
      <c r="R96" s="283">
        <v>108.19999999999891</v>
      </c>
      <c r="S96" s="283">
        <v>11.699999999998909</v>
      </c>
      <c r="T96" s="283">
        <v>0</v>
      </c>
      <c r="U96" s="283">
        <v>0</v>
      </c>
      <c r="V96" s="283">
        <v>16.799999999998363</v>
      </c>
      <c r="W96" s="283">
        <v>0</v>
      </c>
      <c r="X96" s="512">
        <v>0</v>
      </c>
      <c r="Y96" s="561">
        <v>5.8999999999978172</v>
      </c>
      <c r="Z96" s="561">
        <v>0</v>
      </c>
      <c r="AA96" s="502"/>
      <c r="AB96" s="502"/>
      <c r="AC96" s="555"/>
      <c r="AD96" s="499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21"/>
      <c r="BD96" s="121"/>
      <c r="BE96" s="3"/>
      <c r="BF96" s="117"/>
      <c r="BG96" s="219"/>
    </row>
    <row r="97" spans="1:59" ht="15.75">
      <c r="A97" s="121" t="s">
        <v>13</v>
      </c>
      <c r="B97" s="3"/>
      <c r="C97" s="3"/>
      <c r="D97" s="50">
        <f t="shared" si="3"/>
        <v>301.39999999999941</v>
      </c>
      <c r="E97" s="283">
        <v>0</v>
      </c>
      <c r="F97" s="283">
        <v>0</v>
      </c>
      <c r="G97" s="283">
        <v>0</v>
      </c>
      <c r="H97" s="283">
        <v>5.0000000000002274</v>
      </c>
      <c r="I97" s="283">
        <v>0</v>
      </c>
      <c r="J97" s="283">
        <v>25.400000000000091</v>
      </c>
      <c r="K97" s="283">
        <v>0</v>
      </c>
      <c r="L97" s="283">
        <v>21.5</v>
      </c>
      <c r="M97" s="283">
        <v>5.5</v>
      </c>
      <c r="N97" s="283">
        <v>0</v>
      </c>
      <c r="O97" s="283">
        <v>12.599999999999909</v>
      </c>
      <c r="P97" s="283">
        <v>68.899999999999636</v>
      </c>
      <c r="Q97" s="283">
        <v>15.399999999999636</v>
      </c>
      <c r="R97" s="283">
        <v>74.999999999999545</v>
      </c>
      <c r="S97" s="283">
        <v>3.3000000000001819</v>
      </c>
      <c r="T97" s="283">
        <v>57.399999999999636</v>
      </c>
      <c r="U97" s="283">
        <v>0</v>
      </c>
      <c r="V97" s="283">
        <v>0</v>
      </c>
      <c r="W97" s="283">
        <v>0</v>
      </c>
      <c r="X97" s="512">
        <v>6.9999999999990905</v>
      </c>
      <c r="Y97" s="561">
        <v>4.4000000000014552</v>
      </c>
      <c r="Z97" s="561">
        <v>0</v>
      </c>
      <c r="AA97" s="509"/>
      <c r="AB97" s="502"/>
      <c r="AC97" s="555"/>
      <c r="AD97" s="499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21"/>
      <c r="BD97" s="121"/>
      <c r="BE97" s="3"/>
      <c r="BF97" s="117"/>
      <c r="BG97" s="219"/>
    </row>
    <row r="98" spans="1:59" ht="15.75">
      <c r="A98" s="121" t="s">
        <v>989</v>
      </c>
      <c r="B98" s="3"/>
      <c r="C98" s="3"/>
      <c r="D98" s="50">
        <f t="shared" si="3"/>
        <v>481.70000000000493</v>
      </c>
      <c r="E98" s="283">
        <v>0</v>
      </c>
      <c r="F98" s="283">
        <v>0</v>
      </c>
      <c r="G98" s="283">
        <v>28.400000000000091</v>
      </c>
      <c r="H98" s="283">
        <v>60.200000000000159</v>
      </c>
      <c r="I98" s="283">
        <v>23.399999999999864</v>
      </c>
      <c r="J98" s="283">
        <v>92.899999999999864</v>
      </c>
      <c r="K98" s="283">
        <v>0</v>
      </c>
      <c r="L98" s="283">
        <v>14.599999999999682</v>
      </c>
      <c r="M98" s="283">
        <v>0</v>
      </c>
      <c r="N98" s="283">
        <v>0</v>
      </c>
      <c r="O98" s="283">
        <v>9.8999999999991815</v>
      </c>
      <c r="P98" s="283">
        <v>54.5</v>
      </c>
      <c r="Q98" s="283">
        <v>7.1999999999998181</v>
      </c>
      <c r="R98" s="283">
        <v>74.899999999999181</v>
      </c>
      <c r="S98" s="283">
        <v>0</v>
      </c>
      <c r="T98" s="283">
        <v>30.400000000002365</v>
      </c>
      <c r="U98" s="283">
        <v>53.800000000002001</v>
      </c>
      <c r="V98" s="283">
        <v>4.500000000001819</v>
      </c>
      <c r="W98" s="283">
        <v>0</v>
      </c>
      <c r="X98" s="512">
        <v>27.000000000000909</v>
      </c>
      <c r="Y98" s="561">
        <v>0</v>
      </c>
      <c r="Z98" s="561">
        <v>0</v>
      </c>
      <c r="AA98" s="502"/>
      <c r="AB98" s="502"/>
      <c r="AC98" s="555"/>
      <c r="AD98" s="499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21"/>
      <c r="BD98" s="121"/>
      <c r="BE98" s="11"/>
      <c r="BF98" s="117"/>
      <c r="BG98" s="218"/>
    </row>
    <row r="99" spans="1:59" ht="15.75">
      <c r="A99" s="121" t="s">
        <v>15</v>
      </c>
      <c r="B99" s="3"/>
      <c r="C99" s="3"/>
      <c r="D99" s="50">
        <f t="shared" si="3"/>
        <v>621.99999999999636</v>
      </c>
      <c r="E99" s="283">
        <v>0</v>
      </c>
      <c r="F99" s="283">
        <v>31.900000000000091</v>
      </c>
      <c r="G99" s="283">
        <v>62.399999999999864</v>
      </c>
      <c r="H99" s="283">
        <v>48.199999999999818</v>
      </c>
      <c r="I99" s="283">
        <v>0</v>
      </c>
      <c r="J99" s="283">
        <v>76.900000000000091</v>
      </c>
      <c r="K99" s="283">
        <v>0</v>
      </c>
      <c r="L99" s="283">
        <v>53.700000000000045</v>
      </c>
      <c r="M99" s="283">
        <v>0</v>
      </c>
      <c r="N99" s="283">
        <v>0</v>
      </c>
      <c r="O99" s="283">
        <v>0</v>
      </c>
      <c r="P99" s="283">
        <v>122.79999999999973</v>
      </c>
      <c r="Q99" s="283">
        <v>0</v>
      </c>
      <c r="R99" s="283">
        <v>79.599999999999454</v>
      </c>
      <c r="S99" s="283">
        <v>0</v>
      </c>
      <c r="T99" s="283">
        <v>0</v>
      </c>
      <c r="U99" s="283">
        <v>61.199999999999818</v>
      </c>
      <c r="V99" s="283">
        <v>28.599999999998545</v>
      </c>
      <c r="W99" s="283">
        <v>0</v>
      </c>
      <c r="X99" s="512">
        <v>56.699999999998909</v>
      </c>
      <c r="Y99" s="561">
        <v>0</v>
      </c>
      <c r="Z99" s="561">
        <v>0</v>
      </c>
      <c r="AA99" s="509"/>
      <c r="AB99" s="502"/>
      <c r="AC99" s="555"/>
      <c r="AD99" s="499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21"/>
      <c r="BD99" s="121"/>
      <c r="BE99" s="155"/>
      <c r="BF99" s="117"/>
      <c r="BG99" s="218"/>
    </row>
    <row r="100" spans="1:59" ht="15.75">
      <c r="A100" s="121" t="s">
        <v>17</v>
      </c>
      <c r="B100" s="3"/>
      <c r="C100" s="3"/>
      <c r="D100" s="50">
        <f t="shared" si="3"/>
        <v>417.29999999999745</v>
      </c>
      <c r="E100" s="283">
        <v>0</v>
      </c>
      <c r="F100" s="283">
        <v>0</v>
      </c>
      <c r="G100" s="283">
        <v>13.5</v>
      </c>
      <c r="H100" s="283">
        <v>9.1000000000001364</v>
      </c>
      <c r="I100" s="283">
        <v>0</v>
      </c>
      <c r="J100" s="283">
        <v>85.899999999999864</v>
      </c>
      <c r="K100" s="283">
        <v>0</v>
      </c>
      <c r="L100" s="283">
        <v>23.5</v>
      </c>
      <c r="M100" s="283">
        <v>19.800000000000182</v>
      </c>
      <c r="N100" s="283">
        <v>0</v>
      </c>
      <c r="O100" s="283">
        <v>13.5</v>
      </c>
      <c r="P100" s="283">
        <v>93.800000000000182</v>
      </c>
      <c r="Q100" s="283">
        <v>8.1999999999998181</v>
      </c>
      <c r="R100" s="283">
        <v>90.900000000000546</v>
      </c>
      <c r="S100" s="283">
        <v>0</v>
      </c>
      <c r="T100" s="283">
        <v>1.0999999999985448</v>
      </c>
      <c r="U100" s="283">
        <v>11.499999999999091</v>
      </c>
      <c r="V100" s="283">
        <v>23.099999999999454</v>
      </c>
      <c r="W100" s="283">
        <v>0</v>
      </c>
      <c r="X100" s="512">
        <v>23.399999999999636</v>
      </c>
      <c r="Y100" s="561">
        <v>0</v>
      </c>
      <c r="Z100" s="561">
        <v>0</v>
      </c>
      <c r="AA100" s="509"/>
      <c r="AB100" s="502"/>
      <c r="AC100" s="555"/>
      <c r="AD100" s="499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21"/>
      <c r="BD100" s="121"/>
      <c r="BE100" s="11"/>
      <c r="BF100" s="117"/>
      <c r="BG100" s="218"/>
    </row>
    <row r="101" spans="1:59" ht="15.75">
      <c r="A101" s="121" t="s">
        <v>999</v>
      </c>
      <c r="B101" s="3"/>
      <c r="C101" s="3"/>
      <c r="D101" s="50">
        <f t="shared" si="3"/>
        <v>505.19999999999141</v>
      </c>
      <c r="E101" s="283">
        <v>0</v>
      </c>
      <c r="F101" s="283">
        <v>44.999999999999886</v>
      </c>
      <c r="G101" s="283">
        <v>4.3999999999999773</v>
      </c>
      <c r="H101" s="283">
        <v>17.299999999999955</v>
      </c>
      <c r="I101" s="283">
        <v>24.700000000000045</v>
      </c>
      <c r="J101" s="283">
        <v>67.599999999999909</v>
      </c>
      <c r="K101" s="283">
        <v>0</v>
      </c>
      <c r="L101" s="283">
        <v>47.200000000000273</v>
      </c>
      <c r="M101" s="283">
        <v>7</v>
      </c>
      <c r="N101" s="283">
        <v>0</v>
      </c>
      <c r="O101" s="283">
        <v>12.600000000000364</v>
      </c>
      <c r="P101" s="283">
        <v>71.200000000000273</v>
      </c>
      <c r="Q101" s="283">
        <v>37.500000000000909</v>
      </c>
      <c r="R101" s="283">
        <v>92.800000000001091</v>
      </c>
      <c r="S101" s="283">
        <v>4.4999999999972715</v>
      </c>
      <c r="T101" s="283">
        <v>6.9999999999972715</v>
      </c>
      <c r="U101" s="283">
        <v>7.6999999999979991</v>
      </c>
      <c r="V101" s="283">
        <v>31.399999999998727</v>
      </c>
      <c r="W101" s="283">
        <v>0</v>
      </c>
      <c r="X101" s="512">
        <v>9.2999999999992724</v>
      </c>
      <c r="Y101" s="561">
        <v>17.999999999998181</v>
      </c>
      <c r="Z101" s="561">
        <v>0</v>
      </c>
      <c r="AA101" s="502"/>
      <c r="AB101" s="502"/>
      <c r="AC101" s="555"/>
      <c r="AD101" s="499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21"/>
      <c r="BD101" s="121"/>
      <c r="BE101" s="11"/>
      <c r="BF101" s="117"/>
      <c r="BG101" s="218"/>
    </row>
    <row r="102" spans="1:59" ht="15.75">
      <c r="A102" s="121" t="s">
        <v>1013</v>
      </c>
      <c r="B102" s="3"/>
      <c r="C102" s="3"/>
      <c r="D102" s="50">
        <f t="shared" si="3"/>
        <v>262.149999999996</v>
      </c>
      <c r="E102" s="283">
        <v>0</v>
      </c>
      <c r="F102" s="283">
        <v>39.200000000000045</v>
      </c>
      <c r="G102" s="283">
        <v>0</v>
      </c>
      <c r="H102" s="283">
        <v>26.900000000000091</v>
      </c>
      <c r="I102" s="283">
        <v>0</v>
      </c>
      <c r="J102" s="283">
        <v>7.2999999999999545</v>
      </c>
      <c r="K102" s="283">
        <v>4.2000000000000455</v>
      </c>
      <c r="L102" s="283">
        <v>49.499999999999773</v>
      </c>
      <c r="M102" s="283">
        <v>5.4999999999990905</v>
      </c>
      <c r="N102" s="283">
        <v>0</v>
      </c>
      <c r="O102" s="283">
        <v>11.699999999999363</v>
      </c>
      <c r="P102" s="283">
        <v>33.799999999998818</v>
      </c>
      <c r="Q102" s="283">
        <v>15.599999999999454</v>
      </c>
      <c r="R102" s="283">
        <v>59.150000000000091</v>
      </c>
      <c r="S102" s="283">
        <v>0</v>
      </c>
      <c r="T102" s="283">
        <v>0</v>
      </c>
      <c r="U102" s="283">
        <v>2.8000000000001819</v>
      </c>
      <c r="V102" s="283">
        <v>0</v>
      </c>
      <c r="W102" s="283">
        <v>0</v>
      </c>
      <c r="X102" s="512">
        <v>6.4999999999990905</v>
      </c>
      <c r="Y102" s="561">
        <v>0</v>
      </c>
      <c r="Z102" s="561">
        <v>0</v>
      </c>
      <c r="AA102" s="502"/>
      <c r="AB102" s="502"/>
      <c r="AC102" s="558"/>
      <c r="AD102" s="499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21"/>
      <c r="BD102" s="121"/>
      <c r="BE102" s="3"/>
      <c r="BF102" s="117"/>
      <c r="BG102" s="219"/>
    </row>
    <row r="103" spans="1:59" ht="15.75">
      <c r="A103" s="121" t="s">
        <v>164</v>
      </c>
      <c r="B103" s="3"/>
      <c r="C103" s="3"/>
      <c r="D103" s="50">
        <f t="shared" si="3"/>
        <v>316.60000000000457</v>
      </c>
      <c r="E103" s="283">
        <v>0</v>
      </c>
      <c r="F103" s="283">
        <v>0</v>
      </c>
      <c r="G103" s="283">
        <v>0</v>
      </c>
      <c r="H103" s="283">
        <v>0</v>
      </c>
      <c r="I103" s="283">
        <v>0</v>
      </c>
      <c r="J103" s="283">
        <v>54.399999999999864</v>
      </c>
      <c r="K103" s="283">
        <v>0</v>
      </c>
      <c r="L103" s="283">
        <v>6.5999999999997954</v>
      </c>
      <c r="M103" s="283">
        <v>6.6000000000001364</v>
      </c>
      <c r="N103" s="283">
        <v>37.299999999999955</v>
      </c>
      <c r="O103" s="283">
        <v>0</v>
      </c>
      <c r="P103" s="283">
        <v>59.900000000000546</v>
      </c>
      <c r="Q103" s="283">
        <v>0</v>
      </c>
      <c r="R103" s="283">
        <v>98.500000000000455</v>
      </c>
      <c r="S103" s="283">
        <v>4.2000000000007276</v>
      </c>
      <c r="T103" s="283">
        <v>13.900000000001455</v>
      </c>
      <c r="U103" s="283">
        <v>0</v>
      </c>
      <c r="V103" s="283">
        <v>33.800000000002001</v>
      </c>
      <c r="W103" s="283">
        <v>0</v>
      </c>
      <c r="X103" s="512">
        <v>0</v>
      </c>
      <c r="Y103" s="561">
        <v>1.3999999999996362</v>
      </c>
      <c r="Z103" s="561">
        <v>0</v>
      </c>
      <c r="AA103" s="502"/>
      <c r="AB103" s="502"/>
      <c r="AC103" s="555"/>
      <c r="AD103" s="499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21"/>
      <c r="BD103" s="121"/>
      <c r="BE103" s="11"/>
      <c r="BF103" s="117"/>
      <c r="BG103" s="218"/>
    </row>
    <row r="104" spans="1:59" ht="15.75">
      <c r="A104" s="121" t="s">
        <v>19</v>
      </c>
      <c r="B104" s="3"/>
      <c r="C104" s="3"/>
      <c r="D104" s="50">
        <f t="shared" si="3"/>
        <v>414.90000000000299</v>
      </c>
      <c r="E104" s="283">
        <v>3.3000000000000003</v>
      </c>
      <c r="F104" s="283">
        <v>0</v>
      </c>
      <c r="G104" s="283">
        <v>0</v>
      </c>
      <c r="H104" s="283">
        <v>3.8999999999999773</v>
      </c>
      <c r="I104" s="283">
        <v>28.600000000000136</v>
      </c>
      <c r="J104" s="283">
        <v>27.799999999999727</v>
      </c>
      <c r="K104" s="283">
        <v>4.4999999999995453</v>
      </c>
      <c r="L104" s="283">
        <v>30.699999999999591</v>
      </c>
      <c r="M104" s="283">
        <v>0</v>
      </c>
      <c r="N104" s="283">
        <v>0</v>
      </c>
      <c r="O104" s="283">
        <v>11.699999999999818</v>
      </c>
      <c r="P104" s="283">
        <v>91.600000000000819</v>
      </c>
      <c r="Q104" s="283">
        <v>12.599999999999909</v>
      </c>
      <c r="R104" s="283">
        <v>98.100000000000364</v>
      </c>
      <c r="S104" s="283">
        <v>1.5</v>
      </c>
      <c r="T104" s="283">
        <v>0</v>
      </c>
      <c r="U104" s="283">
        <v>38.199999999999818</v>
      </c>
      <c r="V104" s="283">
        <v>3.9000000000005457</v>
      </c>
      <c r="W104" s="283">
        <v>0</v>
      </c>
      <c r="X104" s="512">
        <v>6.0000000000009095</v>
      </c>
      <c r="Y104" s="561">
        <v>52.500000000001819</v>
      </c>
      <c r="Z104" s="561">
        <v>0</v>
      </c>
      <c r="AA104" s="509"/>
      <c r="AB104" s="502"/>
      <c r="AC104" s="555"/>
      <c r="AD104" s="499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21"/>
      <c r="BD104" s="121"/>
      <c r="BE104" s="3"/>
      <c r="BF104" s="117"/>
      <c r="BG104" s="219"/>
    </row>
    <row r="105" spans="1:59" ht="15.75">
      <c r="A105" s="148" t="s">
        <v>2544</v>
      </c>
      <c r="B105" s="3"/>
      <c r="C105" s="3"/>
      <c r="D105" s="50">
        <f t="shared" si="3"/>
        <v>255.99999999999886</v>
      </c>
      <c r="E105" s="283">
        <v>0</v>
      </c>
      <c r="F105" s="283">
        <v>14.300000000000068</v>
      </c>
      <c r="G105" s="283">
        <v>14.000000000000114</v>
      </c>
      <c r="H105" s="283">
        <v>0</v>
      </c>
      <c r="I105" s="283">
        <v>14.399999999999977</v>
      </c>
      <c r="J105" s="283">
        <v>21.300000000000068</v>
      </c>
      <c r="K105" s="283">
        <v>4.2000000000000455</v>
      </c>
      <c r="L105" s="283">
        <v>36.500000000000227</v>
      </c>
      <c r="M105" s="283">
        <v>0</v>
      </c>
      <c r="N105" s="283">
        <v>0</v>
      </c>
      <c r="O105" s="283">
        <v>0</v>
      </c>
      <c r="P105" s="283">
        <v>49.099999999999454</v>
      </c>
      <c r="Q105" s="283">
        <v>5.5999999999999091</v>
      </c>
      <c r="R105" s="283">
        <v>87.900000000000091</v>
      </c>
      <c r="S105" s="283">
        <v>4.1999999999989086</v>
      </c>
      <c r="T105" s="283">
        <v>4.5</v>
      </c>
      <c r="U105" s="283">
        <v>0</v>
      </c>
      <c r="V105" s="283">
        <v>0</v>
      </c>
      <c r="W105" s="283">
        <v>0</v>
      </c>
      <c r="X105" s="512">
        <v>0</v>
      </c>
      <c r="Y105" s="561">
        <v>0</v>
      </c>
      <c r="Z105" s="561">
        <v>0</v>
      </c>
      <c r="AA105" s="560"/>
      <c r="AB105" s="513"/>
      <c r="AC105" s="513"/>
      <c r="AD105" s="511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21"/>
      <c r="BD105" s="121"/>
      <c r="BE105" s="11"/>
      <c r="BF105" s="117"/>
      <c r="BG105" s="219"/>
    </row>
    <row r="106" spans="1:59" ht="15.75">
      <c r="A106" s="121" t="s">
        <v>2546</v>
      </c>
      <c r="B106" s="3"/>
      <c r="C106" s="3"/>
      <c r="D106" s="50">
        <f t="shared" si="3"/>
        <v>354.30000000000098</v>
      </c>
      <c r="E106" s="283">
        <v>0</v>
      </c>
      <c r="F106" s="283">
        <v>31.899999999999977</v>
      </c>
      <c r="G106" s="283">
        <v>2.2000000000000455</v>
      </c>
      <c r="H106" s="283">
        <v>3.6000000000000227</v>
      </c>
      <c r="I106" s="283">
        <v>0</v>
      </c>
      <c r="J106" s="283">
        <v>41.800000000000068</v>
      </c>
      <c r="K106" s="283">
        <v>0</v>
      </c>
      <c r="L106" s="283">
        <v>81.5</v>
      </c>
      <c r="M106" s="283">
        <v>15.299999999999955</v>
      </c>
      <c r="N106" s="283">
        <v>32.199999999999818</v>
      </c>
      <c r="O106" s="283">
        <v>0</v>
      </c>
      <c r="P106" s="283">
        <v>34.799999999999727</v>
      </c>
      <c r="Q106" s="283">
        <v>9.5999999999999091</v>
      </c>
      <c r="R106" s="283">
        <v>84.100000000000364</v>
      </c>
      <c r="S106" s="283">
        <v>0</v>
      </c>
      <c r="T106" s="283">
        <v>6.5</v>
      </c>
      <c r="U106" s="283">
        <v>0</v>
      </c>
      <c r="V106" s="283">
        <v>0</v>
      </c>
      <c r="W106" s="283">
        <v>0</v>
      </c>
      <c r="X106" s="512">
        <v>6</v>
      </c>
      <c r="Y106" s="561">
        <v>4.8000000000010914</v>
      </c>
      <c r="Z106" s="561">
        <v>0</v>
      </c>
      <c r="AA106" s="560"/>
      <c r="AB106" s="513"/>
      <c r="AC106" s="513"/>
      <c r="AD106" s="511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21"/>
      <c r="BD106" s="121"/>
      <c r="BE106" s="11"/>
      <c r="BF106" s="117"/>
      <c r="BG106" s="218"/>
    </row>
    <row r="107" spans="1:59" ht="15.75">
      <c r="A107" s="121" t="s">
        <v>1057</v>
      </c>
      <c r="B107" s="3"/>
      <c r="C107" s="3"/>
      <c r="D107" s="50">
        <f t="shared" si="3"/>
        <v>334.5000000000033</v>
      </c>
      <c r="E107" s="283">
        <v>0</v>
      </c>
      <c r="F107" s="283">
        <v>34.799999999999841</v>
      </c>
      <c r="G107" s="283">
        <v>14.999999999999773</v>
      </c>
      <c r="H107" s="283">
        <v>15.699999999999591</v>
      </c>
      <c r="I107" s="283">
        <v>0</v>
      </c>
      <c r="J107" s="283">
        <v>36.200000000000045</v>
      </c>
      <c r="K107" s="283">
        <v>0</v>
      </c>
      <c r="L107" s="283">
        <v>8.9999999999997726</v>
      </c>
      <c r="M107" s="283">
        <v>0</v>
      </c>
      <c r="N107" s="283">
        <v>0</v>
      </c>
      <c r="O107" s="283">
        <v>3.2999999999997272</v>
      </c>
      <c r="P107" s="283">
        <v>55.299999999999727</v>
      </c>
      <c r="Q107" s="283">
        <v>8.3999999999991815</v>
      </c>
      <c r="R107" s="283">
        <v>81.199999999998909</v>
      </c>
      <c r="S107" s="283">
        <v>7.2000000000016371</v>
      </c>
      <c r="T107" s="283">
        <v>12.000000000000909</v>
      </c>
      <c r="U107" s="283">
        <v>2.6000000000021828</v>
      </c>
      <c r="V107" s="283">
        <v>0</v>
      </c>
      <c r="W107" s="283">
        <v>0</v>
      </c>
      <c r="X107" s="512">
        <v>40.600000000001273</v>
      </c>
      <c r="Y107" s="561">
        <v>13.200000000000728</v>
      </c>
      <c r="Z107" s="561">
        <v>0</v>
      </c>
      <c r="AA107" s="502"/>
      <c r="AB107" s="502"/>
      <c r="AC107" s="555"/>
      <c r="AD107" s="499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21"/>
      <c r="BD107" s="121"/>
      <c r="BE107" s="11"/>
      <c r="BF107" s="117"/>
      <c r="BG107" s="218"/>
    </row>
    <row r="108" spans="1:59" ht="15.75">
      <c r="A108" s="121" t="s">
        <v>1053</v>
      </c>
      <c r="B108" s="3"/>
      <c r="C108" s="3"/>
      <c r="D108" s="50">
        <f t="shared" si="3"/>
        <v>267.89999999999577</v>
      </c>
      <c r="E108" s="283">
        <v>0</v>
      </c>
      <c r="F108" s="283">
        <v>79.700000000000159</v>
      </c>
      <c r="G108" s="283">
        <v>3.0000000000001137</v>
      </c>
      <c r="H108" s="283">
        <v>15.400000000000091</v>
      </c>
      <c r="I108" s="283">
        <v>0</v>
      </c>
      <c r="J108" s="283">
        <v>1.4999999999995453</v>
      </c>
      <c r="K108" s="283">
        <v>4.1999999999995907</v>
      </c>
      <c r="L108" s="283">
        <v>0</v>
      </c>
      <c r="M108" s="283">
        <v>6</v>
      </c>
      <c r="N108" s="283">
        <v>0</v>
      </c>
      <c r="O108" s="283">
        <v>12.599999999999909</v>
      </c>
      <c r="P108" s="283">
        <v>13.599999999999454</v>
      </c>
      <c r="Q108" s="283">
        <v>21</v>
      </c>
      <c r="R108" s="283">
        <v>49</v>
      </c>
      <c r="S108" s="283">
        <v>7.1999999999979991</v>
      </c>
      <c r="T108" s="283">
        <v>53.299999999999272</v>
      </c>
      <c r="U108" s="283">
        <v>0</v>
      </c>
      <c r="V108" s="283">
        <v>1.3999999999996362</v>
      </c>
      <c r="W108" s="283">
        <v>0</v>
      </c>
      <c r="X108" s="512">
        <v>0</v>
      </c>
      <c r="Y108" s="561">
        <v>0</v>
      </c>
      <c r="Z108" s="561">
        <v>0</v>
      </c>
      <c r="AA108" s="502"/>
      <c r="AB108" s="502"/>
      <c r="AC108" s="555"/>
      <c r="AD108" s="499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21"/>
      <c r="BD108" s="121"/>
      <c r="BE108" s="3"/>
      <c r="BF108" s="117"/>
      <c r="BG108" s="219"/>
    </row>
    <row r="109" spans="1:59" ht="15.75">
      <c r="A109" s="121" t="s">
        <v>21</v>
      </c>
      <c r="B109" s="3"/>
      <c r="C109" s="3"/>
      <c r="D109" s="50">
        <f t="shared" si="3"/>
        <v>399.09999999999678</v>
      </c>
      <c r="E109" s="283">
        <v>0</v>
      </c>
      <c r="F109" s="283">
        <v>40.599999999999966</v>
      </c>
      <c r="G109" s="283">
        <v>0</v>
      </c>
      <c r="H109" s="283">
        <v>14.5</v>
      </c>
      <c r="I109" s="283">
        <v>0</v>
      </c>
      <c r="J109" s="283">
        <v>76.100000000000023</v>
      </c>
      <c r="K109" s="283">
        <v>6.5</v>
      </c>
      <c r="L109" s="283">
        <v>27.300000000000068</v>
      </c>
      <c r="M109" s="283">
        <v>0</v>
      </c>
      <c r="N109" s="283">
        <v>0</v>
      </c>
      <c r="O109" s="283">
        <v>11.699999999999363</v>
      </c>
      <c r="P109" s="283">
        <v>78.999999999999545</v>
      </c>
      <c r="Q109" s="283">
        <v>2.7999999999992724</v>
      </c>
      <c r="R109" s="283">
        <v>72.899999999999636</v>
      </c>
      <c r="S109" s="283">
        <v>0</v>
      </c>
      <c r="T109" s="283">
        <v>59.999999999999091</v>
      </c>
      <c r="U109" s="283">
        <v>7.6999999999998181</v>
      </c>
      <c r="V109" s="283">
        <v>0</v>
      </c>
      <c r="W109" s="283">
        <v>0</v>
      </c>
      <c r="X109" s="512">
        <v>0</v>
      </c>
      <c r="Y109" s="561">
        <v>0</v>
      </c>
      <c r="Z109" s="561">
        <v>0</v>
      </c>
      <c r="AA109" s="557"/>
      <c r="AB109" s="502"/>
      <c r="AC109" s="555"/>
      <c r="AD109" s="499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21"/>
      <c r="BD109" s="121"/>
      <c r="BE109" s="11"/>
      <c r="BF109" s="117"/>
      <c r="BG109" s="218"/>
    </row>
    <row r="110" spans="1:59" ht="15.75">
      <c r="A110" s="121" t="s">
        <v>142</v>
      </c>
      <c r="B110" s="3"/>
      <c r="C110" s="3"/>
      <c r="D110" s="50">
        <f t="shared" si="3"/>
        <v>514.00000000000034</v>
      </c>
      <c r="E110" s="283">
        <v>0</v>
      </c>
      <c r="F110" s="283">
        <v>0</v>
      </c>
      <c r="G110" s="283">
        <v>54.600000000000023</v>
      </c>
      <c r="H110" s="283">
        <v>5</v>
      </c>
      <c r="I110" s="283">
        <v>15.600000000000136</v>
      </c>
      <c r="J110" s="283">
        <v>109.80000000000018</v>
      </c>
      <c r="K110" s="283">
        <v>0</v>
      </c>
      <c r="L110" s="283">
        <v>35.600000000000364</v>
      </c>
      <c r="M110" s="283">
        <v>0</v>
      </c>
      <c r="N110" s="283">
        <v>0</v>
      </c>
      <c r="O110" s="283">
        <v>0</v>
      </c>
      <c r="P110" s="283">
        <v>106.19999999999982</v>
      </c>
      <c r="Q110" s="283">
        <v>0</v>
      </c>
      <c r="R110" s="283">
        <v>83.300000000000182</v>
      </c>
      <c r="S110" s="283">
        <v>0</v>
      </c>
      <c r="T110" s="283">
        <v>0</v>
      </c>
      <c r="U110" s="283">
        <v>43.899999999999636</v>
      </c>
      <c r="V110" s="283">
        <v>4.1999999999998181</v>
      </c>
      <c r="W110" s="283">
        <v>0</v>
      </c>
      <c r="X110" s="512">
        <v>55.800000000000182</v>
      </c>
      <c r="Y110" s="561">
        <v>0</v>
      </c>
      <c r="Z110" s="561">
        <v>0</v>
      </c>
      <c r="AA110" s="502"/>
      <c r="AB110" s="502"/>
      <c r="AC110" s="555"/>
      <c r="AD110" s="499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21"/>
      <c r="BD110" s="121"/>
      <c r="BE110" s="11"/>
      <c r="BF110" s="117"/>
      <c r="BG110" s="218"/>
    </row>
    <row r="111" spans="1:59" ht="15.75">
      <c r="A111" s="121" t="s">
        <v>2549</v>
      </c>
      <c r="B111" s="3"/>
      <c r="C111" s="3"/>
      <c r="D111" s="50">
        <f t="shared" si="3"/>
        <v>319.49999999999824</v>
      </c>
      <c r="E111" s="283">
        <v>0</v>
      </c>
      <c r="F111" s="283">
        <v>42.599999999999966</v>
      </c>
      <c r="G111" s="283">
        <v>2.5999999999999659</v>
      </c>
      <c r="H111" s="283">
        <v>15.000000000000057</v>
      </c>
      <c r="I111" s="283">
        <v>0</v>
      </c>
      <c r="J111" s="283">
        <v>20.699999999999932</v>
      </c>
      <c r="K111" s="283">
        <v>0</v>
      </c>
      <c r="L111" s="283">
        <v>3.7999999999999545</v>
      </c>
      <c r="M111" s="283">
        <v>6.9999999999997726</v>
      </c>
      <c r="N111" s="283">
        <v>29.899999999999864</v>
      </c>
      <c r="O111" s="283">
        <v>49.899999999999636</v>
      </c>
      <c r="P111" s="283">
        <v>53.499999999999545</v>
      </c>
      <c r="Q111" s="283">
        <v>0</v>
      </c>
      <c r="R111" s="283">
        <v>90.099999999999909</v>
      </c>
      <c r="S111" s="283">
        <v>0</v>
      </c>
      <c r="T111" s="283">
        <v>0</v>
      </c>
      <c r="U111" s="283">
        <v>0</v>
      </c>
      <c r="V111" s="283">
        <v>4.3999999999996362</v>
      </c>
      <c r="W111" s="283">
        <v>0</v>
      </c>
      <c r="X111" s="512">
        <v>0</v>
      </c>
      <c r="Y111" s="561">
        <v>0</v>
      </c>
      <c r="Z111" s="561">
        <v>0</v>
      </c>
      <c r="AA111" s="560"/>
      <c r="AB111" s="513"/>
      <c r="AC111" s="513"/>
      <c r="AD111" s="511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  <c r="BC111" s="121"/>
      <c r="BD111" s="121"/>
      <c r="BE111" s="3"/>
      <c r="BF111" s="117"/>
      <c r="BG111" s="219"/>
    </row>
    <row r="112" spans="1:59" ht="15.75">
      <c r="A112" s="121" t="s">
        <v>2548</v>
      </c>
      <c r="B112" s="3"/>
      <c r="C112" s="3"/>
      <c r="D112" s="50">
        <f t="shared" ref="D112:D143" si="4">SUM(E112:DZ112)</f>
        <v>331.39999999999827</v>
      </c>
      <c r="E112" s="283">
        <v>0</v>
      </c>
      <c r="F112" s="283">
        <v>56</v>
      </c>
      <c r="G112" s="283">
        <v>2.3999999999999773</v>
      </c>
      <c r="H112" s="283">
        <v>9.1000000000000227</v>
      </c>
      <c r="I112" s="283">
        <v>0</v>
      </c>
      <c r="J112" s="283">
        <v>9.6000000000000227</v>
      </c>
      <c r="K112" s="283">
        <v>0</v>
      </c>
      <c r="L112" s="283">
        <v>55.200000000000159</v>
      </c>
      <c r="M112" s="283">
        <v>6.4999999999993179</v>
      </c>
      <c r="N112" s="283">
        <v>34.499999999999318</v>
      </c>
      <c r="O112" s="283">
        <v>42.900000000000091</v>
      </c>
      <c r="P112" s="283">
        <v>27.400000000000546</v>
      </c>
      <c r="Q112" s="283">
        <v>0</v>
      </c>
      <c r="R112" s="283">
        <v>65.800000000001546</v>
      </c>
      <c r="S112" s="283">
        <v>0</v>
      </c>
      <c r="T112" s="283">
        <v>7.0000000000009095</v>
      </c>
      <c r="U112" s="283">
        <v>0</v>
      </c>
      <c r="V112" s="283">
        <v>0</v>
      </c>
      <c r="W112" s="283">
        <v>0</v>
      </c>
      <c r="X112" s="512">
        <v>0</v>
      </c>
      <c r="Y112" s="561">
        <v>14.999999999996362</v>
      </c>
      <c r="Z112" s="561">
        <v>0</v>
      </c>
      <c r="AA112" s="560"/>
      <c r="AB112" s="513"/>
      <c r="AC112" s="513"/>
      <c r="AD112" s="511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21"/>
      <c r="BD112" s="121"/>
      <c r="BE112" s="11"/>
      <c r="BF112" s="117"/>
      <c r="BG112" s="219"/>
    </row>
    <row r="113" spans="1:59" ht="15.75">
      <c r="A113" s="121" t="s">
        <v>1019</v>
      </c>
      <c r="B113" s="3"/>
      <c r="C113" s="3"/>
      <c r="D113" s="50">
        <f t="shared" si="4"/>
        <v>499.69999999999703</v>
      </c>
      <c r="E113" s="283">
        <v>29.8</v>
      </c>
      <c r="F113" s="283">
        <v>60.999999999999773</v>
      </c>
      <c r="G113" s="283">
        <v>1.0999999999997954</v>
      </c>
      <c r="H113" s="283">
        <v>9.5999999999999091</v>
      </c>
      <c r="I113" s="283">
        <v>0</v>
      </c>
      <c r="J113" s="283">
        <v>41.099999999999909</v>
      </c>
      <c r="K113" s="283">
        <v>23.100000000000136</v>
      </c>
      <c r="L113" s="283">
        <v>37.099999999999682</v>
      </c>
      <c r="M113" s="283">
        <v>0</v>
      </c>
      <c r="N113" s="283">
        <v>8.4000000000000909</v>
      </c>
      <c r="O113" s="283">
        <v>11.700000000000273</v>
      </c>
      <c r="P113" s="283">
        <v>94.699999999999818</v>
      </c>
      <c r="Q113" s="283">
        <v>0</v>
      </c>
      <c r="R113" s="283">
        <v>97.100000000000364</v>
      </c>
      <c r="S113" s="283">
        <v>8.3999999999987267</v>
      </c>
      <c r="T113" s="283">
        <v>7.5</v>
      </c>
      <c r="U113" s="283">
        <v>28.299999999999272</v>
      </c>
      <c r="V113" s="283">
        <v>1.1999999999989086</v>
      </c>
      <c r="W113" s="283">
        <v>0</v>
      </c>
      <c r="X113" s="512">
        <v>22.800000000001091</v>
      </c>
      <c r="Y113" s="561">
        <v>16.799999999999272</v>
      </c>
      <c r="Z113" s="561">
        <v>0</v>
      </c>
      <c r="AA113" s="502"/>
      <c r="AB113" s="502"/>
      <c r="AC113" s="555"/>
      <c r="AD113" s="499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21"/>
      <c r="BD113" s="121"/>
      <c r="BE113" s="3"/>
      <c r="BF113" s="117"/>
      <c r="BG113" s="219"/>
    </row>
    <row r="114" spans="1:59" ht="15.75">
      <c r="A114" s="121" t="s">
        <v>1020</v>
      </c>
      <c r="B114" s="3"/>
      <c r="C114" s="3"/>
      <c r="D114" s="50">
        <f t="shared" si="4"/>
        <v>318.20000000000164</v>
      </c>
      <c r="E114" s="283">
        <v>28.5</v>
      </c>
      <c r="F114" s="283">
        <v>17.600000000000023</v>
      </c>
      <c r="G114" s="283">
        <v>3.7999999999999545</v>
      </c>
      <c r="H114" s="283">
        <v>2.3999999999999773</v>
      </c>
      <c r="I114" s="283">
        <v>0</v>
      </c>
      <c r="J114" s="283">
        <v>49.499999999999886</v>
      </c>
      <c r="K114" s="283">
        <v>8.3999999999997499</v>
      </c>
      <c r="L114" s="283">
        <v>24.799999999999727</v>
      </c>
      <c r="M114" s="283">
        <v>6.5999999999994543</v>
      </c>
      <c r="N114" s="283">
        <v>12.699999999999591</v>
      </c>
      <c r="O114" s="283">
        <v>44.000000000000455</v>
      </c>
      <c r="P114" s="283">
        <v>56.300000000000637</v>
      </c>
      <c r="Q114" s="283">
        <v>0</v>
      </c>
      <c r="R114" s="283">
        <v>38.700000000000728</v>
      </c>
      <c r="S114" s="283">
        <v>0</v>
      </c>
      <c r="T114" s="283">
        <v>0</v>
      </c>
      <c r="U114" s="283">
        <v>0</v>
      </c>
      <c r="V114" s="283">
        <v>1.5</v>
      </c>
      <c r="W114" s="283">
        <v>0</v>
      </c>
      <c r="X114" s="512">
        <v>23.400000000001455</v>
      </c>
      <c r="Y114" s="561">
        <v>0</v>
      </c>
      <c r="Z114" s="561">
        <v>0</v>
      </c>
      <c r="AA114" s="502"/>
      <c r="AB114" s="502"/>
      <c r="AC114" s="555"/>
      <c r="AD114" s="499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21"/>
      <c r="BD114" s="121"/>
      <c r="BE114" s="11"/>
      <c r="BF114" s="117"/>
      <c r="BG114" s="218"/>
    </row>
    <row r="115" spans="1:59" ht="15.75">
      <c r="A115" s="121" t="s">
        <v>23</v>
      </c>
      <c r="B115" s="3"/>
      <c r="C115" s="3"/>
      <c r="D115" s="50">
        <f t="shared" si="4"/>
        <v>340.2500000000054</v>
      </c>
      <c r="E115" s="283">
        <v>0</v>
      </c>
      <c r="F115" s="283">
        <v>0</v>
      </c>
      <c r="G115" s="283">
        <v>0</v>
      </c>
      <c r="H115" s="283">
        <v>4.4000000000000341</v>
      </c>
      <c r="I115" s="283">
        <v>0</v>
      </c>
      <c r="J115" s="283">
        <v>20.499999999999886</v>
      </c>
      <c r="K115" s="283">
        <v>0</v>
      </c>
      <c r="L115" s="283">
        <v>42.199999999999932</v>
      </c>
      <c r="M115" s="283">
        <v>0</v>
      </c>
      <c r="N115" s="283">
        <v>0</v>
      </c>
      <c r="O115" s="283">
        <v>0</v>
      </c>
      <c r="P115" s="283">
        <v>55.199999999999818</v>
      </c>
      <c r="Q115" s="283">
        <v>0</v>
      </c>
      <c r="R115" s="283">
        <v>136.15000000000009</v>
      </c>
      <c r="S115" s="283">
        <v>0</v>
      </c>
      <c r="T115" s="283">
        <v>13.500000000001819</v>
      </c>
      <c r="U115" s="283">
        <v>0</v>
      </c>
      <c r="V115" s="283">
        <v>18.000000000000909</v>
      </c>
      <c r="W115" s="283">
        <v>0</v>
      </c>
      <c r="X115" s="512">
        <v>0</v>
      </c>
      <c r="Y115" s="561">
        <v>50.30000000000291</v>
      </c>
      <c r="Z115" s="561">
        <v>0</v>
      </c>
      <c r="AA115" s="509"/>
      <c r="AB115" s="502"/>
      <c r="AC115" s="555"/>
      <c r="AD115" s="499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21"/>
      <c r="BD115" s="121"/>
      <c r="BE115" s="3"/>
      <c r="BF115" s="117"/>
      <c r="BG115" s="219"/>
    </row>
    <row r="116" spans="1:59" ht="15.75">
      <c r="A116" s="121" t="s">
        <v>25</v>
      </c>
      <c r="B116" s="3"/>
      <c r="C116" s="3"/>
      <c r="D116" s="50">
        <f t="shared" si="4"/>
        <v>328.64999999999691</v>
      </c>
      <c r="E116" s="283">
        <v>0</v>
      </c>
      <c r="F116" s="283">
        <v>0</v>
      </c>
      <c r="G116" s="283">
        <v>10.799999999999727</v>
      </c>
      <c r="H116" s="283">
        <v>34.999999999999773</v>
      </c>
      <c r="I116" s="283">
        <v>16.799999999999955</v>
      </c>
      <c r="J116" s="283">
        <v>22.199999999999818</v>
      </c>
      <c r="K116" s="283">
        <v>0</v>
      </c>
      <c r="L116" s="283">
        <v>23.999999999999545</v>
      </c>
      <c r="M116" s="283">
        <v>0</v>
      </c>
      <c r="N116" s="283">
        <v>0</v>
      </c>
      <c r="O116" s="283">
        <v>9.9000000000000909</v>
      </c>
      <c r="P116" s="283">
        <v>62.100000000000364</v>
      </c>
      <c r="Q116" s="283">
        <v>2.3999999999987267</v>
      </c>
      <c r="R116" s="283">
        <v>86.549999999999272</v>
      </c>
      <c r="S116" s="283">
        <v>3.5999999999985448</v>
      </c>
      <c r="T116" s="283">
        <v>0</v>
      </c>
      <c r="U116" s="283">
        <v>10.300000000000182</v>
      </c>
      <c r="V116" s="283">
        <v>4.1999999999998181</v>
      </c>
      <c r="W116" s="283">
        <v>0</v>
      </c>
      <c r="X116" s="512">
        <v>25.200000000000728</v>
      </c>
      <c r="Y116" s="561">
        <v>15.600000000000364</v>
      </c>
      <c r="Z116" s="561">
        <v>0</v>
      </c>
      <c r="AA116" s="509"/>
      <c r="AB116" s="502"/>
      <c r="AC116" s="555"/>
      <c r="AD116" s="499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21"/>
      <c r="BD116" s="121"/>
      <c r="BE116" s="3"/>
      <c r="BF116" s="117"/>
      <c r="BG116" s="219"/>
    </row>
    <row r="117" spans="1:59" ht="15.75">
      <c r="A117" s="121" t="s">
        <v>2562</v>
      </c>
      <c r="B117" s="3"/>
      <c r="C117" s="3"/>
      <c r="D117" s="50">
        <f t="shared" si="4"/>
        <v>341.99999999999613</v>
      </c>
      <c r="E117" s="283">
        <v>0</v>
      </c>
      <c r="F117" s="283">
        <v>37.700000000000045</v>
      </c>
      <c r="G117" s="283">
        <v>0</v>
      </c>
      <c r="H117" s="283">
        <v>0</v>
      </c>
      <c r="I117" s="283">
        <v>7.4999999999997726</v>
      </c>
      <c r="J117" s="283">
        <v>18.799999999999955</v>
      </c>
      <c r="K117" s="283">
        <v>4.5</v>
      </c>
      <c r="L117" s="283">
        <v>7.2000000000000455</v>
      </c>
      <c r="M117" s="283">
        <v>6.0000000000002274</v>
      </c>
      <c r="N117" s="283">
        <v>0</v>
      </c>
      <c r="O117" s="283">
        <v>68.099999999999454</v>
      </c>
      <c r="P117" s="283">
        <v>56.899999999999636</v>
      </c>
      <c r="Q117" s="283">
        <v>13.400000000000091</v>
      </c>
      <c r="R117" s="283">
        <v>93.800000000000182</v>
      </c>
      <c r="S117" s="283">
        <v>0</v>
      </c>
      <c r="T117" s="283">
        <v>0</v>
      </c>
      <c r="U117" s="283">
        <v>0</v>
      </c>
      <c r="V117" s="283">
        <v>12.499999999998181</v>
      </c>
      <c r="W117" s="283">
        <v>0</v>
      </c>
      <c r="X117" s="512">
        <v>15.599999999998545</v>
      </c>
      <c r="Y117" s="561">
        <v>0</v>
      </c>
      <c r="Z117" s="561">
        <v>0</v>
      </c>
      <c r="AA117" s="560"/>
      <c r="AB117" s="513"/>
      <c r="AC117" s="513"/>
      <c r="AD117" s="511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21"/>
      <c r="BD117" s="121"/>
      <c r="BE117" s="3"/>
      <c r="BF117" s="117"/>
      <c r="BG117" s="219"/>
    </row>
    <row r="118" spans="1:59" ht="15.75">
      <c r="A118" s="121" t="s">
        <v>2569</v>
      </c>
      <c r="B118" s="3"/>
      <c r="C118" s="3"/>
      <c r="D118" s="50">
        <f t="shared" si="4"/>
        <v>360.89999999999281</v>
      </c>
      <c r="E118" s="283">
        <v>0</v>
      </c>
      <c r="F118" s="283">
        <v>0</v>
      </c>
      <c r="G118" s="283">
        <v>14.999999999999886</v>
      </c>
      <c r="H118" s="283">
        <v>19.299999999999841</v>
      </c>
      <c r="I118" s="283">
        <v>13.200000000000045</v>
      </c>
      <c r="J118" s="283">
        <v>59.200000000000045</v>
      </c>
      <c r="K118" s="283">
        <v>7</v>
      </c>
      <c r="L118" s="283">
        <v>41.099999999999909</v>
      </c>
      <c r="M118" s="283">
        <v>0</v>
      </c>
      <c r="N118" s="283">
        <v>0</v>
      </c>
      <c r="O118" s="283">
        <v>16.200000000000273</v>
      </c>
      <c r="P118" s="283">
        <v>75.799999999999727</v>
      </c>
      <c r="Q118" s="283">
        <v>0</v>
      </c>
      <c r="R118" s="283">
        <v>42.799999999999272</v>
      </c>
      <c r="S118" s="283">
        <v>1.0999999999976353</v>
      </c>
      <c r="T118" s="283">
        <v>6.499999999998181</v>
      </c>
      <c r="U118" s="283">
        <v>45.499999999999091</v>
      </c>
      <c r="V118" s="283">
        <v>0</v>
      </c>
      <c r="W118" s="283">
        <v>0</v>
      </c>
      <c r="X118" s="512">
        <v>2.5999999999985448</v>
      </c>
      <c r="Y118" s="561">
        <v>15.600000000000364</v>
      </c>
      <c r="Z118" s="561">
        <v>0</v>
      </c>
      <c r="AA118" s="560"/>
      <c r="AB118" s="513"/>
      <c r="AC118" s="513"/>
      <c r="AD118" s="511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21"/>
      <c r="BD118" s="121"/>
      <c r="BE118" s="3"/>
      <c r="BF118" s="117"/>
      <c r="BG118" s="219"/>
    </row>
    <row r="119" spans="1:59" ht="15.75">
      <c r="A119" s="121" t="s">
        <v>2559</v>
      </c>
      <c r="B119" s="3"/>
      <c r="C119" s="3"/>
      <c r="D119" s="50">
        <f t="shared" si="4"/>
        <v>439.10000000000127</v>
      </c>
      <c r="E119" s="283">
        <v>0</v>
      </c>
      <c r="F119" s="283">
        <v>40.600000000000023</v>
      </c>
      <c r="G119" s="283">
        <v>0</v>
      </c>
      <c r="H119" s="283">
        <v>20.900000000000091</v>
      </c>
      <c r="I119" s="283">
        <v>0</v>
      </c>
      <c r="J119" s="283">
        <v>32.400000000000091</v>
      </c>
      <c r="K119" s="283">
        <v>0</v>
      </c>
      <c r="L119" s="283">
        <v>63.999999999999886</v>
      </c>
      <c r="M119" s="283">
        <v>7.5</v>
      </c>
      <c r="N119" s="283">
        <v>0</v>
      </c>
      <c r="O119" s="283">
        <v>0</v>
      </c>
      <c r="P119" s="283">
        <v>74.049999999999727</v>
      </c>
      <c r="Q119" s="283">
        <v>0</v>
      </c>
      <c r="R119" s="283">
        <v>116.64999999999964</v>
      </c>
      <c r="S119" s="283">
        <v>0</v>
      </c>
      <c r="T119" s="283">
        <v>53.300000000001091</v>
      </c>
      <c r="U119" s="283">
        <v>0</v>
      </c>
      <c r="V119" s="283">
        <v>0</v>
      </c>
      <c r="W119" s="283">
        <v>0</v>
      </c>
      <c r="X119" s="512">
        <v>29.700000000000728</v>
      </c>
      <c r="Y119" s="561">
        <v>0</v>
      </c>
      <c r="Z119" s="561">
        <v>0</v>
      </c>
      <c r="AA119" s="560"/>
      <c r="AB119" s="513"/>
      <c r="AC119" s="513"/>
      <c r="AD119" s="511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21"/>
      <c r="BD119" s="121"/>
      <c r="BE119" s="11"/>
      <c r="BF119" s="117"/>
      <c r="BG119" s="219"/>
    </row>
    <row r="120" spans="1:59" ht="15.75">
      <c r="A120" s="121" t="s">
        <v>2564</v>
      </c>
      <c r="B120" s="3"/>
      <c r="C120" s="3"/>
      <c r="D120" s="50">
        <f t="shared" si="4"/>
        <v>281.55000000000302</v>
      </c>
      <c r="E120" s="283">
        <v>0</v>
      </c>
      <c r="F120" s="283">
        <v>0</v>
      </c>
      <c r="G120" s="283">
        <v>0</v>
      </c>
      <c r="H120" s="283">
        <v>1.2000000000001592</v>
      </c>
      <c r="I120" s="283">
        <v>14.400000000000091</v>
      </c>
      <c r="J120" s="283">
        <v>22.200000000000045</v>
      </c>
      <c r="K120" s="283">
        <v>3.8999999999998636</v>
      </c>
      <c r="L120" s="283">
        <v>18.799999999999955</v>
      </c>
      <c r="M120" s="283">
        <v>0</v>
      </c>
      <c r="N120" s="283">
        <v>0</v>
      </c>
      <c r="O120" s="283">
        <v>11.700000000000273</v>
      </c>
      <c r="P120" s="283">
        <v>80.000000000001364</v>
      </c>
      <c r="Q120" s="283">
        <v>8.6000000000012733</v>
      </c>
      <c r="R120" s="283">
        <v>91.650000000001455</v>
      </c>
      <c r="S120" s="283">
        <v>8.4000000000005457</v>
      </c>
      <c r="T120" s="283">
        <v>1.1999999999989086</v>
      </c>
      <c r="U120" s="283">
        <v>0</v>
      </c>
      <c r="V120" s="283">
        <v>19.499999999999091</v>
      </c>
      <c r="W120" s="283">
        <v>0</v>
      </c>
      <c r="X120" s="512">
        <v>0</v>
      </c>
      <c r="Y120" s="561">
        <v>0</v>
      </c>
      <c r="Z120" s="561">
        <v>0</v>
      </c>
      <c r="AA120" s="560"/>
      <c r="AB120" s="513"/>
      <c r="AC120" s="513"/>
      <c r="AD120" s="511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21"/>
      <c r="BD120" s="121"/>
      <c r="BE120" s="3"/>
      <c r="BF120" s="117"/>
      <c r="BG120" s="219"/>
    </row>
    <row r="121" spans="1:59" ht="15.75">
      <c r="A121" s="121" t="s">
        <v>2554</v>
      </c>
      <c r="B121" s="3"/>
      <c r="C121" s="3"/>
      <c r="D121" s="50">
        <f t="shared" si="4"/>
        <v>237.70000000000221</v>
      </c>
      <c r="E121" s="283">
        <v>0</v>
      </c>
      <c r="F121" s="283">
        <v>0</v>
      </c>
      <c r="G121" s="283">
        <v>0</v>
      </c>
      <c r="H121" s="283">
        <v>29.899999999999977</v>
      </c>
      <c r="I121" s="283">
        <v>0</v>
      </c>
      <c r="J121" s="283">
        <v>18.899999999999977</v>
      </c>
      <c r="K121" s="283">
        <v>3.6000000000000227</v>
      </c>
      <c r="L121" s="283">
        <v>10.299999999999955</v>
      </c>
      <c r="M121" s="283">
        <v>0</v>
      </c>
      <c r="N121" s="283">
        <v>0</v>
      </c>
      <c r="O121" s="283">
        <v>0</v>
      </c>
      <c r="P121" s="283">
        <v>56.899999999999636</v>
      </c>
      <c r="Q121" s="283">
        <v>5</v>
      </c>
      <c r="R121" s="283">
        <v>75.599999999999909</v>
      </c>
      <c r="S121" s="283">
        <v>6.9000000000005457</v>
      </c>
      <c r="T121" s="283">
        <v>0</v>
      </c>
      <c r="U121" s="283">
        <v>24.000000000000909</v>
      </c>
      <c r="V121" s="283">
        <v>3.3000000000010914</v>
      </c>
      <c r="W121" s="283">
        <v>0</v>
      </c>
      <c r="X121" s="512">
        <v>3.3000000000001819</v>
      </c>
      <c r="Y121" s="561">
        <v>0</v>
      </c>
      <c r="Z121" s="561">
        <v>0</v>
      </c>
      <c r="AA121" s="560"/>
      <c r="AB121" s="513"/>
      <c r="AC121" s="513"/>
      <c r="AD121" s="511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21"/>
      <c r="BD121" s="121"/>
      <c r="BE121" s="11"/>
      <c r="BF121" s="117"/>
      <c r="BG121" s="218"/>
    </row>
    <row r="122" spans="1:59" ht="15.75">
      <c r="A122" s="121" t="s">
        <v>1001</v>
      </c>
      <c r="B122" s="3"/>
      <c r="C122" s="3"/>
      <c r="D122" s="50">
        <f t="shared" si="4"/>
        <v>513.45000000000653</v>
      </c>
      <c r="E122" s="283">
        <v>0</v>
      </c>
      <c r="F122" s="283">
        <v>34.200000000000159</v>
      </c>
      <c r="G122" s="283">
        <v>19.500000000000114</v>
      </c>
      <c r="H122" s="283">
        <v>16.700000000000159</v>
      </c>
      <c r="I122" s="283">
        <v>0</v>
      </c>
      <c r="J122" s="283">
        <v>106.00000000000023</v>
      </c>
      <c r="K122" s="283">
        <v>3.3000000000004093</v>
      </c>
      <c r="L122" s="283">
        <v>28.300000000000637</v>
      </c>
      <c r="M122" s="283">
        <v>0</v>
      </c>
      <c r="N122" s="283">
        <v>0</v>
      </c>
      <c r="O122" s="283">
        <v>13.499999999999545</v>
      </c>
      <c r="P122" s="283">
        <v>90.299999999999727</v>
      </c>
      <c r="Q122" s="283">
        <v>24.699999999998909</v>
      </c>
      <c r="R122" s="283">
        <v>84.449999999999363</v>
      </c>
      <c r="S122" s="283">
        <v>7.500000000001819</v>
      </c>
      <c r="T122" s="283">
        <v>7.5000000000027285</v>
      </c>
      <c r="U122" s="283">
        <v>35.600000000001273</v>
      </c>
      <c r="V122" s="283">
        <v>1.1000000000012733</v>
      </c>
      <c r="W122" s="283">
        <v>0</v>
      </c>
      <c r="X122" s="512">
        <v>40.800000000000182</v>
      </c>
      <c r="Y122" s="561">
        <v>0</v>
      </c>
      <c r="Z122" s="561">
        <v>0</v>
      </c>
      <c r="AA122" s="502"/>
      <c r="AB122" s="502"/>
      <c r="AC122" s="555"/>
      <c r="AD122" s="499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21"/>
      <c r="BD122" s="121"/>
      <c r="BE122" s="3"/>
      <c r="BF122" s="117"/>
      <c r="BG122" s="219"/>
    </row>
    <row r="123" spans="1:59" ht="15.75">
      <c r="A123" s="121" t="s">
        <v>27</v>
      </c>
      <c r="B123" s="3"/>
      <c r="C123" s="3"/>
      <c r="D123" s="50">
        <f t="shared" si="4"/>
        <v>302.09999999999172</v>
      </c>
      <c r="E123" s="283">
        <v>0</v>
      </c>
      <c r="F123" s="283">
        <v>26</v>
      </c>
      <c r="G123" s="283">
        <v>13</v>
      </c>
      <c r="H123" s="283">
        <v>35.199999999999932</v>
      </c>
      <c r="I123" s="283">
        <v>0</v>
      </c>
      <c r="J123" s="283">
        <v>1.4999999999998863</v>
      </c>
      <c r="K123" s="283">
        <v>0</v>
      </c>
      <c r="L123" s="283">
        <v>54.699999999999818</v>
      </c>
      <c r="M123" s="283">
        <v>0</v>
      </c>
      <c r="N123" s="283">
        <v>0</v>
      </c>
      <c r="O123" s="283">
        <v>3.2999999999988177</v>
      </c>
      <c r="P123" s="283">
        <v>35.899999999999636</v>
      </c>
      <c r="Q123" s="283">
        <v>0</v>
      </c>
      <c r="R123" s="283">
        <v>40.499999999999091</v>
      </c>
      <c r="S123" s="283">
        <v>16.899999999998727</v>
      </c>
      <c r="T123" s="283">
        <v>7.2999999999983629</v>
      </c>
      <c r="U123" s="283">
        <v>0</v>
      </c>
      <c r="V123" s="283">
        <v>42.899999999999636</v>
      </c>
      <c r="W123" s="283">
        <v>0</v>
      </c>
      <c r="X123" s="512">
        <v>24.899999999997817</v>
      </c>
      <c r="Y123" s="561">
        <v>0</v>
      </c>
      <c r="Z123" s="561">
        <v>0</v>
      </c>
      <c r="AA123" s="509"/>
      <c r="AB123" s="502"/>
      <c r="AC123" s="555"/>
      <c r="AD123" s="499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21"/>
      <c r="BD123" s="121"/>
      <c r="BE123" s="3"/>
      <c r="BF123" s="117"/>
      <c r="BG123" s="219"/>
    </row>
    <row r="124" spans="1:59" ht="15.75">
      <c r="A124" s="121" t="s">
        <v>1035</v>
      </c>
      <c r="B124" s="3"/>
      <c r="C124" s="3"/>
      <c r="D124" s="50">
        <f t="shared" si="4"/>
        <v>354.90000000001368</v>
      </c>
      <c r="E124" s="283">
        <v>24.7</v>
      </c>
      <c r="F124" s="283">
        <v>13</v>
      </c>
      <c r="G124" s="283">
        <v>28.400000000000091</v>
      </c>
      <c r="H124" s="283">
        <v>14.299999999999955</v>
      </c>
      <c r="I124" s="283">
        <v>0</v>
      </c>
      <c r="J124" s="283">
        <v>48.799999999999727</v>
      </c>
      <c r="K124" s="283">
        <v>0</v>
      </c>
      <c r="L124" s="283">
        <v>0</v>
      </c>
      <c r="M124" s="283">
        <v>0</v>
      </c>
      <c r="N124" s="283">
        <v>9.1000000000003638</v>
      </c>
      <c r="O124" s="283">
        <v>11.700000000000728</v>
      </c>
      <c r="P124" s="283">
        <v>28.100000000000819</v>
      </c>
      <c r="Q124" s="283">
        <v>18.400000000001455</v>
      </c>
      <c r="R124" s="283">
        <v>70.400000000002365</v>
      </c>
      <c r="S124" s="283">
        <v>14.700000000001637</v>
      </c>
      <c r="T124" s="283">
        <v>0</v>
      </c>
      <c r="U124" s="283">
        <v>22.500000000002728</v>
      </c>
      <c r="V124" s="283">
        <v>16.800000000002001</v>
      </c>
      <c r="W124" s="283">
        <v>0</v>
      </c>
      <c r="X124" s="512">
        <v>34.000000000001819</v>
      </c>
      <c r="Y124" s="561">
        <v>0</v>
      </c>
      <c r="Z124" s="561">
        <v>0</v>
      </c>
      <c r="AA124" s="502"/>
      <c r="AB124" s="502"/>
      <c r="AC124" s="555"/>
      <c r="AD124" s="499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21"/>
      <c r="BD124" s="121"/>
      <c r="BE124" s="3"/>
      <c r="BF124" s="117"/>
      <c r="BG124" s="219"/>
    </row>
    <row r="125" spans="1:59" ht="15.75">
      <c r="A125" s="121" t="s">
        <v>156</v>
      </c>
      <c r="B125" s="3"/>
      <c r="C125" s="3"/>
      <c r="D125" s="50">
        <f t="shared" si="4"/>
        <v>427.29999999999939</v>
      </c>
      <c r="E125" s="283">
        <v>0</v>
      </c>
      <c r="F125" s="283">
        <v>31.900000000000091</v>
      </c>
      <c r="G125" s="283">
        <v>13.000000000000114</v>
      </c>
      <c r="H125" s="283">
        <v>1.4000000000000909</v>
      </c>
      <c r="I125" s="283">
        <v>16.800000000000068</v>
      </c>
      <c r="J125" s="283">
        <v>102.60000000000002</v>
      </c>
      <c r="K125" s="283">
        <v>3.3000000000001819</v>
      </c>
      <c r="L125" s="283">
        <v>25.300000000000182</v>
      </c>
      <c r="M125" s="283">
        <v>0</v>
      </c>
      <c r="N125" s="283">
        <v>0</v>
      </c>
      <c r="O125" s="283">
        <v>0</v>
      </c>
      <c r="P125" s="283">
        <v>82.600000000000819</v>
      </c>
      <c r="Q125" s="283">
        <v>2.1999999999998181</v>
      </c>
      <c r="R125" s="283">
        <v>81.699999999999818</v>
      </c>
      <c r="S125" s="283">
        <v>7.7999999999992724</v>
      </c>
      <c r="T125" s="283">
        <v>1.2999999999992724</v>
      </c>
      <c r="U125" s="283">
        <v>8.9000000000005457</v>
      </c>
      <c r="V125" s="283">
        <v>10.699999999999818</v>
      </c>
      <c r="W125" s="283">
        <v>0</v>
      </c>
      <c r="X125" s="512">
        <v>37.799999999999272</v>
      </c>
      <c r="Y125" s="561">
        <v>0</v>
      </c>
      <c r="Z125" s="561">
        <v>0</v>
      </c>
      <c r="AA125" s="502"/>
      <c r="AB125" s="502"/>
      <c r="AC125" s="555"/>
      <c r="AD125" s="499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21"/>
      <c r="BD125" s="121"/>
      <c r="BE125" s="155"/>
      <c r="BF125" s="117"/>
      <c r="BG125" s="219"/>
    </row>
    <row r="126" spans="1:59" ht="15.75">
      <c r="A126" s="121" t="s">
        <v>1021</v>
      </c>
      <c r="B126" s="3"/>
      <c r="C126" s="3"/>
      <c r="D126" s="50">
        <f t="shared" si="4"/>
        <v>471.35000000001651</v>
      </c>
      <c r="E126" s="283">
        <v>20.900000000000002</v>
      </c>
      <c r="F126" s="283">
        <v>47.39999999999992</v>
      </c>
      <c r="G126" s="283">
        <v>14.999999999999886</v>
      </c>
      <c r="H126" s="283">
        <v>4.0999999999999091</v>
      </c>
      <c r="I126" s="283">
        <v>0</v>
      </c>
      <c r="J126" s="283">
        <v>100.44999999999993</v>
      </c>
      <c r="K126" s="283">
        <v>0</v>
      </c>
      <c r="L126" s="283">
        <v>54.499999999999773</v>
      </c>
      <c r="M126" s="283">
        <v>0</v>
      </c>
      <c r="N126" s="283">
        <v>10.2999999999995</v>
      </c>
      <c r="O126" s="283">
        <v>1.3000000000010914</v>
      </c>
      <c r="P126" s="283">
        <v>52.900000000000546</v>
      </c>
      <c r="Q126" s="283">
        <v>0</v>
      </c>
      <c r="R126" s="283">
        <v>50.400000000000091</v>
      </c>
      <c r="S126" s="283">
        <v>22.100000000001273</v>
      </c>
      <c r="T126" s="283">
        <v>55.700000000002547</v>
      </c>
      <c r="U126" s="283">
        <v>7.7000000000025466</v>
      </c>
      <c r="V126" s="283">
        <v>3.6000000000030923</v>
      </c>
      <c r="W126" s="283">
        <v>5.2000000000034561</v>
      </c>
      <c r="X126" s="512">
        <v>19.80000000000291</v>
      </c>
      <c r="Y126" s="561">
        <v>0</v>
      </c>
      <c r="Z126" s="561">
        <v>0</v>
      </c>
      <c r="AA126" s="502"/>
      <c r="AB126" s="502"/>
      <c r="AC126" s="555"/>
      <c r="AD126" s="499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21"/>
      <c r="BD126" s="121"/>
      <c r="BE126" s="11"/>
      <c r="BF126" s="117"/>
      <c r="BG126" s="218"/>
    </row>
    <row r="127" spans="1:59" ht="15.75">
      <c r="A127" s="121" t="s">
        <v>143</v>
      </c>
      <c r="B127" s="3"/>
      <c r="C127" s="3"/>
      <c r="D127" s="50">
        <f t="shared" si="4"/>
        <v>468.79999999999222</v>
      </c>
      <c r="E127" s="283">
        <v>0</v>
      </c>
      <c r="F127" s="283">
        <v>0</v>
      </c>
      <c r="G127" s="283">
        <v>12</v>
      </c>
      <c r="H127" s="283">
        <v>1.1999999999999318</v>
      </c>
      <c r="I127" s="283">
        <v>14.399999999999977</v>
      </c>
      <c r="J127" s="283">
        <v>70.5</v>
      </c>
      <c r="K127" s="283">
        <v>4.2000000000000455</v>
      </c>
      <c r="L127" s="283">
        <v>24.5</v>
      </c>
      <c r="M127" s="283">
        <v>0</v>
      </c>
      <c r="N127" s="283">
        <v>0</v>
      </c>
      <c r="O127" s="283">
        <v>52.800000000000637</v>
      </c>
      <c r="P127" s="283">
        <v>53.499999999999545</v>
      </c>
      <c r="Q127" s="283">
        <v>32.100000000000364</v>
      </c>
      <c r="R127" s="283">
        <v>79.200000000000273</v>
      </c>
      <c r="S127" s="283">
        <v>3.2999999999992724</v>
      </c>
      <c r="T127" s="283">
        <v>71.399999999998727</v>
      </c>
      <c r="U127" s="283">
        <v>23.199999999997999</v>
      </c>
      <c r="V127" s="283">
        <v>19.499999999998181</v>
      </c>
      <c r="W127" s="283">
        <v>0</v>
      </c>
      <c r="X127" s="512">
        <v>6.9999999999972715</v>
      </c>
      <c r="Y127" s="561">
        <v>0</v>
      </c>
      <c r="Z127" s="561">
        <v>0</v>
      </c>
      <c r="AA127" s="557"/>
      <c r="AB127" s="502"/>
      <c r="AC127" s="555"/>
      <c r="AD127" s="499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21"/>
      <c r="BD127" s="121"/>
      <c r="BE127" s="3"/>
      <c r="BF127" s="117"/>
      <c r="BG127" s="219"/>
    </row>
    <row r="128" spans="1:59" ht="15.75">
      <c r="A128" s="121" t="s">
        <v>993</v>
      </c>
      <c r="B128" s="3"/>
      <c r="C128" s="3"/>
      <c r="D128" s="50">
        <f t="shared" si="4"/>
        <v>234.59999999999309</v>
      </c>
      <c r="E128" s="283">
        <v>0</v>
      </c>
      <c r="F128" s="283">
        <v>0</v>
      </c>
      <c r="G128" s="283">
        <v>3</v>
      </c>
      <c r="H128" s="283">
        <v>9.1000000000000227</v>
      </c>
      <c r="I128" s="283">
        <v>0</v>
      </c>
      <c r="J128" s="283">
        <v>50.399999999999977</v>
      </c>
      <c r="K128" s="283">
        <v>0</v>
      </c>
      <c r="L128" s="283">
        <v>31.599999999999909</v>
      </c>
      <c r="M128" s="283">
        <v>0</v>
      </c>
      <c r="N128" s="283">
        <v>0</v>
      </c>
      <c r="O128" s="283">
        <v>0</v>
      </c>
      <c r="P128" s="283">
        <v>35.199999999999818</v>
      </c>
      <c r="Q128" s="283">
        <v>16.799999999999272</v>
      </c>
      <c r="R128" s="283">
        <v>53.699999999999363</v>
      </c>
      <c r="S128" s="283">
        <v>3.5999999999985448</v>
      </c>
      <c r="T128" s="283">
        <v>0</v>
      </c>
      <c r="U128" s="283">
        <v>0</v>
      </c>
      <c r="V128" s="283">
        <v>18.199999999997999</v>
      </c>
      <c r="W128" s="283">
        <v>0</v>
      </c>
      <c r="X128" s="512">
        <v>12.999999999998181</v>
      </c>
      <c r="Y128" s="561">
        <v>0</v>
      </c>
      <c r="Z128" s="561">
        <v>0</v>
      </c>
      <c r="AA128" s="502"/>
      <c r="AB128" s="502"/>
      <c r="AC128" s="555"/>
      <c r="AD128" s="499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21"/>
      <c r="BD128" s="121"/>
      <c r="BE128" s="3"/>
      <c r="BF128" s="117"/>
      <c r="BG128" s="219"/>
    </row>
    <row r="129" spans="1:59" ht="15.75">
      <c r="A129" s="121" t="s">
        <v>2568</v>
      </c>
      <c r="B129" s="3"/>
      <c r="C129" s="3"/>
      <c r="D129" s="50">
        <f t="shared" si="4"/>
        <v>340.79999999999382</v>
      </c>
      <c r="E129" s="283">
        <v>0</v>
      </c>
      <c r="F129" s="283">
        <v>0</v>
      </c>
      <c r="G129" s="283">
        <v>0</v>
      </c>
      <c r="H129" s="283">
        <v>30.600000000000136</v>
      </c>
      <c r="I129" s="283">
        <v>9.7999999999999545</v>
      </c>
      <c r="J129" s="283">
        <v>19.100000000000136</v>
      </c>
      <c r="K129" s="283">
        <v>3.2999999999999545</v>
      </c>
      <c r="L129" s="283">
        <v>16.800000000000182</v>
      </c>
      <c r="M129" s="283">
        <v>0</v>
      </c>
      <c r="N129" s="283">
        <v>0</v>
      </c>
      <c r="O129" s="283">
        <v>13.5</v>
      </c>
      <c r="P129" s="283">
        <v>72.300000000000637</v>
      </c>
      <c r="Q129" s="283">
        <v>2.2000000000011823</v>
      </c>
      <c r="R129" s="283">
        <v>88.300000000001091</v>
      </c>
      <c r="S129" s="283">
        <v>11.699999999998909</v>
      </c>
      <c r="T129" s="283">
        <v>58.899999999997817</v>
      </c>
      <c r="U129" s="283">
        <v>12.999999999998181</v>
      </c>
      <c r="V129" s="283">
        <v>0</v>
      </c>
      <c r="W129" s="283">
        <v>0</v>
      </c>
      <c r="X129" s="512">
        <v>0</v>
      </c>
      <c r="Y129" s="561">
        <v>1.2999999999956344</v>
      </c>
      <c r="Z129" s="561">
        <v>0</v>
      </c>
      <c r="AA129" s="560"/>
      <c r="AB129" s="513"/>
      <c r="AC129" s="513"/>
      <c r="AD129" s="511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21"/>
      <c r="BD129" s="121"/>
      <c r="BE129" s="3"/>
      <c r="BF129" s="117"/>
      <c r="BG129" s="219"/>
    </row>
    <row r="130" spans="1:59" ht="15.75">
      <c r="A130" s="121" t="s">
        <v>1036</v>
      </c>
      <c r="B130" s="3"/>
      <c r="C130" s="3"/>
      <c r="D130" s="50">
        <f t="shared" si="4"/>
        <v>410.80000000001178</v>
      </c>
      <c r="E130" s="283">
        <v>0</v>
      </c>
      <c r="F130" s="283">
        <v>34.799999999999955</v>
      </c>
      <c r="G130" s="283">
        <v>17.600000000000023</v>
      </c>
      <c r="H130" s="283">
        <v>15.699999999999932</v>
      </c>
      <c r="I130" s="283">
        <v>0</v>
      </c>
      <c r="J130" s="283">
        <v>25.399999999999864</v>
      </c>
      <c r="K130" s="283">
        <v>0</v>
      </c>
      <c r="L130" s="283">
        <v>32.5</v>
      </c>
      <c r="M130" s="283">
        <v>0</v>
      </c>
      <c r="N130" s="283">
        <v>0</v>
      </c>
      <c r="O130" s="283">
        <v>12.600000000000364</v>
      </c>
      <c r="P130" s="283">
        <v>81.000000000000909</v>
      </c>
      <c r="Q130" s="283">
        <v>9.6000000000021828</v>
      </c>
      <c r="R130" s="283">
        <v>89.000000000001819</v>
      </c>
      <c r="S130" s="283">
        <v>3.6000000000021828</v>
      </c>
      <c r="T130" s="283">
        <v>45.100000000002183</v>
      </c>
      <c r="U130" s="283">
        <v>33.700000000001637</v>
      </c>
      <c r="V130" s="283">
        <v>4.2000000000007276</v>
      </c>
      <c r="W130" s="283">
        <v>0</v>
      </c>
      <c r="X130" s="512">
        <v>6</v>
      </c>
      <c r="Y130" s="561">
        <v>0</v>
      </c>
      <c r="Z130" s="561">
        <v>0</v>
      </c>
      <c r="AA130" s="502"/>
      <c r="AB130" s="502"/>
      <c r="AC130" s="555"/>
      <c r="AD130" s="499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21"/>
      <c r="BD130" s="121"/>
      <c r="BE130" s="3"/>
      <c r="BF130" s="117"/>
      <c r="BG130" s="219"/>
    </row>
    <row r="131" spans="1:59" ht="15.75">
      <c r="A131" s="121" t="s">
        <v>1004</v>
      </c>
      <c r="B131" s="3"/>
      <c r="C131" s="3"/>
      <c r="D131" s="50">
        <f t="shared" si="4"/>
        <v>560.10000000000434</v>
      </c>
      <c r="E131" s="283">
        <v>0</v>
      </c>
      <c r="F131" s="283">
        <v>0</v>
      </c>
      <c r="G131" s="283">
        <v>0</v>
      </c>
      <c r="H131" s="283">
        <v>0</v>
      </c>
      <c r="I131" s="283">
        <v>14.400000000000091</v>
      </c>
      <c r="J131" s="283">
        <v>91.000000000000114</v>
      </c>
      <c r="K131" s="283">
        <v>0</v>
      </c>
      <c r="L131" s="283">
        <v>60.200000000000045</v>
      </c>
      <c r="M131" s="283">
        <v>0</v>
      </c>
      <c r="N131" s="283">
        <v>0</v>
      </c>
      <c r="O131" s="283">
        <v>64.5</v>
      </c>
      <c r="P131" s="283">
        <v>89.199999999999363</v>
      </c>
      <c r="Q131" s="283">
        <v>14.799999999999272</v>
      </c>
      <c r="R131" s="283">
        <v>102.89999999999964</v>
      </c>
      <c r="S131" s="283">
        <v>0</v>
      </c>
      <c r="T131" s="283">
        <v>72.400000000001455</v>
      </c>
      <c r="U131" s="283">
        <v>8.4000000000014552</v>
      </c>
      <c r="V131" s="283">
        <v>16.900000000002365</v>
      </c>
      <c r="W131" s="283">
        <v>0</v>
      </c>
      <c r="X131" s="512">
        <v>8.5999999999994543</v>
      </c>
      <c r="Y131" s="561">
        <v>16.800000000001091</v>
      </c>
      <c r="Z131" s="561">
        <v>0</v>
      </c>
      <c r="AA131" s="502"/>
      <c r="AB131" s="502"/>
      <c r="AC131" s="555"/>
      <c r="AD131" s="499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21"/>
      <c r="BD131" s="121"/>
      <c r="BE131" s="3"/>
      <c r="BF131" s="117"/>
      <c r="BG131" s="219"/>
    </row>
    <row r="132" spans="1:59" ht="15.75">
      <c r="A132" s="121" t="s">
        <v>1003</v>
      </c>
      <c r="B132" s="3"/>
      <c r="C132" s="3"/>
      <c r="D132" s="50">
        <f t="shared" si="4"/>
        <v>487.40000000000128</v>
      </c>
      <c r="E132" s="283">
        <v>0</v>
      </c>
      <c r="F132" s="283">
        <v>37.700000000000045</v>
      </c>
      <c r="G132" s="283">
        <v>16.500000000000057</v>
      </c>
      <c r="H132" s="283">
        <v>4.2000000000000455</v>
      </c>
      <c r="I132" s="283">
        <v>0</v>
      </c>
      <c r="J132" s="283">
        <v>83.199999999999932</v>
      </c>
      <c r="K132" s="283">
        <v>4.1999999999998181</v>
      </c>
      <c r="L132" s="283">
        <v>35.699999999999932</v>
      </c>
      <c r="M132" s="283">
        <v>0</v>
      </c>
      <c r="N132" s="283">
        <v>0</v>
      </c>
      <c r="O132" s="283">
        <v>13.5</v>
      </c>
      <c r="P132" s="283">
        <v>66.799999999999727</v>
      </c>
      <c r="Q132" s="283">
        <v>20.900000000000091</v>
      </c>
      <c r="R132" s="283">
        <v>90.200000000000728</v>
      </c>
      <c r="S132" s="283">
        <v>4.7000000000007276</v>
      </c>
      <c r="T132" s="283">
        <v>0</v>
      </c>
      <c r="U132" s="283">
        <v>46.400000000000546</v>
      </c>
      <c r="V132" s="283">
        <v>0</v>
      </c>
      <c r="W132" s="283">
        <v>0</v>
      </c>
      <c r="X132" s="512">
        <v>0</v>
      </c>
      <c r="Y132" s="561">
        <v>63.399999999999636</v>
      </c>
      <c r="Z132" s="561">
        <v>0</v>
      </c>
      <c r="AA132" s="502"/>
      <c r="AB132" s="502"/>
      <c r="AC132" s="555"/>
      <c r="AD132" s="499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21"/>
      <c r="BD132" s="121"/>
      <c r="BE132" s="3"/>
      <c r="BF132" s="117"/>
      <c r="BG132" s="219"/>
    </row>
    <row r="133" spans="1:59" ht="15.75">
      <c r="A133" s="121" t="s">
        <v>2552</v>
      </c>
      <c r="B133" s="3"/>
      <c r="C133" s="3"/>
      <c r="D133" s="50">
        <f t="shared" si="4"/>
        <v>359.50000000000273</v>
      </c>
      <c r="E133" s="283">
        <v>0</v>
      </c>
      <c r="F133" s="283">
        <v>0</v>
      </c>
      <c r="G133" s="283">
        <v>2.3999999999999204</v>
      </c>
      <c r="H133" s="283">
        <v>12.999999999999943</v>
      </c>
      <c r="I133" s="283">
        <v>0</v>
      </c>
      <c r="J133" s="283">
        <v>78.899999999999977</v>
      </c>
      <c r="K133" s="283">
        <v>0</v>
      </c>
      <c r="L133" s="283">
        <v>20.799999999999841</v>
      </c>
      <c r="M133" s="283">
        <v>6</v>
      </c>
      <c r="N133" s="283">
        <v>32.200000000000045</v>
      </c>
      <c r="O133" s="283">
        <v>0</v>
      </c>
      <c r="P133" s="283">
        <v>84.200000000000273</v>
      </c>
      <c r="Q133" s="283">
        <v>4.8000000000001819</v>
      </c>
      <c r="R133" s="283">
        <v>47.400000000000091</v>
      </c>
      <c r="S133" s="283">
        <v>3.5999999999999091</v>
      </c>
      <c r="T133" s="283">
        <v>59.800000000000182</v>
      </c>
      <c r="U133" s="283">
        <v>5.1999999999998181</v>
      </c>
      <c r="V133" s="283">
        <v>0</v>
      </c>
      <c r="W133" s="283">
        <v>0</v>
      </c>
      <c r="X133" s="512">
        <v>0</v>
      </c>
      <c r="Y133" s="561">
        <v>1.2000000000025466</v>
      </c>
      <c r="Z133" s="561">
        <v>0</v>
      </c>
      <c r="AA133" s="560"/>
      <c r="AB133" s="513"/>
      <c r="AC133" s="513"/>
      <c r="AD133" s="511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21"/>
      <c r="BD133" s="121"/>
      <c r="BE133" s="3"/>
      <c r="BF133" s="117"/>
      <c r="BG133" s="219"/>
    </row>
    <row r="134" spans="1:59" ht="15.75">
      <c r="A134" s="121" t="s">
        <v>160</v>
      </c>
      <c r="B134" s="3"/>
      <c r="C134" s="3"/>
      <c r="D134" s="50">
        <f t="shared" si="4"/>
        <v>416.3999999999985</v>
      </c>
      <c r="E134" s="283">
        <v>0</v>
      </c>
      <c r="F134" s="283">
        <v>0</v>
      </c>
      <c r="G134" s="283">
        <v>3</v>
      </c>
      <c r="H134" s="283">
        <v>2.1999999999999318</v>
      </c>
      <c r="I134" s="283">
        <v>0</v>
      </c>
      <c r="J134" s="283">
        <v>23.899999999999977</v>
      </c>
      <c r="K134" s="283">
        <v>0</v>
      </c>
      <c r="L134" s="283">
        <v>80.699999999999818</v>
      </c>
      <c r="M134" s="283">
        <v>8.4000000000007731</v>
      </c>
      <c r="N134" s="283">
        <v>0</v>
      </c>
      <c r="O134" s="283">
        <v>0</v>
      </c>
      <c r="P134" s="283">
        <v>83</v>
      </c>
      <c r="Q134" s="283">
        <v>0</v>
      </c>
      <c r="R134" s="283">
        <v>144.60000000000036</v>
      </c>
      <c r="S134" s="283">
        <v>0</v>
      </c>
      <c r="T134" s="283">
        <v>57.399999999997817</v>
      </c>
      <c r="U134" s="283">
        <v>0</v>
      </c>
      <c r="V134" s="283">
        <v>13.199999999999818</v>
      </c>
      <c r="W134" s="283">
        <v>0</v>
      </c>
      <c r="X134" s="512">
        <v>0</v>
      </c>
      <c r="Y134" s="561">
        <v>0</v>
      </c>
      <c r="Z134" s="561">
        <v>0</v>
      </c>
      <c r="AA134" s="502"/>
      <c r="AB134" s="502"/>
      <c r="AC134" s="555"/>
      <c r="AD134" s="499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21"/>
      <c r="BD134" s="121"/>
      <c r="BE134" s="3"/>
      <c r="BF134" s="117"/>
      <c r="BG134" s="219"/>
    </row>
    <row r="135" spans="1:59" ht="15.75">
      <c r="A135" s="121" t="s">
        <v>988</v>
      </c>
      <c r="B135" s="3"/>
      <c r="C135" s="3"/>
      <c r="D135" s="50">
        <f t="shared" si="4"/>
        <v>435.1000000000073</v>
      </c>
      <c r="E135" s="283">
        <v>0</v>
      </c>
      <c r="F135" s="283">
        <v>37.699999999999932</v>
      </c>
      <c r="G135" s="283">
        <v>2.3999999999998636</v>
      </c>
      <c r="H135" s="283">
        <v>15.699999999999818</v>
      </c>
      <c r="I135" s="283">
        <v>7.5</v>
      </c>
      <c r="J135" s="283">
        <v>79.900000000000091</v>
      </c>
      <c r="K135" s="283">
        <v>0</v>
      </c>
      <c r="L135" s="283">
        <v>26.200000000000045</v>
      </c>
      <c r="M135" s="283">
        <v>0</v>
      </c>
      <c r="N135" s="283">
        <v>0</v>
      </c>
      <c r="O135" s="283">
        <v>9.9000000000014552</v>
      </c>
      <c r="P135" s="283">
        <v>107.40000000000146</v>
      </c>
      <c r="Q135" s="283">
        <v>0</v>
      </c>
      <c r="R135" s="283">
        <v>104.80000000000064</v>
      </c>
      <c r="S135" s="283">
        <v>3.3000000000010914</v>
      </c>
      <c r="T135" s="283">
        <v>6.5000000000009095</v>
      </c>
      <c r="U135" s="283">
        <v>10.500000000001819</v>
      </c>
      <c r="V135" s="283">
        <v>20.700000000000728</v>
      </c>
      <c r="W135" s="283">
        <v>0</v>
      </c>
      <c r="X135" s="512">
        <v>2.5999999999994543</v>
      </c>
      <c r="Y135" s="561">
        <v>0</v>
      </c>
      <c r="Z135" s="561">
        <v>0</v>
      </c>
      <c r="AA135" s="502"/>
      <c r="AB135" s="502"/>
      <c r="AC135" s="555"/>
      <c r="AD135" s="499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21"/>
      <c r="BD135" s="121"/>
      <c r="BE135" s="3"/>
      <c r="BF135" s="117"/>
      <c r="BG135" s="219"/>
    </row>
    <row r="136" spans="1:59" ht="15.75">
      <c r="A136" s="121" t="s">
        <v>31</v>
      </c>
      <c r="B136" s="3"/>
      <c r="C136" s="3"/>
      <c r="D136" s="50">
        <f t="shared" si="4"/>
        <v>484.90000000000191</v>
      </c>
      <c r="E136" s="283">
        <v>0</v>
      </c>
      <c r="F136" s="283">
        <v>34.299999999999955</v>
      </c>
      <c r="G136" s="283">
        <v>13.999999999999886</v>
      </c>
      <c r="H136" s="283">
        <v>1.2999999999998408</v>
      </c>
      <c r="I136" s="283">
        <v>0</v>
      </c>
      <c r="J136" s="283">
        <v>109.19999999999982</v>
      </c>
      <c r="K136" s="283">
        <v>0</v>
      </c>
      <c r="L136" s="283">
        <v>31.700000000000045</v>
      </c>
      <c r="M136" s="283">
        <v>0</v>
      </c>
      <c r="N136" s="283">
        <v>0</v>
      </c>
      <c r="O136" s="283">
        <v>31.200000000000728</v>
      </c>
      <c r="P136" s="283">
        <v>101.90000000000009</v>
      </c>
      <c r="Q136" s="283">
        <v>0</v>
      </c>
      <c r="R136" s="283">
        <v>84.700000000000273</v>
      </c>
      <c r="S136" s="283">
        <v>4.5</v>
      </c>
      <c r="T136" s="283">
        <v>0</v>
      </c>
      <c r="U136" s="283">
        <v>46.899999999999636</v>
      </c>
      <c r="V136" s="283">
        <v>5.3999999999996362</v>
      </c>
      <c r="W136" s="283">
        <v>0</v>
      </c>
      <c r="X136" s="512">
        <v>19.800000000002001</v>
      </c>
      <c r="Y136" s="561">
        <v>0</v>
      </c>
      <c r="Z136" s="561">
        <v>0</v>
      </c>
      <c r="AA136" s="509"/>
      <c r="AB136" s="502"/>
      <c r="AC136" s="555"/>
      <c r="AD136" s="499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21"/>
      <c r="BD136" s="121"/>
      <c r="BE136" s="3"/>
      <c r="BF136" s="117"/>
      <c r="BG136" s="219"/>
    </row>
    <row r="137" spans="1:59" ht="15.75">
      <c r="A137" s="121" t="s">
        <v>1047</v>
      </c>
      <c r="B137" s="3"/>
      <c r="C137" s="3"/>
      <c r="D137" s="50">
        <f t="shared" si="4"/>
        <v>448.8000000000003</v>
      </c>
      <c r="E137" s="283">
        <v>9.6</v>
      </c>
      <c r="F137" s="283">
        <v>36.000000000000227</v>
      </c>
      <c r="G137" s="283">
        <v>14.000000000000227</v>
      </c>
      <c r="H137" s="283">
        <v>58.300000000000182</v>
      </c>
      <c r="I137" s="283">
        <v>18.000000000000455</v>
      </c>
      <c r="J137" s="283">
        <v>38.800000000000637</v>
      </c>
      <c r="K137" s="283">
        <v>0</v>
      </c>
      <c r="L137" s="283">
        <v>5.0000000000004547</v>
      </c>
      <c r="M137" s="283">
        <v>0</v>
      </c>
      <c r="N137" s="283">
        <v>0</v>
      </c>
      <c r="O137" s="283">
        <v>12.599999999998545</v>
      </c>
      <c r="P137" s="283">
        <v>84.149999999999181</v>
      </c>
      <c r="Q137" s="283">
        <v>7.3999999999996362</v>
      </c>
      <c r="R137" s="283">
        <v>96.649999999999636</v>
      </c>
      <c r="S137" s="283">
        <v>6.9000000000005457</v>
      </c>
      <c r="T137" s="283">
        <v>8.2000000000016371</v>
      </c>
      <c r="U137" s="283">
        <v>19.199999999999818</v>
      </c>
      <c r="V137" s="283">
        <v>31.199999999998909</v>
      </c>
      <c r="W137" s="283">
        <v>0</v>
      </c>
      <c r="X137" s="512">
        <v>2.8000000000001819</v>
      </c>
      <c r="Y137" s="561">
        <v>0</v>
      </c>
      <c r="Z137" s="561">
        <v>0</v>
      </c>
      <c r="AA137" s="502"/>
      <c r="AB137" s="502"/>
      <c r="AC137" s="555"/>
      <c r="AD137" s="499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21"/>
      <c r="BD137" s="121"/>
      <c r="BE137" s="3"/>
      <c r="BF137" s="117"/>
      <c r="BG137" s="219"/>
    </row>
    <row r="138" spans="1:59" ht="15.75">
      <c r="A138" s="121" t="s">
        <v>1010</v>
      </c>
      <c r="B138" s="3"/>
      <c r="C138" s="3"/>
      <c r="D138" s="50">
        <f t="shared" si="4"/>
        <v>421.15000000000111</v>
      </c>
      <c r="E138" s="283">
        <v>0</v>
      </c>
      <c r="F138" s="283">
        <v>0</v>
      </c>
      <c r="G138" s="283">
        <v>0</v>
      </c>
      <c r="H138" s="283">
        <v>0</v>
      </c>
      <c r="I138" s="283">
        <v>29.999999999999886</v>
      </c>
      <c r="J138" s="283">
        <v>52.600000000000023</v>
      </c>
      <c r="K138" s="283">
        <v>0</v>
      </c>
      <c r="L138" s="283">
        <v>76.199999999999932</v>
      </c>
      <c r="M138" s="283">
        <v>0</v>
      </c>
      <c r="N138" s="283">
        <v>0</v>
      </c>
      <c r="O138" s="283">
        <v>11.700000000000728</v>
      </c>
      <c r="P138" s="283">
        <v>74.300000000000637</v>
      </c>
      <c r="Q138" s="283">
        <v>12.100000000000364</v>
      </c>
      <c r="R138" s="283">
        <v>115.05000000000064</v>
      </c>
      <c r="S138" s="283">
        <v>0</v>
      </c>
      <c r="T138" s="283">
        <v>25.199999999999818</v>
      </c>
      <c r="U138" s="283">
        <v>17.599999999999454</v>
      </c>
      <c r="V138" s="283">
        <v>1.1999999999998181</v>
      </c>
      <c r="W138" s="283">
        <v>5.1999999999998181</v>
      </c>
      <c r="X138" s="512">
        <v>0</v>
      </c>
      <c r="Y138" s="561">
        <v>0</v>
      </c>
      <c r="Z138" s="561">
        <v>0</v>
      </c>
      <c r="AA138" s="502"/>
      <c r="AB138" s="502"/>
      <c r="AC138" s="555"/>
      <c r="AD138" s="499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21"/>
      <c r="BD138" s="121"/>
      <c r="BE138" s="3"/>
      <c r="BF138" s="117"/>
      <c r="BG138" s="219"/>
    </row>
    <row r="139" spans="1:59" ht="15.75">
      <c r="A139" s="121" t="s">
        <v>1039</v>
      </c>
      <c r="B139" s="3"/>
      <c r="C139" s="3"/>
      <c r="D139" s="50">
        <f t="shared" si="4"/>
        <v>362.40000000000032</v>
      </c>
      <c r="E139" s="283">
        <v>0</v>
      </c>
      <c r="F139" s="283">
        <v>37.699999999999932</v>
      </c>
      <c r="G139" s="283">
        <v>2.5999999999999091</v>
      </c>
      <c r="H139" s="283">
        <v>37.600000000000136</v>
      </c>
      <c r="I139" s="283">
        <v>0</v>
      </c>
      <c r="J139" s="283">
        <v>31</v>
      </c>
      <c r="K139" s="283">
        <v>4.2000000000000455</v>
      </c>
      <c r="L139" s="283">
        <v>16.600000000000023</v>
      </c>
      <c r="M139" s="283">
        <v>0</v>
      </c>
      <c r="N139" s="283">
        <v>0</v>
      </c>
      <c r="O139" s="283">
        <v>0</v>
      </c>
      <c r="P139" s="283">
        <v>69.100000000000364</v>
      </c>
      <c r="Q139" s="283">
        <v>15.200000000001182</v>
      </c>
      <c r="R139" s="283">
        <v>75.600000000001273</v>
      </c>
      <c r="S139" s="283">
        <v>4.4999999999990905</v>
      </c>
      <c r="T139" s="283">
        <v>7.4999999999990905</v>
      </c>
      <c r="U139" s="283">
        <v>0</v>
      </c>
      <c r="V139" s="283">
        <v>0</v>
      </c>
      <c r="W139" s="283">
        <v>0</v>
      </c>
      <c r="X139" s="512">
        <v>60.799999999999272</v>
      </c>
      <c r="Y139" s="561">
        <v>0</v>
      </c>
      <c r="Z139" s="561">
        <v>0</v>
      </c>
      <c r="AA139" s="502"/>
      <c r="AB139" s="502"/>
      <c r="AC139" s="555"/>
      <c r="AD139" s="499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21"/>
      <c r="BD139" s="121"/>
      <c r="BE139" s="3"/>
      <c r="BF139" s="117"/>
      <c r="BG139" s="219"/>
    </row>
    <row r="140" spans="1:59" ht="15.75">
      <c r="A140" s="121" t="s">
        <v>33</v>
      </c>
      <c r="B140" s="3"/>
      <c r="C140" s="3"/>
      <c r="D140" s="50">
        <f t="shared" si="4"/>
        <v>347.69999999999789</v>
      </c>
      <c r="E140" s="283">
        <v>0</v>
      </c>
      <c r="F140" s="283">
        <v>31.900000000000091</v>
      </c>
      <c r="G140" s="283">
        <v>12.000000000000114</v>
      </c>
      <c r="H140" s="283">
        <v>0</v>
      </c>
      <c r="I140" s="283">
        <v>15.600000000000136</v>
      </c>
      <c r="J140" s="283">
        <v>34.300000000000182</v>
      </c>
      <c r="K140" s="283">
        <v>0</v>
      </c>
      <c r="L140" s="283">
        <v>11.800000000000182</v>
      </c>
      <c r="M140" s="283">
        <v>0</v>
      </c>
      <c r="N140" s="283">
        <v>0</v>
      </c>
      <c r="O140" s="283">
        <v>13.5</v>
      </c>
      <c r="P140" s="283">
        <v>72.700000000000273</v>
      </c>
      <c r="Q140" s="283">
        <v>0</v>
      </c>
      <c r="R140" s="283">
        <v>83.300000000000182</v>
      </c>
      <c r="S140" s="283">
        <v>7.1999999999998181</v>
      </c>
      <c r="T140" s="283">
        <v>6.4999999999990905</v>
      </c>
      <c r="U140" s="283">
        <v>31.099999999999454</v>
      </c>
      <c r="V140" s="283">
        <v>0</v>
      </c>
      <c r="W140" s="283">
        <v>0</v>
      </c>
      <c r="X140" s="512">
        <v>27.799999999998363</v>
      </c>
      <c r="Y140" s="561">
        <v>0</v>
      </c>
      <c r="Z140" s="561">
        <v>0</v>
      </c>
      <c r="AA140" s="509"/>
      <c r="AB140" s="502"/>
      <c r="AC140" s="555"/>
      <c r="AD140" s="499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21"/>
      <c r="BD140" s="121"/>
      <c r="BE140" s="3"/>
      <c r="BF140" s="117"/>
      <c r="BG140" s="219"/>
    </row>
    <row r="141" spans="1:59" ht="15.75">
      <c r="A141" s="121" t="s">
        <v>2604</v>
      </c>
      <c r="B141" s="3"/>
      <c r="C141" s="3"/>
      <c r="D141" s="50">
        <f t="shared" si="4"/>
        <v>326.70000000000567</v>
      </c>
      <c r="E141" s="283">
        <v>24.7</v>
      </c>
      <c r="F141" s="283">
        <v>14.100000000000136</v>
      </c>
      <c r="G141" s="283">
        <v>0</v>
      </c>
      <c r="H141" s="283">
        <v>0</v>
      </c>
      <c r="I141" s="283">
        <v>0</v>
      </c>
      <c r="J141" s="283">
        <v>20.700000000000045</v>
      </c>
      <c r="K141" s="283">
        <v>4.4999999999998863</v>
      </c>
      <c r="L141" s="283">
        <v>8.3999999999999773</v>
      </c>
      <c r="M141" s="283">
        <v>9</v>
      </c>
      <c r="N141" s="283">
        <v>9.0999999999999091</v>
      </c>
      <c r="O141" s="283">
        <v>12.599999999999909</v>
      </c>
      <c r="P141" s="283">
        <v>85.399999999999636</v>
      </c>
      <c r="Q141" s="283">
        <v>2.9999999999995453</v>
      </c>
      <c r="R141" s="283">
        <v>78.199999999999363</v>
      </c>
      <c r="S141" s="283">
        <v>5.500000000001819</v>
      </c>
      <c r="T141" s="283">
        <v>49.200000000001637</v>
      </c>
      <c r="U141" s="283">
        <v>1.2000000000016371</v>
      </c>
      <c r="V141" s="283">
        <v>0</v>
      </c>
      <c r="W141" s="283">
        <v>0</v>
      </c>
      <c r="X141" s="512">
        <v>0</v>
      </c>
      <c r="Y141" s="561">
        <v>1.1000000000021828</v>
      </c>
      <c r="Z141" s="561">
        <v>0</v>
      </c>
      <c r="AA141" s="560"/>
      <c r="AB141" s="513"/>
      <c r="AC141" s="513"/>
      <c r="AD141" s="511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21"/>
      <c r="BD141" s="121"/>
      <c r="BE141" s="3"/>
      <c r="BF141" s="117"/>
      <c r="BG141" s="219"/>
    </row>
    <row r="142" spans="1:59" ht="15.75">
      <c r="A142" s="121" t="s">
        <v>35</v>
      </c>
      <c r="B142" s="3"/>
      <c r="C142" s="3"/>
      <c r="D142" s="50">
        <f t="shared" si="4"/>
        <v>225.29999999999859</v>
      </c>
      <c r="E142" s="283">
        <v>0</v>
      </c>
      <c r="F142" s="283">
        <v>0</v>
      </c>
      <c r="G142" s="283">
        <v>2.4000000000000909</v>
      </c>
      <c r="H142" s="283">
        <v>14.299999999999955</v>
      </c>
      <c r="I142" s="283">
        <v>5.2000000000000455</v>
      </c>
      <c r="J142" s="283">
        <v>20.700000000000273</v>
      </c>
      <c r="K142" s="283">
        <v>3.9000000000003183</v>
      </c>
      <c r="L142" s="283">
        <v>14.300000000000182</v>
      </c>
      <c r="M142" s="283">
        <v>0</v>
      </c>
      <c r="N142" s="283">
        <v>0</v>
      </c>
      <c r="O142" s="283">
        <v>0</v>
      </c>
      <c r="P142" s="283">
        <v>55.399999999999636</v>
      </c>
      <c r="Q142" s="283">
        <v>0</v>
      </c>
      <c r="R142" s="283">
        <v>93.299999999999727</v>
      </c>
      <c r="S142" s="283">
        <v>6</v>
      </c>
      <c r="T142" s="283">
        <v>0</v>
      </c>
      <c r="U142" s="283">
        <v>9.7999999999983629</v>
      </c>
      <c r="V142" s="283">
        <v>0</v>
      </c>
      <c r="W142" s="283">
        <v>0</v>
      </c>
      <c r="X142" s="512">
        <v>0</v>
      </c>
      <c r="Y142" s="561">
        <v>0</v>
      </c>
      <c r="Z142" s="561">
        <v>0</v>
      </c>
      <c r="AA142" s="509"/>
      <c r="AB142" s="502"/>
      <c r="AC142" s="555"/>
      <c r="AD142" s="499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21"/>
      <c r="BD142" s="121"/>
      <c r="BE142" s="3"/>
      <c r="BF142" s="117"/>
      <c r="BG142" s="219"/>
    </row>
    <row r="143" spans="1:59" ht="15.75">
      <c r="A143" s="121" t="s">
        <v>37</v>
      </c>
      <c r="B143" s="3"/>
      <c r="C143" s="3"/>
      <c r="D143" s="50">
        <f t="shared" si="4"/>
        <v>445.09999999999803</v>
      </c>
      <c r="E143" s="283">
        <v>24.7</v>
      </c>
      <c r="F143" s="283">
        <v>13.000000000000057</v>
      </c>
      <c r="G143" s="283">
        <v>21.000000000000057</v>
      </c>
      <c r="H143" s="283">
        <v>3.3000000000000682</v>
      </c>
      <c r="I143" s="283">
        <v>14.399999999999977</v>
      </c>
      <c r="J143" s="283">
        <v>26.200000000000045</v>
      </c>
      <c r="K143" s="283">
        <v>0</v>
      </c>
      <c r="L143" s="283">
        <v>35.600000000000023</v>
      </c>
      <c r="M143" s="283">
        <v>0</v>
      </c>
      <c r="N143" s="283">
        <v>9.0999999999994543</v>
      </c>
      <c r="O143" s="283">
        <v>13.500000000000455</v>
      </c>
      <c r="P143" s="283">
        <v>106.20000000000073</v>
      </c>
      <c r="Q143" s="283">
        <v>44.600000000000364</v>
      </c>
      <c r="R143" s="283">
        <v>84.700000000000273</v>
      </c>
      <c r="S143" s="283">
        <v>0</v>
      </c>
      <c r="T143" s="283">
        <v>0</v>
      </c>
      <c r="U143" s="283">
        <v>42.799999999998363</v>
      </c>
      <c r="V143" s="283">
        <v>0</v>
      </c>
      <c r="W143" s="283">
        <v>0</v>
      </c>
      <c r="X143" s="512">
        <v>5.999999999998181</v>
      </c>
      <c r="Y143" s="561">
        <v>0</v>
      </c>
      <c r="Z143" s="561">
        <v>0</v>
      </c>
      <c r="AA143" s="509"/>
      <c r="AB143" s="502"/>
      <c r="AC143" s="555"/>
      <c r="AD143" s="499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21"/>
      <c r="BD143" s="121"/>
      <c r="BE143" s="3"/>
      <c r="BF143" s="117"/>
      <c r="BG143" s="219"/>
    </row>
    <row r="144" spans="1:59" ht="15.75">
      <c r="A144" s="121" t="s">
        <v>144</v>
      </c>
      <c r="B144" s="3"/>
      <c r="C144" s="3"/>
      <c r="D144" s="50">
        <f t="shared" ref="D144:D151" si="5">SUM(E144:DZ144)</f>
        <v>487.8999999999935</v>
      </c>
      <c r="E144" s="283">
        <v>0</v>
      </c>
      <c r="F144" s="283">
        <v>5.3000000000000682</v>
      </c>
      <c r="G144" s="283">
        <v>13.000000000000057</v>
      </c>
      <c r="H144" s="283">
        <v>8.6000000000000796</v>
      </c>
      <c r="I144" s="283">
        <v>0</v>
      </c>
      <c r="J144" s="283">
        <v>105.40000000000009</v>
      </c>
      <c r="K144" s="283">
        <v>0</v>
      </c>
      <c r="L144" s="283">
        <v>60.899999999999977</v>
      </c>
      <c r="M144" s="283">
        <v>25.200000000000045</v>
      </c>
      <c r="N144" s="283">
        <v>0</v>
      </c>
      <c r="O144" s="283">
        <v>0</v>
      </c>
      <c r="P144" s="283">
        <v>65.400000000000091</v>
      </c>
      <c r="Q144" s="283">
        <v>4.8000000000006366</v>
      </c>
      <c r="R144" s="283">
        <v>108.20000000000027</v>
      </c>
      <c r="S144" s="283">
        <v>8.3999999999996362</v>
      </c>
      <c r="T144" s="283">
        <v>0</v>
      </c>
      <c r="U144" s="283">
        <v>3.499999999998181</v>
      </c>
      <c r="V144" s="283">
        <v>49.399999999997817</v>
      </c>
      <c r="W144" s="283">
        <v>2.7999999999983629</v>
      </c>
      <c r="X144" s="512">
        <v>26.999999999998181</v>
      </c>
      <c r="Y144" s="561">
        <v>0</v>
      </c>
      <c r="Z144" s="561">
        <v>0</v>
      </c>
      <c r="AA144" s="557"/>
      <c r="AB144" s="502"/>
      <c r="AC144" s="555"/>
      <c r="AD144" s="499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21"/>
      <c r="BD144" s="121"/>
      <c r="BE144" s="3"/>
      <c r="BF144" s="117"/>
      <c r="BG144" s="219"/>
    </row>
    <row r="145" spans="1:59" ht="15.75">
      <c r="A145" s="121" t="s">
        <v>2570</v>
      </c>
      <c r="B145" s="3"/>
      <c r="C145" s="3"/>
      <c r="D145" s="50">
        <f t="shared" si="5"/>
        <v>461.8999999999927</v>
      </c>
      <c r="E145" s="283">
        <v>0</v>
      </c>
      <c r="F145" s="283">
        <v>31.899999999999977</v>
      </c>
      <c r="G145" s="283">
        <v>14</v>
      </c>
      <c r="H145" s="283">
        <v>19.700000000000045</v>
      </c>
      <c r="I145" s="283">
        <v>14.400000000000091</v>
      </c>
      <c r="J145" s="283">
        <v>81.900000000000091</v>
      </c>
      <c r="K145" s="283">
        <v>6</v>
      </c>
      <c r="L145" s="283">
        <v>25.299999999999955</v>
      </c>
      <c r="M145" s="283">
        <v>0</v>
      </c>
      <c r="N145" s="283">
        <v>0</v>
      </c>
      <c r="O145" s="283">
        <v>13.5</v>
      </c>
      <c r="P145" s="283">
        <v>61.300000000000182</v>
      </c>
      <c r="Q145" s="283">
        <v>8.8000000000010914</v>
      </c>
      <c r="R145" s="283">
        <v>69.300000000000182</v>
      </c>
      <c r="S145" s="283">
        <v>3.5999999999994543</v>
      </c>
      <c r="T145" s="283">
        <v>51.599999999999454</v>
      </c>
      <c r="U145" s="283">
        <v>34.5</v>
      </c>
      <c r="V145" s="283">
        <v>0</v>
      </c>
      <c r="W145" s="283">
        <v>0</v>
      </c>
      <c r="X145" s="512">
        <v>8.0999999999994543</v>
      </c>
      <c r="Y145" s="561">
        <v>17.999999999992724</v>
      </c>
      <c r="Z145" s="561">
        <v>0</v>
      </c>
      <c r="AA145" s="560"/>
      <c r="AB145" s="513"/>
      <c r="AC145" s="513"/>
      <c r="AD145" s="511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21"/>
      <c r="BD145" s="121"/>
      <c r="BE145" s="3"/>
      <c r="BF145" s="117"/>
      <c r="BG145" s="219"/>
    </row>
    <row r="146" spans="1:59" ht="15.75">
      <c r="A146" s="121" t="s">
        <v>39</v>
      </c>
      <c r="B146" s="3"/>
      <c r="C146" s="3"/>
      <c r="D146" s="50">
        <f t="shared" si="5"/>
        <v>421.69999999999982</v>
      </c>
      <c r="E146" s="283">
        <v>0</v>
      </c>
      <c r="F146" s="283">
        <v>0</v>
      </c>
      <c r="G146" s="283">
        <v>0</v>
      </c>
      <c r="H146" s="283">
        <v>1.3999999999998636</v>
      </c>
      <c r="I146" s="283">
        <v>28.599999999999682</v>
      </c>
      <c r="J146" s="283">
        <v>23.699999999999818</v>
      </c>
      <c r="K146" s="283">
        <v>7.5</v>
      </c>
      <c r="L146" s="283">
        <v>42.400000000000091</v>
      </c>
      <c r="M146" s="283">
        <v>0</v>
      </c>
      <c r="N146" s="283">
        <v>0</v>
      </c>
      <c r="O146" s="283">
        <v>11.700000000000273</v>
      </c>
      <c r="P146" s="283">
        <v>103.39999999999964</v>
      </c>
      <c r="Q146" s="283">
        <v>12.199999999999363</v>
      </c>
      <c r="R146" s="283">
        <v>100.19999999999891</v>
      </c>
      <c r="S146" s="283">
        <v>4.8000000000001819</v>
      </c>
      <c r="T146" s="283">
        <v>9.9000000000005457</v>
      </c>
      <c r="U146" s="283">
        <v>17.399999999999636</v>
      </c>
      <c r="V146" s="283">
        <v>0</v>
      </c>
      <c r="W146" s="283">
        <v>0</v>
      </c>
      <c r="X146" s="512">
        <v>6</v>
      </c>
      <c r="Y146" s="561">
        <v>52.500000000001819</v>
      </c>
      <c r="Z146" s="561">
        <v>0</v>
      </c>
      <c r="AA146" s="509"/>
      <c r="AB146" s="502"/>
      <c r="AC146" s="555"/>
      <c r="AD146" s="499"/>
      <c r="AF146" s="157"/>
      <c r="AG146" s="157"/>
      <c r="AH146" s="157"/>
      <c r="AI146" s="157"/>
      <c r="AJ146" s="157"/>
      <c r="AK146" s="157"/>
      <c r="AL146" s="157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21"/>
      <c r="BD146" s="121"/>
      <c r="BE146" s="3"/>
      <c r="BF146" s="117"/>
      <c r="BG146" s="219"/>
    </row>
    <row r="147" spans="1:59" ht="15.75">
      <c r="A147" s="121" t="s">
        <v>145</v>
      </c>
      <c r="B147" s="3"/>
      <c r="C147" s="3"/>
      <c r="D147" s="50">
        <f t="shared" si="5"/>
        <v>236.49999999999915</v>
      </c>
      <c r="E147" s="283">
        <v>0</v>
      </c>
      <c r="F147" s="283">
        <v>40.600000000000023</v>
      </c>
      <c r="G147" s="283">
        <v>0</v>
      </c>
      <c r="H147" s="283">
        <v>4.3000000000000114</v>
      </c>
      <c r="I147" s="283">
        <v>0</v>
      </c>
      <c r="J147" s="283">
        <v>1.4000000000000909</v>
      </c>
      <c r="K147" s="283">
        <v>0</v>
      </c>
      <c r="L147" s="283">
        <v>49.699999999999932</v>
      </c>
      <c r="M147" s="283">
        <v>0</v>
      </c>
      <c r="N147" s="283">
        <v>0</v>
      </c>
      <c r="O147" s="283">
        <v>0</v>
      </c>
      <c r="P147" s="283">
        <v>32.800000000000182</v>
      </c>
      <c r="Q147" s="283">
        <v>6</v>
      </c>
      <c r="R147" s="283">
        <v>97.199999999999818</v>
      </c>
      <c r="S147" s="283">
        <v>4.4999999999990905</v>
      </c>
      <c r="T147" s="283">
        <v>0</v>
      </c>
      <c r="U147" s="283">
        <v>0</v>
      </c>
      <c r="V147" s="283">
        <v>0</v>
      </c>
      <c r="W147" s="283">
        <v>0</v>
      </c>
      <c r="X147" s="512">
        <v>0</v>
      </c>
      <c r="Y147" s="561">
        <v>0</v>
      </c>
      <c r="Z147" s="561">
        <v>0</v>
      </c>
      <c r="AA147" s="557"/>
      <c r="AB147" s="502"/>
      <c r="AC147" s="555"/>
      <c r="AD147" s="499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21"/>
      <c r="BD147" s="121"/>
      <c r="BE147" s="3"/>
      <c r="BF147" s="117"/>
      <c r="BG147" s="219"/>
    </row>
    <row r="148" spans="1:59" ht="15.75">
      <c r="A148" s="121" t="s">
        <v>2567</v>
      </c>
      <c r="B148" s="3"/>
      <c r="C148" s="3"/>
      <c r="D148" s="50">
        <f t="shared" si="5"/>
        <v>413.64999999999594</v>
      </c>
      <c r="E148" s="283">
        <v>0</v>
      </c>
      <c r="F148" s="283">
        <v>76.799999999999898</v>
      </c>
      <c r="G148" s="283">
        <v>0</v>
      </c>
      <c r="H148" s="283">
        <v>10.499999999999886</v>
      </c>
      <c r="I148" s="283">
        <v>0</v>
      </c>
      <c r="J148" s="283">
        <v>41.199999999999932</v>
      </c>
      <c r="K148" s="283">
        <v>0</v>
      </c>
      <c r="L148" s="283">
        <v>9.8999999999998636</v>
      </c>
      <c r="M148" s="283">
        <v>0</v>
      </c>
      <c r="N148" s="283">
        <v>0</v>
      </c>
      <c r="O148" s="283">
        <v>0</v>
      </c>
      <c r="P148" s="283">
        <v>90.099999999999909</v>
      </c>
      <c r="Q148" s="283">
        <v>5.9999999999995453</v>
      </c>
      <c r="R148" s="283">
        <v>93.049999999999272</v>
      </c>
      <c r="S148" s="283">
        <v>18.699999999998909</v>
      </c>
      <c r="T148" s="283">
        <v>45.099999999999454</v>
      </c>
      <c r="U148" s="283">
        <v>0</v>
      </c>
      <c r="V148" s="283">
        <v>20.899999999999636</v>
      </c>
      <c r="W148" s="283">
        <v>0</v>
      </c>
      <c r="X148" s="512">
        <v>0</v>
      </c>
      <c r="Y148" s="561">
        <v>1.3999999999996362</v>
      </c>
      <c r="Z148" s="561">
        <v>0</v>
      </c>
      <c r="AA148" s="560"/>
      <c r="AB148" s="513"/>
      <c r="AC148" s="513"/>
      <c r="AD148" s="511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21"/>
      <c r="BD148" s="121"/>
      <c r="BE148" s="3"/>
      <c r="BF148" s="117"/>
      <c r="BG148" s="219"/>
    </row>
    <row r="149" spans="1:59" ht="15.75">
      <c r="A149" s="121" t="s">
        <v>157</v>
      </c>
      <c r="B149" s="3"/>
      <c r="C149" s="3"/>
      <c r="D149" s="50">
        <f t="shared" si="5"/>
        <v>494.90000000000202</v>
      </c>
      <c r="E149" s="283">
        <v>0</v>
      </c>
      <c r="F149" s="283">
        <v>0</v>
      </c>
      <c r="G149" s="283">
        <v>11.999999999999886</v>
      </c>
      <c r="H149" s="283">
        <v>0</v>
      </c>
      <c r="I149" s="283">
        <v>15.599999999999909</v>
      </c>
      <c r="J149" s="283">
        <v>113.19999999999982</v>
      </c>
      <c r="K149" s="283">
        <v>0</v>
      </c>
      <c r="L149" s="283">
        <v>27.299999999999955</v>
      </c>
      <c r="M149" s="283">
        <v>0</v>
      </c>
      <c r="N149" s="283">
        <v>0</v>
      </c>
      <c r="O149" s="283">
        <v>62.400000000000091</v>
      </c>
      <c r="P149" s="283">
        <v>72.400000000000546</v>
      </c>
      <c r="Q149" s="283">
        <v>12.000000000000909</v>
      </c>
      <c r="R149" s="283">
        <v>89.400000000000546</v>
      </c>
      <c r="S149" s="283">
        <v>0</v>
      </c>
      <c r="T149" s="283">
        <v>0</v>
      </c>
      <c r="U149" s="283">
        <v>40.399999999999636</v>
      </c>
      <c r="V149" s="283">
        <v>36.699999999999818</v>
      </c>
      <c r="W149" s="283">
        <v>0</v>
      </c>
      <c r="X149" s="512">
        <v>7.4999999999990905</v>
      </c>
      <c r="Y149" s="561">
        <v>6.000000000001819</v>
      </c>
      <c r="Z149" s="561">
        <v>0</v>
      </c>
      <c r="AA149" s="502"/>
      <c r="AB149" s="502"/>
      <c r="AC149" s="555"/>
      <c r="AD149" s="499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21"/>
      <c r="BD149" s="121"/>
      <c r="BE149" s="3"/>
      <c r="BF149" s="117"/>
      <c r="BG149" s="219"/>
    </row>
    <row r="150" spans="1:59" ht="15.75">
      <c r="A150" s="121" t="s">
        <v>2566</v>
      </c>
      <c r="B150" s="3"/>
      <c r="C150" s="3"/>
      <c r="D150" s="50">
        <f t="shared" si="5"/>
        <v>363.40000000000373</v>
      </c>
      <c r="E150" s="283">
        <v>0</v>
      </c>
      <c r="F150" s="283">
        <v>62.799999999999841</v>
      </c>
      <c r="G150" s="283">
        <v>0</v>
      </c>
      <c r="H150" s="283">
        <v>4.9999999999998863</v>
      </c>
      <c r="I150" s="283">
        <v>0</v>
      </c>
      <c r="J150" s="283">
        <v>22.400000000000091</v>
      </c>
      <c r="K150" s="283">
        <v>0</v>
      </c>
      <c r="L150" s="283">
        <v>5</v>
      </c>
      <c r="M150" s="283">
        <v>0</v>
      </c>
      <c r="N150" s="283">
        <v>0</v>
      </c>
      <c r="O150" s="283">
        <v>64.200000000000273</v>
      </c>
      <c r="P150" s="283">
        <v>49.400000000000546</v>
      </c>
      <c r="Q150" s="283">
        <v>0</v>
      </c>
      <c r="R150" s="283">
        <v>82.400000000000546</v>
      </c>
      <c r="S150" s="283">
        <v>10.000000000000909</v>
      </c>
      <c r="T150" s="283">
        <v>54.600000000001273</v>
      </c>
      <c r="U150" s="283">
        <v>0</v>
      </c>
      <c r="V150" s="283">
        <v>0</v>
      </c>
      <c r="W150" s="283">
        <v>0</v>
      </c>
      <c r="X150" s="512">
        <v>6.5</v>
      </c>
      <c r="Y150" s="561">
        <v>1.1000000000003638</v>
      </c>
      <c r="Z150" s="561">
        <v>0</v>
      </c>
      <c r="AA150" s="560"/>
      <c r="AB150" s="513"/>
      <c r="AC150" s="513"/>
      <c r="AD150" s="511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21"/>
      <c r="BD150" s="121"/>
      <c r="BE150" s="3"/>
      <c r="BF150" s="117"/>
      <c r="BG150" s="219"/>
    </row>
    <row r="151" spans="1:59" ht="15.75">
      <c r="A151" s="121" t="s">
        <v>1008</v>
      </c>
      <c r="B151" s="3"/>
      <c r="C151" s="3"/>
      <c r="D151" s="50">
        <f t="shared" si="5"/>
        <v>422.70000000000385</v>
      </c>
      <c r="E151" s="283">
        <v>0</v>
      </c>
      <c r="F151" s="283">
        <v>0</v>
      </c>
      <c r="G151" s="283">
        <v>0</v>
      </c>
      <c r="H151" s="283">
        <v>4.3999999999999204</v>
      </c>
      <c r="I151" s="283">
        <v>0</v>
      </c>
      <c r="J151" s="283">
        <v>94.899999999999977</v>
      </c>
      <c r="K151" s="283">
        <v>0</v>
      </c>
      <c r="L151" s="283">
        <v>24.799999999999955</v>
      </c>
      <c r="M151" s="283">
        <v>0</v>
      </c>
      <c r="N151" s="283">
        <v>0</v>
      </c>
      <c r="O151" s="283">
        <v>0</v>
      </c>
      <c r="P151" s="283">
        <v>85.400000000001</v>
      </c>
      <c r="Q151" s="283">
        <v>24.500000000000455</v>
      </c>
      <c r="R151" s="283">
        <v>108.90000000000055</v>
      </c>
      <c r="S151" s="283">
        <v>3.9000000000005457</v>
      </c>
      <c r="T151" s="283">
        <v>6.5000000000009095</v>
      </c>
      <c r="U151" s="283">
        <v>29.699999999999818</v>
      </c>
      <c r="V151" s="283">
        <v>22.699999999999818</v>
      </c>
      <c r="W151" s="283">
        <v>0</v>
      </c>
      <c r="X151" s="512">
        <v>2.5999999999994543</v>
      </c>
      <c r="Y151" s="561">
        <v>14.400000000001455</v>
      </c>
      <c r="Z151" s="561">
        <v>0</v>
      </c>
      <c r="AA151" s="502"/>
      <c r="AB151" s="502"/>
      <c r="AC151" s="555"/>
      <c r="AD151" s="499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21"/>
      <c r="BD151" s="121"/>
      <c r="BE151" s="3"/>
      <c r="BF151" s="117"/>
      <c r="BG151" s="219"/>
    </row>
    <row r="152" spans="1:59" ht="15.75">
      <c r="D152" s="50"/>
    </row>
    <row r="153" spans="1:59" ht="15.75">
      <c r="D153" s="50"/>
    </row>
    <row r="154" spans="1:59" s="47" customFormat="1" ht="20.25">
      <c r="A154" s="47" t="s">
        <v>2373</v>
      </c>
      <c r="D154" s="49" t="s">
        <v>40</v>
      </c>
      <c r="E154" s="48" t="s">
        <v>2741</v>
      </c>
      <c r="F154" s="48" t="s">
        <v>2744</v>
      </c>
      <c r="G154" s="48" t="s">
        <v>2791</v>
      </c>
      <c r="H154" s="48" t="s">
        <v>2795</v>
      </c>
      <c r="I154" s="48" t="s">
        <v>2798</v>
      </c>
      <c r="J154" s="48" t="s">
        <v>2850</v>
      </c>
      <c r="K154" s="48" t="s">
        <v>2849</v>
      </c>
      <c r="L154" s="48" t="s">
        <v>2877</v>
      </c>
      <c r="M154" s="48" t="s">
        <v>2881</v>
      </c>
      <c r="N154" s="48" t="s">
        <v>2900</v>
      </c>
      <c r="O154" s="48" t="s">
        <v>2938</v>
      </c>
      <c r="P154" s="48" t="s">
        <v>2995</v>
      </c>
      <c r="Q154" s="451" t="s">
        <v>3188</v>
      </c>
      <c r="R154" s="451" t="s">
        <v>3203</v>
      </c>
      <c r="S154" s="451" t="s">
        <v>3213</v>
      </c>
      <c r="T154" s="48"/>
      <c r="U154" s="48"/>
      <c r="V154" s="48"/>
      <c r="W154" s="48"/>
      <c r="X154" s="48"/>
      <c r="Y154" s="48"/>
      <c r="Z154" s="48"/>
      <c r="AA154" s="48"/>
      <c r="AB154" s="48"/>
    </row>
    <row r="155" spans="1:59" ht="15.75">
      <c r="A155" s="121" t="s">
        <v>2565</v>
      </c>
      <c r="B155" s="3"/>
      <c r="C155" s="3"/>
      <c r="D155" s="50">
        <f t="shared" ref="D155:D186" si="6">SUM(E155:DZ155)</f>
        <v>725.19999999999231</v>
      </c>
      <c r="E155" s="283">
        <v>98.000000000000114</v>
      </c>
      <c r="F155" s="283">
        <v>31.200000000000159</v>
      </c>
      <c r="G155" s="283">
        <v>0</v>
      </c>
      <c r="H155" s="283">
        <v>3.8999999999998636</v>
      </c>
      <c r="I155" s="283">
        <v>99.199999999999818</v>
      </c>
      <c r="J155" s="283">
        <v>28.399999999999636</v>
      </c>
      <c r="K155" s="283">
        <v>102</v>
      </c>
      <c r="L155" s="283">
        <v>45.600000000000364</v>
      </c>
      <c r="M155" s="283">
        <v>9.9000000000005457</v>
      </c>
      <c r="N155" s="283">
        <v>15.400000000000546</v>
      </c>
      <c r="O155" s="283">
        <v>0</v>
      </c>
      <c r="P155" s="283">
        <v>14.300000000001091</v>
      </c>
      <c r="Q155" s="561">
        <v>116.49999999999636</v>
      </c>
      <c r="R155" s="561">
        <v>47.69999999999709</v>
      </c>
      <c r="S155" s="561">
        <v>113.09999999999673</v>
      </c>
      <c r="T155" s="560"/>
      <c r="U155" s="560"/>
      <c r="V155" s="513"/>
      <c r="W155" s="513"/>
      <c r="X155" s="511"/>
      <c r="Z155" s="157"/>
      <c r="AA155" s="121"/>
      <c r="AB155" s="121"/>
      <c r="AC155" s="11"/>
      <c r="AD155" s="117"/>
      <c r="AE155" s="218"/>
    </row>
    <row r="156" spans="1:59" ht="15.75">
      <c r="A156" s="121" t="s">
        <v>158</v>
      </c>
      <c r="D156" s="50">
        <f t="shared" si="6"/>
        <v>721.400000000001</v>
      </c>
      <c r="E156" s="283">
        <v>12.099999999999909</v>
      </c>
      <c r="F156" s="283">
        <v>0</v>
      </c>
      <c r="G156" s="283">
        <v>0</v>
      </c>
      <c r="H156" s="283">
        <v>51.599999999999682</v>
      </c>
      <c r="I156" s="283">
        <v>48.999999999999773</v>
      </c>
      <c r="J156" s="283">
        <v>114.09999999999945</v>
      </c>
      <c r="K156" s="283">
        <v>124.89999999999964</v>
      </c>
      <c r="L156" s="283">
        <v>77.199999999999818</v>
      </c>
      <c r="M156" s="283">
        <v>0</v>
      </c>
      <c r="N156" s="283">
        <v>15.600000000000364</v>
      </c>
      <c r="O156" s="283">
        <v>42</v>
      </c>
      <c r="P156" s="283">
        <v>41.800000000000182</v>
      </c>
      <c r="Q156" s="561">
        <v>114</v>
      </c>
      <c r="R156" s="561">
        <v>0</v>
      </c>
      <c r="S156" s="561">
        <v>79.100000000002183</v>
      </c>
      <c r="T156" s="560"/>
      <c r="U156" s="502"/>
      <c r="V156" s="502"/>
      <c r="W156" s="555"/>
      <c r="X156" s="499"/>
      <c r="Z156" s="157"/>
      <c r="AA156" s="121"/>
      <c r="AB156" s="121"/>
      <c r="AC156" s="3"/>
      <c r="AD156" s="117"/>
      <c r="AE156" s="219"/>
    </row>
    <row r="157" spans="1:59" ht="15.75">
      <c r="A157" s="121" t="s">
        <v>2560</v>
      </c>
      <c r="B157" s="3"/>
      <c r="C157" s="3"/>
      <c r="D157" s="50">
        <f t="shared" si="6"/>
        <v>916.09999999999229</v>
      </c>
      <c r="E157" s="283">
        <v>0</v>
      </c>
      <c r="F157" s="283">
        <v>92.499999999999886</v>
      </c>
      <c r="G157" s="283">
        <v>7.0000000000004547</v>
      </c>
      <c r="H157" s="283">
        <v>45.800000000000409</v>
      </c>
      <c r="I157" s="283">
        <v>70.799999999999727</v>
      </c>
      <c r="J157" s="283">
        <v>73.000000000000455</v>
      </c>
      <c r="K157" s="283">
        <v>130.30000000000064</v>
      </c>
      <c r="L157" s="283">
        <v>114</v>
      </c>
      <c r="M157" s="283">
        <v>0</v>
      </c>
      <c r="N157" s="283">
        <v>15.600000000000364</v>
      </c>
      <c r="O157" s="283">
        <v>67.899999999999636</v>
      </c>
      <c r="P157" s="283">
        <v>18.199999999997999</v>
      </c>
      <c r="Q157" s="561">
        <v>121.99999999999818</v>
      </c>
      <c r="R157" s="561">
        <v>21.899999999997817</v>
      </c>
      <c r="S157" s="561">
        <v>137.09999999999673</v>
      </c>
      <c r="T157" s="502"/>
      <c r="U157" s="560"/>
      <c r="V157" s="513"/>
      <c r="W157" s="513"/>
      <c r="X157" s="511"/>
      <c r="Z157" s="157"/>
      <c r="AA157" s="121"/>
      <c r="AB157" s="121"/>
      <c r="AC157" s="3"/>
      <c r="AD157" s="117"/>
      <c r="AE157" s="219"/>
    </row>
    <row r="158" spans="1:59" ht="15.75">
      <c r="A158" s="121" t="s">
        <v>2551</v>
      </c>
      <c r="B158" s="3"/>
      <c r="C158" s="3"/>
      <c r="D158" s="50">
        <f t="shared" si="6"/>
        <v>868.1000000000065</v>
      </c>
      <c r="E158" s="283">
        <v>0</v>
      </c>
      <c r="F158" s="283">
        <v>112</v>
      </c>
      <c r="G158" s="283">
        <v>19.200000000000045</v>
      </c>
      <c r="H158" s="283">
        <v>12</v>
      </c>
      <c r="I158" s="283">
        <v>50.699999999999818</v>
      </c>
      <c r="J158" s="283">
        <v>79.999999999999091</v>
      </c>
      <c r="K158" s="283">
        <v>191.44999999999982</v>
      </c>
      <c r="L158" s="283">
        <v>81.000000000000455</v>
      </c>
      <c r="M158" s="283">
        <v>30.400000000000546</v>
      </c>
      <c r="N158" s="283">
        <v>0</v>
      </c>
      <c r="O158" s="283">
        <v>26.999999999999091</v>
      </c>
      <c r="P158" s="283">
        <v>38.5</v>
      </c>
      <c r="Q158" s="561">
        <v>138.95000000000255</v>
      </c>
      <c r="R158" s="561">
        <v>15.600000000002183</v>
      </c>
      <c r="S158" s="561">
        <v>71.30000000000291</v>
      </c>
      <c r="T158" s="502"/>
      <c r="U158" s="560"/>
      <c r="V158" s="513"/>
      <c r="W158" s="513"/>
      <c r="X158" s="511"/>
      <c r="Z158" s="157"/>
      <c r="AA158" s="121"/>
      <c r="AB158" s="121"/>
      <c r="AC158" s="3"/>
      <c r="AD158" s="117"/>
      <c r="AE158" s="219"/>
    </row>
    <row r="159" spans="1:59" ht="15.75">
      <c r="A159" s="121" t="s">
        <v>1</v>
      </c>
      <c r="D159" s="50">
        <f t="shared" si="6"/>
        <v>359.80000000000553</v>
      </c>
      <c r="E159" s="283">
        <v>0</v>
      </c>
      <c r="F159" s="283">
        <v>112.49999999999989</v>
      </c>
      <c r="G159" s="283">
        <v>56</v>
      </c>
      <c r="H159" s="283">
        <v>0</v>
      </c>
      <c r="I159" s="283">
        <v>15.600000000000364</v>
      </c>
      <c r="J159" s="283">
        <v>36.000000000001364</v>
      </c>
      <c r="K159" s="283">
        <v>75.700000000001182</v>
      </c>
      <c r="L159" s="283">
        <v>5.5</v>
      </c>
      <c r="M159" s="283">
        <v>0</v>
      </c>
      <c r="N159" s="283">
        <v>0</v>
      </c>
      <c r="O159" s="283">
        <v>22.500000000000909</v>
      </c>
      <c r="P159" s="283">
        <v>0</v>
      </c>
      <c r="Q159" s="561">
        <v>36.000000000001819</v>
      </c>
      <c r="R159" s="561">
        <v>0</v>
      </c>
      <c r="S159" s="561">
        <v>0</v>
      </c>
      <c r="T159" s="509"/>
      <c r="U159" s="509"/>
      <c r="V159" s="502"/>
      <c r="W159" s="555"/>
      <c r="X159" s="499"/>
      <c r="Z159" s="157"/>
      <c r="AA159" s="121"/>
      <c r="AB159" s="121"/>
      <c r="AC159" s="3"/>
      <c r="AD159" s="117"/>
      <c r="AE159" s="219"/>
    </row>
    <row r="160" spans="1:59" ht="15.75">
      <c r="A160" s="121" t="s">
        <v>1026</v>
      </c>
      <c r="D160" s="50">
        <f t="shared" si="6"/>
        <v>829.49999999998681</v>
      </c>
      <c r="E160" s="283">
        <v>5.5</v>
      </c>
      <c r="F160" s="283">
        <v>50.299999999999727</v>
      </c>
      <c r="G160" s="283">
        <v>59.499999999999773</v>
      </c>
      <c r="H160" s="283">
        <v>54.699999999999591</v>
      </c>
      <c r="I160" s="283">
        <v>73.499999999999545</v>
      </c>
      <c r="J160" s="283">
        <v>37.5</v>
      </c>
      <c r="K160" s="283">
        <v>133.40000000000009</v>
      </c>
      <c r="L160" s="283">
        <v>87.300000000000182</v>
      </c>
      <c r="M160" s="283">
        <v>10.800000000000637</v>
      </c>
      <c r="N160" s="283">
        <v>9.9000000000005457</v>
      </c>
      <c r="O160" s="283">
        <v>9.8000000000001819</v>
      </c>
      <c r="P160" s="283">
        <v>0</v>
      </c>
      <c r="Q160" s="561">
        <v>168.69999999999527</v>
      </c>
      <c r="R160" s="561">
        <v>29.999999999994543</v>
      </c>
      <c r="S160" s="561">
        <v>98.599999999996726</v>
      </c>
      <c r="T160" s="502"/>
      <c r="U160" s="502"/>
      <c r="V160" s="502"/>
      <c r="W160" s="555"/>
      <c r="X160" s="499"/>
      <c r="Z160" s="157"/>
      <c r="AA160" s="121"/>
      <c r="AB160" s="121"/>
      <c r="AC160" s="11"/>
      <c r="AD160" s="117"/>
      <c r="AE160" s="218"/>
    </row>
    <row r="161" spans="1:31" ht="15.75">
      <c r="A161" s="121" t="s">
        <v>2561</v>
      </c>
      <c r="B161" s="3"/>
      <c r="C161" s="3"/>
      <c r="D161" s="50">
        <f t="shared" si="6"/>
        <v>826.59999999998354</v>
      </c>
      <c r="E161" s="283">
        <v>0</v>
      </c>
      <c r="F161" s="283">
        <v>49.400000000000091</v>
      </c>
      <c r="G161" s="283">
        <v>0</v>
      </c>
      <c r="H161" s="283">
        <v>0</v>
      </c>
      <c r="I161" s="283">
        <v>50.700000000000728</v>
      </c>
      <c r="J161" s="283">
        <v>0</v>
      </c>
      <c r="K161" s="283">
        <v>170.60000000000036</v>
      </c>
      <c r="L161" s="283">
        <v>45.099999999999454</v>
      </c>
      <c r="M161" s="283">
        <v>87.800000000000182</v>
      </c>
      <c r="N161" s="283">
        <v>0</v>
      </c>
      <c r="O161" s="283">
        <v>130.99999999999636</v>
      </c>
      <c r="P161" s="283">
        <v>23.999999999997272</v>
      </c>
      <c r="Q161" s="561">
        <v>59.999999999996362</v>
      </c>
      <c r="R161" s="561">
        <v>32.999999999996362</v>
      </c>
      <c r="S161" s="561">
        <v>174.99999999999636</v>
      </c>
      <c r="T161" s="502"/>
      <c r="U161" s="560"/>
      <c r="V161" s="513"/>
      <c r="W161" s="513"/>
      <c r="X161" s="511"/>
      <c r="Z161" s="157"/>
      <c r="AA161" s="121"/>
      <c r="AB161" s="121"/>
      <c r="AC161" s="3"/>
      <c r="AD161" s="117"/>
      <c r="AE161" s="219"/>
    </row>
    <row r="162" spans="1:31" ht="15.75">
      <c r="A162" s="121" t="s">
        <v>1028</v>
      </c>
      <c r="D162" s="50">
        <f t="shared" si="6"/>
        <v>814.700000000003</v>
      </c>
      <c r="E162" s="283">
        <v>0</v>
      </c>
      <c r="F162" s="283">
        <v>48.400000000000091</v>
      </c>
      <c r="G162" s="283">
        <v>80.5</v>
      </c>
      <c r="H162" s="283">
        <v>63.699999999999818</v>
      </c>
      <c r="I162" s="283">
        <v>37.5</v>
      </c>
      <c r="J162" s="283">
        <v>36</v>
      </c>
      <c r="K162" s="283">
        <v>154.60000000000036</v>
      </c>
      <c r="L162" s="283">
        <v>36</v>
      </c>
      <c r="M162" s="283">
        <v>17.699999999999818</v>
      </c>
      <c r="N162" s="283">
        <v>0</v>
      </c>
      <c r="O162" s="283">
        <v>51.200000000000728</v>
      </c>
      <c r="P162" s="283">
        <v>14.300000000001091</v>
      </c>
      <c r="Q162" s="561">
        <v>120</v>
      </c>
      <c r="R162" s="561">
        <v>62</v>
      </c>
      <c r="S162" s="561">
        <v>92.800000000001091</v>
      </c>
      <c r="T162" s="560"/>
      <c r="U162" s="502"/>
      <c r="V162" s="502"/>
      <c r="W162" s="555"/>
      <c r="X162" s="499"/>
      <c r="Z162" s="157"/>
      <c r="AA162" s="121"/>
      <c r="AB162" s="121"/>
      <c r="AC162" s="3"/>
      <c r="AD162" s="117"/>
      <c r="AE162" s="218"/>
    </row>
    <row r="163" spans="1:31" ht="15.75">
      <c r="A163" s="121" t="s">
        <v>4</v>
      </c>
      <c r="D163" s="50">
        <f t="shared" si="6"/>
        <v>856</v>
      </c>
      <c r="E163" s="283">
        <v>33</v>
      </c>
      <c r="F163" s="283">
        <v>115.5</v>
      </c>
      <c r="G163" s="283">
        <v>25.999999999999773</v>
      </c>
      <c r="H163" s="283">
        <v>49.100000000000136</v>
      </c>
      <c r="I163" s="283">
        <v>76.400000000000091</v>
      </c>
      <c r="J163" s="283">
        <v>55.499999999999545</v>
      </c>
      <c r="K163" s="283">
        <v>36.299999999999727</v>
      </c>
      <c r="L163" s="283">
        <v>146.5</v>
      </c>
      <c r="M163" s="283">
        <v>13.5</v>
      </c>
      <c r="N163" s="283">
        <v>76.700000000000728</v>
      </c>
      <c r="O163" s="283">
        <v>58.5</v>
      </c>
      <c r="P163" s="283">
        <v>0</v>
      </c>
      <c r="Q163" s="561">
        <v>145</v>
      </c>
      <c r="R163" s="561">
        <v>19.5</v>
      </c>
      <c r="S163" s="561">
        <v>4.5</v>
      </c>
      <c r="T163" s="502"/>
      <c r="U163" s="509"/>
      <c r="V163" s="502"/>
      <c r="W163" s="555"/>
      <c r="X163" s="499"/>
      <c r="Z163" s="157"/>
      <c r="AA163" s="121"/>
      <c r="AB163" s="121"/>
      <c r="AC163" s="3"/>
      <c r="AD163" s="117"/>
      <c r="AE163" s="219"/>
    </row>
    <row r="164" spans="1:31" ht="15.75">
      <c r="A164" s="121" t="s">
        <v>1045</v>
      </c>
      <c r="D164" s="50">
        <f t="shared" si="6"/>
        <v>662.59999999999741</v>
      </c>
      <c r="E164" s="283">
        <v>27.5</v>
      </c>
      <c r="F164" s="283">
        <v>49</v>
      </c>
      <c r="G164" s="283">
        <v>4.8000000000001819</v>
      </c>
      <c r="H164" s="283">
        <v>24.000000000000227</v>
      </c>
      <c r="I164" s="283">
        <v>119.70000000000027</v>
      </c>
      <c r="J164" s="283">
        <v>0</v>
      </c>
      <c r="K164" s="283">
        <v>78.500000000000455</v>
      </c>
      <c r="L164" s="283">
        <v>60.000000000000455</v>
      </c>
      <c r="M164" s="283">
        <v>0</v>
      </c>
      <c r="N164" s="283">
        <v>19.499999999999091</v>
      </c>
      <c r="O164" s="283">
        <v>0</v>
      </c>
      <c r="P164" s="283">
        <v>0</v>
      </c>
      <c r="Q164" s="561">
        <v>130.99999999999818</v>
      </c>
      <c r="R164" s="561">
        <v>41.999999999998181</v>
      </c>
      <c r="S164" s="561">
        <v>106.60000000000036</v>
      </c>
      <c r="T164" s="502"/>
      <c r="U164" s="502"/>
      <c r="V164" s="502"/>
      <c r="W164" s="555"/>
      <c r="X164" s="499"/>
      <c r="Z164" s="157"/>
      <c r="AA164" s="121"/>
      <c r="AB164" s="121"/>
      <c r="AC164" s="3"/>
      <c r="AD164" s="117"/>
      <c r="AE164" s="219"/>
    </row>
    <row r="165" spans="1:31" ht="15.75">
      <c r="A165" s="121" t="s">
        <v>6</v>
      </c>
      <c r="D165" s="50">
        <f t="shared" si="6"/>
        <v>491.60000000000502</v>
      </c>
      <c r="E165" s="283">
        <v>0</v>
      </c>
      <c r="F165" s="283">
        <v>59.999999999999886</v>
      </c>
      <c r="G165" s="283">
        <v>0</v>
      </c>
      <c r="H165" s="283">
        <v>0</v>
      </c>
      <c r="I165" s="283">
        <v>50.399999999999864</v>
      </c>
      <c r="J165" s="283">
        <v>0</v>
      </c>
      <c r="K165" s="283">
        <v>119.80000000000018</v>
      </c>
      <c r="L165" s="283">
        <v>45</v>
      </c>
      <c r="M165" s="283">
        <v>0</v>
      </c>
      <c r="N165" s="283">
        <v>18.000000000000909</v>
      </c>
      <c r="O165" s="283">
        <v>22.500000000000909</v>
      </c>
      <c r="P165" s="283">
        <v>0</v>
      </c>
      <c r="Q165" s="561">
        <v>108.50000000000182</v>
      </c>
      <c r="R165" s="561">
        <v>0</v>
      </c>
      <c r="S165" s="561">
        <v>67.400000000001455</v>
      </c>
      <c r="T165" s="560"/>
      <c r="U165" s="509"/>
      <c r="V165" s="502"/>
      <c r="W165" s="555"/>
      <c r="X165" s="499"/>
      <c r="Z165" s="157"/>
      <c r="AA165" s="121"/>
      <c r="AB165" s="121"/>
      <c r="AC165" s="11"/>
      <c r="AD165" s="117"/>
      <c r="AE165" s="219"/>
    </row>
    <row r="166" spans="1:31" ht="15.75">
      <c r="A166" s="121" t="s">
        <v>155</v>
      </c>
      <c r="D166" s="50">
        <f t="shared" si="6"/>
        <v>564.19999999999675</v>
      </c>
      <c r="E166" s="283">
        <v>4.2000000000000455</v>
      </c>
      <c r="F166" s="283">
        <v>65.700000000000159</v>
      </c>
      <c r="G166" s="283">
        <v>4.4000000000005457</v>
      </c>
      <c r="H166" s="283">
        <v>3.9000000000003183</v>
      </c>
      <c r="I166" s="283">
        <v>133.10000000000059</v>
      </c>
      <c r="J166" s="283">
        <v>0</v>
      </c>
      <c r="K166" s="283">
        <v>36.800000000000182</v>
      </c>
      <c r="L166" s="283">
        <v>42.799999999999272</v>
      </c>
      <c r="M166" s="283">
        <v>23.999999999999091</v>
      </c>
      <c r="N166" s="283">
        <v>0</v>
      </c>
      <c r="O166" s="283">
        <v>80.999999999997272</v>
      </c>
      <c r="P166" s="283">
        <v>16.899999999997817</v>
      </c>
      <c r="Q166" s="561">
        <v>94.5</v>
      </c>
      <c r="R166" s="561">
        <v>16.899999999999636</v>
      </c>
      <c r="S166" s="561">
        <v>40.000000000001819</v>
      </c>
      <c r="T166" s="560"/>
      <c r="U166" s="502"/>
      <c r="V166" s="502"/>
      <c r="W166" s="555"/>
      <c r="X166" s="499"/>
      <c r="Z166" s="157"/>
      <c r="AA166" s="121"/>
      <c r="AB166" s="121"/>
      <c r="AC166" s="3"/>
      <c r="AD166" s="117"/>
      <c r="AE166" s="219"/>
    </row>
    <row r="167" spans="1:31" ht="15.75">
      <c r="A167" s="121" t="s">
        <v>9</v>
      </c>
      <c r="D167" s="50">
        <f t="shared" si="6"/>
        <v>712.90000000000009</v>
      </c>
      <c r="E167" s="283">
        <v>0</v>
      </c>
      <c r="F167" s="283">
        <v>74.299999999999955</v>
      </c>
      <c r="G167" s="283">
        <v>29.999999999999773</v>
      </c>
      <c r="H167" s="283">
        <v>46.5</v>
      </c>
      <c r="I167" s="283">
        <v>37.5</v>
      </c>
      <c r="J167" s="283">
        <v>30</v>
      </c>
      <c r="K167" s="283">
        <v>3.9000000000000909</v>
      </c>
      <c r="L167" s="283">
        <v>38.999999999999545</v>
      </c>
      <c r="M167" s="283">
        <v>22</v>
      </c>
      <c r="N167" s="283">
        <v>0</v>
      </c>
      <c r="O167" s="283">
        <v>94.5</v>
      </c>
      <c r="P167" s="283">
        <v>52.5</v>
      </c>
      <c r="Q167" s="561">
        <v>146.5</v>
      </c>
      <c r="R167" s="561">
        <v>67.5</v>
      </c>
      <c r="S167" s="561">
        <v>68.700000000000728</v>
      </c>
      <c r="T167" s="560"/>
      <c r="U167" s="509"/>
      <c r="V167" s="502"/>
      <c r="W167" s="555"/>
      <c r="X167" s="499"/>
      <c r="Z167" s="157"/>
      <c r="AA167" s="121"/>
      <c r="AB167" s="121"/>
      <c r="AC167" s="11"/>
      <c r="AD167" s="117"/>
      <c r="AE167" s="219"/>
    </row>
    <row r="168" spans="1:31" ht="15.75">
      <c r="A168" s="121" t="s">
        <v>11</v>
      </c>
      <c r="D168" s="50">
        <f t="shared" si="6"/>
        <v>616.90000000000327</v>
      </c>
      <c r="E168" s="283">
        <v>39</v>
      </c>
      <c r="F168" s="283">
        <v>48</v>
      </c>
      <c r="G168" s="283">
        <v>6.5</v>
      </c>
      <c r="H168" s="283">
        <v>49.299999999999727</v>
      </c>
      <c r="I168" s="283">
        <v>86.799999999999727</v>
      </c>
      <c r="J168" s="283">
        <v>65.999999999999091</v>
      </c>
      <c r="K168" s="283">
        <v>37.499999999999091</v>
      </c>
      <c r="L168" s="283">
        <v>63.199999999999818</v>
      </c>
      <c r="M168" s="283">
        <v>4.8000000000001819</v>
      </c>
      <c r="N168" s="283">
        <v>75.600000000000364</v>
      </c>
      <c r="O168" s="283">
        <v>41.999999999999091</v>
      </c>
      <c r="P168" s="283">
        <v>0</v>
      </c>
      <c r="Q168" s="561">
        <v>56.000000000001819</v>
      </c>
      <c r="R168" s="561">
        <v>18.200000000002547</v>
      </c>
      <c r="S168" s="561">
        <v>24.000000000001819</v>
      </c>
      <c r="T168" s="560"/>
      <c r="U168" s="509"/>
      <c r="V168" s="502"/>
      <c r="W168" s="555"/>
      <c r="X168" s="499"/>
      <c r="Z168" s="157"/>
      <c r="AA168" s="121"/>
      <c r="AB168" s="121"/>
      <c r="AC168" s="11"/>
      <c r="AD168" s="117"/>
      <c r="AE168" s="218"/>
    </row>
    <row r="169" spans="1:31" ht="15.75">
      <c r="A169" s="121" t="s">
        <v>2563</v>
      </c>
      <c r="B169" s="3"/>
      <c r="C169" s="3"/>
      <c r="D169" s="50">
        <f t="shared" si="6"/>
        <v>641.79999999999666</v>
      </c>
      <c r="E169" s="283">
        <v>0</v>
      </c>
      <c r="F169" s="283">
        <v>60.000000000000114</v>
      </c>
      <c r="G169" s="283">
        <v>32.5</v>
      </c>
      <c r="H169" s="283">
        <v>88.700000000000273</v>
      </c>
      <c r="I169" s="283">
        <v>30.000000000000455</v>
      </c>
      <c r="J169" s="283">
        <v>63.499999999999091</v>
      </c>
      <c r="K169" s="283">
        <v>76.999999999999545</v>
      </c>
      <c r="L169" s="283">
        <v>0</v>
      </c>
      <c r="M169" s="283">
        <v>21.999999999998636</v>
      </c>
      <c r="N169" s="283">
        <v>33.400000000000546</v>
      </c>
      <c r="O169" s="283">
        <v>66.500000000000909</v>
      </c>
      <c r="P169" s="283">
        <v>0</v>
      </c>
      <c r="Q169" s="561">
        <v>48.5</v>
      </c>
      <c r="R169" s="561">
        <v>44.200000000000728</v>
      </c>
      <c r="S169" s="561">
        <v>75.499999999996362</v>
      </c>
      <c r="T169" s="560"/>
      <c r="U169" s="560"/>
      <c r="V169" s="513"/>
      <c r="W169" s="513"/>
      <c r="X169" s="511"/>
      <c r="Z169" s="157"/>
      <c r="AA169" s="121"/>
      <c r="AB169" s="121"/>
      <c r="AC169" s="3"/>
      <c r="AD169" s="117"/>
      <c r="AE169" s="219"/>
    </row>
    <row r="170" spans="1:31" ht="15.75">
      <c r="A170" s="121" t="s">
        <v>983</v>
      </c>
      <c r="D170" s="50">
        <f t="shared" si="6"/>
        <v>701.59999999999661</v>
      </c>
      <c r="E170" s="283">
        <v>47.299999999999613</v>
      </c>
      <c r="F170" s="283">
        <v>45.799999999999727</v>
      </c>
      <c r="G170" s="283">
        <v>68</v>
      </c>
      <c r="H170" s="283">
        <v>80.399999999999864</v>
      </c>
      <c r="I170" s="283">
        <v>104.99999999999977</v>
      </c>
      <c r="J170" s="283">
        <v>89.199999999999818</v>
      </c>
      <c r="K170" s="283">
        <v>0</v>
      </c>
      <c r="L170" s="283">
        <v>35.600000000001273</v>
      </c>
      <c r="M170" s="283">
        <v>1.1000000000012733</v>
      </c>
      <c r="N170" s="283">
        <v>12.100000000000364</v>
      </c>
      <c r="O170" s="283">
        <v>76.5</v>
      </c>
      <c r="P170" s="283">
        <v>0</v>
      </c>
      <c r="Q170" s="561">
        <v>27.999999999998181</v>
      </c>
      <c r="R170" s="561">
        <v>44.899999999997817</v>
      </c>
      <c r="S170" s="561">
        <v>67.699999999998909</v>
      </c>
      <c r="T170" s="509"/>
      <c r="U170" s="502"/>
      <c r="V170" s="502"/>
      <c r="W170" s="555"/>
      <c r="X170" s="499"/>
      <c r="Z170" s="157"/>
      <c r="AA170" s="121"/>
      <c r="AB170" s="121"/>
      <c r="AC170" s="3"/>
      <c r="AD170" s="117"/>
      <c r="AE170" s="219"/>
    </row>
    <row r="171" spans="1:31" ht="15.75">
      <c r="A171" s="121" t="s">
        <v>1040</v>
      </c>
      <c r="D171" s="50">
        <f t="shared" si="6"/>
        <v>948.69999999998731</v>
      </c>
      <c r="E171" s="283">
        <v>3.8999999999998636</v>
      </c>
      <c r="F171" s="283">
        <v>61.399999999999636</v>
      </c>
      <c r="G171" s="283">
        <v>36</v>
      </c>
      <c r="H171" s="283">
        <v>54</v>
      </c>
      <c r="I171" s="283">
        <v>52</v>
      </c>
      <c r="J171" s="283">
        <v>3.2999999999988177</v>
      </c>
      <c r="K171" s="283">
        <v>54.999999999999545</v>
      </c>
      <c r="L171" s="283">
        <v>32.499999999999091</v>
      </c>
      <c r="M171" s="283">
        <v>29.999999999999091</v>
      </c>
      <c r="N171" s="283">
        <v>100.99999999999909</v>
      </c>
      <c r="O171" s="283">
        <v>126.09999999999854</v>
      </c>
      <c r="P171" s="283">
        <v>16.899999999996908</v>
      </c>
      <c r="Q171" s="561">
        <v>125.49999999999818</v>
      </c>
      <c r="R171" s="561">
        <v>87.599999999998545</v>
      </c>
      <c r="S171" s="561">
        <v>163.5</v>
      </c>
      <c r="T171" s="502"/>
      <c r="U171" s="502"/>
      <c r="V171" s="502"/>
      <c r="W171" s="555"/>
      <c r="X171" s="499"/>
      <c r="Z171" s="157"/>
      <c r="AA171" s="121"/>
      <c r="AB171" s="121"/>
      <c r="AC171" s="11"/>
      <c r="AD171" s="117"/>
      <c r="AE171" s="218"/>
    </row>
    <row r="172" spans="1:31" ht="15.75">
      <c r="A172" s="121" t="s">
        <v>13</v>
      </c>
      <c r="D172" s="50">
        <f t="shared" si="6"/>
        <v>897.40000000000509</v>
      </c>
      <c r="E172" s="283">
        <v>56.000000000000227</v>
      </c>
      <c r="F172" s="283">
        <v>153.50000000000023</v>
      </c>
      <c r="G172" s="283">
        <v>2.2000000000002728</v>
      </c>
      <c r="H172" s="283">
        <v>0</v>
      </c>
      <c r="I172" s="283">
        <v>97.5</v>
      </c>
      <c r="J172" s="283">
        <v>35.299999999999727</v>
      </c>
      <c r="K172" s="283">
        <v>148.29999999999973</v>
      </c>
      <c r="L172" s="283">
        <v>89.799999999999727</v>
      </c>
      <c r="M172" s="283">
        <v>13.499999999999545</v>
      </c>
      <c r="N172" s="283">
        <v>15.399999999998727</v>
      </c>
      <c r="O172" s="283">
        <v>95.299999999999272</v>
      </c>
      <c r="P172" s="283">
        <v>0</v>
      </c>
      <c r="Q172" s="561">
        <v>123.80000000000291</v>
      </c>
      <c r="R172" s="561">
        <v>0</v>
      </c>
      <c r="S172" s="561">
        <v>66.800000000004729</v>
      </c>
      <c r="T172" s="509"/>
      <c r="U172" s="509"/>
      <c r="V172" s="502"/>
      <c r="W172" s="555"/>
      <c r="X172" s="499"/>
      <c r="Z172" s="157"/>
      <c r="AA172" s="121"/>
      <c r="AB172" s="121"/>
      <c r="AC172" s="3"/>
      <c r="AD172" s="117"/>
      <c r="AE172" s="219"/>
    </row>
    <row r="173" spans="1:31" ht="15.75">
      <c r="A173" s="121" t="s">
        <v>989</v>
      </c>
      <c r="D173" s="50">
        <f t="shared" si="6"/>
        <v>548.10000000001696</v>
      </c>
      <c r="E173" s="283">
        <v>0</v>
      </c>
      <c r="F173" s="283">
        <v>49.999999999999773</v>
      </c>
      <c r="G173" s="283">
        <v>50.5</v>
      </c>
      <c r="H173" s="283">
        <v>31.099999999999909</v>
      </c>
      <c r="I173" s="283">
        <v>0</v>
      </c>
      <c r="J173" s="283">
        <v>0</v>
      </c>
      <c r="K173" s="283">
        <v>12.899999999999636</v>
      </c>
      <c r="L173" s="283">
        <v>77.400000000001455</v>
      </c>
      <c r="M173" s="283">
        <v>30.000000000000909</v>
      </c>
      <c r="N173" s="283">
        <v>45.500000000001819</v>
      </c>
      <c r="O173" s="283">
        <v>44.400000000002365</v>
      </c>
      <c r="P173" s="283">
        <v>35.500000000000909</v>
      </c>
      <c r="Q173" s="561">
        <v>129.50000000000364</v>
      </c>
      <c r="R173" s="561">
        <v>38.500000000003638</v>
      </c>
      <c r="S173" s="561">
        <v>2.8000000000029104</v>
      </c>
      <c r="T173" s="502"/>
      <c r="U173" s="502"/>
      <c r="V173" s="502"/>
      <c r="W173" s="555"/>
      <c r="X173" s="499"/>
      <c r="Z173" s="157"/>
      <c r="AA173" s="121"/>
      <c r="AB173" s="121"/>
      <c r="AC173" s="155"/>
      <c r="AD173" s="117"/>
      <c r="AE173" s="218"/>
    </row>
    <row r="174" spans="1:31" ht="15.75">
      <c r="A174" s="121" t="s">
        <v>15</v>
      </c>
      <c r="D174" s="50">
        <f t="shared" si="6"/>
        <v>755.79999999998631</v>
      </c>
      <c r="E174" s="283">
        <v>29.000000000000227</v>
      </c>
      <c r="F174" s="283">
        <v>1.4000000000000909</v>
      </c>
      <c r="G174" s="283">
        <v>7.6999999999998181</v>
      </c>
      <c r="H174" s="283">
        <v>64.499999999999545</v>
      </c>
      <c r="I174" s="283">
        <v>97.799999999999272</v>
      </c>
      <c r="J174" s="283">
        <v>39.599999999999909</v>
      </c>
      <c r="K174" s="283">
        <v>90</v>
      </c>
      <c r="L174" s="283">
        <v>10.500000000000909</v>
      </c>
      <c r="M174" s="283">
        <v>0</v>
      </c>
      <c r="N174" s="283">
        <v>37.599999999998545</v>
      </c>
      <c r="O174" s="283">
        <v>71.5</v>
      </c>
      <c r="P174" s="283">
        <v>0</v>
      </c>
      <c r="Q174" s="561">
        <v>137.79999999999563</v>
      </c>
      <c r="R174" s="561">
        <v>61.499999999996362</v>
      </c>
      <c r="S174" s="561">
        <v>106.899999999996</v>
      </c>
      <c r="T174" s="502"/>
      <c r="U174" s="509"/>
      <c r="V174" s="502"/>
      <c r="W174" s="555"/>
      <c r="X174" s="499"/>
      <c r="Z174" s="157"/>
      <c r="AA174" s="121"/>
      <c r="AB174" s="121"/>
      <c r="AC174" s="11"/>
      <c r="AD174" s="117"/>
      <c r="AE174" s="218"/>
    </row>
    <row r="175" spans="1:31" ht="15.75">
      <c r="A175" s="121" t="s">
        <v>17</v>
      </c>
      <c r="D175" s="50">
        <f t="shared" si="6"/>
        <v>552.20000000000164</v>
      </c>
      <c r="E175" s="283">
        <v>0</v>
      </c>
      <c r="F175" s="283">
        <v>60</v>
      </c>
      <c r="G175" s="283">
        <v>6.5000000000004547</v>
      </c>
      <c r="H175" s="283">
        <v>42.100000000000364</v>
      </c>
      <c r="I175" s="283">
        <v>27.5</v>
      </c>
      <c r="J175" s="283">
        <v>64.000000000000455</v>
      </c>
      <c r="K175" s="283">
        <v>42.600000000000364</v>
      </c>
      <c r="L175" s="283">
        <v>111.40000000000146</v>
      </c>
      <c r="M175" s="283">
        <v>0</v>
      </c>
      <c r="N175" s="283">
        <v>14.300000000000182</v>
      </c>
      <c r="O175" s="283">
        <v>22.499999999999091</v>
      </c>
      <c r="P175" s="283">
        <v>10.799999999999272</v>
      </c>
      <c r="Q175" s="561">
        <v>98</v>
      </c>
      <c r="R175" s="561">
        <v>52.5</v>
      </c>
      <c r="S175" s="561">
        <v>0</v>
      </c>
      <c r="T175" s="502"/>
      <c r="U175" s="509"/>
      <c r="V175" s="502"/>
      <c r="W175" s="555"/>
      <c r="X175" s="499"/>
      <c r="Z175" s="157"/>
      <c r="AA175" s="121"/>
      <c r="AB175" s="121"/>
      <c r="AC175" s="3"/>
      <c r="AD175" s="117"/>
      <c r="AE175" s="219"/>
    </row>
    <row r="176" spans="1:31" ht="15.75">
      <c r="A176" s="121" t="s">
        <v>999</v>
      </c>
      <c r="D176" s="50">
        <f t="shared" si="6"/>
        <v>741.89999999999054</v>
      </c>
      <c r="E176" s="283">
        <v>36</v>
      </c>
      <c r="F176" s="283">
        <v>92</v>
      </c>
      <c r="G176" s="283">
        <v>27.5</v>
      </c>
      <c r="H176" s="283">
        <v>42.400000000000091</v>
      </c>
      <c r="I176" s="283">
        <v>76</v>
      </c>
      <c r="J176" s="283">
        <v>0</v>
      </c>
      <c r="K176" s="283">
        <v>114.09999999999991</v>
      </c>
      <c r="L176" s="283">
        <v>44.999999999998181</v>
      </c>
      <c r="M176" s="283">
        <v>0</v>
      </c>
      <c r="N176" s="283">
        <v>45.499999999997272</v>
      </c>
      <c r="O176" s="283">
        <v>25.499999999997272</v>
      </c>
      <c r="P176" s="283">
        <v>0</v>
      </c>
      <c r="Q176" s="561">
        <v>130.49999999999818</v>
      </c>
      <c r="R176" s="561">
        <v>38.899999999999636</v>
      </c>
      <c r="S176" s="561">
        <v>68.5</v>
      </c>
      <c r="T176" s="502"/>
      <c r="U176" s="502"/>
      <c r="V176" s="502"/>
      <c r="W176" s="555"/>
      <c r="X176" s="499"/>
      <c r="Z176" s="157"/>
      <c r="AA176" s="121"/>
      <c r="AB176" s="121"/>
      <c r="AC176" s="11"/>
      <c r="AD176" s="117"/>
      <c r="AE176" s="218"/>
    </row>
    <row r="177" spans="1:31" ht="15.75">
      <c r="A177" s="121" t="s">
        <v>1013</v>
      </c>
      <c r="D177" s="50">
        <f t="shared" si="6"/>
        <v>933.9999999999884</v>
      </c>
      <c r="E177" s="283">
        <v>0</v>
      </c>
      <c r="F177" s="283">
        <v>121.60000000000014</v>
      </c>
      <c r="G177" s="283">
        <v>44</v>
      </c>
      <c r="H177" s="283">
        <v>21.499999999999545</v>
      </c>
      <c r="I177" s="283">
        <v>96.199999999998909</v>
      </c>
      <c r="J177" s="283">
        <v>0</v>
      </c>
      <c r="K177" s="283">
        <v>119.59999999999945</v>
      </c>
      <c r="L177" s="283">
        <v>41.999999999999091</v>
      </c>
      <c r="M177" s="283">
        <v>27.999999999999091</v>
      </c>
      <c r="N177" s="283">
        <v>18</v>
      </c>
      <c r="O177" s="283">
        <v>117.5</v>
      </c>
      <c r="P177" s="283">
        <v>14.299999999998363</v>
      </c>
      <c r="Q177" s="561">
        <v>100.99999999999636</v>
      </c>
      <c r="R177" s="561">
        <v>73.899999999997817</v>
      </c>
      <c r="S177" s="561">
        <v>136.39999999999964</v>
      </c>
      <c r="T177" s="509"/>
      <c r="U177" s="502"/>
      <c r="V177" s="502"/>
      <c r="W177" s="558"/>
      <c r="X177" s="499"/>
      <c r="Z177" s="157"/>
      <c r="AA177" s="121"/>
      <c r="AB177" s="121"/>
      <c r="AC177" s="155"/>
      <c r="AD177" s="117"/>
      <c r="AE177" s="219"/>
    </row>
    <row r="178" spans="1:31" ht="15.75">
      <c r="A178" s="121" t="s">
        <v>164</v>
      </c>
      <c r="D178" s="50">
        <f t="shared" si="6"/>
        <v>563.30000000000496</v>
      </c>
      <c r="E178" s="283">
        <v>4.8000000000000114</v>
      </c>
      <c r="F178" s="283">
        <v>56.700000000000045</v>
      </c>
      <c r="G178" s="283">
        <v>48.099999999999909</v>
      </c>
      <c r="H178" s="283">
        <v>32.5</v>
      </c>
      <c r="I178" s="283">
        <v>77.000000000000227</v>
      </c>
      <c r="J178" s="283">
        <v>33.000000000000909</v>
      </c>
      <c r="K178" s="283">
        <v>4.2000000000007276</v>
      </c>
      <c r="L178" s="283">
        <v>42.000000000000455</v>
      </c>
      <c r="M178" s="283">
        <v>0</v>
      </c>
      <c r="N178" s="283">
        <v>45.500000000000909</v>
      </c>
      <c r="O178" s="283">
        <v>38.500000000001819</v>
      </c>
      <c r="P178" s="283">
        <v>0</v>
      </c>
      <c r="Q178" s="561">
        <v>121.89999999999964</v>
      </c>
      <c r="R178" s="561">
        <v>36</v>
      </c>
      <c r="S178" s="561">
        <v>23.100000000000364</v>
      </c>
      <c r="T178" s="560"/>
      <c r="U178" s="502"/>
      <c r="V178" s="502"/>
      <c r="W178" s="555"/>
      <c r="X178" s="499"/>
      <c r="Z178" s="157"/>
      <c r="AA178" s="121"/>
      <c r="AB178" s="121"/>
      <c r="AC178" s="3"/>
      <c r="AD178" s="117"/>
      <c r="AE178" s="219"/>
    </row>
    <row r="179" spans="1:31" ht="15.75">
      <c r="A179" s="121" t="s">
        <v>19</v>
      </c>
      <c r="D179" s="50">
        <f t="shared" si="6"/>
        <v>745.10000000000741</v>
      </c>
      <c r="E179" s="283">
        <v>0</v>
      </c>
      <c r="F179" s="283">
        <v>89.199999999999818</v>
      </c>
      <c r="G179" s="283">
        <v>0</v>
      </c>
      <c r="H179" s="283">
        <v>45.899999999999409</v>
      </c>
      <c r="I179" s="283">
        <v>35</v>
      </c>
      <c r="J179" s="283">
        <v>28.000000000000909</v>
      </c>
      <c r="K179" s="283">
        <v>52.900000000000546</v>
      </c>
      <c r="L179" s="283">
        <v>41.199999999999363</v>
      </c>
      <c r="M179" s="283">
        <v>29.999999999999545</v>
      </c>
      <c r="N179" s="283">
        <v>34.699999999999818</v>
      </c>
      <c r="O179" s="283">
        <v>79.5</v>
      </c>
      <c r="P179" s="283">
        <v>0</v>
      </c>
      <c r="Q179" s="561">
        <v>101.80000000000109</v>
      </c>
      <c r="R179" s="561">
        <v>60.900000000003274</v>
      </c>
      <c r="S179" s="561">
        <v>146.00000000000364</v>
      </c>
      <c r="T179" s="502"/>
      <c r="U179" s="509"/>
      <c r="V179" s="502"/>
      <c r="W179" s="555"/>
      <c r="X179" s="499"/>
      <c r="Z179" s="157"/>
      <c r="AA179" s="121"/>
      <c r="AB179" s="121"/>
      <c r="AC179" s="11"/>
      <c r="AD179" s="117"/>
      <c r="AE179" s="218"/>
    </row>
    <row r="180" spans="1:31" ht="15.75">
      <c r="A180" s="148" t="s">
        <v>2544</v>
      </c>
      <c r="B180" s="3"/>
      <c r="C180" s="3"/>
      <c r="D180" s="50">
        <f t="shared" si="6"/>
        <v>560.29999999998518</v>
      </c>
      <c r="E180" s="283">
        <v>0</v>
      </c>
      <c r="F180" s="283">
        <v>15.599999999999909</v>
      </c>
      <c r="G180" s="283">
        <v>0</v>
      </c>
      <c r="H180" s="283">
        <v>0</v>
      </c>
      <c r="I180" s="283">
        <v>32.5</v>
      </c>
      <c r="J180" s="283">
        <v>0</v>
      </c>
      <c r="K180" s="283">
        <v>113.89999999999964</v>
      </c>
      <c r="L180" s="283">
        <v>62.300000000001091</v>
      </c>
      <c r="M180" s="283">
        <v>46.200000000000728</v>
      </c>
      <c r="N180" s="283">
        <v>0</v>
      </c>
      <c r="O180" s="283">
        <v>57.099999999999454</v>
      </c>
      <c r="P180" s="283">
        <v>0</v>
      </c>
      <c r="Q180" s="561">
        <v>116.69999999999527</v>
      </c>
      <c r="R180" s="561">
        <v>20.999999999994543</v>
      </c>
      <c r="S180" s="561">
        <v>94.999999999994543</v>
      </c>
      <c r="T180" s="502"/>
      <c r="U180" s="560"/>
      <c r="V180" s="513"/>
      <c r="W180" s="513"/>
      <c r="X180" s="511"/>
      <c r="Z180" s="157"/>
      <c r="AA180" s="121"/>
      <c r="AB180" s="121"/>
      <c r="AC180" s="11"/>
      <c r="AD180" s="117"/>
      <c r="AE180" s="218"/>
    </row>
    <row r="181" spans="1:31" ht="15.75">
      <c r="A181" s="121" t="s">
        <v>2546</v>
      </c>
      <c r="B181" s="3"/>
      <c r="C181" s="3"/>
      <c r="D181" s="50">
        <f t="shared" si="6"/>
        <v>431.40000000000589</v>
      </c>
      <c r="E181" s="283">
        <v>0</v>
      </c>
      <c r="F181" s="283">
        <v>58.000000000000114</v>
      </c>
      <c r="G181" s="283">
        <v>0</v>
      </c>
      <c r="H181" s="283">
        <v>52.499999999999773</v>
      </c>
      <c r="I181" s="283">
        <v>22.199999999999818</v>
      </c>
      <c r="J181" s="283">
        <v>35.999999999999545</v>
      </c>
      <c r="K181" s="283">
        <v>82.499999999999545</v>
      </c>
      <c r="L181" s="283">
        <v>45</v>
      </c>
      <c r="M181" s="283">
        <v>18.699999999999818</v>
      </c>
      <c r="N181" s="283">
        <v>0</v>
      </c>
      <c r="O181" s="283">
        <v>39</v>
      </c>
      <c r="P181" s="283">
        <v>0</v>
      </c>
      <c r="Q181" s="561">
        <v>52.500000000001819</v>
      </c>
      <c r="R181" s="561">
        <v>19.500000000001819</v>
      </c>
      <c r="S181" s="561">
        <v>5.500000000003638</v>
      </c>
      <c r="T181" s="509"/>
      <c r="U181" s="560"/>
      <c r="V181" s="513"/>
      <c r="W181" s="513"/>
      <c r="X181" s="511"/>
      <c r="Z181" s="157"/>
      <c r="AA181" s="121"/>
      <c r="AB181" s="121"/>
      <c r="AC181" s="3"/>
      <c r="AD181" s="117"/>
      <c r="AE181" s="219"/>
    </row>
    <row r="182" spans="1:31" ht="15.75">
      <c r="A182" s="121" t="s">
        <v>1057</v>
      </c>
      <c r="D182" s="50">
        <f t="shared" si="6"/>
        <v>612.10000000000014</v>
      </c>
      <c r="E182" s="283">
        <v>0</v>
      </c>
      <c r="F182" s="283">
        <v>12.099999999999682</v>
      </c>
      <c r="G182" s="283">
        <v>48</v>
      </c>
      <c r="H182" s="283">
        <v>0</v>
      </c>
      <c r="I182" s="283">
        <v>47.099999999999909</v>
      </c>
      <c r="J182" s="283">
        <v>0</v>
      </c>
      <c r="K182" s="283">
        <v>119.69999999999982</v>
      </c>
      <c r="L182" s="283">
        <v>60.199999999997999</v>
      </c>
      <c r="M182" s="283">
        <v>0</v>
      </c>
      <c r="N182" s="283">
        <v>0</v>
      </c>
      <c r="O182" s="283">
        <v>110.800000000002</v>
      </c>
      <c r="P182" s="283">
        <v>0</v>
      </c>
      <c r="Q182" s="561">
        <v>114.80000000000109</v>
      </c>
      <c r="R182" s="561">
        <v>0</v>
      </c>
      <c r="S182" s="561">
        <v>99.399999999999636</v>
      </c>
      <c r="T182" s="560"/>
      <c r="U182" s="502"/>
      <c r="V182" s="502"/>
      <c r="W182" s="555"/>
      <c r="X182" s="499"/>
      <c r="Z182" s="157"/>
      <c r="AA182" s="121"/>
      <c r="AB182" s="121"/>
      <c r="AC182" s="11"/>
      <c r="AD182" s="117"/>
      <c r="AE182" s="218"/>
    </row>
    <row r="183" spans="1:31" ht="15.75">
      <c r="A183" s="121" t="s">
        <v>1053</v>
      </c>
      <c r="D183" s="50">
        <f t="shared" si="6"/>
        <v>1045.1999999999941</v>
      </c>
      <c r="E183" s="283">
        <v>5.5999999999999091</v>
      </c>
      <c r="F183" s="283">
        <v>133.49999999999955</v>
      </c>
      <c r="G183" s="283">
        <v>2.9999999999995453</v>
      </c>
      <c r="H183" s="283">
        <v>0</v>
      </c>
      <c r="I183" s="283">
        <v>101.60000000000014</v>
      </c>
      <c r="J183" s="283">
        <v>0</v>
      </c>
      <c r="K183" s="283">
        <v>215.39999999999918</v>
      </c>
      <c r="L183" s="283">
        <v>104.99999999999909</v>
      </c>
      <c r="M183" s="283">
        <v>27.999999999999091</v>
      </c>
      <c r="N183" s="283">
        <v>20.999999999998181</v>
      </c>
      <c r="O183" s="283">
        <v>139.99999999999909</v>
      </c>
      <c r="P183" s="283">
        <v>0</v>
      </c>
      <c r="Q183" s="561">
        <v>147.5</v>
      </c>
      <c r="R183" s="561">
        <v>0</v>
      </c>
      <c r="S183" s="561">
        <v>144.60000000000036</v>
      </c>
      <c r="T183" s="560"/>
      <c r="U183" s="502"/>
      <c r="V183" s="502"/>
      <c r="W183" s="555"/>
      <c r="X183" s="499"/>
      <c r="Z183" s="157"/>
      <c r="AA183" s="121"/>
      <c r="AB183" s="121"/>
      <c r="AC183" s="11"/>
      <c r="AD183" s="117"/>
      <c r="AE183" s="218"/>
    </row>
    <row r="184" spans="1:31" ht="15.75">
      <c r="A184" s="121" t="s">
        <v>21</v>
      </c>
      <c r="D184" s="50">
        <f t="shared" si="6"/>
        <v>596.19999999998663</v>
      </c>
      <c r="E184" s="283">
        <v>0</v>
      </c>
      <c r="F184" s="283">
        <v>52</v>
      </c>
      <c r="G184" s="283">
        <v>43.999999999999091</v>
      </c>
      <c r="H184" s="283">
        <v>4.4999999999990905</v>
      </c>
      <c r="I184" s="283">
        <v>34.399999999999181</v>
      </c>
      <c r="J184" s="283">
        <v>31.699999999999818</v>
      </c>
      <c r="K184" s="283">
        <v>138.5</v>
      </c>
      <c r="L184" s="283">
        <v>32.499999999997272</v>
      </c>
      <c r="M184" s="283">
        <v>14.299999999997453</v>
      </c>
      <c r="N184" s="283">
        <v>51.999999999999091</v>
      </c>
      <c r="O184" s="283">
        <v>65.899999999999636</v>
      </c>
      <c r="P184" s="283">
        <v>0</v>
      </c>
      <c r="Q184" s="561">
        <v>76.499999999998181</v>
      </c>
      <c r="R184" s="561">
        <v>40.499999999998181</v>
      </c>
      <c r="S184" s="561">
        <v>9.3999999999996362</v>
      </c>
      <c r="T184" s="509"/>
      <c r="U184" s="557"/>
      <c r="V184" s="502"/>
      <c r="W184" s="555"/>
      <c r="X184" s="499"/>
      <c r="Z184" s="157"/>
      <c r="AA184" s="121"/>
      <c r="AB184" s="121"/>
      <c r="AC184" s="3"/>
      <c r="AD184" s="117"/>
      <c r="AE184" s="219"/>
    </row>
    <row r="185" spans="1:31" ht="15.75">
      <c r="A185" s="121" t="s">
        <v>142</v>
      </c>
      <c r="D185" s="50">
        <f t="shared" si="6"/>
        <v>417.39999999998963</v>
      </c>
      <c r="E185" s="283">
        <v>0</v>
      </c>
      <c r="F185" s="283">
        <v>0</v>
      </c>
      <c r="G185" s="283">
        <v>0</v>
      </c>
      <c r="H185" s="283">
        <v>55.599999999999909</v>
      </c>
      <c r="I185" s="283">
        <v>0</v>
      </c>
      <c r="J185" s="283">
        <v>52.5</v>
      </c>
      <c r="K185" s="283">
        <v>5.7999999999997272</v>
      </c>
      <c r="L185" s="283">
        <v>114.80000000000018</v>
      </c>
      <c r="M185" s="283">
        <v>0</v>
      </c>
      <c r="N185" s="283">
        <v>60</v>
      </c>
      <c r="O185" s="283">
        <v>0</v>
      </c>
      <c r="P185" s="283">
        <v>12.600000000000364</v>
      </c>
      <c r="Q185" s="561">
        <v>100.49999999999454</v>
      </c>
      <c r="R185" s="561">
        <v>15.599999999994907</v>
      </c>
      <c r="S185" s="561">
        <v>0</v>
      </c>
      <c r="T185" s="502"/>
      <c r="U185" s="502"/>
      <c r="V185" s="502"/>
      <c r="W185" s="555"/>
      <c r="X185" s="499"/>
      <c r="Z185" s="157"/>
      <c r="AA185" s="121"/>
      <c r="AB185" s="121"/>
      <c r="AC185" s="3"/>
      <c r="AD185" s="117"/>
      <c r="AE185" s="219"/>
    </row>
    <row r="186" spans="1:31" ht="15.75">
      <c r="A186" s="121" t="s">
        <v>2549</v>
      </c>
      <c r="B186" s="3"/>
      <c r="C186" s="3"/>
      <c r="D186" s="50">
        <f t="shared" si="6"/>
        <v>468.6999999999947</v>
      </c>
      <c r="E186" s="283">
        <v>0</v>
      </c>
      <c r="F186" s="283">
        <v>59.999999999999886</v>
      </c>
      <c r="G186" s="283">
        <v>5.9999999999995453</v>
      </c>
      <c r="H186" s="283">
        <v>8.3999999999996362</v>
      </c>
      <c r="I186" s="283">
        <v>122.89999999999964</v>
      </c>
      <c r="J186" s="283">
        <v>0</v>
      </c>
      <c r="K186" s="283">
        <v>45.499999999999545</v>
      </c>
      <c r="L186" s="283">
        <v>0</v>
      </c>
      <c r="M186" s="283">
        <v>0</v>
      </c>
      <c r="N186" s="283">
        <v>9.1000000000008185</v>
      </c>
      <c r="O186" s="283">
        <v>58.5</v>
      </c>
      <c r="P186" s="283">
        <v>0</v>
      </c>
      <c r="Q186" s="561">
        <v>92.499999999998181</v>
      </c>
      <c r="R186" s="561">
        <v>0</v>
      </c>
      <c r="S186" s="561">
        <v>65.799999999997453</v>
      </c>
      <c r="T186" s="502"/>
      <c r="U186" s="560"/>
      <c r="V186" s="513"/>
      <c r="W186" s="513"/>
      <c r="X186" s="511"/>
      <c r="Z186" s="157"/>
      <c r="AA186" s="121"/>
      <c r="AB186" s="121"/>
      <c r="AC186" s="11"/>
      <c r="AD186" s="117"/>
      <c r="AE186" s="219"/>
    </row>
    <row r="187" spans="1:31" ht="15.75">
      <c r="A187" s="121" t="s">
        <v>2548</v>
      </c>
      <c r="B187" s="3"/>
      <c r="C187" s="3"/>
      <c r="D187" s="50">
        <f t="shared" ref="D187:D218" si="7">SUM(E187:DZ187)</f>
        <v>453.29999999999063</v>
      </c>
      <c r="E187" s="283">
        <v>0</v>
      </c>
      <c r="F187" s="283">
        <v>27.5</v>
      </c>
      <c r="G187" s="283">
        <v>7.7999999999994998</v>
      </c>
      <c r="H187" s="283">
        <v>57.399999999999409</v>
      </c>
      <c r="I187" s="283">
        <v>12.099999999999454</v>
      </c>
      <c r="J187" s="283">
        <v>63.000000000000909</v>
      </c>
      <c r="K187" s="283">
        <v>84.900000000000546</v>
      </c>
      <c r="L187" s="283">
        <v>42.000000000001364</v>
      </c>
      <c r="M187" s="283">
        <v>0</v>
      </c>
      <c r="N187" s="283">
        <v>19.500000000000909</v>
      </c>
      <c r="O187" s="283">
        <v>47.500000000000909</v>
      </c>
      <c r="P187" s="283">
        <v>0</v>
      </c>
      <c r="Q187" s="561">
        <v>53.799999999995634</v>
      </c>
      <c r="R187" s="561">
        <v>14.299999999995634</v>
      </c>
      <c r="S187" s="561">
        <v>23.499999999996362</v>
      </c>
      <c r="T187" s="509"/>
      <c r="U187" s="560"/>
      <c r="V187" s="513"/>
      <c r="W187" s="513"/>
      <c r="X187" s="511"/>
      <c r="Z187" s="157"/>
      <c r="AA187" s="121"/>
      <c r="AB187" s="121"/>
      <c r="AC187" s="3"/>
      <c r="AD187" s="117"/>
      <c r="AE187" s="219"/>
    </row>
    <row r="188" spans="1:31" ht="15.75">
      <c r="A188" s="121" t="s">
        <v>1019</v>
      </c>
      <c r="D188" s="50">
        <f t="shared" si="7"/>
        <v>812.19999999999936</v>
      </c>
      <c r="E188" s="283">
        <v>0</v>
      </c>
      <c r="F188" s="283">
        <v>51.999999999999773</v>
      </c>
      <c r="G188" s="283">
        <v>6</v>
      </c>
      <c r="H188" s="283">
        <v>8.4000000000000909</v>
      </c>
      <c r="I188" s="283">
        <v>59.900000000000318</v>
      </c>
      <c r="J188" s="283">
        <v>38.5</v>
      </c>
      <c r="K188" s="283">
        <v>160.40000000000009</v>
      </c>
      <c r="L188" s="283">
        <v>55.5</v>
      </c>
      <c r="M188" s="283">
        <v>0</v>
      </c>
      <c r="N188" s="283">
        <v>0</v>
      </c>
      <c r="O188" s="283">
        <v>91.699999999998909</v>
      </c>
      <c r="P188" s="283">
        <v>45.500000000000909</v>
      </c>
      <c r="Q188" s="561">
        <v>140.59999999999854</v>
      </c>
      <c r="R188" s="561">
        <v>11.700000000000728</v>
      </c>
      <c r="S188" s="561">
        <v>142</v>
      </c>
      <c r="T188" s="560"/>
      <c r="U188" s="502"/>
      <c r="V188" s="502"/>
      <c r="W188" s="555"/>
      <c r="X188" s="499"/>
      <c r="Z188" s="157"/>
      <c r="AA188" s="121"/>
      <c r="AB188" s="121"/>
      <c r="AC188" s="11"/>
      <c r="AD188" s="117"/>
      <c r="AE188" s="218"/>
    </row>
    <row r="189" spans="1:31" ht="15.75">
      <c r="A189" s="121" t="s">
        <v>1020</v>
      </c>
      <c r="D189" s="50">
        <f t="shared" si="7"/>
        <v>371.19999999999879</v>
      </c>
      <c r="E189" s="283">
        <v>5.5000000000001137</v>
      </c>
      <c r="F189" s="283">
        <v>45</v>
      </c>
      <c r="G189" s="283">
        <v>0</v>
      </c>
      <c r="H189" s="283">
        <v>3.5999999999996817</v>
      </c>
      <c r="I189" s="283">
        <v>0</v>
      </c>
      <c r="J189" s="283">
        <v>15.400000000001</v>
      </c>
      <c r="K189" s="283">
        <v>84.200000000000273</v>
      </c>
      <c r="L189" s="283">
        <v>39.000000000000455</v>
      </c>
      <c r="M189" s="283">
        <v>0</v>
      </c>
      <c r="N189" s="283">
        <v>9.9000000000005457</v>
      </c>
      <c r="O189" s="283">
        <v>0</v>
      </c>
      <c r="P189" s="283">
        <v>48</v>
      </c>
      <c r="Q189" s="561">
        <v>97.499999999998181</v>
      </c>
      <c r="R189" s="561">
        <v>23.099999999998545</v>
      </c>
      <c r="S189" s="561">
        <v>0</v>
      </c>
      <c r="T189" s="502"/>
      <c r="U189" s="502"/>
      <c r="V189" s="502"/>
      <c r="W189" s="555"/>
      <c r="X189" s="499"/>
      <c r="Z189" s="157"/>
      <c r="AA189" s="121"/>
      <c r="AB189" s="121"/>
      <c r="AC189" s="3"/>
      <c r="AD189" s="117"/>
      <c r="AE189" s="219"/>
    </row>
    <row r="190" spans="1:31" ht="15.75">
      <c r="A190" s="121" t="s">
        <v>23</v>
      </c>
      <c r="D190" s="50">
        <f t="shared" si="7"/>
        <v>875.90000000000964</v>
      </c>
      <c r="E190" s="283">
        <v>2.7999999999998408</v>
      </c>
      <c r="F190" s="283">
        <v>38.499999999999886</v>
      </c>
      <c r="G190" s="283">
        <v>37.499999999999545</v>
      </c>
      <c r="H190" s="283">
        <v>66.799999999999727</v>
      </c>
      <c r="I190" s="283">
        <v>61</v>
      </c>
      <c r="J190" s="283">
        <v>88.699999999999363</v>
      </c>
      <c r="K190" s="283">
        <v>90</v>
      </c>
      <c r="L190" s="283">
        <v>89.000000000000909</v>
      </c>
      <c r="M190" s="283">
        <v>0</v>
      </c>
      <c r="N190" s="283">
        <v>59.000000000000909</v>
      </c>
      <c r="O190" s="283">
        <v>42.000000000001819</v>
      </c>
      <c r="P190" s="283">
        <v>36.000000000001819</v>
      </c>
      <c r="Q190" s="561">
        <v>157.00000000000182</v>
      </c>
      <c r="R190" s="561">
        <v>30.000000000001819</v>
      </c>
      <c r="S190" s="561">
        <v>77.600000000002183</v>
      </c>
      <c r="T190" s="502"/>
      <c r="U190" s="509"/>
      <c r="V190" s="502"/>
      <c r="W190" s="555"/>
      <c r="X190" s="499"/>
      <c r="Z190" s="157"/>
      <c r="AA190" s="121"/>
      <c r="AB190" s="121"/>
      <c r="AC190" s="3"/>
      <c r="AD190" s="117"/>
      <c r="AE190" s="219"/>
    </row>
    <row r="191" spans="1:31" ht="15.75">
      <c r="A191" s="121" t="s">
        <v>25</v>
      </c>
      <c r="D191" s="50">
        <f t="shared" si="7"/>
        <v>819.99999999999545</v>
      </c>
      <c r="E191" s="283">
        <v>44</v>
      </c>
      <c r="F191" s="283">
        <v>44</v>
      </c>
      <c r="G191" s="283">
        <v>0</v>
      </c>
      <c r="H191" s="283">
        <v>31.599999999999454</v>
      </c>
      <c r="I191" s="283">
        <v>68.999999999999545</v>
      </c>
      <c r="J191" s="283">
        <v>40.700000000000273</v>
      </c>
      <c r="K191" s="283">
        <v>120.60000000000036</v>
      </c>
      <c r="L191" s="283">
        <v>62.399999999998727</v>
      </c>
      <c r="M191" s="283">
        <v>0</v>
      </c>
      <c r="N191" s="283">
        <v>12.099999999998545</v>
      </c>
      <c r="O191" s="283">
        <v>44.399999999999636</v>
      </c>
      <c r="P191" s="283">
        <v>12.600000000000364</v>
      </c>
      <c r="Q191" s="561">
        <v>140</v>
      </c>
      <c r="R191" s="561">
        <v>110.10000000000036</v>
      </c>
      <c r="S191" s="561">
        <v>88.499999999998181</v>
      </c>
      <c r="T191" s="557"/>
      <c r="U191" s="509"/>
      <c r="V191" s="502"/>
      <c r="W191" s="555"/>
      <c r="X191" s="499"/>
      <c r="Z191" s="157"/>
      <c r="AA191" s="121"/>
      <c r="AB191" s="121"/>
      <c r="AC191" s="3"/>
      <c r="AD191" s="117"/>
      <c r="AE191" s="219"/>
    </row>
    <row r="192" spans="1:31" ht="15.75">
      <c r="A192" s="121" t="s">
        <v>2562</v>
      </c>
      <c r="B192" s="3"/>
      <c r="C192" s="3"/>
      <c r="D192" s="50">
        <f t="shared" si="7"/>
        <v>705.89999999998918</v>
      </c>
      <c r="E192" s="283">
        <v>0</v>
      </c>
      <c r="F192" s="283">
        <v>59.999999999999773</v>
      </c>
      <c r="G192" s="283">
        <v>0</v>
      </c>
      <c r="H192" s="283">
        <v>0</v>
      </c>
      <c r="I192" s="283">
        <v>37.500000000000227</v>
      </c>
      <c r="J192" s="283">
        <v>39</v>
      </c>
      <c r="K192" s="283">
        <v>124.90000000000009</v>
      </c>
      <c r="L192" s="283">
        <v>48.5</v>
      </c>
      <c r="M192" s="283">
        <v>40.800000000000182</v>
      </c>
      <c r="N192" s="283">
        <v>1.3999999999978172</v>
      </c>
      <c r="O192" s="283">
        <v>121.49999999999909</v>
      </c>
      <c r="P192" s="283">
        <v>20.999999999998181</v>
      </c>
      <c r="Q192" s="561">
        <v>96.999999999996362</v>
      </c>
      <c r="R192" s="561">
        <v>0</v>
      </c>
      <c r="S192" s="561">
        <v>114.29999999999745</v>
      </c>
      <c r="T192" s="557"/>
      <c r="U192" s="560"/>
      <c r="V192" s="513"/>
      <c r="W192" s="513"/>
      <c r="X192" s="511"/>
      <c r="Z192" s="157"/>
      <c r="AA192" s="121"/>
      <c r="AB192" s="121"/>
      <c r="AC192" s="3"/>
      <c r="AD192" s="117"/>
      <c r="AE192" s="219"/>
    </row>
    <row r="193" spans="1:31" ht="15.75">
      <c r="A193" s="121" t="s">
        <v>2569</v>
      </c>
      <c r="B193" s="3"/>
      <c r="C193" s="3"/>
      <c r="D193" s="50">
        <f t="shared" si="7"/>
        <v>708.99999999998954</v>
      </c>
      <c r="E193" s="283">
        <v>0</v>
      </c>
      <c r="F193" s="283">
        <v>76.400000000000091</v>
      </c>
      <c r="G193" s="283">
        <v>30</v>
      </c>
      <c r="H193" s="283">
        <v>46.5</v>
      </c>
      <c r="I193" s="283">
        <v>42.699999999999363</v>
      </c>
      <c r="J193" s="283">
        <v>52.5</v>
      </c>
      <c r="K193" s="283">
        <v>121.20000000000027</v>
      </c>
      <c r="L193" s="283">
        <v>64.5</v>
      </c>
      <c r="M193" s="283">
        <v>0</v>
      </c>
      <c r="N193" s="283">
        <v>16.499999999998181</v>
      </c>
      <c r="O193" s="283">
        <v>30.899999999997817</v>
      </c>
      <c r="P193" s="283">
        <v>0</v>
      </c>
      <c r="Q193" s="561">
        <v>128.99999999999818</v>
      </c>
      <c r="R193" s="561">
        <v>46.799999999997453</v>
      </c>
      <c r="S193" s="561">
        <v>51.999999999998181</v>
      </c>
      <c r="T193" s="560"/>
      <c r="U193" s="560"/>
      <c r="V193" s="513"/>
      <c r="W193" s="513"/>
      <c r="X193" s="511"/>
      <c r="Z193" s="157"/>
      <c r="AA193" s="121"/>
      <c r="AB193" s="121"/>
      <c r="AC193" s="11"/>
      <c r="AD193" s="117"/>
      <c r="AE193" s="219"/>
    </row>
    <row r="194" spans="1:31" ht="15.75">
      <c r="A194" s="121" t="s">
        <v>2559</v>
      </c>
      <c r="B194" s="3"/>
      <c r="C194" s="3"/>
      <c r="D194" s="50">
        <f t="shared" si="7"/>
        <v>733.40000000000066</v>
      </c>
      <c r="E194" s="283">
        <v>0</v>
      </c>
      <c r="F194" s="283">
        <v>2.2000000000001592</v>
      </c>
      <c r="G194" s="283">
        <v>47.5</v>
      </c>
      <c r="H194" s="283">
        <v>18.5</v>
      </c>
      <c r="I194" s="283">
        <v>54.100000000000136</v>
      </c>
      <c r="J194" s="283">
        <v>100.40000000000009</v>
      </c>
      <c r="K194" s="283">
        <v>210.39999999999964</v>
      </c>
      <c r="L194" s="283">
        <v>83.499999999999545</v>
      </c>
      <c r="M194" s="283">
        <v>0</v>
      </c>
      <c r="N194" s="283">
        <v>0</v>
      </c>
      <c r="O194" s="283">
        <v>46.800000000001091</v>
      </c>
      <c r="P194" s="283">
        <v>0</v>
      </c>
      <c r="Q194" s="561">
        <v>103</v>
      </c>
      <c r="R194" s="561">
        <v>0</v>
      </c>
      <c r="S194" s="561">
        <v>67</v>
      </c>
      <c r="T194" s="509"/>
      <c r="U194" s="560"/>
      <c r="V194" s="513"/>
      <c r="W194" s="513"/>
      <c r="X194" s="511"/>
      <c r="Z194" s="157"/>
      <c r="AA194" s="121"/>
      <c r="AB194" s="121"/>
      <c r="AC194" s="3"/>
      <c r="AD194" s="117"/>
      <c r="AE194" s="219"/>
    </row>
    <row r="195" spans="1:31" ht="15.75">
      <c r="A195" s="121" t="s">
        <v>2564</v>
      </c>
      <c r="B195" s="3"/>
      <c r="C195" s="3"/>
      <c r="D195" s="50">
        <f t="shared" si="7"/>
        <v>858.90000000000305</v>
      </c>
      <c r="E195" s="283">
        <v>0</v>
      </c>
      <c r="F195" s="283">
        <v>63.799999999999955</v>
      </c>
      <c r="G195" s="283">
        <v>0</v>
      </c>
      <c r="H195" s="283">
        <v>0</v>
      </c>
      <c r="I195" s="283">
        <v>101.09999999999945</v>
      </c>
      <c r="J195" s="283">
        <v>0</v>
      </c>
      <c r="K195" s="283">
        <v>106.20000000000118</v>
      </c>
      <c r="L195" s="283">
        <v>42.000000000001819</v>
      </c>
      <c r="M195" s="283">
        <v>87.90000000000191</v>
      </c>
      <c r="N195" s="283">
        <v>0</v>
      </c>
      <c r="O195" s="283">
        <v>149.99999999999909</v>
      </c>
      <c r="P195" s="283">
        <v>0</v>
      </c>
      <c r="Q195" s="561">
        <v>135</v>
      </c>
      <c r="R195" s="561">
        <v>0</v>
      </c>
      <c r="S195" s="561">
        <v>172.89999999999964</v>
      </c>
      <c r="T195" s="502"/>
      <c r="U195" s="560"/>
      <c r="V195" s="513"/>
      <c r="W195" s="513"/>
      <c r="X195" s="511"/>
      <c r="Z195" s="157"/>
      <c r="AA195" s="121"/>
      <c r="AB195" s="121"/>
      <c r="AC195" s="11"/>
      <c r="AD195" s="117"/>
      <c r="AE195" s="218"/>
    </row>
    <row r="196" spans="1:31" ht="15.75">
      <c r="A196" s="121" t="s">
        <v>2554</v>
      </c>
      <c r="B196" s="3"/>
      <c r="C196" s="3"/>
      <c r="D196" s="50">
        <f t="shared" si="7"/>
        <v>488.75000000000011</v>
      </c>
      <c r="E196" s="283">
        <v>5.6000000000001364</v>
      </c>
      <c r="F196" s="283">
        <v>14.300000000000068</v>
      </c>
      <c r="G196" s="283">
        <v>6.5</v>
      </c>
      <c r="H196" s="283">
        <v>9.0999999999999091</v>
      </c>
      <c r="I196" s="283">
        <v>56.25</v>
      </c>
      <c r="J196" s="283">
        <v>44.999999999999545</v>
      </c>
      <c r="K196" s="283">
        <v>55.599999999999454</v>
      </c>
      <c r="L196" s="283">
        <v>1.4000000000000909</v>
      </c>
      <c r="M196" s="283">
        <v>24</v>
      </c>
      <c r="N196" s="283">
        <v>0</v>
      </c>
      <c r="O196" s="283">
        <v>70.000000000000909</v>
      </c>
      <c r="P196" s="283">
        <v>0</v>
      </c>
      <c r="Q196" s="561">
        <v>52</v>
      </c>
      <c r="R196" s="561">
        <v>35.700000000000728</v>
      </c>
      <c r="S196" s="561">
        <v>113.29999999999927</v>
      </c>
      <c r="T196" s="502"/>
      <c r="U196" s="560"/>
      <c r="V196" s="513"/>
      <c r="W196" s="513"/>
      <c r="X196" s="511"/>
      <c r="Z196" s="157"/>
      <c r="AA196" s="121"/>
      <c r="AB196" s="121"/>
      <c r="AC196" s="3"/>
      <c r="AD196" s="117"/>
      <c r="AE196" s="219"/>
    </row>
    <row r="197" spans="1:31" ht="15.75">
      <c r="A197" s="121" t="s">
        <v>1001</v>
      </c>
      <c r="D197" s="50">
        <f t="shared" si="7"/>
        <v>774.89999999999122</v>
      </c>
      <c r="E197" s="283">
        <v>0</v>
      </c>
      <c r="F197" s="283">
        <v>127.20000000000005</v>
      </c>
      <c r="G197" s="283">
        <v>5.5000000000002274</v>
      </c>
      <c r="H197" s="283">
        <v>11.900000000000318</v>
      </c>
      <c r="I197" s="283">
        <v>96.400000000000546</v>
      </c>
      <c r="J197" s="283">
        <v>48.999999999999545</v>
      </c>
      <c r="K197" s="283">
        <v>84.499999999999091</v>
      </c>
      <c r="L197" s="283">
        <v>62.999999999999091</v>
      </c>
      <c r="M197" s="283">
        <v>0</v>
      </c>
      <c r="N197" s="283">
        <v>0</v>
      </c>
      <c r="O197" s="283">
        <v>50.500000000001819</v>
      </c>
      <c r="P197" s="283">
        <v>0</v>
      </c>
      <c r="Q197" s="561">
        <v>137.49999999999636</v>
      </c>
      <c r="R197" s="561">
        <v>18.19999999999709</v>
      </c>
      <c r="S197" s="561">
        <v>131.19999999999709</v>
      </c>
      <c r="T197" s="509"/>
      <c r="U197" s="502"/>
      <c r="V197" s="502"/>
      <c r="W197" s="555"/>
      <c r="X197" s="499"/>
      <c r="Z197" s="157"/>
      <c r="AA197" s="121"/>
      <c r="AB197" s="121"/>
      <c r="AC197" s="3"/>
      <c r="AD197" s="117"/>
      <c r="AE197" s="219"/>
    </row>
    <row r="198" spans="1:31" ht="15.75">
      <c r="A198" s="121" t="s">
        <v>27</v>
      </c>
      <c r="D198" s="50">
        <f t="shared" si="7"/>
        <v>999.60000000000139</v>
      </c>
      <c r="E198" s="283">
        <v>0</v>
      </c>
      <c r="F198" s="283">
        <v>34.699999999999932</v>
      </c>
      <c r="G198" s="283">
        <v>35</v>
      </c>
      <c r="H198" s="283">
        <v>92.199999999999818</v>
      </c>
      <c r="I198" s="283">
        <v>42.699999999999818</v>
      </c>
      <c r="J198" s="283">
        <v>147.99999999999955</v>
      </c>
      <c r="K198" s="283">
        <v>75.499999999999545</v>
      </c>
      <c r="L198" s="283">
        <v>141.99999999999909</v>
      </c>
      <c r="M198" s="283">
        <v>0</v>
      </c>
      <c r="N198" s="283">
        <v>144.89999999999873</v>
      </c>
      <c r="O198" s="283">
        <v>0</v>
      </c>
      <c r="P198" s="283">
        <v>22.499999999999091</v>
      </c>
      <c r="Q198" s="561">
        <v>151.00000000000182</v>
      </c>
      <c r="R198" s="561">
        <v>52.80000000000291</v>
      </c>
      <c r="S198" s="561">
        <v>58.300000000001091</v>
      </c>
      <c r="T198" s="560"/>
      <c r="U198" s="509"/>
      <c r="V198" s="502"/>
      <c r="W198" s="555"/>
      <c r="X198" s="499"/>
      <c r="Z198" s="157"/>
      <c r="AA198" s="121"/>
      <c r="AB198" s="121"/>
      <c r="AC198" s="11"/>
      <c r="AD198" s="117"/>
      <c r="AE198" s="219"/>
    </row>
    <row r="199" spans="1:31" ht="15.75">
      <c r="A199" s="121" t="s">
        <v>1035</v>
      </c>
      <c r="D199" s="50">
        <f t="shared" si="7"/>
        <v>766.90000000000532</v>
      </c>
      <c r="E199" s="283">
        <v>8.0999999999996817</v>
      </c>
      <c r="F199" s="283">
        <v>52</v>
      </c>
      <c r="G199" s="283">
        <v>0</v>
      </c>
      <c r="H199" s="283">
        <v>0</v>
      </c>
      <c r="I199" s="283">
        <v>61.5</v>
      </c>
      <c r="J199" s="283">
        <v>16.900000000001</v>
      </c>
      <c r="K199" s="283">
        <v>139.50000000000045</v>
      </c>
      <c r="L199" s="283">
        <v>103.50000000000364</v>
      </c>
      <c r="M199" s="283">
        <v>18.000000000003638</v>
      </c>
      <c r="N199" s="283">
        <v>110.90000000000146</v>
      </c>
      <c r="O199" s="283">
        <v>47.500000000002728</v>
      </c>
      <c r="P199" s="283">
        <v>0</v>
      </c>
      <c r="Q199" s="561">
        <v>108.49999999999636</v>
      </c>
      <c r="R199" s="561">
        <v>0</v>
      </c>
      <c r="S199" s="561">
        <v>100.49999999999636</v>
      </c>
      <c r="T199" s="509"/>
      <c r="U199" s="502"/>
      <c r="V199" s="502"/>
      <c r="W199" s="555"/>
      <c r="X199" s="499"/>
      <c r="Z199" s="157"/>
      <c r="AA199" s="121"/>
      <c r="AB199" s="121"/>
      <c r="AC199" s="3"/>
      <c r="AD199" s="117"/>
      <c r="AE199" s="219"/>
    </row>
    <row r="200" spans="1:31" ht="15.75">
      <c r="A200" s="121" t="s">
        <v>156</v>
      </c>
      <c r="D200" s="50">
        <f t="shared" si="7"/>
        <v>547.80000000000155</v>
      </c>
      <c r="E200" s="283">
        <v>0</v>
      </c>
      <c r="F200" s="283">
        <v>0</v>
      </c>
      <c r="G200" s="283">
        <v>0</v>
      </c>
      <c r="H200" s="283">
        <v>3.8999999999996362</v>
      </c>
      <c r="I200" s="283">
        <v>0</v>
      </c>
      <c r="J200" s="283">
        <v>52.500000000000455</v>
      </c>
      <c r="K200" s="283">
        <v>92.600000000000364</v>
      </c>
      <c r="L200" s="283">
        <v>57.499999999999091</v>
      </c>
      <c r="M200" s="283">
        <v>21.999999999999091</v>
      </c>
      <c r="N200" s="283">
        <v>57.199999999999818</v>
      </c>
      <c r="O200" s="283">
        <v>105</v>
      </c>
      <c r="P200" s="283">
        <v>17.999999999999091</v>
      </c>
      <c r="Q200" s="561">
        <v>48.000000000001819</v>
      </c>
      <c r="R200" s="561">
        <v>16.900000000001455</v>
      </c>
      <c r="S200" s="561">
        <v>74.200000000000728</v>
      </c>
      <c r="T200" s="560"/>
      <c r="U200" s="502"/>
      <c r="V200" s="502"/>
      <c r="W200" s="555"/>
      <c r="X200" s="499"/>
      <c r="Z200" s="157"/>
      <c r="AA200" s="121"/>
      <c r="AB200" s="121"/>
      <c r="AC200" s="155"/>
      <c r="AD200" s="117"/>
      <c r="AE200" s="219"/>
    </row>
    <row r="201" spans="1:31" ht="15.75">
      <c r="A201" s="121" t="s">
        <v>1021</v>
      </c>
      <c r="D201" s="50">
        <f t="shared" si="7"/>
        <v>496.70000000000834</v>
      </c>
      <c r="E201" s="283">
        <v>0</v>
      </c>
      <c r="F201" s="283">
        <v>39.899999999999977</v>
      </c>
      <c r="G201" s="283">
        <v>2.3999999999996362</v>
      </c>
      <c r="H201" s="283">
        <v>49.499999999999773</v>
      </c>
      <c r="I201" s="283">
        <v>73.999999999999773</v>
      </c>
      <c r="J201" s="283">
        <v>30.000000000000455</v>
      </c>
      <c r="K201" s="283">
        <v>92.400000000000546</v>
      </c>
      <c r="L201" s="283">
        <v>0</v>
      </c>
      <c r="M201" s="283">
        <v>0</v>
      </c>
      <c r="N201" s="283">
        <v>30.000000000000909</v>
      </c>
      <c r="O201" s="283">
        <v>0</v>
      </c>
      <c r="P201" s="283">
        <v>0</v>
      </c>
      <c r="Q201" s="561">
        <v>66.000000000001819</v>
      </c>
      <c r="R201" s="561">
        <v>47.000000000003638</v>
      </c>
      <c r="S201" s="561">
        <v>65.500000000001819</v>
      </c>
      <c r="T201" s="502"/>
      <c r="U201" s="502"/>
      <c r="V201" s="502"/>
      <c r="W201" s="555"/>
      <c r="X201" s="499"/>
      <c r="Z201" s="157"/>
      <c r="AA201" s="121"/>
      <c r="AB201" s="121"/>
      <c r="AC201" s="11"/>
      <c r="AD201" s="117"/>
      <c r="AE201" s="218"/>
    </row>
    <row r="202" spans="1:31" ht="15.75">
      <c r="A202" s="121" t="s">
        <v>143</v>
      </c>
      <c r="D202" s="50">
        <f t="shared" si="7"/>
        <v>594.99999999999602</v>
      </c>
      <c r="E202" s="283">
        <v>0</v>
      </c>
      <c r="F202" s="283">
        <v>43.999999999999886</v>
      </c>
      <c r="G202" s="283">
        <v>0</v>
      </c>
      <c r="H202" s="283">
        <v>3.2999999999999545</v>
      </c>
      <c r="I202" s="283">
        <v>68</v>
      </c>
      <c r="J202" s="283">
        <v>45.499999999999545</v>
      </c>
      <c r="K202" s="283">
        <v>135.29999999999973</v>
      </c>
      <c r="L202" s="283">
        <v>19.5</v>
      </c>
      <c r="M202" s="283">
        <v>46.200000000000728</v>
      </c>
      <c r="N202" s="283">
        <v>0</v>
      </c>
      <c r="O202" s="283">
        <v>94.499999999999091</v>
      </c>
      <c r="P202" s="283">
        <v>0</v>
      </c>
      <c r="Q202" s="561">
        <v>51.999999999998181</v>
      </c>
      <c r="R202" s="561">
        <v>14.299999999999272</v>
      </c>
      <c r="S202" s="561">
        <v>72.399999999999636</v>
      </c>
      <c r="T202" s="509"/>
      <c r="U202" s="557"/>
      <c r="V202" s="502"/>
      <c r="W202" s="555"/>
      <c r="X202" s="499"/>
      <c r="Z202" s="157"/>
      <c r="AA202" s="121"/>
      <c r="AB202" s="121"/>
      <c r="AC202" s="3"/>
      <c r="AD202" s="117"/>
      <c r="AE202" s="219"/>
    </row>
    <row r="203" spans="1:31" ht="15.75">
      <c r="A203" s="121" t="s">
        <v>993</v>
      </c>
      <c r="D203" s="50">
        <f t="shared" si="7"/>
        <v>736.10000000000809</v>
      </c>
      <c r="E203" s="283">
        <v>0</v>
      </c>
      <c r="F203" s="283">
        <v>33</v>
      </c>
      <c r="G203" s="283">
        <v>55.799999999999955</v>
      </c>
      <c r="H203" s="283">
        <v>75.7999999999995</v>
      </c>
      <c r="I203" s="283">
        <v>77.499999999999545</v>
      </c>
      <c r="J203" s="283">
        <v>0</v>
      </c>
      <c r="K203" s="283">
        <v>115.60000000000036</v>
      </c>
      <c r="L203" s="283">
        <v>111.99999999999818</v>
      </c>
      <c r="M203" s="283">
        <v>0</v>
      </c>
      <c r="N203" s="283">
        <v>0</v>
      </c>
      <c r="O203" s="283">
        <v>0</v>
      </c>
      <c r="P203" s="283">
        <v>0</v>
      </c>
      <c r="Q203" s="561">
        <v>140.50000000000364</v>
      </c>
      <c r="R203" s="561">
        <v>47.500000000003638</v>
      </c>
      <c r="S203" s="561">
        <v>78.400000000003274</v>
      </c>
      <c r="T203" s="502"/>
      <c r="U203" s="502"/>
      <c r="V203" s="502"/>
      <c r="W203" s="555"/>
      <c r="X203" s="499"/>
      <c r="Z203" s="157"/>
      <c r="AA203" s="121"/>
      <c r="AB203" s="121"/>
      <c r="AC203" s="3"/>
      <c r="AD203" s="117"/>
      <c r="AE203" s="219"/>
    </row>
    <row r="204" spans="1:31" ht="15.75">
      <c r="A204" s="121" t="s">
        <v>2568</v>
      </c>
      <c r="B204" s="3"/>
      <c r="C204" s="3"/>
      <c r="D204" s="50">
        <f t="shared" si="7"/>
        <v>840.49999999998749</v>
      </c>
      <c r="E204" s="283">
        <v>41.5</v>
      </c>
      <c r="F204" s="283">
        <v>60.000000000000227</v>
      </c>
      <c r="G204" s="283">
        <v>52</v>
      </c>
      <c r="H204" s="283">
        <v>47.300000000000182</v>
      </c>
      <c r="I204" s="283">
        <v>56</v>
      </c>
      <c r="J204" s="283">
        <v>52.500000000000909</v>
      </c>
      <c r="K204" s="283">
        <v>134.00000000000091</v>
      </c>
      <c r="L204" s="283">
        <v>22.499999999999091</v>
      </c>
      <c r="M204" s="283">
        <v>21.999999999998181</v>
      </c>
      <c r="N204" s="283">
        <v>9.8999999999996362</v>
      </c>
      <c r="O204" s="283">
        <v>144.99999999999818</v>
      </c>
      <c r="P204" s="283">
        <v>16.899999999999636</v>
      </c>
      <c r="Q204" s="561">
        <v>59.999999999994543</v>
      </c>
      <c r="R204" s="561">
        <v>0</v>
      </c>
      <c r="S204" s="561">
        <v>120.899999999996</v>
      </c>
      <c r="T204" s="560"/>
      <c r="U204" s="560"/>
      <c r="V204" s="513"/>
      <c r="W204" s="513"/>
      <c r="X204" s="511"/>
      <c r="Z204" s="157"/>
      <c r="AA204" s="121"/>
      <c r="AB204" s="121"/>
      <c r="AC204" s="3"/>
      <c r="AD204" s="117"/>
      <c r="AE204" s="219"/>
    </row>
    <row r="205" spans="1:31" ht="15.75">
      <c r="A205" s="121" t="s">
        <v>1036</v>
      </c>
      <c r="D205" s="50">
        <f t="shared" si="7"/>
        <v>910.20000000002369</v>
      </c>
      <c r="E205" s="283">
        <v>0</v>
      </c>
      <c r="F205" s="283">
        <v>55.999999999999773</v>
      </c>
      <c r="G205" s="283">
        <v>0</v>
      </c>
      <c r="H205" s="283">
        <v>39.899999999999636</v>
      </c>
      <c r="I205" s="283">
        <v>37.999999999999545</v>
      </c>
      <c r="J205" s="283">
        <v>103.00000000000091</v>
      </c>
      <c r="K205" s="283">
        <v>167.00000000000091</v>
      </c>
      <c r="L205" s="283">
        <v>118.70000000000164</v>
      </c>
      <c r="M205" s="283">
        <v>42.000000000001819</v>
      </c>
      <c r="N205" s="283">
        <v>63.600000000002183</v>
      </c>
      <c r="O205" s="283">
        <v>81.000000000001819</v>
      </c>
      <c r="P205" s="283">
        <v>17.800000000000182</v>
      </c>
      <c r="Q205" s="561">
        <v>74.000000000005457</v>
      </c>
      <c r="R205" s="561">
        <v>16.900000000005093</v>
      </c>
      <c r="S205" s="561">
        <v>92.300000000004729</v>
      </c>
      <c r="T205" s="502"/>
      <c r="U205" s="502"/>
      <c r="V205" s="502"/>
      <c r="W205" s="555"/>
      <c r="X205" s="499"/>
      <c r="Z205" s="157"/>
      <c r="AA205" s="121"/>
      <c r="AB205" s="121"/>
      <c r="AC205" s="3"/>
      <c r="AD205" s="117"/>
      <c r="AE205" s="219"/>
    </row>
    <row r="206" spans="1:31" ht="15.75">
      <c r="A206" s="121" t="s">
        <v>1004</v>
      </c>
      <c r="D206" s="50">
        <f t="shared" si="7"/>
        <v>577.60000000000821</v>
      </c>
      <c r="E206" s="283">
        <v>0</v>
      </c>
      <c r="F206" s="283">
        <v>44.000000000000114</v>
      </c>
      <c r="G206" s="283">
        <v>60</v>
      </c>
      <c r="H206" s="283">
        <v>3.3000000000001819</v>
      </c>
      <c r="I206" s="283">
        <v>35.999999999999545</v>
      </c>
      <c r="J206" s="283">
        <v>45.499999999999091</v>
      </c>
      <c r="K206" s="283">
        <v>88.599999999999454</v>
      </c>
      <c r="L206" s="283">
        <v>55.500000000000909</v>
      </c>
      <c r="M206" s="283">
        <v>42.000000000000909</v>
      </c>
      <c r="N206" s="283">
        <v>16.500000000001819</v>
      </c>
      <c r="O206" s="283">
        <v>20.700000000002547</v>
      </c>
      <c r="P206" s="283">
        <v>0</v>
      </c>
      <c r="Q206" s="561">
        <v>90</v>
      </c>
      <c r="R206" s="561">
        <v>62.300000000001091</v>
      </c>
      <c r="S206" s="561">
        <v>13.200000000002547</v>
      </c>
      <c r="T206" s="509"/>
      <c r="U206" s="502"/>
      <c r="V206" s="502"/>
      <c r="W206" s="555"/>
      <c r="X206" s="499"/>
      <c r="Z206" s="157"/>
      <c r="AA206" s="121"/>
      <c r="AB206" s="121"/>
      <c r="AC206" s="3"/>
      <c r="AD206" s="117"/>
      <c r="AE206" s="219"/>
    </row>
    <row r="207" spans="1:31" ht="15.75">
      <c r="A207" s="121" t="s">
        <v>1003</v>
      </c>
      <c r="D207" s="50">
        <f t="shared" si="7"/>
        <v>507.800000000002</v>
      </c>
      <c r="E207" s="283">
        <v>0</v>
      </c>
      <c r="F207" s="283">
        <v>78.700000000000045</v>
      </c>
      <c r="G207" s="283">
        <v>0</v>
      </c>
      <c r="H207" s="283">
        <v>6.2999999999999545</v>
      </c>
      <c r="I207" s="283">
        <v>45.199999999999818</v>
      </c>
      <c r="J207" s="283">
        <v>48.999999999999545</v>
      </c>
      <c r="K207" s="283">
        <v>79.299999999999727</v>
      </c>
      <c r="L207" s="283">
        <v>21.000000000001819</v>
      </c>
      <c r="M207" s="283">
        <v>0</v>
      </c>
      <c r="N207" s="283">
        <v>21</v>
      </c>
      <c r="O207" s="283">
        <v>65.100000000000364</v>
      </c>
      <c r="P207" s="283">
        <v>0</v>
      </c>
      <c r="Q207" s="561">
        <v>48</v>
      </c>
      <c r="R207" s="561">
        <v>35.700000000000728</v>
      </c>
      <c r="S207" s="561">
        <v>58.5</v>
      </c>
      <c r="T207" s="502"/>
      <c r="U207" s="502"/>
      <c r="V207" s="502"/>
      <c r="W207" s="555"/>
      <c r="X207" s="499"/>
      <c r="Z207" s="157"/>
      <c r="AA207" s="121"/>
      <c r="AB207" s="121"/>
      <c r="AC207" s="3"/>
      <c r="AD207" s="117"/>
      <c r="AE207" s="219"/>
    </row>
    <row r="208" spans="1:31" ht="15.75">
      <c r="A208" s="121" t="s">
        <v>2552</v>
      </c>
      <c r="B208" s="3"/>
      <c r="C208" s="3"/>
      <c r="D208" s="50">
        <f t="shared" si="7"/>
        <v>715.70000000000687</v>
      </c>
      <c r="E208" s="283">
        <v>0</v>
      </c>
      <c r="F208" s="283">
        <v>60.5</v>
      </c>
      <c r="G208" s="283">
        <v>93.100000000000136</v>
      </c>
      <c r="H208" s="283">
        <v>66.100000000000136</v>
      </c>
      <c r="I208" s="283">
        <v>18.200000000000045</v>
      </c>
      <c r="J208" s="283">
        <v>12.599999999999909</v>
      </c>
      <c r="K208" s="283">
        <v>92.900000000000091</v>
      </c>
      <c r="L208" s="283">
        <v>119</v>
      </c>
      <c r="M208" s="283">
        <v>13.5</v>
      </c>
      <c r="N208" s="283">
        <v>0</v>
      </c>
      <c r="O208" s="283">
        <v>5.5</v>
      </c>
      <c r="P208" s="283">
        <v>0</v>
      </c>
      <c r="Q208" s="561">
        <v>168.30000000000109</v>
      </c>
      <c r="R208" s="561">
        <v>49.500000000001819</v>
      </c>
      <c r="S208" s="561">
        <v>16.500000000003638</v>
      </c>
      <c r="T208" s="560"/>
      <c r="U208" s="560"/>
      <c r="V208" s="513"/>
      <c r="W208" s="513"/>
      <c r="X208" s="511"/>
      <c r="Z208" s="157"/>
      <c r="AA208" s="121"/>
      <c r="AB208" s="121"/>
      <c r="AC208" s="3"/>
      <c r="AD208" s="117"/>
      <c r="AE208" s="219"/>
    </row>
    <row r="209" spans="1:31" ht="15.75">
      <c r="A209" s="121" t="s">
        <v>160</v>
      </c>
      <c r="D209" s="50">
        <f t="shared" si="7"/>
        <v>914.99999999999955</v>
      </c>
      <c r="E209" s="283">
        <v>0</v>
      </c>
      <c r="F209" s="283">
        <v>66</v>
      </c>
      <c r="G209" s="283">
        <v>35.000000000000455</v>
      </c>
      <c r="H209" s="283">
        <v>114.40000000000032</v>
      </c>
      <c r="I209" s="283">
        <v>33.000000000000682</v>
      </c>
      <c r="J209" s="283">
        <v>73.800000000000182</v>
      </c>
      <c r="K209" s="283">
        <v>115.20000000000073</v>
      </c>
      <c r="L209" s="283">
        <v>102</v>
      </c>
      <c r="M209" s="283">
        <v>62.400000000000091</v>
      </c>
      <c r="N209" s="283">
        <v>57.999999999999091</v>
      </c>
      <c r="O209" s="283">
        <v>5.4999999999990905</v>
      </c>
      <c r="P209" s="283">
        <v>0</v>
      </c>
      <c r="Q209" s="561">
        <v>136.99999999999818</v>
      </c>
      <c r="R209" s="561">
        <v>92.899999999999636</v>
      </c>
      <c r="S209" s="561">
        <v>19.800000000001091</v>
      </c>
      <c r="T209" s="502"/>
      <c r="U209" s="502"/>
      <c r="V209" s="502"/>
      <c r="W209" s="555"/>
      <c r="X209" s="499"/>
      <c r="Z209" s="157"/>
      <c r="AA209" s="121"/>
      <c r="AB209" s="121"/>
      <c r="AC209" s="3"/>
      <c r="AD209" s="117"/>
      <c r="AE209" s="219"/>
    </row>
    <row r="210" spans="1:31" ht="15.75">
      <c r="A210" s="121" t="s">
        <v>988</v>
      </c>
      <c r="D210" s="50">
        <f t="shared" si="7"/>
        <v>806.15000000000737</v>
      </c>
      <c r="E210" s="283">
        <v>0</v>
      </c>
      <c r="F210" s="283">
        <v>44</v>
      </c>
      <c r="G210" s="283">
        <v>45</v>
      </c>
      <c r="H210" s="283">
        <v>41.100000000000364</v>
      </c>
      <c r="I210" s="283">
        <v>56.250000000000455</v>
      </c>
      <c r="J210" s="283">
        <v>0</v>
      </c>
      <c r="K210" s="283">
        <v>76.200000000000728</v>
      </c>
      <c r="L210" s="283">
        <v>85.000000000000909</v>
      </c>
      <c r="M210" s="283">
        <v>5.5000000000009095</v>
      </c>
      <c r="N210" s="283">
        <v>109.00000000000091</v>
      </c>
      <c r="O210" s="283">
        <v>77.500000000001819</v>
      </c>
      <c r="P210" s="283">
        <v>11.699999999999818</v>
      </c>
      <c r="Q210" s="561">
        <v>109</v>
      </c>
      <c r="R210" s="561">
        <v>43.100000000000364</v>
      </c>
      <c r="S210" s="561">
        <v>102.80000000000109</v>
      </c>
      <c r="T210" s="502"/>
      <c r="U210" s="502"/>
      <c r="V210" s="502"/>
      <c r="W210" s="555"/>
      <c r="X210" s="499"/>
      <c r="Z210" s="157"/>
      <c r="AA210" s="121"/>
      <c r="AB210" s="121"/>
      <c r="AC210" s="3"/>
      <c r="AD210" s="117"/>
      <c r="AE210" s="219"/>
    </row>
    <row r="211" spans="1:31" ht="15.75">
      <c r="A211" s="121" t="s">
        <v>31</v>
      </c>
      <c r="D211" s="50">
        <f t="shared" si="7"/>
        <v>402.00000000000273</v>
      </c>
      <c r="E211" s="283">
        <v>0</v>
      </c>
      <c r="F211" s="283">
        <v>1.0999999999999091</v>
      </c>
      <c r="G211" s="283">
        <v>0</v>
      </c>
      <c r="H211" s="283">
        <v>3.2999999999997272</v>
      </c>
      <c r="I211" s="283">
        <v>0</v>
      </c>
      <c r="J211" s="283">
        <v>45.5</v>
      </c>
      <c r="K211" s="283">
        <v>44</v>
      </c>
      <c r="L211" s="283">
        <v>30.000000000001819</v>
      </c>
      <c r="M211" s="283">
        <v>0</v>
      </c>
      <c r="N211" s="283">
        <v>0</v>
      </c>
      <c r="O211" s="283">
        <v>107.19999999999891</v>
      </c>
      <c r="P211" s="283">
        <v>12.600000000001273</v>
      </c>
      <c r="Q211" s="561">
        <v>48</v>
      </c>
      <c r="R211" s="561">
        <v>14.300000000001091</v>
      </c>
      <c r="S211" s="561">
        <v>96</v>
      </c>
      <c r="T211" s="509"/>
      <c r="U211" s="509"/>
      <c r="V211" s="502"/>
      <c r="W211" s="555"/>
      <c r="X211" s="499"/>
      <c r="Z211" s="157"/>
      <c r="AA211" s="121"/>
      <c r="AB211" s="121"/>
      <c r="AC211" s="3"/>
      <c r="AD211" s="117"/>
      <c r="AE211" s="219"/>
    </row>
    <row r="212" spans="1:31" ht="15.75">
      <c r="A212" s="121" t="s">
        <v>1047</v>
      </c>
      <c r="D212" s="50">
        <f t="shared" si="7"/>
        <v>818.8</v>
      </c>
      <c r="E212" s="283">
        <v>27.500000000000455</v>
      </c>
      <c r="F212" s="283">
        <v>56.000000000000682</v>
      </c>
      <c r="G212" s="283">
        <v>10.799999999999727</v>
      </c>
      <c r="H212" s="283">
        <v>29.999999999999545</v>
      </c>
      <c r="I212" s="283">
        <v>56.999999999999545</v>
      </c>
      <c r="J212" s="283">
        <v>0</v>
      </c>
      <c r="K212" s="283">
        <v>107.19999999999891</v>
      </c>
      <c r="L212" s="283">
        <v>32.999999999998181</v>
      </c>
      <c r="M212" s="283">
        <v>21.299999999998363</v>
      </c>
      <c r="N212" s="283">
        <v>45.5</v>
      </c>
      <c r="O212" s="283">
        <v>133.90000000000055</v>
      </c>
      <c r="P212" s="283">
        <v>33</v>
      </c>
      <c r="Q212" s="561">
        <v>131.50000000000182</v>
      </c>
      <c r="R212" s="561">
        <v>72.000000000001819</v>
      </c>
      <c r="S212" s="561">
        <v>60.100000000000364</v>
      </c>
      <c r="T212" s="509"/>
      <c r="U212" s="502"/>
      <c r="V212" s="502"/>
      <c r="W212" s="555"/>
      <c r="X212" s="499"/>
      <c r="Z212" s="157"/>
      <c r="AA212" s="121"/>
      <c r="AB212" s="121"/>
      <c r="AC212" s="3"/>
      <c r="AD212" s="117"/>
      <c r="AE212" s="219"/>
    </row>
    <row r="213" spans="1:31" ht="15.75">
      <c r="A213" s="121" t="s">
        <v>1010</v>
      </c>
      <c r="D213" s="50">
        <f t="shared" si="7"/>
        <v>648.49999999999272</v>
      </c>
      <c r="E213" s="283">
        <v>35.999999999999886</v>
      </c>
      <c r="F213" s="283">
        <v>83.399999999999977</v>
      </c>
      <c r="G213" s="283">
        <v>24.000000000000455</v>
      </c>
      <c r="H213" s="283">
        <v>2.4000000000003183</v>
      </c>
      <c r="I213" s="283">
        <v>27.500000000000455</v>
      </c>
      <c r="J213" s="283">
        <v>37.500000000000455</v>
      </c>
      <c r="K213" s="283">
        <v>109.90000000000055</v>
      </c>
      <c r="L213" s="283">
        <v>39.000000000000909</v>
      </c>
      <c r="M213" s="283">
        <v>14.600000000000819</v>
      </c>
      <c r="N213" s="283">
        <v>22.499999999999091</v>
      </c>
      <c r="O213" s="283">
        <v>77.5</v>
      </c>
      <c r="P213" s="283">
        <v>0</v>
      </c>
      <c r="Q213" s="561">
        <v>115.99999999999454</v>
      </c>
      <c r="R213" s="561">
        <v>0</v>
      </c>
      <c r="S213" s="561">
        <v>58.199999999995271</v>
      </c>
      <c r="T213" s="560"/>
      <c r="U213" s="502"/>
      <c r="V213" s="502"/>
      <c r="W213" s="555"/>
      <c r="X213" s="499"/>
      <c r="Z213" s="157"/>
      <c r="AA213" s="121"/>
      <c r="AB213" s="121"/>
      <c r="AC213" s="3"/>
      <c r="AD213" s="117"/>
      <c r="AE213" s="219"/>
    </row>
    <row r="214" spans="1:31" ht="15.75">
      <c r="A214" s="121" t="s">
        <v>1039</v>
      </c>
      <c r="D214" s="50">
        <f t="shared" si="7"/>
        <v>673.99999999999989</v>
      </c>
      <c r="E214" s="283">
        <v>0</v>
      </c>
      <c r="F214" s="283">
        <v>1.3999999999999773</v>
      </c>
      <c r="G214" s="283">
        <v>0</v>
      </c>
      <c r="H214" s="283">
        <v>43.999999999999545</v>
      </c>
      <c r="I214" s="283">
        <v>37.5</v>
      </c>
      <c r="J214" s="283">
        <v>0</v>
      </c>
      <c r="K214" s="283">
        <v>128.40000000000055</v>
      </c>
      <c r="L214" s="283">
        <v>40.300000000002001</v>
      </c>
      <c r="M214" s="283">
        <v>28.000000000001819</v>
      </c>
      <c r="N214" s="283">
        <v>17.999999999999091</v>
      </c>
      <c r="O214" s="283">
        <v>94.999999999999091</v>
      </c>
      <c r="P214" s="283">
        <v>0</v>
      </c>
      <c r="Q214" s="561">
        <v>101.5</v>
      </c>
      <c r="R214" s="561">
        <v>21</v>
      </c>
      <c r="S214" s="561">
        <v>158.89999999999782</v>
      </c>
      <c r="T214" s="502"/>
      <c r="U214" s="502"/>
      <c r="V214" s="502"/>
      <c r="W214" s="555"/>
      <c r="X214" s="499"/>
      <c r="Z214" s="157"/>
      <c r="AA214" s="121"/>
      <c r="AB214" s="121"/>
      <c r="AC214" s="3"/>
      <c r="AD214" s="117"/>
      <c r="AE214" s="219"/>
    </row>
    <row r="215" spans="1:31" ht="15.75">
      <c r="A215" s="121" t="s">
        <v>33</v>
      </c>
      <c r="D215" s="50">
        <f t="shared" si="7"/>
        <v>946.79999999998608</v>
      </c>
      <c r="E215" s="283">
        <v>0</v>
      </c>
      <c r="F215" s="283">
        <v>74.300000000000182</v>
      </c>
      <c r="G215" s="283">
        <v>2.4000000000000909</v>
      </c>
      <c r="H215" s="283">
        <v>36</v>
      </c>
      <c r="I215" s="283">
        <v>85.999999999999545</v>
      </c>
      <c r="J215" s="283">
        <v>123.60000000000036</v>
      </c>
      <c r="K215" s="283">
        <v>134.59999999999991</v>
      </c>
      <c r="L215" s="283">
        <v>110</v>
      </c>
      <c r="M215" s="283">
        <v>0</v>
      </c>
      <c r="N215" s="283">
        <v>59.599999999998545</v>
      </c>
      <c r="O215" s="283">
        <v>79.499999999999091</v>
      </c>
      <c r="P215" s="283">
        <v>0</v>
      </c>
      <c r="Q215" s="561">
        <v>80.999999999996362</v>
      </c>
      <c r="R215" s="561">
        <v>79.499999999996362</v>
      </c>
      <c r="S215" s="561">
        <v>80.299999999995634</v>
      </c>
      <c r="T215" s="502"/>
      <c r="U215" s="509"/>
      <c r="V215" s="502"/>
      <c r="W215" s="555"/>
      <c r="X215" s="499"/>
      <c r="Z215" s="157"/>
      <c r="AA215" s="121"/>
      <c r="AB215" s="121"/>
      <c r="AC215" s="3"/>
      <c r="AD215" s="117"/>
      <c r="AE215" s="219"/>
    </row>
    <row r="216" spans="1:31" ht="15.75">
      <c r="A216" s="121" t="s">
        <v>2604</v>
      </c>
      <c r="B216" s="3"/>
      <c r="C216" s="3"/>
      <c r="D216" s="50">
        <f t="shared" si="7"/>
        <v>1032.1000000000081</v>
      </c>
      <c r="E216" s="283">
        <v>0</v>
      </c>
      <c r="F216" s="283">
        <v>115.80000000000007</v>
      </c>
      <c r="G216" s="283">
        <v>32.5</v>
      </c>
      <c r="H216" s="283">
        <v>45.5</v>
      </c>
      <c r="I216" s="283">
        <v>78.900000000000091</v>
      </c>
      <c r="J216" s="283">
        <v>0</v>
      </c>
      <c r="K216" s="283">
        <v>158.99999999999955</v>
      </c>
      <c r="L216" s="283">
        <v>93.199999999999363</v>
      </c>
      <c r="M216" s="283">
        <v>45.599999999999454</v>
      </c>
      <c r="N216" s="283">
        <v>72.500000000001819</v>
      </c>
      <c r="O216" s="283">
        <v>81.000000000001819</v>
      </c>
      <c r="P216" s="283">
        <v>0</v>
      </c>
      <c r="Q216" s="561">
        <v>138.50000000000182</v>
      </c>
      <c r="R216" s="561">
        <v>82.000000000001819</v>
      </c>
      <c r="S216" s="561">
        <v>87.600000000002183</v>
      </c>
      <c r="T216" s="560"/>
      <c r="U216" s="560"/>
      <c r="V216" s="513"/>
      <c r="W216" s="513"/>
      <c r="X216" s="511"/>
      <c r="Z216" s="157"/>
      <c r="AA216" s="121"/>
      <c r="AB216" s="121"/>
      <c r="AC216" s="3"/>
      <c r="AD216" s="117"/>
      <c r="AE216" s="219"/>
    </row>
    <row r="217" spans="1:31" ht="15.75">
      <c r="A217" s="121" t="s">
        <v>35</v>
      </c>
      <c r="D217" s="50">
        <f t="shared" si="7"/>
        <v>620.20000000000164</v>
      </c>
      <c r="E217" s="283">
        <v>7</v>
      </c>
      <c r="F217" s="283">
        <v>52.5</v>
      </c>
      <c r="G217" s="283">
        <v>0</v>
      </c>
      <c r="H217" s="283">
        <v>48.600000000000364</v>
      </c>
      <c r="I217" s="283">
        <v>45.000000000000455</v>
      </c>
      <c r="J217" s="283">
        <v>60.999999999999545</v>
      </c>
      <c r="K217" s="283">
        <v>54.849999999999909</v>
      </c>
      <c r="L217" s="283">
        <v>106</v>
      </c>
      <c r="M217" s="283">
        <v>19.099999999999909</v>
      </c>
      <c r="N217" s="283">
        <v>26.899999999999636</v>
      </c>
      <c r="O217" s="283">
        <v>0</v>
      </c>
      <c r="P217" s="283">
        <v>0</v>
      </c>
      <c r="Q217" s="561">
        <v>138.75</v>
      </c>
      <c r="R217" s="561">
        <v>0</v>
      </c>
      <c r="S217" s="561">
        <v>60.500000000001819</v>
      </c>
      <c r="T217" s="502"/>
      <c r="U217" s="509"/>
      <c r="V217" s="502"/>
      <c r="W217" s="555"/>
      <c r="X217" s="499"/>
      <c r="Z217" s="157"/>
      <c r="AA217" s="121"/>
      <c r="AB217" s="121"/>
      <c r="AC217" s="3"/>
      <c r="AD217" s="117"/>
      <c r="AE217" s="219"/>
    </row>
    <row r="218" spans="1:31" ht="15.75">
      <c r="A218" s="121" t="s">
        <v>37</v>
      </c>
      <c r="D218" s="50">
        <f t="shared" si="7"/>
        <v>746.09999999999945</v>
      </c>
      <c r="E218" s="283">
        <v>0</v>
      </c>
      <c r="F218" s="283">
        <v>61.299999999999955</v>
      </c>
      <c r="G218" s="283">
        <v>29.999999999999318</v>
      </c>
      <c r="H218" s="283">
        <v>46.199999999999363</v>
      </c>
      <c r="I218" s="283">
        <v>68.099999999999</v>
      </c>
      <c r="J218" s="283">
        <v>38.500000000000909</v>
      </c>
      <c r="K218" s="283">
        <v>32.000000000000909</v>
      </c>
      <c r="L218" s="283">
        <v>105.80000000000018</v>
      </c>
      <c r="M218" s="283">
        <v>0</v>
      </c>
      <c r="N218" s="283">
        <v>67.499999999999091</v>
      </c>
      <c r="O218" s="283">
        <v>22.5</v>
      </c>
      <c r="P218" s="283">
        <v>0</v>
      </c>
      <c r="Q218" s="561">
        <v>149</v>
      </c>
      <c r="R218" s="561">
        <v>86.200000000000728</v>
      </c>
      <c r="S218" s="561">
        <v>39</v>
      </c>
      <c r="T218" s="557"/>
      <c r="U218" s="509"/>
      <c r="V218" s="502"/>
      <c r="W218" s="555"/>
      <c r="X218" s="499"/>
      <c r="Z218" s="157"/>
      <c r="AA218" s="121"/>
      <c r="AB218" s="121"/>
      <c r="AC218" s="3"/>
      <c r="AD218" s="117"/>
      <c r="AE218" s="219"/>
    </row>
    <row r="219" spans="1:31" ht="15.75">
      <c r="A219" s="121" t="s">
        <v>144</v>
      </c>
      <c r="D219" s="50">
        <f t="shared" ref="D219:D226" si="8">SUM(E219:DZ219)</f>
        <v>665.59999999998718</v>
      </c>
      <c r="E219" s="283">
        <v>36.000000000000227</v>
      </c>
      <c r="F219" s="283">
        <v>0</v>
      </c>
      <c r="G219" s="283">
        <v>9.0999999999999091</v>
      </c>
      <c r="H219" s="283">
        <v>36.900000000000091</v>
      </c>
      <c r="I219" s="283">
        <v>29.200000000000045</v>
      </c>
      <c r="J219" s="283">
        <v>55</v>
      </c>
      <c r="K219" s="283">
        <v>129.89999999999964</v>
      </c>
      <c r="L219" s="283">
        <v>42.000000000000909</v>
      </c>
      <c r="M219" s="283">
        <v>43.200000000000728</v>
      </c>
      <c r="N219" s="283">
        <v>40.299999999999272</v>
      </c>
      <c r="O219" s="283">
        <v>33.199999999997999</v>
      </c>
      <c r="P219" s="283">
        <v>0</v>
      </c>
      <c r="Q219" s="561">
        <v>121.899999999996</v>
      </c>
      <c r="R219" s="561">
        <v>16.899999999995998</v>
      </c>
      <c r="S219" s="561">
        <v>71.999999999996362</v>
      </c>
      <c r="T219" s="557"/>
      <c r="U219" s="557"/>
      <c r="V219" s="502"/>
      <c r="W219" s="555"/>
      <c r="X219" s="499"/>
      <c r="Z219" s="157"/>
      <c r="AA219" s="121"/>
      <c r="AB219" s="121"/>
      <c r="AC219" s="3"/>
      <c r="AD219" s="117"/>
      <c r="AE219" s="219"/>
    </row>
    <row r="220" spans="1:31" ht="15.75">
      <c r="A220" s="121" t="s">
        <v>2570</v>
      </c>
      <c r="B220" s="3"/>
      <c r="C220" s="3"/>
      <c r="D220" s="50">
        <f t="shared" si="8"/>
        <v>801.69999999997663</v>
      </c>
      <c r="E220" s="283">
        <v>0</v>
      </c>
      <c r="F220" s="283">
        <v>60</v>
      </c>
      <c r="G220" s="283">
        <v>0</v>
      </c>
      <c r="H220" s="283">
        <v>39.899999999999636</v>
      </c>
      <c r="I220" s="283">
        <v>64.499999999999545</v>
      </c>
      <c r="J220" s="283">
        <v>76.5</v>
      </c>
      <c r="K220" s="283">
        <v>187.89999999999964</v>
      </c>
      <c r="L220" s="283">
        <v>61.500000000000909</v>
      </c>
      <c r="M220" s="283">
        <v>0</v>
      </c>
      <c r="N220" s="283">
        <v>15.599999999998545</v>
      </c>
      <c r="O220" s="283">
        <v>83.999999999999091</v>
      </c>
      <c r="P220" s="283">
        <v>0</v>
      </c>
      <c r="Q220" s="561">
        <v>105.49999999999272</v>
      </c>
      <c r="R220" s="561">
        <v>20.799999999991996</v>
      </c>
      <c r="S220" s="561">
        <v>85.499999999994543</v>
      </c>
      <c r="T220" s="560"/>
      <c r="U220" s="560"/>
      <c r="V220" s="513"/>
      <c r="W220" s="513"/>
      <c r="X220" s="511"/>
      <c r="Z220" s="157"/>
      <c r="AA220" s="121"/>
      <c r="AB220" s="121"/>
      <c r="AC220" s="3"/>
      <c r="AD220" s="117"/>
      <c r="AE220" s="219"/>
    </row>
    <row r="221" spans="1:31" ht="15.75">
      <c r="A221" s="121" t="s">
        <v>39</v>
      </c>
      <c r="D221" s="50">
        <f t="shared" si="8"/>
        <v>790.70000000000664</v>
      </c>
      <c r="E221" s="283">
        <v>0</v>
      </c>
      <c r="F221" s="283">
        <v>51.999999999999773</v>
      </c>
      <c r="G221" s="283">
        <v>56.000000000000227</v>
      </c>
      <c r="H221" s="283">
        <v>45.900000000000091</v>
      </c>
      <c r="I221" s="283">
        <v>41.599999999999909</v>
      </c>
      <c r="J221" s="283">
        <v>73.499999999999545</v>
      </c>
      <c r="K221" s="283">
        <v>107.89999999999964</v>
      </c>
      <c r="L221" s="283">
        <v>60.699999999998909</v>
      </c>
      <c r="M221" s="283">
        <v>25.999999999999091</v>
      </c>
      <c r="N221" s="283">
        <v>36.200000000000728</v>
      </c>
      <c r="O221" s="283">
        <v>71.5</v>
      </c>
      <c r="P221" s="283">
        <v>0</v>
      </c>
      <c r="Q221" s="561">
        <v>97.500000000001819</v>
      </c>
      <c r="R221" s="561">
        <v>16.900000000003274</v>
      </c>
      <c r="S221" s="561">
        <v>105.00000000000364</v>
      </c>
      <c r="T221" s="509"/>
      <c r="U221" s="509"/>
      <c r="V221" s="502"/>
      <c r="W221" s="555"/>
      <c r="X221" s="499"/>
      <c r="Z221" s="157"/>
      <c r="AA221" s="121"/>
      <c r="AB221" s="121"/>
      <c r="AC221" s="3"/>
      <c r="AD221" s="117"/>
      <c r="AE221" s="219"/>
    </row>
    <row r="222" spans="1:31" ht="15.75">
      <c r="A222" s="121" t="s">
        <v>145</v>
      </c>
      <c r="D222" s="50">
        <f t="shared" si="8"/>
        <v>607.50000000001523</v>
      </c>
      <c r="E222" s="283">
        <v>0</v>
      </c>
      <c r="F222" s="283">
        <v>4.7999999999999545</v>
      </c>
      <c r="G222" s="283">
        <v>34.999999999999773</v>
      </c>
      <c r="H222" s="283">
        <v>52.599999999999909</v>
      </c>
      <c r="I222" s="283">
        <v>36.399999999999864</v>
      </c>
      <c r="J222" s="283">
        <v>32.999999999999545</v>
      </c>
      <c r="K222" s="283">
        <v>107.09999999999991</v>
      </c>
      <c r="L222" s="283">
        <v>111.59999999999991</v>
      </c>
      <c r="M222" s="283">
        <v>0</v>
      </c>
      <c r="N222" s="283">
        <v>0</v>
      </c>
      <c r="O222" s="283">
        <v>42</v>
      </c>
      <c r="P222" s="283">
        <v>0</v>
      </c>
      <c r="Q222" s="561">
        <v>134.40000000000509</v>
      </c>
      <c r="R222" s="561">
        <v>43.600000000005821</v>
      </c>
      <c r="S222" s="561">
        <v>7.000000000005457</v>
      </c>
      <c r="T222" s="502"/>
      <c r="U222" s="557"/>
      <c r="V222" s="502"/>
      <c r="W222" s="555"/>
      <c r="X222" s="499"/>
      <c r="Z222" s="157"/>
      <c r="AA222" s="121"/>
      <c r="AB222" s="121"/>
      <c r="AC222" s="3"/>
      <c r="AD222" s="117"/>
      <c r="AE222" s="219"/>
    </row>
    <row r="223" spans="1:31" ht="15.75">
      <c r="A223" s="121" t="s">
        <v>2567</v>
      </c>
      <c r="B223" s="3"/>
      <c r="C223" s="3"/>
      <c r="D223" s="50">
        <f t="shared" si="8"/>
        <v>639.29999999999768</v>
      </c>
      <c r="E223" s="283">
        <v>82.999999999999886</v>
      </c>
      <c r="F223" s="283">
        <v>1.2999999999998408</v>
      </c>
      <c r="G223" s="283">
        <v>57.799999999999955</v>
      </c>
      <c r="H223" s="283">
        <v>40.5</v>
      </c>
      <c r="I223" s="283">
        <v>74.5</v>
      </c>
      <c r="J223" s="283">
        <v>124.69999999999982</v>
      </c>
      <c r="K223" s="283">
        <v>115.09999999999945</v>
      </c>
      <c r="L223" s="283">
        <v>9.8999999999996362</v>
      </c>
      <c r="M223" s="283">
        <v>0</v>
      </c>
      <c r="N223" s="283">
        <v>12.099999999998545</v>
      </c>
      <c r="O223" s="283">
        <v>35.999999999999091</v>
      </c>
      <c r="P223" s="283">
        <v>0</v>
      </c>
      <c r="Q223" s="561">
        <v>25.100000000000364</v>
      </c>
      <c r="R223" s="561">
        <v>0</v>
      </c>
      <c r="S223" s="561">
        <v>59.300000000001091</v>
      </c>
      <c r="T223" s="509"/>
      <c r="U223" s="560"/>
      <c r="V223" s="513"/>
      <c r="W223" s="513"/>
      <c r="X223" s="511"/>
      <c r="Z223" s="157"/>
      <c r="AA223" s="121"/>
      <c r="AB223" s="121"/>
      <c r="AC223" s="3"/>
      <c r="AD223" s="117"/>
      <c r="AE223" s="219"/>
    </row>
    <row r="224" spans="1:31" ht="15.75">
      <c r="A224" s="121" t="s">
        <v>157</v>
      </c>
      <c r="D224" s="50">
        <f t="shared" si="8"/>
        <v>667.79999999999882</v>
      </c>
      <c r="E224" s="283">
        <v>0</v>
      </c>
      <c r="F224" s="283">
        <v>52</v>
      </c>
      <c r="G224" s="283">
        <v>38.400000000000546</v>
      </c>
      <c r="H224" s="283">
        <v>46.500000000000909</v>
      </c>
      <c r="I224" s="283">
        <v>5.5000000000009095</v>
      </c>
      <c r="J224" s="283">
        <v>38.500000000000455</v>
      </c>
      <c r="K224" s="283">
        <v>115.60000000000036</v>
      </c>
      <c r="L224" s="283">
        <v>61.599999999998545</v>
      </c>
      <c r="M224" s="283">
        <v>0</v>
      </c>
      <c r="N224" s="283">
        <v>23.999999999999091</v>
      </c>
      <c r="O224" s="283">
        <v>19.499999999999091</v>
      </c>
      <c r="P224" s="283">
        <v>12.599999999998545</v>
      </c>
      <c r="Q224" s="561">
        <v>137.60000000000036</v>
      </c>
      <c r="R224" s="561">
        <v>43.5</v>
      </c>
      <c r="S224" s="561">
        <v>72.5</v>
      </c>
      <c r="T224" s="509"/>
      <c r="U224" s="502"/>
      <c r="V224" s="502"/>
      <c r="W224" s="555"/>
      <c r="X224" s="499"/>
      <c r="Z224" s="157"/>
      <c r="AA224" s="121"/>
      <c r="AB224" s="121"/>
      <c r="AC224" s="3"/>
      <c r="AD224" s="117"/>
      <c r="AE224" s="219"/>
    </row>
    <row r="225" spans="1:31" ht="15.75">
      <c r="A225" s="121" t="s">
        <v>2566</v>
      </c>
      <c r="B225" s="3"/>
      <c r="C225" s="3"/>
      <c r="D225" s="50">
        <f t="shared" si="8"/>
        <v>748.30000000000416</v>
      </c>
      <c r="E225" s="283">
        <v>5.9999999999998863</v>
      </c>
      <c r="F225" s="283">
        <v>105</v>
      </c>
      <c r="G225" s="283">
        <v>0</v>
      </c>
      <c r="H225" s="283">
        <v>48.000000000000455</v>
      </c>
      <c r="I225" s="283">
        <v>37.500000000000909</v>
      </c>
      <c r="J225" s="283">
        <v>0</v>
      </c>
      <c r="K225" s="283">
        <v>141.60000000000036</v>
      </c>
      <c r="L225" s="283">
        <v>35.999999999999091</v>
      </c>
      <c r="M225" s="283">
        <v>48.999999999999091</v>
      </c>
      <c r="N225" s="283">
        <v>38.000000000000909</v>
      </c>
      <c r="O225" s="283">
        <v>64.500000000002728</v>
      </c>
      <c r="P225" s="283">
        <v>0</v>
      </c>
      <c r="Q225" s="561">
        <v>42</v>
      </c>
      <c r="R225" s="561">
        <v>56</v>
      </c>
      <c r="S225" s="561">
        <v>124.70000000000073</v>
      </c>
      <c r="T225" s="502"/>
      <c r="U225" s="560"/>
      <c r="V225" s="513"/>
      <c r="W225" s="513"/>
      <c r="X225" s="511"/>
      <c r="Z225" s="157"/>
      <c r="AA225" s="121"/>
      <c r="AB225" s="121"/>
      <c r="AC225" s="3"/>
      <c r="AD225" s="117"/>
      <c r="AE225" s="219"/>
    </row>
    <row r="226" spans="1:31" ht="15.75">
      <c r="A226" s="121" t="s">
        <v>1008</v>
      </c>
      <c r="D226" s="50">
        <f t="shared" si="8"/>
        <v>448.80000000001303</v>
      </c>
      <c r="E226" s="283">
        <v>0</v>
      </c>
      <c r="F226" s="283">
        <v>44.499999999999886</v>
      </c>
      <c r="G226" s="283">
        <v>19.5</v>
      </c>
      <c r="H226" s="283">
        <v>4.2000000000000455</v>
      </c>
      <c r="I226" s="283">
        <v>42.199999999999818</v>
      </c>
      <c r="J226" s="283">
        <v>30.000000000000909</v>
      </c>
      <c r="K226" s="283">
        <v>52.900000000001</v>
      </c>
      <c r="L226" s="283">
        <v>66.000000000000909</v>
      </c>
      <c r="M226" s="283">
        <v>25.800000000000637</v>
      </c>
      <c r="N226" s="283">
        <v>4.8000000000010914</v>
      </c>
      <c r="O226" s="283">
        <v>3.6000000000003638</v>
      </c>
      <c r="P226" s="283">
        <v>0</v>
      </c>
      <c r="Q226" s="561">
        <v>74.000000000001819</v>
      </c>
      <c r="R226" s="561">
        <v>36.200000000002547</v>
      </c>
      <c r="S226" s="561">
        <v>45.100000000004002</v>
      </c>
      <c r="T226" s="502"/>
      <c r="U226" s="502"/>
      <c r="V226" s="502"/>
      <c r="W226" s="555"/>
      <c r="X226" s="499"/>
      <c r="Z226" s="157"/>
      <c r="AA226" s="121"/>
      <c r="AB226" s="121"/>
      <c r="AC226" s="3"/>
      <c r="AD226" s="117"/>
      <c r="AE226" s="219"/>
    </row>
    <row r="227" spans="1:31" ht="15.75">
      <c r="D227" s="50"/>
    </row>
    <row r="228" spans="1:31" ht="15.75">
      <c r="D228" s="50"/>
    </row>
    <row r="229" spans="1:31" s="47" customFormat="1" ht="20.25">
      <c r="A229" s="47" t="s">
        <v>2374</v>
      </c>
      <c r="D229" s="49" t="s">
        <v>40</v>
      </c>
      <c r="E229" s="48" t="s">
        <v>2684</v>
      </c>
      <c r="F229" s="48" t="s">
        <v>2704</v>
      </c>
      <c r="G229" s="48" t="s">
        <v>2714</v>
      </c>
      <c r="H229" s="48" t="s">
        <v>2754</v>
      </c>
      <c r="I229" s="48" t="s">
        <v>2769</v>
      </c>
      <c r="J229" s="48" t="s">
        <v>2777</v>
      </c>
      <c r="K229" s="48" t="s">
        <v>2833</v>
      </c>
      <c r="L229" s="48" t="s">
        <v>2896</v>
      </c>
      <c r="M229" s="451" t="s">
        <v>3062</v>
      </c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31" ht="15.75">
      <c r="A230" s="121" t="s">
        <v>2565</v>
      </c>
      <c r="B230" s="3"/>
      <c r="C230" s="3"/>
      <c r="D230" s="50">
        <f t="shared" ref="D230:D261" si="9">SUM(E230:DZ230)</f>
        <v>547.80000000000064</v>
      </c>
      <c r="E230" s="283">
        <v>46.799999999999898</v>
      </c>
      <c r="F230" s="283">
        <v>41.700000000000045</v>
      </c>
      <c r="G230" s="283">
        <v>16.5</v>
      </c>
      <c r="H230" s="283">
        <v>30.300000000000182</v>
      </c>
      <c r="I230" s="283">
        <v>86.900000000000091</v>
      </c>
      <c r="J230" s="283">
        <v>93.100000000000023</v>
      </c>
      <c r="K230" s="283">
        <v>178.49999999999955</v>
      </c>
      <c r="L230" s="283">
        <v>54.000000000000909</v>
      </c>
      <c r="M230" s="512">
        <v>0</v>
      </c>
      <c r="N230" s="121"/>
      <c r="O230" s="472"/>
      <c r="P230" s="457"/>
      <c r="Q230" s="457"/>
      <c r="R230" s="511"/>
      <c r="T230" s="157"/>
      <c r="U230" s="157"/>
      <c r="V230" s="157"/>
      <c r="W230" s="157"/>
      <c r="X230" s="157"/>
      <c r="Y230" s="121"/>
      <c r="Z230" s="11"/>
      <c r="AA230" s="121"/>
      <c r="AB230" s="11"/>
      <c r="AC230" s="117"/>
      <c r="AD230" s="218"/>
    </row>
    <row r="231" spans="1:31" ht="15.75">
      <c r="A231" s="121" t="s">
        <v>158</v>
      </c>
      <c r="D231" s="50">
        <f t="shared" si="9"/>
        <v>568.84999999999957</v>
      </c>
      <c r="E231" s="283">
        <v>38.900000000000091</v>
      </c>
      <c r="F231" s="283">
        <v>81.349999999999909</v>
      </c>
      <c r="G231" s="283">
        <v>0</v>
      </c>
      <c r="H231" s="283">
        <v>126.80000000000007</v>
      </c>
      <c r="I231" s="283">
        <v>0</v>
      </c>
      <c r="J231" s="283">
        <v>97.200000000000045</v>
      </c>
      <c r="K231" s="283">
        <v>66.199999999999818</v>
      </c>
      <c r="L231" s="283">
        <v>118.10000000000036</v>
      </c>
      <c r="M231" s="512">
        <v>40.299999999999272</v>
      </c>
      <c r="N231" s="11"/>
      <c r="O231" s="438"/>
      <c r="P231" s="438"/>
      <c r="Q231" s="470"/>
      <c r="R231" s="499"/>
      <c r="T231" s="157"/>
      <c r="U231" s="157"/>
      <c r="V231" s="157"/>
      <c r="W231" s="157"/>
      <c r="X231" s="157"/>
      <c r="Y231" s="121"/>
      <c r="Z231" s="3"/>
      <c r="AA231" s="121"/>
      <c r="AB231" s="3"/>
      <c r="AC231" s="117"/>
      <c r="AD231" s="219"/>
    </row>
    <row r="232" spans="1:31" ht="15.75">
      <c r="A232" s="121" t="s">
        <v>2560</v>
      </c>
      <c r="B232" s="3"/>
      <c r="C232" s="3"/>
      <c r="D232" s="50">
        <f t="shared" si="9"/>
        <v>548.39999999999748</v>
      </c>
      <c r="E232" s="283">
        <v>46.5</v>
      </c>
      <c r="F232" s="283">
        <v>37.999999999999886</v>
      </c>
      <c r="G232" s="283">
        <v>16.499999999999886</v>
      </c>
      <c r="H232" s="283">
        <v>113.0999999999998</v>
      </c>
      <c r="I232" s="283">
        <v>35.799999999999955</v>
      </c>
      <c r="J232" s="283">
        <v>70.000000000000227</v>
      </c>
      <c r="K232" s="283">
        <v>116.50000000000045</v>
      </c>
      <c r="L232" s="283">
        <v>100</v>
      </c>
      <c r="M232" s="512">
        <v>11.999999999997272</v>
      </c>
      <c r="N232" s="121"/>
      <c r="O232" s="472"/>
      <c r="P232" s="457"/>
      <c r="Q232" s="457"/>
      <c r="R232" s="511"/>
      <c r="T232" s="157"/>
      <c r="U232" s="157"/>
      <c r="V232" s="157"/>
      <c r="W232" s="157"/>
      <c r="X232" s="157"/>
      <c r="Y232" s="121"/>
      <c r="Z232" s="3"/>
      <c r="AA232" s="121"/>
      <c r="AB232" s="3"/>
      <c r="AC232" s="117"/>
      <c r="AD232" s="219"/>
    </row>
    <row r="233" spans="1:31" ht="15.75">
      <c r="A233" s="121" t="s">
        <v>2551</v>
      </c>
      <c r="B233" s="3"/>
      <c r="C233" s="3"/>
      <c r="D233" s="50">
        <f t="shared" si="9"/>
        <v>954.5999999999982</v>
      </c>
      <c r="E233" s="283">
        <v>121.50000000000011</v>
      </c>
      <c r="F233" s="283">
        <v>229.69999999999982</v>
      </c>
      <c r="G233" s="283">
        <v>0</v>
      </c>
      <c r="H233" s="283">
        <v>110.79999999999995</v>
      </c>
      <c r="I233" s="283">
        <v>0</v>
      </c>
      <c r="J233" s="283">
        <v>156.20000000000005</v>
      </c>
      <c r="K233" s="283">
        <v>192.99999999999955</v>
      </c>
      <c r="L233" s="283">
        <v>136.89999999999964</v>
      </c>
      <c r="M233" s="512">
        <v>6.4999999999990905</v>
      </c>
      <c r="N233" s="121"/>
      <c r="O233" s="472"/>
      <c r="P233" s="457"/>
      <c r="Q233" s="457"/>
      <c r="R233" s="511"/>
      <c r="T233" s="157"/>
      <c r="U233" s="157"/>
      <c r="V233" s="157"/>
      <c r="W233" s="157"/>
      <c r="X233" s="157"/>
      <c r="Y233" s="121"/>
      <c r="Z233" s="3"/>
      <c r="AA233" s="121"/>
      <c r="AB233" s="3"/>
      <c r="AC233" s="117"/>
      <c r="AD233" s="219"/>
    </row>
    <row r="234" spans="1:31" ht="15.75">
      <c r="A234" s="121" t="s">
        <v>1</v>
      </c>
      <c r="D234" s="50">
        <f t="shared" si="9"/>
        <v>873.80000000000098</v>
      </c>
      <c r="E234" s="283">
        <v>152.69999999999982</v>
      </c>
      <c r="F234" s="283">
        <v>103.19999999999982</v>
      </c>
      <c r="G234" s="283">
        <v>16.499999999999886</v>
      </c>
      <c r="H234" s="283">
        <v>65.300000000000182</v>
      </c>
      <c r="I234" s="283">
        <v>179.30000000000018</v>
      </c>
      <c r="J234" s="283">
        <v>163.40000000000009</v>
      </c>
      <c r="K234" s="283">
        <v>97.500000000000455</v>
      </c>
      <c r="L234" s="283">
        <v>79.100000000000364</v>
      </c>
      <c r="M234" s="512">
        <v>16.800000000000182</v>
      </c>
      <c r="N234" s="268"/>
      <c r="O234" s="509"/>
      <c r="P234" s="438"/>
      <c r="Q234" s="470"/>
      <c r="R234" s="499"/>
      <c r="T234" s="157"/>
      <c r="U234" s="157"/>
      <c r="V234" s="157"/>
      <c r="W234" s="157"/>
      <c r="X234" s="157"/>
      <c r="Y234" s="121"/>
      <c r="Z234" s="3"/>
      <c r="AA234" s="121"/>
      <c r="AB234" s="3"/>
      <c r="AC234" s="117"/>
      <c r="AD234" s="219"/>
    </row>
    <row r="235" spans="1:31" ht="15.75">
      <c r="A235" s="121" t="s">
        <v>1026</v>
      </c>
      <c r="D235" s="50">
        <f t="shared" si="9"/>
        <v>751.29999999999939</v>
      </c>
      <c r="E235" s="283">
        <v>132.49999999999989</v>
      </c>
      <c r="F235" s="283">
        <v>111.20000000000005</v>
      </c>
      <c r="G235" s="283">
        <v>13</v>
      </c>
      <c r="H235" s="283">
        <v>14.499999999999773</v>
      </c>
      <c r="I235" s="283">
        <v>0</v>
      </c>
      <c r="J235" s="283">
        <v>226.79999999999995</v>
      </c>
      <c r="K235" s="283">
        <v>168.599999999999</v>
      </c>
      <c r="L235" s="283">
        <v>47.799999999999272</v>
      </c>
      <c r="M235" s="512">
        <v>36.900000000001455</v>
      </c>
      <c r="N235" s="11"/>
      <c r="O235" s="438"/>
      <c r="P235" s="438"/>
      <c r="Q235" s="470"/>
      <c r="R235" s="499"/>
      <c r="T235" s="157"/>
      <c r="U235" s="157"/>
      <c r="V235" s="157"/>
      <c r="W235" s="157"/>
      <c r="X235" s="157"/>
      <c r="Y235" s="121"/>
      <c r="Z235" s="11"/>
      <c r="AA235" s="121"/>
      <c r="AB235" s="11"/>
      <c r="AC235" s="117"/>
      <c r="AD235" s="218"/>
    </row>
    <row r="236" spans="1:31" ht="15.75">
      <c r="A236" s="121" t="s">
        <v>2561</v>
      </c>
      <c r="B236" s="3"/>
      <c r="C236" s="3"/>
      <c r="D236" s="50">
        <f t="shared" si="9"/>
        <v>1242.0999999999956</v>
      </c>
      <c r="E236" s="283">
        <v>222.69999999999993</v>
      </c>
      <c r="F236" s="283">
        <v>154.60000000000002</v>
      </c>
      <c r="G236" s="283">
        <v>58.799999999999955</v>
      </c>
      <c r="H236" s="283">
        <v>178.09999999999991</v>
      </c>
      <c r="I236" s="283">
        <v>20.900000000000091</v>
      </c>
      <c r="J236" s="283">
        <v>179.30000000000041</v>
      </c>
      <c r="K236" s="283">
        <v>252.40000000000055</v>
      </c>
      <c r="L236" s="283">
        <v>153.19999999999709</v>
      </c>
      <c r="M236" s="512">
        <v>22.099999999997635</v>
      </c>
      <c r="N236" s="121"/>
      <c r="O236" s="472"/>
      <c r="P236" s="457"/>
      <c r="Q236" s="457"/>
      <c r="R236" s="511"/>
      <c r="T236" s="157"/>
      <c r="U236" s="157"/>
      <c r="V236" s="157"/>
      <c r="W236" s="157"/>
      <c r="X236" s="157"/>
      <c r="Y236" s="121"/>
      <c r="Z236" s="3"/>
      <c r="AA236" s="121"/>
      <c r="AB236" s="3"/>
      <c r="AC236" s="117"/>
      <c r="AD236" s="219"/>
    </row>
    <row r="237" spans="1:31" ht="15.75">
      <c r="A237" s="121" t="s">
        <v>1028</v>
      </c>
      <c r="D237" s="50">
        <f t="shared" si="9"/>
        <v>1177.5000000000036</v>
      </c>
      <c r="E237" s="283">
        <v>128.79999999999995</v>
      </c>
      <c r="F237" s="283">
        <v>148.80000000000007</v>
      </c>
      <c r="G237" s="283">
        <v>0</v>
      </c>
      <c r="H237" s="283">
        <v>19.399999999999864</v>
      </c>
      <c r="I237" s="283">
        <v>78.700000000000045</v>
      </c>
      <c r="J237" s="283">
        <v>256.39999999999986</v>
      </c>
      <c r="K237" s="283">
        <v>256.70000000000027</v>
      </c>
      <c r="L237" s="283">
        <v>208.60000000000036</v>
      </c>
      <c r="M237" s="512">
        <v>80.100000000003092</v>
      </c>
      <c r="N237" s="11"/>
      <c r="O237" s="438"/>
      <c r="P237" s="438"/>
      <c r="Q237" s="470"/>
      <c r="R237" s="499"/>
      <c r="T237" s="157"/>
      <c r="U237" s="157"/>
      <c r="V237" s="157"/>
      <c r="W237" s="157"/>
      <c r="X237" s="157"/>
      <c r="Y237" s="121"/>
      <c r="Z237" s="3"/>
      <c r="AA237" s="121"/>
      <c r="AB237" s="3"/>
      <c r="AC237" s="117"/>
      <c r="AD237" s="218"/>
    </row>
    <row r="238" spans="1:31" ht="15.75">
      <c r="A238" s="121" t="s">
        <v>4</v>
      </c>
      <c r="D238" s="50">
        <f t="shared" si="9"/>
        <v>476.30000000000024</v>
      </c>
      <c r="E238" s="283">
        <v>0</v>
      </c>
      <c r="F238" s="283">
        <v>73.500000000000057</v>
      </c>
      <c r="G238" s="283">
        <v>0</v>
      </c>
      <c r="H238" s="283">
        <v>15.600000000000023</v>
      </c>
      <c r="I238" s="283">
        <v>152.00000000000011</v>
      </c>
      <c r="J238" s="283">
        <v>53.299999999999955</v>
      </c>
      <c r="K238" s="283">
        <v>90.299999999999727</v>
      </c>
      <c r="L238" s="283">
        <v>2.8000000000010914</v>
      </c>
      <c r="M238" s="512">
        <v>88.799999999999272</v>
      </c>
      <c r="N238" s="268"/>
      <c r="O238" s="509"/>
      <c r="P238" s="438"/>
      <c r="Q238" s="470"/>
      <c r="R238" s="499"/>
      <c r="T238" s="157"/>
      <c r="U238" s="157"/>
      <c r="V238" s="157"/>
      <c r="W238" s="157"/>
      <c r="X238" s="157"/>
      <c r="Y238" s="121"/>
      <c r="Z238" s="3"/>
      <c r="AA238" s="121"/>
      <c r="AB238" s="3"/>
      <c r="AC238" s="117"/>
      <c r="AD238" s="219"/>
    </row>
    <row r="239" spans="1:31" ht="15.75">
      <c r="A239" s="121" t="s">
        <v>1045</v>
      </c>
      <c r="D239" s="50">
        <f t="shared" si="9"/>
        <v>575.29999999999905</v>
      </c>
      <c r="E239" s="283">
        <v>13.599999999999909</v>
      </c>
      <c r="F239" s="283">
        <v>96.399999999999977</v>
      </c>
      <c r="G239" s="283">
        <v>13.200000000000045</v>
      </c>
      <c r="H239" s="283">
        <v>63.000000000000114</v>
      </c>
      <c r="I239" s="283">
        <v>115.30000000000018</v>
      </c>
      <c r="J239" s="283">
        <v>122.30000000000018</v>
      </c>
      <c r="K239" s="283">
        <v>66.300000000000637</v>
      </c>
      <c r="L239" s="283">
        <v>57.199999999999818</v>
      </c>
      <c r="M239" s="512">
        <v>27.999999999998181</v>
      </c>
      <c r="N239" s="11"/>
      <c r="O239" s="438"/>
      <c r="P239" s="438"/>
      <c r="Q239" s="470"/>
      <c r="R239" s="499"/>
      <c r="T239" s="157"/>
      <c r="U239" s="157"/>
      <c r="V239" s="157"/>
      <c r="W239" s="157"/>
      <c r="X239" s="157"/>
      <c r="Y239" s="121"/>
      <c r="Z239" s="3"/>
      <c r="AA239" s="121"/>
      <c r="AB239" s="3"/>
      <c r="AC239" s="117"/>
      <c r="AD239" s="219"/>
    </row>
    <row r="240" spans="1:31" ht="15.75">
      <c r="A240" s="121" t="s">
        <v>6</v>
      </c>
      <c r="D240" s="50">
        <f t="shared" si="9"/>
        <v>874.19999999999982</v>
      </c>
      <c r="E240" s="283">
        <v>8.3999999999998636</v>
      </c>
      <c r="F240" s="283">
        <v>255.39999999999986</v>
      </c>
      <c r="G240" s="283">
        <v>0</v>
      </c>
      <c r="H240" s="283">
        <v>17</v>
      </c>
      <c r="I240" s="283">
        <v>153.60000000000014</v>
      </c>
      <c r="J240" s="283">
        <v>62.600000000000136</v>
      </c>
      <c r="K240" s="283">
        <v>189.09999999999945</v>
      </c>
      <c r="L240" s="283">
        <v>151.20000000000073</v>
      </c>
      <c r="M240" s="512">
        <v>36.899999999999636</v>
      </c>
      <c r="N240" s="268"/>
      <c r="O240" s="509"/>
      <c r="P240" s="438"/>
      <c r="Q240" s="470"/>
      <c r="R240" s="499"/>
      <c r="T240" s="157"/>
      <c r="U240" s="157"/>
      <c r="V240" s="157"/>
      <c r="W240" s="157"/>
      <c r="X240" s="157"/>
      <c r="Y240" s="121"/>
      <c r="Z240" s="11"/>
      <c r="AA240" s="121"/>
      <c r="AB240" s="11"/>
      <c r="AC240" s="117"/>
      <c r="AD240" s="219"/>
    </row>
    <row r="241" spans="1:30" ht="15.75">
      <c r="A241" s="121" t="s">
        <v>155</v>
      </c>
      <c r="D241" s="50">
        <f t="shared" si="9"/>
        <v>823.09999999999718</v>
      </c>
      <c r="E241" s="283">
        <v>71.400000000000034</v>
      </c>
      <c r="F241" s="283">
        <v>174</v>
      </c>
      <c r="G241" s="283">
        <v>16.5</v>
      </c>
      <c r="H241" s="283">
        <v>146.00000000000011</v>
      </c>
      <c r="I241" s="283">
        <v>114.00000000000034</v>
      </c>
      <c r="J241" s="283">
        <v>97.200000000000273</v>
      </c>
      <c r="K241" s="283">
        <v>153.80000000000018</v>
      </c>
      <c r="L241" s="283">
        <v>16.699999999997999</v>
      </c>
      <c r="M241" s="512">
        <v>33.499999999998181</v>
      </c>
      <c r="N241" s="11"/>
      <c r="O241" s="438"/>
      <c r="P241" s="438"/>
      <c r="Q241" s="470"/>
      <c r="R241" s="499"/>
      <c r="T241" s="157"/>
      <c r="U241" s="157"/>
      <c r="V241" s="157"/>
      <c r="W241" s="157"/>
      <c r="X241" s="157"/>
      <c r="Y241" s="121"/>
      <c r="Z241" s="3"/>
      <c r="AA241" s="121"/>
      <c r="AB241" s="3"/>
      <c r="AC241" s="117"/>
      <c r="AD241" s="219"/>
    </row>
    <row r="242" spans="1:30" ht="15.75">
      <c r="A242" s="121" t="s">
        <v>9</v>
      </c>
      <c r="D242" s="50">
        <f t="shared" si="9"/>
        <v>1081.5000000000002</v>
      </c>
      <c r="E242" s="283">
        <v>102</v>
      </c>
      <c r="F242" s="283">
        <v>215.79999999999995</v>
      </c>
      <c r="G242" s="283">
        <v>0</v>
      </c>
      <c r="H242" s="283">
        <v>122.09999999999991</v>
      </c>
      <c r="I242" s="283">
        <v>94.300000000000182</v>
      </c>
      <c r="J242" s="283">
        <v>174.19999999999982</v>
      </c>
      <c r="K242" s="283">
        <v>256.89999999999964</v>
      </c>
      <c r="L242" s="283">
        <v>48.500000000000909</v>
      </c>
      <c r="M242" s="512">
        <v>67.699999999999818</v>
      </c>
      <c r="N242" s="268"/>
      <c r="O242" s="509"/>
      <c r="P242" s="438"/>
      <c r="Q242" s="470"/>
      <c r="R242" s="499"/>
      <c r="T242" s="157"/>
      <c r="U242" s="157"/>
      <c r="V242" s="157"/>
      <c r="W242" s="157"/>
      <c r="X242" s="157"/>
      <c r="Y242" s="121"/>
      <c r="Z242" s="11"/>
      <c r="AA242" s="121"/>
      <c r="AB242" s="11"/>
      <c r="AC242" s="117"/>
      <c r="AD242" s="219"/>
    </row>
    <row r="243" spans="1:30" ht="15.75">
      <c r="A243" s="121" t="s">
        <v>11</v>
      </c>
      <c r="D243" s="50">
        <f t="shared" si="9"/>
        <v>895.79999999999757</v>
      </c>
      <c r="E243" s="283">
        <v>152.29999999999995</v>
      </c>
      <c r="F243" s="283">
        <v>109.5</v>
      </c>
      <c r="G243" s="283">
        <v>12.100000000000023</v>
      </c>
      <c r="H243" s="283">
        <v>168.10000000000014</v>
      </c>
      <c r="I243" s="283">
        <v>41.5</v>
      </c>
      <c r="J243" s="283">
        <v>203.10000000000036</v>
      </c>
      <c r="K243" s="283">
        <v>150.19999999999891</v>
      </c>
      <c r="L243" s="283">
        <v>0</v>
      </c>
      <c r="M243" s="512">
        <v>58.999999999998181</v>
      </c>
      <c r="N243" s="268"/>
      <c r="O243" s="509"/>
      <c r="P243" s="438"/>
      <c r="Q243" s="470"/>
      <c r="R243" s="499"/>
      <c r="T243" s="157"/>
      <c r="U243" s="157"/>
      <c r="V243" s="157"/>
      <c r="W243" s="157"/>
      <c r="X243" s="157"/>
      <c r="Y243" s="121"/>
      <c r="Z243" s="11"/>
      <c r="AA243" s="121"/>
      <c r="AB243" s="11"/>
      <c r="AC243" s="117"/>
      <c r="AD243" s="218"/>
    </row>
    <row r="244" spans="1:30" ht="15.75">
      <c r="A244" s="121" t="s">
        <v>2563</v>
      </c>
      <c r="B244" s="3"/>
      <c r="C244" s="3"/>
      <c r="D244" s="50">
        <f t="shared" si="9"/>
        <v>1025.0000000000009</v>
      </c>
      <c r="E244" s="283">
        <v>138.50000000000011</v>
      </c>
      <c r="F244" s="283">
        <v>199.30000000000007</v>
      </c>
      <c r="G244" s="283">
        <v>0</v>
      </c>
      <c r="H244" s="283">
        <v>104.19999999999982</v>
      </c>
      <c r="I244" s="283">
        <v>110.10000000000014</v>
      </c>
      <c r="J244" s="283">
        <v>210.54999999999995</v>
      </c>
      <c r="K244" s="283">
        <v>224.05000000000064</v>
      </c>
      <c r="L244" s="283">
        <v>38.300000000000182</v>
      </c>
      <c r="M244" s="512">
        <v>0</v>
      </c>
      <c r="N244" s="121"/>
      <c r="O244" s="472"/>
      <c r="P244" s="457"/>
      <c r="Q244" s="457"/>
      <c r="R244" s="511"/>
      <c r="T244" s="157"/>
      <c r="U244" s="157"/>
      <c r="V244" s="157"/>
      <c r="W244" s="157"/>
      <c r="X244" s="157"/>
      <c r="Y244" s="121"/>
      <c r="Z244" s="3"/>
      <c r="AA244" s="121"/>
      <c r="AB244" s="3"/>
      <c r="AC244" s="117"/>
      <c r="AD244" s="219"/>
    </row>
    <row r="245" spans="1:30" ht="15.75">
      <c r="A245" s="121" t="s">
        <v>983</v>
      </c>
      <c r="D245" s="50">
        <f t="shared" si="9"/>
        <v>687.90000000000146</v>
      </c>
      <c r="E245" s="283">
        <v>126.50000000000006</v>
      </c>
      <c r="F245" s="283">
        <v>113.39999999999986</v>
      </c>
      <c r="G245" s="283">
        <v>9.7999999999998408</v>
      </c>
      <c r="H245" s="283">
        <v>56</v>
      </c>
      <c r="I245" s="283">
        <v>0</v>
      </c>
      <c r="J245" s="283">
        <v>149.60000000000002</v>
      </c>
      <c r="K245" s="283">
        <v>135.29999999999973</v>
      </c>
      <c r="L245" s="283">
        <v>49.500000000000909</v>
      </c>
      <c r="M245" s="512">
        <v>47.800000000001091</v>
      </c>
      <c r="N245" s="11"/>
      <c r="O245" s="438"/>
      <c r="P245" s="438"/>
      <c r="Q245" s="470"/>
      <c r="R245" s="499"/>
      <c r="T245" s="157"/>
      <c r="U245" s="157"/>
      <c r="V245" s="157"/>
      <c r="W245" s="157"/>
      <c r="X245" s="157"/>
      <c r="Y245" s="121"/>
      <c r="Z245" s="3"/>
      <c r="AA245" s="121"/>
      <c r="AB245" s="3"/>
      <c r="AC245" s="117"/>
      <c r="AD245" s="219"/>
    </row>
    <row r="246" spans="1:30" ht="15.75">
      <c r="A246" s="121" t="s">
        <v>1040</v>
      </c>
      <c r="D246" s="50">
        <f t="shared" si="9"/>
        <v>1129.5999999999949</v>
      </c>
      <c r="E246" s="283">
        <v>182.90000000000009</v>
      </c>
      <c r="F246" s="283">
        <v>214.39999999999998</v>
      </c>
      <c r="G246" s="283">
        <v>12.999999999999773</v>
      </c>
      <c r="H246" s="283">
        <v>193.09999999999991</v>
      </c>
      <c r="I246" s="283">
        <v>28.5</v>
      </c>
      <c r="J246" s="283">
        <v>205.90000000000009</v>
      </c>
      <c r="K246" s="283">
        <v>222.89999999999918</v>
      </c>
      <c r="L246" s="283">
        <v>50.699999999998909</v>
      </c>
      <c r="M246" s="512">
        <v>18.19999999999709</v>
      </c>
      <c r="N246" s="11"/>
      <c r="O246" s="438"/>
      <c r="P246" s="438"/>
      <c r="Q246" s="470"/>
      <c r="R246" s="499"/>
      <c r="T246" s="157"/>
      <c r="U246" s="157"/>
      <c r="V246" s="157"/>
      <c r="W246" s="157"/>
      <c r="X246" s="157"/>
      <c r="Y246" s="121"/>
      <c r="Z246" s="11"/>
      <c r="AA246" s="121"/>
      <c r="AB246" s="11"/>
      <c r="AC246" s="117"/>
      <c r="AD246" s="218"/>
    </row>
    <row r="247" spans="1:30" ht="15.75">
      <c r="A247" s="121" t="s">
        <v>13</v>
      </c>
      <c r="D247" s="50">
        <f t="shared" si="9"/>
        <v>755.19999999999823</v>
      </c>
      <c r="E247" s="283">
        <v>117.80000000000018</v>
      </c>
      <c r="F247" s="283">
        <v>63.800000000000182</v>
      </c>
      <c r="G247" s="283">
        <v>0</v>
      </c>
      <c r="H247" s="283">
        <v>54.599999999999909</v>
      </c>
      <c r="I247" s="283">
        <v>0</v>
      </c>
      <c r="J247" s="283">
        <v>164.50000000000023</v>
      </c>
      <c r="K247" s="283">
        <v>175.49999999999955</v>
      </c>
      <c r="L247" s="283">
        <v>142.89999999999873</v>
      </c>
      <c r="M247" s="512">
        <v>36.099999999999454</v>
      </c>
      <c r="N247" s="268"/>
      <c r="O247" s="509"/>
      <c r="P247" s="438"/>
      <c r="Q247" s="470"/>
      <c r="R247" s="499"/>
      <c r="T247" s="157"/>
      <c r="U247" s="157"/>
      <c r="V247" s="157"/>
      <c r="W247" s="157"/>
      <c r="X247" s="157"/>
      <c r="Y247" s="121"/>
      <c r="Z247" s="3"/>
      <c r="AA247" s="121"/>
      <c r="AB247" s="3"/>
      <c r="AC247" s="117"/>
      <c r="AD247" s="219"/>
    </row>
    <row r="248" spans="1:30" ht="15.75">
      <c r="A248" s="121" t="s">
        <v>989</v>
      </c>
      <c r="D248" s="50">
        <f t="shared" si="9"/>
        <v>972.50000000000261</v>
      </c>
      <c r="E248" s="283">
        <v>99.400000000000205</v>
      </c>
      <c r="F248" s="283">
        <v>240.20000000000005</v>
      </c>
      <c r="G248" s="283">
        <v>0</v>
      </c>
      <c r="H248" s="283">
        <v>104.89999999999964</v>
      </c>
      <c r="I248" s="283">
        <v>139.5</v>
      </c>
      <c r="J248" s="283">
        <v>220.30000000000018</v>
      </c>
      <c r="K248" s="283">
        <v>109.59999999999945</v>
      </c>
      <c r="L248" s="283">
        <v>32.600000000002183</v>
      </c>
      <c r="M248" s="512">
        <v>26.000000000000909</v>
      </c>
      <c r="N248" s="11"/>
      <c r="O248" s="438"/>
      <c r="P248" s="438"/>
      <c r="Q248" s="470"/>
      <c r="R248" s="499"/>
      <c r="T248" s="157"/>
      <c r="U248" s="157"/>
      <c r="V248" s="157"/>
      <c r="W248" s="157"/>
      <c r="X248" s="157"/>
      <c r="Y248" s="121"/>
      <c r="Z248" s="155"/>
      <c r="AA248" s="121"/>
      <c r="AB248" s="155"/>
      <c r="AC248" s="117"/>
      <c r="AD248" s="218"/>
    </row>
    <row r="249" spans="1:30" ht="15.75">
      <c r="A249" s="121" t="s">
        <v>15</v>
      </c>
      <c r="D249" s="50">
        <f t="shared" si="9"/>
        <v>776.79999999999814</v>
      </c>
      <c r="E249" s="283">
        <v>82.399999999999864</v>
      </c>
      <c r="F249" s="283">
        <v>117.70000000000027</v>
      </c>
      <c r="G249" s="283">
        <v>6.0000000000002274</v>
      </c>
      <c r="H249" s="283">
        <v>61.400000000000318</v>
      </c>
      <c r="I249" s="283">
        <v>74.5</v>
      </c>
      <c r="J249" s="283">
        <v>130.30000000000018</v>
      </c>
      <c r="K249" s="283">
        <v>224.5</v>
      </c>
      <c r="L249" s="283">
        <v>53.999999999998181</v>
      </c>
      <c r="M249" s="512">
        <v>25.999999999999091</v>
      </c>
      <c r="N249" s="268"/>
      <c r="O249" s="509"/>
      <c r="P249" s="438"/>
      <c r="Q249" s="470"/>
      <c r="R249" s="499"/>
      <c r="T249" s="157"/>
      <c r="U249" s="157"/>
      <c r="V249" s="157"/>
      <c r="W249" s="157"/>
      <c r="X249" s="157"/>
      <c r="Y249" s="121"/>
      <c r="Z249" s="11"/>
      <c r="AA249" s="121"/>
      <c r="AB249" s="11"/>
      <c r="AC249" s="117"/>
      <c r="AD249" s="218"/>
    </row>
    <row r="250" spans="1:30" ht="15.75">
      <c r="A250" s="121" t="s">
        <v>17</v>
      </c>
      <c r="D250" s="50">
        <f t="shared" si="9"/>
        <v>910.29999999999836</v>
      </c>
      <c r="E250" s="283">
        <v>99.399999999999864</v>
      </c>
      <c r="F250" s="283">
        <v>130.19999999999982</v>
      </c>
      <c r="G250" s="283">
        <v>21.899999999999864</v>
      </c>
      <c r="H250" s="283">
        <v>74.799999999999727</v>
      </c>
      <c r="I250" s="283">
        <v>13.199999999999818</v>
      </c>
      <c r="J250" s="283">
        <v>263.59999999999991</v>
      </c>
      <c r="K250" s="283">
        <v>234.59999999999991</v>
      </c>
      <c r="L250" s="283">
        <v>1.4000000000005457</v>
      </c>
      <c r="M250" s="512">
        <v>71.199999999998909</v>
      </c>
      <c r="N250" s="268"/>
      <c r="O250" s="509"/>
      <c r="P250" s="438"/>
      <c r="Q250" s="470"/>
      <c r="R250" s="499"/>
      <c r="T250" s="157"/>
      <c r="U250" s="157"/>
      <c r="V250" s="157"/>
      <c r="W250" s="157"/>
      <c r="X250" s="157"/>
      <c r="Y250" s="121"/>
      <c r="Z250" s="3"/>
      <c r="AA250" s="121"/>
      <c r="AB250" s="3"/>
      <c r="AC250" s="117"/>
      <c r="AD250" s="219"/>
    </row>
    <row r="251" spans="1:30" ht="15.75">
      <c r="A251" s="121" t="s">
        <v>999</v>
      </c>
      <c r="D251" s="50">
        <f t="shared" si="9"/>
        <v>841.89999999999634</v>
      </c>
      <c r="E251" s="283">
        <v>117.39999999999986</v>
      </c>
      <c r="F251" s="283">
        <v>111.70000000000016</v>
      </c>
      <c r="G251" s="283">
        <v>6.0000000000002274</v>
      </c>
      <c r="H251" s="283">
        <v>17.800000000000182</v>
      </c>
      <c r="I251" s="283">
        <v>16.800000000000409</v>
      </c>
      <c r="J251" s="283">
        <v>218.49999999999977</v>
      </c>
      <c r="K251" s="283">
        <v>265.09999999999991</v>
      </c>
      <c r="L251" s="283">
        <v>82.599999999996726</v>
      </c>
      <c r="M251" s="512">
        <v>5.9999999999990905</v>
      </c>
      <c r="N251" s="11"/>
      <c r="O251" s="438"/>
      <c r="P251" s="438"/>
      <c r="Q251" s="470"/>
      <c r="R251" s="499"/>
      <c r="T251" s="157"/>
      <c r="U251" s="157"/>
      <c r="V251" s="157"/>
      <c r="W251" s="157"/>
      <c r="X251" s="157"/>
      <c r="Y251" s="121"/>
      <c r="Z251" s="11"/>
      <c r="AA251" s="121"/>
      <c r="AB251" s="11"/>
      <c r="AC251" s="117"/>
      <c r="AD251" s="218"/>
    </row>
    <row r="252" spans="1:30" ht="15.75">
      <c r="A252" s="121" t="s">
        <v>1013</v>
      </c>
      <c r="D252" s="50">
        <f t="shared" si="9"/>
        <v>866.39999999999782</v>
      </c>
      <c r="E252" s="283">
        <v>110.19999999999993</v>
      </c>
      <c r="F252" s="283">
        <v>83.10000000000025</v>
      </c>
      <c r="G252" s="283">
        <v>6.5000000000002274</v>
      </c>
      <c r="H252" s="283">
        <v>82.299999999999955</v>
      </c>
      <c r="I252" s="283">
        <v>110</v>
      </c>
      <c r="J252" s="283">
        <v>203.29999999999973</v>
      </c>
      <c r="K252" s="283">
        <v>183.99999999999864</v>
      </c>
      <c r="L252" s="283">
        <v>75</v>
      </c>
      <c r="M252" s="512">
        <v>11.999999999999091</v>
      </c>
      <c r="N252" s="11"/>
      <c r="O252" s="438"/>
      <c r="P252" s="438"/>
      <c r="Q252" s="470"/>
      <c r="R252" s="499"/>
      <c r="T252" s="157"/>
      <c r="U252" s="157"/>
      <c r="V252" s="157"/>
      <c r="W252" s="157"/>
      <c r="X252" s="157"/>
      <c r="Y252" s="121"/>
      <c r="Z252" s="155"/>
      <c r="AA252" s="121"/>
      <c r="AB252" s="155"/>
      <c r="AC252" s="117"/>
      <c r="AD252" s="219"/>
    </row>
    <row r="253" spans="1:30" ht="15.75">
      <c r="A253" s="121" t="s">
        <v>164</v>
      </c>
      <c r="D253" s="50">
        <f t="shared" si="9"/>
        <v>698.90000000000282</v>
      </c>
      <c r="E253" s="283">
        <v>40.999999999999943</v>
      </c>
      <c r="F253" s="283">
        <v>90.300000000000011</v>
      </c>
      <c r="G253" s="283">
        <v>24</v>
      </c>
      <c r="H253" s="283">
        <v>51.599999999999795</v>
      </c>
      <c r="I253" s="283">
        <v>180.79999999999995</v>
      </c>
      <c r="J253" s="283">
        <v>75.600000000000023</v>
      </c>
      <c r="K253" s="283">
        <v>159.50000000000091</v>
      </c>
      <c r="L253" s="283">
        <v>69.600000000001273</v>
      </c>
      <c r="M253" s="512">
        <v>6.5000000000009095</v>
      </c>
      <c r="N253" s="11"/>
      <c r="O253" s="438"/>
      <c r="P253" s="438"/>
      <c r="Q253" s="470"/>
      <c r="R253" s="499"/>
      <c r="T253" s="157"/>
      <c r="U253" s="157"/>
      <c r="V253" s="157"/>
      <c r="W253" s="157"/>
      <c r="X253" s="157"/>
      <c r="Y253" s="121"/>
      <c r="Z253" s="3"/>
      <c r="AA253" s="121"/>
      <c r="AB253" s="3"/>
      <c r="AC253" s="117"/>
      <c r="AD253" s="219"/>
    </row>
    <row r="254" spans="1:30" ht="15.75">
      <c r="A254" s="121" t="s">
        <v>19</v>
      </c>
      <c r="D254" s="50">
        <f t="shared" si="9"/>
        <v>971.80000000000075</v>
      </c>
      <c r="E254" s="283">
        <v>128.39999999999998</v>
      </c>
      <c r="F254" s="283">
        <v>138.00000000000023</v>
      </c>
      <c r="G254" s="283">
        <v>14.300000000000182</v>
      </c>
      <c r="H254" s="283">
        <v>101.19999999999936</v>
      </c>
      <c r="I254" s="283">
        <v>95.699999999999591</v>
      </c>
      <c r="J254" s="283">
        <v>207.2999999999995</v>
      </c>
      <c r="K254" s="283">
        <v>193.80000000000064</v>
      </c>
      <c r="L254" s="283">
        <v>64.800000000000182</v>
      </c>
      <c r="M254" s="512">
        <v>28.300000000001091</v>
      </c>
      <c r="N254" s="268"/>
      <c r="O254" s="509"/>
      <c r="P254" s="438"/>
      <c r="Q254" s="470"/>
      <c r="R254" s="499"/>
      <c r="T254" s="157"/>
      <c r="U254" s="157"/>
      <c r="V254" s="157"/>
      <c r="W254" s="157"/>
      <c r="X254" s="157"/>
      <c r="Y254" s="121"/>
      <c r="Z254" s="11"/>
      <c r="AA254" s="121"/>
      <c r="AB254" s="11"/>
      <c r="AC254" s="117"/>
      <c r="AD254" s="218"/>
    </row>
    <row r="255" spans="1:30" ht="15.75">
      <c r="A255" s="148" t="s">
        <v>2544</v>
      </c>
      <c r="B255" s="3"/>
      <c r="C255" s="3"/>
      <c r="D255" s="50">
        <f t="shared" si="9"/>
        <v>1096.7999999999986</v>
      </c>
      <c r="E255" s="283">
        <v>159.40000000000003</v>
      </c>
      <c r="F255" s="283">
        <v>185.59999999999991</v>
      </c>
      <c r="G255" s="283">
        <v>50.699999999999932</v>
      </c>
      <c r="H255" s="283">
        <v>151.80000000000007</v>
      </c>
      <c r="I255" s="283">
        <v>40.799999999999955</v>
      </c>
      <c r="J255" s="283">
        <v>254.14999999999964</v>
      </c>
      <c r="K255" s="283">
        <v>170.54999999999973</v>
      </c>
      <c r="L255" s="283">
        <v>69.799999999999272</v>
      </c>
      <c r="M255" s="512">
        <v>14</v>
      </c>
      <c r="N255" s="121"/>
      <c r="O255" s="472"/>
      <c r="P255" s="457"/>
      <c r="Q255" s="457"/>
      <c r="R255" s="511"/>
      <c r="T255" s="157"/>
      <c r="U255" s="157"/>
      <c r="V255" s="157"/>
      <c r="W255" s="157"/>
      <c r="X255" s="157"/>
      <c r="Y255" s="121"/>
      <c r="Z255" s="11"/>
      <c r="AA255" s="121"/>
      <c r="AB255" s="11"/>
      <c r="AC255" s="117"/>
      <c r="AD255" s="218"/>
    </row>
    <row r="256" spans="1:30" ht="15.75">
      <c r="A256" s="121" t="s">
        <v>2546</v>
      </c>
      <c r="B256" s="3"/>
      <c r="C256" s="3"/>
      <c r="D256" s="50">
        <f t="shared" si="9"/>
        <v>781.19999999999914</v>
      </c>
      <c r="E256" s="283">
        <v>102.89999999999998</v>
      </c>
      <c r="F256" s="283">
        <v>163.10000000000002</v>
      </c>
      <c r="G256" s="283">
        <v>13.000000000000114</v>
      </c>
      <c r="H256" s="283">
        <v>110.10000000000002</v>
      </c>
      <c r="I256" s="283">
        <v>0</v>
      </c>
      <c r="J256" s="283">
        <v>170.19999999999982</v>
      </c>
      <c r="K256" s="283">
        <v>138.09999999999991</v>
      </c>
      <c r="L256" s="283">
        <v>47.699999999999818</v>
      </c>
      <c r="M256" s="512">
        <v>36.099999999999454</v>
      </c>
      <c r="N256" s="121"/>
      <c r="O256" s="472"/>
      <c r="P256" s="457"/>
      <c r="Q256" s="457"/>
      <c r="R256" s="511"/>
      <c r="T256" s="157"/>
      <c r="U256" s="157"/>
      <c r="V256" s="157"/>
      <c r="W256" s="157"/>
      <c r="X256" s="157"/>
      <c r="Y256" s="121"/>
      <c r="Z256" s="3"/>
      <c r="AA256" s="121"/>
      <c r="AB256" s="3"/>
      <c r="AC256" s="117"/>
      <c r="AD256" s="219"/>
    </row>
    <row r="257" spans="1:30" ht="15.75">
      <c r="A257" s="121" t="s">
        <v>1057</v>
      </c>
      <c r="D257" s="50">
        <f t="shared" si="9"/>
        <v>1023.800000000002</v>
      </c>
      <c r="E257" s="283">
        <v>134.89999999999986</v>
      </c>
      <c r="F257" s="283">
        <v>205.49999999999977</v>
      </c>
      <c r="G257" s="283">
        <v>5.9999999999997726</v>
      </c>
      <c r="H257" s="283">
        <v>33.699999999999818</v>
      </c>
      <c r="I257" s="283">
        <v>74.699999999999818</v>
      </c>
      <c r="J257" s="283">
        <v>187.60000000000014</v>
      </c>
      <c r="K257" s="283">
        <v>279.99999999999955</v>
      </c>
      <c r="L257" s="283">
        <v>77.000000000001819</v>
      </c>
      <c r="M257" s="512">
        <v>24.400000000001455</v>
      </c>
      <c r="N257" s="11"/>
      <c r="O257" s="438"/>
      <c r="P257" s="438"/>
      <c r="Q257" s="470"/>
      <c r="R257" s="499"/>
      <c r="T257" s="157"/>
      <c r="U257" s="157"/>
      <c r="V257" s="157"/>
      <c r="W257" s="157"/>
      <c r="X257" s="157"/>
      <c r="Y257" s="121"/>
      <c r="Z257" s="11"/>
      <c r="AA257" s="121"/>
      <c r="AB257" s="11"/>
      <c r="AC257" s="117"/>
      <c r="AD257" s="218"/>
    </row>
    <row r="258" spans="1:30" ht="15.75">
      <c r="A258" s="121" t="s">
        <v>1053</v>
      </c>
      <c r="D258" s="50">
        <f t="shared" si="9"/>
        <v>960.49999999999875</v>
      </c>
      <c r="E258" s="283">
        <v>115.80000000000007</v>
      </c>
      <c r="F258" s="283">
        <v>92</v>
      </c>
      <c r="G258" s="283">
        <v>0</v>
      </c>
      <c r="H258" s="283">
        <v>51.999999999999545</v>
      </c>
      <c r="I258" s="283">
        <v>121.7999999999995</v>
      </c>
      <c r="J258" s="283">
        <v>201.09999999999945</v>
      </c>
      <c r="K258" s="283">
        <v>192</v>
      </c>
      <c r="L258" s="283">
        <v>158.19999999999891</v>
      </c>
      <c r="M258" s="512">
        <v>27.600000000001273</v>
      </c>
      <c r="N258" s="11"/>
      <c r="O258" s="438"/>
      <c r="P258" s="438"/>
      <c r="Q258" s="470"/>
      <c r="R258" s="499"/>
      <c r="T258" s="157"/>
      <c r="U258" s="157"/>
      <c r="V258" s="157"/>
      <c r="W258" s="157"/>
      <c r="X258" s="157"/>
      <c r="Y258" s="121"/>
      <c r="Z258" s="11"/>
      <c r="AA258" s="121"/>
      <c r="AB258" s="11"/>
      <c r="AC258" s="117"/>
      <c r="AD258" s="218"/>
    </row>
    <row r="259" spans="1:30" ht="15.75">
      <c r="A259" s="121" t="s">
        <v>21</v>
      </c>
      <c r="D259" s="50">
        <f t="shared" si="9"/>
        <v>1126.1999999999973</v>
      </c>
      <c r="E259" s="283">
        <v>88.299999999999955</v>
      </c>
      <c r="F259" s="283">
        <v>261.00000000000006</v>
      </c>
      <c r="G259" s="283">
        <v>22.800000000000068</v>
      </c>
      <c r="H259" s="283">
        <v>180.89999999999998</v>
      </c>
      <c r="I259" s="283">
        <v>77.100000000000136</v>
      </c>
      <c r="J259" s="283">
        <v>138.59999999999991</v>
      </c>
      <c r="K259" s="283">
        <v>217.99999999999909</v>
      </c>
      <c r="L259" s="283">
        <v>83.999999999999091</v>
      </c>
      <c r="M259" s="512">
        <v>55.499999999999091</v>
      </c>
      <c r="N259" s="28"/>
      <c r="O259" s="442"/>
      <c r="P259" s="438"/>
      <c r="Q259" s="470"/>
      <c r="R259" s="499"/>
      <c r="T259" s="157"/>
      <c r="U259" s="157"/>
      <c r="V259" s="157"/>
      <c r="W259" s="157"/>
      <c r="X259" s="157"/>
      <c r="Y259" s="121"/>
      <c r="Z259" s="3"/>
      <c r="AA259" s="121"/>
      <c r="AB259" s="3"/>
      <c r="AC259" s="117"/>
      <c r="AD259" s="219"/>
    </row>
    <row r="260" spans="1:30" ht="15.75">
      <c r="A260" s="121" t="s">
        <v>142</v>
      </c>
      <c r="D260" s="50">
        <f t="shared" si="9"/>
        <v>814.6000000000015</v>
      </c>
      <c r="E260" s="283">
        <v>72.600000000000023</v>
      </c>
      <c r="F260" s="283">
        <v>152.90000000000009</v>
      </c>
      <c r="G260" s="283">
        <v>25.300000000000068</v>
      </c>
      <c r="H260" s="283">
        <v>182.60000000000036</v>
      </c>
      <c r="I260" s="283">
        <v>2.6000000000003638</v>
      </c>
      <c r="J260" s="283">
        <v>201.60000000000059</v>
      </c>
      <c r="K260" s="283">
        <v>139.89999999999964</v>
      </c>
      <c r="L260" s="283">
        <v>9.1000000000003638</v>
      </c>
      <c r="M260" s="512">
        <v>28</v>
      </c>
      <c r="N260" s="11"/>
      <c r="O260" s="438"/>
      <c r="P260" s="438"/>
      <c r="Q260" s="470"/>
      <c r="R260" s="499"/>
      <c r="T260" s="157"/>
      <c r="U260" s="157"/>
      <c r="V260" s="157"/>
      <c r="W260" s="157"/>
      <c r="X260" s="157"/>
      <c r="Y260" s="121"/>
      <c r="Z260" s="3"/>
      <c r="AA260" s="121"/>
      <c r="AB260" s="3"/>
      <c r="AC260" s="117"/>
      <c r="AD260" s="219"/>
    </row>
    <row r="261" spans="1:30" ht="15.75">
      <c r="A261" s="121" t="s">
        <v>2549</v>
      </c>
      <c r="B261" s="3"/>
      <c r="C261" s="3"/>
      <c r="D261" s="50">
        <f t="shared" si="9"/>
        <v>491.29999999999933</v>
      </c>
      <c r="E261" s="283">
        <v>16.699999999999989</v>
      </c>
      <c r="F261" s="283">
        <v>248.99999999999989</v>
      </c>
      <c r="G261" s="283">
        <v>0</v>
      </c>
      <c r="H261" s="283">
        <v>44.199999999999932</v>
      </c>
      <c r="I261" s="283">
        <v>39.399999999999864</v>
      </c>
      <c r="J261" s="283">
        <v>64.39999999999975</v>
      </c>
      <c r="K261" s="283">
        <v>50.199999999999818</v>
      </c>
      <c r="L261" s="283">
        <v>27.400000000000091</v>
      </c>
      <c r="M261" s="512">
        <v>0</v>
      </c>
      <c r="N261" s="121"/>
      <c r="O261" s="472"/>
      <c r="P261" s="457"/>
      <c r="Q261" s="457"/>
      <c r="R261" s="511"/>
      <c r="T261" s="157"/>
      <c r="U261" s="157"/>
      <c r="V261" s="157"/>
      <c r="W261" s="157"/>
      <c r="X261" s="157"/>
      <c r="Y261" s="121"/>
      <c r="Z261" s="11"/>
      <c r="AA261" s="121"/>
      <c r="AB261" s="11"/>
      <c r="AC261" s="117"/>
      <c r="AD261" s="219"/>
    </row>
    <row r="262" spans="1:30" ht="15.75">
      <c r="A262" s="121" t="s">
        <v>2548</v>
      </c>
      <c r="B262" s="3"/>
      <c r="C262" s="3"/>
      <c r="D262" s="50">
        <f t="shared" ref="D262:D293" si="10">SUM(E262:DZ262)</f>
        <v>619.00000000000387</v>
      </c>
      <c r="E262" s="283">
        <v>8.4000000000000341</v>
      </c>
      <c r="F262" s="283">
        <v>245</v>
      </c>
      <c r="G262" s="283">
        <v>23.5</v>
      </c>
      <c r="H262" s="283">
        <v>112.40000000000009</v>
      </c>
      <c r="I262" s="283">
        <v>51.600000000000136</v>
      </c>
      <c r="J262" s="283">
        <v>27</v>
      </c>
      <c r="K262" s="283">
        <v>72.200000000000273</v>
      </c>
      <c r="L262" s="283">
        <v>68.600000000001273</v>
      </c>
      <c r="M262" s="512">
        <v>10.300000000002001</v>
      </c>
      <c r="N262" s="121"/>
      <c r="O262" s="472"/>
      <c r="P262" s="457"/>
      <c r="Q262" s="457"/>
      <c r="R262" s="511"/>
      <c r="T262" s="157"/>
      <c r="U262" s="157"/>
      <c r="V262" s="157"/>
      <c r="W262" s="157"/>
      <c r="X262" s="157"/>
      <c r="Y262" s="121"/>
      <c r="Z262" s="3"/>
      <c r="AA262" s="121"/>
      <c r="AB262" s="3"/>
      <c r="AC262" s="117"/>
      <c r="AD262" s="219"/>
    </row>
    <row r="263" spans="1:30" ht="15.75">
      <c r="A263" s="121" t="s">
        <v>1019</v>
      </c>
      <c r="D263" s="50">
        <f t="shared" si="10"/>
        <v>996.89999999999918</v>
      </c>
      <c r="E263" s="283">
        <v>139.09999999999991</v>
      </c>
      <c r="F263" s="283">
        <v>239.59999999999991</v>
      </c>
      <c r="G263" s="283">
        <v>16.5</v>
      </c>
      <c r="H263" s="283">
        <v>106.70000000000005</v>
      </c>
      <c r="I263" s="283">
        <v>0</v>
      </c>
      <c r="J263" s="283">
        <v>241.39999999999986</v>
      </c>
      <c r="K263" s="283">
        <v>184.19999999999982</v>
      </c>
      <c r="L263" s="283">
        <v>52.499999999999091</v>
      </c>
      <c r="M263" s="512">
        <v>16.900000000000546</v>
      </c>
      <c r="N263" s="11"/>
      <c r="O263" s="438"/>
      <c r="P263" s="438"/>
      <c r="Q263" s="470"/>
      <c r="R263" s="499"/>
      <c r="T263" s="157"/>
      <c r="U263" s="157"/>
      <c r="V263" s="157"/>
      <c r="W263" s="157"/>
      <c r="X263" s="157"/>
      <c r="Y263" s="121"/>
      <c r="Z263" s="11"/>
      <c r="AA263" s="121"/>
      <c r="AB263" s="11"/>
      <c r="AC263" s="117"/>
      <c r="AD263" s="218"/>
    </row>
    <row r="264" spans="1:30" ht="15.75">
      <c r="A264" s="121" t="s">
        <v>1020</v>
      </c>
      <c r="D264" s="50">
        <f t="shared" si="10"/>
        <v>428.30000000000206</v>
      </c>
      <c r="E264" s="283">
        <v>7.6999999999999886</v>
      </c>
      <c r="F264" s="283">
        <v>196.80000000000007</v>
      </c>
      <c r="G264" s="283">
        <v>22.000000000000114</v>
      </c>
      <c r="H264" s="283">
        <v>66.899999999999864</v>
      </c>
      <c r="I264" s="283">
        <v>0</v>
      </c>
      <c r="J264" s="283">
        <v>81.799999999999841</v>
      </c>
      <c r="K264" s="283">
        <v>32.100000000000364</v>
      </c>
      <c r="L264" s="283">
        <v>3.0000000000009095</v>
      </c>
      <c r="M264" s="512">
        <v>18.000000000000909</v>
      </c>
      <c r="N264" s="11"/>
      <c r="O264" s="438"/>
      <c r="P264" s="438"/>
      <c r="Q264" s="470"/>
      <c r="R264" s="499"/>
      <c r="T264" s="157"/>
      <c r="U264" s="157"/>
      <c r="V264" s="157"/>
      <c r="W264" s="157"/>
      <c r="X264" s="157"/>
      <c r="Y264" s="121"/>
      <c r="Z264" s="3"/>
      <c r="AA264" s="121"/>
      <c r="AB264" s="3"/>
      <c r="AC264" s="117"/>
      <c r="AD264" s="219"/>
    </row>
    <row r="265" spans="1:30" ht="15.75">
      <c r="A265" s="121" t="s">
        <v>23</v>
      </c>
      <c r="D265" s="50">
        <f t="shared" si="10"/>
        <v>976.90000000000293</v>
      </c>
      <c r="E265" s="283">
        <v>92.399999999999977</v>
      </c>
      <c r="F265" s="283">
        <v>198.29999999999984</v>
      </c>
      <c r="G265" s="283">
        <v>0</v>
      </c>
      <c r="H265" s="283">
        <v>147.5</v>
      </c>
      <c r="I265" s="283">
        <v>0</v>
      </c>
      <c r="J265" s="283">
        <v>188.50000000000011</v>
      </c>
      <c r="K265" s="283">
        <v>243.09999999999991</v>
      </c>
      <c r="L265" s="283">
        <v>101.10000000000127</v>
      </c>
      <c r="M265" s="512">
        <v>6.000000000001819</v>
      </c>
      <c r="N265" s="268"/>
      <c r="O265" s="509"/>
      <c r="P265" s="438"/>
      <c r="Q265" s="470"/>
      <c r="R265" s="499"/>
      <c r="T265" s="157"/>
      <c r="U265" s="157"/>
      <c r="V265" s="157"/>
      <c r="W265" s="157"/>
      <c r="X265" s="157"/>
      <c r="Y265" s="121"/>
      <c r="Z265" s="3"/>
      <c r="AA265" s="121"/>
      <c r="AB265" s="3"/>
      <c r="AC265" s="117"/>
      <c r="AD265" s="219"/>
    </row>
    <row r="266" spans="1:30" ht="15.75">
      <c r="A266" s="121" t="s">
        <v>25</v>
      </c>
      <c r="D266" s="50">
        <f t="shared" si="10"/>
        <v>889.09999999999934</v>
      </c>
      <c r="E266" s="283">
        <v>139.79999999999984</v>
      </c>
      <c r="F266" s="283">
        <v>198.09999999999991</v>
      </c>
      <c r="G266" s="283">
        <v>0</v>
      </c>
      <c r="H266" s="283">
        <v>55.699999999999591</v>
      </c>
      <c r="I266" s="283">
        <v>39.599999999999909</v>
      </c>
      <c r="J266" s="283">
        <v>176.70000000000027</v>
      </c>
      <c r="K266" s="283">
        <v>170.80000000000109</v>
      </c>
      <c r="L266" s="283">
        <v>58.799999999998363</v>
      </c>
      <c r="M266" s="512">
        <v>49.600000000000364</v>
      </c>
      <c r="N266" s="268"/>
      <c r="O266" s="509"/>
      <c r="P266" s="438"/>
      <c r="Q266" s="470"/>
      <c r="R266" s="499"/>
      <c r="T266" s="157"/>
      <c r="U266" s="157"/>
      <c r="V266" s="157"/>
      <c r="W266" s="157"/>
      <c r="X266" s="157"/>
      <c r="Y266" s="121"/>
      <c r="Z266" s="3"/>
      <c r="AA266" s="121"/>
      <c r="AB266" s="3"/>
      <c r="AC266" s="117"/>
      <c r="AD266" s="219"/>
    </row>
    <row r="267" spans="1:30" ht="15.75">
      <c r="A267" s="121" t="s">
        <v>2562</v>
      </c>
      <c r="B267" s="3"/>
      <c r="C267" s="3"/>
      <c r="D267" s="50">
        <f t="shared" si="10"/>
        <v>1007.0999999999981</v>
      </c>
      <c r="E267" s="283">
        <v>160.60000000000002</v>
      </c>
      <c r="F267" s="283">
        <v>197.99999999999989</v>
      </c>
      <c r="G267" s="283">
        <v>6.9999999999997726</v>
      </c>
      <c r="H267" s="283">
        <v>45.5</v>
      </c>
      <c r="I267" s="283">
        <v>5.2000000000000455</v>
      </c>
      <c r="J267" s="283">
        <v>245.45000000000027</v>
      </c>
      <c r="K267" s="283">
        <v>169.54999999999973</v>
      </c>
      <c r="L267" s="283">
        <v>108.59999999999854</v>
      </c>
      <c r="M267" s="512">
        <v>67.199999999999818</v>
      </c>
      <c r="N267" s="121"/>
      <c r="O267" s="472"/>
      <c r="P267" s="457"/>
      <c r="Q267" s="457"/>
      <c r="R267" s="511"/>
      <c r="T267" s="157"/>
      <c r="U267" s="157"/>
      <c r="V267" s="157"/>
      <c r="W267" s="157"/>
      <c r="X267" s="157"/>
      <c r="Y267" s="121"/>
      <c r="Z267" s="3"/>
      <c r="AA267" s="121"/>
      <c r="AB267" s="3"/>
      <c r="AC267" s="117"/>
      <c r="AD267" s="219"/>
    </row>
    <row r="268" spans="1:30" ht="15.75">
      <c r="A268" s="121" t="s">
        <v>2569</v>
      </c>
      <c r="B268" s="3"/>
      <c r="C268" s="3"/>
      <c r="D268" s="50">
        <f t="shared" si="10"/>
        <v>915.49999999999693</v>
      </c>
      <c r="E268" s="283">
        <v>130.49999999999989</v>
      </c>
      <c r="F268" s="283">
        <v>179.89999999999986</v>
      </c>
      <c r="G268" s="283">
        <v>17.899999999999636</v>
      </c>
      <c r="H268" s="283">
        <v>32.099999999999909</v>
      </c>
      <c r="I268" s="283">
        <v>95.700000000000045</v>
      </c>
      <c r="J268" s="283">
        <v>257.49999999999977</v>
      </c>
      <c r="K268" s="283">
        <v>143.89999999999964</v>
      </c>
      <c r="L268" s="283">
        <v>48.299999999998363</v>
      </c>
      <c r="M268" s="512">
        <v>9.6999999999998181</v>
      </c>
      <c r="N268" s="121"/>
      <c r="O268" s="472"/>
      <c r="P268" s="457"/>
      <c r="Q268" s="457"/>
      <c r="R268" s="511"/>
      <c r="T268" s="157"/>
      <c r="U268" s="157"/>
      <c r="V268" s="157"/>
      <c r="W268" s="157"/>
      <c r="X268" s="157"/>
      <c r="Y268" s="121"/>
      <c r="Z268" s="11"/>
      <c r="AA268" s="121"/>
      <c r="AB268" s="11"/>
      <c r="AC268" s="117"/>
      <c r="AD268" s="219"/>
    </row>
    <row r="269" spans="1:30" ht="15.75">
      <c r="A269" s="121" t="s">
        <v>2559</v>
      </c>
      <c r="B269" s="3"/>
      <c r="C269" s="3"/>
      <c r="D269" s="50">
        <f t="shared" si="10"/>
        <v>811.60000000000218</v>
      </c>
      <c r="E269" s="283">
        <v>9.2000000000001023</v>
      </c>
      <c r="F269" s="283">
        <v>105.10000000000014</v>
      </c>
      <c r="G269" s="283">
        <v>12.000000000000114</v>
      </c>
      <c r="H269" s="283">
        <v>148.69999999999993</v>
      </c>
      <c r="I269" s="283">
        <v>107.79999999999995</v>
      </c>
      <c r="J269" s="283">
        <v>110.40000000000009</v>
      </c>
      <c r="K269" s="283">
        <v>136.00000000000045</v>
      </c>
      <c r="L269" s="283">
        <v>126.20000000000073</v>
      </c>
      <c r="M269" s="512">
        <v>56.200000000000728</v>
      </c>
      <c r="N269" s="121"/>
      <c r="O269" s="472"/>
      <c r="P269" s="457"/>
      <c r="Q269" s="457"/>
      <c r="R269" s="511"/>
      <c r="T269" s="157"/>
      <c r="U269" s="157"/>
      <c r="V269" s="157"/>
      <c r="W269" s="157"/>
      <c r="X269" s="157"/>
      <c r="Y269" s="121"/>
      <c r="Z269" s="3"/>
      <c r="AA269" s="121"/>
      <c r="AB269" s="3"/>
      <c r="AC269" s="117"/>
      <c r="AD269" s="219"/>
    </row>
    <row r="270" spans="1:30" ht="15.75">
      <c r="A270" s="121" t="s">
        <v>2564</v>
      </c>
      <c r="B270" s="3"/>
      <c r="C270" s="3"/>
      <c r="D270" s="50">
        <f t="shared" si="10"/>
        <v>867.30000000000064</v>
      </c>
      <c r="E270" s="283">
        <v>175.80000000000018</v>
      </c>
      <c r="F270" s="283">
        <v>181.80000000000018</v>
      </c>
      <c r="G270" s="283">
        <v>0</v>
      </c>
      <c r="H270" s="283">
        <v>77.399999999999864</v>
      </c>
      <c r="I270" s="283">
        <v>0</v>
      </c>
      <c r="J270" s="283">
        <v>194.79999999999995</v>
      </c>
      <c r="K270" s="283">
        <v>147.20000000000027</v>
      </c>
      <c r="L270" s="283">
        <v>73.400000000000546</v>
      </c>
      <c r="M270" s="512">
        <v>16.899999999999636</v>
      </c>
      <c r="N270" s="121"/>
      <c r="O270" s="472"/>
      <c r="P270" s="457"/>
      <c r="Q270" s="457"/>
      <c r="R270" s="511"/>
      <c r="T270" s="157"/>
      <c r="U270" s="157"/>
      <c r="V270" s="157"/>
      <c r="W270" s="157"/>
      <c r="X270" s="157"/>
      <c r="Y270" s="121"/>
      <c r="Z270" s="11"/>
      <c r="AA270" s="121"/>
      <c r="AB270" s="11"/>
      <c r="AC270" s="117"/>
      <c r="AD270" s="218"/>
    </row>
    <row r="271" spans="1:30" ht="15.75">
      <c r="A271" s="121" t="s">
        <v>2554</v>
      </c>
      <c r="B271" s="3"/>
      <c r="C271" s="3"/>
      <c r="D271" s="50">
        <f t="shared" si="10"/>
        <v>990.55000000000041</v>
      </c>
      <c r="E271" s="283">
        <v>166.10000000000002</v>
      </c>
      <c r="F271" s="283">
        <v>201.90000000000009</v>
      </c>
      <c r="G271" s="283">
        <v>0</v>
      </c>
      <c r="H271" s="283">
        <v>60.800000000000068</v>
      </c>
      <c r="I271" s="283">
        <v>2.2000000000000455</v>
      </c>
      <c r="J271" s="283">
        <v>195.65000000000009</v>
      </c>
      <c r="K271" s="283">
        <v>196.19999999999936</v>
      </c>
      <c r="L271" s="283">
        <v>140.40000000000055</v>
      </c>
      <c r="M271" s="512">
        <v>27.300000000000182</v>
      </c>
      <c r="N271" s="121"/>
      <c r="O271" s="472"/>
      <c r="P271" s="457"/>
      <c r="Q271" s="457"/>
      <c r="R271" s="511"/>
      <c r="T271" s="157"/>
      <c r="U271" s="157"/>
      <c r="V271" s="157"/>
      <c r="W271" s="157"/>
      <c r="X271" s="157"/>
      <c r="Y271" s="121"/>
      <c r="Z271" s="3"/>
      <c r="AA271" s="121"/>
      <c r="AB271" s="3"/>
      <c r="AC271" s="117"/>
      <c r="AD271" s="219"/>
    </row>
    <row r="272" spans="1:30" ht="15.75">
      <c r="A272" s="121" t="s">
        <v>1001</v>
      </c>
      <c r="D272" s="50">
        <f t="shared" si="10"/>
        <v>934.50000000000273</v>
      </c>
      <c r="E272" s="283">
        <v>118.70000000000005</v>
      </c>
      <c r="F272" s="283">
        <v>210.29999999999995</v>
      </c>
      <c r="G272" s="283">
        <v>6.5</v>
      </c>
      <c r="H272" s="283">
        <v>28.600000000000364</v>
      </c>
      <c r="I272" s="283">
        <v>55.900000000000318</v>
      </c>
      <c r="J272" s="283">
        <v>157.7000000000005</v>
      </c>
      <c r="K272" s="283">
        <v>251.99999999999955</v>
      </c>
      <c r="L272" s="283">
        <v>78.900000000001455</v>
      </c>
      <c r="M272" s="512">
        <v>25.900000000000546</v>
      </c>
      <c r="N272" s="11"/>
      <c r="O272" s="438"/>
      <c r="P272" s="438"/>
      <c r="Q272" s="470"/>
      <c r="R272" s="499"/>
      <c r="T272" s="157"/>
      <c r="U272" s="157"/>
      <c r="V272" s="157"/>
      <c r="W272" s="157"/>
      <c r="X272" s="157"/>
      <c r="Y272" s="121"/>
      <c r="Z272" s="3"/>
      <c r="AA272" s="121"/>
      <c r="AB272" s="3"/>
      <c r="AC272" s="117"/>
      <c r="AD272" s="219"/>
    </row>
    <row r="273" spans="1:30" ht="15.75">
      <c r="A273" s="121" t="s">
        <v>27</v>
      </c>
      <c r="D273" s="50">
        <f t="shared" si="10"/>
        <v>947.39999999999702</v>
      </c>
      <c r="E273" s="283">
        <v>27.800000000000068</v>
      </c>
      <c r="F273" s="283">
        <v>175.60000000000002</v>
      </c>
      <c r="G273" s="283">
        <v>73.600000000000023</v>
      </c>
      <c r="H273" s="283">
        <v>194.70000000000005</v>
      </c>
      <c r="I273" s="283">
        <v>2.7999999999999545</v>
      </c>
      <c r="J273" s="283">
        <v>145.19999999999982</v>
      </c>
      <c r="K273" s="283">
        <v>98.699999999999818</v>
      </c>
      <c r="L273" s="283">
        <v>123.39999999999873</v>
      </c>
      <c r="M273" s="512">
        <v>105.59999999999854</v>
      </c>
      <c r="N273" s="268"/>
      <c r="O273" s="509"/>
      <c r="P273" s="438"/>
      <c r="Q273" s="470"/>
      <c r="R273" s="499"/>
      <c r="T273" s="157"/>
      <c r="U273" s="157"/>
      <c r="V273" s="157"/>
      <c r="W273" s="157"/>
      <c r="X273" s="157"/>
      <c r="Y273" s="121"/>
      <c r="Z273" s="11"/>
      <c r="AA273" s="121"/>
      <c r="AB273" s="11"/>
      <c r="AC273" s="117"/>
      <c r="AD273" s="219"/>
    </row>
    <row r="274" spans="1:30" ht="15.75">
      <c r="A274" s="121" t="s">
        <v>1035</v>
      </c>
      <c r="D274" s="50">
        <f t="shared" si="10"/>
        <v>1189.8000000000018</v>
      </c>
      <c r="E274" s="283">
        <v>180.29999999999995</v>
      </c>
      <c r="F274" s="283">
        <v>202.49999999999977</v>
      </c>
      <c r="G274" s="283">
        <v>0</v>
      </c>
      <c r="H274" s="283">
        <v>122.19999999999914</v>
      </c>
      <c r="I274" s="283">
        <v>81.2999999999995</v>
      </c>
      <c r="J274" s="283">
        <v>239.19999999999914</v>
      </c>
      <c r="K274" s="283">
        <v>284.50000000000045</v>
      </c>
      <c r="L274" s="283">
        <v>61.600000000002183</v>
      </c>
      <c r="M274" s="512">
        <v>18.200000000001637</v>
      </c>
      <c r="N274" s="11"/>
      <c r="O274" s="438"/>
      <c r="P274" s="438"/>
      <c r="Q274" s="470"/>
      <c r="R274" s="499"/>
      <c r="T274" s="157"/>
      <c r="U274" s="157"/>
      <c r="V274" s="157"/>
      <c r="W274" s="157"/>
      <c r="X274" s="157"/>
      <c r="Y274" s="121"/>
      <c r="Z274" s="3"/>
      <c r="AA274" s="121"/>
      <c r="AB274" s="3"/>
      <c r="AC274" s="117"/>
      <c r="AD274" s="219"/>
    </row>
    <row r="275" spans="1:30" ht="15.75">
      <c r="A275" s="121" t="s">
        <v>156</v>
      </c>
      <c r="D275" s="50">
        <f t="shared" si="10"/>
        <v>1097.8000000000004</v>
      </c>
      <c r="E275" s="283">
        <v>185.3</v>
      </c>
      <c r="F275" s="283">
        <v>133.90000000000009</v>
      </c>
      <c r="G275" s="283">
        <v>0</v>
      </c>
      <c r="H275" s="283">
        <v>192.10000000000014</v>
      </c>
      <c r="I275" s="283">
        <v>97.399999999999864</v>
      </c>
      <c r="J275" s="283">
        <v>146.70000000000027</v>
      </c>
      <c r="K275" s="283">
        <v>269.60000000000082</v>
      </c>
      <c r="L275" s="283">
        <v>24.600000000000364</v>
      </c>
      <c r="M275" s="512">
        <v>48.199999999998909</v>
      </c>
      <c r="N275" s="11"/>
      <c r="O275" s="438"/>
      <c r="P275" s="438"/>
      <c r="Q275" s="470"/>
      <c r="R275" s="499"/>
      <c r="T275" s="157"/>
      <c r="U275" s="157"/>
      <c r="V275" s="157"/>
      <c r="W275" s="157"/>
      <c r="X275" s="157"/>
      <c r="Y275" s="121"/>
      <c r="Z275" s="155"/>
      <c r="AA275" s="121"/>
      <c r="AB275" s="155"/>
      <c r="AC275" s="117"/>
      <c r="AD275" s="219"/>
    </row>
    <row r="276" spans="1:30" ht="15.75">
      <c r="A276" s="121" t="s">
        <v>1021</v>
      </c>
      <c r="D276" s="50">
        <f t="shared" si="10"/>
        <v>1031.4000000000042</v>
      </c>
      <c r="E276" s="283">
        <v>124.69999999999993</v>
      </c>
      <c r="F276" s="283">
        <v>126.09999999999997</v>
      </c>
      <c r="G276" s="283">
        <v>12</v>
      </c>
      <c r="H276" s="283">
        <v>175.29999999999984</v>
      </c>
      <c r="I276" s="283">
        <v>0</v>
      </c>
      <c r="J276" s="283">
        <v>323.59999999999968</v>
      </c>
      <c r="K276" s="283">
        <v>147.60000000000082</v>
      </c>
      <c r="L276" s="283">
        <v>97.900000000001455</v>
      </c>
      <c r="M276" s="512">
        <v>24.200000000002547</v>
      </c>
      <c r="N276" s="11"/>
      <c r="O276" s="438"/>
      <c r="P276" s="438"/>
      <c r="Q276" s="470"/>
      <c r="R276" s="499"/>
      <c r="T276" s="157"/>
      <c r="U276" s="157"/>
      <c r="V276" s="157"/>
      <c r="W276" s="157"/>
      <c r="X276" s="157"/>
      <c r="Y276" s="121"/>
      <c r="Z276" s="11"/>
      <c r="AA276" s="121"/>
      <c r="AB276" s="11"/>
      <c r="AC276" s="117"/>
      <c r="AD276" s="218"/>
    </row>
    <row r="277" spans="1:30" ht="15.75">
      <c r="A277" s="121" t="s">
        <v>143</v>
      </c>
      <c r="D277" s="50">
        <f t="shared" si="10"/>
        <v>856.49999999999625</v>
      </c>
      <c r="E277" s="283">
        <v>108.79999999999995</v>
      </c>
      <c r="F277" s="283">
        <v>39</v>
      </c>
      <c r="G277" s="283">
        <v>0</v>
      </c>
      <c r="H277" s="283">
        <v>69.699999999999704</v>
      </c>
      <c r="I277" s="283">
        <v>0</v>
      </c>
      <c r="J277" s="283">
        <v>242.70000000000005</v>
      </c>
      <c r="K277" s="283">
        <v>222.69999999999982</v>
      </c>
      <c r="L277" s="283">
        <v>125.79999999999927</v>
      </c>
      <c r="M277" s="512">
        <v>47.799999999997453</v>
      </c>
      <c r="N277" s="28"/>
      <c r="O277" s="442"/>
      <c r="P277" s="438"/>
      <c r="Q277" s="470"/>
      <c r="R277" s="499"/>
      <c r="T277" s="157"/>
      <c r="U277" s="157"/>
      <c r="V277" s="157"/>
      <c r="W277" s="157"/>
      <c r="X277" s="157"/>
      <c r="Y277" s="121"/>
      <c r="Z277" s="3"/>
      <c r="AA277" s="121"/>
      <c r="AB277" s="3"/>
      <c r="AC277" s="117"/>
      <c r="AD277" s="219"/>
    </row>
    <row r="278" spans="1:30" ht="15.75">
      <c r="A278" s="121" t="s">
        <v>993</v>
      </c>
      <c r="D278" s="50">
        <f t="shared" si="10"/>
        <v>884.19999999999914</v>
      </c>
      <c r="E278" s="283">
        <v>123.10000000000002</v>
      </c>
      <c r="F278" s="283">
        <v>162.09999999999991</v>
      </c>
      <c r="G278" s="283">
        <v>13.199999999999932</v>
      </c>
      <c r="H278" s="283">
        <v>66.399999999999864</v>
      </c>
      <c r="I278" s="283">
        <v>7.7999999999999545</v>
      </c>
      <c r="J278" s="283">
        <v>216.70000000000027</v>
      </c>
      <c r="K278" s="283">
        <v>233.40000000000009</v>
      </c>
      <c r="L278" s="283">
        <v>61.499999999999091</v>
      </c>
      <c r="M278" s="512">
        <v>0</v>
      </c>
      <c r="N278" s="11"/>
      <c r="O278" s="438"/>
      <c r="P278" s="438"/>
      <c r="Q278" s="470"/>
      <c r="R278" s="499"/>
      <c r="T278" s="157"/>
      <c r="U278" s="157"/>
      <c r="V278" s="157"/>
      <c r="W278" s="157"/>
      <c r="X278" s="157"/>
      <c r="Y278" s="121"/>
      <c r="Z278" s="3"/>
      <c r="AA278" s="121"/>
      <c r="AB278" s="3"/>
      <c r="AC278" s="117"/>
      <c r="AD278" s="219"/>
    </row>
    <row r="279" spans="1:30" ht="15.75">
      <c r="A279" s="121" t="s">
        <v>2568</v>
      </c>
      <c r="B279" s="3"/>
      <c r="C279" s="3"/>
      <c r="D279" s="50">
        <f t="shared" si="10"/>
        <v>1047.1000000000015</v>
      </c>
      <c r="E279" s="283">
        <v>153</v>
      </c>
      <c r="F279" s="283">
        <v>191.5</v>
      </c>
      <c r="G279" s="283">
        <v>6</v>
      </c>
      <c r="H279" s="283">
        <v>18.599999999999909</v>
      </c>
      <c r="I279" s="283">
        <v>74.799999999999955</v>
      </c>
      <c r="J279" s="283">
        <v>178.5</v>
      </c>
      <c r="K279" s="283">
        <v>228.10000000000036</v>
      </c>
      <c r="L279" s="283">
        <v>144.80000000000018</v>
      </c>
      <c r="M279" s="512">
        <v>51.800000000001091</v>
      </c>
      <c r="N279" s="121"/>
      <c r="O279" s="472"/>
      <c r="P279" s="457"/>
      <c r="Q279" s="457"/>
      <c r="R279" s="511"/>
      <c r="T279" s="157"/>
      <c r="U279" s="157"/>
      <c r="V279" s="157"/>
      <c r="W279" s="157"/>
      <c r="X279" s="157"/>
      <c r="Y279" s="121"/>
      <c r="Z279" s="3"/>
      <c r="AA279" s="121"/>
      <c r="AB279" s="3"/>
      <c r="AC279" s="117"/>
      <c r="AD279" s="219"/>
    </row>
    <row r="280" spans="1:30" ht="15.75">
      <c r="A280" s="121" t="s">
        <v>1036</v>
      </c>
      <c r="D280" s="50">
        <f t="shared" si="10"/>
        <v>1043.0000000000036</v>
      </c>
      <c r="E280" s="283">
        <v>98.399999999999977</v>
      </c>
      <c r="F280" s="283">
        <v>177.59999999999991</v>
      </c>
      <c r="G280" s="283">
        <v>10.399999999999977</v>
      </c>
      <c r="H280" s="283">
        <v>163.50000000000023</v>
      </c>
      <c r="I280" s="283">
        <v>15.600000000000136</v>
      </c>
      <c r="J280" s="283">
        <v>181.19999999999959</v>
      </c>
      <c r="K280" s="283">
        <v>224.40000000000055</v>
      </c>
      <c r="L280" s="283">
        <v>124.80000000000291</v>
      </c>
      <c r="M280" s="512">
        <v>47.100000000000364</v>
      </c>
      <c r="N280" s="11"/>
      <c r="O280" s="438"/>
      <c r="P280" s="438"/>
      <c r="Q280" s="470"/>
      <c r="R280" s="499"/>
      <c r="T280" s="157"/>
      <c r="U280" s="157"/>
      <c r="V280" s="157"/>
      <c r="W280" s="157"/>
      <c r="X280" s="157"/>
      <c r="Y280" s="121"/>
      <c r="Z280" s="3"/>
      <c r="AA280" s="121"/>
      <c r="AB280" s="3"/>
      <c r="AC280" s="117"/>
      <c r="AD280" s="219"/>
    </row>
    <row r="281" spans="1:30" ht="15.75">
      <c r="A281" s="121" t="s">
        <v>1004</v>
      </c>
      <c r="D281" s="50">
        <f t="shared" si="10"/>
        <v>1115.9000000000019</v>
      </c>
      <c r="E281" s="283">
        <v>192.30000000000007</v>
      </c>
      <c r="F281" s="283">
        <v>189.70000000000016</v>
      </c>
      <c r="G281" s="283">
        <v>6.5000000000001137</v>
      </c>
      <c r="H281" s="283">
        <v>157.90000000000032</v>
      </c>
      <c r="I281" s="283">
        <v>124.5</v>
      </c>
      <c r="J281" s="283">
        <v>160.5</v>
      </c>
      <c r="K281" s="283">
        <v>176.49999999999955</v>
      </c>
      <c r="L281" s="283">
        <v>101.50000000000182</v>
      </c>
      <c r="M281" s="512">
        <v>6.5</v>
      </c>
      <c r="N281" s="11"/>
      <c r="O281" s="438"/>
      <c r="P281" s="438"/>
      <c r="Q281" s="470"/>
      <c r="R281" s="499"/>
      <c r="T281" s="157"/>
      <c r="U281" s="157"/>
      <c r="V281" s="157"/>
      <c r="W281" s="157"/>
      <c r="X281" s="157"/>
      <c r="Y281" s="121"/>
      <c r="Z281" s="3"/>
      <c r="AA281" s="121"/>
      <c r="AB281" s="3"/>
      <c r="AC281" s="117"/>
      <c r="AD281" s="219"/>
    </row>
    <row r="282" spans="1:30" ht="15.75">
      <c r="A282" s="121" t="s">
        <v>1003</v>
      </c>
      <c r="D282" s="50">
        <f t="shared" si="10"/>
        <v>763.49999999999898</v>
      </c>
      <c r="E282" s="283">
        <v>20.900000000000034</v>
      </c>
      <c r="F282" s="283">
        <v>97.099999999999966</v>
      </c>
      <c r="G282" s="283">
        <v>0</v>
      </c>
      <c r="H282" s="283">
        <v>73.999999999999773</v>
      </c>
      <c r="I282" s="283">
        <v>191.19999999999993</v>
      </c>
      <c r="J282" s="283">
        <v>142.90000000000009</v>
      </c>
      <c r="K282" s="283">
        <v>169.99999999999955</v>
      </c>
      <c r="L282" s="283">
        <v>64.599999999999454</v>
      </c>
      <c r="M282" s="512">
        <v>2.8000000000001819</v>
      </c>
      <c r="N282" s="11"/>
      <c r="O282" s="438"/>
      <c r="P282" s="438"/>
      <c r="Q282" s="470"/>
      <c r="R282" s="499"/>
      <c r="T282" s="157"/>
      <c r="U282" s="157"/>
      <c r="V282" s="157"/>
      <c r="W282" s="157"/>
      <c r="X282" s="157"/>
      <c r="Y282" s="121"/>
      <c r="Z282" s="3"/>
      <c r="AA282" s="121"/>
      <c r="AB282" s="3"/>
      <c r="AC282" s="117"/>
      <c r="AD282" s="219"/>
    </row>
    <row r="283" spans="1:30" ht="15.75">
      <c r="A283" s="121" t="s">
        <v>2552</v>
      </c>
      <c r="B283" s="3"/>
      <c r="C283" s="3"/>
      <c r="D283" s="50">
        <f t="shared" si="10"/>
        <v>680.39999999999873</v>
      </c>
      <c r="E283" s="283">
        <v>21.599999999999966</v>
      </c>
      <c r="F283" s="283">
        <v>225.59999999999997</v>
      </c>
      <c r="G283" s="283">
        <v>0</v>
      </c>
      <c r="H283" s="283">
        <v>0</v>
      </c>
      <c r="I283" s="283">
        <v>47.999999999999886</v>
      </c>
      <c r="J283" s="283">
        <v>83.799999999999955</v>
      </c>
      <c r="K283" s="283">
        <v>148.39999999999986</v>
      </c>
      <c r="L283" s="283">
        <v>106.19999999999982</v>
      </c>
      <c r="M283" s="512">
        <v>46.799999999999272</v>
      </c>
      <c r="N283" s="121"/>
      <c r="O283" s="472"/>
      <c r="P283" s="457"/>
      <c r="Q283" s="457"/>
      <c r="R283" s="511"/>
      <c r="T283" s="157"/>
      <c r="U283" s="157"/>
      <c r="V283" s="157"/>
      <c r="W283" s="157"/>
      <c r="X283" s="157"/>
      <c r="Y283" s="121"/>
      <c r="Z283" s="3"/>
      <c r="AA283" s="121"/>
      <c r="AB283" s="3"/>
      <c r="AC283" s="117"/>
      <c r="AD283" s="219"/>
    </row>
    <row r="284" spans="1:30" ht="15.75">
      <c r="A284" s="121" t="s">
        <v>160</v>
      </c>
      <c r="D284" s="50">
        <f t="shared" si="10"/>
        <v>595.59999999999832</v>
      </c>
      <c r="E284" s="283">
        <v>0</v>
      </c>
      <c r="F284" s="283">
        <v>90.299999999999955</v>
      </c>
      <c r="G284" s="283">
        <v>14</v>
      </c>
      <c r="H284" s="283">
        <v>127.89999999999998</v>
      </c>
      <c r="I284" s="283">
        <v>0</v>
      </c>
      <c r="J284" s="283">
        <v>55.500000000000114</v>
      </c>
      <c r="K284" s="283">
        <v>150.70000000000027</v>
      </c>
      <c r="L284" s="283">
        <v>150.19999999999891</v>
      </c>
      <c r="M284" s="512">
        <v>6.9999999999990905</v>
      </c>
      <c r="N284" s="11"/>
      <c r="O284" s="438"/>
      <c r="P284" s="438"/>
      <c r="Q284" s="470"/>
      <c r="R284" s="499"/>
      <c r="T284" s="157"/>
      <c r="U284" s="157"/>
      <c r="V284" s="157"/>
      <c r="W284" s="157"/>
      <c r="X284" s="157"/>
      <c r="Y284" s="121"/>
      <c r="Z284" s="3"/>
      <c r="AA284" s="121"/>
      <c r="AB284" s="3"/>
      <c r="AC284" s="117"/>
      <c r="AD284" s="219"/>
    </row>
    <row r="285" spans="1:30" ht="15.75">
      <c r="A285" s="121" t="s">
        <v>988</v>
      </c>
      <c r="D285" s="50">
        <f t="shared" si="10"/>
        <v>1062.8500000000013</v>
      </c>
      <c r="E285" s="283">
        <v>186.49999999999989</v>
      </c>
      <c r="F285" s="283">
        <v>157.20000000000005</v>
      </c>
      <c r="G285" s="283">
        <v>7</v>
      </c>
      <c r="H285" s="283">
        <v>147.19999999999982</v>
      </c>
      <c r="I285" s="283">
        <v>4.4000000000000909</v>
      </c>
      <c r="J285" s="283">
        <v>249.75</v>
      </c>
      <c r="K285" s="283">
        <v>232.60000000000173</v>
      </c>
      <c r="L285" s="283">
        <v>63.900000000000546</v>
      </c>
      <c r="M285" s="512">
        <v>14.299999999999272</v>
      </c>
      <c r="N285" s="11"/>
      <c r="O285" s="438"/>
      <c r="P285" s="438"/>
      <c r="Q285" s="470"/>
      <c r="R285" s="499"/>
      <c r="T285" s="157"/>
      <c r="U285" s="157"/>
      <c r="V285" s="157"/>
      <c r="W285" s="157"/>
      <c r="X285" s="157"/>
      <c r="Y285" s="121"/>
      <c r="Z285" s="3"/>
      <c r="AA285" s="121"/>
      <c r="AB285" s="3"/>
      <c r="AC285" s="117"/>
      <c r="AD285" s="219"/>
    </row>
    <row r="286" spans="1:30" ht="15.75">
      <c r="A286" s="121" t="s">
        <v>31</v>
      </c>
      <c r="D286" s="50">
        <f t="shared" si="10"/>
        <v>788.10000000000139</v>
      </c>
      <c r="E286" s="283">
        <v>94.999999999999886</v>
      </c>
      <c r="F286" s="283">
        <v>115.79999999999995</v>
      </c>
      <c r="G286" s="283">
        <v>11</v>
      </c>
      <c r="H286" s="283">
        <v>104.60000000000014</v>
      </c>
      <c r="I286" s="283">
        <v>57.399999999999636</v>
      </c>
      <c r="J286" s="283">
        <v>108.59999999999968</v>
      </c>
      <c r="K286" s="283">
        <v>227.40000000000009</v>
      </c>
      <c r="L286" s="283">
        <v>23.5</v>
      </c>
      <c r="M286" s="512">
        <v>44.800000000002001</v>
      </c>
      <c r="N286" s="268"/>
      <c r="O286" s="509"/>
      <c r="P286" s="438"/>
      <c r="Q286" s="470"/>
      <c r="R286" s="499"/>
      <c r="T286" s="157"/>
      <c r="U286" s="157"/>
      <c r="V286" s="157"/>
      <c r="W286" s="157"/>
      <c r="X286" s="157"/>
      <c r="Y286" s="121"/>
      <c r="Z286" s="3"/>
      <c r="AA286" s="121"/>
      <c r="AB286" s="3"/>
      <c r="AC286" s="117"/>
      <c r="AD286" s="219"/>
    </row>
    <row r="287" spans="1:30" ht="15.75">
      <c r="A287" s="121" t="s">
        <v>1047</v>
      </c>
      <c r="D287" s="50">
        <f t="shared" si="10"/>
        <v>1009.2000000000016</v>
      </c>
      <c r="E287" s="283">
        <v>194.50000000000023</v>
      </c>
      <c r="F287" s="283">
        <v>184.60000000000014</v>
      </c>
      <c r="G287" s="283">
        <v>49.2000000000005</v>
      </c>
      <c r="H287" s="283">
        <v>28.2000000000005</v>
      </c>
      <c r="I287" s="283">
        <v>0</v>
      </c>
      <c r="J287" s="283">
        <v>234.70000000000027</v>
      </c>
      <c r="K287" s="283">
        <v>224.79999999999927</v>
      </c>
      <c r="L287" s="283">
        <v>65.900000000000546</v>
      </c>
      <c r="M287" s="512">
        <v>27.300000000000182</v>
      </c>
      <c r="N287" s="11"/>
      <c r="O287" s="438"/>
      <c r="P287" s="438"/>
      <c r="Q287" s="470"/>
      <c r="R287" s="499"/>
      <c r="T287" s="157"/>
      <c r="U287" s="157"/>
      <c r="V287" s="157"/>
      <c r="W287" s="157"/>
      <c r="X287" s="157"/>
      <c r="Y287" s="121"/>
      <c r="Z287" s="3"/>
      <c r="AA287" s="121"/>
      <c r="AB287" s="3"/>
      <c r="AC287" s="117"/>
      <c r="AD287" s="219"/>
    </row>
    <row r="288" spans="1:30" ht="15.75">
      <c r="A288" s="121" t="s">
        <v>1010</v>
      </c>
      <c r="D288" s="50">
        <f t="shared" si="10"/>
        <v>785.90000000000009</v>
      </c>
      <c r="E288" s="283">
        <v>82.399999999999977</v>
      </c>
      <c r="F288" s="283">
        <v>104.09999999999991</v>
      </c>
      <c r="G288" s="283">
        <v>0</v>
      </c>
      <c r="H288" s="283">
        <v>144.60000000000002</v>
      </c>
      <c r="I288" s="283">
        <v>130.50000000000045</v>
      </c>
      <c r="J288" s="283">
        <v>140.50000000000045</v>
      </c>
      <c r="K288" s="283">
        <v>128.70000000000073</v>
      </c>
      <c r="L288" s="283">
        <v>48.599999999999454</v>
      </c>
      <c r="M288" s="512">
        <v>6.4999999999990905</v>
      </c>
      <c r="N288" s="11"/>
      <c r="O288" s="438"/>
      <c r="P288" s="438"/>
      <c r="Q288" s="470"/>
      <c r="R288" s="499"/>
      <c r="T288" s="157"/>
      <c r="U288" s="157"/>
      <c r="V288" s="157"/>
      <c r="W288" s="157"/>
      <c r="X288" s="157"/>
      <c r="Y288" s="121"/>
      <c r="Z288" s="3"/>
      <c r="AA288" s="121"/>
      <c r="AB288" s="3"/>
      <c r="AC288" s="117"/>
      <c r="AD288" s="219"/>
    </row>
    <row r="289" spans="1:30" ht="15.75">
      <c r="A289" s="121" t="s">
        <v>1039</v>
      </c>
      <c r="D289" s="50">
        <f t="shared" si="10"/>
        <v>1083.7999999999988</v>
      </c>
      <c r="E289" s="283">
        <v>175.50000000000006</v>
      </c>
      <c r="F289" s="283">
        <v>190.5</v>
      </c>
      <c r="G289" s="283">
        <v>0</v>
      </c>
      <c r="H289" s="283">
        <v>72.600000000000023</v>
      </c>
      <c r="I289" s="283">
        <v>104.39999999999998</v>
      </c>
      <c r="J289" s="283">
        <v>228.24999999999989</v>
      </c>
      <c r="K289" s="283">
        <v>193.95000000000027</v>
      </c>
      <c r="L289" s="283">
        <v>73.299999999999272</v>
      </c>
      <c r="M289" s="512">
        <v>45.299999999999272</v>
      </c>
      <c r="N289" s="11"/>
      <c r="O289" s="438"/>
      <c r="P289" s="438"/>
      <c r="Q289" s="470"/>
      <c r="R289" s="499"/>
      <c r="T289" s="157"/>
      <c r="U289" s="157"/>
      <c r="V289" s="157"/>
      <c r="W289" s="157"/>
      <c r="X289" s="157"/>
      <c r="Y289" s="121"/>
      <c r="Z289" s="3"/>
      <c r="AA289" s="121"/>
      <c r="AB289" s="3"/>
      <c r="AC289" s="117"/>
      <c r="AD289" s="219"/>
    </row>
    <row r="290" spans="1:30" ht="15.75">
      <c r="A290" s="121" t="s">
        <v>33</v>
      </c>
      <c r="D290" s="50">
        <f t="shared" si="10"/>
        <v>989.09999999999911</v>
      </c>
      <c r="E290" s="283">
        <v>132.10000000000002</v>
      </c>
      <c r="F290" s="283">
        <v>185.60000000000014</v>
      </c>
      <c r="G290" s="283">
        <v>0</v>
      </c>
      <c r="H290" s="283">
        <v>181.00000000000023</v>
      </c>
      <c r="I290" s="283">
        <v>2.2000000000000455</v>
      </c>
      <c r="J290" s="283">
        <v>185.00000000000023</v>
      </c>
      <c r="K290" s="283">
        <v>199.20000000000027</v>
      </c>
      <c r="L290" s="283">
        <v>59.899999999999636</v>
      </c>
      <c r="M290" s="512">
        <v>44.099999999998545</v>
      </c>
      <c r="N290" s="268"/>
      <c r="O290" s="509"/>
      <c r="P290" s="438"/>
      <c r="Q290" s="470"/>
      <c r="R290" s="499"/>
      <c r="T290" s="157"/>
      <c r="U290" s="157"/>
      <c r="V290" s="157"/>
      <c r="W290" s="157"/>
      <c r="X290" s="157"/>
      <c r="Y290" s="121"/>
      <c r="Z290" s="3"/>
      <c r="AA290" s="121"/>
      <c r="AB290" s="3"/>
      <c r="AC290" s="117"/>
      <c r="AD290" s="219"/>
    </row>
    <row r="291" spans="1:30" ht="15.75">
      <c r="A291" s="121" t="s">
        <v>2604</v>
      </c>
      <c r="B291" s="3"/>
      <c r="C291" s="3"/>
      <c r="D291" s="50">
        <f t="shared" si="10"/>
        <v>1113.8000000000047</v>
      </c>
      <c r="E291" s="283">
        <v>144.60000000000008</v>
      </c>
      <c r="F291" s="283">
        <v>122.20000000000016</v>
      </c>
      <c r="G291" s="283">
        <v>15.000000000000114</v>
      </c>
      <c r="H291" s="283">
        <v>118.99999999999989</v>
      </c>
      <c r="I291" s="283">
        <v>173.50000000000023</v>
      </c>
      <c r="J291" s="283">
        <v>179.70000000000005</v>
      </c>
      <c r="K291" s="283">
        <v>189.90000000000009</v>
      </c>
      <c r="L291" s="283">
        <v>138.40000000000146</v>
      </c>
      <c r="M291" s="512">
        <v>31.500000000002728</v>
      </c>
      <c r="N291" s="121"/>
      <c r="O291" s="472"/>
      <c r="P291" s="457"/>
      <c r="Q291" s="457"/>
      <c r="R291" s="511"/>
      <c r="T291" s="157"/>
      <c r="U291" s="157"/>
      <c r="V291" s="157"/>
      <c r="W291" s="157"/>
      <c r="X291" s="157"/>
      <c r="Y291" s="121"/>
      <c r="Z291" s="3"/>
      <c r="AA291" s="121"/>
      <c r="AB291" s="3"/>
      <c r="AC291" s="117"/>
      <c r="AD291" s="219"/>
    </row>
    <row r="292" spans="1:30" ht="15.75">
      <c r="A292" s="121" t="s">
        <v>35</v>
      </c>
      <c r="D292" s="50">
        <f t="shared" si="10"/>
        <v>476.39999999999759</v>
      </c>
      <c r="E292" s="283">
        <v>45.5</v>
      </c>
      <c r="F292" s="283">
        <v>135.90000000000009</v>
      </c>
      <c r="G292" s="283">
        <v>0</v>
      </c>
      <c r="H292" s="283">
        <v>109.60000000000014</v>
      </c>
      <c r="I292" s="283">
        <v>14.400000000000318</v>
      </c>
      <c r="J292" s="283">
        <v>61.900000000000318</v>
      </c>
      <c r="K292" s="283">
        <v>3.5999999999994543</v>
      </c>
      <c r="L292" s="283">
        <v>93.5</v>
      </c>
      <c r="M292" s="512">
        <v>11.999999999997272</v>
      </c>
      <c r="N292" s="268"/>
      <c r="O292" s="509"/>
      <c r="P292" s="438"/>
      <c r="Q292" s="470"/>
      <c r="R292" s="499"/>
      <c r="T292" s="157"/>
      <c r="U292" s="157"/>
      <c r="V292" s="157"/>
      <c r="W292" s="157"/>
      <c r="X292" s="157"/>
      <c r="Y292" s="121"/>
      <c r="Z292" s="3"/>
      <c r="AA292" s="121"/>
      <c r="AB292" s="3"/>
      <c r="AC292" s="117"/>
      <c r="AD292" s="219"/>
    </row>
    <row r="293" spans="1:30" ht="15.75">
      <c r="A293" s="121" t="s">
        <v>37</v>
      </c>
      <c r="D293" s="50">
        <f t="shared" si="10"/>
        <v>1027.0999999999999</v>
      </c>
      <c r="E293" s="283">
        <v>86.900000000000034</v>
      </c>
      <c r="F293" s="283">
        <v>100.00000000000006</v>
      </c>
      <c r="G293" s="283">
        <v>0</v>
      </c>
      <c r="H293" s="283">
        <v>191.20000000000005</v>
      </c>
      <c r="I293" s="283">
        <v>219.99999999999989</v>
      </c>
      <c r="J293" s="283">
        <v>187.89999999999986</v>
      </c>
      <c r="K293" s="283">
        <v>234.30000000000064</v>
      </c>
      <c r="L293" s="283">
        <v>6.7999999999992724</v>
      </c>
      <c r="M293" s="512">
        <v>0</v>
      </c>
      <c r="N293" s="268"/>
      <c r="O293" s="509"/>
      <c r="P293" s="438"/>
      <c r="Q293" s="470"/>
      <c r="R293" s="499"/>
      <c r="T293" s="157"/>
      <c r="U293" s="157"/>
      <c r="V293" s="157"/>
      <c r="W293" s="157"/>
      <c r="X293" s="157"/>
      <c r="Y293" s="121"/>
      <c r="Z293" s="3"/>
      <c r="AA293" s="121"/>
      <c r="AB293" s="3"/>
      <c r="AC293" s="117"/>
      <c r="AD293" s="219"/>
    </row>
    <row r="294" spans="1:30" ht="15.75">
      <c r="A294" s="121" t="s">
        <v>144</v>
      </c>
      <c r="D294" s="50">
        <f t="shared" ref="D294:D301" si="11">SUM(E294:DZ294)</f>
        <v>528.39999999999623</v>
      </c>
      <c r="E294" s="283">
        <v>79.200000000000045</v>
      </c>
      <c r="F294" s="283">
        <v>8.9000000000000909</v>
      </c>
      <c r="G294" s="283">
        <v>45.10000000000008</v>
      </c>
      <c r="H294" s="283">
        <v>122.70000000000005</v>
      </c>
      <c r="I294" s="283">
        <v>39.599999999999909</v>
      </c>
      <c r="J294" s="283">
        <v>75.199999999999818</v>
      </c>
      <c r="K294" s="283">
        <v>44.399999999999636</v>
      </c>
      <c r="L294" s="283">
        <v>65.999999999999091</v>
      </c>
      <c r="M294" s="512">
        <v>47.299999999997453</v>
      </c>
      <c r="N294" s="28"/>
      <c r="O294" s="442"/>
      <c r="P294" s="438"/>
      <c r="Q294" s="470"/>
      <c r="R294" s="499"/>
      <c r="T294" s="157"/>
      <c r="U294" s="157"/>
      <c r="V294" s="157"/>
      <c r="W294" s="157"/>
      <c r="X294" s="157"/>
      <c r="Y294" s="121"/>
      <c r="Z294" s="3"/>
      <c r="AA294" s="121"/>
      <c r="AB294" s="3"/>
      <c r="AC294" s="117"/>
      <c r="AD294" s="219"/>
    </row>
    <row r="295" spans="1:30" ht="15.75">
      <c r="A295" s="121" t="s">
        <v>2570</v>
      </c>
      <c r="B295" s="3"/>
      <c r="C295" s="3"/>
      <c r="D295" s="50">
        <f t="shared" si="11"/>
        <v>940.7999999999987</v>
      </c>
      <c r="E295" s="283">
        <v>124.99999999999989</v>
      </c>
      <c r="F295" s="283">
        <v>173.80000000000018</v>
      </c>
      <c r="G295" s="283">
        <v>17.700000000000273</v>
      </c>
      <c r="H295" s="283">
        <v>43.100000000000136</v>
      </c>
      <c r="I295" s="283">
        <v>0</v>
      </c>
      <c r="J295" s="283">
        <v>265.19999999999959</v>
      </c>
      <c r="K295" s="283">
        <v>146.29999999999973</v>
      </c>
      <c r="L295" s="283">
        <v>120.09999999999945</v>
      </c>
      <c r="M295" s="512">
        <v>49.599999999999454</v>
      </c>
      <c r="N295" s="121"/>
      <c r="O295" s="472"/>
      <c r="P295" s="457"/>
      <c r="Q295" s="457"/>
      <c r="R295" s="511"/>
      <c r="T295" s="157"/>
      <c r="U295" s="157"/>
      <c r="V295" s="157"/>
      <c r="W295" s="157"/>
      <c r="X295" s="157"/>
      <c r="Y295" s="121"/>
      <c r="Z295" s="3"/>
      <c r="AA295" s="121"/>
      <c r="AB295" s="3"/>
      <c r="AC295" s="117"/>
      <c r="AD295" s="219"/>
    </row>
    <row r="296" spans="1:30" ht="15.75">
      <c r="A296" s="121" t="s">
        <v>39</v>
      </c>
      <c r="D296" s="50">
        <f t="shared" si="11"/>
        <v>640.99999999999909</v>
      </c>
      <c r="E296" s="283">
        <v>40.699999999999818</v>
      </c>
      <c r="F296" s="283">
        <v>93.599999999999909</v>
      </c>
      <c r="G296" s="283">
        <v>0</v>
      </c>
      <c r="H296" s="283">
        <v>62</v>
      </c>
      <c r="I296" s="283">
        <v>163.90000000000009</v>
      </c>
      <c r="J296" s="283">
        <v>78.900000000000091</v>
      </c>
      <c r="K296" s="283">
        <v>134.69999999999936</v>
      </c>
      <c r="L296" s="283">
        <v>64.199999999999818</v>
      </c>
      <c r="M296" s="512">
        <v>3</v>
      </c>
      <c r="N296" s="268"/>
      <c r="O296" s="509"/>
      <c r="P296" s="438"/>
      <c r="Q296" s="470"/>
      <c r="R296" s="499"/>
      <c r="T296" s="157"/>
      <c r="U296" s="157"/>
      <c r="V296" s="157"/>
      <c r="W296" s="157"/>
      <c r="X296" s="157"/>
      <c r="Y296" s="121"/>
      <c r="Z296" s="3"/>
      <c r="AA296" s="121"/>
      <c r="AB296" s="3"/>
      <c r="AC296" s="117"/>
      <c r="AD296" s="219"/>
    </row>
    <row r="297" spans="1:30" ht="15.75">
      <c r="A297" s="121" t="s">
        <v>145</v>
      </c>
      <c r="D297" s="50">
        <f t="shared" si="11"/>
        <v>846.4</v>
      </c>
      <c r="E297" s="283">
        <v>142.00000000000003</v>
      </c>
      <c r="F297" s="283">
        <v>151.5</v>
      </c>
      <c r="G297" s="283">
        <v>0</v>
      </c>
      <c r="H297" s="283">
        <v>120.69999999999993</v>
      </c>
      <c r="I297" s="283">
        <v>2.3999999999998636</v>
      </c>
      <c r="J297" s="283">
        <v>164.89999999999986</v>
      </c>
      <c r="K297" s="283">
        <v>193.19999999999959</v>
      </c>
      <c r="L297" s="283">
        <v>41.799999999999272</v>
      </c>
      <c r="M297" s="512">
        <v>29.900000000001455</v>
      </c>
      <c r="N297" s="28"/>
      <c r="O297" s="442"/>
      <c r="P297" s="438"/>
      <c r="Q297" s="470"/>
      <c r="R297" s="499"/>
      <c r="T297" s="157"/>
      <c r="U297" s="157"/>
      <c r="V297" s="157"/>
      <c r="W297" s="157"/>
      <c r="X297" s="157"/>
      <c r="Y297" s="121"/>
      <c r="Z297" s="3"/>
      <c r="AA297" s="121"/>
      <c r="AB297" s="3"/>
      <c r="AC297" s="117"/>
      <c r="AD297" s="219"/>
    </row>
    <row r="298" spans="1:30" ht="15.75">
      <c r="A298" s="121" t="s">
        <v>2567</v>
      </c>
      <c r="B298" s="3"/>
      <c r="C298" s="3"/>
      <c r="D298" s="50">
        <f t="shared" si="11"/>
        <v>1179.3999999999978</v>
      </c>
      <c r="E298" s="283">
        <v>215.39999999999995</v>
      </c>
      <c r="F298" s="283">
        <v>216.89999999999992</v>
      </c>
      <c r="G298" s="283">
        <v>0</v>
      </c>
      <c r="H298" s="283">
        <v>34.999999999999773</v>
      </c>
      <c r="I298" s="283">
        <v>105.19999999999982</v>
      </c>
      <c r="J298" s="283">
        <v>182.5</v>
      </c>
      <c r="K298" s="283">
        <v>249.29999999999995</v>
      </c>
      <c r="L298" s="283">
        <v>144.09999999999945</v>
      </c>
      <c r="M298" s="512">
        <v>30.999999999999091</v>
      </c>
      <c r="N298" s="121"/>
      <c r="O298" s="472"/>
      <c r="P298" s="457"/>
      <c r="Q298" s="457"/>
      <c r="R298" s="511"/>
      <c r="T298" s="157"/>
      <c r="U298" s="157"/>
      <c r="V298" s="157"/>
      <c r="W298" s="157"/>
      <c r="X298" s="157"/>
      <c r="Y298" s="121"/>
      <c r="Z298" s="3"/>
      <c r="AA298" s="121"/>
      <c r="AB298" s="3"/>
      <c r="AC298" s="117"/>
      <c r="AD298" s="219"/>
    </row>
    <row r="299" spans="1:30" ht="15.75">
      <c r="A299" s="121" t="s">
        <v>157</v>
      </c>
      <c r="D299" s="50">
        <f t="shared" si="11"/>
        <v>848.599999999999</v>
      </c>
      <c r="E299" s="283">
        <v>107.39999999999986</v>
      </c>
      <c r="F299" s="283">
        <v>176.70000000000005</v>
      </c>
      <c r="G299" s="283">
        <v>12</v>
      </c>
      <c r="H299" s="283">
        <v>107.70000000000005</v>
      </c>
      <c r="I299" s="283">
        <v>16.800000000000182</v>
      </c>
      <c r="J299" s="283">
        <v>169.2000000000005</v>
      </c>
      <c r="K299" s="283">
        <v>198.5</v>
      </c>
      <c r="L299" s="283">
        <v>60.299999999998363</v>
      </c>
      <c r="M299" s="512">
        <v>0</v>
      </c>
      <c r="N299" s="11"/>
      <c r="O299" s="438"/>
      <c r="P299" s="438"/>
      <c r="Q299" s="470"/>
      <c r="R299" s="499"/>
      <c r="T299" s="157"/>
      <c r="U299" s="157"/>
      <c r="V299" s="157"/>
      <c r="W299" s="157"/>
      <c r="X299" s="157"/>
      <c r="Y299" s="121"/>
      <c r="Z299" s="3"/>
      <c r="AA299" s="121"/>
      <c r="AB299" s="3"/>
      <c r="AC299" s="117"/>
      <c r="AD299" s="219"/>
    </row>
    <row r="300" spans="1:30" ht="15.75">
      <c r="A300" s="121" t="s">
        <v>2566</v>
      </c>
      <c r="B300" s="3"/>
      <c r="C300" s="3"/>
      <c r="D300" s="50">
        <f t="shared" si="11"/>
        <v>1271.4000000000005</v>
      </c>
      <c r="E300" s="283">
        <v>158.99999999999989</v>
      </c>
      <c r="F300" s="283">
        <v>248.19999999999993</v>
      </c>
      <c r="G300" s="283">
        <v>0</v>
      </c>
      <c r="H300" s="283">
        <v>19.200000000000045</v>
      </c>
      <c r="I300" s="283">
        <v>144.30000000000018</v>
      </c>
      <c r="J300" s="283">
        <v>296.54999999999995</v>
      </c>
      <c r="K300" s="283">
        <v>258.85000000000036</v>
      </c>
      <c r="L300" s="283">
        <v>138.80000000000018</v>
      </c>
      <c r="M300" s="512">
        <v>6.5</v>
      </c>
      <c r="N300" s="121"/>
      <c r="O300" s="472"/>
      <c r="P300" s="457"/>
      <c r="Q300" s="457"/>
      <c r="R300" s="511"/>
      <c r="T300" s="157"/>
      <c r="U300" s="157"/>
      <c r="V300" s="157"/>
      <c r="W300" s="157"/>
      <c r="X300" s="157"/>
      <c r="Y300" s="121"/>
      <c r="Z300" s="3"/>
      <c r="AA300" s="121"/>
      <c r="AB300" s="3"/>
      <c r="AC300" s="117"/>
      <c r="AD300" s="219"/>
    </row>
    <row r="301" spans="1:30" ht="15.75">
      <c r="A301" s="121" t="s">
        <v>1008</v>
      </c>
      <c r="D301" s="50">
        <f t="shared" si="11"/>
        <v>511.09999999999945</v>
      </c>
      <c r="E301" s="283">
        <v>36.199999999999875</v>
      </c>
      <c r="F301" s="283">
        <v>177.2999999999999</v>
      </c>
      <c r="G301" s="283">
        <v>45.099999999999909</v>
      </c>
      <c r="H301" s="283">
        <v>46.099999999999909</v>
      </c>
      <c r="I301" s="283">
        <v>7.3999999999999773</v>
      </c>
      <c r="J301" s="283">
        <v>88.399999999999977</v>
      </c>
      <c r="K301" s="283">
        <v>76.099999999999909</v>
      </c>
      <c r="L301" s="283">
        <v>22.500000000000909</v>
      </c>
      <c r="M301" s="512">
        <v>11.999999999999091</v>
      </c>
      <c r="N301" s="11"/>
      <c r="O301" s="438"/>
      <c r="P301" s="438"/>
      <c r="Q301" s="470"/>
      <c r="R301" s="499"/>
      <c r="T301" s="157"/>
      <c r="U301" s="157"/>
      <c r="V301" s="157"/>
      <c r="W301" s="157"/>
      <c r="X301" s="157"/>
      <c r="Y301" s="121"/>
      <c r="Z301" s="3"/>
      <c r="AA301" s="121"/>
      <c r="AB301" s="3"/>
      <c r="AC301" s="117"/>
      <c r="AD301" s="219"/>
    </row>
    <row r="302" spans="1:30" ht="15.75">
      <c r="D302" s="50"/>
    </row>
    <row r="303" spans="1:30" ht="15.75">
      <c r="D303" s="50"/>
    </row>
    <row r="304" spans="1:30" s="47" customFormat="1" ht="20.25">
      <c r="A304" s="47" t="s">
        <v>174</v>
      </c>
      <c r="D304" s="49" t="s">
        <v>40</v>
      </c>
      <c r="E304" s="48" t="s">
        <v>2662</v>
      </c>
      <c r="F304" s="48" t="s">
        <v>2788</v>
      </c>
      <c r="G304" s="48" t="s">
        <v>2836</v>
      </c>
      <c r="H304" s="48" t="s">
        <v>2856</v>
      </c>
      <c r="I304" s="48" t="s">
        <v>2884</v>
      </c>
      <c r="J304" s="48" t="s">
        <v>2923</v>
      </c>
      <c r="K304" s="451" t="s">
        <v>179</v>
      </c>
      <c r="L304" s="451" t="s">
        <v>3178</v>
      </c>
      <c r="M304" s="451" t="s">
        <v>3206</v>
      </c>
      <c r="N304" s="451" t="s">
        <v>3216</v>
      </c>
      <c r="O304" s="451" t="s">
        <v>3220</v>
      </c>
      <c r="P304" s="48"/>
      <c r="Q304" s="48"/>
      <c r="R304" s="48"/>
      <c r="S304" s="48"/>
      <c r="T304" s="48"/>
      <c r="U304" s="48"/>
      <c r="V304" s="48"/>
      <c r="W304" s="48"/>
      <c r="X304" s="48"/>
      <c r="Y304" s="48"/>
    </row>
    <row r="305" spans="1:30" ht="15.75">
      <c r="A305" s="121" t="s">
        <v>2565</v>
      </c>
      <c r="B305" s="3"/>
      <c r="C305" s="3"/>
      <c r="D305" s="50">
        <f t="shared" ref="D305:D336" si="12">SUM(E305:DZ305)</f>
        <v>2116.5999999999917</v>
      </c>
      <c r="E305" s="283">
        <v>202.69999999999996</v>
      </c>
      <c r="F305" s="283">
        <v>246.59999999999991</v>
      </c>
      <c r="G305" s="283">
        <v>107.19999999999936</v>
      </c>
      <c r="H305" s="283">
        <v>329.40000000000055</v>
      </c>
      <c r="I305" s="283">
        <v>203.30000000000064</v>
      </c>
      <c r="J305" s="283">
        <v>130.00000000000091</v>
      </c>
      <c r="K305" s="561">
        <v>102.99999999999818</v>
      </c>
      <c r="L305" s="561">
        <v>293.19999999999709</v>
      </c>
      <c r="M305" s="561">
        <v>169.39999999999782</v>
      </c>
      <c r="N305" s="561">
        <v>160.29999999999927</v>
      </c>
      <c r="O305" s="561">
        <v>171.49999999999818</v>
      </c>
      <c r="P305" s="560"/>
      <c r="Q305" s="560"/>
      <c r="R305" s="513"/>
      <c r="S305" s="513"/>
      <c r="T305" s="511"/>
      <c r="V305" s="519"/>
      <c r="W305" s="157"/>
      <c r="X305" s="157"/>
      <c r="Y305" s="157"/>
      <c r="Z305" s="121"/>
      <c r="AA305" s="121"/>
      <c r="AB305" s="11"/>
      <c r="AC305" s="117"/>
      <c r="AD305" s="218"/>
    </row>
    <row r="306" spans="1:30" ht="15.75">
      <c r="A306" s="121" t="s">
        <v>158</v>
      </c>
      <c r="B306" s="3"/>
      <c r="C306" s="3"/>
      <c r="D306" s="50">
        <f t="shared" si="12"/>
        <v>2465.9000000000106</v>
      </c>
      <c r="E306" s="283">
        <v>318.39999999999998</v>
      </c>
      <c r="F306" s="283">
        <v>121.69999999999982</v>
      </c>
      <c r="G306" s="283">
        <v>305.09999999999991</v>
      </c>
      <c r="H306" s="283">
        <v>498.5</v>
      </c>
      <c r="I306" s="283">
        <v>364.09999999999945</v>
      </c>
      <c r="J306" s="283">
        <v>109.60000000000036</v>
      </c>
      <c r="K306" s="561">
        <v>117</v>
      </c>
      <c r="L306" s="561">
        <v>409.40000000000146</v>
      </c>
      <c r="M306" s="561">
        <v>51.700000000000728</v>
      </c>
      <c r="N306" s="561">
        <v>140.70000000000437</v>
      </c>
      <c r="O306" s="561">
        <v>29.700000000004366</v>
      </c>
      <c r="P306" s="502"/>
      <c r="Q306" s="502"/>
      <c r="R306" s="502"/>
      <c r="S306" s="555"/>
      <c r="T306" s="499"/>
      <c r="V306" s="519"/>
      <c r="W306" s="157"/>
      <c r="X306" s="157"/>
      <c r="Y306" s="157"/>
      <c r="Z306" s="121"/>
      <c r="AA306" s="121"/>
      <c r="AB306" s="3"/>
      <c r="AC306" s="117"/>
      <c r="AD306" s="219"/>
    </row>
    <row r="307" spans="1:30" ht="15.75">
      <c r="A307" s="121" t="s">
        <v>2560</v>
      </c>
      <c r="B307" s="3"/>
      <c r="C307" s="3"/>
      <c r="D307" s="50">
        <f t="shared" si="12"/>
        <v>2124.3999999999905</v>
      </c>
      <c r="E307" s="283">
        <v>197</v>
      </c>
      <c r="F307" s="283">
        <v>352.30000000000041</v>
      </c>
      <c r="G307" s="283">
        <v>24</v>
      </c>
      <c r="H307" s="283">
        <v>404.00000000000091</v>
      </c>
      <c r="I307" s="283">
        <v>285.70000000000073</v>
      </c>
      <c r="J307" s="283">
        <v>54</v>
      </c>
      <c r="K307" s="561">
        <v>0</v>
      </c>
      <c r="L307" s="561">
        <v>487.19999999999891</v>
      </c>
      <c r="M307" s="561">
        <v>63.799999999997453</v>
      </c>
      <c r="N307" s="561">
        <v>252.79999999999745</v>
      </c>
      <c r="O307" s="561">
        <v>3.5999999999949068</v>
      </c>
      <c r="P307" s="560"/>
      <c r="Q307" s="560"/>
      <c r="R307" s="513"/>
      <c r="S307" s="513"/>
      <c r="T307" s="511"/>
      <c r="V307" s="519"/>
      <c r="W307" s="157"/>
      <c r="X307" s="157"/>
      <c r="Y307" s="157"/>
      <c r="Z307" s="121"/>
      <c r="AA307" s="121"/>
      <c r="AB307" s="3"/>
      <c r="AC307" s="117"/>
      <c r="AD307" s="219"/>
    </row>
    <row r="308" spans="1:30" ht="15.75">
      <c r="A308" s="121" t="s">
        <v>2551</v>
      </c>
      <c r="B308" s="3"/>
      <c r="C308" s="3"/>
      <c r="D308" s="50">
        <f t="shared" si="12"/>
        <v>2112.5000000000109</v>
      </c>
      <c r="E308" s="283">
        <v>129.60000000000014</v>
      </c>
      <c r="F308" s="283">
        <v>0</v>
      </c>
      <c r="G308" s="283">
        <v>104.59999999999945</v>
      </c>
      <c r="H308" s="283">
        <v>458.39999999999918</v>
      </c>
      <c r="I308" s="283">
        <v>104.55000000000018</v>
      </c>
      <c r="J308" s="283">
        <v>142.09999999999945</v>
      </c>
      <c r="K308" s="561">
        <v>168.70000000000073</v>
      </c>
      <c r="L308" s="561">
        <v>668.45000000000255</v>
      </c>
      <c r="M308" s="561">
        <v>85.700000000002547</v>
      </c>
      <c r="N308" s="561">
        <v>241.30000000000291</v>
      </c>
      <c r="O308" s="561">
        <v>9.1000000000040018</v>
      </c>
      <c r="P308" s="560"/>
      <c r="Q308" s="560"/>
      <c r="R308" s="513"/>
      <c r="S308" s="513"/>
      <c r="T308" s="511"/>
      <c r="V308" s="519"/>
      <c r="W308" s="157"/>
      <c r="X308" s="157"/>
      <c r="Y308" s="157"/>
      <c r="Z308" s="121"/>
      <c r="AA308" s="121"/>
      <c r="AB308" s="3"/>
      <c r="AC308" s="117"/>
      <c r="AD308" s="219"/>
    </row>
    <row r="309" spans="1:30" ht="15.75">
      <c r="A309" s="121" t="s">
        <v>1</v>
      </c>
      <c r="B309" s="3"/>
      <c r="C309" s="3"/>
      <c r="D309" s="50">
        <f t="shared" si="12"/>
        <v>2145.4000000000069</v>
      </c>
      <c r="E309" s="283">
        <v>310.49999999999989</v>
      </c>
      <c r="F309" s="283">
        <v>300</v>
      </c>
      <c r="G309" s="283">
        <v>282.50000000000045</v>
      </c>
      <c r="H309" s="283">
        <v>363.00000000000045</v>
      </c>
      <c r="I309" s="283">
        <v>147.30000000000018</v>
      </c>
      <c r="J309" s="283">
        <v>32.399999999999636</v>
      </c>
      <c r="K309" s="561">
        <v>0</v>
      </c>
      <c r="L309" s="561">
        <v>274.50000000000182</v>
      </c>
      <c r="M309" s="561">
        <v>148.20000000000255</v>
      </c>
      <c r="N309" s="561">
        <v>287.00000000000182</v>
      </c>
      <c r="O309" s="561">
        <v>0</v>
      </c>
      <c r="P309" s="509"/>
      <c r="Q309" s="509"/>
      <c r="R309" s="502"/>
      <c r="S309" s="555"/>
      <c r="T309" s="499"/>
      <c r="V309" s="519"/>
      <c r="W309" s="157"/>
      <c r="X309" s="157"/>
      <c r="Y309" s="157"/>
      <c r="Z309" s="121"/>
      <c r="AA309" s="121"/>
      <c r="AB309" s="3"/>
      <c r="AC309" s="117"/>
      <c r="AD309" s="219"/>
    </row>
    <row r="310" spans="1:30" ht="15.75">
      <c r="A310" s="121" t="s">
        <v>1026</v>
      </c>
      <c r="B310" s="3"/>
      <c r="C310" s="3"/>
      <c r="D310" s="50">
        <f t="shared" si="12"/>
        <v>3076.3999999999796</v>
      </c>
      <c r="E310" s="283">
        <v>329.49999999999994</v>
      </c>
      <c r="F310" s="283">
        <v>151.09999999999968</v>
      </c>
      <c r="G310" s="283">
        <v>279.29999999999973</v>
      </c>
      <c r="H310" s="283">
        <v>437.59999999999945</v>
      </c>
      <c r="I310" s="283">
        <v>91.099999999999909</v>
      </c>
      <c r="J310" s="283">
        <v>0</v>
      </c>
      <c r="K310" s="561">
        <v>250.49999999999818</v>
      </c>
      <c r="L310" s="561">
        <v>521.79999999999563</v>
      </c>
      <c r="M310" s="561">
        <v>324.79999999999563</v>
      </c>
      <c r="N310" s="561">
        <v>501.99999999999636</v>
      </c>
      <c r="O310" s="561">
        <v>188.69999999999527</v>
      </c>
      <c r="P310" s="502"/>
      <c r="Q310" s="502"/>
      <c r="R310" s="502"/>
      <c r="S310" s="555"/>
      <c r="T310" s="499"/>
      <c r="V310" s="519"/>
      <c r="W310" s="157"/>
      <c r="X310" s="157"/>
      <c r="Y310" s="157"/>
      <c r="Z310" s="121"/>
      <c r="AA310" s="121"/>
      <c r="AB310" s="11"/>
      <c r="AC310" s="117"/>
      <c r="AD310" s="218"/>
    </row>
    <row r="311" spans="1:30" ht="15.75">
      <c r="A311" s="121" t="s">
        <v>2561</v>
      </c>
      <c r="B311" s="3"/>
      <c r="C311" s="3"/>
      <c r="D311" s="50">
        <f t="shared" si="12"/>
        <v>1763.7999999999829</v>
      </c>
      <c r="E311" s="283">
        <v>185</v>
      </c>
      <c r="F311" s="283">
        <v>298.50000000000045</v>
      </c>
      <c r="G311" s="283">
        <v>4.5000000000004547</v>
      </c>
      <c r="H311" s="283">
        <v>302.60000000000036</v>
      </c>
      <c r="I311" s="283">
        <v>180.39999999999964</v>
      </c>
      <c r="J311" s="283">
        <v>105.99999999999727</v>
      </c>
      <c r="K311" s="561">
        <v>0</v>
      </c>
      <c r="L311" s="561">
        <v>327.59999999999673</v>
      </c>
      <c r="M311" s="561">
        <v>124.99999999999636</v>
      </c>
      <c r="N311" s="561">
        <v>6.999999999996362</v>
      </c>
      <c r="O311" s="561">
        <v>227.19999999999527</v>
      </c>
      <c r="P311" s="560"/>
      <c r="Q311" s="560"/>
      <c r="R311" s="513"/>
      <c r="S311" s="513"/>
      <c r="T311" s="511"/>
      <c r="V311" s="519"/>
      <c r="W311" s="157"/>
      <c r="X311" s="157"/>
      <c r="Y311" s="157"/>
      <c r="Z311" s="121"/>
      <c r="AA311" s="121"/>
      <c r="AB311" s="3"/>
      <c r="AC311" s="117"/>
      <c r="AD311" s="219"/>
    </row>
    <row r="312" spans="1:30" ht="15.75">
      <c r="A312" s="121" t="s">
        <v>1028</v>
      </c>
      <c r="B312" s="3"/>
      <c r="C312" s="3"/>
      <c r="D312" s="50">
        <f t="shared" si="12"/>
        <v>3083.1000000000017</v>
      </c>
      <c r="E312" s="283">
        <v>184.79999999999995</v>
      </c>
      <c r="F312" s="283">
        <v>242.60000000000014</v>
      </c>
      <c r="G312" s="283">
        <v>313.60000000000036</v>
      </c>
      <c r="H312" s="283">
        <v>450.60000000000036</v>
      </c>
      <c r="I312" s="283">
        <v>132</v>
      </c>
      <c r="J312" s="283">
        <v>1.3000000000001819</v>
      </c>
      <c r="K312" s="561">
        <v>256.50000000000182</v>
      </c>
      <c r="L312" s="561">
        <v>496.80000000000109</v>
      </c>
      <c r="M312" s="561">
        <v>458.10000000000036</v>
      </c>
      <c r="N312" s="561">
        <v>355.59999999999854</v>
      </c>
      <c r="O312" s="561">
        <v>191.19999999999891</v>
      </c>
      <c r="P312" s="502"/>
      <c r="Q312" s="502"/>
      <c r="R312" s="502"/>
      <c r="S312" s="555"/>
      <c r="T312" s="499"/>
      <c r="V312" s="519"/>
      <c r="W312" s="157"/>
      <c r="X312" s="157"/>
      <c r="Y312" s="157"/>
      <c r="Z312" s="121"/>
      <c r="AA312" s="121"/>
      <c r="AB312" s="3"/>
      <c r="AC312" s="117"/>
      <c r="AD312" s="218"/>
    </row>
    <row r="313" spans="1:30" ht="15.75">
      <c r="A313" s="121" t="s">
        <v>4</v>
      </c>
      <c r="B313" s="3"/>
      <c r="C313" s="3"/>
      <c r="D313" s="50">
        <f t="shared" si="12"/>
        <v>2720.6000000000031</v>
      </c>
      <c r="E313" s="283">
        <v>50</v>
      </c>
      <c r="F313" s="283">
        <v>104.99999999999977</v>
      </c>
      <c r="G313" s="283">
        <v>346.49999999999955</v>
      </c>
      <c r="H313" s="283">
        <v>296.69999999999982</v>
      </c>
      <c r="I313" s="283">
        <v>633.69999999999982</v>
      </c>
      <c r="J313" s="283">
        <v>144</v>
      </c>
      <c r="K313" s="561">
        <v>148.100000000004</v>
      </c>
      <c r="L313" s="561">
        <v>448.60000000000036</v>
      </c>
      <c r="M313" s="561">
        <v>184.5</v>
      </c>
      <c r="N313" s="561">
        <v>285</v>
      </c>
      <c r="O313" s="561">
        <v>78.5</v>
      </c>
      <c r="P313" s="509"/>
      <c r="Q313" s="509"/>
      <c r="R313" s="502"/>
      <c r="S313" s="555"/>
      <c r="T313" s="499"/>
      <c r="V313" s="519"/>
      <c r="W313" s="157"/>
      <c r="X313" s="157"/>
      <c r="Y313" s="157"/>
      <c r="Z313" s="121"/>
      <c r="AA313" s="121"/>
      <c r="AB313" s="3"/>
      <c r="AC313" s="117"/>
      <c r="AD313" s="219"/>
    </row>
    <row r="314" spans="1:30" ht="15.75">
      <c r="A314" s="121" t="s">
        <v>1045</v>
      </c>
      <c r="B314" s="3"/>
      <c r="C314" s="3"/>
      <c r="D314" s="50">
        <f t="shared" si="12"/>
        <v>2360.8999999999987</v>
      </c>
      <c r="E314" s="283">
        <v>280.49999999999989</v>
      </c>
      <c r="F314" s="283">
        <v>190.50000000000023</v>
      </c>
      <c r="G314" s="283">
        <v>197.20000000000027</v>
      </c>
      <c r="H314" s="283">
        <v>337.00000000000136</v>
      </c>
      <c r="I314" s="283">
        <v>490.20000000000073</v>
      </c>
      <c r="J314" s="283">
        <v>19.799999999999272</v>
      </c>
      <c r="K314" s="561">
        <v>139.29999999999927</v>
      </c>
      <c r="L314" s="561">
        <v>180.99999999999818</v>
      </c>
      <c r="M314" s="561">
        <v>100</v>
      </c>
      <c r="N314" s="561">
        <v>203.5</v>
      </c>
      <c r="O314" s="561">
        <v>221.89999999999964</v>
      </c>
      <c r="P314" s="502"/>
      <c r="Q314" s="502"/>
      <c r="R314" s="502"/>
      <c r="S314" s="555"/>
      <c r="T314" s="499"/>
      <c r="V314" s="519"/>
      <c r="W314" s="157"/>
      <c r="X314" s="157"/>
      <c r="Y314" s="157"/>
      <c r="Z314" s="121"/>
      <c r="AA314" s="121"/>
      <c r="AB314" s="3"/>
      <c r="AC314" s="117"/>
      <c r="AD314" s="219"/>
    </row>
    <row r="315" spans="1:30" ht="15.75">
      <c r="A315" s="121" t="s">
        <v>6</v>
      </c>
      <c r="B315" s="3"/>
      <c r="C315" s="3"/>
      <c r="D315" s="50">
        <f t="shared" si="12"/>
        <v>2659.9000000000055</v>
      </c>
      <c r="E315" s="283">
        <v>215.49999999999989</v>
      </c>
      <c r="F315" s="283">
        <v>105.59999999999968</v>
      </c>
      <c r="G315" s="283">
        <v>224.69999999999982</v>
      </c>
      <c r="H315" s="283">
        <v>281.50000000000045</v>
      </c>
      <c r="I315" s="283">
        <v>250.19999999999982</v>
      </c>
      <c r="J315" s="283">
        <v>1.5000000000009095</v>
      </c>
      <c r="K315" s="561">
        <v>171.60000000000218</v>
      </c>
      <c r="L315" s="561">
        <v>710.70000000000073</v>
      </c>
      <c r="M315" s="561">
        <v>321.50000000000182</v>
      </c>
      <c r="N315" s="561">
        <v>281.5</v>
      </c>
      <c r="O315" s="561">
        <v>95.600000000000364</v>
      </c>
      <c r="P315" s="509"/>
      <c r="Q315" s="509"/>
      <c r="R315" s="502"/>
      <c r="S315" s="555"/>
      <c r="T315" s="499"/>
      <c r="V315" s="519"/>
      <c r="W315" s="157"/>
      <c r="X315" s="157"/>
      <c r="Y315" s="157"/>
      <c r="Z315" s="121"/>
      <c r="AA315" s="121"/>
      <c r="AB315" s="11"/>
      <c r="AC315" s="117"/>
      <c r="AD315" s="219"/>
    </row>
    <row r="316" spans="1:30" ht="15.75">
      <c r="A316" s="121" t="s">
        <v>155</v>
      </c>
      <c r="B316" s="3"/>
      <c r="C316" s="3"/>
      <c r="D316" s="50">
        <f t="shared" si="12"/>
        <v>2429.1000000000081</v>
      </c>
      <c r="E316" s="283">
        <v>143.60000000000002</v>
      </c>
      <c r="F316" s="283">
        <v>369.40000000000055</v>
      </c>
      <c r="G316" s="283">
        <v>67.300000000000182</v>
      </c>
      <c r="H316" s="283">
        <v>283.40000000000009</v>
      </c>
      <c r="I316" s="283">
        <v>69.699999999999363</v>
      </c>
      <c r="J316" s="283">
        <v>0</v>
      </c>
      <c r="K316" s="561">
        <v>188.29999999999927</v>
      </c>
      <c r="L316" s="561">
        <v>685.19999999999891</v>
      </c>
      <c r="M316" s="561">
        <v>117.00000000000182</v>
      </c>
      <c r="N316" s="561">
        <v>397.20000000000437</v>
      </c>
      <c r="O316" s="561">
        <v>108.00000000000364</v>
      </c>
      <c r="P316" s="502"/>
      <c r="Q316" s="502"/>
      <c r="R316" s="502"/>
      <c r="S316" s="555"/>
      <c r="T316" s="499"/>
      <c r="V316" s="519"/>
      <c r="W316" s="157"/>
      <c r="X316" s="157"/>
      <c r="Y316" s="157"/>
      <c r="Z316" s="121"/>
      <c r="AA316" s="121"/>
      <c r="AB316" s="3"/>
      <c r="AC316" s="117"/>
      <c r="AD316" s="219"/>
    </row>
    <row r="317" spans="1:30" ht="15.75">
      <c r="A317" s="121" t="s">
        <v>9</v>
      </c>
      <c r="B317" s="3"/>
      <c r="C317" s="3"/>
      <c r="D317" s="50">
        <f t="shared" si="12"/>
        <v>1979.0000000000057</v>
      </c>
      <c r="E317" s="283">
        <v>45.5</v>
      </c>
      <c r="F317" s="283">
        <v>110.49999999999977</v>
      </c>
      <c r="G317" s="283">
        <v>85</v>
      </c>
      <c r="H317" s="283">
        <v>222.49999999999955</v>
      </c>
      <c r="I317" s="283">
        <v>45.5</v>
      </c>
      <c r="J317" s="283">
        <v>58.500000000000909</v>
      </c>
      <c r="K317" s="561">
        <v>258.00000000000182</v>
      </c>
      <c r="L317" s="561">
        <v>616</v>
      </c>
      <c r="M317" s="561">
        <v>134</v>
      </c>
      <c r="N317" s="561">
        <v>212.50000000000182</v>
      </c>
      <c r="O317" s="561">
        <v>191.00000000000182</v>
      </c>
      <c r="P317" s="509"/>
      <c r="Q317" s="509"/>
      <c r="R317" s="502"/>
      <c r="S317" s="555"/>
      <c r="T317" s="499"/>
      <c r="V317" s="519"/>
      <c r="W317" s="157"/>
      <c r="X317" s="157"/>
      <c r="Y317" s="157"/>
      <c r="Z317" s="121"/>
      <c r="AA317" s="121"/>
      <c r="AB317" s="11"/>
      <c r="AC317" s="117"/>
      <c r="AD317" s="219"/>
    </row>
    <row r="318" spans="1:30" ht="15.75">
      <c r="A318" s="121" t="s">
        <v>11</v>
      </c>
      <c r="B318" s="3"/>
      <c r="C318" s="3"/>
      <c r="D318" s="50">
        <f t="shared" si="12"/>
        <v>2153.5000000000109</v>
      </c>
      <c r="E318" s="283">
        <v>106.79999999999995</v>
      </c>
      <c r="F318" s="283">
        <v>277</v>
      </c>
      <c r="G318" s="283">
        <v>168.19999999999891</v>
      </c>
      <c r="H318" s="283">
        <v>473.29999999999973</v>
      </c>
      <c r="I318" s="283">
        <v>263.30000000000018</v>
      </c>
      <c r="J318" s="283">
        <v>258.29999999999927</v>
      </c>
      <c r="K318" s="561">
        <v>78.000000000003638</v>
      </c>
      <c r="L318" s="561">
        <v>258.40000000000146</v>
      </c>
      <c r="M318" s="561">
        <v>176.50000000000182</v>
      </c>
      <c r="N318" s="561">
        <v>38.100000000002183</v>
      </c>
      <c r="O318" s="561">
        <v>55.600000000004002</v>
      </c>
      <c r="P318" s="509"/>
      <c r="Q318" s="509"/>
      <c r="R318" s="502"/>
      <c r="S318" s="555"/>
      <c r="T318" s="499"/>
      <c r="V318" s="519"/>
      <c r="W318" s="157"/>
      <c r="X318" s="157"/>
      <c r="Y318" s="157"/>
      <c r="Z318" s="121"/>
      <c r="AA318" s="121"/>
      <c r="AB318" s="11"/>
      <c r="AC318" s="117"/>
      <c r="AD318" s="218"/>
    </row>
    <row r="319" spans="1:30" ht="15.75">
      <c r="A319" s="121" t="s">
        <v>2563</v>
      </c>
      <c r="B319" s="3"/>
      <c r="C319" s="3"/>
      <c r="D319" s="50">
        <f t="shared" si="12"/>
        <v>1872.6999999999905</v>
      </c>
      <c r="E319" s="283">
        <v>147.49999999999994</v>
      </c>
      <c r="F319" s="283">
        <v>97.500000000000227</v>
      </c>
      <c r="G319" s="283">
        <v>153.09999999999991</v>
      </c>
      <c r="H319" s="283">
        <v>209.49999999999909</v>
      </c>
      <c r="I319" s="283">
        <v>242.5</v>
      </c>
      <c r="J319" s="283">
        <v>0</v>
      </c>
      <c r="K319" s="561">
        <v>233.09999999999854</v>
      </c>
      <c r="L319" s="561">
        <v>512.59999999999854</v>
      </c>
      <c r="M319" s="561">
        <v>110.49999999999818</v>
      </c>
      <c r="N319" s="561">
        <v>1.3999999999978172</v>
      </c>
      <c r="O319" s="561">
        <v>164.99999999999818</v>
      </c>
      <c r="P319" s="560"/>
      <c r="Q319" s="560"/>
      <c r="R319" s="513"/>
      <c r="S319" s="513"/>
      <c r="T319" s="511"/>
      <c r="V319" s="519"/>
      <c r="W319" s="157"/>
      <c r="X319" s="157"/>
      <c r="Y319" s="157"/>
      <c r="Z319" s="121"/>
      <c r="AA319" s="121"/>
      <c r="AB319" s="3"/>
      <c r="AC319" s="117"/>
      <c r="AD319" s="219"/>
    </row>
    <row r="320" spans="1:30" ht="15.75">
      <c r="A320" s="121" t="s">
        <v>983</v>
      </c>
      <c r="B320" s="3"/>
      <c r="C320" s="3"/>
      <c r="D320" s="50">
        <f t="shared" si="12"/>
        <v>2088.9000000000005</v>
      </c>
      <c r="E320" s="283">
        <v>71.099999999999994</v>
      </c>
      <c r="F320" s="283">
        <v>98</v>
      </c>
      <c r="G320" s="283">
        <v>245.09999999999945</v>
      </c>
      <c r="H320" s="283">
        <v>362.59999999999991</v>
      </c>
      <c r="I320" s="283">
        <v>94.300000000001091</v>
      </c>
      <c r="J320" s="283">
        <v>180.00000000000091</v>
      </c>
      <c r="K320" s="561">
        <v>187.79999999999927</v>
      </c>
      <c r="L320" s="561">
        <v>424.59999999999854</v>
      </c>
      <c r="M320" s="561">
        <v>204.30000000000109</v>
      </c>
      <c r="N320" s="561">
        <v>117.39999999999964</v>
      </c>
      <c r="O320" s="561">
        <v>103.70000000000073</v>
      </c>
      <c r="P320" s="502"/>
      <c r="Q320" s="502"/>
      <c r="R320" s="502"/>
      <c r="S320" s="555"/>
      <c r="T320" s="499"/>
      <c r="V320" s="519"/>
      <c r="W320" s="157"/>
      <c r="X320" s="157"/>
      <c r="Y320" s="157"/>
      <c r="Z320" s="121"/>
      <c r="AA320" s="121"/>
      <c r="AB320" s="3"/>
      <c r="AC320" s="117"/>
      <c r="AD320" s="219"/>
    </row>
    <row r="321" spans="1:30" ht="15.75">
      <c r="A321" s="121" t="s">
        <v>1040</v>
      </c>
      <c r="B321" s="3"/>
      <c r="C321" s="3"/>
      <c r="D321" s="50">
        <f t="shared" si="12"/>
        <v>2388.7999999999897</v>
      </c>
      <c r="E321" s="283">
        <v>115.50000000000011</v>
      </c>
      <c r="F321" s="283">
        <v>170</v>
      </c>
      <c r="G321" s="283">
        <v>54.499999999999545</v>
      </c>
      <c r="H321" s="283">
        <v>281.09999999999945</v>
      </c>
      <c r="I321" s="283">
        <v>227.79999999999927</v>
      </c>
      <c r="J321" s="283">
        <v>173.99999999999909</v>
      </c>
      <c r="K321" s="561">
        <v>367.79999999999563</v>
      </c>
      <c r="L321" s="561">
        <v>641.29999999999745</v>
      </c>
      <c r="M321" s="561">
        <v>114.29999999999927</v>
      </c>
      <c r="N321" s="561">
        <v>65.5</v>
      </c>
      <c r="O321" s="561">
        <v>177</v>
      </c>
      <c r="P321" s="502"/>
      <c r="Q321" s="502"/>
      <c r="R321" s="502"/>
      <c r="S321" s="555"/>
      <c r="T321" s="499"/>
      <c r="V321" s="519"/>
      <c r="W321" s="157"/>
      <c r="X321" s="157"/>
      <c r="Y321" s="157"/>
      <c r="Z321" s="121"/>
      <c r="AA321" s="121"/>
      <c r="AB321" s="11"/>
      <c r="AC321" s="117"/>
      <c r="AD321" s="218"/>
    </row>
    <row r="322" spans="1:30" ht="15.75">
      <c r="A322" s="121" t="s">
        <v>13</v>
      </c>
      <c r="B322" s="3"/>
      <c r="C322" s="3"/>
      <c r="D322" s="50">
        <f t="shared" si="12"/>
        <v>2339.4000000000169</v>
      </c>
      <c r="E322" s="283">
        <v>416.5</v>
      </c>
      <c r="F322" s="283">
        <v>37.799999999999727</v>
      </c>
      <c r="G322" s="283">
        <v>57.699999999999363</v>
      </c>
      <c r="H322" s="283">
        <v>372.59999999999991</v>
      </c>
      <c r="I322" s="283">
        <v>184.49999999999955</v>
      </c>
      <c r="J322" s="283">
        <v>1.3000000000001819</v>
      </c>
      <c r="K322" s="561">
        <v>175.5</v>
      </c>
      <c r="L322" s="561">
        <v>420.80000000000109</v>
      </c>
      <c r="M322" s="561">
        <v>159.70000000000618</v>
      </c>
      <c r="N322" s="561">
        <v>315.50000000000546</v>
      </c>
      <c r="O322" s="561">
        <v>197.50000000000546</v>
      </c>
      <c r="P322" s="509"/>
      <c r="Q322" s="509"/>
      <c r="R322" s="502"/>
      <c r="S322" s="555"/>
      <c r="T322" s="499"/>
      <c r="V322" s="519"/>
      <c r="W322" s="157"/>
      <c r="X322" s="157"/>
      <c r="Y322" s="157"/>
      <c r="Z322" s="121"/>
      <c r="AA322" s="121"/>
      <c r="AB322" s="3"/>
      <c r="AC322" s="117"/>
      <c r="AD322" s="219"/>
    </row>
    <row r="323" spans="1:30" ht="15.75">
      <c r="A323" s="121" t="s">
        <v>989</v>
      </c>
      <c r="B323" s="3"/>
      <c r="C323" s="3"/>
      <c r="D323" s="50">
        <f t="shared" si="12"/>
        <v>2892.5000000000191</v>
      </c>
      <c r="E323" s="283">
        <v>199.5</v>
      </c>
      <c r="F323" s="283">
        <v>42</v>
      </c>
      <c r="G323" s="283">
        <v>430.19999999999936</v>
      </c>
      <c r="H323" s="283">
        <v>211.19999999999936</v>
      </c>
      <c r="I323" s="283">
        <v>279.90000000000146</v>
      </c>
      <c r="J323" s="283">
        <v>151.00000000000182</v>
      </c>
      <c r="K323" s="561">
        <v>370.600000000004</v>
      </c>
      <c r="L323" s="561">
        <v>620.100000000004</v>
      </c>
      <c r="M323" s="561">
        <v>262.50000000000364</v>
      </c>
      <c r="N323" s="561">
        <v>309.90000000000327</v>
      </c>
      <c r="O323" s="561">
        <v>15.600000000002183</v>
      </c>
      <c r="P323" s="502"/>
      <c r="Q323" s="502"/>
      <c r="R323" s="502"/>
      <c r="S323" s="555"/>
      <c r="T323" s="499"/>
      <c r="V323" s="519"/>
      <c r="W323" s="157"/>
      <c r="X323" s="157"/>
      <c r="Y323" s="157"/>
      <c r="Z323" s="121"/>
      <c r="AA323" s="121"/>
      <c r="AB323" s="155"/>
      <c r="AC323" s="117"/>
      <c r="AD323" s="218"/>
    </row>
    <row r="324" spans="1:30" ht="15.75">
      <c r="A324" s="121" t="s">
        <v>15</v>
      </c>
      <c r="B324" s="3"/>
      <c r="C324" s="3"/>
      <c r="D324" s="50">
        <f t="shared" si="12"/>
        <v>1839.4999999999793</v>
      </c>
      <c r="E324" s="283">
        <v>437.99999999999977</v>
      </c>
      <c r="F324" s="283">
        <v>0</v>
      </c>
      <c r="G324" s="283">
        <v>29.400000000000546</v>
      </c>
      <c r="H324" s="283">
        <v>288.29999999999973</v>
      </c>
      <c r="I324" s="283">
        <v>66.000000000001819</v>
      </c>
      <c r="J324" s="283">
        <v>0</v>
      </c>
      <c r="K324" s="561">
        <v>239.49999999999636</v>
      </c>
      <c r="L324" s="561">
        <v>433.99999999999636</v>
      </c>
      <c r="M324" s="561">
        <v>173.99999999999636</v>
      </c>
      <c r="N324" s="561">
        <v>114.29999999999382</v>
      </c>
      <c r="O324" s="561">
        <v>55.999999999994543</v>
      </c>
      <c r="P324" s="509"/>
      <c r="Q324" s="509"/>
      <c r="R324" s="502"/>
      <c r="S324" s="555"/>
      <c r="T324" s="499"/>
      <c r="V324" s="519"/>
      <c r="W324" s="157"/>
      <c r="X324" s="157"/>
      <c r="Y324" s="157"/>
      <c r="Z324" s="121"/>
      <c r="AA324" s="121"/>
      <c r="AB324" s="11"/>
      <c r="AC324" s="117"/>
      <c r="AD324" s="218"/>
    </row>
    <row r="325" spans="1:30" ht="15.75">
      <c r="A325" s="121" t="s">
        <v>17</v>
      </c>
      <c r="B325" s="3"/>
      <c r="C325" s="3"/>
      <c r="D325" s="50">
        <f t="shared" si="12"/>
        <v>2811.6</v>
      </c>
      <c r="E325" s="283">
        <v>277.80000000000007</v>
      </c>
      <c r="F325" s="283">
        <v>53.300000000000182</v>
      </c>
      <c r="G325" s="283">
        <v>508.19999999999982</v>
      </c>
      <c r="H325" s="283">
        <v>451.09999999999991</v>
      </c>
      <c r="I325" s="283">
        <v>358.50000000000182</v>
      </c>
      <c r="J325" s="283">
        <v>12.599999999999454</v>
      </c>
      <c r="K325" s="561">
        <v>111.80000000000109</v>
      </c>
      <c r="L325" s="561">
        <v>543.39999999999964</v>
      </c>
      <c r="M325" s="561">
        <v>110.89999999999964</v>
      </c>
      <c r="N325" s="561">
        <v>383.99999999999818</v>
      </c>
      <c r="O325" s="561">
        <v>0</v>
      </c>
      <c r="P325" s="509"/>
      <c r="Q325" s="509"/>
      <c r="R325" s="502"/>
      <c r="S325" s="555"/>
      <c r="T325" s="499"/>
      <c r="V325" s="519"/>
      <c r="W325" s="157"/>
      <c r="X325" s="157"/>
      <c r="Y325" s="157"/>
      <c r="Z325" s="121"/>
      <c r="AA325" s="121"/>
      <c r="AB325" s="3"/>
      <c r="AC325" s="117"/>
      <c r="AD325" s="219"/>
    </row>
    <row r="326" spans="1:30" ht="15.75">
      <c r="A326" s="121" t="s">
        <v>999</v>
      </c>
      <c r="B326" s="3"/>
      <c r="C326" s="3"/>
      <c r="D326" s="50">
        <f t="shared" si="12"/>
        <v>3078.4999999999927</v>
      </c>
      <c r="E326" s="283">
        <v>202.49999999999977</v>
      </c>
      <c r="F326" s="283">
        <v>373</v>
      </c>
      <c r="G326" s="283">
        <v>205.19999999999982</v>
      </c>
      <c r="H326" s="283">
        <v>387.10000000000036</v>
      </c>
      <c r="I326" s="283">
        <v>101.69999999999891</v>
      </c>
      <c r="J326" s="283">
        <v>67.499999999997272</v>
      </c>
      <c r="K326" s="561">
        <v>176.69999999999709</v>
      </c>
      <c r="L326" s="561">
        <v>510.59999999999854</v>
      </c>
      <c r="M326" s="561">
        <v>451.10000000000036</v>
      </c>
      <c r="N326" s="561">
        <v>443.79999999999927</v>
      </c>
      <c r="O326" s="561">
        <v>159.30000000000109</v>
      </c>
      <c r="P326" s="502"/>
      <c r="Q326" s="502"/>
      <c r="R326" s="502"/>
      <c r="S326" s="555"/>
      <c r="T326" s="499"/>
      <c r="V326" s="519"/>
      <c r="W326" s="157"/>
      <c r="X326" s="157"/>
      <c r="Y326" s="157"/>
      <c r="Z326" s="121"/>
      <c r="AA326" s="121"/>
      <c r="AB326" s="11"/>
      <c r="AC326" s="117"/>
      <c r="AD326" s="218"/>
    </row>
    <row r="327" spans="1:30" ht="15.75">
      <c r="A327" s="121" t="s">
        <v>1013</v>
      </c>
      <c r="B327" s="3"/>
      <c r="C327" s="3"/>
      <c r="D327" s="50">
        <f t="shared" si="12"/>
        <v>2683.7999999999893</v>
      </c>
      <c r="E327" s="283">
        <v>191</v>
      </c>
      <c r="F327" s="283">
        <v>141.50000000000023</v>
      </c>
      <c r="G327" s="283">
        <v>218.89999999999918</v>
      </c>
      <c r="H327" s="283">
        <v>281.79999999999927</v>
      </c>
      <c r="I327" s="283">
        <v>204.69999999999891</v>
      </c>
      <c r="J327" s="283">
        <v>119.99999999999909</v>
      </c>
      <c r="K327" s="561">
        <v>53.999999999998181</v>
      </c>
      <c r="L327" s="561">
        <v>443.19999999999891</v>
      </c>
      <c r="M327" s="561">
        <v>518.99999999999818</v>
      </c>
      <c r="N327" s="561">
        <v>227.19999999999891</v>
      </c>
      <c r="O327" s="561">
        <v>282.49999999999818</v>
      </c>
      <c r="P327" s="502"/>
      <c r="Q327" s="502"/>
      <c r="R327" s="502"/>
      <c r="S327" s="558"/>
      <c r="T327" s="499"/>
      <c r="V327" s="519"/>
      <c r="W327" s="157"/>
      <c r="X327" s="157"/>
      <c r="Y327" s="157"/>
      <c r="Z327" s="121"/>
      <c r="AA327" s="121"/>
      <c r="AB327" s="155"/>
      <c r="AC327" s="117"/>
      <c r="AD327" s="219"/>
    </row>
    <row r="328" spans="1:30" ht="15.75">
      <c r="A328" s="121" t="s">
        <v>164</v>
      </c>
      <c r="B328" s="3"/>
      <c r="C328" s="3"/>
      <c r="D328" s="50">
        <f t="shared" si="12"/>
        <v>2705.7000000000089</v>
      </c>
      <c r="E328" s="283">
        <v>20.999999999999943</v>
      </c>
      <c r="F328" s="283">
        <v>114.59999999999968</v>
      </c>
      <c r="G328" s="283">
        <v>163.400000000001</v>
      </c>
      <c r="H328" s="283">
        <v>381.00000000000045</v>
      </c>
      <c r="I328" s="283">
        <v>349.30000000000064</v>
      </c>
      <c r="J328" s="283">
        <v>177.50000000000182</v>
      </c>
      <c r="K328" s="561">
        <v>154.10000000000036</v>
      </c>
      <c r="L328" s="561">
        <v>556.80000000000109</v>
      </c>
      <c r="M328" s="561">
        <v>308.10000000000036</v>
      </c>
      <c r="N328" s="561">
        <v>381.00000000000182</v>
      </c>
      <c r="O328" s="561">
        <v>98.900000000001455</v>
      </c>
      <c r="P328" s="502"/>
      <c r="Q328" s="502"/>
      <c r="R328" s="502"/>
      <c r="S328" s="555"/>
      <c r="T328" s="499"/>
      <c r="V328" s="519"/>
      <c r="W328" s="157"/>
      <c r="X328" s="157"/>
      <c r="Y328" s="157"/>
      <c r="Z328" s="121"/>
      <c r="AA328" s="121"/>
      <c r="AB328" s="3"/>
      <c r="AC328" s="117"/>
      <c r="AD328" s="219"/>
    </row>
    <row r="329" spans="1:30" ht="15.75">
      <c r="A329" s="121" t="s">
        <v>19</v>
      </c>
      <c r="B329" s="3"/>
      <c r="C329" s="3"/>
      <c r="D329" s="50">
        <f t="shared" si="12"/>
        <v>1776.00000000001</v>
      </c>
      <c r="E329" s="283">
        <v>304.99999999999989</v>
      </c>
      <c r="F329" s="283">
        <v>0</v>
      </c>
      <c r="G329" s="283">
        <v>97.700000000000273</v>
      </c>
      <c r="H329" s="283">
        <v>175.40000000000009</v>
      </c>
      <c r="I329" s="283">
        <v>392.19999999999982</v>
      </c>
      <c r="J329" s="283">
        <v>0</v>
      </c>
      <c r="K329" s="561">
        <v>22.000000000001819</v>
      </c>
      <c r="L329" s="561">
        <v>427.10000000000036</v>
      </c>
      <c r="M329" s="561">
        <v>52.000000000001819</v>
      </c>
      <c r="N329" s="561">
        <v>177.10000000000218</v>
      </c>
      <c r="O329" s="561">
        <v>127.50000000000364</v>
      </c>
      <c r="P329" s="509"/>
      <c r="Q329" s="509"/>
      <c r="R329" s="502"/>
      <c r="S329" s="555"/>
      <c r="T329" s="499"/>
      <c r="V329" s="519"/>
      <c r="W329" s="157"/>
      <c r="X329" s="157"/>
      <c r="Y329" s="157"/>
      <c r="Z329" s="121"/>
      <c r="AA329" s="121"/>
      <c r="AB329" s="11"/>
      <c r="AC329" s="117"/>
      <c r="AD329" s="218"/>
    </row>
    <row r="330" spans="1:30" ht="15.75">
      <c r="A330" s="148" t="s">
        <v>2544</v>
      </c>
      <c r="B330" s="3"/>
      <c r="C330" s="3"/>
      <c r="D330" s="50">
        <f t="shared" si="12"/>
        <v>3080.6999999999834</v>
      </c>
      <c r="E330" s="283">
        <v>265.50000000000006</v>
      </c>
      <c r="F330" s="283">
        <v>197.19999999999982</v>
      </c>
      <c r="G330" s="283">
        <v>310.69999999999982</v>
      </c>
      <c r="H330" s="283">
        <v>420.39999999999964</v>
      </c>
      <c r="I330" s="283">
        <v>106.10000000000127</v>
      </c>
      <c r="J330" s="283">
        <v>0</v>
      </c>
      <c r="K330" s="561">
        <v>217.10000000000218</v>
      </c>
      <c r="L330" s="561">
        <v>713.49999999999818</v>
      </c>
      <c r="M330" s="561">
        <v>330.99999999999454</v>
      </c>
      <c r="N330" s="561">
        <v>305.49999999999454</v>
      </c>
      <c r="O330" s="561">
        <v>213.69999999999345</v>
      </c>
      <c r="P330" s="560"/>
      <c r="Q330" s="560"/>
      <c r="R330" s="513"/>
      <c r="S330" s="513"/>
      <c r="T330" s="511"/>
      <c r="V330" s="519"/>
      <c r="W330" s="157"/>
      <c r="X330" s="157"/>
      <c r="Y330" s="157"/>
      <c r="Z330" s="121"/>
      <c r="AA330" s="121"/>
      <c r="AB330" s="11"/>
      <c r="AC330" s="117"/>
      <c r="AD330" s="218"/>
    </row>
    <row r="331" spans="1:30" ht="15.75">
      <c r="A331" s="121" t="s">
        <v>2546</v>
      </c>
      <c r="B331" s="3"/>
      <c r="C331" s="3"/>
      <c r="D331" s="50">
        <f t="shared" si="12"/>
        <v>2445.0000000000136</v>
      </c>
      <c r="E331" s="283">
        <v>71.5</v>
      </c>
      <c r="F331" s="283">
        <v>153.79999999999995</v>
      </c>
      <c r="G331" s="283">
        <v>144.29999999999973</v>
      </c>
      <c r="H331" s="283">
        <v>422.69999999999982</v>
      </c>
      <c r="I331" s="283">
        <v>167.69999999999936</v>
      </c>
      <c r="J331" s="283">
        <v>287.5</v>
      </c>
      <c r="K331" s="561">
        <v>167.00000000000182</v>
      </c>
      <c r="L331" s="561">
        <v>525.20000000000255</v>
      </c>
      <c r="M331" s="561">
        <v>188.80000000000291</v>
      </c>
      <c r="N331" s="561">
        <v>253.80000000000291</v>
      </c>
      <c r="O331" s="561">
        <v>62.700000000004366</v>
      </c>
      <c r="P331" s="560"/>
      <c r="Q331" s="560"/>
      <c r="R331" s="513"/>
      <c r="S331" s="513"/>
      <c r="T331" s="511"/>
      <c r="V331" s="519"/>
      <c r="W331" s="157"/>
      <c r="X331" s="157"/>
      <c r="Y331" s="157"/>
      <c r="Z331" s="121"/>
      <c r="AA331" s="121"/>
      <c r="AB331" s="3"/>
      <c r="AC331" s="117"/>
      <c r="AD331" s="219"/>
    </row>
    <row r="332" spans="1:30" ht="15.75">
      <c r="A332" s="121" t="s">
        <v>1057</v>
      </c>
      <c r="B332" s="3"/>
      <c r="C332" s="3"/>
      <c r="D332" s="50">
        <f t="shared" si="12"/>
        <v>2804.5999999999981</v>
      </c>
      <c r="E332" s="283">
        <v>278.5</v>
      </c>
      <c r="F332" s="283">
        <v>280.5</v>
      </c>
      <c r="G332" s="283">
        <v>55.799999999999272</v>
      </c>
      <c r="H332" s="283">
        <v>476.79999999999882</v>
      </c>
      <c r="I332" s="283">
        <v>80.199999999997999</v>
      </c>
      <c r="J332" s="283">
        <v>314.00000000000091</v>
      </c>
      <c r="K332" s="561">
        <v>122</v>
      </c>
      <c r="L332" s="561">
        <v>542.30000000000109</v>
      </c>
      <c r="M332" s="561">
        <v>248.00000000000182</v>
      </c>
      <c r="N332" s="561">
        <v>227.99999999999818</v>
      </c>
      <c r="O332" s="561">
        <v>178.5</v>
      </c>
      <c r="P332" s="502"/>
      <c r="Q332" s="502"/>
      <c r="R332" s="502"/>
      <c r="S332" s="555"/>
      <c r="T332" s="499"/>
      <c r="V332" s="519"/>
      <c r="W332" s="157"/>
      <c r="X332" s="157"/>
      <c r="Y332" s="157"/>
      <c r="Z332" s="121"/>
      <c r="AA332" s="121"/>
      <c r="AB332" s="11"/>
      <c r="AC332" s="117"/>
      <c r="AD332" s="218"/>
    </row>
    <row r="333" spans="1:30" ht="15.75">
      <c r="A333" s="121" t="s">
        <v>1053</v>
      </c>
      <c r="B333" s="3"/>
      <c r="C333" s="3"/>
      <c r="D333" s="50">
        <f t="shared" si="12"/>
        <v>3337.2999999999947</v>
      </c>
      <c r="E333" s="283">
        <v>185.5</v>
      </c>
      <c r="F333" s="283">
        <v>188.99999999999955</v>
      </c>
      <c r="G333" s="283">
        <v>295.29999999999973</v>
      </c>
      <c r="H333" s="283">
        <v>490.59999999999945</v>
      </c>
      <c r="I333" s="283">
        <v>382.19999999999982</v>
      </c>
      <c r="J333" s="283">
        <v>35.999999999999091</v>
      </c>
      <c r="K333" s="561">
        <v>93.5</v>
      </c>
      <c r="L333" s="561">
        <v>407.5</v>
      </c>
      <c r="M333" s="561">
        <v>479.39999999999964</v>
      </c>
      <c r="N333" s="561">
        <v>457.5</v>
      </c>
      <c r="O333" s="561">
        <v>320.79999999999745</v>
      </c>
      <c r="P333" s="502"/>
      <c r="Q333" s="502"/>
      <c r="R333" s="502"/>
      <c r="S333" s="555"/>
      <c r="T333" s="499"/>
      <c r="V333" s="519"/>
      <c r="W333" s="157"/>
      <c r="X333" s="157"/>
      <c r="Y333" s="157"/>
      <c r="Z333" s="121"/>
      <c r="AA333" s="121"/>
      <c r="AB333" s="11"/>
      <c r="AC333" s="117"/>
      <c r="AD333" s="218"/>
    </row>
    <row r="334" spans="1:30" ht="15.75">
      <c r="A334" s="121" t="s">
        <v>21</v>
      </c>
      <c r="B334" s="3"/>
      <c r="C334" s="3"/>
      <c r="D334" s="50">
        <f t="shared" si="12"/>
        <v>2392.2999999999884</v>
      </c>
      <c r="E334" s="283">
        <v>48.999999999999972</v>
      </c>
      <c r="F334" s="283">
        <v>226.49999999999909</v>
      </c>
      <c r="G334" s="283">
        <v>245.39999999999964</v>
      </c>
      <c r="H334" s="283">
        <v>510.29999999999927</v>
      </c>
      <c r="I334" s="283">
        <v>123.09999999999764</v>
      </c>
      <c r="J334" s="283">
        <v>0</v>
      </c>
      <c r="K334" s="561">
        <v>116.99999999999818</v>
      </c>
      <c r="L334" s="561">
        <v>567.79999999999745</v>
      </c>
      <c r="M334" s="561">
        <v>217</v>
      </c>
      <c r="N334" s="561">
        <v>185.49999999999818</v>
      </c>
      <c r="O334" s="561">
        <v>150.69999999999891</v>
      </c>
      <c r="P334" s="557"/>
      <c r="Q334" s="557"/>
      <c r="R334" s="502"/>
      <c r="S334" s="555"/>
      <c r="T334" s="499"/>
      <c r="V334" s="519"/>
      <c r="W334" s="157"/>
      <c r="X334" s="157"/>
      <c r="Y334" s="157"/>
      <c r="Z334" s="121"/>
      <c r="AA334" s="121"/>
      <c r="AB334" s="3"/>
      <c r="AC334" s="117"/>
      <c r="AD334" s="219"/>
    </row>
    <row r="335" spans="1:30" ht="15.75">
      <c r="A335" s="121" t="s">
        <v>142</v>
      </c>
      <c r="B335" s="3"/>
      <c r="C335" s="3"/>
      <c r="D335" s="50">
        <f t="shared" si="12"/>
        <v>2415.5999999999781</v>
      </c>
      <c r="E335" s="283">
        <v>179.00000000000006</v>
      </c>
      <c r="F335" s="283">
        <v>192.20000000000027</v>
      </c>
      <c r="G335" s="283">
        <v>149.29999999999973</v>
      </c>
      <c r="H335" s="283">
        <v>296.40000000000009</v>
      </c>
      <c r="I335" s="283">
        <v>293.49999999999909</v>
      </c>
      <c r="J335" s="283">
        <v>0</v>
      </c>
      <c r="K335" s="561">
        <v>214.79999999999563</v>
      </c>
      <c r="L335" s="561">
        <v>704.99999999999454</v>
      </c>
      <c r="M335" s="561">
        <v>87.299999999995634</v>
      </c>
      <c r="N335" s="561">
        <v>298.09999999999309</v>
      </c>
      <c r="O335" s="561">
        <v>0</v>
      </c>
      <c r="P335" s="502"/>
      <c r="Q335" s="502"/>
      <c r="R335" s="502"/>
      <c r="S335" s="555"/>
      <c r="T335" s="499"/>
      <c r="V335" s="519"/>
      <c r="W335" s="157"/>
      <c r="X335" s="157"/>
      <c r="Y335" s="157"/>
      <c r="Z335" s="121"/>
      <c r="AA335" s="121"/>
      <c r="AB335" s="3"/>
      <c r="AC335" s="117"/>
      <c r="AD335" s="219"/>
    </row>
    <row r="336" spans="1:30" ht="15.75">
      <c r="A336" s="121" t="s">
        <v>2549</v>
      </c>
      <c r="B336" s="3"/>
      <c r="C336" s="3"/>
      <c r="D336" s="50">
        <f t="shared" si="12"/>
        <v>2637.6999999999939</v>
      </c>
      <c r="E336" s="283">
        <v>202.50000000000003</v>
      </c>
      <c r="F336" s="283">
        <v>302.39999999999964</v>
      </c>
      <c r="G336" s="283">
        <v>181.59999999999991</v>
      </c>
      <c r="H336" s="283">
        <v>422.89999999999964</v>
      </c>
      <c r="I336" s="283">
        <v>68.099999999999454</v>
      </c>
      <c r="J336" s="283">
        <v>132</v>
      </c>
      <c r="K336" s="561">
        <v>245.79999999999745</v>
      </c>
      <c r="L336" s="561">
        <v>652.89999999999964</v>
      </c>
      <c r="M336" s="561">
        <v>154.99999999999818</v>
      </c>
      <c r="N336" s="561">
        <v>145.29999999999927</v>
      </c>
      <c r="O336" s="561">
        <v>129.20000000000073</v>
      </c>
      <c r="P336" s="560"/>
      <c r="Q336" s="560"/>
      <c r="R336" s="513"/>
      <c r="S336" s="513"/>
      <c r="T336" s="511"/>
      <c r="V336" s="519"/>
      <c r="W336" s="157"/>
      <c r="X336" s="157"/>
      <c r="Y336" s="157"/>
      <c r="Z336" s="121"/>
      <c r="AA336" s="121"/>
      <c r="AB336" s="11"/>
      <c r="AC336" s="117"/>
      <c r="AD336" s="219"/>
    </row>
    <row r="337" spans="1:30" ht="15.75">
      <c r="A337" s="121" t="s">
        <v>2548</v>
      </c>
      <c r="B337" s="3"/>
      <c r="C337" s="3"/>
      <c r="D337" s="50">
        <f t="shared" ref="D337:D368" si="13">SUM(E337:DZ337)</f>
        <v>2209.1999999999862</v>
      </c>
      <c r="E337" s="283">
        <v>42.000000000000057</v>
      </c>
      <c r="F337" s="283">
        <v>105.19999999999959</v>
      </c>
      <c r="G337" s="283">
        <v>175.20000000000027</v>
      </c>
      <c r="H337" s="283">
        <v>218.10000000000082</v>
      </c>
      <c r="I337" s="283">
        <v>235.40000000000146</v>
      </c>
      <c r="J337" s="283">
        <v>49.000000000000909</v>
      </c>
      <c r="K337" s="561">
        <v>160.19999999999891</v>
      </c>
      <c r="L337" s="561">
        <v>468.49999999999636</v>
      </c>
      <c r="M337" s="561">
        <v>310.29999999999563</v>
      </c>
      <c r="N337" s="561">
        <v>272.79999999999563</v>
      </c>
      <c r="O337" s="561">
        <v>172.49999999999636</v>
      </c>
      <c r="P337" s="560"/>
      <c r="Q337" s="560"/>
      <c r="R337" s="513"/>
      <c r="S337" s="513"/>
      <c r="T337" s="511"/>
      <c r="V337" s="519"/>
      <c r="W337" s="157"/>
      <c r="X337" s="157"/>
      <c r="Y337" s="157"/>
      <c r="Z337" s="121"/>
      <c r="AA337" s="121"/>
      <c r="AB337" s="3"/>
      <c r="AC337" s="117"/>
      <c r="AD337" s="219"/>
    </row>
    <row r="338" spans="1:30" ht="15.75">
      <c r="A338" s="121" t="s">
        <v>1019</v>
      </c>
      <c r="B338" s="3"/>
      <c r="C338" s="3"/>
      <c r="D338" s="50">
        <f t="shared" si="13"/>
        <v>2773.4000000000005</v>
      </c>
      <c r="E338" s="283">
        <v>204.80000000000007</v>
      </c>
      <c r="F338" s="283">
        <v>38.399999999999864</v>
      </c>
      <c r="G338" s="283">
        <v>331.40000000000055</v>
      </c>
      <c r="H338" s="283">
        <v>539.80000000000018</v>
      </c>
      <c r="I338" s="283">
        <v>115.5</v>
      </c>
      <c r="J338" s="283">
        <v>119.89999999999964</v>
      </c>
      <c r="K338" s="561">
        <v>276.20000000000255</v>
      </c>
      <c r="L338" s="561">
        <v>753.69999999999709</v>
      </c>
      <c r="M338" s="561">
        <v>115.10000000000036</v>
      </c>
      <c r="N338" s="561">
        <v>278.60000000000036</v>
      </c>
      <c r="O338" s="561">
        <v>0</v>
      </c>
      <c r="P338" s="502"/>
      <c r="Q338" s="502"/>
      <c r="R338" s="502"/>
      <c r="S338" s="555"/>
      <c r="T338" s="499"/>
      <c r="V338" s="519"/>
      <c r="W338" s="157"/>
      <c r="X338" s="157"/>
      <c r="Y338" s="157"/>
      <c r="Z338" s="121"/>
      <c r="AA338" s="121"/>
      <c r="AB338" s="11"/>
      <c r="AC338" s="117"/>
      <c r="AD338" s="218"/>
    </row>
    <row r="339" spans="1:30" ht="15.75">
      <c r="A339" s="121" t="s">
        <v>1020</v>
      </c>
      <c r="B339" s="3"/>
      <c r="C339" s="3"/>
      <c r="D339" s="50">
        <f t="shared" si="13"/>
        <v>2925.8999999999946</v>
      </c>
      <c r="E339" s="283">
        <v>109.00000000000003</v>
      </c>
      <c r="F339" s="283">
        <v>274.49999999999955</v>
      </c>
      <c r="G339" s="283">
        <v>371.10000000000082</v>
      </c>
      <c r="H339" s="283">
        <v>515.5</v>
      </c>
      <c r="I339" s="283">
        <v>124.00000000000045</v>
      </c>
      <c r="J339" s="283">
        <v>29.700000000000728</v>
      </c>
      <c r="K339" s="561">
        <v>195.40000000000146</v>
      </c>
      <c r="L339" s="561">
        <v>402.49999999999818</v>
      </c>
      <c r="M339" s="561">
        <v>302.49999999999818</v>
      </c>
      <c r="N339" s="561">
        <v>375.19999999999709</v>
      </c>
      <c r="O339" s="561">
        <v>226.49999999999818</v>
      </c>
      <c r="P339" s="502"/>
      <c r="Q339" s="502"/>
      <c r="R339" s="502"/>
      <c r="S339" s="555"/>
      <c r="T339" s="499"/>
      <c r="V339" s="519"/>
      <c r="W339" s="157"/>
      <c r="X339" s="157"/>
      <c r="Y339" s="157"/>
      <c r="Z339" s="121"/>
      <c r="AA339" s="121"/>
      <c r="AB339" s="3"/>
      <c r="AC339" s="117"/>
      <c r="AD339" s="219"/>
    </row>
    <row r="340" spans="1:30" ht="15.75">
      <c r="A340" s="121" t="s">
        <v>23</v>
      </c>
      <c r="B340" s="3"/>
      <c r="C340" s="3"/>
      <c r="D340" s="50">
        <f t="shared" si="13"/>
        <v>3149.1000000000108</v>
      </c>
      <c r="E340" s="283">
        <v>75.000000000000028</v>
      </c>
      <c r="F340" s="283">
        <v>227.39999999999964</v>
      </c>
      <c r="G340" s="283">
        <v>426.89999999999964</v>
      </c>
      <c r="H340" s="283">
        <v>477.29999999999973</v>
      </c>
      <c r="I340" s="283">
        <v>175.10000000000127</v>
      </c>
      <c r="J340" s="283">
        <v>54.600000000002183</v>
      </c>
      <c r="K340" s="561">
        <v>268.80000000000291</v>
      </c>
      <c r="L340" s="561">
        <v>731.80000000000291</v>
      </c>
      <c r="M340" s="561">
        <v>185.40000000000146</v>
      </c>
      <c r="N340" s="561">
        <v>431.50000000000182</v>
      </c>
      <c r="O340" s="561">
        <v>95.299999999999272</v>
      </c>
      <c r="P340" s="509"/>
      <c r="Q340" s="509"/>
      <c r="R340" s="502"/>
      <c r="S340" s="555"/>
      <c r="T340" s="499"/>
      <c r="V340" s="519"/>
      <c r="W340" s="157"/>
      <c r="X340" s="157"/>
      <c r="Y340" s="157"/>
      <c r="Z340" s="121"/>
      <c r="AA340" s="121"/>
      <c r="AB340" s="3"/>
      <c r="AC340" s="117"/>
      <c r="AD340" s="219"/>
    </row>
    <row r="341" spans="1:30" ht="15.75">
      <c r="A341" s="121" t="s">
        <v>25</v>
      </c>
      <c r="B341" s="3"/>
      <c r="C341" s="3"/>
      <c r="D341" s="50">
        <f t="shared" si="13"/>
        <v>3329.6999999999916</v>
      </c>
      <c r="E341" s="283">
        <v>259.29999999999995</v>
      </c>
      <c r="F341" s="283">
        <v>311.49999999999955</v>
      </c>
      <c r="G341" s="283">
        <v>230.80000000000109</v>
      </c>
      <c r="H341" s="283">
        <v>633.99999999999955</v>
      </c>
      <c r="I341" s="283">
        <v>113.49999999999909</v>
      </c>
      <c r="J341" s="283">
        <v>250.49999999999909</v>
      </c>
      <c r="K341" s="561">
        <v>378.70000000000073</v>
      </c>
      <c r="L341" s="561">
        <v>650.69999999999891</v>
      </c>
      <c r="M341" s="561">
        <v>115.49999999999818</v>
      </c>
      <c r="N341" s="561">
        <v>381.29999999999745</v>
      </c>
      <c r="O341" s="561">
        <v>3.8999999999978172</v>
      </c>
      <c r="P341" s="509"/>
      <c r="Q341" s="509"/>
      <c r="R341" s="502"/>
      <c r="S341" s="555"/>
      <c r="T341" s="499"/>
      <c r="V341" s="519"/>
      <c r="W341" s="157"/>
      <c r="X341" s="157"/>
      <c r="Y341" s="157"/>
      <c r="Z341" s="121"/>
      <c r="AA341" s="121"/>
      <c r="AB341" s="3"/>
      <c r="AC341" s="117"/>
      <c r="AD341" s="219"/>
    </row>
    <row r="342" spans="1:30" ht="15.75">
      <c r="A342" s="121" t="s">
        <v>2562</v>
      </c>
      <c r="B342" s="3"/>
      <c r="C342" s="3"/>
      <c r="D342" s="50">
        <f t="shared" si="13"/>
        <v>2521.1999999999857</v>
      </c>
      <c r="E342" s="283">
        <v>183</v>
      </c>
      <c r="F342" s="283">
        <v>74.100000000000364</v>
      </c>
      <c r="G342" s="283">
        <v>324.69999999999982</v>
      </c>
      <c r="H342" s="283">
        <v>405.90000000000009</v>
      </c>
      <c r="I342" s="283">
        <v>212.19999999999982</v>
      </c>
      <c r="J342" s="283">
        <v>1.2999999999983629</v>
      </c>
      <c r="K342" s="561">
        <v>61.499999999996362</v>
      </c>
      <c r="L342" s="561">
        <v>516.09999999999854</v>
      </c>
      <c r="M342" s="561">
        <v>287.399999999996</v>
      </c>
      <c r="N342" s="561">
        <v>327.49999999999818</v>
      </c>
      <c r="O342" s="561">
        <v>127.49999999999818</v>
      </c>
      <c r="P342" s="560"/>
      <c r="Q342" s="560"/>
      <c r="R342" s="513"/>
      <c r="S342" s="513"/>
      <c r="T342" s="511"/>
      <c r="V342" s="519"/>
      <c r="W342" s="157"/>
      <c r="X342" s="157"/>
      <c r="Y342" s="157"/>
      <c r="Z342" s="121"/>
      <c r="AA342" s="121"/>
      <c r="AB342" s="3"/>
      <c r="AC342" s="117"/>
      <c r="AD342" s="219"/>
    </row>
    <row r="343" spans="1:30" ht="15.75">
      <c r="A343" s="121" t="s">
        <v>2569</v>
      </c>
      <c r="B343" s="3"/>
      <c r="C343" s="3"/>
      <c r="D343" s="50">
        <f t="shared" si="13"/>
        <v>3918.3999999999933</v>
      </c>
      <c r="E343" s="283">
        <v>203.00000000000011</v>
      </c>
      <c r="F343" s="283">
        <v>240</v>
      </c>
      <c r="G343" s="283">
        <v>446.79999999999927</v>
      </c>
      <c r="H343" s="283">
        <v>663.39999999999873</v>
      </c>
      <c r="I343" s="283">
        <v>241</v>
      </c>
      <c r="J343" s="283">
        <v>226.49999999999818</v>
      </c>
      <c r="K343" s="561">
        <v>324.00000000000182</v>
      </c>
      <c r="L343" s="561">
        <v>515.39999999999964</v>
      </c>
      <c r="M343" s="561">
        <v>465.49999999999818</v>
      </c>
      <c r="N343" s="561">
        <v>419.79999999999927</v>
      </c>
      <c r="O343" s="561">
        <v>172.99999999999818</v>
      </c>
      <c r="P343" s="560"/>
      <c r="Q343" s="560"/>
      <c r="R343" s="513"/>
      <c r="S343" s="513"/>
      <c r="T343" s="511"/>
      <c r="V343" s="519"/>
      <c r="W343" s="157"/>
      <c r="X343" s="157"/>
      <c r="Y343" s="157"/>
      <c r="Z343" s="121"/>
      <c r="AA343" s="121"/>
      <c r="AB343" s="11"/>
      <c r="AC343" s="117"/>
      <c r="AD343" s="219"/>
    </row>
    <row r="344" spans="1:30" ht="15.75">
      <c r="A344" s="121" t="s">
        <v>2559</v>
      </c>
      <c r="B344" s="3"/>
      <c r="C344" s="3"/>
      <c r="D344" s="50">
        <f t="shared" si="13"/>
        <v>2332.0000000000018</v>
      </c>
      <c r="E344" s="283">
        <v>205.5</v>
      </c>
      <c r="F344" s="283">
        <v>127.5</v>
      </c>
      <c r="G344" s="283">
        <v>246.19999999999982</v>
      </c>
      <c r="H344" s="283">
        <v>435.69999999999982</v>
      </c>
      <c r="I344" s="283">
        <v>244.69999999999891</v>
      </c>
      <c r="J344" s="283">
        <v>1.3000000000010914</v>
      </c>
      <c r="K344" s="561">
        <v>69.799999999999272</v>
      </c>
      <c r="L344" s="561">
        <v>399.79999999999927</v>
      </c>
      <c r="M344" s="561">
        <v>205</v>
      </c>
      <c r="N344" s="561">
        <v>336.00000000000182</v>
      </c>
      <c r="O344" s="561">
        <v>60.500000000001819</v>
      </c>
      <c r="P344" s="560"/>
      <c r="Q344" s="560"/>
      <c r="R344" s="513"/>
      <c r="S344" s="513"/>
      <c r="T344" s="511"/>
      <c r="V344" s="519"/>
      <c r="W344" s="157"/>
      <c r="X344" s="157"/>
      <c r="Y344" s="157"/>
      <c r="Z344" s="121"/>
      <c r="AA344" s="121"/>
      <c r="AB344" s="3"/>
      <c r="AC344" s="117"/>
      <c r="AD344" s="219"/>
    </row>
    <row r="345" spans="1:30" ht="15.75">
      <c r="A345" s="121" t="s">
        <v>2564</v>
      </c>
      <c r="B345" s="3"/>
      <c r="C345" s="3"/>
      <c r="D345" s="50">
        <f t="shared" si="13"/>
        <v>2499.0000000000059</v>
      </c>
      <c r="E345" s="283">
        <v>144.30000000000007</v>
      </c>
      <c r="F345" s="283">
        <v>293.59999999999968</v>
      </c>
      <c r="G345" s="283">
        <v>68.400000000001</v>
      </c>
      <c r="H345" s="283">
        <v>398.30000000000109</v>
      </c>
      <c r="I345" s="283">
        <v>49.000000000001819</v>
      </c>
      <c r="J345" s="283">
        <v>93.999999999999091</v>
      </c>
      <c r="K345" s="561">
        <v>60.999999999998181</v>
      </c>
      <c r="L345" s="561">
        <v>611</v>
      </c>
      <c r="M345" s="561">
        <v>337.80000000000109</v>
      </c>
      <c r="N345" s="561">
        <v>202.80000000000109</v>
      </c>
      <c r="O345" s="561">
        <v>238.80000000000291</v>
      </c>
      <c r="P345" s="560"/>
      <c r="Q345" s="560"/>
      <c r="R345" s="513"/>
      <c r="S345" s="513"/>
      <c r="T345" s="511"/>
      <c r="V345" s="519"/>
      <c r="W345" s="157"/>
      <c r="X345" s="157"/>
      <c r="Y345" s="157"/>
      <c r="Z345" s="121"/>
      <c r="AA345" s="121"/>
      <c r="AB345" s="11"/>
      <c r="AC345" s="117"/>
      <c r="AD345" s="218"/>
    </row>
    <row r="346" spans="1:30" ht="15.75">
      <c r="A346" s="121" t="s">
        <v>2554</v>
      </c>
      <c r="B346" s="3"/>
      <c r="C346" s="3"/>
      <c r="D346" s="50">
        <f t="shared" si="13"/>
        <v>2364.5000000000045</v>
      </c>
      <c r="E346" s="283">
        <v>55</v>
      </c>
      <c r="F346" s="283">
        <v>296.90000000000009</v>
      </c>
      <c r="G346" s="283">
        <v>197.79999999999973</v>
      </c>
      <c r="H346" s="283">
        <v>331.70000000000027</v>
      </c>
      <c r="I346" s="283">
        <v>102.20000000000027</v>
      </c>
      <c r="J346" s="283">
        <v>33.000000000000909</v>
      </c>
      <c r="K346" s="561">
        <v>337.79999999999745</v>
      </c>
      <c r="L346" s="561">
        <v>618.39999999999964</v>
      </c>
      <c r="M346" s="561">
        <v>145.89999999999964</v>
      </c>
      <c r="N346" s="561">
        <v>111.40000000000327</v>
      </c>
      <c r="O346" s="561">
        <v>134.40000000000327</v>
      </c>
      <c r="P346" s="560"/>
      <c r="Q346" s="560"/>
      <c r="R346" s="513"/>
      <c r="S346" s="513"/>
      <c r="T346" s="511"/>
      <c r="V346" s="519"/>
      <c r="W346" s="157"/>
      <c r="X346" s="157"/>
      <c r="Y346" s="157"/>
      <c r="Z346" s="121"/>
      <c r="AA346" s="121"/>
      <c r="AB346" s="3"/>
      <c r="AC346" s="117"/>
      <c r="AD346" s="219"/>
    </row>
    <row r="347" spans="1:30" ht="15.75">
      <c r="A347" s="121" t="s">
        <v>1001</v>
      </c>
      <c r="B347" s="3"/>
      <c r="C347" s="3"/>
      <c r="D347" s="50">
        <f t="shared" si="13"/>
        <v>2176.3999999999915</v>
      </c>
      <c r="E347" s="283">
        <v>97</v>
      </c>
      <c r="F347" s="283">
        <v>102.00000000000023</v>
      </c>
      <c r="G347" s="283">
        <v>59.199999999999363</v>
      </c>
      <c r="H347" s="283">
        <v>361.19999999999936</v>
      </c>
      <c r="I347" s="283">
        <v>48.999999999999091</v>
      </c>
      <c r="J347" s="283">
        <v>42.000000000002728</v>
      </c>
      <c r="K347" s="561">
        <v>212.80000000000109</v>
      </c>
      <c r="L347" s="561">
        <v>660.59999999999854</v>
      </c>
      <c r="M347" s="561">
        <v>140.09999999999673</v>
      </c>
      <c r="N347" s="561">
        <v>340.399999999996</v>
      </c>
      <c r="O347" s="561">
        <v>112.09999999999854</v>
      </c>
      <c r="P347" s="502"/>
      <c r="Q347" s="502"/>
      <c r="R347" s="502"/>
      <c r="S347" s="555"/>
      <c r="T347" s="499"/>
      <c r="V347" s="519"/>
      <c r="W347" s="157"/>
      <c r="X347" s="157"/>
      <c r="Y347" s="157"/>
      <c r="Z347" s="121"/>
      <c r="AA347" s="121"/>
      <c r="AB347" s="3"/>
      <c r="AC347" s="117"/>
      <c r="AD347" s="219"/>
    </row>
    <row r="348" spans="1:30" ht="15.75">
      <c r="A348" s="121" t="s">
        <v>27</v>
      </c>
      <c r="B348" s="3"/>
      <c r="C348" s="3"/>
      <c r="D348" s="50">
        <f t="shared" si="13"/>
        <v>2801.9999999999968</v>
      </c>
      <c r="E348" s="283">
        <v>142.40000000000009</v>
      </c>
      <c r="F348" s="283">
        <v>177.5</v>
      </c>
      <c r="G348" s="283">
        <v>298.79999999999927</v>
      </c>
      <c r="H348" s="283">
        <v>538.39999999999964</v>
      </c>
      <c r="I348" s="283">
        <v>288.49999999999818</v>
      </c>
      <c r="J348" s="283">
        <v>0</v>
      </c>
      <c r="K348" s="561">
        <v>332.29999999999927</v>
      </c>
      <c r="L348" s="561">
        <v>595.10000000000218</v>
      </c>
      <c r="M348" s="561">
        <v>221.19999999999891</v>
      </c>
      <c r="N348" s="561">
        <v>181.39999999999964</v>
      </c>
      <c r="O348" s="561">
        <v>26.399999999999636</v>
      </c>
      <c r="P348" s="509"/>
      <c r="Q348" s="509"/>
      <c r="R348" s="502"/>
      <c r="S348" s="555"/>
      <c r="T348" s="499"/>
      <c r="V348" s="519"/>
      <c r="W348" s="157"/>
      <c r="X348" s="157"/>
      <c r="Y348" s="157"/>
      <c r="Z348" s="121"/>
      <c r="AA348" s="121"/>
      <c r="AB348" s="11"/>
      <c r="AC348" s="117"/>
      <c r="AD348" s="219"/>
    </row>
    <row r="349" spans="1:30" ht="15.75">
      <c r="A349" s="121" t="s">
        <v>1035</v>
      </c>
      <c r="B349" s="3"/>
      <c r="C349" s="3"/>
      <c r="D349" s="50">
        <f t="shared" si="13"/>
        <v>2730.2999999999934</v>
      </c>
      <c r="E349" s="283">
        <v>245.49999999999989</v>
      </c>
      <c r="F349" s="283">
        <v>189</v>
      </c>
      <c r="G349" s="283">
        <v>286.10000000000036</v>
      </c>
      <c r="H349" s="283">
        <v>458.60000000000173</v>
      </c>
      <c r="I349" s="283">
        <v>306.80000000000291</v>
      </c>
      <c r="J349" s="283">
        <v>42.000000000001819</v>
      </c>
      <c r="K349" s="561">
        <v>116.90000000000146</v>
      </c>
      <c r="L349" s="561">
        <v>496.29999999999563</v>
      </c>
      <c r="M349" s="561">
        <v>269.49999999999636</v>
      </c>
      <c r="N349" s="561">
        <v>315.99999999999636</v>
      </c>
      <c r="O349" s="561">
        <v>3.5999999999967258</v>
      </c>
      <c r="P349" s="502"/>
      <c r="Q349" s="502"/>
      <c r="R349" s="502"/>
      <c r="S349" s="555"/>
      <c r="T349" s="499"/>
      <c r="V349" s="519"/>
      <c r="W349" s="157"/>
      <c r="X349" s="157"/>
      <c r="Y349" s="157"/>
      <c r="Z349" s="121"/>
      <c r="AA349" s="121"/>
      <c r="AB349" s="3"/>
      <c r="AC349" s="117"/>
      <c r="AD349" s="219"/>
    </row>
    <row r="350" spans="1:30" ht="15.75">
      <c r="A350" s="121" t="s">
        <v>156</v>
      </c>
      <c r="B350" s="3"/>
      <c r="C350" s="3"/>
      <c r="D350" s="50">
        <f t="shared" si="13"/>
        <v>2536.8000000000102</v>
      </c>
      <c r="E350" s="283">
        <v>70.499999999999943</v>
      </c>
      <c r="F350" s="283">
        <v>160.39999999999964</v>
      </c>
      <c r="G350" s="283">
        <v>165.60000000000082</v>
      </c>
      <c r="H350" s="283">
        <v>572.09999999999991</v>
      </c>
      <c r="I350" s="283">
        <v>161.30000000000018</v>
      </c>
      <c r="J350" s="283">
        <v>221.99999999999909</v>
      </c>
      <c r="K350" s="561">
        <v>225.40000000000509</v>
      </c>
      <c r="L350" s="561">
        <v>556.00000000000182</v>
      </c>
      <c r="M350" s="561">
        <v>198.70000000000073</v>
      </c>
      <c r="N350" s="561">
        <v>111.30000000000109</v>
      </c>
      <c r="O350" s="561">
        <v>93.500000000001819</v>
      </c>
      <c r="P350" s="502"/>
      <c r="Q350" s="502"/>
      <c r="R350" s="502"/>
      <c r="S350" s="555"/>
      <c r="T350" s="499"/>
      <c r="V350" s="519"/>
      <c r="W350" s="157"/>
      <c r="X350" s="157"/>
      <c r="Y350" s="157"/>
      <c r="Z350" s="121"/>
      <c r="AA350" s="121"/>
      <c r="AB350" s="155"/>
      <c r="AC350" s="117"/>
      <c r="AD350" s="219"/>
    </row>
    <row r="351" spans="1:30" ht="15.75">
      <c r="A351" s="121" t="s">
        <v>1021</v>
      </c>
      <c r="B351" s="3"/>
      <c r="C351" s="3"/>
      <c r="D351" s="50">
        <f t="shared" si="13"/>
        <v>1691.950000000013</v>
      </c>
      <c r="E351" s="283">
        <v>66</v>
      </c>
      <c r="F351" s="283">
        <v>82.499999999999545</v>
      </c>
      <c r="G351" s="283">
        <v>117.00000000000045</v>
      </c>
      <c r="H351" s="283">
        <v>299.90000000000009</v>
      </c>
      <c r="I351" s="283">
        <v>167.69999999999982</v>
      </c>
      <c r="J351" s="283">
        <v>79.100000000002183</v>
      </c>
      <c r="K351" s="561">
        <v>164.600000000004</v>
      </c>
      <c r="L351" s="561">
        <v>289.15000000000146</v>
      </c>
      <c r="M351" s="561">
        <v>270.50000000000182</v>
      </c>
      <c r="N351" s="561">
        <v>51.000000000001819</v>
      </c>
      <c r="O351" s="561">
        <v>104.50000000000182</v>
      </c>
      <c r="P351" s="502"/>
      <c r="Q351" s="502"/>
      <c r="R351" s="502"/>
      <c r="S351" s="555"/>
      <c r="T351" s="499"/>
      <c r="V351" s="519"/>
      <c r="W351" s="157"/>
      <c r="X351" s="157"/>
      <c r="Y351" s="157"/>
      <c r="Z351" s="121"/>
      <c r="AA351" s="121"/>
      <c r="AB351" s="11"/>
      <c r="AC351" s="117"/>
      <c r="AD351" s="218"/>
    </row>
    <row r="352" spans="1:30" ht="15.75">
      <c r="A352" s="121" t="s">
        <v>143</v>
      </c>
      <c r="B352" s="3"/>
      <c r="C352" s="3"/>
      <c r="D352" s="50">
        <f t="shared" si="13"/>
        <v>2331.1999999999962</v>
      </c>
      <c r="E352" s="283">
        <v>156.40000000000003</v>
      </c>
      <c r="F352" s="283">
        <v>247.99999999999977</v>
      </c>
      <c r="G352" s="283">
        <v>191.59999999999991</v>
      </c>
      <c r="H352" s="283">
        <v>613.80000000000018</v>
      </c>
      <c r="I352" s="283">
        <v>38.100000000000364</v>
      </c>
      <c r="J352" s="283">
        <v>213</v>
      </c>
      <c r="K352" s="561">
        <v>2.5999999999985448</v>
      </c>
      <c r="L352" s="561">
        <v>355.09999999999854</v>
      </c>
      <c r="M352" s="561">
        <v>92.299999999999272</v>
      </c>
      <c r="N352" s="561">
        <v>250.10000000000036</v>
      </c>
      <c r="O352" s="561">
        <v>170.19999999999891</v>
      </c>
      <c r="P352" s="557"/>
      <c r="Q352" s="557"/>
      <c r="R352" s="502"/>
      <c r="S352" s="555"/>
      <c r="T352" s="499"/>
      <c r="V352" s="519"/>
      <c r="W352" s="157"/>
      <c r="X352" s="157"/>
      <c r="Y352" s="157"/>
      <c r="Z352" s="121"/>
      <c r="AA352" s="121"/>
      <c r="AB352" s="3"/>
      <c r="AC352" s="117"/>
      <c r="AD352" s="219"/>
    </row>
    <row r="353" spans="1:30" ht="15.75">
      <c r="A353" s="121" t="s">
        <v>993</v>
      </c>
      <c r="B353" s="3"/>
      <c r="C353" s="3"/>
      <c r="D353" s="50">
        <f t="shared" si="13"/>
        <v>2524.700000000013</v>
      </c>
      <c r="E353" s="283">
        <v>238.89999999999998</v>
      </c>
      <c r="F353" s="283">
        <v>197.5</v>
      </c>
      <c r="G353" s="283">
        <v>167.00000000000045</v>
      </c>
      <c r="H353" s="283">
        <v>359.79999999999973</v>
      </c>
      <c r="I353" s="283">
        <v>338.19999999999891</v>
      </c>
      <c r="J353" s="283">
        <v>0</v>
      </c>
      <c r="K353" s="561">
        <v>162.10000000000036</v>
      </c>
      <c r="L353" s="561">
        <v>622.00000000000364</v>
      </c>
      <c r="M353" s="561">
        <v>81.600000000004002</v>
      </c>
      <c r="N353" s="561">
        <v>264.00000000000364</v>
      </c>
      <c r="O353" s="561">
        <v>93.600000000002183</v>
      </c>
      <c r="P353" s="502"/>
      <c r="Q353" s="502"/>
      <c r="R353" s="502"/>
      <c r="S353" s="555"/>
      <c r="T353" s="499"/>
      <c r="V353" s="519"/>
      <c r="W353" s="157"/>
      <c r="X353" s="157"/>
      <c r="Y353" s="157"/>
      <c r="Z353" s="121"/>
      <c r="AA353" s="121"/>
      <c r="AB353" s="3"/>
      <c r="AC353" s="117"/>
      <c r="AD353" s="219"/>
    </row>
    <row r="354" spans="1:30" ht="15.75">
      <c r="A354" s="121" t="s">
        <v>2568</v>
      </c>
      <c r="B354" s="3"/>
      <c r="C354" s="3"/>
      <c r="D354" s="50">
        <f t="shared" si="13"/>
        <v>1817.4999999999759</v>
      </c>
      <c r="E354" s="283">
        <v>199.29999999999984</v>
      </c>
      <c r="F354" s="283">
        <v>181.00000000000045</v>
      </c>
      <c r="G354" s="283">
        <v>77.100000000000364</v>
      </c>
      <c r="H354" s="283">
        <v>357.70000000000118</v>
      </c>
      <c r="I354" s="283">
        <v>20.999999999998181</v>
      </c>
      <c r="J354" s="283">
        <v>38.999999999998181</v>
      </c>
      <c r="K354" s="561">
        <v>218.49999999999636</v>
      </c>
      <c r="L354" s="561">
        <v>582.59999999999491</v>
      </c>
      <c r="M354" s="561">
        <v>5.999999999994543</v>
      </c>
      <c r="N354" s="561">
        <v>5.499999999996362</v>
      </c>
      <c r="O354" s="561">
        <v>129.79999999999563</v>
      </c>
      <c r="P354" s="560"/>
      <c r="Q354" s="560"/>
      <c r="R354" s="513"/>
      <c r="S354" s="513"/>
      <c r="T354" s="511"/>
      <c r="V354" s="519"/>
      <c r="W354" s="157"/>
      <c r="X354" s="157"/>
      <c r="Y354" s="157"/>
      <c r="Z354" s="121"/>
      <c r="AA354" s="121"/>
      <c r="AB354" s="3"/>
      <c r="AC354" s="117"/>
      <c r="AD354" s="219"/>
    </row>
    <row r="355" spans="1:30" ht="15.75">
      <c r="A355" s="121" t="s">
        <v>1036</v>
      </c>
      <c r="B355" s="3"/>
      <c r="C355" s="3"/>
      <c r="D355" s="50">
        <f t="shared" si="13"/>
        <v>2934.4000000000324</v>
      </c>
      <c r="E355" s="283">
        <v>146.79999999999995</v>
      </c>
      <c r="F355" s="283">
        <v>225.99999999999955</v>
      </c>
      <c r="G355" s="283">
        <v>193.60000000000036</v>
      </c>
      <c r="H355" s="283">
        <v>616.60000000000218</v>
      </c>
      <c r="I355" s="283">
        <v>364.20000000000255</v>
      </c>
      <c r="J355" s="283">
        <v>295.50000000000182</v>
      </c>
      <c r="K355" s="561">
        <v>112.60000000000582</v>
      </c>
      <c r="L355" s="561">
        <v>447.30000000000473</v>
      </c>
      <c r="M355" s="561">
        <v>294.00000000000364</v>
      </c>
      <c r="N355" s="561">
        <v>177.30000000000655</v>
      </c>
      <c r="O355" s="561">
        <v>60.500000000005457</v>
      </c>
      <c r="P355" s="502"/>
      <c r="Q355" s="502"/>
      <c r="R355" s="502"/>
      <c r="S355" s="555"/>
      <c r="T355" s="499"/>
      <c r="V355" s="519"/>
      <c r="W355" s="157"/>
      <c r="X355" s="157"/>
      <c r="Y355" s="157"/>
      <c r="Z355" s="121"/>
      <c r="AA355" s="121"/>
      <c r="AB355" s="3"/>
      <c r="AC355" s="117"/>
      <c r="AD355" s="219"/>
    </row>
    <row r="356" spans="1:30" ht="15.75">
      <c r="A356" s="121" t="s">
        <v>1004</v>
      </c>
      <c r="B356" s="3"/>
      <c r="C356" s="3"/>
      <c r="D356" s="50">
        <f t="shared" si="13"/>
        <v>2699.9000000000069</v>
      </c>
      <c r="E356" s="283">
        <v>191.10000000000002</v>
      </c>
      <c r="F356" s="283">
        <v>126.5</v>
      </c>
      <c r="G356" s="283">
        <v>300.69999999999891</v>
      </c>
      <c r="H356" s="283">
        <v>383.49999999999955</v>
      </c>
      <c r="I356" s="283">
        <v>207.60000000000127</v>
      </c>
      <c r="J356" s="283">
        <v>123.00000000000182</v>
      </c>
      <c r="K356" s="561">
        <v>223.60000000000218</v>
      </c>
      <c r="L356" s="561">
        <v>635.29999999999927</v>
      </c>
      <c r="M356" s="561">
        <v>253.50000000000182</v>
      </c>
      <c r="N356" s="561">
        <v>255.10000000000218</v>
      </c>
      <c r="O356" s="561">
        <v>0</v>
      </c>
      <c r="P356" s="502"/>
      <c r="Q356" s="502"/>
      <c r="R356" s="502"/>
      <c r="S356" s="555"/>
      <c r="T356" s="499"/>
      <c r="V356" s="519"/>
      <c r="W356" s="157"/>
      <c r="X356" s="157"/>
      <c r="Y356" s="157"/>
      <c r="Z356" s="121"/>
      <c r="AA356" s="121"/>
      <c r="AB356" s="3"/>
      <c r="AC356" s="117"/>
      <c r="AD356" s="219"/>
    </row>
    <row r="357" spans="1:30" ht="15.75">
      <c r="A357" s="121" t="s">
        <v>1003</v>
      </c>
      <c r="B357" s="3"/>
      <c r="C357" s="3"/>
      <c r="D357" s="50">
        <f t="shared" si="13"/>
        <v>1593.0000000000036</v>
      </c>
      <c r="E357" s="283">
        <v>106.99999999999994</v>
      </c>
      <c r="F357" s="283">
        <v>110</v>
      </c>
      <c r="G357" s="283">
        <v>342.39999999999964</v>
      </c>
      <c r="H357" s="283">
        <v>209.5</v>
      </c>
      <c r="I357" s="283">
        <v>292.10000000000127</v>
      </c>
      <c r="J357" s="283">
        <v>54.000000000000909</v>
      </c>
      <c r="K357" s="561">
        <v>116.20000000000073</v>
      </c>
      <c r="L357" s="561">
        <v>359.70000000000073</v>
      </c>
      <c r="M357" s="561">
        <v>0</v>
      </c>
      <c r="N357" s="561">
        <v>2.1000000000003638</v>
      </c>
      <c r="O357" s="561">
        <v>0</v>
      </c>
      <c r="P357" s="502"/>
      <c r="Q357" s="502"/>
      <c r="R357" s="502"/>
      <c r="S357" s="555"/>
      <c r="T357" s="499"/>
      <c r="V357" s="519"/>
      <c r="W357" s="157"/>
      <c r="X357" s="157"/>
      <c r="Y357" s="157"/>
      <c r="Z357" s="121"/>
      <c r="AA357" s="121"/>
      <c r="AB357" s="3"/>
      <c r="AC357" s="117"/>
      <c r="AD357" s="219"/>
    </row>
    <row r="358" spans="1:30" ht="15.75">
      <c r="A358" s="121" t="s">
        <v>2552</v>
      </c>
      <c r="B358" s="3"/>
      <c r="C358" s="3"/>
      <c r="D358" s="50">
        <f t="shared" si="13"/>
        <v>1936.800000000012</v>
      </c>
      <c r="E358" s="283">
        <v>44.000000000000057</v>
      </c>
      <c r="F358" s="283">
        <v>77.700000000000273</v>
      </c>
      <c r="G358" s="283">
        <v>63.500000000000455</v>
      </c>
      <c r="H358" s="283">
        <v>303.90000000000009</v>
      </c>
      <c r="I358" s="283">
        <v>365.59999999999991</v>
      </c>
      <c r="J358" s="283">
        <v>143</v>
      </c>
      <c r="K358" s="561">
        <v>207.20000000000437</v>
      </c>
      <c r="L358" s="561">
        <v>447.80000000000109</v>
      </c>
      <c r="M358" s="561">
        <v>100.30000000000291</v>
      </c>
      <c r="N358" s="561">
        <v>183.80000000000291</v>
      </c>
      <c r="O358" s="561">
        <v>0</v>
      </c>
      <c r="P358" s="560"/>
      <c r="Q358" s="560"/>
      <c r="R358" s="513"/>
      <c r="S358" s="513"/>
      <c r="T358" s="511"/>
      <c r="V358" s="519"/>
      <c r="W358" s="157"/>
      <c r="X358" s="157"/>
      <c r="Y358" s="157"/>
      <c r="Z358" s="121"/>
      <c r="AA358" s="121"/>
      <c r="AB358" s="3"/>
      <c r="AC358" s="117"/>
      <c r="AD358" s="219"/>
    </row>
    <row r="359" spans="1:30" ht="15.75">
      <c r="A359" s="121" t="s">
        <v>160</v>
      </c>
      <c r="B359" s="3"/>
      <c r="C359" s="3"/>
      <c r="D359" s="50">
        <f t="shared" si="13"/>
        <v>2782.0000000000036</v>
      </c>
      <c r="E359" s="283">
        <v>110.49999999999994</v>
      </c>
      <c r="F359" s="283">
        <v>130.2000000000005</v>
      </c>
      <c r="G359" s="283">
        <v>211.20000000000027</v>
      </c>
      <c r="H359" s="283">
        <v>432.40000000000055</v>
      </c>
      <c r="I359" s="283">
        <v>435.10000000000036</v>
      </c>
      <c r="J359" s="283">
        <v>64.999999999998181</v>
      </c>
      <c r="K359" s="561">
        <v>181.5</v>
      </c>
      <c r="L359" s="561">
        <v>470.80000000000109</v>
      </c>
      <c r="M359" s="561">
        <v>285.70000000000073</v>
      </c>
      <c r="N359" s="561">
        <v>450.10000000000218</v>
      </c>
      <c r="O359" s="561">
        <v>9.5</v>
      </c>
      <c r="P359" s="502"/>
      <c r="Q359" s="502"/>
      <c r="R359" s="502"/>
      <c r="S359" s="555"/>
      <c r="T359" s="499"/>
      <c r="V359" s="519"/>
      <c r="W359" s="157"/>
      <c r="X359" s="157"/>
      <c r="Y359" s="157"/>
      <c r="Z359" s="121"/>
      <c r="AA359" s="121"/>
      <c r="AB359" s="3"/>
      <c r="AC359" s="117"/>
      <c r="AD359" s="219"/>
    </row>
    <row r="360" spans="1:30" ht="15.75">
      <c r="A360" s="121" t="s">
        <v>988</v>
      </c>
      <c r="B360" s="3"/>
      <c r="C360" s="3"/>
      <c r="D360" s="50">
        <f t="shared" si="13"/>
        <v>1915.1000000000081</v>
      </c>
      <c r="E360" s="283">
        <v>293</v>
      </c>
      <c r="F360" s="283">
        <v>122.90000000000009</v>
      </c>
      <c r="G360" s="283">
        <v>57.000000000001819</v>
      </c>
      <c r="H360" s="283">
        <v>232.90000000000055</v>
      </c>
      <c r="I360" s="283">
        <v>242.20000000000073</v>
      </c>
      <c r="J360" s="283">
        <v>33.000000000000909</v>
      </c>
      <c r="K360" s="561">
        <v>80.999999999996362</v>
      </c>
      <c r="L360" s="561">
        <v>505.60000000000036</v>
      </c>
      <c r="M360" s="561">
        <v>79.900000000001455</v>
      </c>
      <c r="N360" s="561">
        <v>263.20000000000255</v>
      </c>
      <c r="O360" s="561">
        <v>4.4000000000032742</v>
      </c>
      <c r="P360" s="502"/>
      <c r="Q360" s="502"/>
      <c r="R360" s="502"/>
      <c r="S360" s="555"/>
      <c r="T360" s="499"/>
      <c r="V360" s="519"/>
      <c r="W360" s="157"/>
      <c r="X360" s="157"/>
      <c r="Y360" s="157"/>
      <c r="Z360" s="121"/>
      <c r="AA360" s="121"/>
      <c r="AB360" s="3"/>
      <c r="AC360" s="117"/>
      <c r="AD360" s="219"/>
    </row>
    <row r="361" spans="1:30" ht="15.75">
      <c r="A361" s="121" t="s">
        <v>31</v>
      </c>
      <c r="B361" s="3"/>
      <c r="C361" s="3"/>
      <c r="D361" s="50">
        <f t="shared" si="13"/>
        <v>2306.5000000000036</v>
      </c>
      <c r="E361" s="283">
        <v>317.99999999999989</v>
      </c>
      <c r="F361" s="283">
        <v>127.5</v>
      </c>
      <c r="G361" s="283">
        <v>43.499999999999545</v>
      </c>
      <c r="H361" s="283">
        <v>434.59999999999991</v>
      </c>
      <c r="I361" s="283">
        <v>28.800000000002001</v>
      </c>
      <c r="J361" s="283">
        <v>177</v>
      </c>
      <c r="K361" s="561">
        <v>332.90000000000146</v>
      </c>
      <c r="L361" s="561">
        <v>640.59999999999854</v>
      </c>
      <c r="M361" s="561">
        <v>144.00000000000182</v>
      </c>
      <c r="N361" s="561">
        <v>59.600000000000364</v>
      </c>
      <c r="O361" s="561">
        <v>0</v>
      </c>
      <c r="P361" s="509"/>
      <c r="Q361" s="509"/>
      <c r="R361" s="502"/>
      <c r="S361" s="555"/>
      <c r="T361" s="499"/>
      <c r="V361" s="519"/>
      <c r="W361" s="157"/>
      <c r="X361" s="157"/>
      <c r="Y361" s="157"/>
      <c r="Z361" s="121"/>
      <c r="AA361" s="121"/>
      <c r="AB361" s="3"/>
      <c r="AC361" s="117"/>
      <c r="AD361" s="219"/>
    </row>
    <row r="362" spans="1:30" ht="15.75">
      <c r="A362" s="121" t="s">
        <v>1047</v>
      </c>
      <c r="B362" s="3"/>
      <c r="C362" s="3"/>
      <c r="D362" s="50">
        <f t="shared" si="13"/>
        <v>3174.2000000000098</v>
      </c>
      <c r="E362" s="283">
        <v>179.40000000000003</v>
      </c>
      <c r="F362" s="283">
        <v>410.49999999999932</v>
      </c>
      <c r="G362" s="283">
        <v>283.39999999999918</v>
      </c>
      <c r="H362" s="283">
        <v>626.39999999999873</v>
      </c>
      <c r="I362" s="283">
        <v>74.5</v>
      </c>
      <c r="J362" s="283">
        <v>184.80000000000109</v>
      </c>
      <c r="K362" s="561">
        <v>202.00000000000182</v>
      </c>
      <c r="L362" s="561">
        <v>481.50000000000182</v>
      </c>
      <c r="M362" s="561">
        <v>286.80000000000291</v>
      </c>
      <c r="N362" s="561">
        <v>399.50000000000182</v>
      </c>
      <c r="O362" s="561">
        <v>45.400000000003274</v>
      </c>
      <c r="P362" s="502"/>
      <c r="Q362" s="502"/>
      <c r="R362" s="502"/>
      <c r="S362" s="555"/>
      <c r="T362" s="499"/>
      <c r="V362" s="519"/>
      <c r="W362" s="157"/>
      <c r="X362" s="157"/>
      <c r="Y362" s="157"/>
      <c r="Z362" s="121"/>
      <c r="AA362" s="121"/>
      <c r="AB362" s="3"/>
      <c r="AC362" s="117"/>
      <c r="AD362" s="219"/>
    </row>
    <row r="363" spans="1:30" ht="15.75">
      <c r="A363" s="121" t="s">
        <v>1010</v>
      </c>
      <c r="B363" s="3"/>
      <c r="C363" s="3"/>
      <c r="D363" s="50">
        <f t="shared" si="13"/>
        <v>2084.4999999999823</v>
      </c>
      <c r="E363" s="283">
        <v>75.499999999999943</v>
      </c>
      <c r="F363" s="283">
        <v>63.000000000000455</v>
      </c>
      <c r="G363" s="283">
        <v>214.20000000000073</v>
      </c>
      <c r="H363" s="283">
        <v>339.19999999999982</v>
      </c>
      <c r="I363" s="283">
        <v>379.40000000000055</v>
      </c>
      <c r="J363" s="283">
        <v>0</v>
      </c>
      <c r="K363" s="561">
        <v>178.79999999999745</v>
      </c>
      <c r="L363" s="561">
        <v>405.399999999996</v>
      </c>
      <c r="M363" s="561">
        <v>123.49999999999454</v>
      </c>
      <c r="N363" s="561">
        <v>207.99999999999636</v>
      </c>
      <c r="O363" s="561">
        <v>97.499999999996362</v>
      </c>
      <c r="P363" s="502"/>
      <c r="Q363" s="502"/>
      <c r="R363" s="502"/>
      <c r="S363" s="555"/>
      <c r="T363" s="499"/>
      <c r="V363" s="519"/>
      <c r="W363" s="157"/>
      <c r="X363" s="157"/>
      <c r="Y363" s="157"/>
      <c r="Z363" s="121"/>
      <c r="AA363" s="121"/>
      <c r="AB363" s="3"/>
      <c r="AC363" s="117"/>
      <c r="AD363" s="219"/>
    </row>
    <row r="364" spans="1:30" ht="15.75">
      <c r="A364" s="121" t="s">
        <v>1039</v>
      </c>
      <c r="B364" s="3"/>
      <c r="C364" s="3"/>
      <c r="D364" s="50">
        <f t="shared" si="13"/>
        <v>3581.9000000000051</v>
      </c>
      <c r="E364" s="283">
        <v>93</v>
      </c>
      <c r="F364" s="283">
        <v>366.19999999999959</v>
      </c>
      <c r="G364" s="283">
        <v>421.40000000000055</v>
      </c>
      <c r="H364" s="283">
        <v>455.60000000000082</v>
      </c>
      <c r="I364" s="283">
        <v>276.30000000000018</v>
      </c>
      <c r="J364" s="283">
        <v>131.99999999999909</v>
      </c>
      <c r="K364" s="561">
        <v>84.500000000003638</v>
      </c>
      <c r="L364" s="561">
        <v>520.20000000000255</v>
      </c>
      <c r="M364" s="561">
        <v>514.19999999999891</v>
      </c>
      <c r="N364" s="561">
        <v>389.5</v>
      </c>
      <c r="O364" s="561">
        <v>329</v>
      </c>
      <c r="P364" s="502"/>
      <c r="Q364" s="502"/>
      <c r="R364" s="502"/>
      <c r="S364" s="555"/>
      <c r="T364" s="499"/>
      <c r="V364" s="519"/>
      <c r="W364" s="157"/>
      <c r="X364" s="157"/>
      <c r="Y364" s="157"/>
      <c r="Z364" s="121"/>
      <c r="AA364" s="121"/>
      <c r="AB364" s="3"/>
      <c r="AC364" s="117"/>
      <c r="AD364" s="219"/>
    </row>
    <row r="365" spans="1:30" ht="15.75">
      <c r="A365" s="121" t="s">
        <v>33</v>
      </c>
      <c r="B365" s="3"/>
      <c r="C365" s="3"/>
      <c r="D365" s="50">
        <f t="shared" si="13"/>
        <v>2405.3999999999814</v>
      </c>
      <c r="E365" s="283">
        <v>128.89999999999998</v>
      </c>
      <c r="F365" s="283">
        <v>115.5</v>
      </c>
      <c r="G365" s="283">
        <v>204</v>
      </c>
      <c r="H365" s="283">
        <v>503.40000000000009</v>
      </c>
      <c r="I365" s="283">
        <v>321.19999999999891</v>
      </c>
      <c r="J365" s="283">
        <v>35.999999999999091</v>
      </c>
      <c r="K365" s="561">
        <v>164.19999999999709</v>
      </c>
      <c r="L365" s="561">
        <v>473.39999999999782</v>
      </c>
      <c r="M365" s="561">
        <v>181.99999999999636</v>
      </c>
      <c r="N365" s="561">
        <v>164.29999999999563</v>
      </c>
      <c r="O365" s="561">
        <v>112.49999999999636</v>
      </c>
      <c r="P365" s="509"/>
      <c r="Q365" s="509"/>
      <c r="R365" s="502"/>
      <c r="S365" s="555"/>
      <c r="T365" s="499"/>
      <c r="V365" s="519"/>
      <c r="W365" s="157"/>
      <c r="X365" s="157"/>
      <c r="Y365" s="157"/>
      <c r="Z365" s="121"/>
      <c r="AA365" s="121"/>
      <c r="AB365" s="3"/>
      <c r="AC365" s="117"/>
      <c r="AD365" s="219"/>
    </row>
    <row r="366" spans="1:30" ht="15.75">
      <c r="A366" s="121" t="s">
        <v>2604</v>
      </c>
      <c r="B366" s="3"/>
      <c r="C366" s="3"/>
      <c r="D366" s="50">
        <f t="shared" si="13"/>
        <v>3022.3000000000102</v>
      </c>
      <c r="E366" s="283">
        <v>172.49999999999994</v>
      </c>
      <c r="F366" s="283">
        <v>216.89999999999986</v>
      </c>
      <c r="G366" s="283">
        <v>235</v>
      </c>
      <c r="H366" s="283">
        <v>485.39999999999964</v>
      </c>
      <c r="I366" s="283">
        <v>393.50000000000091</v>
      </c>
      <c r="J366" s="283">
        <v>1.5000000000009095</v>
      </c>
      <c r="K366" s="561">
        <v>129.60000000000218</v>
      </c>
      <c r="L366" s="561">
        <v>452.80000000000109</v>
      </c>
      <c r="M366" s="561">
        <v>265.60000000000218</v>
      </c>
      <c r="N366" s="561">
        <v>417.40000000000146</v>
      </c>
      <c r="O366" s="561">
        <v>252.10000000000218</v>
      </c>
      <c r="P366" s="560"/>
      <c r="Q366" s="560"/>
      <c r="R366" s="513"/>
      <c r="S366" s="513"/>
      <c r="T366" s="511"/>
      <c r="V366" s="519"/>
      <c r="W366" s="157"/>
      <c r="X366" s="157"/>
      <c r="Y366" s="157"/>
      <c r="Z366" s="121"/>
      <c r="AA366" s="121"/>
      <c r="AB366" s="3"/>
      <c r="AC366" s="117"/>
      <c r="AD366" s="219"/>
    </row>
    <row r="367" spans="1:30" ht="15.75">
      <c r="A367" s="121" t="s">
        <v>35</v>
      </c>
      <c r="B367" s="3"/>
      <c r="C367" s="3"/>
      <c r="D367" s="50">
        <f t="shared" si="13"/>
        <v>3351.4</v>
      </c>
      <c r="E367" s="283">
        <v>416.5</v>
      </c>
      <c r="F367" s="283">
        <v>242.20000000000027</v>
      </c>
      <c r="G367" s="283">
        <v>264.09999999999991</v>
      </c>
      <c r="H367" s="283">
        <v>353.29999999999973</v>
      </c>
      <c r="I367" s="283">
        <v>248.64999999999873</v>
      </c>
      <c r="J367" s="283">
        <v>0</v>
      </c>
      <c r="K367" s="561">
        <v>210</v>
      </c>
      <c r="L367" s="561">
        <v>525.35000000000036</v>
      </c>
      <c r="M367" s="561">
        <v>422.30000000000109</v>
      </c>
      <c r="N367" s="561">
        <v>489</v>
      </c>
      <c r="O367" s="561">
        <v>180</v>
      </c>
      <c r="P367" s="509"/>
      <c r="Q367" s="509"/>
      <c r="R367" s="502"/>
      <c r="S367" s="555"/>
      <c r="T367" s="499"/>
      <c r="V367" s="519"/>
      <c r="W367" s="157"/>
      <c r="X367" s="157"/>
      <c r="Y367" s="157"/>
      <c r="Z367" s="121"/>
      <c r="AA367" s="121"/>
      <c r="AB367" s="3"/>
      <c r="AC367" s="117"/>
      <c r="AD367" s="219"/>
    </row>
    <row r="368" spans="1:30" ht="15.75">
      <c r="A368" s="121" t="s">
        <v>37</v>
      </c>
      <c r="B368" s="3"/>
      <c r="C368" s="3"/>
      <c r="D368" s="50">
        <f t="shared" si="13"/>
        <v>2641.4000000000051</v>
      </c>
      <c r="E368" s="283">
        <v>101</v>
      </c>
      <c r="F368" s="283">
        <v>247.49999999999955</v>
      </c>
      <c r="G368" s="283">
        <v>114.30000000000064</v>
      </c>
      <c r="H368" s="283">
        <v>313.50000000000045</v>
      </c>
      <c r="I368" s="283">
        <v>393.00000000000045</v>
      </c>
      <c r="J368" s="283">
        <v>0</v>
      </c>
      <c r="K368" s="561">
        <v>218.5</v>
      </c>
      <c r="L368" s="561">
        <v>537.29999999999927</v>
      </c>
      <c r="M368" s="561">
        <v>294</v>
      </c>
      <c r="N368" s="561">
        <v>352.40000000000146</v>
      </c>
      <c r="O368" s="561">
        <v>69.900000000003274</v>
      </c>
      <c r="P368" s="509"/>
      <c r="Q368" s="509"/>
      <c r="R368" s="502"/>
      <c r="S368" s="555"/>
      <c r="T368" s="499"/>
      <c r="V368" s="519"/>
      <c r="W368" s="157"/>
      <c r="X368" s="157"/>
      <c r="Y368" s="157"/>
      <c r="Z368" s="121"/>
      <c r="AA368" s="121"/>
      <c r="AB368" s="3"/>
      <c r="AC368" s="117"/>
      <c r="AD368" s="219"/>
    </row>
    <row r="369" spans="1:30" ht="15.75">
      <c r="A369" s="121" t="s">
        <v>144</v>
      </c>
      <c r="B369" s="3"/>
      <c r="C369" s="3"/>
      <c r="D369" s="50">
        <f t="shared" ref="D369:D376" si="14">SUM(E369:DZ369)</f>
        <v>2783.0999999999822</v>
      </c>
      <c r="E369" s="283">
        <v>55</v>
      </c>
      <c r="F369" s="283">
        <v>209.39999999999986</v>
      </c>
      <c r="G369" s="283">
        <v>412.89999999999918</v>
      </c>
      <c r="H369" s="283">
        <v>621.40000000000055</v>
      </c>
      <c r="I369" s="283">
        <v>220.50000000000091</v>
      </c>
      <c r="J369" s="283">
        <v>257.99999999999818</v>
      </c>
      <c r="K369" s="561">
        <v>65.299999999997453</v>
      </c>
      <c r="L369" s="561">
        <v>486.899999999996</v>
      </c>
      <c r="M369" s="561">
        <v>114.49999999999636</v>
      </c>
      <c r="N369" s="561">
        <v>309.19999999999709</v>
      </c>
      <c r="O369" s="561">
        <v>29.999999999996362</v>
      </c>
      <c r="P369" s="557"/>
      <c r="Q369" s="557"/>
      <c r="R369" s="502"/>
      <c r="S369" s="555"/>
      <c r="T369" s="499"/>
      <c r="V369" s="519"/>
      <c r="W369" s="157"/>
      <c r="X369" s="157"/>
      <c r="Y369" s="157"/>
      <c r="Z369" s="121"/>
      <c r="AA369" s="121"/>
      <c r="AB369" s="3"/>
      <c r="AC369" s="117"/>
      <c r="AD369" s="219"/>
    </row>
    <row r="370" spans="1:30" ht="15.75">
      <c r="A370" s="121" t="s">
        <v>2570</v>
      </c>
      <c r="B370" s="3"/>
      <c r="C370" s="3"/>
      <c r="D370" s="50">
        <f t="shared" si="14"/>
        <v>3525.7999999999756</v>
      </c>
      <c r="E370" s="283">
        <v>234.79999999999995</v>
      </c>
      <c r="F370" s="283">
        <v>268.5</v>
      </c>
      <c r="G370" s="283">
        <v>325.19999999999936</v>
      </c>
      <c r="H370" s="283">
        <v>670.40000000000055</v>
      </c>
      <c r="I370" s="283">
        <v>171.50000000000091</v>
      </c>
      <c r="J370" s="283">
        <v>259.49999999999909</v>
      </c>
      <c r="K370" s="561">
        <v>76.599999999998545</v>
      </c>
      <c r="L370" s="561">
        <v>504.89999999999236</v>
      </c>
      <c r="M370" s="561">
        <v>453.99999999999454</v>
      </c>
      <c r="N370" s="561">
        <v>398.79999999999563</v>
      </c>
      <c r="O370" s="561">
        <v>161.59999999999491</v>
      </c>
      <c r="P370" s="560"/>
      <c r="Q370" s="560"/>
      <c r="R370" s="513"/>
      <c r="S370" s="513"/>
      <c r="T370" s="511"/>
      <c r="V370" s="519"/>
      <c r="W370" s="157"/>
      <c r="X370" s="157"/>
      <c r="Y370" s="157"/>
      <c r="Z370" s="121"/>
      <c r="AA370" s="121"/>
      <c r="AB370" s="3"/>
      <c r="AC370" s="117"/>
      <c r="AD370" s="219"/>
    </row>
    <row r="371" spans="1:30" ht="15.75">
      <c r="A371" s="121" t="s">
        <v>39</v>
      </c>
      <c r="B371" s="3"/>
      <c r="C371" s="3"/>
      <c r="D371" s="50">
        <f t="shared" si="14"/>
        <v>1945.4000000000137</v>
      </c>
      <c r="E371" s="283">
        <v>294.79999999999973</v>
      </c>
      <c r="F371" s="283">
        <v>0</v>
      </c>
      <c r="G371" s="283">
        <v>104</v>
      </c>
      <c r="H371" s="283">
        <v>312.89999999999964</v>
      </c>
      <c r="I371" s="283">
        <v>403.30000000000018</v>
      </c>
      <c r="J371" s="283">
        <v>0</v>
      </c>
      <c r="K371" s="561">
        <v>67.500000000003638</v>
      </c>
      <c r="L371" s="561">
        <v>423.30000000000291</v>
      </c>
      <c r="M371" s="561">
        <v>52.000000000003638</v>
      </c>
      <c r="N371" s="561">
        <v>177.10000000000218</v>
      </c>
      <c r="O371" s="561">
        <v>110.50000000000182</v>
      </c>
      <c r="P371" s="509"/>
      <c r="Q371" s="509"/>
      <c r="R371" s="502"/>
      <c r="S371" s="555"/>
      <c r="T371" s="499"/>
      <c r="V371" s="519"/>
      <c r="W371" s="157"/>
      <c r="X371" s="157"/>
      <c r="Y371" s="157"/>
      <c r="Z371" s="121"/>
      <c r="AA371" s="121"/>
      <c r="AB371" s="3"/>
      <c r="AC371" s="117"/>
      <c r="AD371" s="219"/>
    </row>
    <row r="372" spans="1:30" ht="15.75">
      <c r="A372" s="121" t="s">
        <v>145</v>
      </c>
      <c r="B372" s="3"/>
      <c r="C372" s="3"/>
      <c r="D372" s="50">
        <f t="shared" si="14"/>
        <v>2951.300000000022</v>
      </c>
      <c r="E372" s="283">
        <v>144.00000000000003</v>
      </c>
      <c r="F372" s="283">
        <v>248.99999999999977</v>
      </c>
      <c r="G372" s="283">
        <v>378.60000000000036</v>
      </c>
      <c r="H372" s="283">
        <v>589.09999999999991</v>
      </c>
      <c r="I372" s="283">
        <v>306.89999999999964</v>
      </c>
      <c r="J372" s="283">
        <v>144</v>
      </c>
      <c r="K372" s="561">
        <v>163.50000000000546</v>
      </c>
      <c r="L372" s="561">
        <v>588.10000000000582</v>
      </c>
      <c r="M372" s="561">
        <v>113.10000000000582</v>
      </c>
      <c r="N372" s="561">
        <v>270.80000000000291</v>
      </c>
      <c r="O372" s="561">
        <v>4.2000000000025466</v>
      </c>
      <c r="P372" s="557"/>
      <c r="Q372" s="557"/>
      <c r="R372" s="502"/>
      <c r="S372" s="555"/>
      <c r="T372" s="499"/>
      <c r="V372" s="519"/>
      <c r="W372" s="157"/>
      <c r="X372" s="157"/>
      <c r="Y372" s="157"/>
      <c r="Z372" s="121"/>
      <c r="AA372" s="121"/>
      <c r="AB372" s="3"/>
      <c r="AC372" s="117"/>
      <c r="AD372" s="219"/>
    </row>
    <row r="373" spans="1:30" ht="15.75">
      <c r="A373" s="121" t="s">
        <v>2567</v>
      </c>
      <c r="B373" s="3"/>
      <c r="C373" s="3"/>
      <c r="D373" s="50">
        <f t="shared" si="14"/>
        <v>2245.4000000000015</v>
      </c>
      <c r="E373" s="283">
        <v>41.69999999999996</v>
      </c>
      <c r="F373" s="283">
        <v>104</v>
      </c>
      <c r="G373" s="283">
        <v>197.90000000000009</v>
      </c>
      <c r="H373" s="283">
        <v>464.89999999999964</v>
      </c>
      <c r="I373" s="283">
        <v>183.99999999999955</v>
      </c>
      <c r="J373" s="283">
        <v>145.49999999999909</v>
      </c>
      <c r="K373" s="561">
        <v>234.70000000000073</v>
      </c>
      <c r="L373" s="561">
        <v>571.60000000000036</v>
      </c>
      <c r="M373" s="561">
        <v>204.10000000000036</v>
      </c>
      <c r="N373" s="561">
        <v>97.000000000001819</v>
      </c>
      <c r="O373" s="561">
        <v>0</v>
      </c>
      <c r="P373" s="560"/>
      <c r="Q373" s="560"/>
      <c r="R373" s="513"/>
      <c r="S373" s="513"/>
      <c r="T373" s="511"/>
      <c r="V373" s="519"/>
      <c r="W373" s="157"/>
      <c r="X373" s="157"/>
      <c r="Y373" s="157"/>
      <c r="Z373" s="121"/>
      <c r="AA373" s="121"/>
      <c r="AB373" s="3"/>
      <c r="AC373" s="117"/>
      <c r="AD373" s="219"/>
    </row>
    <row r="374" spans="1:30" ht="15.75">
      <c r="A374" s="121" t="s">
        <v>157</v>
      </c>
      <c r="B374" s="3"/>
      <c r="C374" s="3"/>
      <c r="D374" s="50">
        <f t="shared" si="14"/>
        <v>2717.7</v>
      </c>
      <c r="E374" s="283">
        <v>278.29999999999995</v>
      </c>
      <c r="F374" s="283">
        <v>160.50000000000045</v>
      </c>
      <c r="G374" s="283">
        <v>221.80000000000064</v>
      </c>
      <c r="H374" s="283">
        <v>475.50000000000045</v>
      </c>
      <c r="I374" s="283">
        <v>83.999999999998181</v>
      </c>
      <c r="J374" s="283">
        <v>0</v>
      </c>
      <c r="K374" s="561">
        <v>312.79999999999927</v>
      </c>
      <c r="L374" s="561">
        <v>670.30000000000109</v>
      </c>
      <c r="M374" s="561">
        <v>259</v>
      </c>
      <c r="N374" s="561">
        <v>255.5</v>
      </c>
      <c r="O374" s="561">
        <v>0</v>
      </c>
      <c r="P374" s="502"/>
      <c r="Q374" s="502"/>
      <c r="R374" s="502"/>
      <c r="S374" s="555"/>
      <c r="T374" s="499"/>
      <c r="V374" s="519"/>
      <c r="W374" s="157"/>
      <c r="X374" s="157"/>
      <c r="Y374" s="157"/>
      <c r="Z374" s="121"/>
      <c r="AA374" s="121"/>
      <c r="AB374" s="3"/>
      <c r="AC374" s="117"/>
      <c r="AD374" s="219"/>
    </row>
    <row r="375" spans="1:30" ht="15.75">
      <c r="A375" s="121" t="s">
        <v>2566</v>
      </c>
      <c r="B375" s="3"/>
      <c r="C375" s="3"/>
      <c r="D375" s="50">
        <f t="shared" si="14"/>
        <v>2144.9000000000028</v>
      </c>
      <c r="E375" s="283">
        <v>185.2</v>
      </c>
      <c r="F375" s="283">
        <v>240.40000000000032</v>
      </c>
      <c r="G375" s="283">
        <v>371.00000000000045</v>
      </c>
      <c r="H375" s="283">
        <v>61.100000000000364</v>
      </c>
      <c r="I375" s="283">
        <v>340.89999999999873</v>
      </c>
      <c r="J375" s="283">
        <v>70.000000000001819</v>
      </c>
      <c r="K375" s="561">
        <v>44</v>
      </c>
      <c r="L375" s="561">
        <v>344</v>
      </c>
      <c r="M375" s="561">
        <v>170.40000000000146</v>
      </c>
      <c r="N375" s="561">
        <v>159.39999999999964</v>
      </c>
      <c r="O375" s="561">
        <v>158.5</v>
      </c>
      <c r="P375" s="560"/>
      <c r="Q375" s="560"/>
      <c r="R375" s="513"/>
      <c r="S375" s="513"/>
      <c r="T375" s="511"/>
      <c r="V375" s="519"/>
      <c r="W375" s="157"/>
      <c r="X375" s="157"/>
      <c r="Y375" s="157"/>
      <c r="Z375" s="121"/>
      <c r="AA375" s="121"/>
      <c r="AB375" s="3"/>
      <c r="AC375" s="117"/>
      <c r="AD375" s="219"/>
    </row>
    <row r="376" spans="1:30" ht="15.75">
      <c r="A376" s="121" t="s">
        <v>1008</v>
      </c>
      <c r="B376" s="3"/>
      <c r="C376" s="3"/>
      <c r="D376" s="50">
        <f t="shared" si="14"/>
        <v>2678.100000000014</v>
      </c>
      <c r="E376" s="283">
        <v>142.89999999999998</v>
      </c>
      <c r="F376" s="283">
        <v>214</v>
      </c>
      <c r="G376" s="283">
        <v>216.400000000001</v>
      </c>
      <c r="H376" s="283">
        <v>504.80000000000064</v>
      </c>
      <c r="I376" s="283">
        <v>287.40000000000009</v>
      </c>
      <c r="J376" s="283">
        <v>234.00000000000091</v>
      </c>
      <c r="K376" s="561">
        <v>111.20000000000073</v>
      </c>
      <c r="L376" s="561">
        <v>561.30000000000109</v>
      </c>
      <c r="M376" s="561">
        <v>177.30000000000291</v>
      </c>
      <c r="N376" s="561">
        <v>121.40000000000327</v>
      </c>
      <c r="O376" s="561">
        <v>107.40000000000327</v>
      </c>
      <c r="P376" s="502"/>
      <c r="Q376" s="502"/>
      <c r="R376" s="502"/>
      <c r="S376" s="555"/>
      <c r="T376" s="499"/>
      <c r="V376" s="519"/>
      <c r="W376" s="157"/>
      <c r="X376" s="157"/>
      <c r="Y376" s="157"/>
      <c r="Z376" s="121"/>
      <c r="AA376" s="121"/>
      <c r="AB376" s="3"/>
      <c r="AC376" s="117"/>
      <c r="AD376" s="219"/>
    </row>
    <row r="377" spans="1:30" ht="15.75">
      <c r="D377" s="50"/>
    </row>
    <row r="378" spans="1:30" ht="15.75">
      <c r="D378" s="50"/>
    </row>
    <row r="379" spans="1:30" s="47" customFormat="1" ht="20.25">
      <c r="A379" s="47" t="s">
        <v>175</v>
      </c>
      <c r="D379" s="49" t="s">
        <v>40</v>
      </c>
      <c r="E379" s="48" t="s">
        <v>2643</v>
      </c>
      <c r="F379" s="48" t="s">
        <v>1159</v>
      </c>
      <c r="G379" s="48" t="s">
        <v>178</v>
      </c>
      <c r="H379" s="48" t="s">
        <v>2873</v>
      </c>
      <c r="I379" s="48" t="s">
        <v>2888</v>
      </c>
      <c r="J379" s="48" t="s">
        <v>2979</v>
      </c>
      <c r="K379" s="451" t="s">
        <v>3173</v>
      </c>
      <c r="L379" s="48"/>
      <c r="M379" s="48"/>
      <c r="N379" s="48"/>
      <c r="O379" s="48"/>
      <c r="P379" s="48"/>
      <c r="Q379" s="48"/>
      <c r="R379" s="48"/>
    </row>
    <row r="380" spans="1:30" ht="15.75">
      <c r="A380" s="121" t="s">
        <v>2565</v>
      </c>
      <c r="B380" s="3"/>
      <c r="C380" s="3"/>
      <c r="D380" s="50">
        <f t="shared" ref="D380:D411" si="15">SUM(E380:DZ380)</f>
        <v>2556.1000000000004</v>
      </c>
      <c r="E380" s="283">
        <v>144.10000000000002</v>
      </c>
      <c r="F380" s="283">
        <v>420.5</v>
      </c>
      <c r="G380" s="283">
        <v>358.29999999999995</v>
      </c>
      <c r="H380" s="283">
        <v>148.50000000000045</v>
      </c>
      <c r="I380" s="283">
        <v>653.10000000000036</v>
      </c>
      <c r="J380" s="283">
        <v>457.00000000000091</v>
      </c>
      <c r="K380" s="561">
        <v>374.59999999999854</v>
      </c>
      <c r="L380" s="121"/>
      <c r="M380" s="560"/>
      <c r="N380" s="513"/>
      <c r="O380" s="513"/>
      <c r="P380" s="511"/>
      <c r="R380" s="157"/>
      <c r="S380" s="121"/>
      <c r="T380" s="121"/>
      <c r="U380" s="11"/>
      <c r="V380" s="117"/>
      <c r="W380" s="218"/>
    </row>
    <row r="381" spans="1:30" ht="15.75">
      <c r="A381" s="121" t="s">
        <v>158</v>
      </c>
      <c r="B381" s="3"/>
      <c r="C381" s="3"/>
      <c r="D381" s="50">
        <f t="shared" si="15"/>
        <v>2346.1000000000013</v>
      </c>
      <c r="E381" s="283">
        <v>360</v>
      </c>
      <c r="F381" s="283">
        <v>373.29999999999995</v>
      </c>
      <c r="G381" s="283">
        <v>646.29999999999973</v>
      </c>
      <c r="H381" s="283">
        <v>193.40000000000009</v>
      </c>
      <c r="I381" s="283">
        <v>228.39999999999964</v>
      </c>
      <c r="J381" s="283">
        <v>377.90000000000055</v>
      </c>
      <c r="K381" s="561">
        <v>166.80000000000109</v>
      </c>
      <c r="L381" s="11"/>
      <c r="M381" s="502"/>
      <c r="N381" s="502"/>
      <c r="O381" s="555"/>
      <c r="P381" s="499"/>
      <c r="R381" s="157"/>
      <c r="S381" s="121"/>
      <c r="T381" s="121"/>
      <c r="U381" s="3"/>
      <c r="V381" s="117"/>
      <c r="W381" s="219"/>
    </row>
    <row r="382" spans="1:30" ht="15.75">
      <c r="A382" s="121" t="s">
        <v>2560</v>
      </c>
      <c r="B382" s="3"/>
      <c r="C382" s="3"/>
      <c r="D382" s="50">
        <f t="shared" si="15"/>
        <v>2847.8999999999987</v>
      </c>
      <c r="E382" s="283">
        <v>310.49999999999994</v>
      </c>
      <c r="F382" s="283">
        <v>495.60000000000036</v>
      </c>
      <c r="G382" s="283">
        <v>834.40000000000009</v>
      </c>
      <c r="H382" s="283">
        <v>80.500000000000455</v>
      </c>
      <c r="I382" s="283">
        <v>556.5</v>
      </c>
      <c r="J382" s="283">
        <v>219.89999999999782</v>
      </c>
      <c r="K382" s="561">
        <v>350.5</v>
      </c>
      <c r="L382" s="121"/>
      <c r="M382" s="560"/>
      <c r="N382" s="513"/>
      <c r="O382" s="513"/>
      <c r="P382" s="511"/>
      <c r="R382" s="157"/>
      <c r="S382" s="121"/>
      <c r="T382" s="121"/>
      <c r="U382" s="3"/>
      <c r="V382" s="117"/>
      <c r="W382" s="219"/>
    </row>
    <row r="383" spans="1:30" ht="15.75">
      <c r="A383" s="121" t="s">
        <v>2551</v>
      </c>
      <c r="B383" s="3"/>
      <c r="C383" s="3"/>
      <c r="D383" s="50">
        <f t="shared" si="15"/>
        <v>3283.3500000000026</v>
      </c>
      <c r="E383" s="283">
        <v>471.1</v>
      </c>
      <c r="F383" s="283">
        <v>456.60000000000014</v>
      </c>
      <c r="G383" s="283">
        <v>231.59999999999991</v>
      </c>
      <c r="H383" s="283">
        <v>490.09999999999991</v>
      </c>
      <c r="I383" s="283">
        <v>507</v>
      </c>
      <c r="J383" s="283">
        <v>808.75</v>
      </c>
      <c r="K383" s="561">
        <v>318.20000000000255</v>
      </c>
      <c r="L383" s="121"/>
      <c r="M383" s="560"/>
      <c r="N383" s="513"/>
      <c r="O383" s="513"/>
      <c r="P383" s="511"/>
      <c r="R383" s="157"/>
      <c r="S383" s="121"/>
      <c r="T383" s="121"/>
      <c r="U383" s="3"/>
      <c r="V383" s="117"/>
      <c r="W383" s="219"/>
    </row>
    <row r="384" spans="1:30" ht="15.75">
      <c r="A384" s="121" t="s">
        <v>1</v>
      </c>
      <c r="B384" s="3"/>
      <c r="C384" s="3"/>
      <c r="D384" s="50">
        <f t="shared" si="15"/>
        <v>2627.9000000000015</v>
      </c>
      <c r="E384" s="283">
        <v>294.7</v>
      </c>
      <c r="F384" s="283">
        <v>259.40000000000009</v>
      </c>
      <c r="G384" s="283">
        <v>427.30000000000018</v>
      </c>
      <c r="H384" s="283">
        <v>443.40000000000009</v>
      </c>
      <c r="I384" s="283">
        <v>304.10000000000036</v>
      </c>
      <c r="J384" s="283">
        <v>624.80000000000018</v>
      </c>
      <c r="K384" s="561">
        <v>274.20000000000073</v>
      </c>
      <c r="L384" s="268"/>
      <c r="M384" s="509"/>
      <c r="N384" s="502"/>
      <c r="O384" s="555"/>
      <c r="P384" s="499"/>
      <c r="R384" s="157"/>
      <c r="S384" s="121"/>
      <c r="T384" s="121"/>
      <c r="U384" s="3"/>
      <c r="V384" s="117"/>
      <c r="W384" s="219"/>
    </row>
    <row r="385" spans="1:23" ht="15.75">
      <c r="A385" s="121" t="s">
        <v>1026</v>
      </c>
      <c r="B385" s="3"/>
      <c r="C385" s="3"/>
      <c r="D385" s="50">
        <f t="shared" si="15"/>
        <v>2414.3499999999954</v>
      </c>
      <c r="E385" s="283">
        <v>456.19999999999993</v>
      </c>
      <c r="F385" s="283">
        <v>397.19999999999982</v>
      </c>
      <c r="G385" s="283">
        <v>194.89999999999918</v>
      </c>
      <c r="H385" s="283">
        <v>341.10000000000036</v>
      </c>
      <c r="I385" s="283">
        <v>482.84999999999945</v>
      </c>
      <c r="J385" s="283">
        <v>300.10000000000036</v>
      </c>
      <c r="K385" s="561">
        <v>241.99999999999636</v>
      </c>
      <c r="L385" s="11"/>
      <c r="M385" s="502"/>
      <c r="N385" s="502"/>
      <c r="O385" s="555"/>
      <c r="P385" s="499"/>
      <c r="R385" s="157"/>
      <c r="S385" s="121"/>
      <c r="T385" s="121"/>
      <c r="U385" s="11"/>
      <c r="V385" s="117"/>
      <c r="W385" s="218"/>
    </row>
    <row r="386" spans="1:23" ht="15.75">
      <c r="A386" s="121" t="s">
        <v>2561</v>
      </c>
      <c r="B386" s="3"/>
      <c r="C386" s="3"/>
      <c r="D386" s="50">
        <f t="shared" si="15"/>
        <v>2867.6999999999953</v>
      </c>
      <c r="E386" s="283">
        <v>341.1</v>
      </c>
      <c r="F386" s="283">
        <v>383.00000000000045</v>
      </c>
      <c r="G386" s="283">
        <v>638.5</v>
      </c>
      <c r="H386" s="283">
        <v>330.30000000000018</v>
      </c>
      <c r="I386" s="283">
        <v>595.19999999999891</v>
      </c>
      <c r="J386" s="283">
        <v>281.49999999999727</v>
      </c>
      <c r="K386" s="561">
        <v>298.09999999999854</v>
      </c>
      <c r="L386" s="121"/>
      <c r="M386" s="560"/>
      <c r="N386" s="513"/>
      <c r="O386" s="513"/>
      <c r="P386" s="511"/>
      <c r="R386" s="157"/>
      <c r="S386" s="121"/>
      <c r="T386" s="121"/>
      <c r="U386" s="3"/>
      <c r="V386" s="117"/>
      <c r="W386" s="219"/>
    </row>
    <row r="387" spans="1:23" ht="15.75">
      <c r="A387" s="121" t="s">
        <v>1028</v>
      </c>
      <c r="B387" s="3"/>
      <c r="C387" s="3"/>
      <c r="D387" s="50">
        <f t="shared" si="15"/>
        <v>2378.3000000000034</v>
      </c>
      <c r="E387" s="283">
        <v>438.6</v>
      </c>
      <c r="F387" s="283">
        <v>250.39999999999986</v>
      </c>
      <c r="G387" s="283">
        <v>184.19999999999982</v>
      </c>
      <c r="H387" s="283">
        <v>452.80000000000064</v>
      </c>
      <c r="I387" s="283">
        <v>512.60000000000036</v>
      </c>
      <c r="J387" s="283">
        <v>186.10000000000036</v>
      </c>
      <c r="K387" s="561">
        <v>353.60000000000218</v>
      </c>
      <c r="L387" s="11"/>
      <c r="M387" s="502"/>
      <c r="N387" s="502"/>
      <c r="O387" s="555"/>
      <c r="P387" s="499"/>
      <c r="R387" s="157"/>
      <c r="S387" s="121"/>
      <c r="T387" s="121"/>
      <c r="U387" s="3"/>
      <c r="V387" s="117"/>
      <c r="W387" s="218"/>
    </row>
    <row r="388" spans="1:23" ht="15.75">
      <c r="A388" s="121" t="s">
        <v>4</v>
      </c>
      <c r="B388" s="3"/>
      <c r="C388" s="3"/>
      <c r="D388" s="50">
        <f t="shared" si="15"/>
        <v>2634.3000000000025</v>
      </c>
      <c r="E388" s="283">
        <v>382.30000000000007</v>
      </c>
      <c r="F388" s="283">
        <v>326.69999999999982</v>
      </c>
      <c r="G388" s="283">
        <v>356.89999999999941</v>
      </c>
      <c r="H388" s="283">
        <v>344.39999999999964</v>
      </c>
      <c r="I388" s="283">
        <v>848.20000000000073</v>
      </c>
      <c r="J388" s="283">
        <v>99.200000000000728</v>
      </c>
      <c r="K388" s="561">
        <v>276.60000000000218</v>
      </c>
      <c r="L388" s="268"/>
      <c r="M388" s="509"/>
      <c r="N388" s="502"/>
      <c r="O388" s="555"/>
      <c r="P388" s="499"/>
      <c r="R388" s="157"/>
      <c r="S388" s="121"/>
      <c r="T388" s="121"/>
      <c r="U388" s="3"/>
      <c r="V388" s="117"/>
      <c r="W388" s="219"/>
    </row>
    <row r="389" spans="1:23" ht="15.75">
      <c r="A389" s="121" t="s">
        <v>1045</v>
      </c>
      <c r="B389" s="3"/>
      <c r="C389" s="3"/>
      <c r="D389" s="50">
        <f t="shared" si="15"/>
        <v>3126.8999999999974</v>
      </c>
      <c r="E389" s="283">
        <v>325.8</v>
      </c>
      <c r="F389" s="283">
        <v>374.10000000000014</v>
      </c>
      <c r="G389" s="283">
        <v>519.20000000000027</v>
      </c>
      <c r="H389" s="283">
        <v>445.70000000000027</v>
      </c>
      <c r="I389" s="283">
        <v>644.19999999999982</v>
      </c>
      <c r="J389" s="283">
        <v>597.39999999999873</v>
      </c>
      <c r="K389" s="561">
        <v>220.49999999999818</v>
      </c>
      <c r="L389" s="11"/>
      <c r="M389" s="502"/>
      <c r="N389" s="502"/>
      <c r="O389" s="555"/>
      <c r="P389" s="499"/>
      <c r="R389" s="157"/>
      <c r="S389" s="121"/>
      <c r="T389" s="121"/>
      <c r="U389" s="3"/>
      <c r="V389" s="117"/>
      <c r="W389" s="219"/>
    </row>
    <row r="390" spans="1:23" ht="15.75">
      <c r="A390" s="121" t="s">
        <v>6</v>
      </c>
      <c r="B390" s="3"/>
      <c r="C390" s="3"/>
      <c r="D390" s="50">
        <f t="shared" si="15"/>
        <v>3050.900000000001</v>
      </c>
      <c r="E390" s="283">
        <v>294.7</v>
      </c>
      <c r="F390" s="283">
        <v>583.09999999999968</v>
      </c>
      <c r="G390" s="283">
        <v>418.29999999999973</v>
      </c>
      <c r="H390" s="283">
        <v>358.90000000000009</v>
      </c>
      <c r="I390" s="283">
        <v>665.99999999999909</v>
      </c>
      <c r="J390" s="283">
        <v>329.40000000000055</v>
      </c>
      <c r="K390" s="561">
        <v>400.50000000000182</v>
      </c>
      <c r="L390" s="268"/>
      <c r="M390" s="509"/>
      <c r="N390" s="502"/>
      <c r="O390" s="555"/>
      <c r="P390" s="499"/>
      <c r="R390" s="157"/>
      <c r="S390" s="121"/>
      <c r="T390" s="121"/>
      <c r="U390" s="11"/>
      <c r="V390" s="117"/>
      <c r="W390" s="219"/>
    </row>
    <row r="391" spans="1:23" ht="15.75">
      <c r="A391" s="121" t="s">
        <v>155</v>
      </c>
      <c r="B391" s="3"/>
      <c r="C391" s="3"/>
      <c r="D391" s="50">
        <f t="shared" si="15"/>
        <v>2353.4999999999932</v>
      </c>
      <c r="E391" s="283">
        <v>121.9</v>
      </c>
      <c r="F391" s="283">
        <v>361.00000000000023</v>
      </c>
      <c r="G391" s="283">
        <v>555</v>
      </c>
      <c r="H391" s="283">
        <v>131.59999999999945</v>
      </c>
      <c r="I391" s="283">
        <v>742.79999999999836</v>
      </c>
      <c r="J391" s="283">
        <v>206.59999999999854</v>
      </c>
      <c r="K391" s="561">
        <v>234.59999999999673</v>
      </c>
      <c r="L391" s="11"/>
      <c r="M391" s="502"/>
      <c r="N391" s="502"/>
      <c r="O391" s="555"/>
      <c r="P391" s="499"/>
      <c r="R391" s="157"/>
      <c r="S391" s="121"/>
      <c r="T391" s="121"/>
      <c r="U391" s="3"/>
      <c r="V391" s="117"/>
      <c r="W391" s="219"/>
    </row>
    <row r="392" spans="1:23" ht="15.75">
      <c r="A392" s="121" t="s">
        <v>9</v>
      </c>
      <c r="B392" s="3"/>
      <c r="C392" s="3"/>
      <c r="D392" s="50">
        <f t="shared" si="15"/>
        <v>3709.9999999999991</v>
      </c>
      <c r="E392" s="283">
        <v>281.89999999999998</v>
      </c>
      <c r="F392" s="283">
        <v>456.89999999999986</v>
      </c>
      <c r="G392" s="283">
        <v>620.69999999999982</v>
      </c>
      <c r="H392" s="283">
        <v>462.69999999999936</v>
      </c>
      <c r="I392" s="283">
        <v>939.30000000000018</v>
      </c>
      <c r="J392" s="283">
        <v>433.29999999999927</v>
      </c>
      <c r="K392" s="561">
        <v>515.20000000000073</v>
      </c>
      <c r="L392" s="268"/>
      <c r="M392" s="509"/>
      <c r="N392" s="502"/>
      <c r="O392" s="555"/>
      <c r="P392" s="499"/>
      <c r="R392" s="157"/>
      <c r="S392" s="121"/>
      <c r="T392" s="121"/>
      <c r="U392" s="11"/>
      <c r="V392" s="117"/>
      <c r="W392" s="219"/>
    </row>
    <row r="393" spans="1:23" ht="15.75">
      <c r="A393" s="121" t="s">
        <v>11</v>
      </c>
      <c r="B393" s="3"/>
      <c r="C393" s="3"/>
      <c r="D393" s="50">
        <f t="shared" si="15"/>
        <v>4673.4999999999982</v>
      </c>
      <c r="E393" s="283">
        <v>303.99999999999994</v>
      </c>
      <c r="F393" s="283">
        <v>553.10000000000014</v>
      </c>
      <c r="G393" s="283">
        <v>976.99999999999818</v>
      </c>
      <c r="H393" s="283">
        <v>593.80000000000018</v>
      </c>
      <c r="I393" s="283">
        <v>914.39999999999964</v>
      </c>
      <c r="J393" s="283">
        <v>927.99999999999727</v>
      </c>
      <c r="K393" s="561">
        <v>403.20000000000255</v>
      </c>
      <c r="L393" s="268"/>
      <c r="M393" s="509"/>
      <c r="N393" s="502"/>
      <c r="O393" s="555"/>
      <c r="P393" s="499"/>
      <c r="R393" s="157"/>
      <c r="S393" s="121"/>
      <c r="T393" s="121"/>
      <c r="U393" s="11"/>
      <c r="V393" s="117"/>
      <c r="W393" s="218"/>
    </row>
    <row r="394" spans="1:23" ht="15.75">
      <c r="A394" s="121" t="s">
        <v>2563</v>
      </c>
      <c r="B394" s="3"/>
      <c r="C394" s="3"/>
      <c r="D394" s="50">
        <f t="shared" si="15"/>
        <v>3042.4999999999977</v>
      </c>
      <c r="E394" s="283">
        <v>301.60000000000002</v>
      </c>
      <c r="F394" s="283">
        <v>504.89999999999986</v>
      </c>
      <c r="G394" s="283">
        <v>238.70000000000027</v>
      </c>
      <c r="H394" s="283">
        <v>644.39999999999873</v>
      </c>
      <c r="I394" s="283">
        <v>576.40000000000055</v>
      </c>
      <c r="J394" s="283">
        <v>730.39999999999964</v>
      </c>
      <c r="K394" s="561">
        <v>46.099999999998545</v>
      </c>
      <c r="L394" s="121"/>
      <c r="M394" s="560"/>
      <c r="N394" s="513"/>
      <c r="O394" s="513"/>
      <c r="P394" s="511"/>
      <c r="R394" s="157"/>
      <c r="S394" s="121"/>
      <c r="T394" s="121"/>
      <c r="U394" s="3"/>
      <c r="V394" s="117"/>
      <c r="W394" s="219"/>
    </row>
    <row r="395" spans="1:23" ht="15.75">
      <c r="A395" s="121" t="s">
        <v>983</v>
      </c>
      <c r="B395" s="3"/>
      <c r="C395" s="3"/>
      <c r="D395" s="50">
        <f t="shared" si="15"/>
        <v>2780.2000000000007</v>
      </c>
      <c r="E395" s="283">
        <v>137.5</v>
      </c>
      <c r="F395" s="283">
        <v>441.5</v>
      </c>
      <c r="G395" s="283">
        <v>565.10000000000014</v>
      </c>
      <c r="H395" s="283">
        <v>374.70000000000073</v>
      </c>
      <c r="I395" s="283">
        <v>876.00000000000136</v>
      </c>
      <c r="J395" s="283">
        <v>285.60000000000127</v>
      </c>
      <c r="K395" s="561">
        <v>99.799999999997453</v>
      </c>
      <c r="L395" s="11"/>
      <c r="M395" s="502"/>
      <c r="N395" s="502"/>
      <c r="O395" s="555"/>
      <c r="P395" s="499"/>
      <c r="R395" s="157"/>
      <c r="S395" s="121"/>
      <c r="T395" s="121"/>
      <c r="U395" s="3"/>
      <c r="V395" s="117"/>
      <c r="W395" s="219"/>
    </row>
    <row r="396" spans="1:23" ht="15.75">
      <c r="A396" s="121" t="s">
        <v>1040</v>
      </c>
      <c r="B396" s="3"/>
      <c r="C396" s="3"/>
      <c r="D396" s="50">
        <f t="shared" si="15"/>
        <v>3567.7999999999906</v>
      </c>
      <c r="E396" s="283">
        <v>334.3</v>
      </c>
      <c r="F396" s="283">
        <v>574.00000000000023</v>
      </c>
      <c r="G396" s="283">
        <v>474.29999999999973</v>
      </c>
      <c r="H396" s="283">
        <v>421.49999999999909</v>
      </c>
      <c r="I396" s="283">
        <v>766.99999999999909</v>
      </c>
      <c r="J396" s="283">
        <v>566.39999999999691</v>
      </c>
      <c r="K396" s="561">
        <v>430.29999999999563</v>
      </c>
      <c r="L396" s="11"/>
      <c r="M396" s="502"/>
      <c r="N396" s="502"/>
      <c r="O396" s="555"/>
      <c r="P396" s="499"/>
      <c r="R396" s="157"/>
      <c r="S396" s="121"/>
      <c r="T396" s="121"/>
      <c r="U396" s="11"/>
      <c r="V396" s="117"/>
      <c r="W396" s="218"/>
    </row>
    <row r="397" spans="1:23" ht="15.75">
      <c r="A397" s="121" t="s">
        <v>13</v>
      </c>
      <c r="B397" s="3"/>
      <c r="C397" s="3"/>
      <c r="D397" s="50">
        <f t="shared" si="15"/>
        <v>2728.6999999999975</v>
      </c>
      <c r="E397" s="283">
        <v>621.9</v>
      </c>
      <c r="F397" s="283">
        <v>422.20000000000027</v>
      </c>
      <c r="G397" s="283">
        <v>283.89999999999964</v>
      </c>
      <c r="H397" s="283">
        <v>319.09999999999991</v>
      </c>
      <c r="I397" s="283">
        <v>408.69999999999891</v>
      </c>
      <c r="J397" s="283">
        <v>403.39999999999873</v>
      </c>
      <c r="K397" s="561">
        <v>269.5</v>
      </c>
      <c r="L397" s="268"/>
      <c r="M397" s="509"/>
      <c r="N397" s="502"/>
      <c r="O397" s="555"/>
      <c r="P397" s="499"/>
      <c r="R397" s="157"/>
      <c r="S397" s="121"/>
      <c r="T397" s="121"/>
      <c r="U397" s="3"/>
      <c r="V397" s="117"/>
      <c r="W397" s="219"/>
    </row>
    <row r="398" spans="1:23" ht="15.75">
      <c r="A398" s="121" t="s">
        <v>989</v>
      </c>
      <c r="B398" s="3"/>
      <c r="C398" s="3"/>
      <c r="D398" s="50">
        <f t="shared" si="15"/>
        <v>3013.6000000000072</v>
      </c>
      <c r="E398" s="283">
        <v>313.5</v>
      </c>
      <c r="F398" s="283">
        <v>605.09999999999991</v>
      </c>
      <c r="G398" s="283">
        <v>602.99999999999909</v>
      </c>
      <c r="H398" s="283">
        <v>405.20000000000073</v>
      </c>
      <c r="I398" s="283">
        <v>510.00000000000273</v>
      </c>
      <c r="J398" s="283">
        <v>256.70000000000073</v>
      </c>
      <c r="K398" s="561">
        <v>320.100000000004</v>
      </c>
      <c r="L398" s="11"/>
      <c r="M398" s="502"/>
      <c r="N398" s="502"/>
      <c r="O398" s="555"/>
      <c r="P398" s="499"/>
      <c r="R398" s="157"/>
      <c r="S398" s="121"/>
      <c r="T398" s="121"/>
      <c r="U398" s="155"/>
      <c r="V398" s="117"/>
      <c r="W398" s="218"/>
    </row>
    <row r="399" spans="1:23" ht="15.75">
      <c r="A399" s="121" t="s">
        <v>15</v>
      </c>
      <c r="B399" s="3"/>
      <c r="C399" s="3"/>
      <c r="D399" s="50">
        <f t="shared" si="15"/>
        <v>3222.4999999999959</v>
      </c>
      <c r="E399" s="283">
        <v>566.9</v>
      </c>
      <c r="F399" s="283">
        <v>442.59999999999945</v>
      </c>
      <c r="G399" s="283">
        <v>568.29999999999973</v>
      </c>
      <c r="H399" s="283">
        <v>308.400000000001</v>
      </c>
      <c r="I399" s="283">
        <v>877.29999999999927</v>
      </c>
      <c r="J399" s="283">
        <v>236.89999999999964</v>
      </c>
      <c r="K399" s="561">
        <v>222.09999999999673</v>
      </c>
      <c r="L399" s="268"/>
      <c r="M399" s="509"/>
      <c r="N399" s="502"/>
      <c r="O399" s="555"/>
      <c r="P399" s="499"/>
      <c r="R399" s="157"/>
      <c r="S399" s="121"/>
      <c r="T399" s="121"/>
      <c r="U399" s="11"/>
      <c r="V399" s="117"/>
      <c r="W399" s="218"/>
    </row>
    <row r="400" spans="1:23" ht="15.75">
      <c r="A400" s="121" t="s">
        <v>17</v>
      </c>
      <c r="B400" s="3"/>
      <c r="C400" s="3"/>
      <c r="D400" s="50">
        <f t="shared" si="15"/>
        <v>3817.2999999999984</v>
      </c>
      <c r="E400" s="283">
        <v>521.29999999999995</v>
      </c>
      <c r="F400" s="283">
        <v>432.49999999999977</v>
      </c>
      <c r="G400" s="283">
        <v>726.09999999999991</v>
      </c>
      <c r="H400" s="283">
        <v>467.00000000000091</v>
      </c>
      <c r="I400" s="283">
        <v>1037.1000000000004</v>
      </c>
      <c r="J400" s="283">
        <v>444.29999999999927</v>
      </c>
      <c r="K400" s="561">
        <v>188.99999999999818</v>
      </c>
      <c r="L400" s="268"/>
      <c r="M400" s="509"/>
      <c r="N400" s="502"/>
      <c r="O400" s="555"/>
      <c r="P400" s="499"/>
      <c r="R400" s="157"/>
      <c r="S400" s="121"/>
      <c r="T400" s="121"/>
      <c r="U400" s="3"/>
      <c r="V400" s="117"/>
      <c r="W400" s="219"/>
    </row>
    <row r="401" spans="1:23" ht="15.75">
      <c r="A401" s="121" t="s">
        <v>999</v>
      </c>
      <c r="B401" s="3"/>
      <c r="C401" s="3"/>
      <c r="D401" s="50">
        <f t="shared" si="15"/>
        <v>3148.6999999999948</v>
      </c>
      <c r="E401" s="283">
        <v>473.19999999999993</v>
      </c>
      <c r="F401" s="283">
        <v>244.99999999999977</v>
      </c>
      <c r="G401" s="283">
        <v>339.90000000000009</v>
      </c>
      <c r="H401" s="283">
        <v>308.89999999999873</v>
      </c>
      <c r="I401" s="283">
        <v>1020.4999999999982</v>
      </c>
      <c r="J401" s="283">
        <v>339.09999999999945</v>
      </c>
      <c r="K401" s="561">
        <v>422.09999999999854</v>
      </c>
      <c r="L401" s="11"/>
      <c r="M401" s="502"/>
      <c r="N401" s="502"/>
      <c r="O401" s="555"/>
      <c r="P401" s="499"/>
      <c r="R401" s="157"/>
      <c r="S401" s="121"/>
      <c r="T401" s="121"/>
      <c r="U401" s="11"/>
      <c r="V401" s="117"/>
      <c r="W401" s="218"/>
    </row>
    <row r="402" spans="1:23" ht="15.75">
      <c r="A402" s="121" t="s">
        <v>1013</v>
      </c>
      <c r="B402" s="3"/>
      <c r="C402" s="3"/>
      <c r="D402" s="50">
        <f t="shared" si="15"/>
        <v>3668.6499999999965</v>
      </c>
      <c r="E402" s="283">
        <v>446.79999999999995</v>
      </c>
      <c r="F402" s="283">
        <v>332.60000000000014</v>
      </c>
      <c r="G402" s="283">
        <v>365.19999999999891</v>
      </c>
      <c r="H402" s="283">
        <v>666.39999999999873</v>
      </c>
      <c r="I402" s="283">
        <v>600.35000000000127</v>
      </c>
      <c r="J402" s="283">
        <v>784.99999999999818</v>
      </c>
      <c r="K402" s="561">
        <v>472.29999999999927</v>
      </c>
      <c r="L402" s="11"/>
      <c r="M402" s="502"/>
      <c r="N402" s="502"/>
      <c r="O402" s="558"/>
      <c r="P402" s="499"/>
      <c r="R402" s="157"/>
      <c r="S402" s="121"/>
      <c r="T402" s="121"/>
      <c r="U402" s="155"/>
      <c r="V402" s="117"/>
      <c r="W402" s="219"/>
    </row>
    <row r="403" spans="1:23" ht="15.75">
      <c r="A403" s="121" t="s">
        <v>164</v>
      </c>
      <c r="B403" s="3"/>
      <c r="C403" s="3"/>
      <c r="D403" s="50">
        <f t="shared" si="15"/>
        <v>2883.600000000004</v>
      </c>
      <c r="E403" s="283">
        <v>185.7</v>
      </c>
      <c r="F403" s="283">
        <v>261.29999999999984</v>
      </c>
      <c r="G403" s="283">
        <v>530.30000000000018</v>
      </c>
      <c r="H403" s="283">
        <v>332.40000000000055</v>
      </c>
      <c r="I403" s="283">
        <v>776.30000000000155</v>
      </c>
      <c r="J403" s="283">
        <v>402.20000000000073</v>
      </c>
      <c r="K403" s="561">
        <v>395.40000000000146</v>
      </c>
      <c r="L403" s="11"/>
      <c r="M403" s="502"/>
      <c r="N403" s="502"/>
      <c r="O403" s="555"/>
      <c r="P403" s="499"/>
      <c r="R403" s="157"/>
      <c r="S403" s="121"/>
      <c r="T403" s="121"/>
      <c r="U403" s="3"/>
      <c r="V403" s="117"/>
      <c r="W403" s="219"/>
    </row>
    <row r="404" spans="1:23" ht="15.75">
      <c r="A404" s="121" t="s">
        <v>19</v>
      </c>
      <c r="B404" s="3"/>
      <c r="C404" s="3"/>
      <c r="D404" s="50">
        <f t="shared" si="15"/>
        <v>2998.800000000002</v>
      </c>
      <c r="E404" s="283">
        <v>424.7</v>
      </c>
      <c r="F404" s="283">
        <v>268.99999999999977</v>
      </c>
      <c r="G404" s="283">
        <v>315.60000000000036</v>
      </c>
      <c r="H404" s="283">
        <v>574.39999999999964</v>
      </c>
      <c r="I404" s="283">
        <v>562.60000000000036</v>
      </c>
      <c r="J404" s="283">
        <v>642.60000000000036</v>
      </c>
      <c r="K404" s="561">
        <v>209.90000000000146</v>
      </c>
      <c r="L404" s="268"/>
      <c r="M404" s="509"/>
      <c r="N404" s="502"/>
      <c r="O404" s="555"/>
      <c r="P404" s="499"/>
      <c r="R404" s="157"/>
      <c r="S404" s="121"/>
      <c r="T404" s="121"/>
      <c r="U404" s="11"/>
      <c r="V404" s="117"/>
      <c r="W404" s="218"/>
    </row>
    <row r="405" spans="1:23" ht="15.75">
      <c r="A405" s="148" t="s">
        <v>2544</v>
      </c>
      <c r="B405" s="3"/>
      <c r="C405" s="3"/>
      <c r="D405" s="50">
        <f t="shared" si="15"/>
        <v>3496.6999999999989</v>
      </c>
      <c r="E405" s="283">
        <v>198.9</v>
      </c>
      <c r="F405" s="283">
        <v>753.10000000000014</v>
      </c>
      <c r="G405" s="283">
        <v>363.70000000000027</v>
      </c>
      <c r="H405" s="283">
        <v>383.70000000000118</v>
      </c>
      <c r="I405" s="283">
        <v>858.80000000000018</v>
      </c>
      <c r="J405" s="283">
        <v>365.69999999999982</v>
      </c>
      <c r="K405" s="561">
        <v>572.79999999999745</v>
      </c>
      <c r="L405" s="121"/>
      <c r="M405" s="560"/>
      <c r="N405" s="513"/>
      <c r="O405" s="513"/>
      <c r="P405" s="511"/>
      <c r="R405" s="157"/>
      <c r="S405" s="121"/>
      <c r="T405" s="121"/>
      <c r="U405" s="11"/>
      <c r="V405" s="117"/>
      <c r="W405" s="218"/>
    </row>
    <row r="406" spans="1:23" ht="15.75">
      <c r="A406" s="121" t="s">
        <v>2546</v>
      </c>
      <c r="B406" s="3"/>
      <c r="C406" s="3"/>
      <c r="D406" s="50">
        <f t="shared" si="15"/>
        <v>2640.3000000000029</v>
      </c>
      <c r="E406" s="283">
        <v>277.60000000000002</v>
      </c>
      <c r="F406" s="283">
        <v>415.69999999999982</v>
      </c>
      <c r="G406" s="283">
        <v>520.40000000000009</v>
      </c>
      <c r="H406" s="283">
        <v>257.5</v>
      </c>
      <c r="I406" s="283">
        <v>666.80000000000109</v>
      </c>
      <c r="J406" s="283">
        <v>194.59999999999945</v>
      </c>
      <c r="K406" s="561">
        <v>307.70000000000255</v>
      </c>
      <c r="L406" s="121"/>
      <c r="M406" s="560"/>
      <c r="N406" s="513"/>
      <c r="O406" s="513"/>
      <c r="P406" s="511"/>
      <c r="R406" s="157"/>
      <c r="S406" s="121"/>
      <c r="T406" s="121"/>
      <c r="U406" s="3"/>
      <c r="V406" s="117"/>
      <c r="W406" s="219"/>
    </row>
    <row r="407" spans="1:23" ht="15.75">
      <c r="A407" s="121" t="s">
        <v>1057</v>
      </c>
      <c r="B407" s="3"/>
      <c r="C407" s="3"/>
      <c r="D407" s="50">
        <f t="shared" si="15"/>
        <v>3337.9000000000024</v>
      </c>
      <c r="E407" s="283">
        <v>460.40000000000003</v>
      </c>
      <c r="F407" s="283">
        <v>331.79999999999973</v>
      </c>
      <c r="G407" s="283">
        <v>501</v>
      </c>
      <c r="H407" s="283">
        <v>435.59999999999854</v>
      </c>
      <c r="I407" s="283">
        <v>687.19999999999982</v>
      </c>
      <c r="J407" s="283">
        <v>439.40000000000236</v>
      </c>
      <c r="K407" s="561">
        <v>482.50000000000182</v>
      </c>
      <c r="L407" s="11"/>
      <c r="M407" s="502"/>
      <c r="N407" s="502"/>
      <c r="O407" s="555"/>
      <c r="P407" s="499"/>
      <c r="R407" s="157"/>
      <c r="S407" s="121"/>
      <c r="T407" s="121"/>
      <c r="U407" s="11"/>
      <c r="V407" s="117"/>
      <c r="W407" s="218"/>
    </row>
    <row r="408" spans="1:23" ht="15.75">
      <c r="A408" s="121" t="s">
        <v>1053</v>
      </c>
      <c r="B408" s="3"/>
      <c r="C408" s="3"/>
      <c r="D408" s="50">
        <f t="shared" si="15"/>
        <v>3181.6999999999989</v>
      </c>
      <c r="E408" s="283">
        <v>449.59999999999997</v>
      </c>
      <c r="F408" s="283">
        <v>281.59999999999945</v>
      </c>
      <c r="G408" s="283">
        <v>234.39999999999964</v>
      </c>
      <c r="H408" s="283">
        <v>625.59999999999991</v>
      </c>
      <c r="I408" s="283">
        <v>238</v>
      </c>
      <c r="J408" s="283">
        <v>722.5</v>
      </c>
      <c r="K408" s="561">
        <v>630</v>
      </c>
      <c r="L408" s="11"/>
      <c r="M408" s="502"/>
      <c r="N408" s="502"/>
      <c r="O408" s="555"/>
      <c r="P408" s="499"/>
      <c r="R408" s="157"/>
      <c r="S408" s="121"/>
      <c r="T408" s="121"/>
      <c r="U408" s="11"/>
      <c r="V408" s="117"/>
      <c r="W408" s="218"/>
    </row>
    <row r="409" spans="1:23" ht="15.75">
      <c r="A409" s="121" t="s">
        <v>21</v>
      </c>
      <c r="B409" s="3"/>
      <c r="C409" s="3"/>
      <c r="D409" s="50">
        <f t="shared" si="15"/>
        <v>3440.5999999999913</v>
      </c>
      <c r="E409" s="283">
        <v>98.8</v>
      </c>
      <c r="F409" s="283">
        <v>676.49999999999977</v>
      </c>
      <c r="G409" s="283">
        <v>515.39999999999918</v>
      </c>
      <c r="H409" s="283">
        <v>405.69999999999709</v>
      </c>
      <c r="I409" s="283">
        <v>808.29999999999836</v>
      </c>
      <c r="J409" s="283">
        <v>757.39999999999873</v>
      </c>
      <c r="K409" s="561">
        <v>178.49999999999818</v>
      </c>
      <c r="L409" s="28"/>
      <c r="M409" s="557"/>
      <c r="N409" s="502"/>
      <c r="O409" s="555"/>
      <c r="P409" s="499"/>
      <c r="R409" s="157"/>
      <c r="S409" s="121"/>
      <c r="T409" s="121"/>
      <c r="U409" s="3"/>
      <c r="V409" s="117"/>
      <c r="W409" s="219"/>
    </row>
    <row r="410" spans="1:23" ht="15.75">
      <c r="A410" s="121" t="s">
        <v>142</v>
      </c>
      <c r="B410" s="3"/>
      <c r="C410" s="3"/>
      <c r="D410" s="50">
        <f t="shared" si="15"/>
        <v>4168.3999999999951</v>
      </c>
      <c r="E410" s="283">
        <v>254</v>
      </c>
      <c r="F410" s="283">
        <v>507.90000000000009</v>
      </c>
      <c r="G410" s="283">
        <v>872.39999999999964</v>
      </c>
      <c r="H410" s="283">
        <v>398.49999999999955</v>
      </c>
      <c r="I410" s="283">
        <v>1219.1999999999998</v>
      </c>
      <c r="J410" s="283">
        <v>575.10000000000036</v>
      </c>
      <c r="K410" s="561">
        <v>341.29999999999563</v>
      </c>
      <c r="L410" s="11"/>
      <c r="M410" s="502"/>
      <c r="N410" s="502"/>
      <c r="O410" s="555"/>
      <c r="P410" s="499"/>
      <c r="R410" s="157"/>
      <c r="S410" s="121"/>
      <c r="T410" s="121"/>
      <c r="U410" s="3"/>
      <c r="V410" s="117"/>
      <c r="W410" s="219"/>
    </row>
    <row r="411" spans="1:23" ht="15.75">
      <c r="A411" s="121" t="s">
        <v>2549</v>
      </c>
      <c r="B411" s="3"/>
      <c r="C411" s="3"/>
      <c r="D411" s="50">
        <f t="shared" si="15"/>
        <v>2249.9999999999973</v>
      </c>
      <c r="E411" s="283">
        <v>151.80000000000001</v>
      </c>
      <c r="F411" s="283">
        <v>499.89999999999964</v>
      </c>
      <c r="G411" s="283">
        <v>491.69999999999959</v>
      </c>
      <c r="H411" s="283">
        <v>104.29999999999973</v>
      </c>
      <c r="I411" s="283">
        <v>475.79999999999927</v>
      </c>
      <c r="J411" s="283">
        <v>409.69999999999982</v>
      </c>
      <c r="K411" s="561">
        <v>116.79999999999927</v>
      </c>
      <c r="L411" s="121"/>
      <c r="M411" s="560"/>
      <c r="N411" s="513"/>
      <c r="O411" s="513"/>
      <c r="P411" s="511"/>
      <c r="R411" s="157"/>
      <c r="S411" s="121"/>
      <c r="T411" s="121"/>
      <c r="U411" s="11"/>
      <c r="V411" s="117"/>
      <c r="W411" s="219"/>
    </row>
    <row r="412" spans="1:23" ht="15.75">
      <c r="A412" s="121" t="s">
        <v>2548</v>
      </c>
      <c r="B412" s="3"/>
      <c r="C412" s="3"/>
      <c r="D412" s="50">
        <f t="shared" ref="D412:D443" si="16">SUM(E412:DZ412)</f>
        <v>3069.7000000000025</v>
      </c>
      <c r="E412" s="283">
        <v>332</v>
      </c>
      <c r="F412" s="283">
        <v>641.99999999999955</v>
      </c>
      <c r="G412" s="283">
        <v>328.49999999999977</v>
      </c>
      <c r="H412" s="283">
        <v>323.20000000000073</v>
      </c>
      <c r="I412" s="283">
        <v>562.29999999999973</v>
      </c>
      <c r="J412" s="283">
        <v>497.00000000000182</v>
      </c>
      <c r="K412" s="561">
        <v>384.70000000000073</v>
      </c>
      <c r="L412" s="121"/>
      <c r="M412" s="560"/>
      <c r="N412" s="513"/>
      <c r="O412" s="513"/>
      <c r="P412" s="511"/>
      <c r="R412" s="157"/>
      <c r="S412" s="121"/>
      <c r="T412" s="121"/>
      <c r="U412" s="3"/>
      <c r="V412" s="117"/>
      <c r="W412" s="219"/>
    </row>
    <row r="413" spans="1:23" ht="15.75">
      <c r="A413" s="121" t="s">
        <v>1019</v>
      </c>
      <c r="B413" s="3"/>
      <c r="C413" s="3"/>
      <c r="D413" s="50">
        <f t="shared" si="16"/>
        <v>3199.2000000000003</v>
      </c>
      <c r="E413" s="283">
        <v>232.3</v>
      </c>
      <c r="F413" s="283">
        <v>436.99999999999977</v>
      </c>
      <c r="G413" s="283">
        <v>593</v>
      </c>
      <c r="H413" s="283">
        <v>369</v>
      </c>
      <c r="I413" s="283">
        <v>862.29999999999836</v>
      </c>
      <c r="J413" s="283">
        <v>312.90000000000146</v>
      </c>
      <c r="K413" s="561">
        <v>392.70000000000073</v>
      </c>
      <c r="L413" s="11"/>
      <c r="M413" s="502"/>
      <c r="N413" s="502"/>
      <c r="O413" s="555"/>
      <c r="P413" s="499"/>
      <c r="R413" s="157"/>
      <c r="S413" s="121"/>
      <c r="T413" s="121"/>
      <c r="U413" s="11"/>
      <c r="V413" s="117"/>
      <c r="W413" s="218"/>
    </row>
    <row r="414" spans="1:23" ht="15.75">
      <c r="A414" s="121" t="s">
        <v>1020</v>
      </c>
      <c r="B414" s="3"/>
      <c r="C414" s="3"/>
      <c r="D414" s="50">
        <f t="shared" si="16"/>
        <v>3165.0000000000041</v>
      </c>
      <c r="E414" s="283">
        <v>104.1</v>
      </c>
      <c r="F414" s="283">
        <v>535.89999999999964</v>
      </c>
      <c r="G414" s="283">
        <v>422.90000000000009</v>
      </c>
      <c r="H414" s="283">
        <v>269.80000000000064</v>
      </c>
      <c r="I414" s="283">
        <v>895.60000000000036</v>
      </c>
      <c r="J414" s="283">
        <v>699.90000000000055</v>
      </c>
      <c r="K414" s="561">
        <v>236.80000000000291</v>
      </c>
      <c r="L414" s="11"/>
      <c r="M414" s="502"/>
      <c r="N414" s="502"/>
      <c r="O414" s="555"/>
      <c r="P414" s="499"/>
      <c r="R414" s="157"/>
      <c r="S414" s="121"/>
      <c r="T414" s="121"/>
      <c r="U414" s="3"/>
      <c r="V414" s="117"/>
      <c r="W414" s="219"/>
    </row>
    <row r="415" spans="1:23" ht="15.75">
      <c r="A415" s="121" t="s">
        <v>23</v>
      </c>
      <c r="B415" s="3"/>
      <c r="C415" s="3"/>
      <c r="D415" s="50">
        <f t="shared" si="16"/>
        <v>2780.6500000000069</v>
      </c>
      <c r="E415" s="283">
        <v>199.4</v>
      </c>
      <c r="F415" s="283">
        <v>739.09999999999945</v>
      </c>
      <c r="G415" s="283">
        <v>374.09999999999991</v>
      </c>
      <c r="H415" s="283">
        <v>276.00000000000091</v>
      </c>
      <c r="I415" s="283">
        <v>777.550000000002</v>
      </c>
      <c r="J415" s="283">
        <v>185.10000000000127</v>
      </c>
      <c r="K415" s="561">
        <v>229.40000000000327</v>
      </c>
      <c r="L415" s="268"/>
      <c r="M415" s="509"/>
      <c r="N415" s="502"/>
      <c r="O415" s="555"/>
      <c r="P415" s="499"/>
      <c r="R415" s="157"/>
      <c r="S415" s="121"/>
      <c r="T415" s="121"/>
      <c r="U415" s="3"/>
      <c r="V415" s="117"/>
      <c r="W415" s="219"/>
    </row>
    <row r="416" spans="1:23" ht="15.75">
      <c r="A416" s="121" t="s">
        <v>25</v>
      </c>
      <c r="B416" s="3"/>
      <c r="C416" s="3"/>
      <c r="D416" s="50">
        <f t="shared" si="16"/>
        <v>3389.5499999999988</v>
      </c>
      <c r="E416" s="283">
        <v>490.30000000000007</v>
      </c>
      <c r="F416" s="283">
        <v>377.09999999999968</v>
      </c>
      <c r="G416" s="283">
        <v>369.79999999999973</v>
      </c>
      <c r="H416" s="283">
        <v>387.29999999999927</v>
      </c>
      <c r="I416" s="283">
        <v>931.34999999999945</v>
      </c>
      <c r="J416" s="283">
        <v>443.10000000000036</v>
      </c>
      <c r="K416" s="561">
        <v>390.60000000000036</v>
      </c>
      <c r="L416" s="268"/>
      <c r="M416" s="509"/>
      <c r="N416" s="502"/>
      <c r="O416" s="555"/>
      <c r="P416" s="499"/>
      <c r="R416" s="157"/>
      <c r="S416" s="121"/>
      <c r="T416" s="121"/>
      <c r="U416" s="3"/>
      <c r="V416" s="117"/>
      <c r="W416" s="219"/>
    </row>
    <row r="417" spans="1:23" ht="15.75">
      <c r="A417" s="121" t="s">
        <v>2562</v>
      </c>
      <c r="B417" s="3"/>
      <c r="C417" s="3"/>
      <c r="D417" s="50">
        <f t="shared" si="16"/>
        <v>2872.4999999999945</v>
      </c>
      <c r="E417" s="283">
        <v>374.1</v>
      </c>
      <c r="F417" s="283">
        <v>409.00000000000023</v>
      </c>
      <c r="G417" s="283">
        <v>227.09999999999945</v>
      </c>
      <c r="H417" s="283">
        <v>358.19999999999982</v>
      </c>
      <c r="I417" s="283">
        <v>707.99999999999909</v>
      </c>
      <c r="J417" s="283">
        <v>384.49999999999909</v>
      </c>
      <c r="K417" s="561">
        <v>411.59999999999673</v>
      </c>
      <c r="L417" s="121"/>
      <c r="M417" s="560"/>
      <c r="N417" s="513"/>
      <c r="O417" s="513"/>
      <c r="P417" s="511"/>
      <c r="R417" s="157"/>
      <c r="S417" s="121"/>
      <c r="T417" s="121"/>
      <c r="U417" s="3"/>
      <c r="V417" s="117"/>
      <c r="W417" s="219"/>
    </row>
    <row r="418" spans="1:23" ht="15.75">
      <c r="A418" s="121" t="s">
        <v>2569</v>
      </c>
      <c r="B418" s="3"/>
      <c r="C418" s="3"/>
      <c r="D418" s="50">
        <f t="shared" si="16"/>
        <v>3908.8999999999996</v>
      </c>
      <c r="E418" s="283">
        <v>414.40000000000003</v>
      </c>
      <c r="F418" s="283">
        <v>367.49999999999977</v>
      </c>
      <c r="G418" s="283">
        <v>686.20000000000027</v>
      </c>
      <c r="H418" s="283">
        <v>554.5</v>
      </c>
      <c r="I418" s="283">
        <v>800.79999999999927</v>
      </c>
      <c r="J418" s="283">
        <v>513.39999999999964</v>
      </c>
      <c r="K418" s="561">
        <v>572.10000000000036</v>
      </c>
      <c r="L418" s="121"/>
      <c r="M418" s="560"/>
      <c r="N418" s="513"/>
      <c r="O418" s="513"/>
      <c r="P418" s="511"/>
      <c r="R418" s="157"/>
      <c r="S418" s="121"/>
      <c r="T418" s="121"/>
      <c r="U418" s="11"/>
      <c r="V418" s="117"/>
      <c r="W418" s="219"/>
    </row>
    <row r="419" spans="1:23" ht="15.75">
      <c r="A419" s="121" t="s">
        <v>2559</v>
      </c>
      <c r="B419" s="3"/>
      <c r="C419" s="3"/>
      <c r="D419" s="50">
        <f t="shared" si="16"/>
        <v>2935.8999999999996</v>
      </c>
      <c r="E419" s="283">
        <v>300.5</v>
      </c>
      <c r="F419" s="283">
        <v>553.79999999999995</v>
      </c>
      <c r="G419" s="283">
        <v>379.00000000000023</v>
      </c>
      <c r="H419" s="283">
        <v>379.59999999999945</v>
      </c>
      <c r="I419" s="283">
        <v>648.90000000000055</v>
      </c>
      <c r="J419" s="283">
        <v>535.50000000000091</v>
      </c>
      <c r="K419" s="561">
        <v>138.59999999999854</v>
      </c>
      <c r="L419" s="121"/>
      <c r="M419" s="560"/>
      <c r="N419" s="513"/>
      <c r="O419" s="513"/>
      <c r="P419" s="511"/>
      <c r="R419" s="157"/>
      <c r="S419" s="121"/>
      <c r="T419" s="121"/>
      <c r="U419" s="3"/>
      <c r="V419" s="117"/>
      <c r="W419" s="219"/>
    </row>
    <row r="420" spans="1:23" ht="15.75">
      <c r="A420" s="121" t="s">
        <v>2564</v>
      </c>
      <c r="B420" s="3"/>
      <c r="C420" s="3"/>
      <c r="D420" s="50">
        <f t="shared" si="16"/>
        <v>3565.0500000000029</v>
      </c>
      <c r="E420" s="283">
        <v>343.3</v>
      </c>
      <c r="F420" s="283">
        <v>494.39999999999986</v>
      </c>
      <c r="G420" s="283">
        <v>405.19999999999982</v>
      </c>
      <c r="H420" s="283">
        <v>423.50000000000182</v>
      </c>
      <c r="I420" s="283">
        <v>730.45000000000073</v>
      </c>
      <c r="J420" s="283">
        <v>497.70000000000073</v>
      </c>
      <c r="K420" s="561">
        <v>670.5</v>
      </c>
      <c r="L420" s="121"/>
      <c r="M420" s="560"/>
      <c r="N420" s="513"/>
      <c r="O420" s="513"/>
      <c r="P420" s="511"/>
      <c r="R420" s="157"/>
      <c r="S420" s="121"/>
      <c r="T420" s="121"/>
      <c r="U420" s="11"/>
      <c r="V420" s="117"/>
      <c r="W420" s="218"/>
    </row>
    <row r="421" spans="1:23" ht="15.75">
      <c r="A421" s="121" t="s">
        <v>2554</v>
      </c>
      <c r="B421" s="3"/>
      <c r="C421" s="3"/>
      <c r="D421" s="50">
        <f t="shared" si="16"/>
        <v>2868.800000000002</v>
      </c>
      <c r="E421" s="283">
        <v>277.5</v>
      </c>
      <c r="F421" s="283">
        <v>566</v>
      </c>
      <c r="G421" s="283">
        <v>322.59999999999991</v>
      </c>
      <c r="H421" s="283">
        <v>280.09999999999991</v>
      </c>
      <c r="I421" s="283">
        <v>758.80000000000018</v>
      </c>
      <c r="J421" s="283">
        <v>394.00000000000091</v>
      </c>
      <c r="K421" s="561">
        <v>269.80000000000109</v>
      </c>
      <c r="L421" s="121"/>
      <c r="M421" s="560"/>
      <c r="N421" s="513"/>
      <c r="O421" s="513"/>
      <c r="P421" s="511"/>
      <c r="R421" s="157"/>
      <c r="S421" s="121"/>
      <c r="T421" s="121"/>
      <c r="U421" s="3"/>
      <c r="V421" s="117"/>
      <c r="W421" s="219"/>
    </row>
    <row r="422" spans="1:23" ht="15.75">
      <c r="A422" s="121" t="s">
        <v>1001</v>
      </c>
      <c r="B422" s="3"/>
      <c r="C422" s="3"/>
      <c r="D422" s="50">
        <f t="shared" si="16"/>
        <v>3521.0500000000029</v>
      </c>
      <c r="E422" s="283">
        <v>303.39999999999998</v>
      </c>
      <c r="F422" s="283">
        <v>393.60000000000014</v>
      </c>
      <c r="G422" s="283">
        <v>489.19999999999982</v>
      </c>
      <c r="H422" s="283">
        <v>402.29999999999927</v>
      </c>
      <c r="I422" s="283">
        <v>954.85000000000218</v>
      </c>
      <c r="J422" s="283">
        <v>422.30000000000018</v>
      </c>
      <c r="K422" s="561">
        <v>555.40000000000146</v>
      </c>
      <c r="L422" s="11"/>
      <c r="M422" s="502"/>
      <c r="N422" s="502"/>
      <c r="O422" s="555"/>
      <c r="P422" s="499"/>
      <c r="R422" s="157"/>
      <c r="S422" s="121"/>
      <c r="T422" s="121"/>
      <c r="U422" s="3"/>
      <c r="V422" s="117"/>
      <c r="W422" s="219"/>
    </row>
    <row r="423" spans="1:23" ht="15.75">
      <c r="A423" s="121" t="s">
        <v>27</v>
      </c>
      <c r="B423" s="3"/>
      <c r="C423" s="3"/>
      <c r="D423" s="50">
        <f t="shared" si="16"/>
        <v>3449.399999999996</v>
      </c>
      <c r="E423" s="283">
        <v>396.9</v>
      </c>
      <c r="F423" s="283">
        <v>745.40000000000009</v>
      </c>
      <c r="G423" s="283">
        <v>491.29999999999927</v>
      </c>
      <c r="H423" s="283">
        <v>358.09999999999854</v>
      </c>
      <c r="I423" s="283">
        <v>437.79999999999836</v>
      </c>
      <c r="J423" s="283">
        <v>524.89999999999964</v>
      </c>
      <c r="K423" s="561">
        <v>495</v>
      </c>
      <c r="L423" s="268"/>
      <c r="M423" s="509"/>
      <c r="N423" s="502"/>
      <c r="O423" s="555"/>
      <c r="P423" s="499"/>
      <c r="R423" s="157"/>
      <c r="S423" s="121"/>
      <c r="T423" s="121"/>
      <c r="U423" s="11"/>
      <c r="V423" s="117"/>
      <c r="W423" s="219"/>
    </row>
    <row r="424" spans="1:23" ht="15.75">
      <c r="A424" s="121" t="s">
        <v>1035</v>
      </c>
      <c r="B424" s="3"/>
      <c r="C424" s="3"/>
      <c r="D424" s="50">
        <f t="shared" si="16"/>
        <v>3719.8000000000056</v>
      </c>
      <c r="E424" s="283">
        <v>579.6</v>
      </c>
      <c r="F424" s="283">
        <v>436.40000000000009</v>
      </c>
      <c r="G424" s="283">
        <v>385.70000000000073</v>
      </c>
      <c r="H424" s="283">
        <v>508.10000000000309</v>
      </c>
      <c r="I424" s="283">
        <v>610.70000000000255</v>
      </c>
      <c r="J424" s="283">
        <v>665.30000000000109</v>
      </c>
      <c r="K424" s="561">
        <v>533.99999999999818</v>
      </c>
      <c r="L424" s="11"/>
      <c r="M424" s="502"/>
      <c r="N424" s="502"/>
      <c r="O424" s="555"/>
      <c r="P424" s="499"/>
      <c r="R424" s="157"/>
      <c r="S424" s="121"/>
      <c r="T424" s="121"/>
      <c r="U424" s="3"/>
      <c r="V424" s="117"/>
      <c r="W424" s="219"/>
    </row>
    <row r="425" spans="1:23" ht="15.75">
      <c r="A425" s="121" t="s">
        <v>156</v>
      </c>
      <c r="B425" s="3"/>
      <c r="C425" s="3"/>
      <c r="D425" s="50">
        <f t="shared" si="16"/>
        <v>4358.7000000000044</v>
      </c>
      <c r="E425" s="283">
        <v>322.69999999999993</v>
      </c>
      <c r="F425" s="283">
        <v>610.90000000000032</v>
      </c>
      <c r="G425" s="283">
        <v>524.30000000000064</v>
      </c>
      <c r="H425" s="283">
        <v>487.69999999999891</v>
      </c>
      <c r="I425" s="283">
        <v>1132.4000000000005</v>
      </c>
      <c r="J425" s="283">
        <v>869.69999999999891</v>
      </c>
      <c r="K425" s="561">
        <v>411.00000000000546</v>
      </c>
      <c r="L425" s="11"/>
      <c r="M425" s="502"/>
      <c r="N425" s="502"/>
      <c r="O425" s="555"/>
      <c r="P425" s="499"/>
      <c r="R425" s="157"/>
      <c r="S425" s="121"/>
      <c r="T425" s="121"/>
      <c r="U425" s="155"/>
      <c r="V425" s="117"/>
      <c r="W425" s="219"/>
    </row>
    <row r="426" spans="1:23" ht="15.75">
      <c r="A426" s="121" t="s">
        <v>1021</v>
      </c>
      <c r="B426" s="3"/>
      <c r="C426" s="3"/>
      <c r="D426" s="50">
        <f t="shared" si="16"/>
        <v>2546.5000000000073</v>
      </c>
      <c r="E426" s="283">
        <v>102</v>
      </c>
      <c r="F426" s="283">
        <v>390.09999999999968</v>
      </c>
      <c r="G426" s="283">
        <v>807.45000000000118</v>
      </c>
      <c r="H426" s="283">
        <v>316.40000000000009</v>
      </c>
      <c r="I426" s="283">
        <v>547.85000000000036</v>
      </c>
      <c r="J426" s="283">
        <v>228.20000000000255</v>
      </c>
      <c r="K426" s="561">
        <v>154.50000000000364</v>
      </c>
      <c r="L426" s="11"/>
      <c r="M426" s="502"/>
      <c r="N426" s="502"/>
      <c r="O426" s="555"/>
      <c r="P426" s="499"/>
      <c r="R426" s="157"/>
      <c r="S426" s="121"/>
      <c r="T426" s="121"/>
      <c r="U426" s="11"/>
      <c r="V426" s="117"/>
      <c r="W426" s="218"/>
    </row>
    <row r="427" spans="1:23" ht="15.75">
      <c r="A427" s="121" t="s">
        <v>143</v>
      </c>
      <c r="B427" s="3"/>
      <c r="C427" s="3"/>
      <c r="D427" s="50">
        <f t="shared" si="16"/>
        <v>3431.9999999999955</v>
      </c>
      <c r="E427" s="283">
        <v>330.8</v>
      </c>
      <c r="F427" s="283">
        <v>234.20000000000005</v>
      </c>
      <c r="G427" s="283">
        <v>501.50000000000023</v>
      </c>
      <c r="H427" s="283">
        <v>525.30000000000064</v>
      </c>
      <c r="I427" s="283">
        <v>846.30000000000018</v>
      </c>
      <c r="J427" s="283">
        <v>835.19999999999709</v>
      </c>
      <c r="K427" s="561">
        <v>158.69999999999709</v>
      </c>
      <c r="L427" s="28"/>
      <c r="M427" s="557"/>
      <c r="N427" s="502"/>
      <c r="O427" s="555"/>
      <c r="P427" s="499"/>
      <c r="R427" s="157"/>
      <c r="S427" s="121"/>
      <c r="T427" s="121"/>
      <c r="U427" s="3"/>
      <c r="V427" s="117"/>
      <c r="W427" s="219"/>
    </row>
    <row r="428" spans="1:23" ht="15.75">
      <c r="A428" s="121" t="s">
        <v>993</v>
      </c>
      <c r="B428" s="3"/>
      <c r="C428" s="3"/>
      <c r="D428" s="50">
        <f t="shared" si="16"/>
        <v>3218.6999999999975</v>
      </c>
      <c r="E428" s="283">
        <v>350.4</v>
      </c>
      <c r="F428" s="283">
        <v>418.60000000000014</v>
      </c>
      <c r="G428" s="283">
        <v>627.29999999999973</v>
      </c>
      <c r="H428" s="283">
        <v>362.49999999999909</v>
      </c>
      <c r="I428" s="283">
        <v>770.39999999999873</v>
      </c>
      <c r="J428" s="283">
        <v>462.99999999999818</v>
      </c>
      <c r="K428" s="561">
        <v>226.50000000000182</v>
      </c>
      <c r="L428" s="11"/>
      <c r="M428" s="502"/>
      <c r="N428" s="502"/>
      <c r="O428" s="555"/>
      <c r="P428" s="499"/>
      <c r="R428" s="157"/>
      <c r="S428" s="121"/>
      <c r="T428" s="121"/>
      <c r="U428" s="3"/>
      <c r="V428" s="117"/>
      <c r="W428" s="219"/>
    </row>
    <row r="429" spans="1:23" ht="15.75">
      <c r="A429" s="121" t="s">
        <v>2568</v>
      </c>
      <c r="B429" s="3"/>
      <c r="C429" s="3"/>
      <c r="D429" s="50">
        <f t="shared" si="16"/>
        <v>2917.8999999999942</v>
      </c>
      <c r="E429" s="283">
        <v>558.4</v>
      </c>
      <c r="F429" s="283">
        <v>393.49999999999977</v>
      </c>
      <c r="G429" s="283">
        <v>247.5</v>
      </c>
      <c r="H429" s="283">
        <v>391.89999999999964</v>
      </c>
      <c r="I429" s="283">
        <v>825.29999999999836</v>
      </c>
      <c r="J429" s="283">
        <v>350.09999999999945</v>
      </c>
      <c r="K429" s="561">
        <v>151.19999999999709</v>
      </c>
      <c r="L429" s="121"/>
      <c r="M429" s="560"/>
      <c r="N429" s="513"/>
      <c r="O429" s="513"/>
      <c r="P429" s="511"/>
      <c r="R429" s="157"/>
      <c r="S429" s="121"/>
      <c r="T429" s="121"/>
      <c r="U429" s="3"/>
      <c r="V429" s="117"/>
      <c r="W429" s="219"/>
    </row>
    <row r="430" spans="1:23" ht="15.75">
      <c r="A430" s="121" t="s">
        <v>1036</v>
      </c>
      <c r="B430" s="3"/>
      <c r="C430" s="3"/>
      <c r="D430" s="50">
        <f t="shared" si="16"/>
        <v>3837.9000000000092</v>
      </c>
      <c r="E430" s="283">
        <v>402.5</v>
      </c>
      <c r="F430" s="283">
        <v>443</v>
      </c>
      <c r="G430" s="283">
        <v>505.60000000000082</v>
      </c>
      <c r="H430" s="283">
        <v>535.60000000000218</v>
      </c>
      <c r="I430" s="283">
        <v>767.800000000002</v>
      </c>
      <c r="J430" s="283">
        <v>775.40000000000055</v>
      </c>
      <c r="K430" s="561">
        <v>408.00000000000364</v>
      </c>
      <c r="L430" s="11"/>
      <c r="M430" s="502"/>
      <c r="N430" s="502"/>
      <c r="O430" s="555"/>
      <c r="P430" s="499"/>
      <c r="R430" s="157"/>
      <c r="S430" s="121"/>
      <c r="T430" s="121"/>
      <c r="U430" s="3"/>
      <c r="V430" s="117"/>
      <c r="W430" s="219"/>
    </row>
    <row r="431" spans="1:23" ht="15.75">
      <c r="A431" s="121" t="s">
        <v>1004</v>
      </c>
      <c r="B431" s="3"/>
      <c r="C431" s="3"/>
      <c r="D431" s="50">
        <f t="shared" si="16"/>
        <v>3199.3000000000047</v>
      </c>
      <c r="E431" s="283">
        <v>221.09999999999997</v>
      </c>
      <c r="F431" s="283">
        <v>271.79999999999995</v>
      </c>
      <c r="G431" s="283">
        <v>598.09999999999991</v>
      </c>
      <c r="H431" s="283">
        <v>382.900000000001</v>
      </c>
      <c r="I431" s="283">
        <v>1088.6000000000013</v>
      </c>
      <c r="J431" s="283">
        <v>195.5</v>
      </c>
      <c r="K431" s="561">
        <v>441.30000000000291</v>
      </c>
      <c r="L431" s="11"/>
      <c r="M431" s="502"/>
      <c r="N431" s="502"/>
      <c r="O431" s="555"/>
      <c r="P431" s="499"/>
      <c r="R431" s="157"/>
      <c r="S431" s="121"/>
      <c r="T431" s="121"/>
      <c r="U431" s="3"/>
      <c r="V431" s="117"/>
      <c r="W431" s="219"/>
    </row>
    <row r="432" spans="1:23" ht="15.75">
      <c r="A432" s="121" t="s">
        <v>1003</v>
      </c>
      <c r="B432" s="3"/>
      <c r="C432" s="3"/>
      <c r="D432" s="50">
        <f t="shared" si="16"/>
        <v>3657.9000000000015</v>
      </c>
      <c r="E432" s="283">
        <v>150.4</v>
      </c>
      <c r="F432" s="283">
        <v>571.59999999999991</v>
      </c>
      <c r="G432" s="283">
        <v>832.40000000000009</v>
      </c>
      <c r="H432" s="283">
        <v>556.50000000000136</v>
      </c>
      <c r="I432" s="283">
        <v>707.59999999999945</v>
      </c>
      <c r="J432" s="283">
        <v>704.20000000000164</v>
      </c>
      <c r="K432" s="561">
        <v>135.19999999999891</v>
      </c>
      <c r="L432" s="11"/>
      <c r="M432" s="502"/>
      <c r="N432" s="502"/>
      <c r="O432" s="555"/>
      <c r="P432" s="499"/>
      <c r="R432" s="157"/>
      <c r="S432" s="121"/>
      <c r="T432" s="121"/>
      <c r="U432" s="3"/>
      <c r="V432" s="117"/>
      <c r="W432" s="219"/>
    </row>
    <row r="433" spans="1:23" ht="15.75">
      <c r="A433" s="121" t="s">
        <v>2552</v>
      </c>
      <c r="B433" s="3"/>
      <c r="C433" s="3"/>
      <c r="D433" s="50">
        <f t="shared" si="16"/>
        <v>2055.9000000000037</v>
      </c>
      <c r="E433" s="283">
        <v>239.4</v>
      </c>
      <c r="F433" s="283">
        <v>452.50000000000045</v>
      </c>
      <c r="G433" s="283">
        <v>366.20000000000005</v>
      </c>
      <c r="H433" s="283">
        <v>68.400000000000091</v>
      </c>
      <c r="I433" s="283">
        <v>589.30000000000018</v>
      </c>
      <c r="J433" s="283">
        <v>88.199999999999818</v>
      </c>
      <c r="K433" s="561">
        <v>251.90000000000327</v>
      </c>
      <c r="L433" s="121"/>
      <c r="M433" s="560"/>
      <c r="N433" s="513"/>
      <c r="O433" s="513"/>
      <c r="P433" s="511"/>
      <c r="R433" s="157"/>
      <c r="S433" s="121"/>
      <c r="T433" s="121"/>
      <c r="U433" s="3"/>
      <c r="V433" s="117"/>
      <c r="W433" s="219"/>
    </row>
    <row r="434" spans="1:23" ht="15.75">
      <c r="A434" s="121" t="s">
        <v>160</v>
      </c>
      <c r="B434" s="3"/>
      <c r="C434" s="3"/>
      <c r="D434" s="50">
        <f t="shared" si="16"/>
        <v>2635.0999999999976</v>
      </c>
      <c r="E434" s="283">
        <v>446.8</v>
      </c>
      <c r="F434" s="283">
        <v>403.80000000000041</v>
      </c>
      <c r="G434" s="283">
        <v>425.20000000000005</v>
      </c>
      <c r="H434" s="283">
        <v>93.700000000000273</v>
      </c>
      <c r="I434" s="283">
        <v>661.39999999999964</v>
      </c>
      <c r="J434" s="283">
        <v>237.99999999999818</v>
      </c>
      <c r="K434" s="561">
        <v>366.19999999999891</v>
      </c>
      <c r="L434" s="11"/>
      <c r="M434" s="502"/>
      <c r="N434" s="502"/>
      <c r="O434" s="555"/>
      <c r="P434" s="499"/>
      <c r="R434" s="157"/>
      <c r="S434" s="121"/>
      <c r="T434" s="121"/>
      <c r="U434" s="3"/>
      <c r="V434" s="117"/>
      <c r="W434" s="219"/>
    </row>
    <row r="435" spans="1:23" ht="15.75">
      <c r="A435" s="121" t="s">
        <v>988</v>
      </c>
      <c r="B435" s="3"/>
      <c r="C435" s="3"/>
      <c r="D435" s="50">
        <f t="shared" si="16"/>
        <v>3544.3000000000015</v>
      </c>
      <c r="E435" s="283">
        <v>365.8</v>
      </c>
      <c r="F435" s="283">
        <v>374.99999999999977</v>
      </c>
      <c r="G435" s="283">
        <v>598.50000000000182</v>
      </c>
      <c r="H435" s="283">
        <v>322.70000000000073</v>
      </c>
      <c r="I435" s="283">
        <v>1012.8000000000011</v>
      </c>
      <c r="J435" s="283">
        <v>452.29999999999927</v>
      </c>
      <c r="K435" s="561">
        <v>417.19999999999891</v>
      </c>
      <c r="L435" s="11"/>
      <c r="M435" s="502"/>
      <c r="N435" s="502"/>
      <c r="O435" s="555"/>
      <c r="P435" s="499"/>
      <c r="R435" s="157"/>
      <c r="S435" s="121"/>
      <c r="T435" s="121"/>
      <c r="U435" s="3"/>
      <c r="V435" s="117"/>
      <c r="W435" s="219"/>
    </row>
    <row r="436" spans="1:23" ht="15.75">
      <c r="A436" s="121" t="s">
        <v>31</v>
      </c>
      <c r="B436" s="3"/>
      <c r="C436" s="3"/>
      <c r="D436" s="50">
        <f t="shared" si="16"/>
        <v>4023.6000000000031</v>
      </c>
      <c r="E436" s="283">
        <v>456.4</v>
      </c>
      <c r="F436" s="283">
        <v>693.19999999999982</v>
      </c>
      <c r="G436" s="283">
        <v>542.60000000000036</v>
      </c>
      <c r="H436" s="283">
        <v>425.10000000000173</v>
      </c>
      <c r="I436" s="283">
        <v>993.80000000000109</v>
      </c>
      <c r="J436" s="283">
        <v>439.70000000000073</v>
      </c>
      <c r="K436" s="561">
        <v>472.79999999999927</v>
      </c>
      <c r="L436" s="268"/>
      <c r="M436" s="509"/>
      <c r="N436" s="502"/>
      <c r="O436" s="555"/>
      <c r="P436" s="499"/>
      <c r="R436" s="157"/>
      <c r="S436" s="121"/>
      <c r="T436" s="121"/>
      <c r="U436" s="3"/>
      <c r="V436" s="117"/>
      <c r="W436" s="219"/>
    </row>
    <row r="437" spans="1:23" ht="15.75">
      <c r="A437" s="121" t="s">
        <v>1047</v>
      </c>
      <c r="B437" s="3"/>
      <c r="C437" s="3"/>
      <c r="D437" s="50">
        <f t="shared" si="16"/>
        <v>3016.1</v>
      </c>
      <c r="E437" s="283">
        <v>245.3</v>
      </c>
      <c r="F437" s="283">
        <v>331.20000000000005</v>
      </c>
      <c r="G437" s="283">
        <v>368.79999999999882</v>
      </c>
      <c r="H437" s="283">
        <v>398.09999999999945</v>
      </c>
      <c r="I437" s="283">
        <v>705.5</v>
      </c>
      <c r="J437" s="283">
        <v>361.80000000000018</v>
      </c>
      <c r="K437" s="561">
        <v>605.40000000000146</v>
      </c>
      <c r="L437" s="11"/>
      <c r="M437" s="502"/>
      <c r="N437" s="502"/>
      <c r="O437" s="555"/>
      <c r="P437" s="499"/>
      <c r="R437" s="157"/>
      <c r="S437" s="121"/>
      <c r="T437" s="121"/>
      <c r="U437" s="3"/>
      <c r="V437" s="117"/>
      <c r="W437" s="219"/>
    </row>
    <row r="438" spans="1:23" ht="15.75">
      <c r="A438" s="121" t="s">
        <v>1010</v>
      </c>
      <c r="B438" s="3"/>
      <c r="C438" s="3"/>
      <c r="D438" s="50">
        <f t="shared" si="16"/>
        <v>2896.7499999999973</v>
      </c>
      <c r="E438" s="283">
        <v>308.3</v>
      </c>
      <c r="F438" s="283">
        <v>382.90000000000055</v>
      </c>
      <c r="G438" s="283">
        <v>417.00000000000045</v>
      </c>
      <c r="H438" s="283">
        <v>533.10000000000082</v>
      </c>
      <c r="I438" s="283">
        <v>585.94999999999982</v>
      </c>
      <c r="J438" s="283">
        <v>411.90000000000055</v>
      </c>
      <c r="K438" s="561">
        <v>257.59999999999491</v>
      </c>
      <c r="L438" s="11"/>
      <c r="M438" s="502"/>
      <c r="N438" s="502"/>
      <c r="O438" s="555"/>
      <c r="P438" s="499"/>
      <c r="R438" s="157"/>
      <c r="S438" s="121"/>
      <c r="T438" s="121"/>
      <c r="U438" s="3"/>
      <c r="V438" s="117"/>
      <c r="W438" s="219"/>
    </row>
    <row r="439" spans="1:23" ht="15.75">
      <c r="A439" s="121" t="s">
        <v>1039</v>
      </c>
      <c r="B439" s="3"/>
      <c r="C439" s="3"/>
      <c r="D439" s="50">
        <f t="shared" si="16"/>
        <v>3003.8000000000025</v>
      </c>
      <c r="E439" s="283">
        <v>160.19999999999999</v>
      </c>
      <c r="F439" s="283">
        <v>436.69999999999959</v>
      </c>
      <c r="G439" s="283">
        <v>368.40000000000009</v>
      </c>
      <c r="H439" s="283">
        <v>466.70000000000164</v>
      </c>
      <c r="I439" s="283">
        <v>664.30000000000018</v>
      </c>
      <c r="J439" s="283">
        <v>332.09999999999945</v>
      </c>
      <c r="K439" s="561">
        <v>575.40000000000146</v>
      </c>
      <c r="L439" s="11"/>
      <c r="M439" s="502"/>
      <c r="N439" s="502"/>
      <c r="O439" s="555"/>
      <c r="P439" s="499"/>
      <c r="R439" s="157"/>
      <c r="S439" s="121"/>
      <c r="T439" s="121"/>
      <c r="U439" s="3"/>
      <c r="V439" s="117"/>
      <c r="W439" s="219"/>
    </row>
    <row r="440" spans="1:23" ht="15.75">
      <c r="A440" s="121" t="s">
        <v>33</v>
      </c>
      <c r="B440" s="3"/>
      <c r="C440" s="3"/>
      <c r="D440" s="50">
        <f t="shared" si="16"/>
        <v>3630.8999999999978</v>
      </c>
      <c r="E440" s="283">
        <v>320</v>
      </c>
      <c r="F440" s="283">
        <v>589.00000000000045</v>
      </c>
      <c r="G440" s="283">
        <v>365</v>
      </c>
      <c r="H440" s="283">
        <v>475.00000000000045</v>
      </c>
      <c r="I440" s="283">
        <v>903.10000000000036</v>
      </c>
      <c r="J440" s="283">
        <v>851.89999999999873</v>
      </c>
      <c r="K440" s="561">
        <v>126.89999999999782</v>
      </c>
      <c r="L440" s="268"/>
      <c r="M440" s="509"/>
      <c r="N440" s="502"/>
      <c r="O440" s="555"/>
      <c r="P440" s="499"/>
      <c r="R440" s="157"/>
      <c r="S440" s="121"/>
      <c r="T440" s="121"/>
      <c r="U440" s="3"/>
      <c r="V440" s="117"/>
      <c r="W440" s="219"/>
    </row>
    <row r="441" spans="1:23" ht="15.75">
      <c r="A441" s="121" t="s">
        <v>2604</v>
      </c>
      <c r="B441" s="3"/>
      <c r="C441" s="3"/>
      <c r="D441" s="50">
        <f t="shared" si="16"/>
        <v>2443.4000000000051</v>
      </c>
      <c r="E441" s="283">
        <v>215.49999999999997</v>
      </c>
      <c r="F441" s="283">
        <v>174</v>
      </c>
      <c r="G441" s="283">
        <v>323.09999999999991</v>
      </c>
      <c r="H441" s="283">
        <v>385.49999999999955</v>
      </c>
      <c r="I441" s="283">
        <v>644.70000000000164</v>
      </c>
      <c r="J441" s="283">
        <v>461.60000000000218</v>
      </c>
      <c r="K441" s="561">
        <v>239.00000000000182</v>
      </c>
      <c r="L441" s="121"/>
      <c r="M441" s="560"/>
      <c r="N441" s="513"/>
      <c r="O441" s="513"/>
      <c r="P441" s="511"/>
      <c r="R441" s="157"/>
      <c r="S441" s="121"/>
      <c r="T441" s="121"/>
      <c r="U441" s="3"/>
      <c r="V441" s="117"/>
      <c r="W441" s="219"/>
    </row>
    <row r="442" spans="1:23" ht="15.75">
      <c r="A442" s="121" t="s">
        <v>35</v>
      </c>
      <c r="B442" s="3"/>
      <c r="C442" s="3"/>
      <c r="D442" s="50">
        <f t="shared" si="16"/>
        <v>3061.3499999999976</v>
      </c>
      <c r="E442" s="283">
        <v>634.10000000000014</v>
      </c>
      <c r="F442" s="283">
        <v>549.40000000000055</v>
      </c>
      <c r="G442" s="283">
        <v>273.99999999999955</v>
      </c>
      <c r="H442" s="283">
        <v>218.5</v>
      </c>
      <c r="I442" s="283">
        <v>416.5</v>
      </c>
      <c r="J442" s="283">
        <v>478.74999999999727</v>
      </c>
      <c r="K442" s="561">
        <v>490.10000000000036</v>
      </c>
      <c r="L442" s="268"/>
      <c r="M442" s="509"/>
      <c r="N442" s="502"/>
      <c r="O442" s="555"/>
      <c r="P442" s="499"/>
      <c r="R442" s="157"/>
      <c r="S442" s="121"/>
      <c r="T442" s="121"/>
      <c r="U442" s="3"/>
      <c r="V442" s="117"/>
      <c r="W442" s="219"/>
    </row>
    <row r="443" spans="1:23" ht="15.75">
      <c r="A443" s="121" t="s">
        <v>37</v>
      </c>
      <c r="B443" s="3"/>
      <c r="C443" s="3"/>
      <c r="D443" s="50">
        <f t="shared" si="16"/>
        <v>3226.4999999999982</v>
      </c>
      <c r="E443" s="283">
        <v>147.80000000000001</v>
      </c>
      <c r="F443" s="283">
        <v>487.99999999999955</v>
      </c>
      <c r="G443" s="283">
        <v>305.40000000000009</v>
      </c>
      <c r="H443" s="283">
        <v>417.80000000000018</v>
      </c>
      <c r="I443" s="283">
        <v>834.19999999999982</v>
      </c>
      <c r="J443" s="283">
        <v>681.29999999999836</v>
      </c>
      <c r="K443" s="561">
        <v>352</v>
      </c>
      <c r="L443" s="268"/>
      <c r="M443" s="509"/>
      <c r="N443" s="502"/>
      <c r="O443" s="555"/>
      <c r="P443" s="499"/>
      <c r="R443" s="157"/>
      <c r="S443" s="121"/>
      <c r="T443" s="121"/>
      <c r="U443" s="3"/>
      <c r="V443" s="117"/>
      <c r="W443" s="219"/>
    </row>
    <row r="444" spans="1:23" ht="15.75">
      <c r="A444" s="121" t="s">
        <v>144</v>
      </c>
      <c r="B444" s="3"/>
      <c r="C444" s="3"/>
      <c r="D444" s="50">
        <f t="shared" ref="D444:D451" si="17">SUM(E444:DZ444)</f>
        <v>3177.9499999999953</v>
      </c>
      <c r="E444" s="283">
        <v>211.49999999999997</v>
      </c>
      <c r="F444" s="283">
        <v>310.79999999999973</v>
      </c>
      <c r="G444" s="283">
        <v>1012.1000000000001</v>
      </c>
      <c r="H444" s="283">
        <v>178.400000000001</v>
      </c>
      <c r="I444" s="283">
        <v>865.39999999999964</v>
      </c>
      <c r="J444" s="283">
        <v>282.84999999999854</v>
      </c>
      <c r="K444" s="561">
        <v>316.899999999996</v>
      </c>
      <c r="L444" s="28"/>
      <c r="M444" s="557"/>
      <c r="N444" s="502"/>
      <c r="O444" s="555"/>
      <c r="P444" s="499"/>
      <c r="R444" s="157"/>
      <c r="S444" s="121"/>
      <c r="T444" s="121"/>
      <c r="U444" s="3"/>
      <c r="V444" s="117"/>
      <c r="W444" s="219"/>
    </row>
    <row r="445" spans="1:23" ht="15.75">
      <c r="A445" s="121" t="s">
        <v>2570</v>
      </c>
      <c r="B445" s="3"/>
      <c r="C445" s="3"/>
      <c r="D445" s="50">
        <f t="shared" si="17"/>
        <v>3940.7999999999965</v>
      </c>
      <c r="E445" s="283">
        <v>348.5</v>
      </c>
      <c r="F445" s="283">
        <v>371.29999999999973</v>
      </c>
      <c r="G445" s="283">
        <v>727.09999999999991</v>
      </c>
      <c r="H445" s="283">
        <v>496.10000000000036</v>
      </c>
      <c r="I445" s="283">
        <v>987.30000000000018</v>
      </c>
      <c r="J445" s="283">
        <v>502.60000000000036</v>
      </c>
      <c r="K445" s="561">
        <v>507.899999999996</v>
      </c>
      <c r="L445" s="121"/>
      <c r="M445" s="560"/>
      <c r="N445" s="513"/>
      <c r="O445" s="513"/>
      <c r="P445" s="511"/>
      <c r="R445" s="157"/>
      <c r="S445" s="121"/>
      <c r="T445" s="121"/>
      <c r="U445" s="3"/>
      <c r="V445" s="117"/>
      <c r="W445" s="219"/>
    </row>
    <row r="446" spans="1:23" ht="15.75">
      <c r="A446" s="121" t="s">
        <v>39</v>
      </c>
      <c r="B446" s="3"/>
      <c r="C446" s="3"/>
      <c r="D446" s="50">
        <f t="shared" si="17"/>
        <v>3233.0000000000014</v>
      </c>
      <c r="E446" s="283">
        <v>586.5</v>
      </c>
      <c r="F446" s="283">
        <v>331.5</v>
      </c>
      <c r="G446" s="283">
        <v>325.00000000000045</v>
      </c>
      <c r="H446" s="283">
        <v>375.29999999999927</v>
      </c>
      <c r="I446" s="283">
        <v>690.89999999999964</v>
      </c>
      <c r="J446" s="283">
        <v>717.09999999999945</v>
      </c>
      <c r="K446" s="561">
        <v>206.70000000000255</v>
      </c>
      <c r="L446" s="268"/>
      <c r="M446" s="509"/>
      <c r="N446" s="502"/>
      <c r="O446" s="555"/>
      <c r="P446" s="499"/>
      <c r="R446" s="157"/>
      <c r="S446" s="121"/>
      <c r="T446" s="121"/>
      <c r="U446" s="3"/>
      <c r="V446" s="117"/>
      <c r="W446" s="219"/>
    </row>
    <row r="447" spans="1:23" ht="15.75">
      <c r="A447" s="121" t="s">
        <v>145</v>
      </c>
      <c r="B447" s="3"/>
      <c r="C447" s="3"/>
      <c r="D447" s="50">
        <f t="shared" si="17"/>
        <v>2322.7000000000044</v>
      </c>
      <c r="E447" s="283">
        <v>101.4</v>
      </c>
      <c r="F447" s="283">
        <v>295.19999999999993</v>
      </c>
      <c r="G447" s="283">
        <v>406.70000000000005</v>
      </c>
      <c r="H447" s="283">
        <v>320.80000000000018</v>
      </c>
      <c r="I447" s="283">
        <v>803.59999999999945</v>
      </c>
      <c r="J447" s="283">
        <v>238.40000000000055</v>
      </c>
      <c r="K447" s="561">
        <v>156.600000000004</v>
      </c>
      <c r="L447" s="28"/>
      <c r="M447" s="557"/>
      <c r="N447" s="502"/>
      <c r="O447" s="555"/>
      <c r="P447" s="499"/>
      <c r="R447" s="157"/>
      <c r="S447" s="121"/>
      <c r="T447" s="121"/>
      <c r="U447" s="3"/>
      <c r="V447" s="117"/>
      <c r="W447" s="219"/>
    </row>
    <row r="448" spans="1:23" ht="15.75">
      <c r="A448" s="121" t="s">
        <v>2567</v>
      </c>
      <c r="B448" s="3"/>
      <c r="C448" s="3"/>
      <c r="D448" s="50">
        <f t="shared" si="17"/>
        <v>2055.2499999999982</v>
      </c>
      <c r="E448" s="283">
        <v>86.699999999999989</v>
      </c>
      <c r="F448" s="283">
        <v>251.20000000000027</v>
      </c>
      <c r="G448" s="283">
        <v>265.99999999999977</v>
      </c>
      <c r="H448" s="283">
        <v>221.29999999999927</v>
      </c>
      <c r="I448" s="283">
        <v>740.65000000000009</v>
      </c>
      <c r="J448" s="283">
        <v>333.19999999999982</v>
      </c>
      <c r="K448" s="561">
        <v>156.19999999999891</v>
      </c>
      <c r="L448" s="121"/>
      <c r="M448" s="560"/>
      <c r="N448" s="513"/>
      <c r="O448" s="513"/>
      <c r="P448" s="511"/>
      <c r="R448" s="157"/>
      <c r="S448" s="121"/>
      <c r="T448" s="121"/>
      <c r="U448" s="3"/>
      <c r="V448" s="117"/>
      <c r="W448" s="219"/>
    </row>
    <row r="449" spans="1:23" ht="15.75">
      <c r="A449" s="121" t="s">
        <v>157</v>
      </c>
      <c r="B449" s="3"/>
      <c r="C449" s="3"/>
      <c r="D449" s="50">
        <f t="shared" si="17"/>
        <v>4197.8</v>
      </c>
      <c r="E449" s="283">
        <v>388.7</v>
      </c>
      <c r="F449" s="283">
        <v>574.10000000000036</v>
      </c>
      <c r="G449" s="283">
        <v>478.20000000000027</v>
      </c>
      <c r="H449" s="283">
        <v>513.49999999999909</v>
      </c>
      <c r="I449" s="283">
        <v>1126.1999999999989</v>
      </c>
      <c r="J449" s="283">
        <v>631.99999999999909</v>
      </c>
      <c r="K449" s="561">
        <v>485.10000000000218</v>
      </c>
      <c r="L449" s="11"/>
      <c r="M449" s="502"/>
      <c r="N449" s="502"/>
      <c r="O449" s="555"/>
      <c r="P449" s="499"/>
      <c r="R449" s="157"/>
      <c r="S449" s="121"/>
      <c r="T449" s="121"/>
      <c r="U449" s="3"/>
      <c r="V449" s="117"/>
      <c r="W449" s="219"/>
    </row>
    <row r="450" spans="1:23" ht="15.75">
      <c r="A450" s="121" t="s">
        <v>2566</v>
      </c>
      <c r="B450" s="3"/>
      <c r="C450" s="3"/>
      <c r="D450" s="50">
        <f t="shared" si="17"/>
        <v>3016.2999999999993</v>
      </c>
      <c r="E450" s="283">
        <v>230.3</v>
      </c>
      <c r="F450" s="283">
        <v>407.50000000000023</v>
      </c>
      <c r="G450" s="283">
        <v>498.30000000000064</v>
      </c>
      <c r="H450" s="283">
        <v>579.599999999999</v>
      </c>
      <c r="I450" s="283">
        <v>380.09999999999945</v>
      </c>
      <c r="J450" s="283">
        <v>575.10000000000036</v>
      </c>
      <c r="K450" s="561">
        <v>345.39999999999964</v>
      </c>
      <c r="L450" s="121"/>
      <c r="M450" s="560"/>
      <c r="N450" s="513"/>
      <c r="O450" s="513"/>
      <c r="P450" s="511"/>
      <c r="R450" s="157"/>
      <c r="S450" s="121"/>
      <c r="T450" s="121"/>
      <c r="U450" s="3"/>
      <c r="V450" s="117"/>
      <c r="W450" s="219"/>
    </row>
    <row r="451" spans="1:23" ht="15.75">
      <c r="A451" s="121" t="s">
        <v>1008</v>
      </c>
      <c r="B451" s="3"/>
      <c r="C451" s="3"/>
      <c r="D451" s="50">
        <f t="shared" si="17"/>
        <v>2463.8000000000043</v>
      </c>
      <c r="E451" s="283">
        <v>246.1</v>
      </c>
      <c r="F451" s="283">
        <v>288.79999999999973</v>
      </c>
      <c r="G451" s="283">
        <v>408.09999999999968</v>
      </c>
      <c r="H451" s="283">
        <v>242.30000000000109</v>
      </c>
      <c r="I451" s="283">
        <v>780.60000000000036</v>
      </c>
      <c r="J451" s="283">
        <v>421.60000000000036</v>
      </c>
      <c r="K451" s="561">
        <v>76.30000000000291</v>
      </c>
      <c r="L451" s="11"/>
      <c r="M451" s="502"/>
      <c r="N451" s="502"/>
      <c r="O451" s="555"/>
      <c r="P451" s="499"/>
      <c r="R451" s="157"/>
      <c r="S451" s="121"/>
      <c r="T451" s="121"/>
      <c r="U451" s="3"/>
      <c r="V451" s="117"/>
      <c r="W451" s="219"/>
    </row>
    <row r="452" spans="1:23" ht="15.75">
      <c r="D452" s="50"/>
    </row>
    <row r="453" spans="1:23" ht="15.75">
      <c r="D453" s="50"/>
    </row>
    <row r="454" spans="1:23" s="47" customFormat="1" ht="20.25">
      <c r="A454" s="47" t="s">
        <v>176</v>
      </c>
      <c r="D454" s="49" t="s">
        <v>40</v>
      </c>
      <c r="E454" s="48" t="s">
        <v>2915</v>
      </c>
      <c r="F454" s="48" t="s">
        <v>2920</v>
      </c>
      <c r="G454" s="451" t="s">
        <v>3154</v>
      </c>
      <c r="H454" s="451" t="s">
        <v>3161</v>
      </c>
      <c r="I454" s="451" t="s">
        <v>3271</v>
      </c>
      <c r="J454" s="451" t="s">
        <v>3280</v>
      </c>
      <c r="K454" s="48"/>
      <c r="L454" s="48"/>
      <c r="M454" s="48"/>
      <c r="N454" s="48"/>
      <c r="O454" s="48"/>
      <c r="P454" s="48"/>
      <c r="Q454" s="48"/>
      <c r="R454" s="48"/>
    </row>
    <row r="455" spans="1:23" ht="15.75">
      <c r="A455" s="121" t="s">
        <v>2565</v>
      </c>
      <c r="B455" s="3"/>
      <c r="C455" s="3"/>
      <c r="D455" s="50">
        <f t="shared" ref="D455:D486" si="18">SUM(E455:DZ455)</f>
        <v>937.30000000000473</v>
      </c>
      <c r="E455" s="283">
        <v>0</v>
      </c>
      <c r="F455" s="283">
        <v>142.80000000000109</v>
      </c>
      <c r="G455" s="561">
        <v>178.00000000000182</v>
      </c>
      <c r="H455" s="561">
        <v>373.99999999999818</v>
      </c>
      <c r="I455" s="561">
        <v>95.000000000003638</v>
      </c>
      <c r="J455" s="561">
        <v>147.5</v>
      </c>
      <c r="K455" s="560"/>
      <c r="L455" s="560"/>
      <c r="M455" s="513"/>
      <c r="N455" s="513"/>
      <c r="O455" s="511"/>
      <c r="Q455" s="157"/>
      <c r="R455" s="157"/>
      <c r="S455" s="121"/>
      <c r="T455" s="121"/>
      <c r="U455" s="11"/>
      <c r="V455" s="117"/>
      <c r="W455" s="218"/>
    </row>
    <row r="456" spans="1:23" ht="15.75">
      <c r="A456" s="121" t="s">
        <v>158</v>
      </c>
      <c r="D456" s="50">
        <f t="shared" si="18"/>
        <v>1321.6000000000122</v>
      </c>
      <c r="E456" s="283">
        <v>0</v>
      </c>
      <c r="F456" s="283">
        <v>163.80000000000018</v>
      </c>
      <c r="G456" s="561">
        <v>105.00000000000182</v>
      </c>
      <c r="H456" s="561">
        <v>787.29999999999927</v>
      </c>
      <c r="I456" s="561">
        <v>97.000000000005457</v>
      </c>
      <c r="J456" s="561">
        <v>168.50000000000546</v>
      </c>
      <c r="K456" s="502"/>
      <c r="L456" s="502"/>
      <c r="M456" s="502"/>
      <c r="N456" s="555"/>
      <c r="O456" s="499"/>
      <c r="Q456" s="157"/>
      <c r="R456" s="157"/>
      <c r="S456" s="121"/>
      <c r="T456" s="121"/>
      <c r="U456" s="3"/>
      <c r="V456" s="117"/>
      <c r="W456" s="219"/>
    </row>
    <row r="457" spans="1:23" ht="15.75">
      <c r="A457" s="121" t="s">
        <v>2560</v>
      </c>
      <c r="B457" s="3"/>
      <c r="C457" s="3"/>
      <c r="D457" s="50">
        <f t="shared" si="18"/>
        <v>1380.6999999999907</v>
      </c>
      <c r="E457" s="283">
        <v>126</v>
      </c>
      <c r="F457" s="283">
        <v>185.09999999999945</v>
      </c>
      <c r="G457" s="561">
        <v>247.29999999999745</v>
      </c>
      <c r="H457" s="561">
        <v>509.79999999999745</v>
      </c>
      <c r="I457" s="561">
        <v>126.49999999999818</v>
      </c>
      <c r="J457" s="561">
        <v>185.99999999999818</v>
      </c>
      <c r="K457" s="560"/>
      <c r="L457" s="560"/>
      <c r="M457" s="513"/>
      <c r="N457" s="513"/>
      <c r="O457" s="511"/>
      <c r="Q457" s="157"/>
      <c r="R457" s="157"/>
      <c r="S457" s="121"/>
      <c r="T457" s="121"/>
      <c r="U457" s="3"/>
      <c r="V457" s="117"/>
      <c r="W457" s="219"/>
    </row>
    <row r="458" spans="1:23" ht="15.75">
      <c r="A458" s="121" t="s">
        <v>2551</v>
      </c>
      <c r="B458" s="3"/>
      <c r="C458" s="3"/>
      <c r="D458" s="50">
        <f t="shared" si="18"/>
        <v>1313.7000000000053</v>
      </c>
      <c r="E458" s="283">
        <v>32.199999999999818</v>
      </c>
      <c r="F458" s="283">
        <v>296.79999999999927</v>
      </c>
      <c r="G458" s="561">
        <v>190.49999999999818</v>
      </c>
      <c r="H458" s="561">
        <v>492.70000000000073</v>
      </c>
      <c r="I458" s="561">
        <v>61.000000000003638</v>
      </c>
      <c r="J458" s="561">
        <v>240.50000000000364</v>
      </c>
      <c r="K458" s="560"/>
      <c r="L458" s="560"/>
      <c r="M458" s="513"/>
      <c r="N458" s="513"/>
      <c r="O458" s="511"/>
      <c r="Q458" s="157"/>
      <c r="R458" s="157"/>
      <c r="S458" s="121"/>
      <c r="T458" s="121"/>
      <c r="U458" s="3"/>
      <c r="V458" s="117"/>
      <c r="W458" s="219"/>
    </row>
    <row r="459" spans="1:23" ht="15.75">
      <c r="A459" s="121" t="s">
        <v>1</v>
      </c>
      <c r="D459" s="50">
        <f t="shared" si="18"/>
        <v>1159.1999999999989</v>
      </c>
      <c r="E459" s="283">
        <v>91</v>
      </c>
      <c r="F459" s="283">
        <v>102</v>
      </c>
      <c r="G459" s="561">
        <v>348.50000000000182</v>
      </c>
      <c r="H459" s="561">
        <v>356.70000000000073</v>
      </c>
      <c r="I459" s="561">
        <v>137.49999999999818</v>
      </c>
      <c r="J459" s="561">
        <v>123.49999999999818</v>
      </c>
      <c r="K459" s="509"/>
      <c r="L459" s="509"/>
      <c r="M459" s="502"/>
      <c r="N459" s="555"/>
      <c r="O459" s="499"/>
      <c r="Q459" s="157"/>
      <c r="R459" s="157"/>
      <c r="S459" s="121"/>
      <c r="T459" s="121"/>
      <c r="U459" s="3"/>
      <c r="V459" s="117"/>
      <c r="W459" s="219"/>
    </row>
    <row r="460" spans="1:23" ht="15.75">
      <c r="A460" s="121" t="s">
        <v>1026</v>
      </c>
      <c r="D460" s="50">
        <f t="shared" si="18"/>
        <v>1671.949999999998</v>
      </c>
      <c r="E460" s="283">
        <v>72.800000000000182</v>
      </c>
      <c r="F460" s="283">
        <v>76.5</v>
      </c>
      <c r="G460" s="561">
        <v>447.79999999999927</v>
      </c>
      <c r="H460" s="561">
        <v>778.84999999999854</v>
      </c>
      <c r="I460" s="561">
        <v>144</v>
      </c>
      <c r="J460" s="561">
        <v>152</v>
      </c>
      <c r="K460" s="502"/>
      <c r="L460" s="502"/>
      <c r="M460" s="502"/>
      <c r="N460" s="555"/>
      <c r="O460" s="499"/>
      <c r="Q460" s="157"/>
      <c r="R460" s="157"/>
      <c r="S460" s="121"/>
      <c r="T460" s="121"/>
      <c r="U460" s="11"/>
      <c r="V460" s="117"/>
      <c r="W460" s="218"/>
    </row>
    <row r="461" spans="1:23" ht="15.75">
      <c r="A461" s="121" t="s">
        <v>2561</v>
      </c>
      <c r="B461" s="3"/>
      <c r="C461" s="3"/>
      <c r="D461" s="50">
        <f t="shared" si="18"/>
        <v>1316.6999999999834</v>
      </c>
      <c r="E461" s="283">
        <v>29.899999999996908</v>
      </c>
      <c r="F461" s="283">
        <v>179.69999999999709</v>
      </c>
      <c r="G461" s="561">
        <v>276.99999999999818</v>
      </c>
      <c r="H461" s="561">
        <v>553.59999999999854</v>
      </c>
      <c r="I461" s="561">
        <v>76.499999999996362</v>
      </c>
      <c r="J461" s="561">
        <v>199.99999999999636</v>
      </c>
      <c r="K461" s="560"/>
      <c r="L461" s="560"/>
      <c r="M461" s="513"/>
      <c r="N461" s="513"/>
      <c r="O461" s="511"/>
      <c r="Q461" s="157"/>
      <c r="R461" s="157"/>
      <c r="S461" s="121"/>
      <c r="T461" s="121"/>
      <c r="U461" s="3"/>
      <c r="V461" s="117"/>
      <c r="W461" s="219"/>
    </row>
    <row r="462" spans="1:23" ht="15.75">
      <c r="A462" s="121" t="s">
        <v>1028</v>
      </c>
      <c r="D462" s="50">
        <f t="shared" si="18"/>
        <v>1844.5999999999985</v>
      </c>
      <c r="E462" s="283">
        <v>139.5</v>
      </c>
      <c r="F462" s="283">
        <v>226.5</v>
      </c>
      <c r="G462" s="561">
        <v>447.99999999999818</v>
      </c>
      <c r="H462" s="561">
        <v>643.10000000000036</v>
      </c>
      <c r="I462" s="561">
        <v>175</v>
      </c>
      <c r="J462" s="561">
        <v>212.5</v>
      </c>
      <c r="K462" s="502"/>
      <c r="L462" s="502"/>
      <c r="M462" s="502"/>
      <c r="N462" s="555"/>
      <c r="O462" s="499"/>
      <c r="Q462" s="157"/>
      <c r="R462" s="157"/>
      <c r="S462" s="121"/>
      <c r="T462" s="121"/>
      <c r="U462" s="3"/>
      <c r="V462" s="117"/>
      <c r="W462" s="218"/>
    </row>
    <row r="463" spans="1:23" ht="15.75">
      <c r="A463" s="121" t="s">
        <v>4</v>
      </c>
      <c r="D463" s="50">
        <f t="shared" si="18"/>
        <v>1351.8000000000029</v>
      </c>
      <c r="E463" s="283">
        <v>0</v>
      </c>
      <c r="F463" s="283">
        <v>114.89999999999964</v>
      </c>
      <c r="G463" s="561">
        <v>200.70000000000073</v>
      </c>
      <c r="H463" s="561">
        <v>819.70000000000255</v>
      </c>
      <c r="I463" s="561">
        <v>60.5</v>
      </c>
      <c r="J463" s="561">
        <v>156</v>
      </c>
      <c r="K463" s="509"/>
      <c r="L463" s="509"/>
      <c r="M463" s="502"/>
      <c r="N463" s="555"/>
      <c r="O463" s="499"/>
      <c r="Q463" s="157"/>
      <c r="R463" s="157"/>
      <c r="S463" s="121"/>
      <c r="T463" s="121"/>
      <c r="U463" s="3"/>
      <c r="V463" s="117"/>
      <c r="W463" s="219"/>
    </row>
    <row r="464" spans="1:23" ht="15.75">
      <c r="A464" s="121" t="s">
        <v>1045</v>
      </c>
      <c r="D464" s="50">
        <f t="shared" si="18"/>
        <v>1279.4999999999982</v>
      </c>
      <c r="E464" s="283">
        <v>61.599999999998545</v>
      </c>
      <c r="F464" s="283">
        <v>107.69999999999891</v>
      </c>
      <c r="G464" s="561">
        <v>331</v>
      </c>
      <c r="H464" s="561">
        <v>570.20000000000073</v>
      </c>
      <c r="I464" s="561">
        <v>72</v>
      </c>
      <c r="J464" s="561">
        <v>137</v>
      </c>
      <c r="K464" s="502"/>
      <c r="L464" s="502"/>
      <c r="M464" s="502"/>
      <c r="N464" s="555"/>
      <c r="O464" s="499"/>
      <c r="Q464" s="157"/>
      <c r="R464" s="157"/>
      <c r="S464" s="121"/>
      <c r="T464" s="121"/>
      <c r="U464" s="3"/>
      <c r="V464" s="117"/>
      <c r="W464" s="219"/>
    </row>
    <row r="465" spans="1:23" ht="15.75">
      <c r="A465" s="121" t="s">
        <v>6</v>
      </c>
      <c r="D465" s="50">
        <f t="shared" si="18"/>
        <v>1338.1000000000013</v>
      </c>
      <c r="E465" s="283">
        <v>0</v>
      </c>
      <c r="F465" s="283">
        <v>279.10000000000127</v>
      </c>
      <c r="G465" s="561">
        <v>135.29999999999927</v>
      </c>
      <c r="H465" s="561">
        <v>648.20000000000073</v>
      </c>
      <c r="I465" s="561">
        <v>73</v>
      </c>
      <c r="J465" s="561">
        <v>202.5</v>
      </c>
      <c r="K465" s="509"/>
      <c r="L465" s="509"/>
      <c r="M465" s="502"/>
      <c r="N465" s="555"/>
      <c r="O465" s="499"/>
      <c r="Q465" s="157"/>
      <c r="R465" s="157"/>
      <c r="S465" s="121"/>
      <c r="T465" s="121"/>
      <c r="U465" s="11"/>
      <c r="V465" s="117"/>
      <c r="W465" s="219"/>
    </row>
    <row r="466" spans="1:23" ht="15.75">
      <c r="A466" s="121" t="s">
        <v>155</v>
      </c>
      <c r="D466" s="50">
        <f t="shared" si="18"/>
        <v>1059.900000000006</v>
      </c>
      <c r="E466" s="283">
        <v>0</v>
      </c>
      <c r="F466" s="283">
        <v>129.699999999998</v>
      </c>
      <c r="G466" s="561">
        <v>160.99999999999818</v>
      </c>
      <c r="H466" s="561">
        <v>527.19999999999891</v>
      </c>
      <c r="I466" s="561">
        <v>87.500000000005457</v>
      </c>
      <c r="J466" s="561">
        <v>154.50000000000546</v>
      </c>
      <c r="K466" s="502"/>
      <c r="L466" s="502"/>
      <c r="M466" s="502"/>
      <c r="N466" s="555"/>
      <c r="O466" s="499"/>
      <c r="Q466" s="157"/>
      <c r="R466" s="157"/>
      <c r="S466" s="121"/>
      <c r="T466" s="121"/>
      <c r="U466" s="3"/>
      <c r="V466" s="117"/>
      <c r="W466" s="219"/>
    </row>
    <row r="467" spans="1:23" ht="15.75">
      <c r="A467" s="121" t="s">
        <v>9</v>
      </c>
      <c r="D467" s="50">
        <f t="shared" si="18"/>
        <v>1179.2000000000035</v>
      </c>
      <c r="E467" s="283">
        <v>0</v>
      </c>
      <c r="F467" s="283">
        <v>152.40000000000055</v>
      </c>
      <c r="G467" s="561">
        <v>132</v>
      </c>
      <c r="H467" s="561">
        <v>648.30000000000291</v>
      </c>
      <c r="I467" s="561">
        <v>71.5</v>
      </c>
      <c r="J467" s="561">
        <v>175</v>
      </c>
      <c r="K467" s="509"/>
      <c r="L467" s="509"/>
      <c r="M467" s="502"/>
      <c r="N467" s="555"/>
      <c r="O467" s="499"/>
      <c r="Q467" s="157"/>
      <c r="R467" s="157"/>
      <c r="S467" s="121"/>
      <c r="T467" s="121"/>
      <c r="U467" s="11"/>
      <c r="V467" s="117"/>
      <c r="W467" s="219"/>
    </row>
    <row r="468" spans="1:23" ht="15.75">
      <c r="A468" s="121" t="s">
        <v>11</v>
      </c>
      <c r="D468" s="50">
        <f t="shared" si="18"/>
        <v>1487.3000000000075</v>
      </c>
      <c r="E468" s="283">
        <v>0</v>
      </c>
      <c r="F468" s="283">
        <v>131.99999999999909</v>
      </c>
      <c r="G468" s="561">
        <v>454.80000000000291</v>
      </c>
      <c r="H468" s="561">
        <v>646.00000000000546</v>
      </c>
      <c r="I468" s="561">
        <v>127.5</v>
      </c>
      <c r="J468" s="561">
        <v>127</v>
      </c>
      <c r="K468" s="509"/>
      <c r="L468" s="509"/>
      <c r="M468" s="502"/>
      <c r="N468" s="555"/>
      <c r="O468" s="499"/>
      <c r="Q468" s="157"/>
      <c r="R468" s="157"/>
      <c r="S468" s="121"/>
      <c r="T468" s="121"/>
      <c r="U468" s="11"/>
      <c r="V468" s="117"/>
      <c r="W468" s="218"/>
    </row>
    <row r="469" spans="1:23" ht="15.75">
      <c r="A469" s="121" t="s">
        <v>2563</v>
      </c>
      <c r="B469" s="3"/>
      <c r="C469" s="3"/>
      <c r="D469" s="50">
        <f t="shared" si="18"/>
        <v>864.19999999999436</v>
      </c>
      <c r="E469" s="283">
        <v>0</v>
      </c>
      <c r="F469" s="283">
        <v>114.00000000000091</v>
      </c>
      <c r="G469" s="561">
        <v>171.79999999999927</v>
      </c>
      <c r="H469" s="561">
        <v>438.39999999999782</v>
      </c>
      <c r="I469" s="561">
        <v>67.499999999998181</v>
      </c>
      <c r="J469" s="561">
        <v>72.499999999998181</v>
      </c>
      <c r="K469" s="560"/>
      <c r="L469" s="560"/>
      <c r="M469" s="513"/>
      <c r="N469" s="513"/>
      <c r="O469" s="511"/>
      <c r="Q469" s="157"/>
      <c r="R469" s="157"/>
      <c r="S469" s="121"/>
      <c r="T469" s="121"/>
      <c r="U469" s="3"/>
      <c r="V469" s="117"/>
      <c r="W469" s="219"/>
    </row>
    <row r="470" spans="1:23" ht="15.75">
      <c r="A470" s="121" t="s">
        <v>983</v>
      </c>
      <c r="D470" s="50">
        <f t="shared" si="18"/>
        <v>982.89999999999418</v>
      </c>
      <c r="E470" s="283">
        <v>0</v>
      </c>
      <c r="F470" s="283">
        <v>156.60000000000036</v>
      </c>
      <c r="G470" s="561">
        <v>227.99999999999818</v>
      </c>
      <c r="H470" s="561">
        <v>330.29999999999927</v>
      </c>
      <c r="I470" s="561">
        <v>87.499999999998181</v>
      </c>
      <c r="J470" s="561">
        <v>180.49999999999818</v>
      </c>
      <c r="K470" s="502"/>
      <c r="L470" s="502"/>
      <c r="M470" s="502"/>
      <c r="N470" s="555"/>
      <c r="O470" s="499"/>
      <c r="Q470" s="157"/>
      <c r="R470" s="157"/>
      <c r="S470" s="121"/>
      <c r="T470" s="121"/>
      <c r="U470" s="3"/>
      <c r="V470" s="117"/>
      <c r="W470" s="219"/>
    </row>
    <row r="471" spans="1:23" ht="15.75">
      <c r="A471" s="121" t="s">
        <v>1040</v>
      </c>
      <c r="D471" s="50">
        <f t="shared" si="18"/>
        <v>1518.5999999999931</v>
      </c>
      <c r="E471" s="283">
        <v>82.499999999999091</v>
      </c>
      <c r="F471" s="283">
        <v>122.39999999999873</v>
      </c>
      <c r="G471" s="561">
        <v>244.99999999999636</v>
      </c>
      <c r="H471" s="561">
        <v>816.69999999999709</v>
      </c>
      <c r="I471" s="561">
        <v>64.000000000001819</v>
      </c>
      <c r="J471" s="561">
        <v>188</v>
      </c>
      <c r="K471" s="502"/>
      <c r="L471" s="502"/>
      <c r="M471" s="502"/>
      <c r="N471" s="555"/>
      <c r="O471" s="499"/>
      <c r="Q471" s="157"/>
      <c r="R471" s="157"/>
      <c r="S471" s="121"/>
      <c r="T471" s="121"/>
      <c r="U471" s="11"/>
      <c r="V471" s="117"/>
      <c r="W471" s="218"/>
    </row>
    <row r="472" spans="1:23" ht="15.75">
      <c r="A472" s="121" t="s">
        <v>13</v>
      </c>
      <c r="D472" s="50">
        <f t="shared" si="18"/>
        <v>1467.0000000000064</v>
      </c>
      <c r="E472" s="283">
        <v>0</v>
      </c>
      <c r="F472" s="283">
        <v>383.69999999999982</v>
      </c>
      <c r="G472" s="561">
        <v>225.00000000000364</v>
      </c>
      <c r="H472" s="561">
        <v>549.79999999999927</v>
      </c>
      <c r="I472" s="561">
        <v>61.500000000001819</v>
      </c>
      <c r="J472" s="561">
        <v>247.00000000000182</v>
      </c>
      <c r="K472" s="509"/>
      <c r="L472" s="509"/>
      <c r="M472" s="502"/>
      <c r="N472" s="555"/>
      <c r="O472" s="499"/>
      <c r="Q472" s="157"/>
      <c r="R472" s="157"/>
      <c r="S472" s="121"/>
      <c r="T472" s="121"/>
      <c r="U472" s="3"/>
      <c r="V472" s="117"/>
      <c r="W472" s="219"/>
    </row>
    <row r="473" spans="1:23" ht="15.75">
      <c r="A473" s="121" t="s">
        <v>989</v>
      </c>
      <c r="D473" s="50">
        <f t="shared" si="18"/>
        <v>1588.8000000000075</v>
      </c>
      <c r="E473" s="283">
        <v>71.500000000001819</v>
      </c>
      <c r="F473" s="283">
        <v>194.300000000002</v>
      </c>
      <c r="G473" s="561">
        <v>236.80000000000109</v>
      </c>
      <c r="H473" s="561">
        <v>709.70000000000255</v>
      </c>
      <c r="I473" s="561">
        <v>153</v>
      </c>
      <c r="J473" s="561">
        <v>223.5</v>
      </c>
      <c r="K473" s="502"/>
      <c r="L473" s="502"/>
      <c r="M473" s="502"/>
      <c r="N473" s="555"/>
      <c r="O473" s="499"/>
      <c r="Q473" s="157"/>
      <c r="R473" s="157"/>
      <c r="S473" s="121"/>
      <c r="T473" s="121"/>
      <c r="U473" s="155"/>
      <c r="V473" s="117"/>
      <c r="W473" s="218"/>
    </row>
    <row r="474" spans="1:23" ht="15.75">
      <c r="A474" s="121" t="s">
        <v>15</v>
      </c>
      <c r="D474" s="50">
        <f t="shared" si="18"/>
        <v>1235.0999999999822</v>
      </c>
      <c r="E474" s="283">
        <v>41.999999999999091</v>
      </c>
      <c r="F474" s="283">
        <v>63.699999999999818</v>
      </c>
      <c r="G474" s="561">
        <v>310.79999999999745</v>
      </c>
      <c r="H474" s="561">
        <v>516.09999999999673</v>
      </c>
      <c r="I474" s="561">
        <v>111.49999999999454</v>
      </c>
      <c r="J474" s="561">
        <v>190.99999999999454</v>
      </c>
      <c r="K474" s="509"/>
      <c r="L474" s="509"/>
      <c r="M474" s="502"/>
      <c r="N474" s="555"/>
      <c r="O474" s="499"/>
      <c r="Q474" s="157"/>
      <c r="R474" s="157"/>
      <c r="S474" s="121"/>
      <c r="T474" s="121"/>
      <c r="U474" s="11"/>
      <c r="V474" s="117"/>
      <c r="W474" s="218"/>
    </row>
    <row r="475" spans="1:23" ht="15.75">
      <c r="A475" s="121" t="s">
        <v>17</v>
      </c>
      <c r="D475" s="50">
        <f t="shared" si="18"/>
        <v>1614.9999999999964</v>
      </c>
      <c r="E475" s="283">
        <v>0</v>
      </c>
      <c r="F475" s="283">
        <v>157.19999999999891</v>
      </c>
      <c r="G475" s="561">
        <v>437.5</v>
      </c>
      <c r="H475" s="561">
        <v>698.30000000000109</v>
      </c>
      <c r="I475" s="561">
        <v>135.99999999999818</v>
      </c>
      <c r="J475" s="561">
        <v>185.99999999999818</v>
      </c>
      <c r="K475" s="509"/>
      <c r="L475" s="509"/>
      <c r="M475" s="502"/>
      <c r="N475" s="555"/>
      <c r="O475" s="499"/>
      <c r="Q475" s="157"/>
      <c r="R475" s="157"/>
      <c r="S475" s="121"/>
      <c r="T475" s="121"/>
      <c r="U475" s="3"/>
      <c r="V475" s="117"/>
      <c r="W475" s="219"/>
    </row>
    <row r="476" spans="1:23" ht="15.75">
      <c r="A476" s="121" t="s">
        <v>999</v>
      </c>
      <c r="D476" s="50">
        <f t="shared" si="18"/>
        <v>1435.6999999999925</v>
      </c>
      <c r="E476" s="283">
        <v>0</v>
      </c>
      <c r="F476" s="283">
        <v>207.59999999999764</v>
      </c>
      <c r="G476" s="561">
        <v>335.69999999999709</v>
      </c>
      <c r="H476" s="561">
        <v>643.89999999999782</v>
      </c>
      <c r="I476" s="561">
        <v>102.5</v>
      </c>
      <c r="J476" s="561">
        <v>146</v>
      </c>
      <c r="K476" s="502"/>
      <c r="L476" s="502"/>
      <c r="M476" s="502"/>
      <c r="N476" s="555"/>
      <c r="O476" s="499"/>
      <c r="Q476" s="157"/>
      <c r="R476" s="157"/>
      <c r="S476" s="121"/>
      <c r="T476" s="121"/>
      <c r="U476" s="11"/>
      <c r="V476" s="117"/>
      <c r="W476" s="218"/>
    </row>
    <row r="477" spans="1:23" ht="15.75">
      <c r="A477" s="121" t="s">
        <v>1013</v>
      </c>
      <c r="D477" s="50">
        <f t="shared" si="18"/>
        <v>1486.4500000000025</v>
      </c>
      <c r="E477" s="283">
        <v>120.99999999999909</v>
      </c>
      <c r="F477" s="283">
        <v>139.99999999999909</v>
      </c>
      <c r="G477" s="561">
        <v>413.89999999999964</v>
      </c>
      <c r="H477" s="561">
        <v>596.54999999999927</v>
      </c>
      <c r="I477" s="561">
        <v>66.500000000005457</v>
      </c>
      <c r="J477" s="561">
        <v>148.5</v>
      </c>
      <c r="K477" s="502"/>
      <c r="L477" s="502"/>
      <c r="M477" s="502"/>
      <c r="N477" s="558"/>
      <c r="O477" s="499"/>
      <c r="Q477" s="157"/>
      <c r="R477" s="157"/>
      <c r="S477" s="121"/>
      <c r="T477" s="121"/>
      <c r="U477" s="155"/>
      <c r="V477" s="117"/>
      <c r="W477" s="219"/>
    </row>
    <row r="478" spans="1:23" ht="15.75">
      <c r="A478" s="121" t="s">
        <v>164</v>
      </c>
      <c r="D478" s="50">
        <f t="shared" si="18"/>
        <v>1702.5999999999976</v>
      </c>
      <c r="E478" s="283">
        <v>84.000000000000909</v>
      </c>
      <c r="F478" s="283">
        <v>143.90000000000146</v>
      </c>
      <c r="G478" s="561">
        <v>402.49999999999818</v>
      </c>
      <c r="H478" s="561">
        <v>778.70000000000073</v>
      </c>
      <c r="I478" s="561">
        <v>114.99999999999818</v>
      </c>
      <c r="J478" s="561">
        <v>178.49999999999818</v>
      </c>
      <c r="K478" s="502"/>
      <c r="L478" s="502"/>
      <c r="M478" s="502"/>
      <c r="N478" s="555"/>
      <c r="O478" s="499"/>
      <c r="Q478" s="157"/>
      <c r="R478" s="157"/>
      <c r="S478" s="121"/>
      <c r="T478" s="121"/>
      <c r="U478" s="3"/>
      <c r="V478" s="117"/>
      <c r="W478" s="219"/>
    </row>
    <row r="479" spans="1:23" ht="15.75">
      <c r="A479" s="121" t="s">
        <v>19</v>
      </c>
      <c r="D479" s="50">
        <f t="shared" si="18"/>
        <v>1318.4000000000033</v>
      </c>
      <c r="E479" s="283">
        <v>0</v>
      </c>
      <c r="F479" s="283">
        <v>135.20000000000073</v>
      </c>
      <c r="G479" s="561">
        <v>342.00000000000182</v>
      </c>
      <c r="H479" s="561">
        <v>578.70000000000073</v>
      </c>
      <c r="I479" s="561">
        <v>88.5</v>
      </c>
      <c r="J479" s="561">
        <v>174</v>
      </c>
      <c r="K479" s="509"/>
      <c r="L479" s="509"/>
      <c r="M479" s="502"/>
      <c r="N479" s="555"/>
      <c r="O479" s="499"/>
      <c r="Q479" s="157"/>
      <c r="R479" s="157"/>
      <c r="S479" s="121"/>
      <c r="T479" s="121"/>
      <c r="U479" s="11"/>
      <c r="V479" s="117"/>
      <c r="W479" s="218"/>
    </row>
    <row r="480" spans="1:23" ht="15.75">
      <c r="A480" s="148" t="s">
        <v>2544</v>
      </c>
      <c r="B480" s="3"/>
      <c r="C480" s="3"/>
      <c r="D480" s="50">
        <f t="shared" si="18"/>
        <v>1733.8000000000011</v>
      </c>
      <c r="E480" s="283">
        <v>97.499999999999091</v>
      </c>
      <c r="F480" s="283">
        <v>67.199999999999818</v>
      </c>
      <c r="G480" s="561">
        <v>458.40000000000327</v>
      </c>
      <c r="H480" s="561">
        <v>783.20000000000437</v>
      </c>
      <c r="I480" s="561">
        <v>154.99999999999454</v>
      </c>
      <c r="J480" s="561">
        <v>172.5</v>
      </c>
      <c r="K480" s="560"/>
      <c r="L480" s="560"/>
      <c r="M480" s="513"/>
      <c r="N480" s="513"/>
      <c r="O480" s="511"/>
      <c r="Q480" s="157"/>
      <c r="R480" s="157"/>
      <c r="S480" s="121"/>
      <c r="T480" s="121"/>
      <c r="U480" s="11"/>
      <c r="V480" s="117"/>
      <c r="W480" s="218"/>
    </row>
    <row r="481" spans="1:23" ht="15.75">
      <c r="A481" s="121" t="s">
        <v>2546</v>
      </c>
      <c r="B481" s="3"/>
      <c r="C481" s="3"/>
      <c r="D481" s="50">
        <f t="shared" si="18"/>
        <v>1174.8000000000084</v>
      </c>
      <c r="E481" s="283">
        <v>82.500000000000909</v>
      </c>
      <c r="F481" s="283">
        <v>110.60000000000127</v>
      </c>
      <c r="G481" s="561">
        <v>353.90000000000146</v>
      </c>
      <c r="H481" s="561">
        <v>383.80000000000109</v>
      </c>
      <c r="I481" s="561">
        <v>92.500000000003638</v>
      </c>
      <c r="J481" s="561">
        <v>151.5</v>
      </c>
      <c r="K481" s="560"/>
      <c r="L481" s="560"/>
      <c r="M481" s="513"/>
      <c r="N481" s="513"/>
      <c r="O481" s="511"/>
      <c r="Q481" s="157"/>
      <c r="R481" s="157"/>
      <c r="S481" s="121"/>
      <c r="T481" s="121"/>
      <c r="U481" s="3"/>
      <c r="V481" s="117"/>
      <c r="W481" s="219"/>
    </row>
    <row r="482" spans="1:23" ht="15.75">
      <c r="A482" s="121" t="s">
        <v>1057</v>
      </c>
      <c r="D482" s="50">
        <f t="shared" si="18"/>
        <v>1405.1000000000058</v>
      </c>
      <c r="E482" s="283">
        <v>78.000000000000909</v>
      </c>
      <c r="F482" s="283">
        <v>170.50000000000091</v>
      </c>
      <c r="G482" s="561">
        <v>311.99999999999818</v>
      </c>
      <c r="H482" s="561">
        <v>580.60000000000036</v>
      </c>
      <c r="I482" s="561">
        <v>102.50000000000364</v>
      </c>
      <c r="J482" s="561">
        <v>161.50000000000182</v>
      </c>
      <c r="K482" s="502"/>
      <c r="L482" s="502"/>
      <c r="M482" s="502"/>
      <c r="N482" s="555"/>
      <c r="O482" s="499"/>
      <c r="Q482" s="157"/>
      <c r="R482" s="157"/>
      <c r="S482" s="121"/>
      <c r="T482" s="121"/>
      <c r="U482" s="11"/>
      <c r="V482" s="117"/>
      <c r="W482" s="218"/>
    </row>
    <row r="483" spans="1:23" ht="15.75">
      <c r="A483" s="121" t="s">
        <v>1053</v>
      </c>
      <c r="D483" s="50">
        <f t="shared" si="18"/>
        <v>1450.3999999999933</v>
      </c>
      <c r="E483" s="283">
        <v>0</v>
      </c>
      <c r="F483" s="283">
        <v>234.89999999999873</v>
      </c>
      <c r="G483" s="561">
        <v>282.89999999999782</v>
      </c>
      <c r="H483" s="561">
        <v>695.10000000000036</v>
      </c>
      <c r="I483" s="561">
        <v>60.499999999998181</v>
      </c>
      <c r="J483" s="561">
        <v>176.99999999999818</v>
      </c>
      <c r="K483" s="502"/>
      <c r="L483" s="502"/>
      <c r="M483" s="502"/>
      <c r="N483" s="555"/>
      <c r="O483" s="499"/>
      <c r="Q483" s="157"/>
      <c r="R483" s="157"/>
      <c r="S483" s="121"/>
      <c r="T483" s="121"/>
      <c r="U483" s="11"/>
      <c r="V483" s="117"/>
      <c r="W483" s="218"/>
    </row>
    <row r="484" spans="1:23" ht="15.75">
      <c r="A484" s="121" t="s">
        <v>21</v>
      </c>
      <c r="D484" s="50">
        <f t="shared" si="18"/>
        <v>1687.5000000000009</v>
      </c>
      <c r="E484" s="283">
        <v>71.499999999999091</v>
      </c>
      <c r="F484" s="283">
        <v>150.79999999999927</v>
      </c>
      <c r="G484" s="561">
        <v>417.5</v>
      </c>
      <c r="H484" s="561">
        <v>718.19999999999891</v>
      </c>
      <c r="I484" s="561">
        <v>151.00000000000182</v>
      </c>
      <c r="J484" s="561">
        <v>178.50000000000182</v>
      </c>
      <c r="K484" s="557"/>
      <c r="L484" s="557"/>
      <c r="M484" s="502"/>
      <c r="N484" s="555"/>
      <c r="O484" s="499"/>
      <c r="Q484" s="157"/>
      <c r="R484" s="157"/>
      <c r="S484" s="121"/>
      <c r="T484" s="121"/>
      <c r="U484" s="3"/>
      <c r="V484" s="117"/>
      <c r="W484" s="219"/>
    </row>
    <row r="485" spans="1:23" ht="15.75">
      <c r="A485" s="121" t="s">
        <v>142</v>
      </c>
      <c r="D485" s="50">
        <f t="shared" si="18"/>
        <v>1252.7999999999874</v>
      </c>
      <c r="E485" s="283">
        <v>0</v>
      </c>
      <c r="F485" s="283">
        <v>105.80000000000018</v>
      </c>
      <c r="G485" s="561">
        <v>263.09999999999673</v>
      </c>
      <c r="H485" s="561">
        <v>590.39999999999782</v>
      </c>
      <c r="I485" s="561">
        <v>127.99999999999636</v>
      </c>
      <c r="J485" s="561">
        <v>165.49999999999636</v>
      </c>
      <c r="K485" s="502"/>
      <c r="L485" s="502"/>
      <c r="M485" s="502"/>
      <c r="N485" s="555"/>
      <c r="O485" s="499"/>
      <c r="Q485" s="157"/>
      <c r="R485" s="157"/>
      <c r="S485" s="121"/>
      <c r="T485" s="121"/>
      <c r="U485" s="3"/>
      <c r="V485" s="117"/>
      <c r="W485" s="219"/>
    </row>
    <row r="486" spans="1:23" ht="15.75">
      <c r="A486" s="121" t="s">
        <v>2549</v>
      </c>
      <c r="B486" s="3"/>
      <c r="C486" s="3"/>
      <c r="D486" s="50">
        <f t="shared" si="18"/>
        <v>1340.4999999999955</v>
      </c>
      <c r="E486" s="283">
        <v>78.400000000000546</v>
      </c>
      <c r="F486" s="283">
        <v>141.39999999999964</v>
      </c>
      <c r="G486" s="561">
        <v>317.50000000000182</v>
      </c>
      <c r="H486" s="561">
        <v>543.19999999999891</v>
      </c>
      <c r="I486" s="561">
        <v>112.99999999999818</v>
      </c>
      <c r="J486" s="561">
        <v>146.99999999999636</v>
      </c>
      <c r="K486" s="560"/>
      <c r="L486" s="560"/>
      <c r="M486" s="513"/>
      <c r="N486" s="513"/>
      <c r="O486" s="511"/>
      <c r="Q486" s="157"/>
      <c r="R486" s="157"/>
      <c r="S486" s="121"/>
      <c r="T486" s="121"/>
      <c r="U486" s="11"/>
      <c r="V486" s="117"/>
      <c r="W486" s="219"/>
    </row>
    <row r="487" spans="1:23" ht="15.75">
      <c r="A487" s="121" t="s">
        <v>2548</v>
      </c>
      <c r="B487" s="3"/>
      <c r="C487" s="3"/>
      <c r="D487" s="50">
        <f t="shared" ref="D487:D518" si="19">SUM(E487:DZ487)</f>
        <v>1096.8999999999942</v>
      </c>
      <c r="E487" s="283">
        <v>112.50000000000091</v>
      </c>
      <c r="F487" s="283">
        <v>128.80000000000018</v>
      </c>
      <c r="G487" s="561">
        <v>281.99999999999818</v>
      </c>
      <c r="H487" s="561">
        <v>366.59999999999854</v>
      </c>
      <c r="I487" s="561">
        <v>68.999999999996362</v>
      </c>
      <c r="J487" s="561">
        <v>138</v>
      </c>
      <c r="K487" s="560"/>
      <c r="L487" s="560"/>
      <c r="M487" s="513"/>
      <c r="N487" s="513"/>
      <c r="O487" s="511"/>
      <c r="Q487" s="157"/>
      <c r="R487" s="157"/>
      <c r="S487" s="121"/>
      <c r="T487" s="121"/>
      <c r="U487" s="3"/>
      <c r="V487" s="117"/>
      <c r="W487" s="219"/>
    </row>
    <row r="488" spans="1:23" ht="15.75">
      <c r="A488" s="121" t="s">
        <v>1019</v>
      </c>
      <c r="D488" s="50">
        <f t="shared" si="19"/>
        <v>1505.6000000000067</v>
      </c>
      <c r="E488" s="283">
        <v>0</v>
      </c>
      <c r="F488" s="283">
        <v>149.49999999999909</v>
      </c>
      <c r="G488" s="561">
        <v>322.19999999999891</v>
      </c>
      <c r="H488" s="561">
        <v>755.90000000000146</v>
      </c>
      <c r="I488" s="561">
        <v>127.00000000000364</v>
      </c>
      <c r="J488" s="561">
        <v>151.00000000000364</v>
      </c>
      <c r="K488" s="502"/>
      <c r="L488" s="502"/>
      <c r="M488" s="502"/>
      <c r="N488" s="555"/>
      <c r="O488" s="499"/>
      <c r="Q488" s="157"/>
      <c r="R488" s="157"/>
      <c r="S488" s="121"/>
      <c r="T488" s="121"/>
      <c r="U488" s="11"/>
      <c r="V488" s="117"/>
      <c r="W488" s="218"/>
    </row>
    <row r="489" spans="1:23" ht="15.75">
      <c r="A489" s="121" t="s">
        <v>1020</v>
      </c>
      <c r="D489" s="50">
        <f t="shared" si="19"/>
        <v>1404.1999999999871</v>
      </c>
      <c r="E489" s="283">
        <v>74.5</v>
      </c>
      <c r="F489" s="283">
        <v>62.400000000000546</v>
      </c>
      <c r="G489" s="561">
        <v>445</v>
      </c>
      <c r="H489" s="561">
        <v>605.30000000000109</v>
      </c>
      <c r="I489" s="561">
        <v>126.99999999999272</v>
      </c>
      <c r="J489" s="561">
        <v>89.999999999992724</v>
      </c>
      <c r="K489" s="502"/>
      <c r="L489" s="502"/>
      <c r="M489" s="502"/>
      <c r="N489" s="555"/>
      <c r="O489" s="499"/>
      <c r="Q489" s="157"/>
      <c r="R489" s="157"/>
      <c r="S489" s="121"/>
      <c r="T489" s="121"/>
      <c r="U489" s="3"/>
      <c r="V489" s="117"/>
      <c r="W489" s="219"/>
    </row>
    <row r="490" spans="1:23" ht="15.75">
      <c r="A490" s="121" t="s">
        <v>23</v>
      </c>
      <c r="D490" s="50">
        <f t="shared" si="19"/>
        <v>1665.0500000000102</v>
      </c>
      <c r="E490" s="283">
        <v>84.000000000000909</v>
      </c>
      <c r="F490" s="283">
        <v>231.20000000000164</v>
      </c>
      <c r="G490" s="561">
        <v>354.40000000000509</v>
      </c>
      <c r="H490" s="561">
        <v>655.45000000000255</v>
      </c>
      <c r="I490" s="561">
        <v>161</v>
      </c>
      <c r="J490" s="561">
        <v>179</v>
      </c>
      <c r="K490" s="509"/>
      <c r="L490" s="509"/>
      <c r="M490" s="502"/>
      <c r="N490" s="555"/>
      <c r="O490" s="499"/>
      <c r="Q490" s="157"/>
      <c r="R490" s="157"/>
      <c r="S490" s="121"/>
      <c r="T490" s="121"/>
      <c r="U490" s="3"/>
      <c r="V490" s="117"/>
      <c r="W490" s="219"/>
    </row>
    <row r="491" spans="1:23" ht="15.75">
      <c r="A491" s="121" t="s">
        <v>25</v>
      </c>
      <c r="D491" s="50">
        <f t="shared" si="19"/>
        <v>1618.9499999999898</v>
      </c>
      <c r="E491" s="283">
        <v>0</v>
      </c>
      <c r="F491" s="283">
        <v>216.19999999999891</v>
      </c>
      <c r="G491" s="561">
        <v>358.79999999999927</v>
      </c>
      <c r="H491" s="561">
        <v>783.44999999999891</v>
      </c>
      <c r="I491" s="561">
        <v>135.49999999999636</v>
      </c>
      <c r="J491" s="561">
        <v>124.99999999999636</v>
      </c>
      <c r="K491" s="509"/>
      <c r="L491" s="509"/>
      <c r="M491" s="502"/>
      <c r="N491" s="555"/>
      <c r="O491" s="499"/>
      <c r="Q491" s="157"/>
      <c r="R491" s="157"/>
      <c r="S491" s="121"/>
      <c r="T491" s="121"/>
      <c r="U491" s="3"/>
      <c r="V491" s="117"/>
      <c r="W491" s="219"/>
    </row>
    <row r="492" spans="1:23" ht="15.75">
      <c r="A492" s="121" t="s">
        <v>2562</v>
      </c>
      <c r="B492" s="3"/>
      <c r="C492" s="3"/>
      <c r="D492" s="50">
        <f t="shared" si="19"/>
        <v>1427.6999999999907</v>
      </c>
      <c r="E492" s="283">
        <v>0</v>
      </c>
      <c r="F492" s="283">
        <v>156.39999999999873</v>
      </c>
      <c r="G492" s="561">
        <v>452.49999999999818</v>
      </c>
      <c r="H492" s="561">
        <v>535.79999999999745</v>
      </c>
      <c r="I492" s="561">
        <v>127.49999999999818</v>
      </c>
      <c r="J492" s="561">
        <v>155.49999999999818</v>
      </c>
      <c r="K492" s="560"/>
      <c r="L492" s="560"/>
      <c r="M492" s="513"/>
      <c r="N492" s="513"/>
      <c r="O492" s="511"/>
      <c r="Q492" s="157"/>
      <c r="R492" s="157"/>
      <c r="S492" s="121"/>
      <c r="T492" s="121"/>
      <c r="U492" s="3"/>
      <c r="V492" s="117"/>
      <c r="W492" s="219"/>
    </row>
    <row r="493" spans="1:23" ht="15.75">
      <c r="A493" s="121" t="s">
        <v>2569</v>
      </c>
      <c r="B493" s="3"/>
      <c r="C493" s="3"/>
      <c r="D493" s="50">
        <f t="shared" si="19"/>
        <v>1521.2000000000007</v>
      </c>
      <c r="E493" s="283">
        <v>48.999999999998181</v>
      </c>
      <c r="F493" s="283">
        <v>187.49999999999818</v>
      </c>
      <c r="G493" s="561">
        <v>251.09999999999854</v>
      </c>
      <c r="H493" s="561">
        <v>811.10000000000218</v>
      </c>
      <c r="I493" s="561">
        <v>102.50000000000182</v>
      </c>
      <c r="J493" s="561">
        <v>120.00000000000182</v>
      </c>
      <c r="K493" s="560"/>
      <c r="L493" s="560"/>
      <c r="M493" s="513"/>
      <c r="N493" s="513"/>
      <c r="O493" s="511"/>
      <c r="Q493" s="157"/>
      <c r="R493" s="157"/>
      <c r="S493" s="121"/>
      <c r="T493" s="121"/>
      <c r="U493" s="11"/>
      <c r="V493" s="117"/>
      <c r="W493" s="219"/>
    </row>
    <row r="494" spans="1:23" ht="15.75">
      <c r="A494" s="121" t="s">
        <v>2559</v>
      </c>
      <c r="B494" s="3"/>
      <c r="C494" s="3"/>
      <c r="D494" s="50">
        <f t="shared" si="19"/>
        <v>1389.6499999999996</v>
      </c>
      <c r="E494" s="283">
        <v>0</v>
      </c>
      <c r="F494" s="283">
        <v>137.30000000000109</v>
      </c>
      <c r="G494" s="561">
        <v>262.50000000000182</v>
      </c>
      <c r="H494" s="561">
        <v>662.60000000000036</v>
      </c>
      <c r="I494" s="561">
        <v>152.24999999999818</v>
      </c>
      <c r="J494" s="561">
        <v>174.99999999999818</v>
      </c>
      <c r="K494" s="560"/>
      <c r="L494" s="560"/>
      <c r="M494" s="513"/>
      <c r="N494" s="513"/>
      <c r="O494" s="511"/>
      <c r="Q494" s="157"/>
      <c r="R494" s="157"/>
      <c r="S494" s="121"/>
      <c r="T494" s="121"/>
      <c r="U494" s="3"/>
      <c r="V494" s="117"/>
      <c r="W494" s="219"/>
    </row>
    <row r="495" spans="1:23" ht="15.75">
      <c r="A495" s="121" t="s">
        <v>2564</v>
      </c>
      <c r="B495" s="3"/>
      <c r="C495" s="3"/>
      <c r="D495" s="50">
        <f t="shared" si="19"/>
        <v>1491.3499999999985</v>
      </c>
      <c r="E495" s="283">
        <v>34.500000000000909</v>
      </c>
      <c r="F495" s="283">
        <v>192.49999999999909</v>
      </c>
      <c r="G495" s="561">
        <v>382.49999999999636</v>
      </c>
      <c r="H495" s="561">
        <v>462.84999999999854</v>
      </c>
      <c r="I495" s="561">
        <v>124.50000000000182</v>
      </c>
      <c r="J495" s="561">
        <v>294.50000000000182</v>
      </c>
      <c r="K495" s="560"/>
      <c r="L495" s="560"/>
      <c r="M495" s="513"/>
      <c r="N495" s="513"/>
      <c r="O495" s="511"/>
      <c r="Q495" s="157"/>
      <c r="R495" s="157"/>
      <c r="S495" s="121"/>
      <c r="T495" s="121"/>
      <c r="U495" s="11"/>
      <c r="V495" s="117"/>
      <c r="W495" s="218"/>
    </row>
    <row r="496" spans="1:23" ht="15.75">
      <c r="A496" s="121" t="s">
        <v>2554</v>
      </c>
      <c r="B496" s="3"/>
      <c r="C496" s="3"/>
      <c r="D496" s="50">
        <f t="shared" si="19"/>
        <v>1212.5000000000027</v>
      </c>
      <c r="E496" s="283">
        <v>38.5</v>
      </c>
      <c r="F496" s="283">
        <v>82.500000000000909</v>
      </c>
      <c r="G496" s="561">
        <v>301.79999999999563</v>
      </c>
      <c r="H496" s="561">
        <v>635.19999999999891</v>
      </c>
      <c r="I496" s="561">
        <v>65.500000000003638</v>
      </c>
      <c r="J496" s="561">
        <v>89.000000000003638</v>
      </c>
      <c r="K496" s="560"/>
      <c r="L496" s="560"/>
      <c r="M496" s="513"/>
      <c r="N496" s="513"/>
      <c r="O496" s="511"/>
      <c r="Q496" s="157"/>
      <c r="R496" s="157"/>
      <c r="S496" s="121"/>
      <c r="T496" s="121"/>
      <c r="U496" s="3"/>
      <c r="V496" s="117"/>
      <c r="W496" s="219"/>
    </row>
    <row r="497" spans="1:23" ht="15.75">
      <c r="A497" s="121" t="s">
        <v>1001</v>
      </c>
      <c r="D497" s="50">
        <f t="shared" si="19"/>
        <v>1217.5499999999984</v>
      </c>
      <c r="E497" s="283">
        <v>42.000000000001819</v>
      </c>
      <c r="F497" s="283">
        <v>169.40000000000236</v>
      </c>
      <c r="G497" s="561">
        <v>151.80000000000109</v>
      </c>
      <c r="H497" s="561">
        <v>552.35000000000036</v>
      </c>
      <c r="I497" s="561">
        <v>72.499999999996362</v>
      </c>
      <c r="J497" s="561">
        <v>229.49999999999636</v>
      </c>
      <c r="K497" s="502"/>
      <c r="L497" s="502"/>
      <c r="M497" s="502"/>
      <c r="N497" s="555"/>
      <c r="O497" s="499"/>
      <c r="Q497" s="157"/>
      <c r="R497" s="157"/>
      <c r="S497" s="121"/>
      <c r="T497" s="121"/>
      <c r="U497" s="3"/>
      <c r="V497" s="117"/>
      <c r="W497" s="219"/>
    </row>
    <row r="498" spans="1:23" ht="15.75">
      <c r="A498" s="121" t="s">
        <v>27</v>
      </c>
      <c r="D498" s="50">
        <f t="shared" si="19"/>
        <v>1032.7999999999975</v>
      </c>
      <c r="E498" s="283">
        <v>25.999999999999091</v>
      </c>
      <c r="F498" s="283">
        <v>99.699999999997999</v>
      </c>
      <c r="G498" s="561">
        <v>129.60000000000036</v>
      </c>
      <c r="H498" s="561">
        <v>526.5</v>
      </c>
      <c r="I498" s="561">
        <v>112</v>
      </c>
      <c r="J498" s="561">
        <v>139</v>
      </c>
      <c r="K498" s="509"/>
      <c r="L498" s="509"/>
      <c r="M498" s="502"/>
      <c r="N498" s="555"/>
      <c r="O498" s="499"/>
      <c r="Q498" s="157"/>
      <c r="R498" s="157"/>
      <c r="S498" s="121"/>
      <c r="T498" s="121"/>
      <c r="U498" s="11"/>
      <c r="V498" s="117"/>
      <c r="W498" s="219"/>
    </row>
    <row r="499" spans="1:23" ht="15.75">
      <c r="A499" s="121" t="s">
        <v>1035</v>
      </c>
      <c r="D499" s="50">
        <f t="shared" si="19"/>
        <v>1678.8000000000011</v>
      </c>
      <c r="E499" s="283">
        <v>0</v>
      </c>
      <c r="F499" s="283">
        <v>194.00000000000182</v>
      </c>
      <c r="G499" s="561">
        <v>402.00000000000546</v>
      </c>
      <c r="H499" s="561">
        <v>766.80000000000291</v>
      </c>
      <c r="I499" s="561">
        <v>157.99999999999818</v>
      </c>
      <c r="J499" s="561">
        <v>157.99999999999272</v>
      </c>
      <c r="K499" s="502"/>
      <c r="L499" s="502"/>
      <c r="M499" s="502"/>
      <c r="N499" s="555"/>
      <c r="O499" s="499"/>
      <c r="Q499" s="157"/>
      <c r="R499" s="157"/>
      <c r="S499" s="121"/>
      <c r="T499" s="121"/>
      <c r="U499" s="3"/>
      <c r="V499" s="117"/>
      <c r="W499" s="219"/>
    </row>
    <row r="500" spans="1:23" ht="15.75">
      <c r="A500" s="121" t="s">
        <v>156</v>
      </c>
      <c r="D500" s="50">
        <f t="shared" si="19"/>
        <v>1383.4000000000005</v>
      </c>
      <c r="E500" s="283">
        <v>0</v>
      </c>
      <c r="F500" s="283">
        <v>19.499999999999091</v>
      </c>
      <c r="G500" s="561">
        <v>323.100000000004</v>
      </c>
      <c r="H500" s="561">
        <v>787.80000000000473</v>
      </c>
      <c r="I500" s="561">
        <v>125.99999999999636</v>
      </c>
      <c r="J500" s="561">
        <v>126.99999999999636</v>
      </c>
      <c r="K500" s="502"/>
      <c r="L500" s="502"/>
      <c r="M500" s="502"/>
      <c r="N500" s="555"/>
      <c r="O500" s="499"/>
      <c r="Q500" s="157"/>
      <c r="R500" s="157"/>
      <c r="S500" s="121"/>
      <c r="T500" s="121"/>
      <c r="U500" s="155"/>
      <c r="V500" s="117"/>
      <c r="W500" s="219"/>
    </row>
    <row r="501" spans="1:23" ht="15.75">
      <c r="A501" s="121" t="s">
        <v>1021</v>
      </c>
      <c r="D501" s="50">
        <f t="shared" si="19"/>
        <v>1117.5500000000184</v>
      </c>
      <c r="E501" s="283">
        <v>51.100000000002183</v>
      </c>
      <c r="F501" s="283">
        <v>80.800000000002001</v>
      </c>
      <c r="G501" s="561">
        <v>261.70000000000437</v>
      </c>
      <c r="H501" s="561">
        <v>438.70000000000618</v>
      </c>
      <c r="I501" s="561">
        <v>137.00000000000182</v>
      </c>
      <c r="J501" s="561">
        <v>148.25000000000182</v>
      </c>
      <c r="K501" s="502"/>
      <c r="L501" s="502"/>
      <c r="M501" s="502"/>
      <c r="N501" s="555"/>
      <c r="O501" s="499"/>
      <c r="Q501" s="157"/>
      <c r="R501" s="157"/>
      <c r="S501" s="121"/>
      <c r="T501" s="121"/>
      <c r="U501" s="11"/>
      <c r="V501" s="117"/>
      <c r="W501" s="218"/>
    </row>
    <row r="502" spans="1:23" ht="15.75">
      <c r="A502" s="121" t="s">
        <v>143</v>
      </c>
      <c r="D502" s="50">
        <f t="shared" si="19"/>
        <v>1640.8999999999915</v>
      </c>
      <c r="E502" s="283">
        <v>41.999999999999091</v>
      </c>
      <c r="F502" s="283">
        <v>239.5</v>
      </c>
      <c r="G502" s="561">
        <v>424.79999999999745</v>
      </c>
      <c r="H502" s="561">
        <v>697.09999999999854</v>
      </c>
      <c r="I502" s="561">
        <v>59.999999999998181</v>
      </c>
      <c r="J502" s="561">
        <v>177.49999999999818</v>
      </c>
      <c r="K502" s="557"/>
      <c r="L502" s="557"/>
      <c r="M502" s="502"/>
      <c r="N502" s="555"/>
      <c r="O502" s="499"/>
      <c r="Q502" s="157"/>
      <c r="R502" s="157"/>
      <c r="S502" s="121"/>
      <c r="T502" s="121"/>
      <c r="U502" s="3"/>
      <c r="V502" s="117"/>
      <c r="W502" s="219"/>
    </row>
    <row r="503" spans="1:23" ht="15.75">
      <c r="A503" s="121" t="s">
        <v>993</v>
      </c>
      <c r="D503" s="50">
        <f t="shared" si="19"/>
        <v>1144.5000000000009</v>
      </c>
      <c r="E503" s="283">
        <v>38.499999999998181</v>
      </c>
      <c r="F503" s="283">
        <v>125.29999999999836</v>
      </c>
      <c r="G503" s="561">
        <v>264.60000000000036</v>
      </c>
      <c r="H503" s="561">
        <v>468.10000000000036</v>
      </c>
      <c r="I503" s="561">
        <v>75.000000000001819</v>
      </c>
      <c r="J503" s="561">
        <v>173.00000000000182</v>
      </c>
      <c r="K503" s="502"/>
      <c r="L503" s="502"/>
      <c r="M503" s="502"/>
      <c r="N503" s="555"/>
      <c r="O503" s="499"/>
      <c r="Q503" s="157"/>
      <c r="R503" s="157"/>
      <c r="S503" s="121"/>
      <c r="T503" s="121"/>
      <c r="U503" s="3"/>
      <c r="V503" s="117"/>
      <c r="W503" s="219"/>
    </row>
    <row r="504" spans="1:23" ht="15.75">
      <c r="A504" s="121" t="s">
        <v>2568</v>
      </c>
      <c r="B504" s="3"/>
      <c r="C504" s="3"/>
      <c r="D504" s="50">
        <f t="shared" si="19"/>
        <v>1481.6999999999834</v>
      </c>
      <c r="E504" s="283">
        <v>91.199999999998909</v>
      </c>
      <c r="F504" s="283">
        <v>300.29999999999836</v>
      </c>
      <c r="G504" s="561">
        <v>188.39999999999418</v>
      </c>
      <c r="H504" s="561">
        <v>649.79999999999563</v>
      </c>
      <c r="I504" s="561">
        <v>83.999999999998181</v>
      </c>
      <c r="J504" s="561">
        <v>167.99999999999818</v>
      </c>
      <c r="K504" s="560"/>
      <c r="L504" s="560"/>
      <c r="M504" s="513"/>
      <c r="N504" s="513"/>
      <c r="O504" s="511"/>
      <c r="Q504" s="157"/>
      <c r="R504" s="157"/>
      <c r="S504" s="121"/>
      <c r="T504" s="121"/>
      <c r="U504" s="3"/>
      <c r="V504" s="117"/>
      <c r="W504" s="219"/>
    </row>
    <row r="505" spans="1:23" ht="15.75">
      <c r="A505" s="121" t="s">
        <v>1036</v>
      </c>
      <c r="D505" s="50">
        <f t="shared" si="19"/>
        <v>1666.1000000000167</v>
      </c>
      <c r="E505" s="283">
        <v>61.600000000002183</v>
      </c>
      <c r="F505" s="283">
        <v>168.10000000000218</v>
      </c>
      <c r="G505" s="561">
        <v>365.20000000000437</v>
      </c>
      <c r="H505" s="561">
        <v>802.70000000000437</v>
      </c>
      <c r="I505" s="561">
        <v>117.00000000000364</v>
      </c>
      <c r="J505" s="561">
        <v>151.5</v>
      </c>
      <c r="K505" s="502"/>
      <c r="L505" s="502"/>
      <c r="M505" s="502"/>
      <c r="N505" s="555"/>
      <c r="O505" s="499"/>
      <c r="Q505" s="157"/>
      <c r="R505" s="157"/>
      <c r="S505" s="121"/>
      <c r="T505" s="121"/>
      <c r="U505" s="3"/>
      <c r="V505" s="117"/>
      <c r="W505" s="219"/>
    </row>
    <row r="506" spans="1:23" ht="15.75">
      <c r="A506" s="121" t="s">
        <v>1004</v>
      </c>
      <c r="D506" s="50">
        <f t="shared" si="19"/>
        <v>2166.2000000000207</v>
      </c>
      <c r="E506" s="283">
        <v>97.500000000001819</v>
      </c>
      <c r="F506" s="283">
        <v>220.60000000000218</v>
      </c>
      <c r="G506" s="561">
        <v>662.50000000000364</v>
      </c>
      <c r="H506" s="561">
        <v>754.10000000000218</v>
      </c>
      <c r="I506" s="561">
        <v>203.50000000000728</v>
      </c>
      <c r="J506" s="561">
        <v>228.00000000000364</v>
      </c>
      <c r="K506" s="502"/>
      <c r="L506" s="502"/>
      <c r="M506" s="502"/>
      <c r="N506" s="555"/>
      <c r="O506" s="499"/>
      <c r="Q506" s="157"/>
      <c r="R506" s="157"/>
      <c r="S506" s="121"/>
      <c r="T506" s="121"/>
      <c r="U506" s="3"/>
      <c r="V506" s="117"/>
      <c r="W506" s="219"/>
    </row>
    <row r="507" spans="1:23" ht="15.75">
      <c r="A507" s="121" t="s">
        <v>1003</v>
      </c>
      <c r="D507" s="50">
        <f t="shared" si="19"/>
        <v>1252.2000000000044</v>
      </c>
      <c r="E507" s="283">
        <v>118.30000000000109</v>
      </c>
      <c r="F507" s="283">
        <v>102.20000000000073</v>
      </c>
      <c r="G507" s="561">
        <v>167.70000000000255</v>
      </c>
      <c r="H507" s="561">
        <v>685</v>
      </c>
      <c r="I507" s="561">
        <v>59.5</v>
      </c>
      <c r="J507" s="561">
        <v>119.5</v>
      </c>
      <c r="K507" s="502"/>
      <c r="L507" s="502"/>
      <c r="M507" s="502"/>
      <c r="N507" s="555"/>
      <c r="O507" s="499"/>
      <c r="Q507" s="157"/>
      <c r="R507" s="157"/>
      <c r="S507" s="121"/>
      <c r="T507" s="121"/>
      <c r="U507" s="3"/>
      <c r="V507" s="117"/>
      <c r="W507" s="219"/>
    </row>
    <row r="508" spans="1:23" ht="15.75">
      <c r="A508" s="121" t="s">
        <v>2552</v>
      </c>
      <c r="B508" s="3"/>
      <c r="C508" s="3"/>
      <c r="D508" s="50">
        <f t="shared" si="19"/>
        <v>1166.9000000000146</v>
      </c>
      <c r="E508" s="283">
        <v>78.000000000000455</v>
      </c>
      <c r="F508" s="283">
        <v>190.29999999999927</v>
      </c>
      <c r="G508" s="561">
        <v>206.30000000000291</v>
      </c>
      <c r="H508" s="561">
        <v>332.80000000000473</v>
      </c>
      <c r="I508" s="561">
        <v>141.50000000000364</v>
      </c>
      <c r="J508" s="561">
        <v>218.00000000000364</v>
      </c>
      <c r="K508" s="560"/>
      <c r="L508" s="560"/>
      <c r="M508" s="513"/>
      <c r="N508" s="513"/>
      <c r="O508" s="511"/>
      <c r="Q508" s="157"/>
      <c r="R508" s="157"/>
      <c r="S508" s="121"/>
      <c r="T508" s="121"/>
      <c r="U508" s="3"/>
      <c r="V508" s="117"/>
      <c r="W508" s="219"/>
    </row>
    <row r="509" spans="1:23" ht="15.75">
      <c r="A509" s="121" t="s">
        <v>160</v>
      </c>
      <c r="D509" s="50">
        <f t="shared" si="19"/>
        <v>1564.2999999999947</v>
      </c>
      <c r="E509" s="283">
        <v>64.499999999999091</v>
      </c>
      <c r="F509" s="283">
        <v>162.59999999999854</v>
      </c>
      <c r="G509" s="561">
        <v>300.89999999999964</v>
      </c>
      <c r="H509" s="561">
        <v>700.30000000000109</v>
      </c>
      <c r="I509" s="561">
        <v>109.49999999999818</v>
      </c>
      <c r="J509" s="561">
        <v>226.49999999999818</v>
      </c>
      <c r="K509" s="502"/>
      <c r="L509" s="502"/>
      <c r="M509" s="502"/>
      <c r="N509" s="555"/>
      <c r="O509" s="499"/>
      <c r="Q509" s="157"/>
      <c r="R509" s="157"/>
      <c r="S509" s="121"/>
      <c r="T509" s="121"/>
      <c r="U509" s="3"/>
      <c r="V509" s="117"/>
      <c r="W509" s="219"/>
    </row>
    <row r="510" spans="1:23" ht="15.75">
      <c r="A510" s="121" t="s">
        <v>988</v>
      </c>
      <c r="D510" s="50">
        <f t="shared" si="19"/>
        <v>1174.400000000006</v>
      </c>
      <c r="E510" s="283">
        <v>0</v>
      </c>
      <c r="F510" s="283">
        <v>132.10000000000127</v>
      </c>
      <c r="G510" s="561">
        <v>266.399999999996</v>
      </c>
      <c r="H510" s="561">
        <v>477.39999999999782</v>
      </c>
      <c r="I510" s="561">
        <v>126.00000000000546</v>
      </c>
      <c r="J510" s="561">
        <v>172.50000000000546</v>
      </c>
      <c r="K510" s="502"/>
      <c r="L510" s="502"/>
      <c r="M510" s="502"/>
      <c r="N510" s="555"/>
      <c r="O510" s="499"/>
      <c r="Q510" s="157"/>
      <c r="R510" s="157"/>
      <c r="S510" s="121"/>
      <c r="T510" s="121"/>
      <c r="U510" s="3"/>
      <c r="V510" s="117"/>
      <c r="W510" s="219"/>
    </row>
    <row r="511" spans="1:23" ht="15.75">
      <c r="A511" s="121" t="s">
        <v>31</v>
      </c>
      <c r="D511" s="50">
        <f t="shared" si="19"/>
        <v>1154.4000000000115</v>
      </c>
      <c r="E511" s="283">
        <v>0</v>
      </c>
      <c r="F511" s="283">
        <v>58.900000000000546</v>
      </c>
      <c r="G511" s="561">
        <v>200.40000000000509</v>
      </c>
      <c r="H511" s="561">
        <v>624.10000000000218</v>
      </c>
      <c r="I511" s="561">
        <v>108.00000000000182</v>
      </c>
      <c r="J511" s="561">
        <v>163.00000000000182</v>
      </c>
      <c r="K511" s="509"/>
      <c r="L511" s="509"/>
      <c r="M511" s="502"/>
      <c r="N511" s="555"/>
      <c r="O511" s="499"/>
      <c r="Q511" s="157"/>
      <c r="R511" s="157"/>
      <c r="S511" s="121"/>
      <c r="T511" s="121"/>
      <c r="U511" s="3"/>
      <c r="V511" s="117"/>
      <c r="W511" s="219"/>
    </row>
    <row r="512" spans="1:23" ht="15.75">
      <c r="A512" s="121" t="s">
        <v>1047</v>
      </c>
      <c r="D512" s="50">
        <f t="shared" si="19"/>
        <v>1770.2499999999991</v>
      </c>
      <c r="E512" s="283">
        <v>0</v>
      </c>
      <c r="F512" s="283">
        <v>294.40000000000055</v>
      </c>
      <c r="G512" s="561">
        <v>496.80000000000109</v>
      </c>
      <c r="H512" s="561">
        <v>596.80000000000109</v>
      </c>
      <c r="I512" s="561">
        <v>138.25</v>
      </c>
      <c r="J512" s="561">
        <v>243.99999999999636</v>
      </c>
      <c r="K512" s="502"/>
      <c r="L512" s="502"/>
      <c r="M512" s="502"/>
      <c r="N512" s="555"/>
      <c r="O512" s="499"/>
      <c r="Q512" s="157"/>
      <c r="R512" s="157"/>
      <c r="S512" s="121"/>
      <c r="T512" s="121"/>
      <c r="U512" s="3"/>
      <c r="V512" s="117"/>
      <c r="W512" s="219"/>
    </row>
    <row r="513" spans="1:23" ht="15.75">
      <c r="A513" s="121" t="s">
        <v>1010</v>
      </c>
      <c r="D513" s="50">
        <f t="shared" si="19"/>
        <v>1176.4999999999918</v>
      </c>
      <c r="E513" s="283">
        <v>31.199999999998909</v>
      </c>
      <c r="F513" s="283">
        <v>187.69999999999982</v>
      </c>
      <c r="G513" s="561">
        <v>136.5</v>
      </c>
      <c r="H513" s="561">
        <v>600.59999999999673</v>
      </c>
      <c r="I513" s="561">
        <v>73.999999999998181</v>
      </c>
      <c r="J513" s="561">
        <v>146.49999999999818</v>
      </c>
      <c r="K513" s="502"/>
      <c r="L513" s="502"/>
      <c r="M513" s="502"/>
      <c r="N513" s="555"/>
      <c r="O513" s="499"/>
      <c r="Q513" s="157"/>
      <c r="R513" s="157"/>
      <c r="S513" s="121"/>
      <c r="T513" s="121"/>
      <c r="U513" s="3"/>
      <c r="V513" s="117"/>
      <c r="W513" s="219"/>
    </row>
    <row r="514" spans="1:23" ht="15.75">
      <c r="A514" s="121" t="s">
        <v>1039</v>
      </c>
      <c r="D514" s="50">
        <f t="shared" si="19"/>
        <v>1539.0000000000109</v>
      </c>
      <c r="E514" s="283">
        <v>100.09999999999854</v>
      </c>
      <c r="F514" s="283">
        <v>62.399999999999636</v>
      </c>
      <c r="G514" s="561">
        <v>373.90000000000146</v>
      </c>
      <c r="H514" s="561">
        <v>722.600000000004</v>
      </c>
      <c r="I514" s="561">
        <v>124.00000000000364</v>
      </c>
      <c r="J514" s="561">
        <v>156.00000000000364</v>
      </c>
      <c r="K514" s="502"/>
      <c r="L514" s="502"/>
      <c r="M514" s="502"/>
      <c r="N514" s="555"/>
      <c r="O514" s="499"/>
      <c r="Q514" s="157"/>
      <c r="R514" s="157"/>
      <c r="S514" s="121"/>
      <c r="T514" s="121"/>
      <c r="U514" s="3"/>
      <c r="V514" s="117"/>
      <c r="W514" s="219"/>
    </row>
    <row r="515" spans="1:23" ht="15.75">
      <c r="A515" s="121" t="s">
        <v>33</v>
      </c>
      <c r="D515" s="50">
        <f t="shared" si="19"/>
        <v>1689.0999999999831</v>
      </c>
      <c r="E515" s="283">
        <v>49.199999999998909</v>
      </c>
      <c r="F515" s="283">
        <v>103.49999999999909</v>
      </c>
      <c r="G515" s="561">
        <v>495.59999999999491</v>
      </c>
      <c r="H515" s="561">
        <v>724.79999999999745</v>
      </c>
      <c r="I515" s="561">
        <v>175.99999999999636</v>
      </c>
      <c r="J515" s="561">
        <v>139.99999999999636</v>
      </c>
      <c r="K515" s="509"/>
      <c r="L515" s="509"/>
      <c r="M515" s="502"/>
      <c r="N515" s="555"/>
      <c r="O515" s="499"/>
      <c r="Q515" s="157"/>
      <c r="R515" s="157"/>
      <c r="S515" s="121"/>
      <c r="T515" s="121"/>
      <c r="U515" s="3"/>
      <c r="V515" s="117"/>
      <c r="W515" s="219"/>
    </row>
    <row r="516" spans="1:23" ht="15.75">
      <c r="A516" s="121" t="s">
        <v>2604</v>
      </c>
      <c r="B516" s="3"/>
      <c r="C516" s="3"/>
      <c r="D516" s="50">
        <f t="shared" si="19"/>
        <v>1571.2000000000089</v>
      </c>
      <c r="E516" s="283">
        <v>0</v>
      </c>
      <c r="F516" s="283">
        <v>270.70000000000164</v>
      </c>
      <c r="G516" s="561">
        <v>269.50000000000182</v>
      </c>
      <c r="H516" s="561">
        <v>689.50000000000182</v>
      </c>
      <c r="I516" s="561">
        <v>124.00000000000182</v>
      </c>
      <c r="J516" s="561">
        <v>217.50000000000182</v>
      </c>
      <c r="K516" s="560"/>
      <c r="L516" s="560"/>
      <c r="M516" s="513"/>
      <c r="N516" s="513"/>
      <c r="O516" s="511"/>
      <c r="Q516" s="157"/>
      <c r="R516" s="157"/>
      <c r="S516" s="121"/>
      <c r="T516" s="121"/>
      <c r="U516" s="3"/>
      <c r="V516" s="117"/>
      <c r="W516" s="219"/>
    </row>
    <row r="517" spans="1:23" ht="15.75">
      <c r="A517" s="121" t="s">
        <v>35</v>
      </c>
      <c r="D517" s="50">
        <f t="shared" si="19"/>
        <v>955.90000000000236</v>
      </c>
      <c r="E517" s="283">
        <v>0</v>
      </c>
      <c r="F517" s="283">
        <v>102.69999999999982</v>
      </c>
      <c r="G517" s="561">
        <v>71.5</v>
      </c>
      <c r="H517" s="561">
        <v>483.19999999999891</v>
      </c>
      <c r="I517" s="561">
        <v>105.00000000000182</v>
      </c>
      <c r="J517" s="561">
        <v>193.50000000000182</v>
      </c>
      <c r="K517" s="509"/>
      <c r="L517" s="509"/>
      <c r="M517" s="502"/>
      <c r="N517" s="555"/>
      <c r="O517" s="499"/>
      <c r="Q517" s="157"/>
      <c r="R517" s="157"/>
      <c r="S517" s="121"/>
      <c r="T517" s="121"/>
      <c r="U517" s="3"/>
      <c r="V517" s="117"/>
      <c r="W517" s="219"/>
    </row>
    <row r="518" spans="1:23" ht="15.75">
      <c r="A518" s="121" t="s">
        <v>37</v>
      </c>
      <c r="D518" s="50">
        <f t="shared" si="19"/>
        <v>1357.6000000000013</v>
      </c>
      <c r="E518" s="283">
        <v>0</v>
      </c>
      <c r="F518" s="283">
        <v>223.59999999999945</v>
      </c>
      <c r="G518" s="561">
        <v>219.99999999999818</v>
      </c>
      <c r="H518" s="561">
        <v>635.5</v>
      </c>
      <c r="I518" s="561">
        <v>64.500000000001819</v>
      </c>
      <c r="J518" s="561">
        <v>214.00000000000182</v>
      </c>
      <c r="K518" s="509"/>
      <c r="L518" s="509"/>
      <c r="M518" s="502"/>
      <c r="N518" s="555"/>
      <c r="O518" s="499"/>
      <c r="Q518" s="157"/>
      <c r="R518" s="157"/>
      <c r="S518" s="121"/>
      <c r="T518" s="121"/>
      <c r="U518" s="3"/>
      <c r="V518" s="117"/>
      <c r="W518" s="219"/>
    </row>
    <row r="519" spans="1:23" ht="15.75">
      <c r="A519" s="121" t="s">
        <v>144</v>
      </c>
      <c r="D519" s="50">
        <f t="shared" ref="D519:D526" si="20">SUM(E519:DZ519)</f>
        <v>1780.2999999999929</v>
      </c>
      <c r="E519" s="283">
        <v>85.999999999999091</v>
      </c>
      <c r="F519" s="283">
        <v>120.79999999999927</v>
      </c>
      <c r="G519" s="561">
        <v>423.89999999999782</v>
      </c>
      <c r="H519" s="561">
        <v>786.60000000000036</v>
      </c>
      <c r="I519" s="561">
        <v>167.49999999999818</v>
      </c>
      <c r="J519" s="561">
        <v>195.49999999999818</v>
      </c>
      <c r="K519" s="557"/>
      <c r="L519" s="557"/>
      <c r="M519" s="502"/>
      <c r="N519" s="555"/>
      <c r="O519" s="499"/>
      <c r="Q519" s="157"/>
      <c r="R519" s="157"/>
      <c r="S519" s="121"/>
      <c r="T519" s="121"/>
      <c r="U519" s="3"/>
      <c r="V519" s="117"/>
      <c r="W519" s="219"/>
    </row>
    <row r="520" spans="1:23" ht="15.75">
      <c r="A520" s="121" t="s">
        <v>2570</v>
      </c>
      <c r="B520" s="3"/>
      <c r="C520" s="3"/>
      <c r="D520" s="50">
        <f t="shared" si="20"/>
        <v>1752.4999999999873</v>
      </c>
      <c r="E520" s="283">
        <v>41.999999999999091</v>
      </c>
      <c r="F520" s="283">
        <v>286.59999999999945</v>
      </c>
      <c r="G520" s="561">
        <v>337.19999999999527</v>
      </c>
      <c r="H520" s="561">
        <v>782.19999999999891</v>
      </c>
      <c r="I520" s="561">
        <v>133.99999999999818</v>
      </c>
      <c r="J520" s="561">
        <v>170.49999999999636</v>
      </c>
      <c r="K520" s="560"/>
      <c r="L520" s="560"/>
      <c r="M520" s="513"/>
      <c r="N520" s="513"/>
      <c r="O520" s="511"/>
      <c r="Q520" s="157"/>
      <c r="R520" s="157"/>
      <c r="S520" s="121"/>
      <c r="T520" s="121"/>
      <c r="U520" s="3"/>
      <c r="V520" s="117"/>
      <c r="W520" s="219"/>
    </row>
    <row r="521" spans="1:23" ht="15.75">
      <c r="A521" s="121" t="s">
        <v>39</v>
      </c>
      <c r="D521" s="50">
        <f t="shared" si="20"/>
        <v>1339.7000000000025</v>
      </c>
      <c r="E521" s="283">
        <v>91.000000000000909</v>
      </c>
      <c r="F521" s="283">
        <v>152.10000000000127</v>
      </c>
      <c r="G521" s="561">
        <v>289.80000000000109</v>
      </c>
      <c r="H521" s="561">
        <v>605.30000000000291</v>
      </c>
      <c r="I521" s="561">
        <v>63.999999999998181</v>
      </c>
      <c r="J521" s="561">
        <v>137.49999999999818</v>
      </c>
      <c r="K521" s="509"/>
      <c r="L521" s="509"/>
      <c r="M521" s="502"/>
      <c r="N521" s="555"/>
      <c r="O521" s="499"/>
      <c r="Q521" s="157"/>
      <c r="R521" s="157"/>
      <c r="S521" s="121"/>
      <c r="T521" s="121"/>
      <c r="U521" s="3"/>
      <c r="V521" s="117"/>
      <c r="W521" s="219"/>
    </row>
    <row r="522" spans="1:23" ht="15.75">
      <c r="A522" s="121" t="s">
        <v>145</v>
      </c>
      <c r="D522" s="50">
        <f t="shared" si="20"/>
        <v>1658.0000000000109</v>
      </c>
      <c r="E522" s="283">
        <v>110.59999999999945</v>
      </c>
      <c r="F522" s="283">
        <v>119.40000000000055</v>
      </c>
      <c r="G522" s="561">
        <v>434.90000000000327</v>
      </c>
      <c r="H522" s="561">
        <v>656.100000000004</v>
      </c>
      <c r="I522" s="561">
        <v>216.50000000000182</v>
      </c>
      <c r="J522" s="561">
        <v>120.50000000000182</v>
      </c>
      <c r="K522" s="557"/>
      <c r="L522" s="557"/>
      <c r="M522" s="502"/>
      <c r="N522" s="555"/>
      <c r="O522" s="499"/>
      <c r="Q522" s="157"/>
      <c r="R522" s="157"/>
      <c r="S522" s="121"/>
      <c r="T522" s="121"/>
      <c r="U522" s="3"/>
      <c r="V522" s="117"/>
      <c r="W522" s="219"/>
    </row>
    <row r="523" spans="1:23" ht="15.75">
      <c r="A523" s="121" t="s">
        <v>2567</v>
      </c>
      <c r="B523" s="3"/>
      <c r="C523" s="3"/>
      <c r="D523" s="50">
        <f t="shared" si="20"/>
        <v>1129.1500000000087</v>
      </c>
      <c r="E523" s="283">
        <v>25.299999999999272</v>
      </c>
      <c r="F523" s="283">
        <v>179.19999999999891</v>
      </c>
      <c r="G523" s="561">
        <v>77.000000000001819</v>
      </c>
      <c r="H523" s="561">
        <v>545.15000000000146</v>
      </c>
      <c r="I523" s="561">
        <v>84.500000000003638</v>
      </c>
      <c r="J523" s="561">
        <v>218.00000000000364</v>
      </c>
      <c r="K523" s="560"/>
      <c r="L523" s="560"/>
      <c r="M523" s="513"/>
      <c r="N523" s="513"/>
      <c r="O523" s="511"/>
      <c r="Q523" s="157"/>
      <c r="R523" s="157"/>
      <c r="S523" s="121"/>
      <c r="T523" s="121"/>
      <c r="U523" s="3"/>
      <c r="V523" s="117"/>
      <c r="W523" s="219"/>
    </row>
    <row r="524" spans="1:23" ht="15.75">
      <c r="A524" s="121" t="s">
        <v>157</v>
      </c>
      <c r="D524" s="50">
        <f t="shared" si="20"/>
        <v>1504.7999999999874</v>
      </c>
      <c r="E524" s="283">
        <v>0</v>
      </c>
      <c r="F524" s="283">
        <v>144.69999999999982</v>
      </c>
      <c r="G524" s="561">
        <v>387.99999999999636</v>
      </c>
      <c r="H524" s="561">
        <v>672.59999999999854</v>
      </c>
      <c r="I524" s="561">
        <v>139.99999999999636</v>
      </c>
      <c r="J524" s="561">
        <v>159.49999999999636</v>
      </c>
      <c r="K524" s="502"/>
      <c r="L524" s="502"/>
      <c r="M524" s="502"/>
      <c r="N524" s="555"/>
      <c r="O524" s="499"/>
      <c r="Q524" s="157"/>
      <c r="R524" s="157"/>
      <c r="S524" s="121"/>
      <c r="T524" s="121"/>
      <c r="U524" s="3"/>
      <c r="V524" s="117"/>
      <c r="W524" s="219"/>
    </row>
    <row r="525" spans="1:23" ht="15.75">
      <c r="A525" s="121" t="s">
        <v>2566</v>
      </c>
      <c r="B525" s="3"/>
      <c r="C525" s="3"/>
      <c r="D525" s="50">
        <f t="shared" si="20"/>
        <v>1077.8999999999996</v>
      </c>
      <c r="E525" s="283">
        <v>32.200000000000728</v>
      </c>
      <c r="F525" s="283">
        <v>252.10000000000218</v>
      </c>
      <c r="G525" s="561">
        <v>89</v>
      </c>
      <c r="H525" s="561">
        <v>444.60000000000036</v>
      </c>
      <c r="I525" s="561">
        <v>92.999999999998181</v>
      </c>
      <c r="J525" s="561">
        <v>166.99999999999818</v>
      </c>
      <c r="K525" s="560"/>
      <c r="L525" s="560"/>
      <c r="M525" s="513"/>
      <c r="N525" s="513"/>
      <c r="O525" s="511"/>
      <c r="Q525" s="157"/>
      <c r="R525" s="157"/>
      <c r="S525" s="121"/>
      <c r="T525" s="121"/>
      <c r="U525" s="3"/>
      <c r="V525" s="117"/>
      <c r="W525" s="219"/>
    </row>
    <row r="526" spans="1:23" ht="15.75">
      <c r="A526" s="121" t="s">
        <v>1008</v>
      </c>
      <c r="D526" s="50">
        <f t="shared" si="20"/>
        <v>1384.8000000000084</v>
      </c>
      <c r="E526" s="283">
        <v>0</v>
      </c>
      <c r="F526" s="283">
        <v>0</v>
      </c>
      <c r="G526" s="561">
        <v>339.60000000000036</v>
      </c>
      <c r="H526" s="561">
        <v>770.70000000000073</v>
      </c>
      <c r="I526" s="561">
        <v>108.00000000000364</v>
      </c>
      <c r="J526" s="561">
        <v>166.50000000000364</v>
      </c>
      <c r="K526" s="502"/>
      <c r="L526" s="502"/>
      <c r="M526" s="502"/>
      <c r="N526" s="555"/>
      <c r="O526" s="499"/>
      <c r="Q526" s="157"/>
      <c r="R526" s="157"/>
      <c r="S526" s="121"/>
      <c r="T526" s="121"/>
      <c r="U526" s="3"/>
      <c r="V526" s="117"/>
      <c r="W526" s="219"/>
    </row>
    <row r="527" spans="1:23" ht="15.75">
      <c r="A527" s="148"/>
      <c r="B527" s="3"/>
      <c r="C527" s="3"/>
      <c r="D527" s="50"/>
      <c r="E527" s="157"/>
      <c r="F527" s="157"/>
      <c r="G527" s="158"/>
      <c r="H527" s="157"/>
      <c r="I527" s="157"/>
      <c r="J527" s="194"/>
      <c r="K527" s="157"/>
      <c r="L527" s="157"/>
      <c r="M527" s="157"/>
      <c r="N527" s="157"/>
      <c r="O527" s="157"/>
      <c r="P527" s="157"/>
      <c r="Q527" s="157"/>
      <c r="R527" s="157"/>
      <c r="S527" s="121"/>
      <c r="T527" s="121"/>
      <c r="U527" s="3"/>
      <c r="V527" s="117"/>
      <c r="W527" s="219"/>
    </row>
    <row r="528" spans="1:23" ht="15.75">
      <c r="D528" s="50"/>
    </row>
    <row r="529" spans="1:13" s="47" customFormat="1" ht="20.25">
      <c r="A529" s="47" t="s">
        <v>127</v>
      </c>
      <c r="D529" s="49" t="s">
        <v>40</v>
      </c>
      <c r="E529" s="451" t="s">
        <v>1867</v>
      </c>
      <c r="F529" s="451" t="s">
        <v>1761</v>
      </c>
      <c r="G529" s="451" t="s">
        <v>1868</v>
      </c>
    </row>
    <row r="530" spans="1:13" ht="15.75">
      <c r="A530" s="121" t="s">
        <v>2565</v>
      </c>
      <c r="B530" s="3"/>
      <c r="C530" s="3"/>
      <c r="D530" s="50">
        <f t="shared" ref="D530:D561" si="21">SUM(E530:DZ530)</f>
        <v>8132.6500000000769</v>
      </c>
      <c r="E530" s="561">
        <v>4121.7500000000009</v>
      </c>
      <c r="F530" s="561">
        <v>1547.2000000000025</v>
      </c>
      <c r="G530" s="561">
        <v>2463.7000000000735</v>
      </c>
      <c r="H530" s="560"/>
      <c r="I530" s="507"/>
      <c r="J530" s="555"/>
      <c r="K530" s="499"/>
      <c r="M530" s="218"/>
    </row>
    <row r="531" spans="1:13" ht="15.75">
      <c r="A531" s="121" t="s">
        <v>158</v>
      </c>
      <c r="D531" s="50">
        <f t="shared" si="21"/>
        <v>6384.1000000000831</v>
      </c>
      <c r="E531" s="561">
        <v>2804.1000000000013</v>
      </c>
      <c r="F531" s="561">
        <v>1432.2000000000044</v>
      </c>
      <c r="G531" s="561">
        <v>2147.8000000000775</v>
      </c>
      <c r="H531" s="502"/>
      <c r="I531" s="502"/>
      <c r="J531" s="555"/>
      <c r="K531" s="499"/>
      <c r="M531" s="219"/>
    </row>
    <row r="532" spans="1:13" ht="15.75">
      <c r="A532" s="121" t="s">
        <v>2560</v>
      </c>
      <c r="D532" s="50">
        <f t="shared" si="21"/>
        <v>7565.2999999999793</v>
      </c>
      <c r="E532" s="561">
        <v>3791.9999999999982</v>
      </c>
      <c r="F532" s="561">
        <v>1368.8999999999978</v>
      </c>
      <c r="G532" s="561">
        <v>2404.3999999999833</v>
      </c>
      <c r="H532" s="560"/>
      <c r="I532" s="507"/>
      <c r="J532" s="555"/>
      <c r="K532" s="499"/>
      <c r="M532" s="219"/>
    </row>
    <row r="533" spans="1:13" ht="15.75">
      <c r="A533" s="121" t="s">
        <v>2551</v>
      </c>
      <c r="B533" s="3"/>
      <c r="C533" s="3"/>
      <c r="D533" s="50">
        <f t="shared" si="21"/>
        <v>8079.2000000000653</v>
      </c>
      <c r="E533" s="561">
        <v>3955.699999999998</v>
      </c>
      <c r="F533" s="561">
        <v>1934.600000000004</v>
      </c>
      <c r="G533" s="561">
        <v>2188.9000000000633</v>
      </c>
      <c r="H533" s="560"/>
      <c r="I533" s="507"/>
      <c r="J533" s="555"/>
      <c r="K533" s="499"/>
      <c r="M533" s="219"/>
    </row>
    <row r="534" spans="1:13" ht="15.75">
      <c r="A534" s="121" t="s">
        <v>1</v>
      </c>
      <c r="D534" s="50">
        <f t="shared" si="21"/>
        <v>5952.2000000000116</v>
      </c>
      <c r="E534" s="561">
        <v>2527.8999999999996</v>
      </c>
      <c r="F534" s="561">
        <v>994.09999999999854</v>
      </c>
      <c r="G534" s="561">
        <v>2430.2000000000135</v>
      </c>
      <c r="H534" s="509"/>
      <c r="I534" s="462"/>
      <c r="J534" s="513"/>
      <c r="K534" s="511"/>
      <c r="M534" s="219"/>
    </row>
    <row r="535" spans="1:13" ht="15.75">
      <c r="A535" s="121" t="s">
        <v>1026</v>
      </c>
      <c r="D535" s="50">
        <f t="shared" si="21"/>
        <v>6909.850000000004</v>
      </c>
      <c r="E535" s="561">
        <v>3367.25</v>
      </c>
      <c r="F535" s="561">
        <v>893.89999999999964</v>
      </c>
      <c r="G535" s="561">
        <v>2648.7000000000044</v>
      </c>
      <c r="H535" s="502"/>
      <c r="I535" s="502"/>
      <c r="J535" s="555"/>
      <c r="K535" s="499"/>
      <c r="M535" s="218"/>
    </row>
    <row r="536" spans="1:13" ht="15.75">
      <c r="A536" s="121" t="s">
        <v>2561</v>
      </c>
      <c r="D536" s="50">
        <f t="shared" si="21"/>
        <v>8261.0999999999312</v>
      </c>
      <c r="E536" s="561">
        <v>3687.1999999999989</v>
      </c>
      <c r="F536" s="561">
        <v>1936.2999999999975</v>
      </c>
      <c r="G536" s="561">
        <v>2637.5999999999349</v>
      </c>
      <c r="H536" s="560"/>
      <c r="I536" s="507"/>
      <c r="J536" s="558"/>
      <c r="K536" s="499"/>
      <c r="M536" s="219"/>
    </row>
    <row r="537" spans="1:13" ht="15.75">
      <c r="A537" s="121" t="s">
        <v>1028</v>
      </c>
      <c r="D537" s="50">
        <f t="shared" si="21"/>
        <v>6917.4000000000215</v>
      </c>
      <c r="E537" s="561">
        <v>3507.2999999999993</v>
      </c>
      <c r="F537" s="561">
        <v>1190.2000000000007</v>
      </c>
      <c r="G537" s="561">
        <v>2219.9000000000215</v>
      </c>
      <c r="H537" s="502"/>
      <c r="I537" s="502"/>
      <c r="J537" s="513"/>
      <c r="K537" s="511"/>
      <c r="M537" s="219"/>
    </row>
    <row r="538" spans="1:13" ht="15.75">
      <c r="A538" s="121" t="s">
        <v>4</v>
      </c>
      <c r="D538" s="50">
        <f t="shared" si="21"/>
        <v>5660.1999999999825</v>
      </c>
      <c r="E538" s="561">
        <v>2572.8000000000011</v>
      </c>
      <c r="F538" s="561">
        <v>1209.1000000000004</v>
      </c>
      <c r="G538" s="561">
        <v>1878.2999999999811</v>
      </c>
      <c r="H538" s="509"/>
      <c r="I538" s="462"/>
      <c r="J538" s="555"/>
      <c r="K538" s="499"/>
      <c r="M538" s="219"/>
    </row>
    <row r="539" spans="1:13" ht="15.75">
      <c r="A539" s="121" t="s">
        <v>1045</v>
      </c>
      <c r="D539" s="50">
        <f t="shared" si="21"/>
        <v>4208.200000000028</v>
      </c>
      <c r="E539" s="561">
        <v>2159</v>
      </c>
      <c r="F539" s="561">
        <v>1247.2000000000007</v>
      </c>
      <c r="G539" s="561">
        <v>802.00000000002728</v>
      </c>
      <c r="H539" s="502"/>
      <c r="I539" s="502"/>
      <c r="J539" s="513"/>
      <c r="K539" s="511"/>
      <c r="M539" s="219"/>
    </row>
    <row r="540" spans="1:13" ht="15.75">
      <c r="A540" s="121" t="s">
        <v>6</v>
      </c>
      <c r="D540" s="50">
        <f t="shared" si="21"/>
        <v>7850.3000000000229</v>
      </c>
      <c r="E540" s="561">
        <v>3683.7999999999993</v>
      </c>
      <c r="F540" s="561">
        <v>787.40000000000146</v>
      </c>
      <c r="G540" s="561">
        <v>3379.1000000000222</v>
      </c>
      <c r="H540" s="509"/>
      <c r="I540" s="462"/>
      <c r="J540" s="555"/>
      <c r="K540" s="499"/>
      <c r="M540" s="219"/>
    </row>
    <row r="541" spans="1:13" ht="15.75">
      <c r="A541" s="121" t="s">
        <v>155</v>
      </c>
      <c r="D541" s="50">
        <f t="shared" si="21"/>
        <v>8293.400000000076</v>
      </c>
      <c r="E541" s="561">
        <v>4205.9999999999982</v>
      </c>
      <c r="F541" s="561">
        <v>750.600000000004</v>
      </c>
      <c r="G541" s="561">
        <v>3336.8000000000739</v>
      </c>
      <c r="H541" s="502"/>
      <c r="I541" s="502"/>
      <c r="J541" s="555"/>
      <c r="K541" s="499"/>
      <c r="M541" s="219"/>
    </row>
    <row r="542" spans="1:13" ht="15.75">
      <c r="A542" s="121" t="s">
        <v>9</v>
      </c>
      <c r="D542" s="50">
        <f t="shared" si="21"/>
        <v>7085.400000000016</v>
      </c>
      <c r="E542" s="561">
        <v>4076.2999999999993</v>
      </c>
      <c r="F542" s="561">
        <v>373.80000000000109</v>
      </c>
      <c r="G542" s="561">
        <v>2635.3000000000156</v>
      </c>
      <c r="H542" s="509"/>
      <c r="I542" s="462"/>
      <c r="J542" s="513"/>
      <c r="K542" s="511"/>
      <c r="M542" s="219"/>
    </row>
    <row r="543" spans="1:13" ht="15.75">
      <c r="A543" s="121" t="s">
        <v>11</v>
      </c>
      <c r="D543" s="50">
        <f t="shared" si="21"/>
        <v>7059.9999999999882</v>
      </c>
      <c r="E543" s="561">
        <v>3255.3000000000038</v>
      </c>
      <c r="F543" s="561">
        <v>1961.1000000000004</v>
      </c>
      <c r="G543" s="561">
        <v>1843.599999999984</v>
      </c>
      <c r="H543" s="509"/>
      <c r="I543" s="462"/>
      <c r="J543" s="513"/>
      <c r="K543" s="511"/>
      <c r="M543" s="219"/>
    </row>
    <row r="544" spans="1:13" ht="15.75">
      <c r="A544" s="121" t="s">
        <v>2563</v>
      </c>
      <c r="D544" s="50">
        <f t="shared" si="21"/>
        <v>8028.6999999999862</v>
      </c>
      <c r="E544" s="561">
        <v>3617.1000000000004</v>
      </c>
      <c r="F544" s="561">
        <v>2156.2000000000007</v>
      </c>
      <c r="G544" s="561">
        <v>2255.3999999999851</v>
      </c>
      <c r="H544" s="560"/>
      <c r="I544" s="507"/>
      <c r="J544" s="513"/>
      <c r="K544" s="511"/>
      <c r="M544" s="219"/>
    </row>
    <row r="545" spans="1:13" ht="15.75">
      <c r="A545" s="121" t="s">
        <v>983</v>
      </c>
      <c r="D545" s="50">
        <f t="shared" si="21"/>
        <v>6654.7999999999874</v>
      </c>
      <c r="E545" s="561">
        <v>3074.7</v>
      </c>
      <c r="F545" s="561">
        <v>942.19999999999891</v>
      </c>
      <c r="G545" s="561">
        <v>2637.8999999999887</v>
      </c>
      <c r="H545" s="502"/>
      <c r="I545" s="502"/>
      <c r="J545" s="555"/>
      <c r="K545" s="499"/>
      <c r="M545" s="219"/>
    </row>
    <row r="546" spans="1:13" ht="15.75">
      <c r="A546" s="121" t="s">
        <v>1040</v>
      </c>
      <c r="D546" s="50">
        <f t="shared" si="21"/>
        <v>7485.7000000000025</v>
      </c>
      <c r="E546" s="561">
        <v>3845.4999999999964</v>
      </c>
      <c r="F546" s="561">
        <v>1393.0000000000018</v>
      </c>
      <c r="G546" s="561">
        <v>2247.2000000000044</v>
      </c>
      <c r="H546" s="502"/>
      <c r="I546" s="502"/>
      <c r="J546" s="513"/>
      <c r="K546" s="511"/>
      <c r="M546" s="218"/>
    </row>
    <row r="547" spans="1:13" ht="15.75">
      <c r="A547" s="121" t="s">
        <v>13</v>
      </c>
      <c r="D547" s="50">
        <f t="shared" si="21"/>
        <v>6648.5000000000246</v>
      </c>
      <c r="E547" s="561">
        <v>3312.3000000000038</v>
      </c>
      <c r="F547" s="561">
        <v>1359.9000000000033</v>
      </c>
      <c r="G547" s="561">
        <v>1976.3000000000175</v>
      </c>
      <c r="H547" s="509"/>
      <c r="I547" s="462"/>
      <c r="J547" s="555"/>
      <c r="K547" s="499"/>
      <c r="M547" s="219"/>
    </row>
    <row r="548" spans="1:13" ht="15.75">
      <c r="A548" s="121" t="s">
        <v>989</v>
      </c>
      <c r="D548" s="50">
        <f t="shared" si="21"/>
        <v>6659.1999999999571</v>
      </c>
      <c r="E548" s="561">
        <v>3042.3000000000011</v>
      </c>
      <c r="F548" s="561">
        <v>1437.7000000000007</v>
      </c>
      <c r="G548" s="561">
        <v>2179.1999999999553</v>
      </c>
      <c r="H548" s="502"/>
      <c r="I548" s="502"/>
      <c r="J548" s="555"/>
      <c r="K548" s="499"/>
      <c r="M548" s="218"/>
    </row>
    <row r="549" spans="1:13" ht="15.75">
      <c r="A549" s="121" t="s">
        <v>15</v>
      </c>
      <c r="D549" s="50">
        <f t="shared" si="21"/>
        <v>8380.6999999999025</v>
      </c>
      <c r="E549" s="561">
        <v>4530.5999999999976</v>
      </c>
      <c r="F549" s="561">
        <v>1705.4999999999945</v>
      </c>
      <c r="G549" s="561">
        <v>2144.5999999999112</v>
      </c>
      <c r="H549" s="509"/>
      <c r="I549" s="462"/>
      <c r="J549" s="555"/>
      <c r="K549" s="499"/>
      <c r="M549" s="218"/>
    </row>
    <row r="550" spans="1:13" ht="15.75">
      <c r="A550" s="121" t="s">
        <v>17</v>
      </c>
      <c r="D550" s="50">
        <f t="shared" si="21"/>
        <v>7348.3999999998923</v>
      </c>
      <c r="E550" s="561">
        <v>4041.8999999999978</v>
      </c>
      <c r="F550" s="561">
        <v>438.89999999999782</v>
      </c>
      <c r="G550" s="561">
        <v>2867.5999999998967</v>
      </c>
      <c r="H550" s="509"/>
      <c r="I550" s="462"/>
      <c r="J550" s="555"/>
      <c r="K550" s="499"/>
      <c r="M550" s="219"/>
    </row>
    <row r="551" spans="1:13" ht="15.75">
      <c r="A551" s="121" t="s">
        <v>999</v>
      </c>
      <c r="D551" s="50">
        <f t="shared" si="21"/>
        <v>7992.199999999978</v>
      </c>
      <c r="E551" s="561">
        <v>3900.8999999999969</v>
      </c>
      <c r="F551" s="561">
        <v>1272.2000000000007</v>
      </c>
      <c r="G551" s="561">
        <v>2819.0999999999804</v>
      </c>
      <c r="H551" s="502"/>
      <c r="I551" s="502"/>
      <c r="J551" s="555"/>
      <c r="K551" s="499"/>
      <c r="M551" s="219"/>
    </row>
    <row r="552" spans="1:13" ht="15.75">
      <c r="A552" s="121" t="s">
        <v>1013</v>
      </c>
      <c r="D552" s="50">
        <f t="shared" si="21"/>
        <v>7344.150000000096</v>
      </c>
      <c r="E552" s="561">
        <v>3766.0500000000011</v>
      </c>
      <c r="F552" s="561">
        <v>1453.7000000000044</v>
      </c>
      <c r="G552" s="561">
        <v>2124.4000000000906</v>
      </c>
      <c r="H552" s="502"/>
      <c r="I552" s="502"/>
      <c r="J552" s="555"/>
      <c r="K552" s="499"/>
      <c r="M552" s="219"/>
    </row>
    <row r="553" spans="1:13" ht="15.75">
      <c r="A553" s="121" t="s">
        <v>164</v>
      </c>
      <c r="D553" s="50">
        <f t="shared" si="21"/>
        <v>7867.1999999999407</v>
      </c>
      <c r="E553" s="561">
        <v>3473.5999999999967</v>
      </c>
      <c r="F553" s="561">
        <v>1108.7999999999975</v>
      </c>
      <c r="G553" s="561">
        <v>3284.7999999999465</v>
      </c>
      <c r="H553" s="502"/>
      <c r="I553" s="502"/>
      <c r="J553" s="555"/>
      <c r="K553" s="499"/>
      <c r="M553" s="219"/>
    </row>
    <row r="554" spans="1:13" ht="15.75">
      <c r="A554" s="121" t="s">
        <v>19</v>
      </c>
      <c r="D554" s="50">
        <f t="shared" si="21"/>
        <v>8576.5999999999694</v>
      </c>
      <c r="E554" s="561">
        <v>2871.9000000000005</v>
      </c>
      <c r="F554" s="561">
        <v>2558.2000000000007</v>
      </c>
      <c r="G554" s="561">
        <v>3146.4999999999691</v>
      </c>
      <c r="H554" s="509"/>
      <c r="I554" s="462"/>
      <c r="J554" s="555"/>
      <c r="K554" s="499"/>
      <c r="M554" s="218"/>
    </row>
    <row r="555" spans="1:13" ht="15.75">
      <c r="A555" s="148" t="s">
        <v>2544</v>
      </c>
      <c r="D555" s="50">
        <f t="shared" si="21"/>
        <v>6750.9999999999181</v>
      </c>
      <c r="E555" s="561">
        <v>4226.1000000000022</v>
      </c>
      <c r="F555" s="561">
        <v>529.19999999999527</v>
      </c>
      <c r="G555" s="561">
        <v>1995.6999999999207</v>
      </c>
      <c r="H555" s="560"/>
      <c r="I555" s="507"/>
      <c r="J555" s="513"/>
      <c r="K555" s="511"/>
      <c r="M555" s="218"/>
    </row>
    <row r="556" spans="1:13" ht="15.75">
      <c r="A556" s="121" t="s">
        <v>2546</v>
      </c>
      <c r="D556" s="50">
        <f t="shared" si="21"/>
        <v>5463.400000000056</v>
      </c>
      <c r="E556" s="561">
        <v>3270.3000000000011</v>
      </c>
      <c r="F556" s="561">
        <v>645.70000000000437</v>
      </c>
      <c r="G556" s="561">
        <v>1547.4000000000506</v>
      </c>
      <c r="H556" s="560"/>
      <c r="I556" s="507"/>
      <c r="J556" s="555"/>
      <c r="K556" s="499"/>
      <c r="M556" s="219"/>
    </row>
    <row r="557" spans="1:13" ht="15.75">
      <c r="A557" s="121" t="s">
        <v>1057</v>
      </c>
      <c r="D557" s="50">
        <f t="shared" si="21"/>
        <v>8702.7000000000517</v>
      </c>
      <c r="E557" s="561">
        <v>4280.3999999999969</v>
      </c>
      <c r="F557" s="561">
        <v>875.40000000000327</v>
      </c>
      <c r="G557" s="561">
        <v>3546.9000000000524</v>
      </c>
      <c r="H557" s="502"/>
      <c r="I557" s="502"/>
      <c r="J557" s="513"/>
      <c r="K557" s="511"/>
      <c r="M557" s="218"/>
    </row>
    <row r="558" spans="1:13" ht="15.75">
      <c r="A558" s="121" t="s">
        <v>1053</v>
      </c>
      <c r="D558" s="50">
        <f t="shared" si="21"/>
        <v>5673.0999999999594</v>
      </c>
      <c r="E558" s="561">
        <v>2532.4999999999991</v>
      </c>
      <c r="F558" s="561">
        <v>1697.0999999999967</v>
      </c>
      <c r="G558" s="561">
        <v>1443.4999999999636</v>
      </c>
      <c r="H558" s="502"/>
      <c r="I558" s="502"/>
      <c r="J558" s="555"/>
      <c r="K558" s="499"/>
      <c r="M558" s="218"/>
    </row>
    <row r="559" spans="1:13" ht="15.75">
      <c r="A559" s="121" t="s">
        <v>21</v>
      </c>
      <c r="D559" s="50">
        <f t="shared" si="21"/>
        <v>8724.4000000000415</v>
      </c>
      <c r="E559" s="561">
        <v>4198.3999999999996</v>
      </c>
      <c r="F559" s="561">
        <v>1965.8000000000029</v>
      </c>
      <c r="G559" s="561">
        <v>2560.2000000000389</v>
      </c>
      <c r="H559" s="557"/>
      <c r="I559" s="557"/>
      <c r="J559" s="555"/>
      <c r="K559" s="499"/>
      <c r="M559" s="219"/>
    </row>
    <row r="560" spans="1:13" ht="15.75">
      <c r="A560" s="121" t="s">
        <v>142</v>
      </c>
      <c r="D560" s="50">
        <f t="shared" si="21"/>
        <v>8804.1999999999462</v>
      </c>
      <c r="E560" s="561">
        <v>4076.2999999999965</v>
      </c>
      <c r="F560" s="561">
        <v>1422.6999999999953</v>
      </c>
      <c r="G560" s="561">
        <v>3305.1999999999553</v>
      </c>
      <c r="H560" s="502"/>
      <c r="I560" s="502"/>
      <c r="J560" s="555"/>
      <c r="K560" s="499"/>
      <c r="M560" s="219"/>
    </row>
    <row r="561" spans="1:13" ht="15.75">
      <c r="A561" s="121" t="s">
        <v>2549</v>
      </c>
      <c r="B561" s="3"/>
      <c r="C561" s="3"/>
      <c r="D561" s="50">
        <f t="shared" si="21"/>
        <v>7944.4999999999036</v>
      </c>
      <c r="E561" s="561">
        <v>3666.3999999999996</v>
      </c>
      <c r="F561" s="561">
        <v>1249.9999999999982</v>
      </c>
      <c r="G561" s="561">
        <v>3028.0999999999058</v>
      </c>
      <c r="H561" s="560"/>
      <c r="I561" s="507"/>
      <c r="J561" s="555"/>
      <c r="K561" s="499"/>
      <c r="M561" s="219"/>
    </row>
    <row r="562" spans="1:13" ht="15.75">
      <c r="A562" s="121" t="s">
        <v>2548</v>
      </c>
      <c r="D562" s="50">
        <f t="shared" ref="D562:D593" si="22">SUM(E562:DZ562)</f>
        <v>6965.1999999999261</v>
      </c>
      <c r="E562" s="561">
        <v>3992.5999999999985</v>
      </c>
      <c r="F562" s="561">
        <v>1342.4999999999964</v>
      </c>
      <c r="G562" s="561">
        <v>1630.0999999999312</v>
      </c>
      <c r="H562" s="560"/>
      <c r="I562" s="507"/>
      <c r="J562" s="555"/>
      <c r="K562" s="499"/>
      <c r="M562" s="219"/>
    </row>
    <row r="563" spans="1:13" ht="15.75">
      <c r="A563" s="121" t="s">
        <v>1019</v>
      </c>
      <c r="D563" s="50">
        <f t="shared" si="22"/>
        <v>6266.9000000000542</v>
      </c>
      <c r="E563" s="561">
        <v>3683.3000000000011</v>
      </c>
      <c r="F563" s="561">
        <v>490.90000000000327</v>
      </c>
      <c r="G563" s="561">
        <v>2092.7000000000498</v>
      </c>
      <c r="H563" s="502"/>
      <c r="I563" s="502"/>
      <c r="J563" s="555"/>
      <c r="K563" s="499"/>
      <c r="M563" s="219"/>
    </row>
    <row r="564" spans="1:13" ht="15.75">
      <c r="A564" s="121" t="s">
        <v>1020</v>
      </c>
      <c r="D564" s="50">
        <f t="shared" si="22"/>
        <v>6584.9999999998799</v>
      </c>
      <c r="E564" s="561">
        <v>3296.1000000000022</v>
      </c>
      <c r="F564" s="561">
        <v>2219.1999999999935</v>
      </c>
      <c r="G564" s="561">
        <v>1069.6999999998843</v>
      </c>
      <c r="H564" s="502"/>
      <c r="I564" s="502"/>
      <c r="J564" s="555"/>
      <c r="K564" s="499"/>
      <c r="M564" s="219"/>
    </row>
    <row r="565" spans="1:13" ht="15.75">
      <c r="A565" s="121" t="s">
        <v>23</v>
      </c>
      <c r="D565" s="50">
        <f t="shared" si="22"/>
        <v>7576.1500000000296</v>
      </c>
      <c r="E565" s="561">
        <v>3986.8500000000049</v>
      </c>
      <c r="F565" s="561">
        <v>1799.6000000000004</v>
      </c>
      <c r="G565" s="561">
        <v>1789.7000000000244</v>
      </c>
      <c r="H565" s="509"/>
      <c r="I565" s="462"/>
      <c r="J565" s="555"/>
      <c r="K565" s="499"/>
      <c r="M565" s="219"/>
    </row>
    <row r="566" spans="1:13" ht="15.75">
      <c r="A566" s="121" t="s">
        <v>25</v>
      </c>
      <c r="D566" s="50">
        <f t="shared" si="22"/>
        <v>7862.9500000000417</v>
      </c>
      <c r="E566" s="561">
        <v>4429.449999999998</v>
      </c>
      <c r="F566" s="561">
        <v>985.89999999999782</v>
      </c>
      <c r="G566" s="561">
        <v>2447.6000000000458</v>
      </c>
      <c r="H566" s="509"/>
      <c r="I566" s="462"/>
      <c r="J566" s="513"/>
      <c r="K566" s="511"/>
      <c r="M566" s="219"/>
    </row>
    <row r="567" spans="1:13" ht="15.75">
      <c r="A567" s="121" t="s">
        <v>2562</v>
      </c>
      <c r="B567" s="3"/>
      <c r="C567" s="3"/>
      <c r="D567" s="50">
        <f t="shared" si="22"/>
        <v>5751.8999999999451</v>
      </c>
      <c r="E567" s="561">
        <v>3453.5999999999985</v>
      </c>
      <c r="F567" s="561">
        <v>631.69999999999709</v>
      </c>
      <c r="G567" s="561">
        <v>1666.5999999999494</v>
      </c>
      <c r="H567" s="560"/>
      <c r="I567" s="507"/>
      <c r="J567" s="555"/>
      <c r="K567" s="499"/>
      <c r="M567" s="219"/>
    </row>
    <row r="568" spans="1:13" ht="15.75">
      <c r="A568" s="121" t="s">
        <v>2569</v>
      </c>
      <c r="B568" s="3"/>
      <c r="C568" s="3"/>
      <c r="D568" s="50">
        <f t="shared" si="22"/>
        <v>4630.600000000004</v>
      </c>
      <c r="E568" s="561">
        <v>3449.0999999999985</v>
      </c>
      <c r="F568" s="561">
        <v>839.40000000000146</v>
      </c>
      <c r="G568" s="561">
        <v>342.100000000004</v>
      </c>
      <c r="H568" s="560"/>
      <c r="I568" s="507"/>
      <c r="J568" s="555"/>
      <c r="K568" s="499"/>
      <c r="M568" s="219"/>
    </row>
    <row r="569" spans="1:13" ht="15.75">
      <c r="A569" s="121" t="s">
        <v>2559</v>
      </c>
      <c r="D569" s="50">
        <f t="shared" si="22"/>
        <v>6721.0500000000138</v>
      </c>
      <c r="E569" s="561">
        <v>3525.3500000000022</v>
      </c>
      <c r="F569" s="561">
        <v>1607.3999999999996</v>
      </c>
      <c r="G569" s="561">
        <v>1588.300000000012</v>
      </c>
      <c r="H569" s="560"/>
      <c r="I569" s="507"/>
      <c r="J569" s="555"/>
      <c r="K569" s="499"/>
      <c r="M569" s="219"/>
    </row>
    <row r="570" spans="1:13" ht="15.75">
      <c r="A570" s="121" t="s">
        <v>2564</v>
      </c>
      <c r="D570" s="50">
        <f t="shared" si="22"/>
        <v>6373.1500000000242</v>
      </c>
      <c r="E570" s="561">
        <v>3643.0499999999984</v>
      </c>
      <c r="F570" s="561">
        <v>1037.5000000000018</v>
      </c>
      <c r="G570" s="561">
        <v>1692.600000000024</v>
      </c>
      <c r="H570" s="560"/>
      <c r="I570" s="507"/>
      <c r="J570" s="555"/>
      <c r="K570" s="499"/>
      <c r="M570" s="219"/>
    </row>
    <row r="571" spans="1:13" ht="15.75">
      <c r="A571" s="121" t="s">
        <v>2554</v>
      </c>
      <c r="D571" s="50">
        <f t="shared" si="22"/>
        <v>6599.8000000000138</v>
      </c>
      <c r="E571" s="561">
        <v>3940.0999999999985</v>
      </c>
      <c r="F571" s="561">
        <v>263.90000000000509</v>
      </c>
      <c r="G571" s="561">
        <v>2395.8000000000102</v>
      </c>
      <c r="H571" s="560"/>
      <c r="I571" s="507"/>
      <c r="J571" s="555"/>
      <c r="K571" s="499"/>
      <c r="M571" s="219"/>
    </row>
    <row r="572" spans="1:13" ht="15.75">
      <c r="A572" s="121" t="s">
        <v>1001</v>
      </c>
      <c r="D572" s="50">
        <f t="shared" si="22"/>
        <v>6574.9499999999489</v>
      </c>
      <c r="E572" s="561">
        <v>4325.7499999999991</v>
      </c>
      <c r="F572" s="561">
        <v>414.29999999999563</v>
      </c>
      <c r="G572" s="561">
        <v>1834.8999999999542</v>
      </c>
      <c r="H572" s="502"/>
      <c r="I572" s="502"/>
      <c r="J572" s="555"/>
      <c r="K572" s="499"/>
      <c r="M572" s="219"/>
    </row>
    <row r="573" spans="1:13" ht="15.75">
      <c r="A573" s="121" t="s">
        <v>27</v>
      </c>
      <c r="D573" s="50">
        <f t="shared" si="22"/>
        <v>6222.6999999999807</v>
      </c>
      <c r="E573" s="561">
        <v>3232.7999999999993</v>
      </c>
      <c r="F573" s="561">
        <v>2058.2999999999993</v>
      </c>
      <c r="G573" s="561">
        <v>931.59999999998217</v>
      </c>
      <c r="H573" s="509"/>
      <c r="I573" s="462"/>
      <c r="J573" s="555"/>
      <c r="K573" s="499"/>
      <c r="M573" s="219"/>
    </row>
    <row r="574" spans="1:13" ht="15.75">
      <c r="A574" s="121" t="s">
        <v>1035</v>
      </c>
      <c r="D574" s="50">
        <f t="shared" si="22"/>
        <v>9335.2999999998246</v>
      </c>
      <c r="E574" s="561">
        <v>4187.7000000000053</v>
      </c>
      <c r="F574" s="561">
        <v>1711.1999999999971</v>
      </c>
      <c r="G574" s="561">
        <v>3436.3999999998232</v>
      </c>
      <c r="H574" s="502"/>
      <c r="I574" s="502"/>
      <c r="J574" s="555"/>
      <c r="K574" s="499"/>
      <c r="M574" s="219"/>
    </row>
    <row r="575" spans="1:13" ht="15.75">
      <c r="A575" s="121" t="s">
        <v>156</v>
      </c>
      <c r="D575" s="50">
        <f t="shared" si="22"/>
        <v>10386.499999999996</v>
      </c>
      <c r="E575" s="561">
        <v>4964.800000000002</v>
      </c>
      <c r="F575" s="561">
        <v>1625.7999999999956</v>
      </c>
      <c r="G575" s="561">
        <v>3795.8999999999978</v>
      </c>
      <c r="H575" s="502"/>
      <c r="I575" s="502"/>
      <c r="J575" s="555"/>
      <c r="K575" s="499"/>
      <c r="M575" s="219"/>
    </row>
    <row r="576" spans="1:13" ht="15.75">
      <c r="A576" s="121" t="s">
        <v>1021</v>
      </c>
      <c r="D576" s="50">
        <f t="shared" si="22"/>
        <v>5206.5000000000446</v>
      </c>
      <c r="E576" s="561">
        <v>2459.1000000000031</v>
      </c>
      <c r="F576" s="561">
        <v>1743.5000000000018</v>
      </c>
      <c r="G576" s="561">
        <v>1003.9000000000397</v>
      </c>
      <c r="H576" s="502"/>
      <c r="I576" s="502"/>
      <c r="J576" s="513"/>
      <c r="K576" s="511"/>
      <c r="M576" s="218"/>
    </row>
    <row r="577" spans="1:13" ht="15.75">
      <c r="A577" s="121" t="s">
        <v>143</v>
      </c>
      <c r="D577" s="50">
        <f t="shared" si="22"/>
        <v>8447.7999999999847</v>
      </c>
      <c r="E577" s="561">
        <v>3890.9999999999973</v>
      </c>
      <c r="F577" s="561">
        <v>1678.9999999999982</v>
      </c>
      <c r="G577" s="561">
        <v>2877.7999999999902</v>
      </c>
      <c r="H577" s="557"/>
      <c r="I577" s="557"/>
      <c r="J577" s="555"/>
      <c r="K577" s="499"/>
      <c r="M577" s="219"/>
    </row>
    <row r="578" spans="1:13" ht="15.75">
      <c r="A578" s="121" t="s">
        <v>993</v>
      </c>
      <c r="D578" s="50">
        <f t="shared" si="22"/>
        <v>7751.2999999999884</v>
      </c>
      <c r="E578" s="561">
        <v>3805.1000000000022</v>
      </c>
      <c r="F578" s="561">
        <v>1331.4000000000015</v>
      </c>
      <c r="G578" s="561">
        <v>2614.7999999999847</v>
      </c>
      <c r="H578" s="502"/>
      <c r="I578" s="502"/>
      <c r="J578" s="513"/>
      <c r="K578" s="511"/>
    </row>
    <row r="579" spans="1:13" ht="15.75">
      <c r="A579" s="121" t="s">
        <v>2568</v>
      </c>
      <c r="D579" s="50">
        <f t="shared" si="22"/>
        <v>7778.9999999999418</v>
      </c>
      <c r="E579" s="561">
        <v>4340.899999999996</v>
      </c>
      <c r="F579" s="561">
        <v>801.69999999999709</v>
      </c>
      <c r="G579" s="561">
        <v>2636.3999999999487</v>
      </c>
      <c r="H579" s="560"/>
      <c r="I579" s="507"/>
      <c r="J579" s="555"/>
      <c r="K579" s="499"/>
    </row>
    <row r="580" spans="1:13" ht="15.75">
      <c r="A580" s="121" t="s">
        <v>1036</v>
      </c>
      <c r="D580" s="50">
        <f t="shared" si="22"/>
        <v>8572.50000000008</v>
      </c>
      <c r="E580" s="561">
        <v>3866.8000000000029</v>
      </c>
      <c r="F580" s="561">
        <v>1702.4000000000051</v>
      </c>
      <c r="G580" s="561">
        <v>3003.300000000072</v>
      </c>
      <c r="H580" s="502"/>
      <c r="I580" s="502"/>
      <c r="J580" s="513"/>
      <c r="K580" s="511"/>
    </row>
    <row r="581" spans="1:13" ht="15.75">
      <c r="A581" s="121" t="s">
        <v>1004</v>
      </c>
      <c r="D581" s="50">
        <f t="shared" si="22"/>
        <v>9974.8000000000211</v>
      </c>
      <c r="E581" s="561">
        <v>4564.4000000000015</v>
      </c>
      <c r="F581" s="561">
        <v>1932.0000000000036</v>
      </c>
      <c r="G581" s="561">
        <v>3478.400000000016</v>
      </c>
      <c r="H581" s="502"/>
      <c r="I581" s="502"/>
      <c r="J581" s="555"/>
      <c r="K581" s="499"/>
    </row>
    <row r="582" spans="1:13" ht="15.75">
      <c r="A582" s="121" t="s">
        <v>1003</v>
      </c>
      <c r="D582" s="50">
        <f t="shared" si="22"/>
        <v>7499.3</v>
      </c>
      <c r="E582" s="561">
        <v>2993.6000000000031</v>
      </c>
      <c r="F582" s="561">
        <v>1126.3999999999996</v>
      </c>
      <c r="G582" s="561">
        <v>3379.2999999999975</v>
      </c>
      <c r="H582" s="502"/>
      <c r="I582" s="502"/>
      <c r="J582" s="513"/>
      <c r="K582" s="511"/>
    </row>
    <row r="583" spans="1:13" ht="15.75">
      <c r="A583" s="121" t="s">
        <v>2552</v>
      </c>
      <c r="B583" s="3"/>
      <c r="C583" s="3"/>
      <c r="D583" s="50">
        <f t="shared" si="22"/>
        <v>6425.2000000000626</v>
      </c>
      <c r="E583" s="561">
        <v>3695.1000000000022</v>
      </c>
      <c r="F583" s="561">
        <v>934.40000000000327</v>
      </c>
      <c r="G583" s="561">
        <v>1795.7000000000571</v>
      </c>
      <c r="H583" s="560"/>
      <c r="I583" s="507"/>
      <c r="J583" s="555"/>
      <c r="K583" s="499"/>
    </row>
    <row r="584" spans="1:13" ht="15.75">
      <c r="A584" s="121" t="s">
        <v>160</v>
      </c>
      <c r="D584" s="50">
        <f t="shared" si="22"/>
        <v>7002.3999999999787</v>
      </c>
      <c r="E584" s="561">
        <v>3354.2</v>
      </c>
      <c r="F584" s="561">
        <v>2130.4999999999982</v>
      </c>
      <c r="G584" s="561">
        <v>1517.6999999999807</v>
      </c>
      <c r="H584" s="502"/>
      <c r="I584" s="502"/>
      <c r="J584" s="555"/>
      <c r="K584" s="499"/>
    </row>
    <row r="585" spans="1:13" ht="15.75">
      <c r="A585" s="121" t="s">
        <v>988</v>
      </c>
      <c r="D585" s="50">
        <f t="shared" si="22"/>
        <v>9438.9000000001324</v>
      </c>
      <c r="E585" s="561">
        <v>4282.4999999999973</v>
      </c>
      <c r="F585" s="561">
        <v>1662.0000000000055</v>
      </c>
      <c r="G585" s="561">
        <v>3494.4000000001306</v>
      </c>
      <c r="H585" s="502"/>
      <c r="I585" s="502"/>
      <c r="J585" s="513"/>
      <c r="K585" s="511"/>
    </row>
    <row r="586" spans="1:13" ht="15.75">
      <c r="A586" s="121" t="s">
        <v>31</v>
      </c>
      <c r="D586" s="50">
        <f t="shared" si="22"/>
        <v>9029.0000000000164</v>
      </c>
      <c r="E586" s="561">
        <v>4773.100000000004</v>
      </c>
      <c r="F586" s="561">
        <v>1175.3000000000011</v>
      </c>
      <c r="G586" s="561">
        <v>3080.6000000000113</v>
      </c>
      <c r="H586" s="509"/>
      <c r="I586" s="462"/>
      <c r="J586" s="555"/>
      <c r="K586" s="499"/>
    </row>
    <row r="587" spans="1:13" ht="15.75">
      <c r="A587" s="121" t="s">
        <v>1047</v>
      </c>
      <c r="D587" s="50">
        <f t="shared" si="22"/>
        <v>8210.149999999956</v>
      </c>
      <c r="E587" s="561">
        <v>4006.7500000000018</v>
      </c>
      <c r="F587" s="561">
        <v>1908.7999999999993</v>
      </c>
      <c r="G587" s="561">
        <v>2294.5999999999549</v>
      </c>
      <c r="H587" s="502"/>
      <c r="I587" s="502"/>
      <c r="J587" s="555"/>
      <c r="K587" s="499"/>
    </row>
    <row r="588" spans="1:13" ht="15.75">
      <c r="A588" s="121" t="s">
        <v>1010</v>
      </c>
      <c r="D588" s="50">
        <f t="shared" si="22"/>
        <v>6356.7499999999891</v>
      </c>
      <c r="E588" s="561">
        <v>2565.3999999999996</v>
      </c>
      <c r="F588" s="561">
        <v>1541.3499999999985</v>
      </c>
      <c r="G588" s="561">
        <v>2249.9999999999909</v>
      </c>
      <c r="H588" s="502"/>
      <c r="I588" s="502"/>
      <c r="J588" s="513"/>
      <c r="K588" s="511"/>
    </row>
    <row r="589" spans="1:13" ht="15.75">
      <c r="A589" s="121" t="s">
        <v>1039</v>
      </c>
      <c r="D589" s="50">
        <f t="shared" si="22"/>
        <v>6166.4000000001042</v>
      </c>
      <c r="E589" s="561">
        <v>3816.300000000002</v>
      </c>
      <c r="F589" s="561">
        <v>1114.2000000000007</v>
      </c>
      <c r="G589" s="561">
        <v>1235.9000000001015</v>
      </c>
      <c r="H589" s="502"/>
      <c r="I589" s="502"/>
      <c r="J589" s="513"/>
      <c r="K589" s="511"/>
    </row>
    <row r="590" spans="1:13" ht="15.75">
      <c r="A590" s="121" t="s">
        <v>33</v>
      </c>
      <c r="D590" s="50">
        <f t="shared" si="22"/>
        <v>7843.6999999999298</v>
      </c>
      <c r="E590" s="561">
        <v>3674.5999999999949</v>
      </c>
      <c r="F590" s="561">
        <v>1405.399999999996</v>
      </c>
      <c r="G590" s="561">
        <v>2763.6999999999389</v>
      </c>
      <c r="H590" s="509"/>
      <c r="I590" s="462"/>
      <c r="J590" s="555"/>
      <c r="K590" s="499"/>
    </row>
    <row r="591" spans="1:13" ht="15.75">
      <c r="A591" s="121" t="s">
        <v>2604</v>
      </c>
      <c r="D591" s="50">
        <f t="shared" si="22"/>
        <v>6002.2000000000262</v>
      </c>
      <c r="E591" s="561">
        <v>2970.8000000000011</v>
      </c>
      <c r="F591" s="561">
        <v>1447.0000000000018</v>
      </c>
      <c r="G591" s="561">
        <v>1584.4000000000233</v>
      </c>
      <c r="H591" s="560"/>
      <c r="I591" s="507"/>
      <c r="J591" s="513"/>
      <c r="K591" s="511"/>
    </row>
    <row r="592" spans="1:13" ht="15.75">
      <c r="A592" s="121" t="s">
        <v>35</v>
      </c>
      <c r="D592" s="50">
        <f t="shared" si="22"/>
        <v>6612.8000000000047</v>
      </c>
      <c r="E592" s="561">
        <v>3317.7000000000007</v>
      </c>
      <c r="F592" s="561">
        <v>1413.4000000000033</v>
      </c>
      <c r="G592" s="561">
        <v>1881.7000000000007</v>
      </c>
      <c r="H592" s="509"/>
      <c r="I592" s="462"/>
      <c r="J592" s="555"/>
      <c r="K592" s="499"/>
    </row>
    <row r="593" spans="1:11" ht="15.75">
      <c r="A593" s="121" t="s">
        <v>37</v>
      </c>
      <c r="D593" s="50">
        <f t="shared" si="22"/>
        <v>6889.7999999999993</v>
      </c>
      <c r="E593" s="561">
        <v>3362.1000000000004</v>
      </c>
      <c r="F593" s="561">
        <v>890.30000000000109</v>
      </c>
      <c r="G593" s="561">
        <v>2637.3999999999978</v>
      </c>
      <c r="H593" s="509"/>
      <c r="I593" s="462"/>
      <c r="J593" s="555"/>
      <c r="K593" s="499"/>
    </row>
    <row r="594" spans="1:11" ht="15.75">
      <c r="A594" s="121" t="s">
        <v>144</v>
      </c>
      <c r="D594" s="50">
        <f t="shared" ref="D594:D601" si="23">SUM(E594:DZ594)</f>
        <v>7136.799999999972</v>
      </c>
      <c r="E594" s="561">
        <v>3427.4999999999982</v>
      </c>
      <c r="F594" s="561">
        <v>1191.2999999999975</v>
      </c>
      <c r="G594" s="561">
        <v>2517.9999999999764</v>
      </c>
      <c r="H594" s="557"/>
      <c r="I594" s="557"/>
      <c r="J594" s="555"/>
      <c r="K594" s="499"/>
    </row>
    <row r="595" spans="1:11" ht="15.75">
      <c r="A595" s="121" t="s">
        <v>2570</v>
      </c>
      <c r="D595" s="50">
        <f t="shared" si="23"/>
        <v>5990.2999999999056</v>
      </c>
      <c r="E595" s="561">
        <v>3655.3999999999969</v>
      </c>
      <c r="F595" s="561">
        <v>1144.8999999999996</v>
      </c>
      <c r="G595" s="561">
        <v>1189.9999999999091</v>
      </c>
      <c r="H595" s="560"/>
      <c r="I595" s="507"/>
      <c r="J595" s="555"/>
      <c r="K595" s="499"/>
    </row>
    <row r="596" spans="1:11" ht="15.75">
      <c r="A596" s="121" t="s">
        <v>39</v>
      </c>
      <c r="D596" s="50">
        <f t="shared" si="23"/>
        <v>7965.3999999999505</v>
      </c>
      <c r="E596" s="561">
        <v>3365.6000000000022</v>
      </c>
      <c r="F596" s="561">
        <v>2176.7999999999975</v>
      </c>
      <c r="G596" s="561">
        <v>2422.9999999999509</v>
      </c>
      <c r="H596" s="509"/>
      <c r="I596" s="462"/>
      <c r="J596" s="555"/>
      <c r="K596" s="499"/>
    </row>
    <row r="597" spans="1:11" ht="15.75">
      <c r="A597" s="121" t="s">
        <v>145</v>
      </c>
      <c r="D597" s="50">
        <f t="shared" si="23"/>
        <v>6808.7000000000571</v>
      </c>
      <c r="E597" s="561">
        <v>3701.2000000000025</v>
      </c>
      <c r="F597" s="561">
        <v>890.40000000000146</v>
      </c>
      <c r="G597" s="561">
        <v>2217.1000000000531</v>
      </c>
      <c r="H597" s="557"/>
      <c r="I597" s="557"/>
      <c r="J597" s="555"/>
      <c r="K597" s="499"/>
    </row>
    <row r="598" spans="1:11" ht="15.75">
      <c r="A598" s="121" t="s">
        <v>2567</v>
      </c>
      <c r="D598" s="50">
        <f t="shared" si="23"/>
        <v>8329.1500000000178</v>
      </c>
      <c r="E598" s="561">
        <v>4088.9500000000007</v>
      </c>
      <c r="F598" s="561">
        <v>1576.600000000004</v>
      </c>
      <c r="G598" s="561">
        <v>2663.6000000000131</v>
      </c>
      <c r="H598" s="560"/>
      <c r="I598" s="507"/>
      <c r="J598" s="555"/>
      <c r="K598" s="499"/>
    </row>
    <row r="599" spans="1:11" ht="15.75">
      <c r="A599" s="121" t="s">
        <v>157</v>
      </c>
      <c r="D599" s="50">
        <f t="shared" si="23"/>
        <v>11019.09999999994</v>
      </c>
      <c r="E599" s="561">
        <v>5145.1999999999971</v>
      </c>
      <c r="F599" s="561">
        <v>1912.9999999999927</v>
      </c>
      <c r="G599" s="561">
        <v>3960.8999999999505</v>
      </c>
      <c r="H599" s="502"/>
      <c r="I599" s="502"/>
      <c r="J599" s="513"/>
      <c r="K599" s="511"/>
    </row>
    <row r="600" spans="1:11" ht="15.75">
      <c r="A600" s="121" t="s">
        <v>2566</v>
      </c>
      <c r="B600" s="3"/>
      <c r="C600" s="3"/>
      <c r="D600" s="50">
        <f t="shared" si="23"/>
        <v>7384.2999999999302</v>
      </c>
      <c r="E600" s="561">
        <v>2958</v>
      </c>
      <c r="F600" s="561">
        <v>1932.7999999999956</v>
      </c>
      <c r="G600" s="561">
        <v>2493.4999999999345</v>
      </c>
      <c r="H600" s="560"/>
      <c r="I600" s="507"/>
      <c r="J600" s="555"/>
      <c r="K600" s="499"/>
    </row>
    <row r="601" spans="1:11" ht="15.75">
      <c r="A601" s="121" t="s">
        <v>1008</v>
      </c>
      <c r="D601" s="50">
        <f t="shared" si="23"/>
        <v>6725.0000000000955</v>
      </c>
      <c r="E601" s="561">
        <v>3818.9999999999991</v>
      </c>
      <c r="F601" s="561">
        <v>647.00000000000182</v>
      </c>
      <c r="G601" s="561">
        <v>2259.0000000000946</v>
      </c>
      <c r="H601" s="502"/>
      <c r="I601" s="502"/>
      <c r="J601" s="513"/>
      <c r="K601" s="511"/>
    </row>
    <row r="602" spans="1:11">
      <c r="A602" s="3"/>
      <c r="D602" s="1"/>
    </row>
    <row r="603" spans="1:11">
      <c r="A603" s="3"/>
      <c r="B603" s="3"/>
      <c r="C603" s="3"/>
    </row>
    <row r="604" spans="1:11">
      <c r="A604" s="3"/>
      <c r="B604" s="3"/>
      <c r="C604" s="3"/>
    </row>
    <row r="605" spans="1:11">
      <c r="A605" s="3"/>
      <c r="D605" s="1"/>
    </row>
    <row r="606" spans="1:11">
      <c r="A606" s="3"/>
      <c r="B606" s="3"/>
      <c r="C606" s="3"/>
    </row>
    <row r="607" spans="1:11">
      <c r="A607" s="3"/>
      <c r="B607" s="3"/>
      <c r="C607" s="3"/>
    </row>
    <row r="608" spans="1:11">
      <c r="A608" s="3"/>
      <c r="D608" s="1"/>
    </row>
    <row r="609" spans="1:4">
      <c r="A609" s="3"/>
      <c r="D609" s="1"/>
    </row>
    <row r="610" spans="1:4">
      <c r="A610" s="3"/>
      <c r="B610" s="3"/>
      <c r="C610" s="3"/>
    </row>
    <row r="611" spans="1:4">
      <c r="A611" s="3"/>
      <c r="B611" s="3"/>
      <c r="C611" s="3"/>
    </row>
    <row r="612" spans="1:4">
      <c r="A612" s="3"/>
      <c r="D612" s="1"/>
    </row>
    <row r="613" spans="1:4">
      <c r="A613" s="3"/>
      <c r="D613" s="1"/>
    </row>
    <row r="614" spans="1:4">
      <c r="A614" s="3"/>
      <c r="D614" s="1"/>
    </row>
    <row r="615" spans="1:4">
      <c r="A615" s="3"/>
      <c r="D615" s="1"/>
    </row>
    <row r="616" spans="1:4">
      <c r="A616" s="3"/>
      <c r="D616" s="1"/>
    </row>
    <row r="618" spans="1:4">
      <c r="A618" s="3"/>
      <c r="B618" s="3"/>
      <c r="C618" s="3"/>
    </row>
    <row r="619" spans="1:4">
      <c r="A619" s="3"/>
      <c r="D619" s="1"/>
    </row>
    <row r="620" spans="1:4">
      <c r="A620" s="3"/>
      <c r="D620" s="1"/>
    </row>
    <row r="621" spans="1:4">
      <c r="A621" s="3"/>
      <c r="B621" s="3"/>
      <c r="C621" s="3"/>
    </row>
    <row r="622" spans="1:4">
      <c r="A622" s="3"/>
      <c r="D622" s="1"/>
    </row>
    <row r="623" spans="1:4">
      <c r="A623" s="3"/>
      <c r="B623" s="3"/>
      <c r="C623" s="3"/>
    </row>
    <row r="625" spans="1:3">
      <c r="A625" s="3"/>
      <c r="B625" s="3"/>
      <c r="C625" s="3"/>
    </row>
    <row r="626" spans="1:3">
      <c r="A626" s="3"/>
      <c r="B626" s="3"/>
      <c r="C626" s="3"/>
    </row>
    <row r="627" spans="1:3">
      <c r="A627" s="3"/>
      <c r="B627" s="3"/>
      <c r="C627" s="3"/>
    </row>
    <row r="628" spans="1:3">
      <c r="A628" s="3"/>
      <c r="B628" s="3"/>
      <c r="C628" s="3"/>
    </row>
    <row r="629" spans="1:3">
      <c r="A629" s="3"/>
      <c r="B629" s="3"/>
      <c r="C629" s="3"/>
    </row>
    <row r="630" spans="1:3">
      <c r="A630" s="3"/>
      <c r="B630" s="3"/>
      <c r="C630" s="3"/>
    </row>
    <row r="631" spans="1:3">
      <c r="A631" s="3"/>
      <c r="B631" s="3"/>
      <c r="C631" s="3"/>
    </row>
    <row r="632" spans="1:3">
      <c r="A632" s="3"/>
      <c r="B632" s="3"/>
      <c r="C632" s="3"/>
    </row>
  </sheetData>
  <sortState ref="I530:L601">
    <sortCondition ref="I53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Y438"/>
  <sheetViews>
    <sheetView zoomScaleNormal="100" workbookViewId="0">
      <pane xSplit="2" topLeftCell="C1" activePane="topRight" state="frozen"/>
      <selection pane="topRight"/>
    </sheetView>
  </sheetViews>
  <sheetFormatPr defaultRowHeight="12.75"/>
  <cols>
    <col min="1" max="1" width="27.42578125" customWidth="1"/>
    <col min="2" max="2" width="14.42578125" style="66" customWidth="1"/>
    <col min="3" max="3" width="9.140625" style="63"/>
    <col min="4" max="4" width="9.140625" style="31"/>
    <col min="5" max="5" width="9.140625" style="1"/>
    <col min="7" max="7" width="10.7109375" bestFit="1" customWidth="1"/>
    <col min="12" max="12" width="9.140625" style="63"/>
    <col min="21" max="21" width="9.140625" style="63"/>
    <col min="30" max="30" width="9.140625" style="63"/>
    <col min="39" max="39" width="9.140625" style="63"/>
    <col min="46" max="46" width="9.140625" style="29"/>
    <col min="47" max="47" width="10.7109375" bestFit="1" customWidth="1"/>
    <col min="48" max="48" width="9.140625" style="63"/>
    <col min="51" max="51" width="9.140625" style="31"/>
    <col min="53" max="53" width="9.140625" style="31"/>
    <col min="55" max="55" width="9.140625" style="165"/>
    <col min="57" max="57" width="9.140625" style="63"/>
    <col min="66" max="66" width="9.140625" style="63"/>
    <col min="75" max="75" width="9.140625" style="63"/>
    <col min="76" max="83" width="9.140625" style="171"/>
    <col min="84" max="84" width="9.140625" style="63"/>
    <col min="93" max="93" width="9.140625" style="63"/>
    <col min="102" max="102" width="9.140625" style="63"/>
    <col min="111" max="111" width="9.140625" style="63"/>
    <col min="120" max="120" width="9.140625" style="63"/>
    <col min="129" max="129" width="9.140625" style="63"/>
    <col min="138" max="138" width="9.140625" style="63"/>
    <col min="147" max="147" width="9.140625" style="63"/>
    <col min="156" max="156" width="9.140625" style="63"/>
    <col min="165" max="165" width="9.140625" style="63"/>
    <col min="172" max="172" width="9.140625" style="29"/>
    <col min="174" max="174" width="9.140625" style="63"/>
    <col min="183" max="183" width="9.140625" style="63"/>
    <col min="192" max="192" width="9.140625" style="63"/>
    <col min="201" max="201" width="9.140625" style="63"/>
    <col min="210" max="210" width="9.140625" style="63"/>
    <col min="219" max="219" width="9.140625" style="63"/>
    <col min="228" max="228" width="9.140625" style="63"/>
    <col min="237" max="237" width="9.140625" style="63"/>
    <col min="245" max="245" width="11.7109375" bestFit="1" customWidth="1"/>
    <col min="246" max="246" width="9.140625" style="63"/>
    <col min="255" max="255" width="9.140625" style="63"/>
    <col min="264" max="264" width="9.140625" style="63"/>
    <col min="273" max="273" width="9.140625" style="63"/>
    <col min="282" max="282" width="9.140625" style="63"/>
    <col min="291" max="291" width="9.140625" style="63"/>
    <col min="300" max="300" width="9.140625" style="63"/>
    <col min="309" max="309" width="9.140625" style="63"/>
    <col min="318" max="318" width="9.140625" style="63"/>
    <col min="327" max="327" width="9.140625" style="63"/>
    <col min="336" max="336" width="9.140625" style="63"/>
    <col min="345" max="345" width="9.140625" style="63"/>
    <col min="354" max="354" width="9.140625" style="63"/>
    <col min="363" max="363" width="9.140625" style="63"/>
  </cols>
  <sheetData>
    <row r="1" spans="1:363" ht="27.75">
      <c r="A1" s="71" t="s">
        <v>180</v>
      </c>
    </row>
    <row r="2" spans="1:363" ht="30" customHeight="1">
      <c r="A2" s="57"/>
      <c r="B2" s="67" t="s">
        <v>40</v>
      </c>
      <c r="D2" s="38" t="s">
        <v>185</v>
      </c>
      <c r="M2" s="45" t="s">
        <v>191</v>
      </c>
      <c r="V2" s="45" t="s">
        <v>1159</v>
      </c>
      <c r="AE2" s="45" t="s">
        <v>192</v>
      </c>
      <c r="AN2" s="45" t="s">
        <v>193</v>
      </c>
      <c r="AW2" s="45" t="s">
        <v>178</v>
      </c>
      <c r="BF2" s="45" t="s">
        <v>194</v>
      </c>
      <c r="BO2" s="45" t="s">
        <v>195</v>
      </c>
      <c r="BX2" s="45" t="s">
        <v>1232</v>
      </c>
      <c r="CG2" s="45" t="s">
        <v>196</v>
      </c>
      <c r="CP2" s="45" t="s">
        <v>197</v>
      </c>
      <c r="CY2" s="45" t="s">
        <v>198</v>
      </c>
      <c r="DH2" s="45" t="s">
        <v>199</v>
      </c>
      <c r="DQ2" s="45" t="s">
        <v>200</v>
      </c>
      <c r="DZ2" s="45" t="s">
        <v>203</v>
      </c>
      <c r="EI2" s="45" t="s">
        <v>201</v>
      </c>
      <c r="ER2" s="45" t="s">
        <v>202</v>
      </c>
      <c r="FA2" s="45" t="s">
        <v>179</v>
      </c>
      <c r="FJ2" s="45" t="s">
        <v>204</v>
      </c>
      <c r="FS2" s="45" t="s">
        <v>205</v>
      </c>
      <c r="GB2" s="45" t="s">
        <v>206</v>
      </c>
      <c r="GK2" s="45" t="s">
        <v>207</v>
      </c>
      <c r="GT2" s="45" t="s">
        <v>208</v>
      </c>
      <c r="HC2" s="45" t="s">
        <v>209</v>
      </c>
      <c r="HL2" s="45" t="s">
        <v>210</v>
      </c>
      <c r="HU2" s="45" t="s">
        <v>211</v>
      </c>
      <c r="ID2" s="45" t="s">
        <v>212</v>
      </c>
      <c r="IM2" s="45" t="s">
        <v>213</v>
      </c>
      <c r="IV2" s="45" t="s">
        <v>214</v>
      </c>
      <c r="JE2" s="45" t="s">
        <v>215</v>
      </c>
      <c r="JN2" s="45" t="s">
        <v>216</v>
      </c>
      <c r="JW2" s="45" t="s">
        <v>360</v>
      </c>
      <c r="KF2" s="45" t="s">
        <v>217</v>
      </c>
      <c r="KO2" s="45" t="s">
        <v>218</v>
      </c>
      <c r="KX2" s="45" t="s">
        <v>219</v>
      </c>
      <c r="LG2" s="45" t="s">
        <v>220</v>
      </c>
      <c r="LP2" s="45" t="s">
        <v>221</v>
      </c>
      <c r="LY2" s="45" t="s">
        <v>222</v>
      </c>
      <c r="MH2" s="45" t="s">
        <v>223</v>
      </c>
      <c r="MQ2" s="45" t="s">
        <v>365</v>
      </c>
    </row>
    <row r="3" spans="1:363" s="35" customFormat="1" ht="18" customHeight="1">
      <c r="A3" s="59"/>
      <c r="B3" s="68"/>
      <c r="C3" s="65"/>
      <c r="D3" s="58">
        <v>2017</v>
      </c>
      <c r="E3" s="58"/>
      <c r="F3" s="58">
        <v>2018</v>
      </c>
      <c r="G3" s="58"/>
      <c r="H3" s="58">
        <v>2019</v>
      </c>
      <c r="J3" s="58">
        <v>2020</v>
      </c>
      <c r="K3" s="58"/>
      <c r="L3" s="64"/>
      <c r="M3" s="58">
        <v>2017</v>
      </c>
      <c r="N3" s="58"/>
      <c r="O3" s="58">
        <v>2018</v>
      </c>
      <c r="P3" s="58"/>
      <c r="Q3" s="58">
        <v>2019</v>
      </c>
      <c r="R3" s="58"/>
      <c r="S3" s="58">
        <v>2020</v>
      </c>
      <c r="T3" s="58"/>
      <c r="U3" s="64"/>
      <c r="V3" s="58">
        <v>2017</v>
      </c>
      <c r="W3" s="58"/>
      <c r="X3" s="58">
        <v>2018</v>
      </c>
      <c r="Y3" s="58"/>
      <c r="Z3" s="58">
        <v>2019</v>
      </c>
      <c r="AA3" s="58"/>
      <c r="AB3" s="58">
        <v>2020</v>
      </c>
      <c r="AC3" s="58"/>
      <c r="AD3" s="64"/>
      <c r="AE3" s="58">
        <v>2017</v>
      </c>
      <c r="AF3" s="58"/>
      <c r="AG3" s="58">
        <v>2018</v>
      </c>
      <c r="AH3" s="58"/>
      <c r="AI3" s="58">
        <v>2019</v>
      </c>
      <c r="AJ3" s="58"/>
      <c r="AK3" s="58">
        <v>2020</v>
      </c>
      <c r="AL3" s="58"/>
      <c r="AM3" s="64"/>
      <c r="AN3" s="58">
        <v>2017</v>
      </c>
      <c r="AO3" s="58"/>
      <c r="AP3" s="58">
        <v>2018</v>
      </c>
      <c r="AQ3" s="58"/>
      <c r="AR3" s="169">
        <v>2019</v>
      </c>
      <c r="AS3" s="58"/>
      <c r="AT3" s="169">
        <v>2020</v>
      </c>
      <c r="AU3" s="58"/>
      <c r="AV3" s="64"/>
      <c r="AW3" s="58">
        <v>2017</v>
      </c>
      <c r="AX3" s="58"/>
      <c r="AY3" s="70">
        <v>2018</v>
      </c>
      <c r="AZ3" s="58"/>
      <c r="BA3" s="70">
        <v>2019</v>
      </c>
      <c r="BB3" s="58"/>
      <c r="BC3" s="166">
        <v>2020</v>
      </c>
      <c r="BD3" s="58"/>
      <c r="BE3" s="64"/>
      <c r="BF3" s="58">
        <v>2017</v>
      </c>
      <c r="BG3" s="58"/>
      <c r="BH3" s="58">
        <v>2018</v>
      </c>
      <c r="BI3" s="58"/>
      <c r="BJ3" s="58">
        <v>2019</v>
      </c>
      <c r="BK3" s="58"/>
      <c r="BL3" s="58">
        <v>2020</v>
      </c>
      <c r="BM3" s="58"/>
      <c r="BN3" s="64"/>
      <c r="BO3" s="58">
        <v>2017</v>
      </c>
      <c r="BP3" s="58"/>
      <c r="BQ3" s="58">
        <v>2018</v>
      </c>
      <c r="BR3" s="58"/>
      <c r="BS3" s="58">
        <v>2019</v>
      </c>
      <c r="BT3" s="58"/>
      <c r="BU3" s="58">
        <v>2020</v>
      </c>
      <c r="BV3" s="58"/>
      <c r="BW3" s="64"/>
      <c r="BX3" s="58">
        <v>2017</v>
      </c>
      <c r="BY3" s="58"/>
      <c r="BZ3" s="58">
        <v>2018</v>
      </c>
      <c r="CA3" s="58"/>
      <c r="CB3" s="58">
        <v>2019</v>
      </c>
      <c r="CC3" s="58"/>
      <c r="CD3" s="58">
        <v>2020</v>
      </c>
      <c r="CE3" s="58"/>
      <c r="CF3" s="64"/>
      <c r="CG3" s="58">
        <v>2017</v>
      </c>
      <c r="CH3" s="58"/>
      <c r="CI3" s="58">
        <v>2018</v>
      </c>
      <c r="CJ3" s="58"/>
      <c r="CK3" s="58">
        <v>2019</v>
      </c>
      <c r="CL3" s="58"/>
      <c r="CM3" s="58">
        <v>2020</v>
      </c>
      <c r="CN3" s="58"/>
      <c r="CO3" s="64"/>
      <c r="CP3" s="58">
        <v>2017</v>
      </c>
      <c r="CQ3" s="58"/>
      <c r="CR3" s="58">
        <v>2018</v>
      </c>
      <c r="CS3" s="58"/>
      <c r="CT3" s="58">
        <v>2019</v>
      </c>
      <c r="CU3" s="58"/>
      <c r="CV3" s="58">
        <v>2020</v>
      </c>
      <c r="CW3" s="58"/>
      <c r="CX3" s="64"/>
      <c r="CY3" s="58">
        <v>2017</v>
      </c>
      <c r="CZ3" s="58"/>
      <c r="DA3" s="58">
        <v>2018</v>
      </c>
      <c r="DB3" s="58"/>
      <c r="DC3" s="58">
        <v>2019</v>
      </c>
      <c r="DD3" s="58"/>
      <c r="DE3" s="58">
        <v>2020</v>
      </c>
      <c r="DF3" s="58"/>
      <c r="DG3" s="64"/>
      <c r="DH3" s="58">
        <v>2017</v>
      </c>
      <c r="DI3" s="58"/>
      <c r="DJ3" s="58">
        <v>2018</v>
      </c>
      <c r="DK3" s="58"/>
      <c r="DL3" s="58">
        <v>2019</v>
      </c>
      <c r="DM3" s="58"/>
      <c r="DN3" s="58">
        <v>2020</v>
      </c>
      <c r="DO3" s="58"/>
      <c r="DP3" s="64"/>
      <c r="DQ3" s="58">
        <v>2017</v>
      </c>
      <c r="DR3" s="58"/>
      <c r="DS3" s="58">
        <v>2018</v>
      </c>
      <c r="DT3" s="58"/>
      <c r="DU3" s="58">
        <v>2019</v>
      </c>
      <c r="DV3" s="58"/>
      <c r="DW3" s="58">
        <v>2020</v>
      </c>
      <c r="DX3" s="58"/>
      <c r="DY3" s="64"/>
      <c r="DZ3" s="58">
        <v>2017</v>
      </c>
      <c r="EA3" s="58"/>
      <c r="EB3" s="58">
        <v>2018</v>
      </c>
      <c r="EC3" s="58"/>
      <c r="ED3" s="58">
        <v>2019</v>
      </c>
      <c r="EE3" s="58"/>
      <c r="EF3" s="58">
        <v>2020</v>
      </c>
      <c r="EG3" s="58"/>
      <c r="EH3" s="64"/>
      <c r="EI3" s="58">
        <v>2017</v>
      </c>
      <c r="EJ3" s="58"/>
      <c r="EK3" s="58">
        <v>2018</v>
      </c>
      <c r="EL3" s="58"/>
      <c r="EM3" s="58">
        <v>2019</v>
      </c>
      <c r="EN3" s="58"/>
      <c r="EO3" s="58">
        <v>2020</v>
      </c>
      <c r="EP3" s="58"/>
      <c r="EQ3" s="64"/>
      <c r="ER3" s="58">
        <v>2017</v>
      </c>
      <c r="ES3" s="58"/>
      <c r="ET3" s="58">
        <v>2018</v>
      </c>
      <c r="EU3" s="58"/>
      <c r="EV3" s="58">
        <v>2019</v>
      </c>
      <c r="EW3" s="58"/>
      <c r="EX3" s="58">
        <v>2020</v>
      </c>
      <c r="EY3" s="58"/>
      <c r="EZ3" s="64"/>
      <c r="FA3" s="58">
        <v>2017</v>
      </c>
      <c r="FB3" s="58"/>
      <c r="FC3" s="58">
        <v>2018</v>
      </c>
      <c r="FD3" s="58"/>
      <c r="FE3" s="58">
        <v>2019</v>
      </c>
      <c r="FF3" s="58"/>
      <c r="FG3" s="58">
        <v>2020</v>
      </c>
      <c r="FH3" s="58"/>
      <c r="FI3" s="64"/>
      <c r="FJ3" s="58">
        <v>2017</v>
      </c>
      <c r="FK3" s="58"/>
      <c r="FL3" s="58">
        <v>2018</v>
      </c>
      <c r="FM3" s="58"/>
      <c r="FN3" s="58">
        <v>2019</v>
      </c>
      <c r="FO3" s="58"/>
      <c r="FP3" s="169">
        <v>2020</v>
      </c>
      <c r="FQ3" s="58"/>
      <c r="FR3" s="64"/>
      <c r="FS3" s="58">
        <v>2017</v>
      </c>
      <c r="FT3" s="58"/>
      <c r="FU3" s="58">
        <v>2018</v>
      </c>
      <c r="FV3" s="58"/>
      <c r="FW3" s="58">
        <v>2019</v>
      </c>
      <c r="FX3" s="58"/>
      <c r="FY3" s="58">
        <v>2020</v>
      </c>
      <c r="FZ3" s="58"/>
      <c r="GA3" s="64"/>
      <c r="GB3" s="58">
        <v>2017</v>
      </c>
      <c r="GC3" s="58"/>
      <c r="GD3" s="58">
        <v>2018</v>
      </c>
      <c r="GE3" s="58"/>
      <c r="GF3" s="58">
        <v>2019</v>
      </c>
      <c r="GG3" s="58"/>
      <c r="GH3" s="58">
        <v>2020</v>
      </c>
      <c r="GI3" s="58"/>
      <c r="GJ3" s="64"/>
      <c r="GK3" s="58">
        <v>2017</v>
      </c>
      <c r="GL3" s="58"/>
      <c r="GM3" s="58">
        <v>2018</v>
      </c>
      <c r="GN3" s="58"/>
      <c r="GO3" s="58">
        <v>2019</v>
      </c>
      <c r="GP3" s="58"/>
      <c r="GQ3" s="58">
        <v>2020</v>
      </c>
      <c r="GR3" s="58"/>
      <c r="GS3" s="64"/>
      <c r="GT3" s="58">
        <v>2017</v>
      </c>
      <c r="GU3" s="58"/>
      <c r="GV3" s="58">
        <v>2018</v>
      </c>
      <c r="GW3" s="58"/>
      <c r="GX3" s="58">
        <v>2019</v>
      </c>
      <c r="GY3" s="58"/>
      <c r="GZ3" s="58">
        <v>2020</v>
      </c>
      <c r="HA3" s="58"/>
      <c r="HB3" s="64"/>
      <c r="HC3" s="58">
        <v>2017</v>
      </c>
      <c r="HD3" s="58"/>
      <c r="HE3" s="58">
        <v>2018</v>
      </c>
      <c r="HF3" s="58"/>
      <c r="HG3" s="58">
        <v>2019</v>
      </c>
      <c r="HH3" s="58"/>
      <c r="HI3" s="58">
        <v>2020</v>
      </c>
      <c r="HJ3" s="58"/>
      <c r="HK3" s="64"/>
      <c r="HL3" s="58">
        <v>2017</v>
      </c>
      <c r="HM3" s="58"/>
      <c r="HN3" s="58">
        <v>2018</v>
      </c>
      <c r="HO3" s="58"/>
      <c r="HP3" s="58">
        <v>2019</v>
      </c>
      <c r="HQ3" s="58"/>
      <c r="HR3" s="58">
        <v>2020</v>
      </c>
      <c r="HS3" s="58"/>
      <c r="HT3" s="64"/>
      <c r="HU3" s="58">
        <v>2017</v>
      </c>
      <c r="HV3" s="58"/>
      <c r="HW3" s="58">
        <v>2018</v>
      </c>
      <c r="HX3" s="58"/>
      <c r="HY3" s="58">
        <v>2019</v>
      </c>
      <c r="IA3" s="58">
        <v>2020</v>
      </c>
      <c r="IB3" s="58"/>
      <c r="IC3" s="64"/>
      <c r="ID3" s="58">
        <v>2017</v>
      </c>
      <c r="IE3" s="58"/>
      <c r="IF3" s="58">
        <v>2018</v>
      </c>
      <c r="IG3" s="58"/>
      <c r="IH3" s="58">
        <v>2019</v>
      </c>
      <c r="IJ3" s="58">
        <v>2020</v>
      </c>
      <c r="IK3" s="58"/>
      <c r="IL3" s="64"/>
      <c r="IM3" s="58">
        <v>2017</v>
      </c>
      <c r="IN3" s="58"/>
      <c r="IO3" s="58">
        <v>2018</v>
      </c>
      <c r="IP3" s="58"/>
      <c r="IQ3" s="58">
        <v>2019</v>
      </c>
      <c r="IS3" s="58">
        <v>2020</v>
      </c>
      <c r="IT3" s="58"/>
      <c r="IU3" s="64"/>
      <c r="IV3" s="58">
        <v>2017</v>
      </c>
      <c r="IW3" s="58"/>
      <c r="IX3" s="58">
        <v>2018</v>
      </c>
      <c r="IZ3" s="58">
        <v>2019</v>
      </c>
      <c r="JB3" s="58">
        <v>2020</v>
      </c>
      <c r="JC3" s="58"/>
      <c r="JD3" s="64"/>
      <c r="JE3" s="58">
        <v>2017</v>
      </c>
      <c r="JF3" s="58"/>
      <c r="JG3" s="58">
        <v>2018</v>
      </c>
      <c r="JH3" s="58"/>
      <c r="JI3" s="58">
        <v>2019</v>
      </c>
      <c r="JK3" s="58">
        <v>2020</v>
      </c>
      <c r="JL3" s="58"/>
      <c r="JM3" s="64"/>
      <c r="JN3" s="58">
        <v>2017</v>
      </c>
      <c r="JO3" s="58"/>
      <c r="JP3" s="58">
        <v>2018</v>
      </c>
      <c r="JQ3" s="58"/>
      <c r="JR3" s="58">
        <v>2019</v>
      </c>
      <c r="JT3" s="58">
        <v>2020</v>
      </c>
      <c r="JU3" s="58"/>
      <c r="JV3" s="64"/>
      <c r="JW3" s="58">
        <v>2017</v>
      </c>
      <c r="JX3" s="58"/>
      <c r="JY3" s="58">
        <v>2018</v>
      </c>
      <c r="JZ3" s="58"/>
      <c r="KA3" s="58">
        <v>2019</v>
      </c>
      <c r="KB3" s="58"/>
      <c r="KC3" s="58">
        <v>2020</v>
      </c>
      <c r="KD3" s="58"/>
      <c r="KE3" s="64"/>
      <c r="KF3" s="58">
        <v>2017</v>
      </c>
      <c r="KG3" s="58"/>
      <c r="KH3" s="58">
        <v>2018</v>
      </c>
      <c r="KJ3" s="58">
        <v>2019</v>
      </c>
      <c r="KL3" s="58">
        <v>2020</v>
      </c>
      <c r="KM3" s="58"/>
      <c r="KN3" s="64"/>
      <c r="KO3" s="58">
        <v>2017</v>
      </c>
      <c r="KP3" s="58"/>
      <c r="KQ3" s="58">
        <v>2018</v>
      </c>
      <c r="KS3" s="58">
        <v>2019</v>
      </c>
      <c r="KU3" s="58">
        <v>2020</v>
      </c>
      <c r="KV3" s="58"/>
      <c r="KW3" s="64"/>
      <c r="KX3" s="58">
        <v>2017</v>
      </c>
      <c r="KY3" s="58"/>
      <c r="KZ3" s="58">
        <v>2018</v>
      </c>
      <c r="LA3" s="58"/>
      <c r="LB3" s="58">
        <v>2019</v>
      </c>
      <c r="LC3" s="58"/>
      <c r="LD3" s="58">
        <v>2020</v>
      </c>
      <c r="LE3" s="58"/>
      <c r="LF3" s="64"/>
      <c r="LG3" s="58">
        <v>2017</v>
      </c>
      <c r="LH3" s="58"/>
      <c r="LI3" s="58">
        <v>2018</v>
      </c>
      <c r="LJ3" s="58"/>
      <c r="LK3" s="58">
        <v>2019</v>
      </c>
      <c r="LL3" s="58"/>
      <c r="LM3" s="58">
        <v>2020</v>
      </c>
      <c r="LN3" s="58"/>
      <c r="LO3" s="64"/>
      <c r="LP3" s="58">
        <v>2017</v>
      </c>
      <c r="LQ3" s="58"/>
      <c r="LR3" s="58">
        <v>2018</v>
      </c>
      <c r="LS3" s="58"/>
      <c r="LT3" s="58">
        <v>2019</v>
      </c>
      <c r="LU3" s="58"/>
      <c r="LV3" s="58">
        <v>2020</v>
      </c>
      <c r="LW3" s="58"/>
      <c r="LX3" s="64"/>
      <c r="LY3" s="58">
        <v>2017</v>
      </c>
      <c r="LZ3" s="58"/>
      <c r="MA3" s="58">
        <v>2018</v>
      </c>
      <c r="MB3" s="58"/>
      <c r="MC3" s="58">
        <v>2019</v>
      </c>
      <c r="MD3" s="58"/>
      <c r="ME3" s="58">
        <v>2020</v>
      </c>
      <c r="MF3" s="58"/>
      <c r="MG3" s="64"/>
      <c r="MH3" s="58">
        <v>2017</v>
      </c>
      <c r="MI3" s="58"/>
      <c r="MJ3" s="58">
        <v>2018</v>
      </c>
      <c r="MK3" s="58"/>
      <c r="ML3" s="58">
        <v>2019</v>
      </c>
      <c r="MM3" s="58"/>
      <c r="MN3" s="58">
        <v>2020</v>
      </c>
      <c r="MO3" s="58"/>
      <c r="MP3" s="64"/>
      <c r="MQ3" s="58">
        <v>2017</v>
      </c>
      <c r="MR3" s="58"/>
      <c r="MS3" s="58">
        <v>2018</v>
      </c>
      <c r="MT3" s="58"/>
      <c r="MU3" s="58">
        <v>2019</v>
      </c>
      <c r="MV3" s="58"/>
      <c r="MW3" s="58">
        <v>2020</v>
      </c>
      <c r="MX3" s="58"/>
      <c r="MY3" s="64"/>
    </row>
    <row r="4" spans="1:363" s="35" customFormat="1" ht="18" customHeight="1">
      <c r="A4" s="59"/>
      <c r="B4" s="68"/>
      <c r="C4" s="65"/>
      <c r="E4" s="58"/>
      <c r="G4" s="58"/>
      <c r="K4" s="58"/>
      <c r="L4" s="64"/>
      <c r="N4" s="58"/>
      <c r="P4" s="58"/>
      <c r="T4" s="58"/>
      <c r="U4" s="64"/>
      <c r="W4" s="58"/>
      <c r="Y4" s="58"/>
      <c r="AC4" s="58"/>
      <c r="AD4" s="64"/>
      <c r="AF4" s="58"/>
      <c r="AH4" s="58"/>
      <c r="AL4" s="58"/>
      <c r="AM4" s="64"/>
      <c r="AO4" s="58"/>
      <c r="AQ4" s="58"/>
      <c r="AR4" s="170"/>
      <c r="AT4" s="170"/>
      <c r="AU4" s="58"/>
      <c r="AV4" s="64"/>
      <c r="AW4" s="91"/>
      <c r="AX4" s="58"/>
      <c r="AY4" s="91"/>
      <c r="AZ4" s="58"/>
      <c r="BA4" s="167"/>
      <c r="BC4" s="167"/>
      <c r="BD4" s="58"/>
      <c r="BE4" s="64"/>
      <c r="BG4" s="58"/>
      <c r="BI4" s="58"/>
      <c r="BM4" s="58"/>
      <c r="BN4" s="64"/>
      <c r="BP4" s="58"/>
      <c r="BR4" s="58"/>
      <c r="BV4" s="58"/>
      <c r="BW4" s="64"/>
      <c r="BX4" s="173"/>
      <c r="BY4" s="58"/>
      <c r="BZ4" s="173"/>
      <c r="CA4" s="58"/>
      <c r="CB4" s="173"/>
      <c r="CD4" s="177"/>
      <c r="CE4" s="58"/>
      <c r="CF4" s="64"/>
      <c r="CG4" s="444"/>
      <c r="CH4" s="58"/>
      <c r="CI4" s="444"/>
      <c r="CJ4" s="58"/>
      <c r="CK4" s="91"/>
      <c r="CM4" s="91"/>
      <c r="CN4" s="58"/>
      <c r="CO4" s="64"/>
      <c r="CP4" s="444"/>
      <c r="CQ4" s="58"/>
      <c r="CR4" s="444"/>
      <c r="CS4" s="58"/>
      <c r="CT4" s="91"/>
      <c r="CV4" s="91"/>
      <c r="CW4" s="58"/>
      <c r="CX4" s="64"/>
      <c r="CY4" s="444"/>
      <c r="CZ4" s="58"/>
      <c r="DA4" s="444"/>
      <c r="DB4" s="58"/>
      <c r="DC4" s="91"/>
      <c r="DE4" s="91"/>
      <c r="DF4" s="58"/>
      <c r="DG4" s="64"/>
      <c r="DH4" s="444"/>
      <c r="DI4" s="58"/>
      <c r="DJ4" s="444"/>
      <c r="DK4" s="58"/>
      <c r="DL4" s="91"/>
      <c r="DN4" s="91"/>
      <c r="DO4" s="58"/>
      <c r="DP4" s="64"/>
      <c r="DQ4" s="444"/>
      <c r="DR4" s="58"/>
      <c r="DS4" s="444"/>
      <c r="DT4" s="58"/>
      <c r="DU4" s="91"/>
      <c r="DW4" s="91"/>
      <c r="DX4" s="58"/>
      <c r="DY4" s="64"/>
      <c r="DZ4" s="444"/>
      <c r="EA4" s="58"/>
      <c r="EB4" s="444"/>
      <c r="EC4" s="58"/>
      <c r="ED4" s="91"/>
      <c r="EF4" s="91"/>
      <c r="EG4" s="58"/>
      <c r="EH4" s="64"/>
      <c r="EI4" s="444"/>
      <c r="EJ4" s="58"/>
      <c r="EK4" s="444"/>
      <c r="EL4" s="58"/>
      <c r="EM4" s="167"/>
      <c r="EO4" s="167"/>
      <c r="EP4" s="58"/>
      <c r="EQ4" s="64"/>
      <c r="ER4" s="444"/>
      <c r="ES4" s="58"/>
      <c r="ET4" s="444"/>
      <c r="EU4" s="58"/>
      <c r="EV4" s="91"/>
      <c r="EX4" s="91"/>
      <c r="EY4" s="58"/>
      <c r="EZ4" s="64"/>
      <c r="FA4" s="444"/>
      <c r="FB4" s="58"/>
      <c r="FC4" s="444"/>
      <c r="FD4" s="58"/>
      <c r="FE4" s="91"/>
      <c r="FG4" s="91"/>
      <c r="FH4" s="58"/>
      <c r="FI4" s="64"/>
      <c r="FJ4" s="444"/>
      <c r="FK4" s="58"/>
      <c r="FL4" s="444"/>
      <c r="FM4" s="58"/>
      <c r="FN4" s="167"/>
      <c r="FP4" s="167"/>
      <c r="FQ4" s="58"/>
      <c r="FR4" s="64"/>
      <c r="FS4" s="444"/>
      <c r="FT4" s="58"/>
      <c r="FU4" s="444"/>
      <c r="FV4" s="58"/>
      <c r="FW4" s="91"/>
      <c r="FY4" s="91"/>
      <c r="FZ4" s="58"/>
      <c r="GA4" s="64"/>
      <c r="GB4" s="444"/>
      <c r="GC4" s="58"/>
      <c r="GD4" s="444"/>
      <c r="GE4" s="58"/>
      <c r="GF4" s="444"/>
      <c r="GI4" s="58"/>
      <c r="GJ4" s="64"/>
      <c r="GK4" s="444"/>
      <c r="GL4" s="58"/>
      <c r="GM4" s="444"/>
      <c r="GN4" s="58"/>
      <c r="GO4" s="167"/>
      <c r="GQ4" s="167"/>
      <c r="GR4" s="58"/>
      <c r="GS4" s="64"/>
      <c r="GT4" s="444"/>
      <c r="GU4" s="58"/>
      <c r="GV4" s="444"/>
      <c r="GW4" s="58"/>
      <c r="GX4" s="444"/>
      <c r="HA4" s="58"/>
      <c r="HB4" s="64"/>
      <c r="HD4" s="58"/>
      <c r="HF4" s="58"/>
      <c r="HJ4" s="58"/>
      <c r="HK4" s="64"/>
      <c r="HL4" s="444"/>
      <c r="HM4" s="58"/>
      <c r="HN4" s="444"/>
      <c r="HO4" s="58"/>
      <c r="HP4" s="444"/>
      <c r="HS4" s="58"/>
      <c r="HT4" s="64"/>
      <c r="HU4" s="444"/>
      <c r="HV4" s="58"/>
      <c r="HW4" s="444"/>
      <c r="HX4" s="58"/>
      <c r="HY4" s="444"/>
      <c r="IB4" s="58"/>
      <c r="IC4" s="64"/>
      <c r="ID4" s="444"/>
      <c r="IE4" s="58"/>
      <c r="IF4" s="444"/>
      <c r="IG4" s="58"/>
      <c r="IH4" s="444"/>
      <c r="IK4" s="58"/>
      <c r="IL4" s="64"/>
      <c r="IM4" s="444"/>
      <c r="IN4" s="58"/>
      <c r="IO4" s="444"/>
      <c r="IP4" s="58"/>
      <c r="IQ4" s="444"/>
      <c r="IT4" s="58"/>
      <c r="IU4" s="64"/>
      <c r="IW4" s="58"/>
      <c r="IY4" s="58"/>
      <c r="JC4" s="58"/>
      <c r="JD4" s="64"/>
      <c r="JE4" s="444"/>
      <c r="JF4" s="58"/>
      <c r="JG4" s="444"/>
      <c r="JH4" s="58"/>
      <c r="JI4" s="444"/>
      <c r="JL4" s="58"/>
      <c r="JM4" s="64"/>
      <c r="JN4" s="444"/>
      <c r="JO4" s="58"/>
      <c r="JP4" s="444"/>
      <c r="JQ4" s="58"/>
      <c r="JR4" s="444"/>
      <c r="JU4" s="58"/>
      <c r="JV4" s="64"/>
      <c r="JW4" s="444"/>
      <c r="JX4" s="58"/>
      <c r="JY4" s="444"/>
      <c r="JZ4" s="58"/>
      <c r="KA4" s="444"/>
      <c r="KD4" s="58"/>
      <c r="KE4" s="64"/>
      <c r="KG4" s="58"/>
      <c r="KI4" s="58"/>
      <c r="KM4" s="58"/>
      <c r="KN4" s="64"/>
      <c r="KO4" s="444"/>
      <c r="KP4" s="58"/>
      <c r="KQ4" s="444"/>
      <c r="KR4" s="58"/>
      <c r="KS4" s="444"/>
      <c r="KV4" s="58"/>
      <c r="KW4" s="64"/>
      <c r="KX4" s="444"/>
      <c r="KY4" s="58"/>
      <c r="KZ4" s="444"/>
      <c r="LA4" s="58"/>
      <c r="LB4" s="444"/>
      <c r="LE4" s="58"/>
      <c r="LF4" s="64"/>
      <c r="LG4" s="444"/>
      <c r="LH4" s="58"/>
      <c r="LI4" s="444"/>
      <c r="LJ4" s="58"/>
      <c r="LK4" s="444"/>
      <c r="LN4" s="58"/>
      <c r="LO4" s="64"/>
      <c r="LQ4" s="58"/>
      <c r="LS4" s="58"/>
      <c r="LW4" s="58"/>
      <c r="LX4" s="64"/>
      <c r="LY4" s="444"/>
      <c r="LZ4" s="58"/>
      <c r="MA4" s="444"/>
      <c r="MB4" s="58"/>
      <c r="MC4" s="444"/>
      <c r="MF4" s="58"/>
      <c r="MG4" s="64"/>
      <c r="MH4" s="444"/>
      <c r="MI4" s="58"/>
      <c r="MJ4" s="444"/>
      <c r="MK4" s="58"/>
      <c r="ML4" s="444"/>
      <c r="MO4" s="58"/>
      <c r="MP4" s="64"/>
      <c r="MQ4" s="444"/>
      <c r="MR4" s="58"/>
      <c r="MS4" s="444"/>
      <c r="MT4" s="58"/>
      <c r="MU4" s="444"/>
      <c r="MX4" s="58"/>
      <c r="MY4" s="64"/>
    </row>
    <row r="5" spans="1:363" ht="15">
      <c r="A5" s="123" t="s">
        <v>2565</v>
      </c>
      <c r="D5"/>
      <c r="E5" s="1" t="s">
        <v>190</v>
      </c>
      <c r="G5" s="1" t="s">
        <v>186</v>
      </c>
      <c r="I5" s="1" t="s">
        <v>187</v>
      </c>
      <c r="J5" s="157">
        <v>144.10000000000002</v>
      </c>
      <c r="K5" s="1" t="s">
        <v>188</v>
      </c>
      <c r="N5" s="1" t="s">
        <v>190</v>
      </c>
      <c r="P5" s="1" t="s">
        <v>186</v>
      </c>
      <c r="R5" s="1" t="s">
        <v>187</v>
      </c>
      <c r="S5" s="168">
        <v>202.69999999999996</v>
      </c>
      <c r="T5" s="1" t="s">
        <v>188</v>
      </c>
      <c r="W5" s="1" t="s">
        <v>190</v>
      </c>
      <c r="Y5" s="1" t="s">
        <v>186</v>
      </c>
      <c r="AA5" s="1" t="s">
        <v>187</v>
      </c>
      <c r="AB5" s="168">
        <v>420.5</v>
      </c>
      <c r="AC5" s="1" t="s">
        <v>188</v>
      </c>
      <c r="AF5" s="1" t="s">
        <v>190</v>
      </c>
      <c r="AH5" s="1" t="s">
        <v>186</v>
      </c>
      <c r="AJ5" s="1" t="s">
        <v>187</v>
      </c>
      <c r="AK5" s="168">
        <v>246.59999999999991</v>
      </c>
      <c r="AL5" s="1" t="s">
        <v>188</v>
      </c>
      <c r="AO5" s="1" t="s">
        <v>190</v>
      </c>
      <c r="AQ5" s="1" t="s">
        <v>186</v>
      </c>
      <c r="AS5" s="1" t="s">
        <v>187</v>
      </c>
      <c r="AT5" s="168">
        <v>107.19999999999936</v>
      </c>
      <c r="AU5" s="1" t="s">
        <v>188</v>
      </c>
      <c r="AX5" s="1" t="s">
        <v>190</v>
      </c>
      <c r="AY5"/>
      <c r="AZ5" s="1" t="s">
        <v>186</v>
      </c>
      <c r="BA5"/>
      <c r="BB5" s="1" t="s">
        <v>187</v>
      </c>
      <c r="BC5" s="168">
        <v>358.29999999999995</v>
      </c>
      <c r="BD5" s="1" t="s">
        <v>188</v>
      </c>
      <c r="BG5" s="1" t="s">
        <v>190</v>
      </c>
      <c r="BI5" s="1" t="s">
        <v>186</v>
      </c>
      <c r="BK5" s="1" t="s">
        <v>187</v>
      </c>
      <c r="BL5" s="168">
        <v>457.00000000000091</v>
      </c>
      <c r="BM5" s="1" t="s">
        <v>188</v>
      </c>
      <c r="BP5" s="1" t="s">
        <v>190</v>
      </c>
      <c r="BR5" s="1" t="s">
        <v>186</v>
      </c>
      <c r="BT5" s="1" t="s">
        <v>187</v>
      </c>
      <c r="BU5" s="168">
        <v>329.40000000000055</v>
      </c>
      <c r="BV5" s="1" t="s">
        <v>188</v>
      </c>
      <c r="BX5" s="431"/>
      <c r="BY5" s="1" t="s">
        <v>190</v>
      </c>
      <c r="BZ5" s="431"/>
      <c r="CA5" s="1" t="s">
        <v>186</v>
      </c>
      <c r="CB5" s="431"/>
      <c r="CC5" s="1" t="s">
        <v>187</v>
      </c>
      <c r="CD5" s="427">
        <v>171.49999999999818</v>
      </c>
      <c r="CE5" s="1" t="s">
        <v>188</v>
      </c>
      <c r="CG5" s="431"/>
      <c r="CH5" s="1" t="s">
        <v>190</v>
      </c>
      <c r="CI5" s="431"/>
      <c r="CJ5" s="1" t="s">
        <v>186</v>
      </c>
      <c r="CK5" s="431"/>
      <c r="CL5" s="1" t="s">
        <v>187</v>
      </c>
      <c r="CN5" s="1" t="s">
        <v>188</v>
      </c>
      <c r="CP5" s="431"/>
      <c r="CQ5" s="1" t="s">
        <v>190</v>
      </c>
      <c r="CR5" s="431"/>
      <c r="CS5" s="1" t="s">
        <v>186</v>
      </c>
      <c r="CT5" s="431"/>
      <c r="CU5" s="1" t="s">
        <v>187</v>
      </c>
      <c r="CW5" s="1" t="s">
        <v>188</v>
      </c>
      <c r="CY5" s="431"/>
      <c r="CZ5" s="1" t="s">
        <v>190</v>
      </c>
      <c r="DA5" s="431"/>
      <c r="DB5" s="1" t="s">
        <v>186</v>
      </c>
      <c r="DC5" s="431"/>
      <c r="DD5" s="1" t="s">
        <v>187</v>
      </c>
      <c r="DE5" s="545">
        <v>169.39999999999782</v>
      </c>
      <c r="DF5" s="1" t="s">
        <v>188</v>
      </c>
      <c r="DH5" s="431"/>
      <c r="DI5" s="1" t="s">
        <v>190</v>
      </c>
      <c r="DJ5" s="431"/>
      <c r="DK5" s="1" t="s">
        <v>186</v>
      </c>
      <c r="DL5" s="431"/>
      <c r="DM5" s="1" t="s">
        <v>187</v>
      </c>
      <c r="DO5" s="1" t="s">
        <v>188</v>
      </c>
      <c r="DQ5" s="431"/>
      <c r="DR5" s="1" t="s">
        <v>190</v>
      </c>
      <c r="DS5" s="431"/>
      <c r="DT5" s="1" t="s">
        <v>186</v>
      </c>
      <c r="DU5" s="431"/>
      <c r="DV5" s="1" t="s">
        <v>187</v>
      </c>
      <c r="DW5" s="545">
        <v>160.29999999999927</v>
      </c>
      <c r="DX5" s="1" t="s">
        <v>188</v>
      </c>
      <c r="DZ5" s="431"/>
      <c r="EA5" s="1" t="s">
        <v>190</v>
      </c>
      <c r="EB5" s="431"/>
      <c r="EC5" s="1" t="s">
        <v>186</v>
      </c>
      <c r="ED5" s="431"/>
      <c r="EE5" s="1" t="s">
        <v>187</v>
      </c>
      <c r="EG5" s="1" t="s">
        <v>188</v>
      </c>
      <c r="EI5" s="431"/>
      <c r="EJ5" s="1" t="s">
        <v>190</v>
      </c>
      <c r="EK5" s="431"/>
      <c r="EL5" s="1" t="s">
        <v>186</v>
      </c>
      <c r="EM5" s="431"/>
      <c r="EN5" s="1" t="s">
        <v>187</v>
      </c>
      <c r="EP5" s="1" t="s">
        <v>188</v>
      </c>
      <c r="ER5" s="431"/>
      <c r="ES5" s="1" t="s">
        <v>190</v>
      </c>
      <c r="ET5" s="431"/>
      <c r="EU5" s="1" t="s">
        <v>186</v>
      </c>
      <c r="EV5" s="431"/>
      <c r="EW5" s="1" t="s">
        <v>187</v>
      </c>
      <c r="EY5" s="1" t="s">
        <v>188</v>
      </c>
      <c r="FA5" s="431"/>
      <c r="FB5" s="1" t="s">
        <v>190</v>
      </c>
      <c r="FC5" s="431"/>
      <c r="FD5" s="1" t="s">
        <v>186</v>
      </c>
      <c r="FE5" s="431"/>
      <c r="FF5" s="1" t="s">
        <v>187</v>
      </c>
      <c r="FG5" s="427">
        <v>102.99999999999818</v>
      </c>
      <c r="FH5" s="1" t="s">
        <v>188</v>
      </c>
      <c r="FJ5" s="431"/>
      <c r="FK5" s="1" t="s">
        <v>190</v>
      </c>
      <c r="FL5" s="431"/>
      <c r="FM5" s="1" t="s">
        <v>186</v>
      </c>
      <c r="FN5" s="431"/>
      <c r="FO5" s="1" t="s">
        <v>187</v>
      </c>
      <c r="FP5" s="545">
        <v>293.19999999999709</v>
      </c>
      <c r="FQ5" s="1" t="s">
        <v>188</v>
      </c>
      <c r="FS5" s="431"/>
      <c r="FT5" s="1" t="s">
        <v>190</v>
      </c>
      <c r="FU5" s="431"/>
      <c r="FV5" s="1" t="s">
        <v>186</v>
      </c>
      <c r="FW5" s="431"/>
      <c r="FX5" s="1" t="s">
        <v>187</v>
      </c>
      <c r="FZ5" s="1" t="s">
        <v>188</v>
      </c>
      <c r="GB5" s="431"/>
      <c r="GC5" s="1" t="s">
        <v>190</v>
      </c>
      <c r="GD5" s="431"/>
      <c r="GE5" s="1" t="s">
        <v>186</v>
      </c>
      <c r="GF5" s="431"/>
      <c r="GG5" s="1" t="s">
        <v>187</v>
      </c>
      <c r="GI5" s="1" t="s">
        <v>188</v>
      </c>
      <c r="GK5" s="431"/>
      <c r="GL5" s="1" t="s">
        <v>190</v>
      </c>
      <c r="GM5" s="431"/>
      <c r="GN5" s="1" t="s">
        <v>186</v>
      </c>
      <c r="GO5" s="431"/>
      <c r="GP5" s="1" t="s">
        <v>187</v>
      </c>
      <c r="GQ5" s="545">
        <v>1547.2000000000025</v>
      </c>
      <c r="GR5" s="1" t="s">
        <v>188</v>
      </c>
      <c r="GT5" s="431"/>
      <c r="GU5" s="1" t="s">
        <v>190</v>
      </c>
      <c r="GV5" s="431"/>
      <c r="GW5" s="1" t="s">
        <v>186</v>
      </c>
      <c r="GX5" s="431"/>
      <c r="GY5" s="1" t="s">
        <v>187</v>
      </c>
      <c r="HA5" s="1" t="s">
        <v>188</v>
      </c>
      <c r="HD5" s="1" t="s">
        <v>190</v>
      </c>
      <c r="HF5" s="1" t="s">
        <v>186</v>
      </c>
      <c r="HH5" s="1" t="s">
        <v>187</v>
      </c>
      <c r="HI5" s="168">
        <v>653.10000000000036</v>
      </c>
      <c r="HJ5" s="1" t="s">
        <v>188</v>
      </c>
      <c r="HL5" s="431"/>
      <c r="HM5" s="1" t="s">
        <v>190</v>
      </c>
      <c r="HN5" s="431"/>
      <c r="HO5" s="1" t="s">
        <v>186</v>
      </c>
      <c r="HP5" s="431"/>
      <c r="HQ5" s="1" t="s">
        <v>187</v>
      </c>
      <c r="HS5" s="1" t="s">
        <v>188</v>
      </c>
      <c r="HU5" s="431"/>
      <c r="HV5" s="1" t="s">
        <v>190</v>
      </c>
      <c r="HW5" s="431"/>
      <c r="HX5" s="1" t="s">
        <v>186</v>
      </c>
      <c r="HY5" s="431"/>
      <c r="HZ5" s="1" t="s">
        <v>187</v>
      </c>
      <c r="IA5" s="545">
        <v>4121.7500000000009</v>
      </c>
      <c r="IB5" s="1" t="s">
        <v>188</v>
      </c>
      <c r="ID5" s="431"/>
      <c r="IE5" s="1" t="s">
        <v>190</v>
      </c>
      <c r="IF5" s="431"/>
      <c r="IG5" s="1" t="s">
        <v>186</v>
      </c>
      <c r="IH5" s="431"/>
      <c r="II5" s="1" t="s">
        <v>187</v>
      </c>
      <c r="IK5" s="1" t="s">
        <v>188</v>
      </c>
      <c r="IM5" s="431"/>
      <c r="IN5" s="1" t="s">
        <v>190</v>
      </c>
      <c r="IO5" s="431"/>
      <c r="IP5" s="1" t="s">
        <v>186</v>
      </c>
      <c r="IQ5" s="431"/>
      <c r="IR5" s="1" t="s">
        <v>187</v>
      </c>
      <c r="IT5" s="1" t="s">
        <v>188</v>
      </c>
      <c r="IW5" s="1" t="s">
        <v>190</v>
      </c>
      <c r="IY5" s="1" t="s">
        <v>186</v>
      </c>
      <c r="JA5" s="1" t="s">
        <v>187</v>
      </c>
      <c r="JB5" s="168">
        <v>148.50000000000045</v>
      </c>
      <c r="JC5" s="1" t="s">
        <v>188</v>
      </c>
      <c r="JE5" s="431"/>
      <c r="JF5" s="1" t="s">
        <v>190</v>
      </c>
      <c r="JG5" s="431"/>
      <c r="JH5" s="1" t="s">
        <v>186</v>
      </c>
      <c r="JI5" s="431"/>
      <c r="JJ5" s="1" t="s">
        <v>187</v>
      </c>
      <c r="JK5" s="427">
        <v>374.59999999999854</v>
      </c>
      <c r="JL5" s="1" t="s">
        <v>188</v>
      </c>
      <c r="JN5" s="431"/>
      <c r="JO5" s="1" t="s">
        <v>190</v>
      </c>
      <c r="JP5" s="431"/>
      <c r="JQ5" s="1" t="s">
        <v>186</v>
      </c>
      <c r="JR5" s="431"/>
      <c r="JS5" s="1" t="s">
        <v>187</v>
      </c>
      <c r="JU5" s="1" t="s">
        <v>188</v>
      </c>
      <c r="JW5" s="431"/>
      <c r="JX5" s="1" t="s">
        <v>190</v>
      </c>
      <c r="JY5" s="431"/>
      <c r="JZ5" s="1" t="s">
        <v>186</v>
      </c>
      <c r="KA5" s="431"/>
      <c r="KB5" s="1" t="s">
        <v>187</v>
      </c>
      <c r="KC5" s="545">
        <v>2463.7000000000735</v>
      </c>
      <c r="KD5" s="1" t="s">
        <v>188</v>
      </c>
      <c r="KG5" s="1" t="s">
        <v>190</v>
      </c>
      <c r="KI5" s="1" t="s">
        <v>186</v>
      </c>
      <c r="KK5" s="1" t="s">
        <v>187</v>
      </c>
      <c r="KL5" s="213">
        <v>130.00000000000091</v>
      </c>
      <c r="KM5" s="1" t="s">
        <v>188</v>
      </c>
      <c r="KO5" s="431"/>
      <c r="KP5" s="1" t="s">
        <v>190</v>
      </c>
      <c r="KQ5" s="431"/>
      <c r="KR5" s="1" t="s">
        <v>186</v>
      </c>
      <c r="KS5" s="431"/>
      <c r="KT5" s="1" t="s">
        <v>187</v>
      </c>
      <c r="KV5" s="1" t="s">
        <v>188</v>
      </c>
      <c r="KX5" s="431"/>
      <c r="KY5" s="1" t="s">
        <v>190</v>
      </c>
      <c r="KZ5" s="431"/>
      <c r="LA5" s="1" t="s">
        <v>186</v>
      </c>
      <c r="LB5" s="431"/>
      <c r="LC5" s="1" t="s">
        <v>187</v>
      </c>
      <c r="LE5" s="1" t="s">
        <v>188</v>
      </c>
      <c r="LG5" s="431"/>
      <c r="LH5" s="1" t="s">
        <v>190</v>
      </c>
      <c r="LI5" s="431"/>
      <c r="LJ5" s="1" t="s">
        <v>186</v>
      </c>
      <c r="LK5" s="431"/>
      <c r="LL5" s="1" t="s">
        <v>187</v>
      </c>
      <c r="LN5" s="1" t="s">
        <v>188</v>
      </c>
      <c r="LQ5" s="1" t="s">
        <v>190</v>
      </c>
      <c r="LS5" s="1" t="s">
        <v>186</v>
      </c>
      <c r="LU5" s="1" t="s">
        <v>187</v>
      </c>
      <c r="LV5" s="168">
        <v>203.30000000000064</v>
      </c>
      <c r="LW5" s="1" t="s">
        <v>188</v>
      </c>
      <c r="LY5" s="431"/>
      <c r="LZ5" s="1" t="s">
        <v>190</v>
      </c>
      <c r="MA5" s="431"/>
      <c r="MB5" s="1" t="s">
        <v>186</v>
      </c>
      <c r="MC5" s="431"/>
      <c r="MD5" s="1" t="s">
        <v>187</v>
      </c>
      <c r="MF5" s="1" t="s">
        <v>188</v>
      </c>
      <c r="MH5" s="431"/>
      <c r="MI5" s="1" t="s">
        <v>190</v>
      </c>
      <c r="MJ5" s="431"/>
      <c r="MK5" s="1" t="s">
        <v>186</v>
      </c>
      <c r="ML5" s="431"/>
      <c r="MM5" s="1" t="s">
        <v>187</v>
      </c>
      <c r="MN5" s="588">
        <v>552</v>
      </c>
      <c r="MO5" s="1" t="s">
        <v>188</v>
      </c>
      <c r="MQ5" s="431"/>
      <c r="MR5" s="1" t="s">
        <v>190</v>
      </c>
      <c r="MS5" s="431"/>
      <c r="MT5" s="1" t="s">
        <v>186</v>
      </c>
      <c r="MU5" s="431"/>
      <c r="MV5" s="1" t="s">
        <v>187</v>
      </c>
      <c r="MW5" s="545">
        <v>235.00000000000728</v>
      </c>
      <c r="MX5" s="1" t="s">
        <v>188</v>
      </c>
    </row>
    <row r="6" spans="1:363" ht="18">
      <c r="A6" s="129">
        <v>2020</v>
      </c>
      <c r="B6" s="69">
        <f>SUM(D6:AAP6)</f>
        <v>13592.350000000077</v>
      </c>
      <c r="D6"/>
      <c r="E6" s="10">
        <f>D5*0.25</f>
        <v>0</v>
      </c>
      <c r="G6" s="10">
        <f>F5*0.5</f>
        <v>0</v>
      </c>
      <c r="I6" s="10">
        <f>H5*0.75</f>
        <v>0</v>
      </c>
      <c r="K6" s="10">
        <f>J5*1</f>
        <v>144.10000000000002</v>
      </c>
      <c r="N6" s="10">
        <f>M5*0.25</f>
        <v>0</v>
      </c>
      <c r="P6" s="10">
        <f>O5*0.5</f>
        <v>0</v>
      </c>
      <c r="R6" s="10">
        <f>Q5*0.75</f>
        <v>0</v>
      </c>
      <c r="T6" s="10">
        <f>S5*1</f>
        <v>202.69999999999996</v>
      </c>
      <c r="W6" s="10">
        <f>V5*0.25</f>
        <v>0</v>
      </c>
      <c r="Y6" s="10">
        <f>X5*0.5</f>
        <v>0</v>
      </c>
      <c r="AA6" s="10">
        <f>Z5*0.75</f>
        <v>0</v>
      </c>
      <c r="AC6" s="10">
        <f>AB5*1</f>
        <v>420.5</v>
      </c>
      <c r="AF6" s="10">
        <f>AE5*0.25</f>
        <v>0</v>
      </c>
      <c r="AH6" s="10">
        <f>AG5*0.5</f>
        <v>0</v>
      </c>
      <c r="AJ6" s="10">
        <f>AI5*0.75</f>
        <v>0</v>
      </c>
      <c r="AL6" s="10">
        <f>AK5*1</f>
        <v>246.59999999999991</v>
      </c>
      <c r="AO6" s="10">
        <f>AN5*0.25</f>
        <v>0</v>
      </c>
      <c r="AQ6" s="10">
        <f>AP5*0.5</f>
        <v>0</v>
      </c>
      <c r="AS6" s="10">
        <f>AR5*0.75</f>
        <v>0</v>
      </c>
      <c r="AU6" s="10">
        <f>AT5*1</f>
        <v>107.19999999999936</v>
      </c>
      <c r="AX6" s="10">
        <f>AW5*0.25</f>
        <v>0</v>
      </c>
      <c r="AY6"/>
      <c r="AZ6" s="10">
        <f>AY5*0.5</f>
        <v>0</v>
      </c>
      <c r="BA6"/>
      <c r="BB6" s="10">
        <f>BA5*0.75</f>
        <v>0</v>
      </c>
      <c r="BD6" s="10">
        <f>BC5*1</f>
        <v>358.29999999999995</v>
      </c>
      <c r="BG6" s="10">
        <f>BF5*0.25</f>
        <v>0</v>
      </c>
      <c r="BI6" s="10">
        <f>BH5*0.5</f>
        <v>0</v>
      </c>
      <c r="BK6" s="10">
        <f>BJ5*0.75</f>
        <v>0</v>
      </c>
      <c r="BM6" s="10">
        <f>BL5*1</f>
        <v>457.00000000000091</v>
      </c>
      <c r="BP6" s="10">
        <f>BO5*0.25</f>
        <v>0</v>
      </c>
      <c r="BR6" s="10">
        <f>BQ5*0.5</f>
        <v>0</v>
      </c>
      <c r="BT6" s="10">
        <f>BS5*0.75</f>
        <v>0</v>
      </c>
      <c r="BV6" s="10">
        <f>BU5*1</f>
        <v>329.40000000000055</v>
      </c>
      <c r="BX6" s="431"/>
      <c r="BY6" s="10">
        <f>BX5*0.25</f>
        <v>0</v>
      </c>
      <c r="BZ6" s="431"/>
      <c r="CA6" s="10">
        <f>BZ5*0.5</f>
        <v>0</v>
      </c>
      <c r="CB6" s="431"/>
      <c r="CC6" s="10">
        <f>CB5*0.75</f>
        <v>0</v>
      </c>
      <c r="CE6" s="437">
        <f>CD5*1</f>
        <v>171.49999999999818</v>
      </c>
      <c r="CG6" s="431"/>
      <c r="CH6" s="10">
        <f>CG5*0.25</f>
        <v>0</v>
      </c>
      <c r="CI6" s="431"/>
      <c r="CJ6" s="10">
        <f>CI5*0.5</f>
        <v>0</v>
      </c>
      <c r="CK6" s="431"/>
      <c r="CL6" s="10">
        <f>CK5*0.75</f>
        <v>0</v>
      </c>
      <c r="CN6" s="10">
        <f>CM5*1</f>
        <v>0</v>
      </c>
      <c r="CP6" s="431"/>
      <c r="CQ6" s="10">
        <f>CP5*0.25</f>
        <v>0</v>
      </c>
      <c r="CR6" s="431"/>
      <c r="CS6" s="10">
        <f>CR5*0.5</f>
        <v>0</v>
      </c>
      <c r="CT6" s="431"/>
      <c r="CU6" s="10">
        <f>CT5*0.75</f>
        <v>0</v>
      </c>
      <c r="CW6" s="10">
        <f>CV5*1</f>
        <v>0</v>
      </c>
      <c r="CY6" s="431"/>
      <c r="CZ6" s="10">
        <f>CY5*0.25</f>
        <v>0</v>
      </c>
      <c r="DA6" s="431"/>
      <c r="DB6" s="10">
        <f>DA5*0.5</f>
        <v>0</v>
      </c>
      <c r="DC6" s="431"/>
      <c r="DD6" s="10">
        <f>DC5*0.75</f>
        <v>0</v>
      </c>
      <c r="DF6" s="437">
        <f>DE5*1</f>
        <v>169.39999999999782</v>
      </c>
      <c r="DH6" s="431"/>
      <c r="DI6" s="10">
        <f>DH5*0.25</f>
        <v>0</v>
      </c>
      <c r="DJ6" s="431"/>
      <c r="DK6" s="10">
        <f>DJ5*0.5</f>
        <v>0</v>
      </c>
      <c r="DL6" s="431"/>
      <c r="DM6" s="10">
        <f>DL5*0.75</f>
        <v>0</v>
      </c>
      <c r="DO6" s="10">
        <f>DN5*1</f>
        <v>0</v>
      </c>
      <c r="DQ6" s="431"/>
      <c r="DR6" s="10">
        <f>DQ5*0.25</f>
        <v>0</v>
      </c>
      <c r="DS6" s="431"/>
      <c r="DT6" s="10">
        <f>DS5*0.5</f>
        <v>0</v>
      </c>
      <c r="DU6" s="431"/>
      <c r="DV6" s="10">
        <f>DU5*0.75</f>
        <v>0</v>
      </c>
      <c r="DX6" s="437">
        <f>DW5*1</f>
        <v>160.29999999999927</v>
      </c>
      <c r="DZ6" s="431"/>
      <c r="EA6" s="10">
        <f>DZ5*0.25</f>
        <v>0</v>
      </c>
      <c r="EB6" s="431"/>
      <c r="EC6" s="10">
        <f>EB5*0.5</f>
        <v>0</v>
      </c>
      <c r="ED6" s="431"/>
      <c r="EE6" s="10">
        <f>ED5*0.75</f>
        <v>0</v>
      </c>
      <c r="EG6" s="10">
        <f>EF5*1</f>
        <v>0</v>
      </c>
      <c r="EI6" s="431"/>
      <c r="EJ6" s="10">
        <f>EI5*0.25</f>
        <v>0</v>
      </c>
      <c r="EK6" s="431"/>
      <c r="EL6" s="10">
        <f>EK5*0.5</f>
        <v>0</v>
      </c>
      <c r="EM6" s="431"/>
      <c r="EN6" s="10">
        <f>EM5*0.75</f>
        <v>0</v>
      </c>
      <c r="EP6" s="10">
        <f>EO5*1</f>
        <v>0</v>
      </c>
      <c r="ER6" s="431"/>
      <c r="ES6" s="10">
        <f>ER5*0.25</f>
        <v>0</v>
      </c>
      <c r="ET6" s="431"/>
      <c r="EU6" s="10">
        <f>ET5*0.5</f>
        <v>0</v>
      </c>
      <c r="EV6" s="431"/>
      <c r="EW6" s="10">
        <f>EV5*0.75</f>
        <v>0</v>
      </c>
      <c r="EY6" s="10">
        <f>EX5*1</f>
        <v>0</v>
      </c>
      <c r="FA6" s="431"/>
      <c r="FB6" s="10">
        <f>FA5*0.25</f>
        <v>0</v>
      </c>
      <c r="FC6" s="431"/>
      <c r="FD6" s="10">
        <f>FC5*0.5</f>
        <v>0</v>
      </c>
      <c r="FE6" s="431"/>
      <c r="FF6" s="10">
        <f>FE5*0.75</f>
        <v>0</v>
      </c>
      <c r="FH6" s="437">
        <f>FG5*1</f>
        <v>102.99999999999818</v>
      </c>
      <c r="FJ6" s="431"/>
      <c r="FK6" s="10">
        <f>FJ5*0.25</f>
        <v>0</v>
      </c>
      <c r="FL6" s="431"/>
      <c r="FM6" s="10">
        <f>FL5*0.5</f>
        <v>0</v>
      </c>
      <c r="FN6" s="431"/>
      <c r="FO6" s="10">
        <f>FN5*0.75</f>
        <v>0</v>
      </c>
      <c r="FQ6" s="437">
        <f>FP5*1</f>
        <v>293.19999999999709</v>
      </c>
      <c r="FS6" s="431"/>
      <c r="FT6" s="10">
        <f>FS5*0.25</f>
        <v>0</v>
      </c>
      <c r="FU6" s="431"/>
      <c r="FV6" s="10">
        <f>FU5*0.5</f>
        <v>0</v>
      </c>
      <c r="FW6" s="431"/>
      <c r="FX6" s="10">
        <f>FW5*0.75</f>
        <v>0</v>
      </c>
      <c r="FZ6" s="10">
        <f>FY5*1</f>
        <v>0</v>
      </c>
      <c r="GB6" s="431"/>
      <c r="GC6" s="10">
        <f>GB5*0.25</f>
        <v>0</v>
      </c>
      <c r="GD6" s="431"/>
      <c r="GE6" s="10">
        <f>GD5*0.5</f>
        <v>0</v>
      </c>
      <c r="GF6" s="431"/>
      <c r="GG6" s="10">
        <f>GF5*0.75</f>
        <v>0</v>
      </c>
      <c r="GI6" s="10">
        <f>GH5*1</f>
        <v>0</v>
      </c>
      <c r="GK6" s="431"/>
      <c r="GL6" s="10">
        <f>GK5*0.25</f>
        <v>0</v>
      </c>
      <c r="GM6" s="431"/>
      <c r="GN6" s="10">
        <f>GM5*0.5</f>
        <v>0</v>
      </c>
      <c r="GO6" s="431"/>
      <c r="GP6" s="10">
        <f>GO5*0.75</f>
        <v>0</v>
      </c>
      <c r="GR6" s="437">
        <f>GQ5*1</f>
        <v>1547.2000000000025</v>
      </c>
      <c r="GT6" s="431"/>
      <c r="GU6" s="10">
        <f>GT5*0.25</f>
        <v>0</v>
      </c>
      <c r="GV6" s="431"/>
      <c r="GW6" s="10">
        <f>GV5*0.5</f>
        <v>0</v>
      </c>
      <c r="GX6" s="431"/>
      <c r="GY6" s="10">
        <f>GX5*0.75</f>
        <v>0</v>
      </c>
      <c r="HA6" s="10">
        <f>GZ5*1</f>
        <v>0</v>
      </c>
      <c r="HD6" s="10">
        <f>HC5*0.25</f>
        <v>0</v>
      </c>
      <c r="HF6" s="10">
        <f>HE5*0.5</f>
        <v>0</v>
      </c>
      <c r="HH6" s="10">
        <f>HG5*0.75</f>
        <v>0</v>
      </c>
      <c r="HJ6" s="10">
        <f>HI5*1</f>
        <v>653.10000000000036</v>
      </c>
      <c r="HL6" s="431"/>
      <c r="HM6" s="10">
        <f>HL5*0.25</f>
        <v>0</v>
      </c>
      <c r="HN6" s="431"/>
      <c r="HO6" s="10">
        <f>HN5*0.5</f>
        <v>0</v>
      </c>
      <c r="HP6" s="431"/>
      <c r="HQ6" s="10">
        <f>HP5*0.75</f>
        <v>0</v>
      </c>
      <c r="HS6" s="10">
        <f>HR5*1</f>
        <v>0</v>
      </c>
      <c r="HU6" s="431"/>
      <c r="HV6" s="10">
        <f>HU5*0.25</f>
        <v>0</v>
      </c>
      <c r="HW6" s="431"/>
      <c r="HX6" s="10">
        <f>HW5*0.5</f>
        <v>0</v>
      </c>
      <c r="HY6" s="431"/>
      <c r="HZ6" s="10">
        <f>HY5*0.75</f>
        <v>0</v>
      </c>
      <c r="IB6" s="437">
        <f>IA5*1</f>
        <v>4121.7500000000009</v>
      </c>
      <c r="ID6" s="431"/>
      <c r="IE6" s="10">
        <f>ID5*0.25</f>
        <v>0</v>
      </c>
      <c r="IF6" s="431"/>
      <c r="IG6" s="10">
        <f>IF5*0.5</f>
        <v>0</v>
      </c>
      <c r="IH6" s="431"/>
      <c r="II6" s="10">
        <f>IH5*0.75</f>
        <v>0</v>
      </c>
      <c r="IK6" s="10">
        <f>IJ5*1</f>
        <v>0</v>
      </c>
      <c r="IM6" s="431"/>
      <c r="IN6" s="10">
        <f>IM5*0.25</f>
        <v>0</v>
      </c>
      <c r="IO6" s="431"/>
      <c r="IP6" s="10">
        <f>IO5*0.5</f>
        <v>0</v>
      </c>
      <c r="IQ6" s="431"/>
      <c r="IR6" s="10">
        <f>IQ5*0.75</f>
        <v>0</v>
      </c>
      <c r="IT6" s="10">
        <f>IS5*1</f>
        <v>0</v>
      </c>
      <c r="IW6" s="10">
        <f>IV5*0.25</f>
        <v>0</v>
      </c>
      <c r="IY6" s="10">
        <f>IX5*0.5</f>
        <v>0</v>
      </c>
      <c r="JA6" s="10">
        <f>IZ5*0.75</f>
        <v>0</v>
      </c>
      <c r="JC6" s="10">
        <f>JB5*1</f>
        <v>148.50000000000045</v>
      </c>
      <c r="JE6" s="431"/>
      <c r="JF6" s="10">
        <f>JE5*0.25</f>
        <v>0</v>
      </c>
      <c r="JG6" s="431"/>
      <c r="JH6" s="10">
        <f>JG5*0.5</f>
        <v>0</v>
      </c>
      <c r="JI6" s="431"/>
      <c r="JJ6" s="10">
        <f>JI5*0.75</f>
        <v>0</v>
      </c>
      <c r="JL6" s="437">
        <f>JK5*1</f>
        <v>374.59999999999854</v>
      </c>
      <c r="JN6" s="431"/>
      <c r="JO6" s="10">
        <f>JN5*0.25</f>
        <v>0</v>
      </c>
      <c r="JP6" s="431"/>
      <c r="JQ6" s="10">
        <f>JP5*0.5</f>
        <v>0</v>
      </c>
      <c r="JR6" s="431"/>
      <c r="JS6" s="10">
        <f>JR5*0.75</f>
        <v>0</v>
      </c>
      <c r="JU6" s="10">
        <f>JT5*1</f>
        <v>0</v>
      </c>
      <c r="JW6" s="431"/>
      <c r="JX6" s="10">
        <f>JW5*0.25</f>
        <v>0</v>
      </c>
      <c r="JY6" s="431"/>
      <c r="JZ6" s="10">
        <f>JY5*0.5</f>
        <v>0</v>
      </c>
      <c r="KA6" s="431"/>
      <c r="KB6" s="10">
        <f>KA5*0.75</f>
        <v>0</v>
      </c>
      <c r="KD6" s="10">
        <f>KC5*1</f>
        <v>2463.7000000000735</v>
      </c>
      <c r="KG6" s="10">
        <f>KF5*0.25</f>
        <v>0</v>
      </c>
      <c r="KI6" s="10">
        <f>KH5*0.5</f>
        <v>0</v>
      </c>
      <c r="KK6" s="10">
        <f>KJ5*0.75</f>
        <v>0</v>
      </c>
      <c r="KM6" s="10">
        <f>KL5*1</f>
        <v>130.00000000000091</v>
      </c>
      <c r="KO6" s="431"/>
      <c r="KP6" s="10">
        <f>KO5*0.25</f>
        <v>0</v>
      </c>
      <c r="KQ6" s="431"/>
      <c r="KR6" s="10">
        <f>KQ5*0.5</f>
        <v>0</v>
      </c>
      <c r="KS6" s="431"/>
      <c r="KT6" s="10">
        <f>KS5*0.75</f>
        <v>0</v>
      </c>
      <c r="KV6" s="10">
        <f>KU5*1</f>
        <v>0</v>
      </c>
      <c r="KX6" s="431"/>
      <c r="KY6" s="10">
        <f>KX5*0.25</f>
        <v>0</v>
      </c>
      <c r="KZ6" s="431"/>
      <c r="LA6" s="10">
        <f>KZ5*0.5</f>
        <v>0</v>
      </c>
      <c r="LB6" s="431"/>
      <c r="LC6" s="10">
        <f>LB5*0.75</f>
        <v>0</v>
      </c>
      <c r="LE6" s="10">
        <f>LD5*1</f>
        <v>0</v>
      </c>
      <c r="LG6" s="431"/>
      <c r="LH6" s="10">
        <f>LG5*0.25</f>
        <v>0</v>
      </c>
      <c r="LI6" s="431"/>
      <c r="LJ6" s="10">
        <f>LI5*0.5</f>
        <v>0</v>
      </c>
      <c r="LK6" s="431"/>
      <c r="LL6" s="10">
        <f>LK5*0.75</f>
        <v>0</v>
      </c>
      <c r="LN6" s="10">
        <f>LM5*1</f>
        <v>0</v>
      </c>
      <c r="LQ6" s="10">
        <f>LP5*0.25</f>
        <v>0</v>
      </c>
      <c r="LS6" s="10">
        <f>LR5*0.5</f>
        <v>0</v>
      </c>
      <c r="LU6" s="10">
        <f>LT5*0.75</f>
        <v>0</v>
      </c>
      <c r="LW6" s="10">
        <f>LV5*1</f>
        <v>203.30000000000064</v>
      </c>
      <c r="LY6" s="431"/>
      <c r="LZ6" s="10">
        <f>LY5*0.25</f>
        <v>0</v>
      </c>
      <c r="MA6" s="431"/>
      <c r="MB6" s="10">
        <f>MA5*0.5</f>
        <v>0</v>
      </c>
      <c r="MC6" s="431"/>
      <c r="MD6" s="10">
        <f>MC5*0.75</f>
        <v>0</v>
      </c>
      <c r="MF6" s="10">
        <f>ME5*1</f>
        <v>0</v>
      </c>
      <c r="MH6" s="431"/>
      <c r="MI6" s="10">
        <f>MH5*0.25</f>
        <v>0</v>
      </c>
      <c r="MJ6" s="431"/>
      <c r="MK6" s="10">
        <f>MJ5*0.5</f>
        <v>0</v>
      </c>
      <c r="ML6" s="431"/>
      <c r="MM6" s="10">
        <f>ML5*0.75</f>
        <v>0</v>
      </c>
      <c r="MO6" s="437">
        <f>MN5*1</f>
        <v>552</v>
      </c>
      <c r="MQ6" s="431"/>
      <c r="MR6" s="10">
        <f>MQ5*0.25</f>
        <v>0</v>
      </c>
      <c r="MS6" s="431"/>
      <c r="MT6" s="10">
        <f>MS5*0.5</f>
        <v>0</v>
      </c>
      <c r="MU6" s="431"/>
      <c r="MV6" s="10">
        <f>MU5*0.75</f>
        <v>0</v>
      </c>
      <c r="MX6" s="437">
        <f>MW5*1</f>
        <v>235.00000000000728</v>
      </c>
    </row>
    <row r="7" spans="1:363" s="60" customFormat="1" ht="15">
      <c r="A7" s="377"/>
      <c r="B7" s="378"/>
      <c r="C7" s="379"/>
      <c r="E7" s="380"/>
      <c r="L7" s="379"/>
      <c r="N7" s="380"/>
      <c r="U7" s="379"/>
      <c r="W7" s="380"/>
      <c r="AD7" s="379"/>
      <c r="AF7" s="380"/>
      <c r="AM7" s="379"/>
      <c r="AO7" s="380"/>
      <c r="AV7" s="379"/>
      <c r="AX7" s="380"/>
      <c r="BE7" s="379"/>
      <c r="BG7" s="380"/>
      <c r="BN7" s="379"/>
      <c r="BP7" s="380"/>
      <c r="BW7" s="379"/>
      <c r="BX7" s="456"/>
      <c r="BY7" s="380"/>
      <c r="BZ7" s="456"/>
      <c r="CB7" s="456"/>
      <c r="CF7" s="379"/>
      <c r="CG7" s="456"/>
      <c r="CH7" s="380"/>
      <c r="CI7" s="456"/>
      <c r="CK7" s="456"/>
      <c r="CO7" s="379"/>
      <c r="CP7" s="456"/>
      <c r="CQ7" s="380"/>
      <c r="CR7" s="456"/>
      <c r="CT7" s="456"/>
      <c r="CX7" s="379"/>
      <c r="CY7" s="456"/>
      <c r="CZ7" s="380"/>
      <c r="DA7" s="456"/>
      <c r="DC7" s="456"/>
      <c r="DG7" s="379"/>
      <c r="DH7" s="456"/>
      <c r="DI7" s="380"/>
      <c r="DJ7" s="456"/>
      <c r="DL7" s="456"/>
      <c r="DP7" s="379"/>
      <c r="DQ7" s="456"/>
      <c r="DR7" s="380"/>
      <c r="DS7" s="456"/>
      <c r="DU7" s="456"/>
      <c r="DY7" s="379"/>
      <c r="DZ7" s="456"/>
      <c r="EA7" s="380"/>
      <c r="EB7" s="456"/>
      <c r="ED7" s="456"/>
      <c r="EH7" s="379"/>
      <c r="EI7" s="456"/>
      <c r="EJ7" s="380"/>
      <c r="EK7" s="456"/>
      <c r="EM7" s="456"/>
      <c r="EQ7" s="379"/>
      <c r="ER7" s="456"/>
      <c r="ES7" s="380"/>
      <c r="ET7" s="456"/>
      <c r="EV7" s="456"/>
      <c r="EZ7" s="379"/>
      <c r="FA7" s="456"/>
      <c r="FB7" s="380"/>
      <c r="FC7" s="456"/>
      <c r="FE7" s="456"/>
      <c r="FI7" s="379"/>
      <c r="FJ7" s="456"/>
      <c r="FK7" s="380"/>
      <c r="FL7" s="456"/>
      <c r="FN7" s="456"/>
      <c r="FR7" s="379"/>
      <c r="FS7" s="456"/>
      <c r="FT7" s="380"/>
      <c r="FU7" s="456"/>
      <c r="FW7" s="456"/>
      <c r="GA7" s="379"/>
      <c r="GB7" s="456"/>
      <c r="GC7" s="380"/>
      <c r="GD7" s="456"/>
      <c r="GF7" s="456"/>
      <c r="GJ7" s="379"/>
      <c r="GK7" s="456"/>
      <c r="GL7" s="380"/>
      <c r="GM7" s="456"/>
      <c r="GO7" s="456"/>
      <c r="GS7" s="379"/>
      <c r="GT7" s="456"/>
      <c r="GU7" s="380"/>
      <c r="GV7" s="456"/>
      <c r="GX7" s="456"/>
      <c r="HB7" s="379"/>
      <c r="HD7" s="380"/>
      <c r="HK7" s="379"/>
      <c r="HL7" s="456"/>
      <c r="HM7" s="380"/>
      <c r="HN7" s="456"/>
      <c r="HP7" s="456"/>
      <c r="HT7" s="379"/>
      <c r="HU7" s="456"/>
      <c r="HV7" s="380"/>
      <c r="HW7" s="456"/>
      <c r="HY7" s="456"/>
      <c r="IC7" s="379"/>
      <c r="ID7" s="456"/>
      <c r="IE7" s="380"/>
      <c r="IF7" s="456"/>
      <c r="IH7" s="456"/>
      <c r="IL7" s="379"/>
      <c r="IM7" s="456"/>
      <c r="IN7" s="380"/>
      <c r="IO7" s="456"/>
      <c r="IQ7" s="456"/>
      <c r="IU7" s="379"/>
      <c r="IW7" s="380"/>
      <c r="JD7" s="379"/>
      <c r="JE7" s="456"/>
      <c r="JF7" s="380"/>
      <c r="JG7" s="456"/>
      <c r="JI7" s="456"/>
      <c r="JM7" s="379"/>
      <c r="JN7" s="456"/>
      <c r="JO7" s="380"/>
      <c r="JP7" s="456"/>
      <c r="JR7" s="456"/>
      <c r="JV7" s="379"/>
      <c r="JW7" s="456"/>
      <c r="JX7" s="380"/>
      <c r="JY7" s="456"/>
      <c r="KA7" s="456"/>
      <c r="KE7" s="379"/>
      <c r="KG7" s="380"/>
      <c r="KN7" s="379"/>
      <c r="KO7" s="456"/>
      <c r="KP7" s="380"/>
      <c r="KQ7" s="456"/>
      <c r="KS7" s="456"/>
      <c r="KW7" s="379"/>
      <c r="KX7" s="456"/>
      <c r="KY7" s="380"/>
      <c r="KZ7" s="456"/>
      <c r="LB7" s="456"/>
      <c r="LF7" s="379"/>
      <c r="LG7" s="456"/>
      <c r="LH7" s="380"/>
      <c r="LI7" s="456"/>
      <c r="LK7" s="456"/>
      <c r="LO7" s="379"/>
      <c r="LQ7" s="380"/>
      <c r="LX7" s="379"/>
      <c r="LY7" s="456"/>
      <c r="LZ7" s="380"/>
      <c r="MA7" s="456"/>
      <c r="MC7" s="456"/>
      <c r="MG7" s="379"/>
      <c r="MH7" s="456"/>
      <c r="MI7" s="380"/>
      <c r="MJ7" s="456"/>
      <c r="ML7" s="456"/>
      <c r="MP7" s="379"/>
      <c r="MQ7" s="456"/>
      <c r="MR7" s="380"/>
      <c r="MS7" s="456"/>
      <c r="MU7" s="456"/>
      <c r="MY7" s="379"/>
    </row>
    <row r="8" spans="1:363" ht="18" customHeight="1">
      <c r="A8" s="61" t="s">
        <v>158</v>
      </c>
      <c r="B8" s="69"/>
      <c r="E8" s="1" t="s">
        <v>190</v>
      </c>
      <c r="F8">
        <v>346</v>
      </c>
      <c r="G8" s="1" t="s">
        <v>186</v>
      </c>
      <c r="H8">
        <v>513.29999999999995</v>
      </c>
      <c r="I8" s="1" t="s">
        <v>187</v>
      </c>
      <c r="J8" s="157">
        <v>360</v>
      </c>
      <c r="K8" s="1" t="s">
        <v>188</v>
      </c>
      <c r="N8" s="1" t="s">
        <v>190</v>
      </c>
      <c r="O8">
        <v>132.80000000000001</v>
      </c>
      <c r="P8" s="1" t="s">
        <v>186</v>
      </c>
      <c r="Q8">
        <v>167.4</v>
      </c>
      <c r="R8" s="1" t="s">
        <v>187</v>
      </c>
      <c r="S8" s="168">
        <v>318.39999999999998</v>
      </c>
      <c r="T8" s="1" t="s">
        <v>188</v>
      </c>
      <c r="W8" s="1" t="s">
        <v>190</v>
      </c>
      <c r="X8">
        <v>326.39999999999998</v>
      </c>
      <c r="Y8" s="1" t="s">
        <v>186</v>
      </c>
      <c r="Z8" s="168">
        <v>680.40000000000032</v>
      </c>
      <c r="AA8" s="1" t="s">
        <v>187</v>
      </c>
      <c r="AB8" s="168">
        <v>373.29999999999995</v>
      </c>
      <c r="AC8" s="1" t="s">
        <v>188</v>
      </c>
      <c r="AF8" s="1" t="s">
        <v>190</v>
      </c>
      <c r="AG8">
        <v>91</v>
      </c>
      <c r="AH8" s="1" t="s">
        <v>186</v>
      </c>
      <c r="AI8" s="168">
        <v>381.00000000000091</v>
      </c>
      <c r="AJ8" s="1" t="s">
        <v>187</v>
      </c>
      <c r="AK8" s="168">
        <v>121.69999999999982</v>
      </c>
      <c r="AL8" s="1" t="s">
        <v>188</v>
      </c>
      <c r="AO8" s="1" t="s">
        <v>190</v>
      </c>
      <c r="AP8">
        <v>221.2</v>
      </c>
      <c r="AQ8" s="1" t="s">
        <v>186</v>
      </c>
      <c r="AR8" s="168">
        <v>321.50000000000091</v>
      </c>
      <c r="AS8" s="1" t="s">
        <v>187</v>
      </c>
      <c r="AT8" s="168">
        <v>305.09999999999991</v>
      </c>
      <c r="AU8" s="1" t="s">
        <v>188</v>
      </c>
      <c r="AW8" s="31"/>
      <c r="AX8" s="1" t="s">
        <v>190</v>
      </c>
      <c r="AY8" s="31">
        <v>383.9</v>
      </c>
      <c r="AZ8" s="1" t="s">
        <v>186</v>
      </c>
      <c r="BA8" s="168">
        <v>257.80000000000109</v>
      </c>
      <c r="BB8" s="1" t="s">
        <v>187</v>
      </c>
      <c r="BC8" s="168">
        <v>646.29999999999973</v>
      </c>
      <c r="BD8" s="1" t="s">
        <v>188</v>
      </c>
      <c r="BG8" s="1" t="s">
        <v>190</v>
      </c>
      <c r="BH8">
        <v>442.9</v>
      </c>
      <c r="BI8" s="1" t="s">
        <v>186</v>
      </c>
      <c r="BJ8" s="168">
        <v>739.50000000000091</v>
      </c>
      <c r="BK8" s="1" t="s">
        <v>187</v>
      </c>
      <c r="BL8" s="168">
        <v>377.90000000000055</v>
      </c>
      <c r="BM8" s="1" t="s">
        <v>188</v>
      </c>
      <c r="BP8" s="1" t="s">
        <v>190</v>
      </c>
      <c r="BQ8">
        <v>197.45</v>
      </c>
      <c r="BR8" s="1" t="s">
        <v>186</v>
      </c>
      <c r="BS8" s="168">
        <v>498.59999999999945</v>
      </c>
      <c r="BT8" s="1" t="s">
        <v>187</v>
      </c>
      <c r="BU8" s="168">
        <v>498.5</v>
      </c>
      <c r="BV8" s="1" t="s">
        <v>188</v>
      </c>
      <c r="BX8" s="173"/>
      <c r="BY8" s="1" t="s">
        <v>190</v>
      </c>
      <c r="BZ8" s="176">
        <v>0</v>
      </c>
      <c r="CA8" s="1" t="s">
        <v>186</v>
      </c>
      <c r="CB8" s="176">
        <v>362.39999999999782</v>
      </c>
      <c r="CC8" s="1" t="s">
        <v>187</v>
      </c>
      <c r="CD8" s="427">
        <v>29.700000000004366</v>
      </c>
      <c r="CE8" s="432" t="s">
        <v>188</v>
      </c>
      <c r="CG8" s="431"/>
      <c r="CH8" s="1" t="s">
        <v>190</v>
      </c>
      <c r="CI8" s="431">
        <v>249.5</v>
      </c>
      <c r="CJ8" s="1" t="s">
        <v>186</v>
      </c>
      <c r="CK8" s="168">
        <v>284.29999999999927</v>
      </c>
      <c r="CL8" s="1" t="s">
        <v>187</v>
      </c>
      <c r="CM8" s="168"/>
      <c r="CN8" s="1" t="s">
        <v>188</v>
      </c>
      <c r="CP8" s="431"/>
      <c r="CQ8" s="1" t="s">
        <v>190</v>
      </c>
      <c r="CR8" s="431">
        <v>438.95</v>
      </c>
      <c r="CS8" s="1" t="s">
        <v>186</v>
      </c>
      <c r="CT8" s="168">
        <v>409.59999999999854</v>
      </c>
      <c r="CU8" s="1" t="s">
        <v>187</v>
      </c>
      <c r="CV8" s="168"/>
      <c r="CW8" s="1" t="s">
        <v>188</v>
      </c>
      <c r="CY8" s="431"/>
      <c r="CZ8" s="1" t="s">
        <v>190</v>
      </c>
      <c r="DA8" s="431">
        <v>244.45</v>
      </c>
      <c r="DB8" s="1" t="s">
        <v>186</v>
      </c>
      <c r="DC8" s="168">
        <v>400.30000000000018</v>
      </c>
      <c r="DD8" s="1" t="s">
        <v>187</v>
      </c>
      <c r="DE8" s="545">
        <v>51.700000000000728</v>
      </c>
      <c r="DF8" s="432" t="s">
        <v>188</v>
      </c>
      <c r="DH8" s="431"/>
      <c r="DI8" s="1" t="s">
        <v>190</v>
      </c>
      <c r="DJ8" s="431">
        <v>336.05</v>
      </c>
      <c r="DK8" s="1" t="s">
        <v>186</v>
      </c>
      <c r="DL8" s="168">
        <v>209.30000000000018</v>
      </c>
      <c r="DM8" s="1" t="s">
        <v>187</v>
      </c>
      <c r="DN8" s="168"/>
      <c r="DO8" s="1" t="s">
        <v>188</v>
      </c>
      <c r="DQ8" s="431"/>
      <c r="DR8" s="1" t="s">
        <v>190</v>
      </c>
      <c r="DS8" s="431">
        <v>613.65</v>
      </c>
      <c r="DT8" s="1" t="s">
        <v>186</v>
      </c>
      <c r="DU8" s="496">
        <v>350.89999999999964</v>
      </c>
      <c r="DV8" s="1" t="s">
        <v>187</v>
      </c>
      <c r="DW8" s="545">
        <v>140.70000000000437</v>
      </c>
      <c r="DX8" s="432" t="s">
        <v>188</v>
      </c>
      <c r="DZ8" s="431"/>
      <c r="EA8" s="1" t="s">
        <v>190</v>
      </c>
      <c r="EB8" s="431">
        <v>224.3</v>
      </c>
      <c r="EC8" s="1" t="s">
        <v>186</v>
      </c>
      <c r="ED8" s="168">
        <v>31.500000000000909</v>
      </c>
      <c r="EE8" s="1" t="s">
        <v>187</v>
      </c>
      <c r="EF8" s="168"/>
      <c r="EG8" s="1" t="s">
        <v>188</v>
      </c>
      <c r="EI8" s="431"/>
      <c r="EJ8" s="1" t="s">
        <v>190</v>
      </c>
      <c r="EK8" s="431">
        <v>435.85</v>
      </c>
      <c r="EL8" s="1" t="s">
        <v>186</v>
      </c>
      <c r="EM8" s="496">
        <v>347.20000000000164</v>
      </c>
      <c r="EN8" s="1" t="s">
        <v>187</v>
      </c>
      <c r="EO8" s="213"/>
      <c r="EP8" s="1" t="s">
        <v>188</v>
      </c>
      <c r="ER8" s="431"/>
      <c r="ES8" s="1" t="s">
        <v>190</v>
      </c>
      <c r="ET8" s="431">
        <v>223.25</v>
      </c>
      <c r="EU8" s="1" t="s">
        <v>186</v>
      </c>
      <c r="EV8" s="168">
        <v>185.09999999999854</v>
      </c>
      <c r="EW8" s="1" t="s">
        <v>187</v>
      </c>
      <c r="EX8" s="168"/>
      <c r="EY8" s="1" t="s">
        <v>188</v>
      </c>
      <c r="FA8" s="431"/>
      <c r="FB8" s="1" t="s">
        <v>190</v>
      </c>
      <c r="FC8" s="431">
        <v>173.2</v>
      </c>
      <c r="FD8" s="1" t="s">
        <v>186</v>
      </c>
      <c r="FE8" s="496">
        <v>276.99999999999818</v>
      </c>
      <c r="FF8" s="1" t="s">
        <v>187</v>
      </c>
      <c r="FG8" s="427">
        <v>117</v>
      </c>
      <c r="FH8" s="432" t="s">
        <v>188</v>
      </c>
      <c r="FJ8" s="431"/>
      <c r="FK8" s="1" t="s">
        <v>190</v>
      </c>
      <c r="FL8" s="431">
        <v>187.5</v>
      </c>
      <c r="FM8" s="1" t="s">
        <v>186</v>
      </c>
      <c r="FN8" s="496">
        <v>75.599999999998545</v>
      </c>
      <c r="FO8" s="1" t="s">
        <v>187</v>
      </c>
      <c r="FP8" s="545">
        <v>409.40000000000146</v>
      </c>
      <c r="FQ8" s="432" t="s">
        <v>188</v>
      </c>
      <c r="FS8" s="431"/>
      <c r="FT8" s="1" t="s">
        <v>190</v>
      </c>
      <c r="FU8" s="431">
        <v>217.1</v>
      </c>
      <c r="FV8" s="1" t="s">
        <v>186</v>
      </c>
      <c r="FW8" s="496">
        <v>690.60000000000036</v>
      </c>
      <c r="FX8" s="1" t="s">
        <v>187</v>
      </c>
      <c r="FY8" s="213"/>
      <c r="FZ8" s="1" t="s">
        <v>188</v>
      </c>
      <c r="GB8" s="431"/>
      <c r="GC8" s="1" t="s">
        <v>190</v>
      </c>
      <c r="GD8" s="431">
        <v>228.6</v>
      </c>
      <c r="GE8" s="1" t="s">
        <v>186</v>
      </c>
      <c r="GF8" s="168">
        <v>382.99999999999909</v>
      </c>
      <c r="GG8" s="1" t="s">
        <v>187</v>
      </c>
      <c r="GH8" s="168"/>
      <c r="GI8" s="1" t="s">
        <v>188</v>
      </c>
      <c r="GK8" s="431"/>
      <c r="GL8" s="1" t="s">
        <v>190</v>
      </c>
      <c r="GM8" s="431">
        <v>1507.8</v>
      </c>
      <c r="GN8" s="1" t="s">
        <v>186</v>
      </c>
      <c r="GO8" s="496">
        <v>1530.1999999999989</v>
      </c>
      <c r="GP8" s="1" t="s">
        <v>187</v>
      </c>
      <c r="GQ8" s="545">
        <v>1432.2000000000044</v>
      </c>
      <c r="GR8" s="432" t="s">
        <v>188</v>
      </c>
      <c r="GT8" s="431"/>
      <c r="GU8" s="1" t="s">
        <v>190</v>
      </c>
      <c r="GV8" s="431">
        <v>166.7</v>
      </c>
      <c r="GW8" s="1" t="s">
        <v>186</v>
      </c>
      <c r="GX8" s="496">
        <v>311.60000000000218</v>
      </c>
      <c r="GY8" s="1" t="s">
        <v>187</v>
      </c>
      <c r="GZ8" s="213"/>
      <c r="HA8" s="1" t="s">
        <v>188</v>
      </c>
      <c r="HD8" s="1" t="s">
        <v>190</v>
      </c>
      <c r="HE8">
        <v>423.4</v>
      </c>
      <c r="HF8" s="1" t="s">
        <v>186</v>
      </c>
      <c r="HG8" s="168">
        <v>366.49999999999818</v>
      </c>
      <c r="HH8" s="1" t="s">
        <v>187</v>
      </c>
      <c r="HI8" s="168">
        <v>228.39999999999964</v>
      </c>
      <c r="HJ8" s="1" t="s">
        <v>188</v>
      </c>
      <c r="HL8" s="431"/>
      <c r="HM8" s="1" t="s">
        <v>190</v>
      </c>
      <c r="HN8" s="431">
        <v>437.5</v>
      </c>
      <c r="HO8" s="1" t="s">
        <v>186</v>
      </c>
      <c r="HP8" s="496">
        <v>480.19999999999891</v>
      </c>
      <c r="HQ8" s="1" t="s">
        <v>187</v>
      </c>
      <c r="HR8" s="213"/>
      <c r="HS8" s="1" t="s">
        <v>188</v>
      </c>
      <c r="HU8" s="431"/>
      <c r="HV8" s="1" t="s">
        <v>190</v>
      </c>
      <c r="HW8" s="431">
        <v>4156.3</v>
      </c>
      <c r="HX8" s="1" t="s">
        <v>186</v>
      </c>
      <c r="HY8" s="496">
        <v>2364.5999999999949</v>
      </c>
      <c r="HZ8" s="1" t="s">
        <v>187</v>
      </c>
      <c r="IA8" s="545">
        <v>2804.1000000000013</v>
      </c>
      <c r="IB8" s="432" t="s">
        <v>188</v>
      </c>
      <c r="ID8" s="431"/>
      <c r="IE8" s="1" t="s">
        <v>190</v>
      </c>
      <c r="IF8" s="431">
        <v>58.5</v>
      </c>
      <c r="IG8" s="1" t="s">
        <v>186</v>
      </c>
      <c r="IH8" s="496">
        <v>125.49999999999636</v>
      </c>
      <c r="II8" s="1" t="s">
        <v>187</v>
      </c>
      <c r="IJ8" s="213"/>
      <c r="IK8" s="1" t="s">
        <v>188</v>
      </c>
      <c r="IM8" s="431"/>
      <c r="IN8" s="1" t="s">
        <v>190</v>
      </c>
      <c r="IO8" s="431">
        <v>411.15</v>
      </c>
      <c r="IP8" s="1" t="s">
        <v>186</v>
      </c>
      <c r="IQ8" s="168">
        <v>162.49999999999636</v>
      </c>
      <c r="IR8" s="1" t="s">
        <v>187</v>
      </c>
      <c r="IS8" s="168"/>
      <c r="IT8" s="1" t="s">
        <v>188</v>
      </c>
      <c r="IW8" s="1" t="s">
        <v>190</v>
      </c>
      <c r="IX8">
        <v>56.4</v>
      </c>
      <c r="IY8" s="1" t="s">
        <v>186</v>
      </c>
      <c r="IZ8" s="213">
        <v>240.79999999999563</v>
      </c>
      <c r="JA8" s="1" t="s">
        <v>187</v>
      </c>
      <c r="JB8" s="168">
        <v>193.40000000000009</v>
      </c>
      <c r="JC8" s="1" t="s">
        <v>188</v>
      </c>
      <c r="JE8" s="431"/>
      <c r="JF8" s="1" t="s">
        <v>190</v>
      </c>
      <c r="JG8" s="431">
        <v>191.2</v>
      </c>
      <c r="JH8" s="1" t="s">
        <v>186</v>
      </c>
      <c r="JI8" s="496">
        <v>178.79999999999563</v>
      </c>
      <c r="JJ8" s="1" t="s">
        <v>187</v>
      </c>
      <c r="JK8" s="427">
        <v>166.80000000000109</v>
      </c>
      <c r="JL8" s="432" t="s">
        <v>188</v>
      </c>
      <c r="JN8" s="431"/>
      <c r="JO8" s="1" t="s">
        <v>190</v>
      </c>
      <c r="JP8" s="431">
        <v>311.39999999999998</v>
      </c>
      <c r="JQ8" s="1" t="s">
        <v>186</v>
      </c>
      <c r="JR8" s="496">
        <v>223.99999999999636</v>
      </c>
      <c r="JS8" s="1" t="s">
        <v>187</v>
      </c>
      <c r="JT8" s="213"/>
      <c r="JU8" s="1" t="s">
        <v>188</v>
      </c>
      <c r="JW8" s="431"/>
      <c r="JX8" s="1" t="s">
        <v>190</v>
      </c>
      <c r="JY8" s="431">
        <v>1933.6</v>
      </c>
      <c r="JZ8" s="1" t="s">
        <v>186</v>
      </c>
      <c r="KA8" s="168">
        <v>2255.4999999999964</v>
      </c>
      <c r="KB8" s="1" t="s">
        <v>187</v>
      </c>
      <c r="KC8" s="545">
        <v>2147.8000000000775</v>
      </c>
      <c r="KD8" s="432" t="s">
        <v>188</v>
      </c>
      <c r="KG8" s="1" t="s">
        <v>190</v>
      </c>
      <c r="KH8">
        <v>69.400000000000006</v>
      </c>
      <c r="KI8" s="1" t="s">
        <v>186</v>
      </c>
      <c r="KJ8" s="168">
        <v>146.59999999999854</v>
      </c>
      <c r="KK8" s="1" t="s">
        <v>187</v>
      </c>
      <c r="KL8" s="213">
        <v>109.60000000000036</v>
      </c>
      <c r="KM8" s="1" t="s">
        <v>188</v>
      </c>
      <c r="KO8" s="431"/>
      <c r="KP8" s="1" t="s">
        <v>190</v>
      </c>
      <c r="KQ8" s="431">
        <v>184.8</v>
      </c>
      <c r="KR8" s="1" t="s">
        <v>186</v>
      </c>
      <c r="KS8" s="496">
        <v>538.5</v>
      </c>
      <c r="KT8" s="1" t="s">
        <v>187</v>
      </c>
      <c r="KU8" s="213"/>
      <c r="KV8" s="1" t="s">
        <v>188</v>
      </c>
      <c r="KX8" s="431"/>
      <c r="KY8" s="1" t="s">
        <v>190</v>
      </c>
      <c r="KZ8" s="431">
        <v>178.75</v>
      </c>
      <c r="LA8" s="1" t="s">
        <v>186</v>
      </c>
      <c r="LB8" s="168">
        <v>241.09999999999854</v>
      </c>
      <c r="LC8" s="1" t="s">
        <v>187</v>
      </c>
      <c r="LD8" s="168"/>
      <c r="LE8" s="1" t="s">
        <v>188</v>
      </c>
      <c r="LG8" s="431"/>
      <c r="LH8" s="1" t="s">
        <v>190</v>
      </c>
      <c r="LI8" s="431">
        <v>59.5</v>
      </c>
      <c r="LJ8" s="1" t="s">
        <v>186</v>
      </c>
      <c r="LK8" s="185">
        <v>151.79999999999927</v>
      </c>
      <c r="LL8" s="1" t="s">
        <v>187</v>
      </c>
      <c r="LM8" s="185"/>
      <c r="LN8" s="1" t="s">
        <v>188</v>
      </c>
      <c r="LQ8" s="1" t="s">
        <v>190</v>
      </c>
      <c r="LR8">
        <v>145</v>
      </c>
      <c r="LS8" s="1" t="s">
        <v>186</v>
      </c>
      <c r="LT8" s="168">
        <v>247.70000000000073</v>
      </c>
      <c r="LU8" s="1" t="s">
        <v>187</v>
      </c>
      <c r="LV8" s="168">
        <v>364.09999999999945</v>
      </c>
      <c r="LW8" s="1" t="s">
        <v>188</v>
      </c>
      <c r="LY8" s="431"/>
      <c r="LZ8" s="1" t="s">
        <v>190</v>
      </c>
      <c r="MA8" s="431">
        <v>363</v>
      </c>
      <c r="MB8" s="1" t="s">
        <v>186</v>
      </c>
      <c r="MC8" s="168">
        <v>128.5</v>
      </c>
      <c r="MD8" s="1" t="s">
        <v>187</v>
      </c>
      <c r="ME8" s="168"/>
      <c r="MF8" s="1" t="s">
        <v>188</v>
      </c>
      <c r="MH8" s="431"/>
      <c r="MI8" s="1" t="s">
        <v>190</v>
      </c>
      <c r="MJ8" s="431">
        <v>610.6</v>
      </c>
      <c r="MK8" s="1" t="s">
        <v>186</v>
      </c>
      <c r="ML8" s="466">
        <v>798.50000000000728</v>
      </c>
      <c r="MM8" s="1" t="s">
        <v>187</v>
      </c>
      <c r="MN8" s="588">
        <v>892.30000000000109</v>
      </c>
      <c r="MO8" s="432" t="s">
        <v>188</v>
      </c>
      <c r="MQ8" s="431"/>
      <c r="MR8" s="1" t="s">
        <v>190</v>
      </c>
      <c r="MS8" s="431">
        <v>348.5</v>
      </c>
      <c r="MT8" s="1" t="s">
        <v>186</v>
      </c>
      <c r="MU8" s="431">
        <v>232.49999999999272</v>
      </c>
      <c r="MV8" s="1" t="s">
        <v>187</v>
      </c>
      <c r="MW8" s="545">
        <v>265.50000000001091</v>
      </c>
      <c r="MX8" s="432" t="s">
        <v>188</v>
      </c>
    </row>
    <row r="9" spans="1:363" ht="18">
      <c r="A9" s="129" t="s">
        <v>2983</v>
      </c>
      <c r="B9" s="69">
        <f>SUM(D9:AAP9)</f>
        <v>34736.450000000084</v>
      </c>
      <c r="D9"/>
      <c r="E9" s="10">
        <f>D8*0.25</f>
        <v>0</v>
      </c>
      <c r="G9" s="10">
        <f>F8*0.5</f>
        <v>173</v>
      </c>
      <c r="I9" s="10">
        <f>H8*0.75</f>
        <v>384.97499999999997</v>
      </c>
      <c r="K9" s="10">
        <f>J8*1</f>
        <v>360</v>
      </c>
      <c r="N9" s="10">
        <f>M8*0.25</f>
        <v>0</v>
      </c>
      <c r="P9" s="10">
        <f>O8*0.5</f>
        <v>66.400000000000006</v>
      </c>
      <c r="R9" s="10">
        <f>Q8*0.75</f>
        <v>125.55000000000001</v>
      </c>
      <c r="T9" s="10">
        <f>S8*1</f>
        <v>318.39999999999998</v>
      </c>
      <c r="W9" s="10">
        <f>V8*0.25</f>
        <v>0</v>
      </c>
      <c r="Y9" s="10">
        <f>X8*0.5</f>
        <v>163.19999999999999</v>
      </c>
      <c r="Z9" s="168"/>
      <c r="AA9" s="10">
        <f>Z8*0.75</f>
        <v>510.30000000000024</v>
      </c>
      <c r="AC9" s="10">
        <f>AB8*1</f>
        <v>373.29999999999995</v>
      </c>
      <c r="AF9" s="10">
        <f>AE8*0.25</f>
        <v>0</v>
      </c>
      <c r="AH9" s="10">
        <f>AG8*0.5</f>
        <v>45.5</v>
      </c>
      <c r="AI9" s="165"/>
      <c r="AJ9" s="10">
        <f>AI8*0.75</f>
        <v>285.75000000000068</v>
      </c>
      <c r="AL9" s="10">
        <f>AK8*1</f>
        <v>121.69999999999982</v>
      </c>
      <c r="AO9" s="10">
        <f>AN8*0.25</f>
        <v>0</v>
      </c>
      <c r="AQ9" s="10">
        <f>AP8*0.5</f>
        <v>110.6</v>
      </c>
      <c r="AR9" s="168"/>
      <c r="AS9" s="10">
        <f>AR8*0.75</f>
        <v>241.12500000000068</v>
      </c>
      <c r="AU9" s="10">
        <f>AT8*1</f>
        <v>305.09999999999991</v>
      </c>
      <c r="AW9" s="31"/>
      <c r="AX9" s="10">
        <f>AW8*0.25</f>
        <v>0</v>
      </c>
      <c r="AZ9" s="10">
        <f>AY8*0.5</f>
        <v>191.95</v>
      </c>
      <c r="BA9" s="165"/>
      <c r="BB9" s="10">
        <f>BA8*0.75</f>
        <v>193.35000000000082</v>
      </c>
      <c r="BD9" s="10">
        <f>BC8*1</f>
        <v>646.29999999999973</v>
      </c>
      <c r="BG9" s="10">
        <f>BF8*0.25</f>
        <v>0</v>
      </c>
      <c r="BI9" s="10">
        <f>BH8*0.5</f>
        <v>221.45</v>
      </c>
      <c r="BJ9" s="165"/>
      <c r="BK9" s="10">
        <f>BJ8*0.75</f>
        <v>554.62500000000068</v>
      </c>
      <c r="BM9" s="10">
        <f>BL8*1</f>
        <v>377.90000000000055</v>
      </c>
      <c r="BP9" s="10">
        <f>BO8*0.25</f>
        <v>0</v>
      </c>
      <c r="BR9" s="10">
        <f>BQ8*0.5</f>
        <v>98.724999999999994</v>
      </c>
      <c r="BS9" s="165"/>
      <c r="BT9" s="10">
        <f>BS8*0.75</f>
        <v>373.94999999999959</v>
      </c>
      <c r="BV9" s="10">
        <f>BU8*1</f>
        <v>498.5</v>
      </c>
      <c r="BX9" s="173"/>
      <c r="BY9" s="10">
        <f>BX8*0.25</f>
        <v>0</v>
      </c>
      <c r="BZ9" s="173"/>
      <c r="CA9" s="10">
        <f>BZ8*0.5</f>
        <v>0</v>
      </c>
      <c r="CB9" s="177"/>
      <c r="CC9" s="10">
        <f>CB8*0.75</f>
        <v>271.79999999999836</v>
      </c>
      <c r="CE9" s="437">
        <f>CD8*1</f>
        <v>29.700000000004366</v>
      </c>
      <c r="CG9" s="431"/>
      <c r="CH9" s="10">
        <f>CG8*0.25</f>
        <v>0</v>
      </c>
      <c r="CI9" s="431"/>
      <c r="CJ9" s="10">
        <f>CI8*0.5</f>
        <v>124.75</v>
      </c>
      <c r="CK9" s="165"/>
      <c r="CL9" s="10">
        <f>CK8*0.75</f>
        <v>213.22499999999945</v>
      </c>
      <c r="CM9" s="165"/>
      <c r="CN9" s="10">
        <f>CM8*1</f>
        <v>0</v>
      </c>
      <c r="CP9" s="431"/>
      <c r="CQ9" s="10">
        <f>CP8*0.25</f>
        <v>0</v>
      </c>
      <c r="CR9" s="431"/>
      <c r="CS9" s="10">
        <f>CR8*0.5</f>
        <v>219.47499999999999</v>
      </c>
      <c r="CT9" s="165"/>
      <c r="CU9" s="10">
        <f>CT8*0.75</f>
        <v>307.19999999999891</v>
      </c>
      <c r="CV9" s="165"/>
      <c r="CW9" s="10">
        <f>CV8*1</f>
        <v>0</v>
      </c>
      <c r="CY9" s="431"/>
      <c r="CZ9" s="10">
        <f>CY8*0.25</f>
        <v>0</v>
      </c>
      <c r="DA9" s="431"/>
      <c r="DB9" s="10">
        <f>DA8*0.5</f>
        <v>122.22499999999999</v>
      </c>
      <c r="DC9" s="165"/>
      <c r="DD9" s="10">
        <f>DC8*0.75</f>
        <v>300.22500000000014</v>
      </c>
      <c r="DF9" s="437">
        <f>DE8*1</f>
        <v>51.700000000000728</v>
      </c>
      <c r="DH9" s="431"/>
      <c r="DI9" s="10">
        <f>DH8*0.25</f>
        <v>0</v>
      </c>
      <c r="DJ9" s="431"/>
      <c r="DK9" s="10">
        <f>DJ8*0.5</f>
        <v>168.02500000000001</v>
      </c>
      <c r="DL9" s="165"/>
      <c r="DM9" s="10">
        <f>DL8*0.75</f>
        <v>156.97500000000014</v>
      </c>
      <c r="DN9" s="165"/>
      <c r="DO9" s="10">
        <f>DN8*1</f>
        <v>0</v>
      </c>
      <c r="DQ9" s="431"/>
      <c r="DR9" s="10">
        <f>DQ8*0.25</f>
        <v>0</v>
      </c>
      <c r="DS9" s="431"/>
      <c r="DT9" s="10">
        <f>DS8*0.5</f>
        <v>306.82499999999999</v>
      </c>
      <c r="DU9" s="165"/>
      <c r="DV9" s="10">
        <f>DU8*0.75</f>
        <v>263.17499999999973</v>
      </c>
      <c r="DX9" s="437">
        <f>DW8*1</f>
        <v>140.70000000000437</v>
      </c>
      <c r="DZ9" s="431"/>
      <c r="EA9" s="10">
        <f>DZ8*0.25</f>
        <v>0</v>
      </c>
      <c r="EB9" s="431"/>
      <c r="EC9" s="10">
        <f>EB8*0.5</f>
        <v>112.15</v>
      </c>
      <c r="ED9" s="31"/>
      <c r="EE9" s="10">
        <f>ED8*0.75</f>
        <v>23.625000000000682</v>
      </c>
      <c r="EF9" s="31"/>
      <c r="EG9" s="10">
        <f>EF8*1</f>
        <v>0</v>
      </c>
      <c r="EI9" s="431"/>
      <c r="EJ9" s="10">
        <f>EI8*0.25</f>
        <v>0</v>
      </c>
      <c r="EK9" s="431"/>
      <c r="EL9" s="10">
        <f>EK8*0.5</f>
        <v>217.92500000000001</v>
      </c>
      <c r="EM9" s="165"/>
      <c r="EN9" s="10">
        <f>EM8*0.75</f>
        <v>260.40000000000123</v>
      </c>
      <c r="EO9" s="165"/>
      <c r="EP9" s="10">
        <f>EO8*1</f>
        <v>0</v>
      </c>
      <c r="ER9" s="431"/>
      <c r="ES9" s="10">
        <f>ER8*0.25</f>
        <v>0</v>
      </c>
      <c r="ET9" s="431"/>
      <c r="EU9" s="10">
        <f>ET8*0.5</f>
        <v>111.625</v>
      </c>
      <c r="EV9" s="165"/>
      <c r="EW9" s="10">
        <f>EV8*0.75</f>
        <v>138.82499999999891</v>
      </c>
      <c r="EX9" s="165"/>
      <c r="EY9" s="10">
        <f>EX8*1</f>
        <v>0</v>
      </c>
      <c r="FA9" s="431"/>
      <c r="FB9" s="10">
        <f>FA8*0.25</f>
        <v>0</v>
      </c>
      <c r="FC9" s="431"/>
      <c r="FD9" s="10">
        <f>FC8*0.5</f>
        <v>86.6</v>
      </c>
      <c r="FE9" s="31"/>
      <c r="FF9" s="10">
        <f>FE8*0.75</f>
        <v>207.74999999999864</v>
      </c>
      <c r="FH9" s="437">
        <f>FG8*1</f>
        <v>117</v>
      </c>
      <c r="FJ9" s="431"/>
      <c r="FK9" s="10">
        <f>FJ8*0.25</f>
        <v>0</v>
      </c>
      <c r="FL9" s="431"/>
      <c r="FM9" s="10">
        <f>FL8*0.5</f>
        <v>93.75</v>
      </c>
      <c r="FN9" s="165"/>
      <c r="FO9" s="10">
        <f>FN8*0.75</f>
        <v>56.699999999998909</v>
      </c>
      <c r="FQ9" s="437">
        <f>FP8*1</f>
        <v>409.40000000000146</v>
      </c>
      <c r="FS9" s="431"/>
      <c r="FT9" s="10">
        <f>FS8*0.25</f>
        <v>0</v>
      </c>
      <c r="FU9" s="431"/>
      <c r="FV9" s="10">
        <f>FU8*0.5</f>
        <v>108.55</v>
      </c>
      <c r="FW9" s="165"/>
      <c r="FX9" s="10">
        <f>FW8*0.75</f>
        <v>517.95000000000027</v>
      </c>
      <c r="FY9" s="165"/>
      <c r="FZ9" s="10">
        <f>FY8*1</f>
        <v>0</v>
      </c>
      <c r="GB9" s="431"/>
      <c r="GC9" s="10">
        <f>GB8*0.25</f>
        <v>0</v>
      </c>
      <c r="GD9" s="431"/>
      <c r="GE9" s="10">
        <f>GD8*0.5</f>
        <v>114.3</v>
      </c>
      <c r="GF9" s="31"/>
      <c r="GG9" s="10">
        <f>GF8*0.75</f>
        <v>287.24999999999932</v>
      </c>
      <c r="GH9" s="31"/>
      <c r="GI9" s="10">
        <f>GH8*1</f>
        <v>0</v>
      </c>
      <c r="GK9" s="431"/>
      <c r="GL9" s="10">
        <f>GK8*0.25</f>
        <v>0</v>
      </c>
      <c r="GM9" s="431"/>
      <c r="GN9" s="10">
        <f>GM8*0.5</f>
        <v>753.9</v>
      </c>
      <c r="GO9" s="165"/>
      <c r="GP9" s="10">
        <f>GO8*0.75</f>
        <v>1147.6499999999992</v>
      </c>
      <c r="GR9" s="437">
        <f>GQ8*1</f>
        <v>1432.2000000000044</v>
      </c>
      <c r="GT9" s="431"/>
      <c r="GU9" s="10">
        <f>GT8*0.25</f>
        <v>0</v>
      </c>
      <c r="GV9" s="431"/>
      <c r="GW9" s="10">
        <f>GV8*0.5</f>
        <v>83.35</v>
      </c>
      <c r="GX9" s="165"/>
      <c r="GY9" s="10">
        <f>GX8*0.75</f>
        <v>233.70000000000164</v>
      </c>
      <c r="GZ9" s="165"/>
      <c r="HA9" s="10">
        <f>GZ8*1</f>
        <v>0</v>
      </c>
      <c r="HD9" s="10">
        <f>HC8*0.25</f>
        <v>0</v>
      </c>
      <c r="HF9" s="10">
        <f>HE8*0.5</f>
        <v>211.7</v>
      </c>
      <c r="HH9" s="10">
        <f>HG8*0.75</f>
        <v>274.87499999999864</v>
      </c>
      <c r="HJ9" s="10">
        <f>HI8*1</f>
        <v>228.39999999999964</v>
      </c>
      <c r="HL9" s="431"/>
      <c r="HM9" s="10">
        <f>HL8*0.25</f>
        <v>0</v>
      </c>
      <c r="HN9" s="431"/>
      <c r="HO9" s="10">
        <f>HN8*0.5</f>
        <v>218.75</v>
      </c>
      <c r="HP9" s="431"/>
      <c r="HQ9" s="10">
        <f>HP8*0.75</f>
        <v>360.14999999999918</v>
      </c>
      <c r="HS9" s="10">
        <f>HR8*1</f>
        <v>0</v>
      </c>
      <c r="HU9" s="431"/>
      <c r="HV9" s="10">
        <f>HU8*0.25</f>
        <v>0</v>
      </c>
      <c r="HW9" s="431"/>
      <c r="HX9" s="10">
        <f>HW8*0.5</f>
        <v>2078.15</v>
      </c>
      <c r="HY9" s="431"/>
      <c r="HZ9" s="10">
        <f>HY8*0.75</f>
        <v>1773.4499999999962</v>
      </c>
      <c r="IB9" s="437">
        <f>IA8*1</f>
        <v>2804.1000000000013</v>
      </c>
      <c r="ID9" s="431"/>
      <c r="IE9" s="10">
        <f>ID8*0.25</f>
        <v>0</v>
      </c>
      <c r="IF9" s="431"/>
      <c r="IG9" s="10">
        <f>IF8*0.5</f>
        <v>29.25</v>
      </c>
      <c r="IH9" s="431"/>
      <c r="II9" s="10">
        <f>IH8*0.75</f>
        <v>94.124999999997272</v>
      </c>
      <c r="IK9" s="10">
        <f>IJ8*1</f>
        <v>0</v>
      </c>
      <c r="IM9" s="431"/>
      <c r="IN9" s="10">
        <f>IM8*0.25</f>
        <v>0</v>
      </c>
      <c r="IO9" s="431"/>
      <c r="IP9" s="10">
        <f>IO8*0.5</f>
        <v>205.57499999999999</v>
      </c>
      <c r="IQ9" s="431"/>
      <c r="IR9" s="10">
        <f>IQ8*0.75</f>
        <v>121.87499999999727</v>
      </c>
      <c r="IT9" s="10">
        <f>IS8*1</f>
        <v>0</v>
      </c>
      <c r="IW9" s="10">
        <f>IV8*0.25</f>
        <v>0</v>
      </c>
      <c r="IY9" s="10">
        <f>IX8*0.5</f>
        <v>28.2</v>
      </c>
      <c r="JA9" s="10">
        <f>IZ8*0.75</f>
        <v>180.59999999999673</v>
      </c>
      <c r="JC9" s="10">
        <f>JB8*1</f>
        <v>193.40000000000009</v>
      </c>
      <c r="JE9" s="431"/>
      <c r="JF9" s="10">
        <f>JE8*0.25</f>
        <v>0</v>
      </c>
      <c r="JG9" s="431"/>
      <c r="JH9" s="10">
        <f>JG8*0.5</f>
        <v>95.6</v>
      </c>
      <c r="JI9" s="431"/>
      <c r="JJ9" s="10">
        <f>JI8*0.75</f>
        <v>134.09999999999673</v>
      </c>
      <c r="JL9" s="437">
        <f>JK8*1</f>
        <v>166.80000000000109</v>
      </c>
      <c r="JN9" s="431"/>
      <c r="JO9" s="10">
        <f>JN8*0.25</f>
        <v>0</v>
      </c>
      <c r="JP9" s="431"/>
      <c r="JQ9" s="10">
        <f>JP8*0.5</f>
        <v>155.69999999999999</v>
      </c>
      <c r="JR9" s="431"/>
      <c r="JS9" s="10">
        <f>JR8*0.75</f>
        <v>167.99999999999727</v>
      </c>
      <c r="JU9" s="10">
        <f>JT8*1</f>
        <v>0</v>
      </c>
      <c r="JW9" s="431"/>
      <c r="JX9" s="10">
        <f>JW8*0.25</f>
        <v>0</v>
      </c>
      <c r="JY9" s="431"/>
      <c r="JZ9" s="10">
        <f>JY8*0.5</f>
        <v>966.8</v>
      </c>
      <c r="KA9" s="431"/>
      <c r="KB9" s="10">
        <f>KA8*0.75</f>
        <v>1691.6249999999973</v>
      </c>
      <c r="KD9" s="437">
        <f t="shared" ref="KD9" si="0">KC8*1</f>
        <v>2147.8000000000775</v>
      </c>
      <c r="KG9" s="10">
        <f>KF8*0.25</f>
        <v>0</v>
      </c>
      <c r="KI9" s="10">
        <f>KH8*0.5</f>
        <v>34.700000000000003</v>
      </c>
      <c r="KK9" s="10">
        <f>KJ8*0.75</f>
        <v>109.94999999999891</v>
      </c>
      <c r="KM9" s="10">
        <f>KL8*1</f>
        <v>109.60000000000036</v>
      </c>
      <c r="KO9" s="431"/>
      <c r="KP9" s="10">
        <f>KO8*0.25</f>
        <v>0</v>
      </c>
      <c r="KQ9" s="431"/>
      <c r="KR9" s="10">
        <f>KQ8*0.5</f>
        <v>92.4</v>
      </c>
      <c r="KS9" s="431"/>
      <c r="KT9" s="10">
        <f>KS8*0.75</f>
        <v>403.875</v>
      </c>
      <c r="KV9" s="10">
        <f>KU8*1</f>
        <v>0</v>
      </c>
      <c r="KX9" s="431"/>
      <c r="KY9" s="10">
        <f>KX8*0.25</f>
        <v>0</v>
      </c>
      <c r="KZ9" s="431"/>
      <c r="LA9" s="10">
        <f>KZ8*0.5</f>
        <v>89.375</v>
      </c>
      <c r="LB9" s="431"/>
      <c r="LC9" s="10">
        <f>LB8*0.75</f>
        <v>180.82499999999891</v>
      </c>
      <c r="LE9" s="10">
        <f>LD8*1</f>
        <v>0</v>
      </c>
      <c r="LG9" s="431"/>
      <c r="LH9" s="10">
        <f>LG8*0.25</f>
        <v>0</v>
      </c>
      <c r="LI9" s="431"/>
      <c r="LJ9" s="10">
        <f>LI8*0.5</f>
        <v>29.75</v>
      </c>
      <c r="LK9" s="29"/>
      <c r="LL9" s="10">
        <f>LK8*0.75</f>
        <v>113.84999999999945</v>
      </c>
      <c r="LM9" s="29"/>
      <c r="LN9" s="10">
        <f>LM8*1</f>
        <v>0</v>
      </c>
      <c r="LQ9" s="10">
        <f>LP8*0.25</f>
        <v>0</v>
      </c>
      <c r="LS9" s="10">
        <f>LR8*0.5</f>
        <v>72.5</v>
      </c>
      <c r="LU9" s="10">
        <f>LT8*0.75</f>
        <v>185.77500000000055</v>
      </c>
      <c r="LW9" s="10">
        <f>LV8*1</f>
        <v>364.09999999999945</v>
      </c>
      <c r="LY9" s="431"/>
      <c r="LZ9" s="10">
        <f>LY8*0.25</f>
        <v>0</v>
      </c>
      <c r="MA9" s="431"/>
      <c r="MB9" s="10">
        <f>MA8*0.5</f>
        <v>181.5</v>
      </c>
      <c r="MC9" s="431"/>
      <c r="MD9" s="10">
        <f>MC8*0.75</f>
        <v>96.375</v>
      </c>
      <c r="MF9" s="10">
        <f>ME8*1</f>
        <v>0</v>
      </c>
      <c r="MH9" s="431"/>
      <c r="MI9" s="10">
        <f>MH8*0.25</f>
        <v>0</v>
      </c>
      <c r="MJ9" s="431"/>
      <c r="MK9" s="10">
        <f>MJ8*0.5</f>
        <v>305.3</v>
      </c>
      <c r="ML9" s="431"/>
      <c r="MM9" s="10">
        <f>ML8*0.75</f>
        <v>598.87500000000546</v>
      </c>
      <c r="MO9" s="437">
        <f>MN8*1</f>
        <v>892.30000000000109</v>
      </c>
      <c r="MQ9" s="431"/>
      <c r="MR9" s="10">
        <f>MQ8*0.25</f>
        <v>0</v>
      </c>
      <c r="MS9" s="431"/>
      <c r="MT9" s="10">
        <f>MS8*0.5</f>
        <v>174.25</v>
      </c>
      <c r="MU9" s="431"/>
      <c r="MV9" s="10">
        <f>MU8*0.75</f>
        <v>174.37499999999454</v>
      </c>
      <c r="MX9" s="437">
        <f>MW8*1</f>
        <v>265.50000000001091</v>
      </c>
    </row>
    <row r="10" spans="1:363" s="60" customFormat="1" ht="15.75">
      <c r="A10" s="61"/>
      <c r="B10" s="381"/>
      <c r="C10" s="379"/>
      <c r="E10" s="380"/>
      <c r="L10" s="379"/>
      <c r="N10" s="380"/>
      <c r="U10" s="379"/>
      <c r="W10" s="380"/>
      <c r="Z10" s="382"/>
      <c r="AB10" s="382"/>
      <c r="AD10" s="379"/>
      <c r="AF10" s="380"/>
      <c r="AI10" s="382"/>
      <c r="AK10" s="382"/>
      <c r="AM10" s="379"/>
      <c r="AO10" s="380"/>
      <c r="AR10" s="382"/>
      <c r="AT10" s="382"/>
      <c r="AV10" s="379"/>
      <c r="AW10" s="235"/>
      <c r="AX10" s="380"/>
      <c r="AY10" s="235"/>
      <c r="BA10" s="382"/>
      <c r="BC10" s="382"/>
      <c r="BE10" s="379"/>
      <c r="BG10" s="380"/>
      <c r="BJ10" s="382"/>
      <c r="BN10" s="379"/>
      <c r="BP10" s="380"/>
      <c r="BS10" s="382"/>
      <c r="BU10" s="382"/>
      <c r="BW10" s="379"/>
      <c r="BX10" s="384"/>
      <c r="BY10" s="380"/>
      <c r="BZ10" s="384"/>
      <c r="CB10" s="385"/>
      <c r="CE10" s="456"/>
      <c r="CF10" s="379"/>
      <c r="CG10" s="456"/>
      <c r="CH10" s="380"/>
      <c r="CI10" s="456"/>
      <c r="CK10" s="382"/>
      <c r="CM10" s="382"/>
      <c r="CO10" s="379"/>
      <c r="CP10" s="456"/>
      <c r="CQ10" s="380"/>
      <c r="CR10" s="456"/>
      <c r="CT10" s="382"/>
      <c r="CV10" s="382"/>
      <c r="CX10" s="379"/>
      <c r="CY10" s="456"/>
      <c r="CZ10" s="380"/>
      <c r="DA10" s="456"/>
      <c r="DC10" s="382"/>
      <c r="DF10" s="456"/>
      <c r="DG10" s="379"/>
      <c r="DH10" s="456"/>
      <c r="DI10" s="380"/>
      <c r="DJ10" s="456"/>
      <c r="DL10" s="382"/>
      <c r="DN10" s="382"/>
      <c r="DP10" s="379"/>
      <c r="DQ10" s="456"/>
      <c r="DR10" s="380"/>
      <c r="DS10" s="456"/>
      <c r="DU10" s="382"/>
      <c r="DX10" s="456"/>
      <c r="DY10" s="379"/>
      <c r="DZ10" s="456"/>
      <c r="EA10" s="380"/>
      <c r="EB10" s="456"/>
      <c r="ED10" s="235"/>
      <c r="EF10" s="235"/>
      <c r="EH10" s="379"/>
      <c r="EI10" s="456"/>
      <c r="EJ10" s="380"/>
      <c r="EK10" s="456"/>
      <c r="EM10" s="382"/>
      <c r="EO10" s="382"/>
      <c r="EQ10" s="379"/>
      <c r="ER10" s="456"/>
      <c r="ES10" s="380"/>
      <c r="ET10" s="456"/>
      <c r="EV10" s="382"/>
      <c r="EX10" s="382"/>
      <c r="EZ10" s="379"/>
      <c r="FA10" s="456"/>
      <c r="FB10" s="380"/>
      <c r="FC10" s="456"/>
      <c r="FE10" s="235"/>
      <c r="FH10" s="456"/>
      <c r="FI10" s="379"/>
      <c r="FJ10" s="456"/>
      <c r="FK10" s="380"/>
      <c r="FL10" s="456"/>
      <c r="FN10" s="382"/>
      <c r="FQ10" s="456"/>
      <c r="FR10" s="379"/>
      <c r="FS10" s="456"/>
      <c r="FT10" s="380"/>
      <c r="FU10" s="456"/>
      <c r="FW10" s="382"/>
      <c r="FY10" s="382"/>
      <c r="GA10" s="379"/>
      <c r="GB10" s="456"/>
      <c r="GC10" s="380"/>
      <c r="GD10" s="456"/>
      <c r="GF10" s="235"/>
      <c r="GH10" s="235"/>
      <c r="GJ10" s="379"/>
      <c r="GK10" s="456"/>
      <c r="GL10" s="380"/>
      <c r="GM10" s="456"/>
      <c r="GO10" s="382"/>
      <c r="GR10" s="456"/>
      <c r="GS10" s="379"/>
      <c r="GT10" s="456"/>
      <c r="GU10" s="380"/>
      <c r="GV10" s="456"/>
      <c r="GX10" s="382"/>
      <c r="GZ10" s="382"/>
      <c r="HB10" s="379"/>
      <c r="HD10" s="380"/>
      <c r="HK10" s="379"/>
      <c r="HL10" s="456"/>
      <c r="HM10" s="380"/>
      <c r="HN10" s="456"/>
      <c r="HP10" s="456"/>
      <c r="HT10" s="379"/>
      <c r="HU10" s="456"/>
      <c r="HV10" s="380"/>
      <c r="HW10" s="456"/>
      <c r="HY10" s="456"/>
      <c r="IB10" s="456"/>
      <c r="IC10" s="379"/>
      <c r="ID10" s="456"/>
      <c r="IE10" s="380"/>
      <c r="IF10" s="456"/>
      <c r="IH10" s="456"/>
      <c r="IL10" s="379"/>
      <c r="IM10" s="456"/>
      <c r="IN10" s="380"/>
      <c r="IO10" s="456"/>
      <c r="IQ10" s="456"/>
      <c r="IU10" s="379"/>
      <c r="IW10" s="380"/>
      <c r="JD10" s="379"/>
      <c r="JE10" s="456"/>
      <c r="JF10" s="380"/>
      <c r="JG10" s="456"/>
      <c r="JI10" s="456"/>
      <c r="JL10" s="456"/>
      <c r="JM10" s="379"/>
      <c r="JN10" s="456"/>
      <c r="JO10" s="380"/>
      <c r="JP10" s="456"/>
      <c r="JR10" s="456"/>
      <c r="JV10" s="379"/>
      <c r="JW10" s="456"/>
      <c r="JX10" s="380"/>
      <c r="JY10" s="456"/>
      <c r="KA10" s="456"/>
      <c r="KD10" s="456"/>
      <c r="KE10" s="379"/>
      <c r="KG10" s="380"/>
      <c r="KN10" s="379"/>
      <c r="KO10" s="456"/>
      <c r="KP10" s="380"/>
      <c r="KQ10" s="456"/>
      <c r="KS10" s="456"/>
      <c r="KW10" s="379"/>
      <c r="KX10" s="456"/>
      <c r="KY10" s="380"/>
      <c r="KZ10" s="456"/>
      <c r="LB10" s="456"/>
      <c r="LF10" s="379"/>
      <c r="LG10" s="456"/>
      <c r="LH10" s="380"/>
      <c r="LI10" s="456"/>
      <c r="LK10" s="383"/>
      <c r="LM10" s="383"/>
      <c r="LO10" s="379"/>
      <c r="LQ10" s="380"/>
      <c r="LX10" s="379"/>
      <c r="LY10" s="456"/>
      <c r="LZ10" s="380"/>
      <c r="MA10" s="456"/>
      <c r="MC10" s="456"/>
      <c r="MG10" s="379"/>
      <c r="MH10" s="456"/>
      <c r="MI10" s="380"/>
      <c r="MJ10" s="456"/>
      <c r="ML10" s="456"/>
      <c r="MO10" s="456"/>
      <c r="MP10" s="379"/>
      <c r="MQ10" s="456"/>
      <c r="MR10" s="380"/>
      <c r="MS10" s="456"/>
      <c r="MU10" s="456"/>
      <c r="MX10" s="456"/>
      <c r="MY10" s="379"/>
    </row>
    <row r="11" spans="1:363" ht="15">
      <c r="A11" s="123" t="s">
        <v>2560</v>
      </c>
      <c r="D11"/>
      <c r="E11" s="1" t="s">
        <v>190</v>
      </c>
      <c r="G11" s="1" t="s">
        <v>186</v>
      </c>
      <c r="I11" s="1" t="s">
        <v>187</v>
      </c>
      <c r="J11" s="157">
        <v>310.49999999999994</v>
      </c>
      <c r="K11" s="1" t="s">
        <v>188</v>
      </c>
      <c r="N11" s="1" t="s">
        <v>190</v>
      </c>
      <c r="P11" s="1" t="s">
        <v>186</v>
      </c>
      <c r="R11" s="1" t="s">
        <v>187</v>
      </c>
      <c r="S11" s="168">
        <v>197</v>
      </c>
      <c r="T11" s="1" t="s">
        <v>188</v>
      </c>
      <c r="W11" s="1" t="s">
        <v>190</v>
      </c>
      <c r="Y11" s="1" t="s">
        <v>186</v>
      </c>
      <c r="AA11" s="1" t="s">
        <v>187</v>
      </c>
      <c r="AB11" s="168">
        <v>495.60000000000036</v>
      </c>
      <c r="AC11" s="1" t="s">
        <v>188</v>
      </c>
      <c r="AF11" s="1" t="s">
        <v>190</v>
      </c>
      <c r="AH11" s="1" t="s">
        <v>186</v>
      </c>
      <c r="AJ11" s="1" t="s">
        <v>187</v>
      </c>
      <c r="AK11" s="168">
        <v>352.30000000000041</v>
      </c>
      <c r="AL11" s="1" t="s">
        <v>188</v>
      </c>
      <c r="AO11" s="1" t="s">
        <v>190</v>
      </c>
      <c r="AQ11" s="1" t="s">
        <v>186</v>
      </c>
      <c r="AS11" s="1" t="s">
        <v>187</v>
      </c>
      <c r="AT11" s="168">
        <v>24</v>
      </c>
      <c r="AU11" s="1" t="s">
        <v>188</v>
      </c>
      <c r="AX11" s="1" t="s">
        <v>190</v>
      </c>
      <c r="AY11"/>
      <c r="AZ11" s="1" t="s">
        <v>186</v>
      </c>
      <c r="BA11"/>
      <c r="BB11" s="1" t="s">
        <v>187</v>
      </c>
      <c r="BC11" s="168">
        <v>834.40000000000009</v>
      </c>
      <c r="BD11" s="1" t="s">
        <v>188</v>
      </c>
      <c r="BG11" s="1" t="s">
        <v>190</v>
      </c>
      <c r="BI11" s="1" t="s">
        <v>186</v>
      </c>
      <c r="BK11" s="1" t="s">
        <v>187</v>
      </c>
      <c r="BL11" s="168">
        <v>219.89999999999782</v>
      </c>
      <c r="BM11" s="1" t="s">
        <v>188</v>
      </c>
      <c r="BP11" s="1" t="s">
        <v>190</v>
      </c>
      <c r="BR11" s="1" t="s">
        <v>186</v>
      </c>
      <c r="BT11" s="1" t="s">
        <v>187</v>
      </c>
      <c r="BU11" s="168">
        <v>404.00000000000091</v>
      </c>
      <c r="BV11" s="1" t="s">
        <v>188</v>
      </c>
      <c r="BX11" s="431"/>
      <c r="BY11" s="1" t="s">
        <v>190</v>
      </c>
      <c r="BZ11" s="431"/>
      <c r="CA11" s="1" t="s">
        <v>186</v>
      </c>
      <c r="CB11" s="431"/>
      <c r="CC11" s="1" t="s">
        <v>187</v>
      </c>
      <c r="CD11" s="427">
        <v>3.5999999999949068</v>
      </c>
      <c r="CE11" s="432" t="s">
        <v>188</v>
      </c>
      <c r="CG11" s="431"/>
      <c r="CH11" s="1" t="s">
        <v>190</v>
      </c>
      <c r="CI11" s="431"/>
      <c r="CJ11" s="1" t="s">
        <v>186</v>
      </c>
      <c r="CK11" s="431"/>
      <c r="CL11" s="1" t="s">
        <v>187</v>
      </c>
      <c r="CN11" s="1" t="s">
        <v>188</v>
      </c>
      <c r="CP11" s="431"/>
      <c r="CQ11" s="1" t="s">
        <v>190</v>
      </c>
      <c r="CR11" s="431"/>
      <c r="CS11" s="1" t="s">
        <v>186</v>
      </c>
      <c r="CT11" s="431"/>
      <c r="CU11" s="1" t="s">
        <v>187</v>
      </c>
      <c r="CW11" s="1" t="s">
        <v>188</v>
      </c>
      <c r="CY11" s="431"/>
      <c r="CZ11" s="1" t="s">
        <v>190</v>
      </c>
      <c r="DA11" s="431"/>
      <c r="DB11" s="1" t="s">
        <v>186</v>
      </c>
      <c r="DC11" s="431"/>
      <c r="DD11" s="1" t="s">
        <v>187</v>
      </c>
      <c r="DE11" s="545">
        <v>63.799999999997453</v>
      </c>
      <c r="DF11" s="432" t="s">
        <v>188</v>
      </c>
      <c r="DH11" s="431"/>
      <c r="DI11" s="1" t="s">
        <v>190</v>
      </c>
      <c r="DJ11" s="431"/>
      <c r="DK11" s="1" t="s">
        <v>186</v>
      </c>
      <c r="DL11" s="431"/>
      <c r="DM11" s="1" t="s">
        <v>187</v>
      </c>
      <c r="DO11" s="1" t="s">
        <v>188</v>
      </c>
      <c r="DQ11" s="431"/>
      <c r="DR11" s="1" t="s">
        <v>190</v>
      </c>
      <c r="DS11" s="431"/>
      <c r="DT11" s="1" t="s">
        <v>186</v>
      </c>
      <c r="DU11" s="431"/>
      <c r="DV11" s="1" t="s">
        <v>187</v>
      </c>
      <c r="DW11" s="545">
        <v>252.79999999999745</v>
      </c>
      <c r="DX11" s="432" t="s">
        <v>188</v>
      </c>
      <c r="DZ11" s="431"/>
      <c r="EA11" s="1" t="s">
        <v>190</v>
      </c>
      <c r="EB11" s="431"/>
      <c r="EC11" s="1" t="s">
        <v>186</v>
      </c>
      <c r="ED11" s="431"/>
      <c r="EE11" s="1" t="s">
        <v>187</v>
      </c>
      <c r="EG11" s="1" t="s">
        <v>188</v>
      </c>
      <c r="EI11" s="431"/>
      <c r="EJ11" s="1" t="s">
        <v>190</v>
      </c>
      <c r="EK11" s="431"/>
      <c r="EL11" s="1" t="s">
        <v>186</v>
      </c>
      <c r="EM11" s="431"/>
      <c r="EN11" s="1" t="s">
        <v>187</v>
      </c>
      <c r="EP11" s="1" t="s">
        <v>188</v>
      </c>
      <c r="ER11" s="431"/>
      <c r="ES11" s="1" t="s">
        <v>190</v>
      </c>
      <c r="ET11" s="431"/>
      <c r="EU11" s="1" t="s">
        <v>186</v>
      </c>
      <c r="EV11" s="431"/>
      <c r="EW11" s="1" t="s">
        <v>187</v>
      </c>
      <c r="EY11" s="1" t="s">
        <v>188</v>
      </c>
      <c r="FA11" s="431"/>
      <c r="FB11" s="1" t="s">
        <v>190</v>
      </c>
      <c r="FC11" s="431"/>
      <c r="FD11" s="1" t="s">
        <v>186</v>
      </c>
      <c r="FE11" s="431"/>
      <c r="FF11" s="1" t="s">
        <v>187</v>
      </c>
      <c r="FG11" s="427">
        <v>0</v>
      </c>
      <c r="FH11" s="432" t="s">
        <v>188</v>
      </c>
      <c r="FJ11" s="431"/>
      <c r="FK11" s="1" t="s">
        <v>190</v>
      </c>
      <c r="FL11" s="431"/>
      <c r="FM11" s="1" t="s">
        <v>186</v>
      </c>
      <c r="FN11" s="431"/>
      <c r="FO11" s="1" t="s">
        <v>187</v>
      </c>
      <c r="FP11" s="545">
        <v>487.19999999999891</v>
      </c>
      <c r="FQ11" s="432" t="s">
        <v>188</v>
      </c>
      <c r="FS11" s="431"/>
      <c r="FT11" s="1" t="s">
        <v>190</v>
      </c>
      <c r="FU11" s="431"/>
      <c r="FV11" s="1" t="s">
        <v>186</v>
      </c>
      <c r="FW11" s="431"/>
      <c r="FX11" s="1" t="s">
        <v>187</v>
      </c>
      <c r="FZ11" s="1" t="s">
        <v>188</v>
      </c>
      <c r="GB11" s="431"/>
      <c r="GC11" s="1" t="s">
        <v>190</v>
      </c>
      <c r="GD11" s="431"/>
      <c r="GE11" s="1" t="s">
        <v>186</v>
      </c>
      <c r="GF11" s="431"/>
      <c r="GG11" s="1" t="s">
        <v>187</v>
      </c>
      <c r="GI11" s="1" t="s">
        <v>188</v>
      </c>
      <c r="GK11" s="431"/>
      <c r="GL11" s="1" t="s">
        <v>190</v>
      </c>
      <c r="GM11" s="431"/>
      <c r="GN11" s="1" t="s">
        <v>186</v>
      </c>
      <c r="GO11" s="431"/>
      <c r="GP11" s="1" t="s">
        <v>187</v>
      </c>
      <c r="GQ11" s="545">
        <v>1368.8999999999978</v>
      </c>
      <c r="GR11" s="432" t="s">
        <v>188</v>
      </c>
      <c r="GT11" s="431"/>
      <c r="GU11" s="1" t="s">
        <v>190</v>
      </c>
      <c r="GV11" s="431"/>
      <c r="GW11" s="1" t="s">
        <v>186</v>
      </c>
      <c r="GX11" s="431"/>
      <c r="GY11" s="1" t="s">
        <v>187</v>
      </c>
      <c r="HA11" s="1" t="s">
        <v>188</v>
      </c>
      <c r="HD11" s="1" t="s">
        <v>190</v>
      </c>
      <c r="HF11" s="1" t="s">
        <v>186</v>
      </c>
      <c r="HH11" s="1" t="s">
        <v>187</v>
      </c>
      <c r="HI11" s="168">
        <v>556.5</v>
      </c>
      <c r="HJ11" s="1" t="s">
        <v>188</v>
      </c>
      <c r="HL11" s="431"/>
      <c r="HM11" s="1" t="s">
        <v>190</v>
      </c>
      <c r="HN11" s="431"/>
      <c r="HO11" s="1" t="s">
        <v>186</v>
      </c>
      <c r="HP11" s="431"/>
      <c r="HQ11" s="1" t="s">
        <v>187</v>
      </c>
      <c r="HS11" s="1" t="s">
        <v>188</v>
      </c>
      <c r="HU11" s="431"/>
      <c r="HV11" s="1" t="s">
        <v>190</v>
      </c>
      <c r="HW11" s="431"/>
      <c r="HX11" s="1" t="s">
        <v>186</v>
      </c>
      <c r="HY11" s="431"/>
      <c r="HZ11" s="1" t="s">
        <v>187</v>
      </c>
      <c r="IA11" s="545">
        <v>3791.9999999999982</v>
      </c>
      <c r="IB11" s="432" t="s">
        <v>188</v>
      </c>
      <c r="ID11" s="431"/>
      <c r="IE11" s="1" t="s">
        <v>190</v>
      </c>
      <c r="IF11" s="431"/>
      <c r="IG11" s="1" t="s">
        <v>186</v>
      </c>
      <c r="IH11" s="431"/>
      <c r="II11" s="1" t="s">
        <v>187</v>
      </c>
      <c r="IK11" s="1" t="s">
        <v>188</v>
      </c>
      <c r="IM11" s="431"/>
      <c r="IN11" s="1" t="s">
        <v>190</v>
      </c>
      <c r="IO11" s="431"/>
      <c r="IP11" s="1" t="s">
        <v>186</v>
      </c>
      <c r="IQ11" s="431"/>
      <c r="IR11" s="1" t="s">
        <v>187</v>
      </c>
      <c r="IT11" s="1" t="s">
        <v>188</v>
      </c>
      <c r="IW11" s="1" t="s">
        <v>190</v>
      </c>
      <c r="IY11" s="1" t="s">
        <v>186</v>
      </c>
      <c r="JA11" s="1" t="s">
        <v>187</v>
      </c>
      <c r="JB11" s="168">
        <v>80.500000000000455</v>
      </c>
      <c r="JC11" s="1" t="s">
        <v>188</v>
      </c>
      <c r="JE11" s="431"/>
      <c r="JF11" s="1" t="s">
        <v>190</v>
      </c>
      <c r="JG11" s="431"/>
      <c r="JH11" s="1" t="s">
        <v>186</v>
      </c>
      <c r="JI11" s="431"/>
      <c r="JJ11" s="1" t="s">
        <v>187</v>
      </c>
      <c r="JK11" s="427">
        <v>350.5</v>
      </c>
      <c r="JL11" s="432" t="s">
        <v>188</v>
      </c>
      <c r="JN11" s="431"/>
      <c r="JO11" s="1" t="s">
        <v>190</v>
      </c>
      <c r="JP11" s="431"/>
      <c r="JQ11" s="1" t="s">
        <v>186</v>
      </c>
      <c r="JR11" s="431"/>
      <c r="JS11" s="1" t="s">
        <v>187</v>
      </c>
      <c r="JU11" s="1" t="s">
        <v>188</v>
      </c>
      <c r="JW11" s="431"/>
      <c r="JX11" s="1" t="s">
        <v>190</v>
      </c>
      <c r="JY11" s="431"/>
      <c r="JZ11" s="1" t="s">
        <v>186</v>
      </c>
      <c r="KA11" s="431"/>
      <c r="KB11" s="1" t="s">
        <v>187</v>
      </c>
      <c r="KC11" s="545">
        <v>2404.3999999999833</v>
      </c>
      <c r="KD11" s="432" t="s">
        <v>188</v>
      </c>
      <c r="KG11" s="1" t="s">
        <v>190</v>
      </c>
      <c r="KI11" s="1" t="s">
        <v>186</v>
      </c>
      <c r="KK11" s="1" t="s">
        <v>187</v>
      </c>
      <c r="KL11" s="213">
        <v>54</v>
      </c>
      <c r="KM11" s="1" t="s">
        <v>188</v>
      </c>
      <c r="KO11" s="431"/>
      <c r="KP11" s="1" t="s">
        <v>190</v>
      </c>
      <c r="KQ11" s="431"/>
      <c r="KR11" s="1" t="s">
        <v>186</v>
      </c>
      <c r="KS11" s="431"/>
      <c r="KT11" s="1" t="s">
        <v>187</v>
      </c>
      <c r="KV11" s="1" t="s">
        <v>188</v>
      </c>
      <c r="KX11" s="431"/>
      <c r="KY11" s="1" t="s">
        <v>190</v>
      </c>
      <c r="KZ11" s="431"/>
      <c r="LA11" s="1" t="s">
        <v>186</v>
      </c>
      <c r="LB11" s="431"/>
      <c r="LC11" s="1" t="s">
        <v>187</v>
      </c>
      <c r="LE11" s="1" t="s">
        <v>188</v>
      </c>
      <c r="LG11" s="431"/>
      <c r="LH11" s="1" t="s">
        <v>190</v>
      </c>
      <c r="LI11" s="431"/>
      <c r="LJ11" s="1" t="s">
        <v>186</v>
      </c>
      <c r="LK11" s="431"/>
      <c r="LL11" s="1" t="s">
        <v>187</v>
      </c>
      <c r="LN11" s="1" t="s">
        <v>188</v>
      </c>
      <c r="LQ11" s="1" t="s">
        <v>190</v>
      </c>
      <c r="LS11" s="1" t="s">
        <v>186</v>
      </c>
      <c r="LU11" s="1" t="s">
        <v>187</v>
      </c>
      <c r="LV11" s="168">
        <v>285.70000000000073</v>
      </c>
      <c r="LW11" s="1" t="s">
        <v>188</v>
      </c>
      <c r="LY11" s="431"/>
      <c r="LZ11" s="1" t="s">
        <v>190</v>
      </c>
      <c r="MA11" s="431"/>
      <c r="MB11" s="1" t="s">
        <v>186</v>
      </c>
      <c r="MC11" s="431"/>
      <c r="MD11" s="1" t="s">
        <v>187</v>
      </c>
      <c r="MF11" s="1" t="s">
        <v>188</v>
      </c>
      <c r="MH11" s="431"/>
      <c r="MI11" s="1" t="s">
        <v>190</v>
      </c>
      <c r="MJ11" s="431"/>
      <c r="MK11" s="1" t="s">
        <v>186</v>
      </c>
      <c r="ML11" s="431"/>
      <c r="MM11" s="1" t="s">
        <v>187</v>
      </c>
      <c r="MN11" s="588">
        <v>757.09999999999491</v>
      </c>
      <c r="MO11" s="432" t="s">
        <v>188</v>
      </c>
      <c r="MQ11" s="431"/>
      <c r="MR11" s="1" t="s">
        <v>190</v>
      </c>
      <c r="MS11" s="431"/>
      <c r="MT11" s="1" t="s">
        <v>186</v>
      </c>
      <c r="MU11" s="431"/>
      <c r="MV11" s="1" t="s">
        <v>187</v>
      </c>
      <c r="MW11" s="545">
        <v>312.49999999999636</v>
      </c>
      <c r="MX11" s="432" t="s">
        <v>188</v>
      </c>
    </row>
    <row r="12" spans="1:363" ht="18">
      <c r="A12" s="129">
        <v>2020</v>
      </c>
      <c r="B12" s="69">
        <f>SUM(D12:AAP12)</f>
        <v>13607.199999999961</v>
      </c>
      <c r="D12"/>
      <c r="E12" s="10">
        <f>D11*0.25</f>
        <v>0</v>
      </c>
      <c r="G12" s="10">
        <f>F11*0.5</f>
        <v>0</v>
      </c>
      <c r="I12" s="10">
        <f>H11*0.75</f>
        <v>0</v>
      </c>
      <c r="K12" s="10">
        <f>J11*1</f>
        <v>310.49999999999994</v>
      </c>
      <c r="N12" s="10">
        <f>M11*0.25</f>
        <v>0</v>
      </c>
      <c r="P12" s="10">
        <f>O11*0.5</f>
        <v>0</v>
      </c>
      <c r="R12" s="10">
        <f>Q11*0.75</f>
        <v>0</v>
      </c>
      <c r="T12" s="10">
        <f>S11*1</f>
        <v>197</v>
      </c>
      <c r="W12" s="10">
        <f>V11*0.25</f>
        <v>0</v>
      </c>
      <c r="Y12" s="10">
        <f>X11*0.5</f>
        <v>0</v>
      </c>
      <c r="AA12" s="10">
        <f>Z11*0.75</f>
        <v>0</v>
      </c>
      <c r="AC12" s="10">
        <f>AB11*1</f>
        <v>495.60000000000036</v>
      </c>
      <c r="AF12" s="10">
        <f>AE11*0.25</f>
        <v>0</v>
      </c>
      <c r="AH12" s="10">
        <f>AG11*0.5</f>
        <v>0</v>
      </c>
      <c r="AJ12" s="10">
        <f>AI11*0.75</f>
        <v>0</v>
      </c>
      <c r="AL12" s="10">
        <f>AK11*1</f>
        <v>352.30000000000041</v>
      </c>
      <c r="AO12" s="10">
        <f>AN11*0.25</f>
        <v>0</v>
      </c>
      <c r="AQ12" s="10">
        <f>AP11*0.5</f>
        <v>0</v>
      </c>
      <c r="AS12" s="10">
        <f>AR11*0.75</f>
        <v>0</v>
      </c>
      <c r="AT12"/>
      <c r="AU12" s="10">
        <f>AT11*1</f>
        <v>24</v>
      </c>
      <c r="AX12" s="10">
        <f>AW11*0.25</f>
        <v>0</v>
      </c>
      <c r="AY12"/>
      <c r="AZ12" s="10">
        <f>AY11*0.5</f>
        <v>0</v>
      </c>
      <c r="BA12"/>
      <c r="BB12" s="10">
        <f>BA11*0.75</f>
        <v>0</v>
      </c>
      <c r="BC12"/>
      <c r="BD12" s="10">
        <f>BC11*1</f>
        <v>834.40000000000009</v>
      </c>
      <c r="BG12" s="10">
        <f>BF11*0.25</f>
        <v>0</v>
      </c>
      <c r="BI12" s="10">
        <f>BH11*0.5</f>
        <v>0</v>
      </c>
      <c r="BK12" s="10">
        <f>BJ11*0.75</f>
        <v>0</v>
      </c>
      <c r="BM12" s="10">
        <f>BL11*1</f>
        <v>219.89999999999782</v>
      </c>
      <c r="BP12" s="10">
        <f>BO11*0.25</f>
        <v>0</v>
      </c>
      <c r="BR12" s="10">
        <f>BQ11*0.5</f>
        <v>0</v>
      </c>
      <c r="BT12" s="10">
        <f>BS11*0.75</f>
        <v>0</v>
      </c>
      <c r="BV12" s="10">
        <f>BU11*1</f>
        <v>404.00000000000091</v>
      </c>
      <c r="BX12" s="431"/>
      <c r="BY12" s="10">
        <f>BX11*0.25</f>
        <v>0</v>
      </c>
      <c r="BZ12" s="431"/>
      <c r="CA12" s="10">
        <f>BZ11*0.5</f>
        <v>0</v>
      </c>
      <c r="CB12" s="431"/>
      <c r="CC12" s="10">
        <f>CB11*0.75</f>
        <v>0</v>
      </c>
      <c r="CE12" s="437">
        <f>CD11*1</f>
        <v>3.5999999999949068</v>
      </c>
      <c r="CG12" s="431"/>
      <c r="CH12" s="10">
        <f>CG11*0.25</f>
        <v>0</v>
      </c>
      <c r="CI12" s="431"/>
      <c r="CJ12" s="10">
        <f>CI11*0.5</f>
        <v>0</v>
      </c>
      <c r="CK12" s="431"/>
      <c r="CL12" s="10">
        <f>CK11*0.75</f>
        <v>0</v>
      </c>
      <c r="CN12" s="10">
        <f>CM11*1</f>
        <v>0</v>
      </c>
      <c r="CP12" s="431"/>
      <c r="CQ12" s="10">
        <f>CP11*0.25</f>
        <v>0</v>
      </c>
      <c r="CR12" s="431"/>
      <c r="CS12" s="10">
        <f>CR11*0.5</f>
        <v>0</v>
      </c>
      <c r="CT12" s="431"/>
      <c r="CU12" s="10">
        <f>CT11*0.75</f>
        <v>0</v>
      </c>
      <c r="CW12" s="10">
        <f>CV11*1</f>
        <v>0</v>
      </c>
      <c r="CY12" s="431"/>
      <c r="CZ12" s="10">
        <f>CY11*0.25</f>
        <v>0</v>
      </c>
      <c r="DA12" s="431"/>
      <c r="DB12" s="10">
        <f>DA11*0.5</f>
        <v>0</v>
      </c>
      <c r="DC12" s="431"/>
      <c r="DD12" s="10">
        <f>DC11*0.75</f>
        <v>0</v>
      </c>
      <c r="DF12" s="437">
        <f>DE11*1</f>
        <v>63.799999999997453</v>
      </c>
      <c r="DH12" s="431"/>
      <c r="DI12" s="10">
        <f>DH11*0.25</f>
        <v>0</v>
      </c>
      <c r="DJ12" s="431"/>
      <c r="DK12" s="10">
        <f>DJ11*0.5</f>
        <v>0</v>
      </c>
      <c r="DL12" s="431"/>
      <c r="DM12" s="10">
        <f>DL11*0.75</f>
        <v>0</v>
      </c>
      <c r="DO12" s="10">
        <f>DN11*1</f>
        <v>0</v>
      </c>
      <c r="DQ12" s="431"/>
      <c r="DR12" s="10">
        <f>DQ11*0.25</f>
        <v>0</v>
      </c>
      <c r="DS12" s="431"/>
      <c r="DT12" s="10">
        <f>DS11*0.5</f>
        <v>0</v>
      </c>
      <c r="DU12" s="431"/>
      <c r="DV12" s="10">
        <f>DU11*0.75</f>
        <v>0</v>
      </c>
      <c r="DX12" s="437">
        <f>DW11*1</f>
        <v>252.79999999999745</v>
      </c>
      <c r="DZ12" s="431"/>
      <c r="EA12" s="10">
        <f>DZ11*0.25</f>
        <v>0</v>
      </c>
      <c r="EB12" s="431"/>
      <c r="EC12" s="10">
        <f>EB11*0.5</f>
        <v>0</v>
      </c>
      <c r="ED12" s="431"/>
      <c r="EE12" s="10">
        <f>ED11*0.75</f>
        <v>0</v>
      </c>
      <c r="EG12" s="10">
        <f>EF11*1</f>
        <v>0</v>
      </c>
      <c r="EI12" s="431"/>
      <c r="EJ12" s="10">
        <f>EI11*0.25</f>
        <v>0</v>
      </c>
      <c r="EK12" s="431"/>
      <c r="EL12" s="10">
        <f>EK11*0.5</f>
        <v>0</v>
      </c>
      <c r="EM12" s="431"/>
      <c r="EN12" s="10">
        <f>EM11*0.75</f>
        <v>0</v>
      </c>
      <c r="EP12" s="10">
        <f>EO11*1</f>
        <v>0</v>
      </c>
      <c r="ER12" s="431"/>
      <c r="ES12" s="10">
        <f>ER11*0.25</f>
        <v>0</v>
      </c>
      <c r="ET12" s="431"/>
      <c r="EU12" s="10">
        <f>ET11*0.5</f>
        <v>0</v>
      </c>
      <c r="EV12" s="431"/>
      <c r="EW12" s="10">
        <f>EV11*0.75</f>
        <v>0</v>
      </c>
      <c r="EY12" s="10">
        <f>EX11*1</f>
        <v>0</v>
      </c>
      <c r="FA12" s="431"/>
      <c r="FB12" s="10">
        <f>FA11*0.25</f>
        <v>0</v>
      </c>
      <c r="FC12" s="431"/>
      <c r="FD12" s="10">
        <f>FC11*0.5</f>
        <v>0</v>
      </c>
      <c r="FE12" s="431"/>
      <c r="FF12" s="10">
        <f>FE11*0.75</f>
        <v>0</v>
      </c>
      <c r="FH12" s="437">
        <f>FG11*1</f>
        <v>0</v>
      </c>
      <c r="FJ12" s="431"/>
      <c r="FK12" s="10">
        <f>FJ11*0.25</f>
        <v>0</v>
      </c>
      <c r="FL12" s="431"/>
      <c r="FM12" s="10">
        <f>FL11*0.5</f>
        <v>0</v>
      </c>
      <c r="FN12" s="431"/>
      <c r="FO12" s="10">
        <f>FN11*0.75</f>
        <v>0</v>
      </c>
      <c r="FQ12" s="437">
        <f>FP11*1</f>
        <v>487.19999999999891</v>
      </c>
      <c r="FS12" s="431"/>
      <c r="FT12" s="10">
        <f>FS11*0.25</f>
        <v>0</v>
      </c>
      <c r="FU12" s="431"/>
      <c r="FV12" s="10">
        <f>FU11*0.5</f>
        <v>0</v>
      </c>
      <c r="FW12" s="431"/>
      <c r="FX12" s="10">
        <f>FW11*0.75</f>
        <v>0</v>
      </c>
      <c r="FZ12" s="10">
        <f>FY11*1</f>
        <v>0</v>
      </c>
      <c r="GB12" s="431"/>
      <c r="GC12" s="10">
        <f>GB11*0.25</f>
        <v>0</v>
      </c>
      <c r="GD12" s="431"/>
      <c r="GE12" s="10">
        <f>GD11*0.5</f>
        <v>0</v>
      </c>
      <c r="GF12" s="431"/>
      <c r="GG12" s="10">
        <f>GF11*0.75</f>
        <v>0</v>
      </c>
      <c r="GI12" s="10">
        <f>GH11*1</f>
        <v>0</v>
      </c>
      <c r="GK12" s="431"/>
      <c r="GL12" s="10">
        <f>GK11*0.25</f>
        <v>0</v>
      </c>
      <c r="GM12" s="431"/>
      <c r="GN12" s="10">
        <f>GM11*0.5</f>
        <v>0</v>
      </c>
      <c r="GO12" s="431"/>
      <c r="GP12" s="10">
        <f>GO11*0.75</f>
        <v>0</v>
      </c>
      <c r="GR12" s="437">
        <f>GQ11*1</f>
        <v>1368.8999999999978</v>
      </c>
      <c r="GT12" s="431"/>
      <c r="GU12" s="10">
        <f>GT11*0.25</f>
        <v>0</v>
      </c>
      <c r="GV12" s="431"/>
      <c r="GW12" s="10">
        <f>GV11*0.5</f>
        <v>0</v>
      </c>
      <c r="GX12" s="431"/>
      <c r="GY12" s="10">
        <f>GX11*0.75</f>
        <v>0</v>
      </c>
      <c r="HA12" s="10">
        <f>GZ11*1</f>
        <v>0</v>
      </c>
      <c r="HD12" s="10">
        <f>HC11*0.25</f>
        <v>0</v>
      </c>
      <c r="HF12" s="10">
        <f>HE11*0.5</f>
        <v>0</v>
      </c>
      <c r="HH12" s="10">
        <f>HG11*0.75</f>
        <v>0</v>
      </c>
      <c r="HJ12" s="10">
        <f>HI11*1</f>
        <v>556.5</v>
      </c>
      <c r="HL12" s="431"/>
      <c r="HM12" s="10">
        <f>HL11*0.25</f>
        <v>0</v>
      </c>
      <c r="HN12" s="431"/>
      <c r="HO12" s="10">
        <f>HN11*0.5</f>
        <v>0</v>
      </c>
      <c r="HP12" s="431"/>
      <c r="HQ12" s="10">
        <f>HP11*0.75</f>
        <v>0</v>
      </c>
      <c r="HS12" s="10">
        <f>HR11*1</f>
        <v>0</v>
      </c>
      <c r="HU12" s="431"/>
      <c r="HV12" s="10">
        <f>HU11*0.25</f>
        <v>0</v>
      </c>
      <c r="HW12" s="431"/>
      <c r="HX12" s="10">
        <f>HW11*0.5</f>
        <v>0</v>
      </c>
      <c r="HY12" s="431"/>
      <c r="HZ12" s="10">
        <f>HY11*0.75</f>
        <v>0</v>
      </c>
      <c r="IB12" s="437">
        <f>IA11*1</f>
        <v>3791.9999999999982</v>
      </c>
      <c r="ID12" s="431"/>
      <c r="IE12" s="10">
        <f>ID11*0.25</f>
        <v>0</v>
      </c>
      <c r="IF12" s="431"/>
      <c r="IG12" s="10">
        <f>IF11*0.5</f>
        <v>0</v>
      </c>
      <c r="IH12" s="431"/>
      <c r="II12" s="10">
        <f>IH11*0.75</f>
        <v>0</v>
      </c>
      <c r="IK12" s="10">
        <f>IJ11*1</f>
        <v>0</v>
      </c>
      <c r="IM12" s="431"/>
      <c r="IN12" s="10">
        <f>IM11*0.25</f>
        <v>0</v>
      </c>
      <c r="IO12" s="431"/>
      <c r="IP12" s="10">
        <f>IO11*0.5</f>
        <v>0</v>
      </c>
      <c r="IQ12" s="431"/>
      <c r="IR12" s="10">
        <f>IQ11*0.75</f>
        <v>0</v>
      </c>
      <c r="IT12" s="10">
        <f>IS11*1</f>
        <v>0</v>
      </c>
      <c r="IW12" s="10">
        <f>IV11*0.25</f>
        <v>0</v>
      </c>
      <c r="IY12" s="10">
        <f>IX11*0.5</f>
        <v>0</v>
      </c>
      <c r="JA12" s="10">
        <f>IZ11*0.75</f>
        <v>0</v>
      </c>
      <c r="JC12" s="10">
        <f>JB11*1</f>
        <v>80.500000000000455</v>
      </c>
      <c r="JE12" s="431"/>
      <c r="JF12" s="10">
        <f>JE11*0.25</f>
        <v>0</v>
      </c>
      <c r="JG12" s="431"/>
      <c r="JH12" s="10">
        <f>JG11*0.5</f>
        <v>0</v>
      </c>
      <c r="JI12" s="431"/>
      <c r="JJ12" s="10">
        <f>JI11*0.75</f>
        <v>0</v>
      </c>
      <c r="JL12" s="437">
        <f>JK11*1</f>
        <v>350.5</v>
      </c>
      <c r="JN12" s="431"/>
      <c r="JO12" s="10">
        <f>JN11*0.25</f>
        <v>0</v>
      </c>
      <c r="JP12" s="431"/>
      <c r="JQ12" s="10">
        <f>JP11*0.5</f>
        <v>0</v>
      </c>
      <c r="JR12" s="431"/>
      <c r="JS12" s="10">
        <f>JR11*0.75</f>
        <v>0</v>
      </c>
      <c r="JU12" s="10">
        <f>JT11*1</f>
        <v>0</v>
      </c>
      <c r="JW12" s="431"/>
      <c r="JX12" s="10">
        <f>JW11*0.25</f>
        <v>0</v>
      </c>
      <c r="JY12" s="431"/>
      <c r="JZ12" s="10">
        <f>JY11*0.5</f>
        <v>0</v>
      </c>
      <c r="KA12" s="431"/>
      <c r="KB12" s="10">
        <f>KA11*0.75</f>
        <v>0</v>
      </c>
      <c r="KD12" s="437">
        <f t="shared" ref="KD12" si="1">KC11*1</f>
        <v>2404.3999999999833</v>
      </c>
      <c r="KG12" s="10">
        <f>KF11*0.25</f>
        <v>0</v>
      </c>
      <c r="KI12" s="10">
        <f>KH11*0.5</f>
        <v>0</v>
      </c>
      <c r="KK12" s="10">
        <f>KJ11*0.75</f>
        <v>0</v>
      </c>
      <c r="KM12" s="10">
        <f>KL11*1</f>
        <v>54</v>
      </c>
      <c r="KO12" s="431"/>
      <c r="KP12" s="10">
        <f>KO11*0.25</f>
        <v>0</v>
      </c>
      <c r="KQ12" s="431"/>
      <c r="KR12" s="10">
        <f>KQ11*0.5</f>
        <v>0</v>
      </c>
      <c r="KS12" s="431"/>
      <c r="KT12" s="10">
        <f>KS11*0.75</f>
        <v>0</v>
      </c>
      <c r="KV12" s="10">
        <f>KU11*1</f>
        <v>0</v>
      </c>
      <c r="KX12" s="431"/>
      <c r="KY12" s="10">
        <f>KX11*0.25</f>
        <v>0</v>
      </c>
      <c r="KZ12" s="431"/>
      <c r="LA12" s="10">
        <f>KZ11*0.5</f>
        <v>0</v>
      </c>
      <c r="LB12" s="431"/>
      <c r="LC12" s="10">
        <f>LB11*0.75</f>
        <v>0</v>
      </c>
      <c r="LE12" s="10">
        <f>LD11*1</f>
        <v>0</v>
      </c>
      <c r="LG12" s="431"/>
      <c r="LH12" s="10">
        <f>LG11*0.25</f>
        <v>0</v>
      </c>
      <c r="LI12" s="431"/>
      <c r="LJ12" s="10">
        <f>LI11*0.5</f>
        <v>0</v>
      </c>
      <c r="LK12" s="431"/>
      <c r="LL12" s="10">
        <f>LK11*0.75</f>
        <v>0</v>
      </c>
      <c r="LN12" s="10">
        <f>LM11*1</f>
        <v>0</v>
      </c>
      <c r="LQ12" s="10">
        <f>LP11*0.25</f>
        <v>0</v>
      </c>
      <c r="LS12" s="10">
        <f>LR11*0.5</f>
        <v>0</v>
      </c>
      <c r="LU12" s="10">
        <f>LT11*0.75</f>
        <v>0</v>
      </c>
      <c r="LW12" s="10">
        <f>LV11*1</f>
        <v>285.70000000000073</v>
      </c>
      <c r="LY12" s="431"/>
      <c r="LZ12" s="10">
        <f>LY11*0.25</f>
        <v>0</v>
      </c>
      <c r="MA12" s="431"/>
      <c r="MB12" s="10">
        <f>MA11*0.5</f>
        <v>0</v>
      </c>
      <c r="MC12" s="431"/>
      <c r="MD12" s="10">
        <f>MC11*0.75</f>
        <v>0</v>
      </c>
      <c r="MF12" s="10">
        <f>ME11*1</f>
        <v>0</v>
      </c>
      <c r="MH12" s="431"/>
      <c r="MI12" s="10">
        <f>MH11*0.25</f>
        <v>0</v>
      </c>
      <c r="MJ12" s="431"/>
      <c r="MK12" s="10">
        <f>MJ11*0.5</f>
        <v>0</v>
      </c>
      <c r="ML12" s="431"/>
      <c r="MM12" s="10">
        <f>ML11*0.75</f>
        <v>0</v>
      </c>
      <c r="MO12" s="437">
        <f>MN11*1</f>
        <v>757.09999999999491</v>
      </c>
      <c r="MQ12" s="431"/>
      <c r="MR12" s="10">
        <f>MQ11*0.25</f>
        <v>0</v>
      </c>
      <c r="MS12" s="431"/>
      <c r="MT12" s="10">
        <f>MS11*0.5</f>
        <v>0</v>
      </c>
      <c r="MU12" s="431"/>
      <c r="MV12" s="10">
        <f>MU11*0.75</f>
        <v>0</v>
      </c>
      <c r="MX12" s="437">
        <f>MW11*1</f>
        <v>312.49999999999636</v>
      </c>
    </row>
    <row r="13" spans="1:363" s="60" customFormat="1" ht="15">
      <c r="A13" s="377"/>
      <c r="B13" s="378"/>
      <c r="C13" s="379"/>
      <c r="E13" s="380"/>
      <c r="L13" s="379"/>
      <c r="N13" s="380"/>
      <c r="U13" s="379"/>
      <c r="W13" s="380"/>
      <c r="AD13" s="379"/>
      <c r="AF13" s="380"/>
      <c r="AM13" s="379"/>
      <c r="AO13" s="380"/>
      <c r="AV13" s="379"/>
      <c r="AX13" s="380"/>
      <c r="BE13" s="379"/>
      <c r="BG13" s="380"/>
      <c r="BN13" s="379"/>
      <c r="BP13" s="380"/>
      <c r="BW13" s="379"/>
      <c r="BX13" s="456"/>
      <c r="BY13" s="380"/>
      <c r="BZ13" s="456"/>
      <c r="CB13" s="456"/>
      <c r="CE13" s="456"/>
      <c r="CF13" s="379"/>
      <c r="CG13" s="456"/>
      <c r="CH13" s="380"/>
      <c r="CI13" s="456"/>
      <c r="CK13" s="456"/>
      <c r="CO13" s="379"/>
      <c r="CP13" s="456"/>
      <c r="CQ13" s="380"/>
      <c r="CR13" s="456"/>
      <c r="CT13" s="456"/>
      <c r="CX13" s="379"/>
      <c r="CY13" s="456"/>
      <c r="CZ13" s="380"/>
      <c r="DA13" s="456"/>
      <c r="DC13" s="456"/>
      <c r="DF13" s="456"/>
      <c r="DG13" s="379"/>
      <c r="DH13" s="456"/>
      <c r="DI13" s="380"/>
      <c r="DJ13" s="456"/>
      <c r="DL13" s="456"/>
      <c r="DP13" s="379"/>
      <c r="DQ13" s="456"/>
      <c r="DR13" s="380"/>
      <c r="DS13" s="456"/>
      <c r="DU13" s="456"/>
      <c r="DX13" s="456"/>
      <c r="DY13" s="379"/>
      <c r="DZ13" s="456"/>
      <c r="EA13" s="380"/>
      <c r="EB13" s="456"/>
      <c r="ED13" s="456"/>
      <c r="EH13" s="379"/>
      <c r="EI13" s="456"/>
      <c r="EJ13" s="380"/>
      <c r="EK13" s="456"/>
      <c r="EM13" s="456"/>
      <c r="EQ13" s="379"/>
      <c r="ER13" s="456"/>
      <c r="ES13" s="380"/>
      <c r="ET13" s="456"/>
      <c r="EV13" s="456"/>
      <c r="EZ13" s="379"/>
      <c r="FA13" s="456"/>
      <c r="FB13" s="380"/>
      <c r="FC13" s="456"/>
      <c r="FE13" s="456"/>
      <c r="FH13" s="456"/>
      <c r="FI13" s="379"/>
      <c r="FJ13" s="456"/>
      <c r="FK13" s="380"/>
      <c r="FL13" s="456"/>
      <c r="FN13" s="456"/>
      <c r="FQ13" s="456"/>
      <c r="FR13" s="379"/>
      <c r="FS13" s="456"/>
      <c r="FT13" s="380"/>
      <c r="FU13" s="456"/>
      <c r="FW13" s="456"/>
      <c r="GA13" s="379"/>
      <c r="GB13" s="456"/>
      <c r="GC13" s="380"/>
      <c r="GD13" s="456"/>
      <c r="GF13" s="456"/>
      <c r="GJ13" s="379"/>
      <c r="GK13" s="456"/>
      <c r="GL13" s="380"/>
      <c r="GM13" s="456"/>
      <c r="GO13" s="456"/>
      <c r="GR13" s="456"/>
      <c r="GS13" s="379"/>
      <c r="GT13" s="456"/>
      <c r="GU13" s="380"/>
      <c r="GV13" s="456"/>
      <c r="GX13" s="456"/>
      <c r="HB13" s="379"/>
      <c r="HD13" s="380"/>
      <c r="HK13" s="379"/>
      <c r="HL13" s="456"/>
      <c r="HM13" s="380"/>
      <c r="HN13" s="456"/>
      <c r="HP13" s="456"/>
      <c r="HT13" s="379"/>
      <c r="HU13" s="456"/>
      <c r="HV13" s="380"/>
      <c r="HW13" s="456"/>
      <c r="HY13" s="456"/>
      <c r="IB13" s="456"/>
      <c r="IC13" s="379"/>
      <c r="ID13" s="456"/>
      <c r="IE13" s="380"/>
      <c r="IF13" s="456"/>
      <c r="IH13" s="456"/>
      <c r="IL13" s="379"/>
      <c r="IM13" s="456"/>
      <c r="IN13" s="380"/>
      <c r="IO13" s="456"/>
      <c r="IQ13" s="456"/>
      <c r="IU13" s="379"/>
      <c r="IW13" s="380"/>
      <c r="JD13" s="379"/>
      <c r="JE13" s="456"/>
      <c r="JF13" s="380"/>
      <c r="JG13" s="456"/>
      <c r="JI13" s="456"/>
      <c r="JL13" s="456"/>
      <c r="JM13" s="379"/>
      <c r="JN13" s="456"/>
      <c r="JO13" s="380"/>
      <c r="JP13" s="456"/>
      <c r="JR13" s="456"/>
      <c r="JV13" s="379"/>
      <c r="JW13" s="456"/>
      <c r="JX13" s="380"/>
      <c r="JY13" s="456"/>
      <c r="KA13" s="456"/>
      <c r="KD13" s="456"/>
      <c r="KE13" s="379"/>
      <c r="KG13" s="380"/>
      <c r="KN13" s="379"/>
      <c r="KO13" s="456"/>
      <c r="KP13" s="380"/>
      <c r="KQ13" s="456"/>
      <c r="KS13" s="456"/>
      <c r="KW13" s="379"/>
      <c r="KX13" s="456"/>
      <c r="KY13" s="380"/>
      <c r="KZ13" s="456"/>
      <c r="LB13" s="456"/>
      <c r="LF13" s="379"/>
      <c r="LG13" s="456"/>
      <c r="LH13" s="380"/>
      <c r="LI13" s="456"/>
      <c r="LK13" s="456"/>
      <c r="LO13" s="379"/>
      <c r="LQ13" s="380"/>
      <c r="LX13" s="379"/>
      <c r="LY13" s="456"/>
      <c r="LZ13" s="380"/>
      <c r="MA13" s="456"/>
      <c r="MC13" s="456"/>
      <c r="MG13" s="379"/>
      <c r="MH13" s="456"/>
      <c r="MI13" s="380"/>
      <c r="MJ13" s="456"/>
      <c r="ML13" s="456"/>
      <c r="MO13" s="456"/>
      <c r="MP13" s="379"/>
      <c r="MQ13" s="456"/>
      <c r="MR13" s="380"/>
      <c r="MS13" s="456"/>
      <c r="MU13" s="456"/>
      <c r="MX13" s="456"/>
      <c r="MY13" s="379"/>
    </row>
    <row r="14" spans="1:363" ht="15">
      <c r="A14" s="123" t="s">
        <v>2551</v>
      </c>
      <c r="D14"/>
      <c r="E14" s="1" t="s">
        <v>190</v>
      </c>
      <c r="G14" s="1" t="s">
        <v>186</v>
      </c>
      <c r="I14" s="1" t="s">
        <v>187</v>
      </c>
      <c r="J14" s="157">
        <v>471.1</v>
      </c>
      <c r="K14" s="1" t="s">
        <v>188</v>
      </c>
      <c r="N14" s="1" t="s">
        <v>190</v>
      </c>
      <c r="P14" s="1" t="s">
        <v>186</v>
      </c>
      <c r="R14" s="1" t="s">
        <v>187</v>
      </c>
      <c r="S14" s="168">
        <v>129.60000000000014</v>
      </c>
      <c r="T14" s="1" t="s">
        <v>188</v>
      </c>
      <c r="W14" s="1" t="s">
        <v>190</v>
      </c>
      <c r="Y14" s="1" t="s">
        <v>186</v>
      </c>
      <c r="AA14" s="1" t="s">
        <v>187</v>
      </c>
      <c r="AB14" s="168">
        <v>456.60000000000014</v>
      </c>
      <c r="AC14" s="1" t="s">
        <v>188</v>
      </c>
      <c r="AF14" s="1" t="s">
        <v>190</v>
      </c>
      <c r="AH14" s="1" t="s">
        <v>186</v>
      </c>
      <c r="AJ14" s="1" t="s">
        <v>187</v>
      </c>
      <c r="AK14" s="168">
        <v>0</v>
      </c>
      <c r="AL14" s="1" t="s">
        <v>188</v>
      </c>
      <c r="AO14" s="1" t="s">
        <v>190</v>
      </c>
      <c r="AQ14" s="1" t="s">
        <v>186</v>
      </c>
      <c r="AS14" s="1" t="s">
        <v>187</v>
      </c>
      <c r="AT14" s="168">
        <v>104.59999999999945</v>
      </c>
      <c r="AU14" s="1" t="s">
        <v>188</v>
      </c>
      <c r="AX14" s="1" t="s">
        <v>190</v>
      </c>
      <c r="AY14"/>
      <c r="AZ14" s="1" t="s">
        <v>186</v>
      </c>
      <c r="BA14"/>
      <c r="BB14" s="1" t="s">
        <v>187</v>
      </c>
      <c r="BC14" s="168">
        <v>231.59999999999991</v>
      </c>
      <c r="BD14" s="1" t="s">
        <v>188</v>
      </c>
      <c r="BG14" s="1" t="s">
        <v>190</v>
      </c>
      <c r="BI14" s="1" t="s">
        <v>186</v>
      </c>
      <c r="BK14" s="1" t="s">
        <v>187</v>
      </c>
      <c r="BL14" s="168">
        <v>808.75</v>
      </c>
      <c r="BM14" s="1" t="s">
        <v>188</v>
      </c>
      <c r="BP14" s="1" t="s">
        <v>190</v>
      </c>
      <c r="BR14" s="1" t="s">
        <v>186</v>
      </c>
      <c r="BT14" s="1" t="s">
        <v>187</v>
      </c>
      <c r="BU14" s="168">
        <v>458.39999999999918</v>
      </c>
      <c r="BV14" s="1" t="s">
        <v>188</v>
      </c>
      <c r="BX14" s="431"/>
      <c r="BY14" s="1" t="s">
        <v>190</v>
      </c>
      <c r="BZ14" s="431"/>
      <c r="CA14" s="1" t="s">
        <v>186</v>
      </c>
      <c r="CB14" s="431"/>
      <c r="CC14" s="1" t="s">
        <v>187</v>
      </c>
      <c r="CD14" s="427">
        <v>9.1000000000040018</v>
      </c>
      <c r="CE14" s="432" t="s">
        <v>188</v>
      </c>
      <c r="CG14" s="431"/>
      <c r="CH14" s="1" t="s">
        <v>190</v>
      </c>
      <c r="CI14" s="431"/>
      <c r="CJ14" s="1" t="s">
        <v>186</v>
      </c>
      <c r="CK14" s="431"/>
      <c r="CL14" s="1" t="s">
        <v>187</v>
      </c>
      <c r="CN14" s="1" t="s">
        <v>188</v>
      </c>
      <c r="CP14" s="431"/>
      <c r="CQ14" s="1" t="s">
        <v>190</v>
      </c>
      <c r="CR14" s="431"/>
      <c r="CS14" s="1" t="s">
        <v>186</v>
      </c>
      <c r="CT14" s="431"/>
      <c r="CU14" s="1" t="s">
        <v>187</v>
      </c>
      <c r="CW14" s="1" t="s">
        <v>188</v>
      </c>
      <c r="CY14" s="431"/>
      <c r="CZ14" s="1" t="s">
        <v>190</v>
      </c>
      <c r="DA14" s="431"/>
      <c r="DB14" s="1" t="s">
        <v>186</v>
      </c>
      <c r="DC14" s="431"/>
      <c r="DD14" s="1" t="s">
        <v>187</v>
      </c>
      <c r="DE14" s="545">
        <v>85.700000000002547</v>
      </c>
      <c r="DF14" s="432" t="s">
        <v>188</v>
      </c>
      <c r="DH14" s="431"/>
      <c r="DI14" s="1" t="s">
        <v>190</v>
      </c>
      <c r="DJ14" s="431"/>
      <c r="DK14" s="1" t="s">
        <v>186</v>
      </c>
      <c r="DL14" s="431"/>
      <c r="DM14" s="1" t="s">
        <v>187</v>
      </c>
      <c r="DO14" s="1" t="s">
        <v>188</v>
      </c>
      <c r="DQ14" s="431"/>
      <c r="DR14" s="1" t="s">
        <v>190</v>
      </c>
      <c r="DS14" s="431"/>
      <c r="DT14" s="1" t="s">
        <v>186</v>
      </c>
      <c r="DU14" s="431"/>
      <c r="DV14" s="1" t="s">
        <v>187</v>
      </c>
      <c r="DW14" s="545">
        <v>241.30000000000291</v>
      </c>
      <c r="DX14" s="432" t="s">
        <v>188</v>
      </c>
      <c r="DZ14" s="431"/>
      <c r="EA14" s="1" t="s">
        <v>190</v>
      </c>
      <c r="EB14" s="431"/>
      <c r="EC14" s="1" t="s">
        <v>186</v>
      </c>
      <c r="ED14" s="431"/>
      <c r="EE14" s="1" t="s">
        <v>187</v>
      </c>
      <c r="EG14" s="1" t="s">
        <v>188</v>
      </c>
      <c r="EI14" s="431"/>
      <c r="EJ14" s="1" t="s">
        <v>190</v>
      </c>
      <c r="EK14" s="431"/>
      <c r="EL14" s="1" t="s">
        <v>186</v>
      </c>
      <c r="EM14" s="431"/>
      <c r="EN14" s="1" t="s">
        <v>187</v>
      </c>
      <c r="EP14" s="1" t="s">
        <v>188</v>
      </c>
      <c r="ER14" s="431"/>
      <c r="ES14" s="1" t="s">
        <v>190</v>
      </c>
      <c r="ET14" s="431"/>
      <c r="EU14" s="1" t="s">
        <v>186</v>
      </c>
      <c r="EV14" s="431"/>
      <c r="EW14" s="1" t="s">
        <v>187</v>
      </c>
      <c r="EY14" s="1" t="s">
        <v>188</v>
      </c>
      <c r="FA14" s="431"/>
      <c r="FB14" s="1" t="s">
        <v>190</v>
      </c>
      <c r="FC14" s="431"/>
      <c r="FD14" s="1" t="s">
        <v>186</v>
      </c>
      <c r="FE14" s="431"/>
      <c r="FF14" s="1" t="s">
        <v>187</v>
      </c>
      <c r="FG14" s="427">
        <v>168.70000000000073</v>
      </c>
      <c r="FH14" s="432" t="s">
        <v>188</v>
      </c>
      <c r="FJ14" s="431"/>
      <c r="FK14" s="1" t="s">
        <v>190</v>
      </c>
      <c r="FL14" s="431"/>
      <c r="FM14" s="1" t="s">
        <v>186</v>
      </c>
      <c r="FN14" s="431"/>
      <c r="FO14" s="1" t="s">
        <v>187</v>
      </c>
      <c r="FP14" s="545">
        <v>668.45000000000255</v>
      </c>
      <c r="FQ14" s="432" t="s">
        <v>188</v>
      </c>
      <c r="FS14" s="431"/>
      <c r="FT14" s="1" t="s">
        <v>190</v>
      </c>
      <c r="FU14" s="431"/>
      <c r="FV14" s="1" t="s">
        <v>186</v>
      </c>
      <c r="FW14" s="431"/>
      <c r="FX14" s="1" t="s">
        <v>187</v>
      </c>
      <c r="FZ14" s="1" t="s">
        <v>188</v>
      </c>
      <c r="GB14" s="431"/>
      <c r="GC14" s="1" t="s">
        <v>190</v>
      </c>
      <c r="GD14" s="431"/>
      <c r="GE14" s="1" t="s">
        <v>186</v>
      </c>
      <c r="GF14" s="431"/>
      <c r="GG14" s="1" t="s">
        <v>187</v>
      </c>
      <c r="GI14" s="1" t="s">
        <v>188</v>
      </c>
      <c r="GK14" s="431"/>
      <c r="GL14" s="1" t="s">
        <v>190</v>
      </c>
      <c r="GM14" s="431"/>
      <c r="GN14" s="1" t="s">
        <v>186</v>
      </c>
      <c r="GO14" s="431"/>
      <c r="GP14" s="1" t="s">
        <v>187</v>
      </c>
      <c r="GQ14" s="545">
        <v>1934.600000000004</v>
      </c>
      <c r="GR14" s="432" t="s">
        <v>188</v>
      </c>
      <c r="GT14" s="431"/>
      <c r="GU14" s="1" t="s">
        <v>190</v>
      </c>
      <c r="GV14" s="431"/>
      <c r="GW14" s="1" t="s">
        <v>186</v>
      </c>
      <c r="GX14" s="431"/>
      <c r="GY14" s="1" t="s">
        <v>187</v>
      </c>
      <c r="HA14" s="1" t="s">
        <v>188</v>
      </c>
      <c r="HD14" s="1" t="s">
        <v>190</v>
      </c>
      <c r="HF14" s="1" t="s">
        <v>186</v>
      </c>
      <c r="HH14" s="1" t="s">
        <v>187</v>
      </c>
      <c r="HI14" s="168">
        <v>507</v>
      </c>
      <c r="HJ14" s="1" t="s">
        <v>188</v>
      </c>
      <c r="HL14" s="431"/>
      <c r="HM14" s="1" t="s">
        <v>190</v>
      </c>
      <c r="HN14" s="431"/>
      <c r="HO14" s="1" t="s">
        <v>186</v>
      </c>
      <c r="HP14" s="431"/>
      <c r="HQ14" s="1" t="s">
        <v>187</v>
      </c>
      <c r="HS14" s="1" t="s">
        <v>188</v>
      </c>
      <c r="HU14" s="431"/>
      <c r="HV14" s="1" t="s">
        <v>190</v>
      </c>
      <c r="HW14" s="431"/>
      <c r="HX14" s="1" t="s">
        <v>186</v>
      </c>
      <c r="HY14" s="431"/>
      <c r="HZ14" s="1" t="s">
        <v>187</v>
      </c>
      <c r="IA14" s="545">
        <v>3955.699999999998</v>
      </c>
      <c r="IB14" s="432" t="s">
        <v>188</v>
      </c>
      <c r="ID14" s="431"/>
      <c r="IE14" s="1" t="s">
        <v>190</v>
      </c>
      <c r="IF14" s="431"/>
      <c r="IG14" s="1" t="s">
        <v>186</v>
      </c>
      <c r="IH14" s="431"/>
      <c r="II14" s="1" t="s">
        <v>187</v>
      </c>
      <c r="IK14" s="1" t="s">
        <v>188</v>
      </c>
      <c r="IM14" s="431"/>
      <c r="IN14" s="1" t="s">
        <v>190</v>
      </c>
      <c r="IO14" s="431"/>
      <c r="IP14" s="1" t="s">
        <v>186</v>
      </c>
      <c r="IQ14" s="431"/>
      <c r="IR14" s="1" t="s">
        <v>187</v>
      </c>
      <c r="IT14" s="1" t="s">
        <v>188</v>
      </c>
      <c r="IW14" s="1" t="s">
        <v>190</v>
      </c>
      <c r="IY14" s="1" t="s">
        <v>186</v>
      </c>
      <c r="JA14" s="1" t="s">
        <v>187</v>
      </c>
      <c r="JB14" s="168">
        <v>490.09999999999991</v>
      </c>
      <c r="JC14" s="1" t="s">
        <v>188</v>
      </c>
      <c r="JE14" s="431"/>
      <c r="JF14" s="1" t="s">
        <v>190</v>
      </c>
      <c r="JG14" s="431"/>
      <c r="JH14" s="1" t="s">
        <v>186</v>
      </c>
      <c r="JI14" s="431"/>
      <c r="JJ14" s="1" t="s">
        <v>187</v>
      </c>
      <c r="JK14" s="427">
        <v>318.20000000000255</v>
      </c>
      <c r="JL14" s="432" t="s">
        <v>188</v>
      </c>
      <c r="JN14" s="431"/>
      <c r="JO14" s="1" t="s">
        <v>190</v>
      </c>
      <c r="JP14" s="431"/>
      <c r="JQ14" s="1" t="s">
        <v>186</v>
      </c>
      <c r="JR14" s="431"/>
      <c r="JS14" s="1" t="s">
        <v>187</v>
      </c>
      <c r="JU14" s="1" t="s">
        <v>188</v>
      </c>
      <c r="JW14" s="431"/>
      <c r="JX14" s="1" t="s">
        <v>190</v>
      </c>
      <c r="JY14" s="431"/>
      <c r="JZ14" s="1" t="s">
        <v>186</v>
      </c>
      <c r="KA14" s="431"/>
      <c r="KB14" s="1" t="s">
        <v>187</v>
      </c>
      <c r="KC14" s="545">
        <v>2188.9000000000633</v>
      </c>
      <c r="KD14" s="432" t="s">
        <v>188</v>
      </c>
      <c r="KG14" s="1" t="s">
        <v>190</v>
      </c>
      <c r="KI14" s="1" t="s">
        <v>186</v>
      </c>
      <c r="KK14" s="1" t="s">
        <v>187</v>
      </c>
      <c r="KL14" s="213">
        <v>142.09999999999945</v>
      </c>
      <c r="KM14" s="1" t="s">
        <v>188</v>
      </c>
      <c r="KO14" s="431"/>
      <c r="KP14" s="1" t="s">
        <v>190</v>
      </c>
      <c r="KQ14" s="431"/>
      <c r="KR14" s="1" t="s">
        <v>186</v>
      </c>
      <c r="KS14" s="431"/>
      <c r="KT14" s="1" t="s">
        <v>187</v>
      </c>
      <c r="KV14" s="1" t="s">
        <v>188</v>
      </c>
      <c r="KX14" s="431"/>
      <c r="KY14" s="1" t="s">
        <v>190</v>
      </c>
      <c r="KZ14" s="431"/>
      <c r="LA14" s="1" t="s">
        <v>186</v>
      </c>
      <c r="LB14" s="431"/>
      <c r="LC14" s="1" t="s">
        <v>187</v>
      </c>
      <c r="LE14" s="1" t="s">
        <v>188</v>
      </c>
      <c r="LG14" s="431"/>
      <c r="LH14" s="1" t="s">
        <v>190</v>
      </c>
      <c r="LI14" s="431"/>
      <c r="LJ14" s="1" t="s">
        <v>186</v>
      </c>
      <c r="LK14" s="431"/>
      <c r="LL14" s="1" t="s">
        <v>187</v>
      </c>
      <c r="LN14" s="1" t="s">
        <v>188</v>
      </c>
      <c r="LQ14" s="1" t="s">
        <v>190</v>
      </c>
      <c r="LS14" s="1" t="s">
        <v>186</v>
      </c>
      <c r="LU14" s="1" t="s">
        <v>187</v>
      </c>
      <c r="LV14" s="168">
        <v>104.55000000000018</v>
      </c>
      <c r="LW14" s="1" t="s">
        <v>188</v>
      </c>
      <c r="LY14" s="431"/>
      <c r="LZ14" s="1" t="s">
        <v>190</v>
      </c>
      <c r="MA14" s="431"/>
      <c r="MB14" s="1" t="s">
        <v>186</v>
      </c>
      <c r="MC14" s="431"/>
      <c r="MD14" s="1" t="s">
        <v>187</v>
      </c>
      <c r="MF14" s="1" t="s">
        <v>188</v>
      </c>
      <c r="MH14" s="431"/>
      <c r="MI14" s="1" t="s">
        <v>190</v>
      </c>
      <c r="MJ14" s="431"/>
      <c r="MK14" s="1" t="s">
        <v>186</v>
      </c>
      <c r="ML14" s="431"/>
      <c r="MM14" s="1" t="s">
        <v>187</v>
      </c>
      <c r="MN14" s="588">
        <v>683.19999999999891</v>
      </c>
      <c r="MO14" s="432" t="s">
        <v>188</v>
      </c>
      <c r="MQ14" s="431"/>
      <c r="MR14" s="1" t="s">
        <v>190</v>
      </c>
      <c r="MS14" s="431"/>
      <c r="MT14" s="1" t="s">
        <v>186</v>
      </c>
      <c r="MU14" s="431"/>
      <c r="MV14" s="1" t="s">
        <v>187</v>
      </c>
      <c r="MW14" s="545">
        <v>301.50000000000728</v>
      </c>
      <c r="MX14" s="432" t="s">
        <v>188</v>
      </c>
    </row>
    <row r="15" spans="1:363" ht="18">
      <c r="A15" s="129">
        <v>2020</v>
      </c>
      <c r="B15" s="69">
        <f>SUM(D15:AAP15)</f>
        <v>14459.750000000085</v>
      </c>
      <c r="D15"/>
      <c r="E15" s="10">
        <f>D14*0.25</f>
        <v>0</v>
      </c>
      <c r="G15" s="10">
        <f>F14*0.5</f>
        <v>0</v>
      </c>
      <c r="I15" s="10">
        <f>H14*0.75</f>
        <v>0</v>
      </c>
      <c r="K15" s="10">
        <f>J14*1</f>
        <v>471.1</v>
      </c>
      <c r="N15" s="10">
        <f>M14*0.25</f>
        <v>0</v>
      </c>
      <c r="P15" s="10">
        <f>O14*0.5</f>
        <v>0</v>
      </c>
      <c r="R15" s="10">
        <f>Q14*0.75</f>
        <v>0</v>
      </c>
      <c r="T15" s="10">
        <f>S14*1</f>
        <v>129.60000000000014</v>
      </c>
      <c r="W15" s="10">
        <f>V14*0.25</f>
        <v>0</v>
      </c>
      <c r="Y15" s="10">
        <f>X14*0.5</f>
        <v>0</v>
      </c>
      <c r="AA15" s="10">
        <f>Z14*0.75</f>
        <v>0</v>
      </c>
      <c r="AC15" s="10">
        <f>AB14*1</f>
        <v>456.60000000000014</v>
      </c>
      <c r="AF15" s="10">
        <f>AE14*0.25</f>
        <v>0</v>
      </c>
      <c r="AH15" s="10">
        <f>AG14*0.5</f>
        <v>0</v>
      </c>
      <c r="AJ15" s="10">
        <f>AI14*0.75</f>
        <v>0</v>
      </c>
      <c r="AL15" s="10">
        <f>AK14*1</f>
        <v>0</v>
      </c>
      <c r="AO15" s="10">
        <f>AN14*0.25</f>
        <v>0</v>
      </c>
      <c r="AQ15" s="10">
        <f>AP14*0.5</f>
        <v>0</v>
      </c>
      <c r="AS15" s="10">
        <f>AR14*0.75</f>
        <v>0</v>
      </c>
      <c r="AT15"/>
      <c r="AU15" s="10">
        <f>AT14*1</f>
        <v>104.59999999999945</v>
      </c>
      <c r="AX15" s="10">
        <f>AW14*0.25</f>
        <v>0</v>
      </c>
      <c r="AY15"/>
      <c r="AZ15" s="10">
        <f>AY14*0.5</f>
        <v>0</v>
      </c>
      <c r="BA15"/>
      <c r="BB15" s="10">
        <f>BA14*0.75</f>
        <v>0</v>
      </c>
      <c r="BC15"/>
      <c r="BD15" s="10">
        <f>BC14*1</f>
        <v>231.59999999999991</v>
      </c>
      <c r="BG15" s="10">
        <f>BF14*0.25</f>
        <v>0</v>
      </c>
      <c r="BI15" s="10">
        <f>BH14*0.5</f>
        <v>0</v>
      </c>
      <c r="BK15" s="10">
        <f>BJ14*0.75</f>
        <v>0</v>
      </c>
      <c r="BM15" s="10">
        <f>BL14*1</f>
        <v>808.75</v>
      </c>
      <c r="BP15" s="10">
        <f>BO14*0.25</f>
        <v>0</v>
      </c>
      <c r="BR15" s="10">
        <f>BQ14*0.5</f>
        <v>0</v>
      </c>
      <c r="BT15" s="10">
        <f>BS14*0.75</f>
        <v>0</v>
      </c>
      <c r="BV15" s="10">
        <f>BU14*1</f>
        <v>458.39999999999918</v>
      </c>
      <c r="BX15" s="431"/>
      <c r="BY15" s="10">
        <f>BX14*0.25</f>
        <v>0</v>
      </c>
      <c r="BZ15" s="431"/>
      <c r="CA15" s="10">
        <f>BZ14*0.5</f>
        <v>0</v>
      </c>
      <c r="CB15" s="431"/>
      <c r="CC15" s="10">
        <f>CB14*0.75</f>
        <v>0</v>
      </c>
      <c r="CE15" s="437">
        <f>CD14*1</f>
        <v>9.1000000000040018</v>
      </c>
      <c r="CG15" s="431"/>
      <c r="CH15" s="10">
        <f>CG14*0.25</f>
        <v>0</v>
      </c>
      <c r="CI15" s="431"/>
      <c r="CJ15" s="10">
        <f>CI14*0.5</f>
        <v>0</v>
      </c>
      <c r="CK15" s="431"/>
      <c r="CL15" s="10">
        <f>CK14*0.75</f>
        <v>0</v>
      </c>
      <c r="CN15" s="10">
        <f>CM14*1</f>
        <v>0</v>
      </c>
      <c r="CP15" s="431"/>
      <c r="CQ15" s="10">
        <f>CP14*0.25</f>
        <v>0</v>
      </c>
      <c r="CR15" s="431"/>
      <c r="CS15" s="10">
        <f>CR14*0.5</f>
        <v>0</v>
      </c>
      <c r="CT15" s="431"/>
      <c r="CU15" s="10">
        <f>CT14*0.75</f>
        <v>0</v>
      </c>
      <c r="CW15" s="10">
        <f>CV14*1</f>
        <v>0</v>
      </c>
      <c r="CY15" s="431"/>
      <c r="CZ15" s="10">
        <f>CY14*0.25</f>
        <v>0</v>
      </c>
      <c r="DA15" s="431"/>
      <c r="DB15" s="10">
        <f>DA14*0.5</f>
        <v>0</v>
      </c>
      <c r="DC15" s="431"/>
      <c r="DD15" s="10">
        <f>DC14*0.75</f>
        <v>0</v>
      </c>
      <c r="DF15" s="437">
        <f>DE14*1</f>
        <v>85.700000000002547</v>
      </c>
      <c r="DH15" s="431"/>
      <c r="DI15" s="10">
        <f>DH14*0.25</f>
        <v>0</v>
      </c>
      <c r="DJ15" s="431"/>
      <c r="DK15" s="10">
        <f>DJ14*0.5</f>
        <v>0</v>
      </c>
      <c r="DL15" s="431"/>
      <c r="DM15" s="10">
        <f>DL14*0.75</f>
        <v>0</v>
      </c>
      <c r="DO15" s="10">
        <f>DN14*1</f>
        <v>0</v>
      </c>
      <c r="DQ15" s="431"/>
      <c r="DR15" s="10">
        <f>DQ14*0.25</f>
        <v>0</v>
      </c>
      <c r="DS15" s="431"/>
      <c r="DT15" s="10">
        <f>DS14*0.5</f>
        <v>0</v>
      </c>
      <c r="DU15" s="431"/>
      <c r="DV15" s="10">
        <f>DU14*0.75</f>
        <v>0</v>
      </c>
      <c r="DX15" s="437">
        <f>DW14*1</f>
        <v>241.30000000000291</v>
      </c>
      <c r="DZ15" s="431"/>
      <c r="EA15" s="10">
        <f>DZ14*0.25</f>
        <v>0</v>
      </c>
      <c r="EB15" s="431"/>
      <c r="EC15" s="10">
        <f>EB14*0.5</f>
        <v>0</v>
      </c>
      <c r="ED15" s="431"/>
      <c r="EE15" s="10">
        <f>ED14*0.75</f>
        <v>0</v>
      </c>
      <c r="EG15" s="10">
        <f>EF14*1</f>
        <v>0</v>
      </c>
      <c r="EI15" s="431"/>
      <c r="EJ15" s="10">
        <f>EI14*0.25</f>
        <v>0</v>
      </c>
      <c r="EK15" s="431"/>
      <c r="EL15" s="10">
        <f>EK14*0.5</f>
        <v>0</v>
      </c>
      <c r="EM15" s="431"/>
      <c r="EN15" s="10">
        <f>EM14*0.75</f>
        <v>0</v>
      </c>
      <c r="EP15" s="10">
        <f>EO14*1</f>
        <v>0</v>
      </c>
      <c r="ER15" s="431"/>
      <c r="ES15" s="10">
        <f>ER14*0.25</f>
        <v>0</v>
      </c>
      <c r="ET15" s="431"/>
      <c r="EU15" s="10">
        <f>ET14*0.5</f>
        <v>0</v>
      </c>
      <c r="EV15" s="431"/>
      <c r="EW15" s="10">
        <f>EV14*0.75</f>
        <v>0</v>
      </c>
      <c r="EY15" s="10">
        <f>EX14*1</f>
        <v>0</v>
      </c>
      <c r="FA15" s="431"/>
      <c r="FB15" s="10">
        <f>FA14*0.25</f>
        <v>0</v>
      </c>
      <c r="FC15" s="431"/>
      <c r="FD15" s="10">
        <f>FC14*0.5</f>
        <v>0</v>
      </c>
      <c r="FE15" s="431"/>
      <c r="FF15" s="10">
        <f>FE14*0.75</f>
        <v>0</v>
      </c>
      <c r="FH15" s="437">
        <f>FG14*1</f>
        <v>168.70000000000073</v>
      </c>
      <c r="FJ15" s="431"/>
      <c r="FK15" s="10">
        <f>FJ14*0.25</f>
        <v>0</v>
      </c>
      <c r="FL15" s="431"/>
      <c r="FM15" s="10">
        <f>FL14*0.5</f>
        <v>0</v>
      </c>
      <c r="FN15" s="431"/>
      <c r="FO15" s="10">
        <f>FN14*0.75</f>
        <v>0</v>
      </c>
      <c r="FQ15" s="437">
        <f>FP14*1</f>
        <v>668.45000000000255</v>
      </c>
      <c r="FS15" s="431"/>
      <c r="FT15" s="10">
        <f>FS14*0.25</f>
        <v>0</v>
      </c>
      <c r="FU15" s="431"/>
      <c r="FV15" s="10">
        <f>FU14*0.5</f>
        <v>0</v>
      </c>
      <c r="FW15" s="431"/>
      <c r="FX15" s="10">
        <f>FW14*0.75</f>
        <v>0</v>
      </c>
      <c r="FZ15" s="10">
        <f>FY14*1</f>
        <v>0</v>
      </c>
      <c r="GB15" s="431"/>
      <c r="GC15" s="10">
        <f>GB14*0.25</f>
        <v>0</v>
      </c>
      <c r="GD15" s="431"/>
      <c r="GE15" s="10">
        <f>GD14*0.5</f>
        <v>0</v>
      </c>
      <c r="GF15" s="431"/>
      <c r="GG15" s="10">
        <f>GF14*0.75</f>
        <v>0</v>
      </c>
      <c r="GI15" s="10">
        <f>GH14*1</f>
        <v>0</v>
      </c>
      <c r="GK15" s="431"/>
      <c r="GL15" s="10">
        <f>GK14*0.25</f>
        <v>0</v>
      </c>
      <c r="GM15" s="431"/>
      <c r="GN15" s="10">
        <f>GM14*0.5</f>
        <v>0</v>
      </c>
      <c r="GO15" s="431"/>
      <c r="GP15" s="10">
        <f>GO14*0.75</f>
        <v>0</v>
      </c>
      <c r="GR15" s="437">
        <f>GQ14*1</f>
        <v>1934.600000000004</v>
      </c>
      <c r="GT15" s="431"/>
      <c r="GU15" s="10">
        <f>GT14*0.25</f>
        <v>0</v>
      </c>
      <c r="GV15" s="431"/>
      <c r="GW15" s="10">
        <f>GV14*0.5</f>
        <v>0</v>
      </c>
      <c r="GX15" s="431"/>
      <c r="GY15" s="10">
        <f>GX14*0.75</f>
        <v>0</v>
      </c>
      <c r="HA15" s="10">
        <f>GZ14*1</f>
        <v>0</v>
      </c>
      <c r="HD15" s="10">
        <f>HC14*0.25</f>
        <v>0</v>
      </c>
      <c r="HF15" s="10">
        <f>HE14*0.5</f>
        <v>0</v>
      </c>
      <c r="HH15" s="10">
        <f>HG14*0.75</f>
        <v>0</v>
      </c>
      <c r="HJ15" s="10">
        <f>HI14*1</f>
        <v>507</v>
      </c>
      <c r="HL15" s="431"/>
      <c r="HM15" s="10">
        <f>HL14*0.25</f>
        <v>0</v>
      </c>
      <c r="HN15" s="431"/>
      <c r="HO15" s="10">
        <f>HN14*0.5</f>
        <v>0</v>
      </c>
      <c r="HP15" s="431"/>
      <c r="HQ15" s="10">
        <f>HP14*0.75</f>
        <v>0</v>
      </c>
      <c r="HS15" s="10">
        <f>HR14*1</f>
        <v>0</v>
      </c>
      <c r="HU15" s="431"/>
      <c r="HV15" s="10">
        <f>HU14*0.25</f>
        <v>0</v>
      </c>
      <c r="HW15" s="431"/>
      <c r="HX15" s="10">
        <f>HW14*0.5</f>
        <v>0</v>
      </c>
      <c r="HY15" s="431"/>
      <c r="HZ15" s="10">
        <f>HY14*0.75</f>
        <v>0</v>
      </c>
      <c r="IB15" s="437">
        <f>IA14*1</f>
        <v>3955.699999999998</v>
      </c>
      <c r="ID15" s="431"/>
      <c r="IE15" s="10">
        <f>ID14*0.25</f>
        <v>0</v>
      </c>
      <c r="IF15" s="431"/>
      <c r="IG15" s="10">
        <f>IF14*0.5</f>
        <v>0</v>
      </c>
      <c r="IH15" s="431"/>
      <c r="II15" s="10">
        <f>IH14*0.75</f>
        <v>0</v>
      </c>
      <c r="IK15" s="10">
        <f>IJ14*1</f>
        <v>0</v>
      </c>
      <c r="IM15" s="431"/>
      <c r="IN15" s="10">
        <f>IM14*0.25</f>
        <v>0</v>
      </c>
      <c r="IO15" s="431"/>
      <c r="IP15" s="10">
        <f>IO14*0.5</f>
        <v>0</v>
      </c>
      <c r="IQ15" s="431"/>
      <c r="IR15" s="10">
        <f>IQ14*0.75</f>
        <v>0</v>
      </c>
      <c r="IT15" s="10">
        <f>IS14*1</f>
        <v>0</v>
      </c>
      <c r="IW15" s="10">
        <f>IV14*0.25</f>
        <v>0</v>
      </c>
      <c r="IY15" s="10">
        <f>IX14*0.5</f>
        <v>0</v>
      </c>
      <c r="JA15" s="10">
        <f>IZ14*0.75</f>
        <v>0</v>
      </c>
      <c r="JC15" s="10">
        <f>JB14*1</f>
        <v>490.09999999999991</v>
      </c>
      <c r="JE15" s="431"/>
      <c r="JF15" s="10">
        <f>JE14*0.25</f>
        <v>0</v>
      </c>
      <c r="JG15" s="431"/>
      <c r="JH15" s="10">
        <f>JG14*0.5</f>
        <v>0</v>
      </c>
      <c r="JI15" s="431"/>
      <c r="JJ15" s="10">
        <f>JI14*0.75</f>
        <v>0</v>
      </c>
      <c r="JL15" s="437">
        <f>JK14*1</f>
        <v>318.20000000000255</v>
      </c>
      <c r="JN15" s="431"/>
      <c r="JO15" s="10">
        <f>JN14*0.25</f>
        <v>0</v>
      </c>
      <c r="JP15" s="431"/>
      <c r="JQ15" s="10">
        <f>JP14*0.5</f>
        <v>0</v>
      </c>
      <c r="JR15" s="431"/>
      <c r="JS15" s="10">
        <f>JR14*0.75</f>
        <v>0</v>
      </c>
      <c r="JU15" s="10">
        <f>JT14*1</f>
        <v>0</v>
      </c>
      <c r="JW15" s="431"/>
      <c r="JX15" s="10">
        <f>JW14*0.25</f>
        <v>0</v>
      </c>
      <c r="JY15" s="431"/>
      <c r="JZ15" s="10">
        <f>JY14*0.5</f>
        <v>0</v>
      </c>
      <c r="KA15" s="431"/>
      <c r="KB15" s="10">
        <f>KA14*0.75</f>
        <v>0</v>
      </c>
      <c r="KD15" s="437">
        <f t="shared" ref="KD15" si="2">KC14*1</f>
        <v>2188.9000000000633</v>
      </c>
      <c r="KG15" s="10">
        <f>KF14*0.25</f>
        <v>0</v>
      </c>
      <c r="KI15" s="10">
        <f>KH14*0.5</f>
        <v>0</v>
      </c>
      <c r="KK15" s="10">
        <f>KJ14*0.75</f>
        <v>0</v>
      </c>
      <c r="KM15" s="10">
        <f>KL14*1</f>
        <v>142.09999999999945</v>
      </c>
      <c r="KO15" s="431"/>
      <c r="KP15" s="10">
        <f>KO14*0.25</f>
        <v>0</v>
      </c>
      <c r="KQ15" s="431"/>
      <c r="KR15" s="10">
        <f>KQ14*0.5</f>
        <v>0</v>
      </c>
      <c r="KS15" s="431"/>
      <c r="KT15" s="10">
        <f>KS14*0.75</f>
        <v>0</v>
      </c>
      <c r="KV15" s="10">
        <f>KU14*1</f>
        <v>0</v>
      </c>
      <c r="KX15" s="431"/>
      <c r="KY15" s="10">
        <f>KX14*0.25</f>
        <v>0</v>
      </c>
      <c r="KZ15" s="431"/>
      <c r="LA15" s="10">
        <f>KZ14*0.5</f>
        <v>0</v>
      </c>
      <c r="LB15" s="431"/>
      <c r="LC15" s="10">
        <f>LB14*0.75</f>
        <v>0</v>
      </c>
      <c r="LE15" s="10">
        <f>LD14*1</f>
        <v>0</v>
      </c>
      <c r="LG15" s="431"/>
      <c r="LH15" s="10">
        <f>LG14*0.25</f>
        <v>0</v>
      </c>
      <c r="LI15" s="431"/>
      <c r="LJ15" s="10">
        <f>LI14*0.5</f>
        <v>0</v>
      </c>
      <c r="LK15" s="431"/>
      <c r="LL15" s="10">
        <f>LK14*0.75</f>
        <v>0</v>
      </c>
      <c r="LN15" s="10">
        <f>LM14*1</f>
        <v>0</v>
      </c>
      <c r="LQ15" s="10">
        <f>LP14*0.25</f>
        <v>0</v>
      </c>
      <c r="LS15" s="10">
        <f>LR14*0.5</f>
        <v>0</v>
      </c>
      <c r="LU15" s="10">
        <f>LT14*0.75</f>
        <v>0</v>
      </c>
      <c r="LW15" s="10">
        <f>LV14*1</f>
        <v>104.55000000000018</v>
      </c>
      <c r="LY15" s="431"/>
      <c r="LZ15" s="10">
        <f>LY14*0.25</f>
        <v>0</v>
      </c>
      <c r="MA15" s="431"/>
      <c r="MB15" s="10">
        <f>MA14*0.5</f>
        <v>0</v>
      </c>
      <c r="MC15" s="431"/>
      <c r="MD15" s="10">
        <f>MC14*0.75</f>
        <v>0</v>
      </c>
      <c r="MF15" s="10">
        <f>ME14*1</f>
        <v>0</v>
      </c>
      <c r="MH15" s="431"/>
      <c r="MI15" s="10">
        <f>MH14*0.25</f>
        <v>0</v>
      </c>
      <c r="MJ15" s="431"/>
      <c r="MK15" s="10">
        <f>MJ14*0.5</f>
        <v>0</v>
      </c>
      <c r="ML15" s="431"/>
      <c r="MM15" s="10">
        <f>ML14*0.75</f>
        <v>0</v>
      </c>
      <c r="MO15" s="437">
        <f>MN14*1</f>
        <v>683.19999999999891</v>
      </c>
      <c r="MQ15" s="431"/>
      <c r="MR15" s="10">
        <f>MQ14*0.25</f>
        <v>0</v>
      </c>
      <c r="MS15" s="431"/>
      <c r="MT15" s="10">
        <f>MS14*0.5</f>
        <v>0</v>
      </c>
      <c r="MU15" s="431"/>
      <c r="MV15" s="10">
        <f>MU14*0.75</f>
        <v>0</v>
      </c>
      <c r="MX15" s="437">
        <f>MW14*1</f>
        <v>301.50000000000728</v>
      </c>
    </row>
    <row r="16" spans="1:363" s="60" customFormat="1" ht="15">
      <c r="A16" s="377"/>
      <c r="B16" s="378"/>
      <c r="C16" s="379"/>
      <c r="E16" s="380"/>
      <c r="L16" s="379"/>
      <c r="N16" s="380"/>
      <c r="U16" s="379"/>
      <c r="W16" s="380"/>
      <c r="AD16" s="379"/>
      <c r="AF16" s="380"/>
      <c r="AM16" s="379"/>
      <c r="AO16" s="380"/>
      <c r="AV16" s="379"/>
      <c r="AX16" s="380"/>
      <c r="BE16" s="379"/>
      <c r="BG16" s="380"/>
      <c r="BN16" s="379"/>
      <c r="BP16" s="380"/>
      <c r="BW16" s="379"/>
      <c r="BX16" s="456"/>
      <c r="BY16" s="380"/>
      <c r="BZ16" s="456"/>
      <c r="CB16" s="456"/>
      <c r="CE16" s="456"/>
      <c r="CF16" s="379"/>
      <c r="CG16" s="456"/>
      <c r="CH16" s="380"/>
      <c r="CI16" s="456"/>
      <c r="CK16" s="456"/>
      <c r="CO16" s="379"/>
      <c r="CP16" s="456"/>
      <c r="CQ16" s="380"/>
      <c r="CR16" s="456"/>
      <c r="CT16" s="456"/>
      <c r="CX16" s="379"/>
      <c r="CY16" s="456"/>
      <c r="CZ16" s="380"/>
      <c r="DA16" s="456"/>
      <c r="DC16" s="456"/>
      <c r="DF16" s="456"/>
      <c r="DG16" s="379"/>
      <c r="DH16" s="456"/>
      <c r="DI16" s="380"/>
      <c r="DJ16" s="456"/>
      <c r="DL16" s="456"/>
      <c r="DP16" s="379"/>
      <c r="DQ16" s="456"/>
      <c r="DR16" s="380"/>
      <c r="DS16" s="456"/>
      <c r="DU16" s="456"/>
      <c r="DX16" s="456"/>
      <c r="DY16" s="379"/>
      <c r="DZ16" s="456"/>
      <c r="EA16" s="380"/>
      <c r="EB16" s="456"/>
      <c r="ED16" s="456"/>
      <c r="EH16" s="379"/>
      <c r="EI16" s="456"/>
      <c r="EJ16" s="380"/>
      <c r="EK16" s="456"/>
      <c r="EM16" s="456"/>
      <c r="EQ16" s="379"/>
      <c r="ER16" s="456"/>
      <c r="ES16" s="380"/>
      <c r="ET16" s="456"/>
      <c r="EV16" s="456"/>
      <c r="EZ16" s="379"/>
      <c r="FA16" s="456"/>
      <c r="FB16" s="380"/>
      <c r="FC16" s="456"/>
      <c r="FE16" s="456"/>
      <c r="FH16" s="456"/>
      <c r="FI16" s="379"/>
      <c r="FJ16" s="456"/>
      <c r="FK16" s="380"/>
      <c r="FL16" s="456"/>
      <c r="FN16" s="456"/>
      <c r="FQ16" s="456"/>
      <c r="FR16" s="379"/>
      <c r="FS16" s="456"/>
      <c r="FT16" s="380"/>
      <c r="FU16" s="456"/>
      <c r="FW16" s="456"/>
      <c r="GA16" s="379"/>
      <c r="GB16" s="456"/>
      <c r="GC16" s="380"/>
      <c r="GD16" s="456"/>
      <c r="GF16" s="456"/>
      <c r="GJ16" s="379"/>
      <c r="GK16" s="456"/>
      <c r="GL16" s="380"/>
      <c r="GM16" s="456"/>
      <c r="GO16" s="456"/>
      <c r="GR16" s="456"/>
      <c r="GS16" s="379"/>
      <c r="GT16" s="456"/>
      <c r="GU16" s="380"/>
      <c r="GV16" s="456"/>
      <c r="GX16" s="456"/>
      <c r="HB16" s="379"/>
      <c r="HD16" s="380"/>
      <c r="HK16" s="379"/>
      <c r="HL16" s="456"/>
      <c r="HM16" s="380"/>
      <c r="HN16" s="456"/>
      <c r="HP16" s="456"/>
      <c r="HT16" s="379"/>
      <c r="HU16" s="456"/>
      <c r="HV16" s="380"/>
      <c r="HW16" s="456"/>
      <c r="HY16" s="456"/>
      <c r="IB16" s="456"/>
      <c r="IC16" s="379"/>
      <c r="ID16" s="456"/>
      <c r="IE16" s="380"/>
      <c r="IF16" s="456"/>
      <c r="IH16" s="456"/>
      <c r="IL16" s="379"/>
      <c r="IM16" s="456"/>
      <c r="IN16" s="380"/>
      <c r="IO16" s="456"/>
      <c r="IQ16" s="456"/>
      <c r="IU16" s="379"/>
      <c r="IW16" s="380"/>
      <c r="JD16" s="379"/>
      <c r="JE16" s="456"/>
      <c r="JF16" s="380"/>
      <c r="JG16" s="456"/>
      <c r="JI16" s="456"/>
      <c r="JL16" s="456"/>
      <c r="JM16" s="379"/>
      <c r="JN16" s="456"/>
      <c r="JO16" s="380"/>
      <c r="JP16" s="456"/>
      <c r="JR16" s="456"/>
      <c r="JV16" s="379"/>
      <c r="JW16" s="456"/>
      <c r="JX16" s="380"/>
      <c r="JY16" s="456"/>
      <c r="KA16" s="456"/>
      <c r="KD16" s="456"/>
      <c r="KE16" s="379"/>
      <c r="KG16" s="380"/>
      <c r="KN16" s="379"/>
      <c r="KO16" s="456"/>
      <c r="KP16" s="380"/>
      <c r="KQ16" s="456"/>
      <c r="KS16" s="456"/>
      <c r="KW16" s="379"/>
      <c r="KX16" s="456"/>
      <c r="KY16" s="380"/>
      <c r="KZ16" s="456"/>
      <c r="LB16" s="456"/>
      <c r="LF16" s="379"/>
      <c r="LG16" s="456"/>
      <c r="LH16" s="380"/>
      <c r="LI16" s="456"/>
      <c r="LK16" s="456"/>
      <c r="LO16" s="379"/>
      <c r="LQ16" s="380"/>
      <c r="LX16" s="379"/>
      <c r="LY16" s="456"/>
      <c r="LZ16" s="380"/>
      <c r="MA16" s="456"/>
      <c r="MC16" s="456"/>
      <c r="MG16" s="379"/>
      <c r="MH16" s="456"/>
      <c r="MI16" s="380"/>
      <c r="MJ16" s="456"/>
      <c r="ML16" s="456"/>
      <c r="MO16" s="456"/>
      <c r="MP16" s="379"/>
      <c r="MQ16" s="456"/>
      <c r="MR16" s="380"/>
      <c r="MS16" s="456"/>
      <c r="MU16" s="456"/>
      <c r="MX16" s="456"/>
      <c r="MY16" s="379"/>
    </row>
    <row r="17" spans="1:363" ht="18">
      <c r="A17" s="62" t="s">
        <v>1</v>
      </c>
      <c r="B17" s="69"/>
      <c r="D17">
        <v>337</v>
      </c>
      <c r="E17" s="1" t="s">
        <v>190</v>
      </c>
      <c r="F17">
        <v>440.6</v>
      </c>
      <c r="G17" s="1" t="s">
        <v>186</v>
      </c>
      <c r="H17">
        <v>285.39999999999998</v>
      </c>
      <c r="I17" s="1" t="s">
        <v>187</v>
      </c>
      <c r="J17" s="157">
        <v>294.7</v>
      </c>
      <c r="K17" s="1" t="s">
        <v>188</v>
      </c>
      <c r="M17">
        <v>332.5</v>
      </c>
      <c r="N17" s="1" t="s">
        <v>190</v>
      </c>
      <c r="O17">
        <v>162</v>
      </c>
      <c r="P17" s="1" t="s">
        <v>186</v>
      </c>
      <c r="Q17">
        <v>205.7</v>
      </c>
      <c r="R17" s="1" t="s">
        <v>187</v>
      </c>
      <c r="S17" s="168">
        <v>310.49999999999989</v>
      </c>
      <c r="T17" s="1" t="s">
        <v>188</v>
      </c>
      <c r="V17">
        <v>713.1</v>
      </c>
      <c r="W17" s="1" t="s">
        <v>190</v>
      </c>
      <c r="X17">
        <v>252.7</v>
      </c>
      <c r="Y17" s="1" t="s">
        <v>186</v>
      </c>
      <c r="Z17" s="168">
        <v>546.89999999999964</v>
      </c>
      <c r="AA17" s="1" t="s">
        <v>187</v>
      </c>
      <c r="AB17" s="168">
        <v>259.40000000000009</v>
      </c>
      <c r="AC17" s="1" t="s">
        <v>188</v>
      </c>
      <c r="AE17">
        <v>231.5</v>
      </c>
      <c r="AF17" s="1" t="s">
        <v>190</v>
      </c>
      <c r="AG17">
        <v>6</v>
      </c>
      <c r="AH17" s="1" t="s">
        <v>186</v>
      </c>
      <c r="AI17" s="168">
        <v>186.39999999999986</v>
      </c>
      <c r="AJ17" s="1" t="s">
        <v>187</v>
      </c>
      <c r="AK17" s="168">
        <v>300</v>
      </c>
      <c r="AL17" s="1" t="s">
        <v>188</v>
      </c>
      <c r="AN17">
        <v>211.7</v>
      </c>
      <c r="AO17" s="1" t="s">
        <v>190</v>
      </c>
      <c r="AP17">
        <v>163.69999999999999</v>
      </c>
      <c r="AQ17" s="1" t="s">
        <v>186</v>
      </c>
      <c r="AR17" s="168">
        <v>108.89999999999941</v>
      </c>
      <c r="AS17" s="1" t="s">
        <v>187</v>
      </c>
      <c r="AT17" s="168">
        <v>282.50000000000045</v>
      </c>
      <c r="AU17" s="1" t="s">
        <v>188</v>
      </c>
      <c r="AW17" s="31">
        <v>902.5</v>
      </c>
      <c r="AX17" s="1" t="s">
        <v>190</v>
      </c>
      <c r="AY17" s="31">
        <v>114.9</v>
      </c>
      <c r="AZ17" s="1" t="s">
        <v>186</v>
      </c>
      <c r="BA17" s="168">
        <v>442.19999999999936</v>
      </c>
      <c r="BB17" s="1" t="s">
        <v>187</v>
      </c>
      <c r="BC17" s="168">
        <v>427.30000000000018</v>
      </c>
      <c r="BD17" s="1" t="s">
        <v>188</v>
      </c>
      <c r="BF17">
        <v>340.2</v>
      </c>
      <c r="BG17" s="1" t="s">
        <v>190</v>
      </c>
      <c r="BH17">
        <v>339.3</v>
      </c>
      <c r="BI17" s="1" t="s">
        <v>186</v>
      </c>
      <c r="BJ17" s="168">
        <v>528.09999999999854</v>
      </c>
      <c r="BK17" s="1" t="s">
        <v>187</v>
      </c>
      <c r="BL17" s="168">
        <v>624.80000000000018</v>
      </c>
      <c r="BM17" s="1" t="s">
        <v>188</v>
      </c>
      <c r="BO17">
        <v>303.39999999999998</v>
      </c>
      <c r="BP17" s="1" t="s">
        <v>190</v>
      </c>
      <c r="BQ17">
        <v>191.2</v>
      </c>
      <c r="BR17" s="1" t="s">
        <v>186</v>
      </c>
      <c r="BS17" s="168">
        <v>223.19999999999936</v>
      </c>
      <c r="BT17" s="1" t="s">
        <v>187</v>
      </c>
      <c r="BU17" s="168">
        <v>363.00000000000045</v>
      </c>
      <c r="BV17" s="1" t="s">
        <v>188</v>
      </c>
      <c r="BX17" s="90">
        <v>45.600000000000364</v>
      </c>
      <c r="BY17" s="1" t="s">
        <v>190</v>
      </c>
      <c r="BZ17" s="90">
        <v>44.000000000000455</v>
      </c>
      <c r="CA17" s="1" t="s">
        <v>186</v>
      </c>
      <c r="CB17" s="177">
        <v>0</v>
      </c>
      <c r="CC17" s="1" t="s">
        <v>187</v>
      </c>
      <c r="CD17" s="427">
        <v>0</v>
      </c>
      <c r="CE17" s="432" t="s">
        <v>188</v>
      </c>
      <c r="CG17" s="431">
        <v>512.79999999999995</v>
      </c>
      <c r="CH17" s="1" t="s">
        <v>190</v>
      </c>
      <c r="CI17" s="431">
        <v>164.2</v>
      </c>
      <c r="CJ17" s="1" t="s">
        <v>186</v>
      </c>
      <c r="CK17" s="168">
        <v>946.59999999999991</v>
      </c>
      <c r="CL17" s="1" t="s">
        <v>187</v>
      </c>
      <c r="CM17" s="168"/>
      <c r="CN17" s="1" t="s">
        <v>188</v>
      </c>
      <c r="CP17" s="431">
        <v>197</v>
      </c>
      <c r="CQ17" s="1" t="s">
        <v>190</v>
      </c>
      <c r="CR17" s="431">
        <v>325.3</v>
      </c>
      <c r="CS17" s="1" t="s">
        <v>186</v>
      </c>
      <c r="CT17" s="168">
        <v>177.599999999999</v>
      </c>
      <c r="CU17" s="1" t="s">
        <v>187</v>
      </c>
      <c r="CV17" s="168"/>
      <c r="CW17" s="1" t="s">
        <v>188</v>
      </c>
      <c r="CY17" s="431">
        <v>333</v>
      </c>
      <c r="CZ17" s="1" t="s">
        <v>190</v>
      </c>
      <c r="DA17" s="431">
        <v>387</v>
      </c>
      <c r="DB17" s="1" t="s">
        <v>186</v>
      </c>
      <c r="DC17" s="168">
        <v>217.00000000000091</v>
      </c>
      <c r="DD17" s="1" t="s">
        <v>187</v>
      </c>
      <c r="DE17" s="545">
        <v>148.20000000000255</v>
      </c>
      <c r="DF17" s="432" t="s">
        <v>188</v>
      </c>
      <c r="DH17" s="431">
        <v>387.3</v>
      </c>
      <c r="DI17" s="1" t="s">
        <v>190</v>
      </c>
      <c r="DJ17" s="431">
        <v>235.5</v>
      </c>
      <c r="DK17" s="1" t="s">
        <v>186</v>
      </c>
      <c r="DL17" s="168">
        <v>38.800000000001091</v>
      </c>
      <c r="DM17" s="1" t="s">
        <v>187</v>
      </c>
      <c r="DN17" s="168"/>
      <c r="DO17" s="1" t="s">
        <v>188</v>
      </c>
      <c r="DQ17" s="431">
        <v>271.7</v>
      </c>
      <c r="DR17" s="1" t="s">
        <v>190</v>
      </c>
      <c r="DS17" s="431">
        <v>219.3</v>
      </c>
      <c r="DT17" s="1" t="s">
        <v>186</v>
      </c>
      <c r="DU17" s="496">
        <v>313.50000000000091</v>
      </c>
      <c r="DV17" s="1" t="s">
        <v>187</v>
      </c>
      <c r="DW17" s="545">
        <v>287.00000000000182</v>
      </c>
      <c r="DX17" s="432" t="s">
        <v>188</v>
      </c>
      <c r="DZ17" s="431">
        <v>477.3</v>
      </c>
      <c r="EA17" s="1" t="s">
        <v>190</v>
      </c>
      <c r="EB17" s="431">
        <v>170.7</v>
      </c>
      <c r="EC17" s="1" t="s">
        <v>186</v>
      </c>
      <c r="ED17" s="168">
        <v>320.00000000000091</v>
      </c>
      <c r="EE17" s="1" t="s">
        <v>187</v>
      </c>
      <c r="EF17" s="168"/>
      <c r="EG17" s="1" t="s">
        <v>188</v>
      </c>
      <c r="EI17" s="431">
        <v>239</v>
      </c>
      <c r="EJ17" s="1" t="s">
        <v>190</v>
      </c>
      <c r="EK17" s="431">
        <v>303.89999999999998</v>
      </c>
      <c r="EL17" s="1" t="s">
        <v>186</v>
      </c>
      <c r="EM17" s="496">
        <v>131.5</v>
      </c>
      <c r="EN17" s="1" t="s">
        <v>187</v>
      </c>
      <c r="EO17" s="213"/>
      <c r="EP17" s="1" t="s">
        <v>188</v>
      </c>
      <c r="ER17" s="431">
        <v>155.69999999999999</v>
      </c>
      <c r="ES17" s="1" t="s">
        <v>190</v>
      </c>
      <c r="ET17" s="431">
        <v>128.1</v>
      </c>
      <c r="EU17" s="1" t="s">
        <v>186</v>
      </c>
      <c r="EV17" s="168">
        <v>101</v>
      </c>
      <c r="EW17" s="1" t="s">
        <v>187</v>
      </c>
      <c r="EX17" s="168"/>
      <c r="EY17" s="1" t="s">
        <v>188</v>
      </c>
      <c r="FA17" s="431">
        <v>222</v>
      </c>
      <c r="FB17" s="1" t="s">
        <v>190</v>
      </c>
      <c r="FC17" s="431">
        <v>102.3</v>
      </c>
      <c r="FD17" s="1" t="s">
        <v>186</v>
      </c>
      <c r="FE17" s="496">
        <v>181.39999999999964</v>
      </c>
      <c r="FF17" s="1" t="s">
        <v>187</v>
      </c>
      <c r="FG17" s="427">
        <v>0</v>
      </c>
      <c r="FH17" s="432" t="s">
        <v>188</v>
      </c>
      <c r="FJ17" s="431">
        <v>190.1</v>
      </c>
      <c r="FK17" s="1" t="s">
        <v>190</v>
      </c>
      <c r="FL17" s="431">
        <v>50.8</v>
      </c>
      <c r="FM17" s="1" t="s">
        <v>186</v>
      </c>
      <c r="FN17" s="496">
        <v>182.10000000000036</v>
      </c>
      <c r="FO17" s="1" t="s">
        <v>187</v>
      </c>
      <c r="FP17" s="545">
        <v>274.50000000000182</v>
      </c>
      <c r="FQ17" s="432" t="s">
        <v>188</v>
      </c>
      <c r="FS17" s="431">
        <v>335.3</v>
      </c>
      <c r="FT17" s="1" t="s">
        <v>190</v>
      </c>
      <c r="FU17" s="431">
        <v>610.20000000000005</v>
      </c>
      <c r="FV17" s="1" t="s">
        <v>186</v>
      </c>
      <c r="FW17" s="496">
        <v>549.50000000000091</v>
      </c>
      <c r="FX17" s="1" t="s">
        <v>187</v>
      </c>
      <c r="FY17" s="213"/>
      <c r="FZ17" s="1" t="s">
        <v>188</v>
      </c>
      <c r="GB17" s="431">
        <v>164.5</v>
      </c>
      <c r="GC17" s="1" t="s">
        <v>190</v>
      </c>
      <c r="GD17" s="431">
        <v>347.4</v>
      </c>
      <c r="GE17" s="1" t="s">
        <v>186</v>
      </c>
      <c r="GF17" s="168">
        <v>125</v>
      </c>
      <c r="GG17" s="1" t="s">
        <v>187</v>
      </c>
      <c r="GH17" s="168"/>
      <c r="GI17" s="1" t="s">
        <v>188</v>
      </c>
      <c r="GK17" s="431">
        <v>3056.9</v>
      </c>
      <c r="GL17" s="1" t="s">
        <v>190</v>
      </c>
      <c r="GM17" s="431">
        <v>2425.1</v>
      </c>
      <c r="GN17" s="1" t="s">
        <v>186</v>
      </c>
      <c r="GO17" s="496">
        <v>2296.2999999999956</v>
      </c>
      <c r="GP17" s="1" t="s">
        <v>187</v>
      </c>
      <c r="GQ17" s="545">
        <v>994.09999999999854</v>
      </c>
      <c r="GR17" s="432" t="s">
        <v>188</v>
      </c>
      <c r="GT17" s="431">
        <v>183.6</v>
      </c>
      <c r="GU17" s="1" t="s">
        <v>190</v>
      </c>
      <c r="GV17" s="431">
        <v>684.8</v>
      </c>
      <c r="GW17" s="1" t="s">
        <v>186</v>
      </c>
      <c r="GX17" s="496">
        <v>307.79999999999927</v>
      </c>
      <c r="GY17" s="1" t="s">
        <v>187</v>
      </c>
      <c r="GZ17" s="213"/>
      <c r="HA17" s="1" t="s">
        <v>188</v>
      </c>
      <c r="HC17">
        <v>583</v>
      </c>
      <c r="HD17" s="1" t="s">
        <v>190</v>
      </c>
      <c r="HE17">
        <v>306.5</v>
      </c>
      <c r="HF17" s="1" t="s">
        <v>186</v>
      </c>
      <c r="HG17" s="168">
        <v>482.10000000000036</v>
      </c>
      <c r="HH17" s="1" t="s">
        <v>187</v>
      </c>
      <c r="HI17" s="168">
        <v>304.10000000000036</v>
      </c>
      <c r="HJ17" s="1" t="s">
        <v>188</v>
      </c>
      <c r="HL17" s="431">
        <v>302</v>
      </c>
      <c r="HM17" s="1" t="s">
        <v>190</v>
      </c>
      <c r="HN17" s="431">
        <v>486.8</v>
      </c>
      <c r="HO17" s="1" t="s">
        <v>186</v>
      </c>
      <c r="HP17" s="496">
        <v>403.29999999999927</v>
      </c>
      <c r="HQ17" s="1" t="s">
        <v>187</v>
      </c>
      <c r="HR17" s="213"/>
      <c r="HS17" s="1" t="s">
        <v>188</v>
      </c>
      <c r="HU17" s="431">
        <v>3207.5</v>
      </c>
      <c r="HV17" s="1" t="s">
        <v>190</v>
      </c>
      <c r="HW17" s="431">
        <v>2588</v>
      </c>
      <c r="HX17" s="1" t="s">
        <v>186</v>
      </c>
      <c r="HY17" s="496">
        <v>2560.3999999999942</v>
      </c>
      <c r="HZ17" s="1" t="s">
        <v>187</v>
      </c>
      <c r="IA17" s="545">
        <v>2527.8999999999996</v>
      </c>
      <c r="IB17" s="432" t="s">
        <v>188</v>
      </c>
      <c r="ID17" s="431">
        <v>31.2</v>
      </c>
      <c r="IE17" s="1" t="s">
        <v>190</v>
      </c>
      <c r="IF17" s="431">
        <v>212.6</v>
      </c>
      <c r="IG17" s="1" t="s">
        <v>186</v>
      </c>
      <c r="IH17" s="496">
        <v>224.79999999999563</v>
      </c>
      <c r="II17" s="1" t="s">
        <v>187</v>
      </c>
      <c r="IJ17" s="213"/>
      <c r="IK17" s="1" t="s">
        <v>188</v>
      </c>
      <c r="IM17" s="431">
        <v>480.8</v>
      </c>
      <c r="IN17" s="1" t="s">
        <v>190</v>
      </c>
      <c r="IO17" s="431">
        <v>213.7</v>
      </c>
      <c r="IP17" s="1" t="s">
        <v>186</v>
      </c>
      <c r="IQ17" s="168">
        <v>368.69999999999345</v>
      </c>
      <c r="IR17" s="1" t="s">
        <v>187</v>
      </c>
      <c r="IS17" s="168"/>
      <c r="IT17" s="1" t="s">
        <v>188</v>
      </c>
      <c r="IV17">
        <v>343.9</v>
      </c>
      <c r="IW17" s="1" t="s">
        <v>190</v>
      </c>
      <c r="IX17">
        <v>175.5</v>
      </c>
      <c r="IY17" s="1" t="s">
        <v>186</v>
      </c>
      <c r="IZ17" s="213">
        <v>7.1999999999952706</v>
      </c>
      <c r="JA17" s="1" t="s">
        <v>187</v>
      </c>
      <c r="JB17" s="168">
        <v>443.40000000000009</v>
      </c>
      <c r="JC17" s="1" t="s">
        <v>188</v>
      </c>
      <c r="JE17" s="431">
        <v>548.70000000000005</v>
      </c>
      <c r="JF17" s="1" t="s">
        <v>190</v>
      </c>
      <c r="JG17" s="431">
        <v>261.7</v>
      </c>
      <c r="JH17" s="1" t="s">
        <v>186</v>
      </c>
      <c r="JI17" s="496">
        <v>390.49999999999454</v>
      </c>
      <c r="JJ17" s="1" t="s">
        <v>187</v>
      </c>
      <c r="JK17" s="427">
        <v>274.20000000000073</v>
      </c>
      <c r="JL17" s="432" t="s">
        <v>188</v>
      </c>
      <c r="JN17" s="431">
        <v>218.5</v>
      </c>
      <c r="JO17" s="1" t="s">
        <v>190</v>
      </c>
      <c r="JP17" s="431">
        <v>433.5</v>
      </c>
      <c r="JQ17" s="1" t="s">
        <v>186</v>
      </c>
      <c r="JR17" s="496">
        <v>333.49999999999454</v>
      </c>
      <c r="JS17" s="1" t="s">
        <v>187</v>
      </c>
      <c r="JT17" s="213"/>
      <c r="JU17" s="1" t="s">
        <v>188</v>
      </c>
      <c r="JW17" s="431">
        <v>2598.1999999999998</v>
      </c>
      <c r="JX17" s="1" t="s">
        <v>190</v>
      </c>
      <c r="JY17" s="431">
        <v>1612.6</v>
      </c>
      <c r="JZ17" s="1" t="s">
        <v>186</v>
      </c>
      <c r="KA17" s="168">
        <v>3358</v>
      </c>
      <c r="KB17" s="1" t="s">
        <v>187</v>
      </c>
      <c r="KC17" s="545">
        <v>2430.2000000000135</v>
      </c>
      <c r="KD17" s="432" t="s">
        <v>188</v>
      </c>
      <c r="KF17">
        <v>2.4</v>
      </c>
      <c r="KG17" s="1" t="s">
        <v>190</v>
      </c>
      <c r="KH17">
        <v>254.4</v>
      </c>
      <c r="KI17" s="1" t="s">
        <v>186</v>
      </c>
      <c r="KJ17" s="168">
        <v>280.29999999999927</v>
      </c>
      <c r="KK17" s="1" t="s">
        <v>187</v>
      </c>
      <c r="KL17" s="213">
        <v>32.399999999999636</v>
      </c>
      <c r="KM17" s="1" t="s">
        <v>188</v>
      </c>
      <c r="KO17" s="431">
        <v>282.39999999999998</v>
      </c>
      <c r="KP17" s="1" t="s">
        <v>190</v>
      </c>
      <c r="KQ17" s="431">
        <v>182</v>
      </c>
      <c r="KR17" s="1" t="s">
        <v>186</v>
      </c>
      <c r="KS17" s="496">
        <v>527.5</v>
      </c>
      <c r="KT17" s="1" t="s">
        <v>187</v>
      </c>
      <c r="KU17" s="213"/>
      <c r="KV17" s="1" t="s">
        <v>188</v>
      </c>
      <c r="KX17" s="431">
        <v>333.4</v>
      </c>
      <c r="KY17" s="1" t="s">
        <v>190</v>
      </c>
      <c r="KZ17" s="431">
        <v>275.5</v>
      </c>
      <c r="LA17" s="1" t="s">
        <v>186</v>
      </c>
      <c r="LB17" s="168">
        <v>552.30000000000655</v>
      </c>
      <c r="LC17" s="1" t="s">
        <v>187</v>
      </c>
      <c r="LD17" s="168"/>
      <c r="LE17" s="1" t="s">
        <v>188</v>
      </c>
      <c r="LG17" s="431">
        <v>54</v>
      </c>
      <c r="LH17" s="1" t="s">
        <v>190</v>
      </c>
      <c r="LI17" s="431">
        <v>165.4</v>
      </c>
      <c r="LJ17" s="1" t="s">
        <v>186</v>
      </c>
      <c r="LK17" s="185">
        <v>468.59999999999945</v>
      </c>
      <c r="LL17" s="1" t="s">
        <v>187</v>
      </c>
      <c r="LM17" s="185"/>
      <c r="LN17" s="1" t="s">
        <v>188</v>
      </c>
      <c r="LP17">
        <v>366.7</v>
      </c>
      <c r="LQ17" s="1" t="s">
        <v>190</v>
      </c>
      <c r="LR17">
        <v>188.7</v>
      </c>
      <c r="LS17" s="1" t="s">
        <v>186</v>
      </c>
      <c r="LT17" s="168">
        <v>522.59999999999854</v>
      </c>
      <c r="LU17" s="1" t="s">
        <v>187</v>
      </c>
      <c r="LV17" s="168">
        <v>147.30000000000018</v>
      </c>
      <c r="LW17" s="1" t="s">
        <v>188</v>
      </c>
      <c r="LY17" s="431">
        <v>339.2</v>
      </c>
      <c r="LZ17" s="1" t="s">
        <v>190</v>
      </c>
      <c r="MA17" s="431">
        <v>260.39999999999998</v>
      </c>
      <c r="MB17" s="1" t="s">
        <v>186</v>
      </c>
      <c r="MC17" s="168">
        <v>96</v>
      </c>
      <c r="MD17" s="1" t="s">
        <v>187</v>
      </c>
      <c r="ME17" s="168"/>
      <c r="MF17" s="1" t="s">
        <v>188</v>
      </c>
      <c r="MH17" s="431">
        <v>1069.8</v>
      </c>
      <c r="MI17" s="1" t="s">
        <v>190</v>
      </c>
      <c r="MJ17" s="431">
        <v>1065.4000000000001</v>
      </c>
      <c r="MK17" s="1" t="s">
        <v>186</v>
      </c>
      <c r="ML17" s="466">
        <v>532.69999999999345</v>
      </c>
      <c r="MM17" s="1" t="s">
        <v>187</v>
      </c>
      <c r="MN17" s="588">
        <v>705.20000000000255</v>
      </c>
      <c r="MO17" s="432" t="s">
        <v>188</v>
      </c>
      <c r="MQ17" s="431">
        <v>243</v>
      </c>
      <c r="MR17" s="1" t="s">
        <v>190</v>
      </c>
      <c r="MS17" s="431">
        <v>410</v>
      </c>
      <c r="MT17" s="1" t="s">
        <v>186</v>
      </c>
      <c r="MU17" s="431">
        <v>208.5</v>
      </c>
      <c r="MV17" s="1" t="s">
        <v>187</v>
      </c>
      <c r="MW17" s="545">
        <v>260.99999999999636</v>
      </c>
      <c r="MX17" s="432" t="s">
        <v>188</v>
      </c>
    </row>
    <row r="18" spans="1:363" ht="18">
      <c r="A18" s="128" t="s">
        <v>2984</v>
      </c>
      <c r="B18" s="69">
        <f>SUM(D18:AAP18)</f>
        <v>40258.574999999968</v>
      </c>
      <c r="D18"/>
      <c r="E18" s="10">
        <f>D17*0.25</f>
        <v>84.25</v>
      </c>
      <c r="G18" s="10">
        <f>F17*0.5</f>
        <v>220.3</v>
      </c>
      <c r="I18" s="10">
        <f>H17*0.75</f>
        <v>214.04999999999998</v>
      </c>
      <c r="K18" s="10">
        <f>J17*1</f>
        <v>294.7</v>
      </c>
      <c r="N18" s="10">
        <f>M17*0.25</f>
        <v>83.125</v>
      </c>
      <c r="P18" s="10">
        <f>O17*0.5</f>
        <v>81</v>
      </c>
      <c r="R18" s="10">
        <f>Q17*0.75</f>
        <v>154.27499999999998</v>
      </c>
      <c r="T18" s="10">
        <f>S17*1</f>
        <v>310.49999999999989</v>
      </c>
      <c r="W18" s="10">
        <f>V17*0.25</f>
        <v>178.27500000000001</v>
      </c>
      <c r="Y18" s="10">
        <f>X17*0.5</f>
        <v>126.35</v>
      </c>
      <c r="Z18" s="168"/>
      <c r="AA18" s="10">
        <f>Z17*0.75</f>
        <v>410.17499999999973</v>
      </c>
      <c r="AB18" s="168"/>
      <c r="AC18" s="10">
        <f>AB17*1</f>
        <v>259.40000000000009</v>
      </c>
      <c r="AF18" s="10">
        <f>AE17*0.25</f>
        <v>57.875</v>
      </c>
      <c r="AH18" s="10">
        <f>AG17*0.5</f>
        <v>3</v>
      </c>
      <c r="AI18" s="165"/>
      <c r="AJ18" s="10">
        <f>AI17*0.75</f>
        <v>139.7999999999999</v>
      </c>
      <c r="AK18" s="165"/>
      <c r="AL18" s="10">
        <f>AK17*1</f>
        <v>300</v>
      </c>
      <c r="AO18" s="10">
        <f>AN17*0.25</f>
        <v>52.924999999999997</v>
      </c>
      <c r="AQ18" s="10">
        <f>AP17*0.5</f>
        <v>81.849999999999994</v>
      </c>
      <c r="AR18" s="168"/>
      <c r="AS18" s="10">
        <f>AR17*0.75</f>
        <v>81.674999999999557</v>
      </c>
      <c r="AT18" s="168"/>
      <c r="AU18" s="10">
        <f>AT17*1</f>
        <v>282.50000000000045</v>
      </c>
      <c r="AW18" s="31"/>
      <c r="AX18" s="10">
        <f>AW17*0.25</f>
        <v>225.625</v>
      </c>
      <c r="AZ18" s="10">
        <f>AY17*0.5</f>
        <v>57.45</v>
      </c>
      <c r="BA18" s="165"/>
      <c r="BB18" s="10">
        <f>BA17*0.75</f>
        <v>331.64999999999952</v>
      </c>
      <c r="BD18" s="10">
        <f>BC17*1</f>
        <v>427.30000000000018</v>
      </c>
      <c r="BG18" s="10">
        <f>BF17*0.25</f>
        <v>85.05</v>
      </c>
      <c r="BI18" s="10">
        <f>BH17*0.5</f>
        <v>169.65</v>
      </c>
      <c r="BJ18" s="165"/>
      <c r="BK18" s="10">
        <f>BJ17*0.75</f>
        <v>396.07499999999891</v>
      </c>
      <c r="BL18" s="165"/>
      <c r="BM18" s="10">
        <f>BL17*1</f>
        <v>624.80000000000018</v>
      </c>
      <c r="BP18" s="10">
        <f>BO17*0.25</f>
        <v>75.849999999999994</v>
      </c>
      <c r="BR18" s="10">
        <f>BQ17*0.5</f>
        <v>95.6</v>
      </c>
      <c r="BS18" s="165"/>
      <c r="BT18" s="10">
        <f>BS17*0.75</f>
        <v>167.39999999999952</v>
      </c>
      <c r="BU18" s="165"/>
      <c r="BV18" s="10">
        <f>BU17*1</f>
        <v>363.00000000000045</v>
      </c>
      <c r="BX18" s="173"/>
      <c r="BY18" s="10">
        <f>BX17*0.25</f>
        <v>11.400000000000091</v>
      </c>
      <c r="BZ18" s="173"/>
      <c r="CA18" s="10">
        <f>BZ17*0.5</f>
        <v>22.000000000000227</v>
      </c>
      <c r="CB18" s="177"/>
      <c r="CC18" s="10">
        <f>CB17*0.75</f>
        <v>0</v>
      </c>
      <c r="CE18" s="437">
        <f>CD17*1</f>
        <v>0</v>
      </c>
      <c r="CG18" s="431"/>
      <c r="CH18" s="10">
        <f>CG17*0.25</f>
        <v>128.19999999999999</v>
      </c>
      <c r="CI18" s="431"/>
      <c r="CJ18" s="10">
        <f>CI17*0.5</f>
        <v>82.1</v>
      </c>
      <c r="CK18" s="165"/>
      <c r="CL18" s="10">
        <f>CK17*0.75</f>
        <v>709.94999999999993</v>
      </c>
      <c r="CM18" s="165"/>
      <c r="CN18" s="10">
        <f>CM17*1</f>
        <v>0</v>
      </c>
      <c r="CP18" s="431"/>
      <c r="CQ18" s="10">
        <f>CP17*0.25</f>
        <v>49.25</v>
      </c>
      <c r="CR18" s="431"/>
      <c r="CS18" s="10">
        <f>CR17*0.5</f>
        <v>162.65</v>
      </c>
      <c r="CT18" s="165"/>
      <c r="CU18" s="10">
        <f>CT17*0.75</f>
        <v>133.19999999999925</v>
      </c>
      <c r="CV18" s="165"/>
      <c r="CW18" s="10">
        <f>CV17*1</f>
        <v>0</v>
      </c>
      <c r="CY18" s="431"/>
      <c r="CZ18" s="10">
        <f>CY17*0.25</f>
        <v>83.25</v>
      </c>
      <c r="DA18" s="431"/>
      <c r="DB18" s="10">
        <f>DA17*0.5</f>
        <v>193.5</v>
      </c>
      <c r="DC18" s="165"/>
      <c r="DD18" s="10">
        <f>DC17*0.75</f>
        <v>162.75000000000068</v>
      </c>
      <c r="DF18" s="437">
        <f>DE17*1</f>
        <v>148.20000000000255</v>
      </c>
      <c r="DH18" s="431"/>
      <c r="DI18" s="10">
        <f>DH17*0.25</f>
        <v>96.825000000000003</v>
      </c>
      <c r="DJ18" s="431"/>
      <c r="DK18" s="10">
        <f>DJ17*0.5</f>
        <v>117.75</v>
      </c>
      <c r="DL18" s="165"/>
      <c r="DM18" s="10">
        <f>DL17*0.75</f>
        <v>29.100000000000819</v>
      </c>
      <c r="DN18" s="165"/>
      <c r="DO18" s="10">
        <f>DN17*1</f>
        <v>0</v>
      </c>
      <c r="DQ18" s="431"/>
      <c r="DR18" s="10">
        <f>DQ17*0.25</f>
        <v>67.924999999999997</v>
      </c>
      <c r="DS18" s="431"/>
      <c r="DT18" s="10">
        <f>DS17*0.5</f>
        <v>109.65</v>
      </c>
      <c r="DU18" s="165"/>
      <c r="DV18" s="10">
        <f>DU17*0.75</f>
        <v>235.12500000000068</v>
      </c>
      <c r="DX18" s="437">
        <f>DW17*1</f>
        <v>287.00000000000182</v>
      </c>
      <c r="DZ18" s="431"/>
      <c r="EA18" s="10">
        <f>DZ17*0.25</f>
        <v>119.325</v>
      </c>
      <c r="EB18" s="431"/>
      <c r="EC18" s="10">
        <f>EB17*0.5</f>
        <v>85.35</v>
      </c>
      <c r="ED18" s="31"/>
      <c r="EE18" s="10">
        <f>ED17*0.75</f>
        <v>240.00000000000068</v>
      </c>
      <c r="EF18" s="31"/>
      <c r="EG18" s="10">
        <f>EF17*1</f>
        <v>0</v>
      </c>
      <c r="EI18" s="431"/>
      <c r="EJ18" s="10">
        <f>EI17*0.25</f>
        <v>59.75</v>
      </c>
      <c r="EK18" s="431"/>
      <c r="EL18" s="10">
        <f>EK17*0.5</f>
        <v>151.94999999999999</v>
      </c>
      <c r="EM18" s="165"/>
      <c r="EN18" s="10">
        <f>EM17*0.75</f>
        <v>98.625</v>
      </c>
      <c r="EO18" s="165"/>
      <c r="EP18" s="10">
        <f>EO17*1</f>
        <v>0</v>
      </c>
      <c r="ER18" s="431"/>
      <c r="ES18" s="10">
        <f>ER17*0.25</f>
        <v>38.924999999999997</v>
      </c>
      <c r="ET18" s="431"/>
      <c r="EU18" s="10">
        <f>ET17*0.5</f>
        <v>64.05</v>
      </c>
      <c r="EV18" s="165"/>
      <c r="EW18" s="10">
        <f>EV17*0.75</f>
        <v>75.75</v>
      </c>
      <c r="EX18" s="165"/>
      <c r="EY18" s="10">
        <f>EX17*1</f>
        <v>0</v>
      </c>
      <c r="FA18" s="431"/>
      <c r="FB18" s="10">
        <f>FA17*0.25</f>
        <v>55.5</v>
      </c>
      <c r="FC18" s="431"/>
      <c r="FD18" s="10">
        <f>FC17*0.5</f>
        <v>51.15</v>
      </c>
      <c r="FE18" s="31"/>
      <c r="FF18" s="10">
        <f>FE17*0.75</f>
        <v>136.04999999999973</v>
      </c>
      <c r="FG18" s="31"/>
      <c r="FH18" s="437">
        <f>FG17*1</f>
        <v>0</v>
      </c>
      <c r="FJ18" s="431"/>
      <c r="FK18" s="10">
        <f>FJ17*0.25</f>
        <v>47.524999999999999</v>
      </c>
      <c r="FL18" s="431"/>
      <c r="FM18" s="10">
        <f>FL17*0.5</f>
        <v>25.4</v>
      </c>
      <c r="FN18" s="165"/>
      <c r="FO18" s="10">
        <f>FN17*0.75</f>
        <v>136.57500000000027</v>
      </c>
      <c r="FQ18" s="437">
        <f>FP17*1</f>
        <v>274.50000000000182</v>
      </c>
      <c r="FS18" s="431"/>
      <c r="FT18" s="10">
        <f>FS17*0.25</f>
        <v>83.825000000000003</v>
      </c>
      <c r="FU18" s="431"/>
      <c r="FV18" s="10">
        <f>FU17*0.5</f>
        <v>305.10000000000002</v>
      </c>
      <c r="FW18" s="165"/>
      <c r="FX18" s="10">
        <f>FW17*0.75</f>
        <v>412.12500000000068</v>
      </c>
      <c r="FY18" s="165"/>
      <c r="FZ18" s="10">
        <f>FY17*1</f>
        <v>0</v>
      </c>
      <c r="GB18" s="431"/>
      <c r="GC18" s="10">
        <f>GB17*0.25</f>
        <v>41.125</v>
      </c>
      <c r="GD18" s="431"/>
      <c r="GE18" s="10">
        <f>GD17*0.5</f>
        <v>173.7</v>
      </c>
      <c r="GF18" s="31"/>
      <c r="GG18" s="10">
        <f>GF17*0.75</f>
        <v>93.75</v>
      </c>
      <c r="GH18" s="31"/>
      <c r="GI18" s="10">
        <f>GH17*1</f>
        <v>0</v>
      </c>
      <c r="GK18" s="431"/>
      <c r="GL18" s="10">
        <f>GK17*0.25</f>
        <v>764.22500000000002</v>
      </c>
      <c r="GM18" s="431"/>
      <c r="GN18" s="10">
        <f>GM17*0.5</f>
        <v>1212.55</v>
      </c>
      <c r="GO18" s="165"/>
      <c r="GP18" s="10">
        <f>GO17*0.75</f>
        <v>1722.2249999999967</v>
      </c>
      <c r="GR18" s="437">
        <f>GQ17*1</f>
        <v>994.09999999999854</v>
      </c>
      <c r="GT18" s="431"/>
      <c r="GU18" s="10">
        <f>GT17*0.25</f>
        <v>45.9</v>
      </c>
      <c r="GV18" s="431"/>
      <c r="GW18" s="10">
        <f>GV17*0.5</f>
        <v>342.4</v>
      </c>
      <c r="GX18" s="165"/>
      <c r="GY18" s="10">
        <f>GX17*0.75</f>
        <v>230.84999999999945</v>
      </c>
      <c r="GZ18" s="165"/>
      <c r="HA18" s="10">
        <f>GZ17*1</f>
        <v>0</v>
      </c>
      <c r="HD18" s="10">
        <f>HC17*0.25</f>
        <v>145.75</v>
      </c>
      <c r="HF18" s="10">
        <f>HE17*0.5</f>
        <v>153.25</v>
      </c>
      <c r="HH18" s="10">
        <f>HG17*0.75</f>
        <v>361.57500000000027</v>
      </c>
      <c r="HJ18" s="10">
        <f>HI17*1</f>
        <v>304.10000000000036</v>
      </c>
      <c r="HL18" s="431"/>
      <c r="HM18" s="10">
        <f>HL17*0.25</f>
        <v>75.5</v>
      </c>
      <c r="HN18" s="431"/>
      <c r="HO18" s="10">
        <f>HN17*0.5</f>
        <v>243.4</v>
      </c>
      <c r="HP18" s="431"/>
      <c r="HQ18" s="10">
        <f>HP17*0.75</f>
        <v>302.47499999999945</v>
      </c>
      <c r="HS18" s="10">
        <f>HR17*1</f>
        <v>0</v>
      </c>
      <c r="HU18" s="431"/>
      <c r="HV18" s="10">
        <f>HU17*0.25</f>
        <v>801.875</v>
      </c>
      <c r="HW18" s="431"/>
      <c r="HX18" s="10">
        <f>HW17*0.5</f>
        <v>1294</v>
      </c>
      <c r="HY18" s="431"/>
      <c r="HZ18" s="10">
        <f>HY17*0.75</f>
        <v>1920.2999999999956</v>
      </c>
      <c r="IB18" s="437">
        <f>IA17*1</f>
        <v>2527.8999999999996</v>
      </c>
      <c r="ID18" s="431"/>
      <c r="IE18" s="10">
        <f>ID17*0.25</f>
        <v>7.8</v>
      </c>
      <c r="IF18" s="431"/>
      <c r="IG18" s="10">
        <f>IF17*0.5</f>
        <v>106.3</v>
      </c>
      <c r="IH18" s="431"/>
      <c r="II18" s="10">
        <f>IH17*0.75</f>
        <v>168.59999999999673</v>
      </c>
      <c r="IK18" s="10">
        <f>IJ17*1</f>
        <v>0</v>
      </c>
      <c r="IM18" s="431"/>
      <c r="IN18" s="10">
        <f>IM17*0.25</f>
        <v>120.2</v>
      </c>
      <c r="IO18" s="431"/>
      <c r="IP18" s="10">
        <f>IO17*0.5</f>
        <v>106.85</v>
      </c>
      <c r="IQ18" s="431"/>
      <c r="IR18" s="10">
        <f>IQ17*0.75</f>
        <v>276.52499999999509</v>
      </c>
      <c r="IT18" s="10">
        <f>IS17*1</f>
        <v>0</v>
      </c>
      <c r="IW18" s="10">
        <f>IV17*0.25</f>
        <v>85.974999999999994</v>
      </c>
      <c r="IY18" s="10">
        <f>IX17*0.5</f>
        <v>87.75</v>
      </c>
      <c r="JA18" s="10">
        <f>IZ17*0.75</f>
        <v>5.399999999996453</v>
      </c>
      <c r="JC18" s="10">
        <f>JB17*1</f>
        <v>443.40000000000009</v>
      </c>
      <c r="JE18" s="431"/>
      <c r="JF18" s="10">
        <f>JE17*0.25</f>
        <v>137.17500000000001</v>
      </c>
      <c r="JG18" s="431"/>
      <c r="JH18" s="10">
        <f>JG17*0.5</f>
        <v>130.85</v>
      </c>
      <c r="JI18" s="431"/>
      <c r="JJ18" s="10">
        <f>JI17*0.75</f>
        <v>292.87499999999591</v>
      </c>
      <c r="JL18" s="437">
        <f>JK17*1</f>
        <v>274.20000000000073</v>
      </c>
      <c r="JN18" s="431"/>
      <c r="JO18" s="10">
        <f>JN17*0.25</f>
        <v>54.625</v>
      </c>
      <c r="JP18" s="431"/>
      <c r="JQ18" s="10">
        <f>JP17*0.5</f>
        <v>216.75</v>
      </c>
      <c r="JR18" s="431"/>
      <c r="JS18" s="10">
        <f>JR17*0.75</f>
        <v>250.12499999999591</v>
      </c>
      <c r="JU18" s="10">
        <f>JT17*1</f>
        <v>0</v>
      </c>
      <c r="JW18" s="431"/>
      <c r="JX18" s="10">
        <f>JW17*0.25</f>
        <v>649.54999999999995</v>
      </c>
      <c r="JY18" s="431"/>
      <c r="JZ18" s="10">
        <f>JY17*0.5</f>
        <v>806.3</v>
      </c>
      <c r="KA18" s="431"/>
      <c r="KB18" s="10">
        <f>KA17*0.75</f>
        <v>2518.5</v>
      </c>
      <c r="KD18" s="437">
        <f t="shared" ref="KD18" si="3">KC17*1</f>
        <v>2430.2000000000135</v>
      </c>
      <c r="KG18" s="10">
        <f>KF17*0.25</f>
        <v>0.6</v>
      </c>
      <c r="KI18" s="10">
        <f>KH17*0.5</f>
        <v>127.2</v>
      </c>
      <c r="KK18" s="10">
        <f>KJ17*0.75</f>
        <v>210.22499999999945</v>
      </c>
      <c r="KM18" s="10">
        <f>KL17*1</f>
        <v>32.399999999999636</v>
      </c>
      <c r="KO18" s="431"/>
      <c r="KP18" s="10">
        <f>KO17*0.25</f>
        <v>70.599999999999994</v>
      </c>
      <c r="KQ18" s="431"/>
      <c r="KR18" s="10">
        <f>KQ17*0.5</f>
        <v>91</v>
      </c>
      <c r="KS18" s="431"/>
      <c r="KT18" s="10">
        <f>KS17*0.75</f>
        <v>395.625</v>
      </c>
      <c r="KV18" s="10">
        <f>KU17*1</f>
        <v>0</v>
      </c>
      <c r="KX18" s="431"/>
      <c r="KY18" s="10">
        <f>KX17*0.25</f>
        <v>83.35</v>
      </c>
      <c r="KZ18" s="431"/>
      <c r="LA18" s="10">
        <f>KZ17*0.5</f>
        <v>137.75</v>
      </c>
      <c r="LB18" s="431"/>
      <c r="LC18" s="10">
        <f>LB17*0.75</f>
        <v>414.22500000000491</v>
      </c>
      <c r="LE18" s="10">
        <f>LD17*1</f>
        <v>0</v>
      </c>
      <c r="LG18" s="431"/>
      <c r="LH18" s="10">
        <f>LG17*0.25</f>
        <v>13.5</v>
      </c>
      <c r="LI18" s="431"/>
      <c r="LJ18" s="10">
        <f>LI17*0.5</f>
        <v>82.7</v>
      </c>
      <c r="LK18" s="29"/>
      <c r="LL18" s="10">
        <f>LK17*0.75</f>
        <v>351.44999999999959</v>
      </c>
      <c r="LM18" s="29"/>
      <c r="LN18" s="10">
        <f>LM17*1</f>
        <v>0</v>
      </c>
      <c r="LQ18" s="10">
        <f>LP17*0.25</f>
        <v>91.674999999999997</v>
      </c>
      <c r="LS18" s="10">
        <f>LR17*0.5</f>
        <v>94.35</v>
      </c>
      <c r="LU18" s="10">
        <f>LT17*0.75</f>
        <v>391.94999999999891</v>
      </c>
      <c r="LW18" s="10">
        <f>LV17*1</f>
        <v>147.30000000000018</v>
      </c>
      <c r="LY18" s="431"/>
      <c r="LZ18" s="10">
        <f>LY17*0.25</f>
        <v>84.8</v>
      </c>
      <c r="MA18" s="431"/>
      <c r="MB18" s="10">
        <f>MA17*0.5</f>
        <v>130.19999999999999</v>
      </c>
      <c r="MC18" s="431"/>
      <c r="MD18" s="10">
        <f>MC17*0.75</f>
        <v>72</v>
      </c>
      <c r="MF18" s="10">
        <f>ME17*1</f>
        <v>0</v>
      </c>
      <c r="MH18" s="431"/>
      <c r="MI18" s="10">
        <f>MH17*0.25</f>
        <v>267.45</v>
      </c>
      <c r="MJ18" s="431"/>
      <c r="MK18" s="10">
        <f>MJ17*0.5</f>
        <v>532.70000000000005</v>
      </c>
      <c r="ML18" s="431"/>
      <c r="MM18" s="10">
        <f>ML17*0.75</f>
        <v>399.52499999999509</v>
      </c>
      <c r="MO18" s="437">
        <f>MN17*1</f>
        <v>705.20000000000255</v>
      </c>
      <c r="MQ18" s="431"/>
      <c r="MR18" s="10">
        <f>MQ17*0.25</f>
        <v>60.75</v>
      </c>
      <c r="MS18" s="431"/>
      <c r="MT18" s="10">
        <f>MS17*0.5</f>
        <v>205</v>
      </c>
      <c r="MU18" s="431"/>
      <c r="MV18" s="10">
        <f>MU17*0.75</f>
        <v>156.375</v>
      </c>
      <c r="MX18" s="437">
        <f>MW17*1</f>
        <v>260.99999999999636</v>
      </c>
    </row>
    <row r="19" spans="1:363" s="60" customFormat="1" ht="15.75">
      <c r="A19" s="62"/>
      <c r="B19" s="381"/>
      <c r="C19" s="379"/>
      <c r="E19" s="380"/>
      <c r="G19" s="85"/>
      <c r="L19" s="379"/>
      <c r="N19" s="380"/>
      <c r="P19" s="85"/>
      <c r="U19" s="379"/>
      <c r="W19" s="380"/>
      <c r="Y19" s="85"/>
      <c r="Z19" s="382"/>
      <c r="AB19" s="382"/>
      <c r="AD19" s="379"/>
      <c r="AF19" s="380"/>
      <c r="AI19" s="382"/>
      <c r="AK19" s="382"/>
      <c r="AM19" s="379"/>
      <c r="AO19" s="380"/>
      <c r="AR19" s="382"/>
      <c r="AT19" s="382"/>
      <c r="AV19" s="379"/>
      <c r="AW19" s="235"/>
      <c r="AX19" s="380"/>
      <c r="AY19" s="235"/>
      <c r="BA19" s="382"/>
      <c r="BC19" s="382"/>
      <c r="BE19" s="379"/>
      <c r="BG19" s="380"/>
      <c r="BJ19" s="382"/>
      <c r="BL19" s="382"/>
      <c r="BN19" s="379"/>
      <c r="BP19" s="380"/>
      <c r="BS19" s="382"/>
      <c r="BU19" s="382"/>
      <c r="BW19" s="379"/>
      <c r="BX19" s="384"/>
      <c r="BY19" s="380"/>
      <c r="BZ19" s="384"/>
      <c r="CB19" s="385"/>
      <c r="CE19" s="456"/>
      <c r="CF19" s="379"/>
      <c r="CG19" s="456"/>
      <c r="CH19" s="380"/>
      <c r="CI19" s="456"/>
      <c r="CK19" s="382"/>
      <c r="CM19" s="382"/>
      <c r="CO19" s="379"/>
      <c r="CP19" s="456"/>
      <c r="CQ19" s="380"/>
      <c r="CR19" s="456"/>
      <c r="CT19" s="382"/>
      <c r="CV19" s="382"/>
      <c r="CX19" s="379"/>
      <c r="CY19" s="456"/>
      <c r="CZ19" s="380"/>
      <c r="DA19" s="456"/>
      <c r="DC19" s="382"/>
      <c r="DF19" s="456"/>
      <c r="DG19" s="379"/>
      <c r="DH19" s="456"/>
      <c r="DI19" s="380"/>
      <c r="DJ19" s="456"/>
      <c r="DL19" s="382"/>
      <c r="DN19" s="382"/>
      <c r="DP19" s="379"/>
      <c r="DQ19" s="456"/>
      <c r="DR19" s="380"/>
      <c r="DS19" s="456"/>
      <c r="DU19" s="382"/>
      <c r="DX19" s="456"/>
      <c r="DY19" s="379"/>
      <c r="DZ19" s="456"/>
      <c r="EA19" s="380"/>
      <c r="EB19" s="456"/>
      <c r="ED19" s="235"/>
      <c r="EF19" s="235"/>
      <c r="EH19" s="379"/>
      <c r="EI19" s="456"/>
      <c r="EJ19" s="380"/>
      <c r="EK19" s="456"/>
      <c r="EM19" s="382"/>
      <c r="EO19" s="382"/>
      <c r="EQ19" s="379"/>
      <c r="ER19" s="456"/>
      <c r="ES19" s="380"/>
      <c r="ET19" s="456"/>
      <c r="EV19" s="382"/>
      <c r="EX19" s="382"/>
      <c r="EZ19" s="379"/>
      <c r="FA19" s="456"/>
      <c r="FB19" s="380"/>
      <c r="FC19" s="456"/>
      <c r="FE19" s="235"/>
      <c r="FG19" s="235"/>
      <c r="FH19" s="456"/>
      <c r="FI19" s="379"/>
      <c r="FJ19" s="456"/>
      <c r="FK19" s="380"/>
      <c r="FL19" s="456"/>
      <c r="FN19" s="382"/>
      <c r="FQ19" s="456"/>
      <c r="FR19" s="379"/>
      <c r="FS19" s="456"/>
      <c r="FT19" s="380"/>
      <c r="FU19" s="456"/>
      <c r="FW19" s="382"/>
      <c r="FY19" s="382"/>
      <c r="GA19" s="379"/>
      <c r="GB19" s="456"/>
      <c r="GC19" s="380"/>
      <c r="GD19" s="456"/>
      <c r="GF19" s="235"/>
      <c r="GH19" s="235"/>
      <c r="GJ19" s="379"/>
      <c r="GK19" s="456"/>
      <c r="GL19" s="380"/>
      <c r="GM19" s="456"/>
      <c r="GO19" s="382"/>
      <c r="GR19" s="456"/>
      <c r="GS19" s="379"/>
      <c r="GT19" s="456"/>
      <c r="GU19" s="380"/>
      <c r="GV19" s="456"/>
      <c r="GX19" s="382"/>
      <c r="GZ19" s="382"/>
      <c r="HB19" s="379"/>
      <c r="HD19" s="380"/>
      <c r="HK19" s="379"/>
      <c r="HL19" s="456"/>
      <c r="HM19" s="380"/>
      <c r="HN19" s="456"/>
      <c r="HP19" s="456"/>
      <c r="HT19" s="379"/>
      <c r="HU19" s="456"/>
      <c r="HV19" s="380"/>
      <c r="HW19" s="456"/>
      <c r="HY19" s="456"/>
      <c r="IB19" s="456"/>
      <c r="IC19" s="379"/>
      <c r="ID19" s="456"/>
      <c r="IE19" s="380"/>
      <c r="IF19" s="456"/>
      <c r="IH19" s="456"/>
      <c r="IL19" s="379"/>
      <c r="IM19" s="456"/>
      <c r="IN19" s="380"/>
      <c r="IO19" s="456"/>
      <c r="IQ19" s="456"/>
      <c r="IU19" s="379"/>
      <c r="IW19" s="380"/>
      <c r="JD19" s="379"/>
      <c r="JE19" s="456"/>
      <c r="JF19" s="380"/>
      <c r="JG19" s="456"/>
      <c r="JI19" s="456"/>
      <c r="JL19" s="456"/>
      <c r="JM19" s="379"/>
      <c r="JN19" s="456"/>
      <c r="JO19" s="380"/>
      <c r="JP19" s="456"/>
      <c r="JR19" s="456"/>
      <c r="JV19" s="379"/>
      <c r="JW19" s="456"/>
      <c r="JX19" s="380"/>
      <c r="JY19" s="456"/>
      <c r="KA19" s="456"/>
      <c r="KD19" s="456"/>
      <c r="KE19" s="379"/>
      <c r="KG19" s="380"/>
      <c r="KN19" s="379"/>
      <c r="KO19" s="456"/>
      <c r="KP19" s="380"/>
      <c r="KQ19" s="456"/>
      <c r="KS19" s="456"/>
      <c r="KW19" s="379"/>
      <c r="KX19" s="456"/>
      <c r="KY19" s="380"/>
      <c r="KZ19" s="456"/>
      <c r="LB19" s="456"/>
      <c r="LF19" s="379"/>
      <c r="LG19" s="456"/>
      <c r="LH19" s="380"/>
      <c r="LI19" s="456"/>
      <c r="LK19" s="383"/>
      <c r="LM19" s="383"/>
      <c r="LO19" s="379"/>
      <c r="LQ19" s="380"/>
      <c r="LX19" s="379"/>
      <c r="LY19" s="456"/>
      <c r="LZ19" s="380"/>
      <c r="MA19" s="456"/>
      <c r="MC19" s="456"/>
      <c r="MG19" s="379"/>
      <c r="MH19" s="456"/>
      <c r="MI19" s="380"/>
      <c r="MJ19" s="456"/>
      <c r="ML19" s="456"/>
      <c r="MO19" s="456"/>
      <c r="MP19" s="379"/>
      <c r="MQ19" s="456"/>
      <c r="MR19" s="380"/>
      <c r="MS19" s="456"/>
      <c r="MU19" s="456"/>
      <c r="MX19" s="456"/>
      <c r="MY19" s="379"/>
    </row>
    <row r="20" spans="1:363" ht="18">
      <c r="A20" s="62" t="s">
        <v>181</v>
      </c>
      <c r="B20" s="69"/>
      <c r="D20">
        <v>339.6</v>
      </c>
      <c r="E20" s="1" t="s">
        <v>190</v>
      </c>
      <c r="G20" s="1" t="s">
        <v>186</v>
      </c>
      <c r="I20" s="1" t="s">
        <v>187</v>
      </c>
      <c r="K20" s="1" t="s">
        <v>188</v>
      </c>
      <c r="M20">
        <v>172.4</v>
      </c>
      <c r="N20" s="1" t="s">
        <v>190</v>
      </c>
      <c r="P20" s="1" t="s">
        <v>186</v>
      </c>
      <c r="R20" s="1" t="s">
        <v>187</v>
      </c>
      <c r="T20" s="1" t="s">
        <v>188</v>
      </c>
      <c r="V20">
        <v>329.3</v>
      </c>
      <c r="W20" s="1" t="s">
        <v>190</v>
      </c>
      <c r="Y20" s="1" t="s">
        <v>186</v>
      </c>
      <c r="Z20" s="168"/>
      <c r="AA20" s="1" t="s">
        <v>187</v>
      </c>
      <c r="AB20" s="168"/>
      <c r="AC20" s="1" t="s">
        <v>188</v>
      </c>
      <c r="AE20">
        <v>404.3</v>
      </c>
      <c r="AF20" s="1" t="s">
        <v>190</v>
      </c>
      <c r="AH20" s="1" t="s">
        <v>186</v>
      </c>
      <c r="AI20" s="165"/>
      <c r="AJ20" s="1" t="s">
        <v>187</v>
      </c>
      <c r="AK20" s="165"/>
      <c r="AL20" s="1" t="s">
        <v>188</v>
      </c>
      <c r="AN20">
        <v>403.1</v>
      </c>
      <c r="AO20" s="1" t="s">
        <v>190</v>
      </c>
      <c r="AQ20" s="1" t="s">
        <v>186</v>
      </c>
      <c r="AR20" s="168"/>
      <c r="AS20" s="1" t="s">
        <v>187</v>
      </c>
      <c r="AT20" s="168"/>
      <c r="AU20" s="1" t="s">
        <v>188</v>
      </c>
      <c r="AW20" s="31">
        <v>539.9</v>
      </c>
      <c r="AX20" s="1" t="s">
        <v>190</v>
      </c>
      <c r="AZ20" s="1" t="s">
        <v>186</v>
      </c>
      <c r="BA20" s="165"/>
      <c r="BB20" s="1" t="s">
        <v>187</v>
      </c>
      <c r="BD20" s="1" t="s">
        <v>188</v>
      </c>
      <c r="BF20">
        <v>928</v>
      </c>
      <c r="BG20" s="1" t="s">
        <v>190</v>
      </c>
      <c r="BI20" s="1" t="s">
        <v>186</v>
      </c>
      <c r="BJ20" s="165"/>
      <c r="BK20" s="1" t="s">
        <v>187</v>
      </c>
      <c r="BL20" s="165"/>
      <c r="BM20" s="1" t="s">
        <v>188</v>
      </c>
      <c r="BO20">
        <v>563.70000000000005</v>
      </c>
      <c r="BP20" s="1" t="s">
        <v>190</v>
      </c>
      <c r="BR20" s="1" t="s">
        <v>186</v>
      </c>
      <c r="BS20" s="165"/>
      <c r="BT20" s="1" t="s">
        <v>187</v>
      </c>
      <c r="BU20" s="165"/>
      <c r="BV20" s="1" t="s">
        <v>188</v>
      </c>
      <c r="BX20" s="90">
        <v>47.899999999998727</v>
      </c>
      <c r="BY20" s="1" t="s">
        <v>190</v>
      </c>
      <c r="BZ20" s="173"/>
      <c r="CA20" s="1" t="s">
        <v>186</v>
      </c>
      <c r="CB20" s="177"/>
      <c r="CC20" s="1" t="s">
        <v>187</v>
      </c>
      <c r="CE20" s="432" t="s">
        <v>188</v>
      </c>
      <c r="CG20" s="431">
        <v>124.6</v>
      </c>
      <c r="CH20" s="1" t="s">
        <v>190</v>
      </c>
      <c r="CI20" s="431"/>
      <c r="CJ20" s="1" t="s">
        <v>186</v>
      </c>
      <c r="CK20" s="165"/>
      <c r="CL20" s="1" t="s">
        <v>187</v>
      </c>
      <c r="CM20" s="165"/>
      <c r="CN20" s="1" t="s">
        <v>188</v>
      </c>
      <c r="CP20" s="431">
        <v>185.2</v>
      </c>
      <c r="CQ20" s="1" t="s">
        <v>190</v>
      </c>
      <c r="CR20" s="431"/>
      <c r="CS20" s="1" t="s">
        <v>186</v>
      </c>
      <c r="CT20" s="165"/>
      <c r="CU20" s="1" t="s">
        <v>187</v>
      </c>
      <c r="CV20" s="165"/>
      <c r="CW20" s="1" t="s">
        <v>188</v>
      </c>
      <c r="CY20" s="431">
        <v>463.65</v>
      </c>
      <c r="CZ20" s="1" t="s">
        <v>190</v>
      </c>
      <c r="DA20" s="431"/>
      <c r="DB20" s="1" t="s">
        <v>186</v>
      </c>
      <c r="DC20" s="165"/>
      <c r="DD20" s="1" t="s">
        <v>187</v>
      </c>
      <c r="DF20" s="432" t="s">
        <v>188</v>
      </c>
      <c r="DH20" s="431">
        <v>211</v>
      </c>
      <c r="DI20" s="1" t="s">
        <v>190</v>
      </c>
      <c r="DJ20" s="431"/>
      <c r="DK20" s="1" t="s">
        <v>186</v>
      </c>
      <c r="DL20" s="165"/>
      <c r="DM20" s="1" t="s">
        <v>187</v>
      </c>
      <c r="DN20" s="165"/>
      <c r="DO20" s="1" t="s">
        <v>188</v>
      </c>
      <c r="DQ20" s="431">
        <v>316.39999999999998</v>
      </c>
      <c r="DR20" s="1" t="s">
        <v>190</v>
      </c>
      <c r="DS20" s="431"/>
      <c r="DT20" s="1" t="s">
        <v>186</v>
      </c>
      <c r="DU20" s="165"/>
      <c r="DV20" s="1" t="s">
        <v>187</v>
      </c>
      <c r="DX20" s="432" t="s">
        <v>188</v>
      </c>
      <c r="DZ20" s="431">
        <v>377.3</v>
      </c>
      <c r="EA20" s="1" t="s">
        <v>190</v>
      </c>
      <c r="EB20" s="431"/>
      <c r="EC20" s="1" t="s">
        <v>186</v>
      </c>
      <c r="ED20" s="31"/>
      <c r="EE20" s="1" t="s">
        <v>187</v>
      </c>
      <c r="EF20" s="31"/>
      <c r="EG20" s="1" t="s">
        <v>188</v>
      </c>
      <c r="EI20" s="431">
        <v>244.5</v>
      </c>
      <c r="EJ20" s="1" t="s">
        <v>190</v>
      </c>
      <c r="EK20" s="431"/>
      <c r="EL20" s="1" t="s">
        <v>186</v>
      </c>
      <c r="EM20" s="165"/>
      <c r="EN20" s="1" t="s">
        <v>187</v>
      </c>
      <c r="EO20" s="165"/>
      <c r="EP20" s="1" t="s">
        <v>188</v>
      </c>
      <c r="ER20" s="431">
        <v>410.6</v>
      </c>
      <c r="ES20" s="1" t="s">
        <v>190</v>
      </c>
      <c r="ET20" s="431"/>
      <c r="EU20" s="1" t="s">
        <v>186</v>
      </c>
      <c r="EV20" s="165"/>
      <c r="EW20" s="1" t="s">
        <v>187</v>
      </c>
      <c r="EX20" s="165"/>
      <c r="EY20" s="1" t="s">
        <v>188</v>
      </c>
      <c r="FA20" s="431">
        <v>181.9</v>
      </c>
      <c r="FB20" s="1" t="s">
        <v>190</v>
      </c>
      <c r="FC20" s="431"/>
      <c r="FD20" s="1" t="s">
        <v>186</v>
      </c>
      <c r="FE20" s="31"/>
      <c r="FF20" s="1" t="s">
        <v>187</v>
      </c>
      <c r="FG20" s="31"/>
      <c r="FH20" s="432" t="s">
        <v>188</v>
      </c>
      <c r="FJ20" s="431">
        <v>345.9</v>
      </c>
      <c r="FK20" s="1" t="s">
        <v>190</v>
      </c>
      <c r="FL20" s="431"/>
      <c r="FM20" s="1" t="s">
        <v>186</v>
      </c>
      <c r="FN20" s="165"/>
      <c r="FO20" s="1" t="s">
        <v>187</v>
      </c>
      <c r="FQ20" s="432" t="s">
        <v>188</v>
      </c>
      <c r="FS20" s="431">
        <v>274.8</v>
      </c>
      <c r="FT20" s="1" t="s">
        <v>190</v>
      </c>
      <c r="FU20" s="431"/>
      <c r="FV20" s="1" t="s">
        <v>186</v>
      </c>
      <c r="FW20" s="165"/>
      <c r="FX20" s="1" t="s">
        <v>187</v>
      </c>
      <c r="FY20" s="165"/>
      <c r="FZ20" s="1" t="s">
        <v>188</v>
      </c>
      <c r="GB20" s="431">
        <v>285.89999999999998</v>
      </c>
      <c r="GC20" s="1" t="s">
        <v>190</v>
      </c>
      <c r="GD20" s="431"/>
      <c r="GE20" s="1" t="s">
        <v>186</v>
      </c>
      <c r="GF20" s="31"/>
      <c r="GG20" s="1" t="s">
        <v>187</v>
      </c>
      <c r="GH20" s="31"/>
      <c r="GI20" s="1" t="s">
        <v>188</v>
      </c>
      <c r="GK20" s="431">
        <v>2642.9</v>
      </c>
      <c r="GL20" s="1" t="s">
        <v>190</v>
      </c>
      <c r="GM20" s="431"/>
      <c r="GN20" s="1" t="s">
        <v>186</v>
      </c>
      <c r="GO20" s="165"/>
      <c r="GP20" s="1" t="s">
        <v>187</v>
      </c>
      <c r="GR20" s="432" t="s">
        <v>188</v>
      </c>
      <c r="GT20" s="431">
        <v>336.95</v>
      </c>
      <c r="GU20" s="1" t="s">
        <v>190</v>
      </c>
      <c r="GV20" s="431"/>
      <c r="GW20" s="1" t="s">
        <v>186</v>
      </c>
      <c r="GX20" s="165"/>
      <c r="GY20" s="1" t="s">
        <v>187</v>
      </c>
      <c r="GZ20" s="165"/>
      <c r="HA20" s="1" t="s">
        <v>188</v>
      </c>
      <c r="HC20">
        <v>255.2</v>
      </c>
      <c r="HD20" s="1" t="s">
        <v>190</v>
      </c>
      <c r="HF20" s="1" t="s">
        <v>186</v>
      </c>
      <c r="HH20" s="1" t="s">
        <v>187</v>
      </c>
      <c r="HJ20" s="1" t="s">
        <v>188</v>
      </c>
      <c r="HL20" s="431">
        <v>516.79999999999995</v>
      </c>
      <c r="HM20" s="1" t="s">
        <v>190</v>
      </c>
      <c r="HN20" s="431"/>
      <c r="HO20" s="1" t="s">
        <v>186</v>
      </c>
      <c r="HP20" s="431"/>
      <c r="HQ20" s="1" t="s">
        <v>187</v>
      </c>
      <c r="HS20" s="1" t="s">
        <v>188</v>
      </c>
      <c r="HU20" s="431">
        <v>2716.45</v>
      </c>
      <c r="HV20" s="1" t="s">
        <v>190</v>
      </c>
      <c r="HW20" s="431"/>
      <c r="HX20" s="1" t="s">
        <v>186</v>
      </c>
      <c r="HY20" s="431"/>
      <c r="HZ20" s="1" t="s">
        <v>187</v>
      </c>
      <c r="IB20" s="432" t="s">
        <v>188</v>
      </c>
      <c r="ID20" s="431">
        <v>292</v>
      </c>
      <c r="IE20" s="1" t="s">
        <v>190</v>
      </c>
      <c r="IF20" s="431"/>
      <c r="IG20" s="1" t="s">
        <v>186</v>
      </c>
      <c r="IH20" s="431"/>
      <c r="II20" s="1" t="s">
        <v>187</v>
      </c>
      <c r="IK20" s="1" t="s">
        <v>188</v>
      </c>
      <c r="IM20" s="431">
        <v>446.9</v>
      </c>
      <c r="IN20" s="1" t="s">
        <v>190</v>
      </c>
      <c r="IO20" s="431"/>
      <c r="IP20" s="1" t="s">
        <v>186</v>
      </c>
      <c r="IQ20" s="431"/>
      <c r="IR20" s="1" t="s">
        <v>187</v>
      </c>
      <c r="IT20" s="1" t="s">
        <v>188</v>
      </c>
      <c r="IV20">
        <v>449.3</v>
      </c>
      <c r="IW20" s="1" t="s">
        <v>190</v>
      </c>
      <c r="IY20" s="1" t="s">
        <v>186</v>
      </c>
      <c r="JA20" s="1" t="s">
        <v>187</v>
      </c>
      <c r="JC20" s="1" t="s">
        <v>188</v>
      </c>
      <c r="JE20" s="431">
        <v>693.85</v>
      </c>
      <c r="JF20" s="1" t="s">
        <v>190</v>
      </c>
      <c r="JG20" s="431"/>
      <c r="JH20" s="1" t="s">
        <v>186</v>
      </c>
      <c r="JI20" s="431"/>
      <c r="JJ20" s="1" t="s">
        <v>187</v>
      </c>
      <c r="JL20" s="432" t="s">
        <v>188</v>
      </c>
      <c r="JN20" s="431">
        <v>326.3</v>
      </c>
      <c r="JO20" s="1" t="s">
        <v>190</v>
      </c>
      <c r="JP20" s="431"/>
      <c r="JQ20" s="1" t="s">
        <v>186</v>
      </c>
      <c r="JR20" s="431"/>
      <c r="JS20" s="1" t="s">
        <v>187</v>
      </c>
      <c r="JU20" s="1" t="s">
        <v>188</v>
      </c>
      <c r="JW20" s="431">
        <v>1889.1</v>
      </c>
      <c r="JX20" s="1" t="s">
        <v>190</v>
      </c>
      <c r="JY20" s="431"/>
      <c r="JZ20" s="1" t="s">
        <v>186</v>
      </c>
      <c r="KA20" s="431"/>
      <c r="KB20" s="1" t="s">
        <v>187</v>
      </c>
      <c r="KD20" s="432" t="s">
        <v>188</v>
      </c>
      <c r="KF20">
        <v>455.9</v>
      </c>
      <c r="KG20" s="1" t="s">
        <v>190</v>
      </c>
      <c r="KI20" s="1" t="s">
        <v>186</v>
      </c>
      <c r="KK20" s="1" t="s">
        <v>187</v>
      </c>
      <c r="KM20" s="1" t="s">
        <v>188</v>
      </c>
      <c r="KO20" s="431">
        <v>569.9</v>
      </c>
      <c r="KP20" s="1" t="s">
        <v>190</v>
      </c>
      <c r="KQ20" s="431"/>
      <c r="KR20" s="1" t="s">
        <v>186</v>
      </c>
      <c r="KS20" s="431"/>
      <c r="KT20" s="1" t="s">
        <v>187</v>
      </c>
      <c r="KV20" s="1" t="s">
        <v>188</v>
      </c>
      <c r="KX20" s="431">
        <v>371.7</v>
      </c>
      <c r="KY20" s="1" t="s">
        <v>190</v>
      </c>
      <c r="KZ20" s="431"/>
      <c r="LA20" s="1" t="s">
        <v>186</v>
      </c>
      <c r="LB20" s="431"/>
      <c r="LC20" s="1" t="s">
        <v>187</v>
      </c>
      <c r="LE20" s="1" t="s">
        <v>188</v>
      </c>
      <c r="LG20" s="431">
        <v>46.2</v>
      </c>
      <c r="LH20" s="1" t="s">
        <v>190</v>
      </c>
      <c r="LI20" s="431"/>
      <c r="LJ20" s="1" t="s">
        <v>186</v>
      </c>
      <c r="LK20" s="29"/>
      <c r="LL20" s="1" t="s">
        <v>187</v>
      </c>
      <c r="LM20" s="29"/>
      <c r="LN20" s="1" t="s">
        <v>188</v>
      </c>
      <c r="LP20">
        <v>58.6</v>
      </c>
      <c r="LQ20" s="1" t="s">
        <v>190</v>
      </c>
      <c r="LS20" s="1" t="s">
        <v>186</v>
      </c>
      <c r="LU20" s="1" t="s">
        <v>187</v>
      </c>
      <c r="LW20" s="1" t="s">
        <v>188</v>
      </c>
      <c r="LY20" s="431">
        <v>259.2</v>
      </c>
      <c r="LZ20" s="1" t="s">
        <v>190</v>
      </c>
      <c r="MA20" s="431"/>
      <c r="MB20" s="1" t="s">
        <v>186</v>
      </c>
      <c r="MC20" s="431"/>
      <c r="MD20" s="1" t="s">
        <v>187</v>
      </c>
      <c r="MF20" s="1" t="s">
        <v>188</v>
      </c>
      <c r="MH20" s="431">
        <v>1522.5</v>
      </c>
      <c r="MI20" s="1" t="s">
        <v>190</v>
      </c>
      <c r="MJ20" s="431"/>
      <c r="MK20" s="1" t="s">
        <v>186</v>
      </c>
      <c r="ML20" s="431"/>
      <c r="MM20" s="1" t="s">
        <v>187</v>
      </c>
      <c r="MO20" s="432" t="s">
        <v>188</v>
      </c>
      <c r="MQ20" s="431">
        <v>276.5</v>
      </c>
      <c r="MR20" s="1" t="s">
        <v>190</v>
      </c>
      <c r="MS20" s="431"/>
      <c r="MT20" s="1" t="s">
        <v>186</v>
      </c>
      <c r="MU20" s="431"/>
      <c r="MV20" s="1" t="s">
        <v>187</v>
      </c>
      <c r="MX20" s="432" t="s">
        <v>188</v>
      </c>
    </row>
    <row r="21" spans="1:363" ht="18">
      <c r="A21" s="128" t="s">
        <v>225</v>
      </c>
      <c r="B21" s="69">
        <f>SUM(D21:AAP21)</f>
        <v>5319.05</v>
      </c>
      <c r="D21"/>
      <c r="E21" s="10">
        <f>D20*0.25</f>
        <v>84.9</v>
      </c>
      <c r="G21" s="10">
        <f>F20*0.5</f>
        <v>0</v>
      </c>
      <c r="I21" s="10">
        <f>H20*0.75</f>
        <v>0</v>
      </c>
      <c r="K21" s="10">
        <f>J20*1</f>
        <v>0</v>
      </c>
      <c r="N21" s="10">
        <f>M20*0.25</f>
        <v>43.1</v>
      </c>
      <c r="P21" s="10">
        <f>O20*0.5</f>
        <v>0</v>
      </c>
      <c r="R21" s="10">
        <f>Q20*0.75</f>
        <v>0</v>
      </c>
      <c r="T21" s="10">
        <f>S20*1</f>
        <v>0</v>
      </c>
      <c r="W21" s="10">
        <f>V20*0.25</f>
        <v>82.325000000000003</v>
      </c>
      <c r="Y21" s="10">
        <f>X20*0.5</f>
        <v>0</v>
      </c>
      <c r="Z21" s="168"/>
      <c r="AA21" s="10">
        <f>Z20*0.75</f>
        <v>0</v>
      </c>
      <c r="AB21" s="168"/>
      <c r="AC21" s="10">
        <f>AB20*1</f>
        <v>0</v>
      </c>
      <c r="AF21" s="10">
        <f>AE20*0.25</f>
        <v>101.075</v>
      </c>
      <c r="AH21" s="10">
        <f>AG20*0.5</f>
        <v>0</v>
      </c>
      <c r="AI21" s="165"/>
      <c r="AJ21" s="10">
        <f>AI20*0.75</f>
        <v>0</v>
      </c>
      <c r="AK21" s="165"/>
      <c r="AL21" s="10">
        <f>AK20*1</f>
        <v>0</v>
      </c>
      <c r="AO21" s="10">
        <f>AN20*0.25</f>
        <v>100.77500000000001</v>
      </c>
      <c r="AQ21" s="10">
        <f>AP20*0.5</f>
        <v>0</v>
      </c>
      <c r="AR21" s="168"/>
      <c r="AS21" s="10">
        <f>AR20*0.75</f>
        <v>0</v>
      </c>
      <c r="AT21" s="168"/>
      <c r="AU21" s="10">
        <f>AT20*1</f>
        <v>0</v>
      </c>
      <c r="AW21" s="31"/>
      <c r="AX21" s="10">
        <f>AW20*0.25</f>
        <v>134.97499999999999</v>
      </c>
      <c r="AZ21" s="10">
        <f>AY20*0.5</f>
        <v>0</v>
      </c>
      <c r="BA21" s="165"/>
      <c r="BB21" s="10">
        <f>BA20*0.75</f>
        <v>0</v>
      </c>
      <c r="BD21" s="10">
        <f>BC20*1</f>
        <v>0</v>
      </c>
      <c r="BG21" s="10">
        <f>BF20*0.25</f>
        <v>232</v>
      </c>
      <c r="BI21" s="10">
        <f>BH20*0.5</f>
        <v>0</v>
      </c>
      <c r="BJ21" s="165"/>
      <c r="BK21" s="10">
        <f>BJ20*0.75</f>
        <v>0</v>
      </c>
      <c r="BL21" s="165"/>
      <c r="BM21" s="10">
        <f>BL20*1</f>
        <v>0</v>
      </c>
      <c r="BP21" s="10">
        <f>BO20*0.25</f>
        <v>140.92500000000001</v>
      </c>
      <c r="BR21" s="10">
        <f>BQ20*0.5</f>
        <v>0</v>
      </c>
      <c r="BS21" s="165"/>
      <c r="BT21" s="10">
        <f>BS20*0.75</f>
        <v>0</v>
      </c>
      <c r="BU21" s="165"/>
      <c r="BV21" s="10">
        <f>BU20*1</f>
        <v>0</v>
      </c>
      <c r="BX21" s="173"/>
      <c r="BY21" s="10">
        <f>BX20*0.25</f>
        <v>11.974999999999682</v>
      </c>
      <c r="BZ21" s="173"/>
      <c r="CA21" s="10">
        <f>BZ20*0.5</f>
        <v>0</v>
      </c>
      <c r="CB21" s="177"/>
      <c r="CC21" s="10">
        <f>CB20*0.75</f>
        <v>0</v>
      </c>
      <c r="CE21" s="437">
        <f>CD20*1</f>
        <v>0</v>
      </c>
      <c r="CG21" s="431"/>
      <c r="CH21" s="10">
        <f>CG20*0.25</f>
        <v>31.15</v>
      </c>
      <c r="CI21" s="431"/>
      <c r="CJ21" s="10">
        <f>CI20*0.5</f>
        <v>0</v>
      </c>
      <c r="CK21" s="165"/>
      <c r="CL21" s="10">
        <f>CK20*0.75</f>
        <v>0</v>
      </c>
      <c r="CM21" s="165"/>
      <c r="CN21" s="10">
        <f>CM20*1</f>
        <v>0</v>
      </c>
      <c r="CP21" s="431"/>
      <c r="CQ21" s="10">
        <f>CP20*0.25</f>
        <v>46.3</v>
      </c>
      <c r="CR21" s="431"/>
      <c r="CS21" s="10">
        <f>CR20*0.5</f>
        <v>0</v>
      </c>
      <c r="CT21" s="165"/>
      <c r="CU21" s="10">
        <f>CT20*0.75</f>
        <v>0</v>
      </c>
      <c r="CV21" s="165"/>
      <c r="CW21" s="10">
        <f>CV20*1</f>
        <v>0</v>
      </c>
      <c r="CY21" s="431"/>
      <c r="CZ21" s="10">
        <f>CY20*0.25</f>
        <v>115.91249999999999</v>
      </c>
      <c r="DA21" s="431"/>
      <c r="DB21" s="10">
        <f>DA20*0.5</f>
        <v>0</v>
      </c>
      <c r="DC21" s="165"/>
      <c r="DD21" s="10">
        <f>DC20*0.75</f>
        <v>0</v>
      </c>
      <c r="DF21" s="437">
        <f>DE20*1</f>
        <v>0</v>
      </c>
      <c r="DH21" s="431"/>
      <c r="DI21" s="10">
        <f>DH20*0.25</f>
        <v>52.75</v>
      </c>
      <c r="DJ21" s="431"/>
      <c r="DK21" s="10">
        <f>DJ20*0.5</f>
        <v>0</v>
      </c>
      <c r="DL21" s="165"/>
      <c r="DM21" s="10">
        <f>DL20*0.75</f>
        <v>0</v>
      </c>
      <c r="DN21" s="165"/>
      <c r="DO21" s="10">
        <f>DN20*1</f>
        <v>0</v>
      </c>
      <c r="DQ21" s="431"/>
      <c r="DR21" s="10">
        <f>DQ20*0.25</f>
        <v>79.099999999999994</v>
      </c>
      <c r="DS21" s="431"/>
      <c r="DT21" s="10">
        <f>DS20*0.5</f>
        <v>0</v>
      </c>
      <c r="DU21" s="165"/>
      <c r="DV21" s="10">
        <f>DU20*0.75</f>
        <v>0</v>
      </c>
      <c r="DX21" s="437">
        <f>DW20*1</f>
        <v>0</v>
      </c>
      <c r="DZ21" s="431"/>
      <c r="EA21" s="10">
        <f>DZ20*0.25</f>
        <v>94.325000000000003</v>
      </c>
      <c r="EB21" s="431"/>
      <c r="EC21" s="10">
        <f>EB20*0.5</f>
        <v>0</v>
      </c>
      <c r="ED21" s="31"/>
      <c r="EE21" s="10">
        <f>ED20*0.75</f>
        <v>0</v>
      </c>
      <c r="EF21" s="31"/>
      <c r="EG21" s="10">
        <f>EF20*1</f>
        <v>0</v>
      </c>
      <c r="EI21" s="431"/>
      <c r="EJ21" s="10">
        <f>EI20*0.25</f>
        <v>61.125</v>
      </c>
      <c r="EK21" s="431"/>
      <c r="EL21" s="10">
        <f>EK20*0.5</f>
        <v>0</v>
      </c>
      <c r="EM21" s="165"/>
      <c r="EN21" s="10">
        <f>EM20*0.75</f>
        <v>0</v>
      </c>
      <c r="EO21" s="165"/>
      <c r="EP21" s="10">
        <f>EO20*1</f>
        <v>0</v>
      </c>
      <c r="ER21" s="431"/>
      <c r="ES21" s="10">
        <f>ER20*0.25</f>
        <v>102.65</v>
      </c>
      <c r="ET21" s="431"/>
      <c r="EU21" s="10">
        <f>ET20*0.5</f>
        <v>0</v>
      </c>
      <c r="EV21" s="165"/>
      <c r="EW21" s="10">
        <f>EV20*0.75</f>
        <v>0</v>
      </c>
      <c r="EX21" s="165"/>
      <c r="EY21" s="10">
        <f>EX20*1</f>
        <v>0</v>
      </c>
      <c r="FA21" s="431"/>
      <c r="FB21" s="10">
        <f>FA20*0.25</f>
        <v>45.475000000000001</v>
      </c>
      <c r="FC21" s="431"/>
      <c r="FD21" s="10">
        <f>FC20*0.5</f>
        <v>0</v>
      </c>
      <c r="FE21" s="31"/>
      <c r="FF21" s="10">
        <f>FE20*0.75</f>
        <v>0</v>
      </c>
      <c r="FG21" s="31"/>
      <c r="FH21" s="437">
        <f>FG20*1</f>
        <v>0</v>
      </c>
      <c r="FJ21" s="431"/>
      <c r="FK21" s="10">
        <f>FJ20*0.25</f>
        <v>86.474999999999994</v>
      </c>
      <c r="FL21" s="431"/>
      <c r="FM21" s="10">
        <f>FL20*0.5</f>
        <v>0</v>
      </c>
      <c r="FN21" s="165"/>
      <c r="FO21" s="10">
        <f>FN20*0.75</f>
        <v>0</v>
      </c>
      <c r="FQ21" s="437">
        <f>FP20*1</f>
        <v>0</v>
      </c>
      <c r="FS21" s="431"/>
      <c r="FT21" s="10">
        <f>FS20*0.25</f>
        <v>68.7</v>
      </c>
      <c r="FU21" s="431"/>
      <c r="FV21" s="10">
        <f>FU20*0.5</f>
        <v>0</v>
      </c>
      <c r="FW21" s="165"/>
      <c r="FX21" s="10">
        <f>FW20*0.75</f>
        <v>0</v>
      </c>
      <c r="FY21" s="165"/>
      <c r="FZ21" s="10">
        <f>FY20*1</f>
        <v>0</v>
      </c>
      <c r="GB21" s="431"/>
      <c r="GC21" s="10">
        <f>GB20*0.25</f>
        <v>71.474999999999994</v>
      </c>
      <c r="GD21" s="431"/>
      <c r="GE21" s="10">
        <f>GD20*0.5</f>
        <v>0</v>
      </c>
      <c r="GF21" s="31"/>
      <c r="GG21" s="10">
        <f>GF20*0.75</f>
        <v>0</v>
      </c>
      <c r="GH21" s="31"/>
      <c r="GI21" s="10">
        <f>GH20*1</f>
        <v>0</v>
      </c>
      <c r="GK21" s="431"/>
      <c r="GL21" s="10">
        <f>GK20*0.25</f>
        <v>660.72500000000002</v>
      </c>
      <c r="GM21" s="431"/>
      <c r="GN21" s="10">
        <f>GM20*0.5</f>
        <v>0</v>
      </c>
      <c r="GO21" s="165"/>
      <c r="GP21" s="10">
        <f>GO20*0.75</f>
        <v>0</v>
      </c>
      <c r="GR21" s="437">
        <f>GQ20*1</f>
        <v>0</v>
      </c>
      <c r="GT21" s="431"/>
      <c r="GU21" s="10">
        <f>GT20*0.25</f>
        <v>84.237499999999997</v>
      </c>
      <c r="GV21" s="431"/>
      <c r="GW21" s="10">
        <f>GV20*0.5</f>
        <v>0</v>
      </c>
      <c r="GX21" s="165"/>
      <c r="GY21" s="10">
        <f>GX20*0.75</f>
        <v>0</v>
      </c>
      <c r="GZ21" s="165"/>
      <c r="HA21" s="10">
        <f>GZ20*1</f>
        <v>0</v>
      </c>
      <c r="HD21" s="10">
        <f>HC20*0.25</f>
        <v>63.8</v>
      </c>
      <c r="HF21" s="10">
        <f>HE20*0.5</f>
        <v>0</v>
      </c>
      <c r="HH21" s="10">
        <f>HG20*0.75</f>
        <v>0</v>
      </c>
      <c r="HJ21" s="10">
        <f>HI20*1</f>
        <v>0</v>
      </c>
      <c r="HL21" s="431"/>
      <c r="HM21" s="10">
        <f>HL20*0.25</f>
        <v>129.19999999999999</v>
      </c>
      <c r="HN21" s="431"/>
      <c r="HO21" s="10">
        <f>HN20*0.5</f>
        <v>0</v>
      </c>
      <c r="HP21" s="431"/>
      <c r="HQ21" s="10">
        <f>HP20*0.75</f>
        <v>0</v>
      </c>
      <c r="HS21" s="10">
        <f>HR20*1</f>
        <v>0</v>
      </c>
      <c r="HU21" s="431"/>
      <c r="HV21" s="10">
        <f>HU20*0.25</f>
        <v>679.11249999999995</v>
      </c>
      <c r="HW21" s="431"/>
      <c r="HX21" s="10">
        <f>HW20*0.5</f>
        <v>0</v>
      </c>
      <c r="HY21" s="431"/>
      <c r="HZ21" s="10">
        <f>HY20*0.75</f>
        <v>0</v>
      </c>
      <c r="IB21" s="437">
        <f>IA20*1</f>
        <v>0</v>
      </c>
      <c r="ID21" s="431"/>
      <c r="IE21" s="10">
        <f>ID20*0.25</f>
        <v>73</v>
      </c>
      <c r="IF21" s="431"/>
      <c r="IG21" s="10">
        <f>IF20*0.5</f>
        <v>0</v>
      </c>
      <c r="IH21" s="431"/>
      <c r="II21" s="10">
        <f>IH20*0.75</f>
        <v>0</v>
      </c>
      <c r="IK21" s="10">
        <f>IJ20*1</f>
        <v>0</v>
      </c>
      <c r="IM21" s="431"/>
      <c r="IN21" s="10">
        <f>IM20*0.25</f>
        <v>111.72499999999999</v>
      </c>
      <c r="IO21" s="431"/>
      <c r="IP21" s="10">
        <f>IO20*0.5</f>
        <v>0</v>
      </c>
      <c r="IQ21" s="431"/>
      <c r="IR21" s="10">
        <f>IQ20*0.75</f>
        <v>0</v>
      </c>
      <c r="IT21" s="10">
        <f>IS20*1</f>
        <v>0</v>
      </c>
      <c r="IW21" s="10">
        <f>IV20*0.25</f>
        <v>112.325</v>
      </c>
      <c r="IY21" s="10">
        <f>IX20*0.5</f>
        <v>0</v>
      </c>
      <c r="JA21" s="10">
        <f>IZ20*0.75</f>
        <v>0</v>
      </c>
      <c r="JC21" s="10">
        <f>JB20*1</f>
        <v>0</v>
      </c>
      <c r="JE21" s="431"/>
      <c r="JF21" s="10">
        <f>JE20*0.25</f>
        <v>173.46250000000001</v>
      </c>
      <c r="JG21" s="431"/>
      <c r="JH21" s="10">
        <f>JG20*0.5</f>
        <v>0</v>
      </c>
      <c r="JI21" s="431"/>
      <c r="JJ21" s="10">
        <f>JI20*0.75</f>
        <v>0</v>
      </c>
      <c r="JL21" s="437">
        <f>JK20*1</f>
        <v>0</v>
      </c>
      <c r="JN21" s="431"/>
      <c r="JO21" s="10">
        <f>JN20*0.25</f>
        <v>81.575000000000003</v>
      </c>
      <c r="JP21" s="431"/>
      <c r="JQ21" s="10">
        <f>JP20*0.5</f>
        <v>0</v>
      </c>
      <c r="JR21" s="431"/>
      <c r="JS21" s="10">
        <f>JR20*0.75</f>
        <v>0</v>
      </c>
      <c r="JU21" s="10">
        <f>JT20*1</f>
        <v>0</v>
      </c>
      <c r="JW21" s="431"/>
      <c r="JX21" s="10">
        <f>JW20*0.25</f>
        <v>472.27499999999998</v>
      </c>
      <c r="JY21" s="431"/>
      <c r="JZ21" s="10">
        <f>JY20*0.5</f>
        <v>0</v>
      </c>
      <c r="KA21" s="431"/>
      <c r="KB21" s="10">
        <f>KA20*0.75</f>
        <v>0</v>
      </c>
      <c r="KD21" s="437">
        <f t="shared" ref="KD21" si="4">KC20*1</f>
        <v>0</v>
      </c>
      <c r="KG21" s="10">
        <f>KF20*0.25</f>
        <v>113.97499999999999</v>
      </c>
      <c r="KI21" s="10">
        <f>KH20*0.5</f>
        <v>0</v>
      </c>
      <c r="KK21" s="10">
        <f>KJ20*0.75</f>
        <v>0</v>
      </c>
      <c r="KM21" s="10">
        <f>KL20*1</f>
        <v>0</v>
      </c>
      <c r="KO21" s="431"/>
      <c r="KP21" s="10">
        <f>KO20*0.25</f>
        <v>142.47499999999999</v>
      </c>
      <c r="KQ21" s="431"/>
      <c r="KR21" s="10">
        <f>KQ20*0.5</f>
        <v>0</v>
      </c>
      <c r="KS21" s="431"/>
      <c r="KT21" s="10">
        <f>KS20*0.75</f>
        <v>0</v>
      </c>
      <c r="KV21" s="10">
        <f>KU20*1</f>
        <v>0</v>
      </c>
      <c r="KX21" s="431"/>
      <c r="KY21" s="10">
        <f>KX20*0.25</f>
        <v>92.924999999999997</v>
      </c>
      <c r="KZ21" s="431"/>
      <c r="LA21" s="10">
        <f>KZ20*0.5</f>
        <v>0</v>
      </c>
      <c r="LB21" s="431"/>
      <c r="LC21" s="10">
        <f>LB20*0.75</f>
        <v>0</v>
      </c>
      <c r="LE21" s="10">
        <f>LD20*1</f>
        <v>0</v>
      </c>
      <c r="LG21" s="431"/>
      <c r="LH21" s="10">
        <f>LG20*0.25</f>
        <v>11.55</v>
      </c>
      <c r="LI21" s="431"/>
      <c r="LJ21" s="10">
        <f>LI20*0.5</f>
        <v>0</v>
      </c>
      <c r="LK21" s="29"/>
      <c r="LL21" s="10">
        <f>LK20*0.75</f>
        <v>0</v>
      </c>
      <c r="LM21" s="29"/>
      <c r="LN21" s="10">
        <f>LM20*1</f>
        <v>0</v>
      </c>
      <c r="LQ21" s="10">
        <f>LP20*0.25</f>
        <v>14.65</v>
      </c>
      <c r="LS21" s="10">
        <f>LR20*0.5</f>
        <v>0</v>
      </c>
      <c r="LU21" s="10">
        <f>LT20*0.75</f>
        <v>0</v>
      </c>
      <c r="LW21" s="10">
        <f>LV20*1</f>
        <v>0</v>
      </c>
      <c r="LY21" s="431"/>
      <c r="LZ21" s="10">
        <f>LY20*0.25</f>
        <v>64.8</v>
      </c>
      <c r="MA21" s="431"/>
      <c r="MB21" s="10">
        <f>MA20*0.5</f>
        <v>0</v>
      </c>
      <c r="MC21" s="431"/>
      <c r="MD21" s="10">
        <f>MC20*0.75</f>
        <v>0</v>
      </c>
      <c r="MF21" s="10">
        <f>ME20*1</f>
        <v>0</v>
      </c>
      <c r="MH21" s="431"/>
      <c r="MI21" s="10">
        <f>MH20*0.25</f>
        <v>380.625</v>
      </c>
      <c r="MJ21" s="431"/>
      <c r="MK21" s="10">
        <f>MJ20*0.5</f>
        <v>0</v>
      </c>
      <c r="ML21" s="431"/>
      <c r="MM21" s="10">
        <f>ML20*0.75</f>
        <v>0</v>
      </c>
      <c r="MO21" s="437">
        <f>MN20*1</f>
        <v>0</v>
      </c>
      <c r="MQ21" s="431"/>
      <c r="MR21" s="10">
        <f>MQ20*0.25</f>
        <v>69.125</v>
      </c>
      <c r="MS21" s="431"/>
      <c r="MT21" s="10">
        <f>MS20*0.5</f>
        <v>0</v>
      </c>
      <c r="MU21" s="431"/>
      <c r="MV21" s="10">
        <f>MU20*0.75</f>
        <v>0</v>
      </c>
      <c r="MX21" s="437">
        <f>MW20*1</f>
        <v>0</v>
      </c>
    </row>
    <row r="22" spans="1:363" s="60" customFormat="1" ht="15.75">
      <c r="A22" s="386"/>
      <c r="B22" s="381"/>
      <c r="C22" s="379"/>
      <c r="E22" s="85"/>
      <c r="G22" s="85"/>
      <c r="I22" s="85"/>
      <c r="L22" s="379"/>
      <c r="N22" s="85"/>
      <c r="P22" s="85"/>
      <c r="R22" s="85"/>
      <c r="U22" s="379"/>
      <c r="W22" s="85"/>
      <c r="Y22" s="85"/>
      <c r="Z22" s="382"/>
      <c r="AB22" s="382"/>
      <c r="AD22" s="379"/>
      <c r="AF22" s="380"/>
      <c r="AI22" s="382"/>
      <c r="AK22" s="382"/>
      <c r="AM22" s="379"/>
      <c r="AO22" s="380"/>
      <c r="AR22" s="382"/>
      <c r="AT22" s="382"/>
      <c r="AV22" s="379"/>
      <c r="AW22" s="235"/>
      <c r="AX22" s="380"/>
      <c r="AY22" s="235"/>
      <c r="BA22" s="382"/>
      <c r="BC22" s="382"/>
      <c r="BE22" s="379"/>
      <c r="BG22" s="380"/>
      <c r="BJ22" s="382"/>
      <c r="BL22" s="382"/>
      <c r="BN22" s="379"/>
      <c r="BP22" s="380"/>
      <c r="BS22" s="382"/>
      <c r="BU22" s="382"/>
      <c r="BW22" s="379"/>
      <c r="BX22" s="384"/>
      <c r="BY22" s="380"/>
      <c r="BZ22" s="384"/>
      <c r="CB22" s="385"/>
      <c r="CE22" s="456"/>
      <c r="CF22" s="379"/>
      <c r="CG22" s="456"/>
      <c r="CH22" s="380"/>
      <c r="CI22" s="456"/>
      <c r="CK22" s="382"/>
      <c r="CM22" s="382"/>
      <c r="CO22" s="379"/>
      <c r="CP22" s="456"/>
      <c r="CQ22" s="380"/>
      <c r="CR22" s="456"/>
      <c r="CT22" s="382"/>
      <c r="CV22" s="382"/>
      <c r="CX22" s="379"/>
      <c r="CY22" s="456"/>
      <c r="CZ22" s="380"/>
      <c r="DA22" s="456"/>
      <c r="DC22" s="382"/>
      <c r="DF22" s="456"/>
      <c r="DG22" s="379"/>
      <c r="DH22" s="456"/>
      <c r="DI22" s="380"/>
      <c r="DJ22" s="456"/>
      <c r="DL22" s="382"/>
      <c r="DN22" s="382"/>
      <c r="DP22" s="379"/>
      <c r="DQ22" s="456"/>
      <c r="DR22" s="380"/>
      <c r="DS22" s="456"/>
      <c r="DU22" s="382"/>
      <c r="DX22" s="456"/>
      <c r="DY22" s="379"/>
      <c r="DZ22" s="456"/>
      <c r="EA22" s="380"/>
      <c r="EB22" s="456"/>
      <c r="ED22" s="235"/>
      <c r="EF22" s="235"/>
      <c r="EH22" s="379"/>
      <c r="EI22" s="456"/>
      <c r="EJ22" s="380"/>
      <c r="EK22" s="456"/>
      <c r="EM22" s="382"/>
      <c r="EO22" s="382"/>
      <c r="EQ22" s="379"/>
      <c r="ER22" s="456"/>
      <c r="ES22" s="380"/>
      <c r="ET22" s="456"/>
      <c r="EV22" s="382"/>
      <c r="EX22" s="382"/>
      <c r="EZ22" s="379"/>
      <c r="FA22" s="456"/>
      <c r="FB22" s="380"/>
      <c r="FC22" s="456"/>
      <c r="FE22" s="235"/>
      <c r="FG22" s="235"/>
      <c r="FH22" s="456"/>
      <c r="FI22" s="379"/>
      <c r="FJ22" s="456"/>
      <c r="FK22" s="380"/>
      <c r="FL22" s="456"/>
      <c r="FN22" s="382"/>
      <c r="FQ22" s="456"/>
      <c r="FR22" s="379"/>
      <c r="FS22" s="456"/>
      <c r="FT22" s="380"/>
      <c r="FU22" s="456"/>
      <c r="FW22" s="382"/>
      <c r="FY22" s="382"/>
      <c r="GA22" s="379"/>
      <c r="GB22" s="456"/>
      <c r="GC22" s="380"/>
      <c r="GD22" s="456"/>
      <c r="GF22" s="235"/>
      <c r="GH22" s="235"/>
      <c r="GJ22" s="379"/>
      <c r="GK22" s="456"/>
      <c r="GL22" s="380"/>
      <c r="GM22" s="456"/>
      <c r="GO22" s="382"/>
      <c r="GR22" s="456"/>
      <c r="GS22" s="379"/>
      <c r="GT22" s="456"/>
      <c r="GU22" s="380"/>
      <c r="GV22" s="456"/>
      <c r="GX22" s="382"/>
      <c r="GZ22" s="382"/>
      <c r="HB22" s="379"/>
      <c r="HD22" s="380"/>
      <c r="HK22" s="379"/>
      <c r="HL22" s="456"/>
      <c r="HM22" s="380"/>
      <c r="HN22" s="456"/>
      <c r="HP22" s="456"/>
      <c r="HT22" s="379"/>
      <c r="HU22" s="456"/>
      <c r="HV22" s="380"/>
      <c r="HW22" s="456"/>
      <c r="HY22" s="456"/>
      <c r="IB22" s="456"/>
      <c r="IC22" s="379"/>
      <c r="ID22" s="456"/>
      <c r="IE22" s="380"/>
      <c r="IF22" s="456"/>
      <c r="IH22" s="456"/>
      <c r="IL22" s="379"/>
      <c r="IM22" s="456"/>
      <c r="IN22" s="380"/>
      <c r="IO22" s="456"/>
      <c r="IQ22" s="456"/>
      <c r="IU22" s="379"/>
      <c r="IW22" s="380"/>
      <c r="JD22" s="379"/>
      <c r="JE22" s="456"/>
      <c r="JF22" s="380"/>
      <c r="JG22" s="456"/>
      <c r="JI22" s="456"/>
      <c r="JL22" s="456"/>
      <c r="JM22" s="379"/>
      <c r="JN22" s="456"/>
      <c r="JO22" s="380"/>
      <c r="JP22" s="456"/>
      <c r="JR22" s="456"/>
      <c r="JV22" s="379"/>
      <c r="JW22" s="456"/>
      <c r="JX22" s="380"/>
      <c r="JY22" s="456"/>
      <c r="KA22" s="456"/>
      <c r="KD22" s="456"/>
      <c r="KE22" s="379"/>
      <c r="KG22" s="380"/>
      <c r="KN22" s="379"/>
      <c r="KO22" s="456"/>
      <c r="KP22" s="380"/>
      <c r="KQ22" s="456"/>
      <c r="KS22" s="456"/>
      <c r="KW22" s="379"/>
      <c r="KX22" s="456"/>
      <c r="KY22" s="380"/>
      <c r="KZ22" s="456"/>
      <c r="LB22" s="456"/>
      <c r="LF22" s="379"/>
      <c r="LG22" s="456"/>
      <c r="LH22" s="380"/>
      <c r="LI22" s="456"/>
      <c r="LK22" s="383"/>
      <c r="LM22" s="383"/>
      <c r="LO22" s="379"/>
      <c r="LQ22" s="380"/>
      <c r="LX22" s="379"/>
      <c r="LY22" s="456"/>
      <c r="LZ22" s="380"/>
      <c r="MA22" s="456"/>
      <c r="MC22" s="456"/>
      <c r="MG22" s="379"/>
      <c r="MH22" s="456"/>
      <c r="MI22" s="380"/>
      <c r="MJ22" s="456"/>
      <c r="ML22" s="456"/>
      <c r="MO22" s="456"/>
      <c r="MP22" s="379"/>
      <c r="MQ22" s="456"/>
      <c r="MR22" s="380"/>
      <c r="MS22" s="456"/>
      <c r="MU22" s="456"/>
      <c r="MX22" s="456"/>
      <c r="MY22" s="379"/>
    </row>
    <row r="23" spans="1:363" ht="18">
      <c r="A23" s="61" t="s">
        <v>1026</v>
      </c>
      <c r="B23" s="69"/>
      <c r="D23"/>
      <c r="E23" s="1" t="s">
        <v>190</v>
      </c>
      <c r="G23" s="1" t="s">
        <v>186</v>
      </c>
      <c r="H23">
        <v>419.8</v>
      </c>
      <c r="I23" s="1" t="s">
        <v>187</v>
      </c>
      <c r="J23" s="157">
        <v>456.19999999999993</v>
      </c>
      <c r="K23" s="1" t="s">
        <v>188</v>
      </c>
      <c r="N23" s="1" t="s">
        <v>190</v>
      </c>
      <c r="P23" s="1" t="s">
        <v>186</v>
      </c>
      <c r="Q23">
        <v>282.3</v>
      </c>
      <c r="R23" s="1" t="s">
        <v>187</v>
      </c>
      <c r="S23" s="168">
        <v>329.49999999999994</v>
      </c>
      <c r="T23" s="1" t="s">
        <v>188</v>
      </c>
      <c r="W23" s="1" t="s">
        <v>190</v>
      </c>
      <c r="Y23" s="1" t="s">
        <v>186</v>
      </c>
      <c r="Z23" s="168">
        <v>555.30000000000041</v>
      </c>
      <c r="AA23" s="1" t="s">
        <v>187</v>
      </c>
      <c r="AB23" s="168">
        <v>397.19999999999982</v>
      </c>
      <c r="AC23" s="1" t="s">
        <v>188</v>
      </c>
      <c r="AF23" s="1" t="s">
        <v>190</v>
      </c>
      <c r="AH23" s="1" t="s">
        <v>186</v>
      </c>
      <c r="AI23" s="168">
        <v>296.2000000000005</v>
      </c>
      <c r="AJ23" s="1" t="s">
        <v>187</v>
      </c>
      <c r="AK23" s="168">
        <v>151.09999999999968</v>
      </c>
      <c r="AL23" s="1" t="s">
        <v>188</v>
      </c>
      <c r="AO23" s="1" t="s">
        <v>190</v>
      </c>
      <c r="AQ23" s="1" t="s">
        <v>186</v>
      </c>
      <c r="AR23" s="168">
        <v>459.60000000000036</v>
      </c>
      <c r="AS23" s="1" t="s">
        <v>187</v>
      </c>
      <c r="AT23" s="168">
        <v>279.29999999999973</v>
      </c>
      <c r="AU23" s="1" t="s">
        <v>188</v>
      </c>
      <c r="AW23" s="31"/>
      <c r="AX23" s="1" t="s">
        <v>190</v>
      </c>
      <c r="AZ23" s="1" t="s">
        <v>186</v>
      </c>
      <c r="BA23" s="168">
        <v>673.49999999999955</v>
      </c>
      <c r="BB23" s="1" t="s">
        <v>187</v>
      </c>
      <c r="BC23" s="168">
        <v>194.89999999999918</v>
      </c>
      <c r="BD23" s="1" t="s">
        <v>188</v>
      </c>
      <c r="BG23" s="1" t="s">
        <v>190</v>
      </c>
      <c r="BI23" s="1" t="s">
        <v>186</v>
      </c>
      <c r="BJ23" s="168">
        <v>623.45000000000027</v>
      </c>
      <c r="BK23" s="1" t="s">
        <v>187</v>
      </c>
      <c r="BL23" s="168">
        <v>300.10000000000036</v>
      </c>
      <c r="BM23" s="1" t="s">
        <v>188</v>
      </c>
      <c r="BP23" s="1" t="s">
        <v>190</v>
      </c>
      <c r="BR23" s="1" t="s">
        <v>186</v>
      </c>
      <c r="BS23" s="168">
        <v>792.29999999999836</v>
      </c>
      <c r="BT23" s="1" t="s">
        <v>187</v>
      </c>
      <c r="BU23" s="168">
        <v>437.59999999999945</v>
      </c>
      <c r="BV23" s="1" t="s">
        <v>188</v>
      </c>
      <c r="BX23" s="173"/>
      <c r="BY23" s="1" t="s">
        <v>190</v>
      </c>
      <c r="BZ23" s="173"/>
      <c r="CA23" s="1" t="s">
        <v>186</v>
      </c>
      <c r="CB23" s="177">
        <v>334.6</v>
      </c>
      <c r="CC23" s="1" t="s">
        <v>187</v>
      </c>
      <c r="CD23" s="427">
        <v>188.69999999999527</v>
      </c>
      <c r="CE23" s="432" t="s">
        <v>188</v>
      </c>
      <c r="CG23" s="431"/>
      <c r="CH23" s="1" t="s">
        <v>190</v>
      </c>
      <c r="CI23" s="431"/>
      <c r="CJ23" s="1" t="s">
        <v>186</v>
      </c>
      <c r="CK23" s="168">
        <v>322.80000000000018</v>
      </c>
      <c r="CL23" s="1" t="s">
        <v>187</v>
      </c>
      <c r="CM23" s="168"/>
      <c r="CN23" s="1" t="s">
        <v>188</v>
      </c>
      <c r="CP23" s="431"/>
      <c r="CQ23" s="1" t="s">
        <v>190</v>
      </c>
      <c r="CR23" s="431"/>
      <c r="CS23" s="1" t="s">
        <v>186</v>
      </c>
      <c r="CT23" s="168">
        <v>354.90000000000055</v>
      </c>
      <c r="CU23" s="1" t="s">
        <v>187</v>
      </c>
      <c r="CV23" s="168"/>
      <c r="CW23" s="1" t="s">
        <v>188</v>
      </c>
      <c r="CY23" s="431"/>
      <c r="CZ23" s="1" t="s">
        <v>190</v>
      </c>
      <c r="DA23" s="431"/>
      <c r="DB23" s="1" t="s">
        <v>186</v>
      </c>
      <c r="DC23" s="168">
        <v>468.10000000000127</v>
      </c>
      <c r="DD23" s="1" t="s">
        <v>187</v>
      </c>
      <c r="DE23" s="545">
        <v>324.79999999999563</v>
      </c>
      <c r="DF23" s="432" t="s">
        <v>188</v>
      </c>
      <c r="DH23" s="431"/>
      <c r="DI23" s="1" t="s">
        <v>190</v>
      </c>
      <c r="DJ23" s="431"/>
      <c r="DK23" s="1" t="s">
        <v>186</v>
      </c>
      <c r="DL23" s="168">
        <v>225.60000000000127</v>
      </c>
      <c r="DM23" s="1" t="s">
        <v>187</v>
      </c>
      <c r="DN23" s="168"/>
      <c r="DO23" s="1" t="s">
        <v>188</v>
      </c>
      <c r="DQ23" s="431"/>
      <c r="DR23" s="1" t="s">
        <v>190</v>
      </c>
      <c r="DS23" s="431"/>
      <c r="DT23" s="1" t="s">
        <v>186</v>
      </c>
      <c r="DU23" s="496">
        <v>440.70000000000073</v>
      </c>
      <c r="DV23" s="1" t="s">
        <v>187</v>
      </c>
      <c r="DW23" s="545">
        <v>501.99999999999636</v>
      </c>
      <c r="DX23" s="432" t="s">
        <v>188</v>
      </c>
      <c r="DZ23" s="431"/>
      <c r="EA23" s="1" t="s">
        <v>190</v>
      </c>
      <c r="EB23" s="431"/>
      <c r="EC23" s="1" t="s">
        <v>186</v>
      </c>
      <c r="ED23" s="168">
        <v>482.050000000002</v>
      </c>
      <c r="EE23" s="1" t="s">
        <v>187</v>
      </c>
      <c r="EF23" s="168"/>
      <c r="EG23" s="1" t="s">
        <v>188</v>
      </c>
      <c r="EI23" s="431"/>
      <c r="EJ23" s="1" t="s">
        <v>190</v>
      </c>
      <c r="EK23" s="431"/>
      <c r="EL23" s="1" t="s">
        <v>186</v>
      </c>
      <c r="EM23" s="496">
        <v>428.50000000000273</v>
      </c>
      <c r="EN23" s="1" t="s">
        <v>187</v>
      </c>
      <c r="EO23" s="213"/>
      <c r="EP23" s="1" t="s">
        <v>188</v>
      </c>
      <c r="ER23" s="431"/>
      <c r="ES23" s="1" t="s">
        <v>190</v>
      </c>
      <c r="ET23" s="431"/>
      <c r="EU23" s="1" t="s">
        <v>186</v>
      </c>
      <c r="EV23" s="168">
        <v>600.350000000004</v>
      </c>
      <c r="EW23" s="1" t="s">
        <v>187</v>
      </c>
      <c r="EX23" s="168"/>
      <c r="EY23" s="1" t="s">
        <v>188</v>
      </c>
      <c r="FA23" s="431"/>
      <c r="FB23" s="1" t="s">
        <v>190</v>
      </c>
      <c r="FC23" s="431"/>
      <c r="FD23" s="1" t="s">
        <v>186</v>
      </c>
      <c r="FE23" s="496">
        <v>459.50000000000182</v>
      </c>
      <c r="FF23" s="1" t="s">
        <v>187</v>
      </c>
      <c r="FG23" s="427">
        <v>250.49999999999818</v>
      </c>
      <c r="FH23" s="432" t="s">
        <v>188</v>
      </c>
      <c r="FJ23" s="431"/>
      <c r="FK23" s="1" t="s">
        <v>190</v>
      </c>
      <c r="FL23" s="431"/>
      <c r="FM23" s="1" t="s">
        <v>186</v>
      </c>
      <c r="FN23" s="496">
        <v>276.25000000000364</v>
      </c>
      <c r="FO23" s="1" t="s">
        <v>187</v>
      </c>
      <c r="FP23" s="545">
        <v>521.79999999999563</v>
      </c>
      <c r="FQ23" s="432" t="s">
        <v>188</v>
      </c>
      <c r="FS23" s="431"/>
      <c r="FT23" s="1" t="s">
        <v>190</v>
      </c>
      <c r="FU23" s="431"/>
      <c r="FV23" s="1" t="s">
        <v>186</v>
      </c>
      <c r="FW23" s="496">
        <v>283.00000000000364</v>
      </c>
      <c r="FX23" s="1" t="s">
        <v>187</v>
      </c>
      <c r="FY23" s="213"/>
      <c r="FZ23" s="1" t="s">
        <v>188</v>
      </c>
      <c r="GB23" s="431"/>
      <c r="GC23" s="1" t="s">
        <v>190</v>
      </c>
      <c r="GD23" s="431"/>
      <c r="GE23" s="1" t="s">
        <v>186</v>
      </c>
      <c r="GF23" s="168">
        <v>211.90000000000509</v>
      </c>
      <c r="GG23" s="1" t="s">
        <v>187</v>
      </c>
      <c r="GH23" s="168"/>
      <c r="GI23" s="1" t="s">
        <v>188</v>
      </c>
      <c r="GK23" s="431"/>
      <c r="GL23" s="1" t="s">
        <v>190</v>
      </c>
      <c r="GM23" s="431"/>
      <c r="GN23" s="1" t="s">
        <v>186</v>
      </c>
      <c r="GO23" s="496">
        <v>1440.2000000000044</v>
      </c>
      <c r="GP23" s="1" t="s">
        <v>187</v>
      </c>
      <c r="GQ23" s="545">
        <v>893.89999999999964</v>
      </c>
      <c r="GR23" s="432" t="s">
        <v>188</v>
      </c>
      <c r="GT23" s="431"/>
      <c r="GU23" s="1" t="s">
        <v>190</v>
      </c>
      <c r="GV23" s="431"/>
      <c r="GW23" s="1" t="s">
        <v>186</v>
      </c>
      <c r="GX23" s="496">
        <v>181.80000000000473</v>
      </c>
      <c r="GY23" s="1" t="s">
        <v>187</v>
      </c>
      <c r="GZ23" s="213"/>
      <c r="HA23" s="1" t="s">
        <v>188</v>
      </c>
      <c r="HD23" s="1" t="s">
        <v>190</v>
      </c>
      <c r="HF23" s="1" t="s">
        <v>186</v>
      </c>
      <c r="HG23" s="168">
        <v>680.05000000000473</v>
      </c>
      <c r="HH23" s="1" t="s">
        <v>187</v>
      </c>
      <c r="HI23" s="168">
        <v>482.84999999999945</v>
      </c>
      <c r="HJ23" s="1" t="s">
        <v>188</v>
      </c>
      <c r="HL23" s="431"/>
      <c r="HM23" s="1" t="s">
        <v>190</v>
      </c>
      <c r="HN23" s="431"/>
      <c r="HO23" s="1" t="s">
        <v>186</v>
      </c>
      <c r="HP23" s="496">
        <v>410.10000000000764</v>
      </c>
      <c r="HQ23" s="1" t="s">
        <v>187</v>
      </c>
      <c r="HR23" s="213"/>
      <c r="HS23" s="1" t="s">
        <v>188</v>
      </c>
      <c r="HU23" s="431"/>
      <c r="HV23" s="1" t="s">
        <v>190</v>
      </c>
      <c r="HW23" s="431"/>
      <c r="HX23" s="1" t="s">
        <v>186</v>
      </c>
      <c r="HY23" s="496">
        <v>2866.7500000000036</v>
      </c>
      <c r="HZ23" s="1" t="s">
        <v>187</v>
      </c>
      <c r="IA23" s="545">
        <v>3367.25</v>
      </c>
      <c r="IB23" s="432" t="s">
        <v>188</v>
      </c>
      <c r="ID23" s="431"/>
      <c r="IE23" s="1" t="s">
        <v>190</v>
      </c>
      <c r="IF23" s="431"/>
      <c r="IG23" s="1" t="s">
        <v>186</v>
      </c>
      <c r="IH23" s="496">
        <v>300.50000000000364</v>
      </c>
      <c r="II23" s="1" t="s">
        <v>187</v>
      </c>
      <c r="IJ23" s="213"/>
      <c r="IK23" s="1" t="s">
        <v>188</v>
      </c>
      <c r="IM23" s="431"/>
      <c r="IN23" s="1" t="s">
        <v>190</v>
      </c>
      <c r="IO23" s="431"/>
      <c r="IP23" s="1" t="s">
        <v>186</v>
      </c>
      <c r="IQ23" s="168">
        <v>99.5</v>
      </c>
      <c r="IR23" s="1" t="s">
        <v>187</v>
      </c>
      <c r="IS23" s="168"/>
      <c r="IT23" s="1" t="s">
        <v>188</v>
      </c>
      <c r="IW23" s="1" t="s">
        <v>190</v>
      </c>
      <c r="IY23" s="1" t="s">
        <v>186</v>
      </c>
      <c r="IZ23" s="213">
        <v>72.500000000007276</v>
      </c>
      <c r="JA23" s="1" t="s">
        <v>187</v>
      </c>
      <c r="JB23" s="168">
        <v>341.10000000000036</v>
      </c>
      <c r="JC23" s="1" t="s">
        <v>188</v>
      </c>
      <c r="JE23" s="431"/>
      <c r="JF23" s="1" t="s">
        <v>190</v>
      </c>
      <c r="JG23" s="431"/>
      <c r="JH23" s="1" t="s">
        <v>186</v>
      </c>
      <c r="JI23" s="496">
        <v>279.60000000000946</v>
      </c>
      <c r="JJ23" s="1" t="s">
        <v>187</v>
      </c>
      <c r="JK23" s="427">
        <v>241.99999999999636</v>
      </c>
      <c r="JL23" s="432" t="s">
        <v>188</v>
      </c>
      <c r="JN23" s="431"/>
      <c r="JO23" s="1" t="s">
        <v>190</v>
      </c>
      <c r="JP23" s="431"/>
      <c r="JQ23" s="1" t="s">
        <v>186</v>
      </c>
      <c r="JR23" s="496">
        <v>438.90000000000873</v>
      </c>
      <c r="JS23" s="1" t="s">
        <v>187</v>
      </c>
      <c r="JT23" s="213"/>
      <c r="JU23" s="1" t="s">
        <v>188</v>
      </c>
      <c r="JW23" s="431"/>
      <c r="JX23" s="1" t="s">
        <v>190</v>
      </c>
      <c r="JY23" s="431"/>
      <c r="JZ23" s="1" t="s">
        <v>186</v>
      </c>
      <c r="KA23" s="168">
        <v>1946.2000000000044</v>
      </c>
      <c r="KB23" s="1" t="s">
        <v>187</v>
      </c>
      <c r="KC23" s="545">
        <v>2648.7000000000044</v>
      </c>
      <c r="KD23" s="432" t="s">
        <v>188</v>
      </c>
      <c r="KG23" s="1" t="s">
        <v>190</v>
      </c>
      <c r="KI23" s="1" t="s">
        <v>186</v>
      </c>
      <c r="KJ23" s="168">
        <v>209.60000000000582</v>
      </c>
      <c r="KK23" s="1" t="s">
        <v>187</v>
      </c>
      <c r="KL23" s="213">
        <v>0</v>
      </c>
      <c r="KM23" s="1" t="s">
        <v>188</v>
      </c>
      <c r="KO23" s="431"/>
      <c r="KP23" s="1" t="s">
        <v>190</v>
      </c>
      <c r="KQ23" s="431"/>
      <c r="KR23" s="1" t="s">
        <v>186</v>
      </c>
      <c r="KS23" s="496">
        <v>477.30000000001019</v>
      </c>
      <c r="KT23" s="1" t="s">
        <v>187</v>
      </c>
      <c r="KU23" s="213"/>
      <c r="KV23" s="1" t="s">
        <v>188</v>
      </c>
      <c r="KX23" s="431"/>
      <c r="KY23" s="1" t="s">
        <v>190</v>
      </c>
      <c r="KZ23" s="431"/>
      <c r="LA23" s="1" t="s">
        <v>186</v>
      </c>
      <c r="LB23" s="168">
        <v>85.600000000005821</v>
      </c>
      <c r="LC23" s="1" t="s">
        <v>187</v>
      </c>
      <c r="LD23" s="168"/>
      <c r="LE23" s="1" t="s">
        <v>188</v>
      </c>
      <c r="LG23" s="431"/>
      <c r="LH23" s="1" t="s">
        <v>190</v>
      </c>
      <c r="LI23" s="431"/>
      <c r="LJ23" s="1" t="s">
        <v>186</v>
      </c>
      <c r="LK23" s="185">
        <v>15.000000000001819</v>
      </c>
      <c r="LL23" s="1" t="s">
        <v>187</v>
      </c>
      <c r="LM23" s="185"/>
      <c r="LN23" s="1" t="s">
        <v>188</v>
      </c>
      <c r="LQ23" s="1" t="s">
        <v>190</v>
      </c>
      <c r="LS23" s="1" t="s">
        <v>186</v>
      </c>
      <c r="LT23" s="168">
        <v>356.10000000000218</v>
      </c>
      <c r="LU23" s="1" t="s">
        <v>187</v>
      </c>
      <c r="LV23" s="168">
        <v>91.099999999999909</v>
      </c>
      <c r="LW23" s="1" t="s">
        <v>188</v>
      </c>
      <c r="LY23" s="431"/>
      <c r="LZ23" s="1" t="s">
        <v>190</v>
      </c>
      <c r="MA23" s="431"/>
      <c r="MB23" s="1" t="s">
        <v>186</v>
      </c>
      <c r="MC23" s="168">
        <v>298.70000000000073</v>
      </c>
      <c r="MD23" s="1" t="s">
        <v>187</v>
      </c>
      <c r="ME23" s="168"/>
      <c r="MF23" s="1" t="s">
        <v>188</v>
      </c>
      <c r="MH23" s="431"/>
      <c r="MI23" s="1" t="s">
        <v>190</v>
      </c>
      <c r="MJ23" s="431"/>
      <c r="MK23" s="1" t="s">
        <v>186</v>
      </c>
      <c r="ML23" s="466">
        <v>576.15000000001601</v>
      </c>
      <c r="MM23" s="1" t="s">
        <v>187</v>
      </c>
      <c r="MN23" s="588">
        <v>1226.6499999999978</v>
      </c>
      <c r="MO23" s="432" t="s">
        <v>188</v>
      </c>
      <c r="MQ23" s="431"/>
      <c r="MR23" s="1" t="s">
        <v>190</v>
      </c>
      <c r="MS23" s="431"/>
      <c r="MT23" s="1" t="s">
        <v>186</v>
      </c>
      <c r="MU23" s="431">
        <v>250.00000000001455</v>
      </c>
      <c r="MV23" s="1" t="s">
        <v>187</v>
      </c>
      <c r="MW23" s="545">
        <v>296</v>
      </c>
      <c r="MX23" s="432" t="s">
        <v>188</v>
      </c>
    </row>
    <row r="24" spans="1:363" ht="18">
      <c r="A24" s="129" t="s">
        <v>2985</v>
      </c>
      <c r="B24" s="69">
        <f>SUM(D24:AAP24)</f>
        <v>28904.68750000008</v>
      </c>
      <c r="D24"/>
      <c r="E24" s="10">
        <f>D23*0.25</f>
        <v>0</v>
      </c>
      <c r="G24" s="10">
        <f>F23*0.5</f>
        <v>0</v>
      </c>
      <c r="I24" s="10">
        <f>H23*0.75</f>
        <v>314.85000000000002</v>
      </c>
      <c r="K24" s="10">
        <f>J23*1</f>
        <v>456.19999999999993</v>
      </c>
      <c r="N24" s="10">
        <f>M23*0.25</f>
        <v>0</v>
      </c>
      <c r="P24" s="10">
        <f>O23*0.5</f>
        <v>0</v>
      </c>
      <c r="R24" s="10">
        <f>Q23*0.75</f>
        <v>211.72500000000002</v>
      </c>
      <c r="T24" s="10">
        <f>S23*1</f>
        <v>329.49999999999994</v>
      </c>
      <c r="W24" s="10">
        <f>V23*0.25</f>
        <v>0</v>
      </c>
      <c r="Y24" s="10">
        <f>X23*0.5</f>
        <v>0</v>
      </c>
      <c r="Z24" s="165"/>
      <c r="AA24" s="10">
        <f>Z23*0.75</f>
        <v>416.47500000000031</v>
      </c>
      <c r="AC24" s="10">
        <f>AB23*1</f>
        <v>397.19999999999982</v>
      </c>
      <c r="AF24" s="10">
        <f>AE23*0.25</f>
        <v>0</v>
      </c>
      <c r="AH24" s="10">
        <f>AG23*0.5</f>
        <v>0</v>
      </c>
      <c r="AI24" s="165"/>
      <c r="AJ24" s="10">
        <f>AI23*0.75</f>
        <v>222.15000000000038</v>
      </c>
      <c r="AL24" s="10">
        <f>AK23*1</f>
        <v>151.09999999999968</v>
      </c>
      <c r="AO24" s="10">
        <f>AN23*0.25</f>
        <v>0</v>
      </c>
      <c r="AQ24" s="10">
        <f>AP23*0.5</f>
        <v>0</v>
      </c>
      <c r="AR24" s="168"/>
      <c r="AS24" s="10">
        <f>AR23*0.75</f>
        <v>344.70000000000027</v>
      </c>
      <c r="AU24" s="10">
        <f>AT23*1</f>
        <v>279.29999999999973</v>
      </c>
      <c r="AW24" s="31"/>
      <c r="AX24" s="10">
        <f>AW23*0.25</f>
        <v>0</v>
      </c>
      <c r="AZ24" s="10">
        <f>AY23*0.5</f>
        <v>0</v>
      </c>
      <c r="BA24" s="165"/>
      <c r="BB24" s="10">
        <f>BA23*0.75</f>
        <v>505.12499999999966</v>
      </c>
      <c r="BD24" s="10">
        <f>BC23*1</f>
        <v>194.89999999999918</v>
      </c>
      <c r="BG24" s="10">
        <f>BF23*0.25</f>
        <v>0</v>
      </c>
      <c r="BI24" s="10">
        <f>BH23*0.5</f>
        <v>0</v>
      </c>
      <c r="BJ24" s="165"/>
      <c r="BK24" s="10">
        <f>BJ23*0.75</f>
        <v>467.5875000000002</v>
      </c>
      <c r="BL24" s="165"/>
      <c r="BM24" s="10">
        <f>BL23*1</f>
        <v>300.10000000000036</v>
      </c>
      <c r="BP24" s="10">
        <f>BO23*0.25</f>
        <v>0</v>
      </c>
      <c r="BR24" s="10">
        <f>BQ23*0.5</f>
        <v>0</v>
      </c>
      <c r="BS24" s="165"/>
      <c r="BT24" s="10">
        <f>BS23*0.75</f>
        <v>594.22499999999877</v>
      </c>
      <c r="BV24" s="10">
        <f>BU23*1</f>
        <v>437.59999999999945</v>
      </c>
      <c r="BX24" s="173"/>
      <c r="BY24" s="10">
        <f>BX23*0.25</f>
        <v>0</v>
      </c>
      <c r="BZ24" s="173"/>
      <c r="CA24" s="10">
        <f>BZ23*0.5</f>
        <v>0</v>
      </c>
      <c r="CB24" s="177"/>
      <c r="CC24" s="10">
        <f>CB23*0.75</f>
        <v>250.95000000000002</v>
      </c>
      <c r="CE24" s="437">
        <f>CD23*1</f>
        <v>188.69999999999527</v>
      </c>
      <c r="CG24" s="431"/>
      <c r="CH24" s="10">
        <f>CG23*0.25</f>
        <v>0</v>
      </c>
      <c r="CI24" s="431"/>
      <c r="CJ24" s="10">
        <f>CI23*0.5</f>
        <v>0</v>
      </c>
      <c r="CK24" s="165"/>
      <c r="CL24" s="10">
        <f>CK23*0.75</f>
        <v>242.10000000000014</v>
      </c>
      <c r="CM24" s="165"/>
      <c r="CN24" s="10">
        <f>CM23*1</f>
        <v>0</v>
      </c>
      <c r="CP24" s="431"/>
      <c r="CQ24" s="10">
        <f>CP23*0.25</f>
        <v>0</v>
      </c>
      <c r="CR24" s="431"/>
      <c r="CS24" s="10">
        <f>CR23*0.5</f>
        <v>0</v>
      </c>
      <c r="CT24" s="165"/>
      <c r="CU24" s="10">
        <f>CT23*0.75</f>
        <v>266.17500000000041</v>
      </c>
      <c r="CV24" s="165"/>
      <c r="CW24" s="10">
        <f>CV23*1</f>
        <v>0</v>
      </c>
      <c r="CY24" s="431"/>
      <c r="CZ24" s="10">
        <f>CY23*0.25</f>
        <v>0</v>
      </c>
      <c r="DA24" s="431"/>
      <c r="DB24" s="10">
        <f>DA23*0.5</f>
        <v>0</v>
      </c>
      <c r="DC24" s="165"/>
      <c r="DD24" s="10">
        <f>DC23*0.75</f>
        <v>351.07500000000095</v>
      </c>
      <c r="DF24" s="437">
        <f>DE23*1</f>
        <v>324.79999999999563</v>
      </c>
      <c r="DH24" s="431"/>
      <c r="DI24" s="10">
        <f>DH23*0.25</f>
        <v>0</v>
      </c>
      <c r="DJ24" s="431"/>
      <c r="DK24" s="10">
        <f>DJ23*0.5</f>
        <v>0</v>
      </c>
      <c r="DL24" s="165"/>
      <c r="DM24" s="10">
        <f>DL23*0.75</f>
        <v>169.20000000000095</v>
      </c>
      <c r="DN24" s="165"/>
      <c r="DO24" s="10">
        <f>DN23*1</f>
        <v>0</v>
      </c>
      <c r="DQ24" s="431"/>
      <c r="DR24" s="10">
        <f>DQ23*0.25</f>
        <v>0</v>
      </c>
      <c r="DS24" s="431"/>
      <c r="DT24" s="10">
        <f>DS23*0.5</f>
        <v>0</v>
      </c>
      <c r="DU24" s="165"/>
      <c r="DV24" s="10">
        <f>DU23*0.75</f>
        <v>330.52500000000055</v>
      </c>
      <c r="DX24" s="437">
        <f>DW23*1</f>
        <v>501.99999999999636</v>
      </c>
      <c r="DZ24" s="431"/>
      <c r="EA24" s="10">
        <f>DZ23*0.25</f>
        <v>0</v>
      </c>
      <c r="EB24" s="431"/>
      <c r="EC24" s="10">
        <f>EB23*0.5</f>
        <v>0</v>
      </c>
      <c r="ED24" s="31"/>
      <c r="EE24" s="10">
        <f>ED23*0.75</f>
        <v>361.5375000000015</v>
      </c>
      <c r="EF24" s="31"/>
      <c r="EG24" s="10">
        <f>EF23*1</f>
        <v>0</v>
      </c>
      <c r="EI24" s="431"/>
      <c r="EJ24" s="10">
        <f>EI23*0.25</f>
        <v>0</v>
      </c>
      <c r="EK24" s="431"/>
      <c r="EL24" s="10">
        <f>EK23*0.5</f>
        <v>0</v>
      </c>
      <c r="EM24" s="165"/>
      <c r="EN24" s="10">
        <f>EM23*0.75</f>
        <v>321.37500000000205</v>
      </c>
      <c r="EO24" s="165"/>
      <c r="EP24" s="10">
        <f>EO23*1</f>
        <v>0</v>
      </c>
      <c r="ER24" s="431"/>
      <c r="ES24" s="10">
        <f>ER23*0.25</f>
        <v>0</v>
      </c>
      <c r="ET24" s="431"/>
      <c r="EU24" s="10">
        <f>ET23*0.5</f>
        <v>0</v>
      </c>
      <c r="EV24" s="165"/>
      <c r="EW24" s="10">
        <f>EV23*0.75</f>
        <v>450.262500000003</v>
      </c>
      <c r="EX24" s="165"/>
      <c r="EY24" s="10">
        <f>EX23*1</f>
        <v>0</v>
      </c>
      <c r="FA24" s="431"/>
      <c r="FB24" s="10">
        <f>FA23*0.25</f>
        <v>0</v>
      </c>
      <c r="FC24" s="431"/>
      <c r="FD24" s="10">
        <f>FC23*0.5</f>
        <v>0</v>
      </c>
      <c r="FE24" s="31"/>
      <c r="FF24" s="10">
        <f>FE23*0.75</f>
        <v>344.62500000000136</v>
      </c>
      <c r="FG24" s="31"/>
      <c r="FH24" s="437">
        <f>FG23*1</f>
        <v>250.49999999999818</v>
      </c>
      <c r="FJ24" s="431"/>
      <c r="FK24" s="10">
        <f>FJ23*0.25</f>
        <v>0</v>
      </c>
      <c r="FL24" s="431"/>
      <c r="FM24" s="10">
        <f>FL23*0.5</f>
        <v>0</v>
      </c>
      <c r="FN24" s="165"/>
      <c r="FO24" s="10">
        <f>FN23*0.75</f>
        <v>207.18750000000273</v>
      </c>
      <c r="FQ24" s="437">
        <f>FP23*1</f>
        <v>521.79999999999563</v>
      </c>
      <c r="FS24" s="431"/>
      <c r="FT24" s="10">
        <f>FS23*0.25</f>
        <v>0</v>
      </c>
      <c r="FU24" s="431"/>
      <c r="FV24" s="10">
        <f>FU23*0.5</f>
        <v>0</v>
      </c>
      <c r="FW24" s="165"/>
      <c r="FX24" s="10">
        <f>FW23*0.75</f>
        <v>212.25000000000273</v>
      </c>
      <c r="FY24" s="165"/>
      <c r="FZ24" s="10">
        <f>FY23*1</f>
        <v>0</v>
      </c>
      <c r="GB24" s="431"/>
      <c r="GC24" s="10">
        <f>GB23*0.25</f>
        <v>0</v>
      </c>
      <c r="GD24" s="431"/>
      <c r="GE24" s="10">
        <f>GD23*0.5</f>
        <v>0</v>
      </c>
      <c r="GF24" s="31"/>
      <c r="GG24" s="10">
        <f>GF23*0.75</f>
        <v>158.92500000000382</v>
      </c>
      <c r="GH24" s="31"/>
      <c r="GI24" s="10">
        <f>GH23*1</f>
        <v>0</v>
      </c>
      <c r="GK24" s="431"/>
      <c r="GL24" s="10">
        <f>GK23*0.25</f>
        <v>0</v>
      </c>
      <c r="GM24" s="431"/>
      <c r="GN24" s="10">
        <f>GM23*0.5</f>
        <v>0</v>
      </c>
      <c r="GO24" s="165"/>
      <c r="GP24" s="10">
        <f>GO23*0.75</f>
        <v>1080.1500000000033</v>
      </c>
      <c r="GR24" s="437">
        <f>GQ23*1</f>
        <v>893.89999999999964</v>
      </c>
      <c r="GT24" s="431"/>
      <c r="GU24" s="10">
        <f>GT23*0.25</f>
        <v>0</v>
      </c>
      <c r="GV24" s="431"/>
      <c r="GW24" s="10">
        <f>GV23*0.5</f>
        <v>0</v>
      </c>
      <c r="GX24" s="165"/>
      <c r="GY24" s="10">
        <f>GX23*0.75</f>
        <v>136.35000000000355</v>
      </c>
      <c r="GZ24" s="165"/>
      <c r="HA24" s="10">
        <f>GZ23*1</f>
        <v>0</v>
      </c>
      <c r="HD24" s="10">
        <f>HC23*0.25</f>
        <v>0</v>
      </c>
      <c r="HF24" s="10">
        <f>HE23*0.5</f>
        <v>0</v>
      </c>
      <c r="HH24" s="10">
        <f>HG23*0.75</f>
        <v>510.03750000000355</v>
      </c>
      <c r="HJ24" s="10">
        <f>HI23*1</f>
        <v>482.84999999999945</v>
      </c>
      <c r="HL24" s="431"/>
      <c r="HM24" s="10">
        <f>HL23*0.25</f>
        <v>0</v>
      </c>
      <c r="HN24" s="431"/>
      <c r="HO24" s="10">
        <f>HN23*0.5</f>
        <v>0</v>
      </c>
      <c r="HP24" s="431"/>
      <c r="HQ24" s="10">
        <f>HP23*0.75</f>
        <v>307.57500000000573</v>
      </c>
      <c r="HS24" s="10">
        <f>HR23*1</f>
        <v>0</v>
      </c>
      <c r="HU24" s="431"/>
      <c r="HV24" s="10">
        <f>HU23*0.25</f>
        <v>0</v>
      </c>
      <c r="HW24" s="431"/>
      <c r="HX24" s="10">
        <f>HW23*0.5</f>
        <v>0</v>
      </c>
      <c r="HY24" s="431"/>
      <c r="HZ24" s="10">
        <f>HY23*0.75</f>
        <v>2150.0625000000027</v>
      </c>
      <c r="IB24" s="437">
        <f>IA23*1</f>
        <v>3367.25</v>
      </c>
      <c r="ID24" s="431"/>
      <c r="IE24" s="10">
        <f>ID23*0.25</f>
        <v>0</v>
      </c>
      <c r="IF24" s="431"/>
      <c r="IG24" s="10">
        <f>IF23*0.5</f>
        <v>0</v>
      </c>
      <c r="IH24" s="431"/>
      <c r="II24" s="10">
        <f>IH23*0.75</f>
        <v>225.37500000000273</v>
      </c>
      <c r="IK24" s="10">
        <f>IJ23*1</f>
        <v>0</v>
      </c>
      <c r="IM24" s="431"/>
      <c r="IN24" s="10">
        <f>IM23*0.25</f>
        <v>0</v>
      </c>
      <c r="IO24" s="431"/>
      <c r="IP24" s="10">
        <f>IO23*0.5</f>
        <v>0</v>
      </c>
      <c r="IQ24" s="431"/>
      <c r="IR24" s="10">
        <f>IQ23*0.75</f>
        <v>74.625</v>
      </c>
      <c r="IT24" s="10">
        <f>IS23*1</f>
        <v>0</v>
      </c>
      <c r="IW24" s="10">
        <f>IV23*0.25</f>
        <v>0</v>
      </c>
      <c r="IY24" s="10">
        <f>IX23*0.5</f>
        <v>0</v>
      </c>
      <c r="JA24" s="10">
        <f>IZ23*0.75</f>
        <v>54.375000000005457</v>
      </c>
      <c r="JC24" s="10">
        <f>JB23*1</f>
        <v>341.10000000000036</v>
      </c>
      <c r="JE24" s="431"/>
      <c r="JF24" s="10">
        <f>JE23*0.25</f>
        <v>0</v>
      </c>
      <c r="JG24" s="431"/>
      <c r="JH24" s="10">
        <f>JG23*0.5</f>
        <v>0</v>
      </c>
      <c r="JI24" s="431"/>
      <c r="JJ24" s="10">
        <f>JI23*0.75</f>
        <v>209.70000000000709</v>
      </c>
      <c r="JL24" s="437">
        <f>JK23*1</f>
        <v>241.99999999999636</v>
      </c>
      <c r="JN24" s="431"/>
      <c r="JO24" s="10">
        <f>JN23*0.25</f>
        <v>0</v>
      </c>
      <c r="JP24" s="431"/>
      <c r="JQ24" s="10">
        <f>JP23*0.5</f>
        <v>0</v>
      </c>
      <c r="JR24" s="431"/>
      <c r="JS24" s="10">
        <f>JR23*0.75</f>
        <v>329.17500000000655</v>
      </c>
      <c r="JU24" s="10">
        <f>JT23*1</f>
        <v>0</v>
      </c>
      <c r="JW24" s="431"/>
      <c r="JX24" s="10">
        <f>JW23*0.25</f>
        <v>0</v>
      </c>
      <c r="JY24" s="431"/>
      <c r="JZ24" s="10">
        <f>JY23*0.5</f>
        <v>0</v>
      </c>
      <c r="KA24" s="431"/>
      <c r="KB24" s="10">
        <f>KA23*0.75</f>
        <v>1459.6500000000033</v>
      </c>
      <c r="KD24" s="437">
        <f t="shared" ref="KD24" si="5">KC23*1</f>
        <v>2648.7000000000044</v>
      </c>
      <c r="KG24" s="10">
        <f>KF23*0.25</f>
        <v>0</v>
      </c>
      <c r="KI24" s="10">
        <f>KH23*0.5</f>
        <v>0</v>
      </c>
      <c r="KK24" s="10">
        <f>KJ23*0.75</f>
        <v>157.20000000000437</v>
      </c>
      <c r="KM24" s="10">
        <f>KL23*1</f>
        <v>0</v>
      </c>
      <c r="KO24" s="431"/>
      <c r="KP24" s="10">
        <f>KO23*0.25</f>
        <v>0</v>
      </c>
      <c r="KQ24" s="431"/>
      <c r="KR24" s="10">
        <f>KQ23*0.5</f>
        <v>0</v>
      </c>
      <c r="KS24" s="431"/>
      <c r="KT24" s="10">
        <f>KS23*0.75</f>
        <v>357.97500000000764</v>
      </c>
      <c r="KV24" s="10">
        <f>KU23*1</f>
        <v>0</v>
      </c>
      <c r="KX24" s="431"/>
      <c r="KY24" s="10">
        <f>KX23*0.25</f>
        <v>0</v>
      </c>
      <c r="KZ24" s="431"/>
      <c r="LA24" s="10">
        <f>KZ23*0.5</f>
        <v>0</v>
      </c>
      <c r="LB24" s="431"/>
      <c r="LC24" s="10">
        <f>LB23*0.75</f>
        <v>64.200000000004366</v>
      </c>
      <c r="LE24" s="10">
        <f>LD23*1</f>
        <v>0</v>
      </c>
      <c r="LG24" s="431"/>
      <c r="LH24" s="10">
        <f>LG23*0.25</f>
        <v>0</v>
      </c>
      <c r="LI24" s="431"/>
      <c r="LJ24" s="10">
        <f>LI23*0.5</f>
        <v>0</v>
      </c>
      <c r="LK24" s="29"/>
      <c r="LL24" s="10">
        <f>LK23*0.75</f>
        <v>11.250000000001364</v>
      </c>
      <c r="LM24" s="29"/>
      <c r="LN24" s="10">
        <f>LM23*1</f>
        <v>0</v>
      </c>
      <c r="LQ24" s="10">
        <f>LP23*0.25</f>
        <v>0</v>
      </c>
      <c r="LS24" s="10">
        <f>LR23*0.5</f>
        <v>0</v>
      </c>
      <c r="LU24" s="10">
        <f>LT23*0.75</f>
        <v>267.07500000000164</v>
      </c>
      <c r="LW24" s="10">
        <f>LV23*1</f>
        <v>91.099999999999909</v>
      </c>
      <c r="LY24" s="431"/>
      <c r="LZ24" s="10">
        <f>LY23*0.25</f>
        <v>0</v>
      </c>
      <c r="MA24" s="431"/>
      <c r="MB24" s="10">
        <f>MA23*0.5</f>
        <v>0</v>
      </c>
      <c r="MC24" s="431"/>
      <c r="MD24" s="10">
        <f>MC23*0.75</f>
        <v>224.02500000000055</v>
      </c>
      <c r="MF24" s="10">
        <f>ME23*1</f>
        <v>0</v>
      </c>
      <c r="MH24" s="431"/>
      <c r="MI24" s="10">
        <f>MH23*0.25</f>
        <v>0</v>
      </c>
      <c r="MJ24" s="431"/>
      <c r="MK24" s="10">
        <f>MJ23*0.5</f>
        <v>0</v>
      </c>
      <c r="ML24" s="431"/>
      <c r="MM24" s="10">
        <f>ML23*0.75</f>
        <v>432.11250000001201</v>
      </c>
      <c r="MO24" s="437">
        <f>MN23*1</f>
        <v>1226.6499999999978</v>
      </c>
      <c r="MQ24" s="431"/>
      <c r="MR24" s="10">
        <f>MQ23*0.25</f>
        <v>0</v>
      </c>
      <c r="MS24" s="431"/>
      <c r="MT24" s="10">
        <f>MS23*0.5</f>
        <v>0</v>
      </c>
      <c r="MU24" s="431"/>
      <c r="MV24" s="10">
        <f>MU23*0.75</f>
        <v>187.50000000001091</v>
      </c>
      <c r="MX24" s="437">
        <f>MW23*1</f>
        <v>296</v>
      </c>
    </row>
    <row r="25" spans="1:363" s="60" customFormat="1" ht="15.75">
      <c r="A25" s="377"/>
      <c r="B25" s="381"/>
      <c r="C25" s="379"/>
      <c r="E25" s="85"/>
      <c r="G25" s="85"/>
      <c r="I25" s="85"/>
      <c r="L25" s="379"/>
      <c r="N25" s="85"/>
      <c r="P25" s="85"/>
      <c r="R25" s="85"/>
      <c r="U25" s="379"/>
      <c r="W25" s="85"/>
      <c r="Y25" s="85"/>
      <c r="Z25" s="382"/>
      <c r="AD25" s="379"/>
      <c r="AF25" s="380"/>
      <c r="AI25" s="382"/>
      <c r="AM25" s="379"/>
      <c r="AO25" s="380"/>
      <c r="AR25" s="382"/>
      <c r="AV25" s="379"/>
      <c r="AW25" s="235"/>
      <c r="AX25" s="380"/>
      <c r="AY25" s="235"/>
      <c r="BA25" s="382"/>
      <c r="BE25" s="379"/>
      <c r="BG25" s="380"/>
      <c r="BJ25" s="382"/>
      <c r="BL25" s="382"/>
      <c r="BN25" s="379"/>
      <c r="BP25" s="380"/>
      <c r="BS25" s="382"/>
      <c r="BW25" s="379"/>
      <c r="BX25" s="384"/>
      <c r="BY25" s="380"/>
      <c r="BZ25" s="384"/>
      <c r="CB25" s="385"/>
      <c r="CE25" s="456"/>
      <c r="CF25" s="379"/>
      <c r="CG25" s="456"/>
      <c r="CH25" s="380"/>
      <c r="CI25" s="456"/>
      <c r="CK25" s="382"/>
      <c r="CM25" s="382"/>
      <c r="CO25" s="379"/>
      <c r="CP25" s="456"/>
      <c r="CQ25" s="380"/>
      <c r="CR25" s="456"/>
      <c r="CT25" s="382"/>
      <c r="CV25" s="382"/>
      <c r="CX25" s="379"/>
      <c r="CY25" s="456"/>
      <c r="CZ25" s="380"/>
      <c r="DA25" s="456"/>
      <c r="DC25" s="382"/>
      <c r="DF25" s="456"/>
      <c r="DG25" s="379"/>
      <c r="DH25" s="456"/>
      <c r="DI25" s="380"/>
      <c r="DJ25" s="456"/>
      <c r="DL25" s="382"/>
      <c r="DN25" s="382"/>
      <c r="DP25" s="379"/>
      <c r="DQ25" s="456"/>
      <c r="DR25" s="380"/>
      <c r="DS25" s="456"/>
      <c r="DU25" s="382"/>
      <c r="DX25" s="456"/>
      <c r="DY25" s="379"/>
      <c r="DZ25" s="456"/>
      <c r="EA25" s="380"/>
      <c r="EB25" s="456"/>
      <c r="ED25" s="235"/>
      <c r="EF25" s="235"/>
      <c r="EH25" s="379"/>
      <c r="EI25" s="456"/>
      <c r="EJ25" s="380"/>
      <c r="EK25" s="456"/>
      <c r="EM25" s="382"/>
      <c r="EO25" s="382"/>
      <c r="EQ25" s="379"/>
      <c r="ER25" s="456"/>
      <c r="ES25" s="380"/>
      <c r="ET25" s="456"/>
      <c r="EV25" s="382"/>
      <c r="EX25" s="382"/>
      <c r="EZ25" s="379"/>
      <c r="FA25" s="456"/>
      <c r="FB25" s="380"/>
      <c r="FC25" s="456"/>
      <c r="FE25" s="235"/>
      <c r="FG25" s="235"/>
      <c r="FH25" s="456"/>
      <c r="FI25" s="379"/>
      <c r="FJ25" s="456"/>
      <c r="FK25" s="380"/>
      <c r="FL25" s="456"/>
      <c r="FN25" s="382"/>
      <c r="FQ25" s="456"/>
      <c r="FR25" s="379"/>
      <c r="FS25" s="456"/>
      <c r="FT25" s="380"/>
      <c r="FU25" s="456"/>
      <c r="FW25" s="382"/>
      <c r="FY25" s="382"/>
      <c r="GA25" s="379"/>
      <c r="GB25" s="456"/>
      <c r="GC25" s="380"/>
      <c r="GD25" s="456"/>
      <c r="GF25" s="235"/>
      <c r="GH25" s="235"/>
      <c r="GJ25" s="379"/>
      <c r="GK25" s="456"/>
      <c r="GL25" s="380"/>
      <c r="GM25" s="456"/>
      <c r="GO25" s="382"/>
      <c r="GR25" s="456"/>
      <c r="GS25" s="379"/>
      <c r="GT25" s="456"/>
      <c r="GU25" s="380"/>
      <c r="GV25" s="456"/>
      <c r="GX25" s="382"/>
      <c r="GZ25" s="382"/>
      <c r="HB25" s="379"/>
      <c r="HD25" s="380"/>
      <c r="HK25" s="379"/>
      <c r="HL25" s="456"/>
      <c r="HM25" s="380"/>
      <c r="HN25" s="456"/>
      <c r="HP25" s="456"/>
      <c r="HT25" s="379"/>
      <c r="HU25" s="456"/>
      <c r="HV25" s="380"/>
      <c r="HW25" s="456"/>
      <c r="HY25" s="456"/>
      <c r="IB25" s="456"/>
      <c r="IC25" s="379"/>
      <c r="ID25" s="456"/>
      <c r="IE25" s="380"/>
      <c r="IF25" s="456"/>
      <c r="IH25" s="456"/>
      <c r="IL25" s="379"/>
      <c r="IM25" s="456"/>
      <c r="IN25" s="380"/>
      <c r="IO25" s="456"/>
      <c r="IQ25" s="456"/>
      <c r="IU25" s="379"/>
      <c r="IW25" s="380"/>
      <c r="JD25" s="379"/>
      <c r="JE25" s="456"/>
      <c r="JF25" s="380"/>
      <c r="JG25" s="456"/>
      <c r="JI25" s="456"/>
      <c r="JL25" s="456"/>
      <c r="JM25" s="379"/>
      <c r="JN25" s="456"/>
      <c r="JO25" s="380"/>
      <c r="JP25" s="456"/>
      <c r="JR25" s="456"/>
      <c r="JV25" s="379"/>
      <c r="JW25" s="456"/>
      <c r="JX25" s="380"/>
      <c r="JY25" s="456"/>
      <c r="KA25" s="456"/>
      <c r="KD25" s="456"/>
      <c r="KE25" s="379"/>
      <c r="KG25" s="380"/>
      <c r="KN25" s="379"/>
      <c r="KO25" s="456"/>
      <c r="KP25" s="380"/>
      <c r="KQ25" s="456"/>
      <c r="KS25" s="456"/>
      <c r="KW25" s="379"/>
      <c r="KX25" s="456"/>
      <c r="KY25" s="380"/>
      <c r="KZ25" s="456"/>
      <c r="LB25" s="456"/>
      <c r="LF25" s="379"/>
      <c r="LG25" s="456"/>
      <c r="LH25" s="380"/>
      <c r="LI25" s="456"/>
      <c r="LK25" s="383"/>
      <c r="LM25" s="383"/>
      <c r="LO25" s="379"/>
      <c r="LQ25" s="380"/>
      <c r="LX25" s="379"/>
      <c r="LY25" s="456"/>
      <c r="LZ25" s="380"/>
      <c r="MA25" s="456"/>
      <c r="MC25" s="456"/>
      <c r="MG25" s="379"/>
      <c r="MH25" s="456"/>
      <c r="MI25" s="380"/>
      <c r="MJ25" s="456"/>
      <c r="ML25" s="456"/>
      <c r="MO25" s="456"/>
      <c r="MP25" s="379"/>
      <c r="MQ25" s="456"/>
      <c r="MR25" s="380"/>
      <c r="MS25" s="456"/>
      <c r="MU25" s="456"/>
      <c r="MX25" s="456"/>
      <c r="MY25" s="379"/>
    </row>
    <row r="26" spans="1:363" ht="15">
      <c r="A26" s="123" t="s">
        <v>2561</v>
      </c>
      <c r="D26"/>
      <c r="E26" s="1" t="s">
        <v>190</v>
      </c>
      <c r="G26" s="1" t="s">
        <v>186</v>
      </c>
      <c r="I26" s="1" t="s">
        <v>187</v>
      </c>
      <c r="J26" s="157">
        <v>341.1</v>
      </c>
      <c r="K26" s="1" t="s">
        <v>188</v>
      </c>
      <c r="N26" s="1" t="s">
        <v>190</v>
      </c>
      <c r="P26" s="1" t="s">
        <v>186</v>
      </c>
      <c r="R26" s="1" t="s">
        <v>187</v>
      </c>
      <c r="S26" s="168">
        <v>185</v>
      </c>
      <c r="T26" s="1" t="s">
        <v>188</v>
      </c>
      <c r="W26" s="1" t="s">
        <v>190</v>
      </c>
      <c r="Y26" s="1" t="s">
        <v>186</v>
      </c>
      <c r="AA26" s="1" t="s">
        <v>187</v>
      </c>
      <c r="AB26" s="168">
        <v>383.00000000000045</v>
      </c>
      <c r="AC26" s="1" t="s">
        <v>188</v>
      </c>
      <c r="AF26" s="1" t="s">
        <v>190</v>
      </c>
      <c r="AH26" s="1" t="s">
        <v>186</v>
      </c>
      <c r="AJ26" s="1" t="s">
        <v>187</v>
      </c>
      <c r="AK26" s="168">
        <v>298.50000000000045</v>
      </c>
      <c r="AL26" s="1" t="s">
        <v>188</v>
      </c>
      <c r="AO26" s="1" t="s">
        <v>190</v>
      </c>
      <c r="AQ26" s="1" t="s">
        <v>186</v>
      </c>
      <c r="AS26" s="1" t="s">
        <v>187</v>
      </c>
      <c r="AT26" s="168">
        <v>4.5000000000004547</v>
      </c>
      <c r="AU26" s="1" t="s">
        <v>188</v>
      </c>
      <c r="AX26" s="1" t="s">
        <v>190</v>
      </c>
      <c r="AY26"/>
      <c r="AZ26" s="1" t="s">
        <v>186</v>
      </c>
      <c r="BA26"/>
      <c r="BB26" s="1" t="s">
        <v>187</v>
      </c>
      <c r="BC26" s="168">
        <v>638.5</v>
      </c>
      <c r="BD26" s="1" t="s">
        <v>188</v>
      </c>
      <c r="BG26" s="1" t="s">
        <v>190</v>
      </c>
      <c r="BI26" s="1" t="s">
        <v>186</v>
      </c>
      <c r="BK26" s="1" t="s">
        <v>187</v>
      </c>
      <c r="BL26" s="168">
        <v>281.49999999999727</v>
      </c>
      <c r="BM26" s="1" t="s">
        <v>188</v>
      </c>
      <c r="BP26" s="1" t="s">
        <v>190</v>
      </c>
      <c r="BR26" s="1" t="s">
        <v>186</v>
      </c>
      <c r="BT26" s="1" t="s">
        <v>187</v>
      </c>
      <c r="BU26" s="168">
        <v>302.60000000000036</v>
      </c>
      <c r="BV26" s="1" t="s">
        <v>188</v>
      </c>
      <c r="BX26" s="431"/>
      <c r="BY26" s="1" t="s">
        <v>190</v>
      </c>
      <c r="BZ26" s="431"/>
      <c r="CA26" s="1" t="s">
        <v>186</v>
      </c>
      <c r="CB26" s="431"/>
      <c r="CC26" s="1" t="s">
        <v>187</v>
      </c>
      <c r="CD26" s="427">
        <v>227.19999999999527</v>
      </c>
      <c r="CE26" s="432" t="s">
        <v>188</v>
      </c>
      <c r="CG26" s="431"/>
      <c r="CH26" s="1" t="s">
        <v>190</v>
      </c>
      <c r="CI26" s="431"/>
      <c r="CJ26" s="1" t="s">
        <v>186</v>
      </c>
      <c r="CK26" s="431"/>
      <c r="CL26" s="1" t="s">
        <v>187</v>
      </c>
      <c r="CN26" s="1" t="s">
        <v>188</v>
      </c>
      <c r="CP26" s="431"/>
      <c r="CQ26" s="1" t="s">
        <v>190</v>
      </c>
      <c r="CR26" s="431"/>
      <c r="CS26" s="1" t="s">
        <v>186</v>
      </c>
      <c r="CT26" s="431"/>
      <c r="CU26" s="1" t="s">
        <v>187</v>
      </c>
      <c r="CW26" s="1" t="s">
        <v>188</v>
      </c>
      <c r="CY26" s="431"/>
      <c r="CZ26" s="1" t="s">
        <v>190</v>
      </c>
      <c r="DA26" s="431"/>
      <c r="DB26" s="1" t="s">
        <v>186</v>
      </c>
      <c r="DC26" s="431"/>
      <c r="DD26" s="1" t="s">
        <v>187</v>
      </c>
      <c r="DE26" s="545">
        <v>124.99999999999636</v>
      </c>
      <c r="DF26" s="432" t="s">
        <v>188</v>
      </c>
      <c r="DH26" s="431"/>
      <c r="DI26" s="1" t="s">
        <v>190</v>
      </c>
      <c r="DJ26" s="431"/>
      <c r="DK26" s="1" t="s">
        <v>186</v>
      </c>
      <c r="DL26" s="431"/>
      <c r="DM26" s="1" t="s">
        <v>187</v>
      </c>
      <c r="DO26" s="1" t="s">
        <v>188</v>
      </c>
      <c r="DQ26" s="431"/>
      <c r="DR26" s="1" t="s">
        <v>190</v>
      </c>
      <c r="DS26" s="431"/>
      <c r="DT26" s="1" t="s">
        <v>186</v>
      </c>
      <c r="DU26" s="431"/>
      <c r="DV26" s="1" t="s">
        <v>187</v>
      </c>
      <c r="DW26" s="545">
        <v>6.999999999996362</v>
      </c>
      <c r="DX26" s="432" t="s">
        <v>188</v>
      </c>
      <c r="DZ26" s="431"/>
      <c r="EA26" s="1" t="s">
        <v>190</v>
      </c>
      <c r="EB26" s="431"/>
      <c r="EC26" s="1" t="s">
        <v>186</v>
      </c>
      <c r="ED26" s="431"/>
      <c r="EE26" s="1" t="s">
        <v>187</v>
      </c>
      <c r="EG26" s="1" t="s">
        <v>188</v>
      </c>
      <c r="EI26" s="431"/>
      <c r="EJ26" s="1" t="s">
        <v>190</v>
      </c>
      <c r="EK26" s="431"/>
      <c r="EL26" s="1" t="s">
        <v>186</v>
      </c>
      <c r="EM26" s="431"/>
      <c r="EN26" s="1" t="s">
        <v>187</v>
      </c>
      <c r="EP26" s="1" t="s">
        <v>188</v>
      </c>
      <c r="ER26" s="431"/>
      <c r="ES26" s="1" t="s">
        <v>190</v>
      </c>
      <c r="ET26" s="431"/>
      <c r="EU26" s="1" t="s">
        <v>186</v>
      </c>
      <c r="EV26" s="431"/>
      <c r="EW26" s="1" t="s">
        <v>187</v>
      </c>
      <c r="EY26" s="1" t="s">
        <v>188</v>
      </c>
      <c r="FA26" s="431"/>
      <c r="FB26" s="1" t="s">
        <v>190</v>
      </c>
      <c r="FC26" s="431"/>
      <c r="FD26" s="1" t="s">
        <v>186</v>
      </c>
      <c r="FE26" s="431"/>
      <c r="FF26" s="1" t="s">
        <v>187</v>
      </c>
      <c r="FG26" s="427">
        <v>0</v>
      </c>
      <c r="FH26" s="432" t="s">
        <v>188</v>
      </c>
      <c r="FJ26" s="431"/>
      <c r="FK26" s="1" t="s">
        <v>190</v>
      </c>
      <c r="FL26" s="431"/>
      <c r="FM26" s="1" t="s">
        <v>186</v>
      </c>
      <c r="FN26" s="431"/>
      <c r="FO26" s="1" t="s">
        <v>187</v>
      </c>
      <c r="FP26" s="545">
        <v>327.59999999999673</v>
      </c>
      <c r="FQ26" s="432" t="s">
        <v>188</v>
      </c>
      <c r="FS26" s="431"/>
      <c r="FT26" s="1" t="s">
        <v>190</v>
      </c>
      <c r="FU26" s="431"/>
      <c r="FV26" s="1" t="s">
        <v>186</v>
      </c>
      <c r="FW26" s="431"/>
      <c r="FX26" s="1" t="s">
        <v>187</v>
      </c>
      <c r="FZ26" s="1" t="s">
        <v>188</v>
      </c>
      <c r="GB26" s="431"/>
      <c r="GC26" s="1" t="s">
        <v>190</v>
      </c>
      <c r="GD26" s="431"/>
      <c r="GE26" s="1" t="s">
        <v>186</v>
      </c>
      <c r="GF26" s="431"/>
      <c r="GG26" s="1" t="s">
        <v>187</v>
      </c>
      <c r="GI26" s="1" t="s">
        <v>188</v>
      </c>
      <c r="GK26" s="431"/>
      <c r="GL26" s="1" t="s">
        <v>190</v>
      </c>
      <c r="GM26" s="431"/>
      <c r="GN26" s="1" t="s">
        <v>186</v>
      </c>
      <c r="GO26" s="431"/>
      <c r="GP26" s="1" t="s">
        <v>187</v>
      </c>
      <c r="GQ26" s="545">
        <v>1936.2999999999975</v>
      </c>
      <c r="GR26" s="432" t="s">
        <v>188</v>
      </c>
      <c r="GT26" s="431"/>
      <c r="GU26" s="1" t="s">
        <v>190</v>
      </c>
      <c r="GV26" s="431"/>
      <c r="GW26" s="1" t="s">
        <v>186</v>
      </c>
      <c r="GX26" s="431"/>
      <c r="GY26" s="1" t="s">
        <v>187</v>
      </c>
      <c r="HA26" s="1" t="s">
        <v>188</v>
      </c>
      <c r="HD26" s="1" t="s">
        <v>190</v>
      </c>
      <c r="HF26" s="1" t="s">
        <v>186</v>
      </c>
      <c r="HH26" s="1" t="s">
        <v>187</v>
      </c>
      <c r="HI26" s="168">
        <v>595.19999999999891</v>
      </c>
      <c r="HJ26" s="1" t="s">
        <v>188</v>
      </c>
      <c r="HL26" s="431"/>
      <c r="HM26" s="1" t="s">
        <v>190</v>
      </c>
      <c r="HN26" s="431"/>
      <c r="HO26" s="1" t="s">
        <v>186</v>
      </c>
      <c r="HP26" s="431"/>
      <c r="HQ26" s="1" t="s">
        <v>187</v>
      </c>
      <c r="HS26" s="1" t="s">
        <v>188</v>
      </c>
      <c r="HU26" s="431"/>
      <c r="HV26" s="1" t="s">
        <v>190</v>
      </c>
      <c r="HW26" s="431"/>
      <c r="HX26" s="1" t="s">
        <v>186</v>
      </c>
      <c r="HY26" s="431"/>
      <c r="HZ26" s="1" t="s">
        <v>187</v>
      </c>
      <c r="IA26" s="545">
        <v>3687.1999999999989</v>
      </c>
      <c r="IB26" s="432" t="s">
        <v>188</v>
      </c>
      <c r="ID26" s="431"/>
      <c r="IE26" s="1" t="s">
        <v>190</v>
      </c>
      <c r="IF26" s="431"/>
      <c r="IG26" s="1" t="s">
        <v>186</v>
      </c>
      <c r="IH26" s="431"/>
      <c r="II26" s="1" t="s">
        <v>187</v>
      </c>
      <c r="IK26" s="1" t="s">
        <v>188</v>
      </c>
      <c r="IM26" s="431"/>
      <c r="IN26" s="1" t="s">
        <v>190</v>
      </c>
      <c r="IO26" s="431"/>
      <c r="IP26" s="1" t="s">
        <v>186</v>
      </c>
      <c r="IQ26" s="431"/>
      <c r="IR26" s="1" t="s">
        <v>187</v>
      </c>
      <c r="IT26" s="1" t="s">
        <v>188</v>
      </c>
      <c r="IW26" s="1" t="s">
        <v>190</v>
      </c>
      <c r="IY26" s="1" t="s">
        <v>186</v>
      </c>
      <c r="JA26" s="1" t="s">
        <v>187</v>
      </c>
      <c r="JB26" s="168">
        <v>330.30000000000018</v>
      </c>
      <c r="JC26" s="1" t="s">
        <v>188</v>
      </c>
      <c r="JE26" s="431"/>
      <c r="JF26" s="1" t="s">
        <v>190</v>
      </c>
      <c r="JG26" s="431"/>
      <c r="JH26" s="1" t="s">
        <v>186</v>
      </c>
      <c r="JI26" s="431"/>
      <c r="JJ26" s="1" t="s">
        <v>187</v>
      </c>
      <c r="JK26" s="427">
        <v>298.09999999999854</v>
      </c>
      <c r="JL26" s="432" t="s">
        <v>188</v>
      </c>
      <c r="JN26" s="431"/>
      <c r="JO26" s="1" t="s">
        <v>190</v>
      </c>
      <c r="JP26" s="431"/>
      <c r="JQ26" s="1" t="s">
        <v>186</v>
      </c>
      <c r="JR26" s="431"/>
      <c r="JS26" s="1" t="s">
        <v>187</v>
      </c>
      <c r="JU26" s="1" t="s">
        <v>188</v>
      </c>
      <c r="JW26" s="431"/>
      <c r="JX26" s="1" t="s">
        <v>190</v>
      </c>
      <c r="JY26" s="431"/>
      <c r="JZ26" s="1" t="s">
        <v>186</v>
      </c>
      <c r="KA26" s="431"/>
      <c r="KB26" s="1" t="s">
        <v>187</v>
      </c>
      <c r="KC26" s="545">
        <v>2637.5999999999349</v>
      </c>
      <c r="KD26" s="432" t="s">
        <v>188</v>
      </c>
      <c r="KG26" s="1" t="s">
        <v>190</v>
      </c>
      <c r="KI26" s="1" t="s">
        <v>186</v>
      </c>
      <c r="KK26" s="1" t="s">
        <v>187</v>
      </c>
      <c r="KL26" s="213">
        <v>105.99999999999727</v>
      </c>
      <c r="KM26" s="1" t="s">
        <v>188</v>
      </c>
      <c r="KO26" s="431"/>
      <c r="KP26" s="1" t="s">
        <v>190</v>
      </c>
      <c r="KQ26" s="431"/>
      <c r="KR26" s="1" t="s">
        <v>186</v>
      </c>
      <c r="KS26" s="431"/>
      <c r="KT26" s="1" t="s">
        <v>187</v>
      </c>
      <c r="KV26" s="1" t="s">
        <v>188</v>
      </c>
      <c r="KX26" s="431"/>
      <c r="KY26" s="1" t="s">
        <v>190</v>
      </c>
      <c r="KZ26" s="431"/>
      <c r="LA26" s="1" t="s">
        <v>186</v>
      </c>
      <c r="LB26" s="431"/>
      <c r="LC26" s="1" t="s">
        <v>187</v>
      </c>
      <c r="LE26" s="1" t="s">
        <v>188</v>
      </c>
      <c r="LG26" s="431"/>
      <c r="LH26" s="1" t="s">
        <v>190</v>
      </c>
      <c r="LI26" s="431"/>
      <c r="LJ26" s="1" t="s">
        <v>186</v>
      </c>
      <c r="LK26" s="431"/>
      <c r="LL26" s="1" t="s">
        <v>187</v>
      </c>
      <c r="LN26" s="1" t="s">
        <v>188</v>
      </c>
      <c r="LQ26" s="1" t="s">
        <v>190</v>
      </c>
      <c r="LS26" s="1" t="s">
        <v>186</v>
      </c>
      <c r="LU26" s="1" t="s">
        <v>187</v>
      </c>
      <c r="LV26" s="168">
        <v>180.39999999999964</v>
      </c>
      <c r="LW26" s="1" t="s">
        <v>188</v>
      </c>
      <c r="LY26" s="431"/>
      <c r="LZ26" s="1" t="s">
        <v>190</v>
      </c>
      <c r="MA26" s="431"/>
      <c r="MB26" s="1" t="s">
        <v>186</v>
      </c>
      <c r="MC26" s="431"/>
      <c r="MD26" s="1" t="s">
        <v>187</v>
      </c>
      <c r="MF26" s="1" t="s">
        <v>188</v>
      </c>
      <c r="MH26" s="431"/>
      <c r="MI26" s="1" t="s">
        <v>190</v>
      </c>
      <c r="MJ26" s="431"/>
      <c r="MK26" s="1" t="s">
        <v>186</v>
      </c>
      <c r="ML26" s="431"/>
      <c r="MM26" s="1" t="s">
        <v>187</v>
      </c>
      <c r="MN26" s="588">
        <v>830.59999999999673</v>
      </c>
      <c r="MO26" s="432" t="s">
        <v>188</v>
      </c>
      <c r="MQ26" s="431"/>
      <c r="MR26" s="1" t="s">
        <v>190</v>
      </c>
      <c r="MS26" s="431"/>
      <c r="MT26" s="1" t="s">
        <v>186</v>
      </c>
      <c r="MU26" s="431"/>
      <c r="MV26" s="1" t="s">
        <v>187</v>
      </c>
      <c r="MW26" s="545">
        <v>276.49999999999272</v>
      </c>
      <c r="MX26" s="432" t="s">
        <v>188</v>
      </c>
    </row>
    <row r="27" spans="1:363" ht="18">
      <c r="A27" s="129">
        <v>2020</v>
      </c>
      <c r="B27" s="69">
        <f>SUM(D27:AAP27)</f>
        <v>13999.699999999899</v>
      </c>
      <c r="D27"/>
      <c r="E27" s="10">
        <f>D26*0.25</f>
        <v>0</v>
      </c>
      <c r="G27" s="10">
        <f>F26*0.5</f>
        <v>0</v>
      </c>
      <c r="I27" s="10">
        <f>H26*0.75</f>
        <v>0</v>
      </c>
      <c r="K27" s="10">
        <f>J26*1</f>
        <v>341.1</v>
      </c>
      <c r="N27" s="10">
        <f>M26*0.25</f>
        <v>0</v>
      </c>
      <c r="P27" s="10">
        <f>O26*0.5</f>
        <v>0</v>
      </c>
      <c r="R27" s="10">
        <f>Q26*0.75</f>
        <v>0</v>
      </c>
      <c r="T27" s="10">
        <f>S26*1</f>
        <v>185</v>
      </c>
      <c r="W27" s="10">
        <f>V26*0.25</f>
        <v>0</v>
      </c>
      <c r="Y27" s="10">
        <f>X26*0.5</f>
        <v>0</v>
      </c>
      <c r="AA27" s="10">
        <f>Z26*0.75</f>
        <v>0</v>
      </c>
      <c r="AC27" s="10">
        <f>AB26*1</f>
        <v>383.00000000000045</v>
      </c>
      <c r="AF27" s="10">
        <f>AE26*0.25</f>
        <v>0</v>
      </c>
      <c r="AH27" s="10">
        <f>AG26*0.5</f>
        <v>0</v>
      </c>
      <c r="AJ27" s="10">
        <f>AI26*0.75</f>
        <v>0</v>
      </c>
      <c r="AL27" s="10">
        <f>AK26*1</f>
        <v>298.50000000000045</v>
      </c>
      <c r="AO27" s="10">
        <f>AN26*0.25</f>
        <v>0</v>
      </c>
      <c r="AQ27" s="10">
        <f>AP26*0.5</f>
        <v>0</v>
      </c>
      <c r="AS27" s="10">
        <f>AR26*0.75</f>
        <v>0</v>
      </c>
      <c r="AU27" s="10">
        <f>AT26*1</f>
        <v>4.5000000000004547</v>
      </c>
      <c r="AX27" s="10">
        <f>AW26*0.25</f>
        <v>0</v>
      </c>
      <c r="AY27"/>
      <c r="AZ27" s="10">
        <f>AY26*0.5</f>
        <v>0</v>
      </c>
      <c r="BA27"/>
      <c r="BB27" s="10">
        <f>BA26*0.75</f>
        <v>0</v>
      </c>
      <c r="BD27" s="10">
        <f>BC26*1</f>
        <v>638.5</v>
      </c>
      <c r="BG27" s="10">
        <f>BF26*0.25</f>
        <v>0</v>
      </c>
      <c r="BI27" s="10">
        <f>BH26*0.5</f>
        <v>0</v>
      </c>
      <c r="BK27" s="10">
        <f>BJ26*0.75</f>
        <v>0</v>
      </c>
      <c r="BM27" s="10">
        <f>BL26*1</f>
        <v>281.49999999999727</v>
      </c>
      <c r="BP27" s="10">
        <f>BO26*0.25</f>
        <v>0</v>
      </c>
      <c r="BR27" s="10">
        <f>BQ26*0.5</f>
        <v>0</v>
      </c>
      <c r="BT27" s="10">
        <f>BS26*0.75</f>
        <v>0</v>
      </c>
      <c r="BV27" s="10">
        <f>BU26*1</f>
        <v>302.60000000000036</v>
      </c>
      <c r="BX27" s="431"/>
      <c r="BY27" s="10">
        <f>BX26*0.25</f>
        <v>0</v>
      </c>
      <c r="BZ27" s="431"/>
      <c r="CA27" s="10">
        <f>BZ26*0.5</f>
        <v>0</v>
      </c>
      <c r="CB27" s="431"/>
      <c r="CC27" s="10">
        <f>CB26*0.75</f>
        <v>0</v>
      </c>
      <c r="CE27" s="437">
        <f>CD26*1</f>
        <v>227.19999999999527</v>
      </c>
      <c r="CG27" s="431"/>
      <c r="CH27" s="10">
        <f>CG26*0.25</f>
        <v>0</v>
      </c>
      <c r="CI27" s="431"/>
      <c r="CJ27" s="10">
        <f>CI26*0.5</f>
        <v>0</v>
      </c>
      <c r="CK27" s="431"/>
      <c r="CL27" s="10">
        <f>CK26*0.75</f>
        <v>0</v>
      </c>
      <c r="CN27" s="10">
        <f>CM26*1</f>
        <v>0</v>
      </c>
      <c r="CP27" s="431"/>
      <c r="CQ27" s="10">
        <f>CP26*0.25</f>
        <v>0</v>
      </c>
      <c r="CR27" s="431"/>
      <c r="CS27" s="10">
        <f>CR26*0.5</f>
        <v>0</v>
      </c>
      <c r="CT27" s="431"/>
      <c r="CU27" s="10">
        <f>CT26*0.75</f>
        <v>0</v>
      </c>
      <c r="CW27" s="10">
        <f>CV26*1</f>
        <v>0</v>
      </c>
      <c r="CY27" s="431"/>
      <c r="CZ27" s="10">
        <f>CY26*0.25</f>
        <v>0</v>
      </c>
      <c r="DA27" s="431"/>
      <c r="DB27" s="10">
        <f>DA26*0.5</f>
        <v>0</v>
      </c>
      <c r="DC27" s="431"/>
      <c r="DD27" s="10">
        <f>DC26*0.75</f>
        <v>0</v>
      </c>
      <c r="DF27" s="437">
        <f>DE26*1</f>
        <v>124.99999999999636</v>
      </c>
      <c r="DH27" s="431"/>
      <c r="DI27" s="10">
        <f>DH26*0.25</f>
        <v>0</v>
      </c>
      <c r="DJ27" s="431"/>
      <c r="DK27" s="10">
        <f>DJ26*0.5</f>
        <v>0</v>
      </c>
      <c r="DL27" s="431"/>
      <c r="DM27" s="10">
        <f>DL26*0.75</f>
        <v>0</v>
      </c>
      <c r="DO27" s="10">
        <f>DN26*1</f>
        <v>0</v>
      </c>
      <c r="DQ27" s="431"/>
      <c r="DR27" s="10">
        <f>DQ26*0.25</f>
        <v>0</v>
      </c>
      <c r="DS27" s="431"/>
      <c r="DT27" s="10">
        <f>DS26*0.5</f>
        <v>0</v>
      </c>
      <c r="DU27" s="431"/>
      <c r="DV27" s="10">
        <f>DU26*0.75</f>
        <v>0</v>
      </c>
      <c r="DX27" s="437">
        <f>DW26*1</f>
        <v>6.999999999996362</v>
      </c>
      <c r="DZ27" s="431"/>
      <c r="EA27" s="10">
        <f>DZ26*0.25</f>
        <v>0</v>
      </c>
      <c r="EB27" s="431"/>
      <c r="EC27" s="10">
        <f>EB26*0.5</f>
        <v>0</v>
      </c>
      <c r="ED27" s="431"/>
      <c r="EE27" s="10">
        <f>ED26*0.75</f>
        <v>0</v>
      </c>
      <c r="EG27" s="10">
        <f>EF26*1</f>
        <v>0</v>
      </c>
      <c r="EI27" s="431"/>
      <c r="EJ27" s="10">
        <f>EI26*0.25</f>
        <v>0</v>
      </c>
      <c r="EK27" s="431"/>
      <c r="EL27" s="10">
        <f>EK26*0.5</f>
        <v>0</v>
      </c>
      <c r="EM27" s="431"/>
      <c r="EN27" s="10">
        <f>EM26*0.75</f>
        <v>0</v>
      </c>
      <c r="EP27" s="10">
        <f>EO26*1</f>
        <v>0</v>
      </c>
      <c r="ER27" s="431"/>
      <c r="ES27" s="10">
        <f>ER26*0.25</f>
        <v>0</v>
      </c>
      <c r="ET27" s="431"/>
      <c r="EU27" s="10">
        <f>ET26*0.5</f>
        <v>0</v>
      </c>
      <c r="EV27" s="431"/>
      <c r="EW27" s="10">
        <f>EV26*0.75</f>
        <v>0</v>
      </c>
      <c r="EY27" s="10">
        <f>EX26*1</f>
        <v>0</v>
      </c>
      <c r="FA27" s="431"/>
      <c r="FB27" s="10">
        <f>FA26*0.25</f>
        <v>0</v>
      </c>
      <c r="FC27" s="431"/>
      <c r="FD27" s="10">
        <f>FC26*0.5</f>
        <v>0</v>
      </c>
      <c r="FE27" s="431"/>
      <c r="FF27" s="10">
        <f>FE26*0.75</f>
        <v>0</v>
      </c>
      <c r="FH27" s="437">
        <f>FG26*1</f>
        <v>0</v>
      </c>
      <c r="FJ27" s="431"/>
      <c r="FK27" s="10">
        <f>FJ26*0.25</f>
        <v>0</v>
      </c>
      <c r="FL27" s="431"/>
      <c r="FM27" s="10">
        <f>FL26*0.5</f>
        <v>0</v>
      </c>
      <c r="FN27" s="431"/>
      <c r="FO27" s="10">
        <f>FN26*0.75</f>
        <v>0</v>
      </c>
      <c r="FQ27" s="437">
        <f>FP26*1</f>
        <v>327.59999999999673</v>
      </c>
      <c r="FS27" s="431"/>
      <c r="FT27" s="10">
        <f>FS26*0.25</f>
        <v>0</v>
      </c>
      <c r="FU27" s="431"/>
      <c r="FV27" s="10">
        <f>FU26*0.5</f>
        <v>0</v>
      </c>
      <c r="FW27" s="431"/>
      <c r="FX27" s="10">
        <f>FW26*0.75</f>
        <v>0</v>
      </c>
      <c r="FZ27" s="10">
        <f>FY26*1</f>
        <v>0</v>
      </c>
      <c r="GB27" s="431"/>
      <c r="GC27" s="10">
        <f>GB26*0.25</f>
        <v>0</v>
      </c>
      <c r="GD27" s="431"/>
      <c r="GE27" s="10">
        <f>GD26*0.5</f>
        <v>0</v>
      </c>
      <c r="GF27" s="431"/>
      <c r="GG27" s="10">
        <f>GF26*0.75</f>
        <v>0</v>
      </c>
      <c r="GI27" s="10">
        <f>GH26*1</f>
        <v>0</v>
      </c>
      <c r="GK27" s="431"/>
      <c r="GL27" s="10">
        <f>GK26*0.25</f>
        <v>0</v>
      </c>
      <c r="GM27" s="431"/>
      <c r="GN27" s="10">
        <f>GM26*0.5</f>
        <v>0</v>
      </c>
      <c r="GO27" s="431"/>
      <c r="GP27" s="10">
        <f>GO26*0.75</f>
        <v>0</v>
      </c>
      <c r="GR27" s="437">
        <f>GQ26*1</f>
        <v>1936.2999999999975</v>
      </c>
      <c r="GT27" s="431"/>
      <c r="GU27" s="10">
        <f>GT26*0.25</f>
        <v>0</v>
      </c>
      <c r="GV27" s="431"/>
      <c r="GW27" s="10">
        <f>GV26*0.5</f>
        <v>0</v>
      </c>
      <c r="GX27" s="431"/>
      <c r="GY27" s="10">
        <f>GX26*0.75</f>
        <v>0</v>
      </c>
      <c r="HA27" s="10">
        <f>GZ26*1</f>
        <v>0</v>
      </c>
      <c r="HD27" s="10">
        <f>HC26*0.25</f>
        <v>0</v>
      </c>
      <c r="HF27" s="10">
        <f>HE26*0.5</f>
        <v>0</v>
      </c>
      <c r="HH27" s="10">
        <f>HG26*0.75</f>
        <v>0</v>
      </c>
      <c r="HJ27" s="10">
        <f>HI26*1</f>
        <v>595.19999999999891</v>
      </c>
      <c r="HL27" s="431"/>
      <c r="HM27" s="10">
        <f>HL26*0.25</f>
        <v>0</v>
      </c>
      <c r="HN27" s="431"/>
      <c r="HO27" s="10">
        <f>HN26*0.5</f>
        <v>0</v>
      </c>
      <c r="HP27" s="431"/>
      <c r="HQ27" s="10">
        <f>HP26*0.75</f>
        <v>0</v>
      </c>
      <c r="HS27" s="10">
        <f>HR26*1</f>
        <v>0</v>
      </c>
      <c r="HU27" s="431"/>
      <c r="HV27" s="10">
        <f>HU26*0.25</f>
        <v>0</v>
      </c>
      <c r="HW27" s="431"/>
      <c r="HX27" s="10">
        <f>HW26*0.5</f>
        <v>0</v>
      </c>
      <c r="HY27" s="431"/>
      <c r="HZ27" s="10">
        <f>HY26*0.75</f>
        <v>0</v>
      </c>
      <c r="IB27" s="437">
        <f>IA26*1</f>
        <v>3687.1999999999989</v>
      </c>
      <c r="ID27" s="431"/>
      <c r="IE27" s="10">
        <f>ID26*0.25</f>
        <v>0</v>
      </c>
      <c r="IF27" s="431"/>
      <c r="IG27" s="10">
        <f>IF26*0.5</f>
        <v>0</v>
      </c>
      <c r="IH27" s="431"/>
      <c r="II27" s="10">
        <f>IH26*0.75</f>
        <v>0</v>
      </c>
      <c r="IK27" s="10">
        <f>IJ26*1</f>
        <v>0</v>
      </c>
      <c r="IM27" s="431"/>
      <c r="IN27" s="10">
        <f>IM26*0.25</f>
        <v>0</v>
      </c>
      <c r="IO27" s="431"/>
      <c r="IP27" s="10">
        <f>IO26*0.5</f>
        <v>0</v>
      </c>
      <c r="IQ27" s="431"/>
      <c r="IR27" s="10">
        <f>IQ26*0.75</f>
        <v>0</v>
      </c>
      <c r="IT27" s="10">
        <f>IS26*1</f>
        <v>0</v>
      </c>
      <c r="IW27" s="10">
        <f>IV26*0.25</f>
        <v>0</v>
      </c>
      <c r="IY27" s="10">
        <f>IX26*0.5</f>
        <v>0</v>
      </c>
      <c r="JA27" s="10">
        <f>IZ26*0.75</f>
        <v>0</v>
      </c>
      <c r="JC27" s="10">
        <f>JB26*1</f>
        <v>330.30000000000018</v>
      </c>
      <c r="JE27" s="431"/>
      <c r="JF27" s="10">
        <f>JE26*0.25</f>
        <v>0</v>
      </c>
      <c r="JG27" s="431"/>
      <c r="JH27" s="10">
        <f>JG26*0.5</f>
        <v>0</v>
      </c>
      <c r="JI27" s="431"/>
      <c r="JJ27" s="10">
        <f>JI26*0.75</f>
        <v>0</v>
      </c>
      <c r="JL27" s="437">
        <f>JK26*1</f>
        <v>298.09999999999854</v>
      </c>
      <c r="JN27" s="431"/>
      <c r="JO27" s="10">
        <f>JN26*0.25</f>
        <v>0</v>
      </c>
      <c r="JP27" s="431"/>
      <c r="JQ27" s="10">
        <f>JP26*0.5</f>
        <v>0</v>
      </c>
      <c r="JR27" s="431"/>
      <c r="JS27" s="10">
        <f>JR26*0.75</f>
        <v>0</v>
      </c>
      <c r="JU27" s="10">
        <f>JT26*1</f>
        <v>0</v>
      </c>
      <c r="JW27" s="431"/>
      <c r="JX27" s="10">
        <f>JW26*0.25</f>
        <v>0</v>
      </c>
      <c r="JY27" s="431"/>
      <c r="JZ27" s="10">
        <f>JY26*0.5</f>
        <v>0</v>
      </c>
      <c r="KA27" s="431"/>
      <c r="KB27" s="10">
        <f>KA26*0.75</f>
        <v>0</v>
      </c>
      <c r="KD27" s="437">
        <f t="shared" ref="KD27" si="6">KC26*1</f>
        <v>2637.5999999999349</v>
      </c>
      <c r="KG27" s="10">
        <f>KF26*0.25</f>
        <v>0</v>
      </c>
      <c r="KI27" s="10">
        <f>KH26*0.5</f>
        <v>0</v>
      </c>
      <c r="KK27" s="10">
        <f>KJ26*0.75</f>
        <v>0</v>
      </c>
      <c r="KM27" s="10">
        <f>KL26*1</f>
        <v>105.99999999999727</v>
      </c>
      <c r="KO27" s="431"/>
      <c r="KP27" s="10">
        <f>KO26*0.25</f>
        <v>0</v>
      </c>
      <c r="KQ27" s="431"/>
      <c r="KR27" s="10">
        <f>KQ26*0.5</f>
        <v>0</v>
      </c>
      <c r="KS27" s="431"/>
      <c r="KT27" s="10">
        <f>KS26*0.75</f>
        <v>0</v>
      </c>
      <c r="KV27" s="10">
        <f>KU26*1</f>
        <v>0</v>
      </c>
      <c r="KX27" s="431"/>
      <c r="KY27" s="10">
        <f>KX26*0.25</f>
        <v>0</v>
      </c>
      <c r="KZ27" s="431"/>
      <c r="LA27" s="10">
        <f>KZ26*0.5</f>
        <v>0</v>
      </c>
      <c r="LB27" s="431"/>
      <c r="LC27" s="10">
        <f>LB26*0.75</f>
        <v>0</v>
      </c>
      <c r="LE27" s="10">
        <f>LD26*1</f>
        <v>0</v>
      </c>
      <c r="LG27" s="431"/>
      <c r="LH27" s="10">
        <f>LG26*0.25</f>
        <v>0</v>
      </c>
      <c r="LI27" s="431"/>
      <c r="LJ27" s="10">
        <f>LI26*0.5</f>
        <v>0</v>
      </c>
      <c r="LK27" s="431"/>
      <c r="LL27" s="10">
        <f>LK26*0.75</f>
        <v>0</v>
      </c>
      <c r="LN27" s="10">
        <f>LM26*1</f>
        <v>0</v>
      </c>
      <c r="LQ27" s="10">
        <f>LP26*0.25</f>
        <v>0</v>
      </c>
      <c r="LS27" s="10">
        <f>LR26*0.5</f>
        <v>0</v>
      </c>
      <c r="LU27" s="10">
        <f>LT26*0.75</f>
        <v>0</v>
      </c>
      <c r="LW27" s="10">
        <f>LV26*1</f>
        <v>180.39999999999964</v>
      </c>
      <c r="LY27" s="431"/>
      <c r="LZ27" s="10">
        <f>LY26*0.25</f>
        <v>0</v>
      </c>
      <c r="MA27" s="431"/>
      <c r="MB27" s="10">
        <f>MA26*0.5</f>
        <v>0</v>
      </c>
      <c r="MC27" s="431"/>
      <c r="MD27" s="10">
        <f>MC26*0.75</f>
        <v>0</v>
      </c>
      <c r="MF27" s="10">
        <f>ME26*1</f>
        <v>0</v>
      </c>
      <c r="MH27" s="431"/>
      <c r="MI27" s="10">
        <f>MH26*0.25</f>
        <v>0</v>
      </c>
      <c r="MJ27" s="431"/>
      <c r="MK27" s="10">
        <f>MJ26*0.5</f>
        <v>0</v>
      </c>
      <c r="ML27" s="431"/>
      <c r="MM27" s="10">
        <f>ML26*0.75</f>
        <v>0</v>
      </c>
      <c r="MO27" s="437">
        <f>MN26*1</f>
        <v>830.59999999999673</v>
      </c>
      <c r="MQ27" s="431"/>
      <c r="MR27" s="10">
        <f>MQ26*0.25</f>
        <v>0</v>
      </c>
      <c r="MS27" s="431"/>
      <c r="MT27" s="10">
        <f>MS26*0.5</f>
        <v>0</v>
      </c>
      <c r="MU27" s="431"/>
      <c r="MV27" s="10">
        <f>MU26*0.75</f>
        <v>0</v>
      </c>
      <c r="MX27" s="437">
        <f>MW26*1</f>
        <v>276.49999999999272</v>
      </c>
    </row>
    <row r="28" spans="1:363" s="60" customFormat="1" ht="15">
      <c r="A28" s="377"/>
      <c r="B28" s="378"/>
      <c r="C28" s="379"/>
      <c r="E28" s="380"/>
      <c r="L28" s="379"/>
      <c r="N28" s="380"/>
      <c r="U28" s="379"/>
      <c r="W28" s="380"/>
      <c r="AD28" s="379"/>
      <c r="AF28" s="380"/>
      <c r="AM28" s="379"/>
      <c r="AO28" s="380"/>
      <c r="AV28" s="379"/>
      <c r="AX28" s="380"/>
      <c r="BE28" s="379"/>
      <c r="BG28" s="380"/>
      <c r="BN28" s="379"/>
      <c r="BP28" s="380"/>
      <c r="BW28" s="379"/>
      <c r="BX28" s="456"/>
      <c r="BY28" s="380"/>
      <c r="BZ28" s="456"/>
      <c r="CB28" s="456"/>
      <c r="CE28" s="456"/>
      <c r="CF28" s="379"/>
      <c r="CG28" s="456"/>
      <c r="CH28" s="380"/>
      <c r="CI28" s="456"/>
      <c r="CK28" s="456"/>
      <c r="CO28" s="379"/>
      <c r="CP28" s="456"/>
      <c r="CQ28" s="380"/>
      <c r="CR28" s="456"/>
      <c r="CT28" s="456"/>
      <c r="CX28" s="379"/>
      <c r="CY28" s="456"/>
      <c r="CZ28" s="380"/>
      <c r="DA28" s="456"/>
      <c r="DC28" s="456"/>
      <c r="DF28" s="456"/>
      <c r="DG28" s="379"/>
      <c r="DH28" s="456"/>
      <c r="DI28" s="380"/>
      <c r="DJ28" s="456"/>
      <c r="DL28" s="456"/>
      <c r="DP28" s="379"/>
      <c r="DQ28" s="456"/>
      <c r="DR28" s="380"/>
      <c r="DS28" s="456"/>
      <c r="DU28" s="456"/>
      <c r="DX28" s="456"/>
      <c r="DY28" s="379"/>
      <c r="DZ28" s="456"/>
      <c r="EA28" s="380"/>
      <c r="EB28" s="456"/>
      <c r="ED28" s="456"/>
      <c r="EH28" s="379"/>
      <c r="EI28" s="456"/>
      <c r="EJ28" s="380"/>
      <c r="EK28" s="456"/>
      <c r="EM28" s="456"/>
      <c r="EQ28" s="379"/>
      <c r="ER28" s="456"/>
      <c r="ES28" s="380"/>
      <c r="ET28" s="456"/>
      <c r="EV28" s="456"/>
      <c r="EZ28" s="379"/>
      <c r="FA28" s="456"/>
      <c r="FB28" s="380"/>
      <c r="FC28" s="456"/>
      <c r="FE28" s="456"/>
      <c r="FH28" s="456"/>
      <c r="FI28" s="379"/>
      <c r="FJ28" s="456"/>
      <c r="FK28" s="380"/>
      <c r="FL28" s="456"/>
      <c r="FN28" s="456"/>
      <c r="FQ28" s="456"/>
      <c r="FR28" s="379"/>
      <c r="FS28" s="456"/>
      <c r="FT28" s="380"/>
      <c r="FU28" s="456"/>
      <c r="FW28" s="456"/>
      <c r="GA28" s="379"/>
      <c r="GB28" s="456"/>
      <c r="GC28" s="380"/>
      <c r="GD28" s="456"/>
      <c r="GF28" s="456"/>
      <c r="GJ28" s="379"/>
      <c r="GK28" s="456"/>
      <c r="GL28" s="380"/>
      <c r="GM28" s="456"/>
      <c r="GO28" s="456"/>
      <c r="GR28" s="456"/>
      <c r="GS28" s="379"/>
      <c r="GT28" s="456"/>
      <c r="GU28" s="380"/>
      <c r="GV28" s="456"/>
      <c r="GX28" s="456"/>
      <c r="HB28" s="379"/>
      <c r="HD28" s="380"/>
      <c r="HK28" s="379"/>
      <c r="HL28" s="456"/>
      <c r="HM28" s="380"/>
      <c r="HN28" s="456"/>
      <c r="HP28" s="456"/>
      <c r="HT28" s="379"/>
      <c r="HU28" s="456"/>
      <c r="HV28" s="380"/>
      <c r="HW28" s="456"/>
      <c r="HY28" s="456"/>
      <c r="IB28" s="456"/>
      <c r="IC28" s="379"/>
      <c r="ID28" s="456"/>
      <c r="IE28" s="380"/>
      <c r="IF28" s="456"/>
      <c r="IH28" s="456"/>
      <c r="IL28" s="379"/>
      <c r="IM28" s="456"/>
      <c r="IN28" s="380"/>
      <c r="IO28" s="456"/>
      <c r="IQ28" s="456"/>
      <c r="IU28" s="379"/>
      <c r="IW28" s="380"/>
      <c r="JD28" s="379"/>
      <c r="JE28" s="456"/>
      <c r="JF28" s="380"/>
      <c r="JG28" s="456"/>
      <c r="JI28" s="456"/>
      <c r="JL28" s="456"/>
      <c r="JM28" s="379"/>
      <c r="JN28" s="456"/>
      <c r="JO28" s="380"/>
      <c r="JP28" s="456"/>
      <c r="JR28" s="456"/>
      <c r="JV28" s="379"/>
      <c r="JW28" s="456"/>
      <c r="JX28" s="380"/>
      <c r="JY28" s="456"/>
      <c r="KA28" s="456"/>
      <c r="KD28" s="456"/>
      <c r="KE28" s="379"/>
      <c r="KG28" s="380"/>
      <c r="KN28" s="379"/>
      <c r="KO28" s="456"/>
      <c r="KP28" s="380"/>
      <c r="KQ28" s="456"/>
      <c r="KS28" s="456"/>
      <c r="KW28" s="379"/>
      <c r="KX28" s="456"/>
      <c r="KY28" s="380"/>
      <c r="KZ28" s="456"/>
      <c r="LB28" s="456"/>
      <c r="LF28" s="379"/>
      <c r="LG28" s="456"/>
      <c r="LH28" s="380"/>
      <c r="LI28" s="456"/>
      <c r="LK28" s="456"/>
      <c r="LO28" s="379"/>
      <c r="LQ28" s="380"/>
      <c r="LX28" s="379"/>
      <c r="LY28" s="456"/>
      <c r="LZ28" s="380"/>
      <c r="MA28" s="456"/>
      <c r="MC28" s="456"/>
      <c r="MG28" s="379"/>
      <c r="MH28" s="456"/>
      <c r="MI28" s="380"/>
      <c r="MJ28" s="456"/>
      <c r="ML28" s="456"/>
      <c r="MO28" s="456"/>
      <c r="MP28" s="379"/>
      <c r="MQ28" s="456"/>
      <c r="MR28" s="380"/>
      <c r="MS28" s="456"/>
      <c r="MU28" s="456"/>
      <c r="MX28" s="456"/>
      <c r="MY28" s="379"/>
    </row>
    <row r="29" spans="1:363" ht="18">
      <c r="A29" s="61" t="s">
        <v>1028</v>
      </c>
      <c r="B29" s="69"/>
      <c r="D29"/>
      <c r="E29" s="1" t="s">
        <v>190</v>
      </c>
      <c r="G29" s="1" t="s">
        <v>186</v>
      </c>
      <c r="H29">
        <v>442.3</v>
      </c>
      <c r="I29" s="1" t="s">
        <v>187</v>
      </c>
      <c r="J29" s="157">
        <v>438.6</v>
      </c>
      <c r="K29" s="1" t="s">
        <v>188</v>
      </c>
      <c r="N29" s="1" t="s">
        <v>190</v>
      </c>
      <c r="P29" s="1" t="s">
        <v>186</v>
      </c>
      <c r="Q29">
        <v>111.2</v>
      </c>
      <c r="R29" s="1" t="s">
        <v>187</v>
      </c>
      <c r="S29" s="168">
        <v>184.79999999999995</v>
      </c>
      <c r="T29" s="1" t="s">
        <v>188</v>
      </c>
      <c r="W29" s="1" t="s">
        <v>190</v>
      </c>
      <c r="Y29" s="1" t="s">
        <v>186</v>
      </c>
      <c r="Z29" s="168">
        <v>542.29999999999984</v>
      </c>
      <c r="AA29" s="1" t="s">
        <v>187</v>
      </c>
      <c r="AB29" s="168">
        <v>250.39999999999986</v>
      </c>
      <c r="AC29" s="1" t="s">
        <v>188</v>
      </c>
      <c r="AF29" s="1" t="s">
        <v>190</v>
      </c>
      <c r="AH29" s="1" t="s">
        <v>186</v>
      </c>
      <c r="AI29" s="168">
        <v>312.09999999999991</v>
      </c>
      <c r="AJ29" s="1" t="s">
        <v>187</v>
      </c>
      <c r="AK29" s="168">
        <v>242.60000000000014</v>
      </c>
      <c r="AL29" s="1" t="s">
        <v>188</v>
      </c>
      <c r="AO29" s="1" t="s">
        <v>190</v>
      </c>
      <c r="AQ29" s="1" t="s">
        <v>186</v>
      </c>
      <c r="AR29" s="168">
        <v>392.10000000000014</v>
      </c>
      <c r="AS29" s="1" t="s">
        <v>187</v>
      </c>
      <c r="AT29" s="168">
        <v>313.60000000000036</v>
      </c>
      <c r="AU29" s="1" t="s">
        <v>188</v>
      </c>
      <c r="AW29" s="31"/>
      <c r="AX29" s="1" t="s">
        <v>190</v>
      </c>
      <c r="AZ29" s="1" t="s">
        <v>186</v>
      </c>
      <c r="BA29" s="168">
        <v>533.09999999999991</v>
      </c>
      <c r="BB29" s="1" t="s">
        <v>187</v>
      </c>
      <c r="BC29" s="168">
        <v>184.19999999999982</v>
      </c>
      <c r="BD29" s="1" t="s">
        <v>188</v>
      </c>
      <c r="BG29" s="1" t="s">
        <v>190</v>
      </c>
      <c r="BI29" s="1" t="s">
        <v>186</v>
      </c>
      <c r="BJ29" s="168">
        <v>709.50000000000045</v>
      </c>
      <c r="BK29" s="1" t="s">
        <v>187</v>
      </c>
      <c r="BL29" s="168">
        <v>186.10000000000036</v>
      </c>
      <c r="BM29" s="1" t="s">
        <v>188</v>
      </c>
      <c r="BP29" s="1" t="s">
        <v>190</v>
      </c>
      <c r="BR29" s="1" t="s">
        <v>186</v>
      </c>
      <c r="BS29" s="168">
        <v>620.99999999999909</v>
      </c>
      <c r="BT29" s="1" t="s">
        <v>187</v>
      </c>
      <c r="BU29" s="168">
        <v>450.60000000000036</v>
      </c>
      <c r="BV29" s="1" t="s">
        <v>188</v>
      </c>
      <c r="BX29" s="173"/>
      <c r="BY29" s="1" t="s">
        <v>190</v>
      </c>
      <c r="BZ29" s="173"/>
      <c r="CA29" s="1" t="s">
        <v>186</v>
      </c>
      <c r="CB29" s="177">
        <v>297.60000000000002</v>
      </c>
      <c r="CC29" s="1" t="s">
        <v>187</v>
      </c>
      <c r="CD29" s="427">
        <v>191.19999999999891</v>
      </c>
      <c r="CE29" s="432" t="s">
        <v>188</v>
      </c>
      <c r="CG29" s="431"/>
      <c r="CH29" s="1" t="s">
        <v>190</v>
      </c>
      <c r="CI29" s="431"/>
      <c r="CJ29" s="1" t="s">
        <v>186</v>
      </c>
      <c r="CK29" s="168">
        <v>269.09999999999854</v>
      </c>
      <c r="CL29" s="1" t="s">
        <v>187</v>
      </c>
      <c r="CM29" s="168"/>
      <c r="CN29" s="1" t="s">
        <v>188</v>
      </c>
      <c r="CP29" s="431"/>
      <c r="CQ29" s="1" t="s">
        <v>190</v>
      </c>
      <c r="CR29" s="431"/>
      <c r="CS29" s="1" t="s">
        <v>186</v>
      </c>
      <c r="CT29" s="168">
        <v>458.39999999999782</v>
      </c>
      <c r="CU29" s="1" t="s">
        <v>187</v>
      </c>
      <c r="CV29" s="168"/>
      <c r="CW29" s="1" t="s">
        <v>188</v>
      </c>
      <c r="CY29" s="431"/>
      <c r="CZ29" s="1" t="s">
        <v>190</v>
      </c>
      <c r="DA29" s="431"/>
      <c r="DB29" s="1" t="s">
        <v>186</v>
      </c>
      <c r="DC29" s="168">
        <v>249.59999999999945</v>
      </c>
      <c r="DD29" s="1" t="s">
        <v>187</v>
      </c>
      <c r="DE29" s="545">
        <v>458.10000000000036</v>
      </c>
      <c r="DF29" s="432" t="s">
        <v>188</v>
      </c>
      <c r="DH29" s="431"/>
      <c r="DI29" s="1" t="s">
        <v>190</v>
      </c>
      <c r="DJ29" s="431"/>
      <c r="DK29" s="1" t="s">
        <v>186</v>
      </c>
      <c r="DL29" s="168">
        <v>334.19999999999891</v>
      </c>
      <c r="DM29" s="1" t="s">
        <v>187</v>
      </c>
      <c r="DN29" s="168"/>
      <c r="DO29" s="1" t="s">
        <v>188</v>
      </c>
      <c r="DQ29" s="431"/>
      <c r="DR29" s="1" t="s">
        <v>190</v>
      </c>
      <c r="DS29" s="431"/>
      <c r="DT29" s="1" t="s">
        <v>186</v>
      </c>
      <c r="DU29" s="496">
        <v>425.79999999999927</v>
      </c>
      <c r="DV29" s="1" t="s">
        <v>187</v>
      </c>
      <c r="DW29" s="545">
        <v>355.59999999999854</v>
      </c>
      <c r="DX29" s="432" t="s">
        <v>188</v>
      </c>
      <c r="DZ29" s="431"/>
      <c r="EA29" s="1" t="s">
        <v>190</v>
      </c>
      <c r="EB29" s="431"/>
      <c r="EC29" s="1" t="s">
        <v>186</v>
      </c>
      <c r="ED29" s="168">
        <v>201.89999999999873</v>
      </c>
      <c r="EE29" s="1" t="s">
        <v>187</v>
      </c>
      <c r="EF29" s="168"/>
      <c r="EG29" s="1" t="s">
        <v>188</v>
      </c>
      <c r="EI29" s="431"/>
      <c r="EJ29" s="1" t="s">
        <v>190</v>
      </c>
      <c r="EK29" s="431"/>
      <c r="EL29" s="1" t="s">
        <v>186</v>
      </c>
      <c r="EM29" s="496">
        <v>161.69999999999891</v>
      </c>
      <c r="EN29" s="1" t="s">
        <v>187</v>
      </c>
      <c r="EO29" s="213"/>
      <c r="EP29" s="1" t="s">
        <v>188</v>
      </c>
      <c r="ER29" s="431"/>
      <c r="ES29" s="1" t="s">
        <v>190</v>
      </c>
      <c r="ET29" s="431"/>
      <c r="EU29" s="1" t="s">
        <v>186</v>
      </c>
      <c r="EV29" s="168">
        <v>495.79999999999836</v>
      </c>
      <c r="EW29" s="1" t="s">
        <v>187</v>
      </c>
      <c r="EX29" s="168"/>
      <c r="EY29" s="1" t="s">
        <v>188</v>
      </c>
      <c r="FA29" s="431"/>
      <c r="FB29" s="1" t="s">
        <v>190</v>
      </c>
      <c r="FC29" s="431"/>
      <c r="FD29" s="1" t="s">
        <v>186</v>
      </c>
      <c r="FE29" s="496">
        <v>355.09999999999945</v>
      </c>
      <c r="FF29" s="1" t="s">
        <v>187</v>
      </c>
      <c r="FG29" s="427">
        <v>256.50000000000182</v>
      </c>
      <c r="FH29" s="432" t="s">
        <v>188</v>
      </c>
      <c r="FJ29" s="431"/>
      <c r="FK29" s="1" t="s">
        <v>190</v>
      </c>
      <c r="FL29" s="431"/>
      <c r="FM29" s="1" t="s">
        <v>186</v>
      </c>
      <c r="FN29" s="496">
        <v>251.59999999999945</v>
      </c>
      <c r="FO29" s="1" t="s">
        <v>187</v>
      </c>
      <c r="FP29" s="545">
        <v>496.80000000000109</v>
      </c>
      <c r="FQ29" s="432" t="s">
        <v>188</v>
      </c>
      <c r="FS29" s="431"/>
      <c r="FT29" s="1" t="s">
        <v>190</v>
      </c>
      <c r="FU29" s="431"/>
      <c r="FV29" s="1" t="s">
        <v>186</v>
      </c>
      <c r="FW29" s="496">
        <v>383.20000000000164</v>
      </c>
      <c r="FX29" s="1" t="s">
        <v>187</v>
      </c>
      <c r="FY29" s="213"/>
      <c r="FZ29" s="1" t="s">
        <v>188</v>
      </c>
      <c r="GB29" s="431"/>
      <c r="GC29" s="1" t="s">
        <v>190</v>
      </c>
      <c r="GD29" s="431"/>
      <c r="GE29" s="1" t="s">
        <v>186</v>
      </c>
      <c r="GF29" s="168">
        <v>39</v>
      </c>
      <c r="GG29" s="1" t="s">
        <v>187</v>
      </c>
      <c r="GH29" s="168"/>
      <c r="GI29" s="1" t="s">
        <v>188</v>
      </c>
      <c r="GK29" s="431"/>
      <c r="GL29" s="1" t="s">
        <v>190</v>
      </c>
      <c r="GM29" s="431"/>
      <c r="GN29" s="1" t="s">
        <v>186</v>
      </c>
      <c r="GO29" s="496">
        <v>2774.0999999999985</v>
      </c>
      <c r="GP29" s="1" t="s">
        <v>187</v>
      </c>
      <c r="GQ29" s="545">
        <v>1190.2000000000007</v>
      </c>
      <c r="GR29" s="432" t="s">
        <v>188</v>
      </c>
      <c r="GT29" s="431"/>
      <c r="GU29" s="1" t="s">
        <v>190</v>
      </c>
      <c r="GV29" s="431"/>
      <c r="GW29" s="1" t="s">
        <v>186</v>
      </c>
      <c r="GX29" s="496">
        <v>387.80000000000109</v>
      </c>
      <c r="GY29" s="1" t="s">
        <v>187</v>
      </c>
      <c r="GZ29" s="213"/>
      <c r="HA29" s="1" t="s">
        <v>188</v>
      </c>
      <c r="HD29" s="1" t="s">
        <v>190</v>
      </c>
      <c r="HF29" s="1" t="s">
        <v>186</v>
      </c>
      <c r="HG29" s="168">
        <v>473.79999999999927</v>
      </c>
      <c r="HH29" s="1" t="s">
        <v>187</v>
      </c>
      <c r="HI29" s="168">
        <v>512.60000000000036</v>
      </c>
      <c r="HJ29" s="1" t="s">
        <v>188</v>
      </c>
      <c r="HL29" s="431"/>
      <c r="HM29" s="1" t="s">
        <v>190</v>
      </c>
      <c r="HN29" s="431"/>
      <c r="HO29" s="1" t="s">
        <v>186</v>
      </c>
      <c r="HP29" s="496">
        <v>588.99999999999818</v>
      </c>
      <c r="HQ29" s="1" t="s">
        <v>187</v>
      </c>
      <c r="HR29" s="213"/>
      <c r="HS29" s="1" t="s">
        <v>188</v>
      </c>
      <c r="HU29" s="431"/>
      <c r="HV29" s="1" t="s">
        <v>190</v>
      </c>
      <c r="HW29" s="431"/>
      <c r="HX29" s="1" t="s">
        <v>186</v>
      </c>
      <c r="HY29" s="496">
        <v>3372.2999999999975</v>
      </c>
      <c r="HZ29" s="1" t="s">
        <v>187</v>
      </c>
      <c r="IA29" s="545">
        <v>3507.2999999999993</v>
      </c>
      <c r="IB29" s="432" t="s">
        <v>188</v>
      </c>
      <c r="ID29" s="431"/>
      <c r="IE29" s="1" t="s">
        <v>190</v>
      </c>
      <c r="IF29" s="431"/>
      <c r="IG29" s="1" t="s">
        <v>186</v>
      </c>
      <c r="IH29" s="496">
        <v>157.99999999999636</v>
      </c>
      <c r="II29" s="1" t="s">
        <v>187</v>
      </c>
      <c r="IJ29" s="213"/>
      <c r="IK29" s="1" t="s">
        <v>188</v>
      </c>
      <c r="IM29" s="431"/>
      <c r="IN29" s="1" t="s">
        <v>190</v>
      </c>
      <c r="IO29" s="431"/>
      <c r="IP29" s="1" t="s">
        <v>186</v>
      </c>
      <c r="IQ29" s="168">
        <v>91</v>
      </c>
      <c r="IR29" s="1" t="s">
        <v>187</v>
      </c>
      <c r="IS29" s="168"/>
      <c r="IT29" s="1" t="s">
        <v>188</v>
      </c>
      <c r="IW29" s="1" t="s">
        <v>190</v>
      </c>
      <c r="IY29" s="1" t="s">
        <v>186</v>
      </c>
      <c r="IZ29" s="213">
        <v>192.89999999999782</v>
      </c>
      <c r="JA29" s="1" t="s">
        <v>187</v>
      </c>
      <c r="JB29" s="168">
        <v>452.80000000000064</v>
      </c>
      <c r="JC29" s="1" t="s">
        <v>188</v>
      </c>
      <c r="JE29" s="431"/>
      <c r="JF29" s="1" t="s">
        <v>190</v>
      </c>
      <c r="JG29" s="431"/>
      <c r="JH29" s="1" t="s">
        <v>186</v>
      </c>
      <c r="JI29" s="496">
        <v>311.39999999999782</v>
      </c>
      <c r="JJ29" s="1" t="s">
        <v>187</v>
      </c>
      <c r="JK29" s="427">
        <v>353.60000000000218</v>
      </c>
      <c r="JL29" s="432" t="s">
        <v>188</v>
      </c>
      <c r="JN29" s="431"/>
      <c r="JO29" s="1" t="s">
        <v>190</v>
      </c>
      <c r="JP29" s="431"/>
      <c r="JQ29" s="1" t="s">
        <v>186</v>
      </c>
      <c r="JR29" s="496">
        <v>234.59999999999854</v>
      </c>
      <c r="JS29" s="1" t="s">
        <v>187</v>
      </c>
      <c r="JT29" s="213"/>
      <c r="JU29" s="1" t="s">
        <v>188</v>
      </c>
      <c r="JW29" s="431"/>
      <c r="JX29" s="1" t="s">
        <v>190</v>
      </c>
      <c r="JY29" s="431"/>
      <c r="JZ29" s="1" t="s">
        <v>186</v>
      </c>
      <c r="KA29" s="168">
        <v>1533.3000000000065</v>
      </c>
      <c r="KB29" s="1" t="s">
        <v>187</v>
      </c>
      <c r="KC29" s="545">
        <v>2219.9000000000215</v>
      </c>
      <c r="KD29" s="432" t="s">
        <v>188</v>
      </c>
      <c r="KG29" s="1" t="s">
        <v>190</v>
      </c>
      <c r="KI29" s="1" t="s">
        <v>186</v>
      </c>
      <c r="KJ29" s="168">
        <v>218.49999999999636</v>
      </c>
      <c r="KK29" s="1" t="s">
        <v>187</v>
      </c>
      <c r="KL29" s="213">
        <v>1.3000000000001819</v>
      </c>
      <c r="KM29" s="1" t="s">
        <v>188</v>
      </c>
      <c r="KO29" s="431"/>
      <c r="KP29" s="1" t="s">
        <v>190</v>
      </c>
      <c r="KQ29" s="431"/>
      <c r="KR29" s="1" t="s">
        <v>186</v>
      </c>
      <c r="KS29" s="496">
        <v>419.30000000000291</v>
      </c>
      <c r="KT29" s="1" t="s">
        <v>187</v>
      </c>
      <c r="KU29" s="213"/>
      <c r="KV29" s="1" t="s">
        <v>188</v>
      </c>
      <c r="KX29" s="431"/>
      <c r="KY29" s="1" t="s">
        <v>190</v>
      </c>
      <c r="KZ29" s="431"/>
      <c r="LA29" s="1" t="s">
        <v>186</v>
      </c>
      <c r="LB29" s="168">
        <v>185.90000000000146</v>
      </c>
      <c r="LC29" s="1" t="s">
        <v>187</v>
      </c>
      <c r="LD29" s="168"/>
      <c r="LE29" s="1" t="s">
        <v>188</v>
      </c>
      <c r="LG29" s="431"/>
      <c r="LH29" s="1" t="s">
        <v>190</v>
      </c>
      <c r="LI29" s="431"/>
      <c r="LJ29" s="1" t="s">
        <v>186</v>
      </c>
      <c r="LK29" s="185">
        <v>8.9999999999990905</v>
      </c>
      <c r="LL29" s="1" t="s">
        <v>187</v>
      </c>
      <c r="LM29" s="185"/>
      <c r="LN29" s="1" t="s">
        <v>188</v>
      </c>
      <c r="LQ29" s="1" t="s">
        <v>190</v>
      </c>
      <c r="LS29" s="1" t="s">
        <v>186</v>
      </c>
      <c r="LT29" s="168">
        <v>233.00000000000364</v>
      </c>
      <c r="LU29" s="1" t="s">
        <v>187</v>
      </c>
      <c r="LV29" s="168">
        <v>132</v>
      </c>
      <c r="LW29" s="1" t="s">
        <v>188</v>
      </c>
      <c r="LY29" s="431"/>
      <c r="LZ29" s="1" t="s">
        <v>190</v>
      </c>
      <c r="MA29" s="431"/>
      <c r="MB29" s="1" t="s">
        <v>186</v>
      </c>
      <c r="MC29" s="168">
        <v>179.40000000000146</v>
      </c>
      <c r="MD29" s="1" t="s">
        <v>187</v>
      </c>
      <c r="ME29" s="168"/>
      <c r="MF29" s="1" t="s">
        <v>188</v>
      </c>
      <c r="MH29" s="431"/>
      <c r="MI29" s="1" t="s">
        <v>190</v>
      </c>
      <c r="MJ29" s="431"/>
      <c r="MK29" s="1" t="s">
        <v>186</v>
      </c>
      <c r="ML29" s="466">
        <v>859.80000000001019</v>
      </c>
      <c r="MM29" s="1" t="s">
        <v>187</v>
      </c>
      <c r="MN29" s="588">
        <v>1091.0999999999985</v>
      </c>
      <c r="MO29" s="432" t="s">
        <v>188</v>
      </c>
      <c r="MQ29" s="431"/>
      <c r="MR29" s="1" t="s">
        <v>190</v>
      </c>
      <c r="MS29" s="431"/>
      <c r="MT29" s="1" t="s">
        <v>186</v>
      </c>
      <c r="MU29" s="431">
        <v>273.99999999999636</v>
      </c>
      <c r="MV29" s="1" t="s">
        <v>187</v>
      </c>
      <c r="MW29" s="545">
        <v>387.5</v>
      </c>
      <c r="MX29" s="432" t="s">
        <v>188</v>
      </c>
    </row>
    <row r="30" spans="1:363" ht="18">
      <c r="A30" s="129" t="s">
        <v>2985</v>
      </c>
      <c r="B30" s="69">
        <f>SUM(D30:AAP30)</f>
        <v>28920.175000000014</v>
      </c>
      <c r="D30"/>
      <c r="E30" s="10">
        <f>D29*0.25</f>
        <v>0</v>
      </c>
      <c r="G30" s="10">
        <f>F29*0.5</f>
        <v>0</v>
      </c>
      <c r="I30" s="10">
        <f>H29*0.75</f>
        <v>331.72500000000002</v>
      </c>
      <c r="K30" s="10">
        <f>J29*1</f>
        <v>438.6</v>
      </c>
      <c r="N30" s="10">
        <f>M29*0.25</f>
        <v>0</v>
      </c>
      <c r="P30" s="10">
        <f>O29*0.5</f>
        <v>0</v>
      </c>
      <c r="R30" s="10">
        <f>Q29*0.75</f>
        <v>83.4</v>
      </c>
      <c r="T30" s="10">
        <f>S29*1</f>
        <v>184.79999999999995</v>
      </c>
      <c r="W30" s="10">
        <f>V29*0.25</f>
        <v>0</v>
      </c>
      <c r="Y30" s="10">
        <f>X29*0.5</f>
        <v>0</v>
      </c>
      <c r="Z30" s="29"/>
      <c r="AA30" s="10">
        <f>Z29*0.75</f>
        <v>406.72499999999991</v>
      </c>
      <c r="AB30" s="29"/>
      <c r="AC30" s="10">
        <f>AB29*1</f>
        <v>250.39999999999986</v>
      </c>
      <c r="AF30" s="10">
        <f>AE29*0.25</f>
        <v>0</v>
      </c>
      <c r="AH30" s="10">
        <f>AG29*0.5</f>
        <v>0</v>
      </c>
      <c r="AI30" s="165"/>
      <c r="AJ30" s="10">
        <f>AI29*0.75</f>
        <v>234.07499999999993</v>
      </c>
      <c r="AK30" s="165"/>
      <c r="AL30" s="10">
        <f>AK29*1</f>
        <v>242.60000000000014</v>
      </c>
      <c r="AO30" s="10">
        <f>AN29*0.25</f>
        <v>0</v>
      </c>
      <c r="AQ30" s="10">
        <f>AP29*0.5</f>
        <v>0</v>
      </c>
      <c r="AR30" s="168"/>
      <c r="AS30" s="10">
        <f>AR29*0.75</f>
        <v>294.0750000000001</v>
      </c>
      <c r="AT30" s="168"/>
      <c r="AU30" s="10">
        <f>AT29*1</f>
        <v>313.60000000000036</v>
      </c>
      <c r="AW30" s="31"/>
      <c r="AX30" s="10">
        <f>AW29*0.25</f>
        <v>0</v>
      </c>
      <c r="AZ30" s="10">
        <f>AY29*0.5</f>
        <v>0</v>
      </c>
      <c r="BA30" s="165"/>
      <c r="BB30" s="10">
        <f>BA29*0.75</f>
        <v>399.82499999999993</v>
      </c>
      <c r="BD30" s="10">
        <f>BC29*1</f>
        <v>184.19999999999982</v>
      </c>
      <c r="BG30" s="10">
        <f>BF29*0.25</f>
        <v>0</v>
      </c>
      <c r="BI30" s="10">
        <f>BH29*0.5</f>
        <v>0</v>
      </c>
      <c r="BJ30" s="165"/>
      <c r="BK30" s="10">
        <f>BJ29*0.75</f>
        <v>532.12500000000034</v>
      </c>
      <c r="BM30" s="10">
        <f>BL29*1</f>
        <v>186.10000000000036</v>
      </c>
      <c r="BP30" s="10">
        <f>BO29*0.25</f>
        <v>0</v>
      </c>
      <c r="BR30" s="10">
        <f>BQ29*0.5</f>
        <v>0</v>
      </c>
      <c r="BS30" s="165"/>
      <c r="BT30" s="10">
        <f>BS29*0.75</f>
        <v>465.74999999999932</v>
      </c>
      <c r="BU30" s="165"/>
      <c r="BV30" s="10">
        <f>BU29*1</f>
        <v>450.60000000000036</v>
      </c>
      <c r="BX30" s="173"/>
      <c r="BY30" s="10">
        <f>BX29*0.25</f>
        <v>0</v>
      </c>
      <c r="BZ30" s="173"/>
      <c r="CA30" s="10">
        <f>BZ29*0.5</f>
        <v>0</v>
      </c>
      <c r="CB30" s="177"/>
      <c r="CC30" s="10">
        <f>CB29*0.75</f>
        <v>223.20000000000002</v>
      </c>
      <c r="CE30" s="437">
        <f>CD29*1</f>
        <v>191.19999999999891</v>
      </c>
      <c r="CG30" s="431"/>
      <c r="CH30" s="10">
        <f>CG29*0.25</f>
        <v>0</v>
      </c>
      <c r="CI30" s="431"/>
      <c r="CJ30" s="10">
        <f>CI29*0.5</f>
        <v>0</v>
      </c>
      <c r="CK30" s="165"/>
      <c r="CL30" s="10">
        <f>CK29*0.75</f>
        <v>201.82499999999891</v>
      </c>
      <c r="CM30" s="165"/>
      <c r="CN30" s="10">
        <f>CM29*1</f>
        <v>0</v>
      </c>
      <c r="CP30" s="431"/>
      <c r="CQ30" s="10">
        <f>CP29*0.25</f>
        <v>0</v>
      </c>
      <c r="CR30" s="431"/>
      <c r="CS30" s="10">
        <f>CR29*0.5</f>
        <v>0</v>
      </c>
      <c r="CT30" s="165"/>
      <c r="CU30" s="10">
        <f>CT29*0.75</f>
        <v>343.79999999999836</v>
      </c>
      <c r="CV30" s="165"/>
      <c r="CW30" s="10">
        <f>CV29*1</f>
        <v>0</v>
      </c>
      <c r="CY30" s="431"/>
      <c r="CZ30" s="10">
        <f>CY29*0.25</f>
        <v>0</v>
      </c>
      <c r="DA30" s="431"/>
      <c r="DB30" s="10">
        <f>DA29*0.5</f>
        <v>0</v>
      </c>
      <c r="DC30" s="165"/>
      <c r="DD30" s="10">
        <f>DC29*0.75</f>
        <v>187.19999999999959</v>
      </c>
      <c r="DF30" s="437">
        <f>DE29*1</f>
        <v>458.10000000000036</v>
      </c>
      <c r="DH30" s="431"/>
      <c r="DI30" s="10">
        <f>DH29*0.25</f>
        <v>0</v>
      </c>
      <c r="DJ30" s="431"/>
      <c r="DK30" s="10">
        <f>DJ29*0.5</f>
        <v>0</v>
      </c>
      <c r="DL30" s="165"/>
      <c r="DM30" s="10">
        <f>DL29*0.75</f>
        <v>250.64999999999918</v>
      </c>
      <c r="DN30" s="165"/>
      <c r="DO30" s="10">
        <f>DN29*1</f>
        <v>0</v>
      </c>
      <c r="DQ30" s="431"/>
      <c r="DR30" s="10">
        <f>DQ29*0.25</f>
        <v>0</v>
      </c>
      <c r="DS30" s="431"/>
      <c r="DT30" s="10">
        <f>DS29*0.5</f>
        <v>0</v>
      </c>
      <c r="DU30" s="165"/>
      <c r="DV30" s="10">
        <f>DU29*0.75</f>
        <v>319.34999999999945</v>
      </c>
      <c r="DX30" s="437">
        <f>DW29*1</f>
        <v>355.59999999999854</v>
      </c>
      <c r="DZ30" s="431"/>
      <c r="EA30" s="10">
        <f>DZ29*0.25</f>
        <v>0</v>
      </c>
      <c r="EB30" s="431"/>
      <c r="EC30" s="10">
        <f>EB29*0.5</f>
        <v>0</v>
      </c>
      <c r="ED30" s="31"/>
      <c r="EE30" s="10">
        <f>ED29*0.75</f>
        <v>151.42499999999905</v>
      </c>
      <c r="EF30" s="31"/>
      <c r="EG30" s="10">
        <f>EF29*1</f>
        <v>0</v>
      </c>
      <c r="EI30" s="431"/>
      <c r="EJ30" s="10">
        <f>EI29*0.25</f>
        <v>0</v>
      </c>
      <c r="EK30" s="431"/>
      <c r="EL30" s="10">
        <f>EK29*0.5</f>
        <v>0</v>
      </c>
      <c r="EM30" s="165"/>
      <c r="EN30" s="10">
        <f>EM29*0.75</f>
        <v>121.27499999999918</v>
      </c>
      <c r="EO30" s="165"/>
      <c r="EP30" s="10">
        <f>EO29*1</f>
        <v>0</v>
      </c>
      <c r="ER30" s="431"/>
      <c r="ES30" s="10">
        <f>ER29*0.25</f>
        <v>0</v>
      </c>
      <c r="ET30" s="431"/>
      <c r="EU30" s="10">
        <f>ET29*0.5</f>
        <v>0</v>
      </c>
      <c r="EV30" s="165"/>
      <c r="EW30" s="10">
        <f>EV29*0.75</f>
        <v>371.84999999999877</v>
      </c>
      <c r="EX30" s="165"/>
      <c r="EY30" s="10">
        <f>EX29*1</f>
        <v>0</v>
      </c>
      <c r="FA30" s="431"/>
      <c r="FB30" s="10">
        <f>FA29*0.25</f>
        <v>0</v>
      </c>
      <c r="FC30" s="431"/>
      <c r="FD30" s="10">
        <f>FC29*0.5</f>
        <v>0</v>
      </c>
      <c r="FE30" s="31"/>
      <c r="FF30" s="10">
        <f>FE29*0.75</f>
        <v>266.32499999999959</v>
      </c>
      <c r="FH30" s="437">
        <f>FG29*1</f>
        <v>256.50000000000182</v>
      </c>
      <c r="FJ30" s="431"/>
      <c r="FK30" s="10">
        <f>FJ29*0.25</f>
        <v>0</v>
      </c>
      <c r="FL30" s="431"/>
      <c r="FM30" s="10">
        <f>FL29*0.5</f>
        <v>0</v>
      </c>
      <c r="FN30" s="165"/>
      <c r="FO30" s="10">
        <f>FN29*0.75</f>
        <v>188.69999999999959</v>
      </c>
      <c r="FQ30" s="437">
        <f>FP29*1</f>
        <v>496.80000000000109</v>
      </c>
      <c r="FS30" s="431"/>
      <c r="FT30" s="10">
        <f>FS29*0.25</f>
        <v>0</v>
      </c>
      <c r="FU30" s="431"/>
      <c r="FV30" s="10">
        <f>FU29*0.5</f>
        <v>0</v>
      </c>
      <c r="FW30" s="165"/>
      <c r="FX30" s="10">
        <f>FW29*0.75</f>
        <v>287.40000000000123</v>
      </c>
      <c r="FY30" s="165"/>
      <c r="FZ30" s="10">
        <f>FY29*1</f>
        <v>0</v>
      </c>
      <c r="GB30" s="431"/>
      <c r="GC30" s="10">
        <f>GB29*0.25</f>
        <v>0</v>
      </c>
      <c r="GD30" s="431"/>
      <c r="GE30" s="10">
        <f>GD29*0.5</f>
        <v>0</v>
      </c>
      <c r="GF30" s="31"/>
      <c r="GG30" s="10">
        <f>GF29*0.75</f>
        <v>29.25</v>
      </c>
      <c r="GH30" s="31"/>
      <c r="GI30" s="10">
        <f>GH29*1</f>
        <v>0</v>
      </c>
      <c r="GK30" s="431"/>
      <c r="GL30" s="10">
        <f>GK29*0.25</f>
        <v>0</v>
      </c>
      <c r="GM30" s="431"/>
      <c r="GN30" s="10">
        <f>GM29*0.5</f>
        <v>0</v>
      </c>
      <c r="GO30" s="165"/>
      <c r="GP30" s="10">
        <f>GO29*0.75</f>
        <v>2080.5749999999989</v>
      </c>
      <c r="GR30" s="437">
        <f>GQ29*1</f>
        <v>1190.2000000000007</v>
      </c>
      <c r="GT30" s="431"/>
      <c r="GU30" s="10">
        <f>GT29*0.25</f>
        <v>0</v>
      </c>
      <c r="GV30" s="431"/>
      <c r="GW30" s="10">
        <f>GV29*0.5</f>
        <v>0</v>
      </c>
      <c r="GX30" s="165"/>
      <c r="GY30" s="10">
        <f>GX29*0.75</f>
        <v>290.85000000000082</v>
      </c>
      <c r="GZ30" s="165"/>
      <c r="HA30" s="10">
        <f>GZ29*1</f>
        <v>0</v>
      </c>
      <c r="HD30" s="10">
        <f>HC29*0.25</f>
        <v>0</v>
      </c>
      <c r="HF30" s="10">
        <f>HE29*0.5</f>
        <v>0</v>
      </c>
      <c r="HH30" s="10">
        <f>HG29*0.75</f>
        <v>355.34999999999945</v>
      </c>
      <c r="HJ30" s="10">
        <f>HI29*1</f>
        <v>512.60000000000036</v>
      </c>
      <c r="HL30" s="431"/>
      <c r="HM30" s="10">
        <f>HL29*0.25</f>
        <v>0</v>
      </c>
      <c r="HN30" s="431"/>
      <c r="HO30" s="10">
        <f>HN29*0.5</f>
        <v>0</v>
      </c>
      <c r="HP30" s="431"/>
      <c r="HQ30" s="10">
        <f>HP29*0.75</f>
        <v>441.74999999999864</v>
      </c>
      <c r="HS30" s="10">
        <f>HR29*1</f>
        <v>0</v>
      </c>
      <c r="HU30" s="431"/>
      <c r="HV30" s="10">
        <f>HU29*0.25</f>
        <v>0</v>
      </c>
      <c r="HW30" s="431"/>
      <c r="HX30" s="10">
        <f>HW29*0.5</f>
        <v>0</v>
      </c>
      <c r="HY30" s="431"/>
      <c r="HZ30" s="10">
        <f>HY29*0.75</f>
        <v>2529.2249999999981</v>
      </c>
      <c r="IB30" s="437">
        <f>IA29*1</f>
        <v>3507.2999999999993</v>
      </c>
      <c r="ID30" s="431"/>
      <c r="IE30" s="10">
        <f>ID29*0.25</f>
        <v>0</v>
      </c>
      <c r="IF30" s="431"/>
      <c r="IG30" s="10">
        <f>IF29*0.5</f>
        <v>0</v>
      </c>
      <c r="IH30" s="431"/>
      <c r="II30" s="10">
        <f>IH29*0.75</f>
        <v>118.49999999999727</v>
      </c>
      <c r="IK30" s="10">
        <f>IJ29*1</f>
        <v>0</v>
      </c>
      <c r="IM30" s="431"/>
      <c r="IN30" s="10">
        <f>IM29*0.25</f>
        <v>0</v>
      </c>
      <c r="IO30" s="431"/>
      <c r="IP30" s="10">
        <f>IO29*0.5</f>
        <v>0</v>
      </c>
      <c r="IQ30" s="431"/>
      <c r="IR30" s="10">
        <f>IQ29*0.75</f>
        <v>68.25</v>
      </c>
      <c r="IT30" s="10">
        <f>IS29*1</f>
        <v>0</v>
      </c>
      <c r="IW30" s="10">
        <f>IV29*0.25</f>
        <v>0</v>
      </c>
      <c r="IY30" s="10">
        <f>IX29*0.5</f>
        <v>0</v>
      </c>
      <c r="JA30" s="10">
        <f>IZ29*0.75</f>
        <v>144.67499999999836</v>
      </c>
      <c r="JC30" s="10">
        <f>JB29*1</f>
        <v>452.80000000000064</v>
      </c>
      <c r="JE30" s="431"/>
      <c r="JF30" s="10">
        <f>JE29*0.25</f>
        <v>0</v>
      </c>
      <c r="JG30" s="431"/>
      <c r="JH30" s="10">
        <f>JG29*0.5</f>
        <v>0</v>
      </c>
      <c r="JI30" s="431"/>
      <c r="JJ30" s="10">
        <f>JI29*0.75</f>
        <v>233.54999999999836</v>
      </c>
      <c r="JL30" s="437">
        <f>JK29*1</f>
        <v>353.60000000000218</v>
      </c>
      <c r="JN30" s="431"/>
      <c r="JO30" s="10">
        <f>JN29*0.25</f>
        <v>0</v>
      </c>
      <c r="JP30" s="431"/>
      <c r="JQ30" s="10">
        <f>JP29*0.5</f>
        <v>0</v>
      </c>
      <c r="JR30" s="431"/>
      <c r="JS30" s="10">
        <f>JR29*0.75</f>
        <v>175.94999999999891</v>
      </c>
      <c r="JU30" s="10">
        <f>JT29*1</f>
        <v>0</v>
      </c>
      <c r="JW30" s="431"/>
      <c r="JX30" s="10">
        <f>JW29*0.25</f>
        <v>0</v>
      </c>
      <c r="JY30" s="431"/>
      <c r="JZ30" s="10">
        <f>JY29*0.5</f>
        <v>0</v>
      </c>
      <c r="KA30" s="431"/>
      <c r="KB30" s="10">
        <f>KA29*0.75</f>
        <v>1149.9750000000049</v>
      </c>
      <c r="KD30" s="437">
        <f t="shared" ref="KD30" si="7">KC29*1</f>
        <v>2219.9000000000215</v>
      </c>
      <c r="KG30" s="10">
        <f>KF29*0.25</f>
        <v>0</v>
      </c>
      <c r="KI30" s="10">
        <f>KH29*0.5</f>
        <v>0</v>
      </c>
      <c r="KK30" s="10">
        <f>KJ29*0.75</f>
        <v>163.87499999999727</v>
      </c>
      <c r="KM30" s="10">
        <f>KL29*1</f>
        <v>1.3000000000001819</v>
      </c>
      <c r="KO30" s="431"/>
      <c r="KP30" s="10">
        <f>KO29*0.25</f>
        <v>0</v>
      </c>
      <c r="KQ30" s="431"/>
      <c r="KR30" s="10">
        <f>KQ29*0.5</f>
        <v>0</v>
      </c>
      <c r="KS30" s="431"/>
      <c r="KT30" s="10">
        <f>KS29*0.75</f>
        <v>314.47500000000218</v>
      </c>
      <c r="KV30" s="10">
        <f>KU29*1</f>
        <v>0</v>
      </c>
      <c r="KX30" s="431"/>
      <c r="KY30" s="10">
        <f>KX29*0.25</f>
        <v>0</v>
      </c>
      <c r="KZ30" s="431"/>
      <c r="LA30" s="10">
        <f>KZ29*0.5</f>
        <v>0</v>
      </c>
      <c r="LB30" s="431"/>
      <c r="LC30" s="10">
        <f>LB29*0.75</f>
        <v>139.42500000000109</v>
      </c>
      <c r="LE30" s="10">
        <f>LD29*1</f>
        <v>0</v>
      </c>
      <c r="LG30" s="431"/>
      <c r="LH30" s="10">
        <f>LG29*0.25</f>
        <v>0</v>
      </c>
      <c r="LI30" s="431"/>
      <c r="LJ30" s="10">
        <f>LI29*0.5</f>
        <v>0</v>
      </c>
      <c r="LK30" s="29"/>
      <c r="LL30" s="10">
        <f>LK29*0.75</f>
        <v>6.7499999999993179</v>
      </c>
      <c r="LM30" s="29"/>
      <c r="LN30" s="10">
        <f>LM29*1</f>
        <v>0</v>
      </c>
      <c r="LQ30" s="10">
        <f>LP29*0.25</f>
        <v>0</v>
      </c>
      <c r="LS30" s="10">
        <f>LR29*0.5</f>
        <v>0</v>
      </c>
      <c r="LU30" s="10">
        <f>LT29*0.75</f>
        <v>174.75000000000273</v>
      </c>
      <c r="LW30" s="10">
        <f>LV29*1</f>
        <v>132</v>
      </c>
      <c r="LY30" s="431"/>
      <c r="LZ30" s="10">
        <f>LY29*0.25</f>
        <v>0</v>
      </c>
      <c r="MA30" s="431"/>
      <c r="MB30" s="10">
        <f>MA29*0.5</f>
        <v>0</v>
      </c>
      <c r="MC30" s="431"/>
      <c r="MD30" s="10">
        <f>MC29*0.75</f>
        <v>134.55000000000109</v>
      </c>
      <c r="MF30" s="10">
        <f>ME29*1</f>
        <v>0</v>
      </c>
      <c r="MH30" s="431"/>
      <c r="MI30" s="10">
        <f>MH29*0.25</f>
        <v>0</v>
      </c>
      <c r="MJ30" s="431"/>
      <c r="MK30" s="10">
        <f>MJ29*0.5</f>
        <v>0</v>
      </c>
      <c r="ML30" s="431"/>
      <c r="MM30" s="10">
        <f>ML29*0.75</f>
        <v>644.85000000000764</v>
      </c>
      <c r="MO30" s="437">
        <f>MN29*1</f>
        <v>1091.0999999999985</v>
      </c>
      <c r="MQ30" s="431"/>
      <c r="MR30" s="10">
        <f>MQ29*0.25</f>
        <v>0</v>
      </c>
      <c r="MS30" s="431"/>
      <c r="MT30" s="10">
        <f>MS29*0.5</f>
        <v>0</v>
      </c>
      <c r="MU30" s="431"/>
      <c r="MV30" s="10">
        <f>MU29*0.75</f>
        <v>205.49999999999727</v>
      </c>
      <c r="MX30" s="437">
        <f>MW29*1</f>
        <v>387.5</v>
      </c>
    </row>
    <row r="31" spans="1:363" s="60" customFormat="1" ht="15.75">
      <c r="A31" s="62"/>
      <c r="B31" s="381"/>
      <c r="C31" s="379"/>
      <c r="E31" s="380"/>
      <c r="G31" s="85"/>
      <c r="L31" s="379"/>
      <c r="N31" s="380"/>
      <c r="P31" s="85"/>
      <c r="U31" s="379"/>
      <c r="W31" s="380"/>
      <c r="Y31" s="85"/>
      <c r="Z31" s="383"/>
      <c r="AB31" s="383"/>
      <c r="AD31" s="379"/>
      <c r="AF31" s="380"/>
      <c r="AI31" s="382"/>
      <c r="AK31" s="382"/>
      <c r="AM31" s="379"/>
      <c r="AO31" s="380"/>
      <c r="AR31" s="382"/>
      <c r="AT31" s="382"/>
      <c r="AV31" s="379"/>
      <c r="AW31" s="235"/>
      <c r="AX31" s="380"/>
      <c r="AY31" s="235"/>
      <c r="BA31" s="382"/>
      <c r="BC31" s="382"/>
      <c r="BE31" s="379"/>
      <c r="BG31" s="380"/>
      <c r="BJ31" s="382"/>
      <c r="BN31" s="379"/>
      <c r="BP31" s="380"/>
      <c r="BS31" s="382"/>
      <c r="BU31" s="382"/>
      <c r="BW31" s="379"/>
      <c r="BX31" s="384"/>
      <c r="BY31" s="380"/>
      <c r="BZ31" s="384"/>
      <c r="CB31" s="385"/>
      <c r="CE31" s="456"/>
      <c r="CF31" s="379"/>
      <c r="CG31" s="456"/>
      <c r="CH31" s="380"/>
      <c r="CI31" s="456"/>
      <c r="CK31" s="382"/>
      <c r="CM31" s="382"/>
      <c r="CO31" s="379"/>
      <c r="CP31" s="456"/>
      <c r="CQ31" s="380"/>
      <c r="CR31" s="456"/>
      <c r="CT31" s="382"/>
      <c r="CV31" s="382"/>
      <c r="CX31" s="379"/>
      <c r="CY31" s="456"/>
      <c r="CZ31" s="380"/>
      <c r="DA31" s="456"/>
      <c r="DC31" s="382"/>
      <c r="DF31" s="456"/>
      <c r="DG31" s="379"/>
      <c r="DH31" s="456"/>
      <c r="DI31" s="380"/>
      <c r="DJ31" s="456"/>
      <c r="DL31" s="382"/>
      <c r="DN31" s="382"/>
      <c r="DP31" s="379"/>
      <c r="DQ31" s="456"/>
      <c r="DR31" s="380"/>
      <c r="DS31" s="456"/>
      <c r="DU31" s="382"/>
      <c r="DX31" s="456"/>
      <c r="DY31" s="379"/>
      <c r="DZ31" s="456"/>
      <c r="EA31" s="380"/>
      <c r="EB31" s="456"/>
      <c r="ED31" s="235"/>
      <c r="EF31" s="235"/>
      <c r="EH31" s="379"/>
      <c r="EI31" s="456"/>
      <c r="EJ31" s="380"/>
      <c r="EK31" s="456"/>
      <c r="EM31" s="382"/>
      <c r="EO31" s="382"/>
      <c r="EQ31" s="379"/>
      <c r="ER31" s="456"/>
      <c r="ES31" s="380"/>
      <c r="ET31" s="456"/>
      <c r="EV31" s="382"/>
      <c r="EX31" s="382"/>
      <c r="EZ31" s="379"/>
      <c r="FA31" s="456"/>
      <c r="FB31" s="380"/>
      <c r="FC31" s="456"/>
      <c r="FE31" s="235"/>
      <c r="FH31" s="456"/>
      <c r="FI31" s="379"/>
      <c r="FJ31" s="456"/>
      <c r="FK31" s="380"/>
      <c r="FL31" s="456"/>
      <c r="FN31" s="382"/>
      <c r="FQ31" s="456"/>
      <c r="FR31" s="379"/>
      <c r="FS31" s="456"/>
      <c r="FT31" s="380"/>
      <c r="FU31" s="456"/>
      <c r="FW31" s="382"/>
      <c r="FY31" s="382"/>
      <c r="GA31" s="379"/>
      <c r="GB31" s="456"/>
      <c r="GC31" s="380"/>
      <c r="GD31" s="456"/>
      <c r="GF31" s="235"/>
      <c r="GH31" s="235"/>
      <c r="GJ31" s="379"/>
      <c r="GK31" s="456"/>
      <c r="GL31" s="380"/>
      <c r="GM31" s="456"/>
      <c r="GO31" s="382"/>
      <c r="GR31" s="456"/>
      <c r="GS31" s="379"/>
      <c r="GT31" s="456"/>
      <c r="GU31" s="380"/>
      <c r="GV31" s="456"/>
      <c r="GX31" s="382"/>
      <c r="GZ31" s="382"/>
      <c r="HB31" s="379"/>
      <c r="HD31" s="380"/>
      <c r="HK31" s="379"/>
      <c r="HL31" s="456"/>
      <c r="HM31" s="380"/>
      <c r="HN31" s="456"/>
      <c r="HP31" s="456"/>
      <c r="HT31" s="379"/>
      <c r="HU31" s="456"/>
      <c r="HV31" s="380"/>
      <c r="HW31" s="456"/>
      <c r="HY31" s="456"/>
      <c r="IB31" s="456"/>
      <c r="IC31" s="379"/>
      <c r="ID31" s="456"/>
      <c r="IE31" s="380"/>
      <c r="IF31" s="456"/>
      <c r="IH31" s="456"/>
      <c r="IL31" s="379"/>
      <c r="IM31" s="456"/>
      <c r="IN31" s="380"/>
      <c r="IO31" s="456"/>
      <c r="IQ31" s="456"/>
      <c r="IU31" s="379"/>
      <c r="IW31" s="380"/>
      <c r="JD31" s="379"/>
      <c r="JE31" s="456"/>
      <c r="JF31" s="380"/>
      <c r="JG31" s="456"/>
      <c r="JI31" s="456"/>
      <c r="JL31" s="456"/>
      <c r="JM31" s="379"/>
      <c r="JN31" s="456"/>
      <c r="JO31" s="380"/>
      <c r="JP31" s="456"/>
      <c r="JR31" s="456"/>
      <c r="JV31" s="379"/>
      <c r="JW31" s="456"/>
      <c r="JX31" s="380"/>
      <c r="JY31" s="456"/>
      <c r="KA31" s="456"/>
      <c r="KD31" s="456"/>
      <c r="KE31" s="379"/>
      <c r="KG31" s="380"/>
      <c r="KN31" s="379"/>
      <c r="KO31" s="456"/>
      <c r="KP31" s="380"/>
      <c r="KQ31" s="456"/>
      <c r="KS31" s="456"/>
      <c r="KW31" s="379"/>
      <c r="KX31" s="456"/>
      <c r="KY31" s="380"/>
      <c r="KZ31" s="456"/>
      <c r="LB31" s="456"/>
      <c r="LF31" s="379"/>
      <c r="LG31" s="456"/>
      <c r="LH31" s="380"/>
      <c r="LI31" s="456"/>
      <c r="LK31" s="383"/>
      <c r="LM31" s="383"/>
      <c r="LO31" s="379"/>
      <c r="LQ31" s="380"/>
      <c r="LX31" s="379"/>
      <c r="LY31" s="456"/>
      <c r="LZ31" s="380"/>
      <c r="MA31" s="456"/>
      <c r="MC31" s="456"/>
      <c r="MG31" s="379"/>
      <c r="MH31" s="456"/>
      <c r="MI31" s="380"/>
      <c r="MJ31" s="456"/>
      <c r="ML31" s="456"/>
      <c r="MO31" s="456"/>
      <c r="MP31" s="379"/>
      <c r="MQ31" s="456"/>
      <c r="MR31" s="380"/>
      <c r="MS31" s="456"/>
      <c r="MU31" s="456"/>
      <c r="MX31" s="456"/>
      <c r="MY31" s="379"/>
    </row>
    <row r="32" spans="1:363" ht="18">
      <c r="A32" s="62" t="s">
        <v>4</v>
      </c>
      <c r="B32" s="69"/>
      <c r="D32">
        <v>480.7</v>
      </c>
      <c r="E32" s="1" t="s">
        <v>190</v>
      </c>
      <c r="F32">
        <v>428.4</v>
      </c>
      <c r="G32" s="1" t="s">
        <v>186</v>
      </c>
      <c r="H32">
        <v>235.9</v>
      </c>
      <c r="I32" s="1" t="s">
        <v>187</v>
      </c>
      <c r="J32" s="157">
        <v>382.30000000000007</v>
      </c>
      <c r="K32" s="1" t="s">
        <v>188</v>
      </c>
      <c r="M32">
        <v>66</v>
      </c>
      <c r="N32" s="1" t="s">
        <v>190</v>
      </c>
      <c r="O32">
        <v>169</v>
      </c>
      <c r="P32" s="1" t="s">
        <v>186</v>
      </c>
      <c r="Q32">
        <v>44.1</v>
      </c>
      <c r="R32" s="1" t="s">
        <v>187</v>
      </c>
      <c r="S32" s="168">
        <v>50</v>
      </c>
      <c r="T32" s="1" t="s">
        <v>188</v>
      </c>
      <c r="V32">
        <v>384.4</v>
      </c>
      <c r="W32" s="1" t="s">
        <v>190</v>
      </c>
      <c r="X32">
        <v>326.7</v>
      </c>
      <c r="Y32" s="1" t="s">
        <v>186</v>
      </c>
      <c r="Z32" s="29"/>
      <c r="AA32" s="1" t="s">
        <v>187</v>
      </c>
      <c r="AB32" s="168">
        <v>326.69999999999982</v>
      </c>
      <c r="AC32" s="1" t="s">
        <v>188</v>
      </c>
      <c r="AE32">
        <v>186</v>
      </c>
      <c r="AF32" s="1" t="s">
        <v>190</v>
      </c>
      <c r="AG32">
        <v>23.1</v>
      </c>
      <c r="AH32" s="1" t="s">
        <v>186</v>
      </c>
      <c r="AI32" s="168">
        <v>188.40000000000009</v>
      </c>
      <c r="AJ32" s="1" t="s">
        <v>187</v>
      </c>
      <c r="AK32" s="168">
        <v>104.99999999999977</v>
      </c>
      <c r="AL32" s="1" t="s">
        <v>188</v>
      </c>
      <c r="AN32">
        <v>33.4</v>
      </c>
      <c r="AO32" s="1" t="s">
        <v>190</v>
      </c>
      <c r="AP32">
        <v>217.75</v>
      </c>
      <c r="AQ32" s="1" t="s">
        <v>186</v>
      </c>
      <c r="AR32" s="168">
        <v>188.00000000000023</v>
      </c>
      <c r="AS32" s="1" t="s">
        <v>187</v>
      </c>
      <c r="AT32" s="168">
        <v>346.49999999999955</v>
      </c>
      <c r="AU32" s="1" t="s">
        <v>188</v>
      </c>
      <c r="AW32" s="31">
        <v>655.5</v>
      </c>
      <c r="AX32" s="1" t="s">
        <v>190</v>
      </c>
      <c r="AY32" s="31">
        <v>442.6</v>
      </c>
      <c r="AZ32" s="1" t="s">
        <v>186</v>
      </c>
      <c r="BA32" s="168">
        <v>497.10000000000059</v>
      </c>
      <c r="BB32" s="1" t="s">
        <v>187</v>
      </c>
      <c r="BC32" s="168">
        <v>356.89999999999941</v>
      </c>
      <c r="BD32" s="1" t="s">
        <v>188</v>
      </c>
      <c r="BF32">
        <v>358.6</v>
      </c>
      <c r="BG32" s="1" t="s">
        <v>190</v>
      </c>
      <c r="BH32">
        <v>373</v>
      </c>
      <c r="BI32" s="1" t="s">
        <v>186</v>
      </c>
      <c r="BJ32" s="168">
        <v>467.05000000000064</v>
      </c>
      <c r="BK32" s="1" t="s">
        <v>187</v>
      </c>
      <c r="BL32" s="168">
        <v>99.200000000000728</v>
      </c>
      <c r="BM32" s="1" t="s">
        <v>188</v>
      </c>
      <c r="BO32">
        <v>212.5</v>
      </c>
      <c r="BP32" s="1" t="s">
        <v>190</v>
      </c>
      <c r="BQ32">
        <v>439.1</v>
      </c>
      <c r="BR32" s="1" t="s">
        <v>186</v>
      </c>
      <c r="BS32" s="168">
        <v>393.30000000000064</v>
      </c>
      <c r="BT32" s="1" t="s">
        <v>187</v>
      </c>
      <c r="BU32" s="168">
        <v>296.69999999999982</v>
      </c>
      <c r="BV32" s="1" t="s">
        <v>188</v>
      </c>
      <c r="BX32" s="90">
        <v>35.199999999999363</v>
      </c>
      <c r="BY32" s="1" t="s">
        <v>190</v>
      </c>
      <c r="BZ32" s="90">
        <v>52.000000000000455</v>
      </c>
      <c r="CA32" s="1" t="s">
        <v>186</v>
      </c>
      <c r="CB32" s="176">
        <v>60.400000000000546</v>
      </c>
      <c r="CC32" s="1" t="s">
        <v>187</v>
      </c>
      <c r="CD32" s="427">
        <v>78.5</v>
      </c>
      <c r="CE32" s="432" t="s">
        <v>188</v>
      </c>
      <c r="CG32" s="431">
        <v>534.15</v>
      </c>
      <c r="CH32" s="1" t="s">
        <v>190</v>
      </c>
      <c r="CI32" s="431">
        <v>346.6</v>
      </c>
      <c r="CJ32" s="1" t="s">
        <v>186</v>
      </c>
      <c r="CK32" s="168">
        <v>375.60000000000036</v>
      </c>
      <c r="CL32" s="1" t="s">
        <v>187</v>
      </c>
      <c r="CM32" s="168"/>
      <c r="CN32" s="1" t="s">
        <v>188</v>
      </c>
      <c r="CP32" s="431">
        <v>38.6</v>
      </c>
      <c r="CQ32" s="1" t="s">
        <v>190</v>
      </c>
      <c r="CR32" s="431">
        <v>123.2</v>
      </c>
      <c r="CS32" s="1" t="s">
        <v>186</v>
      </c>
      <c r="CT32" s="168">
        <v>271.60000000000082</v>
      </c>
      <c r="CU32" s="1" t="s">
        <v>187</v>
      </c>
      <c r="CV32" s="168"/>
      <c r="CW32" s="1" t="s">
        <v>188</v>
      </c>
      <c r="CY32" s="431">
        <v>74.2</v>
      </c>
      <c r="CZ32" s="1" t="s">
        <v>190</v>
      </c>
      <c r="DA32" s="431">
        <v>375.2</v>
      </c>
      <c r="DB32" s="1" t="s">
        <v>186</v>
      </c>
      <c r="DC32" s="168">
        <v>412.5</v>
      </c>
      <c r="DD32" s="1" t="s">
        <v>187</v>
      </c>
      <c r="DE32" s="545">
        <v>184.5</v>
      </c>
      <c r="DF32" s="432" t="s">
        <v>188</v>
      </c>
      <c r="DH32" s="431">
        <v>0</v>
      </c>
      <c r="DI32" s="1" t="s">
        <v>190</v>
      </c>
      <c r="DJ32" s="431">
        <v>69</v>
      </c>
      <c r="DK32" s="1" t="s">
        <v>186</v>
      </c>
      <c r="DL32" s="168">
        <v>339.89999999999782</v>
      </c>
      <c r="DM32" s="1" t="s">
        <v>187</v>
      </c>
      <c r="DN32" s="168"/>
      <c r="DO32" s="1" t="s">
        <v>188</v>
      </c>
      <c r="DQ32" s="431">
        <v>120.5</v>
      </c>
      <c r="DR32" s="1" t="s">
        <v>190</v>
      </c>
      <c r="DS32" s="431">
        <v>170.4</v>
      </c>
      <c r="DT32" s="1" t="s">
        <v>186</v>
      </c>
      <c r="DU32" s="496">
        <v>384.49999999999818</v>
      </c>
      <c r="DV32" s="1" t="s">
        <v>187</v>
      </c>
      <c r="DW32" s="545">
        <v>285</v>
      </c>
      <c r="DX32" s="432" t="s">
        <v>188</v>
      </c>
      <c r="DZ32" s="431">
        <v>225.6</v>
      </c>
      <c r="EA32" s="1" t="s">
        <v>190</v>
      </c>
      <c r="EB32" s="431">
        <v>550</v>
      </c>
      <c r="EC32" s="1" t="s">
        <v>186</v>
      </c>
      <c r="ED32" s="168">
        <v>244.99999999999818</v>
      </c>
      <c r="EE32" s="1" t="s">
        <v>187</v>
      </c>
      <c r="EF32" s="168"/>
      <c r="EG32" s="1" t="s">
        <v>188</v>
      </c>
      <c r="EI32" s="431">
        <v>82.2</v>
      </c>
      <c r="EJ32" s="1" t="s">
        <v>190</v>
      </c>
      <c r="EK32" s="431">
        <v>255.3</v>
      </c>
      <c r="EL32" s="1" t="s">
        <v>186</v>
      </c>
      <c r="EM32" s="496">
        <v>116.89999999999964</v>
      </c>
      <c r="EN32" s="1" t="s">
        <v>187</v>
      </c>
      <c r="EO32" s="213"/>
      <c r="EP32" s="1" t="s">
        <v>188</v>
      </c>
      <c r="ER32" s="431">
        <v>49.5</v>
      </c>
      <c r="ES32" s="1" t="s">
        <v>190</v>
      </c>
      <c r="ET32" s="431">
        <v>256.3</v>
      </c>
      <c r="EU32" s="1" t="s">
        <v>186</v>
      </c>
      <c r="EV32" s="168">
        <v>446.79999999999836</v>
      </c>
      <c r="EW32" s="1" t="s">
        <v>187</v>
      </c>
      <c r="EX32" s="168"/>
      <c r="EY32" s="1" t="s">
        <v>188</v>
      </c>
      <c r="FA32" s="431">
        <v>154.6</v>
      </c>
      <c r="FB32" s="1" t="s">
        <v>190</v>
      </c>
      <c r="FC32" s="431">
        <v>233.5</v>
      </c>
      <c r="FD32" s="1" t="s">
        <v>186</v>
      </c>
      <c r="FE32" s="496">
        <v>340.99999999999727</v>
      </c>
      <c r="FF32" s="1" t="s">
        <v>187</v>
      </c>
      <c r="FG32" s="427">
        <v>148.100000000004</v>
      </c>
      <c r="FH32" s="432" t="s">
        <v>188</v>
      </c>
      <c r="FJ32" s="431">
        <v>209.8</v>
      </c>
      <c r="FK32" s="1" t="s">
        <v>190</v>
      </c>
      <c r="FL32" s="431">
        <v>373.4</v>
      </c>
      <c r="FM32" s="1" t="s">
        <v>186</v>
      </c>
      <c r="FN32" s="496">
        <v>234.59999999999854</v>
      </c>
      <c r="FO32" s="1" t="s">
        <v>187</v>
      </c>
      <c r="FP32" s="545">
        <v>448.60000000000036</v>
      </c>
      <c r="FQ32" s="432" t="s">
        <v>188</v>
      </c>
      <c r="FS32" s="431">
        <v>638.75</v>
      </c>
      <c r="FT32" s="1" t="s">
        <v>190</v>
      </c>
      <c r="FU32" s="431">
        <v>245.2</v>
      </c>
      <c r="FV32" s="1" t="s">
        <v>186</v>
      </c>
      <c r="FW32" s="496">
        <v>237.29999999999654</v>
      </c>
      <c r="FX32" s="1" t="s">
        <v>187</v>
      </c>
      <c r="FY32" s="213"/>
      <c r="FZ32" s="1" t="s">
        <v>188</v>
      </c>
      <c r="GB32" s="431">
        <v>140</v>
      </c>
      <c r="GC32" s="1" t="s">
        <v>190</v>
      </c>
      <c r="GD32" s="431">
        <v>160.5</v>
      </c>
      <c r="GE32" s="1" t="s">
        <v>186</v>
      </c>
      <c r="GF32" s="168">
        <v>288.49999999999818</v>
      </c>
      <c r="GG32" s="1" t="s">
        <v>187</v>
      </c>
      <c r="GH32" s="168"/>
      <c r="GI32" s="1" t="s">
        <v>188</v>
      </c>
      <c r="GK32" s="431">
        <v>2734.2</v>
      </c>
      <c r="GL32" s="1" t="s">
        <v>190</v>
      </c>
      <c r="GM32" s="431">
        <v>1989.2</v>
      </c>
      <c r="GN32" s="1" t="s">
        <v>186</v>
      </c>
      <c r="GO32" s="496">
        <v>1501.5499999999956</v>
      </c>
      <c r="GP32" s="1" t="s">
        <v>187</v>
      </c>
      <c r="GQ32" s="545">
        <v>1209.1000000000004</v>
      </c>
      <c r="GR32" s="432" t="s">
        <v>188</v>
      </c>
      <c r="GT32" s="431">
        <v>230.8</v>
      </c>
      <c r="GU32" s="1" t="s">
        <v>190</v>
      </c>
      <c r="GV32" s="431">
        <v>328.5</v>
      </c>
      <c r="GW32" s="1" t="s">
        <v>186</v>
      </c>
      <c r="GX32" s="496">
        <v>277.29999999999745</v>
      </c>
      <c r="GY32" s="1" t="s">
        <v>187</v>
      </c>
      <c r="GZ32" s="213"/>
      <c r="HA32" s="1" t="s">
        <v>188</v>
      </c>
      <c r="HC32">
        <v>567.5</v>
      </c>
      <c r="HD32" s="1" t="s">
        <v>190</v>
      </c>
      <c r="HE32">
        <v>215.2</v>
      </c>
      <c r="HF32" s="1" t="s">
        <v>186</v>
      </c>
      <c r="HG32" s="168">
        <v>537.29999999999745</v>
      </c>
      <c r="HH32" s="1" t="s">
        <v>187</v>
      </c>
      <c r="HI32" s="168">
        <v>848.20000000000073</v>
      </c>
      <c r="HJ32" s="1" t="s">
        <v>188</v>
      </c>
      <c r="HL32" s="431">
        <v>101.1</v>
      </c>
      <c r="HM32" s="1" t="s">
        <v>190</v>
      </c>
      <c r="HN32" s="431">
        <v>536.20000000000005</v>
      </c>
      <c r="HO32" s="1" t="s">
        <v>186</v>
      </c>
      <c r="HP32" s="496">
        <v>600.30000000000109</v>
      </c>
      <c r="HQ32" s="1" t="s">
        <v>187</v>
      </c>
      <c r="HR32" s="213"/>
      <c r="HS32" s="1" t="s">
        <v>188</v>
      </c>
      <c r="HU32" s="431">
        <v>3106.3</v>
      </c>
      <c r="HV32" s="1" t="s">
        <v>190</v>
      </c>
      <c r="HW32" s="431">
        <v>3544.8</v>
      </c>
      <c r="HX32" s="1" t="s">
        <v>186</v>
      </c>
      <c r="HY32" s="496">
        <v>1872.5</v>
      </c>
      <c r="HZ32" s="1" t="s">
        <v>187</v>
      </c>
      <c r="IA32" s="545">
        <v>2572.8000000000011</v>
      </c>
      <c r="IB32" s="432" t="s">
        <v>188</v>
      </c>
      <c r="ID32" s="431">
        <v>2.4</v>
      </c>
      <c r="IE32" s="1" t="s">
        <v>190</v>
      </c>
      <c r="IF32" s="431">
        <v>135.80000000000001</v>
      </c>
      <c r="IG32" s="1" t="s">
        <v>186</v>
      </c>
      <c r="IH32" s="496">
        <v>166.69999999999891</v>
      </c>
      <c r="II32" s="1" t="s">
        <v>187</v>
      </c>
      <c r="IJ32" s="213"/>
      <c r="IK32" s="1" t="s">
        <v>188</v>
      </c>
      <c r="IM32" s="431">
        <v>52.5</v>
      </c>
      <c r="IN32" s="1" t="s">
        <v>190</v>
      </c>
      <c r="IO32" s="431">
        <v>425.6</v>
      </c>
      <c r="IP32" s="1" t="s">
        <v>186</v>
      </c>
      <c r="IQ32" s="168">
        <v>135.59999999999854</v>
      </c>
      <c r="IR32" s="1" t="s">
        <v>187</v>
      </c>
      <c r="IS32" s="168"/>
      <c r="IT32" s="1" t="s">
        <v>188</v>
      </c>
      <c r="IV32">
        <v>589</v>
      </c>
      <c r="IW32" s="1" t="s">
        <v>190</v>
      </c>
      <c r="IX32">
        <v>86.8</v>
      </c>
      <c r="IY32" s="1" t="s">
        <v>186</v>
      </c>
      <c r="IZ32" s="213">
        <v>266.89999999999964</v>
      </c>
      <c r="JA32" s="1" t="s">
        <v>187</v>
      </c>
      <c r="JB32" s="168">
        <v>344.39999999999964</v>
      </c>
      <c r="JC32" s="1" t="s">
        <v>188</v>
      </c>
      <c r="JE32" s="431">
        <v>124.7</v>
      </c>
      <c r="JF32" s="1" t="s">
        <v>190</v>
      </c>
      <c r="JG32" s="431">
        <v>104.6</v>
      </c>
      <c r="JH32" s="1" t="s">
        <v>186</v>
      </c>
      <c r="JI32" s="496">
        <v>110.69999999999891</v>
      </c>
      <c r="JJ32" s="1" t="s">
        <v>187</v>
      </c>
      <c r="JK32" s="427">
        <v>276.60000000000218</v>
      </c>
      <c r="JL32" s="432" t="s">
        <v>188</v>
      </c>
      <c r="JN32" s="431">
        <v>175</v>
      </c>
      <c r="JO32" s="1" t="s">
        <v>190</v>
      </c>
      <c r="JP32" s="431">
        <v>284.60000000000002</v>
      </c>
      <c r="JQ32" s="1" t="s">
        <v>186</v>
      </c>
      <c r="JR32" s="496">
        <v>343</v>
      </c>
      <c r="JS32" s="1" t="s">
        <v>187</v>
      </c>
      <c r="JT32" s="213"/>
      <c r="JU32" s="1" t="s">
        <v>188</v>
      </c>
      <c r="JW32" s="431">
        <v>3071.55</v>
      </c>
      <c r="JX32" s="1" t="s">
        <v>190</v>
      </c>
      <c r="JY32" s="431">
        <v>2146.5</v>
      </c>
      <c r="JZ32" s="1" t="s">
        <v>186</v>
      </c>
      <c r="KA32" s="168">
        <v>1208.8999999999978</v>
      </c>
      <c r="KB32" s="1" t="s">
        <v>187</v>
      </c>
      <c r="KC32" s="545">
        <v>1878.2999999999811</v>
      </c>
      <c r="KD32" s="432" t="s">
        <v>188</v>
      </c>
      <c r="KF32">
        <v>26.4</v>
      </c>
      <c r="KG32" s="1" t="s">
        <v>190</v>
      </c>
      <c r="KH32">
        <v>46</v>
      </c>
      <c r="KI32" s="1" t="s">
        <v>186</v>
      </c>
      <c r="KJ32" s="168">
        <v>134</v>
      </c>
      <c r="KK32" s="1" t="s">
        <v>187</v>
      </c>
      <c r="KL32" s="213">
        <v>144</v>
      </c>
      <c r="KM32" s="1" t="s">
        <v>188</v>
      </c>
      <c r="KO32" s="431">
        <v>93</v>
      </c>
      <c r="KP32" s="1" t="s">
        <v>190</v>
      </c>
      <c r="KQ32" s="431">
        <v>175.4</v>
      </c>
      <c r="KR32" s="1" t="s">
        <v>186</v>
      </c>
      <c r="KS32" s="496">
        <v>588.5</v>
      </c>
      <c r="KT32" s="1" t="s">
        <v>187</v>
      </c>
      <c r="KU32" s="213"/>
      <c r="KV32" s="1" t="s">
        <v>188</v>
      </c>
      <c r="KX32" s="431">
        <v>160.80000000000001</v>
      </c>
      <c r="KY32" s="1" t="s">
        <v>190</v>
      </c>
      <c r="KZ32" s="431">
        <v>163.5</v>
      </c>
      <c r="LA32" s="1" t="s">
        <v>186</v>
      </c>
      <c r="LB32" s="168">
        <v>386.80000000000109</v>
      </c>
      <c r="LC32" s="1" t="s">
        <v>187</v>
      </c>
      <c r="LD32" s="168"/>
      <c r="LE32" s="1" t="s">
        <v>188</v>
      </c>
      <c r="LG32" s="431">
        <v>147.4</v>
      </c>
      <c r="LH32" s="1" t="s">
        <v>190</v>
      </c>
      <c r="LI32" s="431">
        <v>107.8</v>
      </c>
      <c r="LJ32" s="1" t="s">
        <v>186</v>
      </c>
      <c r="LK32" s="185">
        <v>37.699999999997999</v>
      </c>
      <c r="LL32" s="1" t="s">
        <v>187</v>
      </c>
      <c r="LM32" s="185"/>
      <c r="LN32" s="1" t="s">
        <v>188</v>
      </c>
      <c r="LP32">
        <v>245.7</v>
      </c>
      <c r="LQ32" s="1" t="s">
        <v>190</v>
      </c>
      <c r="LR32">
        <v>218.6</v>
      </c>
      <c r="LS32" s="1" t="s">
        <v>186</v>
      </c>
      <c r="LT32" s="168">
        <v>117.60000000000582</v>
      </c>
      <c r="LU32" s="1" t="s">
        <v>187</v>
      </c>
      <c r="LV32" s="168">
        <v>633.69999999999982</v>
      </c>
      <c r="LW32" s="1" t="s">
        <v>188</v>
      </c>
      <c r="LY32" s="431">
        <v>239.8</v>
      </c>
      <c r="LZ32" s="1" t="s">
        <v>190</v>
      </c>
      <c r="MA32" s="431">
        <v>127.4</v>
      </c>
      <c r="MB32" s="1" t="s">
        <v>186</v>
      </c>
      <c r="MC32" s="168">
        <v>73.000000000007276</v>
      </c>
      <c r="MD32" s="1" t="s">
        <v>187</v>
      </c>
      <c r="ME32" s="168"/>
      <c r="MF32" s="1" t="s">
        <v>188</v>
      </c>
      <c r="MH32" s="431">
        <v>538.5</v>
      </c>
      <c r="MI32" s="1" t="s">
        <v>190</v>
      </c>
      <c r="MJ32" s="431">
        <v>1002.8</v>
      </c>
      <c r="MK32" s="1" t="s">
        <v>186</v>
      </c>
      <c r="ML32" s="466">
        <v>836.70000000001528</v>
      </c>
      <c r="MM32" s="1" t="s">
        <v>187</v>
      </c>
      <c r="MN32" s="588">
        <v>1020.4000000000033</v>
      </c>
      <c r="MO32" s="432" t="s">
        <v>188</v>
      </c>
      <c r="MQ32" s="431">
        <v>219</v>
      </c>
      <c r="MR32" s="1" t="s">
        <v>190</v>
      </c>
      <c r="MS32" s="431">
        <v>303</v>
      </c>
      <c r="MT32" s="1" t="s">
        <v>186</v>
      </c>
      <c r="MU32" s="431">
        <v>187.50000000000364</v>
      </c>
      <c r="MV32" s="1" t="s">
        <v>187</v>
      </c>
      <c r="MX32" s="432" t="s">
        <v>188</v>
      </c>
    </row>
    <row r="33" spans="1:363" ht="18">
      <c r="A33" s="128" t="s">
        <v>2984</v>
      </c>
      <c r="B33" s="69">
        <f>SUM(D33:AAP33)</f>
        <v>36952.287499999984</v>
      </c>
      <c r="D33"/>
      <c r="E33" s="10">
        <f>D32*0.25</f>
        <v>120.175</v>
      </c>
      <c r="G33" s="10">
        <f>F32*0.5</f>
        <v>214.2</v>
      </c>
      <c r="I33" s="10">
        <f>H32*0.75</f>
        <v>176.92500000000001</v>
      </c>
      <c r="K33" s="10">
        <f>J32*1</f>
        <v>382.30000000000007</v>
      </c>
      <c r="N33" s="10">
        <f>M32*0.25</f>
        <v>16.5</v>
      </c>
      <c r="P33" s="10">
        <f>O32*0.5</f>
        <v>84.5</v>
      </c>
      <c r="R33" s="10">
        <f>Q32*0.75</f>
        <v>33.075000000000003</v>
      </c>
      <c r="T33" s="10">
        <f>S32*1</f>
        <v>50</v>
      </c>
      <c r="W33" s="10">
        <f>V32*0.25</f>
        <v>96.1</v>
      </c>
      <c r="Y33" s="10">
        <f>X32*0.5</f>
        <v>163.35</v>
      </c>
      <c r="Z33" s="168">
        <v>274.30000000000007</v>
      </c>
      <c r="AA33" s="10">
        <f>Z32*0.75</f>
        <v>0</v>
      </c>
      <c r="AB33" s="168"/>
      <c r="AC33" s="10">
        <f>AB32*1</f>
        <v>326.69999999999982</v>
      </c>
      <c r="AF33" s="10">
        <f>AE32*0.25</f>
        <v>46.5</v>
      </c>
      <c r="AH33" s="10">
        <f>AG32*0.5</f>
        <v>11.55</v>
      </c>
      <c r="AI33" s="168"/>
      <c r="AJ33" s="10">
        <f>AI32*0.75</f>
        <v>141.30000000000007</v>
      </c>
      <c r="AK33" s="168"/>
      <c r="AL33" s="10">
        <f>AK32*1</f>
        <v>104.99999999999977</v>
      </c>
      <c r="AO33" s="10">
        <f>AN32*0.25</f>
        <v>8.35</v>
      </c>
      <c r="AQ33" s="10">
        <f>AP32*0.5</f>
        <v>108.875</v>
      </c>
      <c r="AR33" s="165"/>
      <c r="AS33" s="10">
        <f>AR32*0.75</f>
        <v>141.00000000000017</v>
      </c>
      <c r="AT33" s="165"/>
      <c r="AU33" s="10">
        <f>AT32*1</f>
        <v>346.49999999999955</v>
      </c>
      <c r="AW33" s="31"/>
      <c r="AX33" s="10">
        <f>AW32*0.25</f>
        <v>163.875</v>
      </c>
      <c r="AZ33" s="10">
        <f>AY32*0.5</f>
        <v>221.3</v>
      </c>
      <c r="BA33" s="165"/>
      <c r="BB33" s="10">
        <f>BA32*0.75</f>
        <v>372.82500000000044</v>
      </c>
      <c r="BD33" s="10">
        <f>BC32*1</f>
        <v>356.89999999999941</v>
      </c>
      <c r="BG33" s="10">
        <f>BF32*0.25</f>
        <v>89.65</v>
      </c>
      <c r="BI33" s="10">
        <f>BH32*0.5</f>
        <v>186.5</v>
      </c>
      <c r="BJ33" s="165"/>
      <c r="BK33" s="10">
        <f>BJ32*0.75</f>
        <v>350.28750000000048</v>
      </c>
      <c r="BM33" s="10">
        <f>BL32*1</f>
        <v>99.200000000000728</v>
      </c>
      <c r="BP33" s="10">
        <f>BO32*0.25</f>
        <v>53.125</v>
      </c>
      <c r="BR33" s="10">
        <f>BQ32*0.5</f>
        <v>219.55</v>
      </c>
      <c r="BT33" s="10">
        <f>BS32*0.75</f>
        <v>294.97500000000048</v>
      </c>
      <c r="BV33" s="10">
        <f>BU32*1</f>
        <v>296.69999999999982</v>
      </c>
      <c r="BX33" s="173"/>
      <c r="BY33" s="10">
        <f>BX32*0.25</f>
        <v>8.7999999999998408</v>
      </c>
      <c r="BZ33" s="173"/>
      <c r="CA33" s="10">
        <f>BZ32*0.5</f>
        <v>26.000000000000227</v>
      </c>
      <c r="CB33" s="177"/>
      <c r="CC33" s="10">
        <f>CB32*0.75</f>
        <v>45.300000000000409</v>
      </c>
      <c r="CE33" s="437">
        <f>CD32*1</f>
        <v>78.5</v>
      </c>
      <c r="CG33" s="431"/>
      <c r="CH33" s="10">
        <f>CG32*0.25</f>
        <v>133.53749999999999</v>
      </c>
      <c r="CI33" s="431"/>
      <c r="CJ33" s="10">
        <f>CI32*0.5</f>
        <v>173.3</v>
      </c>
      <c r="CK33" s="165"/>
      <c r="CL33" s="10">
        <f>CK32*0.75</f>
        <v>281.70000000000027</v>
      </c>
      <c r="CM33" s="165"/>
      <c r="CN33" s="10">
        <f>CM32*1</f>
        <v>0</v>
      </c>
      <c r="CP33" s="431"/>
      <c r="CQ33" s="10">
        <f>CP32*0.25</f>
        <v>9.65</v>
      </c>
      <c r="CR33" s="431"/>
      <c r="CS33" s="10">
        <f>CR32*0.5</f>
        <v>61.6</v>
      </c>
      <c r="CT33" s="165"/>
      <c r="CU33" s="10">
        <f>CT32*0.75</f>
        <v>203.70000000000061</v>
      </c>
      <c r="CV33" s="165"/>
      <c r="CW33" s="10">
        <f>CV32*1</f>
        <v>0</v>
      </c>
      <c r="CY33" s="431"/>
      <c r="CZ33" s="10">
        <f>CY32*0.25</f>
        <v>18.55</v>
      </c>
      <c r="DA33" s="431"/>
      <c r="DB33" s="10">
        <f>DA32*0.5</f>
        <v>187.6</v>
      </c>
      <c r="DC33" s="165"/>
      <c r="DD33" s="10">
        <f>DC32*0.75</f>
        <v>309.375</v>
      </c>
      <c r="DF33" s="437">
        <f>DE32*1</f>
        <v>184.5</v>
      </c>
      <c r="DH33" s="431"/>
      <c r="DI33" s="10">
        <f>DH32*0.25</f>
        <v>0</v>
      </c>
      <c r="DJ33" s="431"/>
      <c r="DK33" s="10">
        <f>DJ32*0.5</f>
        <v>34.5</v>
      </c>
      <c r="DL33" s="165"/>
      <c r="DM33" s="10">
        <f>DL32*0.75</f>
        <v>254.92499999999836</v>
      </c>
      <c r="DN33" s="165"/>
      <c r="DO33" s="10">
        <f>DN32*1</f>
        <v>0</v>
      </c>
      <c r="DQ33" s="431"/>
      <c r="DR33" s="10">
        <f>DQ32*0.25</f>
        <v>30.125</v>
      </c>
      <c r="DS33" s="431"/>
      <c r="DT33" s="10">
        <f>DS32*0.5</f>
        <v>85.2</v>
      </c>
      <c r="DU33" s="165"/>
      <c r="DV33" s="10">
        <f>DU32*0.75</f>
        <v>288.37499999999864</v>
      </c>
      <c r="DX33" s="437">
        <f>DW32*1</f>
        <v>285</v>
      </c>
      <c r="DZ33" s="431"/>
      <c r="EA33" s="10">
        <f>DZ32*0.25</f>
        <v>56.4</v>
      </c>
      <c r="EB33" s="431"/>
      <c r="EC33" s="10">
        <f>EB32*0.5</f>
        <v>275</v>
      </c>
      <c r="ED33" s="31"/>
      <c r="EE33" s="10">
        <f>ED32*0.75</f>
        <v>183.74999999999864</v>
      </c>
      <c r="EF33" s="31"/>
      <c r="EG33" s="10">
        <f>EF32*1</f>
        <v>0</v>
      </c>
      <c r="EI33" s="431"/>
      <c r="EJ33" s="10">
        <f>EI32*0.25</f>
        <v>20.55</v>
      </c>
      <c r="EK33" s="431"/>
      <c r="EL33" s="10">
        <f>EK32*0.5</f>
        <v>127.65</v>
      </c>
      <c r="EM33" s="165"/>
      <c r="EN33" s="10">
        <f>EM32*0.75</f>
        <v>87.674999999999727</v>
      </c>
      <c r="EO33" s="165"/>
      <c r="EP33" s="10">
        <f>EO32*1</f>
        <v>0</v>
      </c>
      <c r="ER33" s="431"/>
      <c r="ES33" s="10">
        <f>ER32*0.25</f>
        <v>12.375</v>
      </c>
      <c r="ET33" s="431"/>
      <c r="EU33" s="10">
        <f>ET32*0.5</f>
        <v>128.15</v>
      </c>
      <c r="EV33" s="165"/>
      <c r="EW33" s="10">
        <f>EV32*0.75</f>
        <v>335.09999999999877</v>
      </c>
      <c r="EX33" s="165"/>
      <c r="EY33" s="10">
        <f>EX32*1</f>
        <v>0</v>
      </c>
      <c r="FA33" s="431"/>
      <c r="FB33" s="10">
        <f>FA32*0.25</f>
        <v>38.65</v>
      </c>
      <c r="FC33" s="431"/>
      <c r="FD33" s="10">
        <f>FC32*0.5</f>
        <v>116.75</v>
      </c>
      <c r="FE33" s="31"/>
      <c r="FF33" s="10">
        <f>FE32*0.75</f>
        <v>255.74999999999795</v>
      </c>
      <c r="FH33" s="437">
        <f>FG32*1</f>
        <v>148.100000000004</v>
      </c>
      <c r="FJ33" s="431"/>
      <c r="FK33" s="10">
        <f>FJ32*0.25</f>
        <v>52.45</v>
      </c>
      <c r="FL33" s="431"/>
      <c r="FM33" s="10">
        <f>FL32*0.5</f>
        <v>186.7</v>
      </c>
      <c r="FN33" s="165"/>
      <c r="FO33" s="10">
        <f>FN32*0.75</f>
        <v>175.94999999999891</v>
      </c>
      <c r="FQ33" s="437">
        <f>FP32*1</f>
        <v>448.60000000000036</v>
      </c>
      <c r="FS33" s="431"/>
      <c r="FT33" s="10">
        <f>FS32*0.25</f>
        <v>159.6875</v>
      </c>
      <c r="FU33" s="431"/>
      <c r="FV33" s="10">
        <f>FU32*0.5</f>
        <v>122.6</v>
      </c>
      <c r="FW33" s="165"/>
      <c r="FX33" s="10">
        <f>FW32*0.75</f>
        <v>177.97499999999741</v>
      </c>
      <c r="FY33" s="165"/>
      <c r="FZ33" s="10">
        <f>FY32*1</f>
        <v>0</v>
      </c>
      <c r="GB33" s="431"/>
      <c r="GC33" s="10">
        <f>GB32*0.25</f>
        <v>35</v>
      </c>
      <c r="GD33" s="431"/>
      <c r="GE33" s="10">
        <f>GD32*0.5</f>
        <v>80.25</v>
      </c>
      <c r="GF33" s="31"/>
      <c r="GG33" s="10">
        <f>GF32*0.75</f>
        <v>216.37499999999864</v>
      </c>
      <c r="GH33" s="31"/>
      <c r="GI33" s="10">
        <f>GH32*1</f>
        <v>0</v>
      </c>
      <c r="GK33" s="431"/>
      <c r="GL33" s="10">
        <f>GK32*0.25</f>
        <v>683.55</v>
      </c>
      <c r="GM33" s="431"/>
      <c r="GN33" s="10">
        <f>GM32*0.5</f>
        <v>994.6</v>
      </c>
      <c r="GO33" s="165"/>
      <c r="GP33" s="10">
        <f>GO32*0.75</f>
        <v>1126.1624999999967</v>
      </c>
      <c r="GR33" s="437">
        <f>GQ32*1</f>
        <v>1209.1000000000004</v>
      </c>
      <c r="GT33" s="431"/>
      <c r="GU33" s="10">
        <f>GT32*0.25</f>
        <v>57.7</v>
      </c>
      <c r="GV33" s="431"/>
      <c r="GW33" s="10">
        <f>GV32*0.5</f>
        <v>164.25</v>
      </c>
      <c r="GX33" s="165"/>
      <c r="GY33" s="10">
        <f>GX32*0.75</f>
        <v>207.97499999999809</v>
      </c>
      <c r="GZ33" s="165"/>
      <c r="HA33" s="10">
        <f>GZ32*1</f>
        <v>0</v>
      </c>
      <c r="HD33" s="10">
        <f>HC32*0.25</f>
        <v>141.875</v>
      </c>
      <c r="HF33" s="10">
        <f>HE32*0.5</f>
        <v>107.6</v>
      </c>
      <c r="HH33" s="10">
        <f>HG32*0.75</f>
        <v>402.97499999999809</v>
      </c>
      <c r="HJ33" s="10">
        <f>HI32*1</f>
        <v>848.20000000000073</v>
      </c>
      <c r="HL33" s="431"/>
      <c r="HM33" s="10">
        <f>HL32*0.25</f>
        <v>25.274999999999999</v>
      </c>
      <c r="HN33" s="431"/>
      <c r="HO33" s="10">
        <f>HN32*0.5</f>
        <v>268.10000000000002</v>
      </c>
      <c r="HP33" s="431"/>
      <c r="HQ33" s="10">
        <f>HP32*0.75</f>
        <v>450.22500000000082</v>
      </c>
      <c r="HS33" s="10">
        <f>HR32*1</f>
        <v>0</v>
      </c>
      <c r="HU33" s="431"/>
      <c r="HV33" s="10">
        <f>HU32*0.25</f>
        <v>776.57500000000005</v>
      </c>
      <c r="HW33" s="431"/>
      <c r="HX33" s="10">
        <f>HW32*0.5</f>
        <v>1772.4</v>
      </c>
      <c r="HY33" s="431"/>
      <c r="HZ33" s="10">
        <f>HY32*0.75</f>
        <v>1404.375</v>
      </c>
      <c r="IB33" s="437">
        <f>IA32*1</f>
        <v>2572.8000000000011</v>
      </c>
      <c r="ID33" s="431"/>
      <c r="IE33" s="10">
        <f>ID32*0.25</f>
        <v>0.6</v>
      </c>
      <c r="IF33" s="431"/>
      <c r="IG33" s="10">
        <f>IF32*0.5</f>
        <v>67.900000000000006</v>
      </c>
      <c r="IH33" s="431"/>
      <c r="II33" s="10">
        <f>IH32*0.75</f>
        <v>125.02499999999918</v>
      </c>
      <c r="IK33" s="10">
        <f>IJ32*1</f>
        <v>0</v>
      </c>
      <c r="IM33" s="431"/>
      <c r="IN33" s="10">
        <f>IM32*0.25</f>
        <v>13.125</v>
      </c>
      <c r="IO33" s="431"/>
      <c r="IP33" s="10">
        <f>IO32*0.5</f>
        <v>212.8</v>
      </c>
      <c r="IQ33" s="431"/>
      <c r="IR33" s="10">
        <f>IQ32*0.75</f>
        <v>101.69999999999891</v>
      </c>
      <c r="IT33" s="10">
        <f>IS32*1</f>
        <v>0</v>
      </c>
      <c r="IW33" s="10">
        <f>IV32*0.25</f>
        <v>147.25</v>
      </c>
      <c r="IY33" s="10">
        <f>IX32*0.5</f>
        <v>43.4</v>
      </c>
      <c r="JA33" s="10">
        <f>IZ32*0.75</f>
        <v>200.17499999999973</v>
      </c>
      <c r="JC33" s="10">
        <f>JB32*1</f>
        <v>344.39999999999964</v>
      </c>
      <c r="JE33" s="431"/>
      <c r="JF33" s="10">
        <f>JE32*0.25</f>
        <v>31.175000000000001</v>
      </c>
      <c r="JG33" s="431"/>
      <c r="JH33" s="10">
        <f>JG32*0.5</f>
        <v>52.3</v>
      </c>
      <c r="JI33" s="431"/>
      <c r="JJ33" s="10">
        <f>JI32*0.75</f>
        <v>83.024999999999181</v>
      </c>
      <c r="JL33" s="437">
        <f>JK32*1</f>
        <v>276.60000000000218</v>
      </c>
      <c r="JN33" s="431"/>
      <c r="JO33" s="10">
        <f>JN32*0.25</f>
        <v>43.75</v>
      </c>
      <c r="JP33" s="431"/>
      <c r="JQ33" s="10">
        <f>JP32*0.5</f>
        <v>142.30000000000001</v>
      </c>
      <c r="JR33" s="431"/>
      <c r="JS33" s="10">
        <f>JR32*0.75</f>
        <v>257.25</v>
      </c>
      <c r="JU33" s="10">
        <f>JT32*1</f>
        <v>0</v>
      </c>
      <c r="JW33" s="431"/>
      <c r="JX33" s="10">
        <f>JW32*0.25</f>
        <v>767.88750000000005</v>
      </c>
      <c r="JY33" s="431"/>
      <c r="JZ33" s="10">
        <f>JY32*0.5</f>
        <v>1073.25</v>
      </c>
      <c r="KA33" s="431"/>
      <c r="KB33" s="10">
        <f>KA32*0.75</f>
        <v>906.67499999999836</v>
      </c>
      <c r="KD33" s="437">
        <f t="shared" ref="KD33" si="8">KC32*1</f>
        <v>1878.2999999999811</v>
      </c>
      <c r="KG33" s="10">
        <f>KF32*0.25</f>
        <v>6.6</v>
      </c>
      <c r="KI33" s="10">
        <f>KH32*0.5</f>
        <v>23</v>
      </c>
      <c r="KK33" s="10">
        <f>KJ32*0.75</f>
        <v>100.5</v>
      </c>
      <c r="KM33" s="10">
        <f>KL32*1</f>
        <v>144</v>
      </c>
      <c r="KO33" s="431"/>
      <c r="KP33" s="10">
        <f>KO32*0.25</f>
        <v>23.25</v>
      </c>
      <c r="KQ33" s="431"/>
      <c r="KR33" s="10">
        <f>KQ32*0.5</f>
        <v>87.7</v>
      </c>
      <c r="KS33" s="431"/>
      <c r="KT33" s="10">
        <f>KS32*0.75</f>
        <v>441.375</v>
      </c>
      <c r="KV33" s="10">
        <f>KU32*1</f>
        <v>0</v>
      </c>
      <c r="KX33" s="431"/>
      <c r="KY33" s="10">
        <f>KX32*0.25</f>
        <v>40.200000000000003</v>
      </c>
      <c r="KZ33" s="431"/>
      <c r="LA33" s="10">
        <f>KZ32*0.5</f>
        <v>81.75</v>
      </c>
      <c r="LB33" s="431"/>
      <c r="LC33" s="10">
        <f>LB32*0.75</f>
        <v>290.10000000000082</v>
      </c>
      <c r="LE33" s="10">
        <f>LD32*1</f>
        <v>0</v>
      </c>
      <c r="LG33" s="431"/>
      <c r="LH33" s="10">
        <f>LG32*0.25</f>
        <v>36.85</v>
      </c>
      <c r="LI33" s="431"/>
      <c r="LJ33" s="10">
        <f>LI32*0.5</f>
        <v>53.9</v>
      </c>
      <c r="LK33" s="29"/>
      <c r="LL33" s="10">
        <f>LK32*0.75</f>
        <v>28.274999999998499</v>
      </c>
      <c r="LM33" s="29"/>
      <c r="LN33" s="10">
        <f>LM32*1</f>
        <v>0</v>
      </c>
      <c r="LQ33" s="10">
        <f>LP32*0.25</f>
        <v>61.424999999999997</v>
      </c>
      <c r="LS33" s="10">
        <f>LR32*0.5</f>
        <v>109.3</v>
      </c>
      <c r="LU33" s="10">
        <f>LT32*0.75</f>
        <v>88.200000000004366</v>
      </c>
      <c r="LW33" s="10">
        <f>LV32*1</f>
        <v>633.69999999999982</v>
      </c>
      <c r="LY33" s="431"/>
      <c r="LZ33" s="10">
        <f>LY32*0.25</f>
        <v>59.95</v>
      </c>
      <c r="MA33" s="431"/>
      <c r="MB33" s="10">
        <f>MA32*0.5</f>
        <v>63.7</v>
      </c>
      <c r="MC33" s="431"/>
      <c r="MD33" s="10">
        <f>MC32*0.75</f>
        <v>54.750000000005457</v>
      </c>
      <c r="MF33" s="10">
        <f>ME32*1</f>
        <v>0</v>
      </c>
      <c r="MH33" s="431"/>
      <c r="MI33" s="10">
        <f>MH32*0.25</f>
        <v>134.625</v>
      </c>
      <c r="MJ33" s="431"/>
      <c r="MK33" s="10">
        <f>MJ32*0.5</f>
        <v>501.4</v>
      </c>
      <c r="ML33" s="431"/>
      <c r="MM33" s="10">
        <f>ML32*0.75</f>
        <v>627.52500000001146</v>
      </c>
      <c r="MO33" s="437">
        <f>MN32*1</f>
        <v>1020.4000000000033</v>
      </c>
      <c r="MQ33" s="431"/>
      <c r="MR33" s="10">
        <f>MQ32*0.25</f>
        <v>54.75</v>
      </c>
      <c r="MS33" s="431"/>
      <c r="MT33" s="10">
        <f>MS32*0.5</f>
        <v>151.5</v>
      </c>
      <c r="MU33" s="431"/>
      <c r="MV33" s="10">
        <f>MU32*0.75</f>
        <v>140.62500000000273</v>
      </c>
      <c r="MW33" s="545">
        <v>216.5</v>
      </c>
      <c r="MX33" s="437">
        <f>MW32*1</f>
        <v>0</v>
      </c>
    </row>
    <row r="34" spans="1:363" s="60" customFormat="1" ht="15.75">
      <c r="A34" s="386"/>
      <c r="B34" s="381"/>
      <c r="C34" s="379"/>
      <c r="E34" s="85"/>
      <c r="G34" s="85"/>
      <c r="I34" s="85"/>
      <c r="L34" s="379"/>
      <c r="N34" s="85"/>
      <c r="P34" s="85"/>
      <c r="R34" s="85"/>
      <c r="U34" s="379"/>
      <c r="W34" s="85"/>
      <c r="Y34" s="85"/>
      <c r="Z34" s="382"/>
      <c r="AB34" s="382"/>
      <c r="AD34" s="379"/>
      <c r="AF34" s="380"/>
      <c r="AI34" s="382"/>
      <c r="AK34" s="382"/>
      <c r="AM34" s="379"/>
      <c r="AO34" s="380"/>
      <c r="AR34" s="382"/>
      <c r="AT34" s="382"/>
      <c r="AV34" s="379"/>
      <c r="AW34" s="235"/>
      <c r="AX34" s="380"/>
      <c r="AY34" s="235"/>
      <c r="BA34" s="382"/>
      <c r="BC34" s="382"/>
      <c r="BE34" s="379"/>
      <c r="BG34" s="380"/>
      <c r="BJ34" s="382"/>
      <c r="BN34" s="379"/>
      <c r="BP34" s="380"/>
      <c r="BW34" s="379"/>
      <c r="BX34" s="384"/>
      <c r="BY34" s="380"/>
      <c r="BZ34" s="384"/>
      <c r="CB34" s="385"/>
      <c r="CE34" s="456"/>
      <c r="CF34" s="379"/>
      <c r="CG34" s="456"/>
      <c r="CH34" s="380"/>
      <c r="CI34" s="456"/>
      <c r="CK34" s="382"/>
      <c r="CM34" s="382"/>
      <c r="CO34" s="379"/>
      <c r="CP34" s="456"/>
      <c r="CQ34" s="380"/>
      <c r="CR34" s="456"/>
      <c r="CT34" s="382"/>
      <c r="CV34" s="382"/>
      <c r="CX34" s="379"/>
      <c r="CY34" s="456"/>
      <c r="CZ34" s="380"/>
      <c r="DA34" s="456"/>
      <c r="DC34" s="382"/>
      <c r="DF34" s="456"/>
      <c r="DG34" s="379"/>
      <c r="DH34" s="456"/>
      <c r="DI34" s="380"/>
      <c r="DJ34" s="456"/>
      <c r="DL34" s="382"/>
      <c r="DN34" s="382"/>
      <c r="DP34" s="379"/>
      <c r="DQ34" s="456"/>
      <c r="DR34" s="380"/>
      <c r="DS34" s="456"/>
      <c r="DU34" s="382"/>
      <c r="DX34" s="456"/>
      <c r="DY34" s="379"/>
      <c r="DZ34" s="456"/>
      <c r="EA34" s="380"/>
      <c r="EB34" s="456"/>
      <c r="ED34" s="235"/>
      <c r="EF34" s="235"/>
      <c r="EH34" s="379"/>
      <c r="EI34" s="456"/>
      <c r="EJ34" s="380"/>
      <c r="EK34" s="456"/>
      <c r="EM34" s="382"/>
      <c r="EO34" s="382"/>
      <c r="EQ34" s="379"/>
      <c r="ER34" s="456"/>
      <c r="ES34" s="380"/>
      <c r="ET34" s="456"/>
      <c r="EV34" s="382"/>
      <c r="EX34" s="382"/>
      <c r="EZ34" s="379"/>
      <c r="FA34" s="456"/>
      <c r="FB34" s="380"/>
      <c r="FC34" s="456"/>
      <c r="FE34" s="235"/>
      <c r="FH34" s="456"/>
      <c r="FI34" s="379"/>
      <c r="FJ34" s="456"/>
      <c r="FK34" s="380"/>
      <c r="FL34" s="456"/>
      <c r="FN34" s="382"/>
      <c r="FQ34" s="456"/>
      <c r="FR34" s="379"/>
      <c r="FS34" s="456"/>
      <c r="FT34" s="380"/>
      <c r="FU34" s="456"/>
      <c r="FW34" s="382"/>
      <c r="FY34" s="382"/>
      <c r="GA34" s="379"/>
      <c r="GB34" s="456"/>
      <c r="GC34" s="380"/>
      <c r="GD34" s="456"/>
      <c r="GF34" s="235"/>
      <c r="GH34" s="235"/>
      <c r="GJ34" s="379"/>
      <c r="GK34" s="456"/>
      <c r="GL34" s="380"/>
      <c r="GM34" s="456"/>
      <c r="GO34" s="382"/>
      <c r="GR34" s="456"/>
      <c r="GS34" s="379"/>
      <c r="GT34" s="456"/>
      <c r="GU34" s="380"/>
      <c r="GV34" s="456"/>
      <c r="GX34" s="382"/>
      <c r="GZ34" s="382"/>
      <c r="HB34" s="379"/>
      <c r="HD34" s="380"/>
      <c r="HK34" s="379"/>
      <c r="HL34" s="456"/>
      <c r="HM34" s="380"/>
      <c r="HN34" s="456"/>
      <c r="HP34" s="456"/>
      <c r="HT34" s="379"/>
      <c r="HU34" s="456"/>
      <c r="HV34" s="380"/>
      <c r="HW34" s="456"/>
      <c r="HY34" s="456"/>
      <c r="IB34" s="456"/>
      <c r="IC34" s="379"/>
      <c r="ID34" s="456"/>
      <c r="IE34" s="380"/>
      <c r="IF34" s="456"/>
      <c r="IH34" s="456"/>
      <c r="IL34" s="379"/>
      <c r="IM34" s="456"/>
      <c r="IN34" s="380"/>
      <c r="IO34" s="456"/>
      <c r="IQ34" s="456"/>
      <c r="IU34" s="379"/>
      <c r="IW34" s="380"/>
      <c r="JD34" s="379"/>
      <c r="JE34" s="456"/>
      <c r="JF34" s="380"/>
      <c r="JG34" s="456"/>
      <c r="JI34" s="456"/>
      <c r="JL34" s="456"/>
      <c r="JM34" s="379"/>
      <c r="JN34" s="456"/>
      <c r="JO34" s="380"/>
      <c r="JP34" s="456"/>
      <c r="JR34" s="456"/>
      <c r="JV34" s="379"/>
      <c r="JW34" s="456"/>
      <c r="JX34" s="380"/>
      <c r="JY34" s="456"/>
      <c r="KA34" s="456"/>
      <c r="KD34" s="456"/>
      <c r="KE34" s="379"/>
      <c r="KG34" s="380"/>
      <c r="KN34" s="379"/>
      <c r="KO34" s="456"/>
      <c r="KP34" s="380"/>
      <c r="KQ34" s="456"/>
      <c r="KS34" s="456"/>
      <c r="KW34" s="379"/>
      <c r="KX34" s="456"/>
      <c r="KY34" s="380"/>
      <c r="KZ34" s="456"/>
      <c r="LB34" s="456"/>
      <c r="LF34" s="379"/>
      <c r="LG34" s="456"/>
      <c r="LH34" s="380"/>
      <c r="LI34" s="456"/>
      <c r="LK34" s="383"/>
      <c r="LM34" s="383"/>
      <c r="LO34" s="379"/>
      <c r="LQ34" s="380"/>
      <c r="LX34" s="379"/>
      <c r="LY34" s="456"/>
      <c r="LZ34" s="380"/>
      <c r="MA34" s="456"/>
      <c r="MC34" s="456"/>
      <c r="MG34" s="379"/>
      <c r="MH34" s="456"/>
      <c r="MI34" s="380"/>
      <c r="MJ34" s="456"/>
      <c r="ML34" s="456"/>
      <c r="MO34" s="456"/>
      <c r="MP34" s="379"/>
      <c r="MQ34" s="456"/>
      <c r="MR34" s="380"/>
      <c r="MS34" s="456"/>
      <c r="MU34" s="456"/>
      <c r="MX34" s="456"/>
      <c r="MY34" s="379"/>
    </row>
    <row r="35" spans="1:363" ht="18">
      <c r="A35" s="61" t="s">
        <v>1045</v>
      </c>
      <c r="B35" s="69"/>
      <c r="D35"/>
      <c r="E35" s="1" t="s">
        <v>190</v>
      </c>
      <c r="G35" s="1" t="s">
        <v>186</v>
      </c>
      <c r="H35">
        <v>284.39999999999998</v>
      </c>
      <c r="I35" s="1" t="s">
        <v>187</v>
      </c>
      <c r="J35" s="157">
        <v>325.8</v>
      </c>
      <c r="K35" s="1" t="s">
        <v>188</v>
      </c>
      <c r="N35" s="1" t="s">
        <v>190</v>
      </c>
      <c r="P35" s="1" t="s">
        <v>186</v>
      </c>
      <c r="Q35">
        <v>207.1</v>
      </c>
      <c r="R35" s="1" t="s">
        <v>187</v>
      </c>
      <c r="S35" s="168">
        <v>280.49999999999989</v>
      </c>
      <c r="T35" s="1" t="s">
        <v>188</v>
      </c>
      <c r="W35" s="1" t="s">
        <v>190</v>
      </c>
      <c r="Y35" s="1" t="s">
        <v>186</v>
      </c>
      <c r="Z35" s="168">
        <v>426.89999999999986</v>
      </c>
      <c r="AA35" s="1" t="s">
        <v>187</v>
      </c>
      <c r="AB35" s="168">
        <v>374.10000000000014</v>
      </c>
      <c r="AC35" s="1" t="s">
        <v>188</v>
      </c>
      <c r="AF35" s="1" t="s">
        <v>190</v>
      </c>
      <c r="AH35" s="1" t="s">
        <v>186</v>
      </c>
      <c r="AI35" s="168">
        <v>281.10000000000014</v>
      </c>
      <c r="AJ35" s="1" t="s">
        <v>187</v>
      </c>
      <c r="AK35" s="168">
        <v>190.50000000000023</v>
      </c>
      <c r="AL35" s="1" t="s">
        <v>188</v>
      </c>
      <c r="AO35" s="1" t="s">
        <v>190</v>
      </c>
      <c r="AQ35" s="1" t="s">
        <v>186</v>
      </c>
      <c r="AR35" s="168">
        <v>377.49999999999932</v>
      </c>
      <c r="AS35" s="1" t="s">
        <v>187</v>
      </c>
      <c r="AT35" s="168">
        <v>197.20000000000027</v>
      </c>
      <c r="AU35" s="1" t="s">
        <v>188</v>
      </c>
      <c r="AW35" s="31"/>
      <c r="AX35" s="1" t="s">
        <v>190</v>
      </c>
      <c r="AZ35" s="1" t="s">
        <v>186</v>
      </c>
      <c r="BA35" s="168">
        <v>245.80000000000018</v>
      </c>
      <c r="BB35" s="1" t="s">
        <v>187</v>
      </c>
      <c r="BC35" s="168">
        <v>519.20000000000027</v>
      </c>
      <c r="BD35" s="1" t="s">
        <v>188</v>
      </c>
      <c r="BG35" s="1" t="s">
        <v>190</v>
      </c>
      <c r="BI35" s="1" t="s">
        <v>186</v>
      </c>
      <c r="BJ35" s="168">
        <v>486.85000000000036</v>
      </c>
      <c r="BK35" s="1" t="s">
        <v>187</v>
      </c>
      <c r="BL35" s="168">
        <v>597.39999999999873</v>
      </c>
      <c r="BM35" s="1" t="s">
        <v>188</v>
      </c>
      <c r="BP35" s="1" t="s">
        <v>190</v>
      </c>
      <c r="BR35" s="1" t="s">
        <v>186</v>
      </c>
      <c r="BS35" s="168">
        <v>577.60000000000036</v>
      </c>
      <c r="BT35" s="1" t="s">
        <v>187</v>
      </c>
      <c r="BU35" s="168">
        <v>337.00000000000136</v>
      </c>
      <c r="BV35" s="1" t="s">
        <v>188</v>
      </c>
      <c r="BX35" s="173"/>
      <c r="BY35" s="1" t="s">
        <v>190</v>
      </c>
      <c r="BZ35" s="173"/>
      <c r="CA35" s="1" t="s">
        <v>186</v>
      </c>
      <c r="CB35" s="177">
        <v>121.9</v>
      </c>
      <c r="CC35" s="1" t="s">
        <v>187</v>
      </c>
      <c r="CD35" s="427">
        <v>221.89999999999964</v>
      </c>
      <c r="CE35" s="432" t="s">
        <v>188</v>
      </c>
      <c r="CG35" s="431"/>
      <c r="CH35" s="1" t="s">
        <v>190</v>
      </c>
      <c r="CI35" s="431"/>
      <c r="CJ35" s="1" t="s">
        <v>186</v>
      </c>
      <c r="CK35" s="168">
        <v>496.80000000000018</v>
      </c>
      <c r="CL35" s="1" t="s">
        <v>187</v>
      </c>
      <c r="CM35" s="168"/>
      <c r="CN35" s="1" t="s">
        <v>188</v>
      </c>
      <c r="CP35" s="431"/>
      <c r="CQ35" s="1" t="s">
        <v>190</v>
      </c>
      <c r="CR35" s="431"/>
      <c r="CS35" s="1" t="s">
        <v>186</v>
      </c>
      <c r="CT35" s="168">
        <v>316.5</v>
      </c>
      <c r="CU35" s="1" t="s">
        <v>187</v>
      </c>
      <c r="CV35" s="168"/>
      <c r="CW35" s="1" t="s">
        <v>188</v>
      </c>
      <c r="CY35" s="431"/>
      <c r="CZ35" s="1" t="s">
        <v>190</v>
      </c>
      <c r="DA35" s="431"/>
      <c r="DB35" s="1" t="s">
        <v>186</v>
      </c>
      <c r="DC35" s="168">
        <v>397.30000000000018</v>
      </c>
      <c r="DD35" s="1" t="s">
        <v>187</v>
      </c>
      <c r="DE35" s="545">
        <v>100</v>
      </c>
      <c r="DF35" s="432" t="s">
        <v>188</v>
      </c>
      <c r="DH35" s="431"/>
      <c r="DI35" s="1" t="s">
        <v>190</v>
      </c>
      <c r="DJ35" s="431"/>
      <c r="DK35" s="1" t="s">
        <v>186</v>
      </c>
      <c r="DL35" s="168">
        <v>142.69999999999982</v>
      </c>
      <c r="DM35" s="1" t="s">
        <v>187</v>
      </c>
      <c r="DN35" s="168"/>
      <c r="DO35" s="1" t="s">
        <v>188</v>
      </c>
      <c r="DQ35" s="431"/>
      <c r="DR35" s="1" t="s">
        <v>190</v>
      </c>
      <c r="DS35" s="431"/>
      <c r="DT35" s="1" t="s">
        <v>186</v>
      </c>
      <c r="DU35" s="496">
        <v>422.80000000000018</v>
      </c>
      <c r="DV35" s="1" t="s">
        <v>187</v>
      </c>
      <c r="DW35" s="545">
        <v>203.5</v>
      </c>
      <c r="DX35" s="432" t="s">
        <v>188</v>
      </c>
      <c r="DZ35" s="431"/>
      <c r="EA35" s="1" t="s">
        <v>190</v>
      </c>
      <c r="EB35" s="431"/>
      <c r="EC35" s="1" t="s">
        <v>186</v>
      </c>
      <c r="ED35" s="168">
        <v>344.29999999999927</v>
      </c>
      <c r="EE35" s="1" t="s">
        <v>187</v>
      </c>
      <c r="EF35" s="168"/>
      <c r="EG35" s="1" t="s">
        <v>188</v>
      </c>
      <c r="EI35" s="431"/>
      <c r="EJ35" s="1" t="s">
        <v>190</v>
      </c>
      <c r="EK35" s="431"/>
      <c r="EL35" s="1" t="s">
        <v>186</v>
      </c>
      <c r="EM35" s="496">
        <v>171.39999999999964</v>
      </c>
      <c r="EN35" s="1" t="s">
        <v>187</v>
      </c>
      <c r="EO35" s="213"/>
      <c r="EP35" s="1" t="s">
        <v>188</v>
      </c>
      <c r="ER35" s="431"/>
      <c r="ES35" s="1" t="s">
        <v>190</v>
      </c>
      <c r="ET35" s="431"/>
      <c r="EU35" s="1" t="s">
        <v>186</v>
      </c>
      <c r="EV35" s="168">
        <v>301.69999999999982</v>
      </c>
      <c r="EW35" s="1" t="s">
        <v>187</v>
      </c>
      <c r="EX35" s="168"/>
      <c r="EY35" s="1" t="s">
        <v>188</v>
      </c>
      <c r="FA35" s="431"/>
      <c r="FB35" s="1" t="s">
        <v>190</v>
      </c>
      <c r="FC35" s="431"/>
      <c r="FD35" s="1" t="s">
        <v>186</v>
      </c>
      <c r="FE35" s="496">
        <v>484.49999999999909</v>
      </c>
      <c r="FF35" s="1" t="s">
        <v>187</v>
      </c>
      <c r="FG35" s="427">
        <v>139.29999999999927</v>
      </c>
      <c r="FH35" s="432" t="s">
        <v>188</v>
      </c>
      <c r="FJ35" s="431"/>
      <c r="FK35" s="1" t="s">
        <v>190</v>
      </c>
      <c r="FL35" s="431"/>
      <c r="FM35" s="1" t="s">
        <v>186</v>
      </c>
      <c r="FN35" s="496">
        <v>291.09599999999955</v>
      </c>
      <c r="FO35" s="1" t="s">
        <v>187</v>
      </c>
      <c r="FP35" s="545">
        <v>180.99999999999818</v>
      </c>
      <c r="FQ35" s="432" t="s">
        <v>188</v>
      </c>
      <c r="FS35" s="431"/>
      <c r="FT35" s="1" t="s">
        <v>190</v>
      </c>
      <c r="FU35" s="431"/>
      <c r="FV35" s="1" t="s">
        <v>186</v>
      </c>
      <c r="FW35" s="496">
        <v>491.60000000000218</v>
      </c>
      <c r="FX35" s="1" t="s">
        <v>187</v>
      </c>
      <c r="FY35" s="213"/>
      <c r="FZ35" s="1" t="s">
        <v>188</v>
      </c>
      <c r="GB35" s="431"/>
      <c r="GC35" s="1" t="s">
        <v>190</v>
      </c>
      <c r="GD35" s="431"/>
      <c r="GE35" s="1" t="s">
        <v>186</v>
      </c>
      <c r="GF35" s="168">
        <v>253.99999999999909</v>
      </c>
      <c r="GG35" s="1" t="s">
        <v>187</v>
      </c>
      <c r="GH35" s="168"/>
      <c r="GI35" s="1" t="s">
        <v>188</v>
      </c>
      <c r="GK35" s="431"/>
      <c r="GL35" s="1" t="s">
        <v>190</v>
      </c>
      <c r="GM35" s="431"/>
      <c r="GN35" s="1" t="s">
        <v>186</v>
      </c>
      <c r="GO35" s="496">
        <v>1344.5500000000047</v>
      </c>
      <c r="GP35" s="1" t="s">
        <v>187</v>
      </c>
      <c r="GQ35" s="545">
        <v>1247.2000000000007</v>
      </c>
      <c r="GR35" s="432" t="s">
        <v>188</v>
      </c>
      <c r="GT35" s="431"/>
      <c r="GU35" s="1" t="s">
        <v>190</v>
      </c>
      <c r="GV35" s="431"/>
      <c r="GW35" s="1" t="s">
        <v>186</v>
      </c>
      <c r="GX35" s="496">
        <v>303.80000000000291</v>
      </c>
      <c r="GY35" s="1" t="s">
        <v>187</v>
      </c>
      <c r="GZ35" s="213"/>
      <c r="HA35" s="1" t="s">
        <v>188</v>
      </c>
      <c r="HD35" s="1" t="s">
        <v>190</v>
      </c>
      <c r="HF35" s="1" t="s">
        <v>186</v>
      </c>
      <c r="HG35" s="168">
        <v>414.40000000000146</v>
      </c>
      <c r="HH35" s="1" t="s">
        <v>187</v>
      </c>
      <c r="HI35" s="168">
        <v>644.19999999999982</v>
      </c>
      <c r="HJ35" s="1" t="s">
        <v>188</v>
      </c>
      <c r="HL35" s="431"/>
      <c r="HM35" s="1" t="s">
        <v>190</v>
      </c>
      <c r="HN35" s="431"/>
      <c r="HO35" s="1" t="s">
        <v>186</v>
      </c>
      <c r="HP35" s="496">
        <v>283.5</v>
      </c>
      <c r="HQ35" s="1" t="s">
        <v>187</v>
      </c>
      <c r="HR35" s="213"/>
      <c r="HS35" s="1" t="s">
        <v>188</v>
      </c>
      <c r="HU35" s="431"/>
      <c r="HV35" s="1" t="s">
        <v>190</v>
      </c>
      <c r="HW35" s="431"/>
      <c r="HX35" s="1" t="s">
        <v>186</v>
      </c>
      <c r="HY35" s="496">
        <v>2233</v>
      </c>
      <c r="HZ35" s="1" t="s">
        <v>187</v>
      </c>
      <c r="IA35" s="545">
        <v>2159</v>
      </c>
      <c r="IB35" s="432" t="s">
        <v>188</v>
      </c>
      <c r="ID35" s="431"/>
      <c r="IE35" s="1" t="s">
        <v>190</v>
      </c>
      <c r="IF35" s="431"/>
      <c r="IG35" s="1" t="s">
        <v>186</v>
      </c>
      <c r="IH35" s="496">
        <v>196.00000000000182</v>
      </c>
      <c r="II35" s="1" t="s">
        <v>187</v>
      </c>
      <c r="IJ35" s="213"/>
      <c r="IK35" s="1" t="s">
        <v>188</v>
      </c>
      <c r="IM35" s="431"/>
      <c r="IN35" s="1" t="s">
        <v>190</v>
      </c>
      <c r="IO35" s="431"/>
      <c r="IP35" s="1" t="s">
        <v>186</v>
      </c>
      <c r="IQ35" s="168">
        <v>381.50000000000182</v>
      </c>
      <c r="IR35" s="1" t="s">
        <v>187</v>
      </c>
      <c r="IS35" s="168"/>
      <c r="IT35" s="1" t="s">
        <v>188</v>
      </c>
      <c r="IW35" s="1" t="s">
        <v>190</v>
      </c>
      <c r="IY35" s="1" t="s">
        <v>186</v>
      </c>
      <c r="IZ35" s="213">
        <v>239.29999999999927</v>
      </c>
      <c r="JA35" s="1" t="s">
        <v>187</v>
      </c>
      <c r="JB35" s="168">
        <v>445.70000000000027</v>
      </c>
      <c r="JC35" s="1" t="s">
        <v>188</v>
      </c>
      <c r="JE35" s="431"/>
      <c r="JF35" s="1" t="s">
        <v>190</v>
      </c>
      <c r="JG35" s="431"/>
      <c r="JH35" s="1" t="s">
        <v>186</v>
      </c>
      <c r="JI35" s="496">
        <v>312.89999999999964</v>
      </c>
      <c r="JJ35" s="1" t="s">
        <v>187</v>
      </c>
      <c r="JK35" s="427">
        <v>220.49999999999818</v>
      </c>
      <c r="JL35" s="432" t="s">
        <v>188</v>
      </c>
      <c r="JN35" s="431"/>
      <c r="JO35" s="1" t="s">
        <v>190</v>
      </c>
      <c r="JP35" s="431"/>
      <c r="JQ35" s="1" t="s">
        <v>186</v>
      </c>
      <c r="JR35" s="496">
        <v>302.40000000000146</v>
      </c>
      <c r="JS35" s="1" t="s">
        <v>187</v>
      </c>
      <c r="JT35" s="213"/>
      <c r="JU35" s="1" t="s">
        <v>188</v>
      </c>
      <c r="JW35" s="431"/>
      <c r="JX35" s="1" t="s">
        <v>190</v>
      </c>
      <c r="JY35" s="431"/>
      <c r="JZ35" s="1" t="s">
        <v>186</v>
      </c>
      <c r="KA35" s="168">
        <v>913.90000000000873</v>
      </c>
      <c r="KB35" s="1" t="s">
        <v>187</v>
      </c>
      <c r="KC35" s="545">
        <v>802.00000000002728</v>
      </c>
      <c r="KD35" s="432" t="s">
        <v>188</v>
      </c>
      <c r="KG35" s="1" t="s">
        <v>190</v>
      </c>
      <c r="KI35" s="1" t="s">
        <v>186</v>
      </c>
      <c r="KJ35" s="168">
        <v>169.40000000000146</v>
      </c>
      <c r="KK35" s="1" t="s">
        <v>187</v>
      </c>
      <c r="KL35" s="213">
        <v>19.799999999999272</v>
      </c>
      <c r="KM35" s="1" t="s">
        <v>188</v>
      </c>
      <c r="KO35" s="431"/>
      <c r="KP35" s="1" t="s">
        <v>190</v>
      </c>
      <c r="KQ35" s="431"/>
      <c r="KR35" s="1" t="s">
        <v>186</v>
      </c>
      <c r="KS35" s="496">
        <v>422.29999999999563</v>
      </c>
      <c r="KT35" s="1" t="s">
        <v>187</v>
      </c>
      <c r="KU35" s="213"/>
      <c r="KV35" s="1" t="s">
        <v>188</v>
      </c>
      <c r="KX35" s="431"/>
      <c r="KY35" s="1" t="s">
        <v>190</v>
      </c>
      <c r="KZ35" s="431"/>
      <c r="LA35" s="1" t="s">
        <v>186</v>
      </c>
      <c r="LB35" s="168">
        <v>460.09999999999491</v>
      </c>
      <c r="LC35" s="1" t="s">
        <v>187</v>
      </c>
      <c r="LD35" s="168"/>
      <c r="LE35" s="1" t="s">
        <v>188</v>
      </c>
      <c r="LG35" s="431"/>
      <c r="LH35" s="1" t="s">
        <v>190</v>
      </c>
      <c r="LI35" s="431"/>
      <c r="LJ35" s="1" t="s">
        <v>186</v>
      </c>
      <c r="LK35" s="185">
        <v>350.99999999999909</v>
      </c>
      <c r="LL35" s="1" t="s">
        <v>187</v>
      </c>
      <c r="LM35" s="185"/>
      <c r="LN35" s="1" t="s">
        <v>188</v>
      </c>
      <c r="LQ35" s="1" t="s">
        <v>190</v>
      </c>
      <c r="LS35" s="1" t="s">
        <v>186</v>
      </c>
      <c r="LT35" s="168">
        <v>455.39999999999782</v>
      </c>
      <c r="LU35" s="1" t="s">
        <v>187</v>
      </c>
      <c r="LV35" s="168">
        <v>490.20000000000073</v>
      </c>
      <c r="LW35" s="1" t="s">
        <v>188</v>
      </c>
      <c r="LY35" s="431"/>
      <c r="LZ35" s="1" t="s">
        <v>190</v>
      </c>
      <c r="MA35" s="431"/>
      <c r="MB35" s="1" t="s">
        <v>186</v>
      </c>
      <c r="MC35" s="168">
        <v>216.90000000000509</v>
      </c>
      <c r="MD35" s="1" t="s">
        <v>187</v>
      </c>
      <c r="ME35" s="168"/>
      <c r="MF35" s="1" t="s">
        <v>188</v>
      </c>
      <c r="MH35" s="431"/>
      <c r="MI35" s="1" t="s">
        <v>190</v>
      </c>
      <c r="MJ35" s="431"/>
      <c r="MK35" s="1" t="s">
        <v>186</v>
      </c>
      <c r="ML35" s="466">
        <v>464.40000000000873</v>
      </c>
      <c r="MM35" s="1" t="s">
        <v>187</v>
      </c>
      <c r="MN35" s="588">
        <v>901.20000000000073</v>
      </c>
      <c r="MO35" s="432" t="s">
        <v>188</v>
      </c>
      <c r="MQ35" s="431"/>
      <c r="MR35" s="1" t="s">
        <v>190</v>
      </c>
      <c r="MS35" s="431"/>
      <c r="MT35" s="1" t="s">
        <v>186</v>
      </c>
      <c r="MU35" s="431">
        <v>244.50000000000182</v>
      </c>
      <c r="MV35" s="1" t="s">
        <v>187</v>
      </c>
      <c r="MW35" s="545">
        <v>209</v>
      </c>
      <c r="MX35" s="432" t="s">
        <v>188</v>
      </c>
    </row>
    <row r="36" spans="1:363" ht="18">
      <c r="A36" s="129" t="s">
        <v>2985</v>
      </c>
      <c r="B36" s="69">
        <f>SUM(D36:AAP36)</f>
        <v>23431.022000000041</v>
      </c>
      <c r="D36"/>
      <c r="E36" s="10">
        <f>D35*0.25</f>
        <v>0</v>
      </c>
      <c r="G36" s="10">
        <f>F35*0.5</f>
        <v>0</v>
      </c>
      <c r="I36" s="10">
        <f>H35*0.75</f>
        <v>213.29999999999998</v>
      </c>
      <c r="K36" s="10">
        <f>J35*1</f>
        <v>325.8</v>
      </c>
      <c r="N36" s="10">
        <f>M35*0.25</f>
        <v>0</v>
      </c>
      <c r="P36" s="10">
        <f>O35*0.5</f>
        <v>0</v>
      </c>
      <c r="R36" s="10">
        <f>Q35*0.75</f>
        <v>155.32499999999999</v>
      </c>
      <c r="T36" s="10">
        <f>S35*1</f>
        <v>280.49999999999989</v>
      </c>
      <c r="W36" s="10">
        <f>V35*0.25</f>
        <v>0</v>
      </c>
      <c r="Y36" s="10">
        <f>X35*0.5</f>
        <v>0</v>
      </c>
      <c r="Z36" s="165"/>
      <c r="AA36" s="10">
        <f>Z35*0.75</f>
        <v>320.1749999999999</v>
      </c>
      <c r="AB36" s="165"/>
      <c r="AC36" s="10">
        <f>AB35*1</f>
        <v>374.10000000000014</v>
      </c>
      <c r="AF36" s="10">
        <f>AE35*0.25</f>
        <v>0</v>
      </c>
      <c r="AH36" s="10">
        <f>AG35*0.5</f>
        <v>0</v>
      </c>
      <c r="AI36" s="165"/>
      <c r="AJ36" s="10">
        <f>AI35*0.75</f>
        <v>210.8250000000001</v>
      </c>
      <c r="AK36" s="165"/>
      <c r="AL36" s="10">
        <f>AK35*1</f>
        <v>190.50000000000023</v>
      </c>
      <c r="AO36" s="10">
        <f>AN35*0.25</f>
        <v>0</v>
      </c>
      <c r="AQ36" s="10">
        <f>AP35*0.5</f>
        <v>0</v>
      </c>
      <c r="AR36" s="165"/>
      <c r="AS36" s="10">
        <f>AR35*0.75</f>
        <v>283.12499999999949</v>
      </c>
      <c r="AT36" s="165"/>
      <c r="AU36" s="10">
        <f>AT35*1</f>
        <v>197.20000000000027</v>
      </c>
      <c r="AW36" s="31"/>
      <c r="AX36" s="10">
        <f>AW35*0.25</f>
        <v>0</v>
      </c>
      <c r="AZ36" s="10">
        <f>AY35*0.5</f>
        <v>0</v>
      </c>
      <c r="BA36" s="165"/>
      <c r="BB36" s="10">
        <f>BA35*0.75</f>
        <v>184.35000000000014</v>
      </c>
      <c r="BD36" s="10">
        <f>BC35*1</f>
        <v>519.20000000000027</v>
      </c>
      <c r="BG36" s="10">
        <f>BF35*0.25</f>
        <v>0</v>
      </c>
      <c r="BI36" s="10">
        <f>BH35*0.5</f>
        <v>0</v>
      </c>
      <c r="BJ36" s="165"/>
      <c r="BK36" s="10">
        <f>BJ35*0.75</f>
        <v>365.13750000000027</v>
      </c>
      <c r="BL36" s="165"/>
      <c r="BM36" s="10">
        <f>BL35*1</f>
        <v>597.39999999999873</v>
      </c>
      <c r="BP36" s="10">
        <f>BO35*0.25</f>
        <v>0</v>
      </c>
      <c r="BR36" s="10">
        <f>BQ35*0.5</f>
        <v>0</v>
      </c>
      <c r="BT36" s="10">
        <f>BS35*0.75</f>
        <v>433.20000000000027</v>
      </c>
      <c r="BV36" s="10">
        <f>BU35*1</f>
        <v>337.00000000000136</v>
      </c>
      <c r="BX36" s="173"/>
      <c r="BY36" s="10">
        <f>BX35*0.25</f>
        <v>0</v>
      </c>
      <c r="BZ36" s="173"/>
      <c r="CA36" s="10">
        <f>BZ35*0.5</f>
        <v>0</v>
      </c>
      <c r="CB36" s="177"/>
      <c r="CC36" s="10">
        <f>CB35*0.75</f>
        <v>91.425000000000011</v>
      </c>
      <c r="CE36" s="437">
        <f>CD35*1</f>
        <v>221.89999999999964</v>
      </c>
      <c r="CG36" s="431"/>
      <c r="CH36" s="10">
        <f>CG35*0.25</f>
        <v>0</v>
      </c>
      <c r="CI36" s="431"/>
      <c r="CJ36" s="10">
        <f>CI35*0.5</f>
        <v>0</v>
      </c>
      <c r="CK36" s="165"/>
      <c r="CL36" s="10">
        <f>CK35*0.75</f>
        <v>372.60000000000014</v>
      </c>
      <c r="CM36" s="165"/>
      <c r="CN36" s="10">
        <f>CM35*1</f>
        <v>0</v>
      </c>
      <c r="CP36" s="431"/>
      <c r="CQ36" s="10">
        <f>CP35*0.25</f>
        <v>0</v>
      </c>
      <c r="CR36" s="431"/>
      <c r="CS36" s="10">
        <f>CR35*0.5</f>
        <v>0</v>
      </c>
      <c r="CT36" s="165"/>
      <c r="CU36" s="10">
        <f>CT35*0.75</f>
        <v>237.375</v>
      </c>
      <c r="CV36" s="165"/>
      <c r="CW36" s="10">
        <f>CV35*1</f>
        <v>0</v>
      </c>
      <c r="CY36" s="431"/>
      <c r="CZ36" s="10">
        <f>CY35*0.25</f>
        <v>0</v>
      </c>
      <c r="DA36" s="431"/>
      <c r="DB36" s="10">
        <f>DA35*0.5</f>
        <v>0</v>
      </c>
      <c r="DC36" s="165"/>
      <c r="DD36" s="10">
        <f>DC35*0.75</f>
        <v>297.97500000000014</v>
      </c>
      <c r="DF36" s="437">
        <f>DE35*1</f>
        <v>100</v>
      </c>
      <c r="DH36" s="431"/>
      <c r="DI36" s="10">
        <f>DH35*0.25</f>
        <v>0</v>
      </c>
      <c r="DJ36" s="431"/>
      <c r="DK36" s="10">
        <f>DJ35*0.5</f>
        <v>0</v>
      </c>
      <c r="DL36" s="165"/>
      <c r="DM36" s="10">
        <f>DL35*0.75</f>
        <v>107.02499999999986</v>
      </c>
      <c r="DN36" s="165"/>
      <c r="DO36" s="10">
        <f>DN35*1</f>
        <v>0</v>
      </c>
      <c r="DQ36" s="431"/>
      <c r="DR36" s="10">
        <f>DQ35*0.25</f>
        <v>0</v>
      </c>
      <c r="DS36" s="431"/>
      <c r="DT36" s="10">
        <f>DS35*0.5</f>
        <v>0</v>
      </c>
      <c r="DU36" s="165"/>
      <c r="DV36" s="10">
        <f>DU35*0.75</f>
        <v>317.10000000000014</v>
      </c>
      <c r="DX36" s="437">
        <f>DW35*1</f>
        <v>203.5</v>
      </c>
      <c r="DZ36" s="431"/>
      <c r="EA36" s="10">
        <f>DZ35*0.25</f>
        <v>0</v>
      </c>
      <c r="EB36" s="431"/>
      <c r="EC36" s="10">
        <f>EB35*0.5</f>
        <v>0</v>
      </c>
      <c r="ED36" s="31"/>
      <c r="EE36" s="10">
        <f>ED35*0.75</f>
        <v>258.22499999999945</v>
      </c>
      <c r="EF36" s="31"/>
      <c r="EG36" s="10">
        <f>EF35*1</f>
        <v>0</v>
      </c>
      <c r="EI36" s="431"/>
      <c r="EJ36" s="10">
        <f>EI35*0.25</f>
        <v>0</v>
      </c>
      <c r="EK36" s="431"/>
      <c r="EL36" s="10">
        <f>EK35*0.5</f>
        <v>0</v>
      </c>
      <c r="EM36" s="165"/>
      <c r="EN36" s="10">
        <f>EM35*0.75</f>
        <v>128.54999999999973</v>
      </c>
      <c r="EO36" s="165"/>
      <c r="EP36" s="10">
        <f>EO35*1</f>
        <v>0</v>
      </c>
      <c r="ER36" s="431"/>
      <c r="ES36" s="10">
        <f>ER35*0.25</f>
        <v>0</v>
      </c>
      <c r="ET36" s="431"/>
      <c r="EU36" s="10">
        <f>ET35*0.5</f>
        <v>0</v>
      </c>
      <c r="EV36" s="165"/>
      <c r="EW36" s="10">
        <f>EV35*0.75</f>
        <v>226.27499999999986</v>
      </c>
      <c r="EX36" s="165"/>
      <c r="EY36" s="10">
        <f>EX35*1</f>
        <v>0</v>
      </c>
      <c r="FA36" s="431"/>
      <c r="FB36" s="10">
        <f>FA35*0.25</f>
        <v>0</v>
      </c>
      <c r="FC36" s="431"/>
      <c r="FD36" s="10">
        <f>FC35*0.5</f>
        <v>0</v>
      </c>
      <c r="FE36" s="31"/>
      <c r="FF36" s="10">
        <f>FE35*0.75</f>
        <v>363.37499999999932</v>
      </c>
      <c r="FG36" s="31"/>
      <c r="FH36" s="437">
        <f>FG35*1</f>
        <v>139.29999999999927</v>
      </c>
      <c r="FJ36" s="431"/>
      <c r="FK36" s="10">
        <f>FJ35*0.25</f>
        <v>0</v>
      </c>
      <c r="FL36" s="431"/>
      <c r="FM36" s="10">
        <f>FL35*0.5</f>
        <v>0</v>
      </c>
      <c r="FN36" s="165"/>
      <c r="FO36" s="10">
        <f>FN35*0.75</f>
        <v>218.32199999999966</v>
      </c>
      <c r="FQ36" s="437">
        <f>FP35*1</f>
        <v>180.99999999999818</v>
      </c>
      <c r="FS36" s="431"/>
      <c r="FT36" s="10">
        <f>FS35*0.25</f>
        <v>0</v>
      </c>
      <c r="FU36" s="431"/>
      <c r="FV36" s="10">
        <f>FU35*0.5</f>
        <v>0</v>
      </c>
      <c r="FW36" s="165"/>
      <c r="FX36" s="10">
        <f>FW35*0.75</f>
        <v>368.70000000000164</v>
      </c>
      <c r="FY36" s="165"/>
      <c r="FZ36" s="10">
        <f>FY35*1</f>
        <v>0</v>
      </c>
      <c r="GB36" s="431"/>
      <c r="GC36" s="10">
        <f>GB35*0.25</f>
        <v>0</v>
      </c>
      <c r="GD36" s="431"/>
      <c r="GE36" s="10">
        <f>GD35*0.5</f>
        <v>0</v>
      </c>
      <c r="GF36" s="31"/>
      <c r="GG36" s="10">
        <f>GF35*0.75</f>
        <v>190.49999999999932</v>
      </c>
      <c r="GH36" s="31"/>
      <c r="GI36" s="10">
        <f>GH35*1</f>
        <v>0</v>
      </c>
      <c r="GK36" s="431"/>
      <c r="GL36" s="10">
        <f>GK35*0.25</f>
        <v>0</v>
      </c>
      <c r="GM36" s="431"/>
      <c r="GN36" s="10">
        <f>GM35*0.5</f>
        <v>0</v>
      </c>
      <c r="GO36" s="165"/>
      <c r="GP36" s="10">
        <f>GO35*0.75</f>
        <v>1008.4125000000035</v>
      </c>
      <c r="GR36" s="437">
        <f>GQ35*1</f>
        <v>1247.2000000000007</v>
      </c>
      <c r="GT36" s="431"/>
      <c r="GU36" s="10">
        <f>GT35*0.25</f>
        <v>0</v>
      </c>
      <c r="GV36" s="431"/>
      <c r="GW36" s="10">
        <f>GV35*0.5</f>
        <v>0</v>
      </c>
      <c r="GX36" s="165"/>
      <c r="GY36" s="10">
        <f>GX35*0.75</f>
        <v>227.85000000000218</v>
      </c>
      <c r="GZ36" s="165"/>
      <c r="HA36" s="10">
        <f>GZ35*1</f>
        <v>0</v>
      </c>
      <c r="HD36" s="10">
        <f>HC35*0.25</f>
        <v>0</v>
      </c>
      <c r="HF36" s="10">
        <f>HE35*0.5</f>
        <v>0</v>
      </c>
      <c r="HH36" s="10">
        <f>HG35*0.75</f>
        <v>310.80000000000109</v>
      </c>
      <c r="HJ36" s="10">
        <f>HI35*1</f>
        <v>644.19999999999982</v>
      </c>
      <c r="HL36" s="431"/>
      <c r="HM36" s="10">
        <f>HL35*0.25</f>
        <v>0</v>
      </c>
      <c r="HN36" s="431"/>
      <c r="HO36" s="10">
        <f>HN35*0.5</f>
        <v>0</v>
      </c>
      <c r="HP36" s="431"/>
      <c r="HQ36" s="10">
        <f>HP35*0.75</f>
        <v>212.625</v>
      </c>
      <c r="HS36" s="10">
        <f>HR35*1</f>
        <v>0</v>
      </c>
      <c r="HU36" s="431"/>
      <c r="HV36" s="10">
        <f>HU35*0.25</f>
        <v>0</v>
      </c>
      <c r="HW36" s="431"/>
      <c r="HX36" s="10">
        <f>HW35*0.5</f>
        <v>0</v>
      </c>
      <c r="HY36" s="431"/>
      <c r="HZ36" s="10">
        <f>HY35*0.75</f>
        <v>1674.75</v>
      </c>
      <c r="IB36" s="437">
        <f>IA35*1</f>
        <v>2159</v>
      </c>
      <c r="ID36" s="431"/>
      <c r="IE36" s="10">
        <f>ID35*0.25</f>
        <v>0</v>
      </c>
      <c r="IF36" s="431"/>
      <c r="IG36" s="10">
        <f>IF35*0.5</f>
        <v>0</v>
      </c>
      <c r="IH36" s="431"/>
      <c r="II36" s="10">
        <f>IH35*0.75</f>
        <v>147.00000000000136</v>
      </c>
      <c r="IK36" s="10">
        <f>IJ35*1</f>
        <v>0</v>
      </c>
      <c r="IM36" s="431"/>
      <c r="IN36" s="10">
        <f>IM35*0.25</f>
        <v>0</v>
      </c>
      <c r="IO36" s="431"/>
      <c r="IP36" s="10">
        <f>IO35*0.5</f>
        <v>0</v>
      </c>
      <c r="IQ36" s="431"/>
      <c r="IR36" s="10">
        <f>IQ35*0.75</f>
        <v>286.12500000000136</v>
      </c>
      <c r="IT36" s="10">
        <f>IS35*1</f>
        <v>0</v>
      </c>
      <c r="IW36" s="10">
        <f>IV35*0.25</f>
        <v>0</v>
      </c>
      <c r="IY36" s="10">
        <f>IX35*0.5</f>
        <v>0</v>
      </c>
      <c r="JA36" s="10">
        <f>IZ35*0.75</f>
        <v>179.47499999999945</v>
      </c>
      <c r="JC36" s="10">
        <f>JB35*1</f>
        <v>445.70000000000027</v>
      </c>
      <c r="JE36" s="431"/>
      <c r="JF36" s="10">
        <f>JE35*0.25</f>
        <v>0</v>
      </c>
      <c r="JG36" s="431"/>
      <c r="JH36" s="10">
        <f>JG35*0.5</f>
        <v>0</v>
      </c>
      <c r="JI36" s="431"/>
      <c r="JJ36" s="10">
        <f>JI35*0.75</f>
        <v>234.67499999999973</v>
      </c>
      <c r="JL36" s="437">
        <f>JK35*1</f>
        <v>220.49999999999818</v>
      </c>
      <c r="JN36" s="431"/>
      <c r="JO36" s="10">
        <f>JN35*0.25</f>
        <v>0</v>
      </c>
      <c r="JP36" s="431"/>
      <c r="JQ36" s="10">
        <f>JP35*0.5</f>
        <v>0</v>
      </c>
      <c r="JR36" s="431"/>
      <c r="JS36" s="10">
        <f>JR35*0.75</f>
        <v>226.80000000000109</v>
      </c>
      <c r="JU36" s="10">
        <f>JT35*1</f>
        <v>0</v>
      </c>
      <c r="JW36" s="431"/>
      <c r="JX36" s="10">
        <f>JW35*0.25</f>
        <v>0</v>
      </c>
      <c r="JY36" s="431"/>
      <c r="JZ36" s="10">
        <f>JY35*0.5</f>
        <v>0</v>
      </c>
      <c r="KA36" s="431"/>
      <c r="KB36" s="10">
        <f>KA35*0.75</f>
        <v>685.42500000000655</v>
      </c>
      <c r="KD36" s="437">
        <f t="shared" ref="KD36" si="9">KC35*1</f>
        <v>802.00000000002728</v>
      </c>
      <c r="KG36" s="10">
        <f>KF35*0.25</f>
        <v>0</v>
      </c>
      <c r="KI36" s="10">
        <f>KH35*0.5</f>
        <v>0</v>
      </c>
      <c r="KK36" s="10">
        <f>KJ35*0.75</f>
        <v>127.05000000000109</v>
      </c>
      <c r="KM36" s="10">
        <f>KL35*1</f>
        <v>19.799999999999272</v>
      </c>
      <c r="KO36" s="431"/>
      <c r="KP36" s="10">
        <f>KO35*0.25</f>
        <v>0</v>
      </c>
      <c r="KQ36" s="431"/>
      <c r="KR36" s="10">
        <f>KQ35*0.5</f>
        <v>0</v>
      </c>
      <c r="KS36" s="431"/>
      <c r="KT36" s="10">
        <f>KS35*0.75</f>
        <v>316.72499999999673</v>
      </c>
      <c r="KV36" s="10">
        <f>KU35*1</f>
        <v>0</v>
      </c>
      <c r="KX36" s="431"/>
      <c r="KY36" s="10">
        <f>KX35*0.25</f>
        <v>0</v>
      </c>
      <c r="KZ36" s="431"/>
      <c r="LA36" s="10">
        <f>KZ35*0.5</f>
        <v>0</v>
      </c>
      <c r="LB36" s="431"/>
      <c r="LC36" s="10">
        <f>LB35*0.75</f>
        <v>345.07499999999618</v>
      </c>
      <c r="LE36" s="10">
        <f>LD35*1</f>
        <v>0</v>
      </c>
      <c r="LG36" s="431"/>
      <c r="LH36" s="10">
        <f>LG35*0.25</f>
        <v>0</v>
      </c>
      <c r="LI36" s="431"/>
      <c r="LJ36" s="10">
        <f>LI35*0.5</f>
        <v>0</v>
      </c>
      <c r="LK36" s="29"/>
      <c r="LL36" s="10">
        <f>LK35*0.75</f>
        <v>263.24999999999932</v>
      </c>
      <c r="LM36" s="29"/>
      <c r="LN36" s="10">
        <f>LM35*1</f>
        <v>0</v>
      </c>
      <c r="LQ36" s="10">
        <f>LP35*0.25</f>
        <v>0</v>
      </c>
      <c r="LS36" s="10">
        <f>LR35*0.5</f>
        <v>0</v>
      </c>
      <c r="LU36" s="10">
        <f>LT35*0.75</f>
        <v>341.54999999999836</v>
      </c>
      <c r="LW36" s="10">
        <f>LV35*1</f>
        <v>490.20000000000073</v>
      </c>
      <c r="LY36" s="431"/>
      <c r="LZ36" s="10">
        <f>LY35*0.25</f>
        <v>0</v>
      </c>
      <c r="MA36" s="431"/>
      <c r="MB36" s="10">
        <f>MA35*0.5</f>
        <v>0</v>
      </c>
      <c r="MC36" s="431"/>
      <c r="MD36" s="10">
        <f>MC35*0.75</f>
        <v>162.67500000000382</v>
      </c>
      <c r="MF36" s="10">
        <f>ME35*1</f>
        <v>0</v>
      </c>
      <c r="MH36" s="431"/>
      <c r="MI36" s="10">
        <f>MH35*0.25</f>
        <v>0</v>
      </c>
      <c r="MJ36" s="431"/>
      <c r="MK36" s="10">
        <f>MJ35*0.5</f>
        <v>0</v>
      </c>
      <c r="ML36" s="431"/>
      <c r="MM36" s="10">
        <f>ML35*0.75</f>
        <v>348.30000000000655</v>
      </c>
      <c r="MO36" s="437">
        <f>MN35*1</f>
        <v>901.20000000000073</v>
      </c>
      <c r="MQ36" s="431"/>
      <c r="MR36" s="10">
        <f>MQ35*0.25</f>
        <v>0</v>
      </c>
      <c r="MS36" s="431"/>
      <c r="MT36" s="10">
        <f>MS35*0.5</f>
        <v>0</v>
      </c>
      <c r="MU36" s="431"/>
      <c r="MV36" s="10">
        <f>MU35*0.75</f>
        <v>183.37500000000136</v>
      </c>
      <c r="MX36" s="437">
        <f>MW35*1</f>
        <v>209</v>
      </c>
    </row>
    <row r="37" spans="1:363" s="60" customFormat="1" ht="15.75">
      <c r="A37" s="62"/>
      <c r="B37" s="381"/>
      <c r="C37" s="379"/>
      <c r="E37" s="380"/>
      <c r="G37" s="85"/>
      <c r="L37" s="379"/>
      <c r="N37" s="380"/>
      <c r="P37" s="85"/>
      <c r="U37" s="379"/>
      <c r="W37" s="380"/>
      <c r="Y37" s="85"/>
      <c r="Z37" s="382"/>
      <c r="AB37" s="382"/>
      <c r="AD37" s="379"/>
      <c r="AF37" s="380"/>
      <c r="AI37" s="382"/>
      <c r="AK37" s="382"/>
      <c r="AM37" s="379"/>
      <c r="AO37" s="380"/>
      <c r="AR37" s="382"/>
      <c r="AT37" s="382"/>
      <c r="AV37" s="379"/>
      <c r="AW37" s="235"/>
      <c r="AX37" s="380"/>
      <c r="AY37" s="235"/>
      <c r="BA37" s="382"/>
      <c r="BC37" s="382"/>
      <c r="BE37" s="379"/>
      <c r="BG37" s="380"/>
      <c r="BJ37" s="382"/>
      <c r="BL37" s="382"/>
      <c r="BN37" s="379"/>
      <c r="BP37" s="380"/>
      <c r="BW37" s="379"/>
      <c r="BX37" s="384"/>
      <c r="BY37" s="380"/>
      <c r="BZ37" s="384"/>
      <c r="CB37" s="385"/>
      <c r="CE37" s="456"/>
      <c r="CF37" s="379"/>
      <c r="CG37" s="456"/>
      <c r="CH37" s="380"/>
      <c r="CI37" s="456"/>
      <c r="CK37" s="382"/>
      <c r="CM37" s="382"/>
      <c r="CO37" s="379"/>
      <c r="CP37" s="456"/>
      <c r="CQ37" s="380"/>
      <c r="CR37" s="456"/>
      <c r="CT37" s="382"/>
      <c r="CV37" s="382"/>
      <c r="CX37" s="379"/>
      <c r="CY37" s="456"/>
      <c r="CZ37" s="380"/>
      <c r="DA37" s="456"/>
      <c r="DC37" s="382"/>
      <c r="DF37" s="456"/>
      <c r="DG37" s="379"/>
      <c r="DH37" s="456"/>
      <c r="DI37" s="380"/>
      <c r="DJ37" s="456"/>
      <c r="DL37" s="382"/>
      <c r="DN37" s="382"/>
      <c r="DP37" s="379"/>
      <c r="DQ37" s="456"/>
      <c r="DR37" s="380"/>
      <c r="DS37" s="456"/>
      <c r="DU37" s="382"/>
      <c r="DX37" s="456"/>
      <c r="DY37" s="379"/>
      <c r="DZ37" s="456"/>
      <c r="EA37" s="380"/>
      <c r="EB37" s="456"/>
      <c r="ED37" s="235"/>
      <c r="EF37" s="235"/>
      <c r="EH37" s="379"/>
      <c r="EI37" s="456"/>
      <c r="EJ37" s="380"/>
      <c r="EK37" s="456"/>
      <c r="EM37" s="382"/>
      <c r="EO37" s="382"/>
      <c r="EQ37" s="379"/>
      <c r="ER37" s="456"/>
      <c r="ES37" s="380"/>
      <c r="ET37" s="456"/>
      <c r="EV37" s="382"/>
      <c r="EX37" s="382"/>
      <c r="EZ37" s="379"/>
      <c r="FA37" s="456"/>
      <c r="FB37" s="380"/>
      <c r="FC37" s="456"/>
      <c r="FE37" s="235"/>
      <c r="FG37" s="235"/>
      <c r="FH37" s="456"/>
      <c r="FI37" s="379"/>
      <c r="FJ37" s="456"/>
      <c r="FK37" s="380"/>
      <c r="FL37" s="456"/>
      <c r="FN37" s="382"/>
      <c r="FQ37" s="456"/>
      <c r="FR37" s="379"/>
      <c r="FS37" s="456"/>
      <c r="FT37" s="380"/>
      <c r="FU37" s="456"/>
      <c r="FW37" s="382"/>
      <c r="FY37" s="382"/>
      <c r="GA37" s="379"/>
      <c r="GB37" s="456"/>
      <c r="GC37" s="380"/>
      <c r="GD37" s="456"/>
      <c r="GF37" s="235"/>
      <c r="GH37" s="235"/>
      <c r="GJ37" s="379"/>
      <c r="GK37" s="456"/>
      <c r="GL37" s="380"/>
      <c r="GM37" s="456"/>
      <c r="GO37" s="382"/>
      <c r="GR37" s="456"/>
      <c r="GS37" s="379"/>
      <c r="GT37" s="456"/>
      <c r="GU37" s="380"/>
      <c r="GV37" s="456"/>
      <c r="GX37" s="382"/>
      <c r="GZ37" s="382"/>
      <c r="HB37" s="379"/>
      <c r="HD37" s="380"/>
      <c r="HK37" s="379"/>
      <c r="HL37" s="456"/>
      <c r="HM37" s="380"/>
      <c r="HN37" s="456"/>
      <c r="HP37" s="456"/>
      <c r="HT37" s="379"/>
      <c r="HU37" s="456"/>
      <c r="HV37" s="380"/>
      <c r="HW37" s="456"/>
      <c r="HY37" s="456"/>
      <c r="IB37" s="456"/>
      <c r="IC37" s="379"/>
      <c r="ID37" s="456"/>
      <c r="IE37" s="380"/>
      <c r="IF37" s="456"/>
      <c r="IH37" s="456"/>
      <c r="IL37" s="379"/>
      <c r="IM37" s="456"/>
      <c r="IN37" s="380"/>
      <c r="IO37" s="456"/>
      <c r="IQ37" s="456"/>
      <c r="IU37" s="379"/>
      <c r="IW37" s="380"/>
      <c r="JD37" s="379"/>
      <c r="JE37" s="456"/>
      <c r="JF37" s="380"/>
      <c r="JG37" s="456"/>
      <c r="JI37" s="456"/>
      <c r="JL37" s="456"/>
      <c r="JM37" s="379"/>
      <c r="JN37" s="456"/>
      <c r="JO37" s="380"/>
      <c r="JP37" s="456"/>
      <c r="JR37" s="456"/>
      <c r="JV37" s="379"/>
      <c r="JW37" s="456"/>
      <c r="JX37" s="380"/>
      <c r="JY37" s="456"/>
      <c r="KA37" s="456"/>
      <c r="KD37" s="456"/>
      <c r="KE37" s="379"/>
      <c r="KG37" s="380"/>
      <c r="KN37" s="379"/>
      <c r="KO37" s="456"/>
      <c r="KP37" s="380"/>
      <c r="KQ37" s="456"/>
      <c r="KS37" s="456"/>
      <c r="KW37" s="379"/>
      <c r="KX37" s="456"/>
      <c r="KY37" s="380"/>
      <c r="KZ37" s="456"/>
      <c r="LB37" s="456"/>
      <c r="LF37" s="379"/>
      <c r="LG37" s="456"/>
      <c r="LH37" s="380"/>
      <c r="LI37" s="456"/>
      <c r="LK37" s="383"/>
      <c r="LM37" s="383"/>
      <c r="LO37" s="379"/>
      <c r="LQ37" s="380"/>
      <c r="LX37" s="379"/>
      <c r="LY37" s="456"/>
      <c r="LZ37" s="380"/>
      <c r="MA37" s="456"/>
      <c r="MC37" s="456"/>
      <c r="MG37" s="379"/>
      <c r="MH37" s="456"/>
      <c r="MI37" s="380"/>
      <c r="MJ37" s="456"/>
      <c r="ML37" s="456"/>
      <c r="MO37" s="456"/>
      <c r="MP37" s="379"/>
      <c r="MQ37" s="456"/>
      <c r="MR37" s="380"/>
      <c r="MS37" s="456"/>
      <c r="MU37" s="456"/>
      <c r="MX37" s="456"/>
      <c r="MY37" s="379"/>
    </row>
    <row r="38" spans="1:363" ht="18">
      <c r="A38" s="62" t="s">
        <v>6</v>
      </c>
      <c r="B38" s="69"/>
      <c r="D38">
        <v>597.79999999999995</v>
      </c>
      <c r="E38" s="1" t="s">
        <v>190</v>
      </c>
      <c r="F38">
        <v>434.2</v>
      </c>
      <c r="G38" s="1" t="s">
        <v>186</v>
      </c>
      <c r="H38">
        <v>496.15</v>
      </c>
      <c r="I38" s="1" t="s">
        <v>187</v>
      </c>
      <c r="J38" s="157">
        <v>294.7</v>
      </c>
      <c r="K38" s="1" t="s">
        <v>188</v>
      </c>
      <c r="M38">
        <v>149.6</v>
      </c>
      <c r="N38" s="1" t="s">
        <v>190</v>
      </c>
      <c r="O38">
        <v>45</v>
      </c>
      <c r="P38" s="1" t="s">
        <v>186</v>
      </c>
      <c r="Q38">
        <v>260.7</v>
      </c>
      <c r="R38" s="1" t="s">
        <v>187</v>
      </c>
      <c r="S38" s="168">
        <v>215.49999999999989</v>
      </c>
      <c r="T38" s="1" t="s">
        <v>188</v>
      </c>
      <c r="V38">
        <v>706.6</v>
      </c>
      <c r="W38" s="1" t="s">
        <v>190</v>
      </c>
      <c r="X38">
        <v>148.4</v>
      </c>
      <c r="Y38" s="1" t="s">
        <v>186</v>
      </c>
      <c r="Z38" s="168">
        <v>556.15000000000032</v>
      </c>
      <c r="AA38" s="1" t="s">
        <v>187</v>
      </c>
      <c r="AB38" s="168">
        <v>583.09999999999968</v>
      </c>
      <c r="AC38" s="1" t="s">
        <v>188</v>
      </c>
      <c r="AE38">
        <v>306</v>
      </c>
      <c r="AF38" s="1" t="s">
        <v>190</v>
      </c>
      <c r="AG38">
        <v>215.7</v>
      </c>
      <c r="AH38" s="1" t="s">
        <v>186</v>
      </c>
      <c r="AI38" s="168">
        <v>198.60000000000036</v>
      </c>
      <c r="AJ38" s="1" t="s">
        <v>187</v>
      </c>
      <c r="AK38" s="168">
        <v>105.59999999999968</v>
      </c>
      <c r="AL38" s="1" t="s">
        <v>188</v>
      </c>
      <c r="AN38">
        <v>247</v>
      </c>
      <c r="AO38" s="1" t="s">
        <v>190</v>
      </c>
      <c r="AP38">
        <v>324.89999999999998</v>
      </c>
      <c r="AQ38" s="1" t="s">
        <v>186</v>
      </c>
      <c r="AR38" s="168">
        <v>199.19999999999982</v>
      </c>
      <c r="AS38" s="1" t="s">
        <v>187</v>
      </c>
      <c r="AT38" s="168">
        <v>224.69999999999982</v>
      </c>
      <c r="AU38" s="1" t="s">
        <v>188</v>
      </c>
      <c r="AW38" s="31">
        <v>427.6</v>
      </c>
      <c r="AX38" s="1" t="s">
        <v>190</v>
      </c>
      <c r="AY38" s="31">
        <v>329</v>
      </c>
      <c r="AZ38" s="1" t="s">
        <v>186</v>
      </c>
      <c r="BA38" s="168">
        <v>477.49999999999955</v>
      </c>
      <c r="BB38" s="1" t="s">
        <v>187</v>
      </c>
      <c r="BC38" s="168">
        <v>418.29999999999973</v>
      </c>
      <c r="BD38" s="1" t="s">
        <v>188</v>
      </c>
      <c r="BF38">
        <v>644.79999999999995</v>
      </c>
      <c r="BG38" s="1" t="s">
        <v>190</v>
      </c>
      <c r="BH38">
        <v>861.9</v>
      </c>
      <c r="BI38" s="1" t="s">
        <v>186</v>
      </c>
      <c r="BJ38" s="168">
        <v>859.14999999999918</v>
      </c>
      <c r="BK38" s="1" t="s">
        <v>187</v>
      </c>
      <c r="BL38" s="168">
        <v>329.40000000000055</v>
      </c>
      <c r="BM38" s="1" t="s">
        <v>188</v>
      </c>
      <c r="BO38">
        <v>739</v>
      </c>
      <c r="BP38" s="1" t="s">
        <v>190</v>
      </c>
      <c r="BQ38">
        <v>562.65</v>
      </c>
      <c r="BR38" s="1" t="s">
        <v>186</v>
      </c>
      <c r="BS38" s="168">
        <v>591.09999999999991</v>
      </c>
      <c r="BT38" s="1" t="s">
        <v>187</v>
      </c>
      <c r="BU38" s="168">
        <v>281.50000000000045</v>
      </c>
      <c r="BV38" s="1" t="s">
        <v>188</v>
      </c>
      <c r="BX38" s="90">
        <v>92.799999999999272</v>
      </c>
      <c r="BY38" s="1" t="s">
        <v>190</v>
      </c>
      <c r="BZ38" s="173">
        <v>0</v>
      </c>
      <c r="CA38" s="1" t="s">
        <v>186</v>
      </c>
      <c r="CB38" s="177">
        <v>435.75</v>
      </c>
      <c r="CC38" s="1" t="s">
        <v>187</v>
      </c>
      <c r="CD38" s="427">
        <v>95.600000000000364</v>
      </c>
      <c r="CE38" s="432" t="s">
        <v>188</v>
      </c>
      <c r="CG38" s="431">
        <v>190.1</v>
      </c>
      <c r="CH38" s="1" t="s">
        <v>190</v>
      </c>
      <c r="CI38" s="431">
        <v>249.9</v>
      </c>
      <c r="CJ38" s="1" t="s">
        <v>186</v>
      </c>
      <c r="CK38" s="168">
        <v>493.59999999999854</v>
      </c>
      <c r="CL38" s="1" t="s">
        <v>187</v>
      </c>
      <c r="CM38" s="168"/>
      <c r="CN38" s="1" t="s">
        <v>188</v>
      </c>
      <c r="CP38" s="431">
        <v>178.2</v>
      </c>
      <c r="CQ38" s="1" t="s">
        <v>190</v>
      </c>
      <c r="CR38" s="431">
        <v>234.55</v>
      </c>
      <c r="CS38" s="1" t="s">
        <v>186</v>
      </c>
      <c r="CT38" s="168">
        <v>177.09999999999854</v>
      </c>
      <c r="CU38" s="1" t="s">
        <v>187</v>
      </c>
      <c r="CV38" s="168"/>
      <c r="CW38" s="1" t="s">
        <v>188</v>
      </c>
      <c r="CY38" s="431">
        <v>291.25</v>
      </c>
      <c r="CZ38" s="1" t="s">
        <v>190</v>
      </c>
      <c r="DA38" s="431">
        <v>414.65</v>
      </c>
      <c r="DB38" s="1" t="s">
        <v>186</v>
      </c>
      <c r="DC38" s="168">
        <v>435.84999999999945</v>
      </c>
      <c r="DD38" s="1" t="s">
        <v>187</v>
      </c>
      <c r="DE38" s="545">
        <v>321.50000000000182</v>
      </c>
      <c r="DF38" s="432" t="s">
        <v>188</v>
      </c>
      <c r="DH38" s="431">
        <v>204.1</v>
      </c>
      <c r="DI38" s="1" t="s">
        <v>190</v>
      </c>
      <c r="DJ38" s="431">
        <v>112.75</v>
      </c>
      <c r="DK38" s="1" t="s">
        <v>186</v>
      </c>
      <c r="DL38" s="168">
        <v>211.79999999999927</v>
      </c>
      <c r="DM38" s="1" t="s">
        <v>187</v>
      </c>
      <c r="DN38" s="168"/>
      <c r="DO38" s="1" t="s">
        <v>188</v>
      </c>
      <c r="DQ38" s="431">
        <v>293.89999999999998</v>
      </c>
      <c r="DR38" s="1" t="s">
        <v>190</v>
      </c>
      <c r="DS38" s="431">
        <v>314.55</v>
      </c>
      <c r="DT38" s="1" t="s">
        <v>186</v>
      </c>
      <c r="DU38" s="496">
        <v>270.69999999999891</v>
      </c>
      <c r="DV38" s="1" t="s">
        <v>187</v>
      </c>
      <c r="DW38" s="545">
        <v>281.5</v>
      </c>
      <c r="DX38" s="432" t="s">
        <v>188</v>
      </c>
      <c r="DZ38" s="431">
        <v>154.69999999999999</v>
      </c>
      <c r="EA38" s="1" t="s">
        <v>190</v>
      </c>
      <c r="EB38" s="431">
        <v>268.5</v>
      </c>
      <c r="EC38" s="1" t="s">
        <v>186</v>
      </c>
      <c r="ED38" s="168">
        <v>347.90000000000055</v>
      </c>
      <c r="EE38" s="1" t="s">
        <v>187</v>
      </c>
      <c r="EF38" s="168"/>
      <c r="EG38" s="1" t="s">
        <v>188</v>
      </c>
      <c r="EI38" s="431">
        <v>299.5</v>
      </c>
      <c r="EJ38" s="1" t="s">
        <v>190</v>
      </c>
      <c r="EK38" s="431">
        <v>389.65</v>
      </c>
      <c r="EL38" s="1" t="s">
        <v>186</v>
      </c>
      <c r="EM38" s="496">
        <v>219.30000000000018</v>
      </c>
      <c r="EN38" s="1" t="s">
        <v>187</v>
      </c>
      <c r="EO38" s="213"/>
      <c r="EP38" s="1" t="s">
        <v>188</v>
      </c>
      <c r="ER38" s="431">
        <v>480.5</v>
      </c>
      <c r="ES38" s="1" t="s">
        <v>190</v>
      </c>
      <c r="ET38" s="431">
        <v>279.64999999999998</v>
      </c>
      <c r="EU38" s="1" t="s">
        <v>186</v>
      </c>
      <c r="EV38" s="168">
        <v>392.29999999999927</v>
      </c>
      <c r="EW38" s="1" t="s">
        <v>187</v>
      </c>
      <c r="EX38" s="168"/>
      <c r="EY38" s="1" t="s">
        <v>188</v>
      </c>
      <c r="FA38" s="431">
        <v>93.8</v>
      </c>
      <c r="FB38" s="1" t="s">
        <v>190</v>
      </c>
      <c r="FC38" s="431">
        <v>195.9</v>
      </c>
      <c r="FD38" s="1" t="s">
        <v>186</v>
      </c>
      <c r="FE38" s="496">
        <v>286.699999999998</v>
      </c>
      <c r="FF38" s="1" t="s">
        <v>187</v>
      </c>
      <c r="FG38" s="427">
        <v>171.60000000000218</v>
      </c>
      <c r="FH38" s="432" t="s">
        <v>188</v>
      </c>
      <c r="FJ38" s="431">
        <v>214.5</v>
      </c>
      <c r="FK38" s="1" t="s">
        <v>190</v>
      </c>
      <c r="FL38" s="431">
        <v>191.4</v>
      </c>
      <c r="FM38" s="1" t="s">
        <v>186</v>
      </c>
      <c r="FN38" s="496">
        <v>275.99999999999818</v>
      </c>
      <c r="FO38" s="1" t="s">
        <v>187</v>
      </c>
      <c r="FP38" s="545">
        <v>710.70000000000073</v>
      </c>
      <c r="FQ38" s="432" t="s">
        <v>188</v>
      </c>
      <c r="FS38" s="431">
        <v>237.9</v>
      </c>
      <c r="FT38" s="1" t="s">
        <v>190</v>
      </c>
      <c r="FU38" s="431">
        <v>415.2</v>
      </c>
      <c r="FV38" s="1" t="s">
        <v>186</v>
      </c>
      <c r="FW38" s="496">
        <v>553.69999999999709</v>
      </c>
      <c r="FX38" s="1" t="s">
        <v>187</v>
      </c>
      <c r="FY38" s="213"/>
      <c r="FZ38" s="1" t="s">
        <v>188</v>
      </c>
      <c r="GB38" s="431">
        <v>490.7</v>
      </c>
      <c r="GC38" s="1" t="s">
        <v>190</v>
      </c>
      <c r="GD38" s="431">
        <v>14.9</v>
      </c>
      <c r="GE38" s="1" t="s">
        <v>186</v>
      </c>
      <c r="GF38" s="168">
        <v>156.19999999999982</v>
      </c>
      <c r="GG38" s="1" t="s">
        <v>187</v>
      </c>
      <c r="GH38" s="168"/>
      <c r="GI38" s="1" t="s">
        <v>188</v>
      </c>
      <c r="GK38" s="431">
        <v>3844.1</v>
      </c>
      <c r="GL38" s="1" t="s">
        <v>190</v>
      </c>
      <c r="GM38" s="431">
        <v>2400.8000000000002</v>
      </c>
      <c r="GN38" s="1" t="s">
        <v>186</v>
      </c>
      <c r="GO38" s="496">
        <v>2078.2499999999964</v>
      </c>
      <c r="GP38" s="1" t="s">
        <v>187</v>
      </c>
      <c r="GQ38" s="545">
        <v>787.40000000000146</v>
      </c>
      <c r="GR38" s="432" t="s">
        <v>188</v>
      </c>
      <c r="GT38" s="431">
        <v>195.25</v>
      </c>
      <c r="GU38" s="1" t="s">
        <v>190</v>
      </c>
      <c r="GV38" s="431">
        <v>317.3</v>
      </c>
      <c r="GW38" s="1" t="s">
        <v>186</v>
      </c>
      <c r="GX38" s="496">
        <v>357.79999999999563</v>
      </c>
      <c r="GY38" s="1" t="s">
        <v>187</v>
      </c>
      <c r="GZ38" s="213"/>
      <c r="HA38" s="1" t="s">
        <v>188</v>
      </c>
      <c r="HC38">
        <v>606.9</v>
      </c>
      <c r="HD38" s="1" t="s">
        <v>190</v>
      </c>
      <c r="HE38">
        <v>758.4</v>
      </c>
      <c r="HF38" s="1" t="s">
        <v>186</v>
      </c>
      <c r="HG38" s="168">
        <v>383.29999999999927</v>
      </c>
      <c r="HH38" s="1" t="s">
        <v>187</v>
      </c>
      <c r="HI38" s="168">
        <v>665.99999999999909</v>
      </c>
      <c r="HJ38" s="1" t="s">
        <v>188</v>
      </c>
      <c r="HL38" s="431">
        <v>664.1</v>
      </c>
      <c r="HM38" s="1" t="s">
        <v>190</v>
      </c>
      <c r="HN38" s="431">
        <v>587.1</v>
      </c>
      <c r="HO38" s="1" t="s">
        <v>186</v>
      </c>
      <c r="HP38" s="496">
        <v>768.04999999999563</v>
      </c>
      <c r="HQ38" s="1" t="s">
        <v>187</v>
      </c>
      <c r="HR38" s="213"/>
      <c r="HS38" s="1" t="s">
        <v>188</v>
      </c>
      <c r="HU38" s="431">
        <v>3446.35</v>
      </c>
      <c r="HV38" s="1" t="s">
        <v>190</v>
      </c>
      <c r="HW38" s="431">
        <v>4045.1</v>
      </c>
      <c r="HX38" s="1" t="s">
        <v>186</v>
      </c>
      <c r="HY38" s="496">
        <v>3370.3500000000004</v>
      </c>
      <c r="HZ38" s="1" t="s">
        <v>187</v>
      </c>
      <c r="IA38" s="545">
        <v>3683.7999999999993</v>
      </c>
      <c r="IB38" s="432" t="s">
        <v>188</v>
      </c>
      <c r="ID38" s="431">
        <v>351.6</v>
      </c>
      <c r="IE38" s="1" t="s">
        <v>190</v>
      </c>
      <c r="IF38" s="431">
        <v>172.8</v>
      </c>
      <c r="IG38" s="1" t="s">
        <v>186</v>
      </c>
      <c r="IH38" s="496">
        <v>407.20000000000618</v>
      </c>
      <c r="II38" s="1" t="s">
        <v>187</v>
      </c>
      <c r="IJ38" s="213"/>
      <c r="IK38" s="1" t="s">
        <v>188</v>
      </c>
      <c r="IM38" s="431">
        <v>469</v>
      </c>
      <c r="IN38" s="1" t="s">
        <v>190</v>
      </c>
      <c r="IO38" s="431">
        <v>252.65</v>
      </c>
      <c r="IP38" s="1" t="s">
        <v>186</v>
      </c>
      <c r="IQ38" s="168">
        <v>124.50000000000182</v>
      </c>
      <c r="IR38" s="1" t="s">
        <v>187</v>
      </c>
      <c r="IS38" s="168"/>
      <c r="IT38" s="1" t="s">
        <v>188</v>
      </c>
      <c r="IV38">
        <v>458.5</v>
      </c>
      <c r="IW38" s="1" t="s">
        <v>190</v>
      </c>
      <c r="IX38">
        <v>392.9</v>
      </c>
      <c r="IY38" s="1" t="s">
        <v>186</v>
      </c>
      <c r="IZ38" s="213">
        <v>269.00000000001091</v>
      </c>
      <c r="JA38" s="1" t="s">
        <v>187</v>
      </c>
      <c r="JB38" s="168">
        <v>358.90000000000009</v>
      </c>
      <c r="JC38" s="1" t="s">
        <v>188</v>
      </c>
      <c r="JE38" s="431">
        <v>617.35</v>
      </c>
      <c r="JF38" s="1" t="s">
        <v>190</v>
      </c>
      <c r="JG38" s="431">
        <v>298.10000000000002</v>
      </c>
      <c r="JH38" s="1" t="s">
        <v>186</v>
      </c>
      <c r="JI38" s="496">
        <v>293.10000000000946</v>
      </c>
      <c r="JJ38" s="1" t="s">
        <v>187</v>
      </c>
      <c r="JK38" s="427">
        <v>400.50000000000182</v>
      </c>
      <c r="JL38" s="432" t="s">
        <v>188</v>
      </c>
      <c r="JN38" s="431">
        <v>558.5</v>
      </c>
      <c r="JO38" s="1" t="s">
        <v>190</v>
      </c>
      <c r="JP38" s="431">
        <v>180.3</v>
      </c>
      <c r="JQ38" s="1" t="s">
        <v>186</v>
      </c>
      <c r="JR38" s="496">
        <v>420.60000000000946</v>
      </c>
      <c r="JS38" s="1" t="s">
        <v>187</v>
      </c>
      <c r="JT38" s="213"/>
      <c r="JU38" s="1" t="s">
        <v>188</v>
      </c>
      <c r="JW38" s="431">
        <v>3132.1</v>
      </c>
      <c r="JX38" s="1" t="s">
        <v>190</v>
      </c>
      <c r="JY38" s="431">
        <v>2247.1999999999998</v>
      </c>
      <c r="JZ38" s="1" t="s">
        <v>186</v>
      </c>
      <c r="KA38" s="168">
        <v>1576.5</v>
      </c>
      <c r="KB38" s="1" t="s">
        <v>187</v>
      </c>
      <c r="KC38" s="545">
        <v>3379.1000000000222</v>
      </c>
      <c r="KD38" s="432" t="s">
        <v>188</v>
      </c>
      <c r="KF38">
        <v>332</v>
      </c>
      <c r="KG38" s="1" t="s">
        <v>190</v>
      </c>
      <c r="KH38">
        <v>9.1</v>
      </c>
      <c r="KI38" s="1" t="s">
        <v>186</v>
      </c>
      <c r="KJ38" s="168">
        <v>152.30000000000999</v>
      </c>
      <c r="KK38" s="1" t="s">
        <v>187</v>
      </c>
      <c r="KL38" s="213">
        <v>1.5000000000009095</v>
      </c>
      <c r="KM38" s="1" t="s">
        <v>188</v>
      </c>
      <c r="KO38" s="431">
        <v>343.4</v>
      </c>
      <c r="KP38" s="1" t="s">
        <v>190</v>
      </c>
      <c r="KQ38" s="431">
        <v>258.5</v>
      </c>
      <c r="KR38" s="1" t="s">
        <v>186</v>
      </c>
      <c r="KS38" s="496">
        <v>434.50000000001455</v>
      </c>
      <c r="KT38" s="1" t="s">
        <v>187</v>
      </c>
      <c r="KU38" s="213"/>
      <c r="KV38" s="1" t="s">
        <v>188</v>
      </c>
      <c r="KX38" s="431">
        <v>235.8</v>
      </c>
      <c r="KY38" s="1" t="s">
        <v>190</v>
      </c>
      <c r="KZ38" s="431">
        <v>293.35000000000002</v>
      </c>
      <c r="LA38" s="1" t="s">
        <v>186</v>
      </c>
      <c r="LB38" s="168">
        <v>245.6000000000131</v>
      </c>
      <c r="LC38" s="1" t="s">
        <v>187</v>
      </c>
      <c r="LD38" s="168"/>
      <c r="LE38" s="1" t="s">
        <v>188</v>
      </c>
      <c r="LG38" s="431">
        <v>22.1</v>
      </c>
      <c r="LH38" s="1" t="s">
        <v>190</v>
      </c>
      <c r="LI38" s="431">
        <v>0</v>
      </c>
      <c r="LJ38" s="1" t="s">
        <v>186</v>
      </c>
      <c r="LK38" s="185">
        <v>137.80000000000018</v>
      </c>
      <c r="LL38" s="1" t="s">
        <v>187</v>
      </c>
      <c r="LM38" s="185"/>
      <c r="LN38" s="1" t="s">
        <v>188</v>
      </c>
      <c r="LP38">
        <v>363.2</v>
      </c>
      <c r="LQ38" s="1" t="s">
        <v>190</v>
      </c>
      <c r="LR38">
        <v>166.2</v>
      </c>
      <c r="LS38" s="1" t="s">
        <v>186</v>
      </c>
      <c r="LT38" s="168">
        <v>266.70000000001164</v>
      </c>
      <c r="LU38" s="1" t="s">
        <v>187</v>
      </c>
      <c r="LV38" s="168">
        <v>250.19999999999982</v>
      </c>
      <c r="LW38" s="1" t="s">
        <v>188</v>
      </c>
      <c r="LY38" s="431">
        <v>426.1</v>
      </c>
      <c r="LZ38" s="1" t="s">
        <v>190</v>
      </c>
      <c r="MA38" s="431">
        <v>116.8</v>
      </c>
      <c r="MB38" s="1" t="s">
        <v>186</v>
      </c>
      <c r="MC38" s="168">
        <v>366.60000000000946</v>
      </c>
      <c r="MD38" s="1" t="s">
        <v>187</v>
      </c>
      <c r="ME38" s="168"/>
      <c r="MF38" s="1" t="s">
        <v>188</v>
      </c>
      <c r="MH38" s="431">
        <v>1001.7</v>
      </c>
      <c r="MI38" s="1" t="s">
        <v>190</v>
      </c>
      <c r="MJ38" s="431">
        <v>740.4</v>
      </c>
      <c r="MK38" s="1" t="s">
        <v>186</v>
      </c>
      <c r="ML38" s="466">
        <v>720.80000000001746</v>
      </c>
      <c r="MM38" s="1" t="s">
        <v>187</v>
      </c>
      <c r="MN38" s="588">
        <v>783.5</v>
      </c>
      <c r="MO38" s="432" t="s">
        <v>188</v>
      </c>
      <c r="MQ38" s="431">
        <v>285</v>
      </c>
      <c r="MR38" s="1" t="s">
        <v>190</v>
      </c>
      <c r="MS38" s="431">
        <v>206</v>
      </c>
      <c r="MT38" s="1" t="s">
        <v>186</v>
      </c>
      <c r="MU38" s="431">
        <v>123.49999999999272</v>
      </c>
      <c r="MV38" s="1" t="s">
        <v>187</v>
      </c>
      <c r="MW38" s="545">
        <v>275.5</v>
      </c>
      <c r="MX38" s="432" t="s">
        <v>188</v>
      </c>
    </row>
    <row r="39" spans="1:363" ht="18">
      <c r="A39" s="128" t="s">
        <v>2984</v>
      </c>
      <c r="B39" s="69">
        <f>SUM(D39:AAP39)</f>
        <v>45735.55000000009</v>
      </c>
      <c r="D39"/>
      <c r="E39" s="10">
        <f>D38*0.25</f>
        <v>149.44999999999999</v>
      </c>
      <c r="G39" s="10">
        <f>F38*0.5</f>
        <v>217.1</v>
      </c>
      <c r="I39" s="10">
        <f>H38*0.75</f>
        <v>372.11249999999995</v>
      </c>
      <c r="K39" s="10">
        <f>J38*1</f>
        <v>294.7</v>
      </c>
      <c r="N39" s="10">
        <f>M38*0.25</f>
        <v>37.4</v>
      </c>
      <c r="P39" s="10">
        <f>O38*0.5</f>
        <v>22.5</v>
      </c>
      <c r="R39" s="10">
        <f>Q38*0.75</f>
        <v>195.52499999999998</v>
      </c>
      <c r="T39" s="10">
        <f>S38*1</f>
        <v>215.49999999999989</v>
      </c>
      <c r="W39" s="10">
        <f>V38*0.25</f>
        <v>176.65</v>
      </c>
      <c r="Y39" s="10">
        <f>X38*0.5</f>
        <v>74.2</v>
      </c>
      <c r="Z39" s="165"/>
      <c r="AA39" s="10">
        <f>Z38*0.75</f>
        <v>417.11250000000024</v>
      </c>
      <c r="AC39" s="10">
        <f>AB38*1</f>
        <v>583.09999999999968</v>
      </c>
      <c r="AF39" s="10">
        <f>AE38*0.25</f>
        <v>76.5</v>
      </c>
      <c r="AH39" s="10">
        <f>AG38*0.5</f>
        <v>107.85</v>
      </c>
      <c r="AI39" s="165"/>
      <c r="AJ39" s="10">
        <f>AI38*0.75</f>
        <v>148.95000000000027</v>
      </c>
      <c r="AL39" s="10">
        <f>AK38*1</f>
        <v>105.59999999999968</v>
      </c>
      <c r="AO39" s="10">
        <f>AN38*0.25</f>
        <v>61.75</v>
      </c>
      <c r="AQ39" s="10">
        <f>AP38*0.5</f>
        <v>162.44999999999999</v>
      </c>
      <c r="AR39" s="165"/>
      <c r="AS39" s="10">
        <f>AR38*0.75</f>
        <v>149.39999999999986</v>
      </c>
      <c r="AU39" s="10">
        <f>AT38*1</f>
        <v>224.69999999999982</v>
      </c>
      <c r="AW39" s="31"/>
      <c r="AX39" s="10">
        <f>AW38*0.25</f>
        <v>106.9</v>
      </c>
      <c r="AZ39" s="10">
        <f>AY38*0.5</f>
        <v>164.5</v>
      </c>
      <c r="BA39" s="165"/>
      <c r="BB39" s="10">
        <f>BA38*0.75</f>
        <v>358.12499999999966</v>
      </c>
      <c r="BD39" s="10">
        <f>BC38*1</f>
        <v>418.29999999999973</v>
      </c>
      <c r="BG39" s="10">
        <f>BF38*0.25</f>
        <v>161.19999999999999</v>
      </c>
      <c r="BI39" s="10">
        <f>BH38*0.5</f>
        <v>430.95</v>
      </c>
      <c r="BJ39" s="165"/>
      <c r="BK39" s="10">
        <f>BJ38*0.75</f>
        <v>644.36249999999939</v>
      </c>
      <c r="BL39" s="165"/>
      <c r="BM39" s="10">
        <f>BL38*1</f>
        <v>329.40000000000055</v>
      </c>
      <c r="BP39" s="10">
        <f>BO38*0.25</f>
        <v>184.75</v>
      </c>
      <c r="BR39" s="10">
        <f>BQ38*0.5</f>
        <v>281.32499999999999</v>
      </c>
      <c r="BT39" s="10">
        <f>BS38*0.75</f>
        <v>443.32499999999993</v>
      </c>
      <c r="BV39" s="10">
        <f>BU38*1</f>
        <v>281.50000000000045</v>
      </c>
      <c r="BX39" s="173"/>
      <c r="BY39" s="10">
        <f>BX38*0.25</f>
        <v>23.199999999999818</v>
      </c>
      <c r="BZ39" s="173"/>
      <c r="CA39" s="10">
        <f>BZ38*0.5</f>
        <v>0</v>
      </c>
      <c r="CB39" s="177"/>
      <c r="CC39" s="10">
        <f>CB38*0.75</f>
        <v>326.8125</v>
      </c>
      <c r="CE39" s="437">
        <f>CD38*1</f>
        <v>95.600000000000364</v>
      </c>
      <c r="CG39" s="431"/>
      <c r="CH39" s="10">
        <f>CG38*0.25</f>
        <v>47.524999999999999</v>
      </c>
      <c r="CI39" s="431"/>
      <c r="CJ39" s="10">
        <f>CI38*0.5</f>
        <v>124.95</v>
      </c>
      <c r="CK39" s="165"/>
      <c r="CL39" s="10">
        <f>CK38*0.75</f>
        <v>370.19999999999891</v>
      </c>
      <c r="CM39" s="165"/>
      <c r="CN39" s="10">
        <f>CM38*1</f>
        <v>0</v>
      </c>
      <c r="CP39" s="431"/>
      <c r="CQ39" s="10">
        <f>CP38*0.25</f>
        <v>44.55</v>
      </c>
      <c r="CR39" s="431"/>
      <c r="CS39" s="10">
        <f>CR38*0.5</f>
        <v>117.27500000000001</v>
      </c>
      <c r="CT39" s="165"/>
      <c r="CU39" s="10">
        <f>CT38*0.75</f>
        <v>132.82499999999891</v>
      </c>
      <c r="CV39" s="165"/>
      <c r="CW39" s="10">
        <f>CV38*1</f>
        <v>0</v>
      </c>
      <c r="CY39" s="431"/>
      <c r="CZ39" s="10">
        <f>CY38*0.25</f>
        <v>72.8125</v>
      </c>
      <c r="DA39" s="431"/>
      <c r="DB39" s="10">
        <f>DA38*0.5</f>
        <v>207.32499999999999</v>
      </c>
      <c r="DC39" s="165"/>
      <c r="DD39" s="10">
        <f>DC38*0.75</f>
        <v>326.88749999999959</v>
      </c>
      <c r="DF39" s="437">
        <f>DE38*1</f>
        <v>321.50000000000182</v>
      </c>
      <c r="DH39" s="431"/>
      <c r="DI39" s="10">
        <f>DH38*0.25</f>
        <v>51.024999999999999</v>
      </c>
      <c r="DJ39" s="431"/>
      <c r="DK39" s="10">
        <f>DJ38*0.5</f>
        <v>56.375</v>
      </c>
      <c r="DL39" s="165"/>
      <c r="DM39" s="10">
        <f>DL38*0.75</f>
        <v>158.84999999999945</v>
      </c>
      <c r="DN39" s="165"/>
      <c r="DO39" s="10">
        <f>DN38*1</f>
        <v>0</v>
      </c>
      <c r="DQ39" s="431"/>
      <c r="DR39" s="10">
        <f>DQ38*0.25</f>
        <v>73.474999999999994</v>
      </c>
      <c r="DS39" s="431"/>
      <c r="DT39" s="10">
        <f>DS38*0.5</f>
        <v>157.27500000000001</v>
      </c>
      <c r="DU39" s="165"/>
      <c r="DV39" s="10">
        <f>DU38*0.75</f>
        <v>203.02499999999918</v>
      </c>
      <c r="DX39" s="437">
        <f>DW38*1</f>
        <v>281.5</v>
      </c>
      <c r="DZ39" s="431"/>
      <c r="EA39" s="10">
        <f>DZ38*0.25</f>
        <v>38.674999999999997</v>
      </c>
      <c r="EB39" s="431"/>
      <c r="EC39" s="10">
        <f>EB38*0.5</f>
        <v>134.25</v>
      </c>
      <c r="ED39" s="31"/>
      <c r="EE39" s="10">
        <f>ED38*0.75</f>
        <v>260.92500000000041</v>
      </c>
      <c r="EF39" s="31"/>
      <c r="EG39" s="10">
        <f>EF38*1</f>
        <v>0</v>
      </c>
      <c r="EI39" s="431"/>
      <c r="EJ39" s="10">
        <f>EI38*0.25</f>
        <v>74.875</v>
      </c>
      <c r="EK39" s="431"/>
      <c r="EL39" s="10">
        <f>EK38*0.5</f>
        <v>194.82499999999999</v>
      </c>
      <c r="EM39" s="165"/>
      <c r="EN39" s="10">
        <f>EM38*0.75</f>
        <v>164.47500000000014</v>
      </c>
      <c r="EO39" s="165"/>
      <c r="EP39" s="10">
        <f>EO38*1</f>
        <v>0</v>
      </c>
      <c r="ER39" s="431"/>
      <c r="ES39" s="10">
        <f>ER38*0.25</f>
        <v>120.125</v>
      </c>
      <c r="ET39" s="431"/>
      <c r="EU39" s="10">
        <f>ET38*0.5</f>
        <v>139.82499999999999</v>
      </c>
      <c r="EV39" s="165"/>
      <c r="EW39" s="10">
        <f>EV38*0.75</f>
        <v>294.22499999999945</v>
      </c>
      <c r="EX39" s="165"/>
      <c r="EY39" s="10">
        <f>EX38*1</f>
        <v>0</v>
      </c>
      <c r="FA39" s="431"/>
      <c r="FB39" s="10">
        <f>FA38*0.25</f>
        <v>23.45</v>
      </c>
      <c r="FC39" s="431"/>
      <c r="FD39" s="10">
        <f>FC38*0.5</f>
        <v>97.95</v>
      </c>
      <c r="FE39" s="31"/>
      <c r="FF39" s="10">
        <f>FE38*0.75</f>
        <v>215.0249999999985</v>
      </c>
      <c r="FG39" s="31"/>
      <c r="FH39" s="437">
        <f>FG38*1</f>
        <v>171.60000000000218</v>
      </c>
      <c r="FJ39" s="431"/>
      <c r="FK39" s="10">
        <f>FJ38*0.25</f>
        <v>53.625</v>
      </c>
      <c r="FL39" s="431"/>
      <c r="FM39" s="10">
        <f>FL38*0.5</f>
        <v>95.7</v>
      </c>
      <c r="FN39" s="165"/>
      <c r="FO39" s="10">
        <f>FN38*0.75</f>
        <v>206.99999999999864</v>
      </c>
      <c r="FQ39" s="437">
        <f>FP38*1</f>
        <v>710.70000000000073</v>
      </c>
      <c r="FS39" s="431"/>
      <c r="FT39" s="10">
        <f>FS38*0.25</f>
        <v>59.475000000000001</v>
      </c>
      <c r="FU39" s="431"/>
      <c r="FV39" s="10">
        <f>FU38*0.5</f>
        <v>207.6</v>
      </c>
      <c r="FW39" s="165"/>
      <c r="FX39" s="10">
        <f>FW38*0.75</f>
        <v>415.27499999999782</v>
      </c>
      <c r="FY39" s="165"/>
      <c r="FZ39" s="10">
        <f>FY38*1</f>
        <v>0</v>
      </c>
      <c r="GB39" s="431"/>
      <c r="GC39" s="10">
        <f>GB38*0.25</f>
        <v>122.675</v>
      </c>
      <c r="GD39" s="431"/>
      <c r="GE39" s="10">
        <f>GD38*0.5</f>
        <v>7.45</v>
      </c>
      <c r="GF39" s="31"/>
      <c r="GG39" s="10">
        <f>GF38*0.75</f>
        <v>117.14999999999986</v>
      </c>
      <c r="GH39" s="31"/>
      <c r="GI39" s="10">
        <f>GH38*1</f>
        <v>0</v>
      </c>
      <c r="GK39" s="431"/>
      <c r="GL39" s="10">
        <f>GK38*0.25</f>
        <v>961.02499999999998</v>
      </c>
      <c r="GM39" s="431"/>
      <c r="GN39" s="10">
        <f>GM38*0.5</f>
        <v>1200.4000000000001</v>
      </c>
      <c r="GO39" s="165"/>
      <c r="GP39" s="10">
        <f>GO38*0.75</f>
        <v>1558.6874999999973</v>
      </c>
      <c r="GR39" s="437">
        <f>GQ38*1</f>
        <v>787.40000000000146</v>
      </c>
      <c r="GT39" s="431"/>
      <c r="GU39" s="10">
        <f>GT38*0.25</f>
        <v>48.8125</v>
      </c>
      <c r="GV39" s="431"/>
      <c r="GW39" s="10">
        <f>GV38*0.5</f>
        <v>158.65</v>
      </c>
      <c r="GX39" s="165"/>
      <c r="GY39" s="10">
        <f>GX38*0.75</f>
        <v>268.34999999999673</v>
      </c>
      <c r="GZ39" s="165"/>
      <c r="HA39" s="10">
        <f>GZ38*1</f>
        <v>0</v>
      </c>
      <c r="HD39" s="10">
        <f>HC38*0.25</f>
        <v>151.72499999999999</v>
      </c>
      <c r="HF39" s="10">
        <f>HE38*0.5</f>
        <v>379.2</v>
      </c>
      <c r="HH39" s="10">
        <f>HG38*0.75</f>
        <v>287.47499999999945</v>
      </c>
      <c r="HJ39" s="10">
        <f>HI38*1</f>
        <v>665.99999999999909</v>
      </c>
      <c r="HL39" s="431"/>
      <c r="HM39" s="10">
        <f>HL38*0.25</f>
        <v>166.02500000000001</v>
      </c>
      <c r="HN39" s="431"/>
      <c r="HO39" s="10">
        <f>HN38*0.5</f>
        <v>293.55</v>
      </c>
      <c r="HP39" s="431"/>
      <c r="HQ39" s="10">
        <f>HP38*0.75</f>
        <v>576.03749999999673</v>
      </c>
      <c r="HS39" s="10">
        <f>HR38*1</f>
        <v>0</v>
      </c>
      <c r="HU39" s="431"/>
      <c r="HV39" s="10">
        <f>HU38*0.25</f>
        <v>861.58749999999998</v>
      </c>
      <c r="HW39" s="431"/>
      <c r="HX39" s="10">
        <f>HW38*0.5</f>
        <v>2022.55</v>
      </c>
      <c r="HY39" s="431"/>
      <c r="HZ39" s="10">
        <f>HY38*0.75</f>
        <v>2527.7625000000003</v>
      </c>
      <c r="IB39" s="437">
        <f>IA38*1</f>
        <v>3683.7999999999993</v>
      </c>
      <c r="ID39" s="431"/>
      <c r="IE39" s="10">
        <f>ID38*0.25</f>
        <v>87.9</v>
      </c>
      <c r="IF39" s="431"/>
      <c r="IG39" s="10">
        <f>IF38*0.5</f>
        <v>86.4</v>
      </c>
      <c r="IH39" s="431"/>
      <c r="II39" s="10">
        <f>IH38*0.75</f>
        <v>305.40000000000464</v>
      </c>
      <c r="IK39" s="10">
        <f>IJ38*1</f>
        <v>0</v>
      </c>
      <c r="IM39" s="431"/>
      <c r="IN39" s="10">
        <f>IM38*0.25</f>
        <v>117.25</v>
      </c>
      <c r="IO39" s="431"/>
      <c r="IP39" s="10">
        <f>IO38*0.5</f>
        <v>126.325</v>
      </c>
      <c r="IQ39" s="431"/>
      <c r="IR39" s="10">
        <f>IQ38*0.75</f>
        <v>93.375000000001364</v>
      </c>
      <c r="IT39" s="10">
        <f>IS38*1</f>
        <v>0</v>
      </c>
      <c r="IW39" s="10">
        <f>IV38*0.25</f>
        <v>114.625</v>
      </c>
      <c r="IY39" s="10">
        <f>IX38*0.5</f>
        <v>196.45</v>
      </c>
      <c r="JA39" s="10">
        <f>IZ38*0.75</f>
        <v>201.75000000000819</v>
      </c>
      <c r="JC39" s="10">
        <f>JB38*1</f>
        <v>358.90000000000009</v>
      </c>
      <c r="JE39" s="431"/>
      <c r="JF39" s="10">
        <f>JE38*0.25</f>
        <v>154.33750000000001</v>
      </c>
      <c r="JG39" s="431"/>
      <c r="JH39" s="10">
        <f>JG38*0.5</f>
        <v>149.05000000000001</v>
      </c>
      <c r="JI39" s="431"/>
      <c r="JJ39" s="10">
        <f>JI38*0.75</f>
        <v>219.82500000000709</v>
      </c>
      <c r="JL39" s="437">
        <f>JK38*1</f>
        <v>400.50000000000182</v>
      </c>
      <c r="JN39" s="431"/>
      <c r="JO39" s="10">
        <f>JN38*0.25</f>
        <v>139.625</v>
      </c>
      <c r="JP39" s="431"/>
      <c r="JQ39" s="10">
        <f>JP38*0.5</f>
        <v>90.15</v>
      </c>
      <c r="JR39" s="431"/>
      <c r="JS39" s="10">
        <f>JR38*0.75</f>
        <v>315.45000000000709</v>
      </c>
      <c r="JU39" s="10">
        <f>JT38*1</f>
        <v>0</v>
      </c>
      <c r="JW39" s="431"/>
      <c r="JX39" s="10">
        <f>JW38*0.25</f>
        <v>783.02499999999998</v>
      </c>
      <c r="JY39" s="431"/>
      <c r="JZ39" s="10">
        <f>JY38*0.5</f>
        <v>1123.5999999999999</v>
      </c>
      <c r="KA39" s="431"/>
      <c r="KB39" s="10">
        <f>KA38*0.75</f>
        <v>1182.375</v>
      </c>
      <c r="KD39" s="437">
        <f t="shared" ref="KD39" si="10">KC38*1</f>
        <v>3379.1000000000222</v>
      </c>
      <c r="KG39" s="10">
        <f>KF38*0.25</f>
        <v>83</v>
      </c>
      <c r="KI39" s="10">
        <f>KH38*0.5</f>
        <v>4.55</v>
      </c>
      <c r="KK39" s="10">
        <f>KJ38*0.75</f>
        <v>114.2250000000075</v>
      </c>
      <c r="KM39" s="10">
        <f>KL38*1</f>
        <v>1.5000000000009095</v>
      </c>
      <c r="KO39" s="431"/>
      <c r="KP39" s="10">
        <f>KO38*0.25</f>
        <v>85.85</v>
      </c>
      <c r="KQ39" s="431"/>
      <c r="KR39" s="10">
        <f>KQ38*0.5</f>
        <v>129.25</v>
      </c>
      <c r="KS39" s="431"/>
      <c r="KT39" s="10">
        <f>KS38*0.75</f>
        <v>325.87500000001091</v>
      </c>
      <c r="KV39" s="10">
        <f>KU38*1</f>
        <v>0</v>
      </c>
      <c r="KX39" s="431"/>
      <c r="KY39" s="10">
        <f>KX38*0.25</f>
        <v>58.95</v>
      </c>
      <c r="KZ39" s="431"/>
      <c r="LA39" s="10">
        <f>KZ38*0.5</f>
        <v>146.67500000000001</v>
      </c>
      <c r="LB39" s="431"/>
      <c r="LC39" s="10">
        <f>LB38*0.75</f>
        <v>184.20000000000982</v>
      </c>
      <c r="LE39" s="10">
        <f>LD38*1</f>
        <v>0</v>
      </c>
      <c r="LG39" s="431"/>
      <c r="LH39" s="10">
        <f>LG38*0.25</f>
        <v>5.5250000000000004</v>
      </c>
      <c r="LI39" s="431"/>
      <c r="LJ39" s="10">
        <f>LI38*0.5</f>
        <v>0</v>
      </c>
      <c r="LK39" s="29"/>
      <c r="LL39" s="10">
        <f>LK38*0.75</f>
        <v>103.35000000000014</v>
      </c>
      <c r="LM39" s="29"/>
      <c r="LN39" s="10">
        <f>LM38*1</f>
        <v>0</v>
      </c>
      <c r="LQ39" s="10">
        <f>LP38*0.25</f>
        <v>90.8</v>
      </c>
      <c r="LS39" s="10">
        <f>LR38*0.5</f>
        <v>83.1</v>
      </c>
      <c r="LU39" s="10">
        <f>LT38*0.75</f>
        <v>200.02500000000873</v>
      </c>
      <c r="LW39" s="10">
        <f>LV38*1</f>
        <v>250.19999999999982</v>
      </c>
      <c r="LY39" s="431"/>
      <c r="LZ39" s="10">
        <f>LY38*0.25</f>
        <v>106.52500000000001</v>
      </c>
      <c r="MA39" s="431"/>
      <c r="MB39" s="10">
        <f>MA38*0.5</f>
        <v>58.4</v>
      </c>
      <c r="MC39" s="431"/>
      <c r="MD39" s="10">
        <f>MC38*0.75</f>
        <v>274.95000000000709</v>
      </c>
      <c r="MF39" s="10">
        <f>ME38*1</f>
        <v>0</v>
      </c>
      <c r="MH39" s="431"/>
      <c r="MI39" s="10">
        <f>MH38*0.25</f>
        <v>250.42500000000001</v>
      </c>
      <c r="MJ39" s="431"/>
      <c r="MK39" s="10">
        <f>MJ38*0.5</f>
        <v>370.2</v>
      </c>
      <c r="ML39" s="431"/>
      <c r="MM39" s="10">
        <f>ML38*0.75</f>
        <v>540.6000000000131</v>
      </c>
      <c r="MO39" s="437">
        <f>MN38*1</f>
        <v>783.5</v>
      </c>
      <c r="MQ39" s="431"/>
      <c r="MR39" s="10">
        <f>MQ38*0.25</f>
        <v>71.25</v>
      </c>
      <c r="MS39" s="431"/>
      <c r="MT39" s="10">
        <f>MS38*0.5</f>
        <v>103</v>
      </c>
      <c r="MU39" s="431"/>
      <c r="MV39" s="10">
        <f>MU38*0.75</f>
        <v>92.624999999994543</v>
      </c>
      <c r="MX39" s="437">
        <f>MW38*1</f>
        <v>275.5</v>
      </c>
    </row>
    <row r="40" spans="1:363" s="60" customFormat="1" ht="15.75">
      <c r="A40" s="62"/>
      <c r="B40" s="381"/>
      <c r="C40" s="379"/>
      <c r="E40" s="380"/>
      <c r="G40" s="85"/>
      <c r="L40" s="379"/>
      <c r="M40" s="380"/>
      <c r="N40" s="380"/>
      <c r="P40" s="85"/>
      <c r="U40" s="379"/>
      <c r="V40" s="380"/>
      <c r="W40" s="380"/>
      <c r="Y40" s="85"/>
      <c r="Z40" s="382"/>
      <c r="AD40" s="379"/>
      <c r="AE40" s="380"/>
      <c r="AF40" s="380"/>
      <c r="AI40" s="382"/>
      <c r="AM40" s="379"/>
      <c r="AN40" s="380"/>
      <c r="AO40" s="380"/>
      <c r="AR40" s="382"/>
      <c r="AV40" s="379"/>
      <c r="AW40" s="235"/>
      <c r="AX40" s="380"/>
      <c r="AY40" s="235"/>
      <c r="BA40" s="382"/>
      <c r="BE40" s="379"/>
      <c r="BF40" s="380"/>
      <c r="BG40" s="380"/>
      <c r="BJ40" s="382"/>
      <c r="BL40" s="382"/>
      <c r="BN40" s="379"/>
      <c r="BO40" s="380"/>
      <c r="BP40" s="380"/>
      <c r="BW40" s="379"/>
      <c r="BX40" s="384"/>
      <c r="BY40" s="380"/>
      <c r="BZ40" s="384"/>
      <c r="CB40" s="385"/>
      <c r="CE40" s="456"/>
      <c r="CF40" s="379"/>
      <c r="CG40" s="534"/>
      <c r="CH40" s="380"/>
      <c r="CI40" s="456"/>
      <c r="CK40" s="382"/>
      <c r="CM40" s="382"/>
      <c r="CO40" s="379"/>
      <c r="CP40" s="534"/>
      <c r="CQ40" s="380"/>
      <c r="CR40" s="456"/>
      <c r="CT40" s="382"/>
      <c r="CV40" s="382"/>
      <c r="CX40" s="379"/>
      <c r="CY40" s="534"/>
      <c r="CZ40" s="380"/>
      <c r="DA40" s="456"/>
      <c r="DC40" s="382"/>
      <c r="DF40" s="456"/>
      <c r="DG40" s="379"/>
      <c r="DH40" s="534"/>
      <c r="DI40" s="380"/>
      <c r="DJ40" s="456"/>
      <c r="DL40" s="382"/>
      <c r="DN40" s="382"/>
      <c r="DP40" s="379"/>
      <c r="DQ40" s="534"/>
      <c r="DR40" s="380"/>
      <c r="DS40" s="456"/>
      <c r="DU40" s="382"/>
      <c r="DX40" s="456"/>
      <c r="DY40" s="379"/>
      <c r="DZ40" s="534"/>
      <c r="EA40" s="380"/>
      <c r="EB40" s="456"/>
      <c r="ED40" s="235"/>
      <c r="EF40" s="235"/>
      <c r="EH40" s="379"/>
      <c r="EI40" s="534"/>
      <c r="EJ40" s="380"/>
      <c r="EK40" s="456"/>
      <c r="EM40" s="382"/>
      <c r="EO40" s="382"/>
      <c r="EQ40" s="379"/>
      <c r="ER40" s="534"/>
      <c r="ES40" s="380"/>
      <c r="ET40" s="456"/>
      <c r="EV40" s="382"/>
      <c r="EX40" s="382"/>
      <c r="EZ40" s="379"/>
      <c r="FA40" s="534"/>
      <c r="FB40" s="380"/>
      <c r="FC40" s="456"/>
      <c r="FE40" s="235"/>
      <c r="FG40" s="235"/>
      <c r="FH40" s="456"/>
      <c r="FI40" s="379"/>
      <c r="FJ40" s="534"/>
      <c r="FK40" s="380"/>
      <c r="FL40" s="456"/>
      <c r="FN40" s="382"/>
      <c r="FQ40" s="456"/>
      <c r="FR40" s="379"/>
      <c r="FS40" s="534"/>
      <c r="FT40" s="380"/>
      <c r="FU40" s="456"/>
      <c r="FW40" s="382"/>
      <c r="FY40" s="382"/>
      <c r="GA40" s="379"/>
      <c r="GB40" s="534"/>
      <c r="GC40" s="380"/>
      <c r="GD40" s="456"/>
      <c r="GF40" s="235"/>
      <c r="GH40" s="235"/>
      <c r="GJ40" s="379"/>
      <c r="GK40" s="534"/>
      <c r="GL40" s="380"/>
      <c r="GM40" s="456"/>
      <c r="GO40" s="382"/>
      <c r="GR40" s="456"/>
      <c r="GS40" s="379"/>
      <c r="GT40" s="534"/>
      <c r="GU40" s="380"/>
      <c r="GV40" s="456"/>
      <c r="GX40" s="382"/>
      <c r="GZ40" s="382"/>
      <c r="HB40" s="379"/>
      <c r="HC40" s="380"/>
      <c r="HD40" s="380"/>
      <c r="HK40" s="379"/>
      <c r="HL40" s="534"/>
      <c r="HM40" s="380"/>
      <c r="HN40" s="456"/>
      <c r="HP40" s="456"/>
      <c r="HT40" s="379"/>
      <c r="HU40" s="534"/>
      <c r="HV40" s="380"/>
      <c r="HW40" s="456"/>
      <c r="HY40" s="456"/>
      <c r="IB40" s="456"/>
      <c r="IC40" s="379"/>
      <c r="ID40" s="534"/>
      <c r="IE40" s="380"/>
      <c r="IF40" s="456"/>
      <c r="IH40" s="456"/>
      <c r="IL40" s="379"/>
      <c r="IM40" s="534"/>
      <c r="IN40" s="380"/>
      <c r="IO40" s="456"/>
      <c r="IQ40" s="456"/>
      <c r="IU40" s="379"/>
      <c r="IV40" s="380"/>
      <c r="IW40" s="380"/>
      <c r="JD40" s="379"/>
      <c r="JE40" s="534"/>
      <c r="JF40" s="380"/>
      <c r="JG40" s="456"/>
      <c r="JI40" s="456"/>
      <c r="JL40" s="456"/>
      <c r="JM40" s="379"/>
      <c r="JN40" s="534"/>
      <c r="JO40" s="380"/>
      <c r="JP40" s="456"/>
      <c r="JR40" s="456"/>
      <c r="JV40" s="379"/>
      <c r="JW40" s="534"/>
      <c r="JX40" s="380"/>
      <c r="JY40" s="456"/>
      <c r="KA40" s="456"/>
      <c r="KD40" s="456"/>
      <c r="KE40" s="379"/>
      <c r="KF40" s="380"/>
      <c r="KG40" s="380"/>
      <c r="KN40" s="379"/>
      <c r="KO40" s="534"/>
      <c r="KP40" s="380"/>
      <c r="KQ40" s="456"/>
      <c r="KS40" s="456"/>
      <c r="KW40" s="379"/>
      <c r="KX40" s="534"/>
      <c r="KY40" s="380"/>
      <c r="KZ40" s="456"/>
      <c r="LB40" s="456"/>
      <c r="LF40" s="379"/>
      <c r="LG40" s="534"/>
      <c r="LH40" s="380"/>
      <c r="LI40" s="456"/>
      <c r="LK40" s="383"/>
      <c r="LM40" s="383"/>
      <c r="LO40" s="379"/>
      <c r="LP40" s="380"/>
      <c r="LQ40" s="380"/>
      <c r="LX40" s="379"/>
      <c r="LY40" s="534"/>
      <c r="LZ40" s="380"/>
      <c r="MA40" s="456"/>
      <c r="MC40" s="456"/>
      <c r="MG40" s="379"/>
      <c r="MH40" s="534"/>
      <c r="MI40" s="380"/>
      <c r="MJ40" s="456"/>
      <c r="ML40" s="456"/>
      <c r="MO40" s="456"/>
      <c r="MP40" s="379"/>
      <c r="MQ40" s="457"/>
      <c r="MR40" s="380"/>
      <c r="MS40" s="534"/>
      <c r="MU40" s="534"/>
      <c r="MX40" s="456"/>
      <c r="MY40" s="379"/>
    </row>
    <row r="41" spans="1:363" ht="18">
      <c r="A41" s="61" t="s">
        <v>155</v>
      </c>
      <c r="B41" s="69"/>
      <c r="E41" s="1" t="s">
        <v>190</v>
      </c>
      <c r="F41">
        <v>378.2</v>
      </c>
      <c r="G41" s="1" t="s">
        <v>186</v>
      </c>
      <c r="H41">
        <v>200.7</v>
      </c>
      <c r="I41" s="1" t="s">
        <v>187</v>
      </c>
      <c r="J41" s="157">
        <v>121.9</v>
      </c>
      <c r="K41" s="1" t="s">
        <v>188</v>
      </c>
      <c r="M41" s="22"/>
      <c r="N41" s="1" t="s">
        <v>190</v>
      </c>
      <c r="O41">
        <v>134.19999999999999</v>
      </c>
      <c r="P41" s="1" t="s">
        <v>186</v>
      </c>
      <c r="Q41">
        <v>284</v>
      </c>
      <c r="R41" s="1" t="s">
        <v>187</v>
      </c>
      <c r="S41" s="168">
        <v>143.60000000000002</v>
      </c>
      <c r="T41" s="1" t="s">
        <v>188</v>
      </c>
      <c r="V41" s="22"/>
      <c r="W41" s="1" t="s">
        <v>190</v>
      </c>
      <c r="X41">
        <v>263</v>
      </c>
      <c r="Y41" s="1" t="s">
        <v>186</v>
      </c>
      <c r="Z41" s="168">
        <v>583.99999999999977</v>
      </c>
      <c r="AA41" s="1" t="s">
        <v>187</v>
      </c>
      <c r="AB41" s="168">
        <v>361.00000000000023</v>
      </c>
      <c r="AC41" s="1" t="s">
        <v>188</v>
      </c>
      <c r="AE41" s="22"/>
      <c r="AF41" s="1" t="s">
        <v>190</v>
      </c>
      <c r="AG41">
        <v>135.6</v>
      </c>
      <c r="AH41" s="1" t="s">
        <v>186</v>
      </c>
      <c r="AI41" s="168">
        <v>168.69999999999982</v>
      </c>
      <c r="AJ41" s="1" t="s">
        <v>187</v>
      </c>
      <c r="AK41" s="168">
        <v>369.40000000000055</v>
      </c>
      <c r="AL41" s="1" t="s">
        <v>188</v>
      </c>
      <c r="AN41" s="22"/>
      <c r="AO41" s="1" t="s">
        <v>190</v>
      </c>
      <c r="AP41">
        <v>172.7</v>
      </c>
      <c r="AQ41" s="1" t="s">
        <v>186</v>
      </c>
      <c r="AR41" s="168">
        <v>50.699999999999818</v>
      </c>
      <c r="AS41" s="1" t="s">
        <v>187</v>
      </c>
      <c r="AT41" s="168">
        <v>67.300000000000182</v>
      </c>
      <c r="AU41" s="1" t="s">
        <v>188</v>
      </c>
      <c r="AW41" s="79"/>
      <c r="AX41" s="1" t="s">
        <v>190</v>
      </c>
      <c r="AY41" s="31">
        <v>349.4</v>
      </c>
      <c r="AZ41" s="1" t="s">
        <v>186</v>
      </c>
      <c r="BA41" s="168">
        <v>538.60000000000036</v>
      </c>
      <c r="BB41" s="1" t="s">
        <v>187</v>
      </c>
      <c r="BC41" s="168">
        <v>555</v>
      </c>
      <c r="BD41" s="1" t="s">
        <v>188</v>
      </c>
      <c r="BF41" s="22"/>
      <c r="BG41" s="1" t="s">
        <v>190</v>
      </c>
      <c r="BH41">
        <v>505.2</v>
      </c>
      <c r="BI41" s="1" t="s">
        <v>186</v>
      </c>
      <c r="BJ41" s="168">
        <v>487.20000000000073</v>
      </c>
      <c r="BK41" s="1" t="s">
        <v>187</v>
      </c>
      <c r="BL41" s="168">
        <v>206.59999999999854</v>
      </c>
      <c r="BM41" s="1" t="s">
        <v>188</v>
      </c>
      <c r="BO41" s="22"/>
      <c r="BP41" s="1" t="s">
        <v>190</v>
      </c>
      <c r="BQ41">
        <v>389.3</v>
      </c>
      <c r="BR41" s="1" t="s">
        <v>186</v>
      </c>
      <c r="BS41" s="168">
        <v>514.60000000000036</v>
      </c>
      <c r="BT41" s="1" t="s">
        <v>187</v>
      </c>
      <c r="BU41" s="168">
        <v>283.40000000000009</v>
      </c>
      <c r="BV41" s="1" t="s">
        <v>188</v>
      </c>
      <c r="BX41" s="173"/>
      <c r="BY41" s="1" t="s">
        <v>190</v>
      </c>
      <c r="BZ41" s="173">
        <v>74</v>
      </c>
      <c r="CA41" s="1" t="s">
        <v>186</v>
      </c>
      <c r="CB41" s="177">
        <v>699.5</v>
      </c>
      <c r="CC41" s="1" t="s">
        <v>187</v>
      </c>
      <c r="CD41" s="427">
        <v>108.00000000000364</v>
      </c>
      <c r="CE41" s="432" t="s">
        <v>188</v>
      </c>
      <c r="CG41" s="440"/>
      <c r="CH41" s="1" t="s">
        <v>190</v>
      </c>
      <c r="CI41" s="431">
        <v>122.4</v>
      </c>
      <c r="CJ41" s="1" t="s">
        <v>186</v>
      </c>
      <c r="CK41" s="168">
        <v>611.19999999999709</v>
      </c>
      <c r="CL41" s="1" t="s">
        <v>187</v>
      </c>
      <c r="CM41" s="168"/>
      <c r="CN41" s="1" t="s">
        <v>188</v>
      </c>
      <c r="CP41" s="440"/>
      <c r="CQ41" s="1" t="s">
        <v>190</v>
      </c>
      <c r="CR41" s="431">
        <v>389.9</v>
      </c>
      <c r="CS41" s="1" t="s">
        <v>186</v>
      </c>
      <c r="CT41" s="168">
        <v>203.59999999999854</v>
      </c>
      <c r="CU41" s="1" t="s">
        <v>187</v>
      </c>
      <c r="CV41" s="168"/>
      <c r="CW41" s="1" t="s">
        <v>188</v>
      </c>
      <c r="CY41" s="440"/>
      <c r="CZ41" s="1" t="s">
        <v>190</v>
      </c>
      <c r="DA41" s="431">
        <v>515.9</v>
      </c>
      <c r="DB41" s="1" t="s">
        <v>186</v>
      </c>
      <c r="DC41" s="168">
        <v>320.39999999999782</v>
      </c>
      <c r="DD41" s="1" t="s">
        <v>187</v>
      </c>
      <c r="DE41" s="545">
        <v>117.00000000000182</v>
      </c>
      <c r="DF41" s="432" t="s">
        <v>188</v>
      </c>
      <c r="DH41" s="440"/>
      <c r="DI41" s="1" t="s">
        <v>190</v>
      </c>
      <c r="DJ41" s="431">
        <v>357.7</v>
      </c>
      <c r="DK41" s="1" t="s">
        <v>186</v>
      </c>
      <c r="DL41" s="168">
        <v>213.99999999999727</v>
      </c>
      <c r="DM41" s="1" t="s">
        <v>187</v>
      </c>
      <c r="DN41" s="168"/>
      <c r="DO41" s="1" t="s">
        <v>188</v>
      </c>
      <c r="DQ41" s="440"/>
      <c r="DR41" s="1" t="s">
        <v>190</v>
      </c>
      <c r="DS41" s="431">
        <v>446.5</v>
      </c>
      <c r="DT41" s="1" t="s">
        <v>186</v>
      </c>
      <c r="DU41" s="496">
        <v>359.09999999999854</v>
      </c>
      <c r="DV41" s="1" t="s">
        <v>187</v>
      </c>
      <c r="DW41" s="545">
        <v>397.20000000000437</v>
      </c>
      <c r="DX41" s="432" t="s">
        <v>188</v>
      </c>
      <c r="DZ41" s="440"/>
      <c r="EA41" s="1" t="s">
        <v>190</v>
      </c>
      <c r="EB41" s="431">
        <v>446.4</v>
      </c>
      <c r="EC41" s="1" t="s">
        <v>186</v>
      </c>
      <c r="ED41" s="168">
        <v>283.699999999998</v>
      </c>
      <c r="EE41" s="1" t="s">
        <v>187</v>
      </c>
      <c r="EF41" s="168"/>
      <c r="EG41" s="1" t="s">
        <v>188</v>
      </c>
      <c r="EI41" s="440"/>
      <c r="EJ41" s="1" t="s">
        <v>190</v>
      </c>
      <c r="EK41" s="431">
        <v>566.6</v>
      </c>
      <c r="EL41" s="1" t="s">
        <v>186</v>
      </c>
      <c r="EM41" s="496">
        <v>187.49999999999727</v>
      </c>
      <c r="EN41" s="1" t="s">
        <v>187</v>
      </c>
      <c r="EO41" s="213"/>
      <c r="EP41" s="1" t="s">
        <v>188</v>
      </c>
      <c r="ER41" s="440"/>
      <c r="ES41" s="1" t="s">
        <v>190</v>
      </c>
      <c r="ET41" s="431">
        <v>136.19999999999999</v>
      </c>
      <c r="EU41" s="1" t="s">
        <v>186</v>
      </c>
      <c r="EV41" s="168">
        <v>288.29999999999836</v>
      </c>
      <c r="EW41" s="1" t="s">
        <v>187</v>
      </c>
      <c r="EX41" s="168"/>
      <c r="EY41" s="1" t="s">
        <v>188</v>
      </c>
      <c r="FA41" s="440"/>
      <c r="FB41" s="1" t="s">
        <v>190</v>
      </c>
      <c r="FC41" s="431">
        <v>224.8</v>
      </c>
      <c r="FD41" s="1" t="s">
        <v>186</v>
      </c>
      <c r="FE41" s="496">
        <v>174.199999999998</v>
      </c>
      <c r="FF41" s="1" t="s">
        <v>187</v>
      </c>
      <c r="FG41" s="427">
        <v>188.29999999999927</v>
      </c>
      <c r="FH41" s="432" t="s">
        <v>188</v>
      </c>
      <c r="FJ41" s="440"/>
      <c r="FK41" s="1" t="s">
        <v>190</v>
      </c>
      <c r="FL41" s="431">
        <v>167.3</v>
      </c>
      <c r="FM41" s="1" t="s">
        <v>186</v>
      </c>
      <c r="FN41" s="496">
        <v>253.49999999999818</v>
      </c>
      <c r="FO41" s="1" t="s">
        <v>187</v>
      </c>
      <c r="FP41" s="545">
        <v>685.19999999999891</v>
      </c>
      <c r="FQ41" s="432" t="s">
        <v>188</v>
      </c>
      <c r="FS41" s="440"/>
      <c r="FT41" s="1" t="s">
        <v>190</v>
      </c>
      <c r="FU41" s="431">
        <v>207.35</v>
      </c>
      <c r="FV41" s="1" t="s">
        <v>186</v>
      </c>
      <c r="FW41" s="496">
        <v>253.29999999999745</v>
      </c>
      <c r="FX41" s="1" t="s">
        <v>187</v>
      </c>
      <c r="FY41" s="213"/>
      <c r="FZ41" s="1" t="s">
        <v>188</v>
      </c>
      <c r="GB41" s="440"/>
      <c r="GC41" s="1" t="s">
        <v>190</v>
      </c>
      <c r="GD41" s="431">
        <v>176.2</v>
      </c>
      <c r="GE41" s="1" t="s">
        <v>186</v>
      </c>
      <c r="GF41" s="168">
        <v>19.499999999998181</v>
      </c>
      <c r="GG41" s="1" t="s">
        <v>187</v>
      </c>
      <c r="GH41" s="168"/>
      <c r="GI41" s="1" t="s">
        <v>188</v>
      </c>
      <c r="GK41" s="440"/>
      <c r="GL41" s="1" t="s">
        <v>190</v>
      </c>
      <c r="GM41" s="431">
        <v>2291.6</v>
      </c>
      <c r="GN41" s="1" t="s">
        <v>186</v>
      </c>
      <c r="GO41" s="496">
        <v>2488.7000000000025</v>
      </c>
      <c r="GP41" s="1" t="s">
        <v>187</v>
      </c>
      <c r="GQ41" s="545">
        <v>750.600000000004</v>
      </c>
      <c r="GR41" s="432" t="s">
        <v>188</v>
      </c>
      <c r="GT41" s="440"/>
      <c r="GU41" s="1" t="s">
        <v>190</v>
      </c>
      <c r="GV41" s="431">
        <v>138.19999999999999</v>
      </c>
      <c r="GW41" s="1" t="s">
        <v>186</v>
      </c>
      <c r="GX41" s="496">
        <v>174.29999999999745</v>
      </c>
      <c r="GY41" s="1" t="s">
        <v>187</v>
      </c>
      <c r="GZ41" s="213"/>
      <c r="HA41" s="1" t="s">
        <v>188</v>
      </c>
      <c r="HC41" s="22"/>
      <c r="HD41" s="1" t="s">
        <v>190</v>
      </c>
      <c r="HE41">
        <v>130.5</v>
      </c>
      <c r="HF41" s="1" t="s">
        <v>186</v>
      </c>
      <c r="HG41" s="168">
        <v>81.299999999997453</v>
      </c>
      <c r="HH41" s="1" t="s">
        <v>187</v>
      </c>
      <c r="HI41" s="168">
        <v>742.79999999999836</v>
      </c>
      <c r="HJ41" s="1" t="s">
        <v>188</v>
      </c>
      <c r="HL41" s="440"/>
      <c r="HM41" s="1" t="s">
        <v>190</v>
      </c>
      <c r="HN41" s="431">
        <v>658.85</v>
      </c>
      <c r="HO41" s="1" t="s">
        <v>186</v>
      </c>
      <c r="HP41" s="496">
        <v>650.89999999999964</v>
      </c>
      <c r="HQ41" s="1" t="s">
        <v>187</v>
      </c>
      <c r="HR41" s="213"/>
      <c r="HS41" s="1" t="s">
        <v>188</v>
      </c>
      <c r="HU41" s="440"/>
      <c r="HV41" s="1" t="s">
        <v>190</v>
      </c>
      <c r="HW41" s="431">
        <v>2759</v>
      </c>
      <c r="HX41" s="1" t="s">
        <v>186</v>
      </c>
      <c r="HY41" s="496">
        <v>4199.1000000000004</v>
      </c>
      <c r="HZ41" s="1" t="s">
        <v>187</v>
      </c>
      <c r="IA41" s="545">
        <v>4205.9999999999982</v>
      </c>
      <c r="IB41" s="432" t="s">
        <v>188</v>
      </c>
      <c r="ID41" s="440"/>
      <c r="IE41" s="1" t="s">
        <v>190</v>
      </c>
      <c r="IF41" s="431">
        <v>357.9</v>
      </c>
      <c r="IG41" s="1" t="s">
        <v>186</v>
      </c>
      <c r="IH41" s="496">
        <v>315.00000000000364</v>
      </c>
      <c r="II41" s="1" t="s">
        <v>187</v>
      </c>
      <c r="IJ41" s="213"/>
      <c r="IK41" s="1" t="s">
        <v>188</v>
      </c>
      <c r="IM41" s="440"/>
      <c r="IN41" s="1" t="s">
        <v>190</v>
      </c>
      <c r="IO41" s="431">
        <v>477</v>
      </c>
      <c r="IP41" s="1" t="s">
        <v>186</v>
      </c>
      <c r="IQ41" s="168">
        <v>176</v>
      </c>
      <c r="IR41" s="1" t="s">
        <v>187</v>
      </c>
      <c r="IS41" s="168"/>
      <c r="IT41" s="1" t="s">
        <v>188</v>
      </c>
      <c r="IV41" s="22"/>
      <c r="IW41" s="1" t="s">
        <v>190</v>
      </c>
      <c r="IX41">
        <v>293.7</v>
      </c>
      <c r="IY41" s="1" t="s">
        <v>186</v>
      </c>
      <c r="IZ41" s="213">
        <v>104.60000000000582</v>
      </c>
      <c r="JA41" s="1" t="s">
        <v>187</v>
      </c>
      <c r="JB41" s="168">
        <v>131.59999999999945</v>
      </c>
      <c r="JC41" s="1" t="s">
        <v>188</v>
      </c>
      <c r="JE41" s="440"/>
      <c r="JF41" s="1" t="s">
        <v>190</v>
      </c>
      <c r="JG41" s="431">
        <v>552.6</v>
      </c>
      <c r="JH41" s="1" t="s">
        <v>186</v>
      </c>
      <c r="JI41" s="496">
        <v>403.90000000000146</v>
      </c>
      <c r="JJ41" s="1" t="s">
        <v>187</v>
      </c>
      <c r="JK41" s="427">
        <v>234.59999999999673</v>
      </c>
      <c r="JL41" s="432" t="s">
        <v>188</v>
      </c>
      <c r="JN41" s="440"/>
      <c r="JO41" s="1" t="s">
        <v>190</v>
      </c>
      <c r="JP41" s="431">
        <v>327.3</v>
      </c>
      <c r="JQ41" s="1" t="s">
        <v>186</v>
      </c>
      <c r="JR41" s="496">
        <v>761.00000000000364</v>
      </c>
      <c r="JS41" s="1" t="s">
        <v>187</v>
      </c>
      <c r="JT41" s="213"/>
      <c r="JU41" s="1" t="s">
        <v>188</v>
      </c>
      <c r="JW41" s="440"/>
      <c r="JX41" s="1" t="s">
        <v>190</v>
      </c>
      <c r="JY41" s="431">
        <v>2602.6</v>
      </c>
      <c r="JZ41" s="1" t="s">
        <v>186</v>
      </c>
      <c r="KA41" s="168">
        <v>1135.3000000000065</v>
      </c>
      <c r="KB41" s="1" t="s">
        <v>187</v>
      </c>
      <c r="KC41" s="545">
        <v>3336.8000000000739</v>
      </c>
      <c r="KD41" s="432" t="s">
        <v>188</v>
      </c>
      <c r="KF41" s="22"/>
      <c r="KG41" s="1" t="s">
        <v>190</v>
      </c>
      <c r="KH41">
        <v>153.30000000000001</v>
      </c>
      <c r="KI41" s="1" t="s">
        <v>186</v>
      </c>
      <c r="KJ41" s="168">
        <v>69.69999999999709</v>
      </c>
      <c r="KK41" s="1" t="s">
        <v>187</v>
      </c>
      <c r="KL41" s="213">
        <v>0</v>
      </c>
      <c r="KM41" s="1" t="s">
        <v>188</v>
      </c>
      <c r="KO41" s="440"/>
      <c r="KP41" s="1" t="s">
        <v>190</v>
      </c>
      <c r="KQ41" s="431">
        <v>399.5</v>
      </c>
      <c r="KR41" s="1" t="s">
        <v>186</v>
      </c>
      <c r="KS41" s="496">
        <v>298.49999999999636</v>
      </c>
      <c r="KT41" s="1" t="s">
        <v>187</v>
      </c>
      <c r="KU41" s="213"/>
      <c r="KV41" s="1" t="s">
        <v>188</v>
      </c>
      <c r="KX41" s="440"/>
      <c r="KY41" s="1" t="s">
        <v>190</v>
      </c>
      <c r="KZ41" s="431">
        <v>282.5</v>
      </c>
      <c r="LA41" s="1" t="s">
        <v>186</v>
      </c>
      <c r="LB41" s="168">
        <v>97.100000000002183</v>
      </c>
      <c r="LC41" s="1" t="s">
        <v>187</v>
      </c>
      <c r="LD41" s="168"/>
      <c r="LE41" s="1" t="s">
        <v>188</v>
      </c>
      <c r="LG41" s="440"/>
      <c r="LH41" s="1" t="s">
        <v>190</v>
      </c>
      <c r="LI41" s="431">
        <v>275.60000000000002</v>
      </c>
      <c r="LJ41" s="1" t="s">
        <v>186</v>
      </c>
      <c r="LK41" s="185">
        <v>202.39999999999873</v>
      </c>
      <c r="LL41" s="1" t="s">
        <v>187</v>
      </c>
      <c r="LM41" s="185"/>
      <c r="LN41" s="1" t="s">
        <v>188</v>
      </c>
      <c r="LP41" s="22"/>
      <c r="LQ41" s="1" t="s">
        <v>190</v>
      </c>
      <c r="LR41">
        <v>411</v>
      </c>
      <c r="LS41" s="1" t="s">
        <v>186</v>
      </c>
      <c r="LT41" s="168">
        <v>446.30000000001382</v>
      </c>
      <c r="LU41" s="1" t="s">
        <v>187</v>
      </c>
      <c r="LV41" s="168">
        <v>69.699999999999363</v>
      </c>
      <c r="LW41" s="1" t="s">
        <v>188</v>
      </c>
      <c r="LY41" s="440"/>
      <c r="LZ41" s="1" t="s">
        <v>190</v>
      </c>
      <c r="MA41" s="431">
        <v>355.7</v>
      </c>
      <c r="MB41" s="1" t="s">
        <v>186</v>
      </c>
      <c r="MC41" s="168">
        <v>241.10000000000946</v>
      </c>
      <c r="MD41" s="1" t="s">
        <v>187</v>
      </c>
      <c r="ME41" s="168"/>
      <c r="MF41" s="1" t="s">
        <v>188</v>
      </c>
      <c r="MH41" s="440"/>
      <c r="MI41" s="1" t="s">
        <v>190</v>
      </c>
      <c r="MJ41" s="431">
        <v>753.8</v>
      </c>
      <c r="MK41" s="1" t="s">
        <v>186</v>
      </c>
      <c r="ML41" s="466">
        <v>411.00000000001455</v>
      </c>
      <c r="MM41" s="1" t="s">
        <v>187</v>
      </c>
      <c r="MN41" s="588">
        <v>688.19999999999709</v>
      </c>
      <c r="MO41" s="432" t="s">
        <v>188</v>
      </c>
      <c r="MQ41" s="433"/>
      <c r="MR41" s="1" t="s">
        <v>190</v>
      </c>
      <c r="MS41" s="460">
        <v>253</v>
      </c>
      <c r="MT41" s="1" t="s">
        <v>186</v>
      </c>
      <c r="MU41" s="431">
        <v>182.49999999999636</v>
      </c>
      <c r="MV41" s="1" t="s">
        <v>187</v>
      </c>
      <c r="MW41" s="545">
        <v>242.00000000001091</v>
      </c>
      <c r="MX41" s="432" t="s">
        <v>188</v>
      </c>
    </row>
    <row r="42" spans="1:363" ht="18">
      <c r="A42" s="129" t="s">
        <v>2983</v>
      </c>
      <c r="B42" s="69">
        <f>SUM(D42:AAP42)</f>
        <v>38173.700000000114</v>
      </c>
      <c r="D42"/>
      <c r="E42" s="10">
        <f>D41*0.25</f>
        <v>0</v>
      </c>
      <c r="G42" s="10">
        <f>F41*0.5</f>
        <v>189.1</v>
      </c>
      <c r="I42" s="10">
        <f>H41*0.75</f>
        <v>150.52499999999998</v>
      </c>
      <c r="K42" s="10">
        <f>J41*1</f>
        <v>121.9</v>
      </c>
      <c r="M42" s="22"/>
      <c r="N42" s="10">
        <f>M41*0.25</f>
        <v>0</v>
      </c>
      <c r="P42" s="10">
        <f>O41*0.5</f>
        <v>67.099999999999994</v>
      </c>
      <c r="R42" s="10">
        <f>Q41*0.75</f>
        <v>213</v>
      </c>
      <c r="T42" s="10">
        <f>S41*1</f>
        <v>143.60000000000002</v>
      </c>
      <c r="V42" s="22"/>
      <c r="W42" s="10">
        <f>V41*0.25</f>
        <v>0</v>
      </c>
      <c r="Y42" s="10">
        <f>X41*0.5</f>
        <v>131.5</v>
      </c>
      <c r="Z42" s="165"/>
      <c r="AA42" s="10">
        <f>Z41*0.75</f>
        <v>437.99999999999983</v>
      </c>
      <c r="AC42" s="10">
        <f>AB41*1</f>
        <v>361.00000000000023</v>
      </c>
      <c r="AE42" s="22"/>
      <c r="AF42" s="10">
        <f>AE41*0.25</f>
        <v>0</v>
      </c>
      <c r="AH42" s="10">
        <f>AG41*0.5</f>
        <v>67.8</v>
      </c>
      <c r="AI42" s="165"/>
      <c r="AJ42" s="10">
        <f>AI41*0.75</f>
        <v>126.52499999999986</v>
      </c>
      <c r="AL42" s="10">
        <f>AK41*1</f>
        <v>369.40000000000055</v>
      </c>
      <c r="AN42" s="22"/>
      <c r="AO42" s="10">
        <f>AN41*0.25</f>
        <v>0</v>
      </c>
      <c r="AQ42" s="10">
        <f>AP41*0.5</f>
        <v>86.35</v>
      </c>
      <c r="AR42" s="165"/>
      <c r="AS42" s="10">
        <f>AR41*0.75</f>
        <v>38.024999999999864</v>
      </c>
      <c r="AU42" s="10">
        <f>AT41*1</f>
        <v>67.300000000000182</v>
      </c>
      <c r="AW42" s="79"/>
      <c r="AX42" s="10">
        <f>AW41*0.25</f>
        <v>0</v>
      </c>
      <c r="AZ42" s="10">
        <f>AY41*0.5</f>
        <v>174.7</v>
      </c>
      <c r="BA42" s="165"/>
      <c r="BB42" s="10">
        <f>BA41*0.75</f>
        <v>403.95000000000027</v>
      </c>
      <c r="BD42" s="10">
        <f>BC41*1</f>
        <v>555</v>
      </c>
      <c r="BF42" s="22"/>
      <c r="BG42" s="10">
        <f>BF41*0.25</f>
        <v>0</v>
      </c>
      <c r="BI42" s="10">
        <f>BH41*0.5</f>
        <v>252.6</v>
      </c>
      <c r="BJ42" s="165"/>
      <c r="BK42" s="10">
        <f>BJ41*0.75</f>
        <v>365.40000000000055</v>
      </c>
      <c r="BL42" s="165"/>
      <c r="BM42" s="10">
        <f>BL41*1</f>
        <v>206.59999999999854</v>
      </c>
      <c r="BO42" s="22"/>
      <c r="BP42" s="10">
        <f>BO41*0.25</f>
        <v>0</v>
      </c>
      <c r="BR42" s="10">
        <f>BQ41*0.5</f>
        <v>194.65</v>
      </c>
      <c r="BT42" s="10">
        <f>BS41*0.75</f>
        <v>385.95000000000027</v>
      </c>
      <c r="BV42" s="10">
        <f>BU41*1</f>
        <v>283.40000000000009</v>
      </c>
      <c r="BX42" s="173"/>
      <c r="BY42" s="10">
        <f>BX41*0.25</f>
        <v>0</v>
      </c>
      <c r="BZ42" s="173"/>
      <c r="CA42" s="10">
        <f>BZ41*0.5</f>
        <v>37</v>
      </c>
      <c r="CB42" s="177"/>
      <c r="CC42" s="10">
        <f>CB41*0.75</f>
        <v>524.625</v>
      </c>
      <c r="CE42" s="437">
        <f>CD41*1</f>
        <v>108.00000000000364</v>
      </c>
      <c r="CG42" s="440"/>
      <c r="CH42" s="10">
        <f>CG41*0.25</f>
        <v>0</v>
      </c>
      <c r="CI42" s="431"/>
      <c r="CJ42" s="10">
        <f>CI41*0.5</f>
        <v>61.2</v>
      </c>
      <c r="CK42" s="165"/>
      <c r="CL42" s="10">
        <f>CK41*0.75</f>
        <v>458.39999999999782</v>
      </c>
      <c r="CM42" s="165"/>
      <c r="CN42" s="10">
        <f>CM41*1</f>
        <v>0</v>
      </c>
      <c r="CP42" s="440"/>
      <c r="CQ42" s="10">
        <f>CP41*0.25</f>
        <v>0</v>
      </c>
      <c r="CR42" s="431"/>
      <c r="CS42" s="10">
        <f>CR41*0.5</f>
        <v>194.95</v>
      </c>
      <c r="CT42" s="165"/>
      <c r="CU42" s="10">
        <f>CT41*0.75</f>
        <v>152.69999999999891</v>
      </c>
      <c r="CV42" s="165"/>
      <c r="CW42" s="10">
        <f>CV41*1</f>
        <v>0</v>
      </c>
      <c r="CY42" s="440"/>
      <c r="CZ42" s="10">
        <f>CY41*0.25</f>
        <v>0</v>
      </c>
      <c r="DA42" s="431"/>
      <c r="DB42" s="10">
        <f>DA41*0.5</f>
        <v>257.95</v>
      </c>
      <c r="DC42" s="165"/>
      <c r="DD42" s="10">
        <f>DC41*0.75</f>
        <v>240.29999999999836</v>
      </c>
      <c r="DF42" s="437">
        <f>DE41*1</f>
        <v>117.00000000000182</v>
      </c>
      <c r="DH42" s="440"/>
      <c r="DI42" s="10">
        <f>DH41*0.25</f>
        <v>0</v>
      </c>
      <c r="DJ42" s="431"/>
      <c r="DK42" s="10">
        <f>DJ41*0.5</f>
        <v>178.85</v>
      </c>
      <c r="DL42" s="165"/>
      <c r="DM42" s="10">
        <f>DL41*0.75</f>
        <v>160.49999999999795</v>
      </c>
      <c r="DN42" s="165"/>
      <c r="DO42" s="10">
        <f>DN41*1</f>
        <v>0</v>
      </c>
      <c r="DQ42" s="440"/>
      <c r="DR42" s="10">
        <f>DQ41*0.25</f>
        <v>0</v>
      </c>
      <c r="DS42" s="431"/>
      <c r="DT42" s="10">
        <f>DS41*0.5</f>
        <v>223.25</v>
      </c>
      <c r="DU42" s="165"/>
      <c r="DV42" s="10">
        <f>DU41*0.75</f>
        <v>269.32499999999891</v>
      </c>
      <c r="DX42" s="437">
        <f>DW41*1</f>
        <v>397.20000000000437</v>
      </c>
      <c r="DZ42" s="440"/>
      <c r="EA42" s="10">
        <f>DZ41*0.25</f>
        <v>0</v>
      </c>
      <c r="EB42" s="431"/>
      <c r="EC42" s="10">
        <f>EB41*0.5</f>
        <v>223.2</v>
      </c>
      <c r="ED42" s="31"/>
      <c r="EE42" s="10">
        <f>ED41*0.75</f>
        <v>212.7749999999985</v>
      </c>
      <c r="EF42" s="31"/>
      <c r="EG42" s="10">
        <f>EF41*1</f>
        <v>0</v>
      </c>
      <c r="EI42" s="440"/>
      <c r="EJ42" s="10">
        <f>EI41*0.25</f>
        <v>0</v>
      </c>
      <c r="EK42" s="431"/>
      <c r="EL42" s="10">
        <f>EK41*0.5</f>
        <v>283.3</v>
      </c>
      <c r="EM42" s="165"/>
      <c r="EN42" s="10">
        <f>EM41*0.75</f>
        <v>140.62499999999795</v>
      </c>
      <c r="EO42" s="165"/>
      <c r="EP42" s="10">
        <f>EO41*1</f>
        <v>0</v>
      </c>
      <c r="ER42" s="440"/>
      <c r="ES42" s="10">
        <f>ER41*0.25</f>
        <v>0</v>
      </c>
      <c r="ET42" s="431"/>
      <c r="EU42" s="10">
        <f>ET41*0.5</f>
        <v>68.099999999999994</v>
      </c>
      <c r="EV42" s="165"/>
      <c r="EW42" s="10">
        <f>EV41*0.75</f>
        <v>216.22499999999877</v>
      </c>
      <c r="EX42" s="165"/>
      <c r="EY42" s="10">
        <f>EX41*1</f>
        <v>0</v>
      </c>
      <c r="FA42" s="440"/>
      <c r="FB42" s="10">
        <f>FA41*0.25</f>
        <v>0</v>
      </c>
      <c r="FC42" s="431"/>
      <c r="FD42" s="10">
        <f>FC41*0.5</f>
        <v>112.4</v>
      </c>
      <c r="FE42" s="31"/>
      <c r="FF42" s="10">
        <f>FE41*0.75</f>
        <v>130.6499999999985</v>
      </c>
      <c r="FG42" s="31"/>
      <c r="FH42" s="437">
        <f>FG41*1</f>
        <v>188.29999999999927</v>
      </c>
      <c r="FJ42" s="440"/>
      <c r="FK42" s="10">
        <f>FJ41*0.25</f>
        <v>0</v>
      </c>
      <c r="FL42" s="431"/>
      <c r="FM42" s="10">
        <f>FL41*0.5</f>
        <v>83.65</v>
      </c>
      <c r="FN42" s="165"/>
      <c r="FO42" s="10">
        <f>FN41*0.75</f>
        <v>190.12499999999864</v>
      </c>
      <c r="FQ42" s="437">
        <f>FP41*1</f>
        <v>685.19999999999891</v>
      </c>
      <c r="FS42" s="440"/>
      <c r="FT42" s="10">
        <f>FS41*0.25</f>
        <v>0</v>
      </c>
      <c r="FU42" s="431"/>
      <c r="FV42" s="10">
        <f>FU41*0.5</f>
        <v>103.675</v>
      </c>
      <c r="FW42" s="165"/>
      <c r="FX42" s="10">
        <f>FW41*0.75</f>
        <v>189.97499999999809</v>
      </c>
      <c r="FY42" s="165"/>
      <c r="FZ42" s="10">
        <f>FY41*1</f>
        <v>0</v>
      </c>
      <c r="GB42" s="440"/>
      <c r="GC42" s="10">
        <f>GB41*0.25</f>
        <v>0</v>
      </c>
      <c r="GD42" s="431"/>
      <c r="GE42" s="10">
        <f>GD41*0.5</f>
        <v>88.1</v>
      </c>
      <c r="GF42" s="31"/>
      <c r="GG42" s="10">
        <f>GF41*0.75</f>
        <v>14.624999999998636</v>
      </c>
      <c r="GH42" s="31"/>
      <c r="GI42" s="10">
        <f>GH41*1</f>
        <v>0</v>
      </c>
      <c r="GK42" s="440"/>
      <c r="GL42" s="10">
        <f>GK41*0.25</f>
        <v>0</v>
      </c>
      <c r="GM42" s="431"/>
      <c r="GN42" s="10">
        <f>GM41*0.5</f>
        <v>1145.8</v>
      </c>
      <c r="GO42" s="165"/>
      <c r="GP42" s="10">
        <f>GO41*0.75</f>
        <v>1866.5250000000019</v>
      </c>
      <c r="GR42" s="437">
        <f>GQ41*1</f>
        <v>750.600000000004</v>
      </c>
      <c r="GT42" s="440"/>
      <c r="GU42" s="10">
        <f>GT41*0.25</f>
        <v>0</v>
      </c>
      <c r="GV42" s="431"/>
      <c r="GW42" s="10">
        <f>GV41*0.5</f>
        <v>69.099999999999994</v>
      </c>
      <c r="GX42" s="165"/>
      <c r="GY42" s="10">
        <f>GX41*0.75</f>
        <v>130.72499999999809</v>
      </c>
      <c r="GZ42" s="165"/>
      <c r="HA42" s="10">
        <f>GZ41*1</f>
        <v>0</v>
      </c>
      <c r="HC42" s="22"/>
      <c r="HD42" s="10">
        <f>HC41*0.25</f>
        <v>0</v>
      </c>
      <c r="HF42" s="10">
        <f>HE41*0.5</f>
        <v>65.25</v>
      </c>
      <c r="HH42" s="10">
        <f>HG41*0.75</f>
        <v>60.97499999999809</v>
      </c>
      <c r="HJ42" s="10">
        <f>HI41*1</f>
        <v>742.79999999999836</v>
      </c>
      <c r="HL42" s="440"/>
      <c r="HM42" s="10">
        <f>HL41*0.25</f>
        <v>0</v>
      </c>
      <c r="HN42" s="431"/>
      <c r="HO42" s="10">
        <f>HN41*0.5</f>
        <v>329.42500000000001</v>
      </c>
      <c r="HP42" s="431"/>
      <c r="HQ42" s="10">
        <f>HP41*0.75</f>
        <v>488.17499999999973</v>
      </c>
      <c r="HS42" s="10">
        <f>HR41*1</f>
        <v>0</v>
      </c>
      <c r="HU42" s="440"/>
      <c r="HV42" s="10">
        <f>HU41*0.25</f>
        <v>0</v>
      </c>
      <c r="HW42" s="431"/>
      <c r="HX42" s="10">
        <f>HW41*0.5</f>
        <v>1379.5</v>
      </c>
      <c r="HY42" s="431"/>
      <c r="HZ42" s="10">
        <f>HY41*0.75</f>
        <v>3149.3250000000003</v>
      </c>
      <c r="IB42" s="437">
        <f>IA41*1</f>
        <v>4205.9999999999982</v>
      </c>
      <c r="ID42" s="440"/>
      <c r="IE42" s="10">
        <f>ID41*0.25</f>
        <v>0</v>
      </c>
      <c r="IF42" s="431"/>
      <c r="IG42" s="10">
        <f>IF41*0.5</f>
        <v>178.95</v>
      </c>
      <c r="IH42" s="431"/>
      <c r="II42" s="10">
        <f>IH41*0.75</f>
        <v>236.25000000000273</v>
      </c>
      <c r="IK42" s="10">
        <f>IJ41*1</f>
        <v>0</v>
      </c>
      <c r="IM42" s="440"/>
      <c r="IN42" s="10">
        <f>IM41*0.25</f>
        <v>0</v>
      </c>
      <c r="IO42" s="431"/>
      <c r="IP42" s="10">
        <f>IO41*0.5</f>
        <v>238.5</v>
      </c>
      <c r="IQ42" s="431"/>
      <c r="IR42" s="10">
        <f>IQ41*0.75</f>
        <v>132</v>
      </c>
      <c r="IT42" s="10">
        <f>IS41*1</f>
        <v>0</v>
      </c>
      <c r="IV42" s="22"/>
      <c r="IW42" s="10">
        <f>IV41*0.25</f>
        <v>0</v>
      </c>
      <c r="IY42" s="10">
        <f>IX41*0.5</f>
        <v>146.85</v>
      </c>
      <c r="JA42" s="10">
        <f>IZ41*0.75</f>
        <v>78.450000000004366</v>
      </c>
      <c r="JC42" s="10">
        <f>JB41*1</f>
        <v>131.59999999999945</v>
      </c>
      <c r="JE42" s="440"/>
      <c r="JF42" s="10">
        <f>JE41*0.25</f>
        <v>0</v>
      </c>
      <c r="JG42" s="431"/>
      <c r="JH42" s="10">
        <f>JG41*0.5</f>
        <v>276.3</v>
      </c>
      <c r="JI42" s="431"/>
      <c r="JJ42" s="10">
        <f>JI41*0.75</f>
        <v>302.92500000000109</v>
      </c>
      <c r="JL42" s="437">
        <f>JK41*1</f>
        <v>234.59999999999673</v>
      </c>
      <c r="JN42" s="440"/>
      <c r="JO42" s="10">
        <f>JN41*0.25</f>
        <v>0</v>
      </c>
      <c r="JP42" s="431"/>
      <c r="JQ42" s="10">
        <f>JP41*0.5</f>
        <v>163.65</v>
      </c>
      <c r="JR42" s="431"/>
      <c r="JS42" s="10">
        <f>JR41*0.75</f>
        <v>570.75000000000273</v>
      </c>
      <c r="JU42" s="10">
        <f>JT41*1</f>
        <v>0</v>
      </c>
      <c r="JW42" s="440"/>
      <c r="JX42" s="10">
        <f>JW41*0.25</f>
        <v>0</v>
      </c>
      <c r="JY42" s="431"/>
      <c r="JZ42" s="10">
        <f>JY41*0.5</f>
        <v>1301.3</v>
      </c>
      <c r="KA42" s="431"/>
      <c r="KB42" s="10">
        <f>KA41*0.75</f>
        <v>851.47500000000491</v>
      </c>
      <c r="KD42" s="437">
        <f t="shared" ref="KD42" si="11">KC41*1</f>
        <v>3336.8000000000739</v>
      </c>
      <c r="KF42" s="22"/>
      <c r="KG42" s="10">
        <f>KF41*0.25</f>
        <v>0</v>
      </c>
      <c r="KI42" s="10">
        <f>KH41*0.5</f>
        <v>76.650000000000006</v>
      </c>
      <c r="KK42" s="10">
        <f>KJ41*0.75</f>
        <v>52.274999999997817</v>
      </c>
      <c r="KM42" s="10">
        <f>KL41*1</f>
        <v>0</v>
      </c>
      <c r="KO42" s="440"/>
      <c r="KP42" s="10">
        <f>KO41*0.25</f>
        <v>0</v>
      </c>
      <c r="KQ42" s="431"/>
      <c r="KR42" s="10">
        <f>KQ41*0.5</f>
        <v>199.75</v>
      </c>
      <c r="KS42" s="431"/>
      <c r="KT42" s="10">
        <f>KS41*0.75</f>
        <v>223.87499999999727</v>
      </c>
      <c r="KV42" s="10">
        <f>KU41*1</f>
        <v>0</v>
      </c>
      <c r="KX42" s="440"/>
      <c r="KY42" s="10">
        <f>KX41*0.25</f>
        <v>0</v>
      </c>
      <c r="KZ42" s="431"/>
      <c r="LA42" s="10">
        <f>KZ41*0.5</f>
        <v>141.25</v>
      </c>
      <c r="LB42" s="431"/>
      <c r="LC42" s="10">
        <f>LB41*0.75</f>
        <v>72.825000000001637</v>
      </c>
      <c r="LE42" s="10">
        <f>LD41*1</f>
        <v>0</v>
      </c>
      <c r="LG42" s="440"/>
      <c r="LH42" s="10">
        <f>LG41*0.25</f>
        <v>0</v>
      </c>
      <c r="LI42" s="431"/>
      <c r="LJ42" s="10">
        <f>LI41*0.5</f>
        <v>137.80000000000001</v>
      </c>
      <c r="LK42" s="29"/>
      <c r="LL42" s="10">
        <f>LK41*0.75</f>
        <v>151.79999999999905</v>
      </c>
      <c r="LM42" s="29"/>
      <c r="LN42" s="10">
        <f>LM41*1</f>
        <v>0</v>
      </c>
      <c r="LP42" s="22"/>
      <c r="LQ42" s="10">
        <f>LP41*0.25</f>
        <v>0</v>
      </c>
      <c r="LS42" s="10">
        <f>LR41*0.5</f>
        <v>205.5</v>
      </c>
      <c r="LU42" s="10">
        <f>LT41*0.75</f>
        <v>334.72500000001037</v>
      </c>
      <c r="LW42" s="10">
        <f>LV41*1</f>
        <v>69.699999999999363</v>
      </c>
      <c r="LY42" s="440"/>
      <c r="LZ42" s="10">
        <f>LY41*0.25</f>
        <v>0</v>
      </c>
      <c r="MA42" s="431"/>
      <c r="MB42" s="10">
        <f>MA41*0.5</f>
        <v>177.85</v>
      </c>
      <c r="MC42" s="431"/>
      <c r="MD42" s="10">
        <f>MC41*0.75</f>
        <v>180.82500000000709</v>
      </c>
      <c r="MF42" s="10">
        <f>ME41*1</f>
        <v>0</v>
      </c>
      <c r="MH42" s="440"/>
      <c r="MI42" s="10">
        <f>MH41*0.25</f>
        <v>0</v>
      </c>
      <c r="MJ42" s="431"/>
      <c r="MK42" s="10">
        <f>MJ41*0.5</f>
        <v>376.9</v>
      </c>
      <c r="ML42" s="431"/>
      <c r="MM42" s="10">
        <f>ML41*0.75</f>
        <v>308.25000000001091</v>
      </c>
      <c r="MO42" s="437">
        <f>MN41*1</f>
        <v>688.19999999999709</v>
      </c>
      <c r="MQ42" s="433"/>
      <c r="MR42" s="10">
        <f>MQ41*0.25</f>
        <v>0</v>
      </c>
      <c r="MS42" s="440"/>
      <c r="MT42" s="10">
        <f>MS41*0.5</f>
        <v>126.5</v>
      </c>
      <c r="MU42" s="440"/>
      <c r="MV42" s="10">
        <f>MU41*0.75</f>
        <v>136.87499999999727</v>
      </c>
      <c r="MX42" s="437">
        <f>MW41*1</f>
        <v>242.00000000001091</v>
      </c>
    </row>
    <row r="43" spans="1:363" s="60" customFormat="1" ht="15.75">
      <c r="A43" s="61"/>
      <c r="B43" s="381"/>
      <c r="C43" s="379"/>
      <c r="E43" s="380"/>
      <c r="G43" s="380"/>
      <c r="L43" s="379"/>
      <c r="M43" s="380"/>
      <c r="N43" s="380"/>
      <c r="P43" s="380"/>
      <c r="U43" s="379"/>
      <c r="V43" s="380"/>
      <c r="W43" s="380"/>
      <c r="Y43" s="380"/>
      <c r="Z43" s="382"/>
      <c r="AB43" s="382"/>
      <c r="AD43" s="379"/>
      <c r="AE43" s="380"/>
      <c r="AF43" s="380"/>
      <c r="AI43" s="382"/>
      <c r="AK43" s="382"/>
      <c r="AM43" s="379"/>
      <c r="AN43" s="380"/>
      <c r="AO43" s="380"/>
      <c r="AR43" s="382"/>
      <c r="AT43" s="382"/>
      <c r="AV43" s="379"/>
      <c r="AW43" s="235"/>
      <c r="AX43" s="380"/>
      <c r="AY43" s="235"/>
      <c r="BA43" s="382"/>
      <c r="BC43" s="382"/>
      <c r="BE43" s="379"/>
      <c r="BF43" s="380"/>
      <c r="BG43" s="380"/>
      <c r="BJ43" s="382"/>
      <c r="BL43" s="382"/>
      <c r="BN43" s="379"/>
      <c r="BO43" s="380"/>
      <c r="BP43" s="380"/>
      <c r="BW43" s="379"/>
      <c r="BX43" s="384"/>
      <c r="BY43" s="380"/>
      <c r="BZ43" s="384"/>
      <c r="CB43" s="385"/>
      <c r="CE43" s="456"/>
      <c r="CF43" s="379"/>
      <c r="CG43" s="534"/>
      <c r="CH43" s="380"/>
      <c r="CI43" s="456"/>
      <c r="CK43" s="382"/>
      <c r="CM43" s="382"/>
      <c r="CO43" s="379"/>
      <c r="CP43" s="534"/>
      <c r="CQ43" s="380"/>
      <c r="CR43" s="456"/>
      <c r="CT43" s="382"/>
      <c r="CV43" s="382"/>
      <c r="CX43" s="379"/>
      <c r="CY43" s="534"/>
      <c r="CZ43" s="380"/>
      <c r="DA43" s="456"/>
      <c r="DC43" s="382"/>
      <c r="DF43" s="456"/>
      <c r="DG43" s="379"/>
      <c r="DH43" s="534"/>
      <c r="DI43" s="380"/>
      <c r="DJ43" s="456"/>
      <c r="DL43" s="382"/>
      <c r="DN43" s="382"/>
      <c r="DP43" s="379"/>
      <c r="DQ43" s="534"/>
      <c r="DR43" s="380"/>
      <c r="DS43" s="456"/>
      <c r="DU43" s="382"/>
      <c r="DX43" s="456"/>
      <c r="DY43" s="379"/>
      <c r="DZ43" s="534"/>
      <c r="EA43" s="380"/>
      <c r="EB43" s="456"/>
      <c r="ED43" s="235"/>
      <c r="EF43" s="235"/>
      <c r="EH43" s="379"/>
      <c r="EI43" s="534"/>
      <c r="EJ43" s="380"/>
      <c r="EK43" s="456"/>
      <c r="EM43" s="382"/>
      <c r="EO43" s="382"/>
      <c r="EQ43" s="379"/>
      <c r="ER43" s="534"/>
      <c r="ES43" s="380"/>
      <c r="ET43" s="456"/>
      <c r="EV43" s="382"/>
      <c r="EX43" s="382"/>
      <c r="EZ43" s="379"/>
      <c r="FA43" s="534"/>
      <c r="FB43" s="380"/>
      <c r="FC43" s="456"/>
      <c r="FE43" s="235"/>
      <c r="FG43" s="235"/>
      <c r="FH43" s="456"/>
      <c r="FI43" s="379"/>
      <c r="FJ43" s="534"/>
      <c r="FK43" s="380"/>
      <c r="FL43" s="456"/>
      <c r="FN43" s="382"/>
      <c r="FQ43" s="456"/>
      <c r="FR43" s="379"/>
      <c r="FS43" s="534"/>
      <c r="FT43" s="380"/>
      <c r="FU43" s="456"/>
      <c r="FW43" s="382"/>
      <c r="FY43" s="382"/>
      <c r="GA43" s="379"/>
      <c r="GB43" s="534"/>
      <c r="GC43" s="380"/>
      <c r="GD43" s="456"/>
      <c r="GF43" s="235"/>
      <c r="GH43" s="235"/>
      <c r="GJ43" s="379"/>
      <c r="GK43" s="534"/>
      <c r="GL43" s="380"/>
      <c r="GM43" s="456"/>
      <c r="GO43" s="382"/>
      <c r="GR43" s="456"/>
      <c r="GS43" s="379"/>
      <c r="GT43" s="534"/>
      <c r="GU43" s="380"/>
      <c r="GV43" s="456"/>
      <c r="GX43" s="382"/>
      <c r="GZ43" s="382"/>
      <c r="HB43" s="379"/>
      <c r="HC43" s="380"/>
      <c r="HD43" s="380"/>
      <c r="HK43" s="379"/>
      <c r="HL43" s="534"/>
      <c r="HM43" s="380"/>
      <c r="HN43" s="456"/>
      <c r="HP43" s="456"/>
      <c r="HT43" s="379"/>
      <c r="HU43" s="534"/>
      <c r="HV43" s="380"/>
      <c r="HW43" s="456"/>
      <c r="HY43" s="456"/>
      <c r="IB43" s="456"/>
      <c r="IC43" s="379"/>
      <c r="ID43" s="534"/>
      <c r="IE43" s="380"/>
      <c r="IF43" s="456"/>
      <c r="IH43" s="456"/>
      <c r="IL43" s="379"/>
      <c r="IM43" s="534"/>
      <c r="IN43" s="380"/>
      <c r="IO43" s="456"/>
      <c r="IQ43" s="456"/>
      <c r="IU43" s="379"/>
      <c r="IV43" s="380"/>
      <c r="IW43" s="380"/>
      <c r="JD43" s="379"/>
      <c r="JE43" s="534"/>
      <c r="JF43" s="380"/>
      <c r="JG43" s="456"/>
      <c r="JI43" s="456"/>
      <c r="JL43" s="456"/>
      <c r="JM43" s="379"/>
      <c r="JN43" s="534"/>
      <c r="JO43" s="380"/>
      <c r="JP43" s="456"/>
      <c r="JR43" s="456"/>
      <c r="JV43" s="379"/>
      <c r="JW43" s="534"/>
      <c r="JX43" s="380"/>
      <c r="JY43" s="456"/>
      <c r="KA43" s="456"/>
      <c r="KD43" s="456"/>
      <c r="KE43" s="379"/>
      <c r="KF43" s="380"/>
      <c r="KG43" s="380"/>
      <c r="KN43" s="379"/>
      <c r="KO43" s="534"/>
      <c r="KP43" s="380"/>
      <c r="KQ43" s="456"/>
      <c r="KS43" s="456"/>
      <c r="KW43" s="379"/>
      <c r="KX43" s="534"/>
      <c r="KY43" s="380"/>
      <c r="KZ43" s="456"/>
      <c r="LB43" s="456"/>
      <c r="LF43" s="379"/>
      <c r="LG43" s="534"/>
      <c r="LH43" s="380"/>
      <c r="LI43" s="456"/>
      <c r="LK43" s="383"/>
      <c r="LM43" s="383"/>
      <c r="LO43" s="379"/>
      <c r="LP43" s="380"/>
      <c r="LQ43" s="380"/>
      <c r="LX43" s="379"/>
      <c r="LY43" s="534"/>
      <c r="LZ43" s="380"/>
      <c r="MA43" s="456"/>
      <c r="MC43" s="456"/>
      <c r="MG43" s="379"/>
      <c r="MH43" s="534"/>
      <c r="MI43" s="380"/>
      <c r="MJ43" s="456"/>
      <c r="ML43" s="456"/>
      <c r="MO43" s="456"/>
      <c r="MP43" s="379"/>
      <c r="MQ43" s="457"/>
      <c r="MR43" s="380"/>
      <c r="MS43" s="534"/>
      <c r="MU43" s="534"/>
      <c r="MX43" s="456"/>
      <c r="MY43" s="379"/>
    </row>
    <row r="44" spans="1:363" ht="18">
      <c r="A44" s="62" t="s">
        <v>182</v>
      </c>
      <c r="B44" s="69"/>
      <c r="E44" s="1" t="s">
        <v>190</v>
      </c>
      <c r="G44" s="1" t="s">
        <v>186</v>
      </c>
      <c r="I44" s="1" t="s">
        <v>187</v>
      </c>
      <c r="K44" s="1" t="s">
        <v>188</v>
      </c>
      <c r="M44" s="22"/>
      <c r="N44" s="1" t="s">
        <v>190</v>
      </c>
      <c r="P44" s="1" t="s">
        <v>186</v>
      </c>
      <c r="R44" s="1" t="s">
        <v>187</v>
      </c>
      <c r="T44" s="1" t="s">
        <v>188</v>
      </c>
      <c r="V44" s="22"/>
      <c r="W44" s="1" t="s">
        <v>190</v>
      </c>
      <c r="Y44" s="1" t="s">
        <v>186</v>
      </c>
      <c r="Z44" s="165"/>
      <c r="AA44" s="1" t="s">
        <v>187</v>
      </c>
      <c r="AB44" s="165"/>
      <c r="AC44" s="1" t="s">
        <v>188</v>
      </c>
      <c r="AE44" s="22"/>
      <c r="AF44" s="1" t="s">
        <v>190</v>
      </c>
      <c r="AH44" s="1" t="s">
        <v>186</v>
      </c>
      <c r="AI44" s="165"/>
      <c r="AJ44" s="1" t="s">
        <v>187</v>
      </c>
      <c r="AK44" s="165"/>
      <c r="AL44" s="1" t="s">
        <v>188</v>
      </c>
      <c r="AN44" s="22"/>
      <c r="AO44" s="1" t="s">
        <v>190</v>
      </c>
      <c r="AQ44" s="1" t="s">
        <v>186</v>
      </c>
      <c r="AR44" s="165"/>
      <c r="AS44" s="1" t="s">
        <v>187</v>
      </c>
      <c r="AT44" s="165"/>
      <c r="AU44" s="1" t="s">
        <v>188</v>
      </c>
      <c r="AW44" s="79"/>
      <c r="AX44" s="1" t="s">
        <v>190</v>
      </c>
      <c r="AZ44" s="1" t="s">
        <v>186</v>
      </c>
      <c r="BA44" s="165"/>
      <c r="BB44" s="1" t="s">
        <v>187</v>
      </c>
      <c r="BD44" s="1" t="s">
        <v>188</v>
      </c>
      <c r="BF44" s="22"/>
      <c r="BG44" s="1" t="s">
        <v>190</v>
      </c>
      <c r="BI44" s="1" t="s">
        <v>186</v>
      </c>
      <c r="BJ44" s="165"/>
      <c r="BK44" s="1" t="s">
        <v>187</v>
      </c>
      <c r="BL44" s="165"/>
      <c r="BM44" s="1" t="s">
        <v>188</v>
      </c>
      <c r="BO44" s="22"/>
      <c r="BP44" s="1" t="s">
        <v>190</v>
      </c>
      <c r="BR44" s="1" t="s">
        <v>186</v>
      </c>
      <c r="BT44" s="1" t="s">
        <v>187</v>
      </c>
      <c r="BV44" s="1" t="s">
        <v>188</v>
      </c>
      <c r="BX44" s="173"/>
      <c r="BY44" s="1" t="s">
        <v>190</v>
      </c>
      <c r="BZ44" s="173"/>
      <c r="CA44" s="1" t="s">
        <v>186</v>
      </c>
      <c r="CB44" s="177"/>
      <c r="CC44" s="1" t="s">
        <v>187</v>
      </c>
      <c r="CE44" s="432" t="s">
        <v>188</v>
      </c>
      <c r="CG44" s="440"/>
      <c r="CH44" s="1" t="s">
        <v>190</v>
      </c>
      <c r="CI44" s="431"/>
      <c r="CJ44" s="1" t="s">
        <v>186</v>
      </c>
      <c r="CK44" s="165"/>
      <c r="CL44" s="1" t="s">
        <v>187</v>
      </c>
      <c r="CM44" s="165"/>
      <c r="CN44" s="1" t="s">
        <v>188</v>
      </c>
      <c r="CP44" s="440"/>
      <c r="CQ44" s="1" t="s">
        <v>190</v>
      </c>
      <c r="CR44" s="431"/>
      <c r="CS44" s="1" t="s">
        <v>186</v>
      </c>
      <c r="CT44" s="165"/>
      <c r="CU44" s="1" t="s">
        <v>187</v>
      </c>
      <c r="CV44" s="165"/>
      <c r="CW44" s="1" t="s">
        <v>188</v>
      </c>
      <c r="CY44" s="440"/>
      <c r="CZ44" s="1" t="s">
        <v>190</v>
      </c>
      <c r="DA44" s="431"/>
      <c r="DB44" s="1" t="s">
        <v>186</v>
      </c>
      <c r="DC44" s="165"/>
      <c r="DD44" s="1" t="s">
        <v>187</v>
      </c>
      <c r="DF44" s="432" t="s">
        <v>188</v>
      </c>
      <c r="DH44" s="440"/>
      <c r="DI44" s="1" t="s">
        <v>190</v>
      </c>
      <c r="DJ44" s="431"/>
      <c r="DK44" s="1" t="s">
        <v>186</v>
      </c>
      <c r="DL44" s="165"/>
      <c r="DM44" s="1" t="s">
        <v>187</v>
      </c>
      <c r="DN44" s="165"/>
      <c r="DO44" s="1" t="s">
        <v>188</v>
      </c>
      <c r="DQ44" s="440"/>
      <c r="DR44" s="1" t="s">
        <v>190</v>
      </c>
      <c r="DS44" s="431"/>
      <c r="DT44" s="1" t="s">
        <v>186</v>
      </c>
      <c r="DU44" s="165"/>
      <c r="DV44" s="1" t="s">
        <v>187</v>
      </c>
      <c r="DX44" s="432" t="s">
        <v>188</v>
      </c>
      <c r="DZ44" s="440"/>
      <c r="EA44" s="1" t="s">
        <v>190</v>
      </c>
      <c r="EB44" s="431"/>
      <c r="EC44" s="1" t="s">
        <v>186</v>
      </c>
      <c r="ED44" s="31"/>
      <c r="EE44" s="1" t="s">
        <v>187</v>
      </c>
      <c r="EF44" s="31"/>
      <c r="EG44" s="1" t="s">
        <v>188</v>
      </c>
      <c r="EI44" s="440"/>
      <c r="EJ44" s="1" t="s">
        <v>190</v>
      </c>
      <c r="EK44" s="431"/>
      <c r="EL44" s="1" t="s">
        <v>186</v>
      </c>
      <c r="EM44" s="165"/>
      <c r="EN44" s="1" t="s">
        <v>187</v>
      </c>
      <c r="EO44" s="165"/>
      <c r="EP44" s="1" t="s">
        <v>188</v>
      </c>
      <c r="ER44" s="440"/>
      <c r="ES44" s="1" t="s">
        <v>190</v>
      </c>
      <c r="ET44" s="431"/>
      <c r="EU44" s="1" t="s">
        <v>186</v>
      </c>
      <c r="EV44" s="165"/>
      <c r="EW44" s="1" t="s">
        <v>187</v>
      </c>
      <c r="EX44" s="165"/>
      <c r="EY44" s="1" t="s">
        <v>188</v>
      </c>
      <c r="FA44" s="440"/>
      <c r="FB44" s="1" t="s">
        <v>190</v>
      </c>
      <c r="FC44" s="431"/>
      <c r="FD44" s="1" t="s">
        <v>186</v>
      </c>
      <c r="FE44" s="31"/>
      <c r="FF44" s="1" t="s">
        <v>187</v>
      </c>
      <c r="FG44" s="31"/>
      <c r="FH44" s="432" t="s">
        <v>188</v>
      </c>
      <c r="FJ44" s="440"/>
      <c r="FK44" s="1" t="s">
        <v>190</v>
      </c>
      <c r="FL44" s="431"/>
      <c r="FM44" s="1" t="s">
        <v>186</v>
      </c>
      <c r="FN44" s="165"/>
      <c r="FO44" s="1" t="s">
        <v>187</v>
      </c>
      <c r="FQ44" s="432" t="s">
        <v>188</v>
      </c>
      <c r="FS44" s="440"/>
      <c r="FT44" s="1" t="s">
        <v>190</v>
      </c>
      <c r="FU44" s="431"/>
      <c r="FV44" s="1" t="s">
        <v>186</v>
      </c>
      <c r="FW44" s="165"/>
      <c r="FX44" s="1" t="s">
        <v>187</v>
      </c>
      <c r="FY44" s="165"/>
      <c r="FZ44" s="1" t="s">
        <v>188</v>
      </c>
      <c r="GB44" s="440"/>
      <c r="GC44" s="1" t="s">
        <v>190</v>
      </c>
      <c r="GD44" s="431"/>
      <c r="GE44" s="1" t="s">
        <v>186</v>
      </c>
      <c r="GF44" s="31"/>
      <c r="GG44" s="1" t="s">
        <v>187</v>
      </c>
      <c r="GH44" s="31"/>
      <c r="GI44" s="1" t="s">
        <v>188</v>
      </c>
      <c r="GK44" s="440"/>
      <c r="GL44" s="1" t="s">
        <v>190</v>
      </c>
      <c r="GM44" s="431"/>
      <c r="GN44" s="1" t="s">
        <v>186</v>
      </c>
      <c r="GO44" s="165"/>
      <c r="GP44" s="1" t="s">
        <v>187</v>
      </c>
      <c r="GR44" s="432" t="s">
        <v>188</v>
      </c>
      <c r="GT44" s="440"/>
      <c r="GU44" s="1" t="s">
        <v>190</v>
      </c>
      <c r="GV44" s="431"/>
      <c r="GW44" s="1" t="s">
        <v>186</v>
      </c>
      <c r="GX44" s="165"/>
      <c r="GY44" s="1" t="s">
        <v>187</v>
      </c>
      <c r="GZ44" s="165"/>
      <c r="HA44" s="1" t="s">
        <v>188</v>
      </c>
      <c r="HC44" s="22"/>
      <c r="HD44" s="1" t="s">
        <v>190</v>
      </c>
      <c r="HF44" s="1" t="s">
        <v>186</v>
      </c>
      <c r="HH44" s="1" t="s">
        <v>187</v>
      </c>
      <c r="HJ44" s="1" t="s">
        <v>188</v>
      </c>
      <c r="HL44" s="440"/>
      <c r="HM44" s="1" t="s">
        <v>190</v>
      </c>
      <c r="HN44" s="431"/>
      <c r="HO44" s="1" t="s">
        <v>186</v>
      </c>
      <c r="HP44" s="431"/>
      <c r="HQ44" s="1" t="s">
        <v>187</v>
      </c>
      <c r="HS44" s="1" t="s">
        <v>188</v>
      </c>
      <c r="HU44" s="440"/>
      <c r="HV44" s="1" t="s">
        <v>190</v>
      </c>
      <c r="HW44" s="431"/>
      <c r="HX44" s="1" t="s">
        <v>186</v>
      </c>
      <c r="HY44" s="431"/>
      <c r="HZ44" s="1" t="s">
        <v>187</v>
      </c>
      <c r="IB44" s="432" t="s">
        <v>188</v>
      </c>
      <c r="ID44" s="440"/>
      <c r="IE44" s="1" t="s">
        <v>190</v>
      </c>
      <c r="IF44" s="431"/>
      <c r="IG44" s="1" t="s">
        <v>186</v>
      </c>
      <c r="IH44" s="431"/>
      <c r="II44" s="1" t="s">
        <v>187</v>
      </c>
      <c r="IK44" s="1" t="s">
        <v>188</v>
      </c>
      <c r="IM44" s="440"/>
      <c r="IN44" s="1" t="s">
        <v>190</v>
      </c>
      <c r="IO44" s="431"/>
      <c r="IP44" s="1" t="s">
        <v>186</v>
      </c>
      <c r="IQ44" s="431"/>
      <c r="IR44" s="1" t="s">
        <v>187</v>
      </c>
      <c r="IT44" s="1" t="s">
        <v>188</v>
      </c>
      <c r="IV44" s="22"/>
      <c r="IW44" s="1" t="s">
        <v>190</v>
      </c>
      <c r="IY44" s="1" t="s">
        <v>186</v>
      </c>
      <c r="JA44" s="1" t="s">
        <v>187</v>
      </c>
      <c r="JC44" s="1" t="s">
        <v>188</v>
      </c>
      <c r="JE44" s="440"/>
      <c r="JF44" s="1" t="s">
        <v>190</v>
      </c>
      <c r="JG44" s="431"/>
      <c r="JH44" s="1" t="s">
        <v>186</v>
      </c>
      <c r="JI44" s="431"/>
      <c r="JJ44" s="1" t="s">
        <v>187</v>
      </c>
      <c r="JL44" s="432" t="s">
        <v>188</v>
      </c>
      <c r="JN44" s="440"/>
      <c r="JO44" s="1" t="s">
        <v>190</v>
      </c>
      <c r="JP44" s="431"/>
      <c r="JQ44" s="1" t="s">
        <v>186</v>
      </c>
      <c r="JR44" s="431"/>
      <c r="JS44" s="1" t="s">
        <v>187</v>
      </c>
      <c r="JU44" s="1" t="s">
        <v>188</v>
      </c>
      <c r="JW44" s="440"/>
      <c r="JX44" s="1" t="s">
        <v>190</v>
      </c>
      <c r="JY44" s="431"/>
      <c r="JZ44" s="1" t="s">
        <v>186</v>
      </c>
      <c r="KA44" s="431"/>
      <c r="KB44" s="1" t="s">
        <v>187</v>
      </c>
      <c r="KD44" s="432" t="s">
        <v>188</v>
      </c>
      <c r="KF44" s="22"/>
      <c r="KG44" s="1" t="s">
        <v>190</v>
      </c>
      <c r="KI44" s="1" t="s">
        <v>186</v>
      </c>
      <c r="KK44" s="1" t="s">
        <v>187</v>
      </c>
      <c r="KM44" s="1" t="s">
        <v>188</v>
      </c>
      <c r="KO44" s="440"/>
      <c r="KP44" s="1" t="s">
        <v>190</v>
      </c>
      <c r="KQ44" s="431"/>
      <c r="KR44" s="1" t="s">
        <v>186</v>
      </c>
      <c r="KS44" s="431"/>
      <c r="KT44" s="1" t="s">
        <v>187</v>
      </c>
      <c r="KV44" s="1" t="s">
        <v>188</v>
      </c>
      <c r="KX44" s="440"/>
      <c r="KY44" s="1" t="s">
        <v>190</v>
      </c>
      <c r="KZ44" s="431"/>
      <c r="LA44" s="1" t="s">
        <v>186</v>
      </c>
      <c r="LB44" s="431"/>
      <c r="LC44" s="1" t="s">
        <v>187</v>
      </c>
      <c r="LE44" s="1" t="s">
        <v>188</v>
      </c>
      <c r="LG44" s="440"/>
      <c r="LH44" s="1" t="s">
        <v>190</v>
      </c>
      <c r="LI44" s="431"/>
      <c r="LJ44" s="1" t="s">
        <v>186</v>
      </c>
      <c r="LK44" s="29"/>
      <c r="LL44" s="1" t="s">
        <v>187</v>
      </c>
      <c r="LM44" s="29"/>
      <c r="LN44" s="1" t="s">
        <v>188</v>
      </c>
      <c r="LP44" s="22"/>
      <c r="LQ44" s="1" t="s">
        <v>190</v>
      </c>
      <c r="LS44" s="1" t="s">
        <v>186</v>
      </c>
      <c r="LU44" s="1" t="s">
        <v>187</v>
      </c>
      <c r="LW44" s="1" t="s">
        <v>188</v>
      </c>
      <c r="LY44" s="440"/>
      <c r="LZ44" s="1" t="s">
        <v>190</v>
      </c>
      <c r="MA44" s="431"/>
      <c r="MB44" s="1" t="s">
        <v>186</v>
      </c>
      <c r="MC44" s="431"/>
      <c r="MD44" s="1" t="s">
        <v>187</v>
      </c>
      <c r="MF44" s="1" t="s">
        <v>188</v>
      </c>
      <c r="MH44" s="440"/>
      <c r="MI44" s="1" t="s">
        <v>190</v>
      </c>
      <c r="MJ44" s="431"/>
      <c r="MK44" s="1" t="s">
        <v>186</v>
      </c>
      <c r="ML44" s="431"/>
      <c r="MM44" s="1" t="s">
        <v>187</v>
      </c>
      <c r="MO44" s="432" t="s">
        <v>188</v>
      </c>
      <c r="MQ44" s="31"/>
      <c r="MR44" s="1" t="s">
        <v>190</v>
      </c>
      <c r="MS44" s="440"/>
      <c r="MT44" s="1" t="s">
        <v>186</v>
      </c>
      <c r="MU44" s="431"/>
      <c r="MV44" s="1" t="s">
        <v>187</v>
      </c>
      <c r="MX44" s="432" t="s">
        <v>188</v>
      </c>
    </row>
    <row r="45" spans="1:363" ht="18">
      <c r="A45" s="129">
        <v>2016</v>
      </c>
      <c r="B45" s="69">
        <f>SUM(D45:AAP45)</f>
        <v>0</v>
      </c>
      <c r="D45"/>
      <c r="E45" s="10">
        <f>D44*0.25</f>
        <v>0</v>
      </c>
      <c r="G45" s="10">
        <f>F44*0.5</f>
        <v>0</v>
      </c>
      <c r="I45" s="10">
        <f>H44*0.75</f>
        <v>0</v>
      </c>
      <c r="K45" s="10">
        <f>J44*1</f>
        <v>0</v>
      </c>
      <c r="M45" s="22"/>
      <c r="N45" s="10">
        <f>M44*0.25</f>
        <v>0</v>
      </c>
      <c r="P45" s="10">
        <f>O44*0.5</f>
        <v>0</v>
      </c>
      <c r="R45" s="10">
        <f>Q44*0.75</f>
        <v>0</v>
      </c>
      <c r="T45" s="10">
        <f>S44*1</f>
        <v>0</v>
      </c>
      <c r="V45" s="22"/>
      <c r="W45" s="10">
        <f>V44*0.25</f>
        <v>0</v>
      </c>
      <c r="Y45" s="10">
        <f>X44*0.5</f>
        <v>0</v>
      </c>
      <c r="Z45" s="165"/>
      <c r="AA45" s="10">
        <f>Z44*0.75</f>
        <v>0</v>
      </c>
      <c r="AB45" s="165"/>
      <c r="AC45" s="10">
        <f>AB44*1</f>
        <v>0</v>
      </c>
      <c r="AE45" s="22"/>
      <c r="AF45" s="10">
        <f>AE44*0.25</f>
        <v>0</v>
      </c>
      <c r="AH45" s="10">
        <f>AG44*0.5</f>
        <v>0</v>
      </c>
      <c r="AI45" s="165"/>
      <c r="AJ45" s="10">
        <f>AI44*0.75</f>
        <v>0</v>
      </c>
      <c r="AK45" s="165"/>
      <c r="AL45" s="10">
        <f>AK44*1</f>
        <v>0</v>
      </c>
      <c r="AN45" s="22"/>
      <c r="AO45" s="10">
        <f>AN44*0.25</f>
        <v>0</v>
      </c>
      <c r="AQ45" s="10">
        <f>AP44*0.5</f>
        <v>0</v>
      </c>
      <c r="AR45" s="165"/>
      <c r="AS45" s="10">
        <f>AR44*0.75</f>
        <v>0</v>
      </c>
      <c r="AT45" s="165"/>
      <c r="AU45" s="10">
        <f>AT44*1</f>
        <v>0</v>
      </c>
      <c r="AW45" s="79"/>
      <c r="AX45" s="10">
        <f>AW44*0.25</f>
        <v>0</v>
      </c>
      <c r="AZ45" s="10">
        <f>AY44*0.5</f>
        <v>0</v>
      </c>
      <c r="BA45" s="165"/>
      <c r="BB45" s="10">
        <f>BA44*0.75</f>
        <v>0</v>
      </c>
      <c r="BD45" s="10">
        <f>BC44*1</f>
        <v>0</v>
      </c>
      <c r="BF45" s="22"/>
      <c r="BG45" s="10">
        <f>BF44*0.25</f>
        <v>0</v>
      </c>
      <c r="BI45" s="10">
        <f>BH44*0.5</f>
        <v>0</v>
      </c>
      <c r="BJ45" s="165"/>
      <c r="BK45" s="10">
        <f>BJ44*0.75</f>
        <v>0</v>
      </c>
      <c r="BL45" s="165"/>
      <c r="BM45" s="10">
        <f>BL44*1</f>
        <v>0</v>
      </c>
      <c r="BO45" s="22"/>
      <c r="BP45" s="10">
        <f>BO44*0.25</f>
        <v>0</v>
      </c>
      <c r="BR45" s="10">
        <f>BQ44*0.5</f>
        <v>0</v>
      </c>
      <c r="BT45" s="10">
        <f>BS44*0.75</f>
        <v>0</v>
      </c>
      <c r="BV45" s="10">
        <f>BU44*1</f>
        <v>0</v>
      </c>
      <c r="BX45" s="173"/>
      <c r="BY45" s="10">
        <f>BX44*0.25</f>
        <v>0</v>
      </c>
      <c r="BZ45" s="173"/>
      <c r="CA45" s="10">
        <f>BZ44*0.5</f>
        <v>0</v>
      </c>
      <c r="CB45" s="177"/>
      <c r="CC45" s="10">
        <f>CB44*0.75</f>
        <v>0</v>
      </c>
      <c r="CE45" s="437">
        <f>CD44*1</f>
        <v>0</v>
      </c>
      <c r="CG45" s="440"/>
      <c r="CH45" s="10">
        <f>CG44*0.25</f>
        <v>0</v>
      </c>
      <c r="CI45" s="431"/>
      <c r="CJ45" s="10">
        <f>CI44*0.5</f>
        <v>0</v>
      </c>
      <c r="CK45" s="165"/>
      <c r="CL45" s="10">
        <f>CK44*0.75</f>
        <v>0</v>
      </c>
      <c r="CM45" s="165"/>
      <c r="CN45" s="10">
        <f>CM44*1</f>
        <v>0</v>
      </c>
      <c r="CP45" s="440"/>
      <c r="CQ45" s="10">
        <f>CP44*0.25</f>
        <v>0</v>
      </c>
      <c r="CR45" s="431"/>
      <c r="CS45" s="10">
        <f>CR44*0.5</f>
        <v>0</v>
      </c>
      <c r="CT45" s="165"/>
      <c r="CU45" s="10">
        <f>CT44*0.75</f>
        <v>0</v>
      </c>
      <c r="CV45" s="165"/>
      <c r="CW45" s="10">
        <f>CV44*1</f>
        <v>0</v>
      </c>
      <c r="CY45" s="440"/>
      <c r="CZ45" s="10">
        <f>CY44*0.25</f>
        <v>0</v>
      </c>
      <c r="DA45" s="431"/>
      <c r="DB45" s="10">
        <f>DA44*0.5</f>
        <v>0</v>
      </c>
      <c r="DC45" s="165"/>
      <c r="DD45" s="10">
        <f>DC44*0.75</f>
        <v>0</v>
      </c>
      <c r="DF45" s="437">
        <f>DE44*1</f>
        <v>0</v>
      </c>
      <c r="DH45" s="440"/>
      <c r="DI45" s="10">
        <f>DH44*0.25</f>
        <v>0</v>
      </c>
      <c r="DJ45" s="431"/>
      <c r="DK45" s="10">
        <f>DJ44*0.5</f>
        <v>0</v>
      </c>
      <c r="DL45" s="165"/>
      <c r="DM45" s="10">
        <f>DL44*0.75</f>
        <v>0</v>
      </c>
      <c r="DN45" s="165"/>
      <c r="DO45" s="10">
        <f>DN44*1</f>
        <v>0</v>
      </c>
      <c r="DQ45" s="440"/>
      <c r="DR45" s="10">
        <f>DQ44*0.25</f>
        <v>0</v>
      </c>
      <c r="DS45" s="431"/>
      <c r="DT45" s="10">
        <f>DS44*0.5</f>
        <v>0</v>
      </c>
      <c r="DU45" s="165"/>
      <c r="DV45" s="10">
        <f>DU44*0.75</f>
        <v>0</v>
      </c>
      <c r="DX45" s="437">
        <f>DW44*1</f>
        <v>0</v>
      </c>
      <c r="DZ45" s="440"/>
      <c r="EA45" s="10">
        <f>DZ44*0.25</f>
        <v>0</v>
      </c>
      <c r="EB45" s="431"/>
      <c r="EC45" s="10">
        <f>EB44*0.5</f>
        <v>0</v>
      </c>
      <c r="ED45" s="31"/>
      <c r="EE45" s="10">
        <f>ED44*0.75</f>
        <v>0</v>
      </c>
      <c r="EF45" s="31"/>
      <c r="EG45" s="10">
        <f>EF44*1</f>
        <v>0</v>
      </c>
      <c r="EI45" s="440"/>
      <c r="EJ45" s="10">
        <f>EI44*0.25</f>
        <v>0</v>
      </c>
      <c r="EK45" s="431"/>
      <c r="EL45" s="10">
        <f>EK44*0.5</f>
        <v>0</v>
      </c>
      <c r="EM45" s="165"/>
      <c r="EN45" s="10">
        <f>EM44*0.75</f>
        <v>0</v>
      </c>
      <c r="EO45" s="165"/>
      <c r="EP45" s="10">
        <f>EO44*1</f>
        <v>0</v>
      </c>
      <c r="ER45" s="440"/>
      <c r="ES45" s="10">
        <f>ER44*0.25</f>
        <v>0</v>
      </c>
      <c r="ET45" s="431"/>
      <c r="EU45" s="10">
        <f>ET44*0.5</f>
        <v>0</v>
      </c>
      <c r="EV45" s="165"/>
      <c r="EW45" s="10">
        <f>EV44*0.75</f>
        <v>0</v>
      </c>
      <c r="EX45" s="165"/>
      <c r="EY45" s="10">
        <f>EX44*1</f>
        <v>0</v>
      </c>
      <c r="FA45" s="440"/>
      <c r="FB45" s="10">
        <f>FA44*0.25</f>
        <v>0</v>
      </c>
      <c r="FC45" s="431"/>
      <c r="FD45" s="10">
        <f>FC44*0.5</f>
        <v>0</v>
      </c>
      <c r="FE45" s="31"/>
      <c r="FF45" s="10">
        <f>FE44*0.75</f>
        <v>0</v>
      </c>
      <c r="FG45" s="31"/>
      <c r="FH45" s="437">
        <f>FG44*1</f>
        <v>0</v>
      </c>
      <c r="FJ45" s="440"/>
      <c r="FK45" s="10">
        <f>FJ44*0.25</f>
        <v>0</v>
      </c>
      <c r="FL45" s="431"/>
      <c r="FM45" s="10">
        <f>FL44*0.5</f>
        <v>0</v>
      </c>
      <c r="FN45" s="165"/>
      <c r="FO45" s="10">
        <f>FN44*0.75</f>
        <v>0</v>
      </c>
      <c r="FQ45" s="437">
        <f>FP44*1</f>
        <v>0</v>
      </c>
      <c r="FS45" s="440"/>
      <c r="FT45" s="10">
        <f>FS44*0.25</f>
        <v>0</v>
      </c>
      <c r="FU45" s="431"/>
      <c r="FV45" s="10">
        <f>FU44*0.5</f>
        <v>0</v>
      </c>
      <c r="FW45" s="165"/>
      <c r="FX45" s="10">
        <f>FW44*0.75</f>
        <v>0</v>
      </c>
      <c r="FY45" s="165"/>
      <c r="FZ45" s="10">
        <f>FY44*1</f>
        <v>0</v>
      </c>
      <c r="GB45" s="440"/>
      <c r="GC45" s="10">
        <f>GB44*0.25</f>
        <v>0</v>
      </c>
      <c r="GD45" s="431"/>
      <c r="GE45" s="10">
        <f>GD44*0.5</f>
        <v>0</v>
      </c>
      <c r="GF45" s="31"/>
      <c r="GG45" s="10">
        <f>GF44*0.75</f>
        <v>0</v>
      </c>
      <c r="GH45" s="31"/>
      <c r="GI45" s="10">
        <f>GH44*1</f>
        <v>0</v>
      </c>
      <c r="GK45" s="440"/>
      <c r="GL45" s="10">
        <f>GK44*0.25</f>
        <v>0</v>
      </c>
      <c r="GM45" s="431"/>
      <c r="GN45" s="10">
        <f>GM44*0.5</f>
        <v>0</v>
      </c>
      <c r="GO45" s="165"/>
      <c r="GP45" s="10">
        <f>GO44*0.75</f>
        <v>0</v>
      </c>
      <c r="GR45" s="437">
        <f>GQ44*1</f>
        <v>0</v>
      </c>
      <c r="GT45" s="440"/>
      <c r="GU45" s="10">
        <f>GT44*0.25</f>
        <v>0</v>
      </c>
      <c r="GV45" s="431"/>
      <c r="GW45" s="10">
        <f>GV44*0.5</f>
        <v>0</v>
      </c>
      <c r="GX45" s="165"/>
      <c r="GY45" s="10">
        <f>GX44*0.75</f>
        <v>0</v>
      </c>
      <c r="GZ45" s="165"/>
      <c r="HA45" s="10">
        <f>GZ44*1</f>
        <v>0</v>
      </c>
      <c r="HC45" s="22"/>
      <c r="HD45" s="10">
        <f>HC44*0.25</f>
        <v>0</v>
      </c>
      <c r="HF45" s="10">
        <f>HE44*0.5</f>
        <v>0</v>
      </c>
      <c r="HH45" s="10">
        <f>HG44*0.75</f>
        <v>0</v>
      </c>
      <c r="HJ45" s="10">
        <f>HI44*1</f>
        <v>0</v>
      </c>
      <c r="HL45" s="440"/>
      <c r="HM45" s="10">
        <f>HL44*0.25</f>
        <v>0</v>
      </c>
      <c r="HN45" s="431"/>
      <c r="HO45" s="10">
        <f>HN44*0.5</f>
        <v>0</v>
      </c>
      <c r="HP45" s="431"/>
      <c r="HQ45" s="10">
        <f>HP44*0.75</f>
        <v>0</v>
      </c>
      <c r="HS45" s="10">
        <f>HR44*1</f>
        <v>0</v>
      </c>
      <c r="HU45" s="440"/>
      <c r="HV45" s="10">
        <f>HU44*0.25</f>
        <v>0</v>
      </c>
      <c r="HW45" s="431"/>
      <c r="HX45" s="10">
        <f>HW44*0.5</f>
        <v>0</v>
      </c>
      <c r="HY45" s="431"/>
      <c r="HZ45" s="10">
        <f>HY44*0.75</f>
        <v>0</v>
      </c>
      <c r="IB45" s="437">
        <f>IA44*1</f>
        <v>0</v>
      </c>
      <c r="ID45" s="440"/>
      <c r="IE45" s="10">
        <f>ID44*0.25</f>
        <v>0</v>
      </c>
      <c r="IF45" s="431"/>
      <c r="IG45" s="10">
        <f>IF44*0.5</f>
        <v>0</v>
      </c>
      <c r="IH45" s="431"/>
      <c r="II45" s="10">
        <f>IH44*0.75</f>
        <v>0</v>
      </c>
      <c r="IK45" s="10">
        <f>IJ44*1</f>
        <v>0</v>
      </c>
      <c r="IM45" s="440"/>
      <c r="IN45" s="10">
        <f>IM44*0.25</f>
        <v>0</v>
      </c>
      <c r="IO45" s="431"/>
      <c r="IP45" s="10">
        <f>IO44*0.5</f>
        <v>0</v>
      </c>
      <c r="IQ45" s="431"/>
      <c r="IR45" s="10">
        <f>IQ44*0.75</f>
        <v>0</v>
      </c>
      <c r="IT45" s="10">
        <f>IS44*1</f>
        <v>0</v>
      </c>
      <c r="IV45" s="22"/>
      <c r="IW45" s="10">
        <f>IV44*0.25</f>
        <v>0</v>
      </c>
      <c r="IY45" s="10">
        <f>IX44*0.5</f>
        <v>0</v>
      </c>
      <c r="JA45" s="10">
        <f>IZ44*0.75</f>
        <v>0</v>
      </c>
      <c r="JC45" s="10">
        <f>JB44*1</f>
        <v>0</v>
      </c>
      <c r="JE45" s="440"/>
      <c r="JF45" s="10">
        <f>JE44*0.25</f>
        <v>0</v>
      </c>
      <c r="JG45" s="431"/>
      <c r="JH45" s="10">
        <f>JG44*0.5</f>
        <v>0</v>
      </c>
      <c r="JI45" s="431"/>
      <c r="JJ45" s="10">
        <f>JI44*0.75</f>
        <v>0</v>
      </c>
      <c r="JL45" s="437">
        <f>JK44*1</f>
        <v>0</v>
      </c>
      <c r="JN45" s="440"/>
      <c r="JO45" s="10">
        <f>JN44*0.25</f>
        <v>0</v>
      </c>
      <c r="JP45" s="431"/>
      <c r="JQ45" s="10">
        <f>JP44*0.5</f>
        <v>0</v>
      </c>
      <c r="JR45" s="431"/>
      <c r="JS45" s="10">
        <f>JR44*0.75</f>
        <v>0</v>
      </c>
      <c r="JU45" s="10">
        <f>JT44*1</f>
        <v>0</v>
      </c>
      <c r="JW45" s="440"/>
      <c r="JX45" s="10">
        <f>JW44*0.25</f>
        <v>0</v>
      </c>
      <c r="JY45" s="431"/>
      <c r="JZ45" s="10">
        <f>JY44*0.5</f>
        <v>0</v>
      </c>
      <c r="KA45" s="431"/>
      <c r="KB45" s="10">
        <f>KA44*0.75</f>
        <v>0</v>
      </c>
      <c r="KD45" s="437">
        <f t="shared" ref="KD45" si="12">KC44*1</f>
        <v>0</v>
      </c>
      <c r="KF45" s="22"/>
      <c r="KG45" s="10">
        <f>KF44*0.25</f>
        <v>0</v>
      </c>
      <c r="KI45" s="10">
        <f>KH44*0.5</f>
        <v>0</v>
      </c>
      <c r="KK45" s="10">
        <f>KJ44*0.75</f>
        <v>0</v>
      </c>
      <c r="KM45" s="10">
        <f>KL44*1</f>
        <v>0</v>
      </c>
      <c r="KO45" s="440"/>
      <c r="KP45" s="10">
        <f>KO44*0.25</f>
        <v>0</v>
      </c>
      <c r="KQ45" s="431"/>
      <c r="KR45" s="10">
        <f>KQ44*0.5</f>
        <v>0</v>
      </c>
      <c r="KS45" s="431"/>
      <c r="KT45" s="10">
        <f>KS44*0.75</f>
        <v>0</v>
      </c>
      <c r="KV45" s="10">
        <f>KU44*1</f>
        <v>0</v>
      </c>
      <c r="KX45" s="440"/>
      <c r="KY45" s="10">
        <f>KX44*0.25</f>
        <v>0</v>
      </c>
      <c r="KZ45" s="431"/>
      <c r="LA45" s="10">
        <f>KZ44*0.5</f>
        <v>0</v>
      </c>
      <c r="LB45" s="431"/>
      <c r="LC45" s="10">
        <f>LB44*0.75</f>
        <v>0</v>
      </c>
      <c r="LE45" s="10">
        <f>LD44*1</f>
        <v>0</v>
      </c>
      <c r="LG45" s="440"/>
      <c r="LH45" s="10">
        <f>LG44*0.25</f>
        <v>0</v>
      </c>
      <c r="LI45" s="431"/>
      <c r="LJ45" s="10">
        <f>LI44*0.5</f>
        <v>0</v>
      </c>
      <c r="LK45" s="29"/>
      <c r="LL45" s="10">
        <f>LK44*0.75</f>
        <v>0</v>
      </c>
      <c r="LM45" s="29"/>
      <c r="LN45" s="10">
        <f>LM44*1</f>
        <v>0</v>
      </c>
      <c r="LP45" s="22"/>
      <c r="LQ45" s="10">
        <f>LP44*0.25</f>
        <v>0</v>
      </c>
      <c r="LS45" s="10">
        <f>LR44*0.5</f>
        <v>0</v>
      </c>
      <c r="LU45" s="10">
        <f>LT44*0.75</f>
        <v>0</v>
      </c>
      <c r="LW45" s="10">
        <f>LV44*1</f>
        <v>0</v>
      </c>
      <c r="LY45" s="440"/>
      <c r="LZ45" s="10">
        <f>LY44*0.25</f>
        <v>0</v>
      </c>
      <c r="MA45" s="431"/>
      <c r="MB45" s="10">
        <f>MA44*0.5</f>
        <v>0</v>
      </c>
      <c r="MC45" s="431"/>
      <c r="MD45" s="10">
        <f>MC44*0.75</f>
        <v>0</v>
      </c>
      <c r="MF45" s="10">
        <f>ME44*1</f>
        <v>0</v>
      </c>
      <c r="MH45" s="440"/>
      <c r="MI45" s="10">
        <f>MH44*0.25</f>
        <v>0</v>
      </c>
      <c r="MJ45" s="431"/>
      <c r="MK45" s="10">
        <f>MJ44*0.5</f>
        <v>0</v>
      </c>
      <c r="ML45" s="431"/>
      <c r="MM45" s="10">
        <f>ML44*0.75</f>
        <v>0</v>
      </c>
      <c r="MO45" s="437">
        <f>MN44*1</f>
        <v>0</v>
      </c>
      <c r="MQ45" s="31"/>
      <c r="MR45" s="10">
        <f>MQ44*0.25</f>
        <v>0</v>
      </c>
      <c r="MS45" s="440"/>
      <c r="MT45" s="10">
        <f>MS44*0.5</f>
        <v>0</v>
      </c>
      <c r="MU45" s="440"/>
      <c r="MV45" s="10">
        <f>MU44*0.75</f>
        <v>0</v>
      </c>
      <c r="MX45" s="437">
        <f>MW44*1</f>
        <v>0</v>
      </c>
    </row>
    <row r="46" spans="1:363" s="60" customFormat="1" ht="15.75">
      <c r="A46" s="62"/>
      <c r="B46" s="381"/>
      <c r="C46" s="379"/>
      <c r="E46" s="380"/>
      <c r="G46" s="85"/>
      <c r="L46" s="379"/>
      <c r="M46" s="380"/>
      <c r="N46" s="380"/>
      <c r="P46" s="85"/>
      <c r="U46" s="379"/>
      <c r="V46" s="380"/>
      <c r="W46" s="380"/>
      <c r="Y46" s="85"/>
      <c r="Z46" s="382"/>
      <c r="AB46" s="382"/>
      <c r="AD46" s="379"/>
      <c r="AE46" s="380"/>
      <c r="AF46" s="380"/>
      <c r="AI46" s="382"/>
      <c r="AK46" s="382"/>
      <c r="AM46" s="379"/>
      <c r="AN46" s="380"/>
      <c r="AO46" s="380"/>
      <c r="AR46" s="382"/>
      <c r="AT46" s="382"/>
      <c r="AV46" s="379"/>
      <c r="AW46" s="235"/>
      <c r="AX46" s="380"/>
      <c r="AY46" s="235"/>
      <c r="BA46" s="382"/>
      <c r="BC46" s="382"/>
      <c r="BE46" s="379"/>
      <c r="BF46" s="380"/>
      <c r="BG46" s="380"/>
      <c r="BJ46" s="382"/>
      <c r="BL46" s="382"/>
      <c r="BN46" s="379"/>
      <c r="BO46" s="380"/>
      <c r="BP46" s="380"/>
      <c r="BW46" s="379"/>
      <c r="BX46" s="384"/>
      <c r="BY46" s="380"/>
      <c r="BZ46" s="384"/>
      <c r="CB46" s="385"/>
      <c r="CE46" s="456"/>
      <c r="CF46" s="379"/>
      <c r="CG46" s="534"/>
      <c r="CH46" s="380"/>
      <c r="CI46" s="456"/>
      <c r="CK46" s="382"/>
      <c r="CM46" s="382"/>
      <c r="CO46" s="379"/>
      <c r="CP46" s="534"/>
      <c r="CQ46" s="380"/>
      <c r="CR46" s="456"/>
      <c r="CT46" s="382"/>
      <c r="CV46" s="382"/>
      <c r="CX46" s="379"/>
      <c r="CY46" s="534"/>
      <c r="CZ46" s="380"/>
      <c r="DA46" s="456"/>
      <c r="DC46" s="382"/>
      <c r="DF46" s="456"/>
      <c r="DG46" s="379"/>
      <c r="DH46" s="534"/>
      <c r="DI46" s="380"/>
      <c r="DJ46" s="456"/>
      <c r="DL46" s="382"/>
      <c r="DN46" s="382"/>
      <c r="DP46" s="379"/>
      <c r="DQ46" s="534"/>
      <c r="DR46" s="380"/>
      <c r="DS46" s="456"/>
      <c r="DU46" s="382"/>
      <c r="DX46" s="456"/>
      <c r="DY46" s="379"/>
      <c r="DZ46" s="534"/>
      <c r="EA46" s="380"/>
      <c r="EB46" s="456"/>
      <c r="ED46" s="235"/>
      <c r="EF46" s="235"/>
      <c r="EH46" s="379"/>
      <c r="EI46" s="534"/>
      <c r="EJ46" s="380"/>
      <c r="EK46" s="456"/>
      <c r="EM46" s="382"/>
      <c r="EO46" s="382"/>
      <c r="EQ46" s="379"/>
      <c r="ER46" s="534"/>
      <c r="ES46" s="380"/>
      <c r="ET46" s="456"/>
      <c r="EV46" s="382"/>
      <c r="EX46" s="382"/>
      <c r="EZ46" s="379"/>
      <c r="FA46" s="534"/>
      <c r="FB46" s="380"/>
      <c r="FC46" s="456"/>
      <c r="FE46" s="235"/>
      <c r="FG46" s="235"/>
      <c r="FH46" s="456"/>
      <c r="FI46" s="379"/>
      <c r="FJ46" s="534"/>
      <c r="FK46" s="380"/>
      <c r="FL46" s="456"/>
      <c r="FN46" s="382"/>
      <c r="FQ46" s="456"/>
      <c r="FR46" s="379"/>
      <c r="FS46" s="534"/>
      <c r="FT46" s="380"/>
      <c r="FU46" s="456"/>
      <c r="FW46" s="382"/>
      <c r="FY46" s="382"/>
      <c r="GA46" s="379"/>
      <c r="GB46" s="534"/>
      <c r="GC46" s="380"/>
      <c r="GD46" s="456"/>
      <c r="GF46" s="235"/>
      <c r="GH46" s="235"/>
      <c r="GJ46" s="379"/>
      <c r="GK46" s="534"/>
      <c r="GL46" s="380"/>
      <c r="GM46" s="456"/>
      <c r="GO46" s="382"/>
      <c r="GR46" s="456"/>
      <c r="GS46" s="379"/>
      <c r="GT46" s="534"/>
      <c r="GU46" s="380"/>
      <c r="GV46" s="456"/>
      <c r="GX46" s="382"/>
      <c r="GZ46" s="382"/>
      <c r="HB46" s="379"/>
      <c r="HC46" s="380"/>
      <c r="HD46" s="380"/>
      <c r="HK46" s="379"/>
      <c r="HL46" s="534"/>
      <c r="HM46" s="380"/>
      <c r="HN46" s="456"/>
      <c r="HP46" s="456"/>
      <c r="HT46" s="379"/>
      <c r="HU46" s="534"/>
      <c r="HV46" s="380"/>
      <c r="HW46" s="456"/>
      <c r="HY46" s="456"/>
      <c r="IB46" s="456"/>
      <c r="IC46" s="379"/>
      <c r="ID46" s="534"/>
      <c r="IE46" s="380"/>
      <c r="IF46" s="456"/>
      <c r="IH46" s="456"/>
      <c r="IL46" s="379"/>
      <c r="IM46" s="534"/>
      <c r="IN46" s="380"/>
      <c r="IO46" s="456"/>
      <c r="IQ46" s="456"/>
      <c r="IU46" s="379"/>
      <c r="IV46" s="380"/>
      <c r="IW46" s="380"/>
      <c r="JD46" s="379"/>
      <c r="JE46" s="534"/>
      <c r="JF46" s="380"/>
      <c r="JG46" s="456"/>
      <c r="JI46" s="456"/>
      <c r="JL46" s="456"/>
      <c r="JM46" s="379"/>
      <c r="JN46" s="534"/>
      <c r="JO46" s="380"/>
      <c r="JP46" s="456"/>
      <c r="JR46" s="456"/>
      <c r="JV46" s="379"/>
      <c r="JW46" s="534"/>
      <c r="JX46" s="380"/>
      <c r="JY46" s="456"/>
      <c r="KA46" s="456"/>
      <c r="KD46" s="456"/>
      <c r="KE46" s="379"/>
      <c r="KF46" s="380"/>
      <c r="KG46" s="380"/>
      <c r="KN46" s="379"/>
      <c r="KO46" s="534"/>
      <c r="KP46" s="380"/>
      <c r="KQ46" s="456"/>
      <c r="KS46" s="456"/>
      <c r="KW46" s="379"/>
      <c r="KX46" s="534"/>
      <c r="KY46" s="380"/>
      <c r="KZ46" s="456"/>
      <c r="LB46" s="456"/>
      <c r="LF46" s="379"/>
      <c r="LG46" s="534"/>
      <c r="LH46" s="380"/>
      <c r="LI46" s="456"/>
      <c r="LK46" s="383"/>
      <c r="LM46" s="383"/>
      <c r="LO46" s="379"/>
      <c r="LP46" s="380"/>
      <c r="LQ46" s="380"/>
      <c r="LX46" s="379"/>
      <c r="LY46" s="534"/>
      <c r="LZ46" s="380"/>
      <c r="MA46" s="456"/>
      <c r="MC46" s="456"/>
      <c r="MG46" s="379"/>
      <c r="MH46" s="534"/>
      <c r="MI46" s="380"/>
      <c r="MJ46" s="456"/>
      <c r="ML46" s="456"/>
      <c r="MO46" s="456"/>
      <c r="MP46" s="379"/>
      <c r="MQ46" s="235"/>
      <c r="MR46" s="380"/>
      <c r="MS46" s="534"/>
      <c r="MU46" s="534"/>
      <c r="MX46" s="456"/>
      <c r="MY46" s="379"/>
    </row>
    <row r="47" spans="1:363" ht="18">
      <c r="A47" s="62" t="s">
        <v>9</v>
      </c>
      <c r="B47" s="69"/>
      <c r="D47">
        <v>752.4</v>
      </c>
      <c r="E47" s="1" t="s">
        <v>190</v>
      </c>
      <c r="F47">
        <v>401.1</v>
      </c>
      <c r="G47" s="1" t="s">
        <v>186</v>
      </c>
      <c r="H47">
        <v>274.89999999999998</v>
      </c>
      <c r="I47" s="1" t="s">
        <v>187</v>
      </c>
      <c r="J47" s="157">
        <v>281.89999999999998</v>
      </c>
      <c r="K47" s="1" t="s">
        <v>188</v>
      </c>
      <c r="M47" s="79">
        <v>296.60000000000002</v>
      </c>
      <c r="N47" s="1" t="s">
        <v>190</v>
      </c>
      <c r="O47">
        <v>4.5</v>
      </c>
      <c r="P47" s="1" t="s">
        <v>186</v>
      </c>
      <c r="Q47">
        <v>9.1</v>
      </c>
      <c r="R47" s="1" t="s">
        <v>187</v>
      </c>
      <c r="S47" s="168">
        <v>45.5</v>
      </c>
      <c r="T47" s="1" t="s">
        <v>188</v>
      </c>
      <c r="V47" s="79">
        <v>429.8</v>
      </c>
      <c r="W47" s="1" t="s">
        <v>190</v>
      </c>
      <c r="X47">
        <v>551.54999999999995</v>
      </c>
      <c r="Y47" s="1" t="s">
        <v>186</v>
      </c>
      <c r="Z47" s="168">
        <v>723.99999999999977</v>
      </c>
      <c r="AA47" s="1" t="s">
        <v>187</v>
      </c>
      <c r="AB47" s="168">
        <v>456.89999999999986</v>
      </c>
      <c r="AC47" s="1" t="s">
        <v>188</v>
      </c>
      <c r="AE47" s="79">
        <v>300</v>
      </c>
      <c r="AF47" s="1" t="s">
        <v>190</v>
      </c>
      <c r="AG47">
        <v>0</v>
      </c>
      <c r="AH47" s="1" t="s">
        <v>186</v>
      </c>
      <c r="AI47" s="168">
        <v>79.099999999999682</v>
      </c>
      <c r="AJ47" s="1" t="s">
        <v>187</v>
      </c>
      <c r="AK47" s="168">
        <v>110.49999999999977</v>
      </c>
      <c r="AL47" s="1" t="s">
        <v>188</v>
      </c>
      <c r="AN47" s="79">
        <v>60.8</v>
      </c>
      <c r="AO47" s="1" t="s">
        <v>190</v>
      </c>
      <c r="AP47">
        <v>395.4</v>
      </c>
      <c r="AQ47" s="1" t="s">
        <v>186</v>
      </c>
      <c r="AR47" s="168">
        <v>183.89999999999964</v>
      </c>
      <c r="AS47" s="1" t="s">
        <v>187</v>
      </c>
      <c r="AT47" s="168">
        <v>85</v>
      </c>
      <c r="AU47" s="1" t="s">
        <v>188</v>
      </c>
      <c r="AW47" s="79">
        <v>471.3</v>
      </c>
      <c r="AX47" s="1" t="s">
        <v>190</v>
      </c>
      <c r="AY47" s="31">
        <v>927.95</v>
      </c>
      <c r="AZ47" s="1" t="s">
        <v>186</v>
      </c>
      <c r="BA47" s="168">
        <v>668.90000000000055</v>
      </c>
      <c r="BB47" s="1" t="s">
        <v>187</v>
      </c>
      <c r="BC47" s="168">
        <v>620.69999999999982</v>
      </c>
      <c r="BD47" s="1" t="s">
        <v>188</v>
      </c>
      <c r="BF47" s="79">
        <v>697.8</v>
      </c>
      <c r="BG47" s="1" t="s">
        <v>190</v>
      </c>
      <c r="BH47">
        <v>630.29999999999995</v>
      </c>
      <c r="BI47" s="1" t="s">
        <v>186</v>
      </c>
      <c r="BJ47" s="168">
        <v>489.10000000000036</v>
      </c>
      <c r="BK47" s="1" t="s">
        <v>187</v>
      </c>
      <c r="BL47" s="168">
        <v>433.29999999999927</v>
      </c>
      <c r="BM47" s="1" t="s">
        <v>188</v>
      </c>
      <c r="BO47" s="79">
        <v>469.7</v>
      </c>
      <c r="BP47" s="1" t="s">
        <v>190</v>
      </c>
      <c r="BQ47">
        <v>419.6</v>
      </c>
      <c r="BR47" s="1" t="s">
        <v>186</v>
      </c>
      <c r="BS47" s="168">
        <v>682.49999999999955</v>
      </c>
      <c r="BT47" s="1" t="s">
        <v>187</v>
      </c>
      <c r="BU47" s="168">
        <v>222.49999999999955</v>
      </c>
      <c r="BV47" s="1" t="s">
        <v>188</v>
      </c>
      <c r="BX47" s="90">
        <v>52.299999999999272</v>
      </c>
      <c r="BY47" s="1" t="s">
        <v>190</v>
      </c>
      <c r="BZ47" s="90">
        <v>2.1999999999998181</v>
      </c>
      <c r="CA47" s="1" t="s">
        <v>186</v>
      </c>
      <c r="CB47" s="176">
        <v>220.09999999999945</v>
      </c>
      <c r="CC47" s="1" t="s">
        <v>187</v>
      </c>
      <c r="CD47" s="427">
        <v>191.00000000000182</v>
      </c>
      <c r="CE47" s="432" t="s">
        <v>188</v>
      </c>
      <c r="CG47" s="460">
        <v>435.7</v>
      </c>
      <c r="CH47" s="1" t="s">
        <v>190</v>
      </c>
      <c r="CI47" s="431">
        <v>808.6</v>
      </c>
      <c r="CJ47" s="1" t="s">
        <v>186</v>
      </c>
      <c r="CK47" s="168">
        <v>805.800000000002</v>
      </c>
      <c r="CL47" s="1" t="s">
        <v>187</v>
      </c>
      <c r="CM47" s="168"/>
      <c r="CN47" s="1" t="s">
        <v>188</v>
      </c>
      <c r="CP47" s="460">
        <v>183.7</v>
      </c>
      <c r="CQ47" s="1" t="s">
        <v>190</v>
      </c>
      <c r="CR47" s="431">
        <v>329.4</v>
      </c>
      <c r="CS47" s="1" t="s">
        <v>186</v>
      </c>
      <c r="CT47" s="168">
        <v>217.99999999999955</v>
      </c>
      <c r="CU47" s="1" t="s">
        <v>187</v>
      </c>
      <c r="CV47" s="168"/>
      <c r="CW47" s="1" t="s">
        <v>188</v>
      </c>
      <c r="CY47" s="460">
        <v>300.5</v>
      </c>
      <c r="CZ47" s="1" t="s">
        <v>190</v>
      </c>
      <c r="DA47" s="431">
        <v>348.4</v>
      </c>
      <c r="DB47" s="1" t="s">
        <v>186</v>
      </c>
      <c r="DC47" s="168">
        <v>247.00000000000182</v>
      </c>
      <c r="DD47" s="1" t="s">
        <v>187</v>
      </c>
      <c r="DE47" s="545">
        <v>134</v>
      </c>
      <c r="DF47" s="432" t="s">
        <v>188</v>
      </c>
      <c r="DH47" s="460">
        <v>139.69999999999999</v>
      </c>
      <c r="DI47" s="1" t="s">
        <v>190</v>
      </c>
      <c r="DJ47" s="431">
        <v>145.80000000000001</v>
      </c>
      <c r="DK47" s="1" t="s">
        <v>186</v>
      </c>
      <c r="DL47" s="168">
        <v>170.10000000000218</v>
      </c>
      <c r="DM47" s="1" t="s">
        <v>187</v>
      </c>
      <c r="DN47" s="168"/>
      <c r="DO47" s="1" t="s">
        <v>188</v>
      </c>
      <c r="DQ47" s="460">
        <v>207</v>
      </c>
      <c r="DR47" s="1" t="s">
        <v>190</v>
      </c>
      <c r="DS47" s="431">
        <v>282.39999999999998</v>
      </c>
      <c r="DT47" s="1" t="s">
        <v>186</v>
      </c>
      <c r="DU47" s="496">
        <v>284.90000000000146</v>
      </c>
      <c r="DV47" s="1" t="s">
        <v>187</v>
      </c>
      <c r="DW47" s="545">
        <v>212.50000000000182</v>
      </c>
      <c r="DX47" s="432" t="s">
        <v>188</v>
      </c>
      <c r="DZ47" s="460">
        <v>303</v>
      </c>
      <c r="EA47" s="1" t="s">
        <v>190</v>
      </c>
      <c r="EB47" s="431">
        <v>230.9</v>
      </c>
      <c r="EC47" s="1" t="s">
        <v>186</v>
      </c>
      <c r="ED47" s="168">
        <v>379.19999999999982</v>
      </c>
      <c r="EE47" s="1" t="s">
        <v>187</v>
      </c>
      <c r="EF47" s="168"/>
      <c r="EG47" s="1" t="s">
        <v>188</v>
      </c>
      <c r="EI47" s="460">
        <v>188.2</v>
      </c>
      <c r="EJ47" s="1" t="s">
        <v>190</v>
      </c>
      <c r="EK47" s="431">
        <v>409.5</v>
      </c>
      <c r="EL47" s="1" t="s">
        <v>186</v>
      </c>
      <c r="EM47" s="496">
        <v>134.30000000000109</v>
      </c>
      <c r="EN47" s="1" t="s">
        <v>187</v>
      </c>
      <c r="EO47" s="213"/>
      <c r="EP47" s="1" t="s">
        <v>188</v>
      </c>
      <c r="ER47" s="460">
        <v>220.4</v>
      </c>
      <c r="ES47" s="1" t="s">
        <v>190</v>
      </c>
      <c r="ET47" s="431">
        <v>659.3</v>
      </c>
      <c r="EU47" s="1" t="s">
        <v>186</v>
      </c>
      <c r="EV47" s="168">
        <v>284.10000000000218</v>
      </c>
      <c r="EW47" s="1" t="s">
        <v>187</v>
      </c>
      <c r="EX47" s="168"/>
      <c r="EY47" s="1" t="s">
        <v>188</v>
      </c>
      <c r="FA47" s="460">
        <v>220.2</v>
      </c>
      <c r="FB47" s="1" t="s">
        <v>190</v>
      </c>
      <c r="FC47" s="431">
        <v>586.75</v>
      </c>
      <c r="FD47" s="1" t="s">
        <v>186</v>
      </c>
      <c r="FE47" s="496">
        <v>146.50000000000273</v>
      </c>
      <c r="FF47" s="1" t="s">
        <v>187</v>
      </c>
      <c r="FG47" s="427">
        <v>258.00000000000182</v>
      </c>
      <c r="FH47" s="432" t="s">
        <v>188</v>
      </c>
      <c r="FJ47" s="460">
        <v>286.39999999999998</v>
      </c>
      <c r="FK47" s="1" t="s">
        <v>190</v>
      </c>
      <c r="FL47" s="431">
        <v>582.65</v>
      </c>
      <c r="FM47" s="1" t="s">
        <v>186</v>
      </c>
      <c r="FN47" s="496">
        <v>256.70000000000346</v>
      </c>
      <c r="FO47" s="1" t="s">
        <v>187</v>
      </c>
      <c r="FP47" s="545">
        <v>616</v>
      </c>
      <c r="FQ47" s="432" t="s">
        <v>188</v>
      </c>
      <c r="FS47" s="460">
        <v>647.79999999999995</v>
      </c>
      <c r="FT47" s="1" t="s">
        <v>190</v>
      </c>
      <c r="FU47" s="431">
        <v>177.4</v>
      </c>
      <c r="FV47" s="1" t="s">
        <v>186</v>
      </c>
      <c r="FW47" s="496">
        <v>515.800000000002</v>
      </c>
      <c r="FX47" s="1" t="s">
        <v>187</v>
      </c>
      <c r="FY47" s="213"/>
      <c r="FZ47" s="1" t="s">
        <v>188</v>
      </c>
      <c r="GB47" s="460">
        <v>199.5</v>
      </c>
      <c r="GC47" s="1" t="s">
        <v>190</v>
      </c>
      <c r="GD47" s="431">
        <v>242.5</v>
      </c>
      <c r="GE47" s="1" t="s">
        <v>186</v>
      </c>
      <c r="GF47" s="168">
        <v>69.80000000000382</v>
      </c>
      <c r="GG47" s="1" t="s">
        <v>187</v>
      </c>
      <c r="GH47" s="168"/>
      <c r="GI47" s="1" t="s">
        <v>188</v>
      </c>
      <c r="GK47" s="460">
        <v>3620</v>
      </c>
      <c r="GL47" s="1" t="s">
        <v>190</v>
      </c>
      <c r="GM47" s="431">
        <v>2231.1</v>
      </c>
      <c r="GN47" s="1" t="s">
        <v>186</v>
      </c>
      <c r="GO47" s="496">
        <v>3127</v>
      </c>
      <c r="GP47" s="1" t="s">
        <v>187</v>
      </c>
      <c r="GQ47" s="545">
        <v>373.80000000000109</v>
      </c>
      <c r="GR47" s="432" t="s">
        <v>188</v>
      </c>
      <c r="GT47" s="460">
        <v>454</v>
      </c>
      <c r="GU47" s="1" t="s">
        <v>190</v>
      </c>
      <c r="GV47" s="431">
        <v>467.8</v>
      </c>
      <c r="GW47" s="1" t="s">
        <v>186</v>
      </c>
      <c r="GX47" s="496">
        <v>223.90000000000236</v>
      </c>
      <c r="GY47" s="1" t="s">
        <v>187</v>
      </c>
      <c r="GZ47" s="213"/>
      <c r="HA47" s="1" t="s">
        <v>188</v>
      </c>
      <c r="HC47" s="79">
        <v>779</v>
      </c>
      <c r="HD47" s="1" t="s">
        <v>190</v>
      </c>
      <c r="HE47">
        <v>641.9</v>
      </c>
      <c r="HF47" s="1" t="s">
        <v>186</v>
      </c>
      <c r="HG47" s="168">
        <v>515.10000000000036</v>
      </c>
      <c r="HH47" s="1" t="s">
        <v>187</v>
      </c>
      <c r="HI47" s="168">
        <v>939.30000000000018</v>
      </c>
      <c r="HJ47" s="1" t="s">
        <v>188</v>
      </c>
      <c r="HL47" s="460">
        <v>720.6</v>
      </c>
      <c r="HM47" s="1" t="s">
        <v>190</v>
      </c>
      <c r="HN47" s="431">
        <v>678.1</v>
      </c>
      <c r="HO47" s="1" t="s">
        <v>186</v>
      </c>
      <c r="HP47" s="496">
        <v>727.59999999999854</v>
      </c>
      <c r="HQ47" s="1" t="s">
        <v>187</v>
      </c>
      <c r="HR47" s="213"/>
      <c r="HS47" s="1" t="s">
        <v>188</v>
      </c>
      <c r="HU47" s="460">
        <v>3841.4</v>
      </c>
      <c r="HV47" s="1" t="s">
        <v>190</v>
      </c>
      <c r="HW47" s="431">
        <v>3640.6</v>
      </c>
      <c r="HX47" s="1" t="s">
        <v>186</v>
      </c>
      <c r="HY47" s="496">
        <v>3157.399999999996</v>
      </c>
      <c r="HZ47" s="1" t="s">
        <v>187</v>
      </c>
      <c r="IA47" s="545">
        <v>4076.2999999999993</v>
      </c>
      <c r="IB47" s="432" t="s">
        <v>188</v>
      </c>
      <c r="ID47" s="460">
        <v>107.9</v>
      </c>
      <c r="IE47" s="1" t="s">
        <v>190</v>
      </c>
      <c r="IF47" s="431">
        <v>206.2</v>
      </c>
      <c r="IG47" s="1" t="s">
        <v>186</v>
      </c>
      <c r="IH47" s="496">
        <v>58.5</v>
      </c>
      <c r="II47" s="1" t="s">
        <v>187</v>
      </c>
      <c r="IJ47" s="213"/>
      <c r="IK47" s="1" t="s">
        <v>188</v>
      </c>
      <c r="IM47" s="460">
        <v>167.2</v>
      </c>
      <c r="IN47" s="1" t="s">
        <v>190</v>
      </c>
      <c r="IO47" s="431">
        <v>275.60000000000002</v>
      </c>
      <c r="IP47" s="1" t="s">
        <v>186</v>
      </c>
      <c r="IQ47" s="168">
        <v>197.29999999999927</v>
      </c>
      <c r="IR47" s="1" t="s">
        <v>187</v>
      </c>
      <c r="IS47" s="168"/>
      <c r="IT47" s="1" t="s">
        <v>188</v>
      </c>
      <c r="IV47" s="79">
        <v>851.2</v>
      </c>
      <c r="IW47" s="1" t="s">
        <v>190</v>
      </c>
      <c r="IX47">
        <v>512.4</v>
      </c>
      <c r="IY47" s="1" t="s">
        <v>186</v>
      </c>
      <c r="IZ47" s="213">
        <v>139.59999999999854</v>
      </c>
      <c r="JA47" s="1" t="s">
        <v>187</v>
      </c>
      <c r="JB47" s="168">
        <v>462.69999999999936</v>
      </c>
      <c r="JC47" s="1" t="s">
        <v>188</v>
      </c>
      <c r="JE47" s="460">
        <v>271.60000000000002</v>
      </c>
      <c r="JF47" s="1" t="s">
        <v>190</v>
      </c>
      <c r="JG47" s="431">
        <v>404.1</v>
      </c>
      <c r="JH47" s="1" t="s">
        <v>186</v>
      </c>
      <c r="JI47" s="496">
        <v>189.799999999992</v>
      </c>
      <c r="JJ47" s="1" t="s">
        <v>187</v>
      </c>
      <c r="JK47" s="427">
        <v>515.20000000000073</v>
      </c>
      <c r="JL47" s="432" t="s">
        <v>188</v>
      </c>
      <c r="JN47" s="460">
        <v>262.89999999999998</v>
      </c>
      <c r="JO47" s="1" t="s">
        <v>190</v>
      </c>
      <c r="JP47" s="431">
        <v>265</v>
      </c>
      <c r="JQ47" s="1" t="s">
        <v>186</v>
      </c>
      <c r="JR47" s="496">
        <v>139.49999999999636</v>
      </c>
      <c r="JS47" s="1" t="s">
        <v>187</v>
      </c>
      <c r="JT47" s="213"/>
      <c r="JU47" s="1" t="s">
        <v>188</v>
      </c>
      <c r="JW47" s="460">
        <v>2548.5</v>
      </c>
      <c r="JX47" s="1" t="s">
        <v>190</v>
      </c>
      <c r="JY47" s="431">
        <v>2423.8000000000002</v>
      </c>
      <c r="JZ47" s="1" t="s">
        <v>186</v>
      </c>
      <c r="KA47" s="168">
        <v>3034.8000000000102</v>
      </c>
      <c r="KB47" s="1" t="s">
        <v>187</v>
      </c>
      <c r="KC47" s="545">
        <v>2635.3000000000156</v>
      </c>
      <c r="KD47" s="432" t="s">
        <v>188</v>
      </c>
      <c r="KF47" s="79">
        <v>232.5</v>
      </c>
      <c r="KG47" s="1" t="s">
        <v>190</v>
      </c>
      <c r="KH47">
        <v>331.5</v>
      </c>
      <c r="KI47" s="1" t="s">
        <v>186</v>
      </c>
      <c r="KJ47" s="168">
        <v>90.69999999999709</v>
      </c>
      <c r="KK47" s="1" t="s">
        <v>187</v>
      </c>
      <c r="KL47" s="213">
        <v>58.500000000000909</v>
      </c>
      <c r="KM47" s="1" t="s">
        <v>188</v>
      </c>
      <c r="KO47" s="460">
        <v>182.4</v>
      </c>
      <c r="KP47" s="1" t="s">
        <v>190</v>
      </c>
      <c r="KQ47" s="431">
        <v>192.7</v>
      </c>
      <c r="KR47" s="1" t="s">
        <v>186</v>
      </c>
      <c r="KS47" s="496">
        <v>181.59999999999491</v>
      </c>
      <c r="KT47" s="1" t="s">
        <v>187</v>
      </c>
      <c r="KU47" s="213"/>
      <c r="KV47" s="1" t="s">
        <v>188</v>
      </c>
      <c r="KX47" s="460">
        <v>66</v>
      </c>
      <c r="KY47" s="1" t="s">
        <v>190</v>
      </c>
      <c r="KZ47" s="431">
        <v>238.5</v>
      </c>
      <c r="LA47" s="1" t="s">
        <v>186</v>
      </c>
      <c r="LB47" s="168">
        <v>138.90000000000146</v>
      </c>
      <c r="LC47" s="1" t="s">
        <v>187</v>
      </c>
      <c r="LD47" s="168"/>
      <c r="LE47" s="1" t="s">
        <v>188</v>
      </c>
      <c r="LG47" s="460">
        <v>159.6</v>
      </c>
      <c r="LH47" s="1" t="s">
        <v>190</v>
      </c>
      <c r="LI47" s="431">
        <v>123.2</v>
      </c>
      <c r="LJ47" s="1" t="s">
        <v>186</v>
      </c>
      <c r="LK47" s="185">
        <v>73.900000000002365</v>
      </c>
      <c r="LL47" s="1" t="s">
        <v>187</v>
      </c>
      <c r="LM47" s="185"/>
      <c r="LN47" s="1" t="s">
        <v>188</v>
      </c>
      <c r="LP47" s="79">
        <v>388.1</v>
      </c>
      <c r="LQ47" s="1" t="s">
        <v>190</v>
      </c>
      <c r="LR47">
        <v>240.4</v>
      </c>
      <c r="LS47" s="1" t="s">
        <v>186</v>
      </c>
      <c r="LT47" s="168">
        <v>525.299999999992</v>
      </c>
      <c r="LU47" s="1" t="s">
        <v>187</v>
      </c>
      <c r="LV47" s="168">
        <v>45.5</v>
      </c>
      <c r="LW47" s="1" t="s">
        <v>188</v>
      </c>
      <c r="LY47" s="460">
        <v>251.2</v>
      </c>
      <c r="LZ47" s="1" t="s">
        <v>190</v>
      </c>
      <c r="MA47" s="431">
        <v>494.9</v>
      </c>
      <c r="MB47" s="1" t="s">
        <v>186</v>
      </c>
      <c r="MC47" s="168">
        <v>610.59999999999854</v>
      </c>
      <c r="MD47" s="1" t="s">
        <v>187</v>
      </c>
      <c r="ME47" s="168"/>
      <c r="MF47" s="1" t="s">
        <v>188</v>
      </c>
      <c r="MH47" s="460">
        <v>616.1</v>
      </c>
      <c r="MI47" s="1" t="s">
        <v>190</v>
      </c>
      <c r="MJ47" s="431">
        <v>1245.45</v>
      </c>
      <c r="MK47" s="1" t="s">
        <v>186</v>
      </c>
      <c r="ML47" s="466">
        <v>462.60000000000582</v>
      </c>
      <c r="MM47" s="1" t="s">
        <v>187</v>
      </c>
      <c r="MN47" s="588">
        <v>780.30000000000291</v>
      </c>
      <c r="MO47" s="432" t="s">
        <v>188</v>
      </c>
      <c r="MQ47" s="31">
        <v>257</v>
      </c>
      <c r="MR47" s="1" t="s">
        <v>190</v>
      </c>
      <c r="MS47" s="460">
        <v>453.5</v>
      </c>
      <c r="MT47" s="1" t="s">
        <v>186</v>
      </c>
      <c r="MU47" s="431">
        <v>341.49999999999454</v>
      </c>
      <c r="MV47" s="1" t="s">
        <v>187</v>
      </c>
      <c r="MW47" s="545">
        <v>246.5</v>
      </c>
      <c r="MX47" s="432" t="s">
        <v>188</v>
      </c>
    </row>
    <row r="48" spans="1:363" ht="18">
      <c r="A48" s="128" t="s">
        <v>2986</v>
      </c>
      <c r="B48" s="69">
        <f>SUM(D48:AAP48)</f>
        <v>46647.224999999999</v>
      </c>
      <c r="D48"/>
      <c r="E48" s="10">
        <f>D47*0.25</f>
        <v>188.1</v>
      </c>
      <c r="G48" s="10">
        <f>F47*0.5</f>
        <v>200.55</v>
      </c>
      <c r="I48" s="10">
        <f>H47*0.75</f>
        <v>206.17499999999998</v>
      </c>
      <c r="K48" s="10">
        <f>J47*1</f>
        <v>281.89999999999998</v>
      </c>
      <c r="M48" s="22"/>
      <c r="N48" s="10">
        <f>M47*0.25</f>
        <v>74.150000000000006</v>
      </c>
      <c r="P48" s="10">
        <f>O47*0.5</f>
        <v>2.25</v>
      </c>
      <c r="R48" s="10">
        <f>Q47*0.75</f>
        <v>6.8249999999999993</v>
      </c>
      <c r="T48" s="10">
        <f>S47*1</f>
        <v>45.5</v>
      </c>
      <c r="V48" s="22"/>
      <c r="W48" s="10">
        <f>V47*0.25</f>
        <v>107.45</v>
      </c>
      <c r="Y48" s="10">
        <f>X47*0.5</f>
        <v>275.77499999999998</v>
      </c>
      <c r="Z48" s="29"/>
      <c r="AA48" s="10">
        <f>Z47*0.75</f>
        <v>542.99999999999977</v>
      </c>
      <c r="AB48" s="29"/>
      <c r="AC48" s="10">
        <f>AB47*1</f>
        <v>456.89999999999986</v>
      </c>
      <c r="AE48" s="22"/>
      <c r="AF48" s="10">
        <f>AE47*0.25</f>
        <v>75</v>
      </c>
      <c r="AH48" s="10">
        <f>AG47*0.5</f>
        <v>0</v>
      </c>
      <c r="AI48" s="165"/>
      <c r="AJ48" s="10">
        <f>AI47*0.75</f>
        <v>59.324999999999761</v>
      </c>
      <c r="AK48" s="165"/>
      <c r="AL48" s="10">
        <f>AK47*1</f>
        <v>110.49999999999977</v>
      </c>
      <c r="AN48" s="22"/>
      <c r="AO48" s="10">
        <f>AN47*0.25</f>
        <v>15.2</v>
      </c>
      <c r="AQ48" s="10">
        <f>AP47*0.5</f>
        <v>197.7</v>
      </c>
      <c r="AR48" s="165"/>
      <c r="AS48" s="10">
        <f>AR47*0.75</f>
        <v>137.92499999999973</v>
      </c>
      <c r="AT48" s="165"/>
      <c r="AU48" s="10">
        <f>AT47*1</f>
        <v>85</v>
      </c>
      <c r="AW48" s="79"/>
      <c r="AX48" s="10">
        <f>AW47*0.25</f>
        <v>117.825</v>
      </c>
      <c r="AZ48" s="10">
        <f>AY47*0.5</f>
        <v>463.97500000000002</v>
      </c>
      <c r="BA48" s="165"/>
      <c r="BB48" s="10">
        <f>BA47*0.75</f>
        <v>501.67500000000041</v>
      </c>
      <c r="BD48" s="10">
        <f>BC47*1</f>
        <v>620.69999999999982</v>
      </c>
      <c r="BF48" s="22"/>
      <c r="BG48" s="10">
        <f>BF47*0.25</f>
        <v>174.45</v>
      </c>
      <c r="BI48" s="10">
        <f>BH47*0.5</f>
        <v>315.14999999999998</v>
      </c>
      <c r="BJ48" s="165"/>
      <c r="BK48" s="10">
        <f>BJ47*0.75</f>
        <v>366.82500000000027</v>
      </c>
      <c r="BL48" s="165"/>
      <c r="BM48" s="10">
        <f>BL47*1</f>
        <v>433.29999999999927</v>
      </c>
      <c r="BO48" s="22"/>
      <c r="BP48" s="10">
        <f>BO47*0.25</f>
        <v>117.425</v>
      </c>
      <c r="BR48" s="10">
        <f>BQ47*0.5</f>
        <v>209.8</v>
      </c>
      <c r="BT48" s="10">
        <f>BS47*0.75</f>
        <v>511.87499999999966</v>
      </c>
      <c r="BV48" s="10">
        <f>BU47*1</f>
        <v>222.49999999999955</v>
      </c>
      <c r="BX48" s="173"/>
      <c r="BY48" s="10">
        <f>BX47*0.25</f>
        <v>13.074999999999818</v>
      </c>
      <c r="BZ48" s="173"/>
      <c r="CA48" s="10">
        <f>BZ47*0.5</f>
        <v>1.0999999999999091</v>
      </c>
      <c r="CB48" s="177"/>
      <c r="CC48" s="10">
        <f>CB47*0.75</f>
        <v>165.07499999999959</v>
      </c>
      <c r="CE48" s="437">
        <f>CD47*1</f>
        <v>191.00000000000182</v>
      </c>
      <c r="CG48" s="440"/>
      <c r="CH48" s="10">
        <f>CG47*0.25</f>
        <v>108.925</v>
      </c>
      <c r="CI48" s="431"/>
      <c r="CJ48" s="10">
        <f>CI47*0.5</f>
        <v>404.3</v>
      </c>
      <c r="CK48" s="165"/>
      <c r="CL48" s="10">
        <f>CK47*0.75</f>
        <v>604.3500000000015</v>
      </c>
      <c r="CM48" s="165"/>
      <c r="CN48" s="10">
        <f>CM47*1</f>
        <v>0</v>
      </c>
      <c r="CP48" s="440"/>
      <c r="CQ48" s="10">
        <f>CP47*0.25</f>
        <v>45.924999999999997</v>
      </c>
      <c r="CR48" s="431"/>
      <c r="CS48" s="10">
        <f>CR47*0.5</f>
        <v>164.7</v>
      </c>
      <c r="CT48" s="165"/>
      <c r="CU48" s="10">
        <f>CT47*0.75</f>
        <v>163.49999999999966</v>
      </c>
      <c r="CV48" s="165"/>
      <c r="CW48" s="10">
        <f>CV47*1</f>
        <v>0</v>
      </c>
      <c r="CY48" s="440"/>
      <c r="CZ48" s="10">
        <f>CY47*0.25</f>
        <v>75.125</v>
      </c>
      <c r="DA48" s="431"/>
      <c r="DB48" s="10">
        <f>DA47*0.5</f>
        <v>174.2</v>
      </c>
      <c r="DC48" s="165"/>
      <c r="DD48" s="10">
        <f>DC47*0.75</f>
        <v>185.25000000000136</v>
      </c>
      <c r="DF48" s="437">
        <f>DE47*1</f>
        <v>134</v>
      </c>
      <c r="DH48" s="440"/>
      <c r="DI48" s="10">
        <f>DH47*0.25</f>
        <v>34.924999999999997</v>
      </c>
      <c r="DJ48" s="431"/>
      <c r="DK48" s="10">
        <f>DJ47*0.5</f>
        <v>72.900000000000006</v>
      </c>
      <c r="DL48" s="165"/>
      <c r="DM48" s="10">
        <f>DL47*0.75</f>
        <v>127.57500000000164</v>
      </c>
      <c r="DN48" s="165"/>
      <c r="DO48" s="10">
        <f>DN47*1</f>
        <v>0</v>
      </c>
      <c r="DQ48" s="440"/>
      <c r="DR48" s="10">
        <f>DQ47*0.25</f>
        <v>51.75</v>
      </c>
      <c r="DS48" s="431"/>
      <c r="DT48" s="10">
        <f>DS47*0.5</f>
        <v>141.19999999999999</v>
      </c>
      <c r="DU48" s="165"/>
      <c r="DV48" s="10">
        <f>DU47*0.75</f>
        <v>213.67500000000109</v>
      </c>
      <c r="DX48" s="437">
        <f>DW47*1</f>
        <v>212.50000000000182</v>
      </c>
      <c r="DZ48" s="440"/>
      <c r="EA48" s="10">
        <f>DZ47*0.25</f>
        <v>75.75</v>
      </c>
      <c r="EB48" s="431"/>
      <c r="EC48" s="10">
        <f>EB47*0.5</f>
        <v>115.45</v>
      </c>
      <c r="ED48" s="31"/>
      <c r="EE48" s="10">
        <f>ED47*0.75</f>
        <v>284.39999999999986</v>
      </c>
      <c r="EF48" s="31"/>
      <c r="EG48" s="10">
        <f>EF47*1</f>
        <v>0</v>
      </c>
      <c r="EI48" s="440"/>
      <c r="EJ48" s="10">
        <f>EI47*0.25</f>
        <v>47.05</v>
      </c>
      <c r="EK48" s="431"/>
      <c r="EL48" s="10">
        <f>EK47*0.5</f>
        <v>204.75</v>
      </c>
      <c r="EM48" s="165"/>
      <c r="EN48" s="10">
        <f>EM47*0.75</f>
        <v>100.72500000000082</v>
      </c>
      <c r="EO48" s="165"/>
      <c r="EP48" s="10">
        <f>EO47*1</f>
        <v>0</v>
      </c>
      <c r="ER48" s="440"/>
      <c r="ES48" s="10">
        <f>ER47*0.25</f>
        <v>55.1</v>
      </c>
      <c r="ET48" s="431"/>
      <c r="EU48" s="10">
        <f>ET47*0.5</f>
        <v>329.65</v>
      </c>
      <c r="EV48" s="165"/>
      <c r="EW48" s="10">
        <f>EV47*0.75</f>
        <v>213.07500000000164</v>
      </c>
      <c r="EX48" s="165"/>
      <c r="EY48" s="10">
        <f>EX47*1</f>
        <v>0</v>
      </c>
      <c r="FA48" s="440"/>
      <c r="FB48" s="10">
        <f>FA47*0.25</f>
        <v>55.05</v>
      </c>
      <c r="FC48" s="431"/>
      <c r="FD48" s="10">
        <f>FC47*0.5</f>
        <v>293.375</v>
      </c>
      <c r="FE48" s="31"/>
      <c r="FF48" s="10">
        <f>FE47*0.75</f>
        <v>109.87500000000205</v>
      </c>
      <c r="FG48" s="31"/>
      <c r="FH48" s="437">
        <f>FG47*1</f>
        <v>258.00000000000182</v>
      </c>
      <c r="FJ48" s="440"/>
      <c r="FK48" s="10">
        <f>FJ47*0.25</f>
        <v>71.599999999999994</v>
      </c>
      <c r="FL48" s="431"/>
      <c r="FM48" s="10">
        <f>FL47*0.5</f>
        <v>291.32499999999999</v>
      </c>
      <c r="FN48" s="165"/>
      <c r="FO48" s="10">
        <f>FN47*0.75</f>
        <v>192.52500000000259</v>
      </c>
      <c r="FQ48" s="437">
        <f>FP47*1</f>
        <v>616</v>
      </c>
      <c r="FS48" s="440"/>
      <c r="FT48" s="10">
        <f>FS47*0.25</f>
        <v>161.94999999999999</v>
      </c>
      <c r="FU48" s="431"/>
      <c r="FV48" s="10">
        <f>FU47*0.5</f>
        <v>88.7</v>
      </c>
      <c r="FW48" s="165"/>
      <c r="FX48" s="10">
        <f>FW47*0.75</f>
        <v>386.8500000000015</v>
      </c>
      <c r="FY48" s="165"/>
      <c r="FZ48" s="10">
        <f>FY47*1</f>
        <v>0</v>
      </c>
      <c r="GB48" s="440"/>
      <c r="GC48" s="10">
        <f>GB47*0.25</f>
        <v>49.875</v>
      </c>
      <c r="GD48" s="431"/>
      <c r="GE48" s="10">
        <f>GD47*0.5</f>
        <v>121.25</v>
      </c>
      <c r="GF48" s="31"/>
      <c r="GG48" s="10">
        <f>GF47*0.75</f>
        <v>52.350000000002865</v>
      </c>
      <c r="GH48" s="31"/>
      <c r="GI48" s="10">
        <f>GH47*1</f>
        <v>0</v>
      </c>
      <c r="GK48" s="440"/>
      <c r="GL48" s="10">
        <f>GK47*0.25</f>
        <v>905</v>
      </c>
      <c r="GM48" s="431"/>
      <c r="GN48" s="10">
        <f>GM47*0.5</f>
        <v>1115.55</v>
      </c>
      <c r="GO48" s="165"/>
      <c r="GP48" s="10">
        <f>GO47*0.75</f>
        <v>2345.25</v>
      </c>
      <c r="GR48" s="437">
        <f>GQ47*1</f>
        <v>373.80000000000109</v>
      </c>
      <c r="GT48" s="440"/>
      <c r="GU48" s="10">
        <f>GT47*0.25</f>
        <v>113.5</v>
      </c>
      <c r="GV48" s="431"/>
      <c r="GW48" s="10">
        <f>GV47*0.5</f>
        <v>233.9</v>
      </c>
      <c r="GX48" s="165"/>
      <c r="GY48" s="10">
        <f>GX47*0.75</f>
        <v>167.92500000000177</v>
      </c>
      <c r="GZ48" s="165"/>
      <c r="HA48" s="10">
        <f>GZ47*1</f>
        <v>0</v>
      </c>
      <c r="HC48" s="22"/>
      <c r="HD48" s="10">
        <f>HC47*0.25</f>
        <v>194.75</v>
      </c>
      <c r="HF48" s="10">
        <f>HE47*0.5</f>
        <v>320.95</v>
      </c>
      <c r="HH48" s="10">
        <f>HG47*0.75</f>
        <v>386.32500000000027</v>
      </c>
      <c r="HJ48" s="10">
        <f>HI47*1</f>
        <v>939.30000000000018</v>
      </c>
      <c r="HL48" s="440"/>
      <c r="HM48" s="10">
        <f>HL47*0.25</f>
        <v>180.15</v>
      </c>
      <c r="HN48" s="431"/>
      <c r="HO48" s="10">
        <f>HN47*0.5</f>
        <v>339.05</v>
      </c>
      <c r="HP48" s="431"/>
      <c r="HQ48" s="10">
        <f>HP47*0.75</f>
        <v>545.69999999999891</v>
      </c>
      <c r="HS48" s="10">
        <f>HR47*1</f>
        <v>0</v>
      </c>
      <c r="HU48" s="440"/>
      <c r="HV48" s="10">
        <f>HU47*0.25</f>
        <v>960.35</v>
      </c>
      <c r="HW48" s="431"/>
      <c r="HX48" s="10">
        <f>HW47*0.5</f>
        <v>1820.3</v>
      </c>
      <c r="HY48" s="431"/>
      <c r="HZ48" s="10">
        <f>HY47*0.75</f>
        <v>2368.049999999997</v>
      </c>
      <c r="IB48" s="437">
        <f>IA47*1</f>
        <v>4076.2999999999993</v>
      </c>
      <c r="ID48" s="440"/>
      <c r="IE48" s="10">
        <f>ID47*0.25</f>
        <v>26.975000000000001</v>
      </c>
      <c r="IF48" s="431"/>
      <c r="IG48" s="10">
        <f>IF47*0.5</f>
        <v>103.1</v>
      </c>
      <c r="IH48" s="431"/>
      <c r="II48" s="10">
        <f>IH47*0.75</f>
        <v>43.875</v>
      </c>
      <c r="IK48" s="10">
        <f>IJ47*1</f>
        <v>0</v>
      </c>
      <c r="IM48" s="440"/>
      <c r="IN48" s="10">
        <f>IM47*0.25</f>
        <v>41.8</v>
      </c>
      <c r="IO48" s="431"/>
      <c r="IP48" s="10">
        <f>IO47*0.5</f>
        <v>137.80000000000001</v>
      </c>
      <c r="IQ48" s="431"/>
      <c r="IR48" s="10">
        <f>IQ47*0.75</f>
        <v>147.97499999999945</v>
      </c>
      <c r="IT48" s="10">
        <f>IS47*1</f>
        <v>0</v>
      </c>
      <c r="IV48" s="22"/>
      <c r="IW48" s="10">
        <f>IV47*0.25</f>
        <v>212.8</v>
      </c>
      <c r="IY48" s="10">
        <f>IX47*0.5</f>
        <v>256.2</v>
      </c>
      <c r="JA48" s="10">
        <f>IZ47*0.75</f>
        <v>104.69999999999891</v>
      </c>
      <c r="JC48" s="10">
        <f>JB47*1</f>
        <v>462.69999999999936</v>
      </c>
      <c r="JE48" s="440"/>
      <c r="JF48" s="10">
        <f>JE47*0.25</f>
        <v>67.900000000000006</v>
      </c>
      <c r="JG48" s="431"/>
      <c r="JH48" s="10">
        <f>JG47*0.5</f>
        <v>202.05</v>
      </c>
      <c r="JI48" s="431"/>
      <c r="JJ48" s="10">
        <f>JI47*0.75</f>
        <v>142.349999999994</v>
      </c>
      <c r="JL48" s="437">
        <f>JK47*1</f>
        <v>515.20000000000073</v>
      </c>
      <c r="JN48" s="440"/>
      <c r="JO48" s="10">
        <f>JN47*0.25</f>
        <v>65.724999999999994</v>
      </c>
      <c r="JP48" s="431"/>
      <c r="JQ48" s="10">
        <f>JP47*0.5</f>
        <v>132.5</v>
      </c>
      <c r="JR48" s="431"/>
      <c r="JS48" s="10">
        <f>JR47*0.75</f>
        <v>104.62499999999727</v>
      </c>
      <c r="JU48" s="10">
        <f>JT47*1</f>
        <v>0</v>
      </c>
      <c r="JW48" s="440"/>
      <c r="JX48" s="10">
        <f>JW47*0.25</f>
        <v>637.125</v>
      </c>
      <c r="JY48" s="431"/>
      <c r="JZ48" s="10">
        <f>JY47*0.5</f>
        <v>1211.9000000000001</v>
      </c>
      <c r="KA48" s="431"/>
      <c r="KB48" s="10">
        <f>KA47*0.75</f>
        <v>2276.1000000000076</v>
      </c>
      <c r="KD48" s="437">
        <f t="shared" ref="KD48" si="13">KC47*1</f>
        <v>2635.3000000000156</v>
      </c>
      <c r="KF48" s="22"/>
      <c r="KG48" s="10">
        <f>KF47*0.25</f>
        <v>58.125</v>
      </c>
      <c r="KI48" s="10">
        <f>KH47*0.5</f>
        <v>165.75</v>
      </c>
      <c r="KK48" s="10">
        <f>KJ47*0.75</f>
        <v>68.024999999997817</v>
      </c>
      <c r="KM48" s="10">
        <f>KL47*1</f>
        <v>58.500000000000909</v>
      </c>
      <c r="KO48" s="440"/>
      <c r="KP48" s="10">
        <f>KO47*0.25</f>
        <v>45.6</v>
      </c>
      <c r="KQ48" s="431"/>
      <c r="KR48" s="10">
        <f>KQ47*0.5</f>
        <v>96.35</v>
      </c>
      <c r="KS48" s="431"/>
      <c r="KT48" s="10">
        <f>KS47*0.75</f>
        <v>136.19999999999618</v>
      </c>
      <c r="KV48" s="10">
        <f>KU47*1</f>
        <v>0</v>
      </c>
      <c r="KX48" s="440"/>
      <c r="KY48" s="10">
        <f>KX47*0.25</f>
        <v>16.5</v>
      </c>
      <c r="KZ48" s="431"/>
      <c r="LA48" s="10">
        <f>KZ47*0.5</f>
        <v>119.25</v>
      </c>
      <c r="LB48" s="431"/>
      <c r="LC48" s="10">
        <f>LB47*0.75</f>
        <v>104.17500000000109</v>
      </c>
      <c r="LE48" s="10">
        <f>LD47*1</f>
        <v>0</v>
      </c>
      <c r="LG48" s="440"/>
      <c r="LH48" s="10">
        <f>LG47*0.25</f>
        <v>39.9</v>
      </c>
      <c r="LI48" s="431"/>
      <c r="LJ48" s="10">
        <f>LI47*0.5</f>
        <v>61.6</v>
      </c>
      <c r="LK48" s="29"/>
      <c r="LL48" s="10">
        <f>LK47*0.75</f>
        <v>55.425000000001774</v>
      </c>
      <c r="LM48" s="29"/>
      <c r="LN48" s="10">
        <f>LM47*1</f>
        <v>0</v>
      </c>
      <c r="LP48" s="22"/>
      <c r="LQ48" s="10">
        <f>LP47*0.25</f>
        <v>97.025000000000006</v>
      </c>
      <c r="LS48" s="10">
        <f>LR47*0.5</f>
        <v>120.2</v>
      </c>
      <c r="LU48" s="10">
        <f>LT47*0.75</f>
        <v>393.974999999994</v>
      </c>
      <c r="LW48" s="10">
        <f>LV47*1</f>
        <v>45.5</v>
      </c>
      <c r="LY48" s="440"/>
      <c r="LZ48" s="10">
        <f>LY47*0.25</f>
        <v>62.8</v>
      </c>
      <c r="MA48" s="431"/>
      <c r="MB48" s="10">
        <f>MA47*0.5</f>
        <v>247.45</v>
      </c>
      <c r="MC48" s="431"/>
      <c r="MD48" s="10">
        <f>MC47*0.75</f>
        <v>457.94999999999891</v>
      </c>
      <c r="MF48" s="10">
        <f>ME47*1</f>
        <v>0</v>
      </c>
      <c r="MH48" s="440"/>
      <c r="MI48" s="10">
        <f>MH47*0.25</f>
        <v>154.02500000000001</v>
      </c>
      <c r="MJ48" s="431"/>
      <c r="MK48" s="10">
        <f>MJ47*0.5</f>
        <v>622.72500000000002</v>
      </c>
      <c r="ML48" s="431"/>
      <c r="MM48" s="10">
        <f>ML47*0.75</f>
        <v>346.95000000000437</v>
      </c>
      <c r="MO48" s="437">
        <f>MN47*1</f>
        <v>780.30000000000291</v>
      </c>
      <c r="MQ48" s="433"/>
      <c r="MR48" s="10">
        <f>MQ47*0.25</f>
        <v>64.25</v>
      </c>
      <c r="MS48" s="440"/>
      <c r="MT48" s="10">
        <f>MS47*0.5</f>
        <v>226.75</v>
      </c>
      <c r="MU48" s="440"/>
      <c r="MV48" s="10">
        <f>MU47*0.75</f>
        <v>256.12499999999591</v>
      </c>
      <c r="MX48" s="437">
        <f>MW47*1</f>
        <v>246.5</v>
      </c>
    </row>
    <row r="49" spans="1:363" s="60" customFormat="1" ht="15.75">
      <c r="A49" s="128">
        <v>2020</v>
      </c>
      <c r="B49" s="381"/>
      <c r="C49" s="379"/>
      <c r="E49" s="380"/>
      <c r="G49" s="85"/>
      <c r="L49" s="379"/>
      <c r="M49" s="380"/>
      <c r="N49" s="380"/>
      <c r="P49" s="85"/>
      <c r="U49" s="379"/>
      <c r="V49" s="380"/>
      <c r="W49" s="380"/>
      <c r="Y49" s="85"/>
      <c r="Z49" s="383"/>
      <c r="AB49" s="383"/>
      <c r="AD49" s="379"/>
      <c r="AE49" s="380"/>
      <c r="AF49" s="380"/>
      <c r="AI49" s="382"/>
      <c r="AK49" s="382"/>
      <c r="AM49" s="379"/>
      <c r="AN49" s="380"/>
      <c r="AO49" s="380"/>
      <c r="AR49" s="382"/>
      <c r="AT49" s="382"/>
      <c r="AV49" s="379"/>
      <c r="AW49" s="235"/>
      <c r="AX49" s="380"/>
      <c r="AY49" s="235"/>
      <c r="BA49" s="382"/>
      <c r="BC49" s="382"/>
      <c r="BE49" s="379"/>
      <c r="BF49" s="380"/>
      <c r="BG49" s="380"/>
      <c r="BJ49" s="382"/>
      <c r="BL49" s="382"/>
      <c r="BN49" s="379"/>
      <c r="BO49" s="380"/>
      <c r="BP49" s="380"/>
      <c r="BW49" s="379"/>
      <c r="BX49" s="384"/>
      <c r="BY49" s="380"/>
      <c r="BZ49" s="384"/>
      <c r="CB49" s="385"/>
      <c r="CE49" s="456"/>
      <c r="CF49" s="379"/>
      <c r="CG49" s="534"/>
      <c r="CH49" s="380"/>
      <c r="CI49" s="456"/>
      <c r="CK49" s="382"/>
      <c r="CM49" s="382"/>
      <c r="CO49" s="379"/>
      <c r="CP49" s="534"/>
      <c r="CQ49" s="380"/>
      <c r="CR49" s="456"/>
      <c r="CT49" s="382"/>
      <c r="CV49" s="382"/>
      <c r="CX49" s="379"/>
      <c r="CY49" s="534"/>
      <c r="CZ49" s="380"/>
      <c r="DA49" s="456"/>
      <c r="DC49" s="382"/>
      <c r="DF49" s="456"/>
      <c r="DG49" s="379"/>
      <c r="DH49" s="534"/>
      <c r="DI49" s="380"/>
      <c r="DJ49" s="456"/>
      <c r="DL49" s="382"/>
      <c r="DN49" s="382"/>
      <c r="DP49" s="379"/>
      <c r="DQ49" s="534"/>
      <c r="DR49" s="380"/>
      <c r="DS49" s="456"/>
      <c r="DU49" s="382"/>
      <c r="DX49" s="456"/>
      <c r="DY49" s="379"/>
      <c r="DZ49" s="534"/>
      <c r="EA49" s="380"/>
      <c r="EB49" s="456"/>
      <c r="ED49" s="235"/>
      <c r="EF49" s="235"/>
      <c r="EH49" s="379"/>
      <c r="EI49" s="534"/>
      <c r="EJ49" s="380"/>
      <c r="EK49" s="456"/>
      <c r="EM49" s="382"/>
      <c r="EO49" s="382"/>
      <c r="EQ49" s="379"/>
      <c r="ER49" s="534"/>
      <c r="ES49" s="380"/>
      <c r="ET49" s="456"/>
      <c r="EV49" s="382"/>
      <c r="EX49" s="382"/>
      <c r="EZ49" s="379"/>
      <c r="FA49" s="534"/>
      <c r="FB49" s="380"/>
      <c r="FC49" s="456"/>
      <c r="FE49" s="235"/>
      <c r="FG49" s="235"/>
      <c r="FH49" s="456"/>
      <c r="FI49" s="379"/>
      <c r="FJ49" s="534"/>
      <c r="FK49" s="380"/>
      <c r="FL49" s="456"/>
      <c r="FN49" s="382"/>
      <c r="FQ49" s="456"/>
      <c r="FR49" s="379"/>
      <c r="FS49" s="534"/>
      <c r="FT49" s="380"/>
      <c r="FU49" s="456"/>
      <c r="FW49" s="382"/>
      <c r="FY49" s="382"/>
      <c r="GA49" s="379"/>
      <c r="GB49" s="534"/>
      <c r="GC49" s="380"/>
      <c r="GD49" s="456"/>
      <c r="GF49" s="235"/>
      <c r="GH49" s="235"/>
      <c r="GJ49" s="379"/>
      <c r="GK49" s="534"/>
      <c r="GL49" s="380"/>
      <c r="GM49" s="456"/>
      <c r="GO49" s="382"/>
      <c r="GR49" s="456"/>
      <c r="GS49" s="379"/>
      <c r="GT49" s="534"/>
      <c r="GU49" s="380"/>
      <c r="GV49" s="456"/>
      <c r="GX49" s="382"/>
      <c r="GZ49" s="382"/>
      <c r="HB49" s="379"/>
      <c r="HC49" s="380"/>
      <c r="HD49" s="380"/>
      <c r="HK49" s="379"/>
      <c r="HL49" s="534"/>
      <c r="HM49" s="380"/>
      <c r="HN49" s="456"/>
      <c r="HP49" s="456"/>
      <c r="HT49" s="379"/>
      <c r="HU49" s="534"/>
      <c r="HV49" s="380"/>
      <c r="HW49" s="456"/>
      <c r="HY49" s="456"/>
      <c r="IB49" s="456"/>
      <c r="IC49" s="379"/>
      <c r="ID49" s="534"/>
      <c r="IE49" s="380"/>
      <c r="IF49" s="456"/>
      <c r="IH49" s="456"/>
      <c r="IL49" s="379"/>
      <c r="IM49" s="534"/>
      <c r="IN49" s="380"/>
      <c r="IO49" s="456"/>
      <c r="IQ49" s="456"/>
      <c r="IU49" s="379"/>
      <c r="IV49" s="380"/>
      <c r="IW49" s="380"/>
      <c r="JD49" s="379"/>
      <c r="JE49" s="534"/>
      <c r="JF49" s="380"/>
      <c r="JG49" s="456"/>
      <c r="JI49" s="456"/>
      <c r="JL49" s="456"/>
      <c r="JM49" s="379"/>
      <c r="JN49" s="534"/>
      <c r="JO49" s="380"/>
      <c r="JP49" s="456"/>
      <c r="JR49" s="456"/>
      <c r="JV49" s="379"/>
      <c r="JW49" s="534"/>
      <c r="JX49" s="380"/>
      <c r="JY49" s="456"/>
      <c r="KA49" s="456"/>
      <c r="KD49" s="456"/>
      <c r="KE49" s="379"/>
      <c r="KF49" s="380"/>
      <c r="KG49" s="380"/>
      <c r="KN49" s="379"/>
      <c r="KO49" s="534"/>
      <c r="KP49" s="380"/>
      <c r="KQ49" s="456"/>
      <c r="KS49" s="456"/>
      <c r="KW49" s="379"/>
      <c r="KX49" s="534"/>
      <c r="KY49" s="380"/>
      <c r="KZ49" s="456"/>
      <c r="LB49" s="456"/>
      <c r="LF49" s="379"/>
      <c r="LG49" s="534"/>
      <c r="LH49" s="380"/>
      <c r="LI49" s="456"/>
      <c r="LK49" s="383"/>
      <c r="LM49" s="383"/>
      <c r="LO49" s="379"/>
      <c r="LP49" s="380"/>
      <c r="LQ49" s="380"/>
      <c r="LX49" s="379"/>
      <c r="LY49" s="534"/>
      <c r="LZ49" s="380"/>
      <c r="MA49" s="456"/>
      <c r="MC49" s="456"/>
      <c r="MG49" s="379"/>
      <c r="MH49" s="534"/>
      <c r="MI49" s="380"/>
      <c r="MJ49" s="456"/>
      <c r="ML49" s="456"/>
      <c r="MO49" s="456"/>
      <c r="MP49" s="379"/>
      <c r="MQ49" s="457"/>
      <c r="MR49" s="380"/>
      <c r="MS49" s="534"/>
      <c r="MU49" s="534"/>
      <c r="MX49" s="456"/>
      <c r="MY49" s="379"/>
    </row>
    <row r="50" spans="1:363" ht="18">
      <c r="A50" s="62" t="s">
        <v>11</v>
      </c>
      <c r="B50" s="69"/>
      <c r="D50">
        <v>133.5</v>
      </c>
      <c r="E50" s="1" t="s">
        <v>190</v>
      </c>
      <c r="F50">
        <v>214.8</v>
      </c>
      <c r="G50" s="1" t="s">
        <v>186</v>
      </c>
      <c r="H50">
        <v>326.8</v>
      </c>
      <c r="I50" s="1" t="s">
        <v>187</v>
      </c>
      <c r="J50" s="157">
        <v>303.99999999999994</v>
      </c>
      <c r="K50" s="1" t="s">
        <v>188</v>
      </c>
      <c r="M50">
        <v>4.8</v>
      </c>
      <c r="N50" s="1" t="s">
        <v>190</v>
      </c>
      <c r="O50">
        <v>49.8</v>
      </c>
      <c r="P50" s="1" t="s">
        <v>186</v>
      </c>
      <c r="Q50">
        <v>236.4</v>
      </c>
      <c r="R50" s="1" t="s">
        <v>187</v>
      </c>
      <c r="S50" s="168">
        <v>106.79999999999995</v>
      </c>
      <c r="T50" s="1" t="s">
        <v>188</v>
      </c>
      <c r="V50">
        <v>578.9</v>
      </c>
      <c r="W50" s="1" t="s">
        <v>190</v>
      </c>
      <c r="X50">
        <v>716.3</v>
      </c>
      <c r="Y50" s="1" t="s">
        <v>186</v>
      </c>
      <c r="Z50" s="168">
        <v>815.90000000000032</v>
      </c>
      <c r="AA50" s="1" t="s">
        <v>187</v>
      </c>
      <c r="AB50" s="168">
        <v>553.10000000000014</v>
      </c>
      <c r="AC50" s="1" t="s">
        <v>188</v>
      </c>
      <c r="AE50">
        <v>304.5</v>
      </c>
      <c r="AF50" s="1" t="s">
        <v>190</v>
      </c>
      <c r="AG50">
        <v>9.1</v>
      </c>
      <c r="AH50" s="1" t="s">
        <v>186</v>
      </c>
      <c r="AI50" s="168">
        <v>239.39999999999986</v>
      </c>
      <c r="AJ50" s="1" t="s">
        <v>187</v>
      </c>
      <c r="AK50" s="168">
        <v>277</v>
      </c>
      <c r="AL50" s="1" t="s">
        <v>188</v>
      </c>
      <c r="AN50">
        <v>234.1</v>
      </c>
      <c r="AO50" s="1" t="s">
        <v>190</v>
      </c>
      <c r="AP50">
        <v>365.8</v>
      </c>
      <c r="AQ50" s="1" t="s">
        <v>186</v>
      </c>
      <c r="AR50" s="168">
        <v>250.49999999999955</v>
      </c>
      <c r="AS50" s="1" t="s">
        <v>187</v>
      </c>
      <c r="AT50" s="168">
        <v>168.19999999999891</v>
      </c>
      <c r="AU50" s="1" t="s">
        <v>188</v>
      </c>
      <c r="AW50" s="31">
        <v>1225.5</v>
      </c>
      <c r="AX50" s="1" t="s">
        <v>190</v>
      </c>
      <c r="AY50" s="31">
        <v>307.5</v>
      </c>
      <c r="AZ50" s="1" t="s">
        <v>186</v>
      </c>
      <c r="BA50" s="168">
        <v>640.29999999999927</v>
      </c>
      <c r="BB50" s="1" t="s">
        <v>187</v>
      </c>
      <c r="BC50" s="168">
        <v>976.99999999999818</v>
      </c>
      <c r="BD50" s="1" t="s">
        <v>188</v>
      </c>
      <c r="BF50">
        <v>588.20000000000005</v>
      </c>
      <c r="BG50" s="1" t="s">
        <v>190</v>
      </c>
      <c r="BH50">
        <v>647.9</v>
      </c>
      <c r="BI50" s="1" t="s">
        <v>186</v>
      </c>
      <c r="BJ50" s="168">
        <v>724.89999999999918</v>
      </c>
      <c r="BK50" s="1" t="s">
        <v>187</v>
      </c>
      <c r="BL50" s="168">
        <v>927.99999999999727</v>
      </c>
      <c r="BM50" s="1" t="s">
        <v>188</v>
      </c>
      <c r="BO50">
        <v>498</v>
      </c>
      <c r="BP50" s="1" t="s">
        <v>190</v>
      </c>
      <c r="BQ50">
        <v>352.2</v>
      </c>
      <c r="BR50" s="1" t="s">
        <v>186</v>
      </c>
      <c r="BS50" s="168">
        <v>588.74999999999909</v>
      </c>
      <c r="BT50" s="1" t="s">
        <v>187</v>
      </c>
      <c r="BU50" s="168">
        <v>473.29999999999973</v>
      </c>
      <c r="BV50" s="1" t="s">
        <v>188</v>
      </c>
      <c r="BX50" s="173">
        <v>0</v>
      </c>
      <c r="BY50" s="1" t="s">
        <v>190</v>
      </c>
      <c r="BZ50" s="173">
        <v>0</v>
      </c>
      <c r="CA50" s="1" t="s">
        <v>186</v>
      </c>
      <c r="CB50" s="177">
        <v>154.30000000000001</v>
      </c>
      <c r="CC50" s="1" t="s">
        <v>187</v>
      </c>
      <c r="CD50" s="427">
        <v>55.600000000004002</v>
      </c>
      <c r="CE50" s="432" t="s">
        <v>188</v>
      </c>
      <c r="CG50" s="431">
        <v>359.1</v>
      </c>
      <c r="CH50" s="1" t="s">
        <v>190</v>
      </c>
      <c r="CI50" s="431">
        <v>534.1</v>
      </c>
      <c r="CJ50" s="1" t="s">
        <v>186</v>
      </c>
      <c r="CK50" s="168">
        <v>1153.1999999999998</v>
      </c>
      <c r="CL50" s="1" t="s">
        <v>187</v>
      </c>
      <c r="CM50" s="168"/>
      <c r="CN50" s="1" t="s">
        <v>188</v>
      </c>
      <c r="CP50" s="431">
        <v>189.9</v>
      </c>
      <c r="CQ50" s="1" t="s">
        <v>190</v>
      </c>
      <c r="CR50" s="431">
        <v>278.39999999999998</v>
      </c>
      <c r="CS50" s="1" t="s">
        <v>186</v>
      </c>
      <c r="CT50" s="168">
        <v>365.49999999999909</v>
      </c>
      <c r="CU50" s="1" t="s">
        <v>187</v>
      </c>
      <c r="CV50" s="168"/>
      <c r="CW50" s="1" t="s">
        <v>188</v>
      </c>
      <c r="CY50" s="431">
        <v>507.5</v>
      </c>
      <c r="CZ50" s="1" t="s">
        <v>190</v>
      </c>
      <c r="DA50" s="431">
        <v>360.9</v>
      </c>
      <c r="DB50" s="1" t="s">
        <v>186</v>
      </c>
      <c r="DC50" s="168">
        <v>323.49999999999909</v>
      </c>
      <c r="DD50" s="1" t="s">
        <v>187</v>
      </c>
      <c r="DE50" s="545">
        <v>176.50000000000182</v>
      </c>
      <c r="DF50" s="432" t="s">
        <v>188</v>
      </c>
      <c r="DH50" s="431">
        <v>62.6</v>
      </c>
      <c r="DI50" s="1" t="s">
        <v>190</v>
      </c>
      <c r="DJ50" s="431">
        <v>283.39999999999998</v>
      </c>
      <c r="DK50" s="1" t="s">
        <v>186</v>
      </c>
      <c r="DL50" s="168">
        <v>278.09999999999945</v>
      </c>
      <c r="DM50" s="1" t="s">
        <v>187</v>
      </c>
      <c r="DN50" s="168"/>
      <c r="DO50" s="1" t="s">
        <v>188</v>
      </c>
      <c r="DQ50" s="431">
        <v>338.1</v>
      </c>
      <c r="DR50" s="1" t="s">
        <v>190</v>
      </c>
      <c r="DS50" s="431">
        <v>346.4</v>
      </c>
      <c r="DT50" s="1" t="s">
        <v>186</v>
      </c>
      <c r="DU50" s="496">
        <v>631.60000000000036</v>
      </c>
      <c r="DV50" s="1" t="s">
        <v>187</v>
      </c>
      <c r="DW50" s="545">
        <v>38.100000000002183</v>
      </c>
      <c r="DX50" s="432" t="s">
        <v>188</v>
      </c>
      <c r="DZ50" s="431">
        <v>189.7</v>
      </c>
      <c r="EA50" s="1" t="s">
        <v>190</v>
      </c>
      <c r="EB50" s="431">
        <v>327.5</v>
      </c>
      <c r="EC50" s="1" t="s">
        <v>186</v>
      </c>
      <c r="ED50" s="168">
        <v>892.30000000000109</v>
      </c>
      <c r="EE50" s="1" t="s">
        <v>187</v>
      </c>
      <c r="EF50" s="168"/>
      <c r="EG50" s="1" t="s">
        <v>188</v>
      </c>
      <c r="EI50" s="431">
        <v>427</v>
      </c>
      <c r="EJ50" s="1" t="s">
        <v>190</v>
      </c>
      <c r="EK50" s="431">
        <v>509.7</v>
      </c>
      <c r="EL50" s="1" t="s">
        <v>186</v>
      </c>
      <c r="EM50" s="496">
        <v>170.30000000000109</v>
      </c>
      <c r="EN50" s="1" t="s">
        <v>187</v>
      </c>
      <c r="EO50" s="213"/>
      <c r="EP50" s="1" t="s">
        <v>188</v>
      </c>
      <c r="ER50" s="431">
        <v>262.39999999999998</v>
      </c>
      <c r="ES50" s="1" t="s">
        <v>190</v>
      </c>
      <c r="ET50" s="431">
        <v>355.9</v>
      </c>
      <c r="EU50" s="1" t="s">
        <v>186</v>
      </c>
      <c r="EV50" s="168">
        <v>343.20000000000073</v>
      </c>
      <c r="EW50" s="1" t="s">
        <v>187</v>
      </c>
      <c r="EX50" s="168"/>
      <c r="EY50" s="1" t="s">
        <v>188</v>
      </c>
      <c r="FA50" s="431">
        <v>354.8</v>
      </c>
      <c r="FB50" s="1" t="s">
        <v>190</v>
      </c>
      <c r="FC50" s="431">
        <v>350.1</v>
      </c>
      <c r="FD50" s="1" t="s">
        <v>186</v>
      </c>
      <c r="FE50" s="496">
        <v>210.90000000000327</v>
      </c>
      <c r="FF50" s="1" t="s">
        <v>187</v>
      </c>
      <c r="FG50" s="427">
        <v>78.000000000003638</v>
      </c>
      <c r="FH50" s="432" t="s">
        <v>188</v>
      </c>
      <c r="FJ50" s="431">
        <v>357.8</v>
      </c>
      <c r="FK50" s="1" t="s">
        <v>190</v>
      </c>
      <c r="FL50" s="431">
        <v>291.39999999999998</v>
      </c>
      <c r="FM50" s="1" t="s">
        <v>186</v>
      </c>
      <c r="FN50" s="496">
        <v>418.45000000000073</v>
      </c>
      <c r="FO50" s="1" t="s">
        <v>187</v>
      </c>
      <c r="FP50" s="545">
        <v>258.40000000000146</v>
      </c>
      <c r="FQ50" s="432" t="s">
        <v>188</v>
      </c>
      <c r="FS50" s="431">
        <v>672</v>
      </c>
      <c r="FT50" s="1" t="s">
        <v>190</v>
      </c>
      <c r="FU50" s="431">
        <v>264.7</v>
      </c>
      <c r="FV50" s="1" t="s">
        <v>186</v>
      </c>
      <c r="FW50" s="496">
        <v>369</v>
      </c>
      <c r="FX50" s="1" t="s">
        <v>187</v>
      </c>
      <c r="FY50" s="213"/>
      <c r="FZ50" s="1" t="s">
        <v>188</v>
      </c>
      <c r="GB50" s="431">
        <v>282.5</v>
      </c>
      <c r="GC50" s="1" t="s">
        <v>190</v>
      </c>
      <c r="GD50" s="431">
        <v>366.3</v>
      </c>
      <c r="GE50" s="1" t="s">
        <v>186</v>
      </c>
      <c r="GF50" s="168">
        <v>22.5</v>
      </c>
      <c r="GG50" s="1" t="s">
        <v>187</v>
      </c>
      <c r="GH50" s="168"/>
      <c r="GI50" s="1" t="s">
        <v>188</v>
      </c>
      <c r="GK50" s="431">
        <v>3554.8</v>
      </c>
      <c r="GL50" s="1" t="s">
        <v>190</v>
      </c>
      <c r="GM50" s="431">
        <v>2715.7</v>
      </c>
      <c r="GN50" s="1" t="s">
        <v>186</v>
      </c>
      <c r="GO50" s="496">
        <v>3009.0499999999956</v>
      </c>
      <c r="GP50" s="1" t="s">
        <v>187</v>
      </c>
      <c r="GQ50" s="545">
        <v>1961.1000000000004</v>
      </c>
      <c r="GR50" s="432" t="s">
        <v>188</v>
      </c>
      <c r="GT50" s="431">
        <v>443.6</v>
      </c>
      <c r="GU50" s="1" t="s">
        <v>190</v>
      </c>
      <c r="GV50" s="431">
        <v>270.2</v>
      </c>
      <c r="GW50" s="1" t="s">
        <v>186</v>
      </c>
      <c r="GX50" s="496">
        <v>719.19999999999891</v>
      </c>
      <c r="GY50" s="1" t="s">
        <v>187</v>
      </c>
      <c r="GZ50" s="213"/>
      <c r="HA50" s="1" t="s">
        <v>188</v>
      </c>
      <c r="HC50">
        <v>701.1</v>
      </c>
      <c r="HD50" s="1" t="s">
        <v>190</v>
      </c>
      <c r="HE50">
        <v>294.89999999999998</v>
      </c>
      <c r="HF50" s="1" t="s">
        <v>186</v>
      </c>
      <c r="HG50" s="168">
        <v>276.29999999999927</v>
      </c>
      <c r="HH50" s="1" t="s">
        <v>187</v>
      </c>
      <c r="HI50" s="168">
        <v>914.39999999999964</v>
      </c>
      <c r="HJ50" s="1" t="s">
        <v>188</v>
      </c>
      <c r="HL50" s="431">
        <v>318.3</v>
      </c>
      <c r="HM50" s="1" t="s">
        <v>190</v>
      </c>
      <c r="HN50" s="431">
        <v>484.9</v>
      </c>
      <c r="HO50" s="1" t="s">
        <v>186</v>
      </c>
      <c r="HP50" s="496">
        <v>776.39999999999782</v>
      </c>
      <c r="HQ50" s="1" t="s">
        <v>187</v>
      </c>
      <c r="HR50" s="213"/>
      <c r="HS50" s="1" t="s">
        <v>188</v>
      </c>
      <c r="HU50" s="431">
        <v>3699.8</v>
      </c>
      <c r="HV50" s="1" t="s">
        <v>190</v>
      </c>
      <c r="HW50" s="431">
        <v>3339.2</v>
      </c>
      <c r="HX50" s="1" t="s">
        <v>186</v>
      </c>
      <c r="HY50" s="496">
        <v>3439.5000000000055</v>
      </c>
      <c r="HZ50" s="1" t="s">
        <v>187</v>
      </c>
      <c r="IA50" s="545">
        <v>3255.3000000000038</v>
      </c>
      <c r="IB50" s="432" t="s">
        <v>188</v>
      </c>
      <c r="ID50" s="431">
        <v>4.5</v>
      </c>
      <c r="IE50" s="1" t="s">
        <v>190</v>
      </c>
      <c r="IF50" s="431">
        <v>168</v>
      </c>
      <c r="IG50" s="1" t="s">
        <v>186</v>
      </c>
      <c r="IH50" s="496">
        <v>67.500000000007276</v>
      </c>
      <c r="II50" s="1" t="s">
        <v>187</v>
      </c>
      <c r="IJ50" s="213"/>
      <c r="IK50" s="1" t="s">
        <v>188</v>
      </c>
      <c r="IM50" s="431">
        <v>420.3</v>
      </c>
      <c r="IN50" s="1" t="s">
        <v>190</v>
      </c>
      <c r="IO50" s="431">
        <v>499.7</v>
      </c>
      <c r="IP50" s="1" t="s">
        <v>186</v>
      </c>
      <c r="IQ50" s="168">
        <v>353.30000000000655</v>
      </c>
      <c r="IR50" s="1" t="s">
        <v>187</v>
      </c>
      <c r="IS50" s="168"/>
      <c r="IT50" s="1" t="s">
        <v>188</v>
      </c>
      <c r="IV50">
        <v>735.7</v>
      </c>
      <c r="IW50" s="1" t="s">
        <v>190</v>
      </c>
      <c r="IX50">
        <v>559.9</v>
      </c>
      <c r="IY50" s="1" t="s">
        <v>186</v>
      </c>
      <c r="IZ50" s="213">
        <v>92.300000000006548</v>
      </c>
      <c r="JA50" s="1" t="s">
        <v>187</v>
      </c>
      <c r="JB50" s="168">
        <v>593.80000000000018</v>
      </c>
      <c r="JC50" s="1" t="s">
        <v>188</v>
      </c>
      <c r="JE50" s="431">
        <v>521.29999999999995</v>
      </c>
      <c r="JF50" s="1" t="s">
        <v>190</v>
      </c>
      <c r="JG50" s="431">
        <v>286.39999999999998</v>
      </c>
      <c r="JH50" s="1" t="s">
        <v>186</v>
      </c>
      <c r="JI50" s="496">
        <v>665.00000000000728</v>
      </c>
      <c r="JJ50" s="1" t="s">
        <v>187</v>
      </c>
      <c r="JK50" s="427">
        <v>403.20000000000255</v>
      </c>
      <c r="JL50" s="432" t="s">
        <v>188</v>
      </c>
      <c r="JN50" s="431">
        <v>271.3</v>
      </c>
      <c r="JO50" s="1" t="s">
        <v>190</v>
      </c>
      <c r="JP50" s="431">
        <v>255.5</v>
      </c>
      <c r="JQ50" s="1" t="s">
        <v>186</v>
      </c>
      <c r="JR50" s="496">
        <v>322.70000000000073</v>
      </c>
      <c r="JS50" s="1" t="s">
        <v>187</v>
      </c>
      <c r="JT50" s="213"/>
      <c r="JU50" s="1" t="s">
        <v>188</v>
      </c>
      <c r="JW50" s="431">
        <v>2641</v>
      </c>
      <c r="JX50" s="1" t="s">
        <v>190</v>
      </c>
      <c r="JY50" s="431">
        <v>3657.6</v>
      </c>
      <c r="JZ50" s="1" t="s">
        <v>186</v>
      </c>
      <c r="KA50" s="168">
        <v>3866.8999999999978</v>
      </c>
      <c r="KB50" s="1" t="s">
        <v>187</v>
      </c>
      <c r="KC50" s="545">
        <v>1843.599999999984</v>
      </c>
      <c r="KD50" s="432" t="s">
        <v>188</v>
      </c>
      <c r="KF50">
        <v>69.3</v>
      </c>
      <c r="KG50" s="1" t="s">
        <v>190</v>
      </c>
      <c r="KH50">
        <v>336.3</v>
      </c>
      <c r="KI50" s="1" t="s">
        <v>186</v>
      </c>
      <c r="KJ50" s="168">
        <v>260.49999999999636</v>
      </c>
      <c r="KK50" s="1" t="s">
        <v>187</v>
      </c>
      <c r="KL50" s="213">
        <v>258.29999999999927</v>
      </c>
      <c r="KM50" s="1" t="s">
        <v>188</v>
      </c>
      <c r="KO50" s="431">
        <v>374</v>
      </c>
      <c r="KP50" s="1" t="s">
        <v>190</v>
      </c>
      <c r="KQ50" s="431">
        <v>271.2</v>
      </c>
      <c r="KR50" s="1" t="s">
        <v>186</v>
      </c>
      <c r="KS50" s="496">
        <v>453.09999999999854</v>
      </c>
      <c r="KT50" s="1" t="s">
        <v>187</v>
      </c>
      <c r="KU50" s="213"/>
      <c r="KV50" s="1" t="s">
        <v>188</v>
      </c>
      <c r="KX50" s="431">
        <v>210.2</v>
      </c>
      <c r="KY50" s="1" t="s">
        <v>190</v>
      </c>
      <c r="KZ50" s="431">
        <v>266</v>
      </c>
      <c r="LA50" s="1" t="s">
        <v>186</v>
      </c>
      <c r="LB50" s="168">
        <v>231.20000000000073</v>
      </c>
      <c r="LC50" s="1" t="s">
        <v>187</v>
      </c>
      <c r="LD50" s="168"/>
      <c r="LE50" s="1" t="s">
        <v>188</v>
      </c>
      <c r="LG50" s="431">
        <v>66.3</v>
      </c>
      <c r="LH50" s="1" t="s">
        <v>190</v>
      </c>
      <c r="LI50" s="431">
        <v>114.8</v>
      </c>
      <c r="LJ50" s="1" t="s">
        <v>186</v>
      </c>
      <c r="LK50" s="185">
        <v>109.20000000000073</v>
      </c>
      <c r="LL50" s="1" t="s">
        <v>187</v>
      </c>
      <c r="LM50" s="185"/>
      <c r="LN50" s="1" t="s">
        <v>188</v>
      </c>
      <c r="LP50">
        <v>418.9</v>
      </c>
      <c r="LQ50" s="1" t="s">
        <v>190</v>
      </c>
      <c r="LR50">
        <v>464.6</v>
      </c>
      <c r="LS50" s="1" t="s">
        <v>186</v>
      </c>
      <c r="LT50" s="168">
        <v>369.59999999999854</v>
      </c>
      <c r="LU50" s="1" t="s">
        <v>187</v>
      </c>
      <c r="LV50" s="168">
        <v>263.30000000000018</v>
      </c>
      <c r="LW50" s="1" t="s">
        <v>188</v>
      </c>
      <c r="LY50" s="431">
        <v>416.1</v>
      </c>
      <c r="LZ50" s="1" t="s">
        <v>190</v>
      </c>
      <c r="MA50" s="431">
        <v>335.1</v>
      </c>
      <c r="MB50" s="1" t="s">
        <v>186</v>
      </c>
      <c r="MC50" s="168">
        <v>540.20000000000073</v>
      </c>
      <c r="MD50" s="1" t="s">
        <v>187</v>
      </c>
      <c r="ME50" s="168"/>
      <c r="MF50" s="1" t="s">
        <v>188</v>
      </c>
      <c r="MH50" s="431">
        <v>1090.9000000000001</v>
      </c>
      <c r="MI50" s="1" t="s">
        <v>190</v>
      </c>
      <c r="MJ50" s="431">
        <v>639.6</v>
      </c>
      <c r="MK50" s="1" t="s">
        <v>186</v>
      </c>
      <c r="ML50" s="466">
        <v>653.49999999999636</v>
      </c>
      <c r="MM50" s="1" t="s">
        <v>187</v>
      </c>
      <c r="MN50" s="588">
        <v>1100.8000000000084</v>
      </c>
      <c r="MO50" s="432" t="s">
        <v>188</v>
      </c>
      <c r="MQ50" s="431">
        <v>535</v>
      </c>
      <c r="MR50" s="1" t="s">
        <v>190</v>
      </c>
      <c r="MS50" s="431">
        <v>199</v>
      </c>
      <c r="MT50" s="1" t="s">
        <v>186</v>
      </c>
      <c r="MU50" s="431">
        <v>279.99999999999272</v>
      </c>
      <c r="MV50" s="1" t="s">
        <v>187</v>
      </c>
      <c r="MW50" s="545">
        <v>254.5</v>
      </c>
      <c r="MX50" s="432" t="s">
        <v>188</v>
      </c>
    </row>
    <row r="51" spans="1:363" ht="18">
      <c r="A51" s="128" t="s">
        <v>2984</v>
      </c>
      <c r="B51" s="69">
        <f>SUM(D51:AAP51)</f>
        <v>51534.462500000038</v>
      </c>
      <c r="D51"/>
      <c r="E51" s="10">
        <f>D50*0.25</f>
        <v>33.375</v>
      </c>
      <c r="G51" s="10">
        <f>F50*0.5</f>
        <v>107.4</v>
      </c>
      <c r="I51" s="10">
        <f>H50*0.75</f>
        <v>245.10000000000002</v>
      </c>
      <c r="K51" s="10">
        <f>J50*1</f>
        <v>303.99999999999994</v>
      </c>
      <c r="N51" s="10">
        <f>M50*0.25</f>
        <v>1.2</v>
      </c>
      <c r="P51" s="10">
        <f>O50*0.5</f>
        <v>24.9</v>
      </c>
      <c r="R51" s="10">
        <f>Q50*0.75</f>
        <v>177.3</v>
      </c>
      <c r="T51" s="10">
        <f>S50*1</f>
        <v>106.79999999999995</v>
      </c>
      <c r="W51" s="10">
        <f>V50*0.25</f>
        <v>144.72499999999999</v>
      </c>
      <c r="Y51" s="10">
        <f>X50*0.5</f>
        <v>358.15</v>
      </c>
      <c r="Z51" s="165"/>
      <c r="AA51" s="10">
        <f>Z50*0.75</f>
        <v>611.92500000000018</v>
      </c>
      <c r="AB51" s="165"/>
      <c r="AC51" s="10">
        <f>AB50*1</f>
        <v>553.10000000000014</v>
      </c>
      <c r="AF51" s="10">
        <f>AE50*0.25</f>
        <v>76.125</v>
      </c>
      <c r="AH51" s="10">
        <f>AG50*0.5</f>
        <v>4.55</v>
      </c>
      <c r="AI51" s="165"/>
      <c r="AJ51" s="10">
        <f>AI50*0.75</f>
        <v>179.5499999999999</v>
      </c>
      <c r="AK51" s="165"/>
      <c r="AL51" s="10">
        <f>AK50*1</f>
        <v>277</v>
      </c>
      <c r="AO51" s="10">
        <f>AN50*0.25</f>
        <v>58.524999999999999</v>
      </c>
      <c r="AQ51" s="10">
        <f>AP50*0.5</f>
        <v>182.9</v>
      </c>
      <c r="AR51" s="165"/>
      <c r="AS51" s="10">
        <f>AR50*0.75</f>
        <v>187.87499999999966</v>
      </c>
      <c r="AT51" s="165"/>
      <c r="AU51" s="10">
        <f>AT50*1</f>
        <v>168.19999999999891</v>
      </c>
      <c r="AW51" s="31"/>
      <c r="AX51" s="10">
        <f>AW50*0.25</f>
        <v>306.375</v>
      </c>
      <c r="AZ51" s="10">
        <f>AY50*0.5</f>
        <v>153.75</v>
      </c>
      <c r="BA51" s="165"/>
      <c r="BB51" s="10">
        <f>BA50*0.75</f>
        <v>480.22499999999945</v>
      </c>
      <c r="BD51" s="10">
        <f>BC50*1</f>
        <v>976.99999999999818</v>
      </c>
      <c r="BG51" s="10">
        <f>BF50*0.25</f>
        <v>147.05000000000001</v>
      </c>
      <c r="BI51" s="10">
        <f>BH50*0.5</f>
        <v>323.95</v>
      </c>
      <c r="BJ51" s="165"/>
      <c r="BK51" s="10">
        <f>BJ50*0.75</f>
        <v>543.67499999999939</v>
      </c>
      <c r="BL51" s="165"/>
      <c r="BM51" s="10">
        <f>BL50*1</f>
        <v>927.99999999999727</v>
      </c>
      <c r="BP51" s="10">
        <f>BO50*0.25</f>
        <v>124.5</v>
      </c>
      <c r="BR51" s="10">
        <f>BQ50*0.5</f>
        <v>176.1</v>
      </c>
      <c r="BT51" s="10">
        <f>BS50*0.75</f>
        <v>441.56249999999932</v>
      </c>
      <c r="BV51" s="10">
        <f>BU50*1</f>
        <v>473.29999999999973</v>
      </c>
      <c r="BX51" s="173"/>
      <c r="BY51" s="10">
        <f>BX50*0.25</f>
        <v>0</v>
      </c>
      <c r="BZ51" s="173"/>
      <c r="CA51" s="10">
        <f>BZ50*0.5</f>
        <v>0</v>
      </c>
      <c r="CB51" s="177"/>
      <c r="CC51" s="10">
        <f>CB50*0.75</f>
        <v>115.72500000000001</v>
      </c>
      <c r="CE51" s="437">
        <f>CD50*1</f>
        <v>55.600000000004002</v>
      </c>
      <c r="CG51" s="431"/>
      <c r="CH51" s="10">
        <f>CG50*0.25</f>
        <v>89.775000000000006</v>
      </c>
      <c r="CI51" s="431"/>
      <c r="CJ51" s="10">
        <f>CI50*0.5</f>
        <v>267.05</v>
      </c>
      <c r="CK51" s="165"/>
      <c r="CL51" s="10">
        <f>CK50*0.75</f>
        <v>864.89999999999986</v>
      </c>
      <c r="CM51" s="165"/>
      <c r="CN51" s="10">
        <f>CM50*1</f>
        <v>0</v>
      </c>
      <c r="CP51" s="431"/>
      <c r="CQ51" s="10">
        <f>CP50*0.25</f>
        <v>47.475000000000001</v>
      </c>
      <c r="CR51" s="431"/>
      <c r="CS51" s="10">
        <f>CR50*0.5</f>
        <v>139.19999999999999</v>
      </c>
      <c r="CT51" s="165"/>
      <c r="CU51" s="10">
        <f>CT50*0.75</f>
        <v>274.12499999999932</v>
      </c>
      <c r="CV51" s="165"/>
      <c r="CW51" s="10">
        <f>CV50*1</f>
        <v>0</v>
      </c>
      <c r="CY51" s="431"/>
      <c r="CZ51" s="10">
        <f>CY50*0.25</f>
        <v>126.875</v>
      </c>
      <c r="DA51" s="431"/>
      <c r="DB51" s="10">
        <f>DA50*0.5</f>
        <v>180.45</v>
      </c>
      <c r="DC51" s="165"/>
      <c r="DD51" s="10">
        <f>DC50*0.75</f>
        <v>242.62499999999932</v>
      </c>
      <c r="DF51" s="437">
        <f>DE50*1</f>
        <v>176.50000000000182</v>
      </c>
      <c r="DH51" s="431"/>
      <c r="DI51" s="10">
        <f>DH50*0.25</f>
        <v>15.65</v>
      </c>
      <c r="DJ51" s="431"/>
      <c r="DK51" s="10">
        <f>DJ50*0.5</f>
        <v>141.69999999999999</v>
      </c>
      <c r="DL51" s="165"/>
      <c r="DM51" s="10">
        <f>DL50*0.75</f>
        <v>208.57499999999959</v>
      </c>
      <c r="DN51" s="165"/>
      <c r="DO51" s="10">
        <f>DN50*1</f>
        <v>0</v>
      </c>
      <c r="DQ51" s="431"/>
      <c r="DR51" s="10">
        <f>DQ50*0.25</f>
        <v>84.525000000000006</v>
      </c>
      <c r="DS51" s="431"/>
      <c r="DT51" s="10">
        <f>DS50*0.5</f>
        <v>173.2</v>
      </c>
      <c r="DU51" s="165"/>
      <c r="DV51" s="10">
        <f>DU50*0.75</f>
        <v>473.70000000000027</v>
      </c>
      <c r="DX51" s="437">
        <f>DW50*1</f>
        <v>38.100000000002183</v>
      </c>
      <c r="DZ51" s="431"/>
      <c r="EA51" s="10">
        <f>DZ50*0.25</f>
        <v>47.424999999999997</v>
      </c>
      <c r="EB51" s="431"/>
      <c r="EC51" s="10">
        <f>EB50*0.5</f>
        <v>163.75</v>
      </c>
      <c r="ED51" s="31"/>
      <c r="EE51" s="10">
        <f>ED50*0.75</f>
        <v>669.22500000000082</v>
      </c>
      <c r="EF51" s="31"/>
      <c r="EG51" s="10">
        <f>EF50*1</f>
        <v>0</v>
      </c>
      <c r="EI51" s="431"/>
      <c r="EJ51" s="10">
        <f>EI50*0.25</f>
        <v>106.75</v>
      </c>
      <c r="EK51" s="431"/>
      <c r="EL51" s="10">
        <f>EK50*0.5</f>
        <v>254.85</v>
      </c>
      <c r="EM51" s="165"/>
      <c r="EN51" s="10">
        <f>EM50*0.75</f>
        <v>127.72500000000082</v>
      </c>
      <c r="EO51" s="165"/>
      <c r="EP51" s="10">
        <f>EO50*1</f>
        <v>0</v>
      </c>
      <c r="ER51" s="431"/>
      <c r="ES51" s="10">
        <f>ER50*0.25</f>
        <v>65.599999999999994</v>
      </c>
      <c r="ET51" s="431"/>
      <c r="EU51" s="10">
        <f>ET50*0.5</f>
        <v>177.95</v>
      </c>
      <c r="EV51" s="165"/>
      <c r="EW51" s="10">
        <f>EV50*0.75</f>
        <v>257.40000000000055</v>
      </c>
      <c r="EX51" s="165"/>
      <c r="EY51" s="10">
        <f>EX50*1</f>
        <v>0</v>
      </c>
      <c r="FA51" s="431"/>
      <c r="FB51" s="10">
        <f>FA50*0.25</f>
        <v>88.7</v>
      </c>
      <c r="FC51" s="431"/>
      <c r="FD51" s="10">
        <f>FC50*0.5</f>
        <v>175.05</v>
      </c>
      <c r="FE51" s="31"/>
      <c r="FF51" s="10">
        <f>FE50*0.75</f>
        <v>158.17500000000246</v>
      </c>
      <c r="FG51" s="31"/>
      <c r="FH51" s="437">
        <f>FG50*1</f>
        <v>78.000000000003638</v>
      </c>
      <c r="FJ51" s="431"/>
      <c r="FK51" s="10">
        <f>FJ50*0.25</f>
        <v>89.45</v>
      </c>
      <c r="FL51" s="431"/>
      <c r="FM51" s="10">
        <f>FL50*0.5</f>
        <v>145.69999999999999</v>
      </c>
      <c r="FN51" s="165"/>
      <c r="FO51" s="10">
        <f>FN50*0.75</f>
        <v>313.83750000000055</v>
      </c>
      <c r="FQ51" s="437">
        <f>FP50*1</f>
        <v>258.40000000000146</v>
      </c>
      <c r="FS51" s="431"/>
      <c r="FT51" s="10">
        <f>FS50*0.25</f>
        <v>168</v>
      </c>
      <c r="FU51" s="431"/>
      <c r="FV51" s="10">
        <f>FU50*0.5</f>
        <v>132.35</v>
      </c>
      <c r="FW51" s="165"/>
      <c r="FX51" s="10">
        <f>FW50*0.75</f>
        <v>276.75</v>
      </c>
      <c r="FY51" s="165"/>
      <c r="FZ51" s="10">
        <f>FY50*1</f>
        <v>0</v>
      </c>
      <c r="GB51" s="431"/>
      <c r="GC51" s="10">
        <f>GB50*0.25</f>
        <v>70.625</v>
      </c>
      <c r="GD51" s="431"/>
      <c r="GE51" s="10">
        <f>GD50*0.5</f>
        <v>183.15</v>
      </c>
      <c r="GF51" s="31"/>
      <c r="GG51" s="10">
        <f>GF50*0.75</f>
        <v>16.875</v>
      </c>
      <c r="GH51" s="31"/>
      <c r="GI51" s="10">
        <f>GH50*1</f>
        <v>0</v>
      </c>
      <c r="GK51" s="431"/>
      <c r="GL51" s="10">
        <f>GK50*0.25</f>
        <v>888.7</v>
      </c>
      <c r="GM51" s="431"/>
      <c r="GN51" s="10">
        <f>GM50*0.5</f>
        <v>1357.85</v>
      </c>
      <c r="GO51" s="165"/>
      <c r="GP51" s="10">
        <f>GO50*0.75</f>
        <v>2256.7874999999967</v>
      </c>
      <c r="GR51" s="437">
        <f>GQ50*1</f>
        <v>1961.1000000000004</v>
      </c>
      <c r="GT51" s="431"/>
      <c r="GU51" s="10">
        <f>GT50*0.25</f>
        <v>110.9</v>
      </c>
      <c r="GV51" s="431"/>
      <c r="GW51" s="10">
        <f>GV50*0.5</f>
        <v>135.1</v>
      </c>
      <c r="GX51" s="165"/>
      <c r="GY51" s="10">
        <f>GX50*0.75</f>
        <v>539.39999999999918</v>
      </c>
      <c r="GZ51" s="165"/>
      <c r="HA51" s="10">
        <f>GZ50*1</f>
        <v>0</v>
      </c>
      <c r="HD51" s="10">
        <f>HC50*0.25</f>
        <v>175.27500000000001</v>
      </c>
      <c r="HF51" s="10">
        <f>HE50*0.5</f>
        <v>147.44999999999999</v>
      </c>
      <c r="HH51" s="10">
        <f>HG50*0.75</f>
        <v>207.22499999999945</v>
      </c>
      <c r="HJ51" s="10">
        <f>HI50*1</f>
        <v>914.39999999999964</v>
      </c>
      <c r="HL51" s="431"/>
      <c r="HM51" s="10">
        <f>HL50*0.25</f>
        <v>79.575000000000003</v>
      </c>
      <c r="HN51" s="431"/>
      <c r="HO51" s="10">
        <f>HN50*0.5</f>
        <v>242.45</v>
      </c>
      <c r="HP51" s="431"/>
      <c r="HQ51" s="10">
        <f>HP50*0.75</f>
        <v>582.29999999999836</v>
      </c>
      <c r="HS51" s="10">
        <f>HR50*1</f>
        <v>0</v>
      </c>
      <c r="HU51" s="431"/>
      <c r="HV51" s="10">
        <f>HU50*0.25</f>
        <v>924.95</v>
      </c>
      <c r="HW51" s="431"/>
      <c r="HX51" s="10">
        <f>HW50*0.5</f>
        <v>1669.6</v>
      </c>
      <c r="HY51" s="431"/>
      <c r="HZ51" s="10">
        <f>HY50*0.75</f>
        <v>2579.6250000000041</v>
      </c>
      <c r="IB51" s="437">
        <f>IA50*1</f>
        <v>3255.3000000000038</v>
      </c>
      <c r="ID51" s="431"/>
      <c r="IE51" s="10">
        <f>ID50*0.25</f>
        <v>1.125</v>
      </c>
      <c r="IF51" s="431"/>
      <c r="IG51" s="10">
        <f>IF50*0.5</f>
        <v>84</v>
      </c>
      <c r="IH51" s="431"/>
      <c r="II51" s="10">
        <f>IH50*0.75</f>
        <v>50.625000000005457</v>
      </c>
      <c r="IK51" s="10">
        <f>IJ50*1</f>
        <v>0</v>
      </c>
      <c r="IM51" s="431"/>
      <c r="IN51" s="10">
        <f>IM50*0.25</f>
        <v>105.075</v>
      </c>
      <c r="IO51" s="431"/>
      <c r="IP51" s="10">
        <f>IO50*0.5</f>
        <v>249.85</v>
      </c>
      <c r="IQ51" s="431"/>
      <c r="IR51" s="10">
        <f>IQ50*0.75</f>
        <v>264.97500000000491</v>
      </c>
      <c r="IT51" s="10">
        <f>IS50*1</f>
        <v>0</v>
      </c>
      <c r="IW51" s="10">
        <f>IV50*0.25</f>
        <v>183.92500000000001</v>
      </c>
      <c r="IY51" s="10">
        <f>IX50*0.5</f>
        <v>279.95</v>
      </c>
      <c r="JA51" s="10">
        <f>IZ50*0.75</f>
        <v>69.225000000004911</v>
      </c>
      <c r="JC51" s="10">
        <f>JB50*1</f>
        <v>593.80000000000018</v>
      </c>
      <c r="JE51" s="431"/>
      <c r="JF51" s="10">
        <f>JE50*0.25</f>
        <v>130.32499999999999</v>
      </c>
      <c r="JG51" s="431"/>
      <c r="JH51" s="10">
        <f>JG50*0.5</f>
        <v>143.19999999999999</v>
      </c>
      <c r="JI51" s="431"/>
      <c r="JJ51" s="10">
        <f>JI50*0.75</f>
        <v>498.75000000000546</v>
      </c>
      <c r="JL51" s="437">
        <f>JK50*1</f>
        <v>403.20000000000255</v>
      </c>
      <c r="JN51" s="431"/>
      <c r="JO51" s="10">
        <f>JN50*0.25</f>
        <v>67.825000000000003</v>
      </c>
      <c r="JP51" s="431"/>
      <c r="JQ51" s="10">
        <f>JP50*0.5</f>
        <v>127.75</v>
      </c>
      <c r="JR51" s="431"/>
      <c r="JS51" s="10">
        <f>JR50*0.75</f>
        <v>242.02500000000055</v>
      </c>
      <c r="JU51" s="10">
        <f>JT50*1</f>
        <v>0</v>
      </c>
      <c r="JW51" s="431"/>
      <c r="JX51" s="10">
        <f>JW50*0.25</f>
        <v>660.25</v>
      </c>
      <c r="JY51" s="431"/>
      <c r="JZ51" s="10">
        <f>JY50*0.5</f>
        <v>1828.8</v>
      </c>
      <c r="KA51" s="431"/>
      <c r="KB51" s="10">
        <f>KA50*0.75</f>
        <v>2900.1749999999984</v>
      </c>
      <c r="KD51" s="437">
        <f t="shared" ref="KD51" si="14">KC50*1</f>
        <v>1843.599999999984</v>
      </c>
      <c r="KG51" s="10">
        <f>KF50*0.25</f>
        <v>17.324999999999999</v>
      </c>
      <c r="KI51" s="10">
        <f>KH50*0.5</f>
        <v>168.15</v>
      </c>
      <c r="KK51" s="10">
        <f>KJ50*0.75</f>
        <v>195.37499999999727</v>
      </c>
      <c r="KM51" s="10">
        <f>KL50*1</f>
        <v>258.29999999999927</v>
      </c>
      <c r="KO51" s="431"/>
      <c r="KP51" s="10">
        <f>KO50*0.25</f>
        <v>93.5</v>
      </c>
      <c r="KQ51" s="431"/>
      <c r="KR51" s="10">
        <f>KQ50*0.5</f>
        <v>135.6</v>
      </c>
      <c r="KS51" s="431"/>
      <c r="KT51" s="10">
        <f>KS50*0.75</f>
        <v>339.82499999999891</v>
      </c>
      <c r="KV51" s="10">
        <f>KU50*1</f>
        <v>0</v>
      </c>
      <c r="KX51" s="431"/>
      <c r="KY51" s="10">
        <f>KX50*0.25</f>
        <v>52.55</v>
      </c>
      <c r="KZ51" s="431"/>
      <c r="LA51" s="10">
        <f>KZ50*0.5</f>
        <v>133</v>
      </c>
      <c r="LB51" s="431"/>
      <c r="LC51" s="10">
        <f>LB50*0.75</f>
        <v>173.40000000000055</v>
      </c>
      <c r="LE51" s="10">
        <f>LD50*1</f>
        <v>0</v>
      </c>
      <c r="LG51" s="431"/>
      <c r="LH51" s="10">
        <f>LG50*0.25</f>
        <v>16.574999999999999</v>
      </c>
      <c r="LI51" s="431"/>
      <c r="LJ51" s="10">
        <f>LI50*0.5</f>
        <v>57.4</v>
      </c>
      <c r="LK51" s="29"/>
      <c r="LL51" s="10">
        <f>LK50*0.75</f>
        <v>81.900000000000546</v>
      </c>
      <c r="LM51" s="29"/>
      <c r="LN51" s="10">
        <f>LM50*1</f>
        <v>0</v>
      </c>
      <c r="LQ51" s="10">
        <f>LP50*0.25</f>
        <v>104.72499999999999</v>
      </c>
      <c r="LS51" s="10">
        <f>LR50*0.5</f>
        <v>232.3</v>
      </c>
      <c r="LU51" s="10">
        <f>LT50*0.75</f>
        <v>277.19999999999891</v>
      </c>
      <c r="LW51" s="10">
        <f>LV50*1</f>
        <v>263.30000000000018</v>
      </c>
      <c r="LY51" s="431"/>
      <c r="LZ51" s="10">
        <f>LY50*0.25</f>
        <v>104.02500000000001</v>
      </c>
      <c r="MA51" s="431"/>
      <c r="MB51" s="10">
        <f>MA50*0.5</f>
        <v>167.55</v>
      </c>
      <c r="MC51" s="431"/>
      <c r="MD51" s="10">
        <f>MC50*0.75</f>
        <v>405.15000000000055</v>
      </c>
      <c r="MF51" s="10">
        <f>ME50*1</f>
        <v>0</v>
      </c>
      <c r="MH51" s="431"/>
      <c r="MI51" s="10">
        <f>MH50*0.25</f>
        <v>272.72500000000002</v>
      </c>
      <c r="MJ51" s="431"/>
      <c r="MK51" s="10">
        <f>MJ50*0.5</f>
        <v>319.8</v>
      </c>
      <c r="ML51" s="431"/>
      <c r="MM51" s="10">
        <f>ML50*0.75</f>
        <v>490.12499999999727</v>
      </c>
      <c r="MO51" s="437">
        <f>MN50*1</f>
        <v>1100.8000000000084</v>
      </c>
      <c r="MQ51" s="431"/>
      <c r="MR51" s="10">
        <f>MQ50*0.25</f>
        <v>133.75</v>
      </c>
      <c r="MS51" s="431"/>
      <c r="MT51" s="10">
        <f>MS50*0.5</f>
        <v>99.5</v>
      </c>
      <c r="MU51" s="431"/>
      <c r="MV51" s="10">
        <f>MU50*0.75</f>
        <v>209.99999999999454</v>
      </c>
      <c r="MX51" s="437">
        <f>MW50*1</f>
        <v>254.5</v>
      </c>
    </row>
    <row r="52" spans="1:363" s="60" customFormat="1" ht="15.75">
      <c r="A52" s="386"/>
      <c r="B52" s="381"/>
      <c r="C52" s="379"/>
      <c r="E52" s="85"/>
      <c r="G52" s="85"/>
      <c r="I52" s="85"/>
      <c r="L52" s="379"/>
      <c r="N52" s="85"/>
      <c r="P52" s="85"/>
      <c r="R52" s="85"/>
      <c r="U52" s="379"/>
      <c r="W52" s="85"/>
      <c r="Y52" s="85"/>
      <c r="Z52" s="382"/>
      <c r="AB52" s="382"/>
      <c r="AD52" s="379"/>
      <c r="AF52" s="380"/>
      <c r="AI52" s="382"/>
      <c r="AK52" s="382"/>
      <c r="AM52" s="379"/>
      <c r="AO52" s="380"/>
      <c r="AR52" s="382"/>
      <c r="AT52" s="382"/>
      <c r="AV52" s="379"/>
      <c r="AW52" s="235"/>
      <c r="AX52" s="380"/>
      <c r="AY52" s="235"/>
      <c r="BA52" s="382"/>
      <c r="BC52" s="382"/>
      <c r="BE52" s="379"/>
      <c r="BG52" s="380"/>
      <c r="BJ52" s="382"/>
      <c r="BL52" s="382"/>
      <c r="BN52" s="379"/>
      <c r="BP52" s="380"/>
      <c r="BW52" s="379"/>
      <c r="BX52" s="384"/>
      <c r="BY52" s="380"/>
      <c r="BZ52" s="384"/>
      <c r="CB52" s="385"/>
      <c r="CE52" s="456"/>
      <c r="CF52" s="379"/>
      <c r="CG52" s="456"/>
      <c r="CH52" s="380"/>
      <c r="CI52" s="456"/>
      <c r="CK52" s="382"/>
      <c r="CM52" s="382"/>
      <c r="CO52" s="379"/>
      <c r="CP52" s="456"/>
      <c r="CQ52" s="380"/>
      <c r="CR52" s="456"/>
      <c r="CT52" s="382"/>
      <c r="CV52" s="382"/>
      <c r="CX52" s="379"/>
      <c r="CY52" s="456"/>
      <c r="CZ52" s="380"/>
      <c r="DA52" s="456"/>
      <c r="DC52" s="382"/>
      <c r="DF52" s="456"/>
      <c r="DG52" s="379"/>
      <c r="DH52" s="456"/>
      <c r="DI52" s="380"/>
      <c r="DJ52" s="456"/>
      <c r="DL52" s="382"/>
      <c r="DN52" s="382"/>
      <c r="DP52" s="379"/>
      <c r="DQ52" s="456"/>
      <c r="DR52" s="380"/>
      <c r="DS52" s="456"/>
      <c r="DU52" s="382"/>
      <c r="DX52" s="456"/>
      <c r="DY52" s="379"/>
      <c r="DZ52" s="456"/>
      <c r="EA52" s="380"/>
      <c r="EB52" s="456"/>
      <c r="ED52" s="235"/>
      <c r="EF52" s="235"/>
      <c r="EH52" s="379"/>
      <c r="EI52" s="456"/>
      <c r="EJ52" s="380"/>
      <c r="EK52" s="456"/>
      <c r="EM52" s="382"/>
      <c r="EO52" s="382"/>
      <c r="EQ52" s="379"/>
      <c r="ER52" s="456"/>
      <c r="ES52" s="380"/>
      <c r="ET52" s="456"/>
      <c r="EV52" s="382"/>
      <c r="EX52" s="382"/>
      <c r="EZ52" s="379"/>
      <c r="FA52" s="456"/>
      <c r="FB52" s="380"/>
      <c r="FC52" s="456"/>
      <c r="FE52" s="235"/>
      <c r="FG52" s="235"/>
      <c r="FH52" s="456"/>
      <c r="FI52" s="379"/>
      <c r="FJ52" s="456"/>
      <c r="FK52" s="380"/>
      <c r="FL52" s="456"/>
      <c r="FN52" s="382"/>
      <c r="FQ52" s="456"/>
      <c r="FR52" s="379"/>
      <c r="FS52" s="456"/>
      <c r="FT52" s="380"/>
      <c r="FU52" s="456"/>
      <c r="FW52" s="382"/>
      <c r="FY52" s="382"/>
      <c r="GA52" s="379"/>
      <c r="GB52" s="456"/>
      <c r="GC52" s="380"/>
      <c r="GD52" s="456"/>
      <c r="GF52" s="235"/>
      <c r="GH52" s="235"/>
      <c r="GJ52" s="379"/>
      <c r="GK52" s="456"/>
      <c r="GL52" s="380"/>
      <c r="GM52" s="456"/>
      <c r="GO52" s="382"/>
      <c r="GR52" s="456"/>
      <c r="GS52" s="379"/>
      <c r="GT52" s="456"/>
      <c r="GU52" s="380"/>
      <c r="GV52" s="456"/>
      <c r="GX52" s="382"/>
      <c r="GZ52" s="382"/>
      <c r="HB52" s="379"/>
      <c r="HD52" s="380"/>
      <c r="HK52" s="379"/>
      <c r="HL52" s="456"/>
      <c r="HM52" s="380"/>
      <c r="HN52" s="456"/>
      <c r="HP52" s="456"/>
      <c r="HT52" s="379"/>
      <c r="HU52" s="456"/>
      <c r="HV52" s="380"/>
      <c r="HW52" s="456"/>
      <c r="HY52" s="456"/>
      <c r="IB52" s="456"/>
      <c r="IC52" s="379"/>
      <c r="ID52" s="456"/>
      <c r="IE52" s="380"/>
      <c r="IF52" s="456"/>
      <c r="IH52" s="456"/>
      <c r="IL52" s="379"/>
      <c r="IM52" s="456"/>
      <c r="IN52" s="380"/>
      <c r="IO52" s="456"/>
      <c r="IQ52" s="456"/>
      <c r="IU52" s="379"/>
      <c r="IW52" s="380"/>
      <c r="JD52" s="379"/>
      <c r="JE52" s="456"/>
      <c r="JF52" s="380"/>
      <c r="JG52" s="456"/>
      <c r="JI52" s="456"/>
      <c r="JL52" s="456"/>
      <c r="JM52" s="379"/>
      <c r="JN52" s="456"/>
      <c r="JO52" s="380"/>
      <c r="JP52" s="456"/>
      <c r="JR52" s="456"/>
      <c r="JV52" s="379"/>
      <c r="JW52" s="456"/>
      <c r="JX52" s="380"/>
      <c r="JY52" s="456"/>
      <c r="KA52" s="456"/>
      <c r="KD52" s="456"/>
      <c r="KE52" s="379"/>
      <c r="KG52" s="380"/>
      <c r="KN52" s="379"/>
      <c r="KO52" s="456"/>
      <c r="KP52" s="380"/>
      <c r="KQ52" s="456"/>
      <c r="KS52" s="456"/>
      <c r="KW52" s="379"/>
      <c r="KX52" s="456"/>
      <c r="KY52" s="380"/>
      <c r="KZ52" s="456"/>
      <c r="LB52" s="456"/>
      <c r="LF52" s="379"/>
      <c r="LG52" s="456"/>
      <c r="LH52" s="380"/>
      <c r="LI52" s="456"/>
      <c r="LK52" s="383"/>
      <c r="LM52" s="383"/>
      <c r="LO52" s="379"/>
      <c r="LQ52" s="380"/>
      <c r="LX52" s="379"/>
      <c r="LY52" s="456"/>
      <c r="LZ52" s="380"/>
      <c r="MA52" s="456"/>
      <c r="MC52" s="456"/>
      <c r="MG52" s="379"/>
      <c r="MH52" s="456"/>
      <c r="MI52" s="380"/>
      <c r="MJ52" s="456"/>
      <c r="ML52" s="456"/>
      <c r="MO52" s="456"/>
      <c r="MP52" s="379"/>
      <c r="MQ52" s="456"/>
      <c r="MR52" s="380"/>
      <c r="MS52" s="456"/>
      <c r="MU52" s="456"/>
      <c r="MX52" s="456"/>
      <c r="MY52" s="379"/>
    </row>
    <row r="53" spans="1:363" ht="15">
      <c r="A53" s="123" t="s">
        <v>2563</v>
      </c>
      <c r="D53"/>
      <c r="E53" s="1" t="s">
        <v>190</v>
      </c>
      <c r="G53" s="1" t="s">
        <v>186</v>
      </c>
      <c r="I53" s="1" t="s">
        <v>187</v>
      </c>
      <c r="J53" s="157">
        <v>301.60000000000002</v>
      </c>
      <c r="K53" s="1" t="s">
        <v>188</v>
      </c>
      <c r="N53" s="1" t="s">
        <v>190</v>
      </c>
      <c r="P53" s="1" t="s">
        <v>186</v>
      </c>
      <c r="R53" s="1" t="s">
        <v>187</v>
      </c>
      <c r="S53" s="168">
        <v>147.49999999999994</v>
      </c>
      <c r="T53" s="1" t="s">
        <v>188</v>
      </c>
      <c r="W53" s="1" t="s">
        <v>190</v>
      </c>
      <c r="Y53" s="1" t="s">
        <v>186</v>
      </c>
      <c r="AA53" s="1" t="s">
        <v>187</v>
      </c>
      <c r="AB53" s="168">
        <v>504.89999999999986</v>
      </c>
      <c r="AC53" s="1" t="s">
        <v>188</v>
      </c>
      <c r="AF53" s="1" t="s">
        <v>190</v>
      </c>
      <c r="AH53" s="1" t="s">
        <v>186</v>
      </c>
      <c r="AJ53" s="1" t="s">
        <v>187</v>
      </c>
      <c r="AK53" s="168">
        <v>97.500000000000227</v>
      </c>
      <c r="AL53" s="1" t="s">
        <v>188</v>
      </c>
      <c r="AO53" s="1" t="s">
        <v>190</v>
      </c>
      <c r="AQ53" s="1" t="s">
        <v>186</v>
      </c>
      <c r="AS53" s="1" t="s">
        <v>187</v>
      </c>
      <c r="AT53" s="168">
        <v>153.09999999999991</v>
      </c>
      <c r="AU53" s="1" t="s">
        <v>188</v>
      </c>
      <c r="AX53" s="1" t="s">
        <v>190</v>
      </c>
      <c r="AY53"/>
      <c r="AZ53" s="1" t="s">
        <v>186</v>
      </c>
      <c r="BA53"/>
      <c r="BB53" s="1" t="s">
        <v>187</v>
      </c>
      <c r="BC53" s="168">
        <v>238.70000000000027</v>
      </c>
      <c r="BD53" s="1" t="s">
        <v>188</v>
      </c>
      <c r="BG53" s="1" t="s">
        <v>190</v>
      </c>
      <c r="BI53" s="1" t="s">
        <v>186</v>
      </c>
      <c r="BK53" s="1" t="s">
        <v>187</v>
      </c>
      <c r="BL53" s="168">
        <v>730.39999999999964</v>
      </c>
      <c r="BM53" s="1" t="s">
        <v>188</v>
      </c>
      <c r="BP53" s="1" t="s">
        <v>190</v>
      </c>
      <c r="BR53" s="1" t="s">
        <v>186</v>
      </c>
      <c r="BT53" s="1" t="s">
        <v>187</v>
      </c>
      <c r="BU53" s="168">
        <v>209.49999999999909</v>
      </c>
      <c r="BV53" s="1" t="s">
        <v>188</v>
      </c>
      <c r="BX53" s="431"/>
      <c r="BY53" s="1" t="s">
        <v>190</v>
      </c>
      <c r="BZ53" s="431"/>
      <c r="CA53" s="1" t="s">
        <v>186</v>
      </c>
      <c r="CB53" s="431"/>
      <c r="CC53" s="1" t="s">
        <v>187</v>
      </c>
      <c r="CD53" s="427">
        <v>164.99999999999818</v>
      </c>
      <c r="CE53" s="432" t="s">
        <v>188</v>
      </c>
      <c r="CG53" s="431"/>
      <c r="CH53" s="1" t="s">
        <v>190</v>
      </c>
      <c r="CI53" s="431"/>
      <c r="CJ53" s="1" t="s">
        <v>186</v>
      </c>
      <c r="CK53" s="431"/>
      <c r="CL53" s="1" t="s">
        <v>187</v>
      </c>
      <c r="CN53" s="1" t="s">
        <v>188</v>
      </c>
      <c r="CP53" s="431"/>
      <c r="CQ53" s="1" t="s">
        <v>190</v>
      </c>
      <c r="CR53" s="431"/>
      <c r="CS53" s="1" t="s">
        <v>186</v>
      </c>
      <c r="CT53" s="431"/>
      <c r="CU53" s="1" t="s">
        <v>187</v>
      </c>
      <c r="CW53" s="1" t="s">
        <v>188</v>
      </c>
      <c r="CY53" s="431"/>
      <c r="CZ53" s="1" t="s">
        <v>190</v>
      </c>
      <c r="DA53" s="431"/>
      <c r="DB53" s="1" t="s">
        <v>186</v>
      </c>
      <c r="DC53" s="431"/>
      <c r="DD53" s="1" t="s">
        <v>187</v>
      </c>
      <c r="DE53" s="545">
        <v>110.49999999999818</v>
      </c>
      <c r="DF53" s="432" t="s">
        <v>188</v>
      </c>
      <c r="DH53" s="431"/>
      <c r="DI53" s="1" t="s">
        <v>190</v>
      </c>
      <c r="DJ53" s="431"/>
      <c r="DK53" s="1" t="s">
        <v>186</v>
      </c>
      <c r="DL53" s="431"/>
      <c r="DM53" s="1" t="s">
        <v>187</v>
      </c>
      <c r="DO53" s="1" t="s">
        <v>188</v>
      </c>
      <c r="DQ53" s="431"/>
      <c r="DR53" s="1" t="s">
        <v>190</v>
      </c>
      <c r="DS53" s="431"/>
      <c r="DT53" s="1" t="s">
        <v>186</v>
      </c>
      <c r="DU53" s="431"/>
      <c r="DV53" s="1" t="s">
        <v>187</v>
      </c>
      <c r="DW53" s="545">
        <v>1.3999999999978172</v>
      </c>
      <c r="DX53" s="432" t="s">
        <v>188</v>
      </c>
      <c r="DZ53" s="431"/>
      <c r="EA53" s="1" t="s">
        <v>190</v>
      </c>
      <c r="EB53" s="431"/>
      <c r="EC53" s="1" t="s">
        <v>186</v>
      </c>
      <c r="ED53" s="431"/>
      <c r="EE53" s="1" t="s">
        <v>187</v>
      </c>
      <c r="EG53" s="1" t="s">
        <v>188</v>
      </c>
      <c r="EI53" s="431"/>
      <c r="EJ53" s="1" t="s">
        <v>190</v>
      </c>
      <c r="EK53" s="431"/>
      <c r="EL53" s="1" t="s">
        <v>186</v>
      </c>
      <c r="EM53" s="431"/>
      <c r="EN53" s="1" t="s">
        <v>187</v>
      </c>
      <c r="EP53" s="1" t="s">
        <v>188</v>
      </c>
      <c r="ER53" s="431"/>
      <c r="ES53" s="1" t="s">
        <v>190</v>
      </c>
      <c r="ET53" s="431"/>
      <c r="EU53" s="1" t="s">
        <v>186</v>
      </c>
      <c r="EV53" s="431"/>
      <c r="EW53" s="1" t="s">
        <v>187</v>
      </c>
      <c r="EY53" s="1" t="s">
        <v>188</v>
      </c>
      <c r="FA53" s="431"/>
      <c r="FB53" s="1" t="s">
        <v>190</v>
      </c>
      <c r="FC53" s="431"/>
      <c r="FD53" s="1" t="s">
        <v>186</v>
      </c>
      <c r="FE53" s="431"/>
      <c r="FF53" s="1" t="s">
        <v>187</v>
      </c>
      <c r="FG53" s="427">
        <v>233.09999999999854</v>
      </c>
      <c r="FH53" s="432" t="s">
        <v>188</v>
      </c>
      <c r="FJ53" s="431"/>
      <c r="FK53" s="1" t="s">
        <v>190</v>
      </c>
      <c r="FL53" s="431"/>
      <c r="FM53" s="1" t="s">
        <v>186</v>
      </c>
      <c r="FN53" s="431"/>
      <c r="FO53" s="1" t="s">
        <v>187</v>
      </c>
      <c r="FP53" s="545">
        <v>512.59999999999854</v>
      </c>
      <c r="FQ53" s="432" t="s">
        <v>188</v>
      </c>
      <c r="FS53" s="431"/>
      <c r="FT53" s="1" t="s">
        <v>190</v>
      </c>
      <c r="FU53" s="431"/>
      <c r="FV53" s="1" t="s">
        <v>186</v>
      </c>
      <c r="FW53" s="431"/>
      <c r="FX53" s="1" t="s">
        <v>187</v>
      </c>
      <c r="FZ53" s="1" t="s">
        <v>188</v>
      </c>
      <c r="GB53" s="431"/>
      <c r="GC53" s="1" t="s">
        <v>190</v>
      </c>
      <c r="GD53" s="431"/>
      <c r="GE53" s="1" t="s">
        <v>186</v>
      </c>
      <c r="GF53" s="431"/>
      <c r="GG53" s="1" t="s">
        <v>187</v>
      </c>
      <c r="GI53" s="1" t="s">
        <v>188</v>
      </c>
      <c r="GK53" s="431"/>
      <c r="GL53" s="1" t="s">
        <v>190</v>
      </c>
      <c r="GM53" s="431"/>
      <c r="GN53" s="1" t="s">
        <v>186</v>
      </c>
      <c r="GO53" s="431"/>
      <c r="GP53" s="1" t="s">
        <v>187</v>
      </c>
      <c r="GQ53" s="545">
        <v>2156.2000000000007</v>
      </c>
      <c r="GR53" s="432" t="s">
        <v>188</v>
      </c>
      <c r="GT53" s="431"/>
      <c r="GU53" s="1" t="s">
        <v>190</v>
      </c>
      <c r="GV53" s="431"/>
      <c r="GW53" s="1" t="s">
        <v>186</v>
      </c>
      <c r="GX53" s="431"/>
      <c r="GY53" s="1" t="s">
        <v>187</v>
      </c>
      <c r="HA53" s="1" t="s">
        <v>188</v>
      </c>
      <c r="HD53" s="1" t="s">
        <v>190</v>
      </c>
      <c r="HF53" s="1" t="s">
        <v>186</v>
      </c>
      <c r="HH53" s="1" t="s">
        <v>187</v>
      </c>
      <c r="HI53" s="168">
        <v>576.40000000000055</v>
      </c>
      <c r="HJ53" s="1" t="s">
        <v>188</v>
      </c>
      <c r="HL53" s="431"/>
      <c r="HM53" s="1" t="s">
        <v>190</v>
      </c>
      <c r="HN53" s="431"/>
      <c r="HO53" s="1" t="s">
        <v>186</v>
      </c>
      <c r="HP53" s="431"/>
      <c r="HQ53" s="1" t="s">
        <v>187</v>
      </c>
      <c r="HS53" s="1" t="s">
        <v>188</v>
      </c>
      <c r="HU53" s="431"/>
      <c r="HV53" s="1" t="s">
        <v>190</v>
      </c>
      <c r="HW53" s="431"/>
      <c r="HX53" s="1" t="s">
        <v>186</v>
      </c>
      <c r="HY53" s="431"/>
      <c r="HZ53" s="1" t="s">
        <v>187</v>
      </c>
      <c r="IA53" s="545">
        <v>3617.1000000000004</v>
      </c>
      <c r="IB53" s="432" t="s">
        <v>188</v>
      </c>
      <c r="ID53" s="431"/>
      <c r="IE53" s="1" t="s">
        <v>190</v>
      </c>
      <c r="IF53" s="431"/>
      <c r="IG53" s="1" t="s">
        <v>186</v>
      </c>
      <c r="IH53" s="431"/>
      <c r="II53" s="1" t="s">
        <v>187</v>
      </c>
      <c r="IK53" s="1" t="s">
        <v>188</v>
      </c>
      <c r="IM53" s="431"/>
      <c r="IN53" s="1" t="s">
        <v>190</v>
      </c>
      <c r="IO53" s="431"/>
      <c r="IP53" s="1" t="s">
        <v>186</v>
      </c>
      <c r="IQ53" s="431"/>
      <c r="IR53" s="1" t="s">
        <v>187</v>
      </c>
      <c r="IT53" s="1" t="s">
        <v>188</v>
      </c>
      <c r="IW53" s="1" t="s">
        <v>190</v>
      </c>
      <c r="IY53" s="1" t="s">
        <v>186</v>
      </c>
      <c r="JA53" s="1" t="s">
        <v>187</v>
      </c>
      <c r="JB53" s="168">
        <v>644.39999999999873</v>
      </c>
      <c r="JC53" s="1" t="s">
        <v>188</v>
      </c>
      <c r="JE53" s="431"/>
      <c r="JF53" s="1" t="s">
        <v>190</v>
      </c>
      <c r="JG53" s="431"/>
      <c r="JH53" s="1" t="s">
        <v>186</v>
      </c>
      <c r="JI53" s="431"/>
      <c r="JJ53" s="1" t="s">
        <v>187</v>
      </c>
      <c r="JK53" s="427">
        <v>46.099999999998545</v>
      </c>
      <c r="JL53" s="432" t="s">
        <v>188</v>
      </c>
      <c r="JN53" s="431"/>
      <c r="JO53" s="1" t="s">
        <v>190</v>
      </c>
      <c r="JP53" s="431"/>
      <c r="JQ53" s="1" t="s">
        <v>186</v>
      </c>
      <c r="JR53" s="431"/>
      <c r="JS53" s="1" t="s">
        <v>187</v>
      </c>
      <c r="JU53" s="1" t="s">
        <v>188</v>
      </c>
      <c r="JW53" s="431"/>
      <c r="JX53" s="1" t="s">
        <v>190</v>
      </c>
      <c r="JY53" s="431"/>
      <c r="JZ53" s="1" t="s">
        <v>186</v>
      </c>
      <c r="KA53" s="431"/>
      <c r="KB53" s="1" t="s">
        <v>187</v>
      </c>
      <c r="KC53" s="545">
        <v>2255.3999999999851</v>
      </c>
      <c r="KD53" s="432" t="s">
        <v>188</v>
      </c>
      <c r="KG53" s="1" t="s">
        <v>190</v>
      </c>
      <c r="KI53" s="1" t="s">
        <v>186</v>
      </c>
      <c r="KK53" s="1" t="s">
        <v>187</v>
      </c>
      <c r="KL53" s="213">
        <v>0</v>
      </c>
      <c r="KM53" s="1" t="s">
        <v>188</v>
      </c>
      <c r="KO53" s="431"/>
      <c r="KP53" s="1" t="s">
        <v>190</v>
      </c>
      <c r="KQ53" s="431"/>
      <c r="KR53" s="1" t="s">
        <v>186</v>
      </c>
      <c r="KS53" s="431"/>
      <c r="KT53" s="1" t="s">
        <v>187</v>
      </c>
      <c r="KV53" s="1" t="s">
        <v>188</v>
      </c>
      <c r="KX53" s="431"/>
      <c r="KY53" s="1" t="s">
        <v>190</v>
      </c>
      <c r="KZ53" s="431"/>
      <c r="LA53" s="1" t="s">
        <v>186</v>
      </c>
      <c r="LB53" s="431"/>
      <c r="LC53" s="1" t="s">
        <v>187</v>
      </c>
      <c r="LE53" s="1" t="s">
        <v>188</v>
      </c>
      <c r="LG53" s="431"/>
      <c r="LH53" s="1" t="s">
        <v>190</v>
      </c>
      <c r="LI53" s="431"/>
      <c r="LJ53" s="1" t="s">
        <v>186</v>
      </c>
      <c r="LK53" s="431"/>
      <c r="LL53" s="1" t="s">
        <v>187</v>
      </c>
      <c r="LN53" s="1" t="s">
        <v>188</v>
      </c>
      <c r="LQ53" s="1" t="s">
        <v>190</v>
      </c>
      <c r="LS53" s="1" t="s">
        <v>186</v>
      </c>
      <c r="LU53" s="1" t="s">
        <v>187</v>
      </c>
      <c r="LV53" s="168">
        <v>242.5</v>
      </c>
      <c r="LW53" s="1" t="s">
        <v>188</v>
      </c>
      <c r="LY53" s="431"/>
      <c r="LZ53" s="1" t="s">
        <v>190</v>
      </c>
      <c r="MA53" s="431"/>
      <c r="MB53" s="1" t="s">
        <v>186</v>
      </c>
      <c r="MC53" s="431"/>
      <c r="MD53" s="1" t="s">
        <v>187</v>
      </c>
      <c r="MF53" s="1" t="s">
        <v>188</v>
      </c>
      <c r="MH53" s="431"/>
      <c r="MI53" s="1" t="s">
        <v>190</v>
      </c>
      <c r="MJ53" s="431"/>
      <c r="MK53" s="1" t="s">
        <v>186</v>
      </c>
      <c r="ML53" s="431"/>
      <c r="MM53" s="1" t="s">
        <v>187</v>
      </c>
      <c r="MN53" s="588">
        <v>610.19999999999709</v>
      </c>
      <c r="MO53" s="432" t="s">
        <v>188</v>
      </c>
      <c r="MQ53" s="431"/>
      <c r="MR53" s="1" t="s">
        <v>190</v>
      </c>
      <c r="MS53" s="431"/>
      <c r="MT53" s="1" t="s">
        <v>186</v>
      </c>
      <c r="MU53" s="431"/>
      <c r="MV53" s="1" t="s">
        <v>187</v>
      </c>
      <c r="MW53" s="545">
        <v>139.99999999999636</v>
      </c>
      <c r="MX53" s="432" t="s">
        <v>188</v>
      </c>
    </row>
    <row r="54" spans="1:363" ht="18">
      <c r="A54" s="129">
        <v>2020</v>
      </c>
      <c r="B54" s="69">
        <f>SUM(D54:AAP54)</f>
        <v>13694.099999999968</v>
      </c>
      <c r="D54"/>
      <c r="E54" s="10">
        <f>D53*0.25</f>
        <v>0</v>
      </c>
      <c r="G54" s="10">
        <f>F53*0.5</f>
        <v>0</v>
      </c>
      <c r="I54" s="10">
        <f>H53*0.75</f>
        <v>0</v>
      </c>
      <c r="K54" s="10">
        <f>J53*1</f>
        <v>301.60000000000002</v>
      </c>
      <c r="N54" s="10">
        <f>M53*0.25</f>
        <v>0</v>
      </c>
      <c r="P54" s="10">
        <f>O53*0.5</f>
        <v>0</v>
      </c>
      <c r="R54" s="10">
        <f>Q53*0.75</f>
        <v>0</v>
      </c>
      <c r="T54" s="10">
        <f>S53*1</f>
        <v>147.49999999999994</v>
      </c>
      <c r="W54" s="10">
        <f>V53*0.25</f>
        <v>0</v>
      </c>
      <c r="Y54" s="10">
        <f>X53*0.5</f>
        <v>0</v>
      </c>
      <c r="AA54" s="10">
        <f>Z53*0.75</f>
        <v>0</v>
      </c>
      <c r="AC54" s="10">
        <f>AB53*1</f>
        <v>504.89999999999986</v>
      </c>
      <c r="AF54" s="10">
        <f>AE53*0.25</f>
        <v>0</v>
      </c>
      <c r="AH54" s="10">
        <f>AG53*0.5</f>
        <v>0</v>
      </c>
      <c r="AJ54" s="10">
        <f>AI53*0.75</f>
        <v>0</v>
      </c>
      <c r="AL54" s="10">
        <f>AK53*1</f>
        <v>97.500000000000227</v>
      </c>
      <c r="AO54" s="10">
        <f>AN53*0.25</f>
        <v>0</v>
      </c>
      <c r="AQ54" s="10">
        <f>AP53*0.5</f>
        <v>0</v>
      </c>
      <c r="AS54" s="10">
        <f>AR53*0.75</f>
        <v>0</v>
      </c>
      <c r="AT54"/>
      <c r="AU54" s="10">
        <f>AT53*1</f>
        <v>153.09999999999991</v>
      </c>
      <c r="AX54" s="10">
        <f>AW53*0.25</f>
        <v>0</v>
      </c>
      <c r="AY54"/>
      <c r="AZ54" s="10">
        <f>AY53*0.5</f>
        <v>0</v>
      </c>
      <c r="BA54"/>
      <c r="BB54" s="10">
        <f>BA53*0.75</f>
        <v>0</v>
      </c>
      <c r="BC54"/>
      <c r="BD54" s="10">
        <f>BC53*1</f>
        <v>238.70000000000027</v>
      </c>
      <c r="BG54" s="10">
        <f>BF53*0.25</f>
        <v>0</v>
      </c>
      <c r="BI54" s="10">
        <f>BH53*0.5</f>
        <v>0</v>
      </c>
      <c r="BK54" s="10">
        <f>BJ53*0.75</f>
        <v>0</v>
      </c>
      <c r="BM54" s="10">
        <f>BL53*1</f>
        <v>730.39999999999964</v>
      </c>
      <c r="BP54" s="10">
        <f>BO53*0.25</f>
        <v>0</v>
      </c>
      <c r="BR54" s="10">
        <f>BQ53*0.5</f>
        <v>0</v>
      </c>
      <c r="BT54" s="10">
        <f>BS53*0.75</f>
        <v>0</v>
      </c>
      <c r="BV54" s="10">
        <f>BU53*1</f>
        <v>209.49999999999909</v>
      </c>
      <c r="BX54" s="431"/>
      <c r="BY54" s="10">
        <f>BX53*0.25</f>
        <v>0</v>
      </c>
      <c r="BZ54" s="431"/>
      <c r="CA54" s="10">
        <f>BZ53*0.5</f>
        <v>0</v>
      </c>
      <c r="CB54" s="431"/>
      <c r="CC54" s="10">
        <f>CB53*0.75</f>
        <v>0</v>
      </c>
      <c r="CE54" s="437">
        <f>CD53*1</f>
        <v>164.99999999999818</v>
      </c>
      <c r="CG54" s="431"/>
      <c r="CH54" s="10">
        <f>CG53*0.25</f>
        <v>0</v>
      </c>
      <c r="CI54" s="431"/>
      <c r="CJ54" s="10">
        <f>CI53*0.5</f>
        <v>0</v>
      </c>
      <c r="CK54" s="431"/>
      <c r="CL54" s="10">
        <f>CK53*0.75</f>
        <v>0</v>
      </c>
      <c r="CN54" s="10">
        <f>CM53*1</f>
        <v>0</v>
      </c>
      <c r="CP54" s="431"/>
      <c r="CQ54" s="10">
        <f>CP53*0.25</f>
        <v>0</v>
      </c>
      <c r="CR54" s="431"/>
      <c r="CS54" s="10">
        <f>CR53*0.5</f>
        <v>0</v>
      </c>
      <c r="CT54" s="431"/>
      <c r="CU54" s="10">
        <f>CT53*0.75</f>
        <v>0</v>
      </c>
      <c r="CW54" s="10">
        <f>CV53*1</f>
        <v>0</v>
      </c>
      <c r="CY54" s="431"/>
      <c r="CZ54" s="10">
        <f>CY53*0.25</f>
        <v>0</v>
      </c>
      <c r="DA54" s="431"/>
      <c r="DB54" s="10">
        <f>DA53*0.5</f>
        <v>0</v>
      </c>
      <c r="DC54" s="431"/>
      <c r="DD54" s="10">
        <f>DC53*0.75</f>
        <v>0</v>
      </c>
      <c r="DF54" s="437">
        <f>DE53*1</f>
        <v>110.49999999999818</v>
      </c>
      <c r="DH54" s="431"/>
      <c r="DI54" s="10">
        <f>DH53*0.25</f>
        <v>0</v>
      </c>
      <c r="DJ54" s="431"/>
      <c r="DK54" s="10">
        <f>DJ53*0.5</f>
        <v>0</v>
      </c>
      <c r="DL54" s="431"/>
      <c r="DM54" s="10">
        <f>DL53*0.75</f>
        <v>0</v>
      </c>
      <c r="DO54" s="10">
        <f>DN53*1</f>
        <v>0</v>
      </c>
      <c r="DQ54" s="431"/>
      <c r="DR54" s="10">
        <f>DQ53*0.25</f>
        <v>0</v>
      </c>
      <c r="DS54" s="431"/>
      <c r="DT54" s="10">
        <f>DS53*0.5</f>
        <v>0</v>
      </c>
      <c r="DU54" s="431"/>
      <c r="DV54" s="10">
        <f>DU53*0.75</f>
        <v>0</v>
      </c>
      <c r="DX54" s="437">
        <f>DW53*1</f>
        <v>1.3999999999978172</v>
      </c>
      <c r="DZ54" s="431"/>
      <c r="EA54" s="10">
        <f>DZ53*0.25</f>
        <v>0</v>
      </c>
      <c r="EB54" s="431"/>
      <c r="EC54" s="10">
        <f>EB53*0.5</f>
        <v>0</v>
      </c>
      <c r="ED54" s="431"/>
      <c r="EE54" s="10">
        <f>ED53*0.75</f>
        <v>0</v>
      </c>
      <c r="EG54" s="10">
        <f>EF53*1</f>
        <v>0</v>
      </c>
      <c r="EI54" s="431"/>
      <c r="EJ54" s="10">
        <f>EI53*0.25</f>
        <v>0</v>
      </c>
      <c r="EK54" s="431"/>
      <c r="EL54" s="10">
        <f>EK53*0.5</f>
        <v>0</v>
      </c>
      <c r="EM54" s="431"/>
      <c r="EN54" s="10">
        <f>EM53*0.75</f>
        <v>0</v>
      </c>
      <c r="EP54" s="10">
        <f>EO53*1</f>
        <v>0</v>
      </c>
      <c r="ER54" s="431"/>
      <c r="ES54" s="10">
        <f>ER53*0.25</f>
        <v>0</v>
      </c>
      <c r="ET54" s="431"/>
      <c r="EU54" s="10">
        <f>ET53*0.5</f>
        <v>0</v>
      </c>
      <c r="EV54" s="431"/>
      <c r="EW54" s="10">
        <f>EV53*0.75</f>
        <v>0</v>
      </c>
      <c r="EY54" s="10">
        <f>EX53*1</f>
        <v>0</v>
      </c>
      <c r="FA54" s="431"/>
      <c r="FB54" s="10">
        <f>FA53*0.25</f>
        <v>0</v>
      </c>
      <c r="FC54" s="431"/>
      <c r="FD54" s="10">
        <f>FC53*0.5</f>
        <v>0</v>
      </c>
      <c r="FE54" s="431"/>
      <c r="FF54" s="10">
        <f>FE53*0.75</f>
        <v>0</v>
      </c>
      <c r="FH54" s="437">
        <f>FG53*1</f>
        <v>233.09999999999854</v>
      </c>
      <c r="FJ54" s="431"/>
      <c r="FK54" s="10">
        <f>FJ53*0.25</f>
        <v>0</v>
      </c>
      <c r="FL54" s="431"/>
      <c r="FM54" s="10">
        <f>FL53*0.5</f>
        <v>0</v>
      </c>
      <c r="FN54" s="431"/>
      <c r="FO54" s="10">
        <f>FN53*0.75</f>
        <v>0</v>
      </c>
      <c r="FQ54" s="437">
        <f>FP53*1</f>
        <v>512.59999999999854</v>
      </c>
      <c r="FS54" s="431"/>
      <c r="FT54" s="10">
        <f>FS53*0.25</f>
        <v>0</v>
      </c>
      <c r="FU54" s="431"/>
      <c r="FV54" s="10">
        <f>FU53*0.5</f>
        <v>0</v>
      </c>
      <c r="FW54" s="431"/>
      <c r="FX54" s="10">
        <f>FW53*0.75</f>
        <v>0</v>
      </c>
      <c r="FZ54" s="10">
        <f>FY53*1</f>
        <v>0</v>
      </c>
      <c r="GB54" s="431"/>
      <c r="GC54" s="10">
        <f>GB53*0.25</f>
        <v>0</v>
      </c>
      <c r="GD54" s="431"/>
      <c r="GE54" s="10">
        <f>GD53*0.5</f>
        <v>0</v>
      </c>
      <c r="GF54" s="431"/>
      <c r="GG54" s="10">
        <f>GF53*0.75</f>
        <v>0</v>
      </c>
      <c r="GI54" s="10">
        <f>GH53*1</f>
        <v>0</v>
      </c>
      <c r="GK54" s="431"/>
      <c r="GL54" s="10">
        <f>GK53*0.25</f>
        <v>0</v>
      </c>
      <c r="GM54" s="431"/>
      <c r="GN54" s="10">
        <f>GM53*0.5</f>
        <v>0</v>
      </c>
      <c r="GO54" s="431"/>
      <c r="GP54" s="10">
        <f>GO53*0.75</f>
        <v>0</v>
      </c>
      <c r="GR54" s="437">
        <f>GQ53*1</f>
        <v>2156.2000000000007</v>
      </c>
      <c r="GT54" s="431"/>
      <c r="GU54" s="10">
        <f>GT53*0.25</f>
        <v>0</v>
      </c>
      <c r="GV54" s="431"/>
      <c r="GW54" s="10">
        <f>GV53*0.5</f>
        <v>0</v>
      </c>
      <c r="GX54" s="431"/>
      <c r="GY54" s="10">
        <f>GX53*0.75</f>
        <v>0</v>
      </c>
      <c r="HA54" s="10">
        <f>GZ53*1</f>
        <v>0</v>
      </c>
      <c r="HD54" s="10">
        <f>HC53*0.25</f>
        <v>0</v>
      </c>
      <c r="HF54" s="10">
        <f>HE53*0.5</f>
        <v>0</v>
      </c>
      <c r="HH54" s="10">
        <f>HG53*0.75</f>
        <v>0</v>
      </c>
      <c r="HJ54" s="10">
        <f>HI53*1</f>
        <v>576.40000000000055</v>
      </c>
      <c r="HL54" s="431"/>
      <c r="HM54" s="10">
        <f>HL53*0.25</f>
        <v>0</v>
      </c>
      <c r="HN54" s="431"/>
      <c r="HO54" s="10">
        <f>HN53*0.5</f>
        <v>0</v>
      </c>
      <c r="HP54" s="431"/>
      <c r="HQ54" s="10">
        <f>HP53*0.75</f>
        <v>0</v>
      </c>
      <c r="HS54" s="10">
        <f>HR53*1</f>
        <v>0</v>
      </c>
      <c r="HU54" s="431"/>
      <c r="HV54" s="10">
        <f>HU53*0.25</f>
        <v>0</v>
      </c>
      <c r="HW54" s="431"/>
      <c r="HX54" s="10">
        <f>HW53*0.5</f>
        <v>0</v>
      </c>
      <c r="HY54" s="431"/>
      <c r="HZ54" s="10">
        <f>HY53*0.75</f>
        <v>0</v>
      </c>
      <c r="IB54" s="437">
        <f>IA53*1</f>
        <v>3617.1000000000004</v>
      </c>
      <c r="ID54" s="431"/>
      <c r="IE54" s="10">
        <f>ID53*0.25</f>
        <v>0</v>
      </c>
      <c r="IF54" s="431"/>
      <c r="IG54" s="10">
        <f>IF53*0.5</f>
        <v>0</v>
      </c>
      <c r="IH54" s="431"/>
      <c r="II54" s="10">
        <f>IH53*0.75</f>
        <v>0</v>
      </c>
      <c r="IK54" s="10">
        <f>IJ53*1</f>
        <v>0</v>
      </c>
      <c r="IM54" s="431"/>
      <c r="IN54" s="10">
        <f>IM53*0.25</f>
        <v>0</v>
      </c>
      <c r="IO54" s="431"/>
      <c r="IP54" s="10">
        <f>IO53*0.5</f>
        <v>0</v>
      </c>
      <c r="IQ54" s="431"/>
      <c r="IR54" s="10">
        <f>IQ53*0.75</f>
        <v>0</v>
      </c>
      <c r="IT54" s="10">
        <f>IS53*1</f>
        <v>0</v>
      </c>
      <c r="IW54" s="10">
        <f>IV53*0.25</f>
        <v>0</v>
      </c>
      <c r="IY54" s="10">
        <f>IX53*0.5</f>
        <v>0</v>
      </c>
      <c r="JA54" s="10">
        <f>IZ53*0.75</f>
        <v>0</v>
      </c>
      <c r="JC54" s="10">
        <f>JB53*1</f>
        <v>644.39999999999873</v>
      </c>
      <c r="JE54" s="431"/>
      <c r="JF54" s="10">
        <f>JE53*0.25</f>
        <v>0</v>
      </c>
      <c r="JG54" s="431"/>
      <c r="JH54" s="10">
        <f>JG53*0.5</f>
        <v>0</v>
      </c>
      <c r="JI54" s="431"/>
      <c r="JJ54" s="10">
        <f>JI53*0.75</f>
        <v>0</v>
      </c>
      <c r="JL54" s="437">
        <f>JK53*1</f>
        <v>46.099999999998545</v>
      </c>
      <c r="JN54" s="431"/>
      <c r="JO54" s="10">
        <f>JN53*0.25</f>
        <v>0</v>
      </c>
      <c r="JP54" s="431"/>
      <c r="JQ54" s="10">
        <f>JP53*0.5</f>
        <v>0</v>
      </c>
      <c r="JR54" s="431"/>
      <c r="JS54" s="10">
        <f>JR53*0.75</f>
        <v>0</v>
      </c>
      <c r="JU54" s="10">
        <f>JT53*1</f>
        <v>0</v>
      </c>
      <c r="JW54" s="431"/>
      <c r="JX54" s="10">
        <f>JW53*0.25</f>
        <v>0</v>
      </c>
      <c r="JY54" s="431"/>
      <c r="JZ54" s="10">
        <f>JY53*0.5</f>
        <v>0</v>
      </c>
      <c r="KA54" s="431"/>
      <c r="KB54" s="10">
        <f>KA53*0.75</f>
        <v>0</v>
      </c>
      <c r="KD54" s="437">
        <f t="shared" ref="KD54" si="15">KC53*1</f>
        <v>2255.3999999999851</v>
      </c>
      <c r="KG54" s="10">
        <f>KF53*0.25</f>
        <v>0</v>
      </c>
      <c r="KI54" s="10">
        <f>KH53*0.5</f>
        <v>0</v>
      </c>
      <c r="KK54" s="10">
        <f>KJ53*0.75</f>
        <v>0</v>
      </c>
      <c r="KM54" s="10">
        <f>KL53*1</f>
        <v>0</v>
      </c>
      <c r="KO54" s="431"/>
      <c r="KP54" s="10">
        <f>KO53*0.25</f>
        <v>0</v>
      </c>
      <c r="KQ54" s="431"/>
      <c r="KR54" s="10">
        <f>KQ53*0.5</f>
        <v>0</v>
      </c>
      <c r="KS54" s="431"/>
      <c r="KT54" s="10">
        <f>KS53*0.75</f>
        <v>0</v>
      </c>
      <c r="KV54" s="10">
        <f>KU53*1</f>
        <v>0</v>
      </c>
      <c r="KX54" s="431"/>
      <c r="KY54" s="10">
        <f>KX53*0.25</f>
        <v>0</v>
      </c>
      <c r="KZ54" s="431"/>
      <c r="LA54" s="10">
        <f>KZ53*0.5</f>
        <v>0</v>
      </c>
      <c r="LB54" s="431"/>
      <c r="LC54" s="10">
        <f>LB53*0.75</f>
        <v>0</v>
      </c>
      <c r="LE54" s="10">
        <f>LD53*1</f>
        <v>0</v>
      </c>
      <c r="LG54" s="431"/>
      <c r="LH54" s="10">
        <f>LG53*0.25</f>
        <v>0</v>
      </c>
      <c r="LI54" s="431"/>
      <c r="LJ54" s="10">
        <f>LI53*0.5</f>
        <v>0</v>
      </c>
      <c r="LK54" s="431"/>
      <c r="LL54" s="10">
        <f>LK53*0.75</f>
        <v>0</v>
      </c>
      <c r="LN54" s="10">
        <f>LM53*1</f>
        <v>0</v>
      </c>
      <c r="LQ54" s="10">
        <f>LP53*0.25</f>
        <v>0</v>
      </c>
      <c r="LS54" s="10">
        <f>LR53*0.5</f>
        <v>0</v>
      </c>
      <c r="LU54" s="10">
        <f>LT53*0.75</f>
        <v>0</v>
      </c>
      <c r="LW54" s="10">
        <f>LV53*1</f>
        <v>242.5</v>
      </c>
      <c r="LY54" s="431"/>
      <c r="LZ54" s="10">
        <f>LY53*0.25</f>
        <v>0</v>
      </c>
      <c r="MA54" s="431"/>
      <c r="MB54" s="10">
        <f>MA53*0.5</f>
        <v>0</v>
      </c>
      <c r="MC54" s="431"/>
      <c r="MD54" s="10">
        <f>MC53*0.75</f>
        <v>0</v>
      </c>
      <c r="MF54" s="10">
        <f>ME53*1</f>
        <v>0</v>
      </c>
      <c r="MH54" s="431"/>
      <c r="MI54" s="10">
        <f>MH53*0.25</f>
        <v>0</v>
      </c>
      <c r="MJ54" s="431"/>
      <c r="MK54" s="10">
        <f>MJ53*0.5</f>
        <v>0</v>
      </c>
      <c r="ML54" s="431"/>
      <c r="MM54" s="10">
        <f>ML53*0.75</f>
        <v>0</v>
      </c>
      <c r="MO54" s="437">
        <f>MN53*1</f>
        <v>610.19999999999709</v>
      </c>
      <c r="MQ54" s="431"/>
      <c r="MR54" s="10">
        <f>MQ53*0.25</f>
        <v>0</v>
      </c>
      <c r="MS54" s="431"/>
      <c r="MT54" s="10">
        <f>MS53*0.5</f>
        <v>0</v>
      </c>
      <c r="MU54" s="431"/>
      <c r="MV54" s="10">
        <f>MU53*0.75</f>
        <v>0</v>
      </c>
      <c r="MX54" s="437">
        <f>MW53*1</f>
        <v>139.99999999999636</v>
      </c>
    </row>
    <row r="55" spans="1:363" s="60" customFormat="1" ht="15">
      <c r="A55" s="377"/>
      <c r="B55" s="378"/>
      <c r="C55" s="379"/>
      <c r="E55" s="380"/>
      <c r="L55" s="379"/>
      <c r="N55" s="380"/>
      <c r="U55" s="379"/>
      <c r="W55" s="380"/>
      <c r="AD55" s="379"/>
      <c r="AF55" s="380"/>
      <c r="AM55" s="379"/>
      <c r="AO55" s="380"/>
      <c r="AV55" s="379"/>
      <c r="AX55" s="380"/>
      <c r="BE55" s="379"/>
      <c r="BG55" s="380"/>
      <c r="BN55" s="379"/>
      <c r="BP55" s="380"/>
      <c r="BW55" s="379"/>
      <c r="BX55" s="456"/>
      <c r="BY55" s="380"/>
      <c r="BZ55" s="456"/>
      <c r="CB55" s="456"/>
      <c r="CE55" s="456"/>
      <c r="CF55" s="379"/>
      <c r="CG55" s="456"/>
      <c r="CH55" s="380"/>
      <c r="CI55" s="456"/>
      <c r="CK55" s="456"/>
      <c r="CO55" s="379"/>
      <c r="CP55" s="456"/>
      <c r="CQ55" s="380"/>
      <c r="CR55" s="456"/>
      <c r="CT55" s="456"/>
      <c r="CX55" s="379"/>
      <c r="CY55" s="456"/>
      <c r="CZ55" s="380"/>
      <c r="DA55" s="456"/>
      <c r="DC55" s="456"/>
      <c r="DF55" s="456"/>
      <c r="DG55" s="379"/>
      <c r="DH55" s="456"/>
      <c r="DI55" s="380"/>
      <c r="DJ55" s="456"/>
      <c r="DL55" s="456"/>
      <c r="DP55" s="379"/>
      <c r="DQ55" s="456"/>
      <c r="DR55" s="380"/>
      <c r="DS55" s="456"/>
      <c r="DU55" s="456"/>
      <c r="DX55" s="456"/>
      <c r="DY55" s="379"/>
      <c r="DZ55" s="456"/>
      <c r="EA55" s="380"/>
      <c r="EB55" s="456"/>
      <c r="ED55" s="456"/>
      <c r="EH55" s="379"/>
      <c r="EI55" s="456"/>
      <c r="EJ55" s="380"/>
      <c r="EK55" s="456"/>
      <c r="EM55" s="456"/>
      <c r="EQ55" s="379"/>
      <c r="ER55" s="456"/>
      <c r="ES55" s="380"/>
      <c r="ET55" s="456"/>
      <c r="EV55" s="456"/>
      <c r="EZ55" s="379"/>
      <c r="FA55" s="456"/>
      <c r="FB55" s="380"/>
      <c r="FC55" s="456"/>
      <c r="FE55" s="456"/>
      <c r="FH55" s="456"/>
      <c r="FI55" s="379"/>
      <c r="FJ55" s="456"/>
      <c r="FK55" s="380"/>
      <c r="FL55" s="456"/>
      <c r="FN55" s="456"/>
      <c r="FQ55" s="456"/>
      <c r="FR55" s="379"/>
      <c r="FS55" s="456"/>
      <c r="FT55" s="380"/>
      <c r="FU55" s="456"/>
      <c r="FW55" s="456"/>
      <c r="GA55" s="379"/>
      <c r="GB55" s="456"/>
      <c r="GC55" s="380"/>
      <c r="GD55" s="456"/>
      <c r="GF55" s="456"/>
      <c r="GJ55" s="379"/>
      <c r="GK55" s="456"/>
      <c r="GL55" s="380"/>
      <c r="GM55" s="456"/>
      <c r="GO55" s="456"/>
      <c r="GR55" s="456"/>
      <c r="GS55" s="379"/>
      <c r="GT55" s="456"/>
      <c r="GU55" s="380"/>
      <c r="GV55" s="456"/>
      <c r="GX55" s="456"/>
      <c r="HB55" s="379"/>
      <c r="HD55" s="380"/>
      <c r="HK55" s="379"/>
      <c r="HL55" s="456"/>
      <c r="HM55" s="380"/>
      <c r="HN55" s="456"/>
      <c r="HP55" s="456"/>
      <c r="HT55" s="379"/>
      <c r="HU55" s="456"/>
      <c r="HV55" s="380"/>
      <c r="HW55" s="456"/>
      <c r="HY55" s="456"/>
      <c r="IB55" s="456"/>
      <c r="IC55" s="379"/>
      <c r="ID55" s="456"/>
      <c r="IE55" s="380"/>
      <c r="IF55" s="456"/>
      <c r="IH55" s="456"/>
      <c r="IL55" s="379"/>
      <c r="IM55" s="456"/>
      <c r="IN55" s="380"/>
      <c r="IO55" s="456"/>
      <c r="IQ55" s="456"/>
      <c r="IU55" s="379"/>
      <c r="IW55" s="380"/>
      <c r="JD55" s="379"/>
      <c r="JE55" s="456"/>
      <c r="JF55" s="380"/>
      <c r="JG55" s="456"/>
      <c r="JI55" s="456"/>
      <c r="JL55" s="456"/>
      <c r="JM55" s="379"/>
      <c r="JN55" s="456"/>
      <c r="JO55" s="380"/>
      <c r="JP55" s="456"/>
      <c r="JR55" s="456"/>
      <c r="JV55" s="379"/>
      <c r="JW55" s="456"/>
      <c r="JX55" s="380"/>
      <c r="JY55" s="456"/>
      <c r="KA55" s="456"/>
      <c r="KD55" s="456"/>
      <c r="KE55" s="379"/>
      <c r="KG55" s="380"/>
      <c r="KN55" s="379"/>
      <c r="KO55" s="456"/>
      <c r="KP55" s="380"/>
      <c r="KQ55" s="456"/>
      <c r="KS55" s="456"/>
      <c r="KW55" s="379"/>
      <c r="KX55" s="456"/>
      <c r="KY55" s="380"/>
      <c r="KZ55" s="456"/>
      <c r="LB55" s="456"/>
      <c r="LF55" s="379"/>
      <c r="LG55" s="456"/>
      <c r="LH55" s="380"/>
      <c r="LI55" s="456"/>
      <c r="LK55" s="456"/>
      <c r="LO55" s="379"/>
      <c r="LQ55" s="380"/>
      <c r="LX55" s="379"/>
      <c r="LY55" s="456"/>
      <c r="LZ55" s="380"/>
      <c r="MA55" s="456"/>
      <c r="MC55" s="456"/>
      <c r="MG55" s="379"/>
      <c r="MH55" s="456"/>
      <c r="MI55" s="380"/>
      <c r="MJ55" s="456"/>
      <c r="ML55" s="456"/>
      <c r="MO55" s="456"/>
      <c r="MP55" s="379"/>
      <c r="MQ55" s="456"/>
      <c r="MR55" s="380"/>
      <c r="MS55" s="456"/>
      <c r="MU55" s="456"/>
      <c r="MX55" s="456"/>
      <c r="MY55" s="379"/>
    </row>
    <row r="56" spans="1:363" ht="18">
      <c r="A56" s="62" t="s">
        <v>983</v>
      </c>
      <c r="B56" s="69"/>
      <c r="D56"/>
      <c r="E56" s="1" t="s">
        <v>190</v>
      </c>
      <c r="G56" s="1" t="s">
        <v>186</v>
      </c>
      <c r="H56">
        <v>226.8</v>
      </c>
      <c r="I56" s="1" t="s">
        <v>187</v>
      </c>
      <c r="J56" s="157">
        <v>137.5</v>
      </c>
      <c r="K56" s="1" t="s">
        <v>188</v>
      </c>
      <c r="N56" s="1" t="s">
        <v>190</v>
      </c>
      <c r="P56" s="1" t="s">
        <v>186</v>
      </c>
      <c r="Q56">
        <v>0</v>
      </c>
      <c r="R56" s="1" t="s">
        <v>187</v>
      </c>
      <c r="S56" s="168">
        <v>71.099999999999994</v>
      </c>
      <c r="T56" s="1" t="s">
        <v>188</v>
      </c>
      <c r="W56" s="1" t="s">
        <v>190</v>
      </c>
      <c r="Y56" s="1" t="s">
        <v>186</v>
      </c>
      <c r="Z56" s="168">
        <v>467.99999999999989</v>
      </c>
      <c r="AA56" s="1" t="s">
        <v>187</v>
      </c>
      <c r="AB56" s="168">
        <v>441.5</v>
      </c>
      <c r="AC56" s="1" t="s">
        <v>188</v>
      </c>
      <c r="AF56" s="1" t="s">
        <v>190</v>
      </c>
      <c r="AH56" s="1" t="s">
        <v>186</v>
      </c>
      <c r="AI56" s="168">
        <v>205</v>
      </c>
      <c r="AJ56" s="1" t="s">
        <v>187</v>
      </c>
      <c r="AK56" s="168">
        <v>98</v>
      </c>
      <c r="AL56" s="1" t="s">
        <v>188</v>
      </c>
      <c r="AO56" s="1" t="s">
        <v>190</v>
      </c>
      <c r="AQ56" s="1" t="s">
        <v>186</v>
      </c>
      <c r="AR56" s="168">
        <v>386.5</v>
      </c>
      <c r="AS56" s="1" t="s">
        <v>187</v>
      </c>
      <c r="AT56" s="168">
        <v>245.09999999999945</v>
      </c>
      <c r="AU56" s="1" t="s">
        <v>188</v>
      </c>
      <c r="AW56" s="31"/>
      <c r="AX56" s="1" t="s">
        <v>190</v>
      </c>
      <c r="AZ56" s="1" t="s">
        <v>186</v>
      </c>
      <c r="BA56" s="168">
        <v>621.50000000000091</v>
      </c>
      <c r="BB56" s="1" t="s">
        <v>187</v>
      </c>
      <c r="BC56" s="168">
        <v>565.10000000000014</v>
      </c>
      <c r="BD56" s="1" t="s">
        <v>188</v>
      </c>
      <c r="BG56" s="1" t="s">
        <v>190</v>
      </c>
      <c r="BI56" s="1" t="s">
        <v>186</v>
      </c>
      <c r="BJ56" s="168">
        <v>810.00000000000091</v>
      </c>
      <c r="BK56" s="1" t="s">
        <v>187</v>
      </c>
      <c r="BL56" s="168">
        <v>285.60000000000127</v>
      </c>
      <c r="BM56" s="1" t="s">
        <v>188</v>
      </c>
      <c r="BP56" s="1" t="s">
        <v>190</v>
      </c>
      <c r="BR56" s="1" t="s">
        <v>186</v>
      </c>
      <c r="BS56" s="168">
        <v>400.50000000000136</v>
      </c>
      <c r="BT56" s="1" t="s">
        <v>187</v>
      </c>
      <c r="BU56" s="168">
        <v>362.59999999999991</v>
      </c>
      <c r="BV56" s="1" t="s">
        <v>188</v>
      </c>
      <c r="BX56" s="173"/>
      <c r="BY56" s="1" t="s">
        <v>190</v>
      </c>
      <c r="BZ56" s="173"/>
      <c r="CA56" s="1" t="s">
        <v>186</v>
      </c>
      <c r="CB56" s="177">
        <v>285</v>
      </c>
      <c r="CC56" s="1" t="s">
        <v>187</v>
      </c>
      <c r="CD56" s="427">
        <v>103.70000000000073</v>
      </c>
      <c r="CE56" s="432" t="s">
        <v>188</v>
      </c>
      <c r="CG56" s="431"/>
      <c r="CH56" s="1" t="s">
        <v>190</v>
      </c>
      <c r="CI56" s="431"/>
      <c r="CJ56" s="1" t="s">
        <v>186</v>
      </c>
      <c r="CK56" s="168">
        <v>896.70000000000073</v>
      </c>
      <c r="CL56" s="1" t="s">
        <v>187</v>
      </c>
      <c r="CM56" s="168"/>
      <c r="CN56" s="1" t="s">
        <v>188</v>
      </c>
      <c r="CP56" s="431"/>
      <c r="CQ56" s="1" t="s">
        <v>190</v>
      </c>
      <c r="CR56" s="431"/>
      <c r="CS56" s="1" t="s">
        <v>186</v>
      </c>
      <c r="CT56" s="168">
        <v>302.10000000000036</v>
      </c>
      <c r="CU56" s="1" t="s">
        <v>187</v>
      </c>
      <c r="CV56" s="168"/>
      <c r="CW56" s="1" t="s">
        <v>188</v>
      </c>
      <c r="CY56" s="431"/>
      <c r="CZ56" s="1" t="s">
        <v>190</v>
      </c>
      <c r="DA56" s="431"/>
      <c r="DB56" s="1" t="s">
        <v>186</v>
      </c>
      <c r="DC56" s="168">
        <v>128.5</v>
      </c>
      <c r="DD56" s="1" t="s">
        <v>187</v>
      </c>
      <c r="DE56" s="545">
        <v>204.30000000000109</v>
      </c>
      <c r="DF56" s="432" t="s">
        <v>188</v>
      </c>
      <c r="DH56" s="431"/>
      <c r="DI56" s="1" t="s">
        <v>190</v>
      </c>
      <c r="DJ56" s="431"/>
      <c r="DK56" s="1" t="s">
        <v>186</v>
      </c>
      <c r="DL56" s="168">
        <v>190</v>
      </c>
      <c r="DM56" s="1" t="s">
        <v>187</v>
      </c>
      <c r="DN56" s="168"/>
      <c r="DO56" s="1" t="s">
        <v>188</v>
      </c>
      <c r="DQ56" s="431"/>
      <c r="DR56" s="1" t="s">
        <v>190</v>
      </c>
      <c r="DS56" s="431"/>
      <c r="DT56" s="1" t="s">
        <v>186</v>
      </c>
      <c r="DU56" s="496">
        <v>235.09999999999945</v>
      </c>
      <c r="DV56" s="1" t="s">
        <v>187</v>
      </c>
      <c r="DW56" s="545">
        <v>117.39999999999964</v>
      </c>
      <c r="DX56" s="432" t="s">
        <v>188</v>
      </c>
      <c r="DZ56" s="431"/>
      <c r="EA56" s="1" t="s">
        <v>190</v>
      </c>
      <c r="EB56" s="431"/>
      <c r="EC56" s="1" t="s">
        <v>186</v>
      </c>
      <c r="ED56" s="168">
        <v>504.60000000000127</v>
      </c>
      <c r="EE56" s="1" t="s">
        <v>187</v>
      </c>
      <c r="EF56" s="168"/>
      <c r="EG56" s="1" t="s">
        <v>188</v>
      </c>
      <c r="EI56" s="431"/>
      <c r="EJ56" s="1" t="s">
        <v>190</v>
      </c>
      <c r="EK56" s="431"/>
      <c r="EL56" s="1" t="s">
        <v>186</v>
      </c>
      <c r="EM56" s="496">
        <v>112.60000000000036</v>
      </c>
      <c r="EN56" s="1" t="s">
        <v>187</v>
      </c>
      <c r="EO56" s="213"/>
      <c r="EP56" s="1" t="s">
        <v>188</v>
      </c>
      <c r="ER56" s="431"/>
      <c r="ES56" s="1" t="s">
        <v>190</v>
      </c>
      <c r="ET56" s="431"/>
      <c r="EU56" s="1" t="s">
        <v>186</v>
      </c>
      <c r="EV56" s="168">
        <v>276.29999999999927</v>
      </c>
      <c r="EW56" s="1" t="s">
        <v>187</v>
      </c>
      <c r="EX56" s="168"/>
      <c r="EY56" s="1" t="s">
        <v>188</v>
      </c>
      <c r="FA56" s="431"/>
      <c r="FB56" s="1" t="s">
        <v>190</v>
      </c>
      <c r="FC56" s="431"/>
      <c r="FD56" s="1" t="s">
        <v>186</v>
      </c>
      <c r="FE56" s="496">
        <v>167.99999999999909</v>
      </c>
      <c r="FF56" s="1" t="s">
        <v>187</v>
      </c>
      <c r="FG56" s="427">
        <v>187.79999999999927</v>
      </c>
      <c r="FH56" s="432" t="s">
        <v>188</v>
      </c>
      <c r="FJ56" s="431"/>
      <c r="FK56" s="1" t="s">
        <v>190</v>
      </c>
      <c r="FL56" s="431"/>
      <c r="FM56" s="1" t="s">
        <v>186</v>
      </c>
      <c r="FN56" s="496">
        <v>253.39999999999964</v>
      </c>
      <c r="FO56" s="1" t="s">
        <v>187</v>
      </c>
      <c r="FP56" s="545">
        <v>424.59999999999854</v>
      </c>
      <c r="FQ56" s="432" t="s">
        <v>188</v>
      </c>
      <c r="FS56" s="431"/>
      <c r="FT56" s="1" t="s">
        <v>190</v>
      </c>
      <c r="FU56" s="431"/>
      <c r="FV56" s="1" t="s">
        <v>186</v>
      </c>
      <c r="FW56" s="496">
        <v>412.60000000000036</v>
      </c>
      <c r="FX56" s="1" t="s">
        <v>187</v>
      </c>
      <c r="FY56" s="213"/>
      <c r="FZ56" s="1" t="s">
        <v>188</v>
      </c>
      <c r="GB56" s="431"/>
      <c r="GC56" s="1" t="s">
        <v>190</v>
      </c>
      <c r="GD56" s="431"/>
      <c r="GE56" s="1" t="s">
        <v>186</v>
      </c>
      <c r="GF56" s="168">
        <v>15.600000000000364</v>
      </c>
      <c r="GG56" s="1" t="s">
        <v>187</v>
      </c>
      <c r="GH56" s="168"/>
      <c r="GI56" s="1" t="s">
        <v>188</v>
      </c>
      <c r="GK56" s="431"/>
      <c r="GL56" s="1" t="s">
        <v>190</v>
      </c>
      <c r="GM56" s="431"/>
      <c r="GN56" s="1" t="s">
        <v>186</v>
      </c>
      <c r="GO56" s="496">
        <v>2643.0000000000036</v>
      </c>
      <c r="GP56" s="1" t="s">
        <v>187</v>
      </c>
      <c r="GQ56" s="545">
        <v>942.19999999999891</v>
      </c>
      <c r="GR56" s="432" t="s">
        <v>188</v>
      </c>
      <c r="GT56" s="431"/>
      <c r="GU56" s="1" t="s">
        <v>190</v>
      </c>
      <c r="GV56" s="431"/>
      <c r="GW56" s="1" t="s">
        <v>186</v>
      </c>
      <c r="GX56" s="496">
        <v>438.80000000000291</v>
      </c>
      <c r="GY56" s="1" t="s">
        <v>187</v>
      </c>
      <c r="GZ56" s="213"/>
      <c r="HA56" s="1" t="s">
        <v>188</v>
      </c>
      <c r="HD56" s="1" t="s">
        <v>190</v>
      </c>
      <c r="HF56" s="1" t="s">
        <v>186</v>
      </c>
      <c r="HG56" s="168">
        <v>386.50000000000364</v>
      </c>
      <c r="HH56" s="1" t="s">
        <v>187</v>
      </c>
      <c r="HI56" s="168">
        <v>876.00000000000136</v>
      </c>
      <c r="HJ56" s="1" t="s">
        <v>188</v>
      </c>
      <c r="HL56" s="431"/>
      <c r="HM56" s="1" t="s">
        <v>190</v>
      </c>
      <c r="HN56" s="431"/>
      <c r="HO56" s="1" t="s">
        <v>186</v>
      </c>
      <c r="HP56" s="496">
        <v>823.60000000000218</v>
      </c>
      <c r="HQ56" s="1" t="s">
        <v>187</v>
      </c>
      <c r="HR56" s="213"/>
      <c r="HS56" s="1" t="s">
        <v>188</v>
      </c>
      <c r="HU56" s="431"/>
      <c r="HV56" s="1" t="s">
        <v>190</v>
      </c>
      <c r="HW56" s="431"/>
      <c r="HX56" s="1" t="s">
        <v>186</v>
      </c>
      <c r="HY56" s="496">
        <v>3400.8999999999996</v>
      </c>
      <c r="HZ56" s="1" t="s">
        <v>187</v>
      </c>
      <c r="IA56" s="545">
        <v>3074.7</v>
      </c>
      <c r="IB56" s="432" t="s">
        <v>188</v>
      </c>
      <c r="ID56" s="431"/>
      <c r="IE56" s="1" t="s">
        <v>190</v>
      </c>
      <c r="IF56" s="431"/>
      <c r="IG56" s="1" t="s">
        <v>186</v>
      </c>
      <c r="IH56" s="496">
        <v>150</v>
      </c>
      <c r="II56" s="1" t="s">
        <v>187</v>
      </c>
      <c r="IJ56" s="213"/>
      <c r="IK56" s="1" t="s">
        <v>188</v>
      </c>
      <c r="IM56" s="431"/>
      <c r="IN56" s="1" t="s">
        <v>190</v>
      </c>
      <c r="IO56" s="431"/>
      <c r="IP56" s="1" t="s">
        <v>186</v>
      </c>
      <c r="IQ56" s="168">
        <v>184</v>
      </c>
      <c r="IR56" s="1" t="s">
        <v>187</v>
      </c>
      <c r="IS56" s="168"/>
      <c r="IT56" s="1" t="s">
        <v>188</v>
      </c>
      <c r="IW56" s="1" t="s">
        <v>190</v>
      </c>
      <c r="IY56" s="1" t="s">
        <v>186</v>
      </c>
      <c r="IZ56" s="213">
        <v>212.60000000000218</v>
      </c>
      <c r="JA56" s="1" t="s">
        <v>187</v>
      </c>
      <c r="JB56" s="168">
        <v>374.70000000000073</v>
      </c>
      <c r="JC56" s="1" t="s">
        <v>188</v>
      </c>
      <c r="JE56" s="431"/>
      <c r="JF56" s="1" t="s">
        <v>190</v>
      </c>
      <c r="JG56" s="431"/>
      <c r="JH56" s="1" t="s">
        <v>186</v>
      </c>
      <c r="JI56" s="496">
        <v>274</v>
      </c>
      <c r="JJ56" s="1" t="s">
        <v>187</v>
      </c>
      <c r="JK56" s="427">
        <v>99.799999999997453</v>
      </c>
      <c r="JL56" s="432" t="s">
        <v>188</v>
      </c>
      <c r="JN56" s="431"/>
      <c r="JO56" s="1" t="s">
        <v>190</v>
      </c>
      <c r="JP56" s="431"/>
      <c r="JQ56" s="1" t="s">
        <v>186</v>
      </c>
      <c r="JR56" s="496">
        <v>60.500000000007276</v>
      </c>
      <c r="JS56" s="1" t="s">
        <v>187</v>
      </c>
      <c r="JT56" s="213"/>
      <c r="JU56" s="1" t="s">
        <v>188</v>
      </c>
      <c r="JW56" s="431"/>
      <c r="JX56" s="1" t="s">
        <v>190</v>
      </c>
      <c r="JY56" s="431"/>
      <c r="JZ56" s="1" t="s">
        <v>186</v>
      </c>
      <c r="KA56" s="168">
        <v>2966.1000000000131</v>
      </c>
      <c r="KB56" s="1" t="s">
        <v>187</v>
      </c>
      <c r="KC56" s="545">
        <v>2637.8999999999887</v>
      </c>
      <c r="KD56" s="432" t="s">
        <v>188</v>
      </c>
      <c r="KG56" s="1" t="s">
        <v>190</v>
      </c>
      <c r="KI56" s="1" t="s">
        <v>186</v>
      </c>
      <c r="KJ56" s="168">
        <v>253.80000000000655</v>
      </c>
      <c r="KK56" s="1" t="s">
        <v>187</v>
      </c>
      <c r="KL56" s="213">
        <v>180.00000000000091</v>
      </c>
      <c r="KM56" s="1" t="s">
        <v>188</v>
      </c>
      <c r="KO56" s="431"/>
      <c r="KP56" s="1" t="s">
        <v>190</v>
      </c>
      <c r="KQ56" s="431"/>
      <c r="KR56" s="1" t="s">
        <v>186</v>
      </c>
      <c r="KS56" s="496">
        <v>319.50000000001091</v>
      </c>
      <c r="KT56" s="1" t="s">
        <v>187</v>
      </c>
      <c r="KU56" s="213"/>
      <c r="KV56" s="1" t="s">
        <v>188</v>
      </c>
      <c r="KX56" s="431"/>
      <c r="KY56" s="1" t="s">
        <v>190</v>
      </c>
      <c r="KZ56" s="431"/>
      <c r="LA56" s="1" t="s">
        <v>186</v>
      </c>
      <c r="LB56" s="168">
        <v>289.00000000001455</v>
      </c>
      <c r="LC56" s="1" t="s">
        <v>187</v>
      </c>
      <c r="LD56" s="168"/>
      <c r="LE56" s="1" t="s">
        <v>188</v>
      </c>
      <c r="LG56" s="431"/>
      <c r="LH56" s="1" t="s">
        <v>190</v>
      </c>
      <c r="LI56" s="431"/>
      <c r="LJ56" s="1" t="s">
        <v>186</v>
      </c>
      <c r="LK56" s="185">
        <v>199.59999999999945</v>
      </c>
      <c r="LL56" s="1" t="s">
        <v>187</v>
      </c>
      <c r="LM56" s="185"/>
      <c r="LN56" s="1" t="s">
        <v>188</v>
      </c>
      <c r="LQ56" s="1" t="s">
        <v>190</v>
      </c>
      <c r="LS56" s="1" t="s">
        <v>186</v>
      </c>
      <c r="LT56" s="168">
        <v>367.200000000008</v>
      </c>
      <c r="LU56" s="1" t="s">
        <v>187</v>
      </c>
      <c r="LV56" s="168">
        <v>94.300000000001091</v>
      </c>
      <c r="LW56" s="1" t="s">
        <v>188</v>
      </c>
      <c r="LY56" s="431"/>
      <c r="LZ56" s="1" t="s">
        <v>190</v>
      </c>
      <c r="MA56" s="431"/>
      <c r="MB56" s="1" t="s">
        <v>186</v>
      </c>
      <c r="MC56" s="168">
        <v>339.60000000000946</v>
      </c>
      <c r="MD56" s="1" t="s">
        <v>187</v>
      </c>
      <c r="ME56" s="168"/>
      <c r="MF56" s="1" t="s">
        <v>188</v>
      </c>
      <c r="MH56" s="431"/>
      <c r="MI56" s="1" t="s">
        <v>190</v>
      </c>
      <c r="MJ56" s="431"/>
      <c r="MK56" s="1" t="s">
        <v>186</v>
      </c>
      <c r="ML56" s="466">
        <v>612.90000000001965</v>
      </c>
      <c r="MM56" s="1" t="s">
        <v>187</v>
      </c>
      <c r="MN56" s="588">
        <v>558.29999999999745</v>
      </c>
      <c r="MO56" s="432" t="s">
        <v>188</v>
      </c>
      <c r="MQ56" s="431"/>
      <c r="MR56" s="1" t="s">
        <v>190</v>
      </c>
      <c r="MS56" s="431"/>
      <c r="MT56" s="1" t="s">
        <v>186</v>
      </c>
      <c r="MU56" s="431">
        <v>282.00000000000364</v>
      </c>
      <c r="MV56" s="1" t="s">
        <v>187</v>
      </c>
      <c r="MW56" s="545">
        <v>267.99999999999636</v>
      </c>
      <c r="MX56" s="432" t="s">
        <v>188</v>
      </c>
    </row>
    <row r="57" spans="1:363" ht="18">
      <c r="A57" s="129" t="s">
        <v>2985</v>
      </c>
      <c r="B57" s="69">
        <f>SUM(D57:AAP57)</f>
        <v>28177.000000000065</v>
      </c>
      <c r="D57"/>
      <c r="E57" s="10">
        <f>D56*0.25</f>
        <v>0</v>
      </c>
      <c r="G57" s="10">
        <f>F56*0.5</f>
        <v>0</v>
      </c>
      <c r="I57" s="10">
        <f>H56*0.75</f>
        <v>170.10000000000002</v>
      </c>
      <c r="K57" s="10">
        <f>J56*1</f>
        <v>137.5</v>
      </c>
      <c r="N57" s="10">
        <f>M56*0.25</f>
        <v>0</v>
      </c>
      <c r="P57" s="10">
        <f>O56*0.5</f>
        <v>0</v>
      </c>
      <c r="R57" s="10">
        <f>Q56*0.75</f>
        <v>0</v>
      </c>
      <c r="T57" s="10">
        <f>S56*1</f>
        <v>71.099999999999994</v>
      </c>
      <c r="W57" s="10">
        <f>V56*0.25</f>
        <v>0</v>
      </c>
      <c r="Y57" s="10">
        <f>X56*0.5</f>
        <v>0</v>
      </c>
      <c r="Z57" s="165"/>
      <c r="AA57" s="10">
        <f>Z56*0.75</f>
        <v>350.99999999999989</v>
      </c>
      <c r="AC57" s="10">
        <f>AB56*1</f>
        <v>441.5</v>
      </c>
      <c r="AF57" s="10">
        <f>AE56*0.25</f>
        <v>0</v>
      </c>
      <c r="AH57" s="10">
        <f>AG56*0.5</f>
        <v>0</v>
      </c>
      <c r="AI57" s="165"/>
      <c r="AJ57" s="10">
        <f>AI56*0.75</f>
        <v>153.75</v>
      </c>
      <c r="AL57" s="10">
        <f>AK56*1</f>
        <v>98</v>
      </c>
      <c r="AO57" s="10">
        <f>AN56*0.25</f>
        <v>0</v>
      </c>
      <c r="AQ57" s="10">
        <f>AP56*0.5</f>
        <v>0</v>
      </c>
      <c r="AR57" s="165"/>
      <c r="AS57" s="10">
        <f>AR56*0.75</f>
        <v>289.875</v>
      </c>
      <c r="AU57" s="10">
        <f>AT56*1</f>
        <v>245.09999999999945</v>
      </c>
      <c r="AW57" s="31"/>
      <c r="AX57" s="10">
        <f>AW56*0.25</f>
        <v>0</v>
      </c>
      <c r="AZ57" s="10">
        <f>AY56*0.5</f>
        <v>0</v>
      </c>
      <c r="BA57" s="165"/>
      <c r="BB57" s="10">
        <f>BA56*0.75</f>
        <v>466.12500000000068</v>
      </c>
      <c r="BD57" s="10">
        <f>BC56*1</f>
        <v>565.10000000000014</v>
      </c>
      <c r="BG57" s="10">
        <f>BF56*0.25</f>
        <v>0</v>
      </c>
      <c r="BI57" s="10">
        <f>BH56*0.5</f>
        <v>0</v>
      </c>
      <c r="BJ57" s="165"/>
      <c r="BK57" s="10">
        <f>BJ56*0.75</f>
        <v>607.50000000000068</v>
      </c>
      <c r="BM57" s="10">
        <f>BL56*1</f>
        <v>285.60000000000127</v>
      </c>
      <c r="BP57" s="10">
        <f>BO56*0.25</f>
        <v>0</v>
      </c>
      <c r="BR57" s="10">
        <f>BQ56*0.5</f>
        <v>0</v>
      </c>
      <c r="BT57" s="10">
        <f>BS56*0.75</f>
        <v>300.37500000000102</v>
      </c>
      <c r="BV57" s="10">
        <f>BU56*1</f>
        <v>362.59999999999991</v>
      </c>
      <c r="BX57" s="173"/>
      <c r="BY57" s="10">
        <f>BX56*0.25</f>
        <v>0</v>
      </c>
      <c r="BZ57" s="173"/>
      <c r="CA57" s="10">
        <f>BZ56*0.5</f>
        <v>0</v>
      </c>
      <c r="CB57" s="177"/>
      <c r="CC57" s="10">
        <f>CB56*0.75</f>
        <v>213.75</v>
      </c>
      <c r="CD57" s="427"/>
      <c r="CE57" s="437">
        <f>CD56*1</f>
        <v>103.70000000000073</v>
      </c>
      <c r="CG57" s="431"/>
      <c r="CH57" s="10">
        <f>CG56*0.25</f>
        <v>0</v>
      </c>
      <c r="CI57" s="431"/>
      <c r="CJ57" s="10">
        <f>CI56*0.5</f>
        <v>0</v>
      </c>
      <c r="CK57" s="165"/>
      <c r="CL57" s="10">
        <f>CK56*0.75</f>
        <v>672.52500000000055</v>
      </c>
      <c r="CM57" s="165"/>
      <c r="CN57" s="10">
        <f>CM56*1</f>
        <v>0</v>
      </c>
      <c r="CP57" s="431"/>
      <c r="CQ57" s="10">
        <f>CP56*0.25</f>
        <v>0</v>
      </c>
      <c r="CR57" s="431"/>
      <c r="CS57" s="10">
        <f>CR56*0.5</f>
        <v>0</v>
      </c>
      <c r="CT57" s="165"/>
      <c r="CU57" s="10">
        <f>CT56*0.75</f>
        <v>226.57500000000027</v>
      </c>
      <c r="CV57" s="165"/>
      <c r="CW57" s="10">
        <f>CV56*1</f>
        <v>0</v>
      </c>
      <c r="CY57" s="431"/>
      <c r="CZ57" s="10">
        <f>CY56*0.25</f>
        <v>0</v>
      </c>
      <c r="DA57" s="431"/>
      <c r="DB57" s="10">
        <f>DA56*0.5</f>
        <v>0</v>
      </c>
      <c r="DC57" s="165"/>
      <c r="DD57" s="10">
        <f>DC56*0.75</f>
        <v>96.375</v>
      </c>
      <c r="DF57" s="437">
        <f>DE56*1</f>
        <v>204.30000000000109</v>
      </c>
      <c r="DH57" s="431"/>
      <c r="DI57" s="10">
        <f>DH56*0.25</f>
        <v>0</v>
      </c>
      <c r="DJ57" s="431"/>
      <c r="DK57" s="10">
        <f>DJ56*0.5</f>
        <v>0</v>
      </c>
      <c r="DL57" s="165"/>
      <c r="DM57" s="10">
        <f>DL56*0.75</f>
        <v>142.5</v>
      </c>
      <c r="DN57" s="165"/>
      <c r="DO57" s="10">
        <f>DN56*1</f>
        <v>0</v>
      </c>
      <c r="DQ57" s="431"/>
      <c r="DR57" s="10">
        <f>DQ56*0.25</f>
        <v>0</v>
      </c>
      <c r="DS57" s="431"/>
      <c r="DT57" s="10">
        <f>DS56*0.5</f>
        <v>0</v>
      </c>
      <c r="DU57" s="165"/>
      <c r="DV57" s="10">
        <f>DU56*0.75</f>
        <v>176.32499999999959</v>
      </c>
      <c r="DX57" s="437">
        <f>DW56*1</f>
        <v>117.39999999999964</v>
      </c>
      <c r="DZ57" s="431"/>
      <c r="EA57" s="10">
        <f>DZ56*0.25</f>
        <v>0</v>
      </c>
      <c r="EB57" s="431"/>
      <c r="EC57" s="10">
        <f>EB56*0.5</f>
        <v>0</v>
      </c>
      <c r="ED57" s="31"/>
      <c r="EE57" s="10">
        <f>ED56*0.75</f>
        <v>378.45000000000095</v>
      </c>
      <c r="EF57" s="31"/>
      <c r="EG57" s="10">
        <f>EF56*1</f>
        <v>0</v>
      </c>
      <c r="EI57" s="431"/>
      <c r="EJ57" s="10">
        <f>EI56*0.25</f>
        <v>0</v>
      </c>
      <c r="EK57" s="431"/>
      <c r="EL57" s="10">
        <f>EK56*0.5</f>
        <v>0</v>
      </c>
      <c r="EM57" s="165"/>
      <c r="EN57" s="10">
        <f>EM56*0.75</f>
        <v>84.450000000000273</v>
      </c>
      <c r="EO57" s="165"/>
      <c r="EP57" s="10">
        <f>EO56*1</f>
        <v>0</v>
      </c>
      <c r="ER57" s="431"/>
      <c r="ES57" s="10">
        <f>ER56*0.25</f>
        <v>0</v>
      </c>
      <c r="ET57" s="431"/>
      <c r="EU57" s="10">
        <f>ET56*0.5</f>
        <v>0</v>
      </c>
      <c r="EV57" s="165"/>
      <c r="EW57" s="10">
        <f>EV56*0.75</f>
        <v>207.22499999999945</v>
      </c>
      <c r="EX57" s="165"/>
      <c r="EY57" s="10">
        <f>EX56*1</f>
        <v>0</v>
      </c>
      <c r="FA57" s="431"/>
      <c r="FB57" s="10">
        <f>FA56*0.25</f>
        <v>0</v>
      </c>
      <c r="FC57" s="431"/>
      <c r="FD57" s="10">
        <f>FC56*0.5</f>
        <v>0</v>
      </c>
      <c r="FE57" s="31"/>
      <c r="FF57" s="10">
        <f>FE56*0.75</f>
        <v>125.99999999999932</v>
      </c>
      <c r="FH57" s="437">
        <f>FG56*1</f>
        <v>187.79999999999927</v>
      </c>
      <c r="FJ57" s="431"/>
      <c r="FK57" s="10">
        <f>FJ56*0.25</f>
        <v>0</v>
      </c>
      <c r="FL57" s="431"/>
      <c r="FM57" s="10">
        <f>FL56*0.5</f>
        <v>0</v>
      </c>
      <c r="FN57" s="165"/>
      <c r="FO57" s="10">
        <f>FN56*0.75</f>
        <v>190.04999999999973</v>
      </c>
      <c r="FQ57" s="437">
        <f>FP56*1</f>
        <v>424.59999999999854</v>
      </c>
      <c r="FS57" s="431"/>
      <c r="FT57" s="10">
        <f>FS56*0.25</f>
        <v>0</v>
      </c>
      <c r="FU57" s="431"/>
      <c r="FV57" s="10">
        <f>FU56*0.5</f>
        <v>0</v>
      </c>
      <c r="FW57" s="165"/>
      <c r="FX57" s="10">
        <f>FW56*0.75</f>
        <v>309.45000000000027</v>
      </c>
      <c r="FY57" s="165"/>
      <c r="FZ57" s="10">
        <f>FY56*1</f>
        <v>0</v>
      </c>
      <c r="GB57" s="431"/>
      <c r="GC57" s="10">
        <f>GB56*0.25</f>
        <v>0</v>
      </c>
      <c r="GD57" s="431"/>
      <c r="GE57" s="10">
        <f>GD56*0.5</f>
        <v>0</v>
      </c>
      <c r="GF57" s="31"/>
      <c r="GG57" s="10">
        <f>GF56*0.75</f>
        <v>11.700000000000273</v>
      </c>
      <c r="GH57" s="31"/>
      <c r="GI57" s="10">
        <f>GH56*1</f>
        <v>0</v>
      </c>
      <c r="GK57" s="431"/>
      <c r="GL57" s="10">
        <f>GK56*0.25</f>
        <v>0</v>
      </c>
      <c r="GM57" s="431"/>
      <c r="GN57" s="10">
        <f>GM56*0.5</f>
        <v>0</v>
      </c>
      <c r="GO57" s="165"/>
      <c r="GP57" s="10">
        <f>GO56*0.75</f>
        <v>1982.2500000000027</v>
      </c>
      <c r="GR57" s="437">
        <f>GQ56*1</f>
        <v>942.19999999999891</v>
      </c>
      <c r="GT57" s="431"/>
      <c r="GU57" s="10">
        <f>GT56*0.25</f>
        <v>0</v>
      </c>
      <c r="GV57" s="431"/>
      <c r="GW57" s="10">
        <f>GV56*0.5</f>
        <v>0</v>
      </c>
      <c r="GX57" s="165"/>
      <c r="GY57" s="10">
        <f>GX56*0.75</f>
        <v>329.10000000000218</v>
      </c>
      <c r="GZ57" s="165"/>
      <c r="HA57" s="10">
        <f>GZ56*1</f>
        <v>0</v>
      </c>
      <c r="HD57" s="10">
        <f>HC56*0.25</f>
        <v>0</v>
      </c>
      <c r="HF57" s="10">
        <f>HE56*0.5</f>
        <v>0</v>
      </c>
      <c r="HH57" s="10">
        <f>HG56*0.75</f>
        <v>289.87500000000273</v>
      </c>
      <c r="HJ57" s="10">
        <f>HI56*1</f>
        <v>876.00000000000136</v>
      </c>
      <c r="HL57" s="431"/>
      <c r="HM57" s="10">
        <f>HL56*0.25</f>
        <v>0</v>
      </c>
      <c r="HN57" s="431"/>
      <c r="HO57" s="10">
        <f>HN56*0.5</f>
        <v>0</v>
      </c>
      <c r="HP57" s="431"/>
      <c r="HQ57" s="10">
        <f>HP56*0.75</f>
        <v>617.70000000000164</v>
      </c>
      <c r="HS57" s="10">
        <f>HR56*1</f>
        <v>0</v>
      </c>
      <c r="HU57" s="431"/>
      <c r="HV57" s="10">
        <f>HU56*0.25</f>
        <v>0</v>
      </c>
      <c r="HW57" s="431"/>
      <c r="HX57" s="10">
        <f>HW56*0.5</f>
        <v>0</v>
      </c>
      <c r="HY57" s="431"/>
      <c r="HZ57" s="10">
        <f>HY56*0.75</f>
        <v>2550.6749999999997</v>
      </c>
      <c r="IB57" s="437">
        <f>IA56*1</f>
        <v>3074.7</v>
      </c>
      <c r="ID57" s="431"/>
      <c r="IE57" s="10">
        <f>ID56*0.25</f>
        <v>0</v>
      </c>
      <c r="IF57" s="431"/>
      <c r="IG57" s="10">
        <f>IF56*0.5</f>
        <v>0</v>
      </c>
      <c r="IH57" s="431"/>
      <c r="II57" s="10">
        <f>IH56*0.75</f>
        <v>112.5</v>
      </c>
      <c r="IK57" s="10">
        <f>IJ56*1</f>
        <v>0</v>
      </c>
      <c r="IM57" s="431"/>
      <c r="IN57" s="10">
        <f>IM56*0.25</f>
        <v>0</v>
      </c>
      <c r="IO57" s="431"/>
      <c r="IP57" s="10">
        <f>IO56*0.5</f>
        <v>0</v>
      </c>
      <c r="IQ57" s="431"/>
      <c r="IR57" s="10">
        <f>IQ56*0.75</f>
        <v>138</v>
      </c>
      <c r="IT57" s="10">
        <f>IS56*1</f>
        <v>0</v>
      </c>
      <c r="IW57" s="10">
        <f>IV56*0.25</f>
        <v>0</v>
      </c>
      <c r="IY57" s="10">
        <f>IX56*0.5</f>
        <v>0</v>
      </c>
      <c r="JA57" s="10">
        <f>IZ56*0.75</f>
        <v>159.45000000000164</v>
      </c>
      <c r="JC57" s="10">
        <f>JB56*1</f>
        <v>374.70000000000073</v>
      </c>
      <c r="JE57" s="431"/>
      <c r="JF57" s="10">
        <f>JE56*0.25</f>
        <v>0</v>
      </c>
      <c r="JG57" s="431"/>
      <c r="JH57" s="10">
        <f>JG56*0.5</f>
        <v>0</v>
      </c>
      <c r="JI57" s="431"/>
      <c r="JJ57" s="10">
        <f>JI56*0.75</f>
        <v>205.5</v>
      </c>
      <c r="JL57" s="437">
        <f>JK56*1</f>
        <v>99.799999999997453</v>
      </c>
      <c r="JN57" s="431"/>
      <c r="JO57" s="10">
        <f>JN56*0.25</f>
        <v>0</v>
      </c>
      <c r="JP57" s="431"/>
      <c r="JQ57" s="10">
        <f>JP56*0.5</f>
        <v>0</v>
      </c>
      <c r="JR57" s="431"/>
      <c r="JS57" s="10">
        <f>JR56*0.75</f>
        <v>45.375000000005457</v>
      </c>
      <c r="JU57" s="10">
        <f>JT56*1</f>
        <v>0</v>
      </c>
      <c r="JW57" s="431"/>
      <c r="JX57" s="10">
        <f>JW56*0.25</f>
        <v>0</v>
      </c>
      <c r="JY57" s="431"/>
      <c r="JZ57" s="10">
        <f>JY56*0.5</f>
        <v>0</v>
      </c>
      <c r="KA57" s="431"/>
      <c r="KB57" s="10">
        <f>KA56*0.75</f>
        <v>2224.5750000000098</v>
      </c>
      <c r="KD57" s="437">
        <f t="shared" ref="KD57" si="16">KC56*1</f>
        <v>2637.8999999999887</v>
      </c>
      <c r="KG57" s="10">
        <f>KF56*0.25</f>
        <v>0</v>
      </c>
      <c r="KI57" s="10">
        <f>KH56*0.5</f>
        <v>0</v>
      </c>
      <c r="KK57" s="10">
        <f>KJ56*0.75</f>
        <v>190.35000000000491</v>
      </c>
      <c r="KM57" s="10">
        <f>KL56*1</f>
        <v>180.00000000000091</v>
      </c>
      <c r="KO57" s="431"/>
      <c r="KP57" s="10">
        <f>KO56*0.25</f>
        <v>0</v>
      </c>
      <c r="KQ57" s="431"/>
      <c r="KR57" s="10">
        <f>KQ56*0.5</f>
        <v>0</v>
      </c>
      <c r="KS57" s="431"/>
      <c r="KT57" s="10">
        <f>KS56*0.75</f>
        <v>239.62500000000819</v>
      </c>
      <c r="KV57" s="10">
        <f>KU56*1</f>
        <v>0</v>
      </c>
      <c r="KX57" s="431"/>
      <c r="KY57" s="10">
        <f>KX56*0.25</f>
        <v>0</v>
      </c>
      <c r="KZ57" s="431"/>
      <c r="LA57" s="10">
        <f>KZ56*0.5</f>
        <v>0</v>
      </c>
      <c r="LB57" s="431"/>
      <c r="LC57" s="10">
        <f>LB56*0.75</f>
        <v>216.75000000001091</v>
      </c>
      <c r="LE57" s="10">
        <f>LD56*1</f>
        <v>0</v>
      </c>
      <c r="LG57" s="431"/>
      <c r="LH57" s="10">
        <f>LG56*0.25</f>
        <v>0</v>
      </c>
      <c r="LI57" s="431"/>
      <c r="LJ57" s="10">
        <f>LI56*0.5</f>
        <v>0</v>
      </c>
      <c r="LK57" s="29"/>
      <c r="LL57" s="10">
        <f>LK56*0.75</f>
        <v>149.69999999999959</v>
      </c>
      <c r="LM57" s="29"/>
      <c r="LN57" s="10">
        <f>LM56*1</f>
        <v>0</v>
      </c>
      <c r="LQ57" s="10">
        <f>LP56*0.25</f>
        <v>0</v>
      </c>
      <c r="LS57" s="10">
        <f>LR56*0.5</f>
        <v>0</v>
      </c>
      <c r="LU57" s="10">
        <f>LT56*0.75</f>
        <v>275.400000000006</v>
      </c>
      <c r="LW57" s="10">
        <f>LV56*1</f>
        <v>94.300000000001091</v>
      </c>
      <c r="LY57" s="431"/>
      <c r="LZ57" s="10">
        <f>LY56*0.25</f>
        <v>0</v>
      </c>
      <c r="MA57" s="431"/>
      <c r="MB57" s="10">
        <f>MA56*0.5</f>
        <v>0</v>
      </c>
      <c r="MC57" s="431"/>
      <c r="MD57" s="10">
        <f>MC56*0.75</f>
        <v>254.70000000000709</v>
      </c>
      <c r="MF57" s="10">
        <f>ME56*1</f>
        <v>0</v>
      </c>
      <c r="MH57" s="431"/>
      <c r="MI57" s="10">
        <f>MH56*0.25</f>
        <v>0</v>
      </c>
      <c r="MJ57" s="431"/>
      <c r="MK57" s="10">
        <f>MJ56*0.5</f>
        <v>0</v>
      </c>
      <c r="ML57" s="431"/>
      <c r="MM57" s="10">
        <f>ML56*0.75</f>
        <v>459.67500000001473</v>
      </c>
      <c r="MO57" s="437">
        <f>MN56*1</f>
        <v>558.29999999999745</v>
      </c>
      <c r="MQ57" s="431"/>
      <c r="MR57" s="10">
        <f>MQ56*0.25</f>
        <v>0</v>
      </c>
      <c r="MS57" s="431"/>
      <c r="MT57" s="10">
        <f>MS56*0.5</f>
        <v>0</v>
      </c>
      <c r="MU57" s="431"/>
      <c r="MV57" s="10">
        <f>MU56*0.75</f>
        <v>211.50000000000273</v>
      </c>
      <c r="MX57" s="437">
        <f>MW56*1</f>
        <v>267.99999999999636</v>
      </c>
    </row>
    <row r="58" spans="1:363" s="60" customFormat="1" ht="15.75">
      <c r="A58" s="386"/>
      <c r="B58" s="381"/>
      <c r="C58" s="379"/>
      <c r="E58" s="85"/>
      <c r="G58" s="85"/>
      <c r="I58" s="85"/>
      <c r="L58" s="379"/>
      <c r="N58" s="85"/>
      <c r="P58" s="85"/>
      <c r="R58" s="85"/>
      <c r="U58" s="379"/>
      <c r="W58" s="85"/>
      <c r="Y58" s="85"/>
      <c r="Z58" s="382"/>
      <c r="AD58" s="379"/>
      <c r="AF58" s="380"/>
      <c r="AI58" s="382"/>
      <c r="AM58" s="379"/>
      <c r="AO58" s="380"/>
      <c r="AR58" s="382"/>
      <c r="AV58" s="379"/>
      <c r="AW58" s="235"/>
      <c r="AX58" s="380"/>
      <c r="AY58" s="235"/>
      <c r="BA58" s="382"/>
      <c r="BE58" s="379"/>
      <c r="BG58" s="380"/>
      <c r="BJ58" s="382"/>
      <c r="BN58" s="379"/>
      <c r="BP58" s="380"/>
      <c r="BW58" s="379"/>
      <c r="BX58" s="384"/>
      <c r="BY58" s="380"/>
      <c r="BZ58" s="384"/>
      <c r="CB58" s="385"/>
      <c r="CE58" s="456"/>
      <c r="CF58" s="379"/>
      <c r="CG58" s="456"/>
      <c r="CH58" s="380"/>
      <c r="CI58" s="456"/>
      <c r="CK58" s="382"/>
      <c r="CM58" s="382"/>
      <c r="CO58" s="379"/>
      <c r="CP58" s="456"/>
      <c r="CQ58" s="380"/>
      <c r="CR58" s="456"/>
      <c r="CT58" s="382"/>
      <c r="CV58" s="382"/>
      <c r="CX58" s="379"/>
      <c r="CY58" s="456"/>
      <c r="CZ58" s="380"/>
      <c r="DA58" s="456"/>
      <c r="DC58" s="382"/>
      <c r="DF58" s="456"/>
      <c r="DG58" s="379"/>
      <c r="DH58" s="456"/>
      <c r="DI58" s="380"/>
      <c r="DJ58" s="456"/>
      <c r="DL58" s="382"/>
      <c r="DN58" s="382"/>
      <c r="DP58" s="379"/>
      <c r="DQ58" s="456"/>
      <c r="DR58" s="380"/>
      <c r="DS58" s="456"/>
      <c r="DU58" s="382"/>
      <c r="DX58" s="456"/>
      <c r="DY58" s="379"/>
      <c r="DZ58" s="456"/>
      <c r="EA58" s="380"/>
      <c r="EB58" s="456"/>
      <c r="ED58" s="235"/>
      <c r="EF58" s="235"/>
      <c r="EH58" s="379"/>
      <c r="EI58" s="456"/>
      <c r="EJ58" s="380"/>
      <c r="EK58" s="456"/>
      <c r="EM58" s="382"/>
      <c r="EO58" s="382"/>
      <c r="EQ58" s="379"/>
      <c r="ER58" s="456"/>
      <c r="ES58" s="380"/>
      <c r="ET58" s="456"/>
      <c r="EV58" s="382"/>
      <c r="EX58" s="382"/>
      <c r="EZ58" s="379"/>
      <c r="FA58" s="456"/>
      <c r="FB58" s="380"/>
      <c r="FC58" s="456"/>
      <c r="FE58" s="235"/>
      <c r="FH58" s="456"/>
      <c r="FI58" s="379"/>
      <c r="FJ58" s="456"/>
      <c r="FK58" s="380"/>
      <c r="FL58" s="456"/>
      <c r="FN58" s="382"/>
      <c r="FQ58" s="456"/>
      <c r="FR58" s="379"/>
      <c r="FS58" s="456"/>
      <c r="FT58" s="380"/>
      <c r="FU58" s="456"/>
      <c r="FW58" s="382"/>
      <c r="FY58" s="382"/>
      <c r="GA58" s="379"/>
      <c r="GB58" s="456"/>
      <c r="GC58" s="380"/>
      <c r="GD58" s="456"/>
      <c r="GF58" s="235"/>
      <c r="GH58" s="235"/>
      <c r="GJ58" s="379"/>
      <c r="GK58" s="456"/>
      <c r="GL58" s="380"/>
      <c r="GM58" s="456"/>
      <c r="GO58" s="382"/>
      <c r="GR58" s="456"/>
      <c r="GS58" s="379"/>
      <c r="GT58" s="456"/>
      <c r="GU58" s="380"/>
      <c r="GV58" s="456"/>
      <c r="GX58" s="382"/>
      <c r="GZ58" s="382"/>
      <c r="HB58" s="379"/>
      <c r="HD58" s="380"/>
      <c r="HK58" s="379"/>
      <c r="HL58" s="456"/>
      <c r="HM58" s="380"/>
      <c r="HN58" s="456"/>
      <c r="HP58" s="456"/>
      <c r="HT58" s="379"/>
      <c r="HU58" s="456"/>
      <c r="HV58" s="380"/>
      <c r="HW58" s="456"/>
      <c r="HY58" s="456"/>
      <c r="IB58" s="456"/>
      <c r="IC58" s="379"/>
      <c r="ID58" s="456"/>
      <c r="IE58" s="380"/>
      <c r="IF58" s="456"/>
      <c r="IH58" s="456"/>
      <c r="IL58" s="379"/>
      <c r="IM58" s="456"/>
      <c r="IN58" s="380"/>
      <c r="IO58" s="456"/>
      <c r="IQ58" s="456"/>
      <c r="IU58" s="379"/>
      <c r="IW58" s="380"/>
      <c r="JD58" s="379"/>
      <c r="JE58" s="456"/>
      <c r="JF58" s="380"/>
      <c r="JG58" s="456"/>
      <c r="JI58" s="456"/>
      <c r="JL58" s="456"/>
      <c r="JM58" s="379"/>
      <c r="JN58" s="456"/>
      <c r="JO58" s="380"/>
      <c r="JP58" s="456"/>
      <c r="JR58" s="456"/>
      <c r="JV58" s="379"/>
      <c r="JW58" s="456"/>
      <c r="JX58" s="380"/>
      <c r="JY58" s="456"/>
      <c r="KA58" s="456"/>
      <c r="KD58" s="456"/>
      <c r="KE58" s="379"/>
      <c r="KG58" s="380"/>
      <c r="KN58" s="379"/>
      <c r="KO58" s="456"/>
      <c r="KP58" s="380"/>
      <c r="KQ58" s="456"/>
      <c r="KS58" s="456"/>
      <c r="KW58" s="379"/>
      <c r="KX58" s="456"/>
      <c r="KY58" s="380"/>
      <c r="KZ58" s="456"/>
      <c r="LB58" s="456"/>
      <c r="LF58" s="379"/>
      <c r="LG58" s="456"/>
      <c r="LH58" s="380"/>
      <c r="LI58" s="456"/>
      <c r="LK58" s="383"/>
      <c r="LM58" s="383"/>
      <c r="LO58" s="379"/>
      <c r="LQ58" s="380"/>
      <c r="LX58" s="379"/>
      <c r="LY58" s="456"/>
      <c r="LZ58" s="380"/>
      <c r="MA58" s="456"/>
      <c r="MC58" s="456"/>
      <c r="MG58" s="379"/>
      <c r="MH58" s="456"/>
      <c r="MI58" s="380"/>
      <c r="MJ58" s="456"/>
      <c r="ML58" s="456"/>
      <c r="MO58" s="456"/>
      <c r="MP58" s="379"/>
      <c r="MQ58" s="456"/>
      <c r="MR58" s="380"/>
      <c r="MS58" s="456"/>
      <c r="MU58" s="456"/>
      <c r="MX58" s="456"/>
      <c r="MY58" s="379"/>
    </row>
    <row r="59" spans="1:363" ht="18">
      <c r="A59" s="62" t="s">
        <v>1040</v>
      </c>
      <c r="B59" s="69"/>
      <c r="D59"/>
      <c r="E59" s="1" t="s">
        <v>190</v>
      </c>
      <c r="G59" s="1" t="s">
        <v>186</v>
      </c>
      <c r="H59">
        <v>376.1</v>
      </c>
      <c r="I59" s="1" t="s">
        <v>187</v>
      </c>
      <c r="J59" s="157">
        <v>334.3</v>
      </c>
      <c r="K59" s="1" t="s">
        <v>188</v>
      </c>
      <c r="N59" s="1" t="s">
        <v>190</v>
      </c>
      <c r="P59" s="1" t="s">
        <v>186</v>
      </c>
      <c r="Q59">
        <v>176.4</v>
      </c>
      <c r="R59" s="1" t="s">
        <v>187</v>
      </c>
      <c r="S59" s="168">
        <v>115.50000000000011</v>
      </c>
      <c r="T59" s="1" t="s">
        <v>188</v>
      </c>
      <c r="W59" s="1" t="s">
        <v>190</v>
      </c>
      <c r="Y59" s="1" t="s">
        <v>186</v>
      </c>
      <c r="Z59" s="168">
        <v>579.10000000000059</v>
      </c>
      <c r="AA59" s="1" t="s">
        <v>187</v>
      </c>
      <c r="AB59" s="168">
        <v>574.00000000000023</v>
      </c>
      <c r="AC59" s="1" t="s">
        <v>188</v>
      </c>
      <c r="AF59" s="1" t="s">
        <v>190</v>
      </c>
      <c r="AH59" s="1" t="s">
        <v>186</v>
      </c>
      <c r="AI59" s="168">
        <v>363.20000000000073</v>
      </c>
      <c r="AJ59" s="1" t="s">
        <v>187</v>
      </c>
      <c r="AK59" s="168">
        <v>170</v>
      </c>
      <c r="AL59" s="1" t="s">
        <v>188</v>
      </c>
      <c r="AO59" s="1" t="s">
        <v>190</v>
      </c>
      <c r="AQ59" s="1" t="s">
        <v>186</v>
      </c>
      <c r="AR59" s="168">
        <v>403.40000000000055</v>
      </c>
      <c r="AS59" s="1" t="s">
        <v>187</v>
      </c>
      <c r="AT59" s="168">
        <v>54.499999999999545</v>
      </c>
      <c r="AU59" s="1" t="s">
        <v>188</v>
      </c>
      <c r="AW59" s="31"/>
      <c r="AX59" s="1" t="s">
        <v>190</v>
      </c>
      <c r="AZ59" s="1" t="s">
        <v>186</v>
      </c>
      <c r="BA59" s="168">
        <v>408.50000000000091</v>
      </c>
      <c r="BB59" s="1" t="s">
        <v>187</v>
      </c>
      <c r="BC59" s="168">
        <v>474.29999999999973</v>
      </c>
      <c r="BD59" s="1" t="s">
        <v>188</v>
      </c>
      <c r="BG59" s="1" t="s">
        <v>190</v>
      </c>
      <c r="BI59" s="1" t="s">
        <v>186</v>
      </c>
      <c r="BJ59" s="168">
        <v>524.900000000001</v>
      </c>
      <c r="BK59" s="1" t="s">
        <v>187</v>
      </c>
      <c r="BL59" s="168">
        <v>566.39999999999691</v>
      </c>
      <c r="BM59" s="1" t="s">
        <v>188</v>
      </c>
      <c r="BP59" s="1" t="s">
        <v>190</v>
      </c>
      <c r="BR59" s="1" t="s">
        <v>186</v>
      </c>
      <c r="BS59" s="168">
        <v>403.40000000000009</v>
      </c>
      <c r="BT59" s="1" t="s">
        <v>187</v>
      </c>
      <c r="BU59" s="168">
        <v>281.09999999999945</v>
      </c>
      <c r="BV59" s="1" t="s">
        <v>188</v>
      </c>
      <c r="BX59" s="173"/>
      <c r="BY59" s="1" t="s">
        <v>190</v>
      </c>
      <c r="BZ59" s="173"/>
      <c r="CA59" s="1" t="s">
        <v>186</v>
      </c>
      <c r="CB59" s="177">
        <v>232.5</v>
      </c>
      <c r="CC59" s="1" t="s">
        <v>187</v>
      </c>
      <c r="CD59" s="427">
        <v>177</v>
      </c>
      <c r="CE59" s="432" t="s">
        <v>188</v>
      </c>
      <c r="CG59" s="431"/>
      <c r="CH59" s="1" t="s">
        <v>190</v>
      </c>
      <c r="CI59" s="431"/>
      <c r="CJ59" s="1" t="s">
        <v>186</v>
      </c>
      <c r="CK59" s="168">
        <v>721.19999999999982</v>
      </c>
      <c r="CL59" s="1" t="s">
        <v>187</v>
      </c>
      <c r="CM59" s="168"/>
      <c r="CN59" s="1" t="s">
        <v>188</v>
      </c>
      <c r="CP59" s="431"/>
      <c r="CQ59" s="1" t="s">
        <v>190</v>
      </c>
      <c r="CR59" s="431"/>
      <c r="CS59" s="1" t="s">
        <v>186</v>
      </c>
      <c r="CT59" s="168">
        <v>169.59999999999945</v>
      </c>
      <c r="CU59" s="1" t="s">
        <v>187</v>
      </c>
      <c r="CV59" s="168"/>
      <c r="CW59" s="1" t="s">
        <v>188</v>
      </c>
      <c r="CY59" s="431"/>
      <c r="CZ59" s="1" t="s">
        <v>190</v>
      </c>
      <c r="DA59" s="431"/>
      <c r="DB59" s="1" t="s">
        <v>186</v>
      </c>
      <c r="DC59" s="168">
        <v>193.29999999999927</v>
      </c>
      <c r="DD59" s="1" t="s">
        <v>187</v>
      </c>
      <c r="DE59" s="545">
        <v>114.29999999999927</v>
      </c>
      <c r="DF59" s="432" t="s">
        <v>188</v>
      </c>
      <c r="DH59" s="431"/>
      <c r="DI59" s="1" t="s">
        <v>190</v>
      </c>
      <c r="DJ59" s="431"/>
      <c r="DK59" s="1" t="s">
        <v>186</v>
      </c>
      <c r="DL59" s="168">
        <v>262.19999999999982</v>
      </c>
      <c r="DM59" s="1" t="s">
        <v>187</v>
      </c>
      <c r="DN59" s="168"/>
      <c r="DO59" s="1" t="s">
        <v>188</v>
      </c>
      <c r="DQ59" s="431"/>
      <c r="DR59" s="1" t="s">
        <v>190</v>
      </c>
      <c r="DS59" s="431"/>
      <c r="DT59" s="1" t="s">
        <v>186</v>
      </c>
      <c r="DU59" s="496">
        <v>318.19999999999891</v>
      </c>
      <c r="DV59" s="1" t="s">
        <v>187</v>
      </c>
      <c r="DW59" s="545">
        <v>65.5</v>
      </c>
      <c r="DX59" s="432" t="s">
        <v>188</v>
      </c>
      <c r="DZ59" s="431"/>
      <c r="EA59" s="1" t="s">
        <v>190</v>
      </c>
      <c r="EB59" s="431"/>
      <c r="EC59" s="1" t="s">
        <v>186</v>
      </c>
      <c r="ED59" s="168">
        <v>357.89999999999873</v>
      </c>
      <c r="EE59" s="1" t="s">
        <v>187</v>
      </c>
      <c r="EF59" s="168"/>
      <c r="EG59" s="1" t="s">
        <v>188</v>
      </c>
      <c r="EI59" s="431"/>
      <c r="EJ59" s="1" t="s">
        <v>190</v>
      </c>
      <c r="EK59" s="431"/>
      <c r="EL59" s="1" t="s">
        <v>186</v>
      </c>
      <c r="EM59" s="496">
        <v>267.19999999999982</v>
      </c>
      <c r="EN59" s="1" t="s">
        <v>187</v>
      </c>
      <c r="EO59" s="213"/>
      <c r="EP59" s="1" t="s">
        <v>188</v>
      </c>
      <c r="ER59" s="431"/>
      <c r="ES59" s="1" t="s">
        <v>190</v>
      </c>
      <c r="ET59" s="431"/>
      <c r="EU59" s="1" t="s">
        <v>186</v>
      </c>
      <c r="EV59" s="168">
        <v>467</v>
      </c>
      <c r="EW59" s="1" t="s">
        <v>187</v>
      </c>
      <c r="EX59" s="168"/>
      <c r="EY59" s="1" t="s">
        <v>188</v>
      </c>
      <c r="FA59" s="431"/>
      <c r="FB59" s="1" t="s">
        <v>190</v>
      </c>
      <c r="FC59" s="431"/>
      <c r="FD59" s="1" t="s">
        <v>186</v>
      </c>
      <c r="FE59" s="496">
        <v>430.80000000000018</v>
      </c>
      <c r="FF59" s="1" t="s">
        <v>187</v>
      </c>
      <c r="FG59" s="427">
        <v>367.79999999999563</v>
      </c>
      <c r="FH59" s="432" t="s">
        <v>188</v>
      </c>
      <c r="FJ59" s="431"/>
      <c r="FK59" s="1" t="s">
        <v>190</v>
      </c>
      <c r="FL59" s="431"/>
      <c r="FM59" s="1" t="s">
        <v>186</v>
      </c>
      <c r="FN59" s="496">
        <v>158.89999999999964</v>
      </c>
      <c r="FO59" s="1" t="s">
        <v>187</v>
      </c>
      <c r="FP59" s="545">
        <v>641.29999999999745</v>
      </c>
      <c r="FQ59" s="432" t="s">
        <v>188</v>
      </c>
      <c r="FS59" s="431"/>
      <c r="FT59" s="1" t="s">
        <v>190</v>
      </c>
      <c r="FU59" s="431"/>
      <c r="FV59" s="1" t="s">
        <v>186</v>
      </c>
      <c r="FW59" s="496">
        <v>364.79999999999563</v>
      </c>
      <c r="FX59" s="1" t="s">
        <v>187</v>
      </c>
      <c r="FY59" s="213"/>
      <c r="FZ59" s="1" t="s">
        <v>188</v>
      </c>
      <c r="GB59" s="431"/>
      <c r="GC59" s="1" t="s">
        <v>190</v>
      </c>
      <c r="GD59" s="431"/>
      <c r="GE59" s="1" t="s">
        <v>186</v>
      </c>
      <c r="GF59" s="168">
        <v>212.30000000000109</v>
      </c>
      <c r="GG59" s="1" t="s">
        <v>187</v>
      </c>
      <c r="GH59" s="168"/>
      <c r="GI59" s="1" t="s">
        <v>188</v>
      </c>
      <c r="GK59" s="431"/>
      <c r="GL59" s="1" t="s">
        <v>190</v>
      </c>
      <c r="GM59" s="431"/>
      <c r="GN59" s="1" t="s">
        <v>186</v>
      </c>
      <c r="GO59" s="496">
        <v>2214.6999999999953</v>
      </c>
      <c r="GP59" s="1" t="s">
        <v>187</v>
      </c>
      <c r="GQ59" s="545">
        <v>1393.0000000000018</v>
      </c>
      <c r="GR59" s="432" t="s">
        <v>188</v>
      </c>
      <c r="GT59" s="431"/>
      <c r="GU59" s="1" t="s">
        <v>190</v>
      </c>
      <c r="GV59" s="431"/>
      <c r="GW59" s="1" t="s">
        <v>186</v>
      </c>
      <c r="GX59" s="496">
        <v>210.59999999999673</v>
      </c>
      <c r="GY59" s="1" t="s">
        <v>187</v>
      </c>
      <c r="GZ59" s="213"/>
      <c r="HA59" s="1" t="s">
        <v>188</v>
      </c>
      <c r="HD59" s="1" t="s">
        <v>190</v>
      </c>
      <c r="HF59" s="1" t="s">
        <v>186</v>
      </c>
      <c r="HG59" s="168">
        <v>409.59999999999491</v>
      </c>
      <c r="HH59" s="1" t="s">
        <v>187</v>
      </c>
      <c r="HI59" s="168">
        <v>766.99999999999909</v>
      </c>
      <c r="HJ59" s="1" t="s">
        <v>188</v>
      </c>
      <c r="HL59" s="431"/>
      <c r="HM59" s="1" t="s">
        <v>190</v>
      </c>
      <c r="HN59" s="431"/>
      <c r="HO59" s="1" t="s">
        <v>186</v>
      </c>
      <c r="HP59" s="496">
        <v>824.79999999999927</v>
      </c>
      <c r="HQ59" s="1" t="s">
        <v>187</v>
      </c>
      <c r="HR59" s="213"/>
      <c r="HS59" s="1" t="s">
        <v>188</v>
      </c>
      <c r="HU59" s="431"/>
      <c r="HV59" s="1" t="s">
        <v>190</v>
      </c>
      <c r="HW59" s="431"/>
      <c r="HX59" s="1" t="s">
        <v>186</v>
      </c>
      <c r="HY59" s="496">
        <v>3159.399999999996</v>
      </c>
      <c r="HZ59" s="1" t="s">
        <v>187</v>
      </c>
      <c r="IA59" s="545">
        <v>3845.4999999999964</v>
      </c>
      <c r="IB59" s="432" t="s">
        <v>188</v>
      </c>
      <c r="ID59" s="431"/>
      <c r="IE59" s="1" t="s">
        <v>190</v>
      </c>
      <c r="IF59" s="431"/>
      <c r="IG59" s="1" t="s">
        <v>186</v>
      </c>
      <c r="IH59" s="496">
        <v>19.799999999999272</v>
      </c>
      <c r="II59" s="1" t="s">
        <v>187</v>
      </c>
      <c r="IJ59" s="213"/>
      <c r="IK59" s="1" t="s">
        <v>188</v>
      </c>
      <c r="IM59" s="431"/>
      <c r="IN59" s="1" t="s">
        <v>190</v>
      </c>
      <c r="IO59" s="431"/>
      <c r="IP59" s="1" t="s">
        <v>186</v>
      </c>
      <c r="IQ59" s="168">
        <v>334.90000000000146</v>
      </c>
      <c r="IR59" s="1" t="s">
        <v>187</v>
      </c>
      <c r="IS59" s="168"/>
      <c r="IT59" s="1" t="s">
        <v>188</v>
      </c>
      <c r="IW59" s="1" t="s">
        <v>190</v>
      </c>
      <c r="IY59" s="1" t="s">
        <v>186</v>
      </c>
      <c r="IZ59" s="213">
        <v>250.30000000000291</v>
      </c>
      <c r="JA59" s="1" t="s">
        <v>187</v>
      </c>
      <c r="JB59" s="168">
        <v>421.49999999999909</v>
      </c>
      <c r="JC59" s="1" t="s">
        <v>188</v>
      </c>
      <c r="JE59" s="431"/>
      <c r="JF59" s="1" t="s">
        <v>190</v>
      </c>
      <c r="JG59" s="431"/>
      <c r="JH59" s="1" t="s">
        <v>186</v>
      </c>
      <c r="JI59" s="496">
        <v>375.19999999999709</v>
      </c>
      <c r="JJ59" s="1" t="s">
        <v>187</v>
      </c>
      <c r="JK59" s="427">
        <v>430.29999999999563</v>
      </c>
      <c r="JL59" s="432" t="s">
        <v>188</v>
      </c>
      <c r="JN59" s="431"/>
      <c r="JO59" s="1" t="s">
        <v>190</v>
      </c>
      <c r="JP59" s="431"/>
      <c r="JQ59" s="1" t="s">
        <v>186</v>
      </c>
      <c r="JR59" s="496">
        <v>184.5</v>
      </c>
      <c r="JS59" s="1" t="s">
        <v>187</v>
      </c>
      <c r="JT59" s="213"/>
      <c r="JU59" s="1" t="s">
        <v>188</v>
      </c>
      <c r="JW59" s="431"/>
      <c r="JX59" s="1" t="s">
        <v>190</v>
      </c>
      <c r="JY59" s="431"/>
      <c r="JZ59" s="1" t="s">
        <v>186</v>
      </c>
      <c r="KA59" s="168">
        <v>2022.9999999999927</v>
      </c>
      <c r="KB59" s="1" t="s">
        <v>187</v>
      </c>
      <c r="KC59" s="545">
        <v>2247.2000000000044</v>
      </c>
      <c r="KD59" s="432" t="s">
        <v>188</v>
      </c>
      <c r="KG59" s="1" t="s">
        <v>190</v>
      </c>
      <c r="KI59" s="1" t="s">
        <v>186</v>
      </c>
      <c r="KJ59" s="168">
        <v>461</v>
      </c>
      <c r="KK59" s="1" t="s">
        <v>187</v>
      </c>
      <c r="KL59" s="213">
        <v>173.99999999999909</v>
      </c>
      <c r="KM59" s="1" t="s">
        <v>188</v>
      </c>
      <c r="KO59" s="431"/>
      <c r="KP59" s="1" t="s">
        <v>190</v>
      </c>
      <c r="KQ59" s="431"/>
      <c r="KR59" s="1" t="s">
        <v>186</v>
      </c>
      <c r="KS59" s="496">
        <v>420.30000000000291</v>
      </c>
      <c r="KT59" s="1" t="s">
        <v>187</v>
      </c>
      <c r="KU59" s="213"/>
      <c r="KV59" s="1" t="s">
        <v>188</v>
      </c>
      <c r="KX59" s="431"/>
      <c r="KY59" s="1" t="s">
        <v>190</v>
      </c>
      <c r="KZ59" s="431"/>
      <c r="LA59" s="1" t="s">
        <v>186</v>
      </c>
      <c r="LB59" s="168">
        <v>417.40000000000146</v>
      </c>
      <c r="LC59" s="1" t="s">
        <v>187</v>
      </c>
      <c r="LD59" s="168"/>
      <c r="LE59" s="1" t="s">
        <v>188</v>
      </c>
      <c r="LG59" s="431"/>
      <c r="LH59" s="1" t="s">
        <v>190</v>
      </c>
      <c r="LI59" s="431"/>
      <c r="LJ59" s="1" t="s">
        <v>186</v>
      </c>
      <c r="LK59" s="185">
        <v>88.299999999999272</v>
      </c>
      <c r="LL59" s="1" t="s">
        <v>187</v>
      </c>
      <c r="LM59" s="185"/>
      <c r="LN59" s="1" t="s">
        <v>188</v>
      </c>
      <c r="LQ59" s="1" t="s">
        <v>190</v>
      </c>
      <c r="LS59" s="1" t="s">
        <v>186</v>
      </c>
      <c r="LT59" s="168">
        <v>515.39999999999418</v>
      </c>
      <c r="LU59" s="1" t="s">
        <v>187</v>
      </c>
      <c r="LV59" s="168">
        <v>227.79999999999927</v>
      </c>
      <c r="LW59" s="1" t="s">
        <v>188</v>
      </c>
      <c r="LY59" s="431"/>
      <c r="LZ59" s="1" t="s">
        <v>190</v>
      </c>
      <c r="MA59" s="431"/>
      <c r="MB59" s="1" t="s">
        <v>186</v>
      </c>
      <c r="MC59" s="168">
        <v>530.19999999998981</v>
      </c>
      <c r="MD59" s="1" t="s">
        <v>187</v>
      </c>
      <c r="ME59" s="168"/>
      <c r="MF59" s="1" t="s">
        <v>188</v>
      </c>
      <c r="MH59" s="431"/>
      <c r="MI59" s="1" t="s">
        <v>190</v>
      </c>
      <c r="MJ59" s="431"/>
      <c r="MK59" s="1" t="s">
        <v>186</v>
      </c>
      <c r="ML59" s="466">
        <v>862.09999999998035</v>
      </c>
      <c r="MM59" s="1" t="s">
        <v>187</v>
      </c>
      <c r="MN59" s="588">
        <v>1061.6999999999935</v>
      </c>
      <c r="MO59" s="432" t="s">
        <v>188</v>
      </c>
      <c r="MQ59" s="431"/>
      <c r="MR59" s="1" t="s">
        <v>190</v>
      </c>
      <c r="MS59" s="431"/>
      <c r="MT59" s="1" t="s">
        <v>186</v>
      </c>
      <c r="MU59" s="431">
        <v>298.99999999999636</v>
      </c>
      <c r="MV59" s="1" t="s">
        <v>187</v>
      </c>
      <c r="MW59" s="545">
        <v>241.00000000000364</v>
      </c>
      <c r="MX59" s="432" t="s">
        <v>188</v>
      </c>
    </row>
    <row r="60" spans="1:363" ht="18">
      <c r="A60" s="129" t="s">
        <v>2985</v>
      </c>
      <c r="B60" s="69">
        <f>SUM(D60:AAP60)</f>
        <v>30488.549999999923</v>
      </c>
      <c r="D60"/>
      <c r="E60" s="10">
        <f>D59*0.25</f>
        <v>0</v>
      </c>
      <c r="G60" s="10">
        <f>F59*0.5</f>
        <v>0</v>
      </c>
      <c r="I60" s="10">
        <f>H59*0.75</f>
        <v>282.07500000000005</v>
      </c>
      <c r="K60" s="10">
        <f>J59*1</f>
        <v>334.3</v>
      </c>
      <c r="N60" s="10">
        <f>M59*0.25</f>
        <v>0</v>
      </c>
      <c r="P60" s="10">
        <f>O59*0.5</f>
        <v>0</v>
      </c>
      <c r="R60" s="10">
        <f>Q59*0.75</f>
        <v>132.30000000000001</v>
      </c>
      <c r="T60" s="10">
        <f>S59*1</f>
        <v>115.50000000000011</v>
      </c>
      <c r="W60" s="10">
        <f>V59*0.25</f>
        <v>0</v>
      </c>
      <c r="Y60" s="10">
        <f>X59*0.5</f>
        <v>0</v>
      </c>
      <c r="Z60" s="29"/>
      <c r="AA60" s="10">
        <f>Z59*0.75</f>
        <v>434.32500000000044</v>
      </c>
      <c r="AC60" s="10">
        <f>AB59*1</f>
        <v>574.00000000000023</v>
      </c>
      <c r="AF60" s="10">
        <f>AE59*0.25</f>
        <v>0</v>
      </c>
      <c r="AH60" s="10">
        <f>AG59*0.5</f>
        <v>0</v>
      </c>
      <c r="AI60" s="165"/>
      <c r="AJ60" s="10">
        <f>AI59*0.75</f>
        <v>272.40000000000055</v>
      </c>
      <c r="AL60" s="10">
        <f>AK59*1</f>
        <v>170</v>
      </c>
      <c r="AO60" s="10">
        <f>AN59*0.25</f>
        <v>0</v>
      </c>
      <c r="AQ60" s="10">
        <f>AP59*0.5</f>
        <v>0</v>
      </c>
      <c r="AR60" s="165"/>
      <c r="AS60" s="10">
        <f>AR59*0.75</f>
        <v>302.55000000000041</v>
      </c>
      <c r="AU60" s="10">
        <f>AT59*1</f>
        <v>54.499999999999545</v>
      </c>
      <c r="AW60" s="31"/>
      <c r="AX60" s="10">
        <f>AW59*0.25</f>
        <v>0</v>
      </c>
      <c r="AZ60" s="10">
        <f>AY59*0.5</f>
        <v>0</v>
      </c>
      <c r="BA60" s="165"/>
      <c r="BB60" s="10">
        <f>BA59*0.75</f>
        <v>306.37500000000068</v>
      </c>
      <c r="BD60" s="10">
        <f>BC59*1</f>
        <v>474.29999999999973</v>
      </c>
      <c r="BG60" s="10">
        <f>BF59*0.25</f>
        <v>0</v>
      </c>
      <c r="BI60" s="10">
        <f>BH59*0.5</f>
        <v>0</v>
      </c>
      <c r="BJ60" s="165"/>
      <c r="BK60" s="10">
        <f>BJ59*0.75</f>
        <v>393.67500000000075</v>
      </c>
      <c r="BL60" s="165"/>
      <c r="BM60" s="10">
        <f>BL59*1</f>
        <v>566.39999999999691</v>
      </c>
      <c r="BP60" s="10">
        <f>BO59*0.25</f>
        <v>0</v>
      </c>
      <c r="BR60" s="10">
        <f>BQ59*0.5</f>
        <v>0</v>
      </c>
      <c r="BT60" s="10">
        <f>BS59*0.75</f>
        <v>302.55000000000007</v>
      </c>
      <c r="BV60" s="10">
        <f>BU59*1</f>
        <v>281.09999999999945</v>
      </c>
      <c r="BX60" s="173"/>
      <c r="BY60" s="10">
        <f>BX59*0.25</f>
        <v>0</v>
      </c>
      <c r="BZ60" s="173"/>
      <c r="CA60" s="10">
        <f>BZ59*0.5</f>
        <v>0</v>
      </c>
      <c r="CB60" s="177"/>
      <c r="CC60" s="10">
        <f>CB59*0.75</f>
        <v>174.375</v>
      </c>
      <c r="CE60" s="437">
        <f>CD59*1</f>
        <v>177</v>
      </c>
      <c r="CG60" s="431"/>
      <c r="CH60" s="10">
        <f>CG59*0.25</f>
        <v>0</v>
      </c>
      <c r="CI60" s="431"/>
      <c r="CJ60" s="10">
        <f>CI59*0.5</f>
        <v>0</v>
      </c>
      <c r="CK60" s="165"/>
      <c r="CL60" s="10">
        <f>CK59*0.75</f>
        <v>540.89999999999986</v>
      </c>
      <c r="CM60" s="165"/>
      <c r="CN60" s="10">
        <f>CM59*1</f>
        <v>0</v>
      </c>
      <c r="CP60" s="431"/>
      <c r="CQ60" s="10">
        <f>CP59*0.25</f>
        <v>0</v>
      </c>
      <c r="CR60" s="431"/>
      <c r="CS60" s="10">
        <f>CR59*0.5</f>
        <v>0</v>
      </c>
      <c r="CT60" s="165"/>
      <c r="CU60" s="10">
        <f>CT59*0.75</f>
        <v>127.19999999999959</v>
      </c>
      <c r="CV60" s="165"/>
      <c r="CW60" s="10">
        <f>CV59*1</f>
        <v>0</v>
      </c>
      <c r="CY60" s="431"/>
      <c r="CZ60" s="10">
        <f>CY59*0.25</f>
        <v>0</v>
      </c>
      <c r="DA60" s="431"/>
      <c r="DB60" s="10">
        <f>DA59*0.5</f>
        <v>0</v>
      </c>
      <c r="DC60" s="165"/>
      <c r="DD60" s="10">
        <f>DC59*0.75</f>
        <v>144.97499999999945</v>
      </c>
      <c r="DF60" s="437">
        <f>DE59*1</f>
        <v>114.29999999999927</v>
      </c>
      <c r="DH60" s="431"/>
      <c r="DI60" s="10">
        <f>DH59*0.25</f>
        <v>0</v>
      </c>
      <c r="DJ60" s="431"/>
      <c r="DK60" s="10">
        <f>DJ59*0.5</f>
        <v>0</v>
      </c>
      <c r="DL60" s="165"/>
      <c r="DM60" s="10">
        <f>DL59*0.75</f>
        <v>196.64999999999986</v>
      </c>
      <c r="DN60" s="165"/>
      <c r="DO60" s="10">
        <f>DN59*1</f>
        <v>0</v>
      </c>
      <c r="DQ60" s="431"/>
      <c r="DR60" s="10">
        <f>DQ59*0.25</f>
        <v>0</v>
      </c>
      <c r="DS60" s="431"/>
      <c r="DT60" s="10">
        <f>DS59*0.5</f>
        <v>0</v>
      </c>
      <c r="DU60" s="165"/>
      <c r="DV60" s="10">
        <f>DU59*0.75</f>
        <v>238.64999999999918</v>
      </c>
      <c r="DX60" s="437">
        <f>DW59*1</f>
        <v>65.5</v>
      </c>
      <c r="DZ60" s="431"/>
      <c r="EA60" s="10">
        <f>DZ59*0.25</f>
        <v>0</v>
      </c>
      <c r="EB60" s="431"/>
      <c r="EC60" s="10">
        <f>EB59*0.5</f>
        <v>0</v>
      </c>
      <c r="ED60" s="31"/>
      <c r="EE60" s="10">
        <f>ED59*0.75</f>
        <v>268.42499999999905</v>
      </c>
      <c r="EF60" s="31"/>
      <c r="EG60" s="10">
        <f>EF59*1</f>
        <v>0</v>
      </c>
      <c r="EI60" s="431"/>
      <c r="EJ60" s="10">
        <f>EI59*0.25</f>
        <v>0</v>
      </c>
      <c r="EK60" s="431"/>
      <c r="EL60" s="10">
        <f>EK59*0.5</f>
        <v>0</v>
      </c>
      <c r="EM60" s="165"/>
      <c r="EN60" s="10">
        <f>EM59*0.75</f>
        <v>200.39999999999986</v>
      </c>
      <c r="EO60" s="165"/>
      <c r="EP60" s="10">
        <f>EO59*1</f>
        <v>0</v>
      </c>
      <c r="ER60" s="431"/>
      <c r="ES60" s="10">
        <f>ER59*0.25</f>
        <v>0</v>
      </c>
      <c r="ET60" s="431"/>
      <c r="EU60" s="10">
        <f>ET59*0.5</f>
        <v>0</v>
      </c>
      <c r="EV60" s="165"/>
      <c r="EW60" s="10">
        <f>EV59*0.75</f>
        <v>350.25</v>
      </c>
      <c r="EX60" s="165"/>
      <c r="EY60" s="10">
        <f>EX59*1</f>
        <v>0</v>
      </c>
      <c r="FA60" s="431"/>
      <c r="FB60" s="10">
        <f>FA59*0.25</f>
        <v>0</v>
      </c>
      <c r="FC60" s="431"/>
      <c r="FD60" s="10">
        <f>FC59*0.5</f>
        <v>0</v>
      </c>
      <c r="FE60" s="31"/>
      <c r="FF60" s="10">
        <f>FE59*0.75</f>
        <v>323.10000000000014</v>
      </c>
      <c r="FG60" s="31"/>
      <c r="FH60" s="437">
        <f>FG59*1</f>
        <v>367.79999999999563</v>
      </c>
      <c r="FJ60" s="431"/>
      <c r="FK60" s="10">
        <f>FJ59*0.25</f>
        <v>0</v>
      </c>
      <c r="FL60" s="431"/>
      <c r="FM60" s="10">
        <f>FL59*0.5</f>
        <v>0</v>
      </c>
      <c r="FN60" s="165"/>
      <c r="FO60" s="10">
        <f>FN59*0.75</f>
        <v>119.17499999999973</v>
      </c>
      <c r="FQ60" s="437">
        <f>FP59*1</f>
        <v>641.29999999999745</v>
      </c>
      <c r="FS60" s="431"/>
      <c r="FT60" s="10">
        <f>FS59*0.25</f>
        <v>0</v>
      </c>
      <c r="FU60" s="431"/>
      <c r="FV60" s="10">
        <f>FU59*0.5</f>
        <v>0</v>
      </c>
      <c r="FW60" s="165"/>
      <c r="FX60" s="10">
        <f>FW59*0.75</f>
        <v>273.59999999999673</v>
      </c>
      <c r="FY60" s="165"/>
      <c r="FZ60" s="10">
        <f>FY59*1</f>
        <v>0</v>
      </c>
      <c r="GB60" s="431"/>
      <c r="GC60" s="10">
        <f>GB59*0.25</f>
        <v>0</v>
      </c>
      <c r="GD60" s="431"/>
      <c r="GE60" s="10">
        <f>GD59*0.5</f>
        <v>0</v>
      </c>
      <c r="GF60" s="31"/>
      <c r="GG60" s="10">
        <f>GF59*0.75</f>
        <v>159.22500000000082</v>
      </c>
      <c r="GH60" s="31"/>
      <c r="GI60" s="10">
        <f>GH59*1</f>
        <v>0</v>
      </c>
      <c r="GK60" s="431"/>
      <c r="GL60" s="10">
        <f>GK59*0.25</f>
        <v>0</v>
      </c>
      <c r="GM60" s="431"/>
      <c r="GN60" s="10">
        <f>GM59*0.5</f>
        <v>0</v>
      </c>
      <c r="GO60" s="165"/>
      <c r="GP60" s="10">
        <f>GO59*0.75</f>
        <v>1661.0249999999965</v>
      </c>
      <c r="GR60" s="437">
        <f>GQ59*1</f>
        <v>1393.0000000000018</v>
      </c>
      <c r="GT60" s="431"/>
      <c r="GU60" s="10">
        <f>GT59*0.25</f>
        <v>0</v>
      </c>
      <c r="GV60" s="431"/>
      <c r="GW60" s="10">
        <f>GV59*0.5</f>
        <v>0</v>
      </c>
      <c r="GX60" s="165"/>
      <c r="GY60" s="10">
        <f>GX59*0.75</f>
        <v>157.94999999999754</v>
      </c>
      <c r="GZ60" s="165"/>
      <c r="HA60" s="10">
        <f>GZ59*1</f>
        <v>0</v>
      </c>
      <c r="HD60" s="10">
        <f>HC59*0.25</f>
        <v>0</v>
      </c>
      <c r="HF60" s="10">
        <f>HE59*0.5</f>
        <v>0</v>
      </c>
      <c r="HH60" s="10">
        <f>HG59*0.75</f>
        <v>307.19999999999618</v>
      </c>
      <c r="HJ60" s="10">
        <f>HI59*1</f>
        <v>766.99999999999909</v>
      </c>
      <c r="HL60" s="431"/>
      <c r="HM60" s="10">
        <f>HL59*0.25</f>
        <v>0</v>
      </c>
      <c r="HN60" s="431"/>
      <c r="HO60" s="10">
        <f>HN59*0.5</f>
        <v>0</v>
      </c>
      <c r="HP60" s="431"/>
      <c r="HQ60" s="10">
        <f>HP59*0.75</f>
        <v>618.59999999999945</v>
      </c>
      <c r="HS60" s="10">
        <f>HR59*1</f>
        <v>0</v>
      </c>
      <c r="HU60" s="431"/>
      <c r="HV60" s="10">
        <f>HU59*0.25</f>
        <v>0</v>
      </c>
      <c r="HW60" s="431"/>
      <c r="HX60" s="10">
        <f>HW59*0.5</f>
        <v>0</v>
      </c>
      <c r="HY60" s="431"/>
      <c r="HZ60" s="10">
        <f>HY59*0.75</f>
        <v>2369.549999999997</v>
      </c>
      <c r="IB60" s="437">
        <f>IA59*1</f>
        <v>3845.4999999999964</v>
      </c>
      <c r="ID60" s="431"/>
      <c r="IE60" s="10">
        <f>ID59*0.25</f>
        <v>0</v>
      </c>
      <c r="IF60" s="431"/>
      <c r="IG60" s="10">
        <f>IF59*0.5</f>
        <v>0</v>
      </c>
      <c r="IH60" s="431"/>
      <c r="II60" s="10">
        <f>IH59*0.75</f>
        <v>14.849999999999454</v>
      </c>
      <c r="IK60" s="10">
        <f>IJ59*1</f>
        <v>0</v>
      </c>
      <c r="IM60" s="431"/>
      <c r="IN60" s="10">
        <f>IM59*0.25</f>
        <v>0</v>
      </c>
      <c r="IO60" s="431"/>
      <c r="IP60" s="10">
        <f>IO59*0.5</f>
        <v>0</v>
      </c>
      <c r="IQ60" s="431"/>
      <c r="IR60" s="10">
        <f>IQ59*0.75</f>
        <v>251.17500000000109</v>
      </c>
      <c r="IT60" s="10">
        <f>IS59*1</f>
        <v>0</v>
      </c>
      <c r="IW60" s="10">
        <f>IV59*0.25</f>
        <v>0</v>
      </c>
      <c r="IY60" s="10">
        <f>IX59*0.5</f>
        <v>0</v>
      </c>
      <c r="JA60" s="10">
        <f>IZ59*0.75</f>
        <v>187.72500000000218</v>
      </c>
      <c r="JC60" s="10">
        <f>JB59*1</f>
        <v>421.49999999999909</v>
      </c>
      <c r="JE60" s="431"/>
      <c r="JF60" s="10">
        <f>JE59*0.25</f>
        <v>0</v>
      </c>
      <c r="JG60" s="431"/>
      <c r="JH60" s="10">
        <f>JG59*0.5</f>
        <v>0</v>
      </c>
      <c r="JI60" s="431"/>
      <c r="JJ60" s="10">
        <f>JI59*0.75</f>
        <v>281.39999999999782</v>
      </c>
      <c r="JL60" s="437">
        <f>JK59*1</f>
        <v>430.29999999999563</v>
      </c>
      <c r="JN60" s="431"/>
      <c r="JO60" s="10">
        <f>JN59*0.25</f>
        <v>0</v>
      </c>
      <c r="JP60" s="431"/>
      <c r="JQ60" s="10">
        <f>JP59*0.5</f>
        <v>0</v>
      </c>
      <c r="JR60" s="431"/>
      <c r="JS60" s="10">
        <f>JR59*0.75</f>
        <v>138.375</v>
      </c>
      <c r="JU60" s="10">
        <f>JT59*1</f>
        <v>0</v>
      </c>
      <c r="JW60" s="431"/>
      <c r="JX60" s="10">
        <f>JW59*0.25</f>
        <v>0</v>
      </c>
      <c r="JY60" s="431"/>
      <c r="JZ60" s="10">
        <f>JY59*0.5</f>
        <v>0</v>
      </c>
      <c r="KA60" s="431"/>
      <c r="KB60" s="10">
        <f>KA59*0.75</f>
        <v>1517.2499999999945</v>
      </c>
      <c r="KD60" s="437">
        <f t="shared" ref="KD60" si="17">KC59*1</f>
        <v>2247.2000000000044</v>
      </c>
      <c r="KG60" s="10">
        <f>KF59*0.25</f>
        <v>0</v>
      </c>
      <c r="KI60" s="10">
        <f>KH59*0.5</f>
        <v>0</v>
      </c>
      <c r="KK60" s="10">
        <f>KJ59*0.75</f>
        <v>345.75</v>
      </c>
      <c r="KM60" s="10">
        <f>KL59*1</f>
        <v>173.99999999999909</v>
      </c>
      <c r="KO60" s="431"/>
      <c r="KP60" s="10">
        <f>KO59*0.25</f>
        <v>0</v>
      </c>
      <c r="KQ60" s="431"/>
      <c r="KR60" s="10">
        <f>KQ59*0.5</f>
        <v>0</v>
      </c>
      <c r="KS60" s="431"/>
      <c r="KT60" s="10">
        <f>KS59*0.75</f>
        <v>315.22500000000218</v>
      </c>
      <c r="KV60" s="10">
        <f>KU59*1</f>
        <v>0</v>
      </c>
      <c r="KX60" s="431"/>
      <c r="KY60" s="10">
        <f>KX59*0.25</f>
        <v>0</v>
      </c>
      <c r="KZ60" s="431"/>
      <c r="LA60" s="10">
        <f>KZ59*0.5</f>
        <v>0</v>
      </c>
      <c r="LB60" s="431"/>
      <c r="LC60" s="10">
        <f>LB59*0.75</f>
        <v>313.05000000000109</v>
      </c>
      <c r="LE60" s="10">
        <f>LD59*1</f>
        <v>0</v>
      </c>
      <c r="LG60" s="431"/>
      <c r="LH60" s="10">
        <f>LG59*0.25</f>
        <v>0</v>
      </c>
      <c r="LI60" s="431"/>
      <c r="LJ60" s="10">
        <f>LI59*0.5</f>
        <v>0</v>
      </c>
      <c r="LK60" s="29"/>
      <c r="LL60" s="10">
        <f>LK59*0.75</f>
        <v>66.224999999999454</v>
      </c>
      <c r="LM60" s="29"/>
      <c r="LN60" s="10">
        <f>LM59*1</f>
        <v>0</v>
      </c>
      <c r="LQ60" s="10">
        <f>LP59*0.25</f>
        <v>0</v>
      </c>
      <c r="LS60" s="10">
        <f>LR59*0.5</f>
        <v>0</v>
      </c>
      <c r="LU60" s="10">
        <f>LT59*0.75</f>
        <v>386.54999999999563</v>
      </c>
      <c r="LW60" s="10">
        <f>LV59*1</f>
        <v>227.79999999999927</v>
      </c>
      <c r="LY60" s="431"/>
      <c r="LZ60" s="10">
        <f>LY59*0.25</f>
        <v>0</v>
      </c>
      <c r="MA60" s="431"/>
      <c r="MB60" s="10">
        <f>MA59*0.5</f>
        <v>0</v>
      </c>
      <c r="MC60" s="431"/>
      <c r="MD60" s="10">
        <f>MC59*0.75</f>
        <v>397.64999999999236</v>
      </c>
      <c r="MF60" s="10">
        <f>ME59*1</f>
        <v>0</v>
      </c>
      <c r="MH60" s="431"/>
      <c r="MI60" s="10">
        <f>MH59*0.25</f>
        <v>0</v>
      </c>
      <c r="MJ60" s="431"/>
      <c r="MK60" s="10">
        <f>MJ59*0.5</f>
        <v>0</v>
      </c>
      <c r="ML60" s="431"/>
      <c r="MM60" s="10">
        <f>ML59*0.75</f>
        <v>646.57499999998527</v>
      </c>
      <c r="MO60" s="437">
        <f>MN59*1</f>
        <v>1061.6999999999935</v>
      </c>
      <c r="MQ60" s="431"/>
      <c r="MR60" s="10">
        <f>MQ59*0.25</f>
        <v>0</v>
      </c>
      <c r="MS60" s="431"/>
      <c r="MT60" s="10">
        <f>MS59*0.5</f>
        <v>0</v>
      </c>
      <c r="MU60" s="431"/>
      <c r="MV60" s="10">
        <f>MU59*0.75</f>
        <v>224.24999999999727</v>
      </c>
      <c r="MX60" s="437">
        <f>MW59*1</f>
        <v>241.00000000000364</v>
      </c>
    </row>
    <row r="61" spans="1:363" s="60" customFormat="1" ht="15.75">
      <c r="A61" s="62"/>
      <c r="B61" s="381"/>
      <c r="C61" s="379"/>
      <c r="E61" s="380"/>
      <c r="G61" s="85"/>
      <c r="L61" s="379"/>
      <c r="N61" s="380"/>
      <c r="P61" s="85"/>
      <c r="U61" s="379"/>
      <c r="W61" s="380"/>
      <c r="Y61" s="85"/>
      <c r="Z61" s="383"/>
      <c r="AB61" s="383"/>
      <c r="AD61" s="379"/>
      <c r="AF61" s="380"/>
      <c r="AI61" s="382"/>
      <c r="AM61" s="379"/>
      <c r="AO61" s="380"/>
      <c r="AR61" s="382"/>
      <c r="AT61" s="382"/>
      <c r="AV61" s="379"/>
      <c r="AW61" s="235"/>
      <c r="AX61" s="380"/>
      <c r="AY61" s="235"/>
      <c r="BA61" s="382"/>
      <c r="BC61" s="382"/>
      <c r="BE61" s="379"/>
      <c r="BG61" s="380"/>
      <c r="BJ61" s="382"/>
      <c r="BL61" s="382"/>
      <c r="BN61" s="379"/>
      <c r="BP61" s="380"/>
      <c r="BW61" s="379"/>
      <c r="BX61" s="384"/>
      <c r="BY61" s="380"/>
      <c r="BZ61" s="384"/>
      <c r="CB61" s="385"/>
      <c r="CE61" s="456"/>
      <c r="CF61" s="379"/>
      <c r="CG61" s="456"/>
      <c r="CH61" s="380"/>
      <c r="CI61" s="456"/>
      <c r="CK61" s="382"/>
      <c r="CM61" s="382"/>
      <c r="CO61" s="379"/>
      <c r="CP61" s="456"/>
      <c r="CQ61" s="380"/>
      <c r="CR61" s="456"/>
      <c r="CT61" s="382"/>
      <c r="CV61" s="382"/>
      <c r="CX61" s="379"/>
      <c r="CY61" s="456"/>
      <c r="CZ61" s="380"/>
      <c r="DA61" s="456"/>
      <c r="DC61" s="382"/>
      <c r="DF61" s="456"/>
      <c r="DG61" s="379"/>
      <c r="DH61" s="456"/>
      <c r="DI61" s="380"/>
      <c r="DJ61" s="456"/>
      <c r="DL61" s="382"/>
      <c r="DN61" s="382"/>
      <c r="DP61" s="379"/>
      <c r="DQ61" s="456"/>
      <c r="DR61" s="380"/>
      <c r="DS61" s="456"/>
      <c r="DU61" s="382"/>
      <c r="DX61" s="456"/>
      <c r="DY61" s="379"/>
      <c r="DZ61" s="456"/>
      <c r="EA61" s="380"/>
      <c r="EB61" s="456"/>
      <c r="ED61" s="235"/>
      <c r="EF61" s="235"/>
      <c r="EH61" s="379"/>
      <c r="EI61" s="456"/>
      <c r="EJ61" s="380"/>
      <c r="EK61" s="456"/>
      <c r="EM61" s="382"/>
      <c r="EO61" s="382"/>
      <c r="EQ61" s="379"/>
      <c r="ER61" s="456"/>
      <c r="ES61" s="380"/>
      <c r="ET61" s="456"/>
      <c r="EV61" s="382"/>
      <c r="EX61" s="382"/>
      <c r="EZ61" s="379"/>
      <c r="FA61" s="456"/>
      <c r="FB61" s="380"/>
      <c r="FC61" s="456"/>
      <c r="FE61" s="235"/>
      <c r="FG61" s="235"/>
      <c r="FH61" s="456"/>
      <c r="FI61" s="379"/>
      <c r="FJ61" s="456"/>
      <c r="FK61" s="380"/>
      <c r="FL61" s="456"/>
      <c r="FN61" s="382"/>
      <c r="FQ61" s="456"/>
      <c r="FR61" s="379"/>
      <c r="FS61" s="456"/>
      <c r="FT61" s="380"/>
      <c r="FU61" s="456"/>
      <c r="FW61" s="382"/>
      <c r="FY61" s="382"/>
      <c r="GA61" s="379"/>
      <c r="GB61" s="456"/>
      <c r="GC61" s="380"/>
      <c r="GD61" s="456"/>
      <c r="GF61" s="235"/>
      <c r="GH61" s="235"/>
      <c r="GJ61" s="379"/>
      <c r="GK61" s="456"/>
      <c r="GL61" s="380"/>
      <c r="GM61" s="456"/>
      <c r="GO61" s="382"/>
      <c r="GR61" s="456"/>
      <c r="GS61" s="379"/>
      <c r="GT61" s="456"/>
      <c r="GU61" s="380"/>
      <c r="GV61" s="456"/>
      <c r="GX61" s="382"/>
      <c r="GZ61" s="382"/>
      <c r="HB61" s="379"/>
      <c r="HD61" s="380"/>
      <c r="HK61" s="379"/>
      <c r="HL61" s="456"/>
      <c r="HM61" s="380"/>
      <c r="HN61" s="456"/>
      <c r="HP61" s="456"/>
      <c r="HT61" s="379"/>
      <c r="HU61" s="456"/>
      <c r="HV61" s="380"/>
      <c r="HW61" s="456"/>
      <c r="HY61" s="456"/>
      <c r="IB61" s="456"/>
      <c r="IC61" s="379"/>
      <c r="ID61" s="456"/>
      <c r="IE61" s="380"/>
      <c r="IF61" s="456"/>
      <c r="IH61" s="456"/>
      <c r="IL61" s="379"/>
      <c r="IM61" s="456"/>
      <c r="IN61" s="380"/>
      <c r="IO61" s="456"/>
      <c r="IQ61" s="456"/>
      <c r="IU61" s="379"/>
      <c r="IW61" s="380"/>
      <c r="JD61" s="379"/>
      <c r="JE61" s="456"/>
      <c r="JF61" s="380"/>
      <c r="JG61" s="456"/>
      <c r="JI61" s="456"/>
      <c r="JL61" s="456"/>
      <c r="JM61" s="379"/>
      <c r="JN61" s="456"/>
      <c r="JO61" s="380"/>
      <c r="JP61" s="456"/>
      <c r="JR61" s="456"/>
      <c r="JV61" s="379"/>
      <c r="JW61" s="456"/>
      <c r="JX61" s="380"/>
      <c r="JY61" s="456"/>
      <c r="KA61" s="456"/>
      <c r="KD61" s="456"/>
      <c r="KE61" s="379"/>
      <c r="KG61" s="380"/>
      <c r="KN61" s="379"/>
      <c r="KO61" s="456"/>
      <c r="KP61" s="380"/>
      <c r="KQ61" s="456"/>
      <c r="KS61" s="456"/>
      <c r="KW61" s="379"/>
      <c r="KX61" s="456"/>
      <c r="KY61" s="380"/>
      <c r="KZ61" s="456"/>
      <c r="LB61" s="456"/>
      <c r="LF61" s="379"/>
      <c r="LG61" s="456"/>
      <c r="LH61" s="380"/>
      <c r="LI61" s="456"/>
      <c r="LK61" s="383"/>
      <c r="LM61" s="383"/>
      <c r="LO61" s="379"/>
      <c r="LQ61" s="380"/>
      <c r="LX61" s="379"/>
      <c r="LY61" s="456"/>
      <c r="LZ61" s="380"/>
      <c r="MA61" s="456"/>
      <c r="MC61" s="456"/>
      <c r="MG61" s="379"/>
      <c r="MH61" s="456"/>
      <c r="MI61" s="380"/>
      <c r="MJ61" s="456"/>
      <c r="ML61" s="456"/>
      <c r="MO61" s="456"/>
      <c r="MP61" s="379"/>
      <c r="MQ61" s="456"/>
      <c r="MR61" s="380"/>
      <c r="MS61" s="456"/>
      <c r="MU61" s="456"/>
      <c r="MX61" s="456"/>
      <c r="MY61" s="379"/>
    </row>
    <row r="62" spans="1:363" ht="18">
      <c r="A62" s="62" t="s">
        <v>13</v>
      </c>
      <c r="B62" s="69"/>
      <c r="D62">
        <v>456.5</v>
      </c>
      <c r="E62" s="1" t="s">
        <v>190</v>
      </c>
      <c r="F62">
        <v>190.2</v>
      </c>
      <c r="G62" s="1" t="s">
        <v>186</v>
      </c>
      <c r="H62">
        <v>295.39999999999998</v>
      </c>
      <c r="I62" s="1" t="s">
        <v>187</v>
      </c>
      <c r="J62" s="157">
        <v>621.9</v>
      </c>
      <c r="K62" s="1" t="s">
        <v>188</v>
      </c>
      <c r="M62">
        <v>219.9</v>
      </c>
      <c r="N62" s="1" t="s">
        <v>190</v>
      </c>
      <c r="O62">
        <v>48.4</v>
      </c>
      <c r="P62" s="1" t="s">
        <v>186</v>
      </c>
      <c r="Q62">
        <v>240.3</v>
      </c>
      <c r="R62" s="1" t="s">
        <v>187</v>
      </c>
      <c r="S62" s="168">
        <v>416.5</v>
      </c>
      <c r="T62" s="1" t="s">
        <v>188</v>
      </c>
      <c r="V62">
        <v>582.20000000000005</v>
      </c>
      <c r="W62" s="1" t="s">
        <v>190</v>
      </c>
      <c r="X62">
        <v>237.2</v>
      </c>
      <c r="Y62" s="1" t="s">
        <v>186</v>
      </c>
      <c r="Z62" s="168">
        <v>498.7000000000005</v>
      </c>
      <c r="AA62" s="1" t="s">
        <v>187</v>
      </c>
      <c r="AB62" s="168">
        <v>422.20000000000027</v>
      </c>
      <c r="AC62" s="1" t="s">
        <v>188</v>
      </c>
      <c r="AE62">
        <v>316.89999999999998</v>
      </c>
      <c r="AF62" s="1" t="s">
        <v>190</v>
      </c>
      <c r="AG62">
        <v>49.6</v>
      </c>
      <c r="AH62" s="1" t="s">
        <v>186</v>
      </c>
      <c r="AI62" s="168">
        <v>266.50000000000045</v>
      </c>
      <c r="AJ62" s="1" t="s">
        <v>187</v>
      </c>
      <c r="AK62" s="168">
        <v>37.799999999999727</v>
      </c>
      <c r="AL62" s="1" t="s">
        <v>188</v>
      </c>
      <c r="AN62">
        <v>320.60000000000002</v>
      </c>
      <c r="AO62" s="1" t="s">
        <v>190</v>
      </c>
      <c r="AP62">
        <v>126.8</v>
      </c>
      <c r="AQ62" s="1" t="s">
        <v>186</v>
      </c>
      <c r="AR62" s="168">
        <v>308.80000000000064</v>
      </c>
      <c r="AS62" s="1" t="s">
        <v>187</v>
      </c>
      <c r="AT62" s="168">
        <v>57.699999999999363</v>
      </c>
      <c r="AU62" s="1" t="s">
        <v>188</v>
      </c>
      <c r="AW62" s="31">
        <v>705.1</v>
      </c>
      <c r="AX62" s="1" t="s">
        <v>190</v>
      </c>
      <c r="AY62" s="31">
        <v>343.1</v>
      </c>
      <c r="AZ62" s="1" t="s">
        <v>186</v>
      </c>
      <c r="BA62" s="168">
        <v>817.50000000000091</v>
      </c>
      <c r="BB62" s="1" t="s">
        <v>187</v>
      </c>
      <c r="BC62" s="168">
        <v>283.89999999999964</v>
      </c>
      <c r="BD62" s="1" t="s">
        <v>188</v>
      </c>
      <c r="BF62">
        <v>389.8</v>
      </c>
      <c r="BG62" s="1" t="s">
        <v>190</v>
      </c>
      <c r="BH62">
        <v>545</v>
      </c>
      <c r="BI62" s="1" t="s">
        <v>186</v>
      </c>
      <c r="BJ62" s="168">
        <v>520.80000000000109</v>
      </c>
      <c r="BK62" s="1" t="s">
        <v>187</v>
      </c>
      <c r="BL62" s="168">
        <v>403.39999999999873</v>
      </c>
      <c r="BM62" s="1" t="s">
        <v>188</v>
      </c>
      <c r="BO62">
        <v>614.1</v>
      </c>
      <c r="BP62" s="1" t="s">
        <v>190</v>
      </c>
      <c r="BQ62">
        <v>272.5</v>
      </c>
      <c r="BR62" s="1" t="s">
        <v>186</v>
      </c>
      <c r="BS62" s="168">
        <v>636.900000000001</v>
      </c>
      <c r="BT62" s="1" t="s">
        <v>187</v>
      </c>
      <c r="BU62" s="168">
        <v>372.59999999999991</v>
      </c>
      <c r="BV62" s="1" t="s">
        <v>188</v>
      </c>
      <c r="BX62" s="90">
        <v>62.400000000001455</v>
      </c>
      <c r="BY62" s="1" t="s">
        <v>190</v>
      </c>
      <c r="BZ62" s="173">
        <v>0</v>
      </c>
      <c r="CA62" s="1" t="s">
        <v>186</v>
      </c>
      <c r="CB62" s="177">
        <v>565.4</v>
      </c>
      <c r="CC62" s="1" t="s">
        <v>187</v>
      </c>
      <c r="CD62" s="427">
        <v>197.50000000000546</v>
      </c>
      <c r="CE62" s="432" t="s">
        <v>188</v>
      </c>
      <c r="CG62" s="431">
        <v>391.2</v>
      </c>
      <c r="CH62" s="1" t="s">
        <v>190</v>
      </c>
      <c r="CI62" s="431">
        <v>513.79999999999995</v>
      </c>
      <c r="CJ62" s="1" t="s">
        <v>186</v>
      </c>
      <c r="CK62" s="168">
        <v>338.99999999999636</v>
      </c>
      <c r="CL62" s="1" t="s">
        <v>187</v>
      </c>
      <c r="CM62" s="168"/>
      <c r="CN62" s="1" t="s">
        <v>188</v>
      </c>
      <c r="CP62" s="431">
        <v>114.9</v>
      </c>
      <c r="CQ62" s="1" t="s">
        <v>190</v>
      </c>
      <c r="CR62" s="431">
        <v>177.6</v>
      </c>
      <c r="CS62" s="1" t="s">
        <v>186</v>
      </c>
      <c r="CT62" s="168">
        <v>173.09999999999673</v>
      </c>
      <c r="CU62" s="1" t="s">
        <v>187</v>
      </c>
      <c r="CV62" s="168"/>
      <c r="CW62" s="1" t="s">
        <v>188</v>
      </c>
      <c r="CY62" s="431">
        <v>289.75</v>
      </c>
      <c r="CZ62" s="1" t="s">
        <v>190</v>
      </c>
      <c r="DA62" s="431">
        <v>313.89999999999998</v>
      </c>
      <c r="DB62" s="1" t="s">
        <v>186</v>
      </c>
      <c r="DC62" s="168">
        <v>414.49999999999545</v>
      </c>
      <c r="DD62" s="1" t="s">
        <v>187</v>
      </c>
      <c r="DE62" s="545">
        <v>159.70000000000618</v>
      </c>
      <c r="DF62" s="432" t="s">
        <v>188</v>
      </c>
      <c r="DH62" s="431">
        <v>424.5</v>
      </c>
      <c r="DI62" s="1" t="s">
        <v>190</v>
      </c>
      <c r="DJ62" s="431">
        <v>67.5</v>
      </c>
      <c r="DK62" s="1" t="s">
        <v>186</v>
      </c>
      <c r="DL62" s="168">
        <v>184.69999999999436</v>
      </c>
      <c r="DM62" s="1" t="s">
        <v>187</v>
      </c>
      <c r="DN62" s="168"/>
      <c r="DO62" s="1" t="s">
        <v>188</v>
      </c>
      <c r="DQ62" s="431">
        <v>170.3</v>
      </c>
      <c r="DR62" s="1" t="s">
        <v>190</v>
      </c>
      <c r="DS62" s="431">
        <v>210.8</v>
      </c>
      <c r="DT62" s="1" t="s">
        <v>186</v>
      </c>
      <c r="DU62" s="496">
        <v>278.099999999994</v>
      </c>
      <c r="DV62" s="1" t="s">
        <v>187</v>
      </c>
      <c r="DW62" s="545">
        <v>315.50000000000546</v>
      </c>
      <c r="DX62" s="432" t="s">
        <v>188</v>
      </c>
      <c r="DZ62" s="431">
        <v>526.9</v>
      </c>
      <c r="EA62" s="1" t="s">
        <v>190</v>
      </c>
      <c r="EB62" s="431">
        <v>318.10000000000002</v>
      </c>
      <c r="EC62" s="1" t="s">
        <v>186</v>
      </c>
      <c r="ED62" s="168">
        <v>187.49999999999545</v>
      </c>
      <c r="EE62" s="1" t="s">
        <v>187</v>
      </c>
      <c r="EF62" s="168"/>
      <c r="EG62" s="1" t="s">
        <v>188</v>
      </c>
      <c r="EI62" s="431">
        <v>52.5</v>
      </c>
      <c r="EJ62" s="1" t="s">
        <v>190</v>
      </c>
      <c r="EK62" s="431">
        <v>280.5</v>
      </c>
      <c r="EL62" s="1" t="s">
        <v>186</v>
      </c>
      <c r="EM62" s="496">
        <v>355.29999999999563</v>
      </c>
      <c r="EN62" s="1" t="s">
        <v>187</v>
      </c>
      <c r="EO62" s="213"/>
      <c r="EP62" s="1" t="s">
        <v>188</v>
      </c>
      <c r="ER62" s="431">
        <v>267.89999999999998</v>
      </c>
      <c r="ES62" s="1" t="s">
        <v>190</v>
      </c>
      <c r="ET62" s="431">
        <v>136.5</v>
      </c>
      <c r="EU62" s="1" t="s">
        <v>186</v>
      </c>
      <c r="EV62" s="168">
        <v>365.29999999999563</v>
      </c>
      <c r="EW62" s="1" t="s">
        <v>187</v>
      </c>
      <c r="EX62" s="168"/>
      <c r="EY62" s="1" t="s">
        <v>188</v>
      </c>
      <c r="FA62" s="431">
        <v>464.3</v>
      </c>
      <c r="FB62" s="1" t="s">
        <v>190</v>
      </c>
      <c r="FC62" s="431">
        <v>9.9</v>
      </c>
      <c r="FD62" s="1" t="s">
        <v>186</v>
      </c>
      <c r="FE62" s="496">
        <v>343.19999999999618</v>
      </c>
      <c r="FF62" s="1" t="s">
        <v>187</v>
      </c>
      <c r="FG62" s="427">
        <v>175.5</v>
      </c>
      <c r="FH62" s="432" t="s">
        <v>188</v>
      </c>
      <c r="FJ62" s="431">
        <v>416.3</v>
      </c>
      <c r="FK62" s="1" t="s">
        <v>190</v>
      </c>
      <c r="FL62" s="431">
        <v>262.2</v>
      </c>
      <c r="FM62" s="1" t="s">
        <v>186</v>
      </c>
      <c r="FN62" s="496">
        <v>298.79999999999563</v>
      </c>
      <c r="FO62" s="1" t="s">
        <v>187</v>
      </c>
      <c r="FP62" s="545">
        <v>420.80000000000109</v>
      </c>
      <c r="FQ62" s="432" t="s">
        <v>188</v>
      </c>
      <c r="FS62" s="431">
        <v>610.4</v>
      </c>
      <c r="FT62" s="1" t="s">
        <v>190</v>
      </c>
      <c r="FU62" s="431">
        <v>315.2</v>
      </c>
      <c r="FV62" s="1" t="s">
        <v>186</v>
      </c>
      <c r="FW62" s="496">
        <v>50.399999999997817</v>
      </c>
      <c r="FX62" s="1" t="s">
        <v>187</v>
      </c>
      <c r="FY62" s="213"/>
      <c r="FZ62" s="1" t="s">
        <v>188</v>
      </c>
      <c r="GB62" s="431">
        <v>403.5</v>
      </c>
      <c r="GC62" s="1" t="s">
        <v>190</v>
      </c>
      <c r="GD62" s="431">
        <v>133.5</v>
      </c>
      <c r="GE62" s="1" t="s">
        <v>186</v>
      </c>
      <c r="GF62" s="168">
        <v>243.399999999996</v>
      </c>
      <c r="GG62" s="1" t="s">
        <v>187</v>
      </c>
      <c r="GH62" s="168"/>
      <c r="GI62" s="1" t="s">
        <v>188</v>
      </c>
      <c r="GK62" s="431">
        <v>2159.1999999999998</v>
      </c>
      <c r="GL62" s="1" t="s">
        <v>190</v>
      </c>
      <c r="GM62" s="431">
        <v>2222.1999999999998</v>
      </c>
      <c r="GN62" s="1" t="s">
        <v>186</v>
      </c>
      <c r="GO62" s="496">
        <v>1811.9999999999945</v>
      </c>
      <c r="GP62" s="1" t="s">
        <v>187</v>
      </c>
      <c r="GQ62" s="545">
        <v>1359.9000000000033</v>
      </c>
      <c r="GR62" s="432" t="s">
        <v>188</v>
      </c>
      <c r="GT62" s="431">
        <v>505.45</v>
      </c>
      <c r="GU62" s="1" t="s">
        <v>190</v>
      </c>
      <c r="GV62" s="431">
        <v>229.8</v>
      </c>
      <c r="GW62" s="1" t="s">
        <v>186</v>
      </c>
      <c r="GX62" s="496">
        <v>83.799999999995634</v>
      </c>
      <c r="GY62" s="1" t="s">
        <v>187</v>
      </c>
      <c r="GZ62" s="213"/>
      <c r="HA62" s="1" t="s">
        <v>188</v>
      </c>
      <c r="HC62">
        <v>687.8</v>
      </c>
      <c r="HD62" s="1" t="s">
        <v>190</v>
      </c>
      <c r="HE62">
        <v>185</v>
      </c>
      <c r="HF62" s="1" t="s">
        <v>186</v>
      </c>
      <c r="HG62" s="168">
        <v>295.49999999999272</v>
      </c>
      <c r="HH62" s="1" t="s">
        <v>187</v>
      </c>
      <c r="HI62" s="168">
        <v>408.69999999999891</v>
      </c>
      <c r="HJ62" s="1" t="s">
        <v>188</v>
      </c>
      <c r="HL62" s="431">
        <v>497.3</v>
      </c>
      <c r="HM62" s="1" t="s">
        <v>190</v>
      </c>
      <c r="HN62" s="431">
        <v>535.70000000000005</v>
      </c>
      <c r="HO62" s="1" t="s">
        <v>186</v>
      </c>
      <c r="HP62" s="496">
        <v>787.799999999992</v>
      </c>
      <c r="HQ62" s="1" t="s">
        <v>187</v>
      </c>
      <c r="HR62" s="213"/>
      <c r="HS62" s="1" t="s">
        <v>188</v>
      </c>
      <c r="HU62" s="431">
        <v>2911.55</v>
      </c>
      <c r="HV62" s="1" t="s">
        <v>190</v>
      </c>
      <c r="HW62" s="431">
        <v>3733</v>
      </c>
      <c r="HX62" s="1" t="s">
        <v>186</v>
      </c>
      <c r="HY62" s="496">
        <v>3368.7999999999956</v>
      </c>
      <c r="HZ62" s="1" t="s">
        <v>187</v>
      </c>
      <c r="IA62" s="545">
        <v>3312.3000000000038</v>
      </c>
      <c r="IB62" s="432" t="s">
        <v>188</v>
      </c>
      <c r="ID62" s="431">
        <v>261.7</v>
      </c>
      <c r="IE62" s="1" t="s">
        <v>190</v>
      </c>
      <c r="IF62" s="431">
        <v>139.80000000000001</v>
      </c>
      <c r="IG62" s="1" t="s">
        <v>186</v>
      </c>
      <c r="IH62" s="496">
        <v>450.49999999999636</v>
      </c>
      <c r="II62" s="1" t="s">
        <v>187</v>
      </c>
      <c r="IJ62" s="213"/>
      <c r="IK62" s="1" t="s">
        <v>188</v>
      </c>
      <c r="IM62" s="431">
        <v>380.3</v>
      </c>
      <c r="IN62" s="1" t="s">
        <v>190</v>
      </c>
      <c r="IO62" s="431">
        <v>264.39999999999998</v>
      </c>
      <c r="IP62" s="1" t="s">
        <v>186</v>
      </c>
      <c r="IQ62" s="168">
        <v>136.49999999999636</v>
      </c>
      <c r="IR62" s="1" t="s">
        <v>187</v>
      </c>
      <c r="IS62" s="168"/>
      <c r="IT62" s="1" t="s">
        <v>188</v>
      </c>
      <c r="IV62">
        <v>364</v>
      </c>
      <c r="IW62" s="1" t="s">
        <v>190</v>
      </c>
      <c r="IX62">
        <v>529.70000000000005</v>
      </c>
      <c r="IY62" s="1" t="s">
        <v>186</v>
      </c>
      <c r="IZ62" s="213">
        <v>337.29999999999563</v>
      </c>
      <c r="JA62" s="1" t="s">
        <v>187</v>
      </c>
      <c r="JB62" s="168">
        <v>319.09999999999991</v>
      </c>
      <c r="JC62" s="1" t="s">
        <v>188</v>
      </c>
      <c r="JE62" s="431">
        <v>513.54999999999995</v>
      </c>
      <c r="JF62" s="1" t="s">
        <v>190</v>
      </c>
      <c r="JG62" s="431">
        <v>260.5</v>
      </c>
      <c r="JH62" s="1" t="s">
        <v>186</v>
      </c>
      <c r="JI62" s="496">
        <v>295.49999999999636</v>
      </c>
      <c r="JJ62" s="1" t="s">
        <v>187</v>
      </c>
      <c r="JK62" s="427">
        <v>269.5</v>
      </c>
      <c r="JL62" s="432" t="s">
        <v>188</v>
      </c>
      <c r="JN62" s="431">
        <v>266.3</v>
      </c>
      <c r="JO62" s="1" t="s">
        <v>190</v>
      </c>
      <c r="JP62" s="431">
        <v>318.5</v>
      </c>
      <c r="JQ62" s="1" t="s">
        <v>186</v>
      </c>
      <c r="JR62" s="496">
        <v>553.99999999999272</v>
      </c>
      <c r="JS62" s="1" t="s">
        <v>187</v>
      </c>
      <c r="JT62" s="213"/>
      <c r="JU62" s="1" t="s">
        <v>188</v>
      </c>
      <c r="JW62" s="431">
        <v>1900.2</v>
      </c>
      <c r="JX62" s="1" t="s">
        <v>190</v>
      </c>
      <c r="JY62" s="431">
        <v>2264.6</v>
      </c>
      <c r="JZ62" s="1" t="s">
        <v>186</v>
      </c>
      <c r="KA62" s="168">
        <v>1384.6000000000058</v>
      </c>
      <c r="KB62" s="1" t="s">
        <v>187</v>
      </c>
      <c r="KC62" s="545">
        <v>1976.3000000000175</v>
      </c>
      <c r="KD62" s="432" t="s">
        <v>188</v>
      </c>
      <c r="KF62">
        <v>130</v>
      </c>
      <c r="KG62" s="1" t="s">
        <v>190</v>
      </c>
      <c r="KH62">
        <v>33</v>
      </c>
      <c r="KI62" s="1" t="s">
        <v>186</v>
      </c>
      <c r="KJ62" s="168">
        <v>173.79999999999927</v>
      </c>
      <c r="KK62" s="1" t="s">
        <v>187</v>
      </c>
      <c r="KL62" s="213">
        <v>1.3000000000001819</v>
      </c>
      <c r="KM62" s="1" t="s">
        <v>188</v>
      </c>
      <c r="KO62" s="431">
        <v>312.3</v>
      </c>
      <c r="KP62" s="1" t="s">
        <v>190</v>
      </c>
      <c r="KQ62" s="431">
        <v>186.3</v>
      </c>
      <c r="KR62" s="1" t="s">
        <v>186</v>
      </c>
      <c r="KS62" s="496">
        <v>283.50000000000364</v>
      </c>
      <c r="KT62" s="1" t="s">
        <v>187</v>
      </c>
      <c r="KU62" s="213"/>
      <c r="KV62" s="1" t="s">
        <v>188</v>
      </c>
      <c r="KX62" s="431">
        <v>356</v>
      </c>
      <c r="KY62" s="1" t="s">
        <v>190</v>
      </c>
      <c r="KZ62" s="431">
        <v>206.4</v>
      </c>
      <c r="LA62" s="1" t="s">
        <v>186</v>
      </c>
      <c r="LB62" s="168">
        <v>128.20000000000073</v>
      </c>
      <c r="LC62" s="1" t="s">
        <v>187</v>
      </c>
      <c r="LD62" s="168"/>
      <c r="LE62" s="1" t="s">
        <v>188</v>
      </c>
      <c r="LG62" s="431">
        <v>201</v>
      </c>
      <c r="LH62" s="1" t="s">
        <v>190</v>
      </c>
      <c r="LI62" s="431">
        <v>188.2</v>
      </c>
      <c r="LJ62" s="1" t="s">
        <v>186</v>
      </c>
      <c r="LK62" s="185">
        <v>165.899999999996</v>
      </c>
      <c r="LL62" s="1" t="s">
        <v>187</v>
      </c>
      <c r="LM62" s="185"/>
      <c r="LN62" s="1" t="s">
        <v>188</v>
      </c>
      <c r="LP62">
        <v>95.5</v>
      </c>
      <c r="LQ62" s="1" t="s">
        <v>190</v>
      </c>
      <c r="LR62">
        <v>194.3</v>
      </c>
      <c r="LS62" s="1" t="s">
        <v>186</v>
      </c>
      <c r="LT62" s="168">
        <v>497.40000000000146</v>
      </c>
      <c r="LU62" s="1" t="s">
        <v>187</v>
      </c>
      <c r="LV62" s="168">
        <v>184.49999999999955</v>
      </c>
      <c r="LW62" s="1" t="s">
        <v>188</v>
      </c>
      <c r="LY62" s="431">
        <v>280.5</v>
      </c>
      <c r="LZ62" s="1" t="s">
        <v>190</v>
      </c>
      <c r="MA62" s="431">
        <v>288.8</v>
      </c>
      <c r="MB62" s="1" t="s">
        <v>186</v>
      </c>
      <c r="MC62" s="168">
        <v>214.00000000000728</v>
      </c>
      <c r="MD62" s="1" t="s">
        <v>187</v>
      </c>
      <c r="ME62" s="168"/>
      <c r="MF62" s="1" t="s">
        <v>188</v>
      </c>
      <c r="MH62" s="431">
        <v>1140.3</v>
      </c>
      <c r="MI62" s="1" t="s">
        <v>190</v>
      </c>
      <c r="MJ62" s="431">
        <v>687.9</v>
      </c>
      <c r="MK62" s="1" t="s">
        <v>186</v>
      </c>
      <c r="ML62" s="466">
        <v>467.60000000002037</v>
      </c>
      <c r="MM62" s="1" t="s">
        <v>187</v>
      </c>
      <c r="MN62" s="588">
        <v>774.80000000000291</v>
      </c>
      <c r="MO62" s="432" t="s">
        <v>188</v>
      </c>
      <c r="MQ62" s="431">
        <v>406.5</v>
      </c>
      <c r="MR62" s="1" t="s">
        <v>190</v>
      </c>
      <c r="MS62" s="431">
        <v>282</v>
      </c>
      <c r="MT62" s="1" t="s">
        <v>186</v>
      </c>
      <c r="MU62" s="431">
        <v>219.49999999998181</v>
      </c>
      <c r="MV62" s="1" t="s">
        <v>187</v>
      </c>
      <c r="MW62" s="545">
        <v>308.50000000000364</v>
      </c>
      <c r="MX62" s="432" t="s">
        <v>188</v>
      </c>
    </row>
    <row r="63" spans="1:363" ht="18">
      <c r="A63" s="128" t="s">
        <v>2984</v>
      </c>
      <c r="B63" s="69">
        <f>SUM(D63:AAP63)</f>
        <v>41023.299999999974</v>
      </c>
      <c r="D63"/>
      <c r="E63" s="10">
        <f>D62*0.25</f>
        <v>114.125</v>
      </c>
      <c r="G63" s="10">
        <f>F62*0.5</f>
        <v>95.1</v>
      </c>
      <c r="I63" s="10">
        <f>H62*0.75</f>
        <v>221.54999999999998</v>
      </c>
      <c r="K63" s="10">
        <f>J62*1</f>
        <v>621.9</v>
      </c>
      <c r="N63" s="10">
        <f>M62*0.25</f>
        <v>54.975000000000001</v>
      </c>
      <c r="P63" s="10">
        <f>O62*0.5</f>
        <v>24.2</v>
      </c>
      <c r="R63" s="10">
        <f>Q62*0.75</f>
        <v>180.22500000000002</v>
      </c>
      <c r="T63" s="10">
        <f>S62*1</f>
        <v>416.5</v>
      </c>
      <c r="W63" s="10">
        <f>V62*0.25</f>
        <v>145.55000000000001</v>
      </c>
      <c r="Y63" s="10">
        <f>X62*0.5</f>
        <v>118.6</v>
      </c>
      <c r="Z63" s="165"/>
      <c r="AA63" s="10">
        <f>Z62*0.75</f>
        <v>374.02500000000038</v>
      </c>
      <c r="AB63" s="165"/>
      <c r="AC63" s="10">
        <f>AB62*1</f>
        <v>422.20000000000027</v>
      </c>
      <c r="AF63" s="10">
        <f>AE62*0.25</f>
        <v>79.224999999999994</v>
      </c>
      <c r="AH63" s="10">
        <f>AG62*0.5</f>
        <v>24.8</v>
      </c>
      <c r="AI63" s="165"/>
      <c r="AJ63" s="10">
        <f>AI62*0.75</f>
        <v>199.87500000000034</v>
      </c>
      <c r="AL63" s="10">
        <f>AK62*1</f>
        <v>37.799999999999727</v>
      </c>
      <c r="AO63" s="10">
        <f>AN62*0.25</f>
        <v>80.150000000000006</v>
      </c>
      <c r="AQ63" s="10">
        <f>AP62*0.5</f>
        <v>63.4</v>
      </c>
      <c r="AR63" s="165"/>
      <c r="AS63" s="10">
        <f>AR62*0.75</f>
        <v>231.60000000000048</v>
      </c>
      <c r="AT63" s="165"/>
      <c r="AU63" s="10">
        <f>AT62*1</f>
        <v>57.699999999999363</v>
      </c>
      <c r="AW63" s="31"/>
      <c r="AX63" s="10">
        <f>AW62*0.25</f>
        <v>176.27500000000001</v>
      </c>
      <c r="AZ63" s="10">
        <f>AY62*0.5</f>
        <v>171.55</v>
      </c>
      <c r="BA63" s="165"/>
      <c r="BB63" s="10">
        <f>BA62*0.75</f>
        <v>613.12500000000068</v>
      </c>
      <c r="BD63" s="10">
        <f>BC62*1</f>
        <v>283.89999999999964</v>
      </c>
      <c r="BG63" s="10">
        <f>BF62*0.25</f>
        <v>97.45</v>
      </c>
      <c r="BI63" s="10">
        <f>BH62*0.5</f>
        <v>272.5</v>
      </c>
      <c r="BJ63" s="165"/>
      <c r="BK63" s="10">
        <f>BJ62*0.75</f>
        <v>390.60000000000082</v>
      </c>
      <c r="BL63" s="165"/>
      <c r="BM63" s="10">
        <f>BL62*1</f>
        <v>403.39999999999873</v>
      </c>
      <c r="BP63" s="10">
        <f>BO62*0.25</f>
        <v>153.52500000000001</v>
      </c>
      <c r="BR63" s="10">
        <f>BQ62*0.5</f>
        <v>136.25</v>
      </c>
      <c r="BT63" s="10">
        <f>BS62*0.75</f>
        <v>477.67500000000075</v>
      </c>
      <c r="BV63" s="10">
        <f>BU62*1</f>
        <v>372.59999999999991</v>
      </c>
      <c r="BX63" s="173"/>
      <c r="BY63" s="10">
        <f>BX62*0.25</f>
        <v>15.600000000000364</v>
      </c>
      <c r="BZ63" s="173"/>
      <c r="CA63" s="10">
        <f>BZ62*0.5</f>
        <v>0</v>
      </c>
      <c r="CB63" s="177"/>
      <c r="CC63" s="10">
        <f>CB62*0.75</f>
        <v>424.04999999999995</v>
      </c>
      <c r="CE63" s="437">
        <f>CD62*1</f>
        <v>197.50000000000546</v>
      </c>
      <c r="CG63" s="431"/>
      <c r="CH63" s="10">
        <f>CG62*0.25</f>
        <v>97.8</v>
      </c>
      <c r="CI63" s="431"/>
      <c r="CJ63" s="10">
        <f>CI62*0.5</f>
        <v>256.89999999999998</v>
      </c>
      <c r="CK63" s="165"/>
      <c r="CL63" s="10">
        <f>CK62*0.75</f>
        <v>254.24999999999727</v>
      </c>
      <c r="CM63" s="165"/>
      <c r="CN63" s="10">
        <f>CM62*1</f>
        <v>0</v>
      </c>
      <c r="CP63" s="431"/>
      <c r="CQ63" s="10">
        <f>CP62*0.25</f>
        <v>28.725000000000001</v>
      </c>
      <c r="CR63" s="431"/>
      <c r="CS63" s="10">
        <f>CR62*0.5</f>
        <v>88.8</v>
      </c>
      <c r="CT63" s="165"/>
      <c r="CU63" s="10">
        <f>CT62*0.75</f>
        <v>129.82499999999754</v>
      </c>
      <c r="CV63" s="165"/>
      <c r="CW63" s="10">
        <f>CV62*1</f>
        <v>0</v>
      </c>
      <c r="CY63" s="431"/>
      <c r="CZ63" s="10">
        <f>CY62*0.25</f>
        <v>72.4375</v>
      </c>
      <c r="DA63" s="431"/>
      <c r="DB63" s="10">
        <f>DA62*0.5</f>
        <v>156.94999999999999</v>
      </c>
      <c r="DC63" s="165"/>
      <c r="DD63" s="10">
        <f>DC62*0.75</f>
        <v>310.87499999999659</v>
      </c>
      <c r="DF63" s="437">
        <f>DE62*1</f>
        <v>159.70000000000618</v>
      </c>
      <c r="DH63" s="431"/>
      <c r="DI63" s="10">
        <f>DH62*0.25</f>
        <v>106.125</v>
      </c>
      <c r="DJ63" s="431"/>
      <c r="DK63" s="10">
        <f>DJ62*0.5</f>
        <v>33.75</v>
      </c>
      <c r="DL63" s="165"/>
      <c r="DM63" s="10">
        <f>DL62*0.75</f>
        <v>138.52499999999577</v>
      </c>
      <c r="DN63" s="165"/>
      <c r="DO63" s="10">
        <f>DN62*1</f>
        <v>0</v>
      </c>
      <c r="DQ63" s="431"/>
      <c r="DR63" s="10">
        <f>DQ62*0.25</f>
        <v>42.575000000000003</v>
      </c>
      <c r="DS63" s="431"/>
      <c r="DT63" s="10">
        <f>DS62*0.5</f>
        <v>105.4</v>
      </c>
      <c r="DU63" s="165"/>
      <c r="DV63" s="10">
        <f>DU62*0.75</f>
        <v>208.5749999999955</v>
      </c>
      <c r="DX63" s="437">
        <f>DW62*1</f>
        <v>315.50000000000546</v>
      </c>
      <c r="DZ63" s="431"/>
      <c r="EA63" s="10">
        <f>DZ62*0.25</f>
        <v>131.72499999999999</v>
      </c>
      <c r="EB63" s="431"/>
      <c r="EC63" s="10">
        <f>EB62*0.5</f>
        <v>159.05000000000001</v>
      </c>
      <c r="ED63" s="31"/>
      <c r="EE63" s="10">
        <f>ED62*0.75</f>
        <v>140.62499999999659</v>
      </c>
      <c r="EF63" s="31"/>
      <c r="EG63" s="10">
        <f>EF62*1</f>
        <v>0</v>
      </c>
      <c r="EI63" s="431"/>
      <c r="EJ63" s="10">
        <f>EI62*0.25</f>
        <v>13.125</v>
      </c>
      <c r="EK63" s="431"/>
      <c r="EL63" s="10">
        <f>EK62*0.5</f>
        <v>140.25</v>
      </c>
      <c r="EM63" s="165"/>
      <c r="EN63" s="10">
        <f>EM62*0.75</f>
        <v>266.47499999999673</v>
      </c>
      <c r="EO63" s="165"/>
      <c r="EP63" s="10">
        <f>EO62*1</f>
        <v>0</v>
      </c>
      <c r="ER63" s="431"/>
      <c r="ES63" s="10">
        <f>ER62*0.25</f>
        <v>66.974999999999994</v>
      </c>
      <c r="ET63" s="431"/>
      <c r="EU63" s="10">
        <f>ET62*0.5</f>
        <v>68.25</v>
      </c>
      <c r="EV63" s="165"/>
      <c r="EW63" s="10">
        <f>EV62*0.75</f>
        <v>273.97499999999673</v>
      </c>
      <c r="EX63" s="165"/>
      <c r="EY63" s="10">
        <f>EX62*1</f>
        <v>0</v>
      </c>
      <c r="FA63" s="431"/>
      <c r="FB63" s="10">
        <f>FA62*0.25</f>
        <v>116.075</v>
      </c>
      <c r="FC63" s="431"/>
      <c r="FD63" s="10">
        <f>FC62*0.5</f>
        <v>4.95</v>
      </c>
      <c r="FE63" s="31"/>
      <c r="FF63" s="10">
        <f>FE62*0.75</f>
        <v>257.39999999999714</v>
      </c>
      <c r="FG63" s="31"/>
      <c r="FH63" s="437">
        <f>FG62*1</f>
        <v>175.5</v>
      </c>
      <c r="FJ63" s="431"/>
      <c r="FK63" s="10">
        <f>FJ62*0.25</f>
        <v>104.075</v>
      </c>
      <c r="FL63" s="431"/>
      <c r="FM63" s="10">
        <f>FL62*0.5</f>
        <v>131.1</v>
      </c>
      <c r="FN63" s="165"/>
      <c r="FO63" s="10">
        <f>FN62*0.75</f>
        <v>224.09999999999673</v>
      </c>
      <c r="FQ63" s="437">
        <f>FP62*1</f>
        <v>420.80000000000109</v>
      </c>
      <c r="FS63" s="431"/>
      <c r="FT63" s="10">
        <f>FS62*0.25</f>
        <v>152.6</v>
      </c>
      <c r="FU63" s="431"/>
      <c r="FV63" s="10">
        <f>FU62*0.5</f>
        <v>157.6</v>
      </c>
      <c r="FW63" s="165"/>
      <c r="FX63" s="10">
        <f>FW62*0.75</f>
        <v>37.799999999998363</v>
      </c>
      <c r="FY63" s="165"/>
      <c r="FZ63" s="10">
        <f>FY62*1</f>
        <v>0</v>
      </c>
      <c r="GB63" s="431"/>
      <c r="GC63" s="10">
        <f>GB62*0.25</f>
        <v>100.875</v>
      </c>
      <c r="GD63" s="431"/>
      <c r="GE63" s="10">
        <f>GD62*0.5</f>
        <v>66.75</v>
      </c>
      <c r="GF63" s="31"/>
      <c r="GG63" s="10">
        <f>GF62*0.75</f>
        <v>182.549999999997</v>
      </c>
      <c r="GH63" s="31"/>
      <c r="GI63" s="10">
        <f>GH62*1</f>
        <v>0</v>
      </c>
      <c r="GK63" s="431"/>
      <c r="GL63" s="10">
        <f>GK62*0.25</f>
        <v>539.79999999999995</v>
      </c>
      <c r="GM63" s="431"/>
      <c r="GN63" s="10">
        <f>GM62*0.5</f>
        <v>1111.0999999999999</v>
      </c>
      <c r="GO63" s="165"/>
      <c r="GP63" s="10">
        <f>GO62*0.75</f>
        <v>1358.9999999999959</v>
      </c>
      <c r="GR63" s="437">
        <f>GQ62*1</f>
        <v>1359.9000000000033</v>
      </c>
      <c r="GT63" s="431"/>
      <c r="GU63" s="10">
        <f>GT62*0.25</f>
        <v>126.3625</v>
      </c>
      <c r="GV63" s="431"/>
      <c r="GW63" s="10">
        <f>GV62*0.5</f>
        <v>114.9</v>
      </c>
      <c r="GX63" s="165"/>
      <c r="GY63" s="10">
        <f>GX62*0.75</f>
        <v>62.849999999996726</v>
      </c>
      <c r="GZ63" s="165"/>
      <c r="HA63" s="10">
        <f>GZ62*1</f>
        <v>0</v>
      </c>
      <c r="HD63" s="10">
        <f>HC62*0.25</f>
        <v>171.95</v>
      </c>
      <c r="HF63" s="10">
        <f>HE62*0.5</f>
        <v>92.5</v>
      </c>
      <c r="HH63" s="10">
        <f>HG62*0.75</f>
        <v>221.62499999999454</v>
      </c>
      <c r="HJ63" s="10">
        <f>HI62*1</f>
        <v>408.69999999999891</v>
      </c>
      <c r="HL63" s="431"/>
      <c r="HM63" s="10">
        <f>HL62*0.25</f>
        <v>124.325</v>
      </c>
      <c r="HN63" s="431"/>
      <c r="HO63" s="10">
        <f>HN62*0.5</f>
        <v>267.85000000000002</v>
      </c>
      <c r="HP63" s="431"/>
      <c r="HQ63" s="10">
        <f>HP62*0.75</f>
        <v>590.849999999994</v>
      </c>
      <c r="HS63" s="10">
        <f>HR62*1</f>
        <v>0</v>
      </c>
      <c r="HU63" s="431"/>
      <c r="HV63" s="10">
        <f>HU62*0.25</f>
        <v>727.88750000000005</v>
      </c>
      <c r="HW63" s="431"/>
      <c r="HX63" s="10">
        <f>HW62*0.5</f>
        <v>1866.5</v>
      </c>
      <c r="HY63" s="431"/>
      <c r="HZ63" s="10">
        <f>HY62*0.75</f>
        <v>2526.5999999999967</v>
      </c>
      <c r="IB63" s="437">
        <f>IA62*1</f>
        <v>3312.3000000000038</v>
      </c>
      <c r="ID63" s="431"/>
      <c r="IE63" s="10">
        <f>ID62*0.25</f>
        <v>65.424999999999997</v>
      </c>
      <c r="IF63" s="431"/>
      <c r="IG63" s="10">
        <f>IF62*0.5</f>
        <v>69.900000000000006</v>
      </c>
      <c r="IH63" s="431"/>
      <c r="II63" s="10">
        <f>IH62*0.75</f>
        <v>337.87499999999727</v>
      </c>
      <c r="IK63" s="10">
        <f>IJ62*1</f>
        <v>0</v>
      </c>
      <c r="IM63" s="431"/>
      <c r="IN63" s="10">
        <f>IM62*0.25</f>
        <v>95.075000000000003</v>
      </c>
      <c r="IO63" s="431"/>
      <c r="IP63" s="10">
        <f>IO62*0.5</f>
        <v>132.19999999999999</v>
      </c>
      <c r="IQ63" s="431"/>
      <c r="IR63" s="10">
        <f>IQ62*0.75</f>
        <v>102.37499999999727</v>
      </c>
      <c r="IT63" s="10">
        <f>IS62*1</f>
        <v>0</v>
      </c>
      <c r="IW63" s="10">
        <f>IV62*0.25</f>
        <v>91</v>
      </c>
      <c r="IY63" s="10">
        <f>IX62*0.5</f>
        <v>264.85000000000002</v>
      </c>
      <c r="JA63" s="10">
        <f>IZ62*0.75</f>
        <v>252.97499999999673</v>
      </c>
      <c r="JC63" s="10">
        <f>JB62*1</f>
        <v>319.09999999999991</v>
      </c>
      <c r="JE63" s="431"/>
      <c r="JF63" s="10">
        <f>JE62*0.25</f>
        <v>128.38749999999999</v>
      </c>
      <c r="JG63" s="431"/>
      <c r="JH63" s="10">
        <f>JG62*0.5</f>
        <v>130.25</v>
      </c>
      <c r="JI63" s="431"/>
      <c r="JJ63" s="10">
        <f>JI62*0.75</f>
        <v>221.62499999999727</v>
      </c>
      <c r="JL63" s="437">
        <f>JK62*1</f>
        <v>269.5</v>
      </c>
      <c r="JN63" s="431"/>
      <c r="JO63" s="10">
        <f>JN62*0.25</f>
        <v>66.575000000000003</v>
      </c>
      <c r="JP63" s="431"/>
      <c r="JQ63" s="10">
        <f>JP62*0.5</f>
        <v>159.25</v>
      </c>
      <c r="JR63" s="431"/>
      <c r="JS63" s="10">
        <f>JR62*0.75</f>
        <v>415.49999999999454</v>
      </c>
      <c r="JU63" s="10">
        <f>JT62*1</f>
        <v>0</v>
      </c>
      <c r="JW63" s="431"/>
      <c r="JX63" s="10">
        <f>JW62*0.25</f>
        <v>475.05</v>
      </c>
      <c r="JY63" s="431"/>
      <c r="JZ63" s="10">
        <f>JY62*0.5</f>
        <v>1132.3</v>
      </c>
      <c r="KA63" s="431"/>
      <c r="KB63" s="10">
        <f>KA62*0.75</f>
        <v>1038.4500000000044</v>
      </c>
      <c r="KD63" s="437">
        <f t="shared" ref="KD63" si="18">KC62*1</f>
        <v>1976.3000000000175</v>
      </c>
      <c r="KG63" s="10">
        <f>KF62*0.25</f>
        <v>32.5</v>
      </c>
      <c r="KI63" s="10">
        <f>KH62*0.5</f>
        <v>16.5</v>
      </c>
      <c r="KK63" s="10">
        <f>KJ62*0.75</f>
        <v>130.34999999999945</v>
      </c>
      <c r="KM63" s="10">
        <f>KL62*1</f>
        <v>1.3000000000001819</v>
      </c>
      <c r="KO63" s="431"/>
      <c r="KP63" s="10">
        <f>KO62*0.25</f>
        <v>78.075000000000003</v>
      </c>
      <c r="KQ63" s="431"/>
      <c r="KR63" s="10">
        <f>KQ62*0.5</f>
        <v>93.15</v>
      </c>
      <c r="KS63" s="431"/>
      <c r="KT63" s="10">
        <f>KS62*0.75</f>
        <v>212.62500000000273</v>
      </c>
      <c r="KV63" s="10">
        <f>KU62*1</f>
        <v>0</v>
      </c>
      <c r="KX63" s="431"/>
      <c r="KY63" s="10">
        <f>KX62*0.25</f>
        <v>89</v>
      </c>
      <c r="KZ63" s="431"/>
      <c r="LA63" s="10">
        <f>KZ62*0.5</f>
        <v>103.2</v>
      </c>
      <c r="LB63" s="431"/>
      <c r="LC63" s="10">
        <f>LB62*0.75</f>
        <v>96.150000000000546</v>
      </c>
      <c r="LE63" s="10">
        <f>LD62*1</f>
        <v>0</v>
      </c>
      <c r="LG63" s="431"/>
      <c r="LH63" s="10">
        <f>LG62*0.25</f>
        <v>50.25</v>
      </c>
      <c r="LI63" s="431"/>
      <c r="LJ63" s="10">
        <f>LI62*0.5</f>
        <v>94.1</v>
      </c>
      <c r="LK63" s="29"/>
      <c r="LL63" s="10">
        <f>LK62*0.75</f>
        <v>124.424999999997</v>
      </c>
      <c r="LM63" s="29"/>
      <c r="LN63" s="10">
        <f>LM62*1</f>
        <v>0</v>
      </c>
      <c r="LQ63" s="10">
        <f>LP62*0.25</f>
        <v>23.875</v>
      </c>
      <c r="LS63" s="10">
        <f>LR62*0.5</f>
        <v>97.15</v>
      </c>
      <c r="LU63" s="10">
        <f>LT62*0.75</f>
        <v>373.05000000000109</v>
      </c>
      <c r="LW63" s="10">
        <f>LV62*1</f>
        <v>184.49999999999955</v>
      </c>
      <c r="LY63" s="431"/>
      <c r="LZ63" s="10">
        <f>LY62*0.25</f>
        <v>70.125</v>
      </c>
      <c r="MA63" s="431"/>
      <c r="MB63" s="10">
        <f>MA62*0.5</f>
        <v>144.4</v>
      </c>
      <c r="MC63" s="431"/>
      <c r="MD63" s="10">
        <f>MC62*0.75</f>
        <v>160.50000000000546</v>
      </c>
      <c r="MF63" s="10">
        <f>ME62*1</f>
        <v>0</v>
      </c>
      <c r="MH63" s="431"/>
      <c r="MI63" s="10">
        <f>MH62*0.25</f>
        <v>285.07499999999999</v>
      </c>
      <c r="MJ63" s="431"/>
      <c r="MK63" s="10">
        <f>MJ62*0.5</f>
        <v>343.95</v>
      </c>
      <c r="ML63" s="431"/>
      <c r="MM63" s="10">
        <f>ML62*0.75</f>
        <v>350.70000000001528</v>
      </c>
      <c r="MO63" s="437">
        <f>MN62*1</f>
        <v>774.80000000000291</v>
      </c>
      <c r="MQ63" s="431"/>
      <c r="MR63" s="10">
        <f>MQ62*0.25</f>
        <v>101.625</v>
      </c>
      <c r="MS63" s="431"/>
      <c r="MT63" s="10">
        <f>MS62*0.5</f>
        <v>141</v>
      </c>
      <c r="MU63" s="431"/>
      <c r="MV63" s="10">
        <f>MU62*0.75</f>
        <v>164.62499999998636</v>
      </c>
      <c r="MX63" s="437">
        <f>MW62*1</f>
        <v>308.50000000000364</v>
      </c>
    </row>
    <row r="64" spans="1:363" s="60" customFormat="1" ht="15.75">
      <c r="A64" s="386"/>
      <c r="B64" s="381"/>
      <c r="C64" s="379"/>
      <c r="E64" s="85"/>
      <c r="G64" s="85"/>
      <c r="I64" s="85"/>
      <c r="L64" s="379"/>
      <c r="N64" s="85"/>
      <c r="P64" s="85"/>
      <c r="R64" s="85"/>
      <c r="U64" s="379"/>
      <c r="W64" s="85"/>
      <c r="Y64" s="85"/>
      <c r="Z64" s="382"/>
      <c r="AB64" s="382"/>
      <c r="AD64" s="379"/>
      <c r="AF64" s="380"/>
      <c r="AI64" s="382"/>
      <c r="AM64" s="379"/>
      <c r="AO64" s="380"/>
      <c r="AR64" s="382"/>
      <c r="AT64" s="382"/>
      <c r="AV64" s="379"/>
      <c r="AW64" s="235"/>
      <c r="AX64" s="380"/>
      <c r="AY64" s="235"/>
      <c r="BA64" s="382"/>
      <c r="BC64" s="382"/>
      <c r="BE64" s="379"/>
      <c r="BG64" s="380"/>
      <c r="BJ64" s="382"/>
      <c r="BL64" s="382"/>
      <c r="BN64" s="379"/>
      <c r="BP64" s="380"/>
      <c r="BW64" s="379"/>
      <c r="BX64" s="384"/>
      <c r="BY64" s="380"/>
      <c r="BZ64" s="384"/>
      <c r="CB64" s="385"/>
      <c r="CE64" s="456"/>
      <c r="CF64" s="379"/>
      <c r="CG64" s="456"/>
      <c r="CH64" s="380"/>
      <c r="CI64" s="456"/>
      <c r="CK64" s="382"/>
      <c r="CM64" s="382"/>
      <c r="CO64" s="379"/>
      <c r="CP64" s="456"/>
      <c r="CQ64" s="380"/>
      <c r="CR64" s="456"/>
      <c r="CT64" s="382"/>
      <c r="CV64" s="382"/>
      <c r="CX64" s="379"/>
      <c r="CY64" s="456"/>
      <c r="CZ64" s="380"/>
      <c r="DA64" s="456"/>
      <c r="DC64" s="382"/>
      <c r="DF64" s="456"/>
      <c r="DG64" s="379"/>
      <c r="DH64" s="456"/>
      <c r="DI64" s="380"/>
      <c r="DJ64" s="456"/>
      <c r="DL64" s="382"/>
      <c r="DN64" s="382"/>
      <c r="DP64" s="379"/>
      <c r="DQ64" s="456"/>
      <c r="DR64" s="380"/>
      <c r="DS64" s="456"/>
      <c r="DU64" s="382"/>
      <c r="DX64" s="456"/>
      <c r="DY64" s="379"/>
      <c r="DZ64" s="456"/>
      <c r="EA64" s="380"/>
      <c r="EB64" s="456"/>
      <c r="ED64" s="235"/>
      <c r="EF64" s="235"/>
      <c r="EH64" s="379"/>
      <c r="EI64" s="456"/>
      <c r="EJ64" s="380"/>
      <c r="EK64" s="456"/>
      <c r="EM64" s="382"/>
      <c r="EO64" s="382"/>
      <c r="EQ64" s="379"/>
      <c r="ER64" s="456"/>
      <c r="ES64" s="380"/>
      <c r="ET64" s="456"/>
      <c r="EV64" s="382"/>
      <c r="EX64" s="382"/>
      <c r="EZ64" s="379"/>
      <c r="FA64" s="456"/>
      <c r="FB64" s="380"/>
      <c r="FC64" s="456"/>
      <c r="FE64" s="235"/>
      <c r="FG64" s="235"/>
      <c r="FH64" s="456"/>
      <c r="FI64" s="379"/>
      <c r="FJ64" s="456"/>
      <c r="FK64" s="380"/>
      <c r="FL64" s="456"/>
      <c r="FN64" s="382"/>
      <c r="FQ64" s="456"/>
      <c r="FR64" s="379"/>
      <c r="FS64" s="456"/>
      <c r="FT64" s="380"/>
      <c r="FU64" s="456"/>
      <c r="FW64" s="382"/>
      <c r="FY64" s="382"/>
      <c r="GA64" s="379"/>
      <c r="GB64" s="456"/>
      <c r="GC64" s="380"/>
      <c r="GD64" s="456"/>
      <c r="GF64" s="235"/>
      <c r="GH64" s="235"/>
      <c r="GJ64" s="379"/>
      <c r="GK64" s="456"/>
      <c r="GL64" s="380"/>
      <c r="GM64" s="456"/>
      <c r="GO64" s="382"/>
      <c r="GR64" s="456"/>
      <c r="GS64" s="379"/>
      <c r="GT64" s="456"/>
      <c r="GU64" s="380"/>
      <c r="GV64" s="456"/>
      <c r="GX64" s="382"/>
      <c r="GZ64" s="382"/>
      <c r="HB64" s="379"/>
      <c r="HD64" s="380"/>
      <c r="HK64" s="379"/>
      <c r="HL64" s="456"/>
      <c r="HM64" s="380"/>
      <c r="HN64" s="456"/>
      <c r="HP64" s="456"/>
      <c r="HT64" s="379"/>
      <c r="HU64" s="456"/>
      <c r="HV64" s="380"/>
      <c r="HW64" s="456"/>
      <c r="HY64" s="456"/>
      <c r="IB64" s="456"/>
      <c r="IC64" s="379"/>
      <c r="ID64" s="456"/>
      <c r="IE64" s="380"/>
      <c r="IF64" s="456"/>
      <c r="IH64" s="456"/>
      <c r="IL64" s="379"/>
      <c r="IM64" s="456"/>
      <c r="IN64" s="380"/>
      <c r="IO64" s="456"/>
      <c r="IQ64" s="456"/>
      <c r="IU64" s="379"/>
      <c r="IW64" s="380"/>
      <c r="JD64" s="379"/>
      <c r="JE64" s="456"/>
      <c r="JF64" s="380"/>
      <c r="JG64" s="456"/>
      <c r="JI64" s="456"/>
      <c r="JL64" s="456"/>
      <c r="JM64" s="379"/>
      <c r="JN64" s="456"/>
      <c r="JO64" s="380"/>
      <c r="JP64" s="456"/>
      <c r="JR64" s="456"/>
      <c r="JV64" s="379"/>
      <c r="JW64" s="456"/>
      <c r="JX64" s="380"/>
      <c r="JY64" s="456"/>
      <c r="KA64" s="456"/>
      <c r="KD64" s="456"/>
      <c r="KE64" s="379"/>
      <c r="KG64" s="380"/>
      <c r="KN64" s="379"/>
      <c r="KO64" s="456"/>
      <c r="KP64" s="380"/>
      <c r="KQ64" s="456"/>
      <c r="KS64" s="456"/>
      <c r="KW64" s="379"/>
      <c r="KX64" s="456"/>
      <c r="KY64" s="380"/>
      <c r="KZ64" s="456"/>
      <c r="LB64" s="456"/>
      <c r="LF64" s="379"/>
      <c r="LG64" s="456"/>
      <c r="LH64" s="380"/>
      <c r="LI64" s="456"/>
      <c r="LK64" s="383"/>
      <c r="LM64" s="383"/>
      <c r="LO64" s="379"/>
      <c r="LQ64" s="380"/>
      <c r="LX64" s="379"/>
      <c r="LY64" s="456"/>
      <c r="LZ64" s="380"/>
      <c r="MA64" s="456"/>
      <c r="MC64" s="456"/>
      <c r="MG64" s="379"/>
      <c r="MH64" s="456"/>
      <c r="MI64" s="380"/>
      <c r="MJ64" s="456"/>
      <c r="ML64" s="456"/>
      <c r="MO64" s="456"/>
      <c r="MP64" s="379"/>
      <c r="MQ64" s="456"/>
      <c r="MR64" s="380"/>
      <c r="MS64" s="456"/>
      <c r="MU64" s="456"/>
      <c r="MX64" s="456"/>
      <c r="MY64" s="379"/>
    </row>
    <row r="65" spans="1:363" ht="18">
      <c r="A65" s="62" t="s">
        <v>989</v>
      </c>
      <c r="B65" s="69"/>
      <c r="D65"/>
      <c r="E65" s="1" t="s">
        <v>190</v>
      </c>
      <c r="G65" s="1" t="s">
        <v>186</v>
      </c>
      <c r="H65">
        <v>76.900000000000006</v>
      </c>
      <c r="I65" s="1" t="s">
        <v>187</v>
      </c>
      <c r="J65" s="157">
        <v>313.5</v>
      </c>
      <c r="K65" s="1" t="s">
        <v>188</v>
      </c>
      <c r="N65" s="1" t="s">
        <v>190</v>
      </c>
      <c r="P65" s="1" t="s">
        <v>186</v>
      </c>
      <c r="Q65">
        <v>74.3</v>
      </c>
      <c r="R65" s="1" t="s">
        <v>187</v>
      </c>
      <c r="S65" s="168">
        <v>199.5</v>
      </c>
      <c r="T65" s="1" t="s">
        <v>188</v>
      </c>
      <c r="W65" s="1" t="s">
        <v>190</v>
      </c>
      <c r="Y65" s="1" t="s">
        <v>186</v>
      </c>
      <c r="Z65" s="168">
        <v>443.00000000000023</v>
      </c>
      <c r="AA65" s="1" t="s">
        <v>187</v>
      </c>
      <c r="AB65" s="168">
        <v>605.09999999999991</v>
      </c>
      <c r="AC65" s="1" t="s">
        <v>188</v>
      </c>
      <c r="AF65" s="1" t="s">
        <v>190</v>
      </c>
      <c r="AH65" s="1" t="s">
        <v>186</v>
      </c>
      <c r="AI65" s="168">
        <v>542.90000000000032</v>
      </c>
      <c r="AJ65" s="1" t="s">
        <v>187</v>
      </c>
      <c r="AK65" s="168">
        <v>42</v>
      </c>
      <c r="AL65" s="1" t="s">
        <v>188</v>
      </c>
      <c r="AO65" s="1" t="s">
        <v>190</v>
      </c>
      <c r="AQ65" s="1" t="s">
        <v>186</v>
      </c>
      <c r="AR65" s="168">
        <v>453.90000000000009</v>
      </c>
      <c r="AS65" s="1" t="s">
        <v>187</v>
      </c>
      <c r="AT65" s="168">
        <v>430.19999999999936</v>
      </c>
      <c r="AU65" s="1" t="s">
        <v>188</v>
      </c>
      <c r="AW65" s="31"/>
      <c r="AX65" s="1" t="s">
        <v>190</v>
      </c>
      <c r="AZ65" s="1" t="s">
        <v>186</v>
      </c>
      <c r="BA65" s="168">
        <v>656.5</v>
      </c>
      <c r="BB65" s="1" t="s">
        <v>187</v>
      </c>
      <c r="BC65" s="168">
        <v>602.99999999999909</v>
      </c>
      <c r="BD65" s="1" t="s">
        <v>188</v>
      </c>
      <c r="BG65" s="1" t="s">
        <v>190</v>
      </c>
      <c r="BI65" s="1" t="s">
        <v>186</v>
      </c>
      <c r="BJ65" s="168">
        <v>785.5</v>
      </c>
      <c r="BK65" s="1" t="s">
        <v>187</v>
      </c>
      <c r="BL65" s="168">
        <v>256.70000000000073</v>
      </c>
      <c r="BM65" s="1" t="s">
        <v>188</v>
      </c>
      <c r="BP65" s="1" t="s">
        <v>190</v>
      </c>
      <c r="BR65" s="1" t="s">
        <v>186</v>
      </c>
      <c r="BS65" s="168">
        <v>618</v>
      </c>
      <c r="BT65" s="1" t="s">
        <v>187</v>
      </c>
      <c r="BU65" s="168">
        <v>211.19999999999936</v>
      </c>
      <c r="BV65" s="1" t="s">
        <v>188</v>
      </c>
      <c r="BX65" s="173"/>
      <c r="BY65" s="1" t="s">
        <v>190</v>
      </c>
      <c r="BZ65" s="173"/>
      <c r="CA65" s="1" t="s">
        <v>186</v>
      </c>
      <c r="CB65" s="177">
        <v>308</v>
      </c>
      <c r="CC65" s="1" t="s">
        <v>187</v>
      </c>
      <c r="CD65" s="427">
        <v>15.600000000002183</v>
      </c>
      <c r="CE65" s="432" t="s">
        <v>188</v>
      </c>
      <c r="CG65" s="431"/>
      <c r="CH65" s="1" t="s">
        <v>190</v>
      </c>
      <c r="CI65" s="431"/>
      <c r="CJ65" s="1" t="s">
        <v>186</v>
      </c>
      <c r="CK65" s="168">
        <v>422.80000000000109</v>
      </c>
      <c r="CL65" s="1" t="s">
        <v>187</v>
      </c>
      <c r="CM65" s="168"/>
      <c r="CN65" s="1" t="s">
        <v>188</v>
      </c>
      <c r="CP65" s="431"/>
      <c r="CQ65" s="1" t="s">
        <v>190</v>
      </c>
      <c r="CR65" s="431"/>
      <c r="CS65" s="1" t="s">
        <v>186</v>
      </c>
      <c r="CT65" s="168">
        <v>406.19999999999982</v>
      </c>
      <c r="CU65" s="1" t="s">
        <v>187</v>
      </c>
      <c r="CV65" s="168"/>
      <c r="CW65" s="1" t="s">
        <v>188</v>
      </c>
      <c r="CY65" s="431"/>
      <c r="CZ65" s="1" t="s">
        <v>190</v>
      </c>
      <c r="DA65" s="431"/>
      <c r="DB65" s="1" t="s">
        <v>186</v>
      </c>
      <c r="DC65" s="168">
        <v>238.10000000000127</v>
      </c>
      <c r="DD65" s="1" t="s">
        <v>187</v>
      </c>
      <c r="DE65" s="545">
        <v>262.50000000000364</v>
      </c>
      <c r="DF65" s="432" t="s">
        <v>188</v>
      </c>
      <c r="DH65" s="431"/>
      <c r="DI65" s="1" t="s">
        <v>190</v>
      </c>
      <c r="DJ65" s="431"/>
      <c r="DK65" s="1" t="s">
        <v>186</v>
      </c>
      <c r="DL65" s="168">
        <v>201.50000000000182</v>
      </c>
      <c r="DM65" s="1" t="s">
        <v>187</v>
      </c>
      <c r="DN65" s="168"/>
      <c r="DO65" s="1" t="s">
        <v>188</v>
      </c>
      <c r="DQ65" s="431"/>
      <c r="DR65" s="1" t="s">
        <v>190</v>
      </c>
      <c r="DS65" s="431"/>
      <c r="DT65" s="1" t="s">
        <v>186</v>
      </c>
      <c r="DU65" s="496">
        <v>133.20000000000255</v>
      </c>
      <c r="DV65" s="1" t="s">
        <v>187</v>
      </c>
      <c r="DW65" s="545">
        <v>309.90000000000327</v>
      </c>
      <c r="DX65" s="432" t="s">
        <v>188</v>
      </c>
      <c r="DZ65" s="431"/>
      <c r="EA65" s="1" t="s">
        <v>190</v>
      </c>
      <c r="EB65" s="431"/>
      <c r="EC65" s="1" t="s">
        <v>186</v>
      </c>
      <c r="ED65" s="168">
        <v>430.90000000000327</v>
      </c>
      <c r="EE65" s="1" t="s">
        <v>187</v>
      </c>
      <c r="EF65" s="168"/>
      <c r="EG65" s="1" t="s">
        <v>188</v>
      </c>
      <c r="EI65" s="431"/>
      <c r="EJ65" s="1" t="s">
        <v>190</v>
      </c>
      <c r="EK65" s="431"/>
      <c r="EL65" s="1" t="s">
        <v>186</v>
      </c>
      <c r="EM65" s="496">
        <v>288.40000000000327</v>
      </c>
      <c r="EN65" s="1" t="s">
        <v>187</v>
      </c>
      <c r="EO65" s="213"/>
      <c r="EP65" s="1" t="s">
        <v>188</v>
      </c>
      <c r="ER65" s="431"/>
      <c r="ES65" s="1" t="s">
        <v>190</v>
      </c>
      <c r="ET65" s="431"/>
      <c r="EU65" s="1" t="s">
        <v>186</v>
      </c>
      <c r="EV65" s="168">
        <v>256.300000000002</v>
      </c>
      <c r="EW65" s="1" t="s">
        <v>187</v>
      </c>
      <c r="EX65" s="168"/>
      <c r="EY65" s="1" t="s">
        <v>188</v>
      </c>
      <c r="FA65" s="431"/>
      <c r="FB65" s="1" t="s">
        <v>190</v>
      </c>
      <c r="FC65" s="431"/>
      <c r="FD65" s="1" t="s">
        <v>186</v>
      </c>
      <c r="FE65" s="496">
        <v>245.50000000000273</v>
      </c>
      <c r="FF65" s="1" t="s">
        <v>187</v>
      </c>
      <c r="FG65" s="427">
        <v>370.600000000004</v>
      </c>
      <c r="FH65" s="432" t="s">
        <v>188</v>
      </c>
      <c r="FJ65" s="431"/>
      <c r="FK65" s="1" t="s">
        <v>190</v>
      </c>
      <c r="FL65" s="431"/>
      <c r="FM65" s="1" t="s">
        <v>186</v>
      </c>
      <c r="FN65" s="496">
        <v>192.10000000000309</v>
      </c>
      <c r="FO65" s="1" t="s">
        <v>187</v>
      </c>
      <c r="FP65" s="545">
        <v>620.100000000004</v>
      </c>
      <c r="FQ65" s="432" t="s">
        <v>188</v>
      </c>
      <c r="FS65" s="431"/>
      <c r="FT65" s="1" t="s">
        <v>190</v>
      </c>
      <c r="FU65" s="431"/>
      <c r="FV65" s="1" t="s">
        <v>186</v>
      </c>
      <c r="FW65" s="496">
        <v>365.60000000000036</v>
      </c>
      <c r="FX65" s="1" t="s">
        <v>187</v>
      </c>
      <c r="FY65" s="213"/>
      <c r="FZ65" s="1" t="s">
        <v>188</v>
      </c>
      <c r="GB65" s="431"/>
      <c r="GC65" s="1" t="s">
        <v>190</v>
      </c>
      <c r="GD65" s="431"/>
      <c r="GE65" s="1" t="s">
        <v>186</v>
      </c>
      <c r="GF65" s="168">
        <v>64.800000000004729</v>
      </c>
      <c r="GG65" s="1" t="s">
        <v>187</v>
      </c>
      <c r="GH65" s="168"/>
      <c r="GI65" s="1" t="s">
        <v>188</v>
      </c>
      <c r="GK65" s="431"/>
      <c r="GL65" s="1" t="s">
        <v>190</v>
      </c>
      <c r="GM65" s="431"/>
      <c r="GN65" s="1" t="s">
        <v>186</v>
      </c>
      <c r="GO65" s="496">
        <v>2245.4000000000015</v>
      </c>
      <c r="GP65" s="1" t="s">
        <v>187</v>
      </c>
      <c r="GQ65" s="545">
        <v>1437.7000000000007</v>
      </c>
      <c r="GR65" s="432" t="s">
        <v>188</v>
      </c>
      <c r="GT65" s="431"/>
      <c r="GU65" s="1" t="s">
        <v>190</v>
      </c>
      <c r="GV65" s="431"/>
      <c r="GW65" s="1" t="s">
        <v>186</v>
      </c>
      <c r="GX65" s="496">
        <v>209.79999999999927</v>
      </c>
      <c r="GY65" s="1" t="s">
        <v>187</v>
      </c>
      <c r="GZ65" s="213"/>
      <c r="HA65" s="1" t="s">
        <v>188</v>
      </c>
      <c r="HD65" s="1" t="s">
        <v>190</v>
      </c>
      <c r="HF65" s="1" t="s">
        <v>186</v>
      </c>
      <c r="HG65" s="168">
        <v>450.10000000000218</v>
      </c>
      <c r="HH65" s="1" t="s">
        <v>187</v>
      </c>
      <c r="HI65" s="168">
        <v>510.00000000000273</v>
      </c>
      <c r="HJ65" s="1" t="s">
        <v>188</v>
      </c>
      <c r="HL65" s="431"/>
      <c r="HM65" s="1" t="s">
        <v>190</v>
      </c>
      <c r="HN65" s="431"/>
      <c r="HO65" s="1" t="s">
        <v>186</v>
      </c>
      <c r="HP65" s="496">
        <v>259.40000000000327</v>
      </c>
      <c r="HQ65" s="1" t="s">
        <v>187</v>
      </c>
      <c r="HR65" s="213"/>
      <c r="HS65" s="1" t="s">
        <v>188</v>
      </c>
      <c r="HU65" s="431"/>
      <c r="HV65" s="1" t="s">
        <v>190</v>
      </c>
      <c r="HW65" s="431"/>
      <c r="HX65" s="1" t="s">
        <v>186</v>
      </c>
      <c r="HY65" s="496">
        <v>2731.8000000000029</v>
      </c>
      <c r="HZ65" s="1" t="s">
        <v>187</v>
      </c>
      <c r="IA65" s="545">
        <v>3042.3000000000011</v>
      </c>
      <c r="IB65" s="432" t="s">
        <v>188</v>
      </c>
      <c r="ID65" s="431"/>
      <c r="IE65" s="1" t="s">
        <v>190</v>
      </c>
      <c r="IF65" s="431"/>
      <c r="IG65" s="1" t="s">
        <v>186</v>
      </c>
      <c r="IH65" s="496">
        <v>49.500000000003638</v>
      </c>
      <c r="II65" s="1" t="s">
        <v>187</v>
      </c>
      <c r="IJ65" s="213"/>
      <c r="IK65" s="1" t="s">
        <v>188</v>
      </c>
      <c r="IM65" s="431"/>
      <c r="IN65" s="1" t="s">
        <v>190</v>
      </c>
      <c r="IO65" s="431"/>
      <c r="IP65" s="1" t="s">
        <v>186</v>
      </c>
      <c r="IQ65" s="168">
        <v>154.20000000000437</v>
      </c>
      <c r="IR65" s="1" t="s">
        <v>187</v>
      </c>
      <c r="IS65" s="168"/>
      <c r="IT65" s="1" t="s">
        <v>188</v>
      </c>
      <c r="IW65" s="1" t="s">
        <v>190</v>
      </c>
      <c r="IY65" s="1" t="s">
        <v>186</v>
      </c>
      <c r="IZ65" s="213">
        <v>169.40000000000327</v>
      </c>
      <c r="JA65" s="1" t="s">
        <v>187</v>
      </c>
      <c r="JB65" s="168">
        <v>405.20000000000073</v>
      </c>
      <c r="JC65" s="1" t="s">
        <v>188</v>
      </c>
      <c r="JE65" s="431"/>
      <c r="JF65" s="1" t="s">
        <v>190</v>
      </c>
      <c r="JG65" s="431"/>
      <c r="JH65" s="1" t="s">
        <v>186</v>
      </c>
      <c r="JI65" s="496">
        <v>383.09999999999854</v>
      </c>
      <c r="JJ65" s="1" t="s">
        <v>187</v>
      </c>
      <c r="JK65" s="427">
        <v>320.100000000004</v>
      </c>
      <c r="JL65" s="432" t="s">
        <v>188</v>
      </c>
      <c r="JN65" s="431"/>
      <c r="JO65" s="1" t="s">
        <v>190</v>
      </c>
      <c r="JP65" s="431"/>
      <c r="JQ65" s="1" t="s">
        <v>186</v>
      </c>
      <c r="JR65" s="496">
        <v>154</v>
      </c>
      <c r="JS65" s="1" t="s">
        <v>187</v>
      </c>
      <c r="JT65" s="213"/>
      <c r="JU65" s="1" t="s">
        <v>188</v>
      </c>
      <c r="JW65" s="431"/>
      <c r="JX65" s="1" t="s">
        <v>190</v>
      </c>
      <c r="JY65" s="431"/>
      <c r="JZ65" s="1" t="s">
        <v>186</v>
      </c>
      <c r="KA65" s="168">
        <v>1712</v>
      </c>
      <c r="KB65" s="1" t="s">
        <v>187</v>
      </c>
      <c r="KC65" s="545">
        <v>2179.1999999999553</v>
      </c>
      <c r="KD65" s="432" t="s">
        <v>188</v>
      </c>
      <c r="KG65" s="1" t="s">
        <v>190</v>
      </c>
      <c r="KI65" s="1" t="s">
        <v>186</v>
      </c>
      <c r="KJ65" s="168">
        <v>68.19999999999709</v>
      </c>
      <c r="KK65" s="1" t="s">
        <v>187</v>
      </c>
      <c r="KL65" s="213">
        <v>151.00000000000182</v>
      </c>
      <c r="KM65" s="1" t="s">
        <v>188</v>
      </c>
      <c r="KO65" s="431"/>
      <c r="KP65" s="1" t="s">
        <v>190</v>
      </c>
      <c r="KQ65" s="431"/>
      <c r="KR65" s="1" t="s">
        <v>186</v>
      </c>
      <c r="KS65" s="496">
        <v>237.20000000000073</v>
      </c>
      <c r="KT65" s="1" t="s">
        <v>187</v>
      </c>
      <c r="KU65" s="213"/>
      <c r="KV65" s="1" t="s">
        <v>188</v>
      </c>
      <c r="KX65" s="431"/>
      <c r="KY65" s="1" t="s">
        <v>190</v>
      </c>
      <c r="KZ65" s="431"/>
      <c r="LA65" s="1" t="s">
        <v>186</v>
      </c>
      <c r="LB65" s="168">
        <v>244.79999999999563</v>
      </c>
      <c r="LC65" s="1" t="s">
        <v>187</v>
      </c>
      <c r="LD65" s="168"/>
      <c r="LE65" s="1" t="s">
        <v>188</v>
      </c>
      <c r="LG65" s="431"/>
      <c r="LH65" s="1" t="s">
        <v>190</v>
      </c>
      <c r="LI65" s="431"/>
      <c r="LJ65" s="1" t="s">
        <v>186</v>
      </c>
      <c r="LK65" s="185">
        <v>187.60000000000309</v>
      </c>
      <c r="LL65" s="1" t="s">
        <v>187</v>
      </c>
      <c r="LM65" s="185"/>
      <c r="LN65" s="1" t="s">
        <v>188</v>
      </c>
      <c r="LQ65" s="1" t="s">
        <v>190</v>
      </c>
      <c r="LS65" s="1" t="s">
        <v>186</v>
      </c>
      <c r="LT65" s="168">
        <v>102.29999999999927</v>
      </c>
      <c r="LU65" s="1" t="s">
        <v>187</v>
      </c>
      <c r="LV65" s="168">
        <v>279.90000000000146</v>
      </c>
      <c r="LW65" s="1" t="s">
        <v>188</v>
      </c>
      <c r="LY65" s="431"/>
      <c r="LZ65" s="1" t="s">
        <v>190</v>
      </c>
      <c r="MA65" s="431"/>
      <c r="MB65" s="1" t="s">
        <v>186</v>
      </c>
      <c r="MC65" s="168">
        <v>245.90000000000146</v>
      </c>
      <c r="MD65" s="1" t="s">
        <v>187</v>
      </c>
      <c r="ME65" s="168"/>
      <c r="MF65" s="1" t="s">
        <v>188</v>
      </c>
      <c r="MH65" s="431"/>
      <c r="MI65" s="1" t="s">
        <v>190</v>
      </c>
      <c r="MJ65" s="431"/>
      <c r="MK65" s="1" t="s">
        <v>186</v>
      </c>
      <c r="ML65" s="466">
        <v>524.70000000000073</v>
      </c>
      <c r="MM65" s="1" t="s">
        <v>187</v>
      </c>
      <c r="MN65" s="588">
        <v>946.50000000000364</v>
      </c>
      <c r="MO65" s="432" t="s">
        <v>188</v>
      </c>
      <c r="MQ65" s="431"/>
      <c r="MR65" s="1" t="s">
        <v>190</v>
      </c>
      <c r="MS65" s="431"/>
      <c r="MT65" s="1" t="s">
        <v>186</v>
      </c>
      <c r="MU65" s="431">
        <v>232.00000000000728</v>
      </c>
      <c r="MV65" s="1" t="s">
        <v>187</v>
      </c>
      <c r="MW65" s="545">
        <v>376.5</v>
      </c>
      <c r="MX65" s="432" t="s">
        <v>188</v>
      </c>
    </row>
    <row r="66" spans="1:363" ht="18">
      <c r="A66" s="128" t="s">
        <v>2985</v>
      </c>
      <c r="B66" s="69">
        <f>SUM(D66:AAP66)</f>
        <v>27062.650000000031</v>
      </c>
      <c r="D66"/>
      <c r="E66" s="10">
        <f>D65*0.25</f>
        <v>0</v>
      </c>
      <c r="G66" s="10">
        <f>F65*0.5</f>
        <v>0</v>
      </c>
      <c r="I66" s="10">
        <f>H65*0.75</f>
        <v>57.675000000000004</v>
      </c>
      <c r="K66" s="10">
        <f>J65*1</f>
        <v>313.5</v>
      </c>
      <c r="N66" s="10">
        <f>M65*0.25</f>
        <v>0</v>
      </c>
      <c r="P66" s="10">
        <f>O65*0.5</f>
        <v>0</v>
      </c>
      <c r="R66" s="10">
        <f>Q65*0.75</f>
        <v>55.724999999999994</v>
      </c>
      <c r="T66" s="10">
        <f>S65*1</f>
        <v>199.5</v>
      </c>
      <c r="W66" s="10">
        <f>V65*0.25</f>
        <v>0</v>
      </c>
      <c r="Y66" s="10">
        <f>X65*0.5</f>
        <v>0</v>
      </c>
      <c r="Z66" s="165"/>
      <c r="AA66" s="10">
        <f>Z65*0.75</f>
        <v>332.25000000000017</v>
      </c>
      <c r="AB66" s="165"/>
      <c r="AC66" s="10">
        <f>AB65*1</f>
        <v>605.09999999999991</v>
      </c>
      <c r="AF66" s="10">
        <f>AE65*0.25</f>
        <v>0</v>
      </c>
      <c r="AH66" s="10">
        <f>AG65*0.5</f>
        <v>0</v>
      </c>
      <c r="AI66" s="165"/>
      <c r="AJ66" s="10">
        <f>AI65*0.75</f>
        <v>407.17500000000024</v>
      </c>
      <c r="AK66" s="165"/>
      <c r="AL66" s="10">
        <f>AK65*1</f>
        <v>42</v>
      </c>
      <c r="AO66" s="10">
        <f>AN65*0.25</f>
        <v>0</v>
      </c>
      <c r="AQ66" s="10">
        <f>AP65*0.5</f>
        <v>0</v>
      </c>
      <c r="AR66" s="165"/>
      <c r="AS66" s="10">
        <f>AR65*0.75</f>
        <v>340.42500000000007</v>
      </c>
      <c r="AT66" s="165"/>
      <c r="AU66" s="10">
        <f>AT65*1</f>
        <v>430.19999999999936</v>
      </c>
      <c r="AW66" s="31"/>
      <c r="AX66" s="10">
        <f>AW65*0.25</f>
        <v>0</v>
      </c>
      <c r="AZ66" s="10">
        <f>AY65*0.5</f>
        <v>0</v>
      </c>
      <c r="BA66" s="165"/>
      <c r="BB66" s="10">
        <f>BA65*0.75</f>
        <v>492.375</v>
      </c>
      <c r="BD66" s="10">
        <f>BC65*1</f>
        <v>602.99999999999909</v>
      </c>
      <c r="BG66" s="10">
        <f>BF65*0.25</f>
        <v>0</v>
      </c>
      <c r="BI66" s="10">
        <f>BH65*0.5</f>
        <v>0</v>
      </c>
      <c r="BJ66" s="165"/>
      <c r="BK66" s="10">
        <f>BJ65*0.75</f>
        <v>589.125</v>
      </c>
      <c r="BL66" s="165"/>
      <c r="BM66" s="10">
        <f>BL65*1</f>
        <v>256.70000000000073</v>
      </c>
      <c r="BP66" s="10">
        <f>BO65*0.25</f>
        <v>0</v>
      </c>
      <c r="BR66" s="10">
        <f>BQ65*0.5</f>
        <v>0</v>
      </c>
      <c r="BT66" s="10">
        <f>BS65*0.75</f>
        <v>463.5</v>
      </c>
      <c r="BV66" s="10">
        <f>BU65*1</f>
        <v>211.19999999999936</v>
      </c>
      <c r="BX66" s="173"/>
      <c r="BY66" s="10">
        <f>BX65*0.25</f>
        <v>0</v>
      </c>
      <c r="BZ66" s="173"/>
      <c r="CA66" s="10">
        <f>BZ65*0.5</f>
        <v>0</v>
      </c>
      <c r="CB66" s="177"/>
      <c r="CC66" s="10">
        <f>CB65*0.75</f>
        <v>231</v>
      </c>
      <c r="CE66" s="437">
        <f>CD65*1</f>
        <v>15.600000000002183</v>
      </c>
      <c r="CG66" s="431"/>
      <c r="CH66" s="10">
        <f>CG65*0.25</f>
        <v>0</v>
      </c>
      <c r="CI66" s="431"/>
      <c r="CJ66" s="10">
        <f>CI65*0.5</f>
        <v>0</v>
      </c>
      <c r="CK66" s="165"/>
      <c r="CL66" s="10">
        <f>CK65*0.75</f>
        <v>317.10000000000082</v>
      </c>
      <c r="CM66" s="165"/>
      <c r="CN66" s="10">
        <f>CM65*1</f>
        <v>0</v>
      </c>
      <c r="CP66" s="431"/>
      <c r="CQ66" s="10">
        <f>CP65*0.25</f>
        <v>0</v>
      </c>
      <c r="CR66" s="431"/>
      <c r="CS66" s="10">
        <f>CR65*0.5</f>
        <v>0</v>
      </c>
      <c r="CT66" s="165"/>
      <c r="CU66" s="10">
        <f>CT65*0.75</f>
        <v>304.64999999999986</v>
      </c>
      <c r="CV66" s="165"/>
      <c r="CW66" s="10">
        <f>CV65*1</f>
        <v>0</v>
      </c>
      <c r="CY66" s="431"/>
      <c r="CZ66" s="10">
        <f>CY65*0.25</f>
        <v>0</v>
      </c>
      <c r="DA66" s="431"/>
      <c r="DB66" s="10">
        <f>DA65*0.5</f>
        <v>0</v>
      </c>
      <c r="DC66" s="165"/>
      <c r="DD66" s="10">
        <f>DC65*0.75</f>
        <v>178.57500000000095</v>
      </c>
      <c r="DF66" s="437">
        <f>DE65*1</f>
        <v>262.50000000000364</v>
      </c>
      <c r="DH66" s="431"/>
      <c r="DI66" s="10">
        <f>DH65*0.25</f>
        <v>0</v>
      </c>
      <c r="DJ66" s="431"/>
      <c r="DK66" s="10">
        <f>DJ65*0.5</f>
        <v>0</v>
      </c>
      <c r="DL66" s="165"/>
      <c r="DM66" s="10">
        <f>DL65*0.75</f>
        <v>151.12500000000136</v>
      </c>
      <c r="DN66" s="165"/>
      <c r="DO66" s="10">
        <f>DN65*1</f>
        <v>0</v>
      </c>
      <c r="DQ66" s="431"/>
      <c r="DR66" s="10">
        <f>DQ65*0.25</f>
        <v>0</v>
      </c>
      <c r="DS66" s="431"/>
      <c r="DT66" s="10">
        <f>DS65*0.5</f>
        <v>0</v>
      </c>
      <c r="DU66" s="165"/>
      <c r="DV66" s="10">
        <f>DU65*0.75</f>
        <v>99.90000000000191</v>
      </c>
      <c r="DX66" s="437">
        <f>DW65*1</f>
        <v>309.90000000000327</v>
      </c>
      <c r="DZ66" s="431"/>
      <c r="EA66" s="10">
        <f>DZ65*0.25</f>
        <v>0</v>
      </c>
      <c r="EB66" s="431"/>
      <c r="EC66" s="10">
        <f>EB65*0.5</f>
        <v>0</v>
      </c>
      <c r="ED66" s="31"/>
      <c r="EE66" s="10">
        <f>ED65*0.75</f>
        <v>323.17500000000246</v>
      </c>
      <c r="EF66" s="31"/>
      <c r="EG66" s="10">
        <f>EF65*1</f>
        <v>0</v>
      </c>
      <c r="EI66" s="431"/>
      <c r="EJ66" s="10">
        <f>EI65*0.25</f>
        <v>0</v>
      </c>
      <c r="EK66" s="431"/>
      <c r="EL66" s="10">
        <f>EK65*0.5</f>
        <v>0</v>
      </c>
      <c r="EM66" s="165"/>
      <c r="EN66" s="10">
        <f>EM65*0.75</f>
        <v>216.30000000000246</v>
      </c>
      <c r="EO66" s="165"/>
      <c r="EP66" s="10">
        <f>EO65*1</f>
        <v>0</v>
      </c>
      <c r="ER66" s="431"/>
      <c r="ES66" s="10">
        <f>ER65*0.25</f>
        <v>0</v>
      </c>
      <c r="ET66" s="431"/>
      <c r="EU66" s="10">
        <f>ET65*0.5</f>
        <v>0</v>
      </c>
      <c r="EV66" s="165"/>
      <c r="EW66" s="10">
        <f>EV65*0.75</f>
        <v>192.2250000000015</v>
      </c>
      <c r="EX66" s="165"/>
      <c r="EY66" s="10">
        <f>EX65*1</f>
        <v>0</v>
      </c>
      <c r="FA66" s="431"/>
      <c r="FB66" s="10">
        <f>FA65*0.25</f>
        <v>0</v>
      </c>
      <c r="FC66" s="431"/>
      <c r="FD66" s="10">
        <f>FC65*0.5</f>
        <v>0</v>
      </c>
      <c r="FE66" s="31"/>
      <c r="FF66" s="10">
        <f>FE65*0.75</f>
        <v>184.12500000000205</v>
      </c>
      <c r="FG66" s="31"/>
      <c r="FH66" s="437">
        <f>FG65*1</f>
        <v>370.600000000004</v>
      </c>
      <c r="FJ66" s="431"/>
      <c r="FK66" s="10">
        <f>FJ65*0.25</f>
        <v>0</v>
      </c>
      <c r="FL66" s="431"/>
      <c r="FM66" s="10">
        <f>FL65*0.5</f>
        <v>0</v>
      </c>
      <c r="FN66" s="165"/>
      <c r="FO66" s="10">
        <f>FN65*0.75</f>
        <v>144.07500000000232</v>
      </c>
      <c r="FQ66" s="437">
        <f>FP65*1</f>
        <v>620.100000000004</v>
      </c>
      <c r="FS66" s="431"/>
      <c r="FT66" s="10">
        <f>FS65*0.25</f>
        <v>0</v>
      </c>
      <c r="FU66" s="431"/>
      <c r="FV66" s="10">
        <f>FU65*0.5</f>
        <v>0</v>
      </c>
      <c r="FW66" s="165"/>
      <c r="FX66" s="10">
        <f>FW65*0.75</f>
        <v>274.20000000000027</v>
      </c>
      <c r="FY66" s="165"/>
      <c r="FZ66" s="10">
        <f>FY65*1</f>
        <v>0</v>
      </c>
      <c r="GB66" s="431"/>
      <c r="GC66" s="10">
        <f>GB65*0.25</f>
        <v>0</v>
      </c>
      <c r="GD66" s="431"/>
      <c r="GE66" s="10">
        <f>GD65*0.5</f>
        <v>0</v>
      </c>
      <c r="GF66" s="31"/>
      <c r="GG66" s="10">
        <f>GF65*0.75</f>
        <v>48.600000000003547</v>
      </c>
      <c r="GH66" s="31"/>
      <c r="GI66" s="10">
        <f>GH65*1</f>
        <v>0</v>
      </c>
      <c r="GK66" s="431"/>
      <c r="GL66" s="10">
        <f>GK65*0.25</f>
        <v>0</v>
      </c>
      <c r="GM66" s="431"/>
      <c r="GN66" s="10">
        <f>GM65*0.5</f>
        <v>0</v>
      </c>
      <c r="GO66" s="165"/>
      <c r="GP66" s="10">
        <f>GO65*0.75</f>
        <v>1684.0500000000011</v>
      </c>
      <c r="GR66" s="437">
        <f>GQ65*1</f>
        <v>1437.7000000000007</v>
      </c>
      <c r="GT66" s="431"/>
      <c r="GU66" s="10">
        <f>GT65*0.25</f>
        <v>0</v>
      </c>
      <c r="GV66" s="431"/>
      <c r="GW66" s="10">
        <f>GV65*0.5</f>
        <v>0</v>
      </c>
      <c r="GX66" s="165"/>
      <c r="GY66" s="10">
        <f>GX65*0.75</f>
        <v>157.34999999999945</v>
      </c>
      <c r="GZ66" s="165"/>
      <c r="HA66" s="10">
        <f>GZ65*1</f>
        <v>0</v>
      </c>
      <c r="HD66" s="10">
        <f>HC65*0.25</f>
        <v>0</v>
      </c>
      <c r="HF66" s="10">
        <f>HE65*0.5</f>
        <v>0</v>
      </c>
      <c r="HH66" s="10">
        <f>HG65*0.75</f>
        <v>337.57500000000164</v>
      </c>
      <c r="HJ66" s="10">
        <f>HI65*1</f>
        <v>510.00000000000273</v>
      </c>
      <c r="HL66" s="431"/>
      <c r="HM66" s="10">
        <f>HL65*0.25</f>
        <v>0</v>
      </c>
      <c r="HN66" s="431"/>
      <c r="HO66" s="10">
        <f>HN65*0.5</f>
        <v>0</v>
      </c>
      <c r="HP66" s="431"/>
      <c r="HQ66" s="10">
        <f>HP65*0.75</f>
        <v>194.55000000000246</v>
      </c>
      <c r="HS66" s="10">
        <f>HR65*1</f>
        <v>0</v>
      </c>
      <c r="HU66" s="431"/>
      <c r="HV66" s="10">
        <f>HU65*0.25</f>
        <v>0</v>
      </c>
      <c r="HW66" s="431"/>
      <c r="HX66" s="10">
        <f>HW65*0.5</f>
        <v>0</v>
      </c>
      <c r="HY66" s="431"/>
      <c r="HZ66" s="10">
        <f>HY65*0.75</f>
        <v>2048.8500000000022</v>
      </c>
      <c r="IB66" s="437">
        <f>IA65*1</f>
        <v>3042.3000000000011</v>
      </c>
      <c r="ID66" s="431"/>
      <c r="IE66" s="10">
        <f>ID65*0.25</f>
        <v>0</v>
      </c>
      <c r="IF66" s="431"/>
      <c r="IG66" s="10">
        <f>IF65*0.5</f>
        <v>0</v>
      </c>
      <c r="IH66" s="431"/>
      <c r="II66" s="10">
        <f>IH65*0.75</f>
        <v>37.125000000002728</v>
      </c>
      <c r="IK66" s="10">
        <f>IJ65*1</f>
        <v>0</v>
      </c>
      <c r="IM66" s="431"/>
      <c r="IN66" s="10">
        <f>IM65*0.25</f>
        <v>0</v>
      </c>
      <c r="IO66" s="431"/>
      <c r="IP66" s="10">
        <f>IO65*0.5</f>
        <v>0</v>
      </c>
      <c r="IQ66" s="431"/>
      <c r="IR66" s="10">
        <f>IQ65*0.75</f>
        <v>115.65000000000327</v>
      </c>
      <c r="IT66" s="10">
        <f>IS65*1</f>
        <v>0</v>
      </c>
      <c r="IW66" s="10">
        <f>IV65*0.25</f>
        <v>0</v>
      </c>
      <c r="IY66" s="10">
        <f>IX65*0.5</f>
        <v>0</v>
      </c>
      <c r="JA66" s="10">
        <f>IZ65*0.75</f>
        <v>127.05000000000246</v>
      </c>
      <c r="JC66" s="10">
        <f>JB65*1</f>
        <v>405.20000000000073</v>
      </c>
      <c r="JE66" s="431"/>
      <c r="JF66" s="10">
        <f>JE65*0.25</f>
        <v>0</v>
      </c>
      <c r="JG66" s="431"/>
      <c r="JH66" s="10">
        <f>JG65*0.5</f>
        <v>0</v>
      </c>
      <c r="JI66" s="431"/>
      <c r="JJ66" s="10">
        <f>JI65*0.75</f>
        <v>287.32499999999891</v>
      </c>
      <c r="JL66" s="437">
        <f>JK65*1</f>
        <v>320.100000000004</v>
      </c>
      <c r="JN66" s="431"/>
      <c r="JO66" s="10">
        <f>JN65*0.25</f>
        <v>0</v>
      </c>
      <c r="JP66" s="431"/>
      <c r="JQ66" s="10">
        <f>JP65*0.5</f>
        <v>0</v>
      </c>
      <c r="JR66" s="431"/>
      <c r="JS66" s="10">
        <f>JR65*0.75</f>
        <v>115.5</v>
      </c>
      <c r="JU66" s="10">
        <f>JT65*1</f>
        <v>0</v>
      </c>
      <c r="JW66" s="431"/>
      <c r="JX66" s="10">
        <f>JW65*0.25</f>
        <v>0</v>
      </c>
      <c r="JY66" s="431"/>
      <c r="JZ66" s="10">
        <f>JY65*0.5</f>
        <v>0</v>
      </c>
      <c r="KA66" s="431"/>
      <c r="KB66" s="10">
        <f>KA65*0.75</f>
        <v>1284</v>
      </c>
      <c r="KD66" s="437">
        <f t="shared" ref="KD66" si="19">KC65*1</f>
        <v>2179.1999999999553</v>
      </c>
      <c r="KG66" s="10">
        <f>KF65*0.25</f>
        <v>0</v>
      </c>
      <c r="KI66" s="10">
        <f>KH65*0.5</f>
        <v>0</v>
      </c>
      <c r="KK66" s="10">
        <f>KJ65*0.75</f>
        <v>51.149999999997817</v>
      </c>
      <c r="KM66" s="10">
        <f>KL65*1</f>
        <v>151.00000000000182</v>
      </c>
      <c r="KO66" s="431"/>
      <c r="KP66" s="10">
        <f>KO65*0.25</f>
        <v>0</v>
      </c>
      <c r="KQ66" s="431"/>
      <c r="KR66" s="10">
        <f>KQ65*0.5</f>
        <v>0</v>
      </c>
      <c r="KS66" s="431"/>
      <c r="KT66" s="10">
        <f>KS65*0.75</f>
        <v>177.90000000000055</v>
      </c>
      <c r="KV66" s="10">
        <f>KU65*1</f>
        <v>0</v>
      </c>
      <c r="KX66" s="431"/>
      <c r="KY66" s="10">
        <f>KX65*0.25</f>
        <v>0</v>
      </c>
      <c r="KZ66" s="431"/>
      <c r="LA66" s="10">
        <f>KZ65*0.5</f>
        <v>0</v>
      </c>
      <c r="LB66" s="431"/>
      <c r="LC66" s="10">
        <f>LB65*0.75</f>
        <v>183.59999999999673</v>
      </c>
      <c r="LE66" s="10">
        <f>LD65*1</f>
        <v>0</v>
      </c>
      <c r="LG66" s="431"/>
      <c r="LH66" s="10">
        <f>LG65*0.25</f>
        <v>0</v>
      </c>
      <c r="LI66" s="431"/>
      <c r="LJ66" s="10">
        <f>LI65*0.5</f>
        <v>0</v>
      </c>
      <c r="LK66" s="29"/>
      <c r="LL66" s="10">
        <f>LK65*0.75</f>
        <v>140.70000000000232</v>
      </c>
      <c r="LM66" s="29"/>
      <c r="LN66" s="10">
        <f>LM65*1</f>
        <v>0</v>
      </c>
      <c r="LQ66" s="10">
        <f>LP65*0.25</f>
        <v>0</v>
      </c>
      <c r="LS66" s="10">
        <f>LR65*0.5</f>
        <v>0</v>
      </c>
      <c r="LU66" s="10">
        <f>LT65*0.75</f>
        <v>76.724999999999454</v>
      </c>
      <c r="LW66" s="10">
        <f>LV65*1</f>
        <v>279.90000000000146</v>
      </c>
      <c r="LY66" s="431"/>
      <c r="LZ66" s="10">
        <f>LY65*0.25</f>
        <v>0</v>
      </c>
      <c r="MA66" s="431"/>
      <c r="MB66" s="10">
        <f>MA65*0.5</f>
        <v>0</v>
      </c>
      <c r="MC66" s="431"/>
      <c r="MD66" s="10">
        <f>MC65*0.75</f>
        <v>184.42500000000109</v>
      </c>
      <c r="MF66" s="10">
        <f>ME65*1</f>
        <v>0</v>
      </c>
      <c r="MH66" s="431"/>
      <c r="MI66" s="10">
        <f>MH65*0.25</f>
        <v>0</v>
      </c>
      <c r="MJ66" s="431"/>
      <c r="MK66" s="10">
        <f>MJ65*0.5</f>
        <v>0</v>
      </c>
      <c r="ML66" s="431"/>
      <c r="MM66" s="10">
        <f>ML65*0.75</f>
        <v>393.52500000000055</v>
      </c>
      <c r="MO66" s="437">
        <f>MN65*1</f>
        <v>946.50000000000364</v>
      </c>
      <c r="MQ66" s="431"/>
      <c r="MR66" s="10">
        <f>MQ65*0.25</f>
        <v>0</v>
      </c>
      <c r="MS66" s="431"/>
      <c r="MT66" s="10">
        <f>MS65*0.5</f>
        <v>0</v>
      </c>
      <c r="MU66" s="431"/>
      <c r="MV66" s="10">
        <f>MU65*0.75</f>
        <v>174.00000000000546</v>
      </c>
      <c r="MX66" s="437">
        <f>MW65*1</f>
        <v>376.5</v>
      </c>
    </row>
    <row r="67" spans="1:363" s="60" customFormat="1" ht="15.75">
      <c r="A67" s="62"/>
      <c r="B67" s="381"/>
      <c r="C67" s="379"/>
      <c r="E67" s="380"/>
      <c r="G67" s="85"/>
      <c r="L67" s="379"/>
      <c r="N67" s="380"/>
      <c r="P67" s="85"/>
      <c r="U67" s="379"/>
      <c r="W67" s="380"/>
      <c r="Y67" s="85"/>
      <c r="Z67" s="382"/>
      <c r="AB67" s="382"/>
      <c r="AD67" s="379"/>
      <c r="AF67" s="380"/>
      <c r="AI67" s="382"/>
      <c r="AK67" s="382"/>
      <c r="AM67" s="379"/>
      <c r="AO67" s="380"/>
      <c r="AR67" s="382"/>
      <c r="AT67" s="382"/>
      <c r="AV67" s="379"/>
      <c r="AW67" s="235"/>
      <c r="AX67" s="380"/>
      <c r="AY67" s="235"/>
      <c r="BA67" s="382"/>
      <c r="BC67" s="382"/>
      <c r="BE67" s="379"/>
      <c r="BG67" s="380"/>
      <c r="BJ67" s="382"/>
      <c r="BL67" s="382"/>
      <c r="BN67" s="379"/>
      <c r="BP67" s="380"/>
      <c r="BW67" s="379"/>
      <c r="BX67" s="384"/>
      <c r="BY67" s="380"/>
      <c r="BZ67" s="384"/>
      <c r="CB67" s="385"/>
      <c r="CE67" s="456"/>
      <c r="CF67" s="379"/>
      <c r="CG67" s="456"/>
      <c r="CH67" s="380"/>
      <c r="CI67" s="456"/>
      <c r="CK67" s="382"/>
      <c r="CM67" s="382"/>
      <c r="CO67" s="379"/>
      <c r="CP67" s="456"/>
      <c r="CQ67" s="380"/>
      <c r="CR67" s="456"/>
      <c r="CT67" s="382"/>
      <c r="CV67" s="382"/>
      <c r="CX67" s="379"/>
      <c r="CY67" s="456"/>
      <c r="CZ67" s="380"/>
      <c r="DA67" s="456"/>
      <c r="DC67" s="382"/>
      <c r="DF67" s="456"/>
      <c r="DG67" s="379"/>
      <c r="DH67" s="456"/>
      <c r="DI67" s="380"/>
      <c r="DJ67" s="456"/>
      <c r="DL67" s="382"/>
      <c r="DN67" s="382"/>
      <c r="DP67" s="379"/>
      <c r="DQ67" s="456"/>
      <c r="DR67" s="380"/>
      <c r="DS67" s="456"/>
      <c r="DU67" s="382"/>
      <c r="DX67" s="456"/>
      <c r="DY67" s="379"/>
      <c r="DZ67" s="456"/>
      <c r="EA67" s="380"/>
      <c r="EB67" s="456"/>
      <c r="ED67" s="235"/>
      <c r="EF67" s="235"/>
      <c r="EH67" s="379"/>
      <c r="EI67" s="456"/>
      <c r="EJ67" s="380"/>
      <c r="EK67" s="456"/>
      <c r="EM67" s="382"/>
      <c r="EO67" s="382"/>
      <c r="EQ67" s="379"/>
      <c r="ER67" s="456"/>
      <c r="ES67" s="380"/>
      <c r="ET67" s="456"/>
      <c r="EV67" s="382"/>
      <c r="EX67" s="382"/>
      <c r="EZ67" s="379"/>
      <c r="FA67" s="456"/>
      <c r="FB67" s="380"/>
      <c r="FC67" s="456"/>
      <c r="FE67" s="235"/>
      <c r="FG67" s="235"/>
      <c r="FH67" s="456"/>
      <c r="FI67" s="379"/>
      <c r="FJ67" s="456"/>
      <c r="FK67" s="380"/>
      <c r="FL67" s="456"/>
      <c r="FN67" s="382"/>
      <c r="FQ67" s="456"/>
      <c r="FR67" s="379"/>
      <c r="FS67" s="456"/>
      <c r="FT67" s="380"/>
      <c r="FU67" s="456"/>
      <c r="FW67" s="382"/>
      <c r="FY67" s="382"/>
      <c r="GA67" s="379"/>
      <c r="GB67" s="456"/>
      <c r="GC67" s="380"/>
      <c r="GD67" s="456"/>
      <c r="GF67" s="235"/>
      <c r="GH67" s="235"/>
      <c r="GJ67" s="379"/>
      <c r="GK67" s="456"/>
      <c r="GL67" s="380"/>
      <c r="GM67" s="456"/>
      <c r="GO67" s="382"/>
      <c r="GR67" s="456"/>
      <c r="GS67" s="379"/>
      <c r="GT67" s="456"/>
      <c r="GU67" s="380"/>
      <c r="GV67" s="456"/>
      <c r="GX67" s="382"/>
      <c r="GZ67" s="382"/>
      <c r="HB67" s="379"/>
      <c r="HD67" s="380"/>
      <c r="HK67" s="379"/>
      <c r="HL67" s="456"/>
      <c r="HM67" s="380"/>
      <c r="HN67" s="456"/>
      <c r="HP67" s="456"/>
      <c r="HT67" s="379"/>
      <c r="HU67" s="456"/>
      <c r="HV67" s="380"/>
      <c r="HW67" s="456"/>
      <c r="HY67" s="456"/>
      <c r="IB67" s="456"/>
      <c r="IC67" s="379"/>
      <c r="ID67" s="456"/>
      <c r="IE67" s="380"/>
      <c r="IF67" s="456"/>
      <c r="IH67" s="456"/>
      <c r="IL67" s="379"/>
      <c r="IM67" s="456"/>
      <c r="IN67" s="380"/>
      <c r="IO67" s="456"/>
      <c r="IQ67" s="456"/>
      <c r="IU67" s="379"/>
      <c r="IW67" s="380"/>
      <c r="JD67" s="379"/>
      <c r="JE67" s="456"/>
      <c r="JF67" s="380"/>
      <c r="JG67" s="456"/>
      <c r="JI67" s="456"/>
      <c r="JL67" s="456"/>
      <c r="JM67" s="379"/>
      <c r="JN67" s="456"/>
      <c r="JO67" s="380"/>
      <c r="JP67" s="456"/>
      <c r="JR67" s="456"/>
      <c r="JV67" s="379"/>
      <c r="JW67" s="456"/>
      <c r="JX67" s="380"/>
      <c r="JY67" s="456"/>
      <c r="KA67" s="456"/>
      <c r="KD67" s="456"/>
      <c r="KE67" s="379"/>
      <c r="KG67" s="380"/>
      <c r="KN67" s="379"/>
      <c r="KO67" s="456"/>
      <c r="KP67" s="380"/>
      <c r="KQ67" s="456"/>
      <c r="KS67" s="456"/>
      <c r="KW67" s="379"/>
      <c r="KX67" s="456"/>
      <c r="KY67" s="380"/>
      <c r="KZ67" s="456"/>
      <c r="LB67" s="456"/>
      <c r="LF67" s="379"/>
      <c r="LG67" s="456"/>
      <c r="LH67" s="380"/>
      <c r="LI67" s="456"/>
      <c r="LK67" s="383"/>
      <c r="LM67" s="383"/>
      <c r="LO67" s="379"/>
      <c r="LQ67" s="380"/>
      <c r="LX67" s="379"/>
      <c r="LY67" s="456"/>
      <c r="LZ67" s="380"/>
      <c r="MA67" s="456"/>
      <c r="MC67" s="456"/>
      <c r="MG67" s="379"/>
      <c r="MH67" s="456"/>
      <c r="MI67" s="380"/>
      <c r="MJ67" s="456"/>
      <c r="ML67" s="456"/>
      <c r="MO67" s="456"/>
      <c r="MP67" s="379"/>
      <c r="MQ67" s="456"/>
      <c r="MR67" s="380"/>
      <c r="MS67" s="456"/>
      <c r="MU67" s="456"/>
      <c r="MX67" s="456"/>
      <c r="MY67" s="379"/>
    </row>
    <row r="68" spans="1:363" ht="18">
      <c r="A68" s="61" t="s">
        <v>166</v>
      </c>
      <c r="B68" s="69"/>
      <c r="E68" s="1" t="s">
        <v>190</v>
      </c>
      <c r="F68">
        <v>601.20000000000005</v>
      </c>
      <c r="G68" s="1" t="s">
        <v>186</v>
      </c>
      <c r="I68" s="1" t="s">
        <v>187</v>
      </c>
      <c r="K68" s="1" t="s">
        <v>188</v>
      </c>
      <c r="N68" s="1" t="s">
        <v>190</v>
      </c>
      <c r="O68">
        <v>54.4</v>
      </c>
      <c r="P68" s="1" t="s">
        <v>186</v>
      </c>
      <c r="R68" s="1" t="s">
        <v>187</v>
      </c>
      <c r="T68" s="1" t="s">
        <v>188</v>
      </c>
      <c r="W68" s="1" t="s">
        <v>190</v>
      </c>
      <c r="X68">
        <v>539.15</v>
      </c>
      <c r="Y68" s="1" t="s">
        <v>186</v>
      </c>
      <c r="Z68" s="165"/>
      <c r="AA68" s="1" t="s">
        <v>187</v>
      </c>
      <c r="AB68" s="165"/>
      <c r="AC68" s="1" t="s">
        <v>188</v>
      </c>
      <c r="AF68" s="1" t="s">
        <v>190</v>
      </c>
      <c r="AG68">
        <v>188.3</v>
      </c>
      <c r="AH68" s="1" t="s">
        <v>186</v>
      </c>
      <c r="AI68" s="165"/>
      <c r="AJ68" s="1" t="s">
        <v>187</v>
      </c>
      <c r="AK68" s="165"/>
      <c r="AL68" s="1" t="s">
        <v>188</v>
      </c>
      <c r="AO68" s="1" t="s">
        <v>190</v>
      </c>
      <c r="AP68">
        <v>368.4</v>
      </c>
      <c r="AQ68" s="1" t="s">
        <v>186</v>
      </c>
      <c r="AR68" s="165"/>
      <c r="AS68" s="1" t="s">
        <v>187</v>
      </c>
      <c r="AT68" s="165"/>
      <c r="AU68" s="1" t="s">
        <v>188</v>
      </c>
      <c r="AW68" s="31"/>
      <c r="AX68" s="1" t="s">
        <v>190</v>
      </c>
      <c r="AY68" s="31">
        <v>387.4</v>
      </c>
      <c r="AZ68" s="1" t="s">
        <v>186</v>
      </c>
      <c r="BA68" s="165"/>
      <c r="BB68" s="1" t="s">
        <v>187</v>
      </c>
      <c r="BD68" s="1" t="s">
        <v>188</v>
      </c>
      <c r="BG68" s="1" t="s">
        <v>190</v>
      </c>
      <c r="BH68">
        <v>660.9</v>
      </c>
      <c r="BI68" s="1" t="s">
        <v>186</v>
      </c>
      <c r="BJ68" s="165"/>
      <c r="BK68" s="1" t="s">
        <v>187</v>
      </c>
      <c r="BL68" s="165"/>
      <c r="BM68" s="1" t="s">
        <v>188</v>
      </c>
      <c r="BP68" s="1" t="s">
        <v>190</v>
      </c>
      <c r="BQ68">
        <v>556.79999999999995</v>
      </c>
      <c r="BR68" s="1" t="s">
        <v>186</v>
      </c>
      <c r="BT68" s="1" t="s">
        <v>187</v>
      </c>
      <c r="BV68" s="1" t="s">
        <v>188</v>
      </c>
      <c r="BX68" s="173"/>
      <c r="BY68" s="1" t="s">
        <v>190</v>
      </c>
      <c r="BZ68" s="173">
        <v>14.3</v>
      </c>
      <c r="CA68" s="1" t="s">
        <v>186</v>
      </c>
      <c r="CB68" s="177"/>
      <c r="CC68" s="1" t="s">
        <v>187</v>
      </c>
      <c r="CE68" s="432" t="s">
        <v>188</v>
      </c>
      <c r="CG68" s="431"/>
      <c r="CH68" s="1" t="s">
        <v>190</v>
      </c>
      <c r="CI68" s="431">
        <v>658.8</v>
      </c>
      <c r="CJ68" s="1" t="s">
        <v>186</v>
      </c>
      <c r="CK68" s="165"/>
      <c r="CL68" s="1" t="s">
        <v>187</v>
      </c>
      <c r="CM68" s="165"/>
      <c r="CN68" s="1" t="s">
        <v>188</v>
      </c>
      <c r="CP68" s="431"/>
      <c r="CQ68" s="1" t="s">
        <v>190</v>
      </c>
      <c r="CR68" s="431">
        <v>186.2</v>
      </c>
      <c r="CS68" s="1" t="s">
        <v>186</v>
      </c>
      <c r="CT68" s="165"/>
      <c r="CU68" s="1" t="s">
        <v>187</v>
      </c>
      <c r="CV68" s="165"/>
      <c r="CW68" s="1" t="s">
        <v>188</v>
      </c>
      <c r="CY68" s="431"/>
      <c r="CZ68" s="1" t="s">
        <v>190</v>
      </c>
      <c r="DA68" s="431">
        <v>372.2</v>
      </c>
      <c r="DB68" s="1" t="s">
        <v>186</v>
      </c>
      <c r="DC68" s="165"/>
      <c r="DD68" s="1" t="s">
        <v>187</v>
      </c>
      <c r="DF68" s="432" t="s">
        <v>188</v>
      </c>
      <c r="DH68" s="431"/>
      <c r="DI68" s="1" t="s">
        <v>190</v>
      </c>
      <c r="DJ68" s="431">
        <v>261</v>
      </c>
      <c r="DK68" s="1" t="s">
        <v>186</v>
      </c>
      <c r="DL68" s="165"/>
      <c r="DM68" s="1" t="s">
        <v>187</v>
      </c>
      <c r="DN68" s="165"/>
      <c r="DO68" s="1" t="s">
        <v>188</v>
      </c>
      <c r="DQ68" s="431"/>
      <c r="DR68" s="1" t="s">
        <v>190</v>
      </c>
      <c r="DS68" s="431">
        <v>163.9</v>
      </c>
      <c r="DT68" s="1" t="s">
        <v>186</v>
      </c>
      <c r="DU68" s="165"/>
      <c r="DV68" s="1" t="s">
        <v>187</v>
      </c>
      <c r="DX68" s="432" t="s">
        <v>188</v>
      </c>
      <c r="DZ68" s="431"/>
      <c r="EA68" s="1" t="s">
        <v>190</v>
      </c>
      <c r="EB68" s="431">
        <v>391.9</v>
      </c>
      <c r="EC68" s="1" t="s">
        <v>186</v>
      </c>
      <c r="ED68" s="31"/>
      <c r="EE68" s="1" t="s">
        <v>187</v>
      </c>
      <c r="EF68" s="31"/>
      <c r="EG68" s="1" t="s">
        <v>188</v>
      </c>
      <c r="EI68" s="431"/>
      <c r="EJ68" s="1" t="s">
        <v>190</v>
      </c>
      <c r="EK68" s="431">
        <v>238.5</v>
      </c>
      <c r="EL68" s="1" t="s">
        <v>186</v>
      </c>
      <c r="EM68" s="165"/>
      <c r="EN68" s="1" t="s">
        <v>187</v>
      </c>
      <c r="EO68" s="165"/>
      <c r="EP68" s="1" t="s">
        <v>188</v>
      </c>
      <c r="ER68" s="431"/>
      <c r="ES68" s="1" t="s">
        <v>190</v>
      </c>
      <c r="ET68" s="431">
        <v>195.1</v>
      </c>
      <c r="EU68" s="1" t="s">
        <v>186</v>
      </c>
      <c r="EV68" s="165"/>
      <c r="EW68" s="1" t="s">
        <v>187</v>
      </c>
      <c r="EX68" s="165"/>
      <c r="EY68" s="1" t="s">
        <v>188</v>
      </c>
      <c r="FA68" s="431"/>
      <c r="FB68" s="1" t="s">
        <v>190</v>
      </c>
      <c r="FC68" s="431">
        <v>321.85000000000002</v>
      </c>
      <c r="FD68" s="1" t="s">
        <v>186</v>
      </c>
      <c r="FE68" s="31"/>
      <c r="FF68" s="1" t="s">
        <v>187</v>
      </c>
      <c r="FG68" s="31"/>
      <c r="FH68" s="432" t="s">
        <v>188</v>
      </c>
      <c r="FJ68" s="431"/>
      <c r="FK68" s="1" t="s">
        <v>190</v>
      </c>
      <c r="FL68" s="431">
        <v>182.3</v>
      </c>
      <c r="FM68" s="1" t="s">
        <v>186</v>
      </c>
      <c r="FN68" s="165"/>
      <c r="FO68" s="1" t="s">
        <v>187</v>
      </c>
      <c r="FQ68" s="432" t="s">
        <v>188</v>
      </c>
      <c r="FS68" s="431"/>
      <c r="FT68" s="1" t="s">
        <v>190</v>
      </c>
      <c r="FU68" s="431">
        <v>559.20000000000005</v>
      </c>
      <c r="FV68" s="1" t="s">
        <v>186</v>
      </c>
      <c r="FW68" s="165"/>
      <c r="FX68" s="1" t="s">
        <v>187</v>
      </c>
      <c r="FY68" s="165"/>
      <c r="FZ68" s="1" t="s">
        <v>188</v>
      </c>
      <c r="GB68" s="431"/>
      <c r="GC68" s="1" t="s">
        <v>190</v>
      </c>
      <c r="GD68" s="431">
        <v>330.5</v>
      </c>
      <c r="GE68" s="1" t="s">
        <v>186</v>
      </c>
      <c r="GF68" s="31"/>
      <c r="GG68" s="1" t="s">
        <v>187</v>
      </c>
      <c r="GH68" s="31"/>
      <c r="GI68" s="1" t="s">
        <v>188</v>
      </c>
      <c r="GK68" s="431"/>
      <c r="GL68" s="1" t="s">
        <v>190</v>
      </c>
      <c r="GM68" s="431">
        <v>1249.2</v>
      </c>
      <c r="GN68" s="1" t="s">
        <v>186</v>
      </c>
      <c r="GO68" s="165"/>
      <c r="GP68" s="1" t="s">
        <v>187</v>
      </c>
      <c r="GR68" s="432" t="s">
        <v>188</v>
      </c>
      <c r="GT68" s="431"/>
      <c r="GU68" s="1" t="s">
        <v>190</v>
      </c>
      <c r="GV68" s="431">
        <v>484.2</v>
      </c>
      <c r="GW68" s="1" t="s">
        <v>186</v>
      </c>
      <c r="GX68" s="165"/>
      <c r="GY68" s="1" t="s">
        <v>187</v>
      </c>
      <c r="GZ68" s="165"/>
      <c r="HA68" s="1" t="s">
        <v>188</v>
      </c>
      <c r="HD68" s="1" t="s">
        <v>190</v>
      </c>
      <c r="HE68">
        <v>280.8</v>
      </c>
      <c r="HF68" s="1" t="s">
        <v>186</v>
      </c>
      <c r="HH68" s="1" t="s">
        <v>187</v>
      </c>
      <c r="HJ68" s="1" t="s">
        <v>188</v>
      </c>
      <c r="HL68" s="431"/>
      <c r="HM68" s="1" t="s">
        <v>190</v>
      </c>
      <c r="HN68" s="431">
        <v>556.54999999999995</v>
      </c>
      <c r="HO68" s="1" t="s">
        <v>186</v>
      </c>
      <c r="HP68" s="431"/>
      <c r="HQ68" s="1" t="s">
        <v>187</v>
      </c>
      <c r="HS68" s="1" t="s">
        <v>188</v>
      </c>
      <c r="HU68" s="431"/>
      <c r="HV68" s="1" t="s">
        <v>190</v>
      </c>
      <c r="HW68" s="431">
        <v>2971</v>
      </c>
      <c r="HX68" s="1" t="s">
        <v>186</v>
      </c>
      <c r="HY68" s="431"/>
      <c r="HZ68" s="1" t="s">
        <v>187</v>
      </c>
      <c r="IB68" s="432" t="s">
        <v>188</v>
      </c>
      <c r="ID68" s="431"/>
      <c r="IE68" s="1" t="s">
        <v>190</v>
      </c>
      <c r="IF68" s="431">
        <v>37.25</v>
      </c>
      <c r="IG68" s="1" t="s">
        <v>186</v>
      </c>
      <c r="IH68" s="431"/>
      <c r="II68" s="1" t="s">
        <v>187</v>
      </c>
      <c r="IK68" s="1" t="s">
        <v>188</v>
      </c>
      <c r="IM68" s="431"/>
      <c r="IN68" s="1" t="s">
        <v>190</v>
      </c>
      <c r="IO68" s="431">
        <v>156.85</v>
      </c>
      <c r="IP68" s="1" t="s">
        <v>186</v>
      </c>
      <c r="IQ68" s="431"/>
      <c r="IR68" s="1" t="s">
        <v>187</v>
      </c>
      <c r="IT68" s="1" t="s">
        <v>188</v>
      </c>
      <c r="IW68" s="1" t="s">
        <v>190</v>
      </c>
      <c r="IX68">
        <v>433</v>
      </c>
      <c r="IY68" s="1" t="s">
        <v>186</v>
      </c>
      <c r="JA68" s="1" t="s">
        <v>187</v>
      </c>
      <c r="JC68" s="1" t="s">
        <v>188</v>
      </c>
      <c r="JE68" s="431"/>
      <c r="JF68" s="1" t="s">
        <v>190</v>
      </c>
      <c r="JG68" s="431">
        <v>271.55</v>
      </c>
      <c r="JH68" s="1" t="s">
        <v>186</v>
      </c>
      <c r="JI68" s="431"/>
      <c r="JJ68" s="1" t="s">
        <v>187</v>
      </c>
      <c r="JL68" s="432" t="s">
        <v>188</v>
      </c>
      <c r="JN68" s="431"/>
      <c r="JO68" s="1" t="s">
        <v>190</v>
      </c>
      <c r="JP68" s="431">
        <v>350.5</v>
      </c>
      <c r="JQ68" s="1" t="s">
        <v>186</v>
      </c>
      <c r="JR68" s="431"/>
      <c r="JS68" s="1" t="s">
        <v>187</v>
      </c>
      <c r="JU68" s="1" t="s">
        <v>188</v>
      </c>
      <c r="JW68" s="431"/>
      <c r="JX68" s="1" t="s">
        <v>190</v>
      </c>
      <c r="JY68" s="431">
        <v>1980.7</v>
      </c>
      <c r="JZ68" s="1" t="s">
        <v>186</v>
      </c>
      <c r="KA68" s="431"/>
      <c r="KB68" s="1" t="s">
        <v>187</v>
      </c>
      <c r="KD68" s="432" t="s">
        <v>188</v>
      </c>
      <c r="KG68" s="1" t="s">
        <v>190</v>
      </c>
      <c r="KH68">
        <v>138</v>
      </c>
      <c r="KI68" s="1" t="s">
        <v>186</v>
      </c>
      <c r="KK68" s="1" t="s">
        <v>187</v>
      </c>
      <c r="KM68" s="1" t="s">
        <v>188</v>
      </c>
      <c r="KO68" s="431"/>
      <c r="KP68" s="1" t="s">
        <v>190</v>
      </c>
      <c r="KQ68" s="431">
        <v>357.3</v>
      </c>
      <c r="KR68" s="1" t="s">
        <v>186</v>
      </c>
      <c r="KS68" s="431"/>
      <c r="KT68" s="1" t="s">
        <v>187</v>
      </c>
      <c r="KV68" s="1" t="s">
        <v>188</v>
      </c>
      <c r="KX68" s="431"/>
      <c r="KY68" s="1" t="s">
        <v>190</v>
      </c>
      <c r="KZ68" s="431">
        <v>464.1</v>
      </c>
      <c r="LA68" s="1" t="s">
        <v>186</v>
      </c>
      <c r="LB68" s="431"/>
      <c r="LC68" s="1" t="s">
        <v>187</v>
      </c>
      <c r="LE68" s="1" t="s">
        <v>188</v>
      </c>
      <c r="LG68" s="431"/>
      <c r="LH68" s="1" t="s">
        <v>190</v>
      </c>
      <c r="LI68" s="431">
        <v>270.14999999999998</v>
      </c>
      <c r="LJ68" s="1" t="s">
        <v>186</v>
      </c>
      <c r="LK68" s="29"/>
      <c r="LL68" s="1" t="s">
        <v>187</v>
      </c>
      <c r="LM68" s="29"/>
      <c r="LN68" s="1" t="s">
        <v>188</v>
      </c>
      <c r="LQ68" s="1" t="s">
        <v>190</v>
      </c>
      <c r="LR68">
        <v>593.5</v>
      </c>
      <c r="LS68" s="1" t="s">
        <v>186</v>
      </c>
      <c r="LU68" s="1" t="s">
        <v>187</v>
      </c>
      <c r="LW68" s="1" t="s">
        <v>188</v>
      </c>
      <c r="LY68" s="431"/>
      <c r="LZ68" s="1" t="s">
        <v>190</v>
      </c>
      <c r="MA68" s="431">
        <v>256.2</v>
      </c>
      <c r="MB68" s="1" t="s">
        <v>186</v>
      </c>
      <c r="MC68" s="431"/>
      <c r="MD68" s="1" t="s">
        <v>187</v>
      </c>
      <c r="MF68" s="1" t="s">
        <v>188</v>
      </c>
      <c r="MH68" s="431"/>
      <c r="MI68" s="1" t="s">
        <v>190</v>
      </c>
      <c r="MJ68" s="431">
        <v>1067.0999999999999</v>
      </c>
      <c r="MK68" s="1" t="s">
        <v>186</v>
      </c>
      <c r="ML68" s="431"/>
      <c r="MM68" s="1" t="s">
        <v>187</v>
      </c>
      <c r="MO68" s="432" t="s">
        <v>188</v>
      </c>
      <c r="MQ68" s="431"/>
      <c r="MR68" s="1" t="s">
        <v>190</v>
      </c>
      <c r="MS68" s="431">
        <v>376.5</v>
      </c>
      <c r="MT68" s="1" t="s">
        <v>186</v>
      </c>
      <c r="MU68" s="431"/>
      <c r="MV68" s="1" t="s">
        <v>187</v>
      </c>
      <c r="MX68" s="432" t="s">
        <v>188</v>
      </c>
    </row>
    <row r="69" spans="1:363" ht="18">
      <c r="A69" s="129">
        <v>2018</v>
      </c>
      <c r="B69" s="69">
        <f>SUM(D69:AAP69)</f>
        <v>9763.375</v>
      </c>
      <c r="D69"/>
      <c r="E69" s="10">
        <f>D68*0.25</f>
        <v>0</v>
      </c>
      <c r="G69" s="10">
        <f>F68*0.5</f>
        <v>300.60000000000002</v>
      </c>
      <c r="I69" s="10">
        <f>H68*0.75</f>
        <v>0</v>
      </c>
      <c r="K69" s="10">
        <f>J68*1</f>
        <v>0</v>
      </c>
      <c r="N69" s="10">
        <f>M68*0.25</f>
        <v>0</v>
      </c>
      <c r="P69" s="10">
        <f>O68*0.5</f>
        <v>27.2</v>
      </c>
      <c r="R69" s="10">
        <f>Q68*0.75</f>
        <v>0</v>
      </c>
      <c r="T69" s="10">
        <f>S68*1</f>
        <v>0</v>
      </c>
      <c r="W69" s="10">
        <f>V68*0.25</f>
        <v>0</v>
      </c>
      <c r="Y69" s="10">
        <f>X68*0.5</f>
        <v>269.57499999999999</v>
      </c>
      <c r="Z69" s="165"/>
      <c r="AA69" s="10">
        <f>Z68*0.75</f>
        <v>0</v>
      </c>
      <c r="AB69" s="165"/>
      <c r="AC69" s="10">
        <f>AB68*1</f>
        <v>0</v>
      </c>
      <c r="AF69" s="10">
        <f>AE68*0.25</f>
        <v>0</v>
      </c>
      <c r="AH69" s="10">
        <f>AG68*0.5</f>
        <v>94.15</v>
      </c>
      <c r="AI69" s="165"/>
      <c r="AJ69" s="10">
        <f>AI68*0.75</f>
        <v>0</v>
      </c>
      <c r="AK69" s="165"/>
      <c r="AL69" s="10">
        <f>AK68*1</f>
        <v>0</v>
      </c>
      <c r="AO69" s="10">
        <f>AN68*0.25</f>
        <v>0</v>
      </c>
      <c r="AQ69" s="10">
        <f>AP68*0.5</f>
        <v>184.2</v>
      </c>
      <c r="AR69" s="165"/>
      <c r="AS69" s="10">
        <f>AR68*0.75</f>
        <v>0</v>
      </c>
      <c r="AT69" s="165"/>
      <c r="AU69" s="10">
        <f>AT68*1</f>
        <v>0</v>
      </c>
      <c r="AW69" s="31"/>
      <c r="AX69" s="10">
        <f>AW68*0.25</f>
        <v>0</v>
      </c>
      <c r="AZ69" s="10">
        <f>AY68*0.5</f>
        <v>193.7</v>
      </c>
      <c r="BA69" s="165"/>
      <c r="BB69" s="10">
        <f>BA68*0.75</f>
        <v>0</v>
      </c>
      <c r="BD69" s="10">
        <f>BC68*1</f>
        <v>0</v>
      </c>
      <c r="BG69" s="10">
        <f>BF68*0.25</f>
        <v>0</v>
      </c>
      <c r="BI69" s="10">
        <f>BH68*0.5</f>
        <v>330.45</v>
      </c>
      <c r="BJ69" s="165"/>
      <c r="BK69" s="10">
        <f>BJ68*0.75</f>
        <v>0</v>
      </c>
      <c r="BL69" s="165"/>
      <c r="BM69" s="10">
        <f>BL68*1</f>
        <v>0</v>
      </c>
      <c r="BP69" s="10">
        <f>BO68*0.25</f>
        <v>0</v>
      </c>
      <c r="BR69" s="10">
        <f>BQ68*0.5</f>
        <v>278.39999999999998</v>
      </c>
      <c r="BT69" s="10">
        <f>BS68*0.75</f>
        <v>0</v>
      </c>
      <c r="BV69" s="10">
        <f>BU68*1</f>
        <v>0</v>
      </c>
      <c r="BX69" s="173"/>
      <c r="BY69" s="10">
        <f>BX68*0.25</f>
        <v>0</v>
      </c>
      <c r="BZ69" s="173"/>
      <c r="CA69" s="10">
        <f>BZ68*0.5</f>
        <v>7.15</v>
      </c>
      <c r="CB69" s="177"/>
      <c r="CC69" s="10">
        <f>CB68*0.75</f>
        <v>0</v>
      </c>
      <c r="CE69" s="437">
        <f>CD68*1</f>
        <v>0</v>
      </c>
      <c r="CG69" s="431"/>
      <c r="CH69" s="10">
        <f>CG68*0.25</f>
        <v>0</v>
      </c>
      <c r="CI69" s="431"/>
      <c r="CJ69" s="10">
        <f>CI68*0.5</f>
        <v>329.4</v>
      </c>
      <c r="CK69" s="165"/>
      <c r="CL69" s="10">
        <f>CK68*0.75</f>
        <v>0</v>
      </c>
      <c r="CM69" s="165"/>
      <c r="CN69" s="10">
        <f>CM68*1</f>
        <v>0</v>
      </c>
      <c r="CP69" s="431"/>
      <c r="CQ69" s="10">
        <f>CP68*0.25</f>
        <v>0</v>
      </c>
      <c r="CR69" s="431"/>
      <c r="CS69" s="10">
        <f>CR68*0.5</f>
        <v>93.1</v>
      </c>
      <c r="CT69" s="165"/>
      <c r="CU69" s="10">
        <f>CT68*0.75</f>
        <v>0</v>
      </c>
      <c r="CV69" s="165"/>
      <c r="CW69" s="10">
        <f>CV68*1</f>
        <v>0</v>
      </c>
      <c r="CY69" s="431"/>
      <c r="CZ69" s="10">
        <f>CY68*0.25</f>
        <v>0</v>
      </c>
      <c r="DA69" s="431"/>
      <c r="DB69" s="10">
        <f>DA68*0.5</f>
        <v>186.1</v>
      </c>
      <c r="DC69" s="165"/>
      <c r="DD69" s="10">
        <f>DC68*0.75</f>
        <v>0</v>
      </c>
      <c r="DF69" s="437">
        <f>DE68*1</f>
        <v>0</v>
      </c>
      <c r="DH69" s="431"/>
      <c r="DI69" s="10">
        <f>DH68*0.25</f>
        <v>0</v>
      </c>
      <c r="DJ69" s="431"/>
      <c r="DK69" s="10">
        <f>DJ68*0.5</f>
        <v>130.5</v>
      </c>
      <c r="DL69" s="165"/>
      <c r="DM69" s="10">
        <f>DL68*0.75</f>
        <v>0</v>
      </c>
      <c r="DN69" s="165"/>
      <c r="DO69" s="10">
        <f>DN68*1</f>
        <v>0</v>
      </c>
      <c r="DQ69" s="431"/>
      <c r="DR69" s="10">
        <f>DQ68*0.25</f>
        <v>0</v>
      </c>
      <c r="DS69" s="431"/>
      <c r="DT69" s="10">
        <f>DS68*0.5</f>
        <v>81.95</v>
      </c>
      <c r="DU69" s="165"/>
      <c r="DV69" s="10">
        <f>DU68*0.75</f>
        <v>0</v>
      </c>
      <c r="DX69" s="437">
        <f>DW68*1</f>
        <v>0</v>
      </c>
      <c r="DZ69" s="431"/>
      <c r="EA69" s="10">
        <f>DZ68*0.25</f>
        <v>0</v>
      </c>
      <c r="EB69" s="431"/>
      <c r="EC69" s="10">
        <f>EB68*0.5</f>
        <v>195.95</v>
      </c>
      <c r="ED69" s="31"/>
      <c r="EE69" s="10">
        <f>ED68*0.75</f>
        <v>0</v>
      </c>
      <c r="EF69" s="31"/>
      <c r="EG69" s="10">
        <f>EF68*1</f>
        <v>0</v>
      </c>
      <c r="EI69" s="431"/>
      <c r="EJ69" s="10">
        <f>EI68*0.25</f>
        <v>0</v>
      </c>
      <c r="EK69" s="431"/>
      <c r="EL69" s="10">
        <f>EK68*0.5</f>
        <v>119.25</v>
      </c>
      <c r="EM69" s="165"/>
      <c r="EN69" s="10">
        <f>EM68*0.75</f>
        <v>0</v>
      </c>
      <c r="EO69" s="165"/>
      <c r="EP69" s="10">
        <f>EO68*1</f>
        <v>0</v>
      </c>
      <c r="ER69" s="431"/>
      <c r="ES69" s="10">
        <f>ER68*0.25</f>
        <v>0</v>
      </c>
      <c r="ET69" s="431"/>
      <c r="EU69" s="10">
        <f>ET68*0.5</f>
        <v>97.55</v>
      </c>
      <c r="EV69" s="165"/>
      <c r="EW69" s="10">
        <f>EV68*0.75</f>
        <v>0</v>
      </c>
      <c r="EX69" s="165"/>
      <c r="EY69" s="10">
        <f>EX68*1</f>
        <v>0</v>
      </c>
      <c r="FA69" s="431"/>
      <c r="FB69" s="10">
        <f>FA68*0.25</f>
        <v>0</v>
      </c>
      <c r="FC69" s="431"/>
      <c r="FD69" s="10">
        <f>FC68*0.5</f>
        <v>160.92500000000001</v>
      </c>
      <c r="FE69" s="31"/>
      <c r="FF69" s="10">
        <f>FE68*0.75</f>
        <v>0</v>
      </c>
      <c r="FG69" s="31"/>
      <c r="FH69" s="437">
        <f>FG68*1</f>
        <v>0</v>
      </c>
      <c r="FJ69" s="431"/>
      <c r="FK69" s="10">
        <f>FJ68*0.25</f>
        <v>0</v>
      </c>
      <c r="FL69" s="431"/>
      <c r="FM69" s="10">
        <f>FL68*0.5</f>
        <v>91.15</v>
      </c>
      <c r="FN69" s="165"/>
      <c r="FO69" s="10">
        <f>FN68*0.75</f>
        <v>0</v>
      </c>
      <c r="FQ69" s="437">
        <f>FP68*1</f>
        <v>0</v>
      </c>
      <c r="FS69" s="431"/>
      <c r="FT69" s="10">
        <f>FS68*0.25</f>
        <v>0</v>
      </c>
      <c r="FU69" s="431"/>
      <c r="FV69" s="10">
        <f>FU68*0.5</f>
        <v>279.60000000000002</v>
      </c>
      <c r="FW69" s="165"/>
      <c r="FX69" s="10">
        <f>FW68*0.75</f>
        <v>0</v>
      </c>
      <c r="FY69" s="165"/>
      <c r="FZ69" s="10">
        <f>FY68*1</f>
        <v>0</v>
      </c>
      <c r="GB69" s="431"/>
      <c r="GC69" s="10">
        <f>GB68*0.25</f>
        <v>0</v>
      </c>
      <c r="GD69" s="431"/>
      <c r="GE69" s="10">
        <f>GD68*0.5</f>
        <v>165.25</v>
      </c>
      <c r="GF69" s="31"/>
      <c r="GG69" s="10">
        <f>GF68*0.75</f>
        <v>0</v>
      </c>
      <c r="GH69" s="31"/>
      <c r="GI69" s="10">
        <f>GH68*1</f>
        <v>0</v>
      </c>
      <c r="GK69" s="431"/>
      <c r="GL69" s="10">
        <f>GK68*0.25</f>
        <v>0</v>
      </c>
      <c r="GM69" s="431"/>
      <c r="GN69" s="10">
        <f>GM68*0.5</f>
        <v>624.6</v>
      </c>
      <c r="GO69" s="165"/>
      <c r="GP69" s="10">
        <f>GO68*0.75</f>
        <v>0</v>
      </c>
      <c r="GR69" s="437">
        <f>GQ68*1</f>
        <v>0</v>
      </c>
      <c r="GT69" s="431"/>
      <c r="GU69" s="10">
        <f>GT68*0.25</f>
        <v>0</v>
      </c>
      <c r="GV69" s="431"/>
      <c r="GW69" s="10">
        <f>GV68*0.5</f>
        <v>242.1</v>
      </c>
      <c r="GX69" s="165"/>
      <c r="GY69" s="10">
        <f>GX68*0.75</f>
        <v>0</v>
      </c>
      <c r="GZ69" s="165"/>
      <c r="HA69" s="10">
        <f>GZ68*1</f>
        <v>0</v>
      </c>
      <c r="HD69" s="10">
        <f>HC68*0.25</f>
        <v>0</v>
      </c>
      <c r="HF69" s="10">
        <f>HE68*0.5</f>
        <v>140.4</v>
      </c>
      <c r="HH69" s="10">
        <f>HG68*0.75</f>
        <v>0</v>
      </c>
      <c r="HJ69" s="10">
        <f>HI68*1</f>
        <v>0</v>
      </c>
      <c r="HL69" s="431"/>
      <c r="HM69" s="10">
        <f>HL68*0.25</f>
        <v>0</v>
      </c>
      <c r="HN69" s="431"/>
      <c r="HO69" s="10">
        <f>HN68*0.5</f>
        <v>278.27499999999998</v>
      </c>
      <c r="HP69" s="431"/>
      <c r="HQ69" s="10">
        <f>HP68*0.75</f>
        <v>0</v>
      </c>
      <c r="HS69" s="10">
        <f>HR68*1</f>
        <v>0</v>
      </c>
      <c r="HU69" s="431"/>
      <c r="HV69" s="10">
        <f>HU68*0.25</f>
        <v>0</v>
      </c>
      <c r="HW69" s="431"/>
      <c r="HX69" s="10">
        <f>HW68*0.5</f>
        <v>1485.5</v>
      </c>
      <c r="HY69" s="431"/>
      <c r="HZ69" s="10">
        <f>HY68*0.75</f>
        <v>0</v>
      </c>
      <c r="IB69" s="437">
        <f>IA68*1</f>
        <v>0</v>
      </c>
      <c r="ID69" s="431"/>
      <c r="IE69" s="10">
        <f>ID68*0.25</f>
        <v>0</v>
      </c>
      <c r="IF69" s="431"/>
      <c r="IG69" s="10">
        <f>IF68*0.5</f>
        <v>18.625</v>
      </c>
      <c r="IH69" s="431"/>
      <c r="II69" s="10">
        <f>IH68*0.75</f>
        <v>0</v>
      </c>
      <c r="IK69" s="10">
        <f>IJ68*1</f>
        <v>0</v>
      </c>
      <c r="IM69" s="431"/>
      <c r="IN69" s="10">
        <f>IM68*0.25</f>
        <v>0</v>
      </c>
      <c r="IO69" s="431"/>
      <c r="IP69" s="10">
        <f>IO68*0.5</f>
        <v>78.424999999999997</v>
      </c>
      <c r="IQ69" s="431"/>
      <c r="IR69" s="10">
        <f>IQ68*0.75</f>
        <v>0</v>
      </c>
      <c r="IT69" s="10">
        <f>IS68*1</f>
        <v>0</v>
      </c>
      <c r="IW69" s="10">
        <f>IV68*0.25</f>
        <v>0</v>
      </c>
      <c r="IY69" s="10">
        <f>IX68*0.5</f>
        <v>216.5</v>
      </c>
      <c r="JA69" s="10">
        <f>IZ68*0.75</f>
        <v>0</v>
      </c>
      <c r="JC69" s="10">
        <f>JB68*1</f>
        <v>0</v>
      </c>
      <c r="JE69" s="431"/>
      <c r="JF69" s="10">
        <f>JE68*0.25</f>
        <v>0</v>
      </c>
      <c r="JG69" s="431"/>
      <c r="JH69" s="10">
        <f>JG68*0.5</f>
        <v>135.77500000000001</v>
      </c>
      <c r="JI69" s="431"/>
      <c r="JJ69" s="10">
        <f>JI68*0.75</f>
        <v>0</v>
      </c>
      <c r="JL69" s="437">
        <f>JK68*1</f>
        <v>0</v>
      </c>
      <c r="JN69" s="431"/>
      <c r="JO69" s="10">
        <f>JN68*0.25</f>
        <v>0</v>
      </c>
      <c r="JP69" s="431"/>
      <c r="JQ69" s="10">
        <f>JP68*0.5</f>
        <v>175.25</v>
      </c>
      <c r="JR69" s="431"/>
      <c r="JS69" s="10">
        <f>JR68*0.75</f>
        <v>0</v>
      </c>
      <c r="JU69" s="10">
        <f>JT68*1</f>
        <v>0</v>
      </c>
      <c r="JW69" s="431"/>
      <c r="JX69" s="10">
        <f>JW68*0.25</f>
        <v>0</v>
      </c>
      <c r="JY69" s="431"/>
      <c r="JZ69" s="10">
        <f>JY68*0.5</f>
        <v>990.35</v>
      </c>
      <c r="KA69" s="431"/>
      <c r="KB69" s="10">
        <f>KA68*0.75</f>
        <v>0</v>
      </c>
      <c r="KD69" s="437">
        <f t="shared" ref="KD69" si="20">KC68*1</f>
        <v>0</v>
      </c>
      <c r="KG69" s="10">
        <f>KF68*0.25</f>
        <v>0</v>
      </c>
      <c r="KI69" s="10">
        <f>KH68*0.5</f>
        <v>69</v>
      </c>
      <c r="KK69" s="10">
        <f>KJ68*0.75</f>
        <v>0</v>
      </c>
      <c r="KM69" s="10">
        <f>KL68*1</f>
        <v>0</v>
      </c>
      <c r="KO69" s="431"/>
      <c r="KP69" s="10">
        <f>KO68*0.25</f>
        <v>0</v>
      </c>
      <c r="KQ69" s="431"/>
      <c r="KR69" s="10">
        <f>KQ68*0.5</f>
        <v>178.65</v>
      </c>
      <c r="KS69" s="431"/>
      <c r="KT69" s="10">
        <f>KS68*0.75</f>
        <v>0</v>
      </c>
      <c r="KV69" s="10">
        <f>KU68*1</f>
        <v>0</v>
      </c>
      <c r="KX69" s="431"/>
      <c r="KY69" s="10">
        <f>KX68*0.25</f>
        <v>0</v>
      </c>
      <c r="KZ69" s="431"/>
      <c r="LA69" s="10">
        <f>KZ68*0.5</f>
        <v>232.05</v>
      </c>
      <c r="LB69" s="431"/>
      <c r="LC69" s="10">
        <f>LB68*0.75</f>
        <v>0</v>
      </c>
      <c r="LE69" s="10">
        <f>LD68*1</f>
        <v>0</v>
      </c>
      <c r="LG69" s="431"/>
      <c r="LH69" s="10">
        <f>LG68*0.25</f>
        <v>0</v>
      </c>
      <c r="LI69" s="431"/>
      <c r="LJ69" s="10">
        <f>LI68*0.5</f>
        <v>135.07499999999999</v>
      </c>
      <c r="LK69" s="29"/>
      <c r="LL69" s="10">
        <f>LK68*0.75</f>
        <v>0</v>
      </c>
      <c r="LM69" s="29"/>
      <c r="LN69" s="10">
        <f>LM68*1</f>
        <v>0</v>
      </c>
      <c r="LQ69" s="10">
        <f>LP68*0.25</f>
        <v>0</v>
      </c>
      <c r="LS69" s="10">
        <f>LR68*0.5</f>
        <v>296.75</v>
      </c>
      <c r="LU69" s="10">
        <f>LT68*0.75</f>
        <v>0</v>
      </c>
      <c r="LW69" s="10">
        <f>LV68*1</f>
        <v>0</v>
      </c>
      <c r="LY69" s="431"/>
      <c r="LZ69" s="10">
        <f>LY68*0.25</f>
        <v>0</v>
      </c>
      <c r="MA69" s="431"/>
      <c r="MB69" s="10">
        <f>MA68*0.5</f>
        <v>128.1</v>
      </c>
      <c r="MC69" s="431"/>
      <c r="MD69" s="10">
        <f>MC68*0.75</f>
        <v>0</v>
      </c>
      <c r="MF69" s="10">
        <f>ME68*1</f>
        <v>0</v>
      </c>
      <c r="MH69" s="431"/>
      <c r="MI69" s="10">
        <f>MH68*0.25</f>
        <v>0</v>
      </c>
      <c r="MJ69" s="431"/>
      <c r="MK69" s="10">
        <f>MJ68*0.5</f>
        <v>533.54999999999995</v>
      </c>
      <c r="ML69" s="431"/>
      <c r="MM69" s="10">
        <f>ML68*0.75</f>
        <v>0</v>
      </c>
      <c r="MO69" s="437">
        <f>MN68*1</f>
        <v>0</v>
      </c>
      <c r="MQ69" s="431"/>
      <c r="MR69" s="10">
        <f>MQ68*0.25</f>
        <v>0</v>
      </c>
      <c r="MS69" s="431"/>
      <c r="MT69" s="10">
        <f>MS68*0.5</f>
        <v>188.25</v>
      </c>
      <c r="MU69" s="431"/>
      <c r="MV69" s="10">
        <f>MU68*0.75</f>
        <v>0</v>
      </c>
      <c r="MX69" s="437">
        <f>MW68*1</f>
        <v>0</v>
      </c>
    </row>
    <row r="70" spans="1:363" s="60" customFormat="1" ht="15.75">
      <c r="A70" s="61"/>
      <c r="B70" s="381"/>
      <c r="C70" s="379"/>
      <c r="E70" s="380"/>
      <c r="G70" s="380"/>
      <c r="L70" s="379"/>
      <c r="N70" s="380"/>
      <c r="P70" s="380"/>
      <c r="U70" s="379"/>
      <c r="W70" s="380"/>
      <c r="Y70" s="380"/>
      <c r="Z70" s="382"/>
      <c r="AB70" s="382"/>
      <c r="AD70" s="379"/>
      <c r="AF70" s="380"/>
      <c r="AI70" s="382"/>
      <c r="AK70" s="382"/>
      <c r="AM70" s="379"/>
      <c r="AO70" s="380"/>
      <c r="AR70" s="382"/>
      <c r="AT70" s="382"/>
      <c r="AV70" s="379"/>
      <c r="AW70" s="235"/>
      <c r="AX70" s="380"/>
      <c r="AY70" s="235"/>
      <c r="BA70" s="382"/>
      <c r="BC70" s="382"/>
      <c r="BE70" s="379"/>
      <c r="BG70" s="380"/>
      <c r="BJ70" s="382"/>
      <c r="BL70" s="382"/>
      <c r="BN70" s="379"/>
      <c r="BP70" s="380"/>
      <c r="BW70" s="379"/>
      <c r="BX70" s="384"/>
      <c r="BY70" s="380"/>
      <c r="BZ70" s="384"/>
      <c r="CB70" s="385"/>
      <c r="CE70" s="456"/>
      <c r="CF70" s="379"/>
      <c r="CG70" s="456"/>
      <c r="CH70" s="380"/>
      <c r="CI70" s="456"/>
      <c r="CK70" s="382"/>
      <c r="CM70" s="382"/>
      <c r="CO70" s="379"/>
      <c r="CP70" s="456"/>
      <c r="CQ70" s="380"/>
      <c r="CR70" s="456"/>
      <c r="CT70" s="382"/>
      <c r="CV70" s="382"/>
      <c r="CX70" s="379"/>
      <c r="CY70" s="456"/>
      <c r="CZ70" s="380"/>
      <c r="DA70" s="456"/>
      <c r="DC70" s="382"/>
      <c r="DF70" s="456"/>
      <c r="DG70" s="379"/>
      <c r="DH70" s="456"/>
      <c r="DI70" s="380"/>
      <c r="DJ70" s="456"/>
      <c r="DL70" s="382"/>
      <c r="DN70" s="382"/>
      <c r="DP70" s="379"/>
      <c r="DQ70" s="456"/>
      <c r="DR70" s="380"/>
      <c r="DS70" s="456"/>
      <c r="DU70" s="382"/>
      <c r="DX70" s="456"/>
      <c r="DY70" s="379"/>
      <c r="DZ70" s="456"/>
      <c r="EA70" s="380"/>
      <c r="EB70" s="456"/>
      <c r="ED70" s="235"/>
      <c r="EF70" s="235"/>
      <c r="EH70" s="379"/>
      <c r="EI70" s="456"/>
      <c r="EJ70" s="380"/>
      <c r="EK70" s="456"/>
      <c r="EM70" s="382"/>
      <c r="EO70" s="382"/>
      <c r="EQ70" s="379"/>
      <c r="ER70" s="456"/>
      <c r="ES70" s="380"/>
      <c r="ET70" s="456"/>
      <c r="EV70" s="382"/>
      <c r="EX70" s="382"/>
      <c r="EZ70" s="379"/>
      <c r="FA70" s="456"/>
      <c r="FB70" s="380"/>
      <c r="FC70" s="456"/>
      <c r="FE70" s="235"/>
      <c r="FG70" s="235"/>
      <c r="FH70" s="456"/>
      <c r="FI70" s="379"/>
      <c r="FJ70" s="456"/>
      <c r="FK70" s="380"/>
      <c r="FL70" s="456"/>
      <c r="FN70" s="382"/>
      <c r="FQ70" s="456"/>
      <c r="FR70" s="379"/>
      <c r="FS70" s="456"/>
      <c r="FT70" s="380"/>
      <c r="FU70" s="456"/>
      <c r="FW70" s="382"/>
      <c r="FY70" s="382"/>
      <c r="GA70" s="379"/>
      <c r="GB70" s="456"/>
      <c r="GC70" s="380"/>
      <c r="GD70" s="456"/>
      <c r="GF70" s="235"/>
      <c r="GH70" s="235"/>
      <c r="GJ70" s="379"/>
      <c r="GK70" s="456"/>
      <c r="GL70" s="380"/>
      <c r="GM70" s="456"/>
      <c r="GO70" s="382"/>
      <c r="GR70" s="456"/>
      <c r="GS70" s="379"/>
      <c r="GT70" s="456"/>
      <c r="GU70" s="380"/>
      <c r="GV70" s="456"/>
      <c r="GX70" s="382"/>
      <c r="GZ70" s="382"/>
      <c r="HB70" s="379"/>
      <c r="HD70" s="380"/>
      <c r="HK70" s="379"/>
      <c r="HL70" s="456"/>
      <c r="HM70" s="380"/>
      <c r="HN70" s="456"/>
      <c r="HP70" s="456"/>
      <c r="HT70" s="379"/>
      <c r="HU70" s="456"/>
      <c r="HV70" s="380"/>
      <c r="HW70" s="456"/>
      <c r="HY70" s="456"/>
      <c r="IB70" s="456"/>
      <c r="IC70" s="379"/>
      <c r="ID70" s="456"/>
      <c r="IE70" s="380"/>
      <c r="IF70" s="456"/>
      <c r="IH70" s="456"/>
      <c r="IL70" s="379"/>
      <c r="IM70" s="456"/>
      <c r="IN70" s="380"/>
      <c r="IO70" s="456"/>
      <c r="IQ70" s="456"/>
      <c r="IU70" s="379"/>
      <c r="IW70" s="380"/>
      <c r="JD70" s="379"/>
      <c r="JE70" s="456"/>
      <c r="JF70" s="380"/>
      <c r="JG70" s="456"/>
      <c r="JI70" s="456"/>
      <c r="JL70" s="456"/>
      <c r="JM70" s="379"/>
      <c r="JN70" s="456"/>
      <c r="JO70" s="380"/>
      <c r="JP70" s="456"/>
      <c r="JR70" s="456"/>
      <c r="JV70" s="379"/>
      <c r="JW70" s="456"/>
      <c r="JX70" s="380"/>
      <c r="JY70" s="456"/>
      <c r="KA70" s="456"/>
      <c r="KD70" s="456"/>
      <c r="KE70" s="379"/>
      <c r="KG70" s="380"/>
      <c r="KN70" s="379"/>
      <c r="KO70" s="456"/>
      <c r="KP70" s="380"/>
      <c r="KQ70" s="456"/>
      <c r="KS70" s="456"/>
      <c r="KW70" s="379"/>
      <c r="KX70" s="456"/>
      <c r="KY70" s="380"/>
      <c r="KZ70" s="456"/>
      <c r="LB70" s="456"/>
      <c r="LF70" s="379"/>
      <c r="LG70" s="456"/>
      <c r="LH70" s="380"/>
      <c r="LI70" s="456"/>
      <c r="LK70" s="383"/>
      <c r="LM70" s="383"/>
      <c r="LO70" s="379"/>
      <c r="LQ70" s="380"/>
      <c r="LX70" s="379"/>
      <c r="LY70" s="456"/>
      <c r="LZ70" s="380"/>
      <c r="MA70" s="456"/>
      <c r="MC70" s="456"/>
      <c r="MG70" s="379"/>
      <c r="MH70" s="456"/>
      <c r="MI70" s="380"/>
      <c r="MJ70" s="456"/>
      <c r="ML70" s="456"/>
      <c r="MO70" s="456"/>
      <c r="MP70" s="379"/>
      <c r="MQ70" s="456"/>
      <c r="MR70" s="380"/>
      <c r="MS70" s="456"/>
      <c r="MU70" s="456"/>
      <c r="MX70" s="456"/>
      <c r="MY70" s="379"/>
    </row>
    <row r="71" spans="1:363" ht="18">
      <c r="A71" s="62" t="s">
        <v>15</v>
      </c>
      <c r="B71" s="69"/>
      <c r="D71">
        <v>634.9</v>
      </c>
      <c r="E71" s="1" t="s">
        <v>190</v>
      </c>
      <c r="F71">
        <v>556.5</v>
      </c>
      <c r="G71" s="1" t="s">
        <v>186</v>
      </c>
      <c r="H71">
        <v>279.39999999999998</v>
      </c>
      <c r="I71" s="1" t="s">
        <v>187</v>
      </c>
      <c r="J71" s="157">
        <v>566.9</v>
      </c>
      <c r="K71" s="1" t="s">
        <v>188</v>
      </c>
      <c r="M71">
        <v>241</v>
      </c>
      <c r="N71" s="1" t="s">
        <v>190</v>
      </c>
      <c r="O71">
        <v>111.4</v>
      </c>
      <c r="P71" s="1" t="s">
        <v>186</v>
      </c>
      <c r="Q71">
        <v>147.69999999999999</v>
      </c>
      <c r="R71" s="1" t="s">
        <v>187</v>
      </c>
      <c r="S71" s="168">
        <v>437.99999999999977</v>
      </c>
      <c r="T71" s="1" t="s">
        <v>188</v>
      </c>
      <c r="V71">
        <v>265.3</v>
      </c>
      <c r="W71" s="1" t="s">
        <v>190</v>
      </c>
      <c r="X71">
        <v>175.7</v>
      </c>
      <c r="Y71" s="1" t="s">
        <v>186</v>
      </c>
      <c r="Z71" s="168">
        <v>664.39999999999964</v>
      </c>
      <c r="AA71" s="1" t="s">
        <v>187</v>
      </c>
      <c r="AB71" s="168">
        <v>442.59999999999945</v>
      </c>
      <c r="AC71" s="1" t="s">
        <v>188</v>
      </c>
      <c r="AE71">
        <v>362.6</v>
      </c>
      <c r="AF71" s="1" t="s">
        <v>190</v>
      </c>
      <c r="AG71">
        <v>209.3</v>
      </c>
      <c r="AH71" s="1" t="s">
        <v>186</v>
      </c>
      <c r="AI71" s="168">
        <v>35.699999999999818</v>
      </c>
      <c r="AJ71" s="1" t="s">
        <v>187</v>
      </c>
      <c r="AK71" s="168">
        <v>0</v>
      </c>
      <c r="AL71" s="1" t="s">
        <v>188</v>
      </c>
      <c r="AN71">
        <v>394.1</v>
      </c>
      <c r="AO71" s="1" t="s">
        <v>190</v>
      </c>
      <c r="AP71">
        <v>167</v>
      </c>
      <c r="AQ71" s="1" t="s">
        <v>186</v>
      </c>
      <c r="AR71" s="168">
        <v>90.999999999999773</v>
      </c>
      <c r="AS71" s="1" t="s">
        <v>187</v>
      </c>
      <c r="AT71" s="168">
        <v>29.400000000000546</v>
      </c>
      <c r="AU71" s="1" t="s">
        <v>188</v>
      </c>
      <c r="AW71" s="31">
        <v>367.55</v>
      </c>
      <c r="AX71" s="1" t="s">
        <v>190</v>
      </c>
      <c r="AY71" s="31">
        <v>547</v>
      </c>
      <c r="AZ71" s="1" t="s">
        <v>186</v>
      </c>
      <c r="BA71" s="168">
        <v>453.099999999999</v>
      </c>
      <c r="BB71" s="1" t="s">
        <v>187</v>
      </c>
      <c r="BC71" s="168">
        <v>568.29999999999973</v>
      </c>
      <c r="BD71" s="1" t="s">
        <v>188</v>
      </c>
      <c r="BF71">
        <v>452.9</v>
      </c>
      <c r="BG71" s="1" t="s">
        <v>190</v>
      </c>
      <c r="BH71">
        <v>415.2</v>
      </c>
      <c r="BI71" s="1" t="s">
        <v>186</v>
      </c>
      <c r="BJ71" s="168">
        <v>557.39999999999964</v>
      </c>
      <c r="BK71" s="1" t="s">
        <v>187</v>
      </c>
      <c r="BL71" s="168">
        <v>236.89999999999964</v>
      </c>
      <c r="BM71" s="1" t="s">
        <v>188</v>
      </c>
      <c r="BO71">
        <v>684.2</v>
      </c>
      <c r="BP71" s="1" t="s">
        <v>190</v>
      </c>
      <c r="BQ71">
        <v>597.5</v>
      </c>
      <c r="BR71" s="1" t="s">
        <v>186</v>
      </c>
      <c r="BS71" s="168">
        <v>461.84999999999945</v>
      </c>
      <c r="BT71" s="1" t="s">
        <v>187</v>
      </c>
      <c r="BU71" s="168">
        <v>288.29999999999973</v>
      </c>
      <c r="BV71" s="1" t="s">
        <v>188</v>
      </c>
      <c r="BX71" s="90">
        <v>2.6000000000003638</v>
      </c>
      <c r="BY71" s="1" t="s">
        <v>190</v>
      </c>
      <c r="BZ71" s="90">
        <v>2.2000000000007276</v>
      </c>
      <c r="CA71" s="1" t="s">
        <v>186</v>
      </c>
      <c r="CB71" s="176">
        <v>210.39999999999918</v>
      </c>
      <c r="CC71" s="1" t="s">
        <v>187</v>
      </c>
      <c r="CD71" s="427">
        <v>55.999999999994543</v>
      </c>
      <c r="CE71" s="432" t="s">
        <v>188</v>
      </c>
      <c r="CG71" s="431">
        <v>388.5</v>
      </c>
      <c r="CH71" s="1" t="s">
        <v>190</v>
      </c>
      <c r="CI71" s="431">
        <v>396</v>
      </c>
      <c r="CJ71" s="1" t="s">
        <v>186</v>
      </c>
      <c r="CK71" s="168">
        <v>452.09999999999945</v>
      </c>
      <c r="CL71" s="1" t="s">
        <v>187</v>
      </c>
      <c r="CM71" s="168"/>
      <c r="CN71" s="1" t="s">
        <v>188</v>
      </c>
      <c r="CP71" s="431">
        <v>219.7</v>
      </c>
      <c r="CQ71" s="1" t="s">
        <v>190</v>
      </c>
      <c r="CR71" s="431">
        <v>193.9</v>
      </c>
      <c r="CS71" s="1" t="s">
        <v>186</v>
      </c>
      <c r="CT71" s="168">
        <v>81.299999999999727</v>
      </c>
      <c r="CU71" s="1" t="s">
        <v>187</v>
      </c>
      <c r="CV71" s="168"/>
      <c r="CW71" s="1" t="s">
        <v>188</v>
      </c>
      <c r="CY71" s="431">
        <v>543.70000000000005</v>
      </c>
      <c r="CZ71" s="1" t="s">
        <v>190</v>
      </c>
      <c r="DA71" s="431">
        <v>407.9</v>
      </c>
      <c r="DB71" s="1" t="s">
        <v>186</v>
      </c>
      <c r="DC71" s="168">
        <v>258.09999999999854</v>
      </c>
      <c r="DD71" s="1" t="s">
        <v>187</v>
      </c>
      <c r="DE71" s="545">
        <v>173.99999999999636</v>
      </c>
      <c r="DF71" s="432" t="s">
        <v>188</v>
      </c>
      <c r="DH71" s="431">
        <v>18.7</v>
      </c>
      <c r="DI71" s="1" t="s">
        <v>190</v>
      </c>
      <c r="DJ71" s="431">
        <v>193.5</v>
      </c>
      <c r="DK71" s="1" t="s">
        <v>186</v>
      </c>
      <c r="DL71" s="168">
        <v>137.199999999998</v>
      </c>
      <c r="DM71" s="1" t="s">
        <v>187</v>
      </c>
      <c r="DN71" s="168"/>
      <c r="DO71" s="1" t="s">
        <v>188</v>
      </c>
      <c r="DQ71" s="431">
        <v>304</v>
      </c>
      <c r="DR71" s="1" t="s">
        <v>190</v>
      </c>
      <c r="DS71" s="431">
        <v>201.1</v>
      </c>
      <c r="DT71" s="1" t="s">
        <v>186</v>
      </c>
      <c r="DU71" s="496">
        <v>224.49999999999909</v>
      </c>
      <c r="DV71" s="1" t="s">
        <v>187</v>
      </c>
      <c r="DW71" s="545">
        <v>114.29999999999382</v>
      </c>
      <c r="DX71" s="432" t="s">
        <v>188</v>
      </c>
      <c r="DZ71" s="431">
        <v>250.6</v>
      </c>
      <c r="EA71" s="1" t="s">
        <v>190</v>
      </c>
      <c r="EB71" s="431">
        <v>544.5</v>
      </c>
      <c r="EC71" s="1" t="s">
        <v>186</v>
      </c>
      <c r="ED71" s="168">
        <v>50.399999999999636</v>
      </c>
      <c r="EE71" s="1" t="s">
        <v>187</v>
      </c>
      <c r="EF71" s="168"/>
      <c r="EG71" s="1" t="s">
        <v>188</v>
      </c>
      <c r="EI71" s="431">
        <v>533.75</v>
      </c>
      <c r="EJ71" s="1" t="s">
        <v>190</v>
      </c>
      <c r="EK71" s="431">
        <v>310.5</v>
      </c>
      <c r="EL71" s="1" t="s">
        <v>186</v>
      </c>
      <c r="EM71" s="496">
        <v>117.29999999999927</v>
      </c>
      <c r="EN71" s="1" t="s">
        <v>187</v>
      </c>
      <c r="EO71" s="213"/>
      <c r="EP71" s="1" t="s">
        <v>188</v>
      </c>
      <c r="ER71" s="431">
        <v>346.9</v>
      </c>
      <c r="ES71" s="1" t="s">
        <v>190</v>
      </c>
      <c r="ET71" s="431">
        <v>119.9</v>
      </c>
      <c r="EU71" s="1" t="s">
        <v>186</v>
      </c>
      <c r="EV71" s="168">
        <v>64.5</v>
      </c>
      <c r="EW71" s="1" t="s">
        <v>187</v>
      </c>
      <c r="EX71" s="168"/>
      <c r="EY71" s="1" t="s">
        <v>188</v>
      </c>
      <c r="FA71" s="431">
        <v>91.6</v>
      </c>
      <c r="FB71" s="1" t="s">
        <v>190</v>
      </c>
      <c r="FC71" s="431">
        <v>91.3</v>
      </c>
      <c r="FD71" s="1" t="s">
        <v>186</v>
      </c>
      <c r="FE71" s="496">
        <v>147.30000000000018</v>
      </c>
      <c r="FF71" s="1" t="s">
        <v>187</v>
      </c>
      <c r="FG71" s="427">
        <v>239.49999999999636</v>
      </c>
      <c r="FH71" s="432" t="s">
        <v>188</v>
      </c>
      <c r="FJ71" s="431">
        <v>339.3</v>
      </c>
      <c r="FK71" s="1" t="s">
        <v>190</v>
      </c>
      <c r="FL71" s="431">
        <v>71.7</v>
      </c>
      <c r="FM71" s="1" t="s">
        <v>186</v>
      </c>
      <c r="FN71" s="496">
        <v>126.75000000000091</v>
      </c>
      <c r="FO71" s="1" t="s">
        <v>187</v>
      </c>
      <c r="FP71" s="545">
        <v>433.99999999999636</v>
      </c>
      <c r="FQ71" s="432" t="s">
        <v>188</v>
      </c>
      <c r="FS71" s="431">
        <v>210.3</v>
      </c>
      <c r="FT71" s="1" t="s">
        <v>190</v>
      </c>
      <c r="FU71" s="431">
        <v>549.1</v>
      </c>
      <c r="FV71" s="1" t="s">
        <v>186</v>
      </c>
      <c r="FW71" s="496">
        <v>329.89999999999873</v>
      </c>
      <c r="FX71" s="1" t="s">
        <v>187</v>
      </c>
      <c r="FY71" s="213"/>
      <c r="FZ71" s="1" t="s">
        <v>188</v>
      </c>
      <c r="GB71" s="431">
        <v>301.95</v>
      </c>
      <c r="GC71" s="1" t="s">
        <v>190</v>
      </c>
      <c r="GD71" s="431">
        <v>254</v>
      </c>
      <c r="GE71" s="1" t="s">
        <v>186</v>
      </c>
      <c r="GF71" s="168">
        <v>171.20000000000073</v>
      </c>
      <c r="GG71" s="1" t="s">
        <v>187</v>
      </c>
      <c r="GH71" s="168"/>
      <c r="GI71" s="1" t="s">
        <v>188</v>
      </c>
      <c r="GK71" s="431">
        <v>2182.9</v>
      </c>
      <c r="GL71" s="1" t="s">
        <v>190</v>
      </c>
      <c r="GM71" s="431">
        <v>2282.4</v>
      </c>
      <c r="GN71" s="1" t="s">
        <v>186</v>
      </c>
      <c r="GO71" s="496">
        <v>2671.6499999999969</v>
      </c>
      <c r="GP71" s="1" t="s">
        <v>187</v>
      </c>
      <c r="GQ71" s="545">
        <v>1705.4999999999945</v>
      </c>
      <c r="GR71" s="432" t="s">
        <v>188</v>
      </c>
      <c r="GT71" s="431">
        <v>463.85</v>
      </c>
      <c r="GU71" s="1" t="s">
        <v>190</v>
      </c>
      <c r="GV71" s="431">
        <v>156.19999999999999</v>
      </c>
      <c r="GW71" s="1" t="s">
        <v>186</v>
      </c>
      <c r="GX71" s="496">
        <v>391</v>
      </c>
      <c r="GY71" s="1" t="s">
        <v>187</v>
      </c>
      <c r="GZ71" s="213"/>
      <c r="HA71" s="1" t="s">
        <v>188</v>
      </c>
      <c r="HC71">
        <v>675.9</v>
      </c>
      <c r="HD71" s="1" t="s">
        <v>190</v>
      </c>
      <c r="HE71">
        <v>193.6</v>
      </c>
      <c r="HF71" s="1" t="s">
        <v>186</v>
      </c>
      <c r="HG71" s="168">
        <v>405.69999999999709</v>
      </c>
      <c r="HH71" s="1" t="s">
        <v>187</v>
      </c>
      <c r="HI71" s="168">
        <v>877.29999999999927</v>
      </c>
      <c r="HJ71" s="1" t="s">
        <v>188</v>
      </c>
      <c r="HL71" s="431">
        <v>540.70000000000005</v>
      </c>
      <c r="HM71" s="1" t="s">
        <v>190</v>
      </c>
      <c r="HN71" s="431">
        <v>836.15</v>
      </c>
      <c r="HO71" s="1" t="s">
        <v>186</v>
      </c>
      <c r="HP71" s="496">
        <v>425.80000000000109</v>
      </c>
      <c r="HQ71" s="1" t="s">
        <v>187</v>
      </c>
      <c r="HR71" s="213"/>
      <c r="HS71" s="1" t="s">
        <v>188</v>
      </c>
      <c r="HU71" s="431">
        <v>3065.75</v>
      </c>
      <c r="HV71" s="1" t="s">
        <v>190</v>
      </c>
      <c r="HW71" s="431">
        <v>3017.6</v>
      </c>
      <c r="HX71" s="1" t="s">
        <v>186</v>
      </c>
      <c r="HY71" s="496">
        <v>2976.7999999999975</v>
      </c>
      <c r="HZ71" s="1" t="s">
        <v>187</v>
      </c>
      <c r="IA71" s="545">
        <v>4530.5999999999976</v>
      </c>
      <c r="IB71" s="432" t="s">
        <v>188</v>
      </c>
      <c r="ID71" s="431">
        <v>266.5</v>
      </c>
      <c r="IE71" s="1" t="s">
        <v>190</v>
      </c>
      <c r="IF71" s="431">
        <v>315.89999999999998</v>
      </c>
      <c r="IG71" s="1" t="s">
        <v>186</v>
      </c>
      <c r="IH71" s="496">
        <v>102.09999999999491</v>
      </c>
      <c r="II71" s="1" t="s">
        <v>187</v>
      </c>
      <c r="IJ71" s="213"/>
      <c r="IK71" s="1" t="s">
        <v>188</v>
      </c>
      <c r="IM71" s="431">
        <v>367.1</v>
      </c>
      <c r="IN71" s="1" t="s">
        <v>190</v>
      </c>
      <c r="IO71" s="431">
        <v>92.4</v>
      </c>
      <c r="IP71" s="1" t="s">
        <v>186</v>
      </c>
      <c r="IQ71" s="168">
        <v>53.399999999995998</v>
      </c>
      <c r="IR71" s="1" t="s">
        <v>187</v>
      </c>
      <c r="IS71" s="168"/>
      <c r="IT71" s="1" t="s">
        <v>188</v>
      </c>
      <c r="IV71">
        <v>545.4</v>
      </c>
      <c r="IW71" s="1" t="s">
        <v>190</v>
      </c>
      <c r="IX71">
        <v>332.1</v>
      </c>
      <c r="IY71" s="1" t="s">
        <v>186</v>
      </c>
      <c r="IZ71" s="213">
        <v>407.89999999999418</v>
      </c>
      <c r="JA71" s="1" t="s">
        <v>187</v>
      </c>
      <c r="JB71" s="168">
        <v>308.400000000001</v>
      </c>
      <c r="JC71" s="1" t="s">
        <v>188</v>
      </c>
      <c r="JE71" s="431">
        <v>387.55</v>
      </c>
      <c r="JF71" s="1" t="s">
        <v>190</v>
      </c>
      <c r="JG71" s="431">
        <v>351.8</v>
      </c>
      <c r="JH71" s="1" t="s">
        <v>186</v>
      </c>
      <c r="JI71" s="496">
        <v>218.19999999999527</v>
      </c>
      <c r="JJ71" s="1" t="s">
        <v>187</v>
      </c>
      <c r="JK71" s="427">
        <v>222.09999999999673</v>
      </c>
      <c r="JL71" s="432" t="s">
        <v>188</v>
      </c>
      <c r="JN71" s="431">
        <v>212</v>
      </c>
      <c r="JO71" s="1" t="s">
        <v>190</v>
      </c>
      <c r="JP71" s="431">
        <v>292.7</v>
      </c>
      <c r="JQ71" s="1" t="s">
        <v>186</v>
      </c>
      <c r="JR71" s="496">
        <v>434.99999999999636</v>
      </c>
      <c r="JS71" s="1" t="s">
        <v>187</v>
      </c>
      <c r="JT71" s="213"/>
      <c r="JU71" s="1" t="s">
        <v>188</v>
      </c>
      <c r="JW71" s="431">
        <v>2417.4</v>
      </c>
      <c r="JX71" s="1" t="s">
        <v>190</v>
      </c>
      <c r="JY71" s="431">
        <v>1945.3</v>
      </c>
      <c r="JZ71" s="1" t="s">
        <v>186</v>
      </c>
      <c r="KA71" s="168">
        <v>2778.0000000000036</v>
      </c>
      <c r="KB71" s="1" t="s">
        <v>187</v>
      </c>
      <c r="KC71" s="545">
        <v>2144.5999999999112</v>
      </c>
      <c r="KD71" s="432" t="s">
        <v>188</v>
      </c>
      <c r="KF71">
        <v>188.6</v>
      </c>
      <c r="KG71" s="1" t="s">
        <v>190</v>
      </c>
      <c r="KH71">
        <v>260</v>
      </c>
      <c r="KI71" s="1" t="s">
        <v>186</v>
      </c>
      <c r="KJ71" s="168">
        <v>246.5</v>
      </c>
      <c r="KK71" s="1" t="s">
        <v>187</v>
      </c>
      <c r="KL71" s="213">
        <v>0</v>
      </c>
      <c r="KM71" s="1" t="s">
        <v>188</v>
      </c>
      <c r="KO71" s="431">
        <v>471.5</v>
      </c>
      <c r="KP71" s="1" t="s">
        <v>190</v>
      </c>
      <c r="KQ71" s="431">
        <v>289.7</v>
      </c>
      <c r="KR71" s="1" t="s">
        <v>186</v>
      </c>
      <c r="KS71" s="496">
        <v>282</v>
      </c>
      <c r="KT71" s="1" t="s">
        <v>187</v>
      </c>
      <c r="KU71" s="213"/>
      <c r="KV71" s="1" t="s">
        <v>188</v>
      </c>
      <c r="KX71" s="431">
        <v>204.3</v>
      </c>
      <c r="KY71" s="1" t="s">
        <v>190</v>
      </c>
      <c r="KZ71" s="431">
        <v>132</v>
      </c>
      <c r="LA71" s="1" t="s">
        <v>186</v>
      </c>
      <c r="LB71" s="168">
        <v>26.399999999997817</v>
      </c>
      <c r="LC71" s="1" t="s">
        <v>187</v>
      </c>
      <c r="LD71" s="168"/>
      <c r="LE71" s="1" t="s">
        <v>188</v>
      </c>
      <c r="LG71" s="431">
        <v>170.3</v>
      </c>
      <c r="LH71" s="1" t="s">
        <v>190</v>
      </c>
      <c r="LI71" s="431">
        <v>121.8</v>
      </c>
      <c r="LJ71" s="1" t="s">
        <v>186</v>
      </c>
      <c r="LK71" s="185">
        <v>165.30000000000018</v>
      </c>
      <c r="LL71" s="1" t="s">
        <v>187</v>
      </c>
      <c r="LM71" s="185"/>
      <c r="LN71" s="1" t="s">
        <v>188</v>
      </c>
      <c r="LP71">
        <v>188.7</v>
      </c>
      <c r="LQ71" s="1" t="s">
        <v>190</v>
      </c>
      <c r="LR71">
        <v>203.6</v>
      </c>
      <c r="LS71" s="1" t="s">
        <v>186</v>
      </c>
      <c r="LT71" s="168">
        <v>351.29999999999927</v>
      </c>
      <c r="LU71" s="1" t="s">
        <v>187</v>
      </c>
      <c r="LV71" s="168">
        <v>66.000000000001819</v>
      </c>
      <c r="LW71" s="1" t="s">
        <v>188</v>
      </c>
      <c r="LY71" s="431">
        <v>391.8</v>
      </c>
      <c r="LZ71" s="1" t="s">
        <v>190</v>
      </c>
      <c r="MA71" s="431">
        <v>59.6</v>
      </c>
      <c r="MB71" s="1" t="s">
        <v>186</v>
      </c>
      <c r="MC71" s="168">
        <v>58</v>
      </c>
      <c r="MD71" s="1" t="s">
        <v>187</v>
      </c>
      <c r="ME71" s="168"/>
      <c r="MF71" s="1" t="s">
        <v>188</v>
      </c>
      <c r="MH71" s="431">
        <v>804.8</v>
      </c>
      <c r="MI71" s="1" t="s">
        <v>190</v>
      </c>
      <c r="MJ71" s="431">
        <v>497.9</v>
      </c>
      <c r="MK71" s="1" t="s">
        <v>186</v>
      </c>
      <c r="ML71" s="466">
        <v>433.30000000000291</v>
      </c>
      <c r="MM71" s="1" t="s">
        <v>187</v>
      </c>
      <c r="MN71" s="588">
        <v>826.89999999999418</v>
      </c>
      <c r="MO71" s="432" t="s">
        <v>188</v>
      </c>
      <c r="MQ71" s="431">
        <v>287.25</v>
      </c>
      <c r="MR71" s="1" t="s">
        <v>190</v>
      </c>
      <c r="MS71" s="431">
        <v>163.25</v>
      </c>
      <c r="MT71" s="1" t="s">
        <v>186</v>
      </c>
      <c r="MU71" s="431">
        <v>177.5</v>
      </c>
      <c r="MV71" s="1" t="s">
        <v>187</v>
      </c>
      <c r="MW71" s="545">
        <v>302.49999999998909</v>
      </c>
      <c r="MX71" s="432" t="s">
        <v>188</v>
      </c>
    </row>
    <row r="72" spans="1:363" ht="18">
      <c r="A72" s="128" t="s">
        <v>2986</v>
      </c>
      <c r="B72" s="69">
        <f>SUM(D72:AAP72)</f>
        <v>41848.824999999822</v>
      </c>
      <c r="D72"/>
      <c r="E72" s="10">
        <f>D71*0.25</f>
        <v>158.72499999999999</v>
      </c>
      <c r="G72" s="10">
        <f>F71*0.5</f>
        <v>278.25</v>
      </c>
      <c r="I72" s="10">
        <f>H71*0.75</f>
        <v>209.54999999999998</v>
      </c>
      <c r="K72" s="10">
        <f>J71*1</f>
        <v>566.9</v>
      </c>
      <c r="N72" s="10">
        <f>M71*0.25</f>
        <v>60.25</v>
      </c>
      <c r="P72" s="10">
        <f>O71*0.5</f>
        <v>55.7</v>
      </c>
      <c r="R72" s="10">
        <f>Q71*0.75</f>
        <v>110.77499999999999</v>
      </c>
      <c r="T72" s="10">
        <f>S71*1</f>
        <v>437.99999999999977</v>
      </c>
      <c r="W72" s="10">
        <f>V71*0.25</f>
        <v>66.325000000000003</v>
      </c>
      <c r="Y72" s="10">
        <f>X71*0.5</f>
        <v>87.85</v>
      </c>
      <c r="Z72" s="29"/>
      <c r="AA72" s="10">
        <f>Z71*0.75</f>
        <v>498.29999999999973</v>
      </c>
      <c r="AB72" s="29"/>
      <c r="AC72" s="10">
        <f>AB71*1</f>
        <v>442.59999999999945</v>
      </c>
      <c r="AF72" s="10">
        <f>AE71*0.25</f>
        <v>90.65</v>
      </c>
      <c r="AH72" s="10">
        <f>AG71*0.5</f>
        <v>104.65</v>
      </c>
      <c r="AI72" s="165"/>
      <c r="AJ72" s="10">
        <f>AI71*0.75</f>
        <v>26.774999999999864</v>
      </c>
      <c r="AK72" s="165"/>
      <c r="AL72" s="10">
        <f>AK71*1</f>
        <v>0</v>
      </c>
      <c r="AO72" s="10">
        <f>AN71*0.25</f>
        <v>98.525000000000006</v>
      </c>
      <c r="AQ72" s="10">
        <f>AP71*0.5</f>
        <v>83.5</v>
      </c>
      <c r="AR72" s="165"/>
      <c r="AS72" s="10">
        <f>AR71*0.75</f>
        <v>68.249999999999829</v>
      </c>
      <c r="AT72" s="165"/>
      <c r="AU72" s="10">
        <f>AT71*1</f>
        <v>29.400000000000546</v>
      </c>
      <c r="AW72" s="31"/>
      <c r="AX72" s="10">
        <f>AW71*0.25</f>
        <v>91.887500000000003</v>
      </c>
      <c r="AZ72" s="10">
        <f>AY71*0.5</f>
        <v>273.5</v>
      </c>
      <c r="BA72" s="165"/>
      <c r="BB72" s="10">
        <f>BA71*0.75</f>
        <v>339.82499999999925</v>
      </c>
      <c r="BD72" s="10">
        <f>BC71*1</f>
        <v>568.29999999999973</v>
      </c>
      <c r="BG72" s="10">
        <f>BF71*0.25</f>
        <v>113.22499999999999</v>
      </c>
      <c r="BI72" s="10">
        <f>BH71*0.5</f>
        <v>207.6</v>
      </c>
      <c r="BJ72" s="165"/>
      <c r="BK72" s="10">
        <f>BJ71*0.75</f>
        <v>418.04999999999973</v>
      </c>
      <c r="BL72" s="165"/>
      <c r="BM72" s="10">
        <f>BL71*1</f>
        <v>236.89999999999964</v>
      </c>
      <c r="BP72" s="10">
        <f>BO71*0.25</f>
        <v>171.05</v>
      </c>
      <c r="BR72" s="10">
        <f>BQ71*0.5</f>
        <v>298.75</v>
      </c>
      <c r="BT72" s="10">
        <f>BS71*0.75</f>
        <v>346.38749999999959</v>
      </c>
      <c r="BV72" s="10">
        <f>BU71*1</f>
        <v>288.29999999999973</v>
      </c>
      <c r="BX72" s="173"/>
      <c r="BY72" s="10">
        <f>BX71*0.25</f>
        <v>0.65000000000009095</v>
      </c>
      <c r="BZ72" s="173"/>
      <c r="CA72" s="10">
        <f>BZ71*0.5</f>
        <v>1.1000000000003638</v>
      </c>
      <c r="CB72" s="177"/>
      <c r="CC72" s="10">
        <f>CB71*0.75</f>
        <v>157.79999999999939</v>
      </c>
      <c r="CE72" s="437">
        <f>CD71*1</f>
        <v>55.999999999994543</v>
      </c>
      <c r="CG72" s="431"/>
      <c r="CH72" s="10">
        <f>CG71*0.25</f>
        <v>97.125</v>
      </c>
      <c r="CI72" s="431"/>
      <c r="CJ72" s="10">
        <f>CI71*0.5</f>
        <v>198</v>
      </c>
      <c r="CK72" s="165"/>
      <c r="CL72" s="10">
        <f>CK71*0.75</f>
        <v>339.07499999999959</v>
      </c>
      <c r="CM72" s="165"/>
      <c r="CN72" s="10">
        <f>CM71*1</f>
        <v>0</v>
      </c>
      <c r="CP72" s="431"/>
      <c r="CQ72" s="10">
        <f>CP71*0.25</f>
        <v>54.924999999999997</v>
      </c>
      <c r="CR72" s="431"/>
      <c r="CS72" s="10">
        <f>CR71*0.5</f>
        <v>96.95</v>
      </c>
      <c r="CT72" s="165"/>
      <c r="CU72" s="10">
        <f>CT71*0.75</f>
        <v>60.974999999999795</v>
      </c>
      <c r="CV72" s="165"/>
      <c r="CW72" s="10">
        <f>CV71*1</f>
        <v>0</v>
      </c>
      <c r="CY72" s="431"/>
      <c r="CZ72" s="10">
        <f>CY71*0.25</f>
        <v>135.92500000000001</v>
      </c>
      <c r="DA72" s="431"/>
      <c r="DB72" s="10">
        <f>DA71*0.5</f>
        <v>203.95</v>
      </c>
      <c r="DC72" s="165"/>
      <c r="DD72" s="10">
        <f>DC71*0.75</f>
        <v>193.57499999999891</v>
      </c>
      <c r="DF72" s="437">
        <f>DE71*1</f>
        <v>173.99999999999636</v>
      </c>
      <c r="DH72" s="431"/>
      <c r="DI72" s="10">
        <f>DH71*0.25</f>
        <v>4.6749999999999998</v>
      </c>
      <c r="DJ72" s="431"/>
      <c r="DK72" s="10">
        <f>DJ71*0.5</f>
        <v>96.75</v>
      </c>
      <c r="DL72" s="165"/>
      <c r="DM72" s="10">
        <f>DL71*0.75</f>
        <v>102.8999999999985</v>
      </c>
      <c r="DN72" s="165"/>
      <c r="DO72" s="10">
        <f>DN71*1</f>
        <v>0</v>
      </c>
      <c r="DQ72" s="431"/>
      <c r="DR72" s="10">
        <f>DQ71*0.25</f>
        <v>76</v>
      </c>
      <c r="DS72" s="431"/>
      <c r="DT72" s="10">
        <f>DS71*0.5</f>
        <v>100.55</v>
      </c>
      <c r="DU72" s="165"/>
      <c r="DV72" s="10">
        <f>DU71*0.75</f>
        <v>168.37499999999932</v>
      </c>
      <c r="DX72" s="437">
        <f>DW71*1</f>
        <v>114.29999999999382</v>
      </c>
      <c r="DZ72" s="431"/>
      <c r="EA72" s="10">
        <f>DZ71*0.25</f>
        <v>62.65</v>
      </c>
      <c r="EB72" s="431"/>
      <c r="EC72" s="10">
        <f>EB71*0.5</f>
        <v>272.25</v>
      </c>
      <c r="ED72" s="31"/>
      <c r="EE72" s="10">
        <f>ED71*0.75</f>
        <v>37.799999999999727</v>
      </c>
      <c r="EF72" s="31"/>
      <c r="EG72" s="10">
        <f>EF71*1</f>
        <v>0</v>
      </c>
      <c r="EI72" s="431"/>
      <c r="EJ72" s="10">
        <f>EI71*0.25</f>
        <v>133.4375</v>
      </c>
      <c r="EK72" s="431"/>
      <c r="EL72" s="10">
        <f>EK71*0.5</f>
        <v>155.25</v>
      </c>
      <c r="EM72" s="165"/>
      <c r="EN72" s="10">
        <f>EM71*0.75</f>
        <v>87.974999999999454</v>
      </c>
      <c r="EO72" s="165"/>
      <c r="EP72" s="10">
        <f>EO71*1</f>
        <v>0</v>
      </c>
      <c r="ER72" s="431"/>
      <c r="ES72" s="10">
        <f>ER71*0.25</f>
        <v>86.724999999999994</v>
      </c>
      <c r="ET72" s="431"/>
      <c r="EU72" s="10">
        <f>ET71*0.5</f>
        <v>59.95</v>
      </c>
      <c r="EV72" s="165"/>
      <c r="EW72" s="10">
        <f>EV71*0.75</f>
        <v>48.375</v>
      </c>
      <c r="EX72" s="165"/>
      <c r="EY72" s="10">
        <f>EX71*1</f>
        <v>0</v>
      </c>
      <c r="FA72" s="431"/>
      <c r="FB72" s="10">
        <f>FA71*0.25</f>
        <v>22.9</v>
      </c>
      <c r="FC72" s="431"/>
      <c r="FD72" s="10">
        <f>FC71*0.5</f>
        <v>45.65</v>
      </c>
      <c r="FE72" s="31"/>
      <c r="FF72" s="10">
        <f>FE71*0.75</f>
        <v>110.47500000000014</v>
      </c>
      <c r="FG72" s="31"/>
      <c r="FH72" s="437">
        <f>FG71*1</f>
        <v>239.49999999999636</v>
      </c>
      <c r="FJ72" s="431"/>
      <c r="FK72" s="10">
        <f>FJ71*0.25</f>
        <v>84.825000000000003</v>
      </c>
      <c r="FL72" s="431"/>
      <c r="FM72" s="10">
        <f>FL71*0.5</f>
        <v>35.85</v>
      </c>
      <c r="FN72" s="165"/>
      <c r="FO72" s="10">
        <f>FN71*0.75</f>
        <v>95.062500000000682</v>
      </c>
      <c r="FQ72" s="437">
        <f>FP71*1</f>
        <v>433.99999999999636</v>
      </c>
      <c r="FS72" s="431"/>
      <c r="FT72" s="10">
        <f>FS71*0.25</f>
        <v>52.575000000000003</v>
      </c>
      <c r="FU72" s="431"/>
      <c r="FV72" s="10">
        <f>FU71*0.5</f>
        <v>274.55</v>
      </c>
      <c r="FW72" s="165"/>
      <c r="FX72" s="10">
        <f>FW71*0.75</f>
        <v>247.42499999999905</v>
      </c>
      <c r="FY72" s="165"/>
      <c r="FZ72" s="10">
        <f>FY71*1</f>
        <v>0</v>
      </c>
      <c r="GB72" s="431"/>
      <c r="GC72" s="10">
        <f>GB71*0.25</f>
        <v>75.487499999999997</v>
      </c>
      <c r="GD72" s="431"/>
      <c r="GE72" s="10">
        <f>GD71*0.5</f>
        <v>127</v>
      </c>
      <c r="GF72" s="31"/>
      <c r="GG72" s="10">
        <f>GF71*0.75</f>
        <v>128.40000000000055</v>
      </c>
      <c r="GH72" s="31"/>
      <c r="GI72" s="10">
        <f>GH71*1</f>
        <v>0</v>
      </c>
      <c r="GK72" s="431"/>
      <c r="GL72" s="10">
        <f>GK71*0.25</f>
        <v>545.72500000000002</v>
      </c>
      <c r="GM72" s="431"/>
      <c r="GN72" s="10">
        <f>GM71*0.5</f>
        <v>1141.2</v>
      </c>
      <c r="GO72" s="165"/>
      <c r="GP72" s="10">
        <f>GO71*0.75</f>
        <v>2003.7374999999977</v>
      </c>
      <c r="GR72" s="437">
        <f>GQ71*1</f>
        <v>1705.4999999999945</v>
      </c>
      <c r="GT72" s="431"/>
      <c r="GU72" s="10">
        <f>GT71*0.25</f>
        <v>115.96250000000001</v>
      </c>
      <c r="GV72" s="431"/>
      <c r="GW72" s="10">
        <f>GV71*0.5</f>
        <v>78.099999999999994</v>
      </c>
      <c r="GX72" s="165"/>
      <c r="GY72" s="10">
        <f>GX71*0.75</f>
        <v>293.25</v>
      </c>
      <c r="GZ72" s="165"/>
      <c r="HA72" s="10">
        <f>GZ71*1</f>
        <v>0</v>
      </c>
      <c r="HD72" s="10">
        <f>HC71*0.25</f>
        <v>168.97499999999999</v>
      </c>
      <c r="HF72" s="10">
        <f>HE71*0.5</f>
        <v>96.8</v>
      </c>
      <c r="HH72" s="10">
        <f>HG71*0.75</f>
        <v>304.27499999999782</v>
      </c>
      <c r="HJ72" s="10">
        <f>HI71*1</f>
        <v>877.29999999999927</v>
      </c>
      <c r="HL72" s="431"/>
      <c r="HM72" s="10">
        <f>HL71*0.25</f>
        <v>135.17500000000001</v>
      </c>
      <c r="HN72" s="431"/>
      <c r="HO72" s="10">
        <f>HN71*0.5</f>
        <v>418.07499999999999</v>
      </c>
      <c r="HP72" s="431"/>
      <c r="HQ72" s="10">
        <f>HP71*0.75</f>
        <v>319.35000000000082</v>
      </c>
      <c r="HS72" s="10">
        <f>HR71*1</f>
        <v>0</v>
      </c>
      <c r="HU72" s="431"/>
      <c r="HV72" s="10">
        <f>HU71*0.25</f>
        <v>766.4375</v>
      </c>
      <c r="HW72" s="431"/>
      <c r="HX72" s="10">
        <f>HW71*0.5</f>
        <v>1508.8</v>
      </c>
      <c r="HY72" s="431"/>
      <c r="HZ72" s="10">
        <f>HY71*0.75</f>
        <v>2232.5999999999981</v>
      </c>
      <c r="IB72" s="437">
        <f>IA71*1</f>
        <v>4530.5999999999976</v>
      </c>
      <c r="ID72" s="431"/>
      <c r="IE72" s="10">
        <f>ID71*0.25</f>
        <v>66.625</v>
      </c>
      <c r="IF72" s="431"/>
      <c r="IG72" s="10">
        <f>IF71*0.5</f>
        <v>157.94999999999999</v>
      </c>
      <c r="IH72" s="431"/>
      <c r="II72" s="10">
        <f>IH71*0.75</f>
        <v>76.57499999999618</v>
      </c>
      <c r="IK72" s="10">
        <f>IJ71*1</f>
        <v>0</v>
      </c>
      <c r="IM72" s="431"/>
      <c r="IN72" s="10">
        <f>IM71*0.25</f>
        <v>91.775000000000006</v>
      </c>
      <c r="IO72" s="431"/>
      <c r="IP72" s="10">
        <f>IO71*0.5</f>
        <v>46.2</v>
      </c>
      <c r="IQ72" s="431"/>
      <c r="IR72" s="10">
        <f>IQ71*0.75</f>
        <v>40.049999999996999</v>
      </c>
      <c r="IT72" s="10">
        <f>IS71*1</f>
        <v>0</v>
      </c>
      <c r="IW72" s="10">
        <f>IV71*0.25</f>
        <v>136.35</v>
      </c>
      <c r="IY72" s="10">
        <f>IX71*0.5</f>
        <v>166.05</v>
      </c>
      <c r="JA72" s="10">
        <f>IZ71*0.75</f>
        <v>305.92499999999563</v>
      </c>
      <c r="JC72" s="10">
        <f>JB71*1</f>
        <v>308.400000000001</v>
      </c>
      <c r="JE72" s="431"/>
      <c r="JF72" s="10">
        <f>JE71*0.25</f>
        <v>96.887500000000003</v>
      </c>
      <c r="JG72" s="431"/>
      <c r="JH72" s="10">
        <f>JG71*0.5</f>
        <v>175.9</v>
      </c>
      <c r="JI72" s="431"/>
      <c r="JJ72" s="10">
        <f>JI71*0.75</f>
        <v>163.64999999999645</v>
      </c>
      <c r="JL72" s="437">
        <f>JK71*1</f>
        <v>222.09999999999673</v>
      </c>
      <c r="JN72" s="431"/>
      <c r="JO72" s="10">
        <f>JN71*0.25</f>
        <v>53</v>
      </c>
      <c r="JP72" s="431"/>
      <c r="JQ72" s="10">
        <f>JP71*0.5</f>
        <v>146.35</v>
      </c>
      <c r="JR72" s="431"/>
      <c r="JS72" s="10">
        <f>JR71*0.75</f>
        <v>326.24999999999727</v>
      </c>
      <c r="JU72" s="10">
        <f>JT71*1</f>
        <v>0</v>
      </c>
      <c r="JW72" s="431"/>
      <c r="JX72" s="10">
        <f>JW71*0.25</f>
        <v>604.35</v>
      </c>
      <c r="JY72" s="431"/>
      <c r="JZ72" s="10">
        <f>JY71*0.5</f>
        <v>972.65</v>
      </c>
      <c r="KA72" s="431"/>
      <c r="KB72" s="10">
        <f>KA71*0.75</f>
        <v>2083.5000000000027</v>
      </c>
      <c r="KD72" s="437">
        <f t="shared" ref="KD72" si="21">KC71*1</f>
        <v>2144.5999999999112</v>
      </c>
      <c r="KG72" s="10">
        <f>KF71*0.25</f>
        <v>47.15</v>
      </c>
      <c r="KI72" s="10">
        <f>KH71*0.5</f>
        <v>130</v>
      </c>
      <c r="KK72" s="10">
        <f>KJ71*0.75</f>
        <v>184.875</v>
      </c>
      <c r="KM72" s="10">
        <f>KL71*1</f>
        <v>0</v>
      </c>
      <c r="KO72" s="431"/>
      <c r="KP72" s="10">
        <f>KO71*0.25</f>
        <v>117.875</v>
      </c>
      <c r="KQ72" s="431"/>
      <c r="KR72" s="10">
        <f>KQ71*0.5</f>
        <v>144.85</v>
      </c>
      <c r="KS72" s="431"/>
      <c r="KT72" s="10">
        <f>KS71*0.75</f>
        <v>211.5</v>
      </c>
      <c r="KV72" s="10">
        <f>KU71*1</f>
        <v>0</v>
      </c>
      <c r="KX72" s="431"/>
      <c r="KY72" s="10">
        <f>KX71*0.25</f>
        <v>51.075000000000003</v>
      </c>
      <c r="KZ72" s="431"/>
      <c r="LA72" s="10">
        <f>KZ71*0.5</f>
        <v>66</v>
      </c>
      <c r="LB72" s="431"/>
      <c r="LC72" s="10">
        <f>LB71*0.75</f>
        <v>19.799999999998363</v>
      </c>
      <c r="LE72" s="10">
        <f>LD71*1</f>
        <v>0</v>
      </c>
      <c r="LG72" s="431"/>
      <c r="LH72" s="10">
        <f>LG71*0.25</f>
        <v>42.575000000000003</v>
      </c>
      <c r="LI72" s="431"/>
      <c r="LJ72" s="10">
        <f>LI71*0.5</f>
        <v>60.9</v>
      </c>
      <c r="LK72" s="29"/>
      <c r="LL72" s="10">
        <f>LK71*0.75</f>
        <v>123.97500000000014</v>
      </c>
      <c r="LM72" s="29"/>
      <c r="LN72" s="10">
        <f>LM71*1</f>
        <v>0</v>
      </c>
      <c r="LQ72" s="10">
        <f>LP71*0.25</f>
        <v>47.174999999999997</v>
      </c>
      <c r="LS72" s="10">
        <f>LR71*0.5</f>
        <v>101.8</v>
      </c>
      <c r="LU72" s="10">
        <f>LT71*0.75</f>
        <v>263.47499999999945</v>
      </c>
      <c r="LW72" s="10">
        <f>LV71*1</f>
        <v>66.000000000001819</v>
      </c>
      <c r="LY72" s="431"/>
      <c r="LZ72" s="10">
        <f>LY71*0.25</f>
        <v>97.95</v>
      </c>
      <c r="MA72" s="431"/>
      <c r="MB72" s="10">
        <f>MA71*0.5</f>
        <v>29.8</v>
      </c>
      <c r="MC72" s="431"/>
      <c r="MD72" s="10">
        <f>MC71*0.75</f>
        <v>43.5</v>
      </c>
      <c r="MF72" s="10">
        <f>ME71*1</f>
        <v>0</v>
      </c>
      <c r="MH72" s="431"/>
      <c r="MI72" s="10">
        <f>MH71*0.25</f>
        <v>201.2</v>
      </c>
      <c r="MJ72" s="431"/>
      <c r="MK72" s="10">
        <f>MJ71*0.5</f>
        <v>248.95</v>
      </c>
      <c r="ML72" s="431"/>
      <c r="MM72" s="10">
        <f>ML71*0.75</f>
        <v>324.97500000000218</v>
      </c>
      <c r="MO72" s="437">
        <f>MN71*1</f>
        <v>826.89999999999418</v>
      </c>
      <c r="MQ72" s="431"/>
      <c r="MR72" s="10">
        <f>MQ71*0.25</f>
        <v>71.8125</v>
      </c>
      <c r="MS72" s="431"/>
      <c r="MT72" s="10">
        <f>MS71*0.5</f>
        <v>81.625</v>
      </c>
      <c r="MU72" s="431"/>
      <c r="MV72" s="10">
        <f>MU71*0.75</f>
        <v>133.125</v>
      </c>
      <c r="MX72" s="437">
        <f>MW71*1</f>
        <v>302.49999999998909</v>
      </c>
    </row>
    <row r="73" spans="1:363" s="60" customFormat="1" ht="15.75">
      <c r="A73" s="128">
        <v>2020</v>
      </c>
      <c r="B73" s="381"/>
      <c r="C73" s="379"/>
      <c r="E73" s="380"/>
      <c r="G73" s="85"/>
      <c r="L73" s="379"/>
      <c r="N73" s="380"/>
      <c r="P73" s="85"/>
      <c r="U73" s="379"/>
      <c r="W73" s="380"/>
      <c r="Y73" s="85"/>
      <c r="Z73" s="383"/>
      <c r="AB73" s="383"/>
      <c r="AD73" s="379"/>
      <c r="AF73" s="380"/>
      <c r="AI73" s="382"/>
      <c r="AK73" s="382"/>
      <c r="AM73" s="379"/>
      <c r="AO73" s="380"/>
      <c r="AR73" s="382"/>
      <c r="AT73" s="382"/>
      <c r="AV73" s="379"/>
      <c r="AW73" s="235"/>
      <c r="AX73" s="380"/>
      <c r="AY73" s="235"/>
      <c r="BA73" s="382"/>
      <c r="BC73" s="382"/>
      <c r="BE73" s="379"/>
      <c r="BG73" s="380"/>
      <c r="BJ73" s="382"/>
      <c r="BL73" s="382"/>
      <c r="BN73" s="379"/>
      <c r="BP73" s="380"/>
      <c r="BW73" s="379"/>
      <c r="BX73" s="384"/>
      <c r="BY73" s="380"/>
      <c r="BZ73" s="384"/>
      <c r="CB73" s="385"/>
      <c r="CD73" s="427"/>
      <c r="CE73" s="456"/>
      <c r="CF73" s="379"/>
      <c r="CG73" s="456"/>
      <c r="CH73" s="380"/>
      <c r="CI73" s="456"/>
      <c r="CK73" s="382"/>
      <c r="CM73" s="382"/>
      <c r="CO73" s="379"/>
      <c r="CP73" s="456"/>
      <c r="CQ73" s="380"/>
      <c r="CR73" s="456"/>
      <c r="CT73" s="382"/>
      <c r="CV73" s="382"/>
      <c r="CX73" s="379"/>
      <c r="CY73" s="456"/>
      <c r="CZ73" s="380"/>
      <c r="DA73" s="456"/>
      <c r="DC73" s="382"/>
      <c r="DF73" s="456"/>
      <c r="DG73" s="379"/>
      <c r="DH73" s="456"/>
      <c r="DI73" s="380"/>
      <c r="DJ73" s="456"/>
      <c r="DL73" s="382"/>
      <c r="DN73" s="382"/>
      <c r="DP73" s="379"/>
      <c r="DQ73" s="456"/>
      <c r="DR73" s="380"/>
      <c r="DS73" s="456"/>
      <c r="DU73" s="382"/>
      <c r="DX73" s="456"/>
      <c r="DY73" s="379"/>
      <c r="DZ73" s="456"/>
      <c r="EA73" s="380"/>
      <c r="EB73" s="456"/>
      <c r="ED73" s="235"/>
      <c r="EF73" s="235"/>
      <c r="EH73" s="379"/>
      <c r="EI73" s="456"/>
      <c r="EJ73" s="380"/>
      <c r="EK73" s="456"/>
      <c r="EM73" s="382"/>
      <c r="EO73" s="382"/>
      <c r="EQ73" s="379"/>
      <c r="ER73" s="456"/>
      <c r="ES73" s="380"/>
      <c r="ET73" s="456"/>
      <c r="EV73" s="382"/>
      <c r="EX73" s="382"/>
      <c r="EZ73" s="379"/>
      <c r="FA73" s="456"/>
      <c r="FB73" s="380"/>
      <c r="FC73" s="456"/>
      <c r="FE73" s="235"/>
      <c r="FG73" s="235"/>
      <c r="FH73" s="456"/>
      <c r="FI73" s="379"/>
      <c r="FJ73" s="456"/>
      <c r="FK73" s="380"/>
      <c r="FL73" s="456"/>
      <c r="FN73" s="382"/>
      <c r="FQ73" s="456"/>
      <c r="FR73" s="379"/>
      <c r="FS73" s="456"/>
      <c r="FT73" s="380"/>
      <c r="FU73" s="456"/>
      <c r="FW73" s="382"/>
      <c r="FY73" s="382"/>
      <c r="GA73" s="379"/>
      <c r="GB73" s="456"/>
      <c r="GC73" s="380"/>
      <c r="GD73" s="456"/>
      <c r="GF73" s="235"/>
      <c r="GH73" s="235"/>
      <c r="GJ73" s="379"/>
      <c r="GK73" s="456"/>
      <c r="GL73" s="380"/>
      <c r="GM73" s="456"/>
      <c r="GO73" s="382"/>
      <c r="GR73" s="456"/>
      <c r="GS73" s="379"/>
      <c r="GT73" s="456"/>
      <c r="GU73" s="380"/>
      <c r="GV73" s="456"/>
      <c r="GX73" s="382"/>
      <c r="GZ73" s="382"/>
      <c r="HB73" s="379"/>
      <c r="HD73" s="380"/>
      <c r="HK73" s="379"/>
      <c r="HL73" s="456"/>
      <c r="HM73" s="380"/>
      <c r="HN73" s="456"/>
      <c r="HP73" s="456"/>
      <c r="HT73" s="379"/>
      <c r="HU73" s="456"/>
      <c r="HV73" s="380"/>
      <c r="HW73" s="456"/>
      <c r="HY73" s="456"/>
      <c r="IB73" s="456"/>
      <c r="IC73" s="379"/>
      <c r="ID73" s="456"/>
      <c r="IE73" s="380"/>
      <c r="IF73" s="456"/>
      <c r="IH73" s="456"/>
      <c r="IL73" s="379"/>
      <c r="IM73" s="456"/>
      <c r="IN73" s="380"/>
      <c r="IO73" s="456"/>
      <c r="IQ73" s="456"/>
      <c r="IU73" s="379"/>
      <c r="IW73" s="380"/>
      <c r="JD73" s="379"/>
      <c r="JE73" s="456"/>
      <c r="JF73" s="380"/>
      <c r="JG73" s="456"/>
      <c r="JI73" s="456"/>
      <c r="JL73" s="456"/>
      <c r="JM73" s="379"/>
      <c r="JN73" s="456"/>
      <c r="JO73" s="380"/>
      <c r="JP73" s="456"/>
      <c r="JR73" s="456"/>
      <c r="JV73" s="379"/>
      <c r="JW73" s="456"/>
      <c r="JX73" s="380"/>
      <c r="JY73" s="456"/>
      <c r="KA73" s="456"/>
      <c r="KD73" s="456"/>
      <c r="KE73" s="379"/>
      <c r="KG73" s="380"/>
      <c r="KN73" s="379"/>
      <c r="KO73" s="456"/>
      <c r="KP73" s="380"/>
      <c r="KQ73" s="456"/>
      <c r="KS73" s="456"/>
      <c r="KW73" s="379"/>
      <c r="KX73" s="456"/>
      <c r="KY73" s="380"/>
      <c r="KZ73" s="456"/>
      <c r="LB73" s="456"/>
      <c r="LF73" s="379"/>
      <c r="LG73" s="456"/>
      <c r="LH73" s="380"/>
      <c r="LI73" s="456"/>
      <c r="LK73" s="383"/>
      <c r="LM73" s="383"/>
      <c r="LO73" s="379"/>
      <c r="LQ73" s="380"/>
      <c r="LX73" s="379"/>
      <c r="LY73" s="456"/>
      <c r="LZ73" s="380"/>
      <c r="MA73" s="456"/>
      <c r="MC73" s="456"/>
      <c r="MG73" s="379"/>
      <c r="MH73" s="456"/>
      <c r="MI73" s="380"/>
      <c r="MJ73" s="456"/>
      <c r="ML73" s="456"/>
      <c r="MO73" s="456"/>
      <c r="MP73" s="379"/>
      <c r="MQ73" s="456"/>
      <c r="MR73" s="380"/>
      <c r="MS73" s="456"/>
      <c r="MU73" s="456"/>
      <c r="MX73" s="456"/>
      <c r="MY73" s="379"/>
    </row>
    <row r="74" spans="1:363" ht="18">
      <c r="A74" s="62" t="s">
        <v>17</v>
      </c>
      <c r="B74" s="69"/>
      <c r="D74">
        <v>577</v>
      </c>
      <c r="E74" s="1" t="s">
        <v>190</v>
      </c>
      <c r="F74">
        <v>607.70000000000005</v>
      </c>
      <c r="G74" s="1" t="s">
        <v>186</v>
      </c>
      <c r="H74">
        <v>557.6</v>
      </c>
      <c r="I74" s="1" t="s">
        <v>187</v>
      </c>
      <c r="J74" s="157">
        <v>521.29999999999995</v>
      </c>
      <c r="K74" s="1" t="s">
        <v>188</v>
      </c>
      <c r="M74">
        <v>77.5</v>
      </c>
      <c r="N74" s="1" t="s">
        <v>190</v>
      </c>
      <c r="O74">
        <v>204.2</v>
      </c>
      <c r="P74" s="1" t="s">
        <v>186</v>
      </c>
      <c r="Q74">
        <v>16.899999999999999</v>
      </c>
      <c r="R74" s="1" t="s">
        <v>187</v>
      </c>
      <c r="S74" s="168">
        <v>277.80000000000007</v>
      </c>
      <c r="T74" s="1" t="s">
        <v>188</v>
      </c>
      <c r="V74">
        <v>537.79999999999995</v>
      </c>
      <c r="W74" s="1" t="s">
        <v>190</v>
      </c>
      <c r="X74">
        <v>544.6</v>
      </c>
      <c r="Y74" s="1" t="s">
        <v>186</v>
      </c>
      <c r="Z74" s="29"/>
      <c r="AA74" s="1" t="s">
        <v>187</v>
      </c>
      <c r="AB74" s="168">
        <v>432.49999999999977</v>
      </c>
      <c r="AC74" s="1" t="s">
        <v>188</v>
      </c>
      <c r="AE74">
        <v>197.7</v>
      </c>
      <c r="AF74" s="1" t="s">
        <v>190</v>
      </c>
      <c r="AG74">
        <v>144.80000000000001</v>
      </c>
      <c r="AH74" s="1" t="s">
        <v>186</v>
      </c>
      <c r="AI74" s="168">
        <v>60.899999999999636</v>
      </c>
      <c r="AJ74" s="1" t="s">
        <v>187</v>
      </c>
      <c r="AK74" s="168">
        <v>53.300000000000182</v>
      </c>
      <c r="AL74" s="1" t="s">
        <v>188</v>
      </c>
      <c r="AN74">
        <v>307.89999999999998</v>
      </c>
      <c r="AO74" s="1" t="s">
        <v>190</v>
      </c>
      <c r="AP74">
        <v>348.2</v>
      </c>
      <c r="AQ74" s="1" t="s">
        <v>186</v>
      </c>
      <c r="AR74" s="168">
        <v>128.69999999999982</v>
      </c>
      <c r="AS74" s="1" t="s">
        <v>187</v>
      </c>
      <c r="AT74" s="168">
        <v>508.19999999999982</v>
      </c>
      <c r="AU74" s="1" t="s">
        <v>188</v>
      </c>
      <c r="AW74" s="31">
        <v>530.65</v>
      </c>
      <c r="AX74" s="1" t="s">
        <v>190</v>
      </c>
      <c r="AY74" s="31">
        <v>363.85</v>
      </c>
      <c r="AZ74" s="1" t="s">
        <v>186</v>
      </c>
      <c r="BA74" s="168">
        <v>539.09999999999991</v>
      </c>
      <c r="BB74" s="1" t="s">
        <v>187</v>
      </c>
      <c r="BC74" s="168">
        <v>726.09999999999991</v>
      </c>
      <c r="BD74" s="1" t="s">
        <v>188</v>
      </c>
      <c r="BF74">
        <v>727.3</v>
      </c>
      <c r="BG74" s="1" t="s">
        <v>190</v>
      </c>
      <c r="BH74">
        <v>546.79999999999995</v>
      </c>
      <c r="BI74" s="1" t="s">
        <v>186</v>
      </c>
      <c r="BJ74" s="168">
        <v>506.99999999999955</v>
      </c>
      <c r="BK74" s="1" t="s">
        <v>187</v>
      </c>
      <c r="BL74" s="168">
        <v>444.29999999999927</v>
      </c>
      <c r="BM74" s="1" t="s">
        <v>188</v>
      </c>
      <c r="BO74">
        <v>576.9</v>
      </c>
      <c r="BP74" s="1" t="s">
        <v>190</v>
      </c>
      <c r="BQ74">
        <v>468.5</v>
      </c>
      <c r="BR74" s="1" t="s">
        <v>186</v>
      </c>
      <c r="BS74" s="168">
        <v>527.29999999999973</v>
      </c>
      <c r="BT74" s="1" t="s">
        <v>187</v>
      </c>
      <c r="BU74" s="168">
        <v>451.09999999999991</v>
      </c>
      <c r="BV74" s="1" t="s">
        <v>188</v>
      </c>
      <c r="BX74" s="90">
        <v>10.200000000002547</v>
      </c>
      <c r="BY74" s="1" t="s">
        <v>190</v>
      </c>
      <c r="BZ74" s="90">
        <v>58.299999999999272</v>
      </c>
      <c r="CA74" s="1" t="s">
        <v>186</v>
      </c>
      <c r="CB74" s="176">
        <v>217</v>
      </c>
      <c r="CC74" s="1" t="s">
        <v>187</v>
      </c>
      <c r="CD74" s="427">
        <v>0</v>
      </c>
      <c r="CE74" s="432" t="s">
        <v>188</v>
      </c>
      <c r="CG74" s="431">
        <v>556.79999999999995</v>
      </c>
      <c r="CH74" s="1" t="s">
        <v>190</v>
      </c>
      <c r="CI74" s="431">
        <v>746</v>
      </c>
      <c r="CJ74" s="1" t="s">
        <v>186</v>
      </c>
      <c r="CK74" s="168">
        <v>911.30000000000109</v>
      </c>
      <c r="CL74" s="1" t="s">
        <v>187</v>
      </c>
      <c r="CM74" s="168"/>
      <c r="CN74" s="1" t="s">
        <v>188</v>
      </c>
      <c r="CP74" s="431">
        <v>104</v>
      </c>
      <c r="CQ74" s="1" t="s">
        <v>190</v>
      </c>
      <c r="CR74" s="431">
        <v>202.8</v>
      </c>
      <c r="CS74" s="1" t="s">
        <v>186</v>
      </c>
      <c r="CT74" s="168">
        <v>162.30000000000109</v>
      </c>
      <c r="CU74" s="1" t="s">
        <v>187</v>
      </c>
      <c r="CV74" s="168"/>
      <c r="CW74" s="1" t="s">
        <v>188</v>
      </c>
      <c r="CY74" s="431">
        <v>400.25</v>
      </c>
      <c r="CZ74" s="1" t="s">
        <v>190</v>
      </c>
      <c r="DA74" s="431">
        <v>537.4</v>
      </c>
      <c r="DB74" s="1" t="s">
        <v>186</v>
      </c>
      <c r="DC74" s="168">
        <v>199.50000000000091</v>
      </c>
      <c r="DD74" s="1" t="s">
        <v>187</v>
      </c>
      <c r="DE74" s="545">
        <v>110.89999999999964</v>
      </c>
      <c r="DF74" s="432" t="s">
        <v>188</v>
      </c>
      <c r="DH74" s="431">
        <v>123.7</v>
      </c>
      <c r="DI74" s="1" t="s">
        <v>190</v>
      </c>
      <c r="DJ74" s="431">
        <v>348.6</v>
      </c>
      <c r="DK74" s="1" t="s">
        <v>186</v>
      </c>
      <c r="DL74" s="168">
        <v>137.60000000000127</v>
      </c>
      <c r="DM74" s="1" t="s">
        <v>187</v>
      </c>
      <c r="DN74" s="168"/>
      <c r="DO74" s="1" t="s">
        <v>188</v>
      </c>
      <c r="DQ74" s="431">
        <v>195</v>
      </c>
      <c r="DR74" s="1" t="s">
        <v>190</v>
      </c>
      <c r="DS74" s="431">
        <v>305.7</v>
      </c>
      <c r="DT74" s="1" t="s">
        <v>186</v>
      </c>
      <c r="DU74" s="496">
        <v>269.30000000000109</v>
      </c>
      <c r="DV74" s="1" t="s">
        <v>187</v>
      </c>
      <c r="DW74" s="545">
        <v>383.99999999999818</v>
      </c>
      <c r="DX74" s="432" t="s">
        <v>188</v>
      </c>
      <c r="DZ74" s="431">
        <v>439.5</v>
      </c>
      <c r="EA74" s="1" t="s">
        <v>190</v>
      </c>
      <c r="EB74" s="431">
        <v>364.4</v>
      </c>
      <c r="EC74" s="1" t="s">
        <v>186</v>
      </c>
      <c r="ED74" s="168">
        <v>749.60000000000036</v>
      </c>
      <c r="EE74" s="1" t="s">
        <v>187</v>
      </c>
      <c r="EF74" s="168"/>
      <c r="EG74" s="1" t="s">
        <v>188</v>
      </c>
      <c r="EI74" s="431">
        <v>86.45</v>
      </c>
      <c r="EJ74" s="1" t="s">
        <v>190</v>
      </c>
      <c r="EK74" s="431">
        <v>483.5</v>
      </c>
      <c r="EL74" s="1" t="s">
        <v>186</v>
      </c>
      <c r="EM74" s="496">
        <v>102.69999999999982</v>
      </c>
      <c r="EN74" s="1" t="s">
        <v>187</v>
      </c>
      <c r="EO74" s="213"/>
      <c r="EP74" s="1" t="s">
        <v>188</v>
      </c>
      <c r="ER74" s="431">
        <v>293.2</v>
      </c>
      <c r="ES74" s="1" t="s">
        <v>190</v>
      </c>
      <c r="ET74" s="431">
        <v>342.65</v>
      </c>
      <c r="EU74" s="1" t="s">
        <v>186</v>
      </c>
      <c r="EV74" s="168">
        <v>353.60000000000036</v>
      </c>
      <c r="EW74" s="1" t="s">
        <v>187</v>
      </c>
      <c r="EX74" s="168"/>
      <c r="EY74" s="1" t="s">
        <v>188</v>
      </c>
      <c r="FA74" s="431">
        <v>347.5</v>
      </c>
      <c r="FB74" s="1" t="s">
        <v>190</v>
      </c>
      <c r="FC74" s="431">
        <v>241.75</v>
      </c>
      <c r="FD74" s="1" t="s">
        <v>186</v>
      </c>
      <c r="FE74" s="496">
        <v>322.30000000000018</v>
      </c>
      <c r="FF74" s="1" t="s">
        <v>187</v>
      </c>
      <c r="FG74" s="427">
        <v>111.80000000000109</v>
      </c>
      <c r="FH74" s="432" t="s">
        <v>188</v>
      </c>
      <c r="FJ74" s="431">
        <v>415.6</v>
      </c>
      <c r="FK74" s="1" t="s">
        <v>190</v>
      </c>
      <c r="FL74" s="431">
        <v>349.65</v>
      </c>
      <c r="FM74" s="1" t="s">
        <v>186</v>
      </c>
      <c r="FN74" s="496">
        <v>359.40000000000146</v>
      </c>
      <c r="FO74" s="1" t="s">
        <v>187</v>
      </c>
      <c r="FP74" s="545">
        <v>543.39999999999964</v>
      </c>
      <c r="FQ74" s="432" t="s">
        <v>188</v>
      </c>
      <c r="FS74" s="431">
        <v>654.29999999999995</v>
      </c>
      <c r="FT74" s="1" t="s">
        <v>190</v>
      </c>
      <c r="FU74" s="431">
        <v>809.65</v>
      </c>
      <c r="FV74" s="1" t="s">
        <v>186</v>
      </c>
      <c r="FW74" s="496">
        <v>346.30000000000109</v>
      </c>
      <c r="FX74" s="1" t="s">
        <v>187</v>
      </c>
      <c r="FY74" s="213"/>
      <c r="FZ74" s="1" t="s">
        <v>188</v>
      </c>
      <c r="GB74" s="431">
        <v>331.95</v>
      </c>
      <c r="GC74" s="1" t="s">
        <v>190</v>
      </c>
      <c r="GD74" s="431">
        <v>120</v>
      </c>
      <c r="GE74" s="1" t="s">
        <v>186</v>
      </c>
      <c r="GF74" s="168">
        <v>293.5</v>
      </c>
      <c r="GG74" s="1" t="s">
        <v>187</v>
      </c>
      <c r="GH74" s="168"/>
      <c r="GI74" s="1" t="s">
        <v>188</v>
      </c>
      <c r="GK74" s="431">
        <v>4126.3</v>
      </c>
      <c r="GL74" s="1" t="s">
        <v>190</v>
      </c>
      <c r="GM74" s="431">
        <v>2526.1</v>
      </c>
      <c r="GN74" s="1" t="s">
        <v>186</v>
      </c>
      <c r="GO74" s="496">
        <v>3670.8999999999978</v>
      </c>
      <c r="GP74" s="1" t="s">
        <v>187</v>
      </c>
      <c r="GQ74" s="545">
        <v>438.89999999999782</v>
      </c>
      <c r="GR74" s="432" t="s">
        <v>188</v>
      </c>
      <c r="GT74" s="431">
        <v>268.60000000000002</v>
      </c>
      <c r="GU74" s="1" t="s">
        <v>190</v>
      </c>
      <c r="GV74" s="431">
        <v>629.9</v>
      </c>
      <c r="GW74" s="1" t="s">
        <v>186</v>
      </c>
      <c r="GX74" s="496">
        <v>635.79999999999927</v>
      </c>
      <c r="GY74" s="1" t="s">
        <v>187</v>
      </c>
      <c r="GZ74" s="213"/>
      <c r="HA74" s="1" t="s">
        <v>188</v>
      </c>
      <c r="HC74">
        <v>767.2</v>
      </c>
      <c r="HD74" s="1" t="s">
        <v>190</v>
      </c>
      <c r="HE74">
        <v>519.70000000000005</v>
      </c>
      <c r="HF74" s="1" t="s">
        <v>186</v>
      </c>
      <c r="HG74" s="168">
        <v>589.99999999999818</v>
      </c>
      <c r="HH74" s="1" t="s">
        <v>187</v>
      </c>
      <c r="HI74" s="168">
        <v>1037.1000000000004</v>
      </c>
      <c r="HJ74" s="1" t="s">
        <v>188</v>
      </c>
      <c r="HL74" s="431">
        <v>347.6</v>
      </c>
      <c r="HM74" s="1" t="s">
        <v>190</v>
      </c>
      <c r="HN74" s="431">
        <v>1033.4000000000001</v>
      </c>
      <c r="HO74" s="1" t="s">
        <v>186</v>
      </c>
      <c r="HP74" s="496">
        <v>652.39999999999782</v>
      </c>
      <c r="HQ74" s="1" t="s">
        <v>187</v>
      </c>
      <c r="HR74" s="213"/>
      <c r="HS74" s="1" t="s">
        <v>188</v>
      </c>
      <c r="HU74" s="431">
        <v>3596.1</v>
      </c>
      <c r="HV74" s="1" t="s">
        <v>190</v>
      </c>
      <c r="HW74" s="431">
        <v>4383.2</v>
      </c>
      <c r="HX74" s="1" t="s">
        <v>186</v>
      </c>
      <c r="HY74" s="496">
        <v>3079.700000000008</v>
      </c>
      <c r="HZ74" s="1" t="s">
        <v>187</v>
      </c>
      <c r="IA74" s="545">
        <v>4041.8999999999978</v>
      </c>
      <c r="IB74" s="432" t="s">
        <v>188</v>
      </c>
      <c r="ID74" s="431">
        <v>97.4</v>
      </c>
      <c r="IE74" s="1" t="s">
        <v>190</v>
      </c>
      <c r="IF74" s="431">
        <v>276.3</v>
      </c>
      <c r="IG74" s="1" t="s">
        <v>186</v>
      </c>
      <c r="IH74" s="496">
        <v>21.000000000007276</v>
      </c>
      <c r="II74" s="1" t="s">
        <v>187</v>
      </c>
      <c r="IJ74" s="213"/>
      <c r="IK74" s="1" t="s">
        <v>188</v>
      </c>
      <c r="IM74" s="431">
        <v>381.4</v>
      </c>
      <c r="IN74" s="1" t="s">
        <v>190</v>
      </c>
      <c r="IO74" s="431">
        <v>215.5</v>
      </c>
      <c r="IP74" s="1" t="s">
        <v>186</v>
      </c>
      <c r="IQ74" s="168">
        <v>149.50000000000728</v>
      </c>
      <c r="IR74" s="1" t="s">
        <v>187</v>
      </c>
      <c r="IS74" s="168"/>
      <c r="IT74" s="1" t="s">
        <v>188</v>
      </c>
      <c r="IV74">
        <v>674.1</v>
      </c>
      <c r="IW74" s="1" t="s">
        <v>190</v>
      </c>
      <c r="IX74">
        <v>241.6</v>
      </c>
      <c r="IY74" s="1" t="s">
        <v>186</v>
      </c>
      <c r="IZ74" s="213">
        <v>343.20000000000437</v>
      </c>
      <c r="JA74" s="1" t="s">
        <v>187</v>
      </c>
      <c r="JB74" s="168">
        <v>467.00000000000091</v>
      </c>
      <c r="JC74" s="1" t="s">
        <v>188</v>
      </c>
      <c r="JE74" s="431">
        <v>520.29999999999995</v>
      </c>
      <c r="JF74" s="1" t="s">
        <v>190</v>
      </c>
      <c r="JG74" s="431">
        <v>455</v>
      </c>
      <c r="JH74" s="1" t="s">
        <v>186</v>
      </c>
      <c r="JI74" s="496">
        <v>302.70000000000437</v>
      </c>
      <c r="JJ74" s="1" t="s">
        <v>187</v>
      </c>
      <c r="JK74" s="427">
        <v>188.99999999999818</v>
      </c>
      <c r="JL74" s="432" t="s">
        <v>188</v>
      </c>
      <c r="JN74" s="431">
        <v>0</v>
      </c>
      <c r="JO74" s="1" t="s">
        <v>190</v>
      </c>
      <c r="JP74" s="431">
        <v>376</v>
      </c>
      <c r="JQ74" s="1" t="s">
        <v>186</v>
      </c>
      <c r="JR74" s="496">
        <v>82.5</v>
      </c>
      <c r="JS74" s="1" t="s">
        <v>187</v>
      </c>
      <c r="JT74" s="213"/>
      <c r="JU74" s="1" t="s">
        <v>188</v>
      </c>
      <c r="JW74" s="431">
        <v>2897.5</v>
      </c>
      <c r="JX74" s="1" t="s">
        <v>190</v>
      </c>
      <c r="JY74" s="431">
        <v>2899.9</v>
      </c>
      <c r="JZ74" s="1" t="s">
        <v>186</v>
      </c>
      <c r="KA74" s="168">
        <v>3243.1999999999898</v>
      </c>
      <c r="KB74" s="1" t="s">
        <v>187</v>
      </c>
      <c r="KC74" s="545">
        <v>2867.5999999998967</v>
      </c>
      <c r="KD74" s="432" t="s">
        <v>188</v>
      </c>
      <c r="KF74">
        <v>76</v>
      </c>
      <c r="KG74" s="1" t="s">
        <v>190</v>
      </c>
      <c r="KH74">
        <v>139</v>
      </c>
      <c r="KI74" s="1" t="s">
        <v>186</v>
      </c>
      <c r="KJ74" s="168">
        <v>60.899999999994179</v>
      </c>
      <c r="KK74" s="1" t="s">
        <v>187</v>
      </c>
      <c r="KL74" s="213">
        <v>12.599999999999454</v>
      </c>
      <c r="KM74" s="1" t="s">
        <v>188</v>
      </c>
      <c r="KO74" s="431">
        <v>338.5</v>
      </c>
      <c r="KP74" s="1" t="s">
        <v>190</v>
      </c>
      <c r="KQ74" s="431">
        <v>369.2</v>
      </c>
      <c r="KR74" s="1" t="s">
        <v>186</v>
      </c>
      <c r="KS74" s="496">
        <v>313.19999999999709</v>
      </c>
      <c r="KT74" s="1" t="s">
        <v>187</v>
      </c>
      <c r="KU74" s="213"/>
      <c r="KV74" s="1" t="s">
        <v>188</v>
      </c>
      <c r="KX74" s="431">
        <v>140.69999999999999</v>
      </c>
      <c r="KY74" s="1" t="s">
        <v>190</v>
      </c>
      <c r="KZ74" s="431">
        <v>332.6</v>
      </c>
      <c r="LA74" s="1" t="s">
        <v>186</v>
      </c>
      <c r="LB74" s="168">
        <v>120.39999999999418</v>
      </c>
      <c r="LC74" s="1" t="s">
        <v>187</v>
      </c>
      <c r="LD74" s="168"/>
      <c r="LE74" s="1" t="s">
        <v>188</v>
      </c>
      <c r="LG74" s="431">
        <v>24.5</v>
      </c>
      <c r="LH74" s="1" t="s">
        <v>190</v>
      </c>
      <c r="LI74" s="431">
        <v>145.69999999999999</v>
      </c>
      <c r="LJ74" s="1" t="s">
        <v>186</v>
      </c>
      <c r="LK74" s="185">
        <v>35.400000000000546</v>
      </c>
      <c r="LL74" s="1" t="s">
        <v>187</v>
      </c>
      <c r="LM74" s="185"/>
      <c r="LN74" s="1" t="s">
        <v>188</v>
      </c>
      <c r="LP74">
        <v>263.3</v>
      </c>
      <c r="LQ74" s="1" t="s">
        <v>190</v>
      </c>
      <c r="LR74">
        <v>538.85</v>
      </c>
      <c r="LS74" s="1" t="s">
        <v>186</v>
      </c>
      <c r="LT74" s="168">
        <v>444.29999999999563</v>
      </c>
      <c r="LU74" s="1" t="s">
        <v>187</v>
      </c>
      <c r="LV74" s="168">
        <v>358.50000000000182</v>
      </c>
      <c r="LW74" s="1" t="s">
        <v>188</v>
      </c>
      <c r="LY74" s="431">
        <v>330.9</v>
      </c>
      <c r="LZ74" s="1" t="s">
        <v>190</v>
      </c>
      <c r="MA74" s="431">
        <v>192.4</v>
      </c>
      <c r="MB74" s="1" t="s">
        <v>186</v>
      </c>
      <c r="MC74" s="168">
        <v>523.89999999999782</v>
      </c>
      <c r="MD74" s="1" t="s">
        <v>187</v>
      </c>
      <c r="ME74" s="168"/>
      <c r="MF74" s="1" t="s">
        <v>188</v>
      </c>
      <c r="MH74" s="431">
        <v>1138.0999999999999</v>
      </c>
      <c r="MI74" s="1" t="s">
        <v>190</v>
      </c>
      <c r="MJ74" s="431">
        <v>1016.6</v>
      </c>
      <c r="MK74" s="1" t="s">
        <v>186</v>
      </c>
      <c r="ML74" s="466">
        <v>496.59999999999127</v>
      </c>
      <c r="MM74" s="1" t="s">
        <v>187</v>
      </c>
      <c r="MN74" s="588">
        <v>1135.8000000000011</v>
      </c>
      <c r="MO74" s="432" t="s">
        <v>188</v>
      </c>
      <c r="MQ74" s="431">
        <v>381.25</v>
      </c>
      <c r="MR74" s="1" t="s">
        <v>190</v>
      </c>
      <c r="MS74" s="431">
        <v>362</v>
      </c>
      <c r="MT74" s="1" t="s">
        <v>186</v>
      </c>
      <c r="MU74" s="431">
        <v>203.99999999999272</v>
      </c>
      <c r="MV74" s="1" t="s">
        <v>187</v>
      </c>
      <c r="MW74" s="545">
        <v>321.99999999999636</v>
      </c>
      <c r="MX74" s="432" t="s">
        <v>188</v>
      </c>
    </row>
    <row r="75" spans="1:363" ht="18">
      <c r="A75" s="128" t="s">
        <v>2987</v>
      </c>
      <c r="B75" s="69">
        <f>SUM(D75:AAP75)</f>
        <v>50945.962499999878</v>
      </c>
      <c r="D75"/>
      <c r="E75" s="10">
        <f>D74*0.25</f>
        <v>144.25</v>
      </c>
      <c r="G75" s="10">
        <f>F74*0.5</f>
        <v>303.85000000000002</v>
      </c>
      <c r="I75" s="10">
        <f>H74*0.75</f>
        <v>418.20000000000005</v>
      </c>
      <c r="K75" s="10">
        <f>J74*1</f>
        <v>521.29999999999995</v>
      </c>
      <c r="N75" s="10">
        <f>M74*0.25</f>
        <v>19.375</v>
      </c>
      <c r="P75" s="10">
        <f>O74*0.5</f>
        <v>102.1</v>
      </c>
      <c r="R75" s="10">
        <f>Q74*0.75</f>
        <v>12.674999999999999</v>
      </c>
      <c r="T75" s="10">
        <f>S74*1</f>
        <v>277.80000000000007</v>
      </c>
      <c r="W75" s="10">
        <f>V74*0.25</f>
        <v>134.44999999999999</v>
      </c>
      <c r="Y75" s="10">
        <f>X74*0.5</f>
        <v>272.3</v>
      </c>
      <c r="Z75" s="168">
        <v>851</v>
      </c>
      <c r="AA75" s="10">
        <f>Z74*0.75</f>
        <v>0</v>
      </c>
      <c r="AC75" s="10">
        <f>AB74*1</f>
        <v>432.49999999999977</v>
      </c>
      <c r="AF75" s="10">
        <f>AE74*0.25</f>
        <v>49.424999999999997</v>
      </c>
      <c r="AH75" s="10">
        <f>AG74*0.5</f>
        <v>72.400000000000006</v>
      </c>
      <c r="AI75" s="165"/>
      <c r="AJ75" s="10">
        <f>AI74*0.75</f>
        <v>45.674999999999727</v>
      </c>
      <c r="AK75" s="165"/>
      <c r="AL75" s="10">
        <f>AK74*1</f>
        <v>53.300000000000182</v>
      </c>
      <c r="AO75" s="10">
        <f>AN74*0.25</f>
        <v>76.974999999999994</v>
      </c>
      <c r="AQ75" s="10">
        <f>AP74*0.5</f>
        <v>174.1</v>
      </c>
      <c r="AR75" s="165"/>
      <c r="AS75" s="10">
        <f>AR74*0.75</f>
        <v>96.524999999999864</v>
      </c>
      <c r="AU75" s="10">
        <f>AT74*1</f>
        <v>508.19999999999982</v>
      </c>
      <c r="AW75" s="31"/>
      <c r="AX75" s="10">
        <f>AW74*0.25</f>
        <v>132.66249999999999</v>
      </c>
      <c r="AZ75" s="10">
        <f>AY74*0.5</f>
        <v>181.92500000000001</v>
      </c>
      <c r="BA75" s="165"/>
      <c r="BB75" s="10">
        <f>BA74*0.75</f>
        <v>404.32499999999993</v>
      </c>
      <c r="BD75" s="10">
        <f>BC74*1</f>
        <v>726.09999999999991</v>
      </c>
      <c r="BG75" s="10">
        <f>BF74*0.25</f>
        <v>181.82499999999999</v>
      </c>
      <c r="BI75" s="10">
        <f>BH74*0.5</f>
        <v>273.39999999999998</v>
      </c>
      <c r="BJ75" s="165"/>
      <c r="BK75" s="10">
        <f>BJ74*0.75</f>
        <v>380.24999999999966</v>
      </c>
      <c r="BL75" s="165"/>
      <c r="BM75" s="10">
        <f>BL74*1</f>
        <v>444.29999999999927</v>
      </c>
      <c r="BP75" s="10">
        <f>BO74*0.25</f>
        <v>144.22499999999999</v>
      </c>
      <c r="BR75" s="10">
        <f>BQ74*0.5</f>
        <v>234.25</v>
      </c>
      <c r="BT75" s="10">
        <f>BS74*0.75</f>
        <v>395.4749999999998</v>
      </c>
      <c r="BV75" s="10">
        <f>BU74*1</f>
        <v>451.09999999999991</v>
      </c>
      <c r="BX75" s="173"/>
      <c r="BY75" s="10">
        <f>BX74*0.25</f>
        <v>2.5500000000006366</v>
      </c>
      <c r="BZ75" s="173"/>
      <c r="CA75" s="10">
        <f>BZ74*0.5</f>
        <v>29.149999999999636</v>
      </c>
      <c r="CB75" s="177"/>
      <c r="CC75" s="10">
        <f>CB74*0.75</f>
        <v>162.75</v>
      </c>
      <c r="CE75" s="437">
        <f>CD74*1</f>
        <v>0</v>
      </c>
      <c r="CG75" s="431"/>
      <c r="CH75" s="10">
        <f>CG74*0.25</f>
        <v>139.19999999999999</v>
      </c>
      <c r="CI75" s="431"/>
      <c r="CJ75" s="10">
        <f>CI74*0.5</f>
        <v>373</v>
      </c>
      <c r="CK75" s="165"/>
      <c r="CL75" s="10">
        <f>CK74*0.75</f>
        <v>683.47500000000082</v>
      </c>
      <c r="CM75" s="165"/>
      <c r="CN75" s="10">
        <f>CM74*1</f>
        <v>0</v>
      </c>
      <c r="CP75" s="431"/>
      <c r="CQ75" s="10">
        <f>CP74*0.25</f>
        <v>26</v>
      </c>
      <c r="CR75" s="431"/>
      <c r="CS75" s="10">
        <f>CR74*0.5</f>
        <v>101.4</v>
      </c>
      <c r="CT75" s="165"/>
      <c r="CU75" s="10">
        <f>CT74*0.75</f>
        <v>121.72500000000082</v>
      </c>
      <c r="CV75" s="165"/>
      <c r="CW75" s="10">
        <f>CV74*1</f>
        <v>0</v>
      </c>
      <c r="CY75" s="431"/>
      <c r="CZ75" s="10">
        <f>CY74*0.25</f>
        <v>100.0625</v>
      </c>
      <c r="DA75" s="431"/>
      <c r="DB75" s="10">
        <f>DA74*0.5</f>
        <v>268.7</v>
      </c>
      <c r="DC75" s="165"/>
      <c r="DD75" s="10">
        <f>DC74*0.75</f>
        <v>149.62500000000068</v>
      </c>
      <c r="DF75" s="437">
        <f>DE74*1</f>
        <v>110.89999999999964</v>
      </c>
      <c r="DH75" s="431"/>
      <c r="DI75" s="10">
        <f>DH74*0.25</f>
        <v>30.925000000000001</v>
      </c>
      <c r="DJ75" s="431"/>
      <c r="DK75" s="10">
        <f>DJ74*0.5</f>
        <v>174.3</v>
      </c>
      <c r="DL75" s="165"/>
      <c r="DM75" s="10">
        <f>DL74*0.75</f>
        <v>103.20000000000095</v>
      </c>
      <c r="DN75" s="165"/>
      <c r="DO75" s="10">
        <f>DN74*1</f>
        <v>0</v>
      </c>
      <c r="DQ75" s="431"/>
      <c r="DR75" s="10">
        <f>DQ74*0.25</f>
        <v>48.75</v>
      </c>
      <c r="DS75" s="431"/>
      <c r="DT75" s="10">
        <f>DS74*0.5</f>
        <v>152.85</v>
      </c>
      <c r="DU75" s="165"/>
      <c r="DV75" s="10">
        <f>DU74*0.75</f>
        <v>201.97500000000082</v>
      </c>
      <c r="DX75" s="437">
        <f>DW74*1</f>
        <v>383.99999999999818</v>
      </c>
      <c r="DZ75" s="431"/>
      <c r="EA75" s="10">
        <f>DZ74*0.25</f>
        <v>109.875</v>
      </c>
      <c r="EB75" s="431"/>
      <c r="EC75" s="10">
        <f>EB74*0.5</f>
        <v>182.2</v>
      </c>
      <c r="ED75" s="31"/>
      <c r="EE75" s="10">
        <f>ED74*0.75</f>
        <v>562.20000000000027</v>
      </c>
      <c r="EF75" s="31"/>
      <c r="EG75" s="10">
        <f>EF74*1</f>
        <v>0</v>
      </c>
      <c r="EI75" s="431"/>
      <c r="EJ75" s="10">
        <f>EI74*0.25</f>
        <v>21.612500000000001</v>
      </c>
      <c r="EK75" s="431"/>
      <c r="EL75" s="10">
        <f>EK74*0.5</f>
        <v>241.75</v>
      </c>
      <c r="EM75" s="165"/>
      <c r="EN75" s="10">
        <f>EM74*0.75</f>
        <v>77.024999999999864</v>
      </c>
      <c r="EO75" s="165"/>
      <c r="EP75" s="10">
        <f>EO74*1</f>
        <v>0</v>
      </c>
      <c r="ER75" s="431"/>
      <c r="ES75" s="10">
        <f>ER74*0.25</f>
        <v>73.3</v>
      </c>
      <c r="ET75" s="431"/>
      <c r="EU75" s="10">
        <f>ET74*0.5</f>
        <v>171.32499999999999</v>
      </c>
      <c r="EV75" s="165"/>
      <c r="EW75" s="10">
        <f>EV74*0.75</f>
        <v>265.20000000000027</v>
      </c>
      <c r="EX75" s="165"/>
      <c r="EY75" s="10">
        <f>EX74*1</f>
        <v>0</v>
      </c>
      <c r="FA75" s="431"/>
      <c r="FB75" s="10">
        <f>FA74*0.25</f>
        <v>86.875</v>
      </c>
      <c r="FC75" s="431"/>
      <c r="FD75" s="10">
        <f>FC74*0.5</f>
        <v>120.875</v>
      </c>
      <c r="FE75" s="31"/>
      <c r="FF75" s="10">
        <f>FE74*0.75</f>
        <v>241.72500000000014</v>
      </c>
      <c r="FG75" s="31"/>
      <c r="FH75" s="437">
        <f>FG74*1</f>
        <v>111.80000000000109</v>
      </c>
      <c r="FJ75" s="431"/>
      <c r="FK75" s="10">
        <f>FJ74*0.25</f>
        <v>103.9</v>
      </c>
      <c r="FL75" s="431"/>
      <c r="FM75" s="10">
        <f>FL74*0.5</f>
        <v>174.82499999999999</v>
      </c>
      <c r="FN75" s="165"/>
      <c r="FO75" s="10">
        <f>FN74*0.75</f>
        <v>269.55000000000109</v>
      </c>
      <c r="FQ75" s="437">
        <f>FP74*1</f>
        <v>543.39999999999964</v>
      </c>
      <c r="FS75" s="431"/>
      <c r="FT75" s="10">
        <f>FS74*0.25</f>
        <v>163.57499999999999</v>
      </c>
      <c r="FU75" s="431"/>
      <c r="FV75" s="10">
        <f>FU74*0.5</f>
        <v>404.82499999999999</v>
      </c>
      <c r="FW75" s="165"/>
      <c r="FX75" s="10">
        <f>FW74*0.75</f>
        <v>259.72500000000082</v>
      </c>
      <c r="FY75" s="165"/>
      <c r="FZ75" s="10">
        <f>FY74*1</f>
        <v>0</v>
      </c>
      <c r="GB75" s="431"/>
      <c r="GC75" s="10">
        <f>GB74*0.25</f>
        <v>82.987499999999997</v>
      </c>
      <c r="GD75" s="431"/>
      <c r="GE75" s="10">
        <f>GD74*0.5</f>
        <v>60</v>
      </c>
      <c r="GF75" s="31"/>
      <c r="GG75" s="10">
        <f>GF74*0.75</f>
        <v>220.125</v>
      </c>
      <c r="GH75" s="31"/>
      <c r="GI75" s="10">
        <f>GH74*1</f>
        <v>0</v>
      </c>
      <c r="GK75" s="431"/>
      <c r="GL75" s="10">
        <f>GK74*0.25</f>
        <v>1031.575</v>
      </c>
      <c r="GM75" s="431"/>
      <c r="GN75" s="10">
        <f>GM74*0.5</f>
        <v>1263.05</v>
      </c>
      <c r="GO75" s="165"/>
      <c r="GP75" s="10">
        <f>GO74*0.75</f>
        <v>2753.1749999999984</v>
      </c>
      <c r="GR75" s="437">
        <f>GQ74*1</f>
        <v>438.89999999999782</v>
      </c>
      <c r="GT75" s="431"/>
      <c r="GU75" s="10">
        <f>GT74*0.25</f>
        <v>67.150000000000006</v>
      </c>
      <c r="GV75" s="431"/>
      <c r="GW75" s="10">
        <f>GV74*0.5</f>
        <v>314.95</v>
      </c>
      <c r="GX75" s="165"/>
      <c r="GY75" s="10">
        <f>GX74*0.75</f>
        <v>476.84999999999945</v>
      </c>
      <c r="GZ75" s="165"/>
      <c r="HA75" s="10">
        <f>GZ74*1</f>
        <v>0</v>
      </c>
      <c r="HD75" s="10">
        <f>HC74*0.25</f>
        <v>191.8</v>
      </c>
      <c r="HF75" s="10">
        <f>HE74*0.5</f>
        <v>259.85000000000002</v>
      </c>
      <c r="HH75" s="10">
        <f>HG74*0.75</f>
        <v>442.49999999999864</v>
      </c>
      <c r="HJ75" s="10">
        <f>HI74*1</f>
        <v>1037.1000000000004</v>
      </c>
      <c r="HL75" s="431"/>
      <c r="HM75" s="10">
        <f>HL74*0.25</f>
        <v>86.9</v>
      </c>
      <c r="HN75" s="431"/>
      <c r="HO75" s="10">
        <f>HN74*0.5</f>
        <v>516.70000000000005</v>
      </c>
      <c r="HP75" s="431"/>
      <c r="HQ75" s="10">
        <f>HP74*0.75</f>
        <v>489.29999999999836</v>
      </c>
      <c r="HS75" s="10">
        <f>HR74*1</f>
        <v>0</v>
      </c>
      <c r="HU75" s="431"/>
      <c r="HV75" s="10">
        <f>HU74*0.25</f>
        <v>899.02499999999998</v>
      </c>
      <c r="HW75" s="431"/>
      <c r="HX75" s="10">
        <f>HW74*0.5</f>
        <v>2191.6</v>
      </c>
      <c r="HY75" s="431"/>
      <c r="HZ75" s="10">
        <f>HY74*0.75</f>
        <v>2309.775000000006</v>
      </c>
      <c r="IB75" s="437">
        <f>IA74*1</f>
        <v>4041.8999999999978</v>
      </c>
      <c r="ID75" s="431"/>
      <c r="IE75" s="10">
        <f>ID74*0.25</f>
        <v>24.35</v>
      </c>
      <c r="IF75" s="431"/>
      <c r="IG75" s="10">
        <f>IF74*0.5</f>
        <v>138.15</v>
      </c>
      <c r="IH75" s="431"/>
      <c r="II75" s="10">
        <f>IH74*0.75</f>
        <v>15.750000000005457</v>
      </c>
      <c r="IK75" s="10">
        <f>IJ74*1</f>
        <v>0</v>
      </c>
      <c r="IM75" s="431"/>
      <c r="IN75" s="10">
        <f>IM74*0.25</f>
        <v>95.35</v>
      </c>
      <c r="IO75" s="431"/>
      <c r="IP75" s="10">
        <f>IO74*0.5</f>
        <v>107.75</v>
      </c>
      <c r="IQ75" s="431"/>
      <c r="IR75" s="10">
        <f>IQ74*0.75</f>
        <v>112.12500000000546</v>
      </c>
      <c r="IT75" s="10">
        <f>IS74*1</f>
        <v>0</v>
      </c>
      <c r="IW75" s="10">
        <f>IV74*0.25</f>
        <v>168.52500000000001</v>
      </c>
      <c r="IY75" s="10">
        <f>IX74*0.5</f>
        <v>120.8</v>
      </c>
      <c r="JA75" s="10">
        <f>IZ74*0.75</f>
        <v>257.40000000000327</v>
      </c>
      <c r="JC75" s="10">
        <f>JB74*1</f>
        <v>467.00000000000091</v>
      </c>
      <c r="JE75" s="431"/>
      <c r="JF75" s="10">
        <f>JE74*0.25</f>
        <v>130.07499999999999</v>
      </c>
      <c r="JG75" s="431"/>
      <c r="JH75" s="10">
        <f>JG74*0.5</f>
        <v>227.5</v>
      </c>
      <c r="JI75" s="431"/>
      <c r="JJ75" s="10">
        <f>JI74*0.75</f>
        <v>227.02500000000327</v>
      </c>
      <c r="JL75" s="437">
        <f>JK74*1</f>
        <v>188.99999999999818</v>
      </c>
      <c r="JN75" s="431"/>
      <c r="JO75" s="10">
        <f>JN74*0.25</f>
        <v>0</v>
      </c>
      <c r="JP75" s="431"/>
      <c r="JQ75" s="10">
        <f>JP74*0.5</f>
        <v>188</v>
      </c>
      <c r="JR75" s="431"/>
      <c r="JS75" s="10">
        <f>JR74*0.75</f>
        <v>61.875</v>
      </c>
      <c r="JU75" s="10">
        <f>JT74*1</f>
        <v>0</v>
      </c>
      <c r="JW75" s="431"/>
      <c r="JX75" s="10">
        <f>JW74*0.25</f>
        <v>724.375</v>
      </c>
      <c r="JY75" s="431"/>
      <c r="JZ75" s="10">
        <f>JY74*0.5</f>
        <v>1449.95</v>
      </c>
      <c r="KA75" s="431"/>
      <c r="KB75" s="10">
        <f>KA74*0.75</f>
        <v>2432.3999999999924</v>
      </c>
      <c r="KD75" s="437">
        <f t="shared" ref="KD75" si="22">KC74*1</f>
        <v>2867.5999999998967</v>
      </c>
      <c r="KG75" s="10">
        <f>KF74*0.25</f>
        <v>19</v>
      </c>
      <c r="KI75" s="10">
        <f>KH74*0.5</f>
        <v>69.5</v>
      </c>
      <c r="KK75" s="10">
        <f>KJ74*0.75</f>
        <v>45.674999999995634</v>
      </c>
      <c r="KM75" s="10">
        <f>KL74*1</f>
        <v>12.599999999999454</v>
      </c>
      <c r="KO75" s="431"/>
      <c r="KP75" s="10">
        <f>KO74*0.25</f>
        <v>84.625</v>
      </c>
      <c r="KQ75" s="431"/>
      <c r="KR75" s="10">
        <f>KQ74*0.5</f>
        <v>184.6</v>
      </c>
      <c r="KS75" s="431"/>
      <c r="KT75" s="10">
        <f>KS74*0.75</f>
        <v>234.89999999999782</v>
      </c>
      <c r="KV75" s="10">
        <f>KU74*1</f>
        <v>0</v>
      </c>
      <c r="KX75" s="431"/>
      <c r="KY75" s="10">
        <f>KX74*0.25</f>
        <v>35.174999999999997</v>
      </c>
      <c r="KZ75" s="431"/>
      <c r="LA75" s="10">
        <f>KZ74*0.5</f>
        <v>166.3</v>
      </c>
      <c r="LB75" s="431"/>
      <c r="LC75" s="10">
        <f>LB74*0.75</f>
        <v>90.299999999995634</v>
      </c>
      <c r="LE75" s="10">
        <f>LD74*1</f>
        <v>0</v>
      </c>
      <c r="LG75" s="431"/>
      <c r="LH75" s="10">
        <f>LG74*0.25</f>
        <v>6.125</v>
      </c>
      <c r="LI75" s="431"/>
      <c r="LJ75" s="10">
        <f>LI74*0.5</f>
        <v>72.849999999999994</v>
      </c>
      <c r="LK75" s="29"/>
      <c r="LL75" s="10">
        <f>LK74*0.75</f>
        <v>26.550000000000409</v>
      </c>
      <c r="LM75" s="29"/>
      <c r="LN75" s="10">
        <f>LM74*1</f>
        <v>0</v>
      </c>
      <c r="LQ75" s="10">
        <f>LP74*0.25</f>
        <v>65.825000000000003</v>
      </c>
      <c r="LS75" s="10">
        <f>LR74*0.5</f>
        <v>269.42500000000001</v>
      </c>
      <c r="LU75" s="10">
        <f>LT74*0.75</f>
        <v>333.22499999999673</v>
      </c>
      <c r="LW75" s="10">
        <f>LV74*1</f>
        <v>358.50000000000182</v>
      </c>
      <c r="LY75" s="431"/>
      <c r="LZ75" s="10">
        <f>LY74*0.25</f>
        <v>82.724999999999994</v>
      </c>
      <c r="MA75" s="431"/>
      <c r="MB75" s="10">
        <f>MA74*0.5</f>
        <v>96.2</v>
      </c>
      <c r="MC75" s="431"/>
      <c r="MD75" s="10">
        <f>MC74*0.75</f>
        <v>392.92499999999836</v>
      </c>
      <c r="MF75" s="10">
        <f>ME74*1</f>
        <v>0</v>
      </c>
      <c r="MH75" s="431"/>
      <c r="MI75" s="10">
        <f>MH74*0.25</f>
        <v>284.52499999999998</v>
      </c>
      <c r="MJ75" s="431"/>
      <c r="MK75" s="10">
        <f>MJ74*0.5</f>
        <v>508.3</v>
      </c>
      <c r="ML75" s="431"/>
      <c r="MM75" s="10">
        <f>ML74*0.75</f>
        <v>372.44999999999345</v>
      </c>
      <c r="MO75" s="437">
        <f>MN74*1</f>
        <v>1135.8000000000011</v>
      </c>
      <c r="MQ75" s="431"/>
      <c r="MR75" s="10">
        <f>MQ74*0.25</f>
        <v>95.3125</v>
      </c>
      <c r="MS75" s="431"/>
      <c r="MT75" s="10">
        <f>MS74*0.5</f>
        <v>181</v>
      </c>
      <c r="MU75" s="431"/>
      <c r="MV75" s="10">
        <f>MU74*0.75</f>
        <v>152.99999999999454</v>
      </c>
      <c r="MX75" s="437">
        <f>MW74*1</f>
        <v>321.99999999999636</v>
      </c>
    </row>
    <row r="76" spans="1:363" s="60" customFormat="1" ht="15.75">
      <c r="A76" s="386"/>
      <c r="B76" s="381"/>
      <c r="C76" s="379"/>
      <c r="E76" s="85"/>
      <c r="G76" s="85"/>
      <c r="I76" s="85"/>
      <c r="L76" s="379"/>
      <c r="N76" s="85"/>
      <c r="P76" s="85"/>
      <c r="R76" s="85"/>
      <c r="U76" s="379"/>
      <c r="W76" s="85"/>
      <c r="Y76" s="85"/>
      <c r="Z76" s="382"/>
      <c r="AD76" s="379"/>
      <c r="AF76" s="380"/>
      <c r="AI76" s="382"/>
      <c r="AK76" s="382"/>
      <c r="AM76" s="379"/>
      <c r="AO76" s="380"/>
      <c r="AR76" s="382"/>
      <c r="AV76" s="379"/>
      <c r="AW76" s="235"/>
      <c r="AX76" s="380"/>
      <c r="AY76" s="235"/>
      <c r="BA76" s="382"/>
      <c r="BE76" s="379"/>
      <c r="BG76" s="380"/>
      <c r="BJ76" s="382"/>
      <c r="BL76" s="382"/>
      <c r="BN76" s="379"/>
      <c r="BP76" s="380"/>
      <c r="BW76" s="379"/>
      <c r="BX76" s="384"/>
      <c r="BY76" s="380"/>
      <c r="BZ76" s="384"/>
      <c r="CB76" s="385"/>
      <c r="CE76" s="456"/>
      <c r="CF76" s="379"/>
      <c r="CG76" s="456"/>
      <c r="CH76" s="380"/>
      <c r="CI76" s="456"/>
      <c r="CK76" s="382"/>
      <c r="CM76" s="382"/>
      <c r="CO76" s="379"/>
      <c r="CP76" s="456"/>
      <c r="CQ76" s="380"/>
      <c r="CR76" s="456"/>
      <c r="CT76" s="382"/>
      <c r="CV76" s="382"/>
      <c r="CX76" s="379"/>
      <c r="CY76" s="456"/>
      <c r="CZ76" s="380"/>
      <c r="DA76" s="456"/>
      <c r="DC76" s="382"/>
      <c r="DF76" s="456"/>
      <c r="DG76" s="379"/>
      <c r="DH76" s="456"/>
      <c r="DI76" s="380"/>
      <c r="DJ76" s="456"/>
      <c r="DL76" s="382"/>
      <c r="DN76" s="382"/>
      <c r="DP76" s="379"/>
      <c r="DQ76" s="456"/>
      <c r="DR76" s="380"/>
      <c r="DS76" s="456"/>
      <c r="DU76" s="382"/>
      <c r="DX76" s="456"/>
      <c r="DY76" s="379"/>
      <c r="DZ76" s="456"/>
      <c r="EA76" s="380"/>
      <c r="EB76" s="456"/>
      <c r="ED76" s="235"/>
      <c r="EF76" s="235"/>
      <c r="EH76" s="379"/>
      <c r="EI76" s="456"/>
      <c r="EJ76" s="380"/>
      <c r="EK76" s="456"/>
      <c r="EM76" s="382"/>
      <c r="EO76" s="382"/>
      <c r="EQ76" s="379"/>
      <c r="ER76" s="456"/>
      <c r="ES76" s="380"/>
      <c r="ET76" s="456"/>
      <c r="EV76" s="382"/>
      <c r="EX76" s="382"/>
      <c r="EZ76" s="379"/>
      <c r="FA76" s="456"/>
      <c r="FB76" s="380"/>
      <c r="FC76" s="456"/>
      <c r="FE76" s="235"/>
      <c r="FG76" s="235"/>
      <c r="FH76" s="456"/>
      <c r="FI76" s="379"/>
      <c r="FJ76" s="456"/>
      <c r="FK76" s="380"/>
      <c r="FL76" s="456"/>
      <c r="FN76" s="382"/>
      <c r="FQ76" s="456"/>
      <c r="FR76" s="379"/>
      <c r="FS76" s="456"/>
      <c r="FT76" s="380"/>
      <c r="FU76" s="456"/>
      <c r="FW76" s="382"/>
      <c r="FY76" s="382"/>
      <c r="GA76" s="379"/>
      <c r="GB76" s="456"/>
      <c r="GC76" s="380"/>
      <c r="GD76" s="456"/>
      <c r="GF76" s="235"/>
      <c r="GH76" s="235"/>
      <c r="GJ76" s="379"/>
      <c r="GK76" s="456"/>
      <c r="GL76" s="380"/>
      <c r="GM76" s="456"/>
      <c r="GO76" s="382"/>
      <c r="GR76" s="456"/>
      <c r="GS76" s="379"/>
      <c r="GT76" s="456"/>
      <c r="GU76" s="380"/>
      <c r="GV76" s="456"/>
      <c r="GX76" s="382"/>
      <c r="GZ76" s="382"/>
      <c r="HB76" s="379"/>
      <c r="HD76" s="380"/>
      <c r="HK76" s="379"/>
      <c r="HL76" s="456"/>
      <c r="HM76" s="380"/>
      <c r="HN76" s="456"/>
      <c r="HP76" s="456"/>
      <c r="HT76" s="379"/>
      <c r="HU76" s="456"/>
      <c r="HV76" s="380"/>
      <c r="HW76" s="456"/>
      <c r="HY76" s="456"/>
      <c r="IB76" s="456"/>
      <c r="IC76" s="379"/>
      <c r="ID76" s="456"/>
      <c r="IE76" s="380"/>
      <c r="IF76" s="456"/>
      <c r="IH76" s="456"/>
      <c r="IL76" s="379"/>
      <c r="IM76" s="456"/>
      <c r="IN76" s="380"/>
      <c r="IO76" s="456"/>
      <c r="IQ76" s="456"/>
      <c r="IU76" s="379"/>
      <c r="IW76" s="380"/>
      <c r="JD76" s="379"/>
      <c r="JE76" s="456"/>
      <c r="JF76" s="380"/>
      <c r="JG76" s="456"/>
      <c r="JI76" s="456"/>
      <c r="JL76" s="456"/>
      <c r="JM76" s="379"/>
      <c r="JN76" s="456"/>
      <c r="JO76" s="380"/>
      <c r="JP76" s="456"/>
      <c r="JR76" s="456"/>
      <c r="JV76" s="379"/>
      <c r="JW76" s="456"/>
      <c r="JX76" s="380"/>
      <c r="JY76" s="456"/>
      <c r="KA76" s="456"/>
      <c r="KD76" s="456"/>
      <c r="KE76" s="379"/>
      <c r="KG76" s="380"/>
      <c r="KN76" s="379"/>
      <c r="KO76" s="456"/>
      <c r="KP76" s="380"/>
      <c r="KQ76" s="456"/>
      <c r="KS76" s="456"/>
      <c r="KW76" s="379"/>
      <c r="KX76" s="456"/>
      <c r="KY76" s="380"/>
      <c r="KZ76" s="456"/>
      <c r="LB76" s="456"/>
      <c r="LF76" s="379"/>
      <c r="LG76" s="456"/>
      <c r="LH76" s="380"/>
      <c r="LI76" s="456"/>
      <c r="LK76" s="383"/>
      <c r="LM76" s="383"/>
      <c r="LO76" s="379"/>
      <c r="LQ76" s="380"/>
      <c r="LX76" s="379"/>
      <c r="LY76" s="456"/>
      <c r="LZ76" s="380"/>
      <c r="MA76" s="456"/>
      <c r="MC76" s="456"/>
      <c r="MG76" s="379"/>
      <c r="MH76" s="456"/>
      <c r="MI76" s="380"/>
      <c r="MJ76" s="456"/>
      <c r="ML76" s="456"/>
      <c r="MO76" s="456"/>
      <c r="MP76" s="379"/>
      <c r="MQ76" s="456"/>
      <c r="MR76" s="380"/>
      <c r="MS76" s="456"/>
      <c r="MU76" s="456"/>
      <c r="MX76" s="456"/>
      <c r="MY76" s="379"/>
    </row>
    <row r="77" spans="1:363" ht="18">
      <c r="A77" s="62" t="s">
        <v>999</v>
      </c>
      <c r="B77" s="69"/>
      <c r="D77"/>
      <c r="E77" s="1" t="s">
        <v>190</v>
      </c>
      <c r="G77" s="1" t="s">
        <v>186</v>
      </c>
      <c r="H77">
        <v>393.2</v>
      </c>
      <c r="I77" s="1" t="s">
        <v>187</v>
      </c>
      <c r="J77" s="157">
        <v>473.19999999999993</v>
      </c>
      <c r="K77" s="1" t="s">
        <v>188</v>
      </c>
      <c r="N77" s="1" t="s">
        <v>190</v>
      </c>
      <c r="P77" s="1" t="s">
        <v>186</v>
      </c>
      <c r="Q77">
        <v>317</v>
      </c>
      <c r="R77" s="1" t="s">
        <v>187</v>
      </c>
      <c r="S77" s="168">
        <v>202.49999999999977</v>
      </c>
      <c r="T77" s="1" t="s">
        <v>188</v>
      </c>
      <c r="W77" s="1" t="s">
        <v>190</v>
      </c>
      <c r="Y77" s="1" t="s">
        <v>186</v>
      </c>
      <c r="Z77" s="168">
        <v>706.39999999999941</v>
      </c>
      <c r="AA77" s="1" t="s">
        <v>187</v>
      </c>
      <c r="AB77" s="168">
        <v>244.99999999999977</v>
      </c>
      <c r="AC77" s="1" t="s">
        <v>188</v>
      </c>
      <c r="AF77" s="1" t="s">
        <v>190</v>
      </c>
      <c r="AH77" s="1" t="s">
        <v>186</v>
      </c>
      <c r="AI77" s="168">
        <v>228.599999999999</v>
      </c>
      <c r="AJ77" s="1" t="s">
        <v>187</v>
      </c>
      <c r="AK77" s="168">
        <v>373</v>
      </c>
      <c r="AL77" s="1" t="s">
        <v>188</v>
      </c>
      <c r="AO77" s="1" t="s">
        <v>190</v>
      </c>
      <c r="AQ77" s="1" t="s">
        <v>186</v>
      </c>
      <c r="AR77" s="168">
        <v>204.69999999999891</v>
      </c>
      <c r="AS77" s="1" t="s">
        <v>187</v>
      </c>
      <c r="AT77" s="168">
        <v>205.19999999999982</v>
      </c>
      <c r="AU77" s="1" t="s">
        <v>188</v>
      </c>
      <c r="AW77" s="31"/>
      <c r="AX77" s="1" t="s">
        <v>190</v>
      </c>
      <c r="AZ77" s="1" t="s">
        <v>186</v>
      </c>
      <c r="BA77" s="168">
        <v>542.5</v>
      </c>
      <c r="BB77" s="1" t="s">
        <v>187</v>
      </c>
      <c r="BC77" s="168">
        <v>339.90000000000009</v>
      </c>
      <c r="BD77" s="1" t="s">
        <v>188</v>
      </c>
      <c r="BG77" s="1" t="s">
        <v>190</v>
      </c>
      <c r="BI77" s="1" t="s">
        <v>186</v>
      </c>
      <c r="BJ77" s="168">
        <v>405.54999999999973</v>
      </c>
      <c r="BK77" s="1" t="s">
        <v>187</v>
      </c>
      <c r="BL77" s="168">
        <v>339.09999999999945</v>
      </c>
      <c r="BM77" s="1" t="s">
        <v>188</v>
      </c>
      <c r="BP77" s="1" t="s">
        <v>190</v>
      </c>
      <c r="BR77" s="1" t="s">
        <v>186</v>
      </c>
      <c r="BS77" s="168">
        <v>711.64999999999918</v>
      </c>
      <c r="BT77" s="1" t="s">
        <v>187</v>
      </c>
      <c r="BU77" s="168">
        <v>387.10000000000036</v>
      </c>
      <c r="BV77" s="1" t="s">
        <v>188</v>
      </c>
      <c r="BX77" s="173"/>
      <c r="BY77" s="1" t="s">
        <v>190</v>
      </c>
      <c r="BZ77" s="173"/>
      <c r="CA77" s="1" t="s">
        <v>186</v>
      </c>
      <c r="CB77" s="176">
        <v>567.59999999999854</v>
      </c>
      <c r="CC77" s="1" t="s">
        <v>187</v>
      </c>
      <c r="CD77" s="427">
        <v>159.30000000000109</v>
      </c>
      <c r="CE77" s="432" t="s">
        <v>188</v>
      </c>
      <c r="CG77" s="431"/>
      <c r="CH77" s="1" t="s">
        <v>190</v>
      </c>
      <c r="CI77" s="431"/>
      <c r="CJ77" s="1" t="s">
        <v>186</v>
      </c>
      <c r="CK77" s="168">
        <v>428.89999999999782</v>
      </c>
      <c r="CL77" s="1" t="s">
        <v>187</v>
      </c>
      <c r="CM77" s="168"/>
      <c r="CN77" s="1" t="s">
        <v>188</v>
      </c>
      <c r="CP77" s="431"/>
      <c r="CQ77" s="1" t="s">
        <v>190</v>
      </c>
      <c r="CR77" s="431"/>
      <c r="CS77" s="1" t="s">
        <v>186</v>
      </c>
      <c r="CT77" s="168">
        <v>303.449999999998</v>
      </c>
      <c r="CU77" s="1" t="s">
        <v>187</v>
      </c>
      <c r="CV77" s="168"/>
      <c r="CW77" s="1" t="s">
        <v>188</v>
      </c>
      <c r="CY77" s="431"/>
      <c r="CZ77" s="1" t="s">
        <v>190</v>
      </c>
      <c r="DA77" s="431"/>
      <c r="DB77" s="1" t="s">
        <v>186</v>
      </c>
      <c r="DC77" s="168">
        <v>544.199999999998</v>
      </c>
      <c r="DD77" s="1" t="s">
        <v>187</v>
      </c>
      <c r="DE77" s="545">
        <v>451.10000000000036</v>
      </c>
      <c r="DF77" s="432" t="s">
        <v>188</v>
      </c>
      <c r="DH77" s="431"/>
      <c r="DI77" s="1" t="s">
        <v>190</v>
      </c>
      <c r="DJ77" s="431"/>
      <c r="DK77" s="1" t="s">
        <v>186</v>
      </c>
      <c r="DL77" s="168">
        <v>304.79999999999745</v>
      </c>
      <c r="DM77" s="1" t="s">
        <v>187</v>
      </c>
      <c r="DN77" s="168"/>
      <c r="DO77" s="1" t="s">
        <v>188</v>
      </c>
      <c r="DQ77" s="431"/>
      <c r="DR77" s="1" t="s">
        <v>190</v>
      </c>
      <c r="DS77" s="431"/>
      <c r="DT77" s="1" t="s">
        <v>186</v>
      </c>
      <c r="DU77" s="496">
        <v>412.29999999999836</v>
      </c>
      <c r="DV77" s="1" t="s">
        <v>187</v>
      </c>
      <c r="DW77" s="545">
        <v>443.79999999999927</v>
      </c>
      <c r="DX77" s="432" t="s">
        <v>188</v>
      </c>
      <c r="DZ77" s="431"/>
      <c r="EA77" s="1" t="s">
        <v>190</v>
      </c>
      <c r="EB77" s="431"/>
      <c r="EC77" s="1" t="s">
        <v>186</v>
      </c>
      <c r="ED77" s="168">
        <v>105.09999999999764</v>
      </c>
      <c r="EE77" s="1" t="s">
        <v>187</v>
      </c>
      <c r="EF77" s="168"/>
      <c r="EG77" s="1" t="s">
        <v>188</v>
      </c>
      <c r="EI77" s="431"/>
      <c r="EJ77" s="1" t="s">
        <v>190</v>
      </c>
      <c r="EK77" s="431"/>
      <c r="EL77" s="1" t="s">
        <v>186</v>
      </c>
      <c r="EM77" s="496">
        <v>251.74999999999727</v>
      </c>
      <c r="EN77" s="1" t="s">
        <v>187</v>
      </c>
      <c r="EO77" s="213"/>
      <c r="EP77" s="1" t="s">
        <v>188</v>
      </c>
      <c r="ER77" s="431"/>
      <c r="ES77" s="1" t="s">
        <v>190</v>
      </c>
      <c r="ET77" s="431"/>
      <c r="EU77" s="1" t="s">
        <v>186</v>
      </c>
      <c r="EV77" s="168">
        <v>459.49999999999909</v>
      </c>
      <c r="EW77" s="1" t="s">
        <v>187</v>
      </c>
      <c r="EX77" s="168"/>
      <c r="EY77" s="1" t="s">
        <v>188</v>
      </c>
      <c r="FA77" s="431"/>
      <c r="FB77" s="1" t="s">
        <v>190</v>
      </c>
      <c r="FC77" s="431"/>
      <c r="FD77" s="1" t="s">
        <v>186</v>
      </c>
      <c r="FE77" s="496">
        <v>121.00000000000182</v>
      </c>
      <c r="FF77" s="1" t="s">
        <v>187</v>
      </c>
      <c r="FG77" s="427">
        <v>176.69999999999709</v>
      </c>
      <c r="FH77" s="432" t="s">
        <v>188</v>
      </c>
      <c r="FJ77" s="431"/>
      <c r="FK77" s="1" t="s">
        <v>190</v>
      </c>
      <c r="FL77" s="431"/>
      <c r="FM77" s="1" t="s">
        <v>186</v>
      </c>
      <c r="FN77" s="496">
        <v>118.50000000000182</v>
      </c>
      <c r="FO77" s="1" t="s">
        <v>187</v>
      </c>
      <c r="FP77" s="545">
        <v>510.59999999999854</v>
      </c>
      <c r="FQ77" s="432" t="s">
        <v>188</v>
      </c>
      <c r="FS77" s="431"/>
      <c r="FT77" s="1" t="s">
        <v>190</v>
      </c>
      <c r="FU77" s="431"/>
      <c r="FV77" s="1" t="s">
        <v>186</v>
      </c>
      <c r="FW77" s="496">
        <v>327.60000000000218</v>
      </c>
      <c r="FX77" s="1" t="s">
        <v>187</v>
      </c>
      <c r="FY77" s="213"/>
      <c r="FZ77" s="1" t="s">
        <v>188</v>
      </c>
      <c r="GB77" s="431"/>
      <c r="GC77" s="1" t="s">
        <v>190</v>
      </c>
      <c r="GD77" s="431"/>
      <c r="GE77" s="1" t="s">
        <v>186</v>
      </c>
      <c r="GF77" s="168">
        <v>359.5</v>
      </c>
      <c r="GG77" s="1" t="s">
        <v>187</v>
      </c>
      <c r="GH77" s="168"/>
      <c r="GI77" s="1" t="s">
        <v>188</v>
      </c>
      <c r="GK77" s="431"/>
      <c r="GL77" s="1" t="s">
        <v>190</v>
      </c>
      <c r="GM77" s="431"/>
      <c r="GN77" s="1" t="s">
        <v>186</v>
      </c>
      <c r="GO77" s="496">
        <v>3079.8000000000011</v>
      </c>
      <c r="GP77" s="1" t="s">
        <v>187</v>
      </c>
      <c r="GQ77" s="545">
        <v>1272.2000000000007</v>
      </c>
      <c r="GR77" s="432" t="s">
        <v>188</v>
      </c>
      <c r="GT77" s="431"/>
      <c r="GU77" s="1" t="s">
        <v>190</v>
      </c>
      <c r="GV77" s="431"/>
      <c r="GW77" s="1" t="s">
        <v>186</v>
      </c>
      <c r="GX77" s="496">
        <v>174.85000000000218</v>
      </c>
      <c r="GY77" s="1" t="s">
        <v>187</v>
      </c>
      <c r="GZ77" s="213"/>
      <c r="HA77" s="1" t="s">
        <v>188</v>
      </c>
      <c r="HD77" s="1" t="s">
        <v>190</v>
      </c>
      <c r="HF77" s="1" t="s">
        <v>186</v>
      </c>
      <c r="HG77" s="168">
        <v>189.40000000000327</v>
      </c>
      <c r="HH77" s="1" t="s">
        <v>187</v>
      </c>
      <c r="HI77" s="168">
        <v>1020.4999999999982</v>
      </c>
      <c r="HJ77" s="1" t="s">
        <v>188</v>
      </c>
      <c r="HL77" s="431"/>
      <c r="HM77" s="1" t="s">
        <v>190</v>
      </c>
      <c r="HN77" s="431"/>
      <c r="HO77" s="1" t="s">
        <v>186</v>
      </c>
      <c r="HP77" s="496">
        <v>1016.0000000000018</v>
      </c>
      <c r="HQ77" s="1" t="s">
        <v>187</v>
      </c>
      <c r="HR77" s="213"/>
      <c r="HS77" s="1" t="s">
        <v>188</v>
      </c>
      <c r="HU77" s="431"/>
      <c r="HV77" s="1" t="s">
        <v>190</v>
      </c>
      <c r="HW77" s="431"/>
      <c r="HX77" s="1" t="s">
        <v>186</v>
      </c>
      <c r="HY77" s="496">
        <v>3231.6000000000004</v>
      </c>
      <c r="HZ77" s="1" t="s">
        <v>187</v>
      </c>
      <c r="IA77" s="545">
        <v>3900.8999999999969</v>
      </c>
      <c r="IB77" s="432" t="s">
        <v>188</v>
      </c>
      <c r="ID77" s="431"/>
      <c r="IE77" s="1" t="s">
        <v>190</v>
      </c>
      <c r="IF77" s="431"/>
      <c r="IG77" s="1" t="s">
        <v>186</v>
      </c>
      <c r="IH77" s="496">
        <v>383.49999999999636</v>
      </c>
      <c r="II77" s="1" t="s">
        <v>187</v>
      </c>
      <c r="IJ77" s="213"/>
      <c r="IK77" s="1" t="s">
        <v>188</v>
      </c>
      <c r="IM77" s="431"/>
      <c r="IN77" s="1" t="s">
        <v>190</v>
      </c>
      <c r="IO77" s="431"/>
      <c r="IP77" s="1" t="s">
        <v>186</v>
      </c>
      <c r="IQ77" s="168">
        <v>74.900000000001455</v>
      </c>
      <c r="IR77" s="1" t="s">
        <v>187</v>
      </c>
      <c r="IS77" s="168"/>
      <c r="IT77" s="1" t="s">
        <v>188</v>
      </c>
      <c r="IW77" s="1" t="s">
        <v>190</v>
      </c>
      <c r="IY77" s="1" t="s">
        <v>186</v>
      </c>
      <c r="IZ77" s="213">
        <v>443.79999999999927</v>
      </c>
      <c r="JA77" s="1" t="s">
        <v>187</v>
      </c>
      <c r="JB77" s="168">
        <v>308.89999999999873</v>
      </c>
      <c r="JC77" s="1" t="s">
        <v>188</v>
      </c>
      <c r="JE77" s="431"/>
      <c r="JF77" s="1" t="s">
        <v>190</v>
      </c>
      <c r="JG77" s="431"/>
      <c r="JH77" s="1" t="s">
        <v>186</v>
      </c>
      <c r="JI77" s="496">
        <v>283.70000000000437</v>
      </c>
      <c r="JJ77" s="1" t="s">
        <v>187</v>
      </c>
      <c r="JK77" s="427">
        <v>422.09999999999854</v>
      </c>
      <c r="JL77" s="432" t="s">
        <v>188</v>
      </c>
      <c r="JN77" s="431"/>
      <c r="JO77" s="1" t="s">
        <v>190</v>
      </c>
      <c r="JP77" s="431"/>
      <c r="JQ77" s="1" t="s">
        <v>186</v>
      </c>
      <c r="JR77" s="496">
        <v>504.35000000000946</v>
      </c>
      <c r="JS77" s="1" t="s">
        <v>187</v>
      </c>
      <c r="JT77" s="213"/>
      <c r="JU77" s="1" t="s">
        <v>188</v>
      </c>
      <c r="JW77" s="431"/>
      <c r="JX77" s="1" t="s">
        <v>190</v>
      </c>
      <c r="JY77" s="431"/>
      <c r="JZ77" s="1" t="s">
        <v>186</v>
      </c>
      <c r="KA77" s="168">
        <v>1746.9000000000124</v>
      </c>
      <c r="KB77" s="1" t="s">
        <v>187</v>
      </c>
      <c r="KC77" s="545">
        <v>2819.0999999999804</v>
      </c>
      <c r="KD77" s="432" t="s">
        <v>188</v>
      </c>
      <c r="KG77" s="1" t="s">
        <v>190</v>
      </c>
      <c r="KI77" s="1" t="s">
        <v>186</v>
      </c>
      <c r="KJ77" s="168">
        <v>240.80000000000655</v>
      </c>
      <c r="KK77" s="1" t="s">
        <v>187</v>
      </c>
      <c r="KL77" s="213">
        <v>67.499999999997272</v>
      </c>
      <c r="KM77" s="1" t="s">
        <v>188</v>
      </c>
      <c r="KO77" s="431"/>
      <c r="KP77" s="1" t="s">
        <v>190</v>
      </c>
      <c r="KQ77" s="431"/>
      <c r="KR77" s="1" t="s">
        <v>186</v>
      </c>
      <c r="KS77" s="496">
        <v>453.20000000000437</v>
      </c>
      <c r="KT77" s="1" t="s">
        <v>187</v>
      </c>
      <c r="KU77" s="213"/>
      <c r="KV77" s="1" t="s">
        <v>188</v>
      </c>
      <c r="KX77" s="431"/>
      <c r="KY77" s="1" t="s">
        <v>190</v>
      </c>
      <c r="KZ77" s="431"/>
      <c r="LA77" s="1" t="s">
        <v>186</v>
      </c>
      <c r="LB77" s="168">
        <v>31.650000000005093</v>
      </c>
      <c r="LC77" s="1" t="s">
        <v>187</v>
      </c>
      <c r="LD77" s="168"/>
      <c r="LE77" s="1" t="s">
        <v>188</v>
      </c>
      <c r="LG77" s="431"/>
      <c r="LH77" s="1" t="s">
        <v>190</v>
      </c>
      <c r="LI77" s="431"/>
      <c r="LJ77" s="1" t="s">
        <v>186</v>
      </c>
      <c r="LK77" s="185">
        <v>93.199999999997999</v>
      </c>
      <c r="LL77" s="1" t="s">
        <v>187</v>
      </c>
      <c r="LM77" s="185"/>
      <c r="LN77" s="1" t="s">
        <v>188</v>
      </c>
      <c r="LQ77" s="1" t="s">
        <v>190</v>
      </c>
      <c r="LS77" s="1" t="s">
        <v>186</v>
      </c>
      <c r="LT77" s="168">
        <v>324.00000000001091</v>
      </c>
      <c r="LU77" s="1" t="s">
        <v>187</v>
      </c>
      <c r="LV77" s="168">
        <v>101.69999999999891</v>
      </c>
      <c r="LW77" s="1" t="s">
        <v>188</v>
      </c>
      <c r="LY77" s="431"/>
      <c r="LZ77" s="1" t="s">
        <v>190</v>
      </c>
      <c r="MA77" s="431"/>
      <c r="MB77" s="1" t="s">
        <v>186</v>
      </c>
      <c r="MC77" s="168">
        <v>460.50000000001091</v>
      </c>
      <c r="MD77" s="1" t="s">
        <v>187</v>
      </c>
      <c r="ME77" s="168"/>
      <c r="MF77" s="1" t="s">
        <v>188</v>
      </c>
      <c r="MH77" s="431"/>
      <c r="MI77" s="1" t="s">
        <v>190</v>
      </c>
      <c r="MJ77" s="431"/>
      <c r="MK77" s="1" t="s">
        <v>186</v>
      </c>
      <c r="ML77" s="466">
        <v>989.00000000002183</v>
      </c>
      <c r="MM77" s="1" t="s">
        <v>187</v>
      </c>
      <c r="MN77" s="588">
        <v>979.59999999999491</v>
      </c>
      <c r="MO77" s="432" t="s">
        <v>188</v>
      </c>
      <c r="MQ77" s="431"/>
      <c r="MR77" s="1" t="s">
        <v>190</v>
      </c>
      <c r="MS77" s="431"/>
      <c r="MT77" s="1" t="s">
        <v>186</v>
      </c>
      <c r="MU77" s="431">
        <v>337.00000000000364</v>
      </c>
      <c r="MV77" s="1" t="s">
        <v>187</v>
      </c>
      <c r="MW77" s="545">
        <v>248.5</v>
      </c>
      <c r="MX77" s="432" t="s">
        <v>188</v>
      </c>
    </row>
    <row r="78" spans="1:363" ht="18">
      <c r="A78" s="128" t="s">
        <v>2985</v>
      </c>
      <c r="B78" s="69">
        <f>SUM(D78:AAP78)</f>
        <v>31851.462500000023</v>
      </c>
      <c r="D78"/>
      <c r="E78" s="10">
        <f>D77*0.25</f>
        <v>0</v>
      </c>
      <c r="G78" s="10">
        <f>F77*0.5</f>
        <v>0</v>
      </c>
      <c r="I78" s="10">
        <f>H77*0.75</f>
        <v>294.89999999999998</v>
      </c>
      <c r="K78" s="10">
        <f>J77*1</f>
        <v>473.19999999999993</v>
      </c>
      <c r="N78" s="10">
        <f>M77*0.25</f>
        <v>0</v>
      </c>
      <c r="P78" s="10">
        <f>O77*0.5</f>
        <v>0</v>
      </c>
      <c r="R78" s="10">
        <f>Q77*0.75</f>
        <v>237.75</v>
      </c>
      <c r="T78" s="10">
        <f>S77*1</f>
        <v>202.49999999999977</v>
      </c>
      <c r="W78" s="10">
        <f>V77*0.25</f>
        <v>0</v>
      </c>
      <c r="Y78" s="10">
        <f>X77*0.5</f>
        <v>0</v>
      </c>
      <c r="Z78" s="165"/>
      <c r="AA78" s="10">
        <f>Z77*0.75</f>
        <v>529.7999999999995</v>
      </c>
      <c r="AC78" s="10">
        <f>AB77*1</f>
        <v>244.99999999999977</v>
      </c>
      <c r="AF78" s="10">
        <f>AE77*0.25</f>
        <v>0</v>
      </c>
      <c r="AH78" s="10">
        <f>AG77*0.5</f>
        <v>0</v>
      </c>
      <c r="AI78" s="165"/>
      <c r="AJ78" s="10">
        <f>AI77*0.75</f>
        <v>171.44999999999925</v>
      </c>
      <c r="AK78" s="165"/>
      <c r="AL78" s="10">
        <f>AK77*1</f>
        <v>373</v>
      </c>
      <c r="AO78" s="10">
        <f>AN77*0.25</f>
        <v>0</v>
      </c>
      <c r="AQ78" s="10">
        <f>AP77*0.5</f>
        <v>0</v>
      </c>
      <c r="AR78" s="165"/>
      <c r="AS78" s="10">
        <f>AR77*0.75</f>
        <v>153.52499999999918</v>
      </c>
      <c r="AU78" s="10">
        <f>AT77*1</f>
        <v>205.19999999999982</v>
      </c>
      <c r="AW78" s="31"/>
      <c r="AX78" s="10">
        <f>AW77*0.25</f>
        <v>0</v>
      </c>
      <c r="AZ78" s="10">
        <f>AY77*0.5</f>
        <v>0</v>
      </c>
      <c r="BA78" s="165"/>
      <c r="BB78" s="10">
        <f>BA77*0.75</f>
        <v>406.875</v>
      </c>
      <c r="BD78" s="10">
        <f>BC77*1</f>
        <v>339.90000000000009</v>
      </c>
      <c r="BG78" s="10">
        <f>BF77*0.25</f>
        <v>0</v>
      </c>
      <c r="BI78" s="10">
        <f>BH77*0.5</f>
        <v>0</v>
      </c>
      <c r="BJ78" s="165"/>
      <c r="BK78" s="10">
        <f>BJ77*0.75</f>
        <v>304.1624999999998</v>
      </c>
      <c r="BM78" s="10">
        <f>BL77*1</f>
        <v>339.09999999999945</v>
      </c>
      <c r="BP78" s="10">
        <f>BO77*0.25</f>
        <v>0</v>
      </c>
      <c r="BR78" s="10">
        <f>BQ77*0.5</f>
        <v>0</v>
      </c>
      <c r="BT78" s="10">
        <f>BS77*0.75</f>
        <v>533.73749999999939</v>
      </c>
      <c r="BV78" s="10">
        <f>BU77*1</f>
        <v>387.10000000000036</v>
      </c>
      <c r="BX78" s="173"/>
      <c r="BY78" s="10">
        <f>BX77*0.25</f>
        <v>0</v>
      </c>
      <c r="BZ78" s="173"/>
      <c r="CA78" s="10">
        <f>BZ77*0.5</f>
        <v>0</v>
      </c>
      <c r="CB78" s="177"/>
      <c r="CC78" s="10">
        <f>CB77*0.75</f>
        <v>425.69999999999891</v>
      </c>
      <c r="CD78" s="177"/>
      <c r="CE78" s="437">
        <f>CD77*1</f>
        <v>159.30000000000109</v>
      </c>
      <c r="CG78" s="431"/>
      <c r="CH78" s="10">
        <f>CG77*0.25</f>
        <v>0</v>
      </c>
      <c r="CI78" s="431"/>
      <c r="CJ78" s="10">
        <f>CI77*0.5</f>
        <v>0</v>
      </c>
      <c r="CK78" s="165"/>
      <c r="CL78" s="10">
        <f>CK77*0.75</f>
        <v>321.67499999999836</v>
      </c>
      <c r="CM78" s="165"/>
      <c r="CN78" s="10">
        <f>CM77*1</f>
        <v>0</v>
      </c>
      <c r="CP78" s="431"/>
      <c r="CQ78" s="10">
        <f>CP77*0.25</f>
        <v>0</v>
      </c>
      <c r="CR78" s="431"/>
      <c r="CS78" s="10">
        <f>CR77*0.5</f>
        <v>0</v>
      </c>
      <c r="CT78" s="165"/>
      <c r="CU78" s="10">
        <f>CT77*0.75</f>
        <v>227.5874999999985</v>
      </c>
      <c r="CV78" s="165"/>
      <c r="CW78" s="10">
        <f>CV77*1</f>
        <v>0</v>
      </c>
      <c r="CY78" s="431"/>
      <c r="CZ78" s="10">
        <f>CY77*0.25</f>
        <v>0</v>
      </c>
      <c r="DA78" s="431"/>
      <c r="DB78" s="10">
        <f>DA77*0.5</f>
        <v>0</v>
      </c>
      <c r="DC78" s="165"/>
      <c r="DD78" s="10">
        <f>DC77*0.75</f>
        <v>408.1499999999985</v>
      </c>
      <c r="DE78" s="165"/>
      <c r="DF78" s="437">
        <f>DE77*1</f>
        <v>451.10000000000036</v>
      </c>
      <c r="DH78" s="431"/>
      <c r="DI78" s="10">
        <f>DH77*0.25</f>
        <v>0</v>
      </c>
      <c r="DJ78" s="431"/>
      <c r="DK78" s="10">
        <f>DJ77*0.5</f>
        <v>0</v>
      </c>
      <c r="DL78" s="165"/>
      <c r="DM78" s="10">
        <f>DL77*0.75</f>
        <v>228.59999999999809</v>
      </c>
      <c r="DN78" s="165"/>
      <c r="DO78" s="10">
        <f>DN77*1</f>
        <v>0</v>
      </c>
      <c r="DQ78" s="431"/>
      <c r="DR78" s="10">
        <f>DQ77*0.25</f>
        <v>0</v>
      </c>
      <c r="DS78" s="431"/>
      <c r="DT78" s="10">
        <f>DS77*0.5</f>
        <v>0</v>
      </c>
      <c r="DU78" s="165"/>
      <c r="DV78" s="10">
        <f>DU77*0.75</f>
        <v>309.22499999999877</v>
      </c>
      <c r="DW78" s="165"/>
      <c r="DX78" s="437">
        <f>DW77*1</f>
        <v>443.79999999999927</v>
      </c>
      <c r="DZ78" s="431"/>
      <c r="EA78" s="10">
        <f>DZ77*0.25</f>
        <v>0</v>
      </c>
      <c r="EB78" s="431"/>
      <c r="EC78" s="10">
        <f>EB77*0.5</f>
        <v>0</v>
      </c>
      <c r="ED78" s="31"/>
      <c r="EE78" s="10">
        <f>ED77*0.75</f>
        <v>78.824999999998226</v>
      </c>
      <c r="EF78" s="31"/>
      <c r="EG78" s="10">
        <f>EF77*1</f>
        <v>0</v>
      </c>
      <c r="EI78" s="431"/>
      <c r="EJ78" s="10">
        <f>EI77*0.25</f>
        <v>0</v>
      </c>
      <c r="EK78" s="431"/>
      <c r="EL78" s="10">
        <f>EK77*0.5</f>
        <v>0</v>
      </c>
      <c r="EM78" s="165"/>
      <c r="EN78" s="10">
        <f>EM77*0.75</f>
        <v>188.81249999999795</v>
      </c>
      <c r="EO78" s="165"/>
      <c r="EP78" s="10">
        <f>EO77*1</f>
        <v>0</v>
      </c>
      <c r="ER78" s="431"/>
      <c r="ES78" s="10">
        <f>ER77*0.25</f>
        <v>0</v>
      </c>
      <c r="ET78" s="431"/>
      <c r="EU78" s="10">
        <f>ET77*0.5</f>
        <v>0</v>
      </c>
      <c r="EV78" s="165"/>
      <c r="EW78" s="10">
        <f>EV77*0.75</f>
        <v>344.62499999999932</v>
      </c>
      <c r="EX78" s="165"/>
      <c r="EY78" s="10">
        <f>EX77*1</f>
        <v>0</v>
      </c>
      <c r="FA78" s="431"/>
      <c r="FB78" s="10">
        <f>FA77*0.25</f>
        <v>0</v>
      </c>
      <c r="FC78" s="431"/>
      <c r="FD78" s="10">
        <f>FC77*0.5</f>
        <v>0</v>
      </c>
      <c r="FE78" s="31"/>
      <c r="FF78" s="10">
        <f>FE77*0.75</f>
        <v>90.750000000001364</v>
      </c>
      <c r="FH78" s="437">
        <f>FG77*1</f>
        <v>176.69999999999709</v>
      </c>
      <c r="FJ78" s="431"/>
      <c r="FK78" s="10">
        <f>FJ77*0.25</f>
        <v>0</v>
      </c>
      <c r="FL78" s="431"/>
      <c r="FM78" s="10">
        <f>FL77*0.5</f>
        <v>0</v>
      </c>
      <c r="FN78" s="165"/>
      <c r="FO78" s="10">
        <f>FN77*0.75</f>
        <v>88.875000000001364</v>
      </c>
      <c r="FP78" s="165"/>
      <c r="FQ78" s="437">
        <f>FP77*1</f>
        <v>510.59999999999854</v>
      </c>
      <c r="FS78" s="431"/>
      <c r="FT78" s="10">
        <f>FS77*0.25</f>
        <v>0</v>
      </c>
      <c r="FU78" s="431"/>
      <c r="FV78" s="10">
        <f>FU77*0.5</f>
        <v>0</v>
      </c>
      <c r="FW78" s="165"/>
      <c r="FX78" s="10">
        <f>FW77*0.75</f>
        <v>245.70000000000164</v>
      </c>
      <c r="FY78" s="165"/>
      <c r="FZ78" s="10">
        <f>FY77*1</f>
        <v>0</v>
      </c>
      <c r="GB78" s="431"/>
      <c r="GC78" s="10">
        <f>GB77*0.25</f>
        <v>0</v>
      </c>
      <c r="GD78" s="431"/>
      <c r="GE78" s="10">
        <f>GD77*0.5</f>
        <v>0</v>
      </c>
      <c r="GF78" s="31"/>
      <c r="GG78" s="10">
        <f>GF77*0.75</f>
        <v>269.625</v>
      </c>
      <c r="GH78" s="31"/>
      <c r="GI78" s="10">
        <f>GH77*1</f>
        <v>0</v>
      </c>
      <c r="GK78" s="431"/>
      <c r="GL78" s="10">
        <f>GK77*0.25</f>
        <v>0</v>
      </c>
      <c r="GM78" s="431"/>
      <c r="GN78" s="10">
        <f>GM77*0.5</f>
        <v>0</v>
      </c>
      <c r="GO78" s="165"/>
      <c r="GP78" s="10">
        <f>GO77*0.75</f>
        <v>2309.8500000000008</v>
      </c>
      <c r="GQ78" s="165"/>
      <c r="GR78" s="437">
        <f>GQ77*1</f>
        <v>1272.2000000000007</v>
      </c>
      <c r="GT78" s="431"/>
      <c r="GU78" s="10">
        <f>GT77*0.25</f>
        <v>0</v>
      </c>
      <c r="GV78" s="431"/>
      <c r="GW78" s="10">
        <f>GV77*0.5</f>
        <v>0</v>
      </c>
      <c r="GX78" s="165"/>
      <c r="GY78" s="10">
        <f>GX77*0.75</f>
        <v>131.13750000000164</v>
      </c>
      <c r="GZ78" s="165"/>
      <c r="HA78" s="10">
        <f>GZ77*1</f>
        <v>0</v>
      </c>
      <c r="HD78" s="10">
        <f>HC77*0.25</f>
        <v>0</v>
      </c>
      <c r="HF78" s="10">
        <f>HE77*0.5</f>
        <v>0</v>
      </c>
      <c r="HH78" s="10">
        <f>HG77*0.75</f>
        <v>142.05000000000246</v>
      </c>
      <c r="HJ78" s="10">
        <f>HI77*1</f>
        <v>1020.4999999999982</v>
      </c>
      <c r="HL78" s="431"/>
      <c r="HM78" s="10">
        <f>HL77*0.25</f>
        <v>0</v>
      </c>
      <c r="HN78" s="431"/>
      <c r="HO78" s="10">
        <f>HN77*0.5</f>
        <v>0</v>
      </c>
      <c r="HP78" s="431"/>
      <c r="HQ78" s="10">
        <f>HP77*0.75</f>
        <v>762.00000000000136</v>
      </c>
      <c r="HS78" s="10">
        <f>HR77*1</f>
        <v>0</v>
      </c>
      <c r="HU78" s="431"/>
      <c r="HV78" s="10">
        <f>HU77*0.25</f>
        <v>0</v>
      </c>
      <c r="HW78" s="431"/>
      <c r="HX78" s="10">
        <f>HW77*0.5</f>
        <v>0</v>
      </c>
      <c r="HY78" s="431"/>
      <c r="HZ78" s="10">
        <f>HY77*0.75</f>
        <v>2423.7000000000003</v>
      </c>
      <c r="IB78" s="437">
        <f>IA77*1</f>
        <v>3900.8999999999969</v>
      </c>
      <c r="ID78" s="431"/>
      <c r="IE78" s="10">
        <f>ID77*0.25</f>
        <v>0</v>
      </c>
      <c r="IF78" s="431"/>
      <c r="IG78" s="10">
        <f>IF77*0.5</f>
        <v>0</v>
      </c>
      <c r="IH78" s="431"/>
      <c r="II78" s="10">
        <f>IH77*0.75</f>
        <v>287.62499999999727</v>
      </c>
      <c r="IK78" s="10">
        <f>IJ77*1</f>
        <v>0</v>
      </c>
      <c r="IM78" s="431"/>
      <c r="IN78" s="10">
        <f>IM77*0.25</f>
        <v>0</v>
      </c>
      <c r="IO78" s="431"/>
      <c r="IP78" s="10">
        <f>IO77*0.5</f>
        <v>0</v>
      </c>
      <c r="IQ78" s="431"/>
      <c r="IR78" s="10">
        <f>IQ77*0.75</f>
        <v>56.175000000001091</v>
      </c>
      <c r="IT78" s="10">
        <f>IS77*1</f>
        <v>0</v>
      </c>
      <c r="IW78" s="10">
        <f>IV77*0.25</f>
        <v>0</v>
      </c>
      <c r="IY78" s="10">
        <f>IX77*0.5</f>
        <v>0</v>
      </c>
      <c r="JA78" s="10">
        <f>IZ77*0.75</f>
        <v>332.84999999999945</v>
      </c>
      <c r="JC78" s="10">
        <f>JB77*1</f>
        <v>308.89999999999873</v>
      </c>
      <c r="JE78" s="431"/>
      <c r="JF78" s="10">
        <f>JE77*0.25</f>
        <v>0</v>
      </c>
      <c r="JG78" s="431"/>
      <c r="JH78" s="10">
        <f>JG77*0.5</f>
        <v>0</v>
      </c>
      <c r="JI78" s="431"/>
      <c r="JJ78" s="10">
        <f>JI77*0.75</f>
        <v>212.77500000000327</v>
      </c>
      <c r="JL78" s="437">
        <f>JK77*1</f>
        <v>422.09999999999854</v>
      </c>
      <c r="JN78" s="431"/>
      <c r="JO78" s="10">
        <f>JN77*0.25</f>
        <v>0</v>
      </c>
      <c r="JP78" s="431"/>
      <c r="JQ78" s="10">
        <f>JP77*0.5</f>
        <v>0</v>
      </c>
      <c r="JR78" s="431"/>
      <c r="JS78" s="10">
        <f>JR77*0.75</f>
        <v>378.26250000000709</v>
      </c>
      <c r="JU78" s="10">
        <f>JT77*1</f>
        <v>0</v>
      </c>
      <c r="JW78" s="431"/>
      <c r="JX78" s="10">
        <f>JW77*0.25</f>
        <v>0</v>
      </c>
      <c r="JY78" s="431"/>
      <c r="JZ78" s="10">
        <f>JY77*0.5</f>
        <v>0</v>
      </c>
      <c r="KA78" s="431"/>
      <c r="KB78" s="10">
        <f>KA77*0.75</f>
        <v>1310.1750000000093</v>
      </c>
      <c r="KD78" s="437">
        <f t="shared" ref="KD78" si="23">KC77*1</f>
        <v>2819.0999999999804</v>
      </c>
      <c r="KG78" s="10">
        <f>KF77*0.25</f>
        <v>0</v>
      </c>
      <c r="KI78" s="10">
        <f>KH77*0.5</f>
        <v>0</v>
      </c>
      <c r="KK78" s="10">
        <f>KJ77*0.75</f>
        <v>180.60000000000491</v>
      </c>
      <c r="KM78" s="10">
        <f>KL77*1</f>
        <v>67.499999999997272</v>
      </c>
      <c r="KO78" s="431"/>
      <c r="KP78" s="10">
        <f>KO77*0.25</f>
        <v>0</v>
      </c>
      <c r="KQ78" s="431"/>
      <c r="KR78" s="10">
        <f>KQ77*0.5</f>
        <v>0</v>
      </c>
      <c r="KS78" s="431"/>
      <c r="KT78" s="10">
        <f>KS77*0.75</f>
        <v>339.90000000000327</v>
      </c>
      <c r="KV78" s="10">
        <f>KU77*1</f>
        <v>0</v>
      </c>
      <c r="KX78" s="431"/>
      <c r="KY78" s="10">
        <f>KX77*0.25</f>
        <v>0</v>
      </c>
      <c r="KZ78" s="431"/>
      <c r="LA78" s="10">
        <f>KZ77*0.5</f>
        <v>0</v>
      </c>
      <c r="LB78" s="431"/>
      <c r="LC78" s="10">
        <f>LB77*0.75</f>
        <v>23.73750000000382</v>
      </c>
      <c r="LE78" s="10">
        <f>LD77*1</f>
        <v>0</v>
      </c>
      <c r="LG78" s="431"/>
      <c r="LH78" s="10">
        <f>LG77*0.25</f>
        <v>0</v>
      </c>
      <c r="LI78" s="431"/>
      <c r="LJ78" s="10">
        <f>LI77*0.5</f>
        <v>0</v>
      </c>
      <c r="LK78" s="29"/>
      <c r="LL78" s="10">
        <f>LK77*0.75</f>
        <v>69.899999999998499</v>
      </c>
      <c r="LM78" s="29"/>
      <c r="LN78" s="10">
        <f>LM77*1</f>
        <v>0</v>
      </c>
      <c r="LQ78" s="10">
        <f>LP77*0.25</f>
        <v>0</v>
      </c>
      <c r="LS78" s="10">
        <f>LR77*0.5</f>
        <v>0</v>
      </c>
      <c r="LU78" s="10">
        <f>LT77*0.75</f>
        <v>243.00000000000819</v>
      </c>
      <c r="LW78" s="10">
        <f>LV77*1</f>
        <v>101.69999999999891</v>
      </c>
      <c r="LY78" s="431"/>
      <c r="LZ78" s="10">
        <f>LY77*0.25</f>
        <v>0</v>
      </c>
      <c r="MA78" s="431"/>
      <c r="MB78" s="10">
        <f>MA77*0.5</f>
        <v>0</v>
      </c>
      <c r="MC78" s="431"/>
      <c r="MD78" s="10">
        <f>MC77*0.75</f>
        <v>345.37500000000819</v>
      </c>
      <c r="MF78" s="10">
        <f>ME77*1</f>
        <v>0</v>
      </c>
      <c r="MH78" s="431"/>
      <c r="MI78" s="10">
        <f>MH77*0.25</f>
        <v>0</v>
      </c>
      <c r="MJ78" s="431"/>
      <c r="MK78" s="10">
        <f>MJ77*0.5</f>
        <v>0</v>
      </c>
      <c r="ML78" s="431"/>
      <c r="MM78" s="10">
        <f>ML77*0.75</f>
        <v>741.75000000001637</v>
      </c>
      <c r="MO78" s="437">
        <f>MN77*1</f>
        <v>979.59999999999491</v>
      </c>
      <c r="MQ78" s="431"/>
      <c r="MR78" s="10">
        <f>MQ77*0.25</f>
        <v>0</v>
      </c>
      <c r="MS78" s="431"/>
      <c r="MT78" s="10">
        <f>MS77*0.5</f>
        <v>0</v>
      </c>
      <c r="MU78" s="431"/>
      <c r="MV78" s="10">
        <f>MU77*0.75</f>
        <v>252.75000000000273</v>
      </c>
      <c r="MX78" s="437">
        <f>MW77*1</f>
        <v>248.5</v>
      </c>
    </row>
    <row r="79" spans="1:363" s="60" customFormat="1" ht="15.75">
      <c r="A79" s="386"/>
      <c r="B79" s="381"/>
      <c r="C79" s="379"/>
      <c r="E79" s="85"/>
      <c r="G79" s="85"/>
      <c r="I79" s="85"/>
      <c r="L79" s="379"/>
      <c r="N79" s="85"/>
      <c r="P79" s="85"/>
      <c r="R79" s="85"/>
      <c r="U79" s="379"/>
      <c r="W79" s="85"/>
      <c r="Y79" s="85"/>
      <c r="Z79" s="382"/>
      <c r="AB79" s="382"/>
      <c r="AD79" s="379"/>
      <c r="AF79" s="380"/>
      <c r="AI79" s="382"/>
      <c r="AK79" s="382"/>
      <c r="AM79" s="379"/>
      <c r="AO79" s="380"/>
      <c r="AR79" s="382"/>
      <c r="AT79" s="382"/>
      <c r="AV79" s="379"/>
      <c r="AW79" s="235"/>
      <c r="AX79" s="380"/>
      <c r="AY79" s="235"/>
      <c r="BA79" s="382"/>
      <c r="BC79" s="382"/>
      <c r="BE79" s="379"/>
      <c r="BG79" s="380"/>
      <c r="BJ79" s="382"/>
      <c r="BN79" s="379"/>
      <c r="BP79" s="380"/>
      <c r="BW79" s="379"/>
      <c r="BX79" s="384"/>
      <c r="BY79" s="380"/>
      <c r="BZ79" s="384"/>
      <c r="CB79" s="385"/>
      <c r="CD79" s="385"/>
      <c r="CE79" s="456"/>
      <c r="CF79" s="379"/>
      <c r="CG79" s="456"/>
      <c r="CH79" s="380"/>
      <c r="CI79" s="456"/>
      <c r="CK79" s="382"/>
      <c r="CM79" s="382"/>
      <c r="CO79" s="379"/>
      <c r="CP79" s="456"/>
      <c r="CQ79" s="380"/>
      <c r="CR79" s="456"/>
      <c r="CT79" s="382"/>
      <c r="CV79" s="382"/>
      <c r="CX79" s="379"/>
      <c r="CY79" s="456"/>
      <c r="CZ79" s="380"/>
      <c r="DA79" s="456"/>
      <c r="DC79" s="382"/>
      <c r="DE79" s="382"/>
      <c r="DF79" s="456"/>
      <c r="DG79" s="379"/>
      <c r="DH79" s="456"/>
      <c r="DI79" s="380"/>
      <c r="DJ79" s="456"/>
      <c r="DL79" s="382"/>
      <c r="DN79" s="382"/>
      <c r="DP79" s="379"/>
      <c r="DQ79" s="456"/>
      <c r="DR79" s="380"/>
      <c r="DS79" s="456"/>
      <c r="DU79" s="382"/>
      <c r="DW79" s="382"/>
      <c r="DX79" s="456"/>
      <c r="DY79" s="379"/>
      <c r="DZ79" s="456"/>
      <c r="EA79" s="380"/>
      <c r="EB79" s="456"/>
      <c r="ED79" s="235"/>
      <c r="EF79" s="235"/>
      <c r="EH79" s="379"/>
      <c r="EI79" s="456"/>
      <c r="EJ79" s="380"/>
      <c r="EK79" s="456"/>
      <c r="EM79" s="382"/>
      <c r="EO79" s="382"/>
      <c r="EQ79" s="379"/>
      <c r="ER79" s="456"/>
      <c r="ES79" s="380"/>
      <c r="ET79" s="456"/>
      <c r="EV79" s="382"/>
      <c r="EX79" s="382"/>
      <c r="EZ79" s="379"/>
      <c r="FA79" s="456"/>
      <c r="FB79" s="380"/>
      <c r="FC79" s="456"/>
      <c r="FE79" s="235"/>
      <c r="FH79" s="456"/>
      <c r="FI79" s="379"/>
      <c r="FJ79" s="456"/>
      <c r="FK79" s="380"/>
      <c r="FL79" s="456"/>
      <c r="FN79" s="382"/>
      <c r="FP79" s="382"/>
      <c r="FQ79" s="456"/>
      <c r="FR79" s="379"/>
      <c r="FS79" s="456"/>
      <c r="FT79" s="380"/>
      <c r="FU79" s="456"/>
      <c r="FW79" s="382"/>
      <c r="FY79" s="382"/>
      <c r="GA79" s="379"/>
      <c r="GB79" s="456"/>
      <c r="GC79" s="380"/>
      <c r="GD79" s="456"/>
      <c r="GF79" s="235"/>
      <c r="GH79" s="235"/>
      <c r="GJ79" s="379"/>
      <c r="GK79" s="456"/>
      <c r="GL79" s="380"/>
      <c r="GM79" s="456"/>
      <c r="GO79" s="382"/>
      <c r="GQ79" s="382"/>
      <c r="GR79" s="456"/>
      <c r="GS79" s="379"/>
      <c r="GT79" s="456"/>
      <c r="GU79" s="380"/>
      <c r="GV79" s="456"/>
      <c r="GX79" s="382"/>
      <c r="GZ79" s="382"/>
      <c r="HB79" s="379"/>
      <c r="HD79" s="380"/>
      <c r="HK79" s="379"/>
      <c r="HL79" s="456"/>
      <c r="HM79" s="380"/>
      <c r="HN79" s="456"/>
      <c r="HP79" s="456"/>
      <c r="HT79" s="379"/>
      <c r="HU79" s="456"/>
      <c r="HV79" s="380"/>
      <c r="HW79" s="456"/>
      <c r="HY79" s="456"/>
      <c r="IB79" s="456"/>
      <c r="IC79" s="379"/>
      <c r="ID79" s="456"/>
      <c r="IE79" s="380"/>
      <c r="IF79" s="456"/>
      <c r="IH79" s="456"/>
      <c r="IL79" s="379"/>
      <c r="IM79" s="456"/>
      <c r="IN79" s="380"/>
      <c r="IO79" s="456"/>
      <c r="IQ79" s="456"/>
      <c r="IU79" s="379"/>
      <c r="IW79" s="380"/>
      <c r="JD79" s="379"/>
      <c r="JE79" s="456"/>
      <c r="JF79" s="380"/>
      <c r="JG79" s="456"/>
      <c r="JI79" s="456"/>
      <c r="JL79" s="456"/>
      <c r="JM79" s="379"/>
      <c r="JN79" s="456"/>
      <c r="JO79" s="380"/>
      <c r="JP79" s="456"/>
      <c r="JR79" s="456"/>
      <c r="JV79" s="379"/>
      <c r="JW79" s="456"/>
      <c r="JX79" s="380"/>
      <c r="JY79" s="456"/>
      <c r="KA79" s="456"/>
      <c r="KD79" s="456"/>
      <c r="KE79" s="379"/>
      <c r="KG79" s="380"/>
      <c r="KN79" s="379"/>
      <c r="KO79" s="456"/>
      <c r="KP79" s="380"/>
      <c r="KQ79" s="456"/>
      <c r="KS79" s="456"/>
      <c r="KW79" s="379"/>
      <c r="KX79" s="456"/>
      <c r="KY79" s="380"/>
      <c r="KZ79" s="456"/>
      <c r="LB79" s="456"/>
      <c r="LF79" s="379"/>
      <c r="LG79" s="456"/>
      <c r="LH79" s="380"/>
      <c r="LI79" s="456"/>
      <c r="LK79" s="383"/>
      <c r="LM79" s="383"/>
      <c r="LO79" s="379"/>
      <c r="LQ79" s="380"/>
      <c r="LX79" s="379"/>
      <c r="LY79" s="456"/>
      <c r="LZ79" s="380"/>
      <c r="MA79" s="456"/>
      <c r="MC79" s="456"/>
      <c r="MG79" s="379"/>
      <c r="MH79" s="456"/>
      <c r="MI79" s="380"/>
      <c r="MJ79" s="456"/>
      <c r="ML79" s="456"/>
      <c r="MO79" s="456"/>
      <c r="MP79" s="379"/>
      <c r="MQ79" s="456"/>
      <c r="MR79" s="380"/>
      <c r="MS79" s="456"/>
      <c r="MU79" s="456"/>
      <c r="MX79" s="456"/>
      <c r="MY79" s="379"/>
    </row>
    <row r="80" spans="1:363" ht="18">
      <c r="A80" s="62" t="s">
        <v>1013</v>
      </c>
      <c r="B80" s="69"/>
      <c r="D80"/>
      <c r="E80" s="1" t="s">
        <v>190</v>
      </c>
      <c r="G80" s="1" t="s">
        <v>186</v>
      </c>
      <c r="H80">
        <v>326.89999999999998</v>
      </c>
      <c r="I80" s="1" t="s">
        <v>187</v>
      </c>
      <c r="J80" s="157">
        <v>446.79999999999995</v>
      </c>
      <c r="K80" s="1" t="s">
        <v>188</v>
      </c>
      <c r="N80" s="1" t="s">
        <v>190</v>
      </c>
      <c r="P80" s="1" t="s">
        <v>186</v>
      </c>
      <c r="Q80">
        <v>223</v>
      </c>
      <c r="R80" s="1" t="s">
        <v>187</v>
      </c>
      <c r="S80" s="168">
        <v>191</v>
      </c>
      <c r="T80" s="1" t="s">
        <v>188</v>
      </c>
      <c r="W80" s="1" t="s">
        <v>190</v>
      </c>
      <c r="Y80" s="1" t="s">
        <v>186</v>
      </c>
      <c r="Z80" s="168">
        <v>719.79999999999973</v>
      </c>
      <c r="AA80" s="1" t="s">
        <v>187</v>
      </c>
      <c r="AB80" s="168">
        <v>332.60000000000014</v>
      </c>
      <c r="AC80" s="1" t="s">
        <v>188</v>
      </c>
      <c r="AF80" s="1" t="s">
        <v>190</v>
      </c>
      <c r="AH80" s="1" t="s">
        <v>186</v>
      </c>
      <c r="AI80" s="168">
        <v>350.5</v>
      </c>
      <c r="AJ80" s="1" t="s">
        <v>187</v>
      </c>
      <c r="AK80" s="168">
        <v>141.50000000000023</v>
      </c>
      <c r="AL80" s="1" t="s">
        <v>188</v>
      </c>
      <c r="AO80" s="1" t="s">
        <v>190</v>
      </c>
      <c r="AQ80" s="1" t="s">
        <v>186</v>
      </c>
      <c r="AR80" s="168">
        <v>304.70000000000027</v>
      </c>
      <c r="AS80" s="1" t="s">
        <v>187</v>
      </c>
      <c r="AT80" s="168">
        <v>218.89999999999918</v>
      </c>
      <c r="AU80" s="1" t="s">
        <v>188</v>
      </c>
      <c r="AW80" s="31"/>
      <c r="AX80" s="1" t="s">
        <v>190</v>
      </c>
      <c r="AZ80" s="1" t="s">
        <v>186</v>
      </c>
      <c r="BA80" s="168">
        <v>493</v>
      </c>
      <c r="BB80" s="1" t="s">
        <v>187</v>
      </c>
      <c r="BC80" s="168">
        <v>365.19999999999891</v>
      </c>
      <c r="BD80" s="1" t="s">
        <v>188</v>
      </c>
      <c r="BG80" s="1" t="s">
        <v>190</v>
      </c>
      <c r="BI80" s="1" t="s">
        <v>186</v>
      </c>
      <c r="BJ80" s="168">
        <v>698.40000000000146</v>
      </c>
      <c r="BK80" s="1" t="s">
        <v>187</v>
      </c>
      <c r="BL80" s="168">
        <v>784.99999999999818</v>
      </c>
      <c r="BM80" s="1" t="s">
        <v>188</v>
      </c>
      <c r="BP80" s="1" t="s">
        <v>190</v>
      </c>
      <c r="BR80" s="1" t="s">
        <v>186</v>
      </c>
      <c r="BS80" s="168">
        <v>595.69999999999982</v>
      </c>
      <c r="BT80" s="1" t="s">
        <v>187</v>
      </c>
      <c r="BU80" s="168">
        <v>281.79999999999927</v>
      </c>
      <c r="BV80" s="1" t="s">
        <v>188</v>
      </c>
      <c r="BX80" s="173"/>
      <c r="BY80" s="1" t="s">
        <v>190</v>
      </c>
      <c r="BZ80" s="173"/>
      <c r="CA80" s="1" t="s">
        <v>186</v>
      </c>
      <c r="CB80" s="176">
        <v>587.80000000000018</v>
      </c>
      <c r="CC80" s="1" t="s">
        <v>187</v>
      </c>
      <c r="CD80" s="427">
        <v>282.49999999999818</v>
      </c>
      <c r="CE80" s="432" t="s">
        <v>188</v>
      </c>
      <c r="CG80" s="431"/>
      <c r="CH80" s="1" t="s">
        <v>190</v>
      </c>
      <c r="CI80" s="431"/>
      <c r="CJ80" s="1" t="s">
        <v>186</v>
      </c>
      <c r="CK80" s="168">
        <v>413.99999999999909</v>
      </c>
      <c r="CL80" s="1" t="s">
        <v>187</v>
      </c>
      <c r="CM80" s="168"/>
      <c r="CN80" s="1" t="s">
        <v>188</v>
      </c>
      <c r="CP80" s="431"/>
      <c r="CQ80" s="1" t="s">
        <v>190</v>
      </c>
      <c r="CR80" s="431"/>
      <c r="CS80" s="1" t="s">
        <v>186</v>
      </c>
      <c r="CT80" s="168">
        <v>416.80000000000018</v>
      </c>
      <c r="CU80" s="1" t="s">
        <v>187</v>
      </c>
      <c r="CV80" s="168"/>
      <c r="CW80" s="1" t="s">
        <v>188</v>
      </c>
      <c r="CY80" s="431"/>
      <c r="CZ80" s="1" t="s">
        <v>190</v>
      </c>
      <c r="DA80" s="431"/>
      <c r="DB80" s="1" t="s">
        <v>186</v>
      </c>
      <c r="DC80" s="168">
        <v>544</v>
      </c>
      <c r="DD80" s="1" t="s">
        <v>187</v>
      </c>
      <c r="DE80" s="545">
        <v>518.99999999999818</v>
      </c>
      <c r="DF80" s="432" t="s">
        <v>188</v>
      </c>
      <c r="DH80" s="431"/>
      <c r="DI80" s="1" t="s">
        <v>190</v>
      </c>
      <c r="DJ80" s="431"/>
      <c r="DK80" s="1" t="s">
        <v>186</v>
      </c>
      <c r="DL80" s="168">
        <v>416.30000000000109</v>
      </c>
      <c r="DM80" s="1" t="s">
        <v>187</v>
      </c>
      <c r="DN80" s="168"/>
      <c r="DO80" s="1" t="s">
        <v>188</v>
      </c>
      <c r="DQ80" s="431"/>
      <c r="DR80" s="1" t="s">
        <v>190</v>
      </c>
      <c r="DS80" s="431"/>
      <c r="DT80" s="1" t="s">
        <v>186</v>
      </c>
      <c r="DU80" s="496">
        <v>529.90000000000055</v>
      </c>
      <c r="DV80" s="1" t="s">
        <v>187</v>
      </c>
      <c r="DW80" s="545">
        <v>227.19999999999891</v>
      </c>
      <c r="DX80" s="432" t="s">
        <v>188</v>
      </c>
      <c r="DZ80" s="431"/>
      <c r="EA80" s="1" t="s">
        <v>190</v>
      </c>
      <c r="EB80" s="431"/>
      <c r="EC80" s="1" t="s">
        <v>186</v>
      </c>
      <c r="ED80" s="168">
        <v>179.60000000000036</v>
      </c>
      <c r="EE80" s="1" t="s">
        <v>187</v>
      </c>
      <c r="EF80" s="168"/>
      <c r="EG80" s="1" t="s">
        <v>188</v>
      </c>
      <c r="EI80" s="431"/>
      <c r="EJ80" s="1" t="s">
        <v>190</v>
      </c>
      <c r="EK80" s="431"/>
      <c r="EL80" s="1" t="s">
        <v>186</v>
      </c>
      <c r="EM80" s="496">
        <v>172.30000000000018</v>
      </c>
      <c r="EN80" s="1" t="s">
        <v>187</v>
      </c>
      <c r="EO80" s="213"/>
      <c r="EP80" s="1" t="s">
        <v>188</v>
      </c>
      <c r="ER80" s="431"/>
      <c r="ES80" s="1" t="s">
        <v>190</v>
      </c>
      <c r="ET80" s="431"/>
      <c r="EU80" s="1" t="s">
        <v>186</v>
      </c>
      <c r="EV80" s="168">
        <v>465.19999999999891</v>
      </c>
      <c r="EW80" s="1" t="s">
        <v>187</v>
      </c>
      <c r="EX80" s="168"/>
      <c r="EY80" s="1" t="s">
        <v>188</v>
      </c>
      <c r="FA80" s="431"/>
      <c r="FB80" s="1" t="s">
        <v>190</v>
      </c>
      <c r="FC80" s="431"/>
      <c r="FD80" s="1" t="s">
        <v>186</v>
      </c>
      <c r="FE80" s="496">
        <v>253.49999999999818</v>
      </c>
      <c r="FF80" s="1" t="s">
        <v>187</v>
      </c>
      <c r="FG80" s="427">
        <v>53.999999999998181</v>
      </c>
      <c r="FH80" s="432" t="s">
        <v>188</v>
      </c>
      <c r="FJ80" s="431"/>
      <c r="FK80" s="1" t="s">
        <v>190</v>
      </c>
      <c r="FL80" s="431"/>
      <c r="FM80" s="1" t="s">
        <v>186</v>
      </c>
      <c r="FN80" s="496">
        <v>207.89999999999782</v>
      </c>
      <c r="FO80" s="1" t="s">
        <v>187</v>
      </c>
      <c r="FP80" s="545">
        <v>443.19999999999891</v>
      </c>
      <c r="FQ80" s="432" t="s">
        <v>188</v>
      </c>
      <c r="FS80" s="431"/>
      <c r="FT80" s="1" t="s">
        <v>190</v>
      </c>
      <c r="FU80" s="431"/>
      <c r="FV80" s="1" t="s">
        <v>186</v>
      </c>
      <c r="FW80" s="496">
        <v>472.69999999999891</v>
      </c>
      <c r="FX80" s="1" t="s">
        <v>187</v>
      </c>
      <c r="FY80" s="213"/>
      <c r="FZ80" s="1" t="s">
        <v>188</v>
      </c>
      <c r="GB80" s="431"/>
      <c r="GC80" s="1" t="s">
        <v>190</v>
      </c>
      <c r="GD80" s="431"/>
      <c r="GE80" s="1" t="s">
        <v>186</v>
      </c>
      <c r="GF80" s="168">
        <v>19.499999999998181</v>
      </c>
      <c r="GG80" s="1" t="s">
        <v>187</v>
      </c>
      <c r="GH80" s="168"/>
      <c r="GI80" s="1" t="s">
        <v>188</v>
      </c>
      <c r="GK80" s="431"/>
      <c r="GL80" s="1" t="s">
        <v>190</v>
      </c>
      <c r="GM80" s="431"/>
      <c r="GN80" s="1" t="s">
        <v>186</v>
      </c>
      <c r="GO80" s="496">
        <v>1567.9000000000015</v>
      </c>
      <c r="GP80" s="1" t="s">
        <v>187</v>
      </c>
      <c r="GQ80" s="545">
        <v>1453.7000000000044</v>
      </c>
      <c r="GR80" s="432" t="s">
        <v>188</v>
      </c>
      <c r="GT80" s="431"/>
      <c r="GU80" s="1" t="s">
        <v>190</v>
      </c>
      <c r="GV80" s="431"/>
      <c r="GW80" s="1" t="s">
        <v>186</v>
      </c>
      <c r="GX80" s="496">
        <v>221.89999999999782</v>
      </c>
      <c r="GY80" s="1" t="s">
        <v>187</v>
      </c>
      <c r="GZ80" s="213"/>
      <c r="HA80" s="1" t="s">
        <v>188</v>
      </c>
      <c r="HD80" s="1" t="s">
        <v>190</v>
      </c>
      <c r="HF80" s="1" t="s">
        <v>186</v>
      </c>
      <c r="HG80" s="168">
        <v>360.59999999999854</v>
      </c>
      <c r="HH80" s="1" t="s">
        <v>187</v>
      </c>
      <c r="HI80" s="168">
        <v>600.35000000000127</v>
      </c>
      <c r="HJ80" s="1" t="s">
        <v>188</v>
      </c>
      <c r="HL80" s="431"/>
      <c r="HM80" s="1" t="s">
        <v>190</v>
      </c>
      <c r="HN80" s="431"/>
      <c r="HO80" s="1" t="s">
        <v>186</v>
      </c>
      <c r="HP80" s="496">
        <v>989.19999999999709</v>
      </c>
      <c r="HQ80" s="1" t="s">
        <v>187</v>
      </c>
      <c r="HR80" s="213"/>
      <c r="HS80" s="1" t="s">
        <v>188</v>
      </c>
      <c r="HU80" s="431"/>
      <c r="HV80" s="1" t="s">
        <v>190</v>
      </c>
      <c r="HW80" s="431"/>
      <c r="HX80" s="1" t="s">
        <v>186</v>
      </c>
      <c r="HY80" s="496">
        <v>2623.0999999999949</v>
      </c>
      <c r="HZ80" s="1" t="s">
        <v>187</v>
      </c>
      <c r="IA80" s="545">
        <v>3766.0500000000011</v>
      </c>
      <c r="IB80" s="432" t="s">
        <v>188</v>
      </c>
      <c r="ID80" s="431"/>
      <c r="IE80" s="1" t="s">
        <v>190</v>
      </c>
      <c r="IF80" s="431"/>
      <c r="IG80" s="1" t="s">
        <v>186</v>
      </c>
      <c r="IH80" s="496">
        <v>310.50000000000728</v>
      </c>
      <c r="II80" s="1" t="s">
        <v>187</v>
      </c>
      <c r="IJ80" s="213"/>
      <c r="IK80" s="1" t="s">
        <v>188</v>
      </c>
      <c r="IM80" s="431"/>
      <c r="IN80" s="1" t="s">
        <v>190</v>
      </c>
      <c r="IO80" s="431"/>
      <c r="IP80" s="1" t="s">
        <v>186</v>
      </c>
      <c r="IQ80" s="168">
        <v>226</v>
      </c>
      <c r="IR80" s="1" t="s">
        <v>187</v>
      </c>
      <c r="IS80" s="168"/>
      <c r="IT80" s="1" t="s">
        <v>188</v>
      </c>
      <c r="IW80" s="1" t="s">
        <v>190</v>
      </c>
      <c r="IY80" s="1" t="s">
        <v>186</v>
      </c>
      <c r="IZ80" s="213">
        <v>186.30000000000291</v>
      </c>
      <c r="JA80" s="1" t="s">
        <v>187</v>
      </c>
      <c r="JB80" s="168">
        <v>666.39999999999873</v>
      </c>
      <c r="JC80" s="1" t="s">
        <v>188</v>
      </c>
      <c r="JE80" s="431"/>
      <c r="JF80" s="1" t="s">
        <v>190</v>
      </c>
      <c r="JG80" s="431"/>
      <c r="JH80" s="1" t="s">
        <v>186</v>
      </c>
      <c r="JI80" s="496">
        <v>370.200000000008</v>
      </c>
      <c r="JJ80" s="1" t="s">
        <v>187</v>
      </c>
      <c r="JK80" s="427">
        <v>472.29999999999927</v>
      </c>
      <c r="JL80" s="432" t="s">
        <v>188</v>
      </c>
      <c r="JN80" s="431"/>
      <c r="JO80" s="1" t="s">
        <v>190</v>
      </c>
      <c r="JP80" s="431"/>
      <c r="JQ80" s="1" t="s">
        <v>186</v>
      </c>
      <c r="JR80" s="496">
        <v>327.70000000000437</v>
      </c>
      <c r="JS80" s="1" t="s">
        <v>187</v>
      </c>
      <c r="JT80" s="213"/>
      <c r="JU80" s="1" t="s">
        <v>188</v>
      </c>
      <c r="JW80" s="431"/>
      <c r="JX80" s="1" t="s">
        <v>190</v>
      </c>
      <c r="JY80" s="431"/>
      <c r="JZ80" s="1" t="s">
        <v>186</v>
      </c>
      <c r="KA80" s="168">
        <v>2411.3000000000029</v>
      </c>
      <c r="KB80" s="1" t="s">
        <v>187</v>
      </c>
      <c r="KC80" s="545">
        <v>2124.4000000000906</v>
      </c>
      <c r="KD80" s="432" t="s">
        <v>188</v>
      </c>
      <c r="KG80" s="1" t="s">
        <v>190</v>
      </c>
      <c r="KI80" s="1" t="s">
        <v>186</v>
      </c>
      <c r="KJ80" s="168">
        <v>122.50000000000364</v>
      </c>
      <c r="KK80" s="1" t="s">
        <v>187</v>
      </c>
      <c r="KL80" s="213">
        <v>119.99999999999909</v>
      </c>
      <c r="KM80" s="1" t="s">
        <v>188</v>
      </c>
      <c r="KO80" s="431"/>
      <c r="KP80" s="1" t="s">
        <v>190</v>
      </c>
      <c r="KQ80" s="431"/>
      <c r="KR80" s="1" t="s">
        <v>186</v>
      </c>
      <c r="KS80" s="496">
        <v>397.30000000000655</v>
      </c>
      <c r="KT80" s="1" t="s">
        <v>187</v>
      </c>
      <c r="KU80" s="213"/>
      <c r="KV80" s="1" t="s">
        <v>188</v>
      </c>
      <c r="KX80" s="431"/>
      <c r="KY80" s="1" t="s">
        <v>190</v>
      </c>
      <c r="KZ80" s="431"/>
      <c r="LA80" s="1" t="s">
        <v>186</v>
      </c>
      <c r="LB80" s="168">
        <v>208.20000000000437</v>
      </c>
      <c r="LC80" s="1" t="s">
        <v>187</v>
      </c>
      <c r="LD80" s="168"/>
      <c r="LE80" s="1" t="s">
        <v>188</v>
      </c>
      <c r="LG80" s="431"/>
      <c r="LH80" s="1" t="s">
        <v>190</v>
      </c>
      <c r="LI80" s="431"/>
      <c r="LJ80" s="1" t="s">
        <v>186</v>
      </c>
      <c r="LK80" s="185">
        <v>434.19999999999891</v>
      </c>
      <c r="LL80" s="1" t="s">
        <v>187</v>
      </c>
      <c r="LM80" s="185"/>
      <c r="LN80" s="1" t="s">
        <v>188</v>
      </c>
      <c r="LQ80" s="1" t="s">
        <v>190</v>
      </c>
      <c r="LS80" s="1" t="s">
        <v>186</v>
      </c>
      <c r="LT80" s="168">
        <v>391.50000000000728</v>
      </c>
      <c r="LU80" s="1" t="s">
        <v>187</v>
      </c>
      <c r="LV80" s="168">
        <v>204.69999999999891</v>
      </c>
      <c r="LW80" s="1" t="s">
        <v>188</v>
      </c>
      <c r="LY80" s="431"/>
      <c r="LZ80" s="1" t="s">
        <v>190</v>
      </c>
      <c r="MA80" s="431"/>
      <c r="MB80" s="1" t="s">
        <v>186</v>
      </c>
      <c r="MC80" s="168">
        <v>269.10000000000946</v>
      </c>
      <c r="MD80" s="1" t="s">
        <v>187</v>
      </c>
      <c r="ME80" s="168"/>
      <c r="MF80" s="1" t="s">
        <v>188</v>
      </c>
      <c r="MH80" s="431"/>
      <c r="MI80" s="1" t="s">
        <v>190</v>
      </c>
      <c r="MJ80" s="431"/>
      <c r="MK80" s="1" t="s">
        <v>186</v>
      </c>
      <c r="ML80" s="466">
        <v>754.30000000001382</v>
      </c>
      <c r="MM80" s="1" t="s">
        <v>187</v>
      </c>
      <c r="MN80" s="588">
        <v>1010.4499999999989</v>
      </c>
      <c r="MO80" s="432" t="s">
        <v>188</v>
      </c>
      <c r="MQ80" s="431"/>
      <c r="MR80" s="1" t="s">
        <v>190</v>
      </c>
      <c r="MS80" s="431"/>
      <c r="MT80" s="1" t="s">
        <v>186</v>
      </c>
      <c r="MU80" s="431">
        <v>243.99999999999272</v>
      </c>
      <c r="MV80" s="1" t="s">
        <v>187</v>
      </c>
      <c r="MW80" s="545">
        <v>204.00000000001091</v>
      </c>
      <c r="MX80" s="432" t="s">
        <v>188</v>
      </c>
    </row>
    <row r="81" spans="1:363" ht="18">
      <c r="A81" s="128" t="s">
        <v>2985</v>
      </c>
      <c r="B81" s="69">
        <f>SUM(D81:AAP81)</f>
        <v>30516.525000000122</v>
      </c>
      <c r="D81"/>
      <c r="E81" s="10">
        <f>D80*0.25</f>
        <v>0</v>
      </c>
      <c r="G81" s="10">
        <f>F80*0.5</f>
        <v>0</v>
      </c>
      <c r="I81" s="10">
        <f>H80*0.75</f>
        <v>245.17499999999998</v>
      </c>
      <c r="K81" s="10">
        <f>J80*1</f>
        <v>446.79999999999995</v>
      </c>
      <c r="N81" s="10">
        <f>M80*0.25</f>
        <v>0</v>
      </c>
      <c r="P81" s="10">
        <f>O80*0.5</f>
        <v>0</v>
      </c>
      <c r="R81" s="10">
        <f>Q80*0.75</f>
        <v>167.25</v>
      </c>
      <c r="T81" s="10">
        <f>S80*1</f>
        <v>191</v>
      </c>
      <c r="W81" s="10">
        <f>V80*0.25</f>
        <v>0</v>
      </c>
      <c r="Y81" s="10">
        <f>X80*0.5</f>
        <v>0</v>
      </c>
      <c r="Z81" s="165"/>
      <c r="AA81" s="10">
        <f>Z80*0.75</f>
        <v>539.8499999999998</v>
      </c>
      <c r="AB81" s="165"/>
      <c r="AC81" s="10">
        <f>AB80*1</f>
        <v>332.60000000000014</v>
      </c>
      <c r="AF81" s="10">
        <f>AE80*0.25</f>
        <v>0</v>
      </c>
      <c r="AH81" s="10">
        <f>AG80*0.5</f>
        <v>0</v>
      </c>
      <c r="AI81" s="165"/>
      <c r="AJ81" s="10">
        <f>AI80*0.75</f>
        <v>262.875</v>
      </c>
      <c r="AK81" s="165"/>
      <c r="AL81" s="10">
        <f>AK80*1</f>
        <v>141.50000000000023</v>
      </c>
      <c r="AO81" s="10">
        <f>AN80*0.25</f>
        <v>0</v>
      </c>
      <c r="AQ81" s="10">
        <f>AP80*0.5</f>
        <v>0</v>
      </c>
      <c r="AR81" s="165"/>
      <c r="AS81" s="10">
        <f>AR80*0.75</f>
        <v>228.5250000000002</v>
      </c>
      <c r="AT81" s="165"/>
      <c r="AU81" s="10">
        <f>AT80*1</f>
        <v>218.89999999999918</v>
      </c>
      <c r="AW81" s="31"/>
      <c r="AX81" s="10">
        <f>AW80*0.25</f>
        <v>0</v>
      </c>
      <c r="AZ81" s="10">
        <f>AY80*0.5</f>
        <v>0</v>
      </c>
      <c r="BA81" s="165"/>
      <c r="BB81" s="10">
        <f>BA80*0.75</f>
        <v>369.75</v>
      </c>
      <c r="BD81" s="10">
        <f>BC80*1</f>
        <v>365.19999999999891</v>
      </c>
      <c r="BG81" s="10">
        <f>BF80*0.25</f>
        <v>0</v>
      </c>
      <c r="BI81" s="10">
        <f>BH80*0.5</f>
        <v>0</v>
      </c>
      <c r="BJ81" s="165"/>
      <c r="BK81" s="10">
        <f>BJ80*0.75</f>
        <v>523.80000000000109</v>
      </c>
      <c r="BM81" s="10">
        <f>BL80*1</f>
        <v>784.99999999999818</v>
      </c>
      <c r="BP81" s="10">
        <f>BO80*0.25</f>
        <v>0</v>
      </c>
      <c r="BR81" s="10">
        <f>BQ80*0.5</f>
        <v>0</v>
      </c>
      <c r="BT81" s="10">
        <f>BS80*0.75</f>
        <v>446.77499999999986</v>
      </c>
      <c r="BV81" s="10">
        <f>BU80*1</f>
        <v>281.79999999999927</v>
      </c>
      <c r="BX81" s="173"/>
      <c r="BY81" s="10">
        <f>BX80*0.25</f>
        <v>0</v>
      </c>
      <c r="BZ81" s="173"/>
      <c r="CA81" s="10">
        <f>BZ80*0.5</f>
        <v>0</v>
      </c>
      <c r="CB81" s="177"/>
      <c r="CC81" s="10">
        <f>CB80*0.75</f>
        <v>440.85000000000014</v>
      </c>
      <c r="CD81" s="177"/>
      <c r="CE81" s="437">
        <f>CD80*1</f>
        <v>282.49999999999818</v>
      </c>
      <c r="CG81" s="431"/>
      <c r="CH81" s="10">
        <f>CG80*0.25</f>
        <v>0</v>
      </c>
      <c r="CI81" s="431"/>
      <c r="CJ81" s="10">
        <f>CI80*0.5</f>
        <v>0</v>
      </c>
      <c r="CK81" s="165"/>
      <c r="CL81" s="10">
        <f>CK80*0.75</f>
        <v>310.49999999999932</v>
      </c>
      <c r="CM81" s="165"/>
      <c r="CN81" s="10">
        <f>CM80*1</f>
        <v>0</v>
      </c>
      <c r="CP81" s="431"/>
      <c r="CQ81" s="10">
        <f>CP80*0.25</f>
        <v>0</v>
      </c>
      <c r="CR81" s="431"/>
      <c r="CS81" s="10">
        <f>CR80*0.5</f>
        <v>0</v>
      </c>
      <c r="CT81" s="165"/>
      <c r="CU81" s="10">
        <f>CT80*0.75</f>
        <v>312.60000000000014</v>
      </c>
      <c r="CV81" s="165"/>
      <c r="CW81" s="10">
        <f>CV80*1</f>
        <v>0</v>
      </c>
      <c r="CY81" s="431"/>
      <c r="CZ81" s="10">
        <f>CY80*0.25</f>
        <v>0</v>
      </c>
      <c r="DA81" s="431"/>
      <c r="DB81" s="10">
        <f>DA80*0.5</f>
        <v>0</v>
      </c>
      <c r="DC81" s="165"/>
      <c r="DD81" s="10">
        <f>DC80*0.75</f>
        <v>408</v>
      </c>
      <c r="DE81" s="165"/>
      <c r="DF81" s="437">
        <f>DE80*1</f>
        <v>518.99999999999818</v>
      </c>
      <c r="DH81" s="431"/>
      <c r="DI81" s="10">
        <f>DH80*0.25</f>
        <v>0</v>
      </c>
      <c r="DJ81" s="431"/>
      <c r="DK81" s="10">
        <f>DJ80*0.5</f>
        <v>0</v>
      </c>
      <c r="DL81" s="165"/>
      <c r="DM81" s="10">
        <f>DL80*0.75</f>
        <v>312.22500000000082</v>
      </c>
      <c r="DN81" s="165"/>
      <c r="DO81" s="10">
        <f>DN80*1</f>
        <v>0</v>
      </c>
      <c r="DQ81" s="431"/>
      <c r="DR81" s="10">
        <f>DQ80*0.25</f>
        <v>0</v>
      </c>
      <c r="DS81" s="431"/>
      <c r="DT81" s="10">
        <f>DS80*0.5</f>
        <v>0</v>
      </c>
      <c r="DU81" s="165"/>
      <c r="DV81" s="10">
        <f>DU80*0.75</f>
        <v>397.42500000000041</v>
      </c>
      <c r="DW81" s="165"/>
      <c r="DX81" s="437">
        <f>DW80*1</f>
        <v>227.19999999999891</v>
      </c>
      <c r="DZ81" s="431"/>
      <c r="EA81" s="10">
        <f>DZ80*0.25</f>
        <v>0</v>
      </c>
      <c r="EB81" s="431"/>
      <c r="EC81" s="10">
        <f>EB80*0.5</f>
        <v>0</v>
      </c>
      <c r="ED81" s="31"/>
      <c r="EE81" s="10">
        <f>ED80*0.75</f>
        <v>134.70000000000027</v>
      </c>
      <c r="EF81" s="31"/>
      <c r="EG81" s="10">
        <f>EF80*1</f>
        <v>0</v>
      </c>
      <c r="EI81" s="431"/>
      <c r="EJ81" s="10">
        <f>EI80*0.25</f>
        <v>0</v>
      </c>
      <c r="EK81" s="431"/>
      <c r="EL81" s="10">
        <f>EK80*0.5</f>
        <v>0</v>
      </c>
      <c r="EM81" s="165"/>
      <c r="EN81" s="10">
        <f>EM80*0.75</f>
        <v>129.22500000000014</v>
      </c>
      <c r="EO81" s="165"/>
      <c r="EP81" s="10">
        <f>EO80*1</f>
        <v>0</v>
      </c>
      <c r="ER81" s="431"/>
      <c r="ES81" s="10">
        <f>ER80*0.25</f>
        <v>0</v>
      </c>
      <c r="ET81" s="431"/>
      <c r="EU81" s="10">
        <f>ET80*0.5</f>
        <v>0</v>
      </c>
      <c r="EV81" s="165"/>
      <c r="EW81" s="10">
        <f>EV80*0.75</f>
        <v>348.89999999999918</v>
      </c>
      <c r="EX81" s="165"/>
      <c r="EY81" s="10">
        <f>EX80*1</f>
        <v>0</v>
      </c>
      <c r="FA81" s="431"/>
      <c r="FB81" s="10">
        <f>FA80*0.25</f>
        <v>0</v>
      </c>
      <c r="FC81" s="431"/>
      <c r="FD81" s="10">
        <f>FC80*0.5</f>
        <v>0</v>
      </c>
      <c r="FE81" s="31"/>
      <c r="FF81" s="10">
        <f>FE80*0.75</f>
        <v>190.12499999999864</v>
      </c>
      <c r="FH81" s="437">
        <f>FG80*1</f>
        <v>53.999999999998181</v>
      </c>
      <c r="FJ81" s="431"/>
      <c r="FK81" s="10">
        <f>FJ80*0.25</f>
        <v>0</v>
      </c>
      <c r="FL81" s="431"/>
      <c r="FM81" s="10">
        <f>FL80*0.5</f>
        <v>0</v>
      </c>
      <c r="FN81" s="165"/>
      <c r="FO81" s="10">
        <f>FN80*0.75</f>
        <v>155.92499999999836</v>
      </c>
      <c r="FP81" s="165"/>
      <c r="FQ81" s="437">
        <f>FP80*1</f>
        <v>443.19999999999891</v>
      </c>
      <c r="FS81" s="431"/>
      <c r="FT81" s="10">
        <f>FS80*0.25</f>
        <v>0</v>
      </c>
      <c r="FU81" s="431"/>
      <c r="FV81" s="10">
        <f>FU80*0.5</f>
        <v>0</v>
      </c>
      <c r="FW81" s="165"/>
      <c r="FX81" s="10">
        <f>FW80*0.75</f>
        <v>354.52499999999918</v>
      </c>
      <c r="FY81" s="165"/>
      <c r="FZ81" s="10">
        <f>FY80*1</f>
        <v>0</v>
      </c>
      <c r="GB81" s="431"/>
      <c r="GC81" s="10">
        <f>GB80*0.25</f>
        <v>0</v>
      </c>
      <c r="GD81" s="431"/>
      <c r="GE81" s="10">
        <f>GD80*0.5</f>
        <v>0</v>
      </c>
      <c r="GF81" s="31"/>
      <c r="GG81" s="10">
        <f>GF80*0.75</f>
        <v>14.624999999998636</v>
      </c>
      <c r="GH81" s="31"/>
      <c r="GI81" s="10">
        <f>GH80*1</f>
        <v>0</v>
      </c>
      <c r="GK81" s="431"/>
      <c r="GL81" s="10">
        <f>GK80*0.25</f>
        <v>0</v>
      </c>
      <c r="GM81" s="431"/>
      <c r="GN81" s="10">
        <f>GM80*0.5</f>
        <v>0</v>
      </c>
      <c r="GO81" s="165"/>
      <c r="GP81" s="10">
        <f>GO80*0.75</f>
        <v>1175.9250000000011</v>
      </c>
      <c r="GQ81" s="165"/>
      <c r="GR81" s="437">
        <f>GQ80*1</f>
        <v>1453.7000000000044</v>
      </c>
      <c r="GT81" s="431"/>
      <c r="GU81" s="10">
        <f>GT80*0.25</f>
        <v>0</v>
      </c>
      <c r="GV81" s="431"/>
      <c r="GW81" s="10">
        <f>GV80*0.5</f>
        <v>0</v>
      </c>
      <c r="GX81" s="165"/>
      <c r="GY81" s="10">
        <f>GX80*0.75</f>
        <v>166.42499999999836</v>
      </c>
      <c r="GZ81" s="165"/>
      <c r="HA81" s="10">
        <f>GZ80*1</f>
        <v>0</v>
      </c>
      <c r="HD81" s="10">
        <f>HC80*0.25</f>
        <v>0</v>
      </c>
      <c r="HF81" s="10">
        <f>HE80*0.5</f>
        <v>0</v>
      </c>
      <c r="HH81" s="10">
        <f>HG80*0.75</f>
        <v>270.44999999999891</v>
      </c>
      <c r="HJ81" s="10">
        <f>HI80*1</f>
        <v>600.35000000000127</v>
      </c>
      <c r="HL81" s="431"/>
      <c r="HM81" s="10">
        <f>HL80*0.25</f>
        <v>0</v>
      </c>
      <c r="HN81" s="431"/>
      <c r="HO81" s="10">
        <f>HN80*0.5</f>
        <v>0</v>
      </c>
      <c r="HP81" s="431"/>
      <c r="HQ81" s="10">
        <f>HP80*0.75</f>
        <v>741.89999999999782</v>
      </c>
      <c r="HS81" s="10">
        <f>HR80*1</f>
        <v>0</v>
      </c>
      <c r="HU81" s="431"/>
      <c r="HV81" s="10">
        <f>HU80*0.25</f>
        <v>0</v>
      </c>
      <c r="HW81" s="431"/>
      <c r="HX81" s="10">
        <f>HW80*0.5</f>
        <v>0</v>
      </c>
      <c r="HY81" s="431"/>
      <c r="HZ81" s="10">
        <f>HY80*0.75</f>
        <v>1967.3249999999962</v>
      </c>
      <c r="IB81" s="437">
        <f>IA80*1</f>
        <v>3766.0500000000011</v>
      </c>
      <c r="ID81" s="431"/>
      <c r="IE81" s="10">
        <f>ID80*0.25</f>
        <v>0</v>
      </c>
      <c r="IF81" s="431"/>
      <c r="IG81" s="10">
        <f>IF80*0.5</f>
        <v>0</v>
      </c>
      <c r="IH81" s="431"/>
      <c r="II81" s="10">
        <f>IH80*0.75</f>
        <v>232.87500000000546</v>
      </c>
      <c r="IK81" s="10">
        <f>IJ80*1</f>
        <v>0</v>
      </c>
      <c r="IM81" s="431"/>
      <c r="IN81" s="10">
        <f>IM80*0.25</f>
        <v>0</v>
      </c>
      <c r="IO81" s="431"/>
      <c r="IP81" s="10">
        <f>IO80*0.5</f>
        <v>0</v>
      </c>
      <c r="IQ81" s="431"/>
      <c r="IR81" s="10">
        <f>IQ80*0.75</f>
        <v>169.5</v>
      </c>
      <c r="IT81" s="10">
        <f>IS80*1</f>
        <v>0</v>
      </c>
      <c r="IW81" s="10">
        <f>IV80*0.25</f>
        <v>0</v>
      </c>
      <c r="IY81" s="10">
        <f>IX80*0.5</f>
        <v>0</v>
      </c>
      <c r="JA81" s="10">
        <f>IZ80*0.75</f>
        <v>139.72500000000218</v>
      </c>
      <c r="JC81" s="10">
        <f>JB80*1</f>
        <v>666.39999999999873</v>
      </c>
      <c r="JE81" s="431"/>
      <c r="JF81" s="10">
        <f>JE80*0.25</f>
        <v>0</v>
      </c>
      <c r="JG81" s="431"/>
      <c r="JH81" s="10">
        <f>JG80*0.5</f>
        <v>0</v>
      </c>
      <c r="JI81" s="431"/>
      <c r="JJ81" s="10">
        <f>JI80*0.75</f>
        <v>277.650000000006</v>
      </c>
      <c r="JL81" s="437">
        <f>JK80*1</f>
        <v>472.29999999999927</v>
      </c>
      <c r="JN81" s="431"/>
      <c r="JO81" s="10">
        <f>JN80*0.25</f>
        <v>0</v>
      </c>
      <c r="JP81" s="431"/>
      <c r="JQ81" s="10">
        <f>JP80*0.5</f>
        <v>0</v>
      </c>
      <c r="JR81" s="431"/>
      <c r="JS81" s="10">
        <f>JR80*0.75</f>
        <v>245.77500000000327</v>
      </c>
      <c r="JU81" s="10">
        <f>JT80*1</f>
        <v>0</v>
      </c>
      <c r="JW81" s="431"/>
      <c r="JX81" s="10">
        <f>JW80*0.25</f>
        <v>0</v>
      </c>
      <c r="JY81" s="431"/>
      <c r="JZ81" s="10">
        <f>JY80*0.5</f>
        <v>0</v>
      </c>
      <c r="KA81" s="431"/>
      <c r="KB81" s="10">
        <f>KA80*0.75</f>
        <v>1808.4750000000022</v>
      </c>
      <c r="KD81" s="437">
        <f t="shared" ref="KD81" si="24">KC80*1</f>
        <v>2124.4000000000906</v>
      </c>
      <c r="KG81" s="10">
        <f>KF80*0.25</f>
        <v>0</v>
      </c>
      <c r="KI81" s="10">
        <f>KH80*0.5</f>
        <v>0</v>
      </c>
      <c r="KK81" s="10">
        <f>KJ80*0.75</f>
        <v>91.875000000002728</v>
      </c>
      <c r="KM81" s="10">
        <f>KL80*1</f>
        <v>119.99999999999909</v>
      </c>
      <c r="KO81" s="431"/>
      <c r="KP81" s="10">
        <f>KO80*0.25</f>
        <v>0</v>
      </c>
      <c r="KQ81" s="431"/>
      <c r="KR81" s="10">
        <f>KQ80*0.5</f>
        <v>0</v>
      </c>
      <c r="KS81" s="431"/>
      <c r="KT81" s="10">
        <f>KS80*0.75</f>
        <v>297.97500000000491</v>
      </c>
      <c r="KV81" s="10">
        <f>KU80*1</f>
        <v>0</v>
      </c>
      <c r="KX81" s="431"/>
      <c r="KY81" s="10">
        <f>KX80*0.25</f>
        <v>0</v>
      </c>
      <c r="KZ81" s="431"/>
      <c r="LA81" s="10">
        <f>KZ80*0.5</f>
        <v>0</v>
      </c>
      <c r="LB81" s="431"/>
      <c r="LC81" s="10">
        <f>LB80*0.75</f>
        <v>156.15000000000327</v>
      </c>
      <c r="LE81" s="10">
        <f>LD80*1</f>
        <v>0</v>
      </c>
      <c r="LG81" s="431"/>
      <c r="LH81" s="10">
        <f>LG80*0.25</f>
        <v>0</v>
      </c>
      <c r="LI81" s="431"/>
      <c r="LJ81" s="10">
        <f>LI80*0.5</f>
        <v>0</v>
      </c>
      <c r="LK81" s="29"/>
      <c r="LL81" s="10">
        <f>LK80*0.75</f>
        <v>325.64999999999918</v>
      </c>
      <c r="LM81" s="29"/>
      <c r="LN81" s="10">
        <f>LM80*1</f>
        <v>0</v>
      </c>
      <c r="LQ81" s="10">
        <f>LP80*0.25</f>
        <v>0</v>
      </c>
      <c r="LS81" s="10">
        <f>LR80*0.5</f>
        <v>0</v>
      </c>
      <c r="LU81" s="10">
        <f>LT80*0.75</f>
        <v>293.62500000000546</v>
      </c>
      <c r="LW81" s="10">
        <f>LV80*1</f>
        <v>204.69999999999891</v>
      </c>
      <c r="LY81" s="431"/>
      <c r="LZ81" s="10">
        <f>LY80*0.25</f>
        <v>0</v>
      </c>
      <c r="MA81" s="431"/>
      <c r="MB81" s="10">
        <f>MA80*0.5</f>
        <v>0</v>
      </c>
      <c r="MC81" s="431"/>
      <c r="MD81" s="10">
        <f>MC80*0.75</f>
        <v>201.82500000000709</v>
      </c>
      <c r="MF81" s="10">
        <f>ME80*1</f>
        <v>0</v>
      </c>
      <c r="MH81" s="431"/>
      <c r="MI81" s="10">
        <f>MH80*0.25</f>
        <v>0</v>
      </c>
      <c r="MJ81" s="431"/>
      <c r="MK81" s="10">
        <f>MJ80*0.5</f>
        <v>0</v>
      </c>
      <c r="ML81" s="431"/>
      <c r="MM81" s="10">
        <f>ML80*0.75</f>
        <v>565.72500000001037</v>
      </c>
      <c r="MO81" s="437">
        <f>MN80*1</f>
        <v>1010.4499999999989</v>
      </c>
      <c r="MQ81" s="431"/>
      <c r="MR81" s="10">
        <f>MQ80*0.25</f>
        <v>0</v>
      </c>
      <c r="MS81" s="431"/>
      <c r="MT81" s="10">
        <f>MS80*0.5</f>
        <v>0</v>
      </c>
      <c r="MU81" s="431"/>
      <c r="MV81" s="10">
        <f>MU80*0.75</f>
        <v>182.99999999999454</v>
      </c>
      <c r="MX81" s="437">
        <f>MW80*1</f>
        <v>204.00000000001091</v>
      </c>
    </row>
    <row r="82" spans="1:363" s="60" customFormat="1" ht="15.75">
      <c r="A82" s="62"/>
      <c r="B82" s="381"/>
      <c r="C82" s="379"/>
      <c r="E82" s="380"/>
      <c r="G82" s="85"/>
      <c r="L82" s="379"/>
      <c r="N82" s="380"/>
      <c r="P82" s="85"/>
      <c r="U82" s="379"/>
      <c r="W82" s="380"/>
      <c r="Y82" s="85"/>
      <c r="Z82" s="382"/>
      <c r="AB82" s="382"/>
      <c r="AD82" s="379"/>
      <c r="AF82" s="380"/>
      <c r="AI82" s="382"/>
      <c r="AK82" s="382"/>
      <c r="AM82" s="379"/>
      <c r="AO82" s="380"/>
      <c r="AR82" s="382"/>
      <c r="AT82" s="382"/>
      <c r="AV82" s="379"/>
      <c r="AW82" s="235"/>
      <c r="AX82" s="380"/>
      <c r="AY82" s="235"/>
      <c r="BA82" s="382"/>
      <c r="BC82" s="382"/>
      <c r="BE82" s="379"/>
      <c r="BG82" s="380"/>
      <c r="BJ82" s="382"/>
      <c r="BN82" s="379"/>
      <c r="BP82" s="380"/>
      <c r="BW82" s="379"/>
      <c r="BX82" s="384"/>
      <c r="BY82" s="380"/>
      <c r="BZ82" s="384"/>
      <c r="CB82" s="385"/>
      <c r="CD82" s="385"/>
      <c r="CE82" s="456"/>
      <c r="CF82" s="379"/>
      <c r="CG82" s="456"/>
      <c r="CH82" s="380"/>
      <c r="CI82" s="456"/>
      <c r="CK82" s="382"/>
      <c r="CM82" s="382"/>
      <c r="CO82" s="379"/>
      <c r="CP82" s="456"/>
      <c r="CQ82" s="380"/>
      <c r="CR82" s="456"/>
      <c r="CT82" s="382"/>
      <c r="CV82" s="382"/>
      <c r="CX82" s="379"/>
      <c r="CY82" s="456"/>
      <c r="CZ82" s="380"/>
      <c r="DA82" s="456"/>
      <c r="DC82" s="382"/>
      <c r="DE82" s="382"/>
      <c r="DF82" s="456"/>
      <c r="DG82" s="379"/>
      <c r="DH82" s="456"/>
      <c r="DI82" s="380"/>
      <c r="DJ82" s="456"/>
      <c r="DL82" s="382"/>
      <c r="DN82" s="382"/>
      <c r="DP82" s="379"/>
      <c r="DQ82" s="456"/>
      <c r="DR82" s="380"/>
      <c r="DS82" s="456"/>
      <c r="DU82" s="382"/>
      <c r="DW82" s="382"/>
      <c r="DX82" s="456"/>
      <c r="DY82" s="379"/>
      <c r="DZ82" s="456"/>
      <c r="EA82" s="380"/>
      <c r="EB82" s="456"/>
      <c r="ED82" s="235"/>
      <c r="EF82" s="235"/>
      <c r="EH82" s="379"/>
      <c r="EI82" s="456"/>
      <c r="EJ82" s="380"/>
      <c r="EK82" s="456"/>
      <c r="EM82" s="382"/>
      <c r="EO82" s="382"/>
      <c r="EQ82" s="379"/>
      <c r="ER82" s="456"/>
      <c r="ES82" s="380"/>
      <c r="ET82" s="456"/>
      <c r="EV82" s="382"/>
      <c r="EX82" s="382"/>
      <c r="EZ82" s="379"/>
      <c r="FA82" s="456"/>
      <c r="FB82" s="380"/>
      <c r="FC82" s="456"/>
      <c r="FE82" s="235"/>
      <c r="FH82" s="456"/>
      <c r="FI82" s="379"/>
      <c r="FJ82" s="456"/>
      <c r="FK82" s="380"/>
      <c r="FL82" s="456"/>
      <c r="FN82" s="382"/>
      <c r="FP82" s="382"/>
      <c r="FQ82" s="456"/>
      <c r="FR82" s="379"/>
      <c r="FS82" s="456"/>
      <c r="FT82" s="380"/>
      <c r="FU82" s="456"/>
      <c r="FW82" s="382"/>
      <c r="FY82" s="382"/>
      <c r="GA82" s="379"/>
      <c r="GB82" s="456"/>
      <c r="GC82" s="380"/>
      <c r="GD82" s="456"/>
      <c r="GF82" s="235"/>
      <c r="GH82" s="235"/>
      <c r="GJ82" s="379"/>
      <c r="GK82" s="456"/>
      <c r="GL82" s="380"/>
      <c r="GM82" s="456"/>
      <c r="GO82" s="382"/>
      <c r="GQ82" s="382"/>
      <c r="GR82" s="456"/>
      <c r="GS82" s="379"/>
      <c r="GT82" s="456"/>
      <c r="GU82" s="380"/>
      <c r="GV82" s="456"/>
      <c r="GX82" s="382"/>
      <c r="GZ82" s="382"/>
      <c r="HB82" s="379"/>
      <c r="HD82" s="380"/>
      <c r="HK82" s="379"/>
      <c r="HL82" s="456"/>
      <c r="HM82" s="380"/>
      <c r="HN82" s="456"/>
      <c r="HP82" s="456"/>
      <c r="HT82" s="379"/>
      <c r="HU82" s="456"/>
      <c r="HV82" s="380"/>
      <c r="HW82" s="456"/>
      <c r="HY82" s="456"/>
      <c r="IB82" s="456"/>
      <c r="IC82" s="379"/>
      <c r="ID82" s="456"/>
      <c r="IE82" s="380"/>
      <c r="IF82" s="456"/>
      <c r="IH82" s="456"/>
      <c r="IL82" s="379"/>
      <c r="IM82" s="456"/>
      <c r="IN82" s="380"/>
      <c r="IO82" s="456"/>
      <c r="IQ82" s="456"/>
      <c r="IU82" s="379"/>
      <c r="IW82" s="380"/>
      <c r="JD82" s="379"/>
      <c r="JE82" s="456"/>
      <c r="JF82" s="380"/>
      <c r="JG82" s="456"/>
      <c r="JI82" s="456"/>
      <c r="JL82" s="456"/>
      <c r="JM82" s="379"/>
      <c r="JN82" s="456"/>
      <c r="JO82" s="380"/>
      <c r="JP82" s="456"/>
      <c r="JR82" s="456"/>
      <c r="JV82" s="379"/>
      <c r="JW82" s="456"/>
      <c r="JX82" s="380"/>
      <c r="JY82" s="456"/>
      <c r="KA82" s="456"/>
      <c r="KD82" s="456"/>
      <c r="KE82" s="379"/>
      <c r="KG82" s="380"/>
      <c r="KN82" s="379"/>
      <c r="KO82" s="456"/>
      <c r="KP82" s="380"/>
      <c r="KQ82" s="456"/>
      <c r="KS82" s="456"/>
      <c r="KW82" s="379"/>
      <c r="KX82" s="456"/>
      <c r="KY82" s="380"/>
      <c r="KZ82" s="456"/>
      <c r="LB82" s="456"/>
      <c r="LF82" s="379"/>
      <c r="LG82" s="456"/>
      <c r="LH82" s="380"/>
      <c r="LI82" s="456"/>
      <c r="LK82" s="383"/>
      <c r="LM82" s="383"/>
      <c r="LO82" s="379"/>
      <c r="LQ82" s="380"/>
      <c r="LX82" s="379"/>
      <c r="LY82" s="456"/>
      <c r="LZ82" s="380"/>
      <c r="MA82" s="456"/>
      <c r="MC82" s="456"/>
      <c r="MG82" s="379"/>
      <c r="MH82" s="456"/>
      <c r="MI82" s="380"/>
      <c r="MJ82" s="456"/>
      <c r="ML82" s="456"/>
      <c r="MO82" s="456"/>
      <c r="MP82" s="379"/>
      <c r="MQ82" s="456"/>
      <c r="MR82" s="380"/>
      <c r="MS82" s="456"/>
      <c r="MU82" s="456"/>
      <c r="MX82" s="456"/>
      <c r="MY82" s="379"/>
    </row>
    <row r="83" spans="1:363" ht="18">
      <c r="A83" s="61" t="s">
        <v>164</v>
      </c>
      <c r="B83" s="69"/>
      <c r="E83" s="1" t="s">
        <v>190</v>
      </c>
      <c r="F83">
        <v>295.8</v>
      </c>
      <c r="G83" s="1" t="s">
        <v>186</v>
      </c>
      <c r="H83">
        <v>329.8</v>
      </c>
      <c r="I83" s="1" t="s">
        <v>187</v>
      </c>
      <c r="J83" s="157">
        <v>185.7</v>
      </c>
      <c r="K83" s="1" t="s">
        <v>188</v>
      </c>
      <c r="N83" s="1" t="s">
        <v>190</v>
      </c>
      <c r="O83">
        <v>105.1</v>
      </c>
      <c r="P83" s="1" t="s">
        <v>186</v>
      </c>
      <c r="Q83">
        <v>176.2</v>
      </c>
      <c r="R83" s="1" t="s">
        <v>187</v>
      </c>
      <c r="S83" s="168">
        <v>20.999999999999943</v>
      </c>
      <c r="T83" s="1" t="s">
        <v>188</v>
      </c>
      <c r="W83" s="1" t="s">
        <v>190</v>
      </c>
      <c r="X83">
        <v>697.9</v>
      </c>
      <c r="Y83" s="1" t="s">
        <v>186</v>
      </c>
      <c r="Z83" s="168">
        <v>631.10000000000036</v>
      </c>
      <c r="AA83" s="1" t="s">
        <v>187</v>
      </c>
      <c r="AB83" s="168">
        <v>261.29999999999984</v>
      </c>
      <c r="AC83" s="1" t="s">
        <v>188</v>
      </c>
      <c r="AF83" s="1" t="s">
        <v>190</v>
      </c>
      <c r="AG83">
        <v>60</v>
      </c>
      <c r="AH83" s="1" t="s">
        <v>186</v>
      </c>
      <c r="AI83" s="168">
        <v>321.80000000000018</v>
      </c>
      <c r="AJ83" s="1" t="s">
        <v>187</v>
      </c>
      <c r="AK83" s="168">
        <v>114.59999999999968</v>
      </c>
      <c r="AL83" s="1" t="s">
        <v>188</v>
      </c>
      <c r="AO83" s="1" t="s">
        <v>190</v>
      </c>
      <c r="AP83">
        <v>155.5</v>
      </c>
      <c r="AQ83" s="1" t="s">
        <v>186</v>
      </c>
      <c r="AR83" s="168">
        <v>308.49999999999909</v>
      </c>
      <c r="AS83" s="1" t="s">
        <v>187</v>
      </c>
      <c r="AT83" s="168">
        <v>163.400000000001</v>
      </c>
      <c r="AU83" s="1" t="s">
        <v>188</v>
      </c>
      <c r="AW83" s="31"/>
      <c r="AX83" s="1" t="s">
        <v>190</v>
      </c>
      <c r="AY83" s="31">
        <v>291.5</v>
      </c>
      <c r="AZ83" s="1" t="s">
        <v>186</v>
      </c>
      <c r="BA83" s="168">
        <v>685.19999999999845</v>
      </c>
      <c r="BB83" s="1" t="s">
        <v>187</v>
      </c>
      <c r="BC83" s="168">
        <v>530.30000000000018</v>
      </c>
      <c r="BD83" s="1" t="s">
        <v>188</v>
      </c>
      <c r="BG83" s="1" t="s">
        <v>190</v>
      </c>
      <c r="BH83">
        <v>498.7</v>
      </c>
      <c r="BI83" s="1" t="s">
        <v>186</v>
      </c>
      <c r="BJ83" s="168">
        <v>600.09999999999945</v>
      </c>
      <c r="BK83" s="1" t="s">
        <v>187</v>
      </c>
      <c r="BL83" s="168">
        <v>402.20000000000073</v>
      </c>
      <c r="BM83" s="1" t="s">
        <v>188</v>
      </c>
      <c r="BP83" s="1" t="s">
        <v>190</v>
      </c>
      <c r="BQ83">
        <v>410.5</v>
      </c>
      <c r="BR83" s="1" t="s">
        <v>186</v>
      </c>
      <c r="BS83" s="168">
        <v>640</v>
      </c>
      <c r="BT83" s="1" t="s">
        <v>187</v>
      </c>
      <c r="BU83" s="168">
        <v>381.00000000000045</v>
      </c>
      <c r="BV83" s="1" t="s">
        <v>188</v>
      </c>
      <c r="BX83" s="173"/>
      <c r="BY83" s="1" t="s">
        <v>190</v>
      </c>
      <c r="BZ83" s="173">
        <v>0</v>
      </c>
      <c r="CA83" s="1" t="s">
        <v>186</v>
      </c>
      <c r="CB83" s="176">
        <v>168</v>
      </c>
      <c r="CC83" s="1" t="s">
        <v>187</v>
      </c>
      <c r="CD83" s="427">
        <v>98.900000000001455</v>
      </c>
      <c r="CE83" s="432" t="s">
        <v>188</v>
      </c>
      <c r="CG83" s="431"/>
      <c r="CH83" s="1" t="s">
        <v>190</v>
      </c>
      <c r="CI83" s="431">
        <v>549.1</v>
      </c>
      <c r="CJ83" s="1" t="s">
        <v>186</v>
      </c>
      <c r="CK83" s="168">
        <v>743.99999999999909</v>
      </c>
      <c r="CL83" s="1" t="s">
        <v>187</v>
      </c>
      <c r="CM83" s="168"/>
      <c r="CN83" s="1" t="s">
        <v>188</v>
      </c>
      <c r="CP83" s="431"/>
      <c r="CQ83" s="1" t="s">
        <v>190</v>
      </c>
      <c r="CR83" s="431">
        <v>318.3</v>
      </c>
      <c r="CS83" s="1" t="s">
        <v>186</v>
      </c>
      <c r="CT83" s="168">
        <v>302.09999999999945</v>
      </c>
      <c r="CU83" s="1" t="s">
        <v>187</v>
      </c>
      <c r="CV83" s="168"/>
      <c r="CW83" s="1" t="s">
        <v>188</v>
      </c>
      <c r="CY83" s="431"/>
      <c r="CZ83" s="1" t="s">
        <v>190</v>
      </c>
      <c r="DA83" s="431">
        <v>343.8</v>
      </c>
      <c r="DB83" s="1" t="s">
        <v>186</v>
      </c>
      <c r="DC83" s="168">
        <v>508.29999999999836</v>
      </c>
      <c r="DD83" s="1" t="s">
        <v>187</v>
      </c>
      <c r="DE83" s="545">
        <v>308.10000000000036</v>
      </c>
      <c r="DF83" s="432" t="s">
        <v>188</v>
      </c>
      <c r="DH83" s="431"/>
      <c r="DI83" s="1" t="s">
        <v>190</v>
      </c>
      <c r="DJ83" s="431">
        <v>177.1</v>
      </c>
      <c r="DK83" s="1" t="s">
        <v>186</v>
      </c>
      <c r="DL83" s="168">
        <v>240.49999999999818</v>
      </c>
      <c r="DM83" s="1" t="s">
        <v>187</v>
      </c>
      <c r="DN83" s="168"/>
      <c r="DO83" s="1" t="s">
        <v>188</v>
      </c>
      <c r="DQ83" s="431"/>
      <c r="DR83" s="1" t="s">
        <v>190</v>
      </c>
      <c r="DS83" s="431">
        <v>359.4</v>
      </c>
      <c r="DT83" s="1" t="s">
        <v>186</v>
      </c>
      <c r="DU83" s="496">
        <v>424.49999999999909</v>
      </c>
      <c r="DV83" s="1" t="s">
        <v>187</v>
      </c>
      <c r="DW83" s="545">
        <v>381.00000000000182</v>
      </c>
      <c r="DX83" s="432" t="s">
        <v>188</v>
      </c>
      <c r="DZ83" s="431"/>
      <c r="EA83" s="1" t="s">
        <v>190</v>
      </c>
      <c r="EB83" s="431">
        <v>453.2</v>
      </c>
      <c r="EC83" s="1" t="s">
        <v>186</v>
      </c>
      <c r="ED83" s="168">
        <v>450.19999999999891</v>
      </c>
      <c r="EE83" s="1" t="s">
        <v>187</v>
      </c>
      <c r="EF83" s="168"/>
      <c r="EG83" s="1" t="s">
        <v>188</v>
      </c>
      <c r="EI83" s="431"/>
      <c r="EJ83" s="1" t="s">
        <v>190</v>
      </c>
      <c r="EK83" s="431">
        <v>394.6</v>
      </c>
      <c r="EL83" s="1" t="s">
        <v>186</v>
      </c>
      <c r="EM83" s="496">
        <v>304.5</v>
      </c>
      <c r="EN83" s="1" t="s">
        <v>187</v>
      </c>
      <c r="EO83" s="213"/>
      <c r="EP83" s="1" t="s">
        <v>188</v>
      </c>
      <c r="ER83" s="431"/>
      <c r="ES83" s="1" t="s">
        <v>190</v>
      </c>
      <c r="ET83" s="431">
        <v>274.3</v>
      </c>
      <c r="EU83" s="1" t="s">
        <v>186</v>
      </c>
      <c r="EV83" s="168">
        <v>382.19999999999709</v>
      </c>
      <c r="EW83" s="1" t="s">
        <v>187</v>
      </c>
      <c r="EX83" s="168"/>
      <c r="EY83" s="1" t="s">
        <v>188</v>
      </c>
      <c r="FA83" s="431"/>
      <c r="FB83" s="1" t="s">
        <v>190</v>
      </c>
      <c r="FC83" s="431">
        <v>438</v>
      </c>
      <c r="FD83" s="1" t="s">
        <v>186</v>
      </c>
      <c r="FE83" s="496">
        <v>444.39999999999782</v>
      </c>
      <c r="FF83" s="1" t="s">
        <v>187</v>
      </c>
      <c r="FG83" s="427">
        <v>154.10000000000036</v>
      </c>
      <c r="FH83" s="432" t="s">
        <v>188</v>
      </c>
      <c r="FJ83" s="431"/>
      <c r="FK83" s="1" t="s">
        <v>190</v>
      </c>
      <c r="FL83" s="431">
        <v>376.1</v>
      </c>
      <c r="FM83" s="1" t="s">
        <v>186</v>
      </c>
      <c r="FN83" s="496">
        <v>217.70000000000073</v>
      </c>
      <c r="FO83" s="1" t="s">
        <v>187</v>
      </c>
      <c r="FP83" s="545">
        <v>556.80000000000109</v>
      </c>
      <c r="FQ83" s="432" t="s">
        <v>188</v>
      </c>
      <c r="FS83" s="431"/>
      <c r="FT83" s="1" t="s">
        <v>190</v>
      </c>
      <c r="FU83" s="431">
        <v>332.2</v>
      </c>
      <c r="FV83" s="1" t="s">
        <v>186</v>
      </c>
      <c r="FW83" s="496">
        <v>496.29999999999745</v>
      </c>
      <c r="FX83" s="1" t="s">
        <v>187</v>
      </c>
      <c r="FY83" s="213"/>
      <c r="FZ83" s="1" t="s">
        <v>188</v>
      </c>
      <c r="GB83" s="431"/>
      <c r="GC83" s="1" t="s">
        <v>190</v>
      </c>
      <c r="GD83" s="431">
        <v>124.5</v>
      </c>
      <c r="GE83" s="1" t="s">
        <v>186</v>
      </c>
      <c r="GF83" s="168">
        <v>274.5</v>
      </c>
      <c r="GG83" s="1" t="s">
        <v>187</v>
      </c>
      <c r="GH83" s="168"/>
      <c r="GI83" s="1" t="s">
        <v>188</v>
      </c>
      <c r="GK83" s="431"/>
      <c r="GL83" s="1" t="s">
        <v>190</v>
      </c>
      <c r="GM83" s="431">
        <v>2099.6</v>
      </c>
      <c r="GN83" s="1" t="s">
        <v>186</v>
      </c>
      <c r="GO83" s="496">
        <v>2368.2000000000025</v>
      </c>
      <c r="GP83" s="1" t="s">
        <v>187</v>
      </c>
      <c r="GQ83" s="545">
        <v>1108.7999999999975</v>
      </c>
      <c r="GR83" s="432" t="s">
        <v>188</v>
      </c>
      <c r="GT83" s="431"/>
      <c r="GU83" s="1" t="s">
        <v>190</v>
      </c>
      <c r="GV83" s="431">
        <v>328.1</v>
      </c>
      <c r="GW83" s="1" t="s">
        <v>186</v>
      </c>
      <c r="GX83" s="496">
        <v>184.899999999996</v>
      </c>
      <c r="GY83" s="1" t="s">
        <v>187</v>
      </c>
      <c r="GZ83" s="213"/>
      <c r="HA83" s="1" t="s">
        <v>188</v>
      </c>
      <c r="HD83" s="1" t="s">
        <v>190</v>
      </c>
      <c r="HE83">
        <v>172.3</v>
      </c>
      <c r="HF83" s="1" t="s">
        <v>186</v>
      </c>
      <c r="HG83" s="168">
        <v>191.89999999999964</v>
      </c>
      <c r="HH83" s="1" t="s">
        <v>187</v>
      </c>
      <c r="HI83" s="168">
        <v>776.30000000000155</v>
      </c>
      <c r="HJ83" s="1" t="s">
        <v>188</v>
      </c>
      <c r="HL83" s="431"/>
      <c r="HM83" s="1" t="s">
        <v>190</v>
      </c>
      <c r="HN83" s="431">
        <v>591.6</v>
      </c>
      <c r="HO83" s="1" t="s">
        <v>186</v>
      </c>
      <c r="HP83" s="496">
        <v>921.80000000000291</v>
      </c>
      <c r="HQ83" s="1" t="s">
        <v>187</v>
      </c>
      <c r="HR83" s="213"/>
      <c r="HS83" s="1" t="s">
        <v>188</v>
      </c>
      <c r="HU83" s="431"/>
      <c r="HV83" s="1" t="s">
        <v>190</v>
      </c>
      <c r="HW83" s="431">
        <v>3223</v>
      </c>
      <c r="HX83" s="1" t="s">
        <v>186</v>
      </c>
      <c r="HY83" s="496">
        <v>2948.3999999999996</v>
      </c>
      <c r="HZ83" s="1" t="s">
        <v>187</v>
      </c>
      <c r="IA83" s="545">
        <v>3473.5999999999967</v>
      </c>
      <c r="IB83" s="432" t="s">
        <v>188</v>
      </c>
      <c r="ID83" s="431"/>
      <c r="IE83" s="1" t="s">
        <v>190</v>
      </c>
      <c r="IF83" s="431">
        <v>138.9</v>
      </c>
      <c r="IG83" s="1" t="s">
        <v>186</v>
      </c>
      <c r="IH83" s="496">
        <v>261.79999999999927</v>
      </c>
      <c r="II83" s="1" t="s">
        <v>187</v>
      </c>
      <c r="IJ83" s="213"/>
      <c r="IK83" s="1" t="s">
        <v>188</v>
      </c>
      <c r="IM83" s="431"/>
      <c r="IN83" s="1" t="s">
        <v>190</v>
      </c>
      <c r="IO83" s="431">
        <v>545</v>
      </c>
      <c r="IP83" s="1" t="s">
        <v>186</v>
      </c>
      <c r="IQ83" s="168">
        <v>354.89999999999782</v>
      </c>
      <c r="IR83" s="1" t="s">
        <v>187</v>
      </c>
      <c r="IS83" s="168"/>
      <c r="IT83" s="1" t="s">
        <v>188</v>
      </c>
      <c r="IW83" s="1" t="s">
        <v>190</v>
      </c>
      <c r="IX83">
        <v>107.9</v>
      </c>
      <c r="IY83" s="1" t="s">
        <v>186</v>
      </c>
      <c r="IZ83" s="213">
        <v>142.20000000000437</v>
      </c>
      <c r="JA83" s="1" t="s">
        <v>187</v>
      </c>
      <c r="JB83" s="168">
        <v>332.40000000000055</v>
      </c>
      <c r="JC83" s="1" t="s">
        <v>188</v>
      </c>
      <c r="JE83" s="431"/>
      <c r="JF83" s="1" t="s">
        <v>190</v>
      </c>
      <c r="JG83" s="431">
        <v>317.8</v>
      </c>
      <c r="JH83" s="1" t="s">
        <v>186</v>
      </c>
      <c r="JI83" s="496">
        <v>612.60000000000218</v>
      </c>
      <c r="JJ83" s="1" t="s">
        <v>187</v>
      </c>
      <c r="JK83" s="427">
        <v>395.40000000000146</v>
      </c>
      <c r="JL83" s="432" t="s">
        <v>188</v>
      </c>
      <c r="JN83" s="431"/>
      <c r="JO83" s="1" t="s">
        <v>190</v>
      </c>
      <c r="JP83" s="431">
        <v>289.7</v>
      </c>
      <c r="JQ83" s="1" t="s">
        <v>186</v>
      </c>
      <c r="JR83" s="496">
        <v>208.50000000000364</v>
      </c>
      <c r="JS83" s="1" t="s">
        <v>187</v>
      </c>
      <c r="JT83" s="213"/>
      <c r="JU83" s="1" t="s">
        <v>188</v>
      </c>
      <c r="JW83" s="431"/>
      <c r="JX83" s="1" t="s">
        <v>190</v>
      </c>
      <c r="JY83" s="431">
        <v>3231.3</v>
      </c>
      <c r="JZ83" s="1" t="s">
        <v>186</v>
      </c>
      <c r="KA83" s="168">
        <v>1938.6000000000058</v>
      </c>
      <c r="KB83" s="1" t="s">
        <v>187</v>
      </c>
      <c r="KC83" s="545">
        <v>3284.7999999999465</v>
      </c>
      <c r="KD83" s="432" t="s">
        <v>188</v>
      </c>
      <c r="KG83" s="1" t="s">
        <v>190</v>
      </c>
      <c r="KH83">
        <v>190.3</v>
      </c>
      <c r="KI83" s="1" t="s">
        <v>186</v>
      </c>
      <c r="KJ83" s="168">
        <v>146.39999999999782</v>
      </c>
      <c r="KK83" s="1" t="s">
        <v>187</v>
      </c>
      <c r="KL83" s="213">
        <v>177.50000000000182</v>
      </c>
      <c r="KM83" s="1" t="s">
        <v>188</v>
      </c>
      <c r="KO83" s="431"/>
      <c r="KP83" s="1" t="s">
        <v>190</v>
      </c>
      <c r="KQ83" s="431">
        <v>328.9</v>
      </c>
      <c r="KR83" s="1" t="s">
        <v>186</v>
      </c>
      <c r="KS83" s="496">
        <v>518.20000000000437</v>
      </c>
      <c r="KT83" s="1" t="s">
        <v>187</v>
      </c>
      <c r="KU83" s="213"/>
      <c r="KV83" s="1" t="s">
        <v>188</v>
      </c>
      <c r="KX83" s="431"/>
      <c r="KY83" s="1" t="s">
        <v>190</v>
      </c>
      <c r="KZ83" s="431">
        <v>347.4</v>
      </c>
      <c r="LA83" s="1" t="s">
        <v>186</v>
      </c>
      <c r="LB83" s="168">
        <v>354.29999999999927</v>
      </c>
      <c r="LC83" s="1" t="s">
        <v>187</v>
      </c>
      <c r="LD83" s="168"/>
      <c r="LE83" s="1" t="s">
        <v>188</v>
      </c>
      <c r="LG83" s="431"/>
      <c r="LH83" s="1" t="s">
        <v>190</v>
      </c>
      <c r="LI83" s="431">
        <v>99.5</v>
      </c>
      <c r="LJ83" s="1" t="s">
        <v>186</v>
      </c>
      <c r="LK83" s="185">
        <v>128.99999999999818</v>
      </c>
      <c r="LL83" s="1" t="s">
        <v>187</v>
      </c>
      <c r="LM83" s="185"/>
      <c r="LN83" s="1" t="s">
        <v>188</v>
      </c>
      <c r="LQ83" s="1" t="s">
        <v>190</v>
      </c>
      <c r="LR83">
        <v>211</v>
      </c>
      <c r="LS83" s="1" t="s">
        <v>186</v>
      </c>
      <c r="LT83" s="168">
        <v>493.20000000000073</v>
      </c>
      <c r="LU83" s="1" t="s">
        <v>187</v>
      </c>
      <c r="LV83" s="168">
        <v>349.30000000000064</v>
      </c>
      <c r="LW83" s="1" t="s">
        <v>188</v>
      </c>
      <c r="LY83" s="431"/>
      <c r="LZ83" s="1" t="s">
        <v>190</v>
      </c>
      <c r="MA83" s="431">
        <v>112.3</v>
      </c>
      <c r="MB83" s="1" t="s">
        <v>186</v>
      </c>
      <c r="MC83" s="168">
        <v>347.90000000000146</v>
      </c>
      <c r="MD83" s="1" t="s">
        <v>187</v>
      </c>
      <c r="ME83" s="168"/>
      <c r="MF83" s="1" t="s">
        <v>188</v>
      </c>
      <c r="MH83" s="431"/>
      <c r="MI83" s="1" t="s">
        <v>190</v>
      </c>
      <c r="MJ83" s="431">
        <v>1070.3</v>
      </c>
      <c r="MK83" s="1" t="s">
        <v>186</v>
      </c>
      <c r="ML83" s="466">
        <v>731.90000000000873</v>
      </c>
      <c r="MM83" s="1" t="s">
        <v>187</v>
      </c>
      <c r="MN83" s="588">
        <v>1181.1999999999989</v>
      </c>
      <c r="MO83" s="432" t="s">
        <v>188</v>
      </c>
      <c r="MQ83" s="431"/>
      <c r="MR83" s="1" t="s">
        <v>190</v>
      </c>
      <c r="MS83" s="431">
        <v>246.5</v>
      </c>
      <c r="MT83" s="1" t="s">
        <v>186</v>
      </c>
      <c r="MU83" s="431">
        <v>297.50000000000728</v>
      </c>
      <c r="MV83" s="1" t="s">
        <v>187</v>
      </c>
      <c r="MW83" s="545">
        <v>293.49999999999636</v>
      </c>
      <c r="MX83" s="432" t="s">
        <v>188</v>
      </c>
    </row>
    <row r="84" spans="1:363" ht="18">
      <c r="A84" s="129" t="s">
        <v>2983</v>
      </c>
      <c r="B84" s="69">
        <f>SUM(D84:AAP84)</f>
        <v>41436.274999999951</v>
      </c>
      <c r="D84"/>
      <c r="E84" s="10">
        <f>D83*0.25</f>
        <v>0</v>
      </c>
      <c r="G84" s="10">
        <f>F83*0.5</f>
        <v>147.9</v>
      </c>
      <c r="I84" s="10">
        <f>H83*0.75</f>
        <v>247.35000000000002</v>
      </c>
      <c r="K84" s="10">
        <f>J83*1</f>
        <v>185.7</v>
      </c>
      <c r="N84" s="10">
        <f>M83*0.25</f>
        <v>0</v>
      </c>
      <c r="P84" s="10">
        <f>O83*0.5</f>
        <v>52.55</v>
      </c>
      <c r="R84" s="10">
        <f>Q83*0.75</f>
        <v>132.14999999999998</v>
      </c>
      <c r="T84" s="10">
        <f>S83*1</f>
        <v>20.999999999999943</v>
      </c>
      <c r="W84" s="10">
        <f>V83*0.25</f>
        <v>0</v>
      </c>
      <c r="Y84" s="10">
        <f>X83*0.5</f>
        <v>348.95</v>
      </c>
      <c r="Z84" s="165"/>
      <c r="AA84" s="10">
        <f>Z83*0.75</f>
        <v>473.32500000000027</v>
      </c>
      <c r="AB84" s="165"/>
      <c r="AC84" s="10">
        <f>AB83*1</f>
        <v>261.29999999999984</v>
      </c>
      <c r="AF84" s="10">
        <f>AE83*0.25</f>
        <v>0</v>
      </c>
      <c r="AH84" s="10">
        <f>AG83*0.5</f>
        <v>30</v>
      </c>
      <c r="AI84" s="165"/>
      <c r="AJ84" s="10">
        <f>AI83*0.75</f>
        <v>241.35000000000014</v>
      </c>
      <c r="AK84" s="165"/>
      <c r="AL84" s="10">
        <f>AK83*1</f>
        <v>114.59999999999968</v>
      </c>
      <c r="AO84" s="10">
        <f>AN83*0.25</f>
        <v>0</v>
      </c>
      <c r="AQ84" s="10">
        <f>AP83*0.5</f>
        <v>77.75</v>
      </c>
      <c r="AR84" s="165"/>
      <c r="AS84" s="10">
        <f>AR83*0.75</f>
        <v>231.37499999999932</v>
      </c>
      <c r="AT84" s="165"/>
      <c r="AU84" s="10">
        <f>AT83*1</f>
        <v>163.400000000001</v>
      </c>
      <c r="AW84" s="31"/>
      <c r="AX84" s="10">
        <f>AW83*0.25</f>
        <v>0</v>
      </c>
      <c r="AZ84" s="10">
        <f>AY83*0.5</f>
        <v>145.75</v>
      </c>
      <c r="BA84" s="165"/>
      <c r="BB84" s="10">
        <f>BA83*0.75</f>
        <v>513.89999999999884</v>
      </c>
      <c r="BD84" s="10">
        <f>BC83*1</f>
        <v>530.30000000000018</v>
      </c>
      <c r="BG84" s="10">
        <f>BF83*0.25</f>
        <v>0</v>
      </c>
      <c r="BI84" s="10">
        <f>BH83*0.5</f>
        <v>249.35</v>
      </c>
      <c r="BJ84" s="165"/>
      <c r="BK84" s="10">
        <f>BJ83*0.75</f>
        <v>450.07499999999959</v>
      </c>
      <c r="BL84" s="165"/>
      <c r="BM84" s="10">
        <f>BL83*1</f>
        <v>402.20000000000073</v>
      </c>
      <c r="BP84" s="10">
        <f>BO83*0.25</f>
        <v>0</v>
      </c>
      <c r="BR84" s="10">
        <f>BQ83*0.5</f>
        <v>205.25</v>
      </c>
      <c r="BT84" s="10">
        <f>BS83*0.75</f>
        <v>480</v>
      </c>
      <c r="BV84" s="10">
        <f>BU83*1</f>
        <v>381.00000000000045</v>
      </c>
      <c r="BX84" s="173"/>
      <c r="BY84" s="10">
        <f>BX83*0.25</f>
        <v>0</v>
      </c>
      <c r="BZ84" s="173"/>
      <c r="CA84" s="10">
        <f>BZ83*0.5</f>
        <v>0</v>
      </c>
      <c r="CB84" s="177"/>
      <c r="CC84" s="10">
        <f>CB83*0.75</f>
        <v>126</v>
      </c>
      <c r="CD84" s="177"/>
      <c r="CE84" s="437">
        <f>CD83*1</f>
        <v>98.900000000001455</v>
      </c>
      <c r="CG84" s="431"/>
      <c r="CH84" s="10">
        <f>CG83*0.25</f>
        <v>0</v>
      </c>
      <c r="CI84" s="431"/>
      <c r="CJ84" s="10">
        <f>CI83*0.5</f>
        <v>274.55</v>
      </c>
      <c r="CK84" s="165"/>
      <c r="CL84" s="10">
        <f>CK83*0.75</f>
        <v>557.99999999999932</v>
      </c>
      <c r="CM84" s="165"/>
      <c r="CN84" s="10">
        <f>CM83*1</f>
        <v>0</v>
      </c>
      <c r="CP84" s="431"/>
      <c r="CQ84" s="10">
        <f>CP83*0.25</f>
        <v>0</v>
      </c>
      <c r="CR84" s="431"/>
      <c r="CS84" s="10">
        <f>CR83*0.5</f>
        <v>159.15</v>
      </c>
      <c r="CT84" s="165"/>
      <c r="CU84" s="10">
        <f>CT83*0.75</f>
        <v>226.57499999999959</v>
      </c>
      <c r="CV84" s="165"/>
      <c r="CW84" s="10">
        <f>CV83*1</f>
        <v>0</v>
      </c>
      <c r="CY84" s="431"/>
      <c r="CZ84" s="10">
        <f>CY83*0.25</f>
        <v>0</v>
      </c>
      <c r="DA84" s="431"/>
      <c r="DB84" s="10">
        <f>DA83*0.5</f>
        <v>171.9</v>
      </c>
      <c r="DC84" s="165"/>
      <c r="DD84" s="10">
        <f>DC83*0.75</f>
        <v>381.22499999999877</v>
      </c>
      <c r="DE84" s="165"/>
      <c r="DF84" s="437">
        <f>DE83*1</f>
        <v>308.10000000000036</v>
      </c>
      <c r="DH84" s="431"/>
      <c r="DI84" s="10">
        <f>DH83*0.25</f>
        <v>0</v>
      </c>
      <c r="DJ84" s="431"/>
      <c r="DK84" s="10">
        <f>DJ83*0.5</f>
        <v>88.55</v>
      </c>
      <c r="DL84" s="165"/>
      <c r="DM84" s="10">
        <f>DL83*0.75</f>
        <v>180.37499999999864</v>
      </c>
      <c r="DN84" s="165"/>
      <c r="DO84" s="10">
        <f>DN83*1</f>
        <v>0</v>
      </c>
      <c r="DQ84" s="431"/>
      <c r="DR84" s="10">
        <f>DQ83*0.25</f>
        <v>0</v>
      </c>
      <c r="DS84" s="431"/>
      <c r="DT84" s="10">
        <f>DS83*0.5</f>
        <v>179.7</v>
      </c>
      <c r="DU84" s="165"/>
      <c r="DV84" s="10">
        <f>DU83*0.75</f>
        <v>318.37499999999932</v>
      </c>
      <c r="DW84" s="165"/>
      <c r="DX84" s="437">
        <f>DW83*1</f>
        <v>381.00000000000182</v>
      </c>
      <c r="DZ84" s="431"/>
      <c r="EA84" s="10">
        <f>DZ83*0.25</f>
        <v>0</v>
      </c>
      <c r="EB84" s="431"/>
      <c r="EC84" s="10">
        <f>EB83*0.5</f>
        <v>226.6</v>
      </c>
      <c r="ED84" s="31"/>
      <c r="EE84" s="10">
        <f>ED83*0.75</f>
        <v>337.64999999999918</v>
      </c>
      <c r="EF84" s="31"/>
      <c r="EG84" s="10">
        <f>EF83*1</f>
        <v>0</v>
      </c>
      <c r="EI84" s="431"/>
      <c r="EJ84" s="10">
        <f>EI83*0.25</f>
        <v>0</v>
      </c>
      <c r="EK84" s="431"/>
      <c r="EL84" s="10">
        <f>EK83*0.5</f>
        <v>197.3</v>
      </c>
      <c r="EM84" s="165"/>
      <c r="EN84" s="10">
        <f>EM83*0.75</f>
        <v>228.375</v>
      </c>
      <c r="EO84" s="165"/>
      <c r="EP84" s="10">
        <f>EO83*1</f>
        <v>0</v>
      </c>
      <c r="ER84" s="431"/>
      <c r="ES84" s="10">
        <f>ER83*0.25</f>
        <v>0</v>
      </c>
      <c r="ET84" s="431"/>
      <c r="EU84" s="10">
        <f>ET83*0.5</f>
        <v>137.15</v>
      </c>
      <c r="EV84" s="165"/>
      <c r="EW84" s="10">
        <f>EV83*0.75</f>
        <v>286.64999999999782</v>
      </c>
      <c r="EX84" s="165"/>
      <c r="EY84" s="10">
        <f>EX83*1</f>
        <v>0</v>
      </c>
      <c r="FA84" s="431"/>
      <c r="FB84" s="10">
        <f>FA83*0.25</f>
        <v>0</v>
      </c>
      <c r="FC84" s="431"/>
      <c r="FD84" s="10">
        <f>FC83*0.5</f>
        <v>219</v>
      </c>
      <c r="FE84" s="31"/>
      <c r="FF84" s="10">
        <f>FE83*0.75</f>
        <v>333.29999999999836</v>
      </c>
      <c r="FG84" s="31"/>
      <c r="FH84" s="437">
        <f>FG83*1</f>
        <v>154.10000000000036</v>
      </c>
      <c r="FJ84" s="431"/>
      <c r="FK84" s="10">
        <f>FJ83*0.25</f>
        <v>0</v>
      </c>
      <c r="FL84" s="431"/>
      <c r="FM84" s="10">
        <f>FL83*0.5</f>
        <v>188.05</v>
      </c>
      <c r="FN84" s="165"/>
      <c r="FO84" s="10">
        <f>FN83*0.75</f>
        <v>163.27500000000055</v>
      </c>
      <c r="FP84" s="165"/>
      <c r="FQ84" s="437">
        <f>FP83*1</f>
        <v>556.80000000000109</v>
      </c>
      <c r="FS84" s="431"/>
      <c r="FT84" s="10">
        <f>FS83*0.25</f>
        <v>0</v>
      </c>
      <c r="FU84" s="431"/>
      <c r="FV84" s="10">
        <f>FU83*0.5</f>
        <v>166.1</v>
      </c>
      <c r="FW84" s="165"/>
      <c r="FX84" s="10">
        <f>FW83*0.75</f>
        <v>372.22499999999809</v>
      </c>
      <c r="FY84" s="165"/>
      <c r="FZ84" s="10">
        <f>FY83*1</f>
        <v>0</v>
      </c>
      <c r="GB84" s="431"/>
      <c r="GC84" s="10">
        <f>GB83*0.25</f>
        <v>0</v>
      </c>
      <c r="GD84" s="431"/>
      <c r="GE84" s="10">
        <f>GD83*0.5</f>
        <v>62.25</v>
      </c>
      <c r="GF84" s="31"/>
      <c r="GG84" s="10">
        <f>GF83*0.75</f>
        <v>205.875</v>
      </c>
      <c r="GH84" s="31"/>
      <c r="GI84" s="10">
        <f>GH83*1</f>
        <v>0</v>
      </c>
      <c r="GK84" s="431"/>
      <c r="GL84" s="10">
        <f>GK83*0.25</f>
        <v>0</v>
      </c>
      <c r="GM84" s="431"/>
      <c r="GN84" s="10">
        <f>GM83*0.5</f>
        <v>1049.8</v>
      </c>
      <c r="GO84" s="165"/>
      <c r="GP84" s="10">
        <f>GO83*0.75</f>
        <v>1776.1500000000019</v>
      </c>
      <c r="GQ84" s="165"/>
      <c r="GR84" s="437">
        <f>GQ83*1</f>
        <v>1108.7999999999975</v>
      </c>
      <c r="GT84" s="431"/>
      <c r="GU84" s="10">
        <f>GT83*0.25</f>
        <v>0</v>
      </c>
      <c r="GV84" s="431"/>
      <c r="GW84" s="10">
        <f>GV83*0.5</f>
        <v>164.05</v>
      </c>
      <c r="GX84" s="165"/>
      <c r="GY84" s="10">
        <f>GX83*0.75</f>
        <v>138.674999999997</v>
      </c>
      <c r="GZ84" s="165"/>
      <c r="HA84" s="10">
        <f>GZ83*1</f>
        <v>0</v>
      </c>
      <c r="HD84" s="10">
        <f>HC83*0.25</f>
        <v>0</v>
      </c>
      <c r="HF84" s="10">
        <f>HE83*0.5</f>
        <v>86.15</v>
      </c>
      <c r="HH84" s="10">
        <f>HG83*0.75</f>
        <v>143.92499999999973</v>
      </c>
      <c r="HJ84" s="10">
        <f>HI83*1</f>
        <v>776.30000000000155</v>
      </c>
      <c r="HL84" s="431"/>
      <c r="HM84" s="10">
        <f>HL83*0.25</f>
        <v>0</v>
      </c>
      <c r="HN84" s="431"/>
      <c r="HO84" s="10">
        <f>HN83*0.5</f>
        <v>295.8</v>
      </c>
      <c r="HP84" s="431"/>
      <c r="HQ84" s="10">
        <f>HP83*0.75</f>
        <v>691.35000000000218</v>
      </c>
      <c r="HS84" s="10">
        <f>HR83*1</f>
        <v>0</v>
      </c>
      <c r="HU84" s="431"/>
      <c r="HV84" s="10">
        <f>HU83*0.25</f>
        <v>0</v>
      </c>
      <c r="HW84" s="431"/>
      <c r="HX84" s="10">
        <f>HW83*0.5</f>
        <v>1611.5</v>
      </c>
      <c r="HY84" s="431"/>
      <c r="HZ84" s="10">
        <f>HY83*0.75</f>
        <v>2211.2999999999997</v>
      </c>
      <c r="IB84" s="437">
        <f>IA83*1</f>
        <v>3473.5999999999967</v>
      </c>
      <c r="ID84" s="431"/>
      <c r="IE84" s="10">
        <f>ID83*0.25</f>
        <v>0</v>
      </c>
      <c r="IF84" s="431"/>
      <c r="IG84" s="10">
        <f>IF83*0.5</f>
        <v>69.45</v>
      </c>
      <c r="IH84" s="431"/>
      <c r="II84" s="10">
        <f>IH83*0.75</f>
        <v>196.34999999999945</v>
      </c>
      <c r="IK84" s="10">
        <f>IJ83*1</f>
        <v>0</v>
      </c>
      <c r="IM84" s="431"/>
      <c r="IN84" s="10">
        <f>IM83*0.25</f>
        <v>0</v>
      </c>
      <c r="IO84" s="431"/>
      <c r="IP84" s="10">
        <f>IO83*0.5</f>
        <v>272.5</v>
      </c>
      <c r="IQ84" s="431"/>
      <c r="IR84" s="10">
        <f>IQ83*0.75</f>
        <v>266.17499999999836</v>
      </c>
      <c r="IT84" s="10">
        <f>IS83*1</f>
        <v>0</v>
      </c>
      <c r="IW84" s="10">
        <f>IV83*0.25</f>
        <v>0</v>
      </c>
      <c r="IY84" s="10">
        <f>IX83*0.5</f>
        <v>53.95</v>
      </c>
      <c r="JA84" s="10">
        <f>IZ83*0.75</f>
        <v>106.65000000000327</v>
      </c>
      <c r="JC84" s="10">
        <f>JB83*1</f>
        <v>332.40000000000055</v>
      </c>
      <c r="JE84" s="431"/>
      <c r="JF84" s="10">
        <f>JE83*0.25</f>
        <v>0</v>
      </c>
      <c r="JG84" s="431"/>
      <c r="JH84" s="10">
        <f>JG83*0.5</f>
        <v>158.9</v>
      </c>
      <c r="JI84" s="431"/>
      <c r="JJ84" s="10">
        <f>JI83*0.75</f>
        <v>459.45000000000164</v>
      </c>
      <c r="JL84" s="437">
        <f>JK83*1</f>
        <v>395.40000000000146</v>
      </c>
      <c r="JN84" s="431"/>
      <c r="JO84" s="10">
        <f>JN83*0.25</f>
        <v>0</v>
      </c>
      <c r="JP84" s="431"/>
      <c r="JQ84" s="10">
        <f>JP83*0.5</f>
        <v>144.85</v>
      </c>
      <c r="JR84" s="431"/>
      <c r="JS84" s="10">
        <f>JR83*0.75</f>
        <v>156.37500000000273</v>
      </c>
      <c r="JU84" s="10">
        <f>JT83*1</f>
        <v>0</v>
      </c>
      <c r="JW84" s="431"/>
      <c r="JX84" s="10">
        <f>JW83*0.25</f>
        <v>0</v>
      </c>
      <c r="JY84" s="431"/>
      <c r="JZ84" s="10">
        <f>JY83*0.5</f>
        <v>1615.65</v>
      </c>
      <c r="KA84" s="431"/>
      <c r="KB84" s="10">
        <f>KA83*0.75</f>
        <v>1453.9500000000044</v>
      </c>
      <c r="KD84" s="437">
        <f t="shared" ref="KD84" si="25">KC83*1</f>
        <v>3284.7999999999465</v>
      </c>
      <c r="KG84" s="10">
        <f>KF83*0.25</f>
        <v>0</v>
      </c>
      <c r="KI84" s="10">
        <f>KH83*0.5</f>
        <v>95.15</v>
      </c>
      <c r="KK84" s="10">
        <f>KJ83*0.75</f>
        <v>109.79999999999836</v>
      </c>
      <c r="KM84" s="10">
        <f>KL83*1</f>
        <v>177.50000000000182</v>
      </c>
      <c r="KO84" s="431"/>
      <c r="KP84" s="10">
        <f>KO83*0.25</f>
        <v>0</v>
      </c>
      <c r="KQ84" s="431"/>
      <c r="KR84" s="10">
        <f>KQ83*0.5</f>
        <v>164.45</v>
      </c>
      <c r="KS84" s="431"/>
      <c r="KT84" s="10">
        <f>KS83*0.75</f>
        <v>388.65000000000327</v>
      </c>
      <c r="KV84" s="10">
        <f>KU83*1</f>
        <v>0</v>
      </c>
      <c r="KX84" s="431"/>
      <c r="KY84" s="10">
        <f>KX83*0.25</f>
        <v>0</v>
      </c>
      <c r="KZ84" s="431"/>
      <c r="LA84" s="10">
        <f>KZ83*0.5</f>
        <v>173.7</v>
      </c>
      <c r="LB84" s="431"/>
      <c r="LC84" s="10">
        <f>LB83*0.75</f>
        <v>265.72499999999945</v>
      </c>
      <c r="LE84" s="10">
        <f>LD83*1</f>
        <v>0</v>
      </c>
      <c r="LG84" s="431"/>
      <c r="LH84" s="10">
        <f>LG83*0.25</f>
        <v>0</v>
      </c>
      <c r="LI84" s="431"/>
      <c r="LJ84" s="10">
        <f>LI83*0.5</f>
        <v>49.75</v>
      </c>
      <c r="LK84" s="29"/>
      <c r="LL84" s="10">
        <f>LK83*0.75</f>
        <v>96.749999999998636</v>
      </c>
      <c r="LM84" s="29"/>
      <c r="LN84" s="10">
        <f>LM83*1</f>
        <v>0</v>
      </c>
      <c r="LQ84" s="10">
        <f>LP83*0.25</f>
        <v>0</v>
      </c>
      <c r="LS84" s="10">
        <f>LR83*0.5</f>
        <v>105.5</v>
      </c>
      <c r="LU84" s="10">
        <f>LT83*0.75</f>
        <v>369.90000000000055</v>
      </c>
      <c r="LW84" s="10">
        <f>LV83*1</f>
        <v>349.30000000000064</v>
      </c>
      <c r="LY84" s="431"/>
      <c r="LZ84" s="10">
        <f>LY83*0.25</f>
        <v>0</v>
      </c>
      <c r="MA84" s="431"/>
      <c r="MB84" s="10">
        <f>MA83*0.5</f>
        <v>56.15</v>
      </c>
      <c r="MC84" s="431"/>
      <c r="MD84" s="10">
        <f>MC83*0.75</f>
        <v>260.92500000000109</v>
      </c>
      <c r="MF84" s="10">
        <f>ME83*1</f>
        <v>0</v>
      </c>
      <c r="MH84" s="431"/>
      <c r="MI84" s="10">
        <f>MH83*0.25</f>
        <v>0</v>
      </c>
      <c r="MJ84" s="431"/>
      <c r="MK84" s="10">
        <f>MJ83*0.5</f>
        <v>535.15</v>
      </c>
      <c r="ML84" s="431"/>
      <c r="MM84" s="10">
        <f>ML83*0.75</f>
        <v>548.92500000000655</v>
      </c>
      <c r="MO84" s="437">
        <f>MN83*1</f>
        <v>1181.1999999999989</v>
      </c>
      <c r="MQ84" s="431"/>
      <c r="MR84" s="10">
        <f>MQ83*0.25</f>
        <v>0</v>
      </c>
      <c r="MS84" s="431"/>
      <c r="MT84" s="10">
        <f>MS83*0.5</f>
        <v>123.25</v>
      </c>
      <c r="MU84" s="431"/>
      <c r="MV84" s="10">
        <f>MU83*0.75</f>
        <v>223.12500000000546</v>
      </c>
      <c r="MX84" s="437">
        <f>MW83*1</f>
        <v>293.49999999999636</v>
      </c>
    </row>
    <row r="85" spans="1:363" s="60" customFormat="1" ht="15.75">
      <c r="A85" s="377"/>
      <c r="B85" s="381"/>
      <c r="C85" s="379"/>
      <c r="E85" s="85"/>
      <c r="G85" s="85"/>
      <c r="I85" s="85"/>
      <c r="L85" s="379"/>
      <c r="N85" s="85"/>
      <c r="P85" s="85"/>
      <c r="R85" s="85"/>
      <c r="U85" s="379"/>
      <c r="W85" s="85"/>
      <c r="Y85" s="85"/>
      <c r="Z85" s="382"/>
      <c r="AB85" s="382"/>
      <c r="AD85" s="379"/>
      <c r="AF85" s="380"/>
      <c r="AI85" s="382"/>
      <c r="AK85" s="382"/>
      <c r="AM85" s="379"/>
      <c r="AO85" s="380"/>
      <c r="AR85" s="382"/>
      <c r="AT85" s="382"/>
      <c r="AV85" s="379"/>
      <c r="AW85" s="235"/>
      <c r="AX85" s="380"/>
      <c r="AY85" s="235"/>
      <c r="BA85" s="382"/>
      <c r="BC85" s="382"/>
      <c r="BE85" s="379"/>
      <c r="BG85" s="380"/>
      <c r="BJ85" s="382"/>
      <c r="BL85" s="382"/>
      <c r="BN85" s="379"/>
      <c r="BP85" s="380"/>
      <c r="BW85" s="379"/>
      <c r="BX85" s="384"/>
      <c r="BY85" s="380"/>
      <c r="BZ85" s="384"/>
      <c r="CB85" s="385"/>
      <c r="CD85" s="385"/>
      <c r="CE85" s="456"/>
      <c r="CF85" s="379"/>
      <c r="CG85" s="456"/>
      <c r="CH85" s="380"/>
      <c r="CI85" s="456"/>
      <c r="CK85" s="382"/>
      <c r="CM85" s="382"/>
      <c r="CO85" s="379"/>
      <c r="CP85" s="456"/>
      <c r="CQ85" s="380"/>
      <c r="CR85" s="456"/>
      <c r="CT85" s="382"/>
      <c r="CV85" s="382"/>
      <c r="CX85" s="379"/>
      <c r="CY85" s="456"/>
      <c r="CZ85" s="380"/>
      <c r="DA85" s="456"/>
      <c r="DC85" s="382"/>
      <c r="DE85" s="382"/>
      <c r="DF85" s="456"/>
      <c r="DG85" s="379"/>
      <c r="DH85" s="456"/>
      <c r="DI85" s="380"/>
      <c r="DJ85" s="456"/>
      <c r="DL85" s="382"/>
      <c r="DN85" s="382"/>
      <c r="DP85" s="379"/>
      <c r="DQ85" s="456"/>
      <c r="DR85" s="380"/>
      <c r="DS85" s="456"/>
      <c r="DU85" s="382"/>
      <c r="DW85" s="382"/>
      <c r="DX85" s="456"/>
      <c r="DY85" s="379"/>
      <c r="DZ85" s="456"/>
      <c r="EA85" s="380"/>
      <c r="EB85" s="456"/>
      <c r="ED85" s="235"/>
      <c r="EF85" s="235"/>
      <c r="EH85" s="379"/>
      <c r="EI85" s="456"/>
      <c r="EJ85" s="380"/>
      <c r="EK85" s="456"/>
      <c r="EM85" s="382"/>
      <c r="EO85" s="382"/>
      <c r="EQ85" s="379"/>
      <c r="ER85" s="456"/>
      <c r="ES85" s="380"/>
      <c r="ET85" s="456"/>
      <c r="EV85" s="382"/>
      <c r="EX85" s="382"/>
      <c r="EZ85" s="379"/>
      <c r="FA85" s="456"/>
      <c r="FB85" s="380"/>
      <c r="FC85" s="456"/>
      <c r="FE85" s="235"/>
      <c r="FG85" s="235"/>
      <c r="FH85" s="456"/>
      <c r="FI85" s="379"/>
      <c r="FJ85" s="456"/>
      <c r="FK85" s="380"/>
      <c r="FL85" s="456"/>
      <c r="FN85" s="382"/>
      <c r="FP85" s="382"/>
      <c r="FQ85" s="456"/>
      <c r="FR85" s="379"/>
      <c r="FS85" s="456"/>
      <c r="FT85" s="380"/>
      <c r="FU85" s="456"/>
      <c r="FW85" s="382"/>
      <c r="FY85" s="382"/>
      <c r="GA85" s="379"/>
      <c r="GB85" s="456"/>
      <c r="GC85" s="380"/>
      <c r="GD85" s="456"/>
      <c r="GF85" s="235"/>
      <c r="GH85" s="235"/>
      <c r="GJ85" s="379"/>
      <c r="GK85" s="456"/>
      <c r="GL85" s="380"/>
      <c r="GM85" s="456"/>
      <c r="GO85" s="382"/>
      <c r="GQ85" s="382"/>
      <c r="GR85" s="456"/>
      <c r="GS85" s="379"/>
      <c r="GT85" s="456"/>
      <c r="GU85" s="380"/>
      <c r="GV85" s="456"/>
      <c r="GX85" s="382"/>
      <c r="GZ85" s="382"/>
      <c r="HB85" s="379"/>
      <c r="HD85" s="380"/>
      <c r="HK85" s="379"/>
      <c r="HL85" s="456"/>
      <c r="HM85" s="380"/>
      <c r="HN85" s="456"/>
      <c r="HP85" s="456"/>
      <c r="HT85" s="379"/>
      <c r="HU85" s="456"/>
      <c r="HV85" s="380"/>
      <c r="HW85" s="456"/>
      <c r="HY85" s="456"/>
      <c r="IB85" s="456"/>
      <c r="IC85" s="379"/>
      <c r="ID85" s="456"/>
      <c r="IE85" s="380"/>
      <c r="IF85" s="456"/>
      <c r="IH85" s="456"/>
      <c r="IL85" s="379"/>
      <c r="IM85" s="456"/>
      <c r="IN85" s="380"/>
      <c r="IO85" s="456"/>
      <c r="IQ85" s="456"/>
      <c r="IU85" s="379"/>
      <c r="IW85" s="380"/>
      <c r="JD85" s="379"/>
      <c r="JE85" s="456"/>
      <c r="JF85" s="380"/>
      <c r="JG85" s="456"/>
      <c r="JI85" s="456"/>
      <c r="JL85" s="456"/>
      <c r="JM85" s="379"/>
      <c r="JN85" s="456"/>
      <c r="JO85" s="380"/>
      <c r="JP85" s="456"/>
      <c r="JR85" s="456"/>
      <c r="JV85" s="379"/>
      <c r="JW85" s="456"/>
      <c r="JX85" s="380"/>
      <c r="JY85" s="456"/>
      <c r="KA85" s="456"/>
      <c r="KD85" s="456"/>
      <c r="KE85" s="379"/>
      <c r="KG85" s="380"/>
      <c r="KN85" s="379"/>
      <c r="KO85" s="456"/>
      <c r="KP85" s="380"/>
      <c r="KQ85" s="456"/>
      <c r="KS85" s="456"/>
      <c r="KW85" s="379"/>
      <c r="KX85" s="456"/>
      <c r="KY85" s="380"/>
      <c r="KZ85" s="456"/>
      <c r="LB85" s="456"/>
      <c r="LF85" s="379"/>
      <c r="LG85" s="456"/>
      <c r="LH85" s="380"/>
      <c r="LI85" s="456"/>
      <c r="LK85" s="383"/>
      <c r="LM85" s="383"/>
      <c r="LO85" s="379"/>
      <c r="LQ85" s="380"/>
      <c r="LX85" s="379"/>
      <c r="LY85" s="456"/>
      <c r="LZ85" s="380"/>
      <c r="MA85" s="456"/>
      <c r="MC85" s="456"/>
      <c r="MG85" s="379"/>
      <c r="MH85" s="456"/>
      <c r="MI85" s="380"/>
      <c r="MJ85" s="456"/>
      <c r="ML85" s="456"/>
      <c r="MO85" s="456"/>
      <c r="MP85" s="379"/>
      <c r="MQ85" s="456"/>
      <c r="MR85" s="380"/>
      <c r="MS85" s="456"/>
      <c r="MU85" s="456"/>
      <c r="MX85" s="456"/>
      <c r="MY85" s="379"/>
    </row>
    <row r="86" spans="1:363" ht="18">
      <c r="A86" s="62" t="s">
        <v>1031</v>
      </c>
      <c r="B86" s="69"/>
      <c r="D86"/>
      <c r="E86" s="1" t="s">
        <v>190</v>
      </c>
      <c r="G86" s="1" t="s">
        <v>186</v>
      </c>
      <c r="H86">
        <v>417</v>
      </c>
      <c r="I86" s="1" t="s">
        <v>187</v>
      </c>
      <c r="K86" s="1" t="s">
        <v>188</v>
      </c>
      <c r="N86" s="1" t="s">
        <v>190</v>
      </c>
      <c r="P86" s="1" t="s">
        <v>186</v>
      </c>
      <c r="Q86">
        <v>205.5</v>
      </c>
      <c r="R86" s="1" t="s">
        <v>187</v>
      </c>
      <c r="T86" s="1" t="s">
        <v>188</v>
      </c>
      <c r="W86" s="1" t="s">
        <v>190</v>
      </c>
      <c r="Y86" s="1" t="s">
        <v>186</v>
      </c>
      <c r="Z86" s="168">
        <v>767.99999999999955</v>
      </c>
      <c r="AA86" s="1" t="s">
        <v>187</v>
      </c>
      <c r="AB86" s="168"/>
      <c r="AC86" s="1" t="s">
        <v>188</v>
      </c>
      <c r="AF86" s="1" t="s">
        <v>190</v>
      </c>
      <c r="AH86" s="1" t="s">
        <v>186</v>
      </c>
      <c r="AI86" s="168">
        <v>371.20000000000073</v>
      </c>
      <c r="AJ86" s="1" t="s">
        <v>187</v>
      </c>
      <c r="AK86" s="168"/>
      <c r="AL86" s="1" t="s">
        <v>188</v>
      </c>
      <c r="AO86" s="1" t="s">
        <v>190</v>
      </c>
      <c r="AQ86" s="1" t="s">
        <v>186</v>
      </c>
      <c r="AR86" s="168">
        <v>199.14999999999964</v>
      </c>
      <c r="AS86" s="1" t="s">
        <v>187</v>
      </c>
      <c r="AT86" s="168"/>
      <c r="AU86" s="1" t="s">
        <v>188</v>
      </c>
      <c r="AW86" s="31"/>
      <c r="AX86" s="1" t="s">
        <v>190</v>
      </c>
      <c r="AZ86" s="1" t="s">
        <v>186</v>
      </c>
      <c r="BA86" s="168">
        <v>362.20000000000027</v>
      </c>
      <c r="BB86" s="1" t="s">
        <v>187</v>
      </c>
      <c r="BC86" s="168"/>
      <c r="BD86" s="1" t="s">
        <v>188</v>
      </c>
      <c r="BG86" s="1" t="s">
        <v>190</v>
      </c>
      <c r="BI86" s="1" t="s">
        <v>186</v>
      </c>
      <c r="BJ86" s="168">
        <v>579.89999999999964</v>
      </c>
      <c r="BK86" s="1" t="s">
        <v>187</v>
      </c>
      <c r="BL86" s="168"/>
      <c r="BM86" s="1" t="s">
        <v>188</v>
      </c>
      <c r="BP86" s="1" t="s">
        <v>190</v>
      </c>
      <c r="BR86" s="1" t="s">
        <v>186</v>
      </c>
      <c r="BS86" s="168">
        <v>461.09999999999945</v>
      </c>
      <c r="BT86" s="1" t="s">
        <v>187</v>
      </c>
      <c r="BU86" s="168"/>
      <c r="BV86" s="1" t="s">
        <v>188</v>
      </c>
      <c r="BX86" s="173"/>
      <c r="BY86" s="1" t="s">
        <v>190</v>
      </c>
      <c r="BZ86" s="173"/>
      <c r="CA86" s="1" t="s">
        <v>186</v>
      </c>
      <c r="CB86" s="176">
        <v>252.00000000000045</v>
      </c>
      <c r="CC86" s="1" t="s">
        <v>187</v>
      </c>
      <c r="CD86" s="176"/>
      <c r="CE86" s="432" t="s">
        <v>188</v>
      </c>
      <c r="CG86" s="431"/>
      <c r="CH86" s="1" t="s">
        <v>190</v>
      </c>
      <c r="CI86" s="431"/>
      <c r="CJ86" s="1" t="s">
        <v>186</v>
      </c>
      <c r="CK86" s="168">
        <v>321.19999999999891</v>
      </c>
      <c r="CL86" s="1" t="s">
        <v>187</v>
      </c>
      <c r="CM86" s="168"/>
      <c r="CN86" s="1" t="s">
        <v>188</v>
      </c>
      <c r="CP86" s="431"/>
      <c r="CQ86" s="1" t="s">
        <v>190</v>
      </c>
      <c r="CR86" s="431"/>
      <c r="CS86" s="1" t="s">
        <v>186</v>
      </c>
      <c r="CT86" s="168">
        <v>303.44999999999982</v>
      </c>
      <c r="CU86" s="1" t="s">
        <v>187</v>
      </c>
      <c r="CV86" s="168"/>
      <c r="CW86" s="1" t="s">
        <v>188</v>
      </c>
      <c r="CY86" s="431"/>
      <c r="CZ86" s="1" t="s">
        <v>190</v>
      </c>
      <c r="DA86" s="431"/>
      <c r="DB86" s="1" t="s">
        <v>186</v>
      </c>
      <c r="DC86" s="168">
        <v>298.14999999999873</v>
      </c>
      <c r="DD86" s="1" t="s">
        <v>187</v>
      </c>
      <c r="DE86" s="168"/>
      <c r="DF86" s="432" t="s">
        <v>188</v>
      </c>
      <c r="DH86" s="431"/>
      <c r="DI86" s="1" t="s">
        <v>190</v>
      </c>
      <c r="DJ86" s="431"/>
      <c r="DK86" s="1" t="s">
        <v>186</v>
      </c>
      <c r="DL86" s="168">
        <v>68.099999999999454</v>
      </c>
      <c r="DM86" s="1" t="s">
        <v>187</v>
      </c>
      <c r="DN86" s="168"/>
      <c r="DO86" s="1" t="s">
        <v>188</v>
      </c>
      <c r="DQ86" s="431"/>
      <c r="DR86" s="1" t="s">
        <v>190</v>
      </c>
      <c r="DS86" s="431"/>
      <c r="DT86" s="1" t="s">
        <v>186</v>
      </c>
      <c r="DU86" s="496">
        <v>315.54999999999927</v>
      </c>
      <c r="DV86" s="1" t="s">
        <v>187</v>
      </c>
      <c r="DW86" s="213"/>
      <c r="DX86" s="432" t="s">
        <v>188</v>
      </c>
      <c r="DZ86" s="431"/>
      <c r="EA86" s="1" t="s">
        <v>190</v>
      </c>
      <c r="EB86" s="431"/>
      <c r="EC86" s="1" t="s">
        <v>186</v>
      </c>
      <c r="ED86" s="168">
        <v>112.29999999999927</v>
      </c>
      <c r="EE86" s="1" t="s">
        <v>187</v>
      </c>
      <c r="EF86" s="168"/>
      <c r="EG86" s="1" t="s">
        <v>188</v>
      </c>
      <c r="EI86" s="431"/>
      <c r="EJ86" s="1" t="s">
        <v>190</v>
      </c>
      <c r="EK86" s="431"/>
      <c r="EL86" s="1" t="s">
        <v>186</v>
      </c>
      <c r="EM86" s="496">
        <v>400.14999999999964</v>
      </c>
      <c r="EN86" s="1" t="s">
        <v>187</v>
      </c>
      <c r="EO86" s="213"/>
      <c r="EP86" s="1" t="s">
        <v>188</v>
      </c>
      <c r="ER86" s="431"/>
      <c r="ES86" s="1" t="s">
        <v>190</v>
      </c>
      <c r="ET86" s="431"/>
      <c r="EU86" s="1" t="s">
        <v>186</v>
      </c>
      <c r="EV86" s="168">
        <v>143.44999999999982</v>
      </c>
      <c r="EW86" s="1" t="s">
        <v>187</v>
      </c>
      <c r="EX86" s="168"/>
      <c r="EY86" s="1" t="s">
        <v>188</v>
      </c>
      <c r="FA86" s="431"/>
      <c r="FB86" s="1" t="s">
        <v>190</v>
      </c>
      <c r="FC86" s="431"/>
      <c r="FD86" s="1" t="s">
        <v>186</v>
      </c>
      <c r="FE86" s="496">
        <v>113.5</v>
      </c>
      <c r="FF86" s="1" t="s">
        <v>187</v>
      </c>
      <c r="FG86" s="213"/>
      <c r="FH86" s="432" t="s">
        <v>188</v>
      </c>
      <c r="FJ86" s="431"/>
      <c r="FK86" s="1" t="s">
        <v>190</v>
      </c>
      <c r="FL86" s="431"/>
      <c r="FM86" s="1" t="s">
        <v>186</v>
      </c>
      <c r="FN86" s="496">
        <v>175.50000000000091</v>
      </c>
      <c r="FO86" s="1" t="s">
        <v>187</v>
      </c>
      <c r="FP86" s="213"/>
      <c r="FQ86" s="432" t="s">
        <v>188</v>
      </c>
      <c r="FS86" s="431"/>
      <c r="FT86" s="1" t="s">
        <v>190</v>
      </c>
      <c r="FU86" s="431"/>
      <c r="FV86" s="1" t="s">
        <v>186</v>
      </c>
      <c r="FW86" s="496">
        <v>399.30000000000018</v>
      </c>
      <c r="FX86" s="1" t="s">
        <v>187</v>
      </c>
      <c r="FY86" s="213"/>
      <c r="FZ86" s="1" t="s">
        <v>188</v>
      </c>
      <c r="GB86" s="431"/>
      <c r="GC86" s="1" t="s">
        <v>190</v>
      </c>
      <c r="GD86" s="431"/>
      <c r="GE86" s="1" t="s">
        <v>186</v>
      </c>
      <c r="GF86" s="168">
        <v>246.80000000000109</v>
      </c>
      <c r="GG86" s="1" t="s">
        <v>187</v>
      </c>
      <c r="GH86" s="168"/>
      <c r="GI86" s="1" t="s">
        <v>188</v>
      </c>
      <c r="GK86" s="431"/>
      <c r="GL86" s="1" t="s">
        <v>190</v>
      </c>
      <c r="GM86" s="431"/>
      <c r="GN86" s="1" t="s">
        <v>186</v>
      </c>
      <c r="GO86" s="496">
        <v>2107.8999999999951</v>
      </c>
      <c r="GP86" s="1" t="s">
        <v>187</v>
      </c>
      <c r="GQ86" s="213"/>
      <c r="GR86" s="432" t="s">
        <v>188</v>
      </c>
      <c r="GT86" s="431"/>
      <c r="GU86" s="1" t="s">
        <v>190</v>
      </c>
      <c r="GV86" s="431"/>
      <c r="GW86" s="1" t="s">
        <v>186</v>
      </c>
      <c r="GX86" s="496">
        <v>184.29999999999927</v>
      </c>
      <c r="GY86" s="1" t="s">
        <v>187</v>
      </c>
      <c r="GZ86" s="213"/>
      <c r="HA86" s="1" t="s">
        <v>188</v>
      </c>
      <c r="HD86" s="1" t="s">
        <v>190</v>
      </c>
      <c r="HF86" s="1" t="s">
        <v>186</v>
      </c>
      <c r="HG86" s="168">
        <v>464.09999999999309</v>
      </c>
      <c r="HH86" s="1" t="s">
        <v>187</v>
      </c>
      <c r="HJ86" s="1" t="s">
        <v>188</v>
      </c>
      <c r="HL86" s="431"/>
      <c r="HM86" s="1" t="s">
        <v>190</v>
      </c>
      <c r="HN86" s="431"/>
      <c r="HO86" s="1" t="s">
        <v>186</v>
      </c>
      <c r="HP86" s="496">
        <v>499.59999999999491</v>
      </c>
      <c r="HQ86" s="1" t="s">
        <v>187</v>
      </c>
      <c r="HR86" s="213"/>
      <c r="HS86" s="1" t="s">
        <v>188</v>
      </c>
      <c r="HU86" s="431"/>
      <c r="HV86" s="1" t="s">
        <v>190</v>
      </c>
      <c r="HW86" s="431"/>
      <c r="HX86" s="1" t="s">
        <v>186</v>
      </c>
      <c r="HY86" s="496">
        <v>2154.899999999996</v>
      </c>
      <c r="HZ86" s="1" t="s">
        <v>187</v>
      </c>
      <c r="IA86" s="213"/>
      <c r="IB86" s="432" t="s">
        <v>188</v>
      </c>
      <c r="ID86" s="431"/>
      <c r="IE86" s="1" t="s">
        <v>190</v>
      </c>
      <c r="IF86" s="431"/>
      <c r="IG86" s="1" t="s">
        <v>186</v>
      </c>
      <c r="IH86" s="496">
        <v>356.99999999999454</v>
      </c>
      <c r="II86" s="1" t="s">
        <v>187</v>
      </c>
      <c r="IJ86" s="213"/>
      <c r="IK86" s="1" t="s">
        <v>188</v>
      </c>
      <c r="IM86" s="431"/>
      <c r="IN86" s="1" t="s">
        <v>190</v>
      </c>
      <c r="IO86" s="431"/>
      <c r="IP86" s="1" t="s">
        <v>186</v>
      </c>
      <c r="IQ86" s="168">
        <v>262.09999999999491</v>
      </c>
      <c r="IR86" s="1" t="s">
        <v>187</v>
      </c>
      <c r="IS86" s="168"/>
      <c r="IT86" s="1" t="s">
        <v>188</v>
      </c>
      <c r="IW86" s="1" t="s">
        <v>190</v>
      </c>
      <c r="IY86" s="1" t="s">
        <v>186</v>
      </c>
      <c r="IZ86" s="213">
        <v>288.399999999996</v>
      </c>
      <c r="JA86" s="1" t="s">
        <v>187</v>
      </c>
      <c r="JB86" s="213"/>
      <c r="JC86" s="1" t="s">
        <v>188</v>
      </c>
      <c r="JE86" s="431"/>
      <c r="JF86" s="1" t="s">
        <v>190</v>
      </c>
      <c r="JG86" s="431"/>
      <c r="JH86" s="1" t="s">
        <v>186</v>
      </c>
      <c r="JI86" s="496">
        <v>422.49999999999636</v>
      </c>
      <c r="JJ86" s="1" t="s">
        <v>187</v>
      </c>
      <c r="JK86" s="213"/>
      <c r="JL86" s="432" t="s">
        <v>188</v>
      </c>
      <c r="JN86" s="431"/>
      <c r="JO86" s="1" t="s">
        <v>190</v>
      </c>
      <c r="JP86" s="431"/>
      <c r="JQ86" s="1" t="s">
        <v>186</v>
      </c>
      <c r="JR86" s="496">
        <v>267.09999999999854</v>
      </c>
      <c r="JS86" s="1" t="s">
        <v>187</v>
      </c>
      <c r="JT86" s="213"/>
      <c r="JU86" s="1" t="s">
        <v>188</v>
      </c>
      <c r="JW86" s="431"/>
      <c r="JX86" s="1" t="s">
        <v>190</v>
      </c>
      <c r="JY86" s="431"/>
      <c r="JZ86" s="1" t="s">
        <v>186</v>
      </c>
      <c r="KA86" s="168">
        <v>2768.7999999999956</v>
      </c>
      <c r="KB86" s="1" t="s">
        <v>187</v>
      </c>
      <c r="KD86" s="432" t="s">
        <v>188</v>
      </c>
      <c r="KG86" s="1" t="s">
        <v>190</v>
      </c>
      <c r="KI86" s="1" t="s">
        <v>186</v>
      </c>
      <c r="KJ86" s="168">
        <v>188.44999999999709</v>
      </c>
      <c r="KK86" s="1" t="s">
        <v>187</v>
      </c>
      <c r="KL86" s="168"/>
      <c r="KM86" s="1" t="s">
        <v>188</v>
      </c>
      <c r="KO86" s="431"/>
      <c r="KP86" s="1" t="s">
        <v>190</v>
      </c>
      <c r="KQ86" s="431"/>
      <c r="KR86" s="1" t="s">
        <v>186</v>
      </c>
      <c r="KS86" s="496">
        <v>494.54999999999563</v>
      </c>
      <c r="KT86" s="1" t="s">
        <v>187</v>
      </c>
      <c r="KU86" s="213"/>
      <c r="KV86" s="1" t="s">
        <v>188</v>
      </c>
      <c r="KX86" s="431"/>
      <c r="KY86" s="1" t="s">
        <v>190</v>
      </c>
      <c r="KZ86" s="431"/>
      <c r="LA86" s="1" t="s">
        <v>186</v>
      </c>
      <c r="LB86" s="168">
        <v>234.39999999999782</v>
      </c>
      <c r="LC86" s="1" t="s">
        <v>187</v>
      </c>
      <c r="LD86" s="168"/>
      <c r="LE86" s="1" t="s">
        <v>188</v>
      </c>
      <c r="LG86" s="431"/>
      <c r="LH86" s="1" t="s">
        <v>190</v>
      </c>
      <c r="LI86" s="431"/>
      <c r="LJ86" s="1" t="s">
        <v>186</v>
      </c>
      <c r="LK86" s="185">
        <v>197.50000000000091</v>
      </c>
      <c r="LL86" s="1" t="s">
        <v>187</v>
      </c>
      <c r="LM86" s="185"/>
      <c r="LN86" s="1" t="s">
        <v>188</v>
      </c>
      <c r="LQ86" s="1" t="s">
        <v>190</v>
      </c>
      <c r="LS86" s="1" t="s">
        <v>186</v>
      </c>
      <c r="LT86" s="168">
        <v>254.20000000000073</v>
      </c>
      <c r="LU86" s="1" t="s">
        <v>187</v>
      </c>
      <c r="LV86" s="168"/>
      <c r="LW86" s="1" t="s">
        <v>188</v>
      </c>
      <c r="LY86" s="431"/>
      <c r="LZ86" s="1" t="s">
        <v>190</v>
      </c>
      <c r="MA86" s="431"/>
      <c r="MB86" s="1" t="s">
        <v>186</v>
      </c>
      <c r="MC86" s="168">
        <v>97.799999999995634</v>
      </c>
      <c r="MD86" s="1" t="s">
        <v>187</v>
      </c>
      <c r="ME86" s="168"/>
      <c r="MF86" s="1" t="s">
        <v>188</v>
      </c>
      <c r="MH86" s="431"/>
      <c r="MI86" s="1" t="s">
        <v>190</v>
      </c>
      <c r="MJ86" s="431"/>
      <c r="MK86" s="1" t="s">
        <v>186</v>
      </c>
      <c r="ML86" s="466">
        <v>453.44999999999345</v>
      </c>
      <c r="MM86" s="1" t="s">
        <v>187</v>
      </c>
      <c r="MN86" s="102"/>
      <c r="MO86" s="432" t="s">
        <v>188</v>
      </c>
      <c r="MQ86" s="431"/>
      <c r="MR86" s="1" t="s">
        <v>190</v>
      </c>
      <c r="MS86" s="431"/>
      <c r="MT86" s="1" t="s">
        <v>186</v>
      </c>
      <c r="MU86" s="431">
        <v>268.99999999999272</v>
      </c>
      <c r="MV86" s="1" t="s">
        <v>187</v>
      </c>
      <c r="MX86" s="432" t="s">
        <v>188</v>
      </c>
    </row>
    <row r="87" spans="1:363" ht="18">
      <c r="A87" s="128">
        <v>2019</v>
      </c>
      <c r="B87" s="69">
        <f>SUM(D87:AAP87)</f>
        <v>13859.662499999946</v>
      </c>
      <c r="D87"/>
      <c r="E87" s="10">
        <f>D86*0.25</f>
        <v>0</v>
      </c>
      <c r="G87" s="10">
        <f>F86*0.5</f>
        <v>0</v>
      </c>
      <c r="I87" s="10">
        <f>H86*0.75</f>
        <v>312.75</v>
      </c>
      <c r="K87" s="10">
        <f>J86*1</f>
        <v>0</v>
      </c>
      <c r="N87" s="10">
        <f>M86*0.25</f>
        <v>0</v>
      </c>
      <c r="P87" s="10">
        <f>O86*0.5</f>
        <v>0</v>
      </c>
      <c r="R87" s="10">
        <f>Q86*0.75</f>
        <v>154.125</v>
      </c>
      <c r="T87" s="10">
        <f>S86*1</f>
        <v>0</v>
      </c>
      <c r="W87" s="10">
        <f>V86*0.25</f>
        <v>0</v>
      </c>
      <c r="Y87" s="10">
        <f>X86*0.5</f>
        <v>0</v>
      </c>
      <c r="Z87" s="29"/>
      <c r="AA87" s="10">
        <f>Z86*0.75</f>
        <v>575.99999999999966</v>
      </c>
      <c r="AB87" s="29"/>
      <c r="AC87" s="10">
        <f>AB86*1</f>
        <v>0</v>
      </c>
      <c r="AF87" s="10">
        <f>AE86*0.25</f>
        <v>0</v>
      </c>
      <c r="AH87" s="10">
        <f>AG86*0.5</f>
        <v>0</v>
      </c>
      <c r="AI87" s="165"/>
      <c r="AJ87" s="10">
        <f>AI86*0.75</f>
        <v>278.40000000000055</v>
      </c>
      <c r="AK87" s="165"/>
      <c r="AL87" s="10">
        <f>AK86*1</f>
        <v>0</v>
      </c>
      <c r="AO87" s="10">
        <f>AN86*0.25</f>
        <v>0</v>
      </c>
      <c r="AQ87" s="10">
        <f>AP86*0.5</f>
        <v>0</v>
      </c>
      <c r="AR87" s="165"/>
      <c r="AS87" s="10">
        <f>AR86*0.75</f>
        <v>149.36249999999973</v>
      </c>
      <c r="AT87" s="165"/>
      <c r="AU87" s="10">
        <f>AT86*1</f>
        <v>0</v>
      </c>
      <c r="AW87" s="31"/>
      <c r="AX87" s="10">
        <f>AW86*0.25</f>
        <v>0</v>
      </c>
      <c r="AZ87" s="10">
        <f>AY86*0.5</f>
        <v>0</v>
      </c>
      <c r="BA87" s="165"/>
      <c r="BB87" s="10">
        <f>BA86*0.75</f>
        <v>271.6500000000002</v>
      </c>
      <c r="BD87" s="10">
        <f>BC86*1</f>
        <v>0</v>
      </c>
      <c r="BG87" s="10">
        <f>BF86*0.25</f>
        <v>0</v>
      </c>
      <c r="BI87" s="10">
        <f>BH86*0.5</f>
        <v>0</v>
      </c>
      <c r="BJ87" s="165"/>
      <c r="BK87" s="10">
        <f>BJ86*0.75</f>
        <v>434.92499999999973</v>
      </c>
      <c r="BL87" s="165"/>
      <c r="BM87" s="10">
        <f>BL86*1</f>
        <v>0</v>
      </c>
      <c r="BP87" s="10">
        <f>BO86*0.25</f>
        <v>0</v>
      </c>
      <c r="BR87" s="10">
        <f>BQ86*0.5</f>
        <v>0</v>
      </c>
      <c r="BT87" s="10">
        <f>BS86*0.75</f>
        <v>345.82499999999959</v>
      </c>
      <c r="BV87" s="10">
        <f>BU86*1</f>
        <v>0</v>
      </c>
      <c r="BX87" s="173"/>
      <c r="BY87" s="10">
        <f>BX86*0.25</f>
        <v>0</v>
      </c>
      <c r="BZ87" s="173"/>
      <c r="CA87" s="10">
        <f>BZ86*0.5</f>
        <v>0</v>
      </c>
      <c r="CB87" s="177"/>
      <c r="CC87" s="10">
        <f>CB86*0.75</f>
        <v>189.00000000000034</v>
      </c>
      <c r="CD87" s="177"/>
      <c r="CE87" s="437">
        <f>CD86*1</f>
        <v>0</v>
      </c>
      <c r="CG87" s="431"/>
      <c r="CH87" s="10">
        <f>CG86*0.25</f>
        <v>0</v>
      </c>
      <c r="CI87" s="431"/>
      <c r="CJ87" s="10">
        <f>CI86*0.5</f>
        <v>0</v>
      </c>
      <c r="CK87" s="165"/>
      <c r="CL87" s="10">
        <f>CK86*0.75</f>
        <v>240.89999999999918</v>
      </c>
      <c r="CM87" s="165"/>
      <c r="CN87" s="10">
        <f>CM86*1</f>
        <v>0</v>
      </c>
      <c r="CP87" s="431"/>
      <c r="CQ87" s="10">
        <f>CP86*0.25</f>
        <v>0</v>
      </c>
      <c r="CR87" s="431"/>
      <c r="CS87" s="10">
        <f>CR86*0.5</f>
        <v>0</v>
      </c>
      <c r="CT87" s="165"/>
      <c r="CU87" s="10">
        <f>CT86*0.75</f>
        <v>227.58749999999986</v>
      </c>
      <c r="CV87" s="165"/>
      <c r="CW87" s="10">
        <f>CV86*1</f>
        <v>0</v>
      </c>
      <c r="CY87" s="431"/>
      <c r="CZ87" s="10">
        <f>CY86*0.25</f>
        <v>0</v>
      </c>
      <c r="DA87" s="431"/>
      <c r="DB87" s="10">
        <f>DA86*0.5</f>
        <v>0</v>
      </c>
      <c r="DC87" s="165"/>
      <c r="DD87" s="10">
        <f>DC86*0.75</f>
        <v>223.61249999999905</v>
      </c>
      <c r="DE87" s="165"/>
      <c r="DF87" s="437">
        <f>DE86*1</f>
        <v>0</v>
      </c>
      <c r="DH87" s="431"/>
      <c r="DI87" s="10">
        <f>DH86*0.25</f>
        <v>0</v>
      </c>
      <c r="DJ87" s="431"/>
      <c r="DK87" s="10">
        <f>DJ86*0.5</f>
        <v>0</v>
      </c>
      <c r="DL87" s="165"/>
      <c r="DM87" s="10">
        <f>DL86*0.75</f>
        <v>51.074999999999591</v>
      </c>
      <c r="DN87" s="165"/>
      <c r="DO87" s="10">
        <f>DN86*1</f>
        <v>0</v>
      </c>
      <c r="DQ87" s="431"/>
      <c r="DR87" s="10">
        <f>DQ86*0.25</f>
        <v>0</v>
      </c>
      <c r="DS87" s="431"/>
      <c r="DT87" s="10">
        <f>DS86*0.5</f>
        <v>0</v>
      </c>
      <c r="DU87" s="165"/>
      <c r="DV87" s="10">
        <f>DU86*0.75</f>
        <v>236.66249999999945</v>
      </c>
      <c r="DW87" s="165"/>
      <c r="DX87" s="437">
        <f>DW86*1</f>
        <v>0</v>
      </c>
      <c r="DZ87" s="431"/>
      <c r="EA87" s="10">
        <f>DZ86*0.25</f>
        <v>0</v>
      </c>
      <c r="EB87" s="431"/>
      <c r="EC87" s="10">
        <f>EB86*0.5</f>
        <v>0</v>
      </c>
      <c r="ED87" s="31"/>
      <c r="EE87" s="10">
        <f>ED86*0.75</f>
        <v>84.224999999999454</v>
      </c>
      <c r="EF87" s="31"/>
      <c r="EG87" s="10">
        <f>EF86*1</f>
        <v>0</v>
      </c>
      <c r="EI87" s="431"/>
      <c r="EJ87" s="10">
        <f>EI86*0.25</f>
        <v>0</v>
      </c>
      <c r="EK87" s="431"/>
      <c r="EL87" s="10">
        <f>EK86*0.5</f>
        <v>0</v>
      </c>
      <c r="EM87" s="165"/>
      <c r="EN87" s="10">
        <f>EM86*0.75</f>
        <v>300.11249999999973</v>
      </c>
      <c r="EO87" s="165"/>
      <c r="EP87" s="10">
        <f>EO86*1</f>
        <v>0</v>
      </c>
      <c r="ER87" s="431"/>
      <c r="ES87" s="10">
        <f>ER86*0.25</f>
        <v>0</v>
      </c>
      <c r="ET87" s="431"/>
      <c r="EU87" s="10">
        <f>ET86*0.5</f>
        <v>0</v>
      </c>
      <c r="EV87" s="165"/>
      <c r="EW87" s="10">
        <f>EV86*0.75</f>
        <v>107.58749999999986</v>
      </c>
      <c r="EX87" s="165"/>
      <c r="EY87" s="10">
        <f>EX86*1</f>
        <v>0</v>
      </c>
      <c r="FA87" s="431"/>
      <c r="FB87" s="10">
        <f>FA86*0.25</f>
        <v>0</v>
      </c>
      <c r="FC87" s="431"/>
      <c r="FD87" s="10">
        <f>FC86*0.5</f>
        <v>0</v>
      </c>
      <c r="FE87" s="31"/>
      <c r="FF87" s="10">
        <f>FE86*0.75</f>
        <v>85.125</v>
      </c>
      <c r="FG87" s="31"/>
      <c r="FH87" s="437">
        <f>FG86*1</f>
        <v>0</v>
      </c>
      <c r="FJ87" s="431"/>
      <c r="FK87" s="10">
        <f>FJ86*0.25</f>
        <v>0</v>
      </c>
      <c r="FL87" s="431"/>
      <c r="FM87" s="10">
        <f>FL86*0.5</f>
        <v>0</v>
      </c>
      <c r="FN87" s="165"/>
      <c r="FO87" s="10">
        <f>FN86*0.75</f>
        <v>131.62500000000068</v>
      </c>
      <c r="FP87" s="165"/>
      <c r="FQ87" s="437">
        <f>FP86*1</f>
        <v>0</v>
      </c>
      <c r="FS87" s="431"/>
      <c r="FT87" s="10">
        <f>FS86*0.25</f>
        <v>0</v>
      </c>
      <c r="FU87" s="431"/>
      <c r="FV87" s="10">
        <f>FU86*0.5</f>
        <v>0</v>
      </c>
      <c r="FW87" s="165"/>
      <c r="FX87" s="10">
        <f>FW86*0.75</f>
        <v>299.47500000000014</v>
      </c>
      <c r="FY87" s="165"/>
      <c r="FZ87" s="10">
        <f>FY86*1</f>
        <v>0</v>
      </c>
      <c r="GB87" s="431"/>
      <c r="GC87" s="10">
        <f>GB86*0.25</f>
        <v>0</v>
      </c>
      <c r="GD87" s="431"/>
      <c r="GE87" s="10">
        <f>GD86*0.5</f>
        <v>0</v>
      </c>
      <c r="GF87" s="31"/>
      <c r="GG87" s="10">
        <f>GF86*0.75</f>
        <v>185.10000000000082</v>
      </c>
      <c r="GH87" s="31"/>
      <c r="GI87" s="10">
        <f>GH86*1</f>
        <v>0</v>
      </c>
      <c r="GK87" s="431"/>
      <c r="GL87" s="10">
        <f>GK86*0.25</f>
        <v>0</v>
      </c>
      <c r="GM87" s="431"/>
      <c r="GN87" s="10">
        <f>GM86*0.5</f>
        <v>0</v>
      </c>
      <c r="GO87" s="165"/>
      <c r="GP87" s="10">
        <f>GO86*0.75</f>
        <v>1580.9249999999963</v>
      </c>
      <c r="GQ87" s="165"/>
      <c r="GR87" s="437">
        <f>GQ86*1</f>
        <v>0</v>
      </c>
      <c r="GT87" s="431"/>
      <c r="GU87" s="10">
        <f>GT86*0.25</f>
        <v>0</v>
      </c>
      <c r="GV87" s="431"/>
      <c r="GW87" s="10">
        <f>GV86*0.5</f>
        <v>0</v>
      </c>
      <c r="GX87" s="165"/>
      <c r="GY87" s="10">
        <f>GX86*0.75</f>
        <v>138.22499999999945</v>
      </c>
      <c r="GZ87" s="165"/>
      <c r="HA87" s="10">
        <f>GZ86*1</f>
        <v>0</v>
      </c>
      <c r="HD87" s="10">
        <f>HC86*0.25</f>
        <v>0</v>
      </c>
      <c r="HF87" s="10">
        <f>HE86*0.5</f>
        <v>0</v>
      </c>
      <c r="HH87" s="10">
        <f>HG86*0.75</f>
        <v>348.07499999999482</v>
      </c>
      <c r="HJ87" s="10">
        <f>HI86*1</f>
        <v>0</v>
      </c>
      <c r="HL87" s="431"/>
      <c r="HM87" s="10">
        <f>HL86*0.25</f>
        <v>0</v>
      </c>
      <c r="HN87" s="431"/>
      <c r="HO87" s="10">
        <f>HN86*0.5</f>
        <v>0</v>
      </c>
      <c r="HP87" s="431"/>
      <c r="HQ87" s="10">
        <f>HP86*0.75</f>
        <v>374.69999999999618</v>
      </c>
      <c r="HS87" s="10">
        <f>HR86*1</f>
        <v>0</v>
      </c>
      <c r="HU87" s="431"/>
      <c r="HV87" s="10">
        <f>HU86*0.25</f>
        <v>0</v>
      </c>
      <c r="HW87" s="431"/>
      <c r="HX87" s="10">
        <f>HW86*0.5</f>
        <v>0</v>
      </c>
      <c r="HY87" s="431"/>
      <c r="HZ87" s="10">
        <f>HY86*0.75</f>
        <v>1616.174999999997</v>
      </c>
      <c r="IB87" s="437">
        <f>IA86*1</f>
        <v>0</v>
      </c>
      <c r="ID87" s="431"/>
      <c r="IE87" s="10">
        <f>ID86*0.25</f>
        <v>0</v>
      </c>
      <c r="IF87" s="431"/>
      <c r="IG87" s="10">
        <f>IF86*0.5</f>
        <v>0</v>
      </c>
      <c r="IH87" s="431"/>
      <c r="II87" s="10">
        <f>IH86*0.75</f>
        <v>267.74999999999591</v>
      </c>
      <c r="IK87" s="10">
        <f>IJ86*1</f>
        <v>0</v>
      </c>
      <c r="IM87" s="431"/>
      <c r="IN87" s="10">
        <f>IM86*0.25</f>
        <v>0</v>
      </c>
      <c r="IO87" s="431"/>
      <c r="IP87" s="10">
        <f>IO86*0.5</f>
        <v>0</v>
      </c>
      <c r="IQ87" s="431"/>
      <c r="IR87" s="10">
        <f>IQ86*0.75</f>
        <v>196.57499999999618</v>
      </c>
      <c r="IT87" s="10">
        <f>IS86*1</f>
        <v>0</v>
      </c>
      <c r="IW87" s="10">
        <f>IV86*0.25</f>
        <v>0</v>
      </c>
      <c r="IY87" s="10">
        <f>IX86*0.5</f>
        <v>0</v>
      </c>
      <c r="JA87" s="10">
        <f>IZ86*0.75</f>
        <v>216.299999999997</v>
      </c>
      <c r="JC87" s="10">
        <f>JB86*1</f>
        <v>0</v>
      </c>
      <c r="JE87" s="431"/>
      <c r="JF87" s="10">
        <f>JE86*0.25</f>
        <v>0</v>
      </c>
      <c r="JG87" s="431"/>
      <c r="JH87" s="10">
        <f>JG86*0.5</f>
        <v>0</v>
      </c>
      <c r="JI87" s="431"/>
      <c r="JJ87" s="10">
        <f>JI86*0.75</f>
        <v>316.87499999999727</v>
      </c>
      <c r="JL87" s="437">
        <f>JK86*1</f>
        <v>0</v>
      </c>
      <c r="JN87" s="431"/>
      <c r="JO87" s="10">
        <f>JN86*0.25</f>
        <v>0</v>
      </c>
      <c r="JP87" s="431"/>
      <c r="JQ87" s="10">
        <f>JP86*0.5</f>
        <v>0</v>
      </c>
      <c r="JR87" s="431"/>
      <c r="JS87" s="10">
        <f>JR86*0.75</f>
        <v>200.32499999999891</v>
      </c>
      <c r="JU87" s="10">
        <f>JT86*1</f>
        <v>0</v>
      </c>
      <c r="JW87" s="431"/>
      <c r="JX87" s="10">
        <f>JW86*0.25</f>
        <v>0</v>
      </c>
      <c r="JY87" s="431"/>
      <c r="JZ87" s="10">
        <f>JY86*0.5</f>
        <v>0</v>
      </c>
      <c r="KA87" s="431"/>
      <c r="KB87" s="10">
        <f>KA86*0.75</f>
        <v>2076.5999999999967</v>
      </c>
      <c r="KD87" s="437">
        <f t="shared" ref="KD87" si="26">KC86*1</f>
        <v>0</v>
      </c>
      <c r="KG87" s="10">
        <f>KF86*0.25</f>
        <v>0</v>
      </c>
      <c r="KI87" s="10">
        <f>KH86*0.5</f>
        <v>0</v>
      </c>
      <c r="KK87" s="10">
        <f>KJ86*0.75</f>
        <v>141.33749999999782</v>
      </c>
      <c r="KM87" s="10">
        <f>KL86*1</f>
        <v>0</v>
      </c>
      <c r="KO87" s="431"/>
      <c r="KP87" s="10">
        <f>KO86*0.25</f>
        <v>0</v>
      </c>
      <c r="KQ87" s="431"/>
      <c r="KR87" s="10">
        <f>KQ86*0.5</f>
        <v>0</v>
      </c>
      <c r="KS87" s="431"/>
      <c r="KT87" s="10">
        <f>KS86*0.75</f>
        <v>370.91249999999673</v>
      </c>
      <c r="KV87" s="10">
        <f>KU86*1</f>
        <v>0</v>
      </c>
      <c r="KX87" s="431"/>
      <c r="KY87" s="10">
        <f>KX86*0.25</f>
        <v>0</v>
      </c>
      <c r="KZ87" s="431"/>
      <c r="LA87" s="10">
        <f>KZ86*0.5</f>
        <v>0</v>
      </c>
      <c r="LB87" s="431"/>
      <c r="LC87" s="10">
        <f>LB86*0.75</f>
        <v>175.79999999999836</v>
      </c>
      <c r="LE87" s="10">
        <f>LD86*1</f>
        <v>0</v>
      </c>
      <c r="LG87" s="431"/>
      <c r="LH87" s="10">
        <f>LG86*0.25</f>
        <v>0</v>
      </c>
      <c r="LI87" s="431"/>
      <c r="LJ87" s="10">
        <f>LI86*0.5</f>
        <v>0</v>
      </c>
      <c r="LK87" s="29"/>
      <c r="LL87" s="10">
        <f>LK86*0.75</f>
        <v>148.12500000000068</v>
      </c>
      <c r="LM87" s="29"/>
      <c r="LN87" s="10">
        <f>LM86*1</f>
        <v>0</v>
      </c>
      <c r="LQ87" s="10">
        <f>LP86*0.25</f>
        <v>0</v>
      </c>
      <c r="LS87" s="10">
        <f>LR86*0.5</f>
        <v>0</v>
      </c>
      <c r="LU87" s="10">
        <f>LT86*0.75</f>
        <v>190.65000000000055</v>
      </c>
      <c r="LW87" s="10">
        <f>LV86*1</f>
        <v>0</v>
      </c>
      <c r="LY87" s="431"/>
      <c r="LZ87" s="10">
        <f>LY86*0.25</f>
        <v>0</v>
      </c>
      <c r="MA87" s="431"/>
      <c r="MB87" s="10">
        <f>MA86*0.5</f>
        <v>0</v>
      </c>
      <c r="MC87" s="431"/>
      <c r="MD87" s="10">
        <f>MC86*0.75</f>
        <v>73.349999999996726</v>
      </c>
      <c r="MF87" s="10">
        <f>ME86*1</f>
        <v>0</v>
      </c>
      <c r="MH87" s="431"/>
      <c r="MI87" s="10">
        <f>MH86*0.25</f>
        <v>0</v>
      </c>
      <c r="MJ87" s="431"/>
      <c r="MK87" s="10">
        <f>MJ86*0.5</f>
        <v>0</v>
      </c>
      <c r="ML87" s="431"/>
      <c r="MM87" s="10">
        <f>ML86*0.75</f>
        <v>340.08749999999509</v>
      </c>
      <c r="MO87" s="437">
        <f>MN86*1</f>
        <v>0</v>
      </c>
      <c r="MQ87" s="431"/>
      <c r="MR87" s="10">
        <f>MQ86*0.25</f>
        <v>0</v>
      </c>
      <c r="MS87" s="431"/>
      <c r="MT87" s="10">
        <f>MS86*0.5</f>
        <v>0</v>
      </c>
      <c r="MU87" s="431"/>
      <c r="MV87" s="10">
        <f>MU86*0.75</f>
        <v>201.74999999999454</v>
      </c>
      <c r="MX87" s="437">
        <f>MW86*1</f>
        <v>0</v>
      </c>
    </row>
    <row r="88" spans="1:363" s="60" customFormat="1" ht="15.75">
      <c r="A88" s="61"/>
      <c r="B88" s="381"/>
      <c r="C88" s="379"/>
      <c r="E88" s="380"/>
      <c r="G88" s="380"/>
      <c r="L88" s="379"/>
      <c r="N88" s="380"/>
      <c r="P88" s="380"/>
      <c r="U88" s="379"/>
      <c r="W88" s="380"/>
      <c r="Y88" s="380"/>
      <c r="Z88" s="383"/>
      <c r="AB88" s="383"/>
      <c r="AD88" s="379"/>
      <c r="AF88" s="380"/>
      <c r="AI88" s="382"/>
      <c r="AK88" s="382"/>
      <c r="AM88" s="379"/>
      <c r="AO88" s="380"/>
      <c r="AR88" s="382"/>
      <c r="AT88" s="382"/>
      <c r="AV88" s="379"/>
      <c r="AW88" s="235"/>
      <c r="AX88" s="380"/>
      <c r="AY88" s="235"/>
      <c r="BA88" s="382"/>
      <c r="BC88" s="382"/>
      <c r="BE88" s="379"/>
      <c r="BG88" s="380"/>
      <c r="BJ88" s="382"/>
      <c r="BL88" s="382"/>
      <c r="BN88" s="379"/>
      <c r="BP88" s="380"/>
      <c r="BW88" s="379"/>
      <c r="BX88" s="384"/>
      <c r="BY88" s="380"/>
      <c r="BZ88" s="384"/>
      <c r="CB88" s="385"/>
      <c r="CD88" s="385"/>
      <c r="CE88" s="456"/>
      <c r="CF88" s="379"/>
      <c r="CG88" s="456"/>
      <c r="CH88" s="380"/>
      <c r="CI88" s="456"/>
      <c r="CK88" s="382"/>
      <c r="CM88" s="382"/>
      <c r="CO88" s="379"/>
      <c r="CP88" s="456"/>
      <c r="CQ88" s="380"/>
      <c r="CR88" s="456"/>
      <c r="CT88" s="382"/>
      <c r="CV88" s="382"/>
      <c r="CX88" s="379"/>
      <c r="CY88" s="456"/>
      <c r="CZ88" s="380"/>
      <c r="DA88" s="456"/>
      <c r="DC88" s="382"/>
      <c r="DE88" s="382"/>
      <c r="DF88" s="456"/>
      <c r="DG88" s="379"/>
      <c r="DH88" s="456"/>
      <c r="DI88" s="380"/>
      <c r="DJ88" s="456"/>
      <c r="DL88" s="382"/>
      <c r="DN88" s="382"/>
      <c r="DP88" s="379"/>
      <c r="DQ88" s="456"/>
      <c r="DR88" s="380"/>
      <c r="DS88" s="456"/>
      <c r="DU88" s="382"/>
      <c r="DW88" s="382"/>
      <c r="DX88" s="456"/>
      <c r="DY88" s="379"/>
      <c r="DZ88" s="456"/>
      <c r="EA88" s="380"/>
      <c r="EB88" s="456"/>
      <c r="ED88" s="235"/>
      <c r="EF88" s="235"/>
      <c r="EH88" s="379"/>
      <c r="EI88" s="456"/>
      <c r="EJ88" s="380"/>
      <c r="EK88" s="456"/>
      <c r="EM88" s="382"/>
      <c r="EO88" s="382"/>
      <c r="EQ88" s="379"/>
      <c r="ER88" s="456"/>
      <c r="ES88" s="380"/>
      <c r="ET88" s="456"/>
      <c r="EV88" s="382"/>
      <c r="EX88" s="382"/>
      <c r="EZ88" s="379"/>
      <c r="FA88" s="456"/>
      <c r="FB88" s="380"/>
      <c r="FC88" s="456"/>
      <c r="FE88" s="235"/>
      <c r="FG88" s="235"/>
      <c r="FH88" s="456"/>
      <c r="FI88" s="379"/>
      <c r="FJ88" s="456"/>
      <c r="FK88" s="380"/>
      <c r="FL88" s="456"/>
      <c r="FN88" s="382"/>
      <c r="FP88" s="382"/>
      <c r="FQ88" s="456"/>
      <c r="FR88" s="379"/>
      <c r="FS88" s="456"/>
      <c r="FT88" s="380"/>
      <c r="FU88" s="456"/>
      <c r="FW88" s="382"/>
      <c r="FY88" s="382"/>
      <c r="GA88" s="379"/>
      <c r="GB88" s="456"/>
      <c r="GC88" s="380"/>
      <c r="GD88" s="456"/>
      <c r="GF88" s="235"/>
      <c r="GH88" s="235"/>
      <c r="GJ88" s="379"/>
      <c r="GK88" s="456"/>
      <c r="GL88" s="380"/>
      <c r="GM88" s="456"/>
      <c r="GO88" s="382"/>
      <c r="GQ88" s="382"/>
      <c r="GR88" s="456"/>
      <c r="GS88" s="379"/>
      <c r="GT88" s="456"/>
      <c r="GU88" s="380"/>
      <c r="GV88" s="456"/>
      <c r="GX88" s="382"/>
      <c r="GZ88" s="382"/>
      <c r="HB88" s="379"/>
      <c r="HD88" s="380"/>
      <c r="HK88" s="379"/>
      <c r="HL88" s="456"/>
      <c r="HM88" s="380"/>
      <c r="HN88" s="456"/>
      <c r="HP88" s="456"/>
      <c r="HT88" s="379"/>
      <c r="HU88" s="456"/>
      <c r="HV88" s="380"/>
      <c r="HW88" s="456"/>
      <c r="HY88" s="456"/>
      <c r="IB88" s="456"/>
      <c r="IC88" s="379"/>
      <c r="ID88" s="456"/>
      <c r="IE88" s="380"/>
      <c r="IF88" s="456"/>
      <c r="IH88" s="456"/>
      <c r="IL88" s="379"/>
      <c r="IM88" s="456"/>
      <c r="IN88" s="380"/>
      <c r="IO88" s="456"/>
      <c r="IQ88" s="456"/>
      <c r="IU88" s="379"/>
      <c r="IW88" s="380"/>
      <c r="JD88" s="379"/>
      <c r="JE88" s="456"/>
      <c r="JF88" s="380"/>
      <c r="JG88" s="456"/>
      <c r="JI88" s="456"/>
      <c r="JL88" s="456"/>
      <c r="JM88" s="379"/>
      <c r="JN88" s="456"/>
      <c r="JO88" s="380"/>
      <c r="JP88" s="456"/>
      <c r="JR88" s="456"/>
      <c r="JV88" s="379"/>
      <c r="JW88" s="456"/>
      <c r="JX88" s="380"/>
      <c r="JY88" s="456"/>
      <c r="KA88" s="456"/>
      <c r="KD88" s="456"/>
      <c r="KE88" s="379"/>
      <c r="KG88" s="380"/>
      <c r="KN88" s="379"/>
      <c r="KO88" s="456"/>
      <c r="KP88" s="380"/>
      <c r="KQ88" s="456"/>
      <c r="KS88" s="456"/>
      <c r="KW88" s="379"/>
      <c r="KX88" s="456"/>
      <c r="KY88" s="380"/>
      <c r="KZ88" s="456"/>
      <c r="LB88" s="456"/>
      <c r="LF88" s="379"/>
      <c r="LG88" s="456"/>
      <c r="LH88" s="380"/>
      <c r="LI88" s="456"/>
      <c r="LK88" s="383"/>
      <c r="LM88" s="383"/>
      <c r="LO88" s="379"/>
      <c r="LQ88" s="380"/>
      <c r="LX88" s="379"/>
      <c r="LY88" s="456"/>
      <c r="LZ88" s="380"/>
      <c r="MA88" s="456"/>
      <c r="MC88" s="456"/>
      <c r="MG88" s="379"/>
      <c r="MH88" s="456"/>
      <c r="MI88" s="380"/>
      <c r="MJ88" s="456"/>
      <c r="ML88" s="456"/>
      <c r="MO88" s="456"/>
      <c r="MP88" s="379"/>
      <c r="MQ88" s="456"/>
      <c r="MR88" s="380"/>
      <c r="MS88" s="456"/>
      <c r="MU88" s="456"/>
      <c r="MX88" s="456"/>
      <c r="MY88" s="379"/>
    </row>
    <row r="89" spans="1:363" ht="18">
      <c r="A89" s="62" t="s">
        <v>19</v>
      </c>
      <c r="B89" s="69"/>
      <c r="D89">
        <v>938.2</v>
      </c>
      <c r="E89" s="1" t="s">
        <v>190</v>
      </c>
      <c r="F89">
        <v>426.9</v>
      </c>
      <c r="G89" s="1" t="s">
        <v>186</v>
      </c>
      <c r="H89">
        <v>582.1</v>
      </c>
      <c r="I89" s="1" t="s">
        <v>187</v>
      </c>
      <c r="J89" s="157">
        <v>424.7</v>
      </c>
      <c r="K89" s="1" t="s">
        <v>188</v>
      </c>
      <c r="M89">
        <v>145</v>
      </c>
      <c r="N89" s="1" t="s">
        <v>190</v>
      </c>
      <c r="O89">
        <v>11.7</v>
      </c>
      <c r="P89" s="1" t="s">
        <v>186</v>
      </c>
      <c r="Q89">
        <v>397.1</v>
      </c>
      <c r="R89" s="1" t="s">
        <v>187</v>
      </c>
      <c r="S89" s="168">
        <v>304.99999999999989</v>
      </c>
      <c r="T89" s="1" t="s">
        <v>188</v>
      </c>
      <c r="V89">
        <v>560</v>
      </c>
      <c r="W89" s="1" t="s">
        <v>190</v>
      </c>
      <c r="X89">
        <v>438.1</v>
      </c>
      <c r="Y89" s="1" t="s">
        <v>186</v>
      </c>
      <c r="Z89" s="168">
        <v>951.19999999999914</v>
      </c>
      <c r="AA89" s="1" t="s">
        <v>187</v>
      </c>
      <c r="AB89" s="168">
        <v>268.99999999999977</v>
      </c>
      <c r="AC89" s="1" t="s">
        <v>188</v>
      </c>
      <c r="AE89">
        <v>221.9</v>
      </c>
      <c r="AF89" s="1" t="s">
        <v>190</v>
      </c>
      <c r="AG89">
        <v>44</v>
      </c>
      <c r="AH89" s="1" t="s">
        <v>186</v>
      </c>
      <c r="AI89" s="168">
        <v>28.799999999998818</v>
      </c>
      <c r="AJ89" s="1" t="s">
        <v>187</v>
      </c>
      <c r="AK89" s="168">
        <v>0</v>
      </c>
      <c r="AL89" s="1" t="s">
        <v>188</v>
      </c>
      <c r="AN89">
        <v>100.5</v>
      </c>
      <c r="AO89" s="1" t="s">
        <v>190</v>
      </c>
      <c r="AP89">
        <v>163.80000000000001</v>
      </c>
      <c r="AQ89" s="1" t="s">
        <v>186</v>
      </c>
      <c r="AR89" s="168">
        <v>275.49999999999909</v>
      </c>
      <c r="AS89" s="1" t="s">
        <v>187</v>
      </c>
      <c r="AT89" s="168">
        <v>97.700000000000273</v>
      </c>
      <c r="AU89" s="1" t="s">
        <v>188</v>
      </c>
      <c r="AW89" s="31">
        <v>750.6</v>
      </c>
      <c r="AX89" s="1" t="s">
        <v>190</v>
      </c>
      <c r="AY89" s="31">
        <v>201.4</v>
      </c>
      <c r="AZ89" s="1" t="s">
        <v>186</v>
      </c>
      <c r="BA89" s="168">
        <v>607.69999999999891</v>
      </c>
      <c r="BB89" s="1" t="s">
        <v>187</v>
      </c>
      <c r="BC89" s="168">
        <v>315.60000000000036</v>
      </c>
      <c r="BD89" s="1" t="s">
        <v>188</v>
      </c>
      <c r="BF89">
        <v>778.4</v>
      </c>
      <c r="BG89" s="1" t="s">
        <v>190</v>
      </c>
      <c r="BH89">
        <v>856.4</v>
      </c>
      <c r="BI89" s="1" t="s">
        <v>186</v>
      </c>
      <c r="BJ89" s="168">
        <v>785.5</v>
      </c>
      <c r="BK89" s="1" t="s">
        <v>187</v>
      </c>
      <c r="BL89" s="168">
        <v>642.60000000000036</v>
      </c>
      <c r="BM89" s="1" t="s">
        <v>188</v>
      </c>
      <c r="BO89">
        <v>481</v>
      </c>
      <c r="BP89" s="1" t="s">
        <v>190</v>
      </c>
      <c r="BQ89">
        <v>495.7</v>
      </c>
      <c r="BR89" s="1" t="s">
        <v>186</v>
      </c>
      <c r="BS89" s="168">
        <v>450</v>
      </c>
      <c r="BT89" s="1" t="s">
        <v>187</v>
      </c>
      <c r="BU89" s="168">
        <v>175.40000000000009</v>
      </c>
      <c r="BV89" s="1" t="s">
        <v>188</v>
      </c>
      <c r="BX89" s="90">
        <v>30.399999999999636</v>
      </c>
      <c r="BY89" s="1" t="s">
        <v>190</v>
      </c>
      <c r="BZ89" s="173">
        <v>0</v>
      </c>
      <c r="CA89" s="1" t="s">
        <v>186</v>
      </c>
      <c r="CB89" s="177">
        <v>536.9</v>
      </c>
      <c r="CC89" s="1" t="s">
        <v>187</v>
      </c>
      <c r="CD89" s="427">
        <v>127.50000000000364</v>
      </c>
      <c r="CE89" s="432" t="s">
        <v>188</v>
      </c>
      <c r="CG89" s="431">
        <v>225.4</v>
      </c>
      <c r="CH89" s="1" t="s">
        <v>190</v>
      </c>
      <c r="CI89" s="431">
        <v>243.3</v>
      </c>
      <c r="CJ89" s="1" t="s">
        <v>186</v>
      </c>
      <c r="CK89" s="168">
        <v>535.00000000000091</v>
      </c>
      <c r="CL89" s="1" t="s">
        <v>187</v>
      </c>
      <c r="CM89" s="168"/>
      <c r="CN89" s="1" t="s">
        <v>188</v>
      </c>
      <c r="CP89" s="431">
        <v>124.7</v>
      </c>
      <c r="CQ89" s="1" t="s">
        <v>190</v>
      </c>
      <c r="CR89" s="431">
        <v>103.1</v>
      </c>
      <c r="CS89" s="1" t="s">
        <v>186</v>
      </c>
      <c r="CT89" s="168">
        <v>139.50000000000091</v>
      </c>
      <c r="CU89" s="1" t="s">
        <v>187</v>
      </c>
      <c r="CV89" s="168"/>
      <c r="CW89" s="1" t="s">
        <v>188</v>
      </c>
      <c r="CY89" s="431">
        <v>340.3</v>
      </c>
      <c r="CZ89" s="1" t="s">
        <v>190</v>
      </c>
      <c r="DA89" s="431">
        <v>392.8</v>
      </c>
      <c r="DB89" s="1" t="s">
        <v>186</v>
      </c>
      <c r="DC89" s="168">
        <v>158.70000000000164</v>
      </c>
      <c r="DD89" s="1" t="s">
        <v>187</v>
      </c>
      <c r="DE89" s="545">
        <v>52.000000000001819</v>
      </c>
      <c r="DF89" s="432" t="s">
        <v>188</v>
      </c>
      <c r="DH89" s="431">
        <v>151.5</v>
      </c>
      <c r="DI89" s="1" t="s">
        <v>190</v>
      </c>
      <c r="DJ89" s="431">
        <v>89.3</v>
      </c>
      <c r="DK89" s="1" t="s">
        <v>186</v>
      </c>
      <c r="DL89" s="168">
        <v>162.00000000000091</v>
      </c>
      <c r="DM89" s="1" t="s">
        <v>187</v>
      </c>
      <c r="DN89" s="168"/>
      <c r="DO89" s="1" t="s">
        <v>188</v>
      </c>
      <c r="DQ89" s="431">
        <v>82.6</v>
      </c>
      <c r="DR89" s="1" t="s">
        <v>190</v>
      </c>
      <c r="DS89" s="431">
        <v>234.8</v>
      </c>
      <c r="DT89" s="1" t="s">
        <v>186</v>
      </c>
      <c r="DU89" s="496">
        <v>367.20000000000073</v>
      </c>
      <c r="DV89" s="1" t="s">
        <v>187</v>
      </c>
      <c r="DW89" s="545">
        <v>177.10000000000218</v>
      </c>
      <c r="DX89" s="432" t="s">
        <v>188</v>
      </c>
      <c r="DZ89" s="431">
        <v>236.4</v>
      </c>
      <c r="EA89" s="1" t="s">
        <v>190</v>
      </c>
      <c r="EB89" s="431">
        <v>710.6</v>
      </c>
      <c r="EC89" s="1" t="s">
        <v>186</v>
      </c>
      <c r="ED89" s="168">
        <v>401.19999999999982</v>
      </c>
      <c r="EE89" s="1" t="s">
        <v>187</v>
      </c>
      <c r="EF89" s="168"/>
      <c r="EG89" s="1" t="s">
        <v>188</v>
      </c>
      <c r="EI89" s="431">
        <v>147</v>
      </c>
      <c r="EJ89" s="1" t="s">
        <v>190</v>
      </c>
      <c r="EK89" s="431">
        <v>271.5</v>
      </c>
      <c r="EL89" s="1" t="s">
        <v>186</v>
      </c>
      <c r="EM89" s="496">
        <v>102.30000000000018</v>
      </c>
      <c r="EN89" s="1" t="s">
        <v>187</v>
      </c>
      <c r="EO89" s="213"/>
      <c r="EP89" s="1" t="s">
        <v>188</v>
      </c>
      <c r="ER89" s="431">
        <v>164.4</v>
      </c>
      <c r="ES89" s="1" t="s">
        <v>190</v>
      </c>
      <c r="ET89" s="431">
        <v>197.7</v>
      </c>
      <c r="EU89" s="1" t="s">
        <v>186</v>
      </c>
      <c r="EV89" s="168">
        <v>285.80000000000018</v>
      </c>
      <c r="EW89" s="1" t="s">
        <v>187</v>
      </c>
      <c r="EX89" s="168"/>
      <c r="EY89" s="1" t="s">
        <v>188</v>
      </c>
      <c r="FA89" s="431">
        <v>160.80000000000001</v>
      </c>
      <c r="FB89" s="1" t="s">
        <v>190</v>
      </c>
      <c r="FC89" s="431">
        <v>34.200000000000003</v>
      </c>
      <c r="FD89" s="1" t="s">
        <v>186</v>
      </c>
      <c r="FE89" s="496">
        <v>247.10000000000036</v>
      </c>
      <c r="FF89" s="1" t="s">
        <v>187</v>
      </c>
      <c r="FG89" s="427">
        <v>22.000000000001819</v>
      </c>
      <c r="FH89" s="432" t="s">
        <v>188</v>
      </c>
      <c r="FJ89" s="431">
        <v>245</v>
      </c>
      <c r="FK89" s="1" t="s">
        <v>190</v>
      </c>
      <c r="FL89" s="431">
        <v>320.3</v>
      </c>
      <c r="FM89" s="1" t="s">
        <v>186</v>
      </c>
      <c r="FN89" s="496">
        <v>317.09999999999854</v>
      </c>
      <c r="FO89" s="1" t="s">
        <v>187</v>
      </c>
      <c r="FP89" s="545">
        <v>427.10000000000036</v>
      </c>
      <c r="FQ89" s="432" t="s">
        <v>188</v>
      </c>
      <c r="FS89" s="431">
        <v>458</v>
      </c>
      <c r="FT89" s="1" t="s">
        <v>190</v>
      </c>
      <c r="FU89" s="431">
        <v>996.8</v>
      </c>
      <c r="FV89" s="1" t="s">
        <v>186</v>
      </c>
      <c r="FW89" s="496">
        <v>426.10000000000036</v>
      </c>
      <c r="FX89" s="1" t="s">
        <v>187</v>
      </c>
      <c r="FY89" s="213"/>
      <c r="FZ89" s="1" t="s">
        <v>188</v>
      </c>
      <c r="GB89" s="431">
        <v>177</v>
      </c>
      <c r="GC89" s="1" t="s">
        <v>190</v>
      </c>
      <c r="GD89" s="431">
        <v>139.80000000000001</v>
      </c>
      <c r="GE89" s="1" t="s">
        <v>186</v>
      </c>
      <c r="GF89" s="168">
        <v>175.49999999999818</v>
      </c>
      <c r="GG89" s="1" t="s">
        <v>187</v>
      </c>
      <c r="GH89" s="168"/>
      <c r="GI89" s="1" t="s">
        <v>188</v>
      </c>
      <c r="GK89" s="431">
        <v>3293.4</v>
      </c>
      <c r="GL89" s="1" t="s">
        <v>190</v>
      </c>
      <c r="GM89" s="431">
        <v>1736.9</v>
      </c>
      <c r="GN89" s="1" t="s">
        <v>186</v>
      </c>
      <c r="GO89" s="496">
        <v>2386.3999999999996</v>
      </c>
      <c r="GP89" s="1" t="s">
        <v>187</v>
      </c>
      <c r="GQ89" s="545">
        <v>2558.2000000000007</v>
      </c>
      <c r="GR89" s="432" t="s">
        <v>188</v>
      </c>
      <c r="GT89" s="431">
        <v>466</v>
      </c>
      <c r="GU89" s="1" t="s">
        <v>190</v>
      </c>
      <c r="GV89" s="431">
        <v>603.20000000000005</v>
      </c>
      <c r="GW89" s="1" t="s">
        <v>186</v>
      </c>
      <c r="GX89" s="496">
        <v>567.69999999999709</v>
      </c>
      <c r="GY89" s="1" t="s">
        <v>187</v>
      </c>
      <c r="GZ89" s="213"/>
      <c r="HA89" s="1" t="s">
        <v>188</v>
      </c>
      <c r="HC89">
        <v>790.4</v>
      </c>
      <c r="HD89" s="1" t="s">
        <v>190</v>
      </c>
      <c r="HE89">
        <v>647.70000000000005</v>
      </c>
      <c r="HF89" s="1" t="s">
        <v>186</v>
      </c>
      <c r="HG89" s="168">
        <v>587.79999999999927</v>
      </c>
      <c r="HH89" s="1" t="s">
        <v>187</v>
      </c>
      <c r="HI89" s="168">
        <v>562.60000000000036</v>
      </c>
      <c r="HJ89" s="1" t="s">
        <v>188</v>
      </c>
      <c r="HL89" s="431">
        <v>158.19999999999999</v>
      </c>
      <c r="HM89" s="1" t="s">
        <v>190</v>
      </c>
      <c r="HN89" s="431">
        <v>859.6</v>
      </c>
      <c r="HO89" s="1" t="s">
        <v>186</v>
      </c>
      <c r="HP89" s="496">
        <v>900.10000000000218</v>
      </c>
      <c r="HQ89" s="1" t="s">
        <v>187</v>
      </c>
      <c r="HR89" s="213"/>
      <c r="HS89" s="1" t="s">
        <v>188</v>
      </c>
      <c r="HU89" s="431">
        <v>3783.9</v>
      </c>
      <c r="HV89" s="1" t="s">
        <v>190</v>
      </c>
      <c r="HW89" s="431">
        <v>4923.3999999999996</v>
      </c>
      <c r="HX89" s="1" t="s">
        <v>186</v>
      </c>
      <c r="HY89" s="496">
        <v>3475.3000000000011</v>
      </c>
      <c r="HZ89" s="1" t="s">
        <v>187</v>
      </c>
      <c r="IA89" s="545">
        <v>2871.9000000000005</v>
      </c>
      <c r="IB89" s="432" t="s">
        <v>188</v>
      </c>
      <c r="ID89" s="431">
        <v>164.5</v>
      </c>
      <c r="IE89" s="1" t="s">
        <v>190</v>
      </c>
      <c r="IF89" s="431">
        <v>144.69999999999999</v>
      </c>
      <c r="IG89" s="1" t="s">
        <v>186</v>
      </c>
      <c r="IH89" s="496">
        <v>155.99999999999636</v>
      </c>
      <c r="II89" s="1" t="s">
        <v>187</v>
      </c>
      <c r="IJ89" s="213"/>
      <c r="IK89" s="1" t="s">
        <v>188</v>
      </c>
      <c r="IM89" s="431">
        <v>141</v>
      </c>
      <c r="IN89" s="1" t="s">
        <v>190</v>
      </c>
      <c r="IO89" s="431">
        <v>247.4</v>
      </c>
      <c r="IP89" s="1" t="s">
        <v>186</v>
      </c>
      <c r="IQ89" s="168">
        <v>211.69999999999709</v>
      </c>
      <c r="IR89" s="1" t="s">
        <v>187</v>
      </c>
      <c r="IS89" s="168"/>
      <c r="IT89" s="1" t="s">
        <v>188</v>
      </c>
      <c r="IV89">
        <v>510.6</v>
      </c>
      <c r="IW89" s="1" t="s">
        <v>190</v>
      </c>
      <c r="IX89">
        <v>173.4</v>
      </c>
      <c r="IY89" s="1" t="s">
        <v>186</v>
      </c>
      <c r="IZ89" s="213">
        <v>370.29999999999927</v>
      </c>
      <c r="JA89" s="1" t="s">
        <v>187</v>
      </c>
      <c r="JB89" s="168">
        <v>574.39999999999964</v>
      </c>
      <c r="JC89" s="1" t="s">
        <v>188</v>
      </c>
      <c r="JE89" s="431">
        <v>388.5</v>
      </c>
      <c r="JF89" s="1" t="s">
        <v>190</v>
      </c>
      <c r="JG89" s="431">
        <v>519</v>
      </c>
      <c r="JH89" s="1" t="s">
        <v>186</v>
      </c>
      <c r="JI89" s="496">
        <v>256.50000000001091</v>
      </c>
      <c r="JJ89" s="1" t="s">
        <v>187</v>
      </c>
      <c r="JK89" s="427">
        <v>209.90000000000146</v>
      </c>
      <c r="JL89" s="432" t="s">
        <v>188</v>
      </c>
      <c r="JN89" s="431">
        <v>342.5</v>
      </c>
      <c r="JO89" s="1" t="s">
        <v>190</v>
      </c>
      <c r="JP89" s="431">
        <v>318.5</v>
      </c>
      <c r="JQ89" s="1" t="s">
        <v>186</v>
      </c>
      <c r="JR89" s="496">
        <v>447.40000000000873</v>
      </c>
      <c r="JS89" s="1" t="s">
        <v>187</v>
      </c>
      <c r="JT89" s="213"/>
      <c r="JU89" s="1" t="s">
        <v>188</v>
      </c>
      <c r="JW89" s="431">
        <v>1734.2</v>
      </c>
      <c r="JX89" s="1" t="s">
        <v>190</v>
      </c>
      <c r="JY89" s="431">
        <v>2240.8000000000002</v>
      </c>
      <c r="JZ89" s="1" t="s">
        <v>186</v>
      </c>
      <c r="KA89" s="168">
        <v>2036.5000000000036</v>
      </c>
      <c r="KB89" s="1" t="s">
        <v>187</v>
      </c>
      <c r="KC89" s="545">
        <v>3146.4999999999691</v>
      </c>
      <c r="KD89" s="432" t="s">
        <v>188</v>
      </c>
      <c r="KF89">
        <v>204.2</v>
      </c>
      <c r="KG89" s="1" t="s">
        <v>190</v>
      </c>
      <c r="KH89">
        <v>95.6</v>
      </c>
      <c r="KI89" s="1" t="s">
        <v>186</v>
      </c>
      <c r="KJ89" s="168">
        <v>99.900000000008731</v>
      </c>
      <c r="KK89" s="1" t="s">
        <v>187</v>
      </c>
      <c r="KL89" s="213">
        <v>0</v>
      </c>
      <c r="KM89" s="1" t="s">
        <v>188</v>
      </c>
      <c r="KO89" s="431">
        <v>251.9</v>
      </c>
      <c r="KP89" s="1" t="s">
        <v>190</v>
      </c>
      <c r="KQ89" s="431">
        <v>214.4</v>
      </c>
      <c r="KR89" s="1" t="s">
        <v>186</v>
      </c>
      <c r="KS89" s="496">
        <v>160.80000000000291</v>
      </c>
      <c r="KT89" s="1" t="s">
        <v>187</v>
      </c>
      <c r="KU89" s="213"/>
      <c r="KV89" s="1" t="s">
        <v>188</v>
      </c>
      <c r="KX89" s="431">
        <v>117.5</v>
      </c>
      <c r="KY89" s="1" t="s">
        <v>190</v>
      </c>
      <c r="KZ89" s="431">
        <v>222.1</v>
      </c>
      <c r="LA89" s="1" t="s">
        <v>186</v>
      </c>
      <c r="LB89" s="168">
        <v>129.30000000000291</v>
      </c>
      <c r="LC89" s="1" t="s">
        <v>187</v>
      </c>
      <c r="LD89" s="168"/>
      <c r="LE89" s="1" t="s">
        <v>188</v>
      </c>
      <c r="LG89" s="431">
        <v>341</v>
      </c>
      <c r="LH89" s="1" t="s">
        <v>190</v>
      </c>
      <c r="LI89" s="431">
        <v>160.6</v>
      </c>
      <c r="LJ89" s="1" t="s">
        <v>186</v>
      </c>
      <c r="LK89" s="185">
        <v>330.39999999999964</v>
      </c>
      <c r="LL89" s="1" t="s">
        <v>187</v>
      </c>
      <c r="LM89" s="185"/>
      <c r="LN89" s="1" t="s">
        <v>188</v>
      </c>
      <c r="LP89">
        <v>553.1</v>
      </c>
      <c r="LQ89" s="1" t="s">
        <v>190</v>
      </c>
      <c r="LR89">
        <v>368.4</v>
      </c>
      <c r="LS89" s="1" t="s">
        <v>186</v>
      </c>
      <c r="LT89" s="168">
        <v>436.80000000000655</v>
      </c>
      <c r="LU89" s="1" t="s">
        <v>187</v>
      </c>
      <c r="LV89" s="168">
        <v>392.19999999999982</v>
      </c>
      <c r="LW89" s="1" t="s">
        <v>188</v>
      </c>
      <c r="LY89" s="431">
        <v>396.1</v>
      </c>
      <c r="LZ89" s="1" t="s">
        <v>190</v>
      </c>
      <c r="MA89" s="431">
        <v>244</v>
      </c>
      <c r="MB89" s="1" t="s">
        <v>186</v>
      </c>
      <c r="MC89" s="168">
        <v>538.30000000000291</v>
      </c>
      <c r="MD89" s="1" t="s">
        <v>187</v>
      </c>
      <c r="ME89" s="168"/>
      <c r="MF89" s="1" t="s">
        <v>188</v>
      </c>
      <c r="MH89" s="431">
        <v>628.79999999999995</v>
      </c>
      <c r="MI89" s="1" t="s">
        <v>190</v>
      </c>
      <c r="MJ89" s="431">
        <v>453.2</v>
      </c>
      <c r="MK89" s="1" t="s">
        <v>186</v>
      </c>
      <c r="ML89" s="466">
        <v>592.00000000000728</v>
      </c>
      <c r="MM89" s="1" t="s">
        <v>187</v>
      </c>
      <c r="MN89" s="588">
        <v>920.70000000000255</v>
      </c>
      <c r="MO89" s="432" t="s">
        <v>188</v>
      </c>
      <c r="MQ89" s="431">
        <v>258</v>
      </c>
      <c r="MR89" s="1" t="s">
        <v>190</v>
      </c>
      <c r="MS89" s="431">
        <v>289.5</v>
      </c>
      <c r="MT89" s="1" t="s">
        <v>186</v>
      </c>
      <c r="MU89" s="431">
        <v>219.50000000000364</v>
      </c>
      <c r="MV89" s="1" t="s">
        <v>187</v>
      </c>
      <c r="MW89" s="545">
        <v>262.5</v>
      </c>
      <c r="MX89" s="432" t="s">
        <v>188</v>
      </c>
    </row>
    <row r="90" spans="1:363" ht="18">
      <c r="A90" s="128" t="s">
        <v>2987</v>
      </c>
      <c r="B90" s="69">
        <f>SUM(D90:AAP90)</f>
        <v>46588.875000000022</v>
      </c>
      <c r="D90"/>
      <c r="E90" s="10">
        <f>D89*0.25</f>
        <v>234.55</v>
      </c>
      <c r="G90" s="10">
        <f>F89*0.5</f>
        <v>213.45</v>
      </c>
      <c r="I90" s="10">
        <f>H89*0.75</f>
        <v>436.57500000000005</v>
      </c>
      <c r="K90" s="10">
        <f>J89*1</f>
        <v>424.7</v>
      </c>
      <c r="N90" s="10">
        <f>M89*0.25</f>
        <v>36.25</v>
      </c>
      <c r="P90" s="10">
        <f>O89*0.5</f>
        <v>5.85</v>
      </c>
      <c r="R90" s="10">
        <f>Q89*0.75</f>
        <v>297.82500000000005</v>
      </c>
      <c r="T90" s="10">
        <f>S89*1</f>
        <v>304.99999999999989</v>
      </c>
      <c r="W90" s="10">
        <f>V89*0.25</f>
        <v>140</v>
      </c>
      <c r="Y90" s="10">
        <f>X89*0.5</f>
        <v>219.05</v>
      </c>
      <c r="Z90" s="29"/>
      <c r="AA90" s="10">
        <f>Z89*0.75</f>
        <v>713.39999999999941</v>
      </c>
      <c r="AB90" s="29"/>
      <c r="AC90" s="10">
        <f>AB89*1</f>
        <v>268.99999999999977</v>
      </c>
      <c r="AF90" s="10">
        <f>AE89*0.25</f>
        <v>55.475000000000001</v>
      </c>
      <c r="AH90" s="10">
        <f>AG89*0.5</f>
        <v>22</v>
      </c>
      <c r="AI90" s="165"/>
      <c r="AJ90" s="10">
        <f>AI89*0.75</f>
        <v>21.599999999999113</v>
      </c>
      <c r="AK90" s="165"/>
      <c r="AL90" s="10">
        <f>AK89*1</f>
        <v>0</v>
      </c>
      <c r="AO90" s="10">
        <f>AN89*0.25</f>
        <v>25.125</v>
      </c>
      <c r="AQ90" s="10">
        <f>AP89*0.5</f>
        <v>81.900000000000006</v>
      </c>
      <c r="AR90" s="165"/>
      <c r="AS90" s="10">
        <f>AR89*0.75</f>
        <v>206.62499999999932</v>
      </c>
      <c r="AT90" s="165"/>
      <c r="AU90" s="10">
        <f>AT89*1</f>
        <v>97.700000000000273</v>
      </c>
      <c r="AW90" s="31"/>
      <c r="AX90" s="10">
        <f>AW89*0.25</f>
        <v>187.65</v>
      </c>
      <c r="AZ90" s="10">
        <f>AY89*0.5</f>
        <v>100.7</v>
      </c>
      <c r="BA90" s="165"/>
      <c r="BB90" s="10">
        <f>BA89*0.75</f>
        <v>455.77499999999918</v>
      </c>
      <c r="BD90" s="10">
        <f>BC89*1</f>
        <v>315.60000000000036</v>
      </c>
      <c r="BG90" s="10">
        <f>BF89*0.25</f>
        <v>194.6</v>
      </c>
      <c r="BI90" s="10">
        <f>BH89*0.5</f>
        <v>428.2</v>
      </c>
      <c r="BJ90" s="165"/>
      <c r="BK90" s="10">
        <f>BJ89*0.75</f>
        <v>589.125</v>
      </c>
      <c r="BL90" s="165"/>
      <c r="BM90" s="10">
        <f>BL89*1</f>
        <v>642.60000000000036</v>
      </c>
      <c r="BP90" s="10">
        <f>BO89*0.25</f>
        <v>120.25</v>
      </c>
      <c r="BR90" s="10">
        <f>BQ89*0.5</f>
        <v>247.85</v>
      </c>
      <c r="BT90" s="10">
        <f>BS89*0.75</f>
        <v>337.5</v>
      </c>
      <c r="BV90" s="10">
        <f>BU89*1</f>
        <v>175.40000000000009</v>
      </c>
      <c r="BX90" s="173"/>
      <c r="BY90" s="10">
        <f>BX89*0.25</f>
        <v>7.5999999999999091</v>
      </c>
      <c r="BZ90" s="173"/>
      <c r="CA90" s="10">
        <f>BZ89*0.5</f>
        <v>0</v>
      </c>
      <c r="CB90" s="177"/>
      <c r="CC90" s="10">
        <f>CB89*0.75</f>
        <v>402.67499999999995</v>
      </c>
      <c r="CD90" s="177"/>
      <c r="CE90" s="437">
        <f>CD89*1</f>
        <v>127.50000000000364</v>
      </c>
      <c r="CG90" s="431"/>
      <c r="CH90" s="10">
        <f>CG89*0.25</f>
        <v>56.35</v>
      </c>
      <c r="CI90" s="431"/>
      <c r="CJ90" s="10">
        <f>CI89*0.5</f>
        <v>121.65</v>
      </c>
      <c r="CK90" s="165"/>
      <c r="CL90" s="10">
        <f>CK89*0.75</f>
        <v>401.25000000000068</v>
      </c>
      <c r="CM90" s="165"/>
      <c r="CN90" s="10">
        <f>CM89*1</f>
        <v>0</v>
      </c>
      <c r="CP90" s="431"/>
      <c r="CQ90" s="10">
        <f>CP89*0.25</f>
        <v>31.175000000000001</v>
      </c>
      <c r="CR90" s="431"/>
      <c r="CS90" s="10">
        <f>CR89*0.5</f>
        <v>51.55</v>
      </c>
      <c r="CT90" s="165"/>
      <c r="CU90" s="10">
        <f>CT89*0.75</f>
        <v>104.62500000000068</v>
      </c>
      <c r="CV90" s="165"/>
      <c r="CW90" s="10">
        <f>CV89*1</f>
        <v>0</v>
      </c>
      <c r="CY90" s="431"/>
      <c r="CZ90" s="10">
        <f>CY89*0.25</f>
        <v>85.075000000000003</v>
      </c>
      <c r="DA90" s="431"/>
      <c r="DB90" s="10">
        <f>DA89*0.5</f>
        <v>196.4</v>
      </c>
      <c r="DC90" s="165"/>
      <c r="DD90" s="10">
        <f>DC89*0.75</f>
        <v>119.02500000000123</v>
      </c>
      <c r="DE90" s="165"/>
      <c r="DF90" s="437">
        <f>DE89*1</f>
        <v>52.000000000001819</v>
      </c>
      <c r="DH90" s="431"/>
      <c r="DI90" s="10">
        <f>DH89*0.25</f>
        <v>37.875</v>
      </c>
      <c r="DJ90" s="431"/>
      <c r="DK90" s="10">
        <f>DJ89*0.5</f>
        <v>44.65</v>
      </c>
      <c r="DL90" s="165"/>
      <c r="DM90" s="10">
        <f>DL89*0.75</f>
        <v>121.50000000000068</v>
      </c>
      <c r="DN90" s="165"/>
      <c r="DO90" s="10">
        <f>DN89*1</f>
        <v>0</v>
      </c>
      <c r="DQ90" s="431"/>
      <c r="DR90" s="10">
        <f>DQ89*0.25</f>
        <v>20.65</v>
      </c>
      <c r="DS90" s="431"/>
      <c r="DT90" s="10">
        <f>DS89*0.5</f>
        <v>117.4</v>
      </c>
      <c r="DU90" s="165"/>
      <c r="DV90" s="10">
        <f>DU89*0.75</f>
        <v>275.40000000000055</v>
      </c>
      <c r="DW90" s="165"/>
      <c r="DX90" s="437">
        <f>DW89*1</f>
        <v>177.10000000000218</v>
      </c>
      <c r="DZ90" s="431"/>
      <c r="EA90" s="10">
        <f>DZ89*0.25</f>
        <v>59.1</v>
      </c>
      <c r="EB90" s="431"/>
      <c r="EC90" s="10">
        <f>EB89*0.5</f>
        <v>355.3</v>
      </c>
      <c r="ED90" s="31"/>
      <c r="EE90" s="10">
        <f>ED89*0.75</f>
        <v>300.89999999999986</v>
      </c>
      <c r="EF90" s="31"/>
      <c r="EG90" s="10">
        <f>EF89*1</f>
        <v>0</v>
      </c>
      <c r="EI90" s="431"/>
      <c r="EJ90" s="10">
        <f>EI89*0.25</f>
        <v>36.75</v>
      </c>
      <c r="EK90" s="431"/>
      <c r="EL90" s="10">
        <f>EK89*0.5</f>
        <v>135.75</v>
      </c>
      <c r="EM90" s="165"/>
      <c r="EN90" s="10">
        <f>EM89*0.75</f>
        <v>76.725000000000136</v>
      </c>
      <c r="EO90" s="165"/>
      <c r="EP90" s="10">
        <f>EO89*1</f>
        <v>0</v>
      </c>
      <c r="ER90" s="431"/>
      <c r="ES90" s="10">
        <f>ER89*0.25</f>
        <v>41.1</v>
      </c>
      <c r="ET90" s="431"/>
      <c r="EU90" s="10">
        <f>ET89*0.5</f>
        <v>98.85</v>
      </c>
      <c r="EV90" s="165"/>
      <c r="EW90" s="10">
        <f>EV89*0.75</f>
        <v>214.35000000000014</v>
      </c>
      <c r="EX90" s="165"/>
      <c r="EY90" s="10">
        <f>EX89*1</f>
        <v>0</v>
      </c>
      <c r="FA90" s="431"/>
      <c r="FB90" s="10">
        <f>FA89*0.25</f>
        <v>40.200000000000003</v>
      </c>
      <c r="FC90" s="431"/>
      <c r="FD90" s="10">
        <f>FC89*0.5</f>
        <v>17.100000000000001</v>
      </c>
      <c r="FE90" s="31"/>
      <c r="FF90" s="10">
        <f>FE89*0.75</f>
        <v>185.32500000000027</v>
      </c>
      <c r="FG90" s="31"/>
      <c r="FH90" s="437">
        <f>FG89*1</f>
        <v>22.000000000001819</v>
      </c>
      <c r="FJ90" s="431"/>
      <c r="FK90" s="10">
        <f>FJ89*0.25</f>
        <v>61.25</v>
      </c>
      <c r="FL90" s="431"/>
      <c r="FM90" s="10">
        <f>FL89*0.5</f>
        <v>160.15</v>
      </c>
      <c r="FN90" s="165"/>
      <c r="FO90" s="10">
        <f>FN89*0.75</f>
        <v>237.82499999999891</v>
      </c>
      <c r="FP90" s="165"/>
      <c r="FQ90" s="437">
        <f>FP89*1</f>
        <v>427.10000000000036</v>
      </c>
      <c r="FS90" s="431"/>
      <c r="FT90" s="10">
        <f>FS89*0.25</f>
        <v>114.5</v>
      </c>
      <c r="FU90" s="431"/>
      <c r="FV90" s="10">
        <f>FU89*0.5</f>
        <v>498.4</v>
      </c>
      <c r="FW90" s="165"/>
      <c r="FX90" s="10">
        <f>FW89*0.75</f>
        <v>319.57500000000027</v>
      </c>
      <c r="FY90" s="165"/>
      <c r="FZ90" s="10">
        <f>FY89*1</f>
        <v>0</v>
      </c>
      <c r="GB90" s="431"/>
      <c r="GC90" s="10">
        <f>GB89*0.25</f>
        <v>44.25</v>
      </c>
      <c r="GD90" s="431"/>
      <c r="GE90" s="10">
        <f>GD89*0.5</f>
        <v>69.900000000000006</v>
      </c>
      <c r="GF90" s="31"/>
      <c r="GG90" s="10">
        <f>GF89*0.75</f>
        <v>131.62499999999864</v>
      </c>
      <c r="GH90" s="31"/>
      <c r="GI90" s="10">
        <f>GH89*1</f>
        <v>0</v>
      </c>
      <c r="GK90" s="431"/>
      <c r="GL90" s="10">
        <f>GK89*0.25</f>
        <v>823.35</v>
      </c>
      <c r="GM90" s="431"/>
      <c r="GN90" s="10">
        <f>GM89*0.5</f>
        <v>868.45</v>
      </c>
      <c r="GO90" s="165"/>
      <c r="GP90" s="10">
        <f>GO89*0.75</f>
        <v>1789.7999999999997</v>
      </c>
      <c r="GQ90" s="165"/>
      <c r="GR90" s="437">
        <f>GQ89*1</f>
        <v>2558.2000000000007</v>
      </c>
      <c r="GT90" s="431"/>
      <c r="GU90" s="10">
        <f>GT89*0.25</f>
        <v>116.5</v>
      </c>
      <c r="GV90" s="431"/>
      <c r="GW90" s="10">
        <f>GV89*0.5</f>
        <v>301.60000000000002</v>
      </c>
      <c r="GX90" s="165"/>
      <c r="GY90" s="10">
        <f>GX89*0.75</f>
        <v>425.77499999999782</v>
      </c>
      <c r="GZ90" s="165"/>
      <c r="HA90" s="10">
        <f>GZ89*1</f>
        <v>0</v>
      </c>
      <c r="HD90" s="10">
        <f>HC89*0.25</f>
        <v>197.6</v>
      </c>
      <c r="HF90" s="10">
        <f>HE89*0.5</f>
        <v>323.85000000000002</v>
      </c>
      <c r="HH90" s="10">
        <f>HG89*0.75</f>
        <v>440.84999999999945</v>
      </c>
      <c r="HJ90" s="10">
        <f>HI89*1</f>
        <v>562.60000000000036</v>
      </c>
      <c r="HL90" s="431"/>
      <c r="HM90" s="10">
        <f>HL89*0.25</f>
        <v>39.549999999999997</v>
      </c>
      <c r="HN90" s="431"/>
      <c r="HO90" s="10">
        <f>HN89*0.5</f>
        <v>429.8</v>
      </c>
      <c r="HP90" s="431"/>
      <c r="HQ90" s="10">
        <f>HP89*0.75</f>
        <v>675.07500000000164</v>
      </c>
      <c r="HS90" s="10">
        <f>HR89*1</f>
        <v>0</v>
      </c>
      <c r="HU90" s="431"/>
      <c r="HV90" s="10">
        <f>HU89*0.25</f>
        <v>945.97500000000002</v>
      </c>
      <c r="HW90" s="431"/>
      <c r="HX90" s="10">
        <f>HW89*0.5</f>
        <v>2461.6999999999998</v>
      </c>
      <c r="HY90" s="431"/>
      <c r="HZ90" s="10">
        <f>HY89*0.75</f>
        <v>2606.4750000000008</v>
      </c>
      <c r="IB90" s="437">
        <f>IA89*1</f>
        <v>2871.9000000000005</v>
      </c>
      <c r="ID90" s="431"/>
      <c r="IE90" s="10">
        <f>ID89*0.25</f>
        <v>41.125</v>
      </c>
      <c r="IF90" s="431"/>
      <c r="IG90" s="10">
        <f>IF89*0.5</f>
        <v>72.349999999999994</v>
      </c>
      <c r="IH90" s="431"/>
      <c r="II90" s="10">
        <f>IH89*0.75</f>
        <v>116.99999999999727</v>
      </c>
      <c r="IK90" s="10">
        <f>IJ89*1</f>
        <v>0</v>
      </c>
      <c r="IM90" s="431"/>
      <c r="IN90" s="10">
        <f>IM89*0.25</f>
        <v>35.25</v>
      </c>
      <c r="IO90" s="431"/>
      <c r="IP90" s="10">
        <f>IO89*0.5</f>
        <v>123.7</v>
      </c>
      <c r="IQ90" s="431"/>
      <c r="IR90" s="10">
        <f>IQ89*0.75</f>
        <v>158.77499999999782</v>
      </c>
      <c r="IT90" s="10">
        <f>IS89*1</f>
        <v>0</v>
      </c>
      <c r="IW90" s="10">
        <f>IV89*0.25</f>
        <v>127.65</v>
      </c>
      <c r="IY90" s="10">
        <f>IX89*0.5</f>
        <v>86.7</v>
      </c>
      <c r="JA90" s="10">
        <f>IZ89*0.75</f>
        <v>277.72499999999945</v>
      </c>
      <c r="JC90" s="10">
        <f>JB89*1</f>
        <v>574.39999999999964</v>
      </c>
      <c r="JE90" s="431"/>
      <c r="JF90" s="10">
        <f>JE89*0.25</f>
        <v>97.125</v>
      </c>
      <c r="JG90" s="431"/>
      <c r="JH90" s="10">
        <f>JG89*0.5</f>
        <v>259.5</v>
      </c>
      <c r="JI90" s="431"/>
      <c r="JJ90" s="10">
        <f>JI89*0.75</f>
        <v>192.37500000000819</v>
      </c>
      <c r="JL90" s="437">
        <f>JK89*1</f>
        <v>209.90000000000146</v>
      </c>
      <c r="JN90" s="431"/>
      <c r="JO90" s="10">
        <f>JN89*0.25</f>
        <v>85.625</v>
      </c>
      <c r="JP90" s="431"/>
      <c r="JQ90" s="10">
        <f>JP89*0.5</f>
        <v>159.25</v>
      </c>
      <c r="JR90" s="431"/>
      <c r="JS90" s="10">
        <f>JR89*0.75</f>
        <v>335.55000000000655</v>
      </c>
      <c r="JU90" s="10">
        <f>JT89*1</f>
        <v>0</v>
      </c>
      <c r="JW90" s="431"/>
      <c r="JX90" s="10">
        <f>JW89*0.25</f>
        <v>433.55</v>
      </c>
      <c r="JY90" s="431"/>
      <c r="JZ90" s="10">
        <f>JY89*0.5</f>
        <v>1120.4000000000001</v>
      </c>
      <c r="KA90" s="431"/>
      <c r="KB90" s="10">
        <f>KA89*0.75</f>
        <v>1527.3750000000027</v>
      </c>
      <c r="KD90" s="437">
        <f t="shared" ref="KD90" si="27">KC89*1</f>
        <v>3146.4999999999691</v>
      </c>
      <c r="KG90" s="10">
        <f>KF89*0.25</f>
        <v>51.05</v>
      </c>
      <c r="KI90" s="10">
        <f>KH89*0.5</f>
        <v>47.8</v>
      </c>
      <c r="KK90" s="10">
        <f>KJ89*0.75</f>
        <v>74.925000000006548</v>
      </c>
      <c r="KM90" s="10">
        <f>KL89*1</f>
        <v>0</v>
      </c>
      <c r="KO90" s="431"/>
      <c r="KP90" s="10">
        <f>KO89*0.25</f>
        <v>62.975000000000001</v>
      </c>
      <c r="KQ90" s="431"/>
      <c r="KR90" s="10">
        <f>KQ89*0.5</f>
        <v>107.2</v>
      </c>
      <c r="KS90" s="431"/>
      <c r="KT90" s="10">
        <f>KS89*0.75</f>
        <v>120.60000000000218</v>
      </c>
      <c r="KV90" s="10">
        <f>KU89*1</f>
        <v>0</v>
      </c>
      <c r="KX90" s="431"/>
      <c r="KY90" s="10">
        <f>KX89*0.25</f>
        <v>29.375</v>
      </c>
      <c r="KZ90" s="431"/>
      <c r="LA90" s="10">
        <f>KZ89*0.5</f>
        <v>111.05</v>
      </c>
      <c r="LB90" s="431"/>
      <c r="LC90" s="10">
        <f>LB89*0.75</f>
        <v>96.975000000002183</v>
      </c>
      <c r="LE90" s="10">
        <f>LD89*1</f>
        <v>0</v>
      </c>
      <c r="LG90" s="431"/>
      <c r="LH90" s="10">
        <f>LG89*0.25</f>
        <v>85.25</v>
      </c>
      <c r="LI90" s="431"/>
      <c r="LJ90" s="10">
        <f>LI89*0.5</f>
        <v>80.3</v>
      </c>
      <c r="LK90" s="29"/>
      <c r="LL90" s="10">
        <f>LK89*0.75</f>
        <v>247.79999999999973</v>
      </c>
      <c r="LM90" s="29"/>
      <c r="LN90" s="10">
        <f>LM89*1</f>
        <v>0</v>
      </c>
      <c r="LQ90" s="10">
        <f>LP89*0.25</f>
        <v>138.27500000000001</v>
      </c>
      <c r="LS90" s="10">
        <f>LR89*0.5</f>
        <v>184.2</v>
      </c>
      <c r="LU90" s="10">
        <f>LT89*0.75</f>
        <v>327.60000000000491</v>
      </c>
      <c r="LW90" s="10">
        <f>LV89*1</f>
        <v>392.19999999999982</v>
      </c>
      <c r="LY90" s="431"/>
      <c r="LZ90" s="10">
        <f>LY89*0.25</f>
        <v>99.025000000000006</v>
      </c>
      <c r="MA90" s="431"/>
      <c r="MB90" s="10">
        <f>MA89*0.5</f>
        <v>122</v>
      </c>
      <c r="MC90" s="431"/>
      <c r="MD90" s="10">
        <f>MC89*0.75</f>
        <v>403.72500000000218</v>
      </c>
      <c r="MF90" s="10">
        <f>ME89*1</f>
        <v>0</v>
      </c>
      <c r="MH90" s="431"/>
      <c r="MI90" s="10">
        <f>MH89*0.25</f>
        <v>157.19999999999999</v>
      </c>
      <c r="MJ90" s="431"/>
      <c r="MK90" s="10">
        <f>MJ89*0.5</f>
        <v>226.6</v>
      </c>
      <c r="ML90" s="431"/>
      <c r="MM90" s="10">
        <f>ML89*0.75</f>
        <v>444.00000000000546</v>
      </c>
      <c r="MO90" s="437">
        <f>MN89*1</f>
        <v>920.70000000000255</v>
      </c>
      <c r="MQ90" s="431"/>
      <c r="MR90" s="10">
        <f>MQ89*0.25</f>
        <v>64.5</v>
      </c>
      <c r="MS90" s="431"/>
      <c r="MT90" s="10">
        <f>MS89*0.5</f>
        <v>144.75</v>
      </c>
      <c r="MU90" s="431"/>
      <c r="MV90" s="10">
        <f>MU89*0.75</f>
        <v>164.62500000000273</v>
      </c>
      <c r="MX90" s="437">
        <f>MW89*1</f>
        <v>262.5</v>
      </c>
    </row>
    <row r="91" spans="1:363" s="60" customFormat="1" ht="15.75">
      <c r="A91" s="386"/>
      <c r="B91" s="381"/>
      <c r="C91" s="379"/>
      <c r="E91" s="85"/>
      <c r="G91" s="85"/>
      <c r="I91" s="85"/>
      <c r="L91" s="379"/>
      <c r="N91" s="85"/>
      <c r="P91" s="85"/>
      <c r="R91" s="85"/>
      <c r="U91" s="379"/>
      <c r="W91" s="85"/>
      <c r="Y91" s="85"/>
      <c r="Z91" s="382"/>
      <c r="AB91" s="382"/>
      <c r="AD91" s="379"/>
      <c r="AF91" s="380"/>
      <c r="AI91" s="382"/>
      <c r="AK91" s="382"/>
      <c r="AM91" s="379"/>
      <c r="AO91" s="380"/>
      <c r="AR91" s="382"/>
      <c r="AT91" s="382"/>
      <c r="AV91" s="379"/>
      <c r="AW91" s="235"/>
      <c r="AX91" s="380"/>
      <c r="AY91" s="235"/>
      <c r="BA91" s="382"/>
      <c r="BC91" s="382"/>
      <c r="BE91" s="379"/>
      <c r="BG91" s="380"/>
      <c r="BJ91" s="382"/>
      <c r="BL91" s="382"/>
      <c r="BN91" s="379"/>
      <c r="BP91" s="380"/>
      <c r="BW91" s="379"/>
      <c r="BX91" s="384"/>
      <c r="BY91" s="380"/>
      <c r="BZ91" s="384"/>
      <c r="CB91" s="385"/>
      <c r="CD91" s="385"/>
      <c r="CE91" s="456"/>
      <c r="CF91" s="379"/>
      <c r="CG91" s="456"/>
      <c r="CH91" s="380"/>
      <c r="CI91" s="456"/>
      <c r="CK91" s="382"/>
      <c r="CM91" s="382"/>
      <c r="CO91" s="379"/>
      <c r="CP91" s="456"/>
      <c r="CQ91" s="380"/>
      <c r="CR91" s="456"/>
      <c r="CT91" s="382"/>
      <c r="CV91" s="382"/>
      <c r="CX91" s="379"/>
      <c r="CY91" s="456"/>
      <c r="CZ91" s="380"/>
      <c r="DA91" s="456"/>
      <c r="DC91" s="382"/>
      <c r="DE91" s="382"/>
      <c r="DF91" s="456"/>
      <c r="DG91" s="379"/>
      <c r="DH91" s="456"/>
      <c r="DI91" s="380"/>
      <c r="DJ91" s="456"/>
      <c r="DL91" s="382"/>
      <c r="DN91" s="382"/>
      <c r="DP91" s="379"/>
      <c r="DQ91" s="456"/>
      <c r="DR91" s="380"/>
      <c r="DS91" s="456"/>
      <c r="DU91" s="382"/>
      <c r="DW91" s="382"/>
      <c r="DX91" s="456"/>
      <c r="DY91" s="379"/>
      <c r="DZ91" s="456"/>
      <c r="EA91" s="380"/>
      <c r="EB91" s="456"/>
      <c r="ED91" s="235"/>
      <c r="EF91" s="235"/>
      <c r="EH91" s="379"/>
      <c r="EI91" s="456"/>
      <c r="EJ91" s="380"/>
      <c r="EK91" s="456"/>
      <c r="EM91" s="382"/>
      <c r="EO91" s="382"/>
      <c r="EQ91" s="379"/>
      <c r="ER91" s="456"/>
      <c r="ES91" s="380"/>
      <c r="ET91" s="456"/>
      <c r="EV91" s="382"/>
      <c r="EX91" s="382"/>
      <c r="EZ91" s="379"/>
      <c r="FA91" s="456"/>
      <c r="FB91" s="380"/>
      <c r="FC91" s="456"/>
      <c r="FE91" s="235"/>
      <c r="FG91" s="235"/>
      <c r="FH91" s="456"/>
      <c r="FI91" s="379"/>
      <c r="FJ91" s="456"/>
      <c r="FK91" s="380"/>
      <c r="FL91" s="456"/>
      <c r="FN91" s="382"/>
      <c r="FP91" s="382"/>
      <c r="FQ91" s="456"/>
      <c r="FR91" s="379"/>
      <c r="FS91" s="456"/>
      <c r="FT91" s="380"/>
      <c r="FU91" s="456"/>
      <c r="FW91" s="382"/>
      <c r="FY91" s="382"/>
      <c r="GA91" s="379"/>
      <c r="GB91" s="456"/>
      <c r="GC91" s="380"/>
      <c r="GD91" s="456"/>
      <c r="GF91" s="235"/>
      <c r="GH91" s="235"/>
      <c r="GJ91" s="379"/>
      <c r="GK91" s="456"/>
      <c r="GL91" s="380"/>
      <c r="GM91" s="456"/>
      <c r="GO91" s="382"/>
      <c r="GQ91" s="382"/>
      <c r="GR91" s="456"/>
      <c r="GS91" s="379"/>
      <c r="GT91" s="456"/>
      <c r="GU91" s="380"/>
      <c r="GV91" s="456"/>
      <c r="GX91" s="382"/>
      <c r="GZ91" s="382"/>
      <c r="HB91" s="379"/>
      <c r="HD91" s="380"/>
      <c r="HK91" s="379"/>
      <c r="HL91" s="456"/>
      <c r="HM91" s="380"/>
      <c r="HN91" s="456"/>
      <c r="HP91" s="456"/>
      <c r="HT91" s="379"/>
      <c r="HU91" s="456"/>
      <c r="HV91" s="380"/>
      <c r="HW91" s="456"/>
      <c r="HY91" s="456"/>
      <c r="IB91" s="456"/>
      <c r="IC91" s="379"/>
      <c r="ID91" s="456"/>
      <c r="IE91" s="380"/>
      <c r="IF91" s="456"/>
      <c r="IH91" s="456"/>
      <c r="IL91" s="379"/>
      <c r="IM91" s="456"/>
      <c r="IN91" s="380"/>
      <c r="IO91" s="456"/>
      <c r="IQ91" s="456"/>
      <c r="IU91" s="379"/>
      <c r="IW91" s="380"/>
      <c r="JD91" s="379"/>
      <c r="JE91" s="456"/>
      <c r="JF91" s="380"/>
      <c r="JG91" s="456"/>
      <c r="JI91" s="456"/>
      <c r="JL91" s="456"/>
      <c r="JM91" s="379"/>
      <c r="JN91" s="456"/>
      <c r="JO91" s="380"/>
      <c r="JP91" s="456"/>
      <c r="JR91" s="456"/>
      <c r="JV91" s="379"/>
      <c r="JW91" s="456"/>
      <c r="JX91" s="380"/>
      <c r="JY91" s="456"/>
      <c r="KA91" s="456"/>
      <c r="KD91" s="456"/>
      <c r="KE91" s="379"/>
      <c r="KG91" s="380"/>
      <c r="KN91" s="379"/>
      <c r="KO91" s="456"/>
      <c r="KP91" s="380"/>
      <c r="KQ91" s="456"/>
      <c r="KS91" s="456"/>
      <c r="KW91" s="379"/>
      <c r="KX91" s="456"/>
      <c r="KY91" s="380"/>
      <c r="KZ91" s="456"/>
      <c r="LB91" s="456"/>
      <c r="LF91" s="379"/>
      <c r="LG91" s="456"/>
      <c r="LH91" s="380"/>
      <c r="LI91" s="456"/>
      <c r="LK91" s="383"/>
      <c r="LM91" s="383"/>
      <c r="LO91" s="379"/>
      <c r="LQ91" s="380"/>
      <c r="LX91" s="379"/>
      <c r="LY91" s="456"/>
      <c r="LZ91" s="380"/>
      <c r="MA91" s="456"/>
      <c r="MC91" s="456"/>
      <c r="MG91" s="379"/>
      <c r="MH91" s="456"/>
      <c r="MI91" s="380"/>
      <c r="MJ91" s="456"/>
      <c r="ML91" s="456"/>
      <c r="MO91" s="456"/>
      <c r="MP91" s="379"/>
      <c r="MQ91" s="456"/>
      <c r="MR91" s="380"/>
      <c r="MS91" s="456"/>
      <c r="MU91" s="456"/>
      <c r="MX91" s="456"/>
      <c r="MY91" s="379"/>
    </row>
    <row r="92" spans="1:363" ht="15">
      <c r="A92" s="61" t="s">
        <v>2544</v>
      </c>
      <c r="D92"/>
      <c r="E92" s="1" t="s">
        <v>190</v>
      </c>
      <c r="G92" s="1" t="s">
        <v>186</v>
      </c>
      <c r="I92" s="1" t="s">
        <v>187</v>
      </c>
      <c r="J92" s="157">
        <v>198.9</v>
      </c>
      <c r="K92" s="1" t="s">
        <v>188</v>
      </c>
      <c r="N92" s="1" t="s">
        <v>190</v>
      </c>
      <c r="P92" s="1" t="s">
        <v>186</v>
      </c>
      <c r="R92" s="1" t="s">
        <v>187</v>
      </c>
      <c r="S92" s="168">
        <v>265.50000000000006</v>
      </c>
      <c r="T92" s="1" t="s">
        <v>188</v>
      </c>
      <c r="W92" s="1" t="s">
        <v>190</v>
      </c>
      <c r="Y92" s="1" t="s">
        <v>186</v>
      </c>
      <c r="AA92" s="1" t="s">
        <v>187</v>
      </c>
      <c r="AB92" s="168">
        <v>753.10000000000014</v>
      </c>
      <c r="AC92" s="1" t="s">
        <v>188</v>
      </c>
      <c r="AF92" s="1" t="s">
        <v>190</v>
      </c>
      <c r="AH92" s="1" t="s">
        <v>186</v>
      </c>
      <c r="AJ92" s="1" t="s">
        <v>187</v>
      </c>
      <c r="AK92" s="168">
        <v>197.19999999999982</v>
      </c>
      <c r="AL92" s="1" t="s">
        <v>188</v>
      </c>
      <c r="AO92" s="1" t="s">
        <v>190</v>
      </c>
      <c r="AQ92" s="1" t="s">
        <v>186</v>
      </c>
      <c r="AS92" s="1" t="s">
        <v>187</v>
      </c>
      <c r="AT92" s="168">
        <v>310.69999999999982</v>
      </c>
      <c r="AU92" s="1" t="s">
        <v>188</v>
      </c>
      <c r="AX92" s="1" t="s">
        <v>190</v>
      </c>
      <c r="AY92"/>
      <c r="AZ92" s="1" t="s">
        <v>186</v>
      </c>
      <c r="BA92"/>
      <c r="BB92" s="1" t="s">
        <v>187</v>
      </c>
      <c r="BC92" s="168">
        <v>363.70000000000027</v>
      </c>
      <c r="BD92" s="1" t="s">
        <v>188</v>
      </c>
      <c r="BG92" s="1" t="s">
        <v>190</v>
      </c>
      <c r="BI92" s="1" t="s">
        <v>186</v>
      </c>
      <c r="BK92" s="1" t="s">
        <v>187</v>
      </c>
      <c r="BL92" s="168">
        <v>365.69999999999982</v>
      </c>
      <c r="BM92" s="1" t="s">
        <v>188</v>
      </c>
      <c r="BP92" s="1" t="s">
        <v>190</v>
      </c>
      <c r="BR92" s="1" t="s">
        <v>186</v>
      </c>
      <c r="BT92" s="1" t="s">
        <v>187</v>
      </c>
      <c r="BU92" s="168">
        <v>420.39999999999964</v>
      </c>
      <c r="BV92" s="1" t="s">
        <v>188</v>
      </c>
      <c r="BX92" s="431"/>
      <c r="BY92" s="1" t="s">
        <v>190</v>
      </c>
      <c r="BZ92" s="431"/>
      <c r="CA92" s="1" t="s">
        <v>186</v>
      </c>
      <c r="CB92" s="431"/>
      <c r="CC92" s="1" t="s">
        <v>187</v>
      </c>
      <c r="CD92" s="427">
        <v>213.69999999999345</v>
      </c>
      <c r="CE92" s="432" t="s">
        <v>188</v>
      </c>
      <c r="CG92" s="431"/>
      <c r="CH92" s="1" t="s">
        <v>190</v>
      </c>
      <c r="CI92" s="431"/>
      <c r="CJ92" s="1" t="s">
        <v>186</v>
      </c>
      <c r="CK92" s="431"/>
      <c r="CL92" s="1" t="s">
        <v>187</v>
      </c>
      <c r="CN92" s="1" t="s">
        <v>188</v>
      </c>
      <c r="CP92" s="431"/>
      <c r="CQ92" s="1" t="s">
        <v>190</v>
      </c>
      <c r="CR92" s="431"/>
      <c r="CS92" s="1" t="s">
        <v>186</v>
      </c>
      <c r="CT92" s="431"/>
      <c r="CU92" s="1" t="s">
        <v>187</v>
      </c>
      <c r="CW92" s="1" t="s">
        <v>188</v>
      </c>
      <c r="CY92" s="431"/>
      <c r="CZ92" s="1" t="s">
        <v>190</v>
      </c>
      <c r="DA92" s="431"/>
      <c r="DB92" s="1" t="s">
        <v>186</v>
      </c>
      <c r="DC92" s="431"/>
      <c r="DD92" s="1" t="s">
        <v>187</v>
      </c>
      <c r="DE92" s="545">
        <v>330.99999999999454</v>
      </c>
      <c r="DF92" s="432" t="s">
        <v>188</v>
      </c>
      <c r="DH92" s="431"/>
      <c r="DI92" s="1" t="s">
        <v>190</v>
      </c>
      <c r="DJ92" s="431"/>
      <c r="DK92" s="1" t="s">
        <v>186</v>
      </c>
      <c r="DL92" s="431"/>
      <c r="DM92" s="1" t="s">
        <v>187</v>
      </c>
      <c r="DO92" s="1" t="s">
        <v>188</v>
      </c>
      <c r="DQ92" s="431"/>
      <c r="DR92" s="1" t="s">
        <v>190</v>
      </c>
      <c r="DS92" s="431"/>
      <c r="DT92" s="1" t="s">
        <v>186</v>
      </c>
      <c r="DU92" s="431"/>
      <c r="DV92" s="1" t="s">
        <v>187</v>
      </c>
      <c r="DW92" s="545">
        <v>305.49999999999454</v>
      </c>
      <c r="DX92" s="432" t="s">
        <v>188</v>
      </c>
      <c r="DZ92" s="431"/>
      <c r="EA92" s="1" t="s">
        <v>190</v>
      </c>
      <c r="EB92" s="431"/>
      <c r="EC92" s="1" t="s">
        <v>186</v>
      </c>
      <c r="ED92" s="431"/>
      <c r="EE92" s="1" t="s">
        <v>187</v>
      </c>
      <c r="EG92" s="1" t="s">
        <v>188</v>
      </c>
      <c r="EI92" s="431"/>
      <c r="EJ92" s="1" t="s">
        <v>190</v>
      </c>
      <c r="EK92" s="431"/>
      <c r="EL92" s="1" t="s">
        <v>186</v>
      </c>
      <c r="EM92" s="431"/>
      <c r="EN92" s="1" t="s">
        <v>187</v>
      </c>
      <c r="EP92" s="1" t="s">
        <v>188</v>
      </c>
      <c r="ER92" s="431"/>
      <c r="ES92" s="1" t="s">
        <v>190</v>
      </c>
      <c r="ET92" s="431"/>
      <c r="EU92" s="1" t="s">
        <v>186</v>
      </c>
      <c r="EV92" s="431"/>
      <c r="EW92" s="1" t="s">
        <v>187</v>
      </c>
      <c r="EY92" s="1" t="s">
        <v>188</v>
      </c>
      <c r="FA92" s="431"/>
      <c r="FB92" s="1" t="s">
        <v>190</v>
      </c>
      <c r="FC92" s="431"/>
      <c r="FD92" s="1" t="s">
        <v>186</v>
      </c>
      <c r="FE92" s="431"/>
      <c r="FF92" s="1" t="s">
        <v>187</v>
      </c>
      <c r="FG92" s="427">
        <v>217.10000000000218</v>
      </c>
      <c r="FH92" s="432" t="s">
        <v>188</v>
      </c>
      <c r="FJ92" s="431"/>
      <c r="FK92" s="1" t="s">
        <v>190</v>
      </c>
      <c r="FL92" s="431"/>
      <c r="FM92" s="1" t="s">
        <v>186</v>
      </c>
      <c r="FN92" s="431"/>
      <c r="FO92" s="1" t="s">
        <v>187</v>
      </c>
      <c r="FP92" s="545">
        <v>713.49999999999818</v>
      </c>
      <c r="FQ92" s="432" t="s">
        <v>188</v>
      </c>
      <c r="FS92" s="431"/>
      <c r="FT92" s="1" t="s">
        <v>190</v>
      </c>
      <c r="FU92" s="431"/>
      <c r="FV92" s="1" t="s">
        <v>186</v>
      </c>
      <c r="FW92" s="431"/>
      <c r="FX92" s="1" t="s">
        <v>187</v>
      </c>
      <c r="FZ92" s="1" t="s">
        <v>188</v>
      </c>
      <c r="GB92" s="431"/>
      <c r="GC92" s="1" t="s">
        <v>190</v>
      </c>
      <c r="GD92" s="431"/>
      <c r="GE92" s="1" t="s">
        <v>186</v>
      </c>
      <c r="GF92" s="431"/>
      <c r="GG92" s="1" t="s">
        <v>187</v>
      </c>
      <c r="GI92" s="1" t="s">
        <v>188</v>
      </c>
      <c r="GK92" s="431"/>
      <c r="GL92" s="1" t="s">
        <v>190</v>
      </c>
      <c r="GM92" s="431"/>
      <c r="GN92" s="1" t="s">
        <v>186</v>
      </c>
      <c r="GO92" s="431"/>
      <c r="GP92" s="1" t="s">
        <v>187</v>
      </c>
      <c r="GQ92" s="545">
        <v>529.19999999999527</v>
      </c>
      <c r="GR92" s="432" t="s">
        <v>188</v>
      </c>
      <c r="GT92" s="431"/>
      <c r="GU92" s="1" t="s">
        <v>190</v>
      </c>
      <c r="GV92" s="431"/>
      <c r="GW92" s="1" t="s">
        <v>186</v>
      </c>
      <c r="GX92" s="431"/>
      <c r="GY92" s="1" t="s">
        <v>187</v>
      </c>
      <c r="HA92" s="1" t="s">
        <v>188</v>
      </c>
      <c r="HD92" s="1" t="s">
        <v>190</v>
      </c>
      <c r="HF92" s="1" t="s">
        <v>186</v>
      </c>
      <c r="HH92" s="1" t="s">
        <v>187</v>
      </c>
      <c r="HI92" s="168">
        <v>858.80000000000018</v>
      </c>
      <c r="HJ92" s="1" t="s">
        <v>188</v>
      </c>
      <c r="HL92" s="431"/>
      <c r="HM92" s="1" t="s">
        <v>190</v>
      </c>
      <c r="HN92" s="431"/>
      <c r="HO92" s="1" t="s">
        <v>186</v>
      </c>
      <c r="HP92" s="431"/>
      <c r="HQ92" s="1" t="s">
        <v>187</v>
      </c>
      <c r="HS92" s="1" t="s">
        <v>188</v>
      </c>
      <c r="HU92" s="431"/>
      <c r="HV92" s="1" t="s">
        <v>190</v>
      </c>
      <c r="HW92" s="431"/>
      <c r="HX92" s="1" t="s">
        <v>186</v>
      </c>
      <c r="HY92" s="431"/>
      <c r="HZ92" s="1" t="s">
        <v>187</v>
      </c>
      <c r="IA92" s="545">
        <v>4226.1000000000022</v>
      </c>
      <c r="IB92" s="432" t="s">
        <v>188</v>
      </c>
      <c r="ID92" s="431"/>
      <c r="IE92" s="1" t="s">
        <v>190</v>
      </c>
      <c r="IF92" s="431"/>
      <c r="IG92" s="1" t="s">
        <v>186</v>
      </c>
      <c r="IH92" s="431"/>
      <c r="II92" s="1" t="s">
        <v>187</v>
      </c>
      <c r="IK92" s="1" t="s">
        <v>188</v>
      </c>
      <c r="IM92" s="431"/>
      <c r="IN92" s="1" t="s">
        <v>190</v>
      </c>
      <c r="IO92" s="431"/>
      <c r="IP92" s="1" t="s">
        <v>186</v>
      </c>
      <c r="IQ92" s="431"/>
      <c r="IR92" s="1" t="s">
        <v>187</v>
      </c>
      <c r="IT92" s="1" t="s">
        <v>188</v>
      </c>
      <c r="IW92" s="1" t="s">
        <v>190</v>
      </c>
      <c r="IY92" s="1" t="s">
        <v>186</v>
      </c>
      <c r="JA92" s="1" t="s">
        <v>187</v>
      </c>
      <c r="JB92" s="168">
        <v>383.70000000000118</v>
      </c>
      <c r="JC92" s="1" t="s">
        <v>188</v>
      </c>
      <c r="JE92" s="431"/>
      <c r="JF92" s="1" t="s">
        <v>190</v>
      </c>
      <c r="JG92" s="431"/>
      <c r="JH92" s="1" t="s">
        <v>186</v>
      </c>
      <c r="JI92" s="431"/>
      <c r="JJ92" s="1" t="s">
        <v>187</v>
      </c>
      <c r="JK92" s="427">
        <v>572.79999999999745</v>
      </c>
      <c r="JL92" s="432" t="s">
        <v>188</v>
      </c>
      <c r="JN92" s="431"/>
      <c r="JO92" s="1" t="s">
        <v>190</v>
      </c>
      <c r="JP92" s="431"/>
      <c r="JQ92" s="1" t="s">
        <v>186</v>
      </c>
      <c r="JR92" s="431"/>
      <c r="JS92" s="1" t="s">
        <v>187</v>
      </c>
      <c r="JU92" s="1" t="s">
        <v>188</v>
      </c>
      <c r="JW92" s="431"/>
      <c r="JX92" s="1" t="s">
        <v>190</v>
      </c>
      <c r="JY92" s="431"/>
      <c r="JZ92" s="1" t="s">
        <v>186</v>
      </c>
      <c r="KA92" s="431"/>
      <c r="KB92" s="1" t="s">
        <v>187</v>
      </c>
      <c r="KC92" s="545">
        <v>1995.6999999999207</v>
      </c>
      <c r="KD92" s="432" t="s">
        <v>188</v>
      </c>
      <c r="KG92" s="1" t="s">
        <v>190</v>
      </c>
      <c r="KI92" s="1" t="s">
        <v>186</v>
      </c>
      <c r="KK92" s="1" t="s">
        <v>187</v>
      </c>
      <c r="KL92" s="213">
        <v>0</v>
      </c>
      <c r="KM92" s="1" t="s">
        <v>188</v>
      </c>
      <c r="KO92" s="431"/>
      <c r="KP92" s="1" t="s">
        <v>190</v>
      </c>
      <c r="KQ92" s="431"/>
      <c r="KR92" s="1" t="s">
        <v>186</v>
      </c>
      <c r="KS92" s="431"/>
      <c r="KT92" s="1" t="s">
        <v>187</v>
      </c>
      <c r="KV92" s="1" t="s">
        <v>188</v>
      </c>
      <c r="KX92" s="431"/>
      <c r="KY92" s="1" t="s">
        <v>190</v>
      </c>
      <c r="KZ92" s="431"/>
      <c r="LA92" s="1" t="s">
        <v>186</v>
      </c>
      <c r="LB92" s="431"/>
      <c r="LC92" s="1" t="s">
        <v>187</v>
      </c>
      <c r="LE92" s="1" t="s">
        <v>188</v>
      </c>
      <c r="LG92" s="431"/>
      <c r="LH92" s="1" t="s">
        <v>190</v>
      </c>
      <c r="LI92" s="431"/>
      <c r="LJ92" s="1" t="s">
        <v>186</v>
      </c>
      <c r="LK92" s="431"/>
      <c r="LL92" s="1" t="s">
        <v>187</v>
      </c>
      <c r="LN92" s="1" t="s">
        <v>188</v>
      </c>
      <c r="LQ92" s="1" t="s">
        <v>190</v>
      </c>
      <c r="LS92" s="1" t="s">
        <v>186</v>
      </c>
      <c r="LU92" s="1" t="s">
        <v>187</v>
      </c>
      <c r="LV92" s="168">
        <v>106.10000000000127</v>
      </c>
      <c r="LW92" s="1" t="s">
        <v>188</v>
      </c>
      <c r="LY92" s="431"/>
      <c r="LZ92" s="1" t="s">
        <v>190</v>
      </c>
      <c r="MA92" s="431"/>
      <c r="MB92" s="1" t="s">
        <v>186</v>
      </c>
      <c r="MC92" s="431"/>
      <c r="MD92" s="1" t="s">
        <v>187</v>
      </c>
      <c r="MF92" s="1" t="s">
        <v>188</v>
      </c>
      <c r="MH92" s="431"/>
      <c r="MI92" s="1" t="s">
        <v>190</v>
      </c>
      <c r="MJ92" s="431"/>
      <c r="MK92" s="1" t="s">
        <v>186</v>
      </c>
      <c r="ML92" s="431"/>
      <c r="MM92" s="1" t="s">
        <v>187</v>
      </c>
      <c r="MN92" s="588">
        <v>1241.6000000000076</v>
      </c>
      <c r="MO92" s="432" t="s">
        <v>188</v>
      </c>
      <c r="MQ92" s="431"/>
      <c r="MR92" s="1" t="s">
        <v>190</v>
      </c>
      <c r="MS92" s="431"/>
      <c r="MT92" s="1" t="s">
        <v>186</v>
      </c>
      <c r="MU92" s="431"/>
      <c r="MV92" s="1" t="s">
        <v>187</v>
      </c>
      <c r="MW92" s="545">
        <v>314.49999999998909</v>
      </c>
      <c r="MX92" s="432" t="s">
        <v>188</v>
      </c>
    </row>
    <row r="93" spans="1:363" ht="18">
      <c r="A93" s="129">
        <v>2020</v>
      </c>
      <c r="B93" s="69">
        <f>SUM(D93:AAP93)</f>
        <v>14884.499999999896</v>
      </c>
      <c r="D93"/>
      <c r="E93" s="10">
        <f>D92*0.25</f>
        <v>0</v>
      </c>
      <c r="G93" s="10">
        <f>F92*0.5</f>
        <v>0</v>
      </c>
      <c r="I93" s="10">
        <f>H92*0.75</f>
        <v>0</v>
      </c>
      <c r="K93" s="10">
        <f>J92*1</f>
        <v>198.9</v>
      </c>
      <c r="N93" s="10">
        <f>M92*0.25</f>
        <v>0</v>
      </c>
      <c r="P93" s="10">
        <f>O92*0.5</f>
        <v>0</v>
      </c>
      <c r="R93" s="10">
        <f>Q92*0.75</f>
        <v>0</v>
      </c>
      <c r="T93" s="10">
        <f>S92*1</f>
        <v>265.50000000000006</v>
      </c>
      <c r="W93" s="10">
        <f>V92*0.25</f>
        <v>0</v>
      </c>
      <c r="Y93" s="10">
        <f>X92*0.5</f>
        <v>0</v>
      </c>
      <c r="AA93" s="10">
        <f>Z92*0.75</f>
        <v>0</v>
      </c>
      <c r="AC93" s="10">
        <f>AB92*1</f>
        <v>753.10000000000014</v>
      </c>
      <c r="AF93" s="10">
        <f>AE92*0.25</f>
        <v>0</v>
      </c>
      <c r="AH93" s="10">
        <f>AG92*0.5</f>
        <v>0</v>
      </c>
      <c r="AJ93" s="10">
        <f>AI92*0.75</f>
        <v>0</v>
      </c>
      <c r="AL93" s="10">
        <f>AK92*1</f>
        <v>197.19999999999982</v>
      </c>
      <c r="AO93" s="10">
        <f>AN92*0.25</f>
        <v>0</v>
      </c>
      <c r="AQ93" s="10">
        <f>AP92*0.5</f>
        <v>0</v>
      </c>
      <c r="AS93" s="10">
        <f>AR92*0.75</f>
        <v>0</v>
      </c>
      <c r="AU93" s="10">
        <f>AT92*1</f>
        <v>310.69999999999982</v>
      </c>
      <c r="AX93" s="10">
        <f>AW92*0.25</f>
        <v>0</v>
      </c>
      <c r="AY93"/>
      <c r="AZ93" s="10">
        <f>AY92*0.5</f>
        <v>0</v>
      </c>
      <c r="BA93"/>
      <c r="BB93" s="10">
        <f>BA92*0.75</f>
        <v>0</v>
      </c>
      <c r="BD93" s="10">
        <f>BC92*1</f>
        <v>363.70000000000027</v>
      </c>
      <c r="BG93" s="10">
        <f>BF92*0.25</f>
        <v>0</v>
      </c>
      <c r="BI93" s="10">
        <f>BH92*0.5</f>
        <v>0</v>
      </c>
      <c r="BK93" s="10">
        <f>BJ92*0.75</f>
        <v>0</v>
      </c>
      <c r="BM93" s="10">
        <f>BL92*1</f>
        <v>365.69999999999982</v>
      </c>
      <c r="BP93" s="10">
        <f>BO92*0.25</f>
        <v>0</v>
      </c>
      <c r="BR93" s="10">
        <f>BQ92*0.5</f>
        <v>0</v>
      </c>
      <c r="BT93" s="10">
        <f>BS92*0.75</f>
        <v>0</v>
      </c>
      <c r="BV93" s="10">
        <f>BU92*1</f>
        <v>420.39999999999964</v>
      </c>
      <c r="BX93" s="431"/>
      <c r="BY93" s="10">
        <f>BX92*0.25</f>
        <v>0</v>
      </c>
      <c r="BZ93" s="431"/>
      <c r="CA93" s="10">
        <f>BZ92*0.5</f>
        <v>0</v>
      </c>
      <c r="CB93" s="431"/>
      <c r="CC93" s="10">
        <f>CB92*0.75</f>
        <v>0</v>
      </c>
      <c r="CD93"/>
      <c r="CE93" s="437">
        <f>CD92*1</f>
        <v>213.69999999999345</v>
      </c>
      <c r="CG93" s="431"/>
      <c r="CH93" s="10">
        <f>CG92*0.25</f>
        <v>0</v>
      </c>
      <c r="CI93" s="431"/>
      <c r="CJ93" s="10">
        <f>CI92*0.5</f>
        <v>0</v>
      </c>
      <c r="CK93" s="431"/>
      <c r="CL93" s="10">
        <f>CK92*0.75</f>
        <v>0</v>
      </c>
      <c r="CN93" s="10">
        <f>CM92*1</f>
        <v>0</v>
      </c>
      <c r="CP93" s="431"/>
      <c r="CQ93" s="10">
        <f>CP92*0.25</f>
        <v>0</v>
      </c>
      <c r="CR93" s="431"/>
      <c r="CS93" s="10">
        <f>CR92*0.5</f>
        <v>0</v>
      </c>
      <c r="CT93" s="431"/>
      <c r="CU93" s="10">
        <f>CT92*0.75</f>
        <v>0</v>
      </c>
      <c r="CW93" s="10">
        <f>CV92*1</f>
        <v>0</v>
      </c>
      <c r="CY93" s="431"/>
      <c r="CZ93" s="10">
        <f>CY92*0.25</f>
        <v>0</v>
      </c>
      <c r="DA93" s="431"/>
      <c r="DB93" s="10">
        <f>DA92*0.5</f>
        <v>0</v>
      </c>
      <c r="DC93" s="431"/>
      <c r="DD93" s="10">
        <f>DC92*0.75</f>
        <v>0</v>
      </c>
      <c r="DF93" s="437">
        <f>DE92*1</f>
        <v>330.99999999999454</v>
      </c>
      <c r="DH93" s="431"/>
      <c r="DI93" s="10">
        <f>DH92*0.25</f>
        <v>0</v>
      </c>
      <c r="DJ93" s="431"/>
      <c r="DK93" s="10">
        <f>DJ92*0.5</f>
        <v>0</v>
      </c>
      <c r="DL93" s="431"/>
      <c r="DM93" s="10">
        <f>DL92*0.75</f>
        <v>0</v>
      </c>
      <c r="DO93" s="10">
        <f>DN92*1</f>
        <v>0</v>
      </c>
      <c r="DQ93" s="431"/>
      <c r="DR93" s="10">
        <f>DQ92*0.25</f>
        <v>0</v>
      </c>
      <c r="DS93" s="431"/>
      <c r="DT93" s="10">
        <f>DS92*0.5</f>
        <v>0</v>
      </c>
      <c r="DU93" s="431"/>
      <c r="DV93" s="10">
        <f>DU92*0.75</f>
        <v>0</v>
      </c>
      <c r="DX93" s="437">
        <f>DW92*1</f>
        <v>305.49999999999454</v>
      </c>
      <c r="DZ93" s="431"/>
      <c r="EA93" s="10">
        <f>DZ92*0.25</f>
        <v>0</v>
      </c>
      <c r="EB93" s="431"/>
      <c r="EC93" s="10">
        <f>EB92*0.5</f>
        <v>0</v>
      </c>
      <c r="ED93" s="431"/>
      <c r="EE93" s="10">
        <f>ED92*0.75</f>
        <v>0</v>
      </c>
      <c r="EG93" s="10">
        <f>EF92*1</f>
        <v>0</v>
      </c>
      <c r="EI93" s="431"/>
      <c r="EJ93" s="10">
        <f>EI92*0.25</f>
        <v>0</v>
      </c>
      <c r="EK93" s="431"/>
      <c r="EL93" s="10">
        <f>EK92*0.5</f>
        <v>0</v>
      </c>
      <c r="EM93" s="431"/>
      <c r="EN93" s="10">
        <f>EM92*0.75</f>
        <v>0</v>
      </c>
      <c r="EP93" s="10">
        <f>EO92*1</f>
        <v>0</v>
      </c>
      <c r="ER93" s="431"/>
      <c r="ES93" s="10">
        <f>ER92*0.25</f>
        <v>0</v>
      </c>
      <c r="ET93" s="431"/>
      <c r="EU93" s="10">
        <f>ET92*0.5</f>
        <v>0</v>
      </c>
      <c r="EV93" s="431"/>
      <c r="EW93" s="10">
        <f>EV92*0.75</f>
        <v>0</v>
      </c>
      <c r="EY93" s="10">
        <f>EX92*1</f>
        <v>0</v>
      </c>
      <c r="FA93" s="431"/>
      <c r="FB93" s="10">
        <f>FA92*0.25</f>
        <v>0</v>
      </c>
      <c r="FC93" s="431"/>
      <c r="FD93" s="10">
        <f>FC92*0.5</f>
        <v>0</v>
      </c>
      <c r="FE93" s="431"/>
      <c r="FF93" s="10">
        <f>FE92*0.75</f>
        <v>0</v>
      </c>
      <c r="FH93" s="437">
        <f>FG92*1</f>
        <v>217.10000000000218</v>
      </c>
      <c r="FJ93" s="431"/>
      <c r="FK93" s="10">
        <f>FJ92*0.25</f>
        <v>0</v>
      </c>
      <c r="FL93" s="431"/>
      <c r="FM93" s="10">
        <f>FL92*0.5</f>
        <v>0</v>
      </c>
      <c r="FN93" s="431"/>
      <c r="FO93" s="10">
        <f>FN92*0.75</f>
        <v>0</v>
      </c>
      <c r="FP93"/>
      <c r="FQ93" s="437">
        <f>FP92*1</f>
        <v>713.49999999999818</v>
      </c>
      <c r="FS93" s="431"/>
      <c r="FT93" s="10">
        <f>FS92*0.25</f>
        <v>0</v>
      </c>
      <c r="FU93" s="431"/>
      <c r="FV93" s="10">
        <f>FU92*0.5</f>
        <v>0</v>
      </c>
      <c r="FW93" s="431"/>
      <c r="FX93" s="10">
        <f>FW92*0.75</f>
        <v>0</v>
      </c>
      <c r="FZ93" s="10">
        <f>FY92*1</f>
        <v>0</v>
      </c>
      <c r="GB93" s="431"/>
      <c r="GC93" s="10">
        <f>GB92*0.25</f>
        <v>0</v>
      </c>
      <c r="GD93" s="431"/>
      <c r="GE93" s="10">
        <f>GD92*0.5</f>
        <v>0</v>
      </c>
      <c r="GF93" s="431"/>
      <c r="GG93" s="10">
        <f>GF92*0.75</f>
        <v>0</v>
      </c>
      <c r="GI93" s="10">
        <f>GH92*1</f>
        <v>0</v>
      </c>
      <c r="GK93" s="431"/>
      <c r="GL93" s="10">
        <f>GK92*0.25</f>
        <v>0</v>
      </c>
      <c r="GM93" s="431"/>
      <c r="GN93" s="10">
        <f>GM92*0.5</f>
        <v>0</v>
      </c>
      <c r="GO93" s="431"/>
      <c r="GP93" s="10">
        <f>GO92*0.75</f>
        <v>0</v>
      </c>
      <c r="GR93" s="437">
        <f>GQ92*1</f>
        <v>529.19999999999527</v>
      </c>
      <c r="GT93" s="431"/>
      <c r="GU93" s="10">
        <f>GT92*0.25</f>
        <v>0</v>
      </c>
      <c r="GV93" s="431"/>
      <c r="GW93" s="10">
        <f>GV92*0.5</f>
        <v>0</v>
      </c>
      <c r="GX93" s="431"/>
      <c r="GY93" s="10">
        <f>GX92*0.75</f>
        <v>0</v>
      </c>
      <c r="HA93" s="10">
        <f>GZ92*1</f>
        <v>0</v>
      </c>
      <c r="HD93" s="10">
        <f>HC92*0.25</f>
        <v>0</v>
      </c>
      <c r="HF93" s="10">
        <f>HE92*0.5</f>
        <v>0</v>
      </c>
      <c r="HH93" s="10">
        <f>HG92*0.75</f>
        <v>0</v>
      </c>
      <c r="HJ93" s="10">
        <f>HI92*1</f>
        <v>858.80000000000018</v>
      </c>
      <c r="HL93" s="431"/>
      <c r="HM93" s="10">
        <f>HL92*0.25</f>
        <v>0</v>
      </c>
      <c r="HN93" s="431"/>
      <c r="HO93" s="10">
        <f>HN92*0.5</f>
        <v>0</v>
      </c>
      <c r="HP93" s="431"/>
      <c r="HQ93" s="10">
        <f>HP92*0.75</f>
        <v>0</v>
      </c>
      <c r="HS93" s="10">
        <f>HR92*1</f>
        <v>0</v>
      </c>
      <c r="HU93" s="431"/>
      <c r="HV93" s="10">
        <f>HU92*0.25</f>
        <v>0</v>
      </c>
      <c r="HW93" s="431"/>
      <c r="HX93" s="10">
        <f>HW92*0.5</f>
        <v>0</v>
      </c>
      <c r="HY93" s="431"/>
      <c r="HZ93" s="10">
        <f>HY92*0.75</f>
        <v>0</v>
      </c>
      <c r="IB93" s="437">
        <f>IA92*1</f>
        <v>4226.1000000000022</v>
      </c>
      <c r="ID93" s="431"/>
      <c r="IE93" s="10">
        <f>ID92*0.25</f>
        <v>0</v>
      </c>
      <c r="IF93" s="431"/>
      <c r="IG93" s="10">
        <f>IF92*0.5</f>
        <v>0</v>
      </c>
      <c r="IH93" s="431"/>
      <c r="II93" s="10">
        <f>IH92*0.75</f>
        <v>0</v>
      </c>
      <c r="IK93" s="10">
        <f>IJ92*1</f>
        <v>0</v>
      </c>
      <c r="IM93" s="431"/>
      <c r="IN93" s="10">
        <f>IM92*0.25</f>
        <v>0</v>
      </c>
      <c r="IO93" s="431"/>
      <c r="IP93" s="10">
        <f>IO92*0.5</f>
        <v>0</v>
      </c>
      <c r="IQ93" s="431"/>
      <c r="IR93" s="10">
        <f>IQ92*0.75</f>
        <v>0</v>
      </c>
      <c r="IT93" s="10">
        <f>IS92*1</f>
        <v>0</v>
      </c>
      <c r="IW93" s="10">
        <f>IV92*0.25</f>
        <v>0</v>
      </c>
      <c r="IY93" s="10">
        <f>IX92*0.5</f>
        <v>0</v>
      </c>
      <c r="JA93" s="10">
        <f>IZ92*0.75</f>
        <v>0</v>
      </c>
      <c r="JC93" s="10">
        <f>JB92*1</f>
        <v>383.70000000000118</v>
      </c>
      <c r="JE93" s="431"/>
      <c r="JF93" s="10">
        <f>JE92*0.25</f>
        <v>0</v>
      </c>
      <c r="JG93" s="431"/>
      <c r="JH93" s="10">
        <f>JG92*0.5</f>
        <v>0</v>
      </c>
      <c r="JI93" s="431"/>
      <c r="JJ93" s="10">
        <f>JI92*0.75</f>
        <v>0</v>
      </c>
      <c r="JL93" s="437">
        <f>JK92*1</f>
        <v>572.79999999999745</v>
      </c>
      <c r="JN93" s="431"/>
      <c r="JO93" s="10">
        <f>JN92*0.25</f>
        <v>0</v>
      </c>
      <c r="JP93" s="431"/>
      <c r="JQ93" s="10">
        <f>JP92*0.5</f>
        <v>0</v>
      </c>
      <c r="JR93" s="431"/>
      <c r="JS93" s="10">
        <f>JR92*0.75</f>
        <v>0</v>
      </c>
      <c r="JU93" s="10">
        <f>JT92*1</f>
        <v>0</v>
      </c>
      <c r="JW93" s="431"/>
      <c r="JX93" s="10">
        <f>JW92*0.25</f>
        <v>0</v>
      </c>
      <c r="JY93" s="431"/>
      <c r="JZ93" s="10">
        <f>JY92*0.5</f>
        <v>0</v>
      </c>
      <c r="KA93" s="431"/>
      <c r="KB93" s="10">
        <f>KA92*0.75</f>
        <v>0</v>
      </c>
      <c r="KD93" s="437">
        <f t="shared" ref="KD93" si="28">KC92*1</f>
        <v>1995.6999999999207</v>
      </c>
      <c r="KG93" s="10">
        <f>KF92*0.25</f>
        <v>0</v>
      </c>
      <c r="KI93" s="10">
        <f>KH92*0.5</f>
        <v>0</v>
      </c>
      <c r="KK93" s="10">
        <f>KJ92*0.75</f>
        <v>0</v>
      </c>
      <c r="KM93" s="10">
        <f>KL92*1</f>
        <v>0</v>
      </c>
      <c r="KO93" s="431"/>
      <c r="KP93" s="10">
        <f>KO92*0.25</f>
        <v>0</v>
      </c>
      <c r="KQ93" s="431"/>
      <c r="KR93" s="10">
        <f>KQ92*0.5</f>
        <v>0</v>
      </c>
      <c r="KS93" s="431"/>
      <c r="KT93" s="10">
        <f>KS92*0.75</f>
        <v>0</v>
      </c>
      <c r="KV93" s="10">
        <f>KU92*1</f>
        <v>0</v>
      </c>
      <c r="KX93" s="431"/>
      <c r="KY93" s="10">
        <f>KX92*0.25</f>
        <v>0</v>
      </c>
      <c r="KZ93" s="431"/>
      <c r="LA93" s="10">
        <f>KZ92*0.5</f>
        <v>0</v>
      </c>
      <c r="LB93" s="431"/>
      <c r="LC93" s="10">
        <f>LB92*0.75</f>
        <v>0</v>
      </c>
      <c r="LE93" s="10">
        <f>LD92*1</f>
        <v>0</v>
      </c>
      <c r="LG93" s="431"/>
      <c r="LH93" s="10">
        <f>LG92*0.25</f>
        <v>0</v>
      </c>
      <c r="LI93" s="431"/>
      <c r="LJ93" s="10">
        <f>LI92*0.5</f>
        <v>0</v>
      </c>
      <c r="LK93" s="431"/>
      <c r="LL93" s="10">
        <f>LK92*0.75</f>
        <v>0</v>
      </c>
      <c r="LN93" s="10">
        <f>LM92*1</f>
        <v>0</v>
      </c>
      <c r="LQ93" s="10">
        <f>LP92*0.25</f>
        <v>0</v>
      </c>
      <c r="LS93" s="10">
        <f>LR92*0.5</f>
        <v>0</v>
      </c>
      <c r="LU93" s="10">
        <f>LT92*0.75</f>
        <v>0</v>
      </c>
      <c r="LW93" s="10">
        <f>LV92*1</f>
        <v>106.10000000000127</v>
      </c>
      <c r="LY93" s="431"/>
      <c r="LZ93" s="10">
        <f>LY92*0.25</f>
        <v>0</v>
      </c>
      <c r="MA93" s="431"/>
      <c r="MB93" s="10">
        <f>MA92*0.5</f>
        <v>0</v>
      </c>
      <c r="MC93" s="431"/>
      <c r="MD93" s="10">
        <f>MC92*0.75</f>
        <v>0</v>
      </c>
      <c r="MF93" s="10">
        <f>ME92*1</f>
        <v>0</v>
      </c>
      <c r="MH93" s="431"/>
      <c r="MI93" s="10">
        <f>MH92*0.25</f>
        <v>0</v>
      </c>
      <c r="MJ93" s="431"/>
      <c r="MK93" s="10">
        <f>MJ92*0.5</f>
        <v>0</v>
      </c>
      <c r="ML93" s="431"/>
      <c r="MM93" s="10">
        <f>ML92*0.75</f>
        <v>0</v>
      </c>
      <c r="MO93" s="437">
        <f>MN92*1</f>
        <v>1241.6000000000076</v>
      </c>
      <c r="MQ93" s="431"/>
      <c r="MR93" s="10">
        <f>MQ92*0.25</f>
        <v>0</v>
      </c>
      <c r="MS93" s="431"/>
      <c r="MT93" s="10">
        <f>MS92*0.5</f>
        <v>0</v>
      </c>
      <c r="MU93" s="431"/>
      <c r="MV93" s="10">
        <f>MU92*0.75</f>
        <v>0</v>
      </c>
      <c r="MX93" s="437">
        <f>MW92*1</f>
        <v>314.49999999998909</v>
      </c>
    </row>
    <row r="94" spans="1:363" s="60" customFormat="1" ht="15">
      <c r="A94" s="377"/>
      <c r="B94" s="378"/>
      <c r="C94" s="379"/>
      <c r="E94" s="380"/>
      <c r="L94" s="379"/>
      <c r="N94" s="380"/>
      <c r="U94" s="379"/>
      <c r="W94" s="380"/>
      <c r="AD94" s="379"/>
      <c r="AF94" s="380"/>
      <c r="AM94" s="379"/>
      <c r="AO94" s="380"/>
      <c r="AV94" s="379"/>
      <c r="AX94" s="380"/>
      <c r="BE94" s="379"/>
      <c r="BG94" s="380"/>
      <c r="BN94" s="379"/>
      <c r="BP94" s="380"/>
      <c r="BW94" s="379"/>
      <c r="BX94" s="456"/>
      <c r="BY94" s="380"/>
      <c r="BZ94" s="456"/>
      <c r="CB94" s="456"/>
      <c r="CE94" s="456"/>
      <c r="CF94" s="379"/>
      <c r="CG94" s="456"/>
      <c r="CH94" s="380"/>
      <c r="CI94" s="456"/>
      <c r="CK94" s="456"/>
      <c r="CO94" s="379"/>
      <c r="CP94" s="456"/>
      <c r="CQ94" s="380"/>
      <c r="CR94" s="456"/>
      <c r="CT94" s="456"/>
      <c r="CX94" s="379"/>
      <c r="CY94" s="456"/>
      <c r="CZ94" s="380"/>
      <c r="DA94" s="456"/>
      <c r="DC94" s="456"/>
      <c r="DF94" s="456"/>
      <c r="DG94" s="379"/>
      <c r="DH94" s="456"/>
      <c r="DI94" s="380"/>
      <c r="DJ94" s="456"/>
      <c r="DL94" s="456"/>
      <c r="DP94" s="379"/>
      <c r="DQ94" s="456"/>
      <c r="DR94" s="380"/>
      <c r="DS94" s="456"/>
      <c r="DU94" s="456"/>
      <c r="DX94" s="456"/>
      <c r="DY94" s="379"/>
      <c r="DZ94" s="456"/>
      <c r="EA94" s="380"/>
      <c r="EB94" s="456"/>
      <c r="ED94" s="456"/>
      <c r="EH94" s="379"/>
      <c r="EI94" s="456"/>
      <c r="EJ94" s="380"/>
      <c r="EK94" s="456"/>
      <c r="EM94" s="456"/>
      <c r="EQ94" s="379"/>
      <c r="ER94" s="456"/>
      <c r="ES94" s="380"/>
      <c r="ET94" s="456"/>
      <c r="EV94" s="456"/>
      <c r="EZ94" s="379"/>
      <c r="FA94" s="456"/>
      <c r="FB94" s="380"/>
      <c r="FC94" s="456"/>
      <c r="FE94" s="456"/>
      <c r="FH94" s="456"/>
      <c r="FI94" s="379"/>
      <c r="FJ94" s="456"/>
      <c r="FK94" s="380"/>
      <c r="FL94" s="456"/>
      <c r="FN94" s="456"/>
      <c r="FQ94" s="456"/>
      <c r="FR94" s="379"/>
      <c r="FS94" s="456"/>
      <c r="FT94" s="380"/>
      <c r="FU94" s="456"/>
      <c r="FW94" s="456"/>
      <c r="GA94" s="379"/>
      <c r="GB94" s="456"/>
      <c r="GC94" s="380"/>
      <c r="GD94" s="456"/>
      <c r="GF94" s="456"/>
      <c r="GJ94" s="379"/>
      <c r="GK94" s="456"/>
      <c r="GL94" s="380"/>
      <c r="GM94" s="456"/>
      <c r="GO94" s="456"/>
      <c r="GR94" s="456"/>
      <c r="GS94" s="379"/>
      <c r="GT94" s="456"/>
      <c r="GU94" s="380"/>
      <c r="GV94" s="456"/>
      <c r="GX94" s="456"/>
      <c r="HB94" s="379"/>
      <c r="HD94" s="380"/>
      <c r="HK94" s="379"/>
      <c r="HL94" s="456"/>
      <c r="HM94" s="380"/>
      <c r="HN94" s="456"/>
      <c r="HP94" s="456"/>
      <c r="HT94" s="379"/>
      <c r="HU94" s="456"/>
      <c r="HV94" s="380"/>
      <c r="HW94" s="456"/>
      <c r="HY94" s="456"/>
      <c r="IB94" s="456"/>
      <c r="IC94" s="379"/>
      <c r="ID94" s="456"/>
      <c r="IE94" s="380"/>
      <c r="IF94" s="456"/>
      <c r="IH94" s="456"/>
      <c r="IL94" s="379"/>
      <c r="IM94" s="456"/>
      <c r="IN94" s="380"/>
      <c r="IO94" s="456"/>
      <c r="IQ94" s="456"/>
      <c r="IU94" s="379"/>
      <c r="IW94" s="380"/>
      <c r="JD94" s="379"/>
      <c r="JE94" s="456"/>
      <c r="JF94" s="380"/>
      <c r="JG94" s="456"/>
      <c r="JI94" s="456"/>
      <c r="JL94" s="456"/>
      <c r="JM94" s="379"/>
      <c r="JN94" s="456"/>
      <c r="JO94" s="380"/>
      <c r="JP94" s="456"/>
      <c r="JR94" s="456"/>
      <c r="JV94" s="379"/>
      <c r="JW94" s="456"/>
      <c r="JX94" s="380"/>
      <c r="JY94" s="456"/>
      <c r="KA94" s="456"/>
      <c r="KD94" s="456"/>
      <c r="KE94" s="379"/>
      <c r="KG94" s="380"/>
      <c r="KN94" s="379"/>
      <c r="KO94" s="456"/>
      <c r="KP94" s="380"/>
      <c r="KQ94" s="456"/>
      <c r="KS94" s="456"/>
      <c r="KW94" s="379"/>
      <c r="KX94" s="456"/>
      <c r="KY94" s="380"/>
      <c r="KZ94" s="456"/>
      <c r="LB94" s="456"/>
      <c r="LF94" s="379"/>
      <c r="LG94" s="456"/>
      <c r="LH94" s="380"/>
      <c r="LI94" s="456"/>
      <c r="LK94" s="456"/>
      <c r="LO94" s="379"/>
      <c r="LQ94" s="380"/>
      <c r="LX94" s="379"/>
      <c r="LY94" s="456"/>
      <c r="LZ94" s="380"/>
      <c r="MA94" s="456"/>
      <c r="MC94" s="456"/>
      <c r="MG94" s="379"/>
      <c r="MH94" s="456"/>
      <c r="MI94" s="380"/>
      <c r="MJ94" s="456"/>
      <c r="ML94" s="456"/>
      <c r="MO94" s="456"/>
      <c r="MP94" s="379"/>
      <c r="MQ94" s="456"/>
      <c r="MR94" s="380"/>
      <c r="MS94" s="456"/>
      <c r="MU94" s="456"/>
      <c r="MX94" s="456"/>
      <c r="MY94" s="379"/>
    </row>
    <row r="95" spans="1:363" ht="18">
      <c r="A95" s="123" t="s">
        <v>2546</v>
      </c>
      <c r="B95" s="69"/>
      <c r="D95"/>
      <c r="E95" s="1" t="s">
        <v>190</v>
      </c>
      <c r="G95" s="1" t="s">
        <v>186</v>
      </c>
      <c r="I95" s="1" t="s">
        <v>187</v>
      </c>
      <c r="J95" s="157">
        <v>277.60000000000002</v>
      </c>
      <c r="K95" s="1" t="s">
        <v>188</v>
      </c>
      <c r="N95" s="1" t="s">
        <v>190</v>
      </c>
      <c r="P95" s="1" t="s">
        <v>186</v>
      </c>
      <c r="R95" s="1" t="s">
        <v>187</v>
      </c>
      <c r="S95" s="168">
        <v>71.5</v>
      </c>
      <c r="T95" s="1" t="s">
        <v>188</v>
      </c>
      <c r="W95" s="1" t="s">
        <v>190</v>
      </c>
      <c r="Y95" s="1" t="s">
        <v>186</v>
      </c>
      <c r="AA95" s="1" t="s">
        <v>187</v>
      </c>
      <c r="AB95" s="168">
        <v>415.69999999999982</v>
      </c>
      <c r="AC95" s="1" t="s">
        <v>188</v>
      </c>
      <c r="AF95" s="1" t="s">
        <v>190</v>
      </c>
      <c r="AH95" s="1" t="s">
        <v>186</v>
      </c>
      <c r="AJ95" s="1" t="s">
        <v>187</v>
      </c>
      <c r="AK95" s="168">
        <v>153.79999999999995</v>
      </c>
      <c r="AL95" s="1" t="s">
        <v>188</v>
      </c>
      <c r="AO95" s="1" t="s">
        <v>190</v>
      </c>
      <c r="AQ95" s="1" t="s">
        <v>186</v>
      </c>
      <c r="AS95" s="1" t="s">
        <v>187</v>
      </c>
      <c r="AT95" s="168">
        <v>144.29999999999973</v>
      </c>
      <c r="AU95" s="1" t="s">
        <v>188</v>
      </c>
      <c r="AX95" s="1" t="s">
        <v>190</v>
      </c>
      <c r="AY95"/>
      <c r="AZ95" s="1" t="s">
        <v>186</v>
      </c>
      <c r="BA95"/>
      <c r="BB95" s="1" t="s">
        <v>187</v>
      </c>
      <c r="BC95" s="168">
        <v>520.40000000000009</v>
      </c>
      <c r="BD95" s="1" t="s">
        <v>188</v>
      </c>
      <c r="BG95" s="1" t="s">
        <v>190</v>
      </c>
      <c r="BI95" s="1" t="s">
        <v>186</v>
      </c>
      <c r="BK95" s="1" t="s">
        <v>187</v>
      </c>
      <c r="BL95" s="168">
        <v>194.59999999999945</v>
      </c>
      <c r="BM95" s="1" t="s">
        <v>188</v>
      </c>
      <c r="BP95" s="1" t="s">
        <v>190</v>
      </c>
      <c r="BR95" s="1" t="s">
        <v>186</v>
      </c>
      <c r="BT95" s="1" t="s">
        <v>187</v>
      </c>
      <c r="BU95" s="168">
        <v>422.69999999999982</v>
      </c>
      <c r="BV95" s="1" t="s">
        <v>188</v>
      </c>
      <c r="BX95" s="431"/>
      <c r="BY95" s="1" t="s">
        <v>190</v>
      </c>
      <c r="BZ95" s="431"/>
      <c r="CA95" s="1" t="s">
        <v>186</v>
      </c>
      <c r="CB95" s="431"/>
      <c r="CC95" s="1" t="s">
        <v>187</v>
      </c>
      <c r="CD95" s="427">
        <v>62.700000000004366</v>
      </c>
      <c r="CE95" s="432" t="s">
        <v>188</v>
      </c>
      <c r="CG95" s="431"/>
      <c r="CH95" s="1" t="s">
        <v>190</v>
      </c>
      <c r="CI95" s="431"/>
      <c r="CJ95" s="1" t="s">
        <v>186</v>
      </c>
      <c r="CK95" s="431"/>
      <c r="CL95" s="1" t="s">
        <v>187</v>
      </c>
      <c r="CN95" s="1" t="s">
        <v>188</v>
      </c>
      <c r="CP95" s="431"/>
      <c r="CQ95" s="1" t="s">
        <v>190</v>
      </c>
      <c r="CR95" s="431"/>
      <c r="CS95" s="1" t="s">
        <v>186</v>
      </c>
      <c r="CT95" s="431"/>
      <c r="CU95" s="1" t="s">
        <v>187</v>
      </c>
      <c r="CW95" s="1" t="s">
        <v>188</v>
      </c>
      <c r="CY95" s="431"/>
      <c r="CZ95" s="1" t="s">
        <v>190</v>
      </c>
      <c r="DA95" s="431"/>
      <c r="DB95" s="1" t="s">
        <v>186</v>
      </c>
      <c r="DC95" s="431"/>
      <c r="DD95" s="1" t="s">
        <v>187</v>
      </c>
      <c r="DE95" s="545">
        <v>188.80000000000291</v>
      </c>
      <c r="DF95" s="432" t="s">
        <v>188</v>
      </c>
      <c r="DH95" s="431"/>
      <c r="DI95" s="1" t="s">
        <v>190</v>
      </c>
      <c r="DJ95" s="431"/>
      <c r="DK95" s="1" t="s">
        <v>186</v>
      </c>
      <c r="DL95" s="431"/>
      <c r="DM95" s="1" t="s">
        <v>187</v>
      </c>
      <c r="DO95" s="1" t="s">
        <v>188</v>
      </c>
      <c r="DQ95" s="431"/>
      <c r="DR95" s="1" t="s">
        <v>190</v>
      </c>
      <c r="DS95" s="431"/>
      <c r="DT95" s="1" t="s">
        <v>186</v>
      </c>
      <c r="DU95" s="431"/>
      <c r="DV95" s="1" t="s">
        <v>187</v>
      </c>
      <c r="DW95" s="545">
        <v>253.80000000000291</v>
      </c>
      <c r="DX95" s="432" t="s">
        <v>188</v>
      </c>
      <c r="DZ95" s="431"/>
      <c r="EA95" s="1" t="s">
        <v>190</v>
      </c>
      <c r="EB95" s="431"/>
      <c r="EC95" s="1" t="s">
        <v>186</v>
      </c>
      <c r="ED95" s="431"/>
      <c r="EE95" s="1" t="s">
        <v>187</v>
      </c>
      <c r="EG95" s="1" t="s">
        <v>188</v>
      </c>
      <c r="EI95" s="431"/>
      <c r="EJ95" s="1" t="s">
        <v>190</v>
      </c>
      <c r="EK95" s="431"/>
      <c r="EL95" s="1" t="s">
        <v>186</v>
      </c>
      <c r="EM95" s="431"/>
      <c r="EN95" s="1" t="s">
        <v>187</v>
      </c>
      <c r="EP95" s="1" t="s">
        <v>188</v>
      </c>
      <c r="ER95" s="431"/>
      <c r="ES95" s="1" t="s">
        <v>190</v>
      </c>
      <c r="ET95" s="431"/>
      <c r="EU95" s="1" t="s">
        <v>186</v>
      </c>
      <c r="EV95" s="431"/>
      <c r="EW95" s="1" t="s">
        <v>187</v>
      </c>
      <c r="EY95" s="1" t="s">
        <v>188</v>
      </c>
      <c r="FA95" s="431"/>
      <c r="FB95" s="1" t="s">
        <v>190</v>
      </c>
      <c r="FC95" s="431"/>
      <c r="FD95" s="1" t="s">
        <v>186</v>
      </c>
      <c r="FE95" s="431"/>
      <c r="FF95" s="1" t="s">
        <v>187</v>
      </c>
      <c r="FG95" s="427">
        <v>167.00000000000182</v>
      </c>
      <c r="FH95" s="432" t="s">
        <v>188</v>
      </c>
      <c r="FJ95" s="431"/>
      <c r="FK95" s="1" t="s">
        <v>190</v>
      </c>
      <c r="FL95" s="431"/>
      <c r="FM95" s="1" t="s">
        <v>186</v>
      </c>
      <c r="FN95" s="431"/>
      <c r="FO95" s="1" t="s">
        <v>187</v>
      </c>
      <c r="FP95" s="545">
        <v>525.20000000000255</v>
      </c>
      <c r="FQ95" s="432" t="s">
        <v>188</v>
      </c>
      <c r="FS95" s="431"/>
      <c r="FT95" s="1" t="s">
        <v>190</v>
      </c>
      <c r="FU95" s="431"/>
      <c r="FV95" s="1" t="s">
        <v>186</v>
      </c>
      <c r="FW95" s="431"/>
      <c r="FX95" s="1" t="s">
        <v>187</v>
      </c>
      <c r="FZ95" s="1" t="s">
        <v>188</v>
      </c>
      <c r="GB95" s="431"/>
      <c r="GC95" s="1" t="s">
        <v>190</v>
      </c>
      <c r="GD95" s="431"/>
      <c r="GE95" s="1" t="s">
        <v>186</v>
      </c>
      <c r="GF95" s="431"/>
      <c r="GG95" s="1" t="s">
        <v>187</v>
      </c>
      <c r="GI95" s="1" t="s">
        <v>188</v>
      </c>
      <c r="GK95" s="431"/>
      <c r="GL95" s="1" t="s">
        <v>190</v>
      </c>
      <c r="GM95" s="431"/>
      <c r="GN95" s="1" t="s">
        <v>186</v>
      </c>
      <c r="GO95" s="431"/>
      <c r="GP95" s="1" t="s">
        <v>187</v>
      </c>
      <c r="GQ95" s="545">
        <v>645.70000000000437</v>
      </c>
      <c r="GR95" s="432" t="s">
        <v>188</v>
      </c>
      <c r="GT95" s="431"/>
      <c r="GU95" s="1" t="s">
        <v>190</v>
      </c>
      <c r="GV95" s="431"/>
      <c r="GW95" s="1" t="s">
        <v>186</v>
      </c>
      <c r="GX95" s="431"/>
      <c r="GY95" s="1" t="s">
        <v>187</v>
      </c>
      <c r="HA95" s="1" t="s">
        <v>188</v>
      </c>
      <c r="HD95" s="1" t="s">
        <v>190</v>
      </c>
      <c r="HF95" s="1" t="s">
        <v>186</v>
      </c>
      <c r="HH95" s="1" t="s">
        <v>187</v>
      </c>
      <c r="HI95" s="168">
        <v>666.80000000000109</v>
      </c>
      <c r="HJ95" s="1" t="s">
        <v>188</v>
      </c>
      <c r="HL95" s="431"/>
      <c r="HM95" s="1" t="s">
        <v>190</v>
      </c>
      <c r="HN95" s="431"/>
      <c r="HO95" s="1" t="s">
        <v>186</v>
      </c>
      <c r="HP95" s="431"/>
      <c r="HQ95" s="1" t="s">
        <v>187</v>
      </c>
      <c r="HS95" s="1" t="s">
        <v>188</v>
      </c>
      <c r="HU95" s="431"/>
      <c r="HV95" s="1" t="s">
        <v>190</v>
      </c>
      <c r="HW95" s="431"/>
      <c r="HX95" s="1" t="s">
        <v>186</v>
      </c>
      <c r="HY95" s="431"/>
      <c r="HZ95" s="1" t="s">
        <v>187</v>
      </c>
      <c r="IA95" s="545">
        <v>3270.3000000000011</v>
      </c>
      <c r="IB95" s="432" t="s">
        <v>188</v>
      </c>
      <c r="ID95" s="431"/>
      <c r="IE95" s="1" t="s">
        <v>190</v>
      </c>
      <c r="IF95" s="431"/>
      <c r="IG95" s="1" t="s">
        <v>186</v>
      </c>
      <c r="IH95" s="431"/>
      <c r="II95" s="1" t="s">
        <v>187</v>
      </c>
      <c r="IK95" s="1" t="s">
        <v>188</v>
      </c>
      <c r="IM95" s="431"/>
      <c r="IN95" s="1" t="s">
        <v>190</v>
      </c>
      <c r="IO95" s="431"/>
      <c r="IP95" s="1" t="s">
        <v>186</v>
      </c>
      <c r="IQ95" s="431"/>
      <c r="IR95" s="1" t="s">
        <v>187</v>
      </c>
      <c r="IT95" s="1" t="s">
        <v>188</v>
      </c>
      <c r="IW95" s="1" t="s">
        <v>190</v>
      </c>
      <c r="IY95" s="1" t="s">
        <v>186</v>
      </c>
      <c r="JA95" s="1" t="s">
        <v>187</v>
      </c>
      <c r="JB95" s="168">
        <v>257.5</v>
      </c>
      <c r="JC95" s="1" t="s">
        <v>188</v>
      </c>
      <c r="JE95" s="431"/>
      <c r="JF95" s="1" t="s">
        <v>190</v>
      </c>
      <c r="JG95" s="431"/>
      <c r="JH95" s="1" t="s">
        <v>186</v>
      </c>
      <c r="JI95" s="431"/>
      <c r="JJ95" s="1" t="s">
        <v>187</v>
      </c>
      <c r="JK95" s="427">
        <v>307.70000000000255</v>
      </c>
      <c r="JL95" s="432" t="s">
        <v>188</v>
      </c>
      <c r="JN95" s="431"/>
      <c r="JO95" s="1" t="s">
        <v>190</v>
      </c>
      <c r="JP95" s="431"/>
      <c r="JQ95" s="1" t="s">
        <v>186</v>
      </c>
      <c r="JR95" s="431"/>
      <c r="JS95" s="1" t="s">
        <v>187</v>
      </c>
      <c r="JU95" s="1" t="s">
        <v>188</v>
      </c>
      <c r="JW95" s="431"/>
      <c r="JX95" s="1" t="s">
        <v>190</v>
      </c>
      <c r="JY95" s="431"/>
      <c r="JZ95" s="1" t="s">
        <v>186</v>
      </c>
      <c r="KA95" s="431"/>
      <c r="KB95" s="1" t="s">
        <v>187</v>
      </c>
      <c r="KC95" s="545">
        <v>1547.4000000000506</v>
      </c>
      <c r="KD95" s="432" t="s">
        <v>188</v>
      </c>
      <c r="KG95" s="1" t="s">
        <v>190</v>
      </c>
      <c r="KI95" s="1" t="s">
        <v>186</v>
      </c>
      <c r="KK95" s="1" t="s">
        <v>187</v>
      </c>
      <c r="KL95" s="213">
        <v>287.5</v>
      </c>
      <c r="KM95" s="1" t="s">
        <v>188</v>
      </c>
      <c r="KO95" s="431"/>
      <c r="KP95" s="1" t="s">
        <v>190</v>
      </c>
      <c r="KQ95" s="431"/>
      <c r="KR95" s="1" t="s">
        <v>186</v>
      </c>
      <c r="KS95" s="431"/>
      <c r="KT95" s="1" t="s">
        <v>187</v>
      </c>
      <c r="KV95" s="1" t="s">
        <v>188</v>
      </c>
      <c r="KX95" s="431"/>
      <c r="KY95" s="1" t="s">
        <v>190</v>
      </c>
      <c r="KZ95" s="431"/>
      <c r="LA95" s="1" t="s">
        <v>186</v>
      </c>
      <c r="LB95" s="431"/>
      <c r="LC95" s="1" t="s">
        <v>187</v>
      </c>
      <c r="LE95" s="1" t="s">
        <v>188</v>
      </c>
      <c r="LG95" s="431"/>
      <c r="LH95" s="1" t="s">
        <v>190</v>
      </c>
      <c r="LI95" s="431"/>
      <c r="LJ95" s="1" t="s">
        <v>186</v>
      </c>
      <c r="LK95" s="431"/>
      <c r="LL95" s="1" t="s">
        <v>187</v>
      </c>
      <c r="LN95" s="1" t="s">
        <v>188</v>
      </c>
      <c r="LQ95" s="1" t="s">
        <v>190</v>
      </c>
      <c r="LS95" s="1" t="s">
        <v>186</v>
      </c>
      <c r="LU95" s="1" t="s">
        <v>187</v>
      </c>
      <c r="LV95" s="168">
        <v>167.69999999999936</v>
      </c>
      <c r="LW95" s="1" t="s">
        <v>188</v>
      </c>
      <c r="LY95" s="431"/>
      <c r="LZ95" s="1" t="s">
        <v>190</v>
      </c>
      <c r="MA95" s="431"/>
      <c r="MB95" s="1" t="s">
        <v>186</v>
      </c>
      <c r="MC95" s="431"/>
      <c r="MD95" s="1" t="s">
        <v>187</v>
      </c>
      <c r="MF95" s="1" t="s">
        <v>188</v>
      </c>
      <c r="MH95" s="431"/>
      <c r="MI95" s="1" t="s">
        <v>190</v>
      </c>
      <c r="MJ95" s="431"/>
      <c r="MK95" s="1" t="s">
        <v>186</v>
      </c>
      <c r="ML95" s="431"/>
      <c r="MM95" s="1" t="s">
        <v>187</v>
      </c>
      <c r="MN95" s="588">
        <v>737.70000000000255</v>
      </c>
      <c r="MO95" s="432" t="s">
        <v>188</v>
      </c>
      <c r="MQ95" s="431"/>
      <c r="MR95" s="1" t="s">
        <v>190</v>
      </c>
      <c r="MS95" s="431"/>
      <c r="MT95" s="1" t="s">
        <v>186</v>
      </c>
      <c r="MU95" s="431"/>
      <c r="MV95" s="1" t="s">
        <v>187</v>
      </c>
      <c r="MW95" s="545">
        <v>233.00000000000728</v>
      </c>
      <c r="MX95" s="432" t="s">
        <v>188</v>
      </c>
    </row>
    <row r="96" spans="1:363" ht="18">
      <c r="A96" s="129">
        <v>2020</v>
      </c>
      <c r="B96" s="69">
        <f>SUM(D96:AAP96)</f>
        <v>11519.400000000081</v>
      </c>
      <c r="D96"/>
      <c r="E96" s="10">
        <f>D95*0.25</f>
        <v>0</v>
      </c>
      <c r="G96" s="10">
        <f>F95*0.5</f>
        <v>0</v>
      </c>
      <c r="I96" s="10">
        <f>H95*0.75</f>
        <v>0</v>
      </c>
      <c r="K96" s="10">
        <f>J95*1</f>
        <v>277.60000000000002</v>
      </c>
      <c r="N96" s="10">
        <f>M95*0.25</f>
        <v>0</v>
      </c>
      <c r="P96" s="10">
        <f>O95*0.5</f>
        <v>0</v>
      </c>
      <c r="R96" s="10">
        <f>Q95*0.75</f>
        <v>0</v>
      </c>
      <c r="T96" s="10">
        <f>S95*1</f>
        <v>71.5</v>
      </c>
      <c r="W96" s="10">
        <f>V95*0.25</f>
        <v>0</v>
      </c>
      <c r="Y96" s="10">
        <f>X95*0.5</f>
        <v>0</v>
      </c>
      <c r="AA96" s="10">
        <f>Z95*0.75</f>
        <v>0</v>
      </c>
      <c r="AC96" s="10">
        <f>AB95*1</f>
        <v>415.69999999999982</v>
      </c>
      <c r="AF96" s="10">
        <f>AE95*0.25</f>
        <v>0</v>
      </c>
      <c r="AH96" s="10">
        <f>AG95*0.5</f>
        <v>0</v>
      </c>
      <c r="AJ96" s="10">
        <f>AI95*0.75</f>
        <v>0</v>
      </c>
      <c r="AL96" s="10">
        <f>AK95*1</f>
        <v>153.79999999999995</v>
      </c>
      <c r="AO96" s="10">
        <f>AN95*0.25</f>
        <v>0</v>
      </c>
      <c r="AQ96" s="10">
        <f>AP95*0.5</f>
        <v>0</v>
      </c>
      <c r="AS96" s="10">
        <f>AR95*0.75</f>
        <v>0</v>
      </c>
      <c r="AU96" s="10">
        <f>AT95*1</f>
        <v>144.29999999999973</v>
      </c>
      <c r="AX96" s="10">
        <f>AW95*0.25</f>
        <v>0</v>
      </c>
      <c r="AY96"/>
      <c r="AZ96" s="10">
        <f>AY95*0.5</f>
        <v>0</v>
      </c>
      <c r="BA96"/>
      <c r="BB96" s="10">
        <f>BA95*0.75</f>
        <v>0</v>
      </c>
      <c r="BD96" s="10">
        <f>BC95*1</f>
        <v>520.40000000000009</v>
      </c>
      <c r="BG96" s="10">
        <f>BF95*0.25</f>
        <v>0</v>
      </c>
      <c r="BI96" s="10">
        <f>BH95*0.5</f>
        <v>0</v>
      </c>
      <c r="BK96" s="10">
        <f>BJ95*0.75</f>
        <v>0</v>
      </c>
      <c r="BM96" s="10">
        <f>BL95*1</f>
        <v>194.59999999999945</v>
      </c>
      <c r="BP96" s="10">
        <f>BO95*0.25</f>
        <v>0</v>
      </c>
      <c r="BR96" s="10">
        <f>BQ95*0.5</f>
        <v>0</v>
      </c>
      <c r="BT96" s="10">
        <f>BS95*0.75</f>
        <v>0</v>
      </c>
      <c r="BV96" s="10">
        <f>BU95*1</f>
        <v>422.69999999999982</v>
      </c>
      <c r="BX96" s="431"/>
      <c r="BY96" s="10">
        <f>BX95*0.25</f>
        <v>0</v>
      </c>
      <c r="BZ96" s="431"/>
      <c r="CA96" s="10">
        <f>BZ95*0.5</f>
        <v>0</v>
      </c>
      <c r="CB96" s="431"/>
      <c r="CC96" s="10">
        <f>CB95*0.75</f>
        <v>0</v>
      </c>
      <c r="CD96"/>
      <c r="CE96" s="437">
        <f>CD95*1</f>
        <v>62.700000000004366</v>
      </c>
      <c r="CG96" s="431"/>
      <c r="CH96" s="10">
        <f>CG95*0.25</f>
        <v>0</v>
      </c>
      <c r="CI96" s="431"/>
      <c r="CJ96" s="10">
        <f>CI95*0.5</f>
        <v>0</v>
      </c>
      <c r="CK96" s="431"/>
      <c r="CL96" s="10">
        <f>CK95*0.75</f>
        <v>0</v>
      </c>
      <c r="CN96" s="10">
        <f>CM95*1</f>
        <v>0</v>
      </c>
      <c r="CP96" s="431"/>
      <c r="CQ96" s="10">
        <f>CP95*0.25</f>
        <v>0</v>
      </c>
      <c r="CR96" s="431"/>
      <c r="CS96" s="10">
        <f>CR95*0.5</f>
        <v>0</v>
      </c>
      <c r="CT96" s="431"/>
      <c r="CU96" s="10">
        <f>CT95*0.75</f>
        <v>0</v>
      </c>
      <c r="CW96" s="10">
        <f>CV95*1</f>
        <v>0</v>
      </c>
      <c r="CY96" s="431"/>
      <c r="CZ96" s="10">
        <f>CY95*0.25</f>
        <v>0</v>
      </c>
      <c r="DA96" s="431"/>
      <c r="DB96" s="10">
        <f>DA95*0.5</f>
        <v>0</v>
      </c>
      <c r="DC96" s="431"/>
      <c r="DD96" s="10">
        <f>DC95*0.75</f>
        <v>0</v>
      </c>
      <c r="DF96" s="437">
        <f>DE95*1</f>
        <v>188.80000000000291</v>
      </c>
      <c r="DH96" s="431"/>
      <c r="DI96" s="10">
        <f>DH95*0.25</f>
        <v>0</v>
      </c>
      <c r="DJ96" s="431"/>
      <c r="DK96" s="10">
        <f>DJ95*0.5</f>
        <v>0</v>
      </c>
      <c r="DL96" s="431"/>
      <c r="DM96" s="10">
        <f>DL95*0.75</f>
        <v>0</v>
      </c>
      <c r="DO96" s="10">
        <f>DN95*1</f>
        <v>0</v>
      </c>
      <c r="DQ96" s="431"/>
      <c r="DR96" s="10">
        <f>DQ95*0.25</f>
        <v>0</v>
      </c>
      <c r="DS96" s="431"/>
      <c r="DT96" s="10">
        <f>DS95*0.5</f>
        <v>0</v>
      </c>
      <c r="DU96" s="431"/>
      <c r="DV96" s="10">
        <f>DU95*0.75</f>
        <v>0</v>
      </c>
      <c r="DX96" s="437">
        <f>DW95*1</f>
        <v>253.80000000000291</v>
      </c>
      <c r="DZ96" s="431"/>
      <c r="EA96" s="10">
        <f>DZ95*0.25</f>
        <v>0</v>
      </c>
      <c r="EB96" s="431"/>
      <c r="EC96" s="10">
        <f>EB95*0.5</f>
        <v>0</v>
      </c>
      <c r="ED96" s="431"/>
      <c r="EE96" s="10">
        <f>ED95*0.75</f>
        <v>0</v>
      </c>
      <c r="EG96" s="10">
        <f>EF95*1</f>
        <v>0</v>
      </c>
      <c r="EI96" s="431"/>
      <c r="EJ96" s="10">
        <f>EI95*0.25</f>
        <v>0</v>
      </c>
      <c r="EK96" s="431"/>
      <c r="EL96" s="10">
        <f>EK95*0.5</f>
        <v>0</v>
      </c>
      <c r="EM96" s="431"/>
      <c r="EN96" s="10">
        <f>EM95*0.75</f>
        <v>0</v>
      </c>
      <c r="EP96" s="10">
        <f>EO95*1</f>
        <v>0</v>
      </c>
      <c r="ER96" s="431"/>
      <c r="ES96" s="10">
        <f>ER95*0.25</f>
        <v>0</v>
      </c>
      <c r="ET96" s="431"/>
      <c r="EU96" s="10">
        <f>ET95*0.5</f>
        <v>0</v>
      </c>
      <c r="EV96" s="431"/>
      <c r="EW96" s="10">
        <f>EV95*0.75</f>
        <v>0</v>
      </c>
      <c r="EY96" s="10">
        <f>EX95*1</f>
        <v>0</v>
      </c>
      <c r="FA96" s="431"/>
      <c r="FB96" s="10">
        <f>FA95*0.25</f>
        <v>0</v>
      </c>
      <c r="FC96" s="431"/>
      <c r="FD96" s="10">
        <f>FC95*0.5</f>
        <v>0</v>
      </c>
      <c r="FE96" s="431"/>
      <c r="FF96" s="10">
        <f>FE95*0.75</f>
        <v>0</v>
      </c>
      <c r="FH96" s="437">
        <f>FG95*1</f>
        <v>167.00000000000182</v>
      </c>
      <c r="FJ96" s="431"/>
      <c r="FK96" s="10">
        <f>FJ95*0.25</f>
        <v>0</v>
      </c>
      <c r="FL96" s="431"/>
      <c r="FM96" s="10">
        <f>FL95*0.5</f>
        <v>0</v>
      </c>
      <c r="FN96" s="431"/>
      <c r="FO96" s="10">
        <f>FN95*0.75</f>
        <v>0</v>
      </c>
      <c r="FP96"/>
      <c r="FQ96" s="437">
        <f>FP95*1</f>
        <v>525.20000000000255</v>
      </c>
      <c r="FS96" s="431"/>
      <c r="FT96" s="10">
        <f>FS95*0.25</f>
        <v>0</v>
      </c>
      <c r="FU96" s="431"/>
      <c r="FV96" s="10">
        <f>FU95*0.5</f>
        <v>0</v>
      </c>
      <c r="FW96" s="431"/>
      <c r="FX96" s="10">
        <f>FW95*0.75</f>
        <v>0</v>
      </c>
      <c r="FZ96" s="10">
        <f>FY95*1</f>
        <v>0</v>
      </c>
      <c r="GB96" s="431"/>
      <c r="GC96" s="10">
        <f>GB95*0.25</f>
        <v>0</v>
      </c>
      <c r="GD96" s="431"/>
      <c r="GE96" s="10">
        <f>GD95*0.5</f>
        <v>0</v>
      </c>
      <c r="GF96" s="431"/>
      <c r="GG96" s="10">
        <f>GF95*0.75</f>
        <v>0</v>
      </c>
      <c r="GI96" s="10">
        <f>GH95*1</f>
        <v>0</v>
      </c>
      <c r="GK96" s="431"/>
      <c r="GL96" s="10">
        <f>GK95*0.25</f>
        <v>0</v>
      </c>
      <c r="GM96" s="431"/>
      <c r="GN96" s="10">
        <f>GM95*0.5</f>
        <v>0</v>
      </c>
      <c r="GO96" s="431"/>
      <c r="GP96" s="10">
        <f>GO95*0.75</f>
        <v>0</v>
      </c>
      <c r="GR96" s="437">
        <f>GQ95*1</f>
        <v>645.70000000000437</v>
      </c>
      <c r="GT96" s="431"/>
      <c r="GU96" s="10">
        <f>GT95*0.25</f>
        <v>0</v>
      </c>
      <c r="GV96" s="431"/>
      <c r="GW96" s="10">
        <f>GV95*0.5</f>
        <v>0</v>
      </c>
      <c r="GX96" s="431"/>
      <c r="GY96" s="10">
        <f>GX95*0.75</f>
        <v>0</v>
      </c>
      <c r="HA96" s="10">
        <f>GZ95*1</f>
        <v>0</v>
      </c>
      <c r="HD96" s="10">
        <f>HC95*0.25</f>
        <v>0</v>
      </c>
      <c r="HF96" s="10">
        <f>HE95*0.5</f>
        <v>0</v>
      </c>
      <c r="HH96" s="10">
        <f>HG95*0.75</f>
        <v>0</v>
      </c>
      <c r="HJ96" s="10">
        <f>HI95*1</f>
        <v>666.80000000000109</v>
      </c>
      <c r="HL96" s="431"/>
      <c r="HM96" s="10">
        <f>HL95*0.25</f>
        <v>0</v>
      </c>
      <c r="HN96" s="431"/>
      <c r="HO96" s="10">
        <f>HN95*0.5</f>
        <v>0</v>
      </c>
      <c r="HP96" s="431"/>
      <c r="HQ96" s="10">
        <f>HP95*0.75</f>
        <v>0</v>
      </c>
      <c r="HS96" s="10">
        <f>HR95*1</f>
        <v>0</v>
      </c>
      <c r="HU96" s="431"/>
      <c r="HV96" s="10">
        <f>HU95*0.25</f>
        <v>0</v>
      </c>
      <c r="HW96" s="431"/>
      <c r="HX96" s="10">
        <f>HW95*0.5</f>
        <v>0</v>
      </c>
      <c r="HY96" s="431"/>
      <c r="HZ96" s="10">
        <f>HY95*0.75</f>
        <v>0</v>
      </c>
      <c r="IB96" s="437">
        <f>IA95*1</f>
        <v>3270.3000000000011</v>
      </c>
      <c r="ID96" s="431"/>
      <c r="IE96" s="10">
        <f>ID95*0.25</f>
        <v>0</v>
      </c>
      <c r="IF96" s="431"/>
      <c r="IG96" s="10">
        <f>IF95*0.5</f>
        <v>0</v>
      </c>
      <c r="IH96" s="431"/>
      <c r="II96" s="10">
        <f>IH95*0.75</f>
        <v>0</v>
      </c>
      <c r="IK96" s="10">
        <f>IJ95*1</f>
        <v>0</v>
      </c>
      <c r="IM96" s="431"/>
      <c r="IN96" s="10">
        <f>IM95*0.25</f>
        <v>0</v>
      </c>
      <c r="IO96" s="431"/>
      <c r="IP96" s="10">
        <f>IO95*0.5</f>
        <v>0</v>
      </c>
      <c r="IQ96" s="431"/>
      <c r="IR96" s="10">
        <f>IQ95*0.75</f>
        <v>0</v>
      </c>
      <c r="IT96" s="10">
        <f>IS95*1</f>
        <v>0</v>
      </c>
      <c r="IW96" s="10">
        <f>IV95*0.25</f>
        <v>0</v>
      </c>
      <c r="IY96" s="10">
        <f>IX95*0.5</f>
        <v>0</v>
      </c>
      <c r="JA96" s="10">
        <f>IZ95*0.75</f>
        <v>0</v>
      </c>
      <c r="JC96" s="10">
        <f>JB95*1</f>
        <v>257.5</v>
      </c>
      <c r="JE96" s="431"/>
      <c r="JF96" s="10">
        <f>JE95*0.25</f>
        <v>0</v>
      </c>
      <c r="JG96" s="431"/>
      <c r="JH96" s="10">
        <f>JG95*0.5</f>
        <v>0</v>
      </c>
      <c r="JI96" s="431"/>
      <c r="JJ96" s="10">
        <f>JI95*0.75</f>
        <v>0</v>
      </c>
      <c r="JL96" s="437">
        <f>JK95*1</f>
        <v>307.70000000000255</v>
      </c>
      <c r="JN96" s="431"/>
      <c r="JO96" s="10">
        <f>JN95*0.25</f>
        <v>0</v>
      </c>
      <c r="JP96" s="431"/>
      <c r="JQ96" s="10">
        <f>JP95*0.5</f>
        <v>0</v>
      </c>
      <c r="JR96" s="431"/>
      <c r="JS96" s="10">
        <f>JR95*0.75</f>
        <v>0</v>
      </c>
      <c r="JU96" s="10">
        <f>JT95*1</f>
        <v>0</v>
      </c>
      <c r="JW96" s="431"/>
      <c r="JX96" s="10">
        <f>JW95*0.25</f>
        <v>0</v>
      </c>
      <c r="JY96" s="431"/>
      <c r="JZ96" s="10">
        <f>JY95*0.5</f>
        <v>0</v>
      </c>
      <c r="KA96" s="431"/>
      <c r="KB96" s="10">
        <f>KA95*0.75</f>
        <v>0</v>
      </c>
      <c r="KD96" s="437">
        <f t="shared" ref="KD96" si="29">KC95*1</f>
        <v>1547.4000000000506</v>
      </c>
      <c r="KG96" s="10">
        <f>KF95*0.25</f>
        <v>0</v>
      </c>
      <c r="KI96" s="10">
        <f>KH95*0.5</f>
        <v>0</v>
      </c>
      <c r="KK96" s="10">
        <f>KJ95*0.75</f>
        <v>0</v>
      </c>
      <c r="KM96" s="10">
        <f>KL95*1</f>
        <v>287.5</v>
      </c>
      <c r="KO96" s="431"/>
      <c r="KP96" s="10">
        <f>KO95*0.25</f>
        <v>0</v>
      </c>
      <c r="KQ96" s="431"/>
      <c r="KR96" s="10">
        <f>KQ95*0.5</f>
        <v>0</v>
      </c>
      <c r="KS96" s="431"/>
      <c r="KT96" s="10">
        <f>KS95*0.75</f>
        <v>0</v>
      </c>
      <c r="KV96" s="10">
        <f>KU95*1</f>
        <v>0</v>
      </c>
      <c r="KX96" s="431"/>
      <c r="KY96" s="10">
        <f>KX95*0.25</f>
        <v>0</v>
      </c>
      <c r="KZ96" s="431"/>
      <c r="LA96" s="10">
        <f>KZ95*0.5</f>
        <v>0</v>
      </c>
      <c r="LB96" s="431"/>
      <c r="LC96" s="10">
        <f>LB95*0.75</f>
        <v>0</v>
      </c>
      <c r="LE96" s="10">
        <f>LD95*1</f>
        <v>0</v>
      </c>
      <c r="LG96" s="431"/>
      <c r="LH96" s="10">
        <f>LG95*0.25</f>
        <v>0</v>
      </c>
      <c r="LI96" s="431"/>
      <c r="LJ96" s="10">
        <f>LI95*0.5</f>
        <v>0</v>
      </c>
      <c r="LK96" s="431"/>
      <c r="LL96" s="10">
        <f>LK95*0.75</f>
        <v>0</v>
      </c>
      <c r="LN96" s="10">
        <f>LM95*1</f>
        <v>0</v>
      </c>
      <c r="LQ96" s="10">
        <f>LP95*0.25</f>
        <v>0</v>
      </c>
      <c r="LS96" s="10">
        <f>LR95*0.5</f>
        <v>0</v>
      </c>
      <c r="LU96" s="10">
        <f>LT95*0.75</f>
        <v>0</v>
      </c>
      <c r="LW96" s="10">
        <f>LV95*1</f>
        <v>167.69999999999936</v>
      </c>
      <c r="LY96" s="431"/>
      <c r="LZ96" s="10">
        <f>LY95*0.25</f>
        <v>0</v>
      </c>
      <c r="MA96" s="431"/>
      <c r="MB96" s="10">
        <f>MA95*0.5</f>
        <v>0</v>
      </c>
      <c r="MC96" s="431"/>
      <c r="MD96" s="10">
        <f>MC95*0.75</f>
        <v>0</v>
      </c>
      <c r="MF96" s="10">
        <f>ME95*1</f>
        <v>0</v>
      </c>
      <c r="MH96" s="431"/>
      <c r="MI96" s="10">
        <f>MH95*0.25</f>
        <v>0</v>
      </c>
      <c r="MJ96" s="431"/>
      <c r="MK96" s="10">
        <f>MJ95*0.5</f>
        <v>0</v>
      </c>
      <c r="ML96" s="431"/>
      <c r="MM96" s="10">
        <f>ML95*0.75</f>
        <v>0</v>
      </c>
      <c r="MO96" s="437">
        <f>MN95*1</f>
        <v>737.70000000000255</v>
      </c>
      <c r="MQ96" s="431"/>
      <c r="MR96" s="10">
        <f>MQ95*0.25</f>
        <v>0</v>
      </c>
      <c r="MS96" s="431"/>
      <c r="MT96" s="10">
        <f>MS95*0.5</f>
        <v>0</v>
      </c>
      <c r="MU96" s="431"/>
      <c r="MV96" s="10">
        <f>MU95*0.75</f>
        <v>0</v>
      </c>
      <c r="MX96" s="437">
        <f>MW95*1</f>
        <v>233.00000000000728</v>
      </c>
    </row>
    <row r="97" spans="1:363" s="60" customFormat="1" ht="15.75">
      <c r="A97" s="377"/>
      <c r="B97" s="381"/>
      <c r="C97" s="379"/>
      <c r="E97" s="380"/>
      <c r="L97" s="379"/>
      <c r="N97" s="380"/>
      <c r="U97" s="379"/>
      <c r="W97" s="380"/>
      <c r="AD97" s="379"/>
      <c r="AF97" s="380"/>
      <c r="AM97" s="379"/>
      <c r="AO97" s="380"/>
      <c r="AV97" s="379"/>
      <c r="AX97" s="380"/>
      <c r="BE97" s="379"/>
      <c r="BG97" s="380"/>
      <c r="BN97" s="379"/>
      <c r="BP97" s="380"/>
      <c r="BW97" s="379"/>
      <c r="BX97" s="456"/>
      <c r="BY97" s="380"/>
      <c r="BZ97" s="456"/>
      <c r="CB97" s="456"/>
      <c r="CE97" s="456"/>
      <c r="CF97" s="379"/>
      <c r="CG97" s="456"/>
      <c r="CH97" s="380"/>
      <c r="CI97" s="456"/>
      <c r="CK97" s="456"/>
      <c r="CO97" s="379"/>
      <c r="CP97" s="456"/>
      <c r="CQ97" s="380"/>
      <c r="CR97" s="456"/>
      <c r="CT97" s="456"/>
      <c r="CX97" s="379"/>
      <c r="CY97" s="456"/>
      <c r="CZ97" s="380"/>
      <c r="DA97" s="456"/>
      <c r="DC97" s="456"/>
      <c r="DF97" s="456"/>
      <c r="DG97" s="379"/>
      <c r="DH97" s="456"/>
      <c r="DI97" s="380"/>
      <c r="DJ97" s="456"/>
      <c r="DL97" s="456"/>
      <c r="DP97" s="379"/>
      <c r="DQ97" s="456"/>
      <c r="DR97" s="380"/>
      <c r="DS97" s="456"/>
      <c r="DU97" s="456"/>
      <c r="DX97" s="456"/>
      <c r="DY97" s="379"/>
      <c r="DZ97" s="456"/>
      <c r="EA97" s="380"/>
      <c r="EB97" s="456"/>
      <c r="ED97" s="456"/>
      <c r="EH97" s="379"/>
      <c r="EI97" s="456"/>
      <c r="EJ97" s="380"/>
      <c r="EK97" s="456"/>
      <c r="EM97" s="456"/>
      <c r="EQ97" s="379"/>
      <c r="ER97" s="456"/>
      <c r="ES97" s="380"/>
      <c r="ET97" s="456"/>
      <c r="EV97" s="456"/>
      <c r="EZ97" s="379"/>
      <c r="FA97" s="456"/>
      <c r="FB97" s="380"/>
      <c r="FC97" s="456"/>
      <c r="FE97" s="456"/>
      <c r="FH97" s="456"/>
      <c r="FI97" s="379"/>
      <c r="FJ97" s="456"/>
      <c r="FK97" s="380"/>
      <c r="FL97" s="456"/>
      <c r="FN97" s="456"/>
      <c r="FQ97" s="456"/>
      <c r="FR97" s="379"/>
      <c r="FS97" s="456"/>
      <c r="FT97" s="380"/>
      <c r="FU97" s="456"/>
      <c r="FW97" s="456"/>
      <c r="GA97" s="379"/>
      <c r="GB97" s="456"/>
      <c r="GC97" s="380"/>
      <c r="GD97" s="456"/>
      <c r="GF97" s="456"/>
      <c r="GJ97" s="379"/>
      <c r="GK97" s="456"/>
      <c r="GL97" s="380"/>
      <c r="GM97" s="456"/>
      <c r="GO97" s="456"/>
      <c r="GR97" s="456"/>
      <c r="GS97" s="379"/>
      <c r="GT97" s="456"/>
      <c r="GU97" s="380"/>
      <c r="GV97" s="456"/>
      <c r="GX97" s="456"/>
      <c r="HB97" s="379"/>
      <c r="HD97" s="380"/>
      <c r="HK97" s="379"/>
      <c r="HL97" s="456"/>
      <c r="HM97" s="380"/>
      <c r="HN97" s="456"/>
      <c r="HP97" s="456"/>
      <c r="HT97" s="379"/>
      <c r="HU97" s="456"/>
      <c r="HV97" s="380"/>
      <c r="HW97" s="456"/>
      <c r="HY97" s="456"/>
      <c r="IB97" s="456"/>
      <c r="IC97" s="379"/>
      <c r="ID97" s="456"/>
      <c r="IE97" s="380"/>
      <c r="IF97" s="456"/>
      <c r="IH97" s="456"/>
      <c r="IL97" s="379"/>
      <c r="IM97" s="456"/>
      <c r="IN97" s="380"/>
      <c r="IO97" s="456"/>
      <c r="IQ97" s="456"/>
      <c r="IU97" s="379"/>
      <c r="IW97" s="380"/>
      <c r="JD97" s="379"/>
      <c r="JE97" s="456"/>
      <c r="JF97" s="380"/>
      <c r="JG97" s="456"/>
      <c r="JI97" s="456"/>
      <c r="JL97" s="456"/>
      <c r="JM97" s="379"/>
      <c r="JN97" s="456"/>
      <c r="JO97" s="380"/>
      <c r="JP97" s="456"/>
      <c r="JR97" s="456"/>
      <c r="JV97" s="379"/>
      <c r="JW97" s="456"/>
      <c r="JX97" s="380"/>
      <c r="JY97" s="456"/>
      <c r="KA97" s="456"/>
      <c r="KD97" s="456"/>
      <c r="KE97" s="379"/>
      <c r="KG97" s="380"/>
      <c r="KN97" s="379"/>
      <c r="KO97" s="456"/>
      <c r="KP97" s="380"/>
      <c r="KQ97" s="456"/>
      <c r="KS97" s="456"/>
      <c r="KW97" s="379"/>
      <c r="KX97" s="456"/>
      <c r="KY97" s="380"/>
      <c r="KZ97" s="456"/>
      <c r="LB97" s="456"/>
      <c r="LF97" s="379"/>
      <c r="LG97" s="456"/>
      <c r="LH97" s="380"/>
      <c r="LI97" s="456"/>
      <c r="LK97" s="456"/>
      <c r="LO97" s="379"/>
      <c r="LQ97" s="380"/>
      <c r="LX97" s="379"/>
      <c r="LY97" s="456"/>
      <c r="LZ97" s="380"/>
      <c r="MA97" s="456"/>
      <c r="MC97" s="456"/>
      <c r="MG97" s="379"/>
      <c r="MH97" s="456"/>
      <c r="MI97" s="380"/>
      <c r="MJ97" s="456"/>
      <c r="ML97" s="456"/>
      <c r="MO97" s="456"/>
      <c r="MP97" s="379"/>
      <c r="MQ97" s="456"/>
      <c r="MR97" s="380"/>
      <c r="MS97" s="456"/>
      <c r="MU97" s="456"/>
      <c r="MX97" s="456"/>
      <c r="MY97" s="379"/>
    </row>
    <row r="98" spans="1:363" ht="18">
      <c r="A98" s="62" t="s">
        <v>1057</v>
      </c>
      <c r="B98" s="69"/>
      <c r="D98"/>
      <c r="E98" s="1" t="s">
        <v>190</v>
      </c>
      <c r="G98" s="1" t="s">
        <v>186</v>
      </c>
      <c r="H98">
        <v>313.10000000000002</v>
      </c>
      <c r="I98" s="1" t="s">
        <v>187</v>
      </c>
      <c r="J98" s="157">
        <v>460.40000000000003</v>
      </c>
      <c r="K98" s="1" t="s">
        <v>188</v>
      </c>
      <c r="N98" s="1" t="s">
        <v>190</v>
      </c>
      <c r="P98" s="1" t="s">
        <v>186</v>
      </c>
      <c r="Q98">
        <v>318.10000000000002</v>
      </c>
      <c r="R98" s="1" t="s">
        <v>187</v>
      </c>
      <c r="S98" s="168">
        <v>278.5</v>
      </c>
      <c r="T98" s="1" t="s">
        <v>188</v>
      </c>
      <c r="W98" s="1" t="s">
        <v>190</v>
      </c>
      <c r="Y98" s="1" t="s">
        <v>186</v>
      </c>
      <c r="Z98" s="168">
        <v>852.19999999999936</v>
      </c>
      <c r="AA98" s="1" t="s">
        <v>187</v>
      </c>
      <c r="AB98" s="168">
        <v>331.79999999999973</v>
      </c>
      <c r="AC98" s="1" t="s">
        <v>188</v>
      </c>
      <c r="AF98" s="1" t="s">
        <v>190</v>
      </c>
      <c r="AH98" s="1" t="s">
        <v>186</v>
      </c>
      <c r="AI98" s="168">
        <v>124.49999999999955</v>
      </c>
      <c r="AJ98" s="1" t="s">
        <v>187</v>
      </c>
      <c r="AK98" s="168">
        <v>280.5</v>
      </c>
      <c r="AL98" s="1" t="s">
        <v>188</v>
      </c>
      <c r="AO98" s="1" t="s">
        <v>190</v>
      </c>
      <c r="AQ98" s="1" t="s">
        <v>186</v>
      </c>
      <c r="AR98" s="168">
        <v>127.29999999999973</v>
      </c>
      <c r="AS98" s="1" t="s">
        <v>187</v>
      </c>
      <c r="AT98" s="168">
        <v>55.799999999999272</v>
      </c>
      <c r="AU98" s="1" t="s">
        <v>188</v>
      </c>
      <c r="AW98" s="31"/>
      <c r="AX98" s="1" t="s">
        <v>190</v>
      </c>
      <c r="AZ98" s="1" t="s">
        <v>186</v>
      </c>
      <c r="BA98" s="168">
        <v>443.70000000000073</v>
      </c>
      <c r="BB98" s="1" t="s">
        <v>187</v>
      </c>
      <c r="BC98" s="168">
        <v>501</v>
      </c>
      <c r="BD98" s="1" t="s">
        <v>188</v>
      </c>
      <c r="BG98" s="1" t="s">
        <v>190</v>
      </c>
      <c r="BI98" s="1" t="s">
        <v>186</v>
      </c>
      <c r="BJ98" s="168">
        <v>595.85000000000127</v>
      </c>
      <c r="BK98" s="1" t="s">
        <v>187</v>
      </c>
      <c r="BL98" s="168">
        <v>439.40000000000236</v>
      </c>
      <c r="BM98" s="1" t="s">
        <v>188</v>
      </c>
      <c r="BP98" s="1" t="s">
        <v>190</v>
      </c>
      <c r="BR98" s="1" t="s">
        <v>186</v>
      </c>
      <c r="BS98" s="168">
        <v>416.55000000000064</v>
      </c>
      <c r="BT98" s="1" t="s">
        <v>187</v>
      </c>
      <c r="BU98" s="168">
        <v>476.79999999999882</v>
      </c>
      <c r="BV98" s="1" t="s">
        <v>188</v>
      </c>
      <c r="BX98" s="173"/>
      <c r="BY98" s="1" t="s">
        <v>190</v>
      </c>
      <c r="BZ98" s="173"/>
      <c r="CA98" s="1" t="s">
        <v>186</v>
      </c>
      <c r="CB98" s="177">
        <v>641.1</v>
      </c>
      <c r="CC98" s="1" t="s">
        <v>187</v>
      </c>
      <c r="CD98" s="427">
        <v>178.5</v>
      </c>
      <c r="CE98" s="432" t="s">
        <v>188</v>
      </c>
      <c r="CG98" s="431"/>
      <c r="CH98" s="1" t="s">
        <v>190</v>
      </c>
      <c r="CI98" s="431"/>
      <c r="CJ98" s="1" t="s">
        <v>186</v>
      </c>
      <c r="CK98" s="168">
        <v>674.39999999999873</v>
      </c>
      <c r="CL98" s="1" t="s">
        <v>187</v>
      </c>
      <c r="CM98" s="168"/>
      <c r="CN98" s="1" t="s">
        <v>188</v>
      </c>
      <c r="CP98" s="431"/>
      <c r="CQ98" s="1" t="s">
        <v>190</v>
      </c>
      <c r="CR98" s="431"/>
      <c r="CS98" s="1" t="s">
        <v>186</v>
      </c>
      <c r="CT98" s="168">
        <v>109.74999999999909</v>
      </c>
      <c r="CU98" s="1" t="s">
        <v>187</v>
      </c>
      <c r="CV98" s="168"/>
      <c r="CW98" s="1" t="s">
        <v>188</v>
      </c>
      <c r="CY98" s="431"/>
      <c r="CZ98" s="1" t="s">
        <v>190</v>
      </c>
      <c r="DA98" s="431"/>
      <c r="DB98" s="1" t="s">
        <v>186</v>
      </c>
      <c r="DC98" s="168">
        <v>273.79999999999836</v>
      </c>
      <c r="DD98" s="1" t="s">
        <v>187</v>
      </c>
      <c r="DE98" s="545">
        <v>248.00000000000182</v>
      </c>
      <c r="DF98" s="432" t="s">
        <v>188</v>
      </c>
      <c r="DH98" s="431"/>
      <c r="DI98" s="1" t="s">
        <v>190</v>
      </c>
      <c r="DJ98" s="431"/>
      <c r="DK98" s="1" t="s">
        <v>186</v>
      </c>
      <c r="DL98" s="168">
        <v>422.29999999999927</v>
      </c>
      <c r="DM98" s="1" t="s">
        <v>187</v>
      </c>
      <c r="DN98" s="168"/>
      <c r="DO98" s="1" t="s">
        <v>188</v>
      </c>
      <c r="DQ98" s="431"/>
      <c r="DR98" s="1" t="s">
        <v>190</v>
      </c>
      <c r="DS98" s="431"/>
      <c r="DT98" s="1" t="s">
        <v>186</v>
      </c>
      <c r="DU98" s="496">
        <v>541.59999999999854</v>
      </c>
      <c r="DV98" s="1" t="s">
        <v>187</v>
      </c>
      <c r="DW98" s="545">
        <v>227.99999999999818</v>
      </c>
      <c r="DX98" s="432" t="s">
        <v>188</v>
      </c>
      <c r="DZ98" s="431"/>
      <c r="EA98" s="1" t="s">
        <v>190</v>
      </c>
      <c r="EB98" s="431"/>
      <c r="EC98" s="1" t="s">
        <v>186</v>
      </c>
      <c r="ED98" s="168">
        <v>495.89999999999873</v>
      </c>
      <c r="EE98" s="1" t="s">
        <v>187</v>
      </c>
      <c r="EF98" s="168"/>
      <c r="EG98" s="1" t="s">
        <v>188</v>
      </c>
      <c r="EI98" s="431"/>
      <c r="EJ98" s="1" t="s">
        <v>190</v>
      </c>
      <c r="EK98" s="431"/>
      <c r="EL98" s="1" t="s">
        <v>186</v>
      </c>
      <c r="EM98" s="496">
        <v>200.74999999999909</v>
      </c>
      <c r="EN98" s="1" t="s">
        <v>187</v>
      </c>
      <c r="EO98" s="213"/>
      <c r="EP98" s="1" t="s">
        <v>188</v>
      </c>
      <c r="ER98" s="431"/>
      <c r="ES98" s="1" t="s">
        <v>190</v>
      </c>
      <c r="ET98" s="431"/>
      <c r="EU98" s="1" t="s">
        <v>186</v>
      </c>
      <c r="EV98" s="168">
        <v>289</v>
      </c>
      <c r="EW98" s="1" t="s">
        <v>187</v>
      </c>
      <c r="EX98" s="168"/>
      <c r="EY98" s="1" t="s">
        <v>188</v>
      </c>
      <c r="FA98" s="431"/>
      <c r="FB98" s="1" t="s">
        <v>190</v>
      </c>
      <c r="FC98" s="431"/>
      <c r="FD98" s="1" t="s">
        <v>186</v>
      </c>
      <c r="FE98" s="496">
        <v>188.79999999999927</v>
      </c>
      <c r="FF98" s="1" t="s">
        <v>187</v>
      </c>
      <c r="FG98" s="427">
        <v>122</v>
      </c>
      <c r="FH98" s="432" t="s">
        <v>188</v>
      </c>
      <c r="FJ98" s="431"/>
      <c r="FK98" s="1" t="s">
        <v>190</v>
      </c>
      <c r="FL98" s="431"/>
      <c r="FM98" s="1" t="s">
        <v>186</v>
      </c>
      <c r="FN98" s="496">
        <v>279.5</v>
      </c>
      <c r="FO98" s="1" t="s">
        <v>187</v>
      </c>
      <c r="FP98" s="545">
        <v>542.30000000000109</v>
      </c>
      <c r="FQ98" s="432" t="s">
        <v>188</v>
      </c>
      <c r="FS98" s="431"/>
      <c r="FT98" s="1" t="s">
        <v>190</v>
      </c>
      <c r="FU98" s="431"/>
      <c r="FV98" s="1" t="s">
        <v>186</v>
      </c>
      <c r="FW98" s="496">
        <v>390.70000000000437</v>
      </c>
      <c r="FX98" s="1" t="s">
        <v>187</v>
      </c>
      <c r="FY98" s="213"/>
      <c r="FZ98" s="1" t="s">
        <v>188</v>
      </c>
      <c r="GB98" s="431"/>
      <c r="GC98" s="1" t="s">
        <v>190</v>
      </c>
      <c r="GD98" s="431"/>
      <c r="GE98" s="1" t="s">
        <v>186</v>
      </c>
      <c r="GF98" s="168">
        <v>189</v>
      </c>
      <c r="GG98" s="1" t="s">
        <v>187</v>
      </c>
      <c r="GH98" s="168"/>
      <c r="GI98" s="1" t="s">
        <v>188</v>
      </c>
      <c r="GK98" s="431"/>
      <c r="GL98" s="1" t="s">
        <v>190</v>
      </c>
      <c r="GM98" s="431"/>
      <c r="GN98" s="1" t="s">
        <v>186</v>
      </c>
      <c r="GO98" s="496">
        <v>2436.0999999999985</v>
      </c>
      <c r="GP98" s="1" t="s">
        <v>187</v>
      </c>
      <c r="GQ98" s="545">
        <v>875.40000000000327</v>
      </c>
      <c r="GR98" s="432" t="s">
        <v>188</v>
      </c>
      <c r="GT98" s="431"/>
      <c r="GU98" s="1" t="s">
        <v>190</v>
      </c>
      <c r="GV98" s="431"/>
      <c r="GW98" s="1" t="s">
        <v>186</v>
      </c>
      <c r="GX98" s="496">
        <v>497.350000000004</v>
      </c>
      <c r="GY98" s="1" t="s">
        <v>187</v>
      </c>
      <c r="GZ98" s="213"/>
      <c r="HA98" s="1" t="s">
        <v>188</v>
      </c>
      <c r="HD98" s="1" t="s">
        <v>190</v>
      </c>
      <c r="HF98" s="1" t="s">
        <v>186</v>
      </c>
      <c r="HG98" s="168">
        <v>206.79999999999745</v>
      </c>
      <c r="HH98" s="1" t="s">
        <v>187</v>
      </c>
      <c r="HI98" s="168">
        <v>687.19999999999982</v>
      </c>
      <c r="HJ98" s="1" t="s">
        <v>188</v>
      </c>
      <c r="HL98" s="431"/>
      <c r="HM98" s="1" t="s">
        <v>190</v>
      </c>
      <c r="HN98" s="431"/>
      <c r="HO98" s="1" t="s">
        <v>186</v>
      </c>
      <c r="HP98" s="496">
        <v>956.29999999999382</v>
      </c>
      <c r="HQ98" s="1" t="s">
        <v>187</v>
      </c>
      <c r="HR98" s="213"/>
      <c r="HS98" s="1" t="s">
        <v>188</v>
      </c>
      <c r="HU98" s="431"/>
      <c r="HV98" s="1" t="s">
        <v>190</v>
      </c>
      <c r="HW98" s="431"/>
      <c r="HX98" s="1" t="s">
        <v>186</v>
      </c>
      <c r="HY98" s="496">
        <v>3274.1999999999953</v>
      </c>
      <c r="HZ98" s="1" t="s">
        <v>187</v>
      </c>
      <c r="IA98" s="545">
        <v>4280.3999999999969</v>
      </c>
      <c r="IB98" s="432" t="s">
        <v>188</v>
      </c>
      <c r="ID98" s="431"/>
      <c r="IE98" s="1" t="s">
        <v>190</v>
      </c>
      <c r="IF98" s="431"/>
      <c r="IG98" s="1" t="s">
        <v>186</v>
      </c>
      <c r="IH98" s="496">
        <v>187.79999999999563</v>
      </c>
      <c r="II98" s="1" t="s">
        <v>187</v>
      </c>
      <c r="IJ98" s="213"/>
      <c r="IK98" s="1" t="s">
        <v>188</v>
      </c>
      <c r="IM98" s="431"/>
      <c r="IN98" s="1" t="s">
        <v>190</v>
      </c>
      <c r="IO98" s="431"/>
      <c r="IP98" s="1" t="s">
        <v>186</v>
      </c>
      <c r="IQ98" s="168">
        <v>129.49999999999636</v>
      </c>
      <c r="IR98" s="1" t="s">
        <v>187</v>
      </c>
      <c r="IS98" s="168"/>
      <c r="IT98" s="1" t="s">
        <v>188</v>
      </c>
      <c r="IW98" s="1" t="s">
        <v>190</v>
      </c>
      <c r="IY98" s="1" t="s">
        <v>186</v>
      </c>
      <c r="IZ98" s="213">
        <v>307.5</v>
      </c>
      <c r="JA98" s="1" t="s">
        <v>187</v>
      </c>
      <c r="JB98" s="168">
        <v>435.59999999999854</v>
      </c>
      <c r="JC98" s="1" t="s">
        <v>188</v>
      </c>
      <c r="JE98" s="431"/>
      <c r="JF98" s="1" t="s">
        <v>190</v>
      </c>
      <c r="JG98" s="431"/>
      <c r="JH98" s="1" t="s">
        <v>186</v>
      </c>
      <c r="JI98" s="496">
        <v>268.89999999999782</v>
      </c>
      <c r="JJ98" s="1" t="s">
        <v>187</v>
      </c>
      <c r="JK98" s="427">
        <v>482.50000000000182</v>
      </c>
      <c r="JL98" s="432" t="s">
        <v>188</v>
      </c>
      <c r="JN98" s="431"/>
      <c r="JO98" s="1" t="s">
        <v>190</v>
      </c>
      <c r="JP98" s="431"/>
      <c r="JQ98" s="1" t="s">
        <v>186</v>
      </c>
      <c r="JR98" s="496">
        <v>441.84999999999854</v>
      </c>
      <c r="JS98" s="1" t="s">
        <v>187</v>
      </c>
      <c r="JT98" s="213"/>
      <c r="JU98" s="1" t="s">
        <v>188</v>
      </c>
      <c r="JW98" s="431"/>
      <c r="JX98" s="1" t="s">
        <v>190</v>
      </c>
      <c r="JY98" s="431"/>
      <c r="JZ98" s="1" t="s">
        <v>186</v>
      </c>
      <c r="KA98" s="168">
        <v>2215.3000000000065</v>
      </c>
      <c r="KB98" s="1" t="s">
        <v>187</v>
      </c>
      <c r="KC98" s="545">
        <v>3546.9000000000524</v>
      </c>
      <c r="KD98" s="432" t="s">
        <v>188</v>
      </c>
      <c r="KG98" s="1" t="s">
        <v>190</v>
      </c>
      <c r="KI98" s="1" t="s">
        <v>186</v>
      </c>
      <c r="KJ98" s="168">
        <v>325.59999999999491</v>
      </c>
      <c r="KK98" s="1" t="s">
        <v>187</v>
      </c>
      <c r="KL98" s="213">
        <v>314.00000000000091</v>
      </c>
      <c r="KM98" s="1" t="s">
        <v>188</v>
      </c>
      <c r="KO98" s="431"/>
      <c r="KP98" s="1" t="s">
        <v>190</v>
      </c>
      <c r="KQ98" s="431"/>
      <c r="KR98" s="1" t="s">
        <v>186</v>
      </c>
      <c r="KS98" s="496">
        <v>322.49999999999272</v>
      </c>
      <c r="KT98" s="1" t="s">
        <v>187</v>
      </c>
      <c r="KU98" s="213"/>
      <c r="KV98" s="1" t="s">
        <v>188</v>
      </c>
      <c r="KX98" s="431"/>
      <c r="KY98" s="1" t="s">
        <v>190</v>
      </c>
      <c r="KZ98" s="431"/>
      <c r="LA98" s="1" t="s">
        <v>186</v>
      </c>
      <c r="LB98" s="168">
        <v>261.44999999999709</v>
      </c>
      <c r="LC98" s="1" t="s">
        <v>187</v>
      </c>
      <c r="LD98" s="168"/>
      <c r="LE98" s="1" t="s">
        <v>188</v>
      </c>
      <c r="LG98" s="431"/>
      <c r="LH98" s="1" t="s">
        <v>190</v>
      </c>
      <c r="LI98" s="431"/>
      <c r="LJ98" s="1" t="s">
        <v>186</v>
      </c>
      <c r="LK98" s="185">
        <v>171.699999999998</v>
      </c>
      <c r="LL98" s="1" t="s">
        <v>187</v>
      </c>
      <c r="LM98" s="185"/>
      <c r="LN98" s="1" t="s">
        <v>188</v>
      </c>
      <c r="LQ98" s="1" t="s">
        <v>190</v>
      </c>
      <c r="LS98" s="1" t="s">
        <v>186</v>
      </c>
      <c r="LT98" s="168">
        <v>362.50000000000364</v>
      </c>
      <c r="LU98" s="1" t="s">
        <v>187</v>
      </c>
      <c r="LV98" s="168">
        <v>80.199999999997999</v>
      </c>
      <c r="LW98" s="1" t="s">
        <v>188</v>
      </c>
      <c r="LY98" s="431"/>
      <c r="LZ98" s="1" t="s">
        <v>190</v>
      </c>
      <c r="MA98" s="431"/>
      <c r="MB98" s="1" t="s">
        <v>186</v>
      </c>
      <c r="MC98" s="168">
        <v>645.700000000008</v>
      </c>
      <c r="MD98" s="1" t="s">
        <v>187</v>
      </c>
      <c r="ME98" s="168"/>
      <c r="MF98" s="1" t="s">
        <v>188</v>
      </c>
      <c r="MH98" s="431"/>
      <c r="MI98" s="1" t="s">
        <v>190</v>
      </c>
      <c r="MJ98" s="431"/>
      <c r="MK98" s="1" t="s">
        <v>186</v>
      </c>
      <c r="ML98" s="466">
        <v>430.60000000000946</v>
      </c>
      <c r="MM98" s="1" t="s">
        <v>187</v>
      </c>
      <c r="MN98" s="588">
        <v>892.59999999999854</v>
      </c>
      <c r="MO98" s="432" t="s">
        <v>188</v>
      </c>
      <c r="MQ98" s="431"/>
      <c r="MR98" s="1" t="s">
        <v>190</v>
      </c>
      <c r="MS98" s="431"/>
      <c r="MT98" s="1" t="s">
        <v>186</v>
      </c>
      <c r="MU98" s="431">
        <v>249.49999999998909</v>
      </c>
      <c r="MV98" s="1" t="s">
        <v>187</v>
      </c>
      <c r="MW98" s="545">
        <v>264.00000000000546</v>
      </c>
      <c r="MX98" s="432" t="s">
        <v>188</v>
      </c>
    </row>
    <row r="99" spans="1:363" ht="18">
      <c r="A99" s="128" t="s">
        <v>2985</v>
      </c>
      <c r="B99" s="69">
        <f>SUM(D99:AAP99)</f>
        <v>32186.087500000031</v>
      </c>
      <c r="D99"/>
      <c r="E99" s="10">
        <f>D98*0.25</f>
        <v>0</v>
      </c>
      <c r="G99" s="10">
        <f>F98*0.5</f>
        <v>0</v>
      </c>
      <c r="I99" s="10">
        <f>H98*0.75</f>
        <v>234.82500000000002</v>
      </c>
      <c r="K99" s="10">
        <f>J98*1</f>
        <v>460.40000000000003</v>
      </c>
      <c r="N99" s="10">
        <f>M98*0.25</f>
        <v>0</v>
      </c>
      <c r="P99" s="10">
        <f>O98*0.5</f>
        <v>0</v>
      </c>
      <c r="R99" s="10">
        <f>Q98*0.75</f>
        <v>238.57500000000002</v>
      </c>
      <c r="T99" s="10">
        <f>S98*1</f>
        <v>278.5</v>
      </c>
      <c r="W99" s="10">
        <f>V98*0.25</f>
        <v>0</v>
      </c>
      <c r="Y99" s="10">
        <f>X98*0.5</f>
        <v>0</v>
      </c>
      <c r="Z99" s="165"/>
      <c r="AA99" s="10">
        <f>Z98*0.75</f>
        <v>639.14999999999952</v>
      </c>
      <c r="AB99" s="165"/>
      <c r="AC99" s="10">
        <f>AB98*1</f>
        <v>331.79999999999973</v>
      </c>
      <c r="AF99" s="10">
        <f>AE98*0.25</f>
        <v>0</v>
      </c>
      <c r="AH99" s="10">
        <f>AG98*0.5</f>
        <v>0</v>
      </c>
      <c r="AI99" s="165"/>
      <c r="AJ99" s="10">
        <f>AI98*0.75</f>
        <v>93.374999999999659</v>
      </c>
      <c r="AL99" s="10">
        <f>AK98*1</f>
        <v>280.5</v>
      </c>
      <c r="AO99" s="10">
        <f>AN98*0.25</f>
        <v>0</v>
      </c>
      <c r="AQ99" s="10">
        <f>AP98*0.5</f>
        <v>0</v>
      </c>
      <c r="AR99" s="165"/>
      <c r="AS99" s="10">
        <f>AR98*0.75</f>
        <v>95.474999999999795</v>
      </c>
      <c r="AT99" s="165"/>
      <c r="AU99" s="10">
        <f>AT98*1</f>
        <v>55.799999999999272</v>
      </c>
      <c r="AW99" s="31"/>
      <c r="AX99" s="10">
        <f>AW98*0.25</f>
        <v>0</v>
      </c>
      <c r="AZ99" s="10">
        <f>AY98*0.5</f>
        <v>0</v>
      </c>
      <c r="BA99" s="165"/>
      <c r="BB99" s="10">
        <f>BA98*0.75</f>
        <v>332.77500000000055</v>
      </c>
      <c r="BD99" s="10">
        <f>BC98*1</f>
        <v>501</v>
      </c>
      <c r="BG99" s="10">
        <f>BF98*0.25</f>
        <v>0</v>
      </c>
      <c r="BI99" s="10">
        <f>BH98*0.5</f>
        <v>0</v>
      </c>
      <c r="BJ99" s="165"/>
      <c r="BK99" s="10">
        <f>BJ98*0.75</f>
        <v>446.88750000000095</v>
      </c>
      <c r="BL99" s="165"/>
      <c r="BM99" s="10">
        <f>BL98*1</f>
        <v>439.40000000000236</v>
      </c>
      <c r="BP99" s="10">
        <f>BO98*0.25</f>
        <v>0</v>
      </c>
      <c r="BR99" s="10">
        <f>BQ98*0.5</f>
        <v>0</v>
      </c>
      <c r="BT99" s="10">
        <f>BS98*0.75</f>
        <v>312.41250000000048</v>
      </c>
      <c r="BV99" s="10">
        <f>BU98*1</f>
        <v>476.79999999999882</v>
      </c>
      <c r="BX99" s="173"/>
      <c r="BY99" s="10">
        <f>BX98*0.25</f>
        <v>0</v>
      </c>
      <c r="BZ99" s="173"/>
      <c r="CA99" s="10">
        <f>BZ98*0.5</f>
        <v>0</v>
      </c>
      <c r="CB99" s="177"/>
      <c r="CC99" s="10">
        <f>CB98*0.75</f>
        <v>480.82500000000005</v>
      </c>
      <c r="CD99" s="177"/>
      <c r="CE99" s="437">
        <f>CD98*1</f>
        <v>178.5</v>
      </c>
      <c r="CG99" s="431"/>
      <c r="CH99" s="10">
        <f>CG98*0.25</f>
        <v>0</v>
      </c>
      <c r="CI99" s="431"/>
      <c r="CJ99" s="10">
        <f>CI98*0.5</f>
        <v>0</v>
      </c>
      <c r="CK99" s="165"/>
      <c r="CL99" s="10">
        <f>CK98*0.75</f>
        <v>505.79999999999905</v>
      </c>
      <c r="CM99" s="165"/>
      <c r="CN99" s="10">
        <f>CM98*1</f>
        <v>0</v>
      </c>
      <c r="CP99" s="431"/>
      <c r="CQ99" s="10">
        <f>CP98*0.25</f>
        <v>0</v>
      </c>
      <c r="CR99" s="431"/>
      <c r="CS99" s="10">
        <f>CR98*0.5</f>
        <v>0</v>
      </c>
      <c r="CT99" s="165"/>
      <c r="CU99" s="10">
        <f>CT98*0.75</f>
        <v>82.312499999999318</v>
      </c>
      <c r="CV99" s="165"/>
      <c r="CW99" s="10">
        <f>CV98*1</f>
        <v>0</v>
      </c>
      <c r="CY99" s="431"/>
      <c r="CZ99" s="10">
        <f>CY98*0.25</f>
        <v>0</v>
      </c>
      <c r="DA99" s="431"/>
      <c r="DB99" s="10">
        <f>DA98*0.5</f>
        <v>0</v>
      </c>
      <c r="DC99" s="165"/>
      <c r="DD99" s="10">
        <f>DC98*0.75</f>
        <v>205.34999999999877</v>
      </c>
      <c r="DE99" s="165"/>
      <c r="DF99" s="437">
        <f>DE98*1</f>
        <v>248.00000000000182</v>
      </c>
      <c r="DH99" s="431"/>
      <c r="DI99" s="10">
        <f>DH98*0.25</f>
        <v>0</v>
      </c>
      <c r="DJ99" s="431"/>
      <c r="DK99" s="10">
        <f>DJ98*0.5</f>
        <v>0</v>
      </c>
      <c r="DL99" s="165"/>
      <c r="DM99" s="10">
        <f>DL98*0.75</f>
        <v>316.72499999999945</v>
      </c>
      <c r="DN99" s="165"/>
      <c r="DO99" s="10">
        <f>DN98*1</f>
        <v>0</v>
      </c>
      <c r="DQ99" s="431"/>
      <c r="DR99" s="10">
        <f>DQ98*0.25</f>
        <v>0</v>
      </c>
      <c r="DS99" s="431"/>
      <c r="DT99" s="10">
        <f>DS98*0.5</f>
        <v>0</v>
      </c>
      <c r="DU99" s="165"/>
      <c r="DV99" s="10">
        <f>DU98*0.75</f>
        <v>406.19999999999891</v>
      </c>
      <c r="DW99" s="165"/>
      <c r="DX99" s="437">
        <f>DW98*1</f>
        <v>227.99999999999818</v>
      </c>
      <c r="DZ99" s="431"/>
      <c r="EA99" s="10">
        <f>DZ98*0.25</f>
        <v>0</v>
      </c>
      <c r="EB99" s="431"/>
      <c r="EC99" s="10">
        <f>EB98*0.5</f>
        <v>0</v>
      </c>
      <c r="ED99" s="31"/>
      <c r="EE99" s="10">
        <f>ED98*0.75</f>
        <v>371.92499999999905</v>
      </c>
      <c r="EF99" s="31"/>
      <c r="EG99" s="10">
        <f>EF98*1</f>
        <v>0</v>
      </c>
      <c r="EI99" s="431"/>
      <c r="EJ99" s="10">
        <f>EI98*0.25</f>
        <v>0</v>
      </c>
      <c r="EK99" s="431"/>
      <c r="EL99" s="10">
        <f>EK98*0.5</f>
        <v>0</v>
      </c>
      <c r="EM99" s="165"/>
      <c r="EN99" s="10">
        <f>EM98*0.75</f>
        <v>150.56249999999932</v>
      </c>
      <c r="EO99" s="165"/>
      <c r="EP99" s="10">
        <f>EO98*1</f>
        <v>0</v>
      </c>
      <c r="ER99" s="431"/>
      <c r="ES99" s="10">
        <f>ER98*0.25</f>
        <v>0</v>
      </c>
      <c r="ET99" s="431"/>
      <c r="EU99" s="10">
        <f>ET98*0.5</f>
        <v>0</v>
      </c>
      <c r="EV99" s="165"/>
      <c r="EW99" s="10">
        <f>EV98*0.75</f>
        <v>216.75</v>
      </c>
      <c r="EX99" s="165"/>
      <c r="EY99" s="10">
        <f>EX98*1</f>
        <v>0</v>
      </c>
      <c r="FA99" s="431"/>
      <c r="FB99" s="10">
        <f>FA98*0.25</f>
        <v>0</v>
      </c>
      <c r="FC99" s="431"/>
      <c r="FD99" s="10">
        <f>FC98*0.5</f>
        <v>0</v>
      </c>
      <c r="FE99" s="31"/>
      <c r="FF99" s="10">
        <f>FE98*0.75</f>
        <v>141.59999999999945</v>
      </c>
      <c r="FG99" s="31"/>
      <c r="FH99" s="437">
        <f>FG98*1</f>
        <v>122</v>
      </c>
      <c r="FJ99" s="431"/>
      <c r="FK99" s="10">
        <f>FJ98*0.25</f>
        <v>0</v>
      </c>
      <c r="FL99" s="431"/>
      <c r="FM99" s="10">
        <f>FL98*0.5</f>
        <v>0</v>
      </c>
      <c r="FN99" s="165"/>
      <c r="FO99" s="10">
        <f>FN98*0.75</f>
        <v>209.625</v>
      </c>
      <c r="FP99" s="165"/>
      <c r="FQ99" s="437">
        <f>FP98*1</f>
        <v>542.30000000000109</v>
      </c>
      <c r="FS99" s="431"/>
      <c r="FT99" s="10">
        <f>FS98*0.25</f>
        <v>0</v>
      </c>
      <c r="FU99" s="431"/>
      <c r="FV99" s="10">
        <f>FU98*0.5</f>
        <v>0</v>
      </c>
      <c r="FW99" s="165"/>
      <c r="FX99" s="10">
        <f>FW98*0.75</f>
        <v>293.02500000000327</v>
      </c>
      <c r="FY99" s="165"/>
      <c r="FZ99" s="10">
        <f>FY98*1</f>
        <v>0</v>
      </c>
      <c r="GB99" s="431"/>
      <c r="GC99" s="10">
        <f>GB98*0.25</f>
        <v>0</v>
      </c>
      <c r="GD99" s="431"/>
      <c r="GE99" s="10">
        <f>GD98*0.5</f>
        <v>0</v>
      </c>
      <c r="GF99" s="31"/>
      <c r="GG99" s="10">
        <f>GF98*0.75</f>
        <v>141.75</v>
      </c>
      <c r="GH99" s="31"/>
      <c r="GI99" s="10">
        <f>GH98*1</f>
        <v>0</v>
      </c>
      <c r="GK99" s="431"/>
      <c r="GL99" s="10">
        <f>GK98*0.25</f>
        <v>0</v>
      </c>
      <c r="GM99" s="431"/>
      <c r="GN99" s="10">
        <f>GM98*0.5</f>
        <v>0</v>
      </c>
      <c r="GO99" s="165"/>
      <c r="GP99" s="10">
        <f>GO98*0.75</f>
        <v>1827.0749999999989</v>
      </c>
      <c r="GQ99" s="165"/>
      <c r="GR99" s="437">
        <f>GQ98*1</f>
        <v>875.40000000000327</v>
      </c>
      <c r="GT99" s="431"/>
      <c r="GU99" s="10">
        <f>GT98*0.25</f>
        <v>0</v>
      </c>
      <c r="GV99" s="431"/>
      <c r="GW99" s="10">
        <f>GV98*0.5</f>
        <v>0</v>
      </c>
      <c r="GX99" s="165"/>
      <c r="GY99" s="10">
        <f>GX98*0.75</f>
        <v>373.012500000003</v>
      </c>
      <c r="GZ99" s="165"/>
      <c r="HA99" s="10">
        <f>GZ98*1</f>
        <v>0</v>
      </c>
      <c r="HD99" s="10">
        <f>HC98*0.25</f>
        <v>0</v>
      </c>
      <c r="HF99" s="10">
        <f>HE98*0.5</f>
        <v>0</v>
      </c>
      <c r="HH99" s="10">
        <f>HG98*0.75</f>
        <v>155.09999999999809</v>
      </c>
      <c r="HJ99" s="10">
        <f>HI98*1</f>
        <v>687.19999999999982</v>
      </c>
      <c r="HL99" s="431"/>
      <c r="HM99" s="10">
        <f>HL98*0.25</f>
        <v>0</v>
      </c>
      <c r="HN99" s="431"/>
      <c r="HO99" s="10">
        <f>HN98*0.5</f>
        <v>0</v>
      </c>
      <c r="HP99" s="431"/>
      <c r="HQ99" s="10">
        <f>HP98*0.75</f>
        <v>717.22499999999536</v>
      </c>
      <c r="HS99" s="10">
        <f>HR98*1</f>
        <v>0</v>
      </c>
      <c r="HU99" s="431"/>
      <c r="HV99" s="10">
        <f>HU98*0.25</f>
        <v>0</v>
      </c>
      <c r="HW99" s="431"/>
      <c r="HX99" s="10">
        <f>HW98*0.5</f>
        <v>0</v>
      </c>
      <c r="HY99" s="431"/>
      <c r="HZ99" s="10">
        <f>HY98*0.75</f>
        <v>2455.6499999999965</v>
      </c>
      <c r="IB99" s="437">
        <f>IA98*1</f>
        <v>4280.3999999999969</v>
      </c>
      <c r="ID99" s="431"/>
      <c r="IE99" s="10">
        <f>ID98*0.25</f>
        <v>0</v>
      </c>
      <c r="IF99" s="431"/>
      <c r="IG99" s="10">
        <f>IF98*0.5</f>
        <v>0</v>
      </c>
      <c r="IH99" s="431"/>
      <c r="II99" s="10">
        <f>IH98*0.75</f>
        <v>140.84999999999673</v>
      </c>
      <c r="IK99" s="10">
        <f>IJ98*1</f>
        <v>0</v>
      </c>
      <c r="IM99" s="431"/>
      <c r="IN99" s="10">
        <f>IM98*0.25</f>
        <v>0</v>
      </c>
      <c r="IO99" s="431"/>
      <c r="IP99" s="10">
        <f>IO98*0.5</f>
        <v>0</v>
      </c>
      <c r="IQ99" s="431"/>
      <c r="IR99" s="10">
        <f>IQ98*0.75</f>
        <v>97.124999999997272</v>
      </c>
      <c r="IT99" s="10">
        <f>IS98*1</f>
        <v>0</v>
      </c>
      <c r="IW99" s="10">
        <f>IV98*0.25</f>
        <v>0</v>
      </c>
      <c r="IY99" s="10">
        <f>IX98*0.5</f>
        <v>0</v>
      </c>
      <c r="JA99" s="10">
        <f>IZ98*0.75</f>
        <v>230.625</v>
      </c>
      <c r="JC99" s="10">
        <f>JB98*1</f>
        <v>435.59999999999854</v>
      </c>
      <c r="JE99" s="431"/>
      <c r="JF99" s="10">
        <f>JE98*0.25</f>
        <v>0</v>
      </c>
      <c r="JG99" s="431"/>
      <c r="JH99" s="10">
        <f>JG98*0.5</f>
        <v>0</v>
      </c>
      <c r="JI99" s="431"/>
      <c r="JJ99" s="10">
        <f>JI98*0.75</f>
        <v>201.67499999999836</v>
      </c>
      <c r="JL99" s="437">
        <f>JK98*1</f>
        <v>482.50000000000182</v>
      </c>
      <c r="JN99" s="431"/>
      <c r="JO99" s="10">
        <f>JN98*0.25</f>
        <v>0</v>
      </c>
      <c r="JP99" s="431"/>
      <c r="JQ99" s="10">
        <f>JP98*0.5</f>
        <v>0</v>
      </c>
      <c r="JR99" s="431"/>
      <c r="JS99" s="10">
        <f>JR98*0.75</f>
        <v>331.38749999999891</v>
      </c>
      <c r="JU99" s="10">
        <f>JT98*1</f>
        <v>0</v>
      </c>
      <c r="JW99" s="431"/>
      <c r="JX99" s="10">
        <f>JW98*0.25</f>
        <v>0</v>
      </c>
      <c r="JY99" s="431"/>
      <c r="JZ99" s="10">
        <f>JY98*0.5</f>
        <v>0</v>
      </c>
      <c r="KA99" s="431"/>
      <c r="KB99" s="10">
        <f>KA98*0.75</f>
        <v>1661.4750000000049</v>
      </c>
      <c r="KD99" s="437">
        <f t="shared" ref="KD99" si="30">KC98*1</f>
        <v>3546.9000000000524</v>
      </c>
      <c r="KG99" s="10">
        <f>KF98*0.25</f>
        <v>0</v>
      </c>
      <c r="KI99" s="10">
        <f>KH98*0.5</f>
        <v>0</v>
      </c>
      <c r="KK99" s="10">
        <f>KJ98*0.75</f>
        <v>244.19999999999618</v>
      </c>
      <c r="KM99" s="10">
        <f>KL98*1</f>
        <v>314.00000000000091</v>
      </c>
      <c r="KO99" s="431"/>
      <c r="KP99" s="10">
        <f>KO98*0.25</f>
        <v>0</v>
      </c>
      <c r="KQ99" s="431"/>
      <c r="KR99" s="10">
        <f>KQ98*0.5</f>
        <v>0</v>
      </c>
      <c r="KS99" s="431"/>
      <c r="KT99" s="10">
        <f>KS98*0.75</f>
        <v>241.87499999999454</v>
      </c>
      <c r="KV99" s="10">
        <f>KU98*1</f>
        <v>0</v>
      </c>
      <c r="KX99" s="431"/>
      <c r="KY99" s="10">
        <f>KX98*0.25</f>
        <v>0</v>
      </c>
      <c r="KZ99" s="431"/>
      <c r="LA99" s="10">
        <f>KZ98*0.5</f>
        <v>0</v>
      </c>
      <c r="LB99" s="431"/>
      <c r="LC99" s="10">
        <f>LB98*0.75</f>
        <v>196.08749999999782</v>
      </c>
      <c r="LE99" s="10">
        <f>LD98*1</f>
        <v>0</v>
      </c>
      <c r="LG99" s="431"/>
      <c r="LH99" s="10">
        <f>LG98*0.25</f>
        <v>0</v>
      </c>
      <c r="LI99" s="431"/>
      <c r="LJ99" s="10">
        <f>LI98*0.5</f>
        <v>0</v>
      </c>
      <c r="LK99" s="29"/>
      <c r="LL99" s="10">
        <f>LK98*0.75</f>
        <v>128.7749999999985</v>
      </c>
      <c r="LM99" s="29"/>
      <c r="LN99" s="10">
        <f>LM98*1</f>
        <v>0</v>
      </c>
      <c r="LQ99" s="10">
        <f>LP98*0.25</f>
        <v>0</v>
      </c>
      <c r="LS99" s="10">
        <f>LR98*0.5</f>
        <v>0</v>
      </c>
      <c r="LU99" s="10">
        <f>LT98*0.75</f>
        <v>271.87500000000273</v>
      </c>
      <c r="LW99" s="10">
        <f>LV98*1</f>
        <v>80.199999999997999</v>
      </c>
      <c r="LY99" s="431"/>
      <c r="LZ99" s="10">
        <f>LY98*0.25</f>
        <v>0</v>
      </c>
      <c r="MA99" s="431"/>
      <c r="MB99" s="10">
        <f>MA98*0.5</f>
        <v>0</v>
      </c>
      <c r="MC99" s="431"/>
      <c r="MD99" s="10">
        <f>MC98*0.75</f>
        <v>484.275000000006</v>
      </c>
      <c r="MF99" s="10">
        <f>ME98*1</f>
        <v>0</v>
      </c>
      <c r="MH99" s="431"/>
      <c r="MI99" s="10">
        <f>MH98*0.25</f>
        <v>0</v>
      </c>
      <c r="MJ99" s="431"/>
      <c r="MK99" s="10">
        <f>MJ98*0.5</f>
        <v>0</v>
      </c>
      <c r="ML99" s="431"/>
      <c r="MM99" s="10">
        <f>ML98*0.75</f>
        <v>322.95000000000709</v>
      </c>
      <c r="MO99" s="437">
        <f>MN98*1</f>
        <v>892.59999999999854</v>
      </c>
      <c r="MQ99" s="431"/>
      <c r="MR99" s="10">
        <f>MQ98*0.25</f>
        <v>0</v>
      </c>
      <c r="MS99" s="431"/>
      <c r="MT99" s="10">
        <f>MS98*0.5</f>
        <v>0</v>
      </c>
      <c r="MU99" s="431"/>
      <c r="MV99" s="10">
        <f>MU98*0.75</f>
        <v>187.12499999999181</v>
      </c>
      <c r="MX99" s="437">
        <f>MW98*1</f>
        <v>264.00000000000546</v>
      </c>
    </row>
    <row r="100" spans="1:363" s="60" customFormat="1" ht="15.75">
      <c r="A100" s="386"/>
      <c r="B100" s="381"/>
      <c r="C100" s="379"/>
      <c r="E100" s="85"/>
      <c r="G100" s="85"/>
      <c r="I100" s="85"/>
      <c r="L100" s="379"/>
      <c r="N100" s="85"/>
      <c r="P100" s="85"/>
      <c r="R100" s="85"/>
      <c r="U100" s="379"/>
      <c r="W100" s="85"/>
      <c r="Y100" s="85"/>
      <c r="Z100" s="382"/>
      <c r="AB100" s="382"/>
      <c r="AD100" s="379"/>
      <c r="AF100" s="380"/>
      <c r="AI100" s="382"/>
      <c r="AM100" s="379"/>
      <c r="AO100" s="380"/>
      <c r="AR100" s="382"/>
      <c r="AT100" s="382"/>
      <c r="AV100" s="379"/>
      <c r="AW100" s="235"/>
      <c r="AX100" s="380"/>
      <c r="AY100" s="235"/>
      <c r="BA100" s="382"/>
      <c r="BC100" s="382"/>
      <c r="BE100" s="379"/>
      <c r="BG100" s="380"/>
      <c r="BJ100" s="382"/>
      <c r="BL100" s="382"/>
      <c r="BN100" s="379"/>
      <c r="BP100" s="380"/>
      <c r="BW100" s="379"/>
      <c r="BX100" s="384"/>
      <c r="BY100" s="380"/>
      <c r="BZ100" s="384"/>
      <c r="CB100" s="385"/>
      <c r="CD100" s="385"/>
      <c r="CE100" s="456"/>
      <c r="CF100" s="379"/>
      <c r="CG100" s="456"/>
      <c r="CH100" s="380"/>
      <c r="CI100" s="456"/>
      <c r="CK100" s="382"/>
      <c r="CM100" s="382"/>
      <c r="CO100" s="379"/>
      <c r="CP100" s="456"/>
      <c r="CQ100" s="380"/>
      <c r="CR100" s="456"/>
      <c r="CT100" s="382"/>
      <c r="CV100" s="382"/>
      <c r="CX100" s="379"/>
      <c r="CY100" s="456"/>
      <c r="CZ100" s="380"/>
      <c r="DA100" s="456"/>
      <c r="DC100" s="382"/>
      <c r="DE100" s="382"/>
      <c r="DF100" s="456"/>
      <c r="DG100" s="379"/>
      <c r="DH100" s="456"/>
      <c r="DI100" s="380"/>
      <c r="DJ100" s="456"/>
      <c r="DL100" s="382"/>
      <c r="DN100" s="382"/>
      <c r="DP100" s="379"/>
      <c r="DQ100" s="456"/>
      <c r="DR100" s="380"/>
      <c r="DS100" s="456"/>
      <c r="DU100" s="382"/>
      <c r="DW100" s="382"/>
      <c r="DX100" s="456"/>
      <c r="DY100" s="379"/>
      <c r="DZ100" s="456"/>
      <c r="EA100" s="380"/>
      <c r="EB100" s="456"/>
      <c r="ED100" s="235"/>
      <c r="EF100" s="235"/>
      <c r="EH100" s="379"/>
      <c r="EI100" s="456"/>
      <c r="EJ100" s="380"/>
      <c r="EK100" s="456"/>
      <c r="EM100" s="382"/>
      <c r="EO100" s="382"/>
      <c r="EQ100" s="379"/>
      <c r="ER100" s="456"/>
      <c r="ES100" s="380"/>
      <c r="ET100" s="456"/>
      <c r="EV100" s="382"/>
      <c r="EX100" s="382"/>
      <c r="EZ100" s="379"/>
      <c r="FA100" s="456"/>
      <c r="FB100" s="380"/>
      <c r="FC100" s="456"/>
      <c r="FE100" s="235"/>
      <c r="FG100" s="235"/>
      <c r="FH100" s="456"/>
      <c r="FI100" s="379"/>
      <c r="FJ100" s="456"/>
      <c r="FK100" s="380"/>
      <c r="FL100" s="456"/>
      <c r="FN100" s="382"/>
      <c r="FP100" s="382"/>
      <c r="FQ100" s="456"/>
      <c r="FR100" s="379"/>
      <c r="FS100" s="456"/>
      <c r="FT100" s="380"/>
      <c r="FU100" s="456"/>
      <c r="FW100" s="382"/>
      <c r="FY100" s="382"/>
      <c r="GA100" s="379"/>
      <c r="GB100" s="456"/>
      <c r="GC100" s="380"/>
      <c r="GD100" s="456"/>
      <c r="GF100" s="235"/>
      <c r="GH100" s="235"/>
      <c r="GJ100" s="379"/>
      <c r="GK100" s="456"/>
      <c r="GL100" s="380"/>
      <c r="GM100" s="456"/>
      <c r="GO100" s="382"/>
      <c r="GQ100" s="382"/>
      <c r="GR100" s="456"/>
      <c r="GS100" s="379"/>
      <c r="GT100" s="456"/>
      <c r="GU100" s="380"/>
      <c r="GV100" s="456"/>
      <c r="GX100" s="382"/>
      <c r="GZ100" s="382"/>
      <c r="HB100" s="379"/>
      <c r="HD100" s="380"/>
      <c r="HK100" s="379"/>
      <c r="HL100" s="456"/>
      <c r="HM100" s="380"/>
      <c r="HN100" s="456"/>
      <c r="HP100" s="456"/>
      <c r="HT100" s="379"/>
      <c r="HU100" s="456"/>
      <c r="HV100" s="380"/>
      <c r="HW100" s="456"/>
      <c r="HY100" s="456"/>
      <c r="IB100" s="456"/>
      <c r="IC100" s="379"/>
      <c r="ID100" s="456"/>
      <c r="IE100" s="380"/>
      <c r="IF100" s="456"/>
      <c r="IH100" s="456"/>
      <c r="IL100" s="379"/>
      <c r="IM100" s="456"/>
      <c r="IN100" s="380"/>
      <c r="IO100" s="456"/>
      <c r="IQ100" s="456"/>
      <c r="IU100" s="379"/>
      <c r="IW100" s="380"/>
      <c r="JD100" s="379"/>
      <c r="JE100" s="456"/>
      <c r="JF100" s="380"/>
      <c r="JG100" s="456"/>
      <c r="JI100" s="456"/>
      <c r="JL100" s="456"/>
      <c r="JM100" s="379"/>
      <c r="JN100" s="456"/>
      <c r="JO100" s="380"/>
      <c r="JP100" s="456"/>
      <c r="JR100" s="456"/>
      <c r="JV100" s="379"/>
      <c r="JW100" s="456"/>
      <c r="JX100" s="380"/>
      <c r="JY100" s="456"/>
      <c r="KA100" s="456"/>
      <c r="KD100" s="456"/>
      <c r="KE100" s="379"/>
      <c r="KG100" s="380"/>
      <c r="KN100" s="379"/>
      <c r="KO100" s="456"/>
      <c r="KP100" s="380"/>
      <c r="KQ100" s="456"/>
      <c r="KS100" s="456"/>
      <c r="KW100" s="379"/>
      <c r="KX100" s="456"/>
      <c r="KY100" s="380"/>
      <c r="KZ100" s="456"/>
      <c r="LB100" s="456"/>
      <c r="LF100" s="379"/>
      <c r="LG100" s="456"/>
      <c r="LH100" s="380"/>
      <c r="LI100" s="456"/>
      <c r="LK100" s="383"/>
      <c r="LM100" s="383"/>
      <c r="LO100" s="379"/>
      <c r="LQ100" s="380"/>
      <c r="LX100" s="379"/>
      <c r="LY100" s="456"/>
      <c r="LZ100" s="380"/>
      <c r="MA100" s="456"/>
      <c r="MC100" s="456"/>
      <c r="MG100" s="379"/>
      <c r="MH100" s="456"/>
      <c r="MI100" s="380"/>
      <c r="MJ100" s="456"/>
      <c r="ML100" s="456"/>
      <c r="MO100" s="456"/>
      <c r="MP100" s="379"/>
      <c r="MQ100" s="456"/>
      <c r="MR100" s="380"/>
      <c r="MS100" s="456"/>
      <c r="MU100" s="456"/>
      <c r="MX100" s="456"/>
      <c r="MY100" s="379"/>
    </row>
    <row r="101" spans="1:363" ht="18">
      <c r="A101" s="62" t="s">
        <v>1053</v>
      </c>
      <c r="B101" s="69"/>
      <c r="D101"/>
      <c r="E101" s="1" t="s">
        <v>190</v>
      </c>
      <c r="G101" s="1" t="s">
        <v>186</v>
      </c>
      <c r="H101">
        <v>438.9</v>
      </c>
      <c r="I101" s="1" t="s">
        <v>187</v>
      </c>
      <c r="J101" s="157">
        <v>449.59999999999997</v>
      </c>
      <c r="K101" s="1" t="s">
        <v>188</v>
      </c>
      <c r="N101" s="1" t="s">
        <v>190</v>
      </c>
      <c r="P101" s="1" t="s">
        <v>186</v>
      </c>
      <c r="Q101">
        <v>168.2</v>
      </c>
      <c r="R101" s="1" t="s">
        <v>187</v>
      </c>
      <c r="S101" s="168">
        <v>185.5</v>
      </c>
      <c r="T101" s="1" t="s">
        <v>188</v>
      </c>
      <c r="W101" s="1" t="s">
        <v>190</v>
      </c>
      <c r="Y101" s="1" t="s">
        <v>186</v>
      </c>
      <c r="Z101" s="168">
        <v>608.54999999999995</v>
      </c>
      <c r="AA101" s="1" t="s">
        <v>187</v>
      </c>
      <c r="AB101" s="168">
        <v>281.59999999999945</v>
      </c>
      <c r="AC101" s="1" t="s">
        <v>188</v>
      </c>
      <c r="AF101" s="1" t="s">
        <v>190</v>
      </c>
      <c r="AH101" s="1" t="s">
        <v>186</v>
      </c>
      <c r="AI101" s="168">
        <v>489.80000000000041</v>
      </c>
      <c r="AJ101" s="1" t="s">
        <v>187</v>
      </c>
      <c r="AK101" s="168">
        <v>188.99999999999955</v>
      </c>
      <c r="AL101" s="1" t="s">
        <v>188</v>
      </c>
      <c r="AO101" s="1" t="s">
        <v>190</v>
      </c>
      <c r="AQ101" s="1" t="s">
        <v>186</v>
      </c>
      <c r="AR101" s="168">
        <v>473.5</v>
      </c>
      <c r="AS101" s="1" t="s">
        <v>187</v>
      </c>
      <c r="AT101" s="168">
        <v>295.29999999999973</v>
      </c>
      <c r="AU101" s="1" t="s">
        <v>188</v>
      </c>
      <c r="AW101" s="31"/>
      <c r="AX101" s="1" t="s">
        <v>190</v>
      </c>
      <c r="AZ101" s="1" t="s">
        <v>186</v>
      </c>
      <c r="BA101" s="168">
        <v>694.40000000000055</v>
      </c>
      <c r="BB101" s="1" t="s">
        <v>187</v>
      </c>
      <c r="BC101" s="168">
        <v>234.39999999999964</v>
      </c>
      <c r="BD101" s="1" t="s">
        <v>188</v>
      </c>
      <c r="BG101" s="1" t="s">
        <v>190</v>
      </c>
      <c r="BI101" s="1" t="s">
        <v>186</v>
      </c>
      <c r="BJ101" s="168">
        <v>881.19999999999891</v>
      </c>
      <c r="BK101" s="1" t="s">
        <v>187</v>
      </c>
      <c r="BL101" s="168">
        <v>722.5</v>
      </c>
      <c r="BM101" s="1" t="s">
        <v>188</v>
      </c>
      <c r="BP101" s="1" t="s">
        <v>190</v>
      </c>
      <c r="BR101" s="1" t="s">
        <v>186</v>
      </c>
      <c r="BS101" s="168">
        <v>510.99999999999909</v>
      </c>
      <c r="BT101" s="1" t="s">
        <v>187</v>
      </c>
      <c r="BU101" s="168">
        <v>490.59999999999945</v>
      </c>
      <c r="BV101" s="1" t="s">
        <v>188</v>
      </c>
      <c r="BX101" s="173"/>
      <c r="BY101" s="1" t="s">
        <v>190</v>
      </c>
      <c r="BZ101" s="173"/>
      <c r="CA101" s="1" t="s">
        <v>186</v>
      </c>
      <c r="CB101" s="177">
        <v>360.1</v>
      </c>
      <c r="CC101" s="1" t="s">
        <v>187</v>
      </c>
      <c r="CD101" s="427">
        <v>320.79999999999745</v>
      </c>
      <c r="CE101" s="432" t="s">
        <v>188</v>
      </c>
      <c r="CG101" s="431"/>
      <c r="CH101" s="1" t="s">
        <v>190</v>
      </c>
      <c r="CI101" s="431"/>
      <c r="CJ101" s="1" t="s">
        <v>186</v>
      </c>
      <c r="CK101" s="168">
        <v>518.64999999999964</v>
      </c>
      <c r="CL101" s="1" t="s">
        <v>187</v>
      </c>
      <c r="CM101" s="168"/>
      <c r="CN101" s="1" t="s">
        <v>188</v>
      </c>
      <c r="CP101" s="431"/>
      <c r="CQ101" s="1" t="s">
        <v>190</v>
      </c>
      <c r="CR101" s="431"/>
      <c r="CS101" s="1" t="s">
        <v>186</v>
      </c>
      <c r="CT101" s="168">
        <v>490.69999999999891</v>
      </c>
      <c r="CU101" s="1" t="s">
        <v>187</v>
      </c>
      <c r="CV101" s="168"/>
      <c r="CW101" s="1" t="s">
        <v>188</v>
      </c>
      <c r="CY101" s="431"/>
      <c r="CZ101" s="1" t="s">
        <v>190</v>
      </c>
      <c r="DA101" s="431"/>
      <c r="DB101" s="1" t="s">
        <v>186</v>
      </c>
      <c r="DC101" s="168">
        <v>231.20000000000073</v>
      </c>
      <c r="DD101" s="1" t="s">
        <v>187</v>
      </c>
      <c r="DE101" s="545">
        <v>479.39999999999964</v>
      </c>
      <c r="DF101" s="432" t="s">
        <v>188</v>
      </c>
      <c r="DH101" s="431"/>
      <c r="DI101" s="1" t="s">
        <v>190</v>
      </c>
      <c r="DJ101" s="431"/>
      <c r="DK101" s="1" t="s">
        <v>186</v>
      </c>
      <c r="DL101" s="168">
        <v>432.89999999999964</v>
      </c>
      <c r="DM101" s="1" t="s">
        <v>187</v>
      </c>
      <c r="DN101" s="168"/>
      <c r="DO101" s="1" t="s">
        <v>188</v>
      </c>
      <c r="DQ101" s="431"/>
      <c r="DR101" s="1" t="s">
        <v>190</v>
      </c>
      <c r="DS101" s="431"/>
      <c r="DT101" s="1" t="s">
        <v>186</v>
      </c>
      <c r="DU101" s="496">
        <v>407.05000000000018</v>
      </c>
      <c r="DV101" s="1" t="s">
        <v>187</v>
      </c>
      <c r="DW101" s="545">
        <v>457.5</v>
      </c>
      <c r="DX101" s="432" t="s">
        <v>188</v>
      </c>
      <c r="DZ101" s="431"/>
      <c r="EA101" s="1" t="s">
        <v>190</v>
      </c>
      <c r="EB101" s="431"/>
      <c r="EC101" s="1" t="s">
        <v>186</v>
      </c>
      <c r="ED101" s="168">
        <v>227.39999999999964</v>
      </c>
      <c r="EE101" s="1" t="s">
        <v>187</v>
      </c>
      <c r="EF101" s="168"/>
      <c r="EG101" s="1" t="s">
        <v>188</v>
      </c>
      <c r="EI101" s="431"/>
      <c r="EJ101" s="1" t="s">
        <v>190</v>
      </c>
      <c r="EK101" s="431"/>
      <c r="EL101" s="1" t="s">
        <v>186</v>
      </c>
      <c r="EM101" s="496">
        <v>382.39999999999782</v>
      </c>
      <c r="EN101" s="1" t="s">
        <v>187</v>
      </c>
      <c r="EO101" s="213"/>
      <c r="EP101" s="1" t="s">
        <v>188</v>
      </c>
      <c r="ER101" s="431"/>
      <c r="ES101" s="1" t="s">
        <v>190</v>
      </c>
      <c r="ET101" s="431"/>
      <c r="EU101" s="1" t="s">
        <v>186</v>
      </c>
      <c r="EV101" s="168">
        <v>403.39999999999964</v>
      </c>
      <c r="EW101" s="1" t="s">
        <v>187</v>
      </c>
      <c r="EX101" s="168"/>
      <c r="EY101" s="1" t="s">
        <v>188</v>
      </c>
      <c r="FA101" s="431"/>
      <c r="FB101" s="1" t="s">
        <v>190</v>
      </c>
      <c r="FC101" s="431"/>
      <c r="FD101" s="1" t="s">
        <v>186</v>
      </c>
      <c r="FE101" s="496">
        <v>375.99999999999818</v>
      </c>
      <c r="FF101" s="1" t="s">
        <v>187</v>
      </c>
      <c r="FG101" s="427">
        <v>93.5</v>
      </c>
      <c r="FH101" s="432" t="s">
        <v>188</v>
      </c>
      <c r="FJ101" s="431"/>
      <c r="FK101" s="1" t="s">
        <v>190</v>
      </c>
      <c r="FL101" s="431"/>
      <c r="FM101" s="1" t="s">
        <v>186</v>
      </c>
      <c r="FN101" s="496">
        <v>233.59999999999854</v>
      </c>
      <c r="FO101" s="1" t="s">
        <v>187</v>
      </c>
      <c r="FP101" s="545">
        <v>407.5</v>
      </c>
      <c r="FQ101" s="432" t="s">
        <v>188</v>
      </c>
      <c r="FS101" s="431"/>
      <c r="FT101" s="1" t="s">
        <v>190</v>
      </c>
      <c r="FU101" s="431"/>
      <c r="FV101" s="1" t="s">
        <v>186</v>
      </c>
      <c r="FW101" s="496">
        <v>309.19999999999891</v>
      </c>
      <c r="FX101" s="1" t="s">
        <v>187</v>
      </c>
      <c r="FY101" s="213"/>
      <c r="FZ101" s="1" t="s">
        <v>188</v>
      </c>
      <c r="GB101" s="431"/>
      <c r="GC101" s="1" t="s">
        <v>190</v>
      </c>
      <c r="GD101" s="431"/>
      <c r="GE101" s="1" t="s">
        <v>186</v>
      </c>
      <c r="GF101" s="168">
        <v>16.899999999997817</v>
      </c>
      <c r="GG101" s="1" t="s">
        <v>187</v>
      </c>
      <c r="GH101" s="168"/>
      <c r="GI101" s="1" t="s">
        <v>188</v>
      </c>
      <c r="GK101" s="431"/>
      <c r="GL101" s="1" t="s">
        <v>190</v>
      </c>
      <c r="GM101" s="431"/>
      <c r="GN101" s="1" t="s">
        <v>186</v>
      </c>
      <c r="GO101" s="496">
        <v>1178.2000000000007</v>
      </c>
      <c r="GP101" s="1" t="s">
        <v>187</v>
      </c>
      <c r="GQ101" s="545">
        <v>1697.0999999999967</v>
      </c>
      <c r="GR101" s="432" t="s">
        <v>188</v>
      </c>
      <c r="GT101" s="431"/>
      <c r="GU101" s="1" t="s">
        <v>190</v>
      </c>
      <c r="GV101" s="431"/>
      <c r="GW101" s="1" t="s">
        <v>186</v>
      </c>
      <c r="GX101" s="496">
        <v>221.20000000000073</v>
      </c>
      <c r="GY101" s="1" t="s">
        <v>187</v>
      </c>
      <c r="GZ101" s="213"/>
      <c r="HA101" s="1" t="s">
        <v>188</v>
      </c>
      <c r="HD101" s="1" t="s">
        <v>190</v>
      </c>
      <c r="HF101" s="1" t="s">
        <v>186</v>
      </c>
      <c r="HG101" s="168">
        <v>590.70000000000073</v>
      </c>
      <c r="HH101" s="1" t="s">
        <v>187</v>
      </c>
      <c r="HI101" s="168">
        <v>238</v>
      </c>
      <c r="HJ101" s="1" t="s">
        <v>188</v>
      </c>
      <c r="HL101" s="431"/>
      <c r="HM101" s="1" t="s">
        <v>190</v>
      </c>
      <c r="HN101" s="431"/>
      <c r="HO101" s="1" t="s">
        <v>186</v>
      </c>
      <c r="HP101" s="496">
        <v>961.49999999999818</v>
      </c>
      <c r="HQ101" s="1" t="s">
        <v>187</v>
      </c>
      <c r="HR101" s="213"/>
      <c r="HS101" s="1" t="s">
        <v>188</v>
      </c>
      <c r="HU101" s="431"/>
      <c r="HV101" s="1" t="s">
        <v>190</v>
      </c>
      <c r="HW101" s="431"/>
      <c r="HX101" s="1" t="s">
        <v>186</v>
      </c>
      <c r="HY101" s="496">
        <v>3349.5499999999938</v>
      </c>
      <c r="HZ101" s="1" t="s">
        <v>187</v>
      </c>
      <c r="IA101" s="545">
        <v>2532.4999999999991</v>
      </c>
      <c r="IB101" s="432" t="s">
        <v>188</v>
      </c>
      <c r="ID101" s="431"/>
      <c r="IE101" s="1" t="s">
        <v>190</v>
      </c>
      <c r="IF101" s="431"/>
      <c r="IG101" s="1" t="s">
        <v>186</v>
      </c>
      <c r="IH101" s="496">
        <v>0</v>
      </c>
      <c r="II101" s="1" t="s">
        <v>187</v>
      </c>
      <c r="IJ101" s="213"/>
      <c r="IK101" s="1" t="s">
        <v>188</v>
      </c>
      <c r="IM101" s="431"/>
      <c r="IN101" s="1" t="s">
        <v>190</v>
      </c>
      <c r="IO101" s="431"/>
      <c r="IP101" s="1" t="s">
        <v>186</v>
      </c>
      <c r="IQ101" s="168">
        <v>324.84999999999854</v>
      </c>
      <c r="IR101" s="1" t="s">
        <v>187</v>
      </c>
      <c r="IS101" s="168"/>
      <c r="IT101" s="1" t="s">
        <v>188</v>
      </c>
      <c r="IW101" s="1" t="s">
        <v>190</v>
      </c>
      <c r="IY101" s="1" t="s">
        <v>186</v>
      </c>
      <c r="IZ101" s="213">
        <v>197.59999999999854</v>
      </c>
      <c r="JA101" s="1" t="s">
        <v>187</v>
      </c>
      <c r="JB101" s="168">
        <v>625.59999999999991</v>
      </c>
      <c r="JC101" s="1" t="s">
        <v>188</v>
      </c>
      <c r="JE101" s="431"/>
      <c r="JF101" s="1" t="s">
        <v>190</v>
      </c>
      <c r="JG101" s="431"/>
      <c r="JH101" s="1" t="s">
        <v>186</v>
      </c>
      <c r="JI101" s="496">
        <v>317.99999999999636</v>
      </c>
      <c r="JJ101" s="1" t="s">
        <v>187</v>
      </c>
      <c r="JK101" s="427">
        <v>630</v>
      </c>
      <c r="JL101" s="432" t="s">
        <v>188</v>
      </c>
      <c r="JN101" s="431"/>
      <c r="JO101" s="1" t="s">
        <v>190</v>
      </c>
      <c r="JP101" s="431"/>
      <c r="JQ101" s="1" t="s">
        <v>186</v>
      </c>
      <c r="JR101" s="496">
        <v>331.69999999999345</v>
      </c>
      <c r="JS101" s="1" t="s">
        <v>187</v>
      </c>
      <c r="JT101" s="213"/>
      <c r="JU101" s="1" t="s">
        <v>188</v>
      </c>
      <c r="JW101" s="431"/>
      <c r="JX101" s="1" t="s">
        <v>190</v>
      </c>
      <c r="JY101" s="431"/>
      <c r="JZ101" s="1" t="s">
        <v>186</v>
      </c>
      <c r="KA101" s="168">
        <v>2321.8500000000022</v>
      </c>
      <c r="KB101" s="1" t="s">
        <v>187</v>
      </c>
      <c r="KC101" s="545">
        <v>1443.4999999999636</v>
      </c>
      <c r="KD101" s="432" t="s">
        <v>188</v>
      </c>
      <c r="KG101" s="1" t="s">
        <v>190</v>
      </c>
      <c r="KI101" s="1" t="s">
        <v>186</v>
      </c>
      <c r="KJ101" s="168">
        <v>367.09999999999127</v>
      </c>
      <c r="KK101" s="1" t="s">
        <v>187</v>
      </c>
      <c r="KL101" s="213">
        <v>35.999999999999091</v>
      </c>
      <c r="KM101" s="1" t="s">
        <v>188</v>
      </c>
      <c r="KO101" s="431"/>
      <c r="KP101" s="1" t="s">
        <v>190</v>
      </c>
      <c r="KQ101" s="431"/>
      <c r="KR101" s="1" t="s">
        <v>186</v>
      </c>
      <c r="KS101" s="496">
        <v>388.19999999998618</v>
      </c>
      <c r="KT101" s="1" t="s">
        <v>187</v>
      </c>
      <c r="KU101" s="213"/>
      <c r="KV101" s="1" t="s">
        <v>188</v>
      </c>
      <c r="KX101" s="431"/>
      <c r="KY101" s="1" t="s">
        <v>190</v>
      </c>
      <c r="KZ101" s="431"/>
      <c r="LA101" s="1" t="s">
        <v>186</v>
      </c>
      <c r="LB101" s="168">
        <v>403.69999999999345</v>
      </c>
      <c r="LC101" s="1" t="s">
        <v>187</v>
      </c>
      <c r="LD101" s="168"/>
      <c r="LE101" s="1" t="s">
        <v>188</v>
      </c>
      <c r="LG101" s="431"/>
      <c r="LH101" s="1" t="s">
        <v>190</v>
      </c>
      <c r="LI101" s="431"/>
      <c r="LJ101" s="1" t="s">
        <v>186</v>
      </c>
      <c r="LK101" s="185">
        <v>170.69999999999891</v>
      </c>
      <c r="LL101" s="1" t="s">
        <v>187</v>
      </c>
      <c r="LM101" s="185"/>
      <c r="LN101" s="1" t="s">
        <v>188</v>
      </c>
      <c r="LQ101" s="1" t="s">
        <v>190</v>
      </c>
      <c r="LS101" s="1" t="s">
        <v>186</v>
      </c>
      <c r="LT101" s="168">
        <v>695.59999999999491</v>
      </c>
      <c r="LU101" s="1" t="s">
        <v>187</v>
      </c>
      <c r="LV101" s="168">
        <v>382.19999999999982</v>
      </c>
      <c r="LW101" s="1" t="s">
        <v>188</v>
      </c>
      <c r="LY101" s="431"/>
      <c r="LZ101" s="1" t="s">
        <v>190</v>
      </c>
      <c r="MA101" s="431"/>
      <c r="MB101" s="1" t="s">
        <v>186</v>
      </c>
      <c r="MC101" s="168">
        <v>192.90000000000146</v>
      </c>
      <c r="MD101" s="1" t="s">
        <v>187</v>
      </c>
      <c r="ME101" s="168"/>
      <c r="MF101" s="1" t="s">
        <v>188</v>
      </c>
      <c r="MH101" s="431"/>
      <c r="MI101" s="1" t="s">
        <v>190</v>
      </c>
      <c r="MJ101" s="431"/>
      <c r="MK101" s="1" t="s">
        <v>186</v>
      </c>
      <c r="ML101" s="466">
        <v>852.89999999999418</v>
      </c>
      <c r="MM101" s="1" t="s">
        <v>187</v>
      </c>
      <c r="MN101" s="588">
        <v>977.99999999999818</v>
      </c>
      <c r="MO101" s="432" t="s">
        <v>188</v>
      </c>
      <c r="MQ101" s="431"/>
      <c r="MR101" s="1" t="s">
        <v>190</v>
      </c>
      <c r="MS101" s="431"/>
      <c r="MT101" s="1" t="s">
        <v>186</v>
      </c>
      <c r="MU101" s="431">
        <v>273.99999999999636</v>
      </c>
      <c r="MV101" s="1" t="s">
        <v>187</v>
      </c>
      <c r="MW101" s="545">
        <v>237.49999999999636</v>
      </c>
      <c r="MX101" s="432" t="s">
        <v>188</v>
      </c>
    </row>
    <row r="102" spans="1:363" ht="18">
      <c r="A102" s="128" t="s">
        <v>2985</v>
      </c>
      <c r="B102" s="69">
        <f>SUM(D102:AAP102)</f>
        <v>29754.074999999895</v>
      </c>
      <c r="D102"/>
      <c r="E102" s="10">
        <f>D101*0.25</f>
        <v>0</v>
      </c>
      <c r="G102" s="10">
        <f>F101*0.5</f>
        <v>0</v>
      </c>
      <c r="I102" s="10">
        <f>H101*0.75</f>
        <v>329.17499999999995</v>
      </c>
      <c r="K102" s="10">
        <f>J101*1</f>
        <v>449.59999999999997</v>
      </c>
      <c r="N102" s="10">
        <f>M101*0.25</f>
        <v>0</v>
      </c>
      <c r="P102" s="10">
        <f>O101*0.5</f>
        <v>0</v>
      </c>
      <c r="R102" s="10">
        <f>Q101*0.75</f>
        <v>126.14999999999999</v>
      </c>
      <c r="T102" s="10">
        <f>S101*1</f>
        <v>185.5</v>
      </c>
      <c r="W102" s="10">
        <f>V101*0.25</f>
        <v>0</v>
      </c>
      <c r="Y102" s="10">
        <f>X101*0.5</f>
        <v>0</v>
      </c>
      <c r="Z102" s="165"/>
      <c r="AA102" s="10">
        <f>Z101*0.75</f>
        <v>456.41249999999997</v>
      </c>
      <c r="AB102" s="165"/>
      <c r="AC102" s="10">
        <f>AB101*1</f>
        <v>281.59999999999945</v>
      </c>
      <c r="AF102" s="10">
        <f>AE101*0.25</f>
        <v>0</v>
      </c>
      <c r="AH102" s="10">
        <f>AG101*0.5</f>
        <v>0</v>
      </c>
      <c r="AI102" s="165"/>
      <c r="AJ102" s="10">
        <f>AI101*0.75</f>
        <v>367.35000000000031</v>
      </c>
      <c r="AK102" s="165"/>
      <c r="AL102" s="10">
        <f>AK101*1</f>
        <v>188.99999999999955</v>
      </c>
      <c r="AO102" s="10">
        <f>AN101*0.25</f>
        <v>0</v>
      </c>
      <c r="AQ102" s="10">
        <f>AP101*0.5</f>
        <v>0</v>
      </c>
      <c r="AR102" s="165"/>
      <c r="AS102" s="10">
        <f>AR101*0.75</f>
        <v>355.125</v>
      </c>
      <c r="AT102" s="165"/>
      <c r="AU102" s="10">
        <f>AT101*1</f>
        <v>295.29999999999973</v>
      </c>
      <c r="AW102" s="31"/>
      <c r="AX102" s="10">
        <f>AW101*0.25</f>
        <v>0</v>
      </c>
      <c r="AZ102" s="10">
        <f>AY101*0.5</f>
        <v>0</v>
      </c>
      <c r="BA102" s="165"/>
      <c r="BB102" s="10">
        <f>BA101*0.75</f>
        <v>520.80000000000041</v>
      </c>
      <c r="BD102" s="10">
        <f>BC101*1</f>
        <v>234.39999999999964</v>
      </c>
      <c r="BG102" s="10">
        <f>BF101*0.25</f>
        <v>0</v>
      </c>
      <c r="BI102" s="10">
        <f>BH101*0.5</f>
        <v>0</v>
      </c>
      <c r="BJ102" s="165"/>
      <c r="BK102" s="10">
        <f>BJ101*0.75</f>
        <v>660.89999999999918</v>
      </c>
      <c r="BM102" s="10">
        <f>BL101*1</f>
        <v>722.5</v>
      </c>
      <c r="BP102" s="10">
        <f>BO101*0.25</f>
        <v>0</v>
      </c>
      <c r="BR102" s="10">
        <f>BQ101*0.5</f>
        <v>0</v>
      </c>
      <c r="BT102" s="10">
        <f>BS101*0.75</f>
        <v>383.24999999999932</v>
      </c>
      <c r="BV102" s="10">
        <f>BU101*1</f>
        <v>490.59999999999945</v>
      </c>
      <c r="BX102" s="173"/>
      <c r="BY102" s="10">
        <f>BX101*0.25</f>
        <v>0</v>
      </c>
      <c r="BZ102" s="173"/>
      <c r="CA102" s="10">
        <f>BZ101*0.5</f>
        <v>0</v>
      </c>
      <c r="CB102" s="177"/>
      <c r="CC102" s="10">
        <f>CB101*0.75</f>
        <v>270.07500000000005</v>
      </c>
      <c r="CD102" s="177"/>
      <c r="CE102" s="437">
        <f>CD101*1</f>
        <v>320.79999999999745</v>
      </c>
      <c r="CG102" s="431"/>
      <c r="CH102" s="10">
        <f>CG101*0.25</f>
        <v>0</v>
      </c>
      <c r="CI102" s="431"/>
      <c r="CJ102" s="10">
        <f>CI101*0.5</f>
        <v>0</v>
      </c>
      <c r="CK102" s="165"/>
      <c r="CL102" s="10">
        <f>CK101*0.75</f>
        <v>388.98749999999973</v>
      </c>
      <c r="CM102" s="165"/>
      <c r="CN102" s="10">
        <f>CM101*1</f>
        <v>0</v>
      </c>
      <c r="CP102" s="431"/>
      <c r="CQ102" s="10">
        <f>CP101*0.25</f>
        <v>0</v>
      </c>
      <c r="CR102" s="431"/>
      <c r="CS102" s="10">
        <f>CR101*0.5</f>
        <v>0</v>
      </c>
      <c r="CT102" s="165"/>
      <c r="CU102" s="10">
        <f>CT101*0.75</f>
        <v>368.02499999999918</v>
      </c>
      <c r="CV102" s="165"/>
      <c r="CW102" s="10">
        <f>CV101*1</f>
        <v>0</v>
      </c>
      <c r="CY102" s="431"/>
      <c r="CZ102" s="10">
        <f>CY101*0.25</f>
        <v>0</v>
      </c>
      <c r="DA102" s="431"/>
      <c r="DB102" s="10">
        <f>DA101*0.5</f>
        <v>0</v>
      </c>
      <c r="DC102" s="165"/>
      <c r="DD102" s="10">
        <f>DC101*0.75</f>
        <v>173.40000000000055</v>
      </c>
      <c r="DE102" s="165"/>
      <c r="DF102" s="437">
        <f>DE101*1</f>
        <v>479.39999999999964</v>
      </c>
      <c r="DH102" s="431"/>
      <c r="DI102" s="10">
        <f>DH101*0.25</f>
        <v>0</v>
      </c>
      <c r="DJ102" s="431"/>
      <c r="DK102" s="10">
        <f>DJ101*0.5</f>
        <v>0</v>
      </c>
      <c r="DL102" s="165"/>
      <c r="DM102" s="10">
        <f>DL101*0.75</f>
        <v>324.67499999999973</v>
      </c>
      <c r="DN102" s="165"/>
      <c r="DO102" s="10">
        <f>DN101*1</f>
        <v>0</v>
      </c>
      <c r="DQ102" s="431"/>
      <c r="DR102" s="10">
        <f>DQ101*0.25</f>
        <v>0</v>
      </c>
      <c r="DS102" s="431"/>
      <c r="DT102" s="10">
        <f>DS101*0.5</f>
        <v>0</v>
      </c>
      <c r="DU102" s="165"/>
      <c r="DV102" s="10">
        <f>DU101*0.75</f>
        <v>305.28750000000014</v>
      </c>
      <c r="DW102" s="165"/>
      <c r="DX102" s="437">
        <f>DW101*1</f>
        <v>457.5</v>
      </c>
      <c r="DZ102" s="431"/>
      <c r="EA102" s="10">
        <f>DZ101*0.25</f>
        <v>0</v>
      </c>
      <c r="EB102" s="431"/>
      <c r="EC102" s="10">
        <f>EB101*0.5</f>
        <v>0</v>
      </c>
      <c r="ED102" s="31"/>
      <c r="EE102" s="10">
        <f>ED101*0.75</f>
        <v>170.54999999999973</v>
      </c>
      <c r="EF102" s="31"/>
      <c r="EG102" s="10">
        <f>EF101*1</f>
        <v>0</v>
      </c>
      <c r="EI102" s="431"/>
      <c r="EJ102" s="10">
        <f>EI101*0.25</f>
        <v>0</v>
      </c>
      <c r="EK102" s="431"/>
      <c r="EL102" s="10">
        <f>EK101*0.5</f>
        <v>0</v>
      </c>
      <c r="EM102" s="165"/>
      <c r="EN102" s="10">
        <f>EM101*0.75</f>
        <v>286.79999999999836</v>
      </c>
      <c r="EO102" s="165"/>
      <c r="EP102" s="10">
        <f>EO101*1</f>
        <v>0</v>
      </c>
      <c r="ER102" s="431"/>
      <c r="ES102" s="10">
        <f>ER101*0.25</f>
        <v>0</v>
      </c>
      <c r="ET102" s="431"/>
      <c r="EU102" s="10">
        <f>ET101*0.5</f>
        <v>0</v>
      </c>
      <c r="EV102" s="165"/>
      <c r="EW102" s="10">
        <f>EV101*0.75</f>
        <v>302.54999999999973</v>
      </c>
      <c r="EX102" s="165"/>
      <c r="EY102" s="10">
        <f>EX101*1</f>
        <v>0</v>
      </c>
      <c r="FA102" s="431"/>
      <c r="FB102" s="10">
        <f>FA101*0.25</f>
        <v>0</v>
      </c>
      <c r="FC102" s="431"/>
      <c r="FD102" s="10">
        <f>FC101*0.5</f>
        <v>0</v>
      </c>
      <c r="FE102" s="31"/>
      <c r="FF102" s="10">
        <f>FE101*0.75</f>
        <v>281.99999999999864</v>
      </c>
      <c r="FH102" s="437">
        <f>FG101*1</f>
        <v>93.5</v>
      </c>
      <c r="FJ102" s="431"/>
      <c r="FK102" s="10">
        <f>FJ101*0.25</f>
        <v>0</v>
      </c>
      <c r="FL102" s="431"/>
      <c r="FM102" s="10">
        <f>FL101*0.5</f>
        <v>0</v>
      </c>
      <c r="FN102" s="165"/>
      <c r="FO102" s="10">
        <f>FN101*0.75</f>
        <v>175.19999999999891</v>
      </c>
      <c r="FP102" s="165"/>
      <c r="FQ102" s="437">
        <f>FP101*1</f>
        <v>407.5</v>
      </c>
      <c r="FS102" s="431"/>
      <c r="FT102" s="10">
        <f>FS101*0.25</f>
        <v>0</v>
      </c>
      <c r="FU102" s="431"/>
      <c r="FV102" s="10">
        <f>FU101*0.5</f>
        <v>0</v>
      </c>
      <c r="FW102" s="165"/>
      <c r="FX102" s="10">
        <f>FW101*0.75</f>
        <v>231.89999999999918</v>
      </c>
      <c r="FY102" s="165"/>
      <c r="FZ102" s="10">
        <f>FY101*1</f>
        <v>0</v>
      </c>
      <c r="GB102" s="431"/>
      <c r="GC102" s="10">
        <f>GB101*0.25</f>
        <v>0</v>
      </c>
      <c r="GD102" s="431"/>
      <c r="GE102" s="10">
        <f>GD101*0.5</f>
        <v>0</v>
      </c>
      <c r="GF102" s="31"/>
      <c r="GG102" s="10">
        <f>GF101*0.75</f>
        <v>12.674999999998363</v>
      </c>
      <c r="GH102" s="31"/>
      <c r="GI102" s="10">
        <f>GH101*1</f>
        <v>0</v>
      </c>
      <c r="GK102" s="431"/>
      <c r="GL102" s="10">
        <f>GK101*0.25</f>
        <v>0</v>
      </c>
      <c r="GM102" s="431"/>
      <c r="GN102" s="10">
        <f>GM101*0.5</f>
        <v>0</v>
      </c>
      <c r="GO102" s="165"/>
      <c r="GP102" s="10">
        <f>GO101*0.75</f>
        <v>883.65000000000055</v>
      </c>
      <c r="GQ102" s="165"/>
      <c r="GR102" s="437">
        <f>GQ101*1</f>
        <v>1697.0999999999967</v>
      </c>
      <c r="GT102" s="431"/>
      <c r="GU102" s="10">
        <f>GT101*0.25</f>
        <v>0</v>
      </c>
      <c r="GV102" s="431"/>
      <c r="GW102" s="10">
        <f>GV101*0.5</f>
        <v>0</v>
      </c>
      <c r="GX102" s="165"/>
      <c r="GY102" s="10">
        <f>GX101*0.75</f>
        <v>165.90000000000055</v>
      </c>
      <c r="GZ102" s="165"/>
      <c r="HA102" s="10">
        <f>GZ101*1</f>
        <v>0</v>
      </c>
      <c r="HD102" s="10">
        <f>HC101*0.25</f>
        <v>0</v>
      </c>
      <c r="HF102" s="10">
        <f>HE101*0.5</f>
        <v>0</v>
      </c>
      <c r="HH102" s="10">
        <f>HG101*0.75</f>
        <v>443.02500000000055</v>
      </c>
      <c r="HJ102" s="10">
        <f>HI101*1</f>
        <v>238</v>
      </c>
      <c r="HL102" s="431"/>
      <c r="HM102" s="10">
        <f>HL101*0.25</f>
        <v>0</v>
      </c>
      <c r="HN102" s="431"/>
      <c r="HO102" s="10">
        <f>HN101*0.5</f>
        <v>0</v>
      </c>
      <c r="HP102" s="431"/>
      <c r="HQ102" s="10">
        <f>HP101*0.75</f>
        <v>721.12499999999864</v>
      </c>
      <c r="HS102" s="10">
        <f>HR101*1</f>
        <v>0</v>
      </c>
      <c r="HU102" s="431"/>
      <c r="HV102" s="10">
        <f>HU101*0.25</f>
        <v>0</v>
      </c>
      <c r="HW102" s="431"/>
      <c r="HX102" s="10">
        <f>HW101*0.5</f>
        <v>0</v>
      </c>
      <c r="HY102" s="431"/>
      <c r="HZ102" s="10">
        <f>HY101*0.75</f>
        <v>2512.1624999999954</v>
      </c>
      <c r="IB102" s="437">
        <f>IA101*1</f>
        <v>2532.4999999999991</v>
      </c>
      <c r="ID102" s="431"/>
      <c r="IE102" s="10">
        <f>ID101*0.25</f>
        <v>0</v>
      </c>
      <c r="IF102" s="431"/>
      <c r="IG102" s="10">
        <f>IF101*0.5</f>
        <v>0</v>
      </c>
      <c r="IH102" s="431"/>
      <c r="II102" s="10">
        <f>IH101*0.75</f>
        <v>0</v>
      </c>
      <c r="IK102" s="10">
        <f>IJ101*1</f>
        <v>0</v>
      </c>
      <c r="IM102" s="431"/>
      <c r="IN102" s="10">
        <f>IM101*0.25</f>
        <v>0</v>
      </c>
      <c r="IO102" s="431"/>
      <c r="IP102" s="10">
        <f>IO101*0.5</f>
        <v>0</v>
      </c>
      <c r="IQ102" s="431"/>
      <c r="IR102" s="10">
        <f>IQ101*0.75</f>
        <v>243.63749999999891</v>
      </c>
      <c r="IT102" s="10">
        <f>IS101*1</f>
        <v>0</v>
      </c>
      <c r="IW102" s="10">
        <f>IV101*0.25</f>
        <v>0</v>
      </c>
      <c r="IY102" s="10">
        <f>IX101*0.5</f>
        <v>0</v>
      </c>
      <c r="JA102" s="10">
        <f>IZ101*0.75</f>
        <v>148.19999999999891</v>
      </c>
      <c r="JC102" s="10">
        <f>JB101*1</f>
        <v>625.59999999999991</v>
      </c>
      <c r="JE102" s="431"/>
      <c r="JF102" s="10">
        <f>JE101*0.25</f>
        <v>0</v>
      </c>
      <c r="JG102" s="431"/>
      <c r="JH102" s="10">
        <f>JG101*0.5</f>
        <v>0</v>
      </c>
      <c r="JI102" s="431"/>
      <c r="JJ102" s="10">
        <f>JI101*0.75</f>
        <v>238.49999999999727</v>
      </c>
      <c r="JL102" s="437">
        <f>JK101*1</f>
        <v>630</v>
      </c>
      <c r="JN102" s="431"/>
      <c r="JO102" s="10">
        <f>JN101*0.25</f>
        <v>0</v>
      </c>
      <c r="JP102" s="431"/>
      <c r="JQ102" s="10">
        <f>JP101*0.5</f>
        <v>0</v>
      </c>
      <c r="JR102" s="431"/>
      <c r="JS102" s="10">
        <f>JR101*0.75</f>
        <v>248.77499999999509</v>
      </c>
      <c r="JU102" s="10">
        <f>JT101*1</f>
        <v>0</v>
      </c>
      <c r="JW102" s="431"/>
      <c r="JX102" s="10">
        <f>JW101*0.25</f>
        <v>0</v>
      </c>
      <c r="JY102" s="431"/>
      <c r="JZ102" s="10">
        <f>JY101*0.5</f>
        <v>0</v>
      </c>
      <c r="KA102" s="431"/>
      <c r="KB102" s="10">
        <f>KA101*0.75</f>
        <v>1741.3875000000016</v>
      </c>
      <c r="KD102" s="437">
        <f t="shared" ref="KD102" si="31">KC101*1</f>
        <v>1443.4999999999636</v>
      </c>
      <c r="KG102" s="10">
        <f>KF101*0.25</f>
        <v>0</v>
      </c>
      <c r="KI102" s="10">
        <f>KH101*0.5</f>
        <v>0</v>
      </c>
      <c r="KK102" s="10">
        <f>KJ101*0.75</f>
        <v>275.32499999999345</v>
      </c>
      <c r="KM102" s="10">
        <f>KL101*1</f>
        <v>35.999999999999091</v>
      </c>
      <c r="KO102" s="431"/>
      <c r="KP102" s="10">
        <f>KO101*0.25</f>
        <v>0</v>
      </c>
      <c r="KQ102" s="431"/>
      <c r="KR102" s="10">
        <f>KQ101*0.5</f>
        <v>0</v>
      </c>
      <c r="KS102" s="431"/>
      <c r="KT102" s="10">
        <f>KS101*0.75</f>
        <v>291.14999999998963</v>
      </c>
      <c r="KV102" s="10">
        <f>KU101*1</f>
        <v>0</v>
      </c>
      <c r="KX102" s="431"/>
      <c r="KY102" s="10">
        <f>KX101*0.25</f>
        <v>0</v>
      </c>
      <c r="KZ102" s="431"/>
      <c r="LA102" s="10">
        <f>KZ101*0.5</f>
        <v>0</v>
      </c>
      <c r="LB102" s="431"/>
      <c r="LC102" s="10">
        <f>LB101*0.75</f>
        <v>302.77499999999509</v>
      </c>
      <c r="LE102" s="10">
        <f>LD101*1</f>
        <v>0</v>
      </c>
      <c r="LG102" s="431"/>
      <c r="LH102" s="10">
        <f>LG101*0.25</f>
        <v>0</v>
      </c>
      <c r="LI102" s="431"/>
      <c r="LJ102" s="10">
        <f>LI101*0.5</f>
        <v>0</v>
      </c>
      <c r="LK102" s="29"/>
      <c r="LL102" s="10">
        <f>LK101*0.75</f>
        <v>128.02499999999918</v>
      </c>
      <c r="LM102" s="29"/>
      <c r="LN102" s="10">
        <f>LM101*1</f>
        <v>0</v>
      </c>
      <c r="LQ102" s="10">
        <f>LP101*0.25</f>
        <v>0</v>
      </c>
      <c r="LS102" s="10">
        <f>LR101*0.5</f>
        <v>0</v>
      </c>
      <c r="LU102" s="10">
        <f>LT101*0.75</f>
        <v>521.69999999999618</v>
      </c>
      <c r="LW102" s="10">
        <f>LV101*1</f>
        <v>382.19999999999982</v>
      </c>
      <c r="LY102" s="431"/>
      <c r="LZ102" s="10">
        <f>LY101*0.25</f>
        <v>0</v>
      </c>
      <c r="MA102" s="431"/>
      <c r="MB102" s="10">
        <f>MA101*0.5</f>
        <v>0</v>
      </c>
      <c r="MC102" s="431"/>
      <c r="MD102" s="10">
        <f>MC101*0.75</f>
        <v>144.67500000000109</v>
      </c>
      <c r="MF102" s="10">
        <f>ME101*1</f>
        <v>0</v>
      </c>
      <c r="MH102" s="431"/>
      <c r="MI102" s="10">
        <f>MH101*0.25</f>
        <v>0</v>
      </c>
      <c r="MJ102" s="431"/>
      <c r="MK102" s="10">
        <f>MJ101*0.5</f>
        <v>0</v>
      </c>
      <c r="ML102" s="431"/>
      <c r="MM102" s="10">
        <f>ML101*0.75</f>
        <v>639.67499999999563</v>
      </c>
      <c r="MO102" s="437">
        <f>MN101*1</f>
        <v>977.99999999999818</v>
      </c>
      <c r="MQ102" s="431"/>
      <c r="MR102" s="10">
        <f>MQ101*0.25</f>
        <v>0</v>
      </c>
      <c r="MS102" s="431"/>
      <c r="MT102" s="10">
        <f>MS101*0.5</f>
        <v>0</v>
      </c>
      <c r="MU102" s="431"/>
      <c r="MV102" s="10">
        <f>MU101*0.75</f>
        <v>205.49999999999727</v>
      </c>
      <c r="MX102" s="437">
        <f>MW101*1</f>
        <v>237.49999999999636</v>
      </c>
    </row>
    <row r="103" spans="1:363" s="60" customFormat="1" ht="15.75">
      <c r="A103" s="62"/>
      <c r="B103" s="381"/>
      <c r="C103" s="379"/>
      <c r="E103" s="380"/>
      <c r="G103" s="85"/>
      <c r="L103" s="379"/>
      <c r="N103" s="380"/>
      <c r="P103" s="85"/>
      <c r="U103" s="379"/>
      <c r="W103" s="380"/>
      <c r="Y103" s="85"/>
      <c r="Z103" s="382"/>
      <c r="AB103" s="382"/>
      <c r="AD103" s="379"/>
      <c r="AF103" s="380"/>
      <c r="AI103" s="382"/>
      <c r="AK103" s="382"/>
      <c r="AM103" s="379"/>
      <c r="AO103" s="380"/>
      <c r="AR103" s="382"/>
      <c r="AT103" s="382"/>
      <c r="AV103" s="379"/>
      <c r="AW103" s="235"/>
      <c r="AX103" s="380"/>
      <c r="AY103" s="235"/>
      <c r="BA103" s="382"/>
      <c r="BC103" s="382"/>
      <c r="BE103" s="379"/>
      <c r="BG103" s="380"/>
      <c r="BJ103" s="382"/>
      <c r="BN103" s="379"/>
      <c r="BP103" s="380"/>
      <c r="BW103" s="379"/>
      <c r="BX103" s="384"/>
      <c r="BY103" s="380"/>
      <c r="BZ103" s="384"/>
      <c r="CB103" s="385"/>
      <c r="CD103" s="385"/>
      <c r="CE103" s="456"/>
      <c r="CF103" s="379"/>
      <c r="CG103" s="456"/>
      <c r="CH103" s="380"/>
      <c r="CI103" s="456"/>
      <c r="CK103" s="382"/>
      <c r="CM103" s="382"/>
      <c r="CO103" s="379"/>
      <c r="CP103" s="456"/>
      <c r="CQ103" s="380"/>
      <c r="CR103" s="456"/>
      <c r="CT103" s="382"/>
      <c r="CV103" s="382"/>
      <c r="CX103" s="379"/>
      <c r="CY103" s="456"/>
      <c r="CZ103" s="380"/>
      <c r="DA103" s="456"/>
      <c r="DC103" s="382"/>
      <c r="DE103" s="382"/>
      <c r="DF103" s="456"/>
      <c r="DG103" s="379"/>
      <c r="DH103" s="456"/>
      <c r="DI103" s="380"/>
      <c r="DJ103" s="456"/>
      <c r="DL103" s="382"/>
      <c r="DN103" s="382"/>
      <c r="DP103" s="379"/>
      <c r="DQ103" s="456"/>
      <c r="DR103" s="380"/>
      <c r="DS103" s="456"/>
      <c r="DU103" s="382"/>
      <c r="DW103" s="382"/>
      <c r="DX103" s="456"/>
      <c r="DY103" s="379"/>
      <c r="DZ103" s="456"/>
      <c r="EA103" s="380"/>
      <c r="EB103" s="456"/>
      <c r="ED103" s="235"/>
      <c r="EF103" s="235"/>
      <c r="EH103" s="379"/>
      <c r="EI103" s="456"/>
      <c r="EJ103" s="380"/>
      <c r="EK103" s="456"/>
      <c r="EM103" s="382"/>
      <c r="EO103" s="382"/>
      <c r="EQ103" s="379"/>
      <c r="ER103" s="456"/>
      <c r="ES103" s="380"/>
      <c r="ET103" s="456"/>
      <c r="EV103" s="382"/>
      <c r="EX103" s="382"/>
      <c r="EZ103" s="379"/>
      <c r="FA103" s="456"/>
      <c r="FB103" s="380"/>
      <c r="FC103" s="456"/>
      <c r="FE103" s="235"/>
      <c r="FH103" s="456"/>
      <c r="FI103" s="379"/>
      <c r="FJ103" s="456"/>
      <c r="FK103" s="380"/>
      <c r="FL103" s="456"/>
      <c r="FN103" s="382"/>
      <c r="FP103" s="382"/>
      <c r="FQ103" s="456"/>
      <c r="FR103" s="379"/>
      <c r="FS103" s="456"/>
      <c r="FT103" s="380"/>
      <c r="FU103" s="456"/>
      <c r="FW103" s="382"/>
      <c r="FY103" s="382"/>
      <c r="GA103" s="379"/>
      <c r="GB103" s="456"/>
      <c r="GC103" s="380"/>
      <c r="GD103" s="456"/>
      <c r="GF103" s="235"/>
      <c r="GH103" s="235"/>
      <c r="GJ103" s="379"/>
      <c r="GK103" s="456"/>
      <c r="GL103" s="380"/>
      <c r="GM103" s="456"/>
      <c r="GO103" s="382"/>
      <c r="GQ103" s="382"/>
      <c r="GR103" s="456"/>
      <c r="GS103" s="379"/>
      <c r="GT103" s="456"/>
      <c r="GU103" s="380"/>
      <c r="GV103" s="456"/>
      <c r="GX103" s="382"/>
      <c r="GZ103" s="382"/>
      <c r="HB103" s="379"/>
      <c r="HD103" s="380"/>
      <c r="HK103" s="379"/>
      <c r="HL103" s="456"/>
      <c r="HM103" s="380"/>
      <c r="HN103" s="456"/>
      <c r="HP103" s="456"/>
      <c r="HT103" s="379"/>
      <c r="HU103" s="456"/>
      <c r="HV103" s="380"/>
      <c r="HW103" s="456"/>
      <c r="HY103" s="456"/>
      <c r="IB103" s="456"/>
      <c r="IC103" s="379"/>
      <c r="ID103" s="456"/>
      <c r="IE103" s="380"/>
      <c r="IF103" s="456"/>
      <c r="IH103" s="456"/>
      <c r="IL103" s="379"/>
      <c r="IM103" s="456"/>
      <c r="IN103" s="380"/>
      <c r="IO103" s="456"/>
      <c r="IQ103" s="456"/>
      <c r="IU103" s="379"/>
      <c r="IW103" s="380"/>
      <c r="JD103" s="379"/>
      <c r="JE103" s="456"/>
      <c r="JF103" s="380"/>
      <c r="JG103" s="456"/>
      <c r="JI103" s="456"/>
      <c r="JL103" s="456"/>
      <c r="JM103" s="379"/>
      <c r="JN103" s="456"/>
      <c r="JO103" s="380"/>
      <c r="JP103" s="456"/>
      <c r="JR103" s="456"/>
      <c r="JV103" s="379"/>
      <c r="JW103" s="456"/>
      <c r="JX103" s="380"/>
      <c r="JY103" s="456"/>
      <c r="KA103" s="456"/>
      <c r="KD103" s="456"/>
      <c r="KE103" s="379"/>
      <c r="KG103" s="380"/>
      <c r="KN103" s="379"/>
      <c r="KO103" s="456"/>
      <c r="KP103" s="380"/>
      <c r="KQ103" s="456"/>
      <c r="KS103" s="456"/>
      <c r="KW103" s="379"/>
      <c r="KX103" s="456"/>
      <c r="KY103" s="380"/>
      <c r="KZ103" s="456"/>
      <c r="LB103" s="456"/>
      <c r="LF103" s="379"/>
      <c r="LG103" s="456"/>
      <c r="LH103" s="380"/>
      <c r="LI103" s="456"/>
      <c r="LK103" s="383"/>
      <c r="LM103" s="383"/>
      <c r="LO103" s="379"/>
      <c r="LQ103" s="380"/>
      <c r="LX103" s="379"/>
      <c r="LY103" s="456"/>
      <c r="LZ103" s="380"/>
      <c r="MA103" s="456"/>
      <c r="MC103" s="456"/>
      <c r="MG103" s="379"/>
      <c r="MH103" s="456"/>
      <c r="MI103" s="380"/>
      <c r="MJ103" s="456"/>
      <c r="ML103" s="456"/>
      <c r="MO103" s="456"/>
      <c r="MP103" s="379"/>
      <c r="MQ103" s="456"/>
      <c r="MR103" s="380"/>
      <c r="MS103" s="456"/>
      <c r="MU103" s="456"/>
      <c r="MX103" s="456"/>
      <c r="MY103" s="379"/>
    </row>
    <row r="104" spans="1:363" ht="18">
      <c r="A104" s="62" t="s">
        <v>21</v>
      </c>
      <c r="B104" s="69"/>
      <c r="D104">
        <v>628.4</v>
      </c>
      <c r="E104" s="1" t="s">
        <v>190</v>
      </c>
      <c r="F104">
        <v>542.6</v>
      </c>
      <c r="G104" s="1" t="s">
        <v>186</v>
      </c>
      <c r="H104">
        <v>609.9</v>
      </c>
      <c r="I104" s="1" t="s">
        <v>187</v>
      </c>
      <c r="J104" s="157">
        <v>98.8</v>
      </c>
      <c r="K104" s="1" t="s">
        <v>188</v>
      </c>
      <c r="M104">
        <v>219</v>
      </c>
      <c r="N104" s="1" t="s">
        <v>190</v>
      </c>
      <c r="O104">
        <v>88.5</v>
      </c>
      <c r="P104" s="1" t="s">
        <v>186</v>
      </c>
      <c r="Q104">
        <v>51</v>
      </c>
      <c r="R104" s="1" t="s">
        <v>187</v>
      </c>
      <c r="S104" s="168">
        <v>48.999999999999972</v>
      </c>
      <c r="T104" s="1" t="s">
        <v>188</v>
      </c>
      <c r="V104">
        <v>512.9</v>
      </c>
      <c r="W104" s="1" t="s">
        <v>190</v>
      </c>
      <c r="X104">
        <v>378.6</v>
      </c>
      <c r="Y104" s="1" t="s">
        <v>186</v>
      </c>
      <c r="Z104" s="168">
        <v>985.8</v>
      </c>
      <c r="AA104" s="1" t="s">
        <v>187</v>
      </c>
      <c r="AB104" s="168">
        <v>676.49999999999977</v>
      </c>
      <c r="AC104" s="1" t="s">
        <v>188</v>
      </c>
      <c r="AE104">
        <v>264.10000000000002</v>
      </c>
      <c r="AF104" s="1" t="s">
        <v>190</v>
      </c>
      <c r="AG104">
        <v>178.2</v>
      </c>
      <c r="AH104" s="1" t="s">
        <v>186</v>
      </c>
      <c r="AI104" s="168">
        <v>149.20000000000027</v>
      </c>
      <c r="AJ104" s="1" t="s">
        <v>187</v>
      </c>
      <c r="AK104" s="168">
        <v>226.49999999999909</v>
      </c>
      <c r="AL104" s="1" t="s">
        <v>188</v>
      </c>
      <c r="AN104">
        <v>379.3</v>
      </c>
      <c r="AO104" s="1" t="s">
        <v>190</v>
      </c>
      <c r="AP104">
        <v>361.5</v>
      </c>
      <c r="AQ104" s="1" t="s">
        <v>186</v>
      </c>
      <c r="AR104" s="168">
        <v>171.50000000000045</v>
      </c>
      <c r="AS104" s="1" t="s">
        <v>187</v>
      </c>
      <c r="AT104" s="168">
        <v>245.39999999999964</v>
      </c>
      <c r="AU104" s="1" t="s">
        <v>188</v>
      </c>
      <c r="AW104" s="31">
        <v>423.6</v>
      </c>
      <c r="AX104" s="1" t="s">
        <v>190</v>
      </c>
      <c r="AY104" s="31">
        <v>521.29999999999995</v>
      </c>
      <c r="AZ104" s="1" t="s">
        <v>186</v>
      </c>
      <c r="BA104" s="168">
        <v>645.80000000000064</v>
      </c>
      <c r="BB104" s="1" t="s">
        <v>187</v>
      </c>
      <c r="BC104" s="168">
        <v>515.39999999999918</v>
      </c>
      <c r="BD104" s="1" t="s">
        <v>188</v>
      </c>
      <c r="BF104">
        <v>781.3</v>
      </c>
      <c r="BG104" s="1" t="s">
        <v>190</v>
      </c>
      <c r="BH104">
        <v>629.5</v>
      </c>
      <c r="BI104" s="1" t="s">
        <v>186</v>
      </c>
      <c r="BJ104" s="168">
        <v>729.80000000000064</v>
      </c>
      <c r="BK104" s="1" t="s">
        <v>187</v>
      </c>
      <c r="BL104" s="168">
        <v>757.39999999999873</v>
      </c>
      <c r="BM104" s="1" t="s">
        <v>188</v>
      </c>
      <c r="BO104">
        <v>579</v>
      </c>
      <c r="BP104" s="1" t="s">
        <v>190</v>
      </c>
      <c r="BQ104">
        <v>398.6</v>
      </c>
      <c r="BR104" s="1" t="s">
        <v>186</v>
      </c>
      <c r="BS104" s="168">
        <v>527.300000000002</v>
      </c>
      <c r="BT104" s="1" t="s">
        <v>187</v>
      </c>
      <c r="BU104" s="168">
        <v>510.29999999999927</v>
      </c>
      <c r="BV104" s="1" t="s">
        <v>188</v>
      </c>
      <c r="BX104" s="90">
        <v>25.199999999999818</v>
      </c>
      <c r="BY104" s="1" t="s">
        <v>190</v>
      </c>
      <c r="BZ104" s="173">
        <v>0</v>
      </c>
      <c r="CA104" s="1" t="s">
        <v>186</v>
      </c>
      <c r="CB104" s="177">
        <v>269</v>
      </c>
      <c r="CC104" s="1" t="s">
        <v>187</v>
      </c>
      <c r="CD104" s="427">
        <v>150.69999999999891</v>
      </c>
      <c r="CE104" s="432" t="s">
        <v>188</v>
      </c>
      <c r="CG104" s="431">
        <v>489.9</v>
      </c>
      <c r="CH104" s="1" t="s">
        <v>190</v>
      </c>
      <c r="CI104" s="431">
        <v>884.5</v>
      </c>
      <c r="CJ104" s="1" t="s">
        <v>186</v>
      </c>
      <c r="CK104" s="168">
        <v>775.80000000000291</v>
      </c>
      <c r="CL104" s="1" t="s">
        <v>187</v>
      </c>
      <c r="CM104" s="168"/>
      <c r="CN104" s="1" t="s">
        <v>188</v>
      </c>
      <c r="CP104" s="431">
        <v>66</v>
      </c>
      <c r="CQ104" s="1" t="s">
        <v>190</v>
      </c>
      <c r="CR104" s="431">
        <v>407.6</v>
      </c>
      <c r="CS104" s="1" t="s">
        <v>186</v>
      </c>
      <c r="CT104" s="168">
        <v>185.20000000000073</v>
      </c>
      <c r="CU104" s="1" t="s">
        <v>187</v>
      </c>
      <c r="CV104" s="168"/>
      <c r="CW104" s="1" t="s">
        <v>188</v>
      </c>
      <c r="CY104" s="431">
        <v>388.6</v>
      </c>
      <c r="CZ104" s="1" t="s">
        <v>190</v>
      </c>
      <c r="DA104" s="431">
        <v>263.5</v>
      </c>
      <c r="DB104" s="1" t="s">
        <v>186</v>
      </c>
      <c r="DC104" s="168">
        <v>281.80000000000291</v>
      </c>
      <c r="DD104" s="1" t="s">
        <v>187</v>
      </c>
      <c r="DE104" s="545">
        <v>217</v>
      </c>
      <c r="DF104" s="432" t="s">
        <v>188</v>
      </c>
      <c r="DH104" s="431">
        <v>26.6</v>
      </c>
      <c r="DI104" s="1" t="s">
        <v>190</v>
      </c>
      <c r="DJ104" s="431">
        <v>390.1</v>
      </c>
      <c r="DK104" s="1" t="s">
        <v>186</v>
      </c>
      <c r="DL104" s="168">
        <v>299.20000000000073</v>
      </c>
      <c r="DM104" s="1" t="s">
        <v>187</v>
      </c>
      <c r="DN104" s="168"/>
      <c r="DO104" s="1" t="s">
        <v>188</v>
      </c>
      <c r="DQ104" s="431">
        <v>188.3</v>
      </c>
      <c r="DR104" s="1" t="s">
        <v>190</v>
      </c>
      <c r="DS104" s="431">
        <v>397.6</v>
      </c>
      <c r="DT104" s="1" t="s">
        <v>186</v>
      </c>
      <c r="DU104" s="496">
        <v>371</v>
      </c>
      <c r="DV104" s="1" t="s">
        <v>187</v>
      </c>
      <c r="DW104" s="545">
        <v>185.49999999999818</v>
      </c>
      <c r="DX104" s="432" t="s">
        <v>188</v>
      </c>
      <c r="DZ104" s="431">
        <v>472</v>
      </c>
      <c r="EA104" s="1" t="s">
        <v>190</v>
      </c>
      <c r="EB104" s="431">
        <v>708.3</v>
      </c>
      <c r="EC104" s="1" t="s">
        <v>186</v>
      </c>
      <c r="ED104" s="168">
        <v>550.20000000000073</v>
      </c>
      <c r="EE104" s="1" t="s">
        <v>187</v>
      </c>
      <c r="EF104" s="168"/>
      <c r="EG104" s="1" t="s">
        <v>188</v>
      </c>
      <c r="EI104" s="431">
        <v>280.5</v>
      </c>
      <c r="EJ104" s="1" t="s">
        <v>190</v>
      </c>
      <c r="EK104" s="431">
        <v>390.6</v>
      </c>
      <c r="EL104" s="1" t="s">
        <v>186</v>
      </c>
      <c r="EM104" s="496">
        <v>140.50000000000091</v>
      </c>
      <c r="EN104" s="1" t="s">
        <v>187</v>
      </c>
      <c r="EO104" s="213"/>
      <c r="EP104" s="1" t="s">
        <v>188</v>
      </c>
      <c r="ER104" s="431">
        <v>216.3</v>
      </c>
      <c r="ES104" s="1" t="s">
        <v>190</v>
      </c>
      <c r="ET104" s="431">
        <v>279.7</v>
      </c>
      <c r="EU104" s="1" t="s">
        <v>186</v>
      </c>
      <c r="EV104" s="168">
        <v>287.60000000000036</v>
      </c>
      <c r="EW104" s="1" t="s">
        <v>187</v>
      </c>
      <c r="EX104" s="168"/>
      <c r="EY104" s="1" t="s">
        <v>188</v>
      </c>
      <c r="FA104" s="431">
        <v>332.5</v>
      </c>
      <c r="FB104" s="1" t="s">
        <v>190</v>
      </c>
      <c r="FC104" s="431">
        <v>225.5</v>
      </c>
      <c r="FD104" s="1" t="s">
        <v>186</v>
      </c>
      <c r="FE104" s="496">
        <v>220.69999999999891</v>
      </c>
      <c r="FF104" s="1" t="s">
        <v>187</v>
      </c>
      <c r="FG104" s="427">
        <v>116.99999999999818</v>
      </c>
      <c r="FH104" s="432" t="s">
        <v>188</v>
      </c>
      <c r="FJ104" s="431">
        <v>396.1</v>
      </c>
      <c r="FK104" s="1" t="s">
        <v>190</v>
      </c>
      <c r="FL104" s="431">
        <v>339.8</v>
      </c>
      <c r="FM104" s="1" t="s">
        <v>186</v>
      </c>
      <c r="FN104" s="496">
        <v>360.19999999999709</v>
      </c>
      <c r="FO104" s="1" t="s">
        <v>187</v>
      </c>
      <c r="FP104" s="545">
        <v>567.79999999999745</v>
      </c>
      <c r="FQ104" s="432" t="s">
        <v>188</v>
      </c>
      <c r="FS104" s="431">
        <v>545.79999999999995</v>
      </c>
      <c r="FT104" s="1" t="s">
        <v>190</v>
      </c>
      <c r="FU104" s="431">
        <v>1048.8</v>
      </c>
      <c r="FV104" s="1" t="s">
        <v>186</v>
      </c>
      <c r="FW104" s="496">
        <v>614.09999999999673</v>
      </c>
      <c r="FX104" s="1" t="s">
        <v>187</v>
      </c>
      <c r="FY104" s="213"/>
      <c r="FZ104" s="1" t="s">
        <v>188</v>
      </c>
      <c r="GB104" s="431">
        <v>172.8</v>
      </c>
      <c r="GC104" s="1" t="s">
        <v>190</v>
      </c>
      <c r="GD104" s="431">
        <v>150</v>
      </c>
      <c r="GE104" s="1" t="s">
        <v>186</v>
      </c>
      <c r="GF104" s="168">
        <v>34.299999999995634</v>
      </c>
      <c r="GG104" s="1" t="s">
        <v>187</v>
      </c>
      <c r="GH104" s="168"/>
      <c r="GI104" s="1" t="s">
        <v>188</v>
      </c>
      <c r="GK104" s="431">
        <v>4680.8</v>
      </c>
      <c r="GL104" s="1" t="s">
        <v>190</v>
      </c>
      <c r="GM104" s="431">
        <v>2716.4</v>
      </c>
      <c r="GN104" s="1" t="s">
        <v>186</v>
      </c>
      <c r="GO104" s="496">
        <v>2523.5000000000018</v>
      </c>
      <c r="GP104" s="1" t="s">
        <v>187</v>
      </c>
      <c r="GQ104" s="545">
        <v>1965.8000000000029</v>
      </c>
      <c r="GR104" s="432" t="s">
        <v>188</v>
      </c>
      <c r="GT104" s="431">
        <v>367.4</v>
      </c>
      <c r="GU104" s="1" t="s">
        <v>190</v>
      </c>
      <c r="GV104" s="431">
        <v>482.4</v>
      </c>
      <c r="GW104" s="1" t="s">
        <v>186</v>
      </c>
      <c r="GX104" s="496">
        <v>511.99999999999818</v>
      </c>
      <c r="GY104" s="1" t="s">
        <v>187</v>
      </c>
      <c r="GZ104" s="213"/>
      <c r="HA104" s="1" t="s">
        <v>188</v>
      </c>
      <c r="HC104">
        <v>553</v>
      </c>
      <c r="HD104" s="1" t="s">
        <v>190</v>
      </c>
      <c r="HE104">
        <v>438.7</v>
      </c>
      <c r="HF104" s="1" t="s">
        <v>186</v>
      </c>
      <c r="HG104" s="168">
        <v>508.69999999999891</v>
      </c>
      <c r="HH104" s="1" t="s">
        <v>187</v>
      </c>
      <c r="HI104" s="168">
        <v>808.29999999999836</v>
      </c>
      <c r="HJ104" s="1" t="s">
        <v>188</v>
      </c>
      <c r="HL104" s="431">
        <v>319.10000000000002</v>
      </c>
      <c r="HM104" s="1" t="s">
        <v>190</v>
      </c>
      <c r="HN104" s="431">
        <v>961</v>
      </c>
      <c r="HO104" s="1" t="s">
        <v>186</v>
      </c>
      <c r="HP104" s="496">
        <v>779.30000000000109</v>
      </c>
      <c r="HQ104" s="1" t="s">
        <v>187</v>
      </c>
      <c r="HR104" s="213"/>
      <c r="HS104" s="1" t="s">
        <v>188</v>
      </c>
      <c r="HU104" s="431">
        <v>3272.4</v>
      </c>
      <c r="HV104" s="1" t="s">
        <v>190</v>
      </c>
      <c r="HW104" s="431">
        <v>4117.7</v>
      </c>
      <c r="HX104" s="1" t="s">
        <v>186</v>
      </c>
      <c r="HY104" s="496">
        <v>3242.4000000000069</v>
      </c>
      <c r="HZ104" s="1" t="s">
        <v>187</v>
      </c>
      <c r="IA104" s="545">
        <v>4198.3999999999996</v>
      </c>
      <c r="IB104" s="432" t="s">
        <v>188</v>
      </c>
      <c r="ID104" s="431">
        <v>156.6</v>
      </c>
      <c r="IE104" s="1" t="s">
        <v>190</v>
      </c>
      <c r="IF104" s="431">
        <v>173.2</v>
      </c>
      <c r="IG104" s="1" t="s">
        <v>186</v>
      </c>
      <c r="IH104" s="496">
        <v>0</v>
      </c>
      <c r="II104" s="1" t="s">
        <v>187</v>
      </c>
      <c r="IJ104" s="213"/>
      <c r="IK104" s="1" t="s">
        <v>188</v>
      </c>
      <c r="IM104" s="431">
        <v>500</v>
      </c>
      <c r="IN104" s="1" t="s">
        <v>190</v>
      </c>
      <c r="IO104" s="431">
        <v>290.89999999999998</v>
      </c>
      <c r="IP104" s="1" t="s">
        <v>186</v>
      </c>
      <c r="IQ104" s="168">
        <v>391.60000000000946</v>
      </c>
      <c r="IR104" s="1" t="s">
        <v>187</v>
      </c>
      <c r="IS104" s="168"/>
      <c r="IT104" s="1" t="s">
        <v>188</v>
      </c>
      <c r="IV104">
        <v>647.70000000000005</v>
      </c>
      <c r="IW104" s="1" t="s">
        <v>190</v>
      </c>
      <c r="IX104">
        <v>367</v>
      </c>
      <c r="IY104" s="1" t="s">
        <v>186</v>
      </c>
      <c r="IZ104" s="213">
        <v>198.50000000000728</v>
      </c>
      <c r="JA104" s="1" t="s">
        <v>187</v>
      </c>
      <c r="JB104" s="168">
        <v>405.69999999999709</v>
      </c>
      <c r="JC104" s="1" t="s">
        <v>188</v>
      </c>
      <c r="JE104" s="431">
        <v>724.8</v>
      </c>
      <c r="JF104" s="1" t="s">
        <v>190</v>
      </c>
      <c r="JG104" s="431">
        <v>576.9</v>
      </c>
      <c r="JH104" s="1" t="s">
        <v>186</v>
      </c>
      <c r="JI104" s="496">
        <v>341.00000000000364</v>
      </c>
      <c r="JJ104" s="1" t="s">
        <v>187</v>
      </c>
      <c r="JK104" s="427">
        <v>178.49999999999818</v>
      </c>
      <c r="JL104" s="432" t="s">
        <v>188</v>
      </c>
      <c r="JN104" s="431">
        <v>176.4</v>
      </c>
      <c r="JO104" s="1" t="s">
        <v>190</v>
      </c>
      <c r="JP104" s="431">
        <v>277.89999999999998</v>
      </c>
      <c r="JQ104" s="1" t="s">
        <v>186</v>
      </c>
      <c r="JR104" s="496">
        <v>92.900000000001455</v>
      </c>
      <c r="JS104" s="1" t="s">
        <v>187</v>
      </c>
      <c r="JT104" s="213"/>
      <c r="JU104" s="1" t="s">
        <v>188</v>
      </c>
      <c r="JW104" s="431">
        <v>3773.2</v>
      </c>
      <c r="JX104" s="1" t="s">
        <v>190</v>
      </c>
      <c r="JY104" s="431">
        <v>3442.6</v>
      </c>
      <c r="JZ104" s="1" t="s">
        <v>186</v>
      </c>
      <c r="KA104" s="168">
        <v>3731</v>
      </c>
      <c r="KB104" s="1" t="s">
        <v>187</v>
      </c>
      <c r="KC104" s="545">
        <v>2560.2000000000389</v>
      </c>
      <c r="KD104" s="432" t="s">
        <v>188</v>
      </c>
      <c r="KF104">
        <v>377</v>
      </c>
      <c r="KG104" s="1" t="s">
        <v>190</v>
      </c>
      <c r="KH104">
        <v>181.6</v>
      </c>
      <c r="KI104" s="1" t="s">
        <v>186</v>
      </c>
      <c r="KJ104" s="168">
        <v>286.29999999999927</v>
      </c>
      <c r="KK104" s="1" t="s">
        <v>187</v>
      </c>
      <c r="KL104" s="213">
        <v>0</v>
      </c>
      <c r="KM104" s="1" t="s">
        <v>188</v>
      </c>
      <c r="KO104" s="431">
        <v>294</v>
      </c>
      <c r="KP104" s="1" t="s">
        <v>190</v>
      </c>
      <c r="KQ104" s="431">
        <v>348.4</v>
      </c>
      <c r="KR104" s="1" t="s">
        <v>186</v>
      </c>
      <c r="KS104" s="496">
        <v>401.50000000000728</v>
      </c>
      <c r="KT104" s="1" t="s">
        <v>187</v>
      </c>
      <c r="KU104" s="213"/>
      <c r="KV104" s="1" t="s">
        <v>188</v>
      </c>
      <c r="KX104" s="431">
        <v>130.80000000000001</v>
      </c>
      <c r="KY104" s="1" t="s">
        <v>190</v>
      </c>
      <c r="KZ104" s="431">
        <v>308.7</v>
      </c>
      <c r="LA104" s="1" t="s">
        <v>186</v>
      </c>
      <c r="LB104" s="168">
        <v>182.50000000000364</v>
      </c>
      <c r="LC104" s="1" t="s">
        <v>187</v>
      </c>
      <c r="LD104" s="168"/>
      <c r="LE104" s="1" t="s">
        <v>188</v>
      </c>
      <c r="LG104" s="431">
        <v>140</v>
      </c>
      <c r="LH104" s="1" t="s">
        <v>190</v>
      </c>
      <c r="LI104" s="431">
        <v>78.400000000000006</v>
      </c>
      <c r="LJ104" s="1" t="s">
        <v>186</v>
      </c>
      <c r="LK104" s="185">
        <v>8.4000000000005457</v>
      </c>
      <c r="LL104" s="1" t="s">
        <v>187</v>
      </c>
      <c r="LM104" s="185"/>
      <c r="LN104" s="1" t="s">
        <v>188</v>
      </c>
      <c r="LP104">
        <v>516.1</v>
      </c>
      <c r="LQ104" s="1" t="s">
        <v>190</v>
      </c>
      <c r="LR104">
        <v>379.4</v>
      </c>
      <c r="LS104" s="1" t="s">
        <v>186</v>
      </c>
      <c r="LT104" s="168">
        <v>443.50000000000364</v>
      </c>
      <c r="LU104" s="1" t="s">
        <v>187</v>
      </c>
      <c r="LV104" s="168">
        <v>123.09999999999764</v>
      </c>
      <c r="LW104" s="1" t="s">
        <v>188</v>
      </c>
      <c r="LY104" s="431">
        <v>323.5</v>
      </c>
      <c r="LZ104" s="1" t="s">
        <v>190</v>
      </c>
      <c r="MA104" s="431">
        <v>216.6</v>
      </c>
      <c r="MB104" s="1" t="s">
        <v>186</v>
      </c>
      <c r="MC104" s="168">
        <v>510.30000000000655</v>
      </c>
      <c r="MD104" s="1" t="s">
        <v>187</v>
      </c>
      <c r="ME104" s="168"/>
      <c r="MF104" s="1" t="s">
        <v>188</v>
      </c>
      <c r="MH104" s="431">
        <v>1125.7</v>
      </c>
      <c r="MI104" s="1" t="s">
        <v>190</v>
      </c>
      <c r="MJ104" s="431">
        <v>752.6</v>
      </c>
      <c r="MK104" s="1" t="s">
        <v>186</v>
      </c>
      <c r="ML104" s="466">
        <v>407.00000000000728</v>
      </c>
      <c r="MM104" s="1" t="s">
        <v>187</v>
      </c>
      <c r="MN104" s="588">
        <v>1135.6999999999989</v>
      </c>
      <c r="MO104" s="432" t="s">
        <v>188</v>
      </c>
      <c r="MQ104" s="431">
        <v>411.5</v>
      </c>
      <c r="MR104" s="1" t="s">
        <v>190</v>
      </c>
      <c r="MS104" s="431">
        <v>314</v>
      </c>
      <c r="MT104" s="1" t="s">
        <v>186</v>
      </c>
      <c r="MU104" s="431">
        <v>224.50000000000364</v>
      </c>
      <c r="MV104" s="1" t="s">
        <v>187</v>
      </c>
      <c r="MW104" s="545">
        <v>329.50000000000364</v>
      </c>
      <c r="MX104" s="432" t="s">
        <v>188</v>
      </c>
    </row>
    <row r="105" spans="1:363" ht="18">
      <c r="A105" s="128" t="s">
        <v>2986</v>
      </c>
      <c r="B105" s="69">
        <f>SUM(D105:AAP105)</f>
        <v>52280.250000000058</v>
      </c>
      <c r="D105"/>
      <c r="E105" s="10">
        <f>D104*0.25</f>
        <v>157.1</v>
      </c>
      <c r="G105" s="10">
        <f>F104*0.5</f>
        <v>271.3</v>
      </c>
      <c r="I105" s="10">
        <f>H104*0.75</f>
        <v>457.42499999999995</v>
      </c>
      <c r="K105" s="10">
        <f>J104*1</f>
        <v>98.8</v>
      </c>
      <c r="N105" s="10">
        <f>M104*0.25</f>
        <v>54.75</v>
      </c>
      <c r="P105" s="10">
        <f>O104*0.5</f>
        <v>44.25</v>
      </c>
      <c r="R105" s="10">
        <f>Q104*0.75</f>
        <v>38.25</v>
      </c>
      <c r="T105" s="10">
        <f>S104*1</f>
        <v>48.999999999999972</v>
      </c>
      <c r="W105" s="10">
        <f>V104*0.25</f>
        <v>128.22499999999999</v>
      </c>
      <c r="Y105" s="10">
        <f>X104*0.5</f>
        <v>189.3</v>
      </c>
      <c r="Z105" s="165"/>
      <c r="AA105" s="10">
        <f>Z104*0.75</f>
        <v>739.34999999999991</v>
      </c>
      <c r="AB105" s="165"/>
      <c r="AC105" s="10">
        <f>AB104*1</f>
        <v>676.49999999999977</v>
      </c>
      <c r="AF105" s="10">
        <f>AE104*0.25</f>
        <v>66.025000000000006</v>
      </c>
      <c r="AH105" s="10">
        <f>AG104*0.5</f>
        <v>89.1</v>
      </c>
      <c r="AI105" s="165"/>
      <c r="AJ105" s="10">
        <f>AI104*0.75</f>
        <v>111.9000000000002</v>
      </c>
      <c r="AK105" s="165"/>
      <c r="AL105" s="10">
        <f>AK104*1</f>
        <v>226.49999999999909</v>
      </c>
      <c r="AO105" s="10">
        <f>AN104*0.25</f>
        <v>94.825000000000003</v>
      </c>
      <c r="AQ105" s="10">
        <f>AP104*0.5</f>
        <v>180.75</v>
      </c>
      <c r="AR105" s="165"/>
      <c r="AS105" s="10">
        <f>AR104*0.75</f>
        <v>128.62500000000034</v>
      </c>
      <c r="AT105" s="165"/>
      <c r="AU105" s="10">
        <f>AT104*1</f>
        <v>245.39999999999964</v>
      </c>
      <c r="AW105" s="31"/>
      <c r="AX105" s="10">
        <f>AW104*0.25</f>
        <v>105.9</v>
      </c>
      <c r="AZ105" s="10">
        <f>AY104*0.5</f>
        <v>260.64999999999998</v>
      </c>
      <c r="BA105" s="165"/>
      <c r="BB105" s="10">
        <f>BA104*0.75</f>
        <v>484.35000000000048</v>
      </c>
      <c r="BD105" s="10">
        <f>BC104*1</f>
        <v>515.39999999999918</v>
      </c>
      <c r="BG105" s="10">
        <f>BF104*0.25</f>
        <v>195.32499999999999</v>
      </c>
      <c r="BI105" s="10">
        <f>BH104*0.5</f>
        <v>314.75</v>
      </c>
      <c r="BJ105" s="165"/>
      <c r="BK105" s="10">
        <f>BJ104*0.75</f>
        <v>547.35000000000048</v>
      </c>
      <c r="BM105" s="10">
        <f>BL104*1</f>
        <v>757.39999999999873</v>
      </c>
      <c r="BP105" s="10">
        <f>BO104*0.25</f>
        <v>144.75</v>
      </c>
      <c r="BR105" s="10">
        <f>BQ104*0.5</f>
        <v>199.3</v>
      </c>
      <c r="BT105" s="10">
        <f>BS104*0.75</f>
        <v>395.4750000000015</v>
      </c>
      <c r="BV105" s="10">
        <f>BU104*1</f>
        <v>510.29999999999927</v>
      </c>
      <c r="BX105" s="173"/>
      <c r="BY105" s="10">
        <f>BX104*0.25</f>
        <v>6.2999999999999545</v>
      </c>
      <c r="BZ105" s="173"/>
      <c r="CA105" s="10">
        <f>BZ104*0.5</f>
        <v>0</v>
      </c>
      <c r="CB105" s="177"/>
      <c r="CC105" s="10">
        <f>CB104*0.75</f>
        <v>201.75</v>
      </c>
      <c r="CD105" s="177"/>
      <c r="CE105" s="437">
        <f>CD104*1</f>
        <v>150.69999999999891</v>
      </c>
      <c r="CG105" s="431"/>
      <c r="CH105" s="10">
        <f>CG104*0.25</f>
        <v>122.47499999999999</v>
      </c>
      <c r="CI105" s="431"/>
      <c r="CJ105" s="10">
        <f>CI104*0.5</f>
        <v>442.25</v>
      </c>
      <c r="CK105" s="165"/>
      <c r="CL105" s="10">
        <f>CK104*0.75</f>
        <v>581.85000000000218</v>
      </c>
      <c r="CM105" s="165"/>
      <c r="CN105" s="10">
        <f>CM104*1</f>
        <v>0</v>
      </c>
      <c r="CP105" s="431"/>
      <c r="CQ105" s="10">
        <f>CP104*0.25</f>
        <v>16.5</v>
      </c>
      <c r="CR105" s="431"/>
      <c r="CS105" s="10">
        <f>CR104*0.5</f>
        <v>203.8</v>
      </c>
      <c r="CT105" s="165"/>
      <c r="CU105" s="10">
        <f>CT104*0.75</f>
        <v>138.90000000000055</v>
      </c>
      <c r="CV105" s="165"/>
      <c r="CW105" s="10">
        <f>CV104*1</f>
        <v>0</v>
      </c>
      <c r="CY105" s="431"/>
      <c r="CZ105" s="10">
        <f>CY104*0.25</f>
        <v>97.15</v>
      </c>
      <c r="DA105" s="431"/>
      <c r="DB105" s="10">
        <f>DA104*0.5</f>
        <v>131.75</v>
      </c>
      <c r="DC105" s="165"/>
      <c r="DD105" s="10">
        <f>DC104*0.75</f>
        <v>211.35000000000218</v>
      </c>
      <c r="DE105" s="165"/>
      <c r="DF105" s="437">
        <f>DE104*1</f>
        <v>217</v>
      </c>
      <c r="DH105" s="431"/>
      <c r="DI105" s="10">
        <f>DH104*0.25</f>
        <v>6.65</v>
      </c>
      <c r="DJ105" s="431"/>
      <c r="DK105" s="10">
        <f>DJ104*0.5</f>
        <v>195.05</v>
      </c>
      <c r="DL105" s="165"/>
      <c r="DM105" s="10">
        <f>DL104*0.75</f>
        <v>224.40000000000055</v>
      </c>
      <c r="DN105" s="165"/>
      <c r="DO105" s="10">
        <f>DN104*1</f>
        <v>0</v>
      </c>
      <c r="DQ105" s="431"/>
      <c r="DR105" s="10">
        <f>DQ104*0.25</f>
        <v>47.075000000000003</v>
      </c>
      <c r="DS105" s="431"/>
      <c r="DT105" s="10">
        <f>DS104*0.5</f>
        <v>198.8</v>
      </c>
      <c r="DU105" s="165"/>
      <c r="DV105" s="10">
        <f>DU104*0.75</f>
        <v>278.25</v>
      </c>
      <c r="DW105" s="165"/>
      <c r="DX105" s="437">
        <f>DW104*1</f>
        <v>185.49999999999818</v>
      </c>
      <c r="DZ105" s="431"/>
      <c r="EA105" s="10">
        <f>DZ104*0.25</f>
        <v>118</v>
      </c>
      <c r="EB105" s="431"/>
      <c r="EC105" s="10">
        <f>EB104*0.5</f>
        <v>354.15</v>
      </c>
      <c r="ED105" s="31"/>
      <c r="EE105" s="10">
        <f>ED104*0.75</f>
        <v>412.65000000000055</v>
      </c>
      <c r="EF105" s="31"/>
      <c r="EG105" s="10">
        <f>EF104*1</f>
        <v>0</v>
      </c>
      <c r="EI105" s="431"/>
      <c r="EJ105" s="10">
        <f>EI104*0.25</f>
        <v>70.125</v>
      </c>
      <c r="EK105" s="431"/>
      <c r="EL105" s="10">
        <f>EK104*0.5</f>
        <v>195.3</v>
      </c>
      <c r="EM105" s="165"/>
      <c r="EN105" s="10">
        <f>EM104*0.75</f>
        <v>105.37500000000068</v>
      </c>
      <c r="EO105" s="165"/>
      <c r="EP105" s="10">
        <f>EO104*1</f>
        <v>0</v>
      </c>
      <c r="ER105" s="431"/>
      <c r="ES105" s="10">
        <f>ER104*0.25</f>
        <v>54.075000000000003</v>
      </c>
      <c r="ET105" s="431"/>
      <c r="EU105" s="10">
        <f>ET104*0.5</f>
        <v>139.85</v>
      </c>
      <c r="EV105" s="165"/>
      <c r="EW105" s="10">
        <f>EV104*0.75</f>
        <v>215.70000000000027</v>
      </c>
      <c r="EX105" s="165"/>
      <c r="EY105" s="10">
        <f>EX104*1</f>
        <v>0</v>
      </c>
      <c r="FA105" s="431"/>
      <c r="FB105" s="10">
        <f>FA104*0.25</f>
        <v>83.125</v>
      </c>
      <c r="FC105" s="431"/>
      <c r="FD105" s="10">
        <f>FC104*0.5</f>
        <v>112.75</v>
      </c>
      <c r="FE105" s="31"/>
      <c r="FF105" s="10">
        <f>FE104*0.75</f>
        <v>165.52499999999918</v>
      </c>
      <c r="FH105" s="437">
        <f>FG104*1</f>
        <v>116.99999999999818</v>
      </c>
      <c r="FJ105" s="431"/>
      <c r="FK105" s="10">
        <f>FJ104*0.25</f>
        <v>99.025000000000006</v>
      </c>
      <c r="FL105" s="431"/>
      <c r="FM105" s="10">
        <f>FL104*0.5</f>
        <v>169.9</v>
      </c>
      <c r="FN105" s="165"/>
      <c r="FO105" s="10">
        <f>FN104*0.75</f>
        <v>270.14999999999782</v>
      </c>
      <c r="FP105" s="165"/>
      <c r="FQ105" s="437">
        <f>FP104*1</f>
        <v>567.79999999999745</v>
      </c>
      <c r="FS105" s="431"/>
      <c r="FT105" s="10">
        <f>FS104*0.25</f>
        <v>136.44999999999999</v>
      </c>
      <c r="FU105" s="431"/>
      <c r="FV105" s="10">
        <f>FU104*0.5</f>
        <v>524.4</v>
      </c>
      <c r="FW105" s="165"/>
      <c r="FX105" s="10">
        <f>FW104*0.75</f>
        <v>460.57499999999754</v>
      </c>
      <c r="FY105" s="165"/>
      <c r="FZ105" s="10">
        <f>FY104*1</f>
        <v>0</v>
      </c>
      <c r="GB105" s="431"/>
      <c r="GC105" s="10">
        <f>GB104*0.25</f>
        <v>43.2</v>
      </c>
      <c r="GD105" s="431"/>
      <c r="GE105" s="10">
        <f>GD104*0.5</f>
        <v>75</v>
      </c>
      <c r="GF105" s="31"/>
      <c r="GG105" s="10">
        <f>GF104*0.75</f>
        <v>25.724999999996726</v>
      </c>
      <c r="GH105" s="31"/>
      <c r="GI105" s="10">
        <f>GH104*1</f>
        <v>0</v>
      </c>
      <c r="GK105" s="431"/>
      <c r="GL105" s="10">
        <f>GK104*0.25</f>
        <v>1170.2</v>
      </c>
      <c r="GM105" s="431"/>
      <c r="GN105" s="10">
        <f>GM104*0.5</f>
        <v>1358.2</v>
      </c>
      <c r="GO105" s="165"/>
      <c r="GP105" s="10">
        <f>GO104*0.75</f>
        <v>1892.6250000000014</v>
      </c>
      <c r="GQ105" s="165"/>
      <c r="GR105" s="437">
        <f>GQ104*1</f>
        <v>1965.8000000000029</v>
      </c>
      <c r="GT105" s="431"/>
      <c r="GU105" s="10">
        <f>GT104*0.25</f>
        <v>91.85</v>
      </c>
      <c r="GV105" s="431"/>
      <c r="GW105" s="10">
        <f>GV104*0.5</f>
        <v>241.2</v>
      </c>
      <c r="GX105" s="165"/>
      <c r="GY105" s="10">
        <f>GX104*0.75</f>
        <v>383.99999999999864</v>
      </c>
      <c r="GZ105" s="165"/>
      <c r="HA105" s="10">
        <f>GZ104*1</f>
        <v>0</v>
      </c>
      <c r="HD105" s="10">
        <f>HC104*0.25</f>
        <v>138.25</v>
      </c>
      <c r="HF105" s="10">
        <f>HE104*0.5</f>
        <v>219.35</v>
      </c>
      <c r="HH105" s="10">
        <f>HG104*0.75</f>
        <v>381.52499999999918</v>
      </c>
      <c r="HJ105" s="10">
        <f>HI104*1</f>
        <v>808.29999999999836</v>
      </c>
      <c r="HL105" s="431"/>
      <c r="HM105" s="10">
        <f>HL104*0.25</f>
        <v>79.775000000000006</v>
      </c>
      <c r="HN105" s="431"/>
      <c r="HO105" s="10">
        <f>HN104*0.5</f>
        <v>480.5</v>
      </c>
      <c r="HP105" s="431"/>
      <c r="HQ105" s="10">
        <f>HP104*0.75</f>
        <v>584.47500000000082</v>
      </c>
      <c r="HS105" s="10">
        <f>HR104*1</f>
        <v>0</v>
      </c>
      <c r="HU105" s="431"/>
      <c r="HV105" s="10">
        <f>HU104*0.25</f>
        <v>818.1</v>
      </c>
      <c r="HW105" s="431"/>
      <c r="HX105" s="10">
        <f>HW104*0.5</f>
        <v>2058.85</v>
      </c>
      <c r="HY105" s="431"/>
      <c r="HZ105" s="10">
        <f>HY104*0.75</f>
        <v>2431.8000000000052</v>
      </c>
      <c r="IB105" s="437">
        <f>IA104*1</f>
        <v>4198.3999999999996</v>
      </c>
      <c r="ID105" s="431"/>
      <c r="IE105" s="10">
        <f>ID104*0.25</f>
        <v>39.15</v>
      </c>
      <c r="IF105" s="431"/>
      <c r="IG105" s="10">
        <f>IF104*0.5</f>
        <v>86.6</v>
      </c>
      <c r="IH105" s="431"/>
      <c r="II105" s="10">
        <f>IH104*0.75</f>
        <v>0</v>
      </c>
      <c r="IK105" s="10">
        <f>IJ104*1</f>
        <v>0</v>
      </c>
      <c r="IM105" s="431"/>
      <c r="IN105" s="10">
        <f>IM104*0.25</f>
        <v>125</v>
      </c>
      <c r="IO105" s="431"/>
      <c r="IP105" s="10">
        <f>IO104*0.5</f>
        <v>145.44999999999999</v>
      </c>
      <c r="IQ105" s="431"/>
      <c r="IR105" s="10">
        <f>IQ104*0.75</f>
        <v>293.70000000000709</v>
      </c>
      <c r="IT105" s="10">
        <f>IS104*1</f>
        <v>0</v>
      </c>
      <c r="IW105" s="10">
        <f>IV104*0.25</f>
        <v>161.92500000000001</v>
      </c>
      <c r="IY105" s="10">
        <f>IX104*0.5</f>
        <v>183.5</v>
      </c>
      <c r="JA105" s="10">
        <f>IZ104*0.75</f>
        <v>148.87500000000546</v>
      </c>
      <c r="JC105" s="10">
        <f>JB104*1</f>
        <v>405.69999999999709</v>
      </c>
      <c r="JE105" s="431"/>
      <c r="JF105" s="10">
        <f>JE104*0.25</f>
        <v>181.2</v>
      </c>
      <c r="JG105" s="431"/>
      <c r="JH105" s="10">
        <f>JG104*0.5</f>
        <v>288.45</v>
      </c>
      <c r="JI105" s="431"/>
      <c r="JJ105" s="10">
        <f>JI104*0.75</f>
        <v>255.75000000000273</v>
      </c>
      <c r="JL105" s="437">
        <f>JK104*1</f>
        <v>178.49999999999818</v>
      </c>
      <c r="JN105" s="431"/>
      <c r="JO105" s="10">
        <f>JN104*0.25</f>
        <v>44.1</v>
      </c>
      <c r="JP105" s="431"/>
      <c r="JQ105" s="10">
        <f>JP104*0.5</f>
        <v>138.94999999999999</v>
      </c>
      <c r="JR105" s="431"/>
      <c r="JS105" s="10">
        <f>JR104*0.75</f>
        <v>69.675000000001091</v>
      </c>
      <c r="JU105" s="10">
        <f>JT104*1</f>
        <v>0</v>
      </c>
      <c r="JW105" s="431"/>
      <c r="JX105" s="10">
        <f>JW104*0.25</f>
        <v>943.3</v>
      </c>
      <c r="JY105" s="431"/>
      <c r="JZ105" s="10">
        <f>JY104*0.5</f>
        <v>1721.3</v>
      </c>
      <c r="KA105" s="431"/>
      <c r="KB105" s="10">
        <f>KA104*0.75</f>
        <v>2798.25</v>
      </c>
      <c r="KD105" s="437">
        <f t="shared" ref="KD105" si="32">KC104*1</f>
        <v>2560.2000000000389</v>
      </c>
      <c r="KG105" s="10">
        <f>KF104*0.25</f>
        <v>94.25</v>
      </c>
      <c r="KI105" s="10">
        <f>KH104*0.5</f>
        <v>90.8</v>
      </c>
      <c r="KK105" s="10">
        <f>KJ104*0.75</f>
        <v>214.72499999999945</v>
      </c>
      <c r="KM105" s="10">
        <f>KL104*1</f>
        <v>0</v>
      </c>
      <c r="KO105" s="431"/>
      <c r="KP105" s="10">
        <f>KO104*0.25</f>
        <v>73.5</v>
      </c>
      <c r="KQ105" s="431"/>
      <c r="KR105" s="10">
        <f>KQ104*0.5</f>
        <v>174.2</v>
      </c>
      <c r="KS105" s="431"/>
      <c r="KT105" s="10">
        <f>KS104*0.75</f>
        <v>301.12500000000546</v>
      </c>
      <c r="KV105" s="10">
        <f>KU104*1</f>
        <v>0</v>
      </c>
      <c r="KX105" s="431"/>
      <c r="KY105" s="10">
        <f>KX104*0.25</f>
        <v>32.700000000000003</v>
      </c>
      <c r="KZ105" s="431"/>
      <c r="LA105" s="10">
        <f>KZ104*0.5</f>
        <v>154.35</v>
      </c>
      <c r="LB105" s="431"/>
      <c r="LC105" s="10">
        <f>LB104*0.75</f>
        <v>136.87500000000273</v>
      </c>
      <c r="LE105" s="10">
        <f>LD104*1</f>
        <v>0</v>
      </c>
      <c r="LG105" s="431"/>
      <c r="LH105" s="10">
        <f>LG104*0.25</f>
        <v>35</v>
      </c>
      <c r="LI105" s="431"/>
      <c r="LJ105" s="10">
        <f>LI104*0.5</f>
        <v>39.200000000000003</v>
      </c>
      <c r="LK105" s="29"/>
      <c r="LL105" s="10">
        <f>LK104*0.75</f>
        <v>6.3000000000004093</v>
      </c>
      <c r="LM105" s="29"/>
      <c r="LN105" s="10">
        <f>LM104*1</f>
        <v>0</v>
      </c>
      <c r="LQ105" s="10">
        <f>LP104*0.25</f>
        <v>129.02500000000001</v>
      </c>
      <c r="LS105" s="10">
        <f>LR104*0.5</f>
        <v>189.7</v>
      </c>
      <c r="LU105" s="10">
        <f>LT104*0.75</f>
        <v>332.62500000000273</v>
      </c>
      <c r="LW105" s="10">
        <f>LV104*1</f>
        <v>123.09999999999764</v>
      </c>
      <c r="LY105" s="431"/>
      <c r="LZ105" s="10">
        <f>LY104*0.25</f>
        <v>80.875</v>
      </c>
      <c r="MA105" s="431"/>
      <c r="MB105" s="10">
        <f>MA104*0.5</f>
        <v>108.3</v>
      </c>
      <c r="MC105" s="431"/>
      <c r="MD105" s="10">
        <f>MC104*0.75</f>
        <v>382.72500000000491</v>
      </c>
      <c r="MF105" s="10">
        <f>ME104*1</f>
        <v>0</v>
      </c>
      <c r="MH105" s="431"/>
      <c r="MI105" s="10">
        <f>MH104*0.25</f>
        <v>281.42500000000001</v>
      </c>
      <c r="MJ105" s="431"/>
      <c r="MK105" s="10">
        <f>MJ104*0.5</f>
        <v>376.3</v>
      </c>
      <c r="ML105" s="431"/>
      <c r="MM105" s="10">
        <f>ML104*0.75</f>
        <v>305.25000000000546</v>
      </c>
      <c r="MO105" s="437">
        <f>MN104*1</f>
        <v>1135.6999999999989</v>
      </c>
      <c r="MQ105" s="431"/>
      <c r="MR105" s="10">
        <f>MQ104*0.25</f>
        <v>102.875</v>
      </c>
      <c r="MS105" s="431"/>
      <c r="MT105" s="10">
        <f>MS104*0.5</f>
        <v>157</v>
      </c>
      <c r="MU105" s="431"/>
      <c r="MV105" s="10">
        <f>MU104*0.75</f>
        <v>168.37500000000273</v>
      </c>
      <c r="MX105" s="437">
        <f>MW104*1</f>
        <v>329.50000000000364</v>
      </c>
    </row>
    <row r="106" spans="1:363" s="60" customFormat="1" ht="15.75">
      <c r="A106" s="128">
        <v>2020</v>
      </c>
      <c r="B106" s="381"/>
      <c r="C106" s="379"/>
      <c r="E106" s="380"/>
      <c r="G106" s="85"/>
      <c r="L106" s="379"/>
      <c r="N106" s="380"/>
      <c r="P106" s="85"/>
      <c r="U106" s="379"/>
      <c r="W106" s="380"/>
      <c r="Y106" s="85"/>
      <c r="Z106" s="382"/>
      <c r="AB106" s="382"/>
      <c r="AD106" s="379"/>
      <c r="AF106" s="380"/>
      <c r="AI106" s="382"/>
      <c r="AK106" s="382"/>
      <c r="AM106" s="379"/>
      <c r="AO106" s="380"/>
      <c r="AR106" s="382"/>
      <c r="AT106" s="382"/>
      <c r="AV106" s="379"/>
      <c r="AW106" s="235"/>
      <c r="AX106" s="380"/>
      <c r="AY106" s="235"/>
      <c r="BA106" s="382"/>
      <c r="BC106" s="382"/>
      <c r="BE106" s="379"/>
      <c r="BG106" s="380"/>
      <c r="BJ106" s="382"/>
      <c r="BN106" s="379"/>
      <c r="BP106" s="380"/>
      <c r="BW106" s="379"/>
      <c r="BX106" s="384"/>
      <c r="BY106" s="380"/>
      <c r="BZ106" s="384"/>
      <c r="CB106" s="385"/>
      <c r="CD106" s="385"/>
      <c r="CE106" s="456"/>
      <c r="CF106" s="379"/>
      <c r="CG106" s="456"/>
      <c r="CH106" s="380"/>
      <c r="CI106" s="456"/>
      <c r="CK106" s="382"/>
      <c r="CM106" s="382"/>
      <c r="CO106" s="379"/>
      <c r="CP106" s="456"/>
      <c r="CQ106" s="380"/>
      <c r="CR106" s="456"/>
      <c r="CT106" s="382"/>
      <c r="CV106" s="382"/>
      <c r="CX106" s="379"/>
      <c r="CY106" s="456"/>
      <c r="CZ106" s="380"/>
      <c r="DA106" s="456"/>
      <c r="DC106" s="382"/>
      <c r="DE106" s="382"/>
      <c r="DF106" s="456"/>
      <c r="DG106" s="379"/>
      <c r="DH106" s="456"/>
      <c r="DI106" s="380"/>
      <c r="DJ106" s="456"/>
      <c r="DL106" s="382"/>
      <c r="DN106" s="382"/>
      <c r="DP106" s="379"/>
      <c r="DQ106" s="456"/>
      <c r="DR106" s="380"/>
      <c r="DS106" s="456"/>
      <c r="DU106" s="382"/>
      <c r="DW106" s="382"/>
      <c r="DX106" s="456"/>
      <c r="DY106" s="379"/>
      <c r="DZ106" s="456"/>
      <c r="EA106" s="380"/>
      <c r="EB106" s="456"/>
      <c r="ED106" s="235"/>
      <c r="EF106" s="235"/>
      <c r="EH106" s="379"/>
      <c r="EI106" s="456"/>
      <c r="EJ106" s="380"/>
      <c r="EK106" s="456"/>
      <c r="EM106" s="382"/>
      <c r="EO106" s="382"/>
      <c r="EQ106" s="379"/>
      <c r="ER106" s="456"/>
      <c r="ES106" s="380"/>
      <c r="ET106" s="456"/>
      <c r="EV106" s="382"/>
      <c r="EX106" s="382"/>
      <c r="EZ106" s="379"/>
      <c r="FA106" s="456"/>
      <c r="FB106" s="380"/>
      <c r="FC106" s="456"/>
      <c r="FE106" s="235"/>
      <c r="FH106" s="456"/>
      <c r="FI106" s="379"/>
      <c r="FJ106" s="456"/>
      <c r="FK106" s="380"/>
      <c r="FL106" s="456"/>
      <c r="FN106" s="382"/>
      <c r="FP106" s="382"/>
      <c r="FQ106" s="456"/>
      <c r="FR106" s="379"/>
      <c r="FS106" s="456"/>
      <c r="FT106" s="380"/>
      <c r="FU106" s="456"/>
      <c r="FW106" s="382"/>
      <c r="FY106" s="382"/>
      <c r="GA106" s="379"/>
      <c r="GB106" s="456"/>
      <c r="GC106" s="380"/>
      <c r="GD106" s="456"/>
      <c r="GF106" s="235"/>
      <c r="GH106" s="235"/>
      <c r="GJ106" s="379"/>
      <c r="GK106" s="456"/>
      <c r="GL106" s="380"/>
      <c r="GM106" s="456"/>
      <c r="GO106" s="382"/>
      <c r="GQ106" s="382"/>
      <c r="GR106" s="456"/>
      <c r="GS106" s="379"/>
      <c r="GT106" s="456"/>
      <c r="GU106" s="380"/>
      <c r="GV106" s="456"/>
      <c r="GX106" s="382"/>
      <c r="GZ106" s="382"/>
      <c r="HB106" s="379"/>
      <c r="HD106" s="380"/>
      <c r="HK106" s="379"/>
      <c r="HL106" s="456"/>
      <c r="HM106" s="380"/>
      <c r="HN106" s="456"/>
      <c r="HP106" s="456"/>
      <c r="HT106" s="379"/>
      <c r="HU106" s="456"/>
      <c r="HV106" s="380"/>
      <c r="HW106" s="456"/>
      <c r="HY106" s="456"/>
      <c r="IB106" s="456"/>
      <c r="IC106" s="379"/>
      <c r="ID106" s="456"/>
      <c r="IE106" s="380"/>
      <c r="IF106" s="456"/>
      <c r="IH106" s="456"/>
      <c r="IL106" s="379"/>
      <c r="IM106" s="456"/>
      <c r="IN106" s="380"/>
      <c r="IO106" s="456"/>
      <c r="IQ106" s="456"/>
      <c r="IU106" s="379"/>
      <c r="IW106" s="380"/>
      <c r="JD106" s="379"/>
      <c r="JE106" s="456"/>
      <c r="JF106" s="380"/>
      <c r="JG106" s="456"/>
      <c r="JI106" s="456"/>
      <c r="JL106" s="456"/>
      <c r="JM106" s="379"/>
      <c r="JN106" s="456"/>
      <c r="JO106" s="380"/>
      <c r="JP106" s="456"/>
      <c r="JR106" s="456"/>
      <c r="JV106" s="379"/>
      <c r="JW106" s="456"/>
      <c r="JX106" s="380"/>
      <c r="JY106" s="456"/>
      <c r="KA106" s="456"/>
      <c r="KD106" s="456"/>
      <c r="KE106" s="379"/>
      <c r="KG106" s="380"/>
      <c r="KN106" s="379"/>
      <c r="KO106" s="456"/>
      <c r="KP106" s="380"/>
      <c r="KQ106" s="456"/>
      <c r="KS106" s="456"/>
      <c r="KW106" s="379"/>
      <c r="KX106" s="456"/>
      <c r="KY106" s="380"/>
      <c r="KZ106" s="456"/>
      <c r="LB106" s="456"/>
      <c r="LF106" s="379"/>
      <c r="LG106" s="456"/>
      <c r="LH106" s="380"/>
      <c r="LI106" s="456"/>
      <c r="LK106" s="383"/>
      <c r="LM106" s="383"/>
      <c r="LO106" s="379"/>
      <c r="LQ106" s="380"/>
      <c r="LX106" s="379"/>
      <c r="LY106" s="456"/>
      <c r="LZ106" s="380"/>
      <c r="MA106" s="456"/>
      <c r="MC106" s="456"/>
      <c r="MG106" s="379"/>
      <c r="MH106" s="456"/>
      <c r="MI106" s="380"/>
      <c r="MJ106" s="456"/>
      <c r="ML106" s="456"/>
      <c r="MO106" s="456"/>
      <c r="MP106" s="379"/>
      <c r="MQ106" s="456"/>
      <c r="MR106" s="380"/>
      <c r="MS106" s="456"/>
      <c r="MU106" s="456"/>
      <c r="MX106" s="456"/>
      <c r="MY106" s="379"/>
    </row>
    <row r="107" spans="1:363" ht="18">
      <c r="A107" s="61" t="s">
        <v>142</v>
      </c>
      <c r="B107" s="69"/>
      <c r="D107">
        <v>671.5</v>
      </c>
      <c r="E107" s="1" t="s">
        <v>190</v>
      </c>
      <c r="F107">
        <v>439.8</v>
      </c>
      <c r="G107" s="1" t="s">
        <v>186</v>
      </c>
      <c r="H107">
        <v>298.2</v>
      </c>
      <c r="I107" s="1" t="s">
        <v>187</v>
      </c>
      <c r="J107" s="157">
        <v>254</v>
      </c>
      <c r="K107" s="1" t="s">
        <v>188</v>
      </c>
      <c r="M107">
        <v>191.9</v>
      </c>
      <c r="N107" s="1" t="s">
        <v>190</v>
      </c>
      <c r="O107">
        <v>0</v>
      </c>
      <c r="P107" s="1" t="s">
        <v>186</v>
      </c>
      <c r="Q107">
        <v>0</v>
      </c>
      <c r="R107" s="1" t="s">
        <v>187</v>
      </c>
      <c r="S107" s="168">
        <v>179.00000000000006</v>
      </c>
      <c r="T107" s="1" t="s">
        <v>188</v>
      </c>
      <c r="V107">
        <v>459.3</v>
      </c>
      <c r="W107" s="1" t="s">
        <v>190</v>
      </c>
      <c r="X107">
        <v>506.6</v>
      </c>
      <c r="Y107" s="1" t="s">
        <v>186</v>
      </c>
      <c r="Z107" s="168">
        <v>811.99999999999977</v>
      </c>
      <c r="AA107" s="1" t="s">
        <v>187</v>
      </c>
      <c r="AB107" s="168">
        <v>507.90000000000009</v>
      </c>
      <c r="AC107" s="1" t="s">
        <v>188</v>
      </c>
      <c r="AE107">
        <v>202.2</v>
      </c>
      <c r="AF107" s="1" t="s">
        <v>190</v>
      </c>
      <c r="AG107">
        <v>48</v>
      </c>
      <c r="AH107" s="1" t="s">
        <v>186</v>
      </c>
      <c r="AI107" s="168">
        <v>69.300000000000182</v>
      </c>
      <c r="AJ107" s="1" t="s">
        <v>187</v>
      </c>
      <c r="AK107" s="168">
        <v>192.20000000000027</v>
      </c>
      <c r="AL107" s="1" t="s">
        <v>188</v>
      </c>
      <c r="AN107">
        <v>94.4</v>
      </c>
      <c r="AO107" s="1" t="s">
        <v>190</v>
      </c>
      <c r="AP107">
        <v>178.5</v>
      </c>
      <c r="AQ107" s="1" t="s">
        <v>186</v>
      </c>
      <c r="AR107" s="168">
        <v>117.59999999999968</v>
      </c>
      <c r="AS107" s="1" t="s">
        <v>187</v>
      </c>
      <c r="AT107" s="168">
        <v>149.29999999999973</v>
      </c>
      <c r="AU107" s="1" t="s">
        <v>188</v>
      </c>
      <c r="AW107" s="31">
        <v>364.5</v>
      </c>
      <c r="AX107" s="1" t="s">
        <v>190</v>
      </c>
      <c r="AY107" s="31">
        <v>278</v>
      </c>
      <c r="AZ107" s="1" t="s">
        <v>186</v>
      </c>
      <c r="BA107" s="168">
        <v>557.7999999999995</v>
      </c>
      <c r="BB107" s="1" t="s">
        <v>187</v>
      </c>
      <c r="BC107" s="168">
        <v>872.39999999999964</v>
      </c>
      <c r="BD107" s="1" t="s">
        <v>188</v>
      </c>
      <c r="BF107">
        <v>579.70000000000005</v>
      </c>
      <c r="BG107" s="1" t="s">
        <v>190</v>
      </c>
      <c r="BH107">
        <v>901.4</v>
      </c>
      <c r="BI107" s="1" t="s">
        <v>186</v>
      </c>
      <c r="BJ107" s="168">
        <v>693.49999999999955</v>
      </c>
      <c r="BK107" s="1" t="s">
        <v>187</v>
      </c>
      <c r="BL107" s="168">
        <v>575.10000000000036</v>
      </c>
      <c r="BM107" s="1" t="s">
        <v>188</v>
      </c>
      <c r="BO107">
        <v>580</v>
      </c>
      <c r="BP107" s="1" t="s">
        <v>190</v>
      </c>
      <c r="BQ107">
        <v>448.7</v>
      </c>
      <c r="BR107" s="1" t="s">
        <v>186</v>
      </c>
      <c r="BS107" s="168">
        <v>517.94999999999982</v>
      </c>
      <c r="BT107" s="1" t="s">
        <v>187</v>
      </c>
      <c r="BU107" s="168">
        <v>296.40000000000009</v>
      </c>
      <c r="BV107" s="1" t="s">
        <v>188</v>
      </c>
      <c r="BX107" s="173">
        <v>129.5</v>
      </c>
      <c r="BY107" s="1" t="s">
        <v>190</v>
      </c>
      <c r="BZ107" s="173">
        <v>0</v>
      </c>
      <c r="CA107" s="1" t="s">
        <v>186</v>
      </c>
      <c r="CB107" s="177">
        <v>142.80000000000001</v>
      </c>
      <c r="CC107" s="1" t="s">
        <v>187</v>
      </c>
      <c r="CD107" s="427">
        <v>0</v>
      </c>
      <c r="CE107" s="432" t="s">
        <v>188</v>
      </c>
      <c r="CG107" s="431">
        <v>399.1</v>
      </c>
      <c r="CH107" s="1" t="s">
        <v>190</v>
      </c>
      <c r="CI107" s="431">
        <v>693.3</v>
      </c>
      <c r="CJ107" s="1" t="s">
        <v>186</v>
      </c>
      <c r="CK107" s="168">
        <v>918.90000000000236</v>
      </c>
      <c r="CL107" s="1" t="s">
        <v>187</v>
      </c>
      <c r="CM107" s="168"/>
      <c r="CN107" s="1" t="s">
        <v>188</v>
      </c>
      <c r="CP107" s="431">
        <v>238.6</v>
      </c>
      <c r="CQ107" s="1" t="s">
        <v>190</v>
      </c>
      <c r="CR107" s="431">
        <v>126.7</v>
      </c>
      <c r="CS107" s="1" t="s">
        <v>186</v>
      </c>
      <c r="CT107" s="168">
        <v>251</v>
      </c>
      <c r="CU107" s="1" t="s">
        <v>187</v>
      </c>
      <c r="CV107" s="168"/>
      <c r="CW107" s="1" t="s">
        <v>188</v>
      </c>
      <c r="CY107" s="431">
        <v>328.95</v>
      </c>
      <c r="CZ107" s="1" t="s">
        <v>190</v>
      </c>
      <c r="DA107" s="431">
        <v>312.7</v>
      </c>
      <c r="DB107" s="1" t="s">
        <v>186</v>
      </c>
      <c r="DC107" s="168">
        <v>171.50000000000273</v>
      </c>
      <c r="DD107" s="1" t="s">
        <v>187</v>
      </c>
      <c r="DE107" s="545">
        <v>87.299999999995634</v>
      </c>
      <c r="DF107" s="432" t="s">
        <v>188</v>
      </c>
      <c r="DH107" s="431">
        <v>270.7</v>
      </c>
      <c r="DI107" s="1" t="s">
        <v>190</v>
      </c>
      <c r="DJ107" s="431">
        <v>291.8</v>
      </c>
      <c r="DK107" s="1" t="s">
        <v>186</v>
      </c>
      <c r="DL107" s="168">
        <v>215.00000000000273</v>
      </c>
      <c r="DM107" s="1" t="s">
        <v>187</v>
      </c>
      <c r="DN107" s="168"/>
      <c r="DO107" s="1" t="s">
        <v>188</v>
      </c>
      <c r="DQ107" s="431">
        <v>423.8</v>
      </c>
      <c r="DR107" s="1" t="s">
        <v>190</v>
      </c>
      <c r="DS107" s="431">
        <v>356.7</v>
      </c>
      <c r="DT107" s="1" t="s">
        <v>186</v>
      </c>
      <c r="DU107" s="496">
        <v>384.20000000000255</v>
      </c>
      <c r="DV107" s="1" t="s">
        <v>187</v>
      </c>
      <c r="DW107" s="545">
        <v>298.09999999999309</v>
      </c>
      <c r="DX107" s="432" t="s">
        <v>188</v>
      </c>
      <c r="DZ107" s="431">
        <v>252.6</v>
      </c>
      <c r="EA107" s="1" t="s">
        <v>190</v>
      </c>
      <c r="EB107" s="431">
        <v>274.7</v>
      </c>
      <c r="EC107" s="1" t="s">
        <v>186</v>
      </c>
      <c r="ED107" s="168">
        <v>801.30000000000018</v>
      </c>
      <c r="EE107" s="1" t="s">
        <v>187</v>
      </c>
      <c r="EF107" s="168"/>
      <c r="EG107" s="1" t="s">
        <v>188</v>
      </c>
      <c r="EI107" s="431">
        <v>118.9</v>
      </c>
      <c r="EJ107" s="1" t="s">
        <v>190</v>
      </c>
      <c r="EK107" s="431">
        <v>299.3</v>
      </c>
      <c r="EL107" s="1" t="s">
        <v>186</v>
      </c>
      <c r="EM107" s="496">
        <v>222.30000000000018</v>
      </c>
      <c r="EN107" s="1" t="s">
        <v>187</v>
      </c>
      <c r="EO107" s="213"/>
      <c r="EP107" s="1" t="s">
        <v>188</v>
      </c>
      <c r="ER107" s="431">
        <v>235.7</v>
      </c>
      <c r="ES107" s="1" t="s">
        <v>190</v>
      </c>
      <c r="ET107" s="431">
        <v>295.89999999999998</v>
      </c>
      <c r="EU107" s="1" t="s">
        <v>186</v>
      </c>
      <c r="EV107" s="168">
        <v>313.00000000000091</v>
      </c>
      <c r="EW107" s="1" t="s">
        <v>187</v>
      </c>
      <c r="EX107" s="168"/>
      <c r="EY107" s="1" t="s">
        <v>188</v>
      </c>
      <c r="FA107" s="431">
        <v>208.5</v>
      </c>
      <c r="FB107" s="1" t="s">
        <v>190</v>
      </c>
      <c r="FC107" s="431">
        <v>177.9</v>
      </c>
      <c r="FD107" s="1" t="s">
        <v>186</v>
      </c>
      <c r="FE107" s="496">
        <v>208.80000000000109</v>
      </c>
      <c r="FF107" s="1" t="s">
        <v>187</v>
      </c>
      <c r="FG107" s="427">
        <v>214.79999999999563</v>
      </c>
      <c r="FH107" s="432" t="s">
        <v>188</v>
      </c>
      <c r="FJ107" s="431">
        <v>161.19999999999999</v>
      </c>
      <c r="FK107" s="1" t="s">
        <v>190</v>
      </c>
      <c r="FL107" s="431">
        <v>117.4</v>
      </c>
      <c r="FM107" s="1" t="s">
        <v>186</v>
      </c>
      <c r="FN107" s="496">
        <v>370.75</v>
      </c>
      <c r="FO107" s="1" t="s">
        <v>187</v>
      </c>
      <c r="FP107" s="545">
        <v>704.99999999999454</v>
      </c>
      <c r="FQ107" s="432" t="s">
        <v>188</v>
      </c>
      <c r="FS107" s="431">
        <v>295</v>
      </c>
      <c r="FT107" s="1" t="s">
        <v>190</v>
      </c>
      <c r="FU107" s="431">
        <v>753.95</v>
      </c>
      <c r="FV107" s="1" t="s">
        <v>186</v>
      </c>
      <c r="FW107" s="496">
        <v>578.19999999999891</v>
      </c>
      <c r="FX107" s="1" t="s">
        <v>187</v>
      </c>
      <c r="FY107" s="213"/>
      <c r="FZ107" s="1" t="s">
        <v>188</v>
      </c>
      <c r="GB107" s="431">
        <v>381</v>
      </c>
      <c r="GC107" s="1" t="s">
        <v>190</v>
      </c>
      <c r="GD107" s="431">
        <v>205.5</v>
      </c>
      <c r="GE107" s="1" t="s">
        <v>186</v>
      </c>
      <c r="GF107" s="168">
        <v>39</v>
      </c>
      <c r="GG107" s="1" t="s">
        <v>187</v>
      </c>
      <c r="GH107" s="168"/>
      <c r="GI107" s="1" t="s">
        <v>188</v>
      </c>
      <c r="GK107" s="431">
        <v>2255.3000000000002</v>
      </c>
      <c r="GL107" s="1" t="s">
        <v>190</v>
      </c>
      <c r="GM107" s="431">
        <v>2481.3000000000002</v>
      </c>
      <c r="GN107" s="1" t="s">
        <v>186</v>
      </c>
      <c r="GO107" s="496">
        <v>3672.8500000000004</v>
      </c>
      <c r="GP107" s="1" t="s">
        <v>187</v>
      </c>
      <c r="GQ107" s="545">
        <v>1422.6999999999953</v>
      </c>
      <c r="GR107" s="432" t="s">
        <v>188</v>
      </c>
      <c r="GT107" s="431">
        <v>433.65</v>
      </c>
      <c r="GU107" s="1" t="s">
        <v>190</v>
      </c>
      <c r="GV107" s="431">
        <v>501</v>
      </c>
      <c r="GW107" s="1" t="s">
        <v>186</v>
      </c>
      <c r="GX107" s="496">
        <v>574.80000000000291</v>
      </c>
      <c r="GY107" s="1" t="s">
        <v>187</v>
      </c>
      <c r="GZ107" s="213"/>
      <c r="HA107" s="1" t="s">
        <v>188</v>
      </c>
      <c r="HC107">
        <v>507.3</v>
      </c>
      <c r="HD107" s="1" t="s">
        <v>190</v>
      </c>
      <c r="HE107">
        <v>499.2</v>
      </c>
      <c r="HF107" s="1" t="s">
        <v>186</v>
      </c>
      <c r="HG107" s="168">
        <v>455.5</v>
      </c>
      <c r="HH107" s="1" t="s">
        <v>187</v>
      </c>
      <c r="HI107" s="168">
        <v>1219.1999999999998</v>
      </c>
      <c r="HJ107" s="1" t="s">
        <v>188</v>
      </c>
      <c r="HL107" s="431">
        <v>336.2</v>
      </c>
      <c r="HM107" s="1" t="s">
        <v>190</v>
      </c>
      <c r="HN107" s="431">
        <v>757.6</v>
      </c>
      <c r="HO107" s="1" t="s">
        <v>186</v>
      </c>
      <c r="HP107" s="496">
        <v>761.69999999999891</v>
      </c>
      <c r="HQ107" s="1" t="s">
        <v>187</v>
      </c>
      <c r="HR107" s="213"/>
      <c r="HS107" s="1" t="s">
        <v>188</v>
      </c>
      <c r="HU107" s="431">
        <v>2312.75</v>
      </c>
      <c r="HV107" s="1" t="s">
        <v>190</v>
      </c>
      <c r="HW107" s="431">
        <v>4571.5</v>
      </c>
      <c r="HX107" s="1" t="s">
        <v>186</v>
      </c>
      <c r="HY107" s="496">
        <v>3344.9000000000033</v>
      </c>
      <c r="HZ107" s="1" t="s">
        <v>187</v>
      </c>
      <c r="IA107" s="545">
        <v>4076.2999999999965</v>
      </c>
      <c r="IB107" s="432" t="s">
        <v>188</v>
      </c>
      <c r="ID107" s="431">
        <v>314</v>
      </c>
      <c r="IE107" s="1" t="s">
        <v>190</v>
      </c>
      <c r="IF107" s="431">
        <v>40.5</v>
      </c>
      <c r="IG107" s="1" t="s">
        <v>186</v>
      </c>
      <c r="IH107" s="496">
        <v>0</v>
      </c>
      <c r="II107" s="1" t="s">
        <v>187</v>
      </c>
      <c r="IJ107" s="213"/>
      <c r="IK107" s="1" t="s">
        <v>188</v>
      </c>
      <c r="IM107" s="431">
        <v>97.5</v>
      </c>
      <c r="IN107" s="1" t="s">
        <v>190</v>
      </c>
      <c r="IO107" s="431">
        <v>263.14999999999998</v>
      </c>
      <c r="IP107" s="1" t="s">
        <v>186</v>
      </c>
      <c r="IQ107" s="168">
        <v>304.40000000000146</v>
      </c>
      <c r="IR107" s="1" t="s">
        <v>187</v>
      </c>
      <c r="IS107" s="168"/>
      <c r="IT107" s="1" t="s">
        <v>188</v>
      </c>
      <c r="IV107">
        <v>387.8</v>
      </c>
      <c r="IW107" s="1" t="s">
        <v>190</v>
      </c>
      <c r="IX107">
        <v>318.10000000000002</v>
      </c>
      <c r="IY107" s="1" t="s">
        <v>186</v>
      </c>
      <c r="IZ107" s="213">
        <v>477.50000000000364</v>
      </c>
      <c r="JA107" s="1" t="s">
        <v>187</v>
      </c>
      <c r="JB107" s="168">
        <v>398.49999999999955</v>
      </c>
      <c r="JC107" s="1" t="s">
        <v>188</v>
      </c>
      <c r="JE107" s="431">
        <v>539.65</v>
      </c>
      <c r="JF107" s="1" t="s">
        <v>190</v>
      </c>
      <c r="JG107" s="431">
        <v>148</v>
      </c>
      <c r="JH107" s="1" t="s">
        <v>186</v>
      </c>
      <c r="JI107" s="496">
        <v>117.10000000000582</v>
      </c>
      <c r="JJ107" s="1" t="s">
        <v>187</v>
      </c>
      <c r="JK107" s="427">
        <v>341.29999999999563</v>
      </c>
      <c r="JL107" s="432" t="s">
        <v>188</v>
      </c>
      <c r="JN107" s="431">
        <v>465.2</v>
      </c>
      <c r="JO107" s="1" t="s">
        <v>190</v>
      </c>
      <c r="JP107" s="431">
        <v>365.5</v>
      </c>
      <c r="JQ107" s="1" t="s">
        <v>186</v>
      </c>
      <c r="JR107" s="496">
        <v>107.00000000000364</v>
      </c>
      <c r="JS107" s="1" t="s">
        <v>187</v>
      </c>
      <c r="JT107" s="213"/>
      <c r="JU107" s="1" t="s">
        <v>188</v>
      </c>
      <c r="JW107" s="431">
        <v>1505.5</v>
      </c>
      <c r="JX107" s="1" t="s">
        <v>190</v>
      </c>
      <c r="JY107" s="431">
        <v>3158.5</v>
      </c>
      <c r="JZ107" s="1" t="s">
        <v>186</v>
      </c>
      <c r="KA107" s="168">
        <v>3301.9999999999964</v>
      </c>
      <c r="KB107" s="1" t="s">
        <v>187</v>
      </c>
      <c r="KC107" s="545">
        <v>3305.1999999999553</v>
      </c>
      <c r="KD107" s="432" t="s">
        <v>188</v>
      </c>
      <c r="KF107">
        <v>353</v>
      </c>
      <c r="KG107" s="1" t="s">
        <v>190</v>
      </c>
      <c r="KH107">
        <v>120.7</v>
      </c>
      <c r="KI107" s="1" t="s">
        <v>186</v>
      </c>
      <c r="KJ107" s="168">
        <v>62.099999999994907</v>
      </c>
      <c r="KK107" s="1" t="s">
        <v>187</v>
      </c>
      <c r="KL107" s="213">
        <v>0</v>
      </c>
      <c r="KM107" s="1" t="s">
        <v>188</v>
      </c>
      <c r="KO107" s="431">
        <v>289</v>
      </c>
      <c r="KP107" s="1" t="s">
        <v>190</v>
      </c>
      <c r="KQ107" s="431">
        <v>163.4</v>
      </c>
      <c r="KR107" s="1" t="s">
        <v>186</v>
      </c>
      <c r="KS107" s="496">
        <v>288.99999999999636</v>
      </c>
      <c r="KT107" s="1" t="s">
        <v>187</v>
      </c>
      <c r="KU107" s="213"/>
      <c r="KV107" s="1" t="s">
        <v>188</v>
      </c>
      <c r="KX107" s="431">
        <v>257.39999999999998</v>
      </c>
      <c r="KY107" s="1" t="s">
        <v>190</v>
      </c>
      <c r="KZ107" s="431">
        <v>170.7</v>
      </c>
      <c r="LA107" s="1" t="s">
        <v>186</v>
      </c>
      <c r="LB107" s="168">
        <v>76.799999999999272</v>
      </c>
      <c r="LC107" s="1" t="s">
        <v>187</v>
      </c>
      <c r="LD107" s="168"/>
      <c r="LE107" s="1" t="s">
        <v>188</v>
      </c>
      <c r="LG107" s="431">
        <v>341.3</v>
      </c>
      <c r="LH107" s="1" t="s">
        <v>190</v>
      </c>
      <c r="LI107" s="431">
        <v>65.900000000000006</v>
      </c>
      <c r="LJ107" s="1" t="s">
        <v>186</v>
      </c>
      <c r="LK107" s="185">
        <v>288.60000000000036</v>
      </c>
      <c r="LL107" s="1" t="s">
        <v>187</v>
      </c>
      <c r="LM107" s="185"/>
      <c r="LN107" s="1" t="s">
        <v>188</v>
      </c>
      <c r="LP107">
        <v>94.5</v>
      </c>
      <c r="LQ107" s="1" t="s">
        <v>190</v>
      </c>
      <c r="LR107">
        <v>437.6</v>
      </c>
      <c r="LS107" s="1" t="s">
        <v>186</v>
      </c>
      <c r="LT107" s="168">
        <v>464.70000000000073</v>
      </c>
      <c r="LU107" s="1" t="s">
        <v>187</v>
      </c>
      <c r="LV107" s="168">
        <v>293.49999999999909</v>
      </c>
      <c r="LW107" s="1" t="s">
        <v>188</v>
      </c>
      <c r="LY107" s="431">
        <v>387.2</v>
      </c>
      <c r="LZ107" s="1" t="s">
        <v>190</v>
      </c>
      <c r="MA107" s="431">
        <v>262.10000000000002</v>
      </c>
      <c r="MB107" s="1" t="s">
        <v>186</v>
      </c>
      <c r="MC107" s="168">
        <v>558.09999999999491</v>
      </c>
      <c r="MD107" s="1" t="s">
        <v>187</v>
      </c>
      <c r="ME107" s="168"/>
      <c r="MF107" s="1" t="s">
        <v>188</v>
      </c>
      <c r="MH107" s="431">
        <v>988.9</v>
      </c>
      <c r="MI107" s="1" t="s">
        <v>190</v>
      </c>
      <c r="MJ107" s="431">
        <v>787.7</v>
      </c>
      <c r="MK107" s="1" t="s">
        <v>186</v>
      </c>
      <c r="ML107" s="466">
        <v>390.19999999999345</v>
      </c>
      <c r="MM107" s="1" t="s">
        <v>187</v>
      </c>
      <c r="MN107" s="588">
        <v>853.49999999999454</v>
      </c>
      <c r="MO107" s="432" t="s">
        <v>188</v>
      </c>
      <c r="MQ107" s="431">
        <v>299</v>
      </c>
      <c r="MR107" s="1" t="s">
        <v>190</v>
      </c>
      <c r="MS107" s="431">
        <v>280.5</v>
      </c>
      <c r="MT107" s="1" t="s">
        <v>186</v>
      </c>
      <c r="MU107" s="431">
        <v>257</v>
      </c>
      <c r="MV107" s="1" t="s">
        <v>187</v>
      </c>
      <c r="MW107" s="545">
        <v>293.49999999999272</v>
      </c>
      <c r="MX107" s="432" t="s">
        <v>188</v>
      </c>
    </row>
    <row r="108" spans="1:363" ht="18">
      <c r="A108" s="129" t="s">
        <v>2988</v>
      </c>
      <c r="B108" s="69">
        <f>SUM(D108:AAP108)</f>
        <v>49663.662499999897</v>
      </c>
      <c r="D108"/>
      <c r="E108" s="10">
        <f>D107*0.25</f>
        <v>167.875</v>
      </c>
      <c r="G108" s="10">
        <f>F107*0.5</f>
        <v>219.9</v>
      </c>
      <c r="I108" s="10">
        <f>H107*0.75</f>
        <v>223.64999999999998</v>
      </c>
      <c r="K108" s="10">
        <f>J107*1</f>
        <v>254</v>
      </c>
      <c r="N108" s="10">
        <f>M107*0.25</f>
        <v>47.975000000000001</v>
      </c>
      <c r="P108" s="10">
        <f>O107*0.5</f>
        <v>0</v>
      </c>
      <c r="R108" s="10">
        <f>Q107*0.75</f>
        <v>0</v>
      </c>
      <c r="T108" s="10">
        <f>S107*1</f>
        <v>179.00000000000006</v>
      </c>
      <c r="W108" s="10">
        <f>V107*0.25</f>
        <v>114.825</v>
      </c>
      <c r="Y108" s="10">
        <f>X107*0.5</f>
        <v>253.3</v>
      </c>
      <c r="Z108" s="29"/>
      <c r="AA108" s="10">
        <f>Z107*0.75</f>
        <v>608.99999999999977</v>
      </c>
      <c r="AC108" s="10">
        <f>AB107*1</f>
        <v>507.90000000000009</v>
      </c>
      <c r="AF108" s="10">
        <f>AE107*0.25</f>
        <v>50.55</v>
      </c>
      <c r="AH108" s="10">
        <f>AG107*0.5</f>
        <v>24</v>
      </c>
      <c r="AI108" s="165"/>
      <c r="AJ108" s="10">
        <f>AI107*0.75</f>
        <v>51.975000000000136</v>
      </c>
      <c r="AK108" s="165"/>
      <c r="AL108" s="10">
        <f>AK107*1</f>
        <v>192.20000000000027</v>
      </c>
      <c r="AO108" s="10">
        <f>AN107*0.25</f>
        <v>23.6</v>
      </c>
      <c r="AQ108" s="10">
        <f>AP107*0.5</f>
        <v>89.25</v>
      </c>
      <c r="AR108" s="165"/>
      <c r="AS108" s="10">
        <f>AR107*0.75</f>
        <v>88.199999999999761</v>
      </c>
      <c r="AU108" s="10">
        <f>AT107*1</f>
        <v>149.29999999999973</v>
      </c>
      <c r="AW108" s="31"/>
      <c r="AX108" s="10">
        <f>AW107*0.25</f>
        <v>91.125</v>
      </c>
      <c r="AZ108" s="10">
        <f>AY107*0.5</f>
        <v>139</v>
      </c>
      <c r="BA108" s="165"/>
      <c r="BB108" s="10">
        <f>BA107*0.75</f>
        <v>418.34999999999962</v>
      </c>
      <c r="BD108" s="10">
        <f>BC107*1</f>
        <v>872.39999999999964</v>
      </c>
      <c r="BG108" s="10">
        <f>BF107*0.25</f>
        <v>144.92500000000001</v>
      </c>
      <c r="BI108" s="10">
        <f>BH107*0.5</f>
        <v>450.7</v>
      </c>
      <c r="BJ108" s="165"/>
      <c r="BK108" s="10">
        <f>BJ107*0.75</f>
        <v>520.12499999999966</v>
      </c>
      <c r="BL108" s="165"/>
      <c r="BM108" s="10">
        <f>BL107*1</f>
        <v>575.10000000000036</v>
      </c>
      <c r="BP108" s="10">
        <f>BO107*0.25</f>
        <v>145</v>
      </c>
      <c r="BR108" s="10">
        <f>BQ107*0.5</f>
        <v>224.35</v>
      </c>
      <c r="BT108" s="10">
        <f>BS107*0.75</f>
        <v>388.46249999999986</v>
      </c>
      <c r="BV108" s="10">
        <f>BU107*1</f>
        <v>296.40000000000009</v>
      </c>
      <c r="BX108" s="173"/>
      <c r="BY108" s="10">
        <f>BX107*0.25</f>
        <v>32.375</v>
      </c>
      <c r="BZ108" s="173"/>
      <c r="CA108" s="10">
        <f>BZ107*0.5</f>
        <v>0</v>
      </c>
      <c r="CB108" s="177"/>
      <c r="CC108" s="10">
        <f>CB107*0.75</f>
        <v>107.10000000000001</v>
      </c>
      <c r="CD108" s="177"/>
      <c r="CE108" s="437">
        <f>CD107*1</f>
        <v>0</v>
      </c>
      <c r="CG108" s="431"/>
      <c r="CH108" s="10">
        <f>CG107*0.25</f>
        <v>99.775000000000006</v>
      </c>
      <c r="CI108" s="431"/>
      <c r="CJ108" s="10">
        <f>CI107*0.5</f>
        <v>346.65</v>
      </c>
      <c r="CK108" s="165"/>
      <c r="CL108" s="10">
        <f>CK107*0.75</f>
        <v>689.17500000000177</v>
      </c>
      <c r="CM108" s="165"/>
      <c r="CN108" s="10">
        <f>CM107*1</f>
        <v>0</v>
      </c>
      <c r="CP108" s="431"/>
      <c r="CQ108" s="10">
        <f>CP107*0.25</f>
        <v>59.65</v>
      </c>
      <c r="CR108" s="431"/>
      <c r="CS108" s="10">
        <f>CR107*0.5</f>
        <v>63.35</v>
      </c>
      <c r="CT108" s="165"/>
      <c r="CU108" s="10">
        <f>CT107*0.75</f>
        <v>188.25</v>
      </c>
      <c r="CV108" s="165"/>
      <c r="CW108" s="10">
        <f>CV107*1</f>
        <v>0</v>
      </c>
      <c r="CY108" s="431"/>
      <c r="CZ108" s="10">
        <f>CY107*0.25</f>
        <v>82.237499999999997</v>
      </c>
      <c r="DA108" s="431"/>
      <c r="DB108" s="10">
        <f>DA107*0.5</f>
        <v>156.35</v>
      </c>
      <c r="DC108" s="165"/>
      <c r="DD108" s="10">
        <f>DC107*0.75</f>
        <v>128.62500000000205</v>
      </c>
      <c r="DE108" s="165"/>
      <c r="DF108" s="437">
        <f>DE107*1</f>
        <v>87.299999999995634</v>
      </c>
      <c r="DH108" s="431"/>
      <c r="DI108" s="10">
        <f>DH107*0.25</f>
        <v>67.674999999999997</v>
      </c>
      <c r="DJ108" s="431"/>
      <c r="DK108" s="10">
        <f>DJ107*0.5</f>
        <v>145.9</v>
      </c>
      <c r="DL108" s="165"/>
      <c r="DM108" s="10">
        <f>DL107*0.75</f>
        <v>161.25000000000205</v>
      </c>
      <c r="DN108" s="165"/>
      <c r="DO108" s="10">
        <f>DN107*1</f>
        <v>0</v>
      </c>
      <c r="DQ108" s="431"/>
      <c r="DR108" s="10">
        <f>DQ107*0.25</f>
        <v>105.95</v>
      </c>
      <c r="DS108" s="431"/>
      <c r="DT108" s="10">
        <f>DS107*0.5</f>
        <v>178.35</v>
      </c>
      <c r="DU108" s="165"/>
      <c r="DV108" s="10">
        <f>DU107*0.75</f>
        <v>288.15000000000191</v>
      </c>
      <c r="DW108" s="165"/>
      <c r="DX108" s="437">
        <f>DW107*1</f>
        <v>298.09999999999309</v>
      </c>
      <c r="DZ108" s="431"/>
      <c r="EA108" s="10">
        <f>DZ107*0.25</f>
        <v>63.15</v>
      </c>
      <c r="EB108" s="431"/>
      <c r="EC108" s="10">
        <f>EB107*0.5</f>
        <v>137.35</v>
      </c>
      <c r="ED108" s="31"/>
      <c r="EE108" s="10">
        <f>ED107*0.75</f>
        <v>600.97500000000014</v>
      </c>
      <c r="EF108" s="31"/>
      <c r="EG108" s="10">
        <f>EF107*1</f>
        <v>0</v>
      </c>
      <c r="EI108" s="431"/>
      <c r="EJ108" s="10">
        <f>EI107*0.25</f>
        <v>29.725000000000001</v>
      </c>
      <c r="EK108" s="431"/>
      <c r="EL108" s="10">
        <f>EK107*0.5</f>
        <v>149.65</v>
      </c>
      <c r="EM108" s="165"/>
      <c r="EN108" s="10">
        <f>EM107*0.75</f>
        <v>166.72500000000014</v>
      </c>
      <c r="EO108" s="165"/>
      <c r="EP108" s="10">
        <f>EO107*1</f>
        <v>0</v>
      </c>
      <c r="ER108" s="431"/>
      <c r="ES108" s="10">
        <f>ER107*0.25</f>
        <v>58.924999999999997</v>
      </c>
      <c r="ET108" s="431"/>
      <c r="EU108" s="10">
        <f>ET107*0.5</f>
        <v>147.94999999999999</v>
      </c>
      <c r="EV108" s="165"/>
      <c r="EW108" s="10">
        <f>EV107*0.75</f>
        <v>234.75000000000068</v>
      </c>
      <c r="EX108" s="165"/>
      <c r="EY108" s="10">
        <f>EX107*1</f>
        <v>0</v>
      </c>
      <c r="FA108" s="431"/>
      <c r="FB108" s="10">
        <f>FA107*0.25</f>
        <v>52.125</v>
      </c>
      <c r="FC108" s="431"/>
      <c r="FD108" s="10">
        <f>FC107*0.5</f>
        <v>88.95</v>
      </c>
      <c r="FE108" s="31"/>
      <c r="FF108" s="10">
        <f>FE107*0.75</f>
        <v>156.60000000000082</v>
      </c>
      <c r="FG108" s="31"/>
      <c r="FH108" s="437">
        <f>FG107*1</f>
        <v>214.79999999999563</v>
      </c>
      <c r="FJ108" s="431"/>
      <c r="FK108" s="10">
        <f>FJ107*0.25</f>
        <v>40.299999999999997</v>
      </c>
      <c r="FL108" s="431"/>
      <c r="FM108" s="10">
        <f>FL107*0.5</f>
        <v>58.7</v>
      </c>
      <c r="FN108" s="165"/>
      <c r="FO108" s="10">
        <f>FN107*0.75</f>
        <v>278.0625</v>
      </c>
      <c r="FP108" s="165"/>
      <c r="FQ108" s="437">
        <f>FP107*1</f>
        <v>704.99999999999454</v>
      </c>
      <c r="FS108" s="431"/>
      <c r="FT108" s="10">
        <f>FS107*0.25</f>
        <v>73.75</v>
      </c>
      <c r="FU108" s="431"/>
      <c r="FV108" s="10">
        <f>FU107*0.5</f>
        <v>376.97500000000002</v>
      </c>
      <c r="FW108" s="165"/>
      <c r="FX108" s="10">
        <f>FW107*0.75</f>
        <v>433.64999999999918</v>
      </c>
      <c r="FY108" s="165"/>
      <c r="FZ108" s="10">
        <f>FY107*1</f>
        <v>0</v>
      </c>
      <c r="GB108" s="431"/>
      <c r="GC108" s="10">
        <f>GB107*0.25</f>
        <v>95.25</v>
      </c>
      <c r="GD108" s="431"/>
      <c r="GE108" s="10">
        <f>GD107*0.5</f>
        <v>102.75</v>
      </c>
      <c r="GF108" s="31"/>
      <c r="GG108" s="10">
        <f>GF107*0.75</f>
        <v>29.25</v>
      </c>
      <c r="GH108" s="31"/>
      <c r="GI108" s="10">
        <f>GH107*1</f>
        <v>0</v>
      </c>
      <c r="GK108" s="431"/>
      <c r="GL108" s="10">
        <f>GK107*0.25</f>
        <v>563.82500000000005</v>
      </c>
      <c r="GM108" s="431"/>
      <c r="GN108" s="10">
        <f>GM107*0.5</f>
        <v>1240.6500000000001</v>
      </c>
      <c r="GO108" s="165"/>
      <c r="GP108" s="10">
        <f>GO107*0.75</f>
        <v>2754.6375000000003</v>
      </c>
      <c r="GQ108" s="165"/>
      <c r="GR108" s="437">
        <f>GQ107*1</f>
        <v>1422.6999999999953</v>
      </c>
      <c r="GT108" s="431"/>
      <c r="GU108" s="10">
        <f>GT107*0.25</f>
        <v>108.41249999999999</v>
      </c>
      <c r="GV108" s="431"/>
      <c r="GW108" s="10">
        <f>GV107*0.5</f>
        <v>250.5</v>
      </c>
      <c r="GX108" s="165"/>
      <c r="GY108" s="10">
        <f>GX107*0.75</f>
        <v>431.10000000000218</v>
      </c>
      <c r="GZ108" s="165"/>
      <c r="HA108" s="10">
        <f>GZ107*1</f>
        <v>0</v>
      </c>
      <c r="HD108" s="10">
        <f>HC107*0.25</f>
        <v>126.825</v>
      </c>
      <c r="HF108" s="10">
        <f>HE107*0.5</f>
        <v>249.6</v>
      </c>
      <c r="HH108" s="10">
        <f>HG107*0.75</f>
        <v>341.625</v>
      </c>
      <c r="HJ108" s="10">
        <f>HI107*1</f>
        <v>1219.1999999999998</v>
      </c>
      <c r="HL108" s="431"/>
      <c r="HM108" s="10">
        <f>HL107*0.25</f>
        <v>84.05</v>
      </c>
      <c r="HN108" s="431"/>
      <c r="HO108" s="10">
        <f>HN107*0.5</f>
        <v>378.8</v>
      </c>
      <c r="HP108" s="431"/>
      <c r="HQ108" s="10">
        <f>HP107*0.75</f>
        <v>571.27499999999918</v>
      </c>
      <c r="HS108" s="10">
        <f>HR107*1</f>
        <v>0</v>
      </c>
      <c r="HU108" s="431"/>
      <c r="HV108" s="10">
        <f>HU107*0.25</f>
        <v>578.1875</v>
      </c>
      <c r="HW108" s="431"/>
      <c r="HX108" s="10">
        <f>HW107*0.5</f>
        <v>2285.75</v>
      </c>
      <c r="HY108" s="431"/>
      <c r="HZ108" s="10">
        <f>HY107*0.75</f>
        <v>2508.6750000000025</v>
      </c>
      <c r="IB108" s="437">
        <f>IA107*1</f>
        <v>4076.2999999999965</v>
      </c>
      <c r="ID108" s="431"/>
      <c r="IE108" s="10">
        <f>ID107*0.25</f>
        <v>78.5</v>
      </c>
      <c r="IF108" s="431"/>
      <c r="IG108" s="10">
        <f>IF107*0.5</f>
        <v>20.25</v>
      </c>
      <c r="IH108" s="431"/>
      <c r="II108" s="10">
        <f>IH107*0.75</f>
        <v>0</v>
      </c>
      <c r="IK108" s="10">
        <f>IJ107*1</f>
        <v>0</v>
      </c>
      <c r="IM108" s="431"/>
      <c r="IN108" s="10">
        <f>IM107*0.25</f>
        <v>24.375</v>
      </c>
      <c r="IO108" s="431"/>
      <c r="IP108" s="10">
        <f>IO107*0.5</f>
        <v>131.57499999999999</v>
      </c>
      <c r="IQ108" s="431"/>
      <c r="IR108" s="10">
        <f>IQ107*0.75</f>
        <v>228.30000000000109</v>
      </c>
      <c r="IT108" s="10">
        <f>IS107*1</f>
        <v>0</v>
      </c>
      <c r="IW108" s="10">
        <f>IV107*0.25</f>
        <v>96.95</v>
      </c>
      <c r="IY108" s="10">
        <f>IX107*0.5</f>
        <v>159.05000000000001</v>
      </c>
      <c r="JA108" s="10">
        <f>IZ107*0.75</f>
        <v>358.12500000000273</v>
      </c>
      <c r="JC108" s="10">
        <f>JB107*1</f>
        <v>398.49999999999955</v>
      </c>
      <c r="JE108" s="431"/>
      <c r="JF108" s="10">
        <f>JE107*0.25</f>
        <v>134.91249999999999</v>
      </c>
      <c r="JG108" s="431"/>
      <c r="JH108" s="10">
        <f>JG107*0.5</f>
        <v>74</v>
      </c>
      <c r="JI108" s="431"/>
      <c r="JJ108" s="10">
        <f>JI107*0.75</f>
        <v>87.825000000004366</v>
      </c>
      <c r="JL108" s="437">
        <f>JK107*1</f>
        <v>341.29999999999563</v>
      </c>
      <c r="JN108" s="431"/>
      <c r="JO108" s="10">
        <f>JN107*0.25</f>
        <v>116.3</v>
      </c>
      <c r="JP108" s="431"/>
      <c r="JQ108" s="10">
        <f>JP107*0.5</f>
        <v>182.75</v>
      </c>
      <c r="JR108" s="431"/>
      <c r="JS108" s="10">
        <f>JR107*0.75</f>
        <v>80.250000000002728</v>
      </c>
      <c r="JU108" s="10">
        <f>JT107*1</f>
        <v>0</v>
      </c>
      <c r="JW108" s="431"/>
      <c r="JX108" s="10">
        <f>JW107*0.25</f>
        <v>376.375</v>
      </c>
      <c r="JY108" s="431"/>
      <c r="JZ108" s="10">
        <f>JY107*0.5</f>
        <v>1579.25</v>
      </c>
      <c r="KA108" s="431"/>
      <c r="KB108" s="10">
        <f>KA107*0.75</f>
        <v>2476.4999999999973</v>
      </c>
      <c r="KD108" s="437">
        <f t="shared" ref="KD108" si="33">KC107*1</f>
        <v>3305.1999999999553</v>
      </c>
      <c r="KG108" s="10">
        <f>KF107*0.25</f>
        <v>88.25</v>
      </c>
      <c r="KI108" s="10">
        <f>KH107*0.5</f>
        <v>60.35</v>
      </c>
      <c r="KK108" s="10">
        <f>KJ107*0.75</f>
        <v>46.57499999999618</v>
      </c>
      <c r="KM108" s="10">
        <f>KL107*1</f>
        <v>0</v>
      </c>
      <c r="KO108" s="431"/>
      <c r="KP108" s="10">
        <f>KO107*0.25</f>
        <v>72.25</v>
      </c>
      <c r="KQ108" s="431"/>
      <c r="KR108" s="10">
        <f>KQ107*0.5</f>
        <v>81.7</v>
      </c>
      <c r="KS108" s="431"/>
      <c r="KT108" s="10">
        <f>KS107*0.75</f>
        <v>216.74999999999727</v>
      </c>
      <c r="KV108" s="10">
        <f>KU107*1</f>
        <v>0</v>
      </c>
      <c r="KX108" s="431"/>
      <c r="KY108" s="10">
        <f>KX107*0.25</f>
        <v>64.349999999999994</v>
      </c>
      <c r="KZ108" s="431"/>
      <c r="LA108" s="10">
        <f>KZ107*0.5</f>
        <v>85.35</v>
      </c>
      <c r="LB108" s="431"/>
      <c r="LC108" s="10">
        <f>LB107*0.75</f>
        <v>57.599999999999454</v>
      </c>
      <c r="LE108" s="10">
        <f>LD107*1</f>
        <v>0</v>
      </c>
      <c r="LG108" s="431"/>
      <c r="LH108" s="10">
        <f>LG107*0.25</f>
        <v>85.325000000000003</v>
      </c>
      <c r="LI108" s="431"/>
      <c r="LJ108" s="10">
        <f>LI107*0.5</f>
        <v>32.950000000000003</v>
      </c>
      <c r="LK108" s="29"/>
      <c r="LL108" s="10">
        <f>LK107*0.75</f>
        <v>216.45000000000027</v>
      </c>
      <c r="LM108" s="29"/>
      <c r="LN108" s="10">
        <f>LM107*1</f>
        <v>0</v>
      </c>
      <c r="LQ108" s="10">
        <f>LP107*0.25</f>
        <v>23.625</v>
      </c>
      <c r="LS108" s="10">
        <f>LR107*0.5</f>
        <v>218.8</v>
      </c>
      <c r="LU108" s="10">
        <f>LT107*0.75</f>
        <v>348.52500000000055</v>
      </c>
      <c r="LW108" s="10">
        <f>LV107*1</f>
        <v>293.49999999999909</v>
      </c>
      <c r="LY108" s="431"/>
      <c r="LZ108" s="10">
        <f>LY107*0.25</f>
        <v>96.8</v>
      </c>
      <c r="MA108" s="431"/>
      <c r="MB108" s="10">
        <f>MA107*0.5</f>
        <v>131.05000000000001</v>
      </c>
      <c r="MC108" s="431"/>
      <c r="MD108" s="10">
        <f>MC107*0.75</f>
        <v>418.57499999999618</v>
      </c>
      <c r="MF108" s="10">
        <f>ME107*1</f>
        <v>0</v>
      </c>
      <c r="MH108" s="431"/>
      <c r="MI108" s="10">
        <f>MH107*0.25</f>
        <v>247.22499999999999</v>
      </c>
      <c r="MJ108" s="431"/>
      <c r="MK108" s="10">
        <f>MJ107*0.5</f>
        <v>393.85</v>
      </c>
      <c r="ML108" s="431"/>
      <c r="MM108" s="10">
        <f>ML107*0.75</f>
        <v>292.64999999999509</v>
      </c>
      <c r="MO108" s="437">
        <f>MN107*1</f>
        <v>853.49999999999454</v>
      </c>
      <c r="MQ108" s="431"/>
      <c r="MR108" s="10">
        <f>MQ107*0.25</f>
        <v>74.75</v>
      </c>
      <c r="MS108" s="431"/>
      <c r="MT108" s="10">
        <f>MS107*0.5</f>
        <v>140.25</v>
      </c>
      <c r="MU108" s="431"/>
      <c r="MV108" s="10">
        <f>MU107*0.75</f>
        <v>192.75</v>
      </c>
      <c r="MX108" s="437">
        <f>MW107*1</f>
        <v>293.49999999999272</v>
      </c>
    </row>
    <row r="109" spans="1:363" s="60" customFormat="1" ht="15.75">
      <c r="A109" s="377"/>
      <c r="B109" s="381"/>
      <c r="C109" s="379"/>
      <c r="E109" s="85"/>
      <c r="G109" s="85"/>
      <c r="I109" s="85"/>
      <c r="L109" s="379"/>
      <c r="N109" s="85"/>
      <c r="P109" s="85"/>
      <c r="R109" s="85"/>
      <c r="U109" s="379"/>
      <c r="W109" s="85"/>
      <c r="Y109" s="85"/>
      <c r="Z109" s="383"/>
      <c r="AD109" s="379"/>
      <c r="AF109" s="380"/>
      <c r="AI109" s="382"/>
      <c r="AK109" s="382"/>
      <c r="AM109" s="379"/>
      <c r="AO109" s="380"/>
      <c r="AR109" s="382"/>
      <c r="AV109" s="379"/>
      <c r="AW109" s="235"/>
      <c r="AX109" s="380"/>
      <c r="AY109" s="235"/>
      <c r="BA109" s="382"/>
      <c r="BE109" s="379"/>
      <c r="BG109" s="380"/>
      <c r="BJ109" s="382"/>
      <c r="BL109" s="382"/>
      <c r="BN109" s="379"/>
      <c r="BP109" s="380"/>
      <c r="BW109" s="379"/>
      <c r="BX109" s="384"/>
      <c r="BY109" s="380"/>
      <c r="BZ109" s="384"/>
      <c r="CB109" s="385"/>
      <c r="CD109" s="385"/>
      <c r="CE109" s="456"/>
      <c r="CF109" s="379"/>
      <c r="CG109" s="456"/>
      <c r="CH109" s="380"/>
      <c r="CI109" s="456"/>
      <c r="CK109" s="382"/>
      <c r="CM109" s="382"/>
      <c r="CO109" s="379"/>
      <c r="CP109" s="456"/>
      <c r="CQ109" s="380"/>
      <c r="CR109" s="456"/>
      <c r="CT109" s="382"/>
      <c r="CV109" s="382"/>
      <c r="CX109" s="379"/>
      <c r="CY109" s="456"/>
      <c r="CZ109" s="380"/>
      <c r="DA109" s="456"/>
      <c r="DC109" s="382"/>
      <c r="DE109" s="382"/>
      <c r="DF109" s="456"/>
      <c r="DG109" s="379"/>
      <c r="DH109" s="456"/>
      <c r="DI109" s="380"/>
      <c r="DJ109" s="456"/>
      <c r="DL109" s="382"/>
      <c r="DN109" s="382"/>
      <c r="DP109" s="379"/>
      <c r="DQ109" s="456"/>
      <c r="DR109" s="380"/>
      <c r="DS109" s="456"/>
      <c r="DU109" s="382"/>
      <c r="DW109" s="382"/>
      <c r="DX109" s="456"/>
      <c r="DY109" s="379"/>
      <c r="DZ109" s="456"/>
      <c r="EA109" s="380"/>
      <c r="EB109" s="456"/>
      <c r="ED109" s="235"/>
      <c r="EF109" s="235"/>
      <c r="EH109" s="379"/>
      <c r="EI109" s="456"/>
      <c r="EJ109" s="380"/>
      <c r="EK109" s="456"/>
      <c r="EM109" s="382"/>
      <c r="EO109" s="382"/>
      <c r="EQ109" s="379"/>
      <c r="ER109" s="456"/>
      <c r="ES109" s="380"/>
      <c r="ET109" s="456"/>
      <c r="EV109" s="382"/>
      <c r="EX109" s="382"/>
      <c r="EZ109" s="379"/>
      <c r="FA109" s="456"/>
      <c r="FB109" s="380"/>
      <c r="FC109" s="456"/>
      <c r="FE109" s="235"/>
      <c r="FG109" s="235"/>
      <c r="FH109" s="456"/>
      <c r="FI109" s="379"/>
      <c r="FJ109" s="456"/>
      <c r="FK109" s="380"/>
      <c r="FL109" s="456"/>
      <c r="FN109" s="382"/>
      <c r="FP109" s="382"/>
      <c r="FQ109" s="456"/>
      <c r="FR109" s="379"/>
      <c r="FS109" s="456"/>
      <c r="FT109" s="380"/>
      <c r="FU109" s="456"/>
      <c r="FW109" s="382"/>
      <c r="FY109" s="382"/>
      <c r="GA109" s="379"/>
      <c r="GB109" s="456"/>
      <c r="GC109" s="380"/>
      <c r="GD109" s="456"/>
      <c r="GF109" s="235"/>
      <c r="GH109" s="235"/>
      <c r="GJ109" s="379"/>
      <c r="GK109" s="456"/>
      <c r="GL109" s="380"/>
      <c r="GM109" s="456"/>
      <c r="GO109" s="382"/>
      <c r="GQ109" s="382"/>
      <c r="GR109" s="456"/>
      <c r="GS109" s="379"/>
      <c r="GT109" s="456"/>
      <c r="GU109" s="380"/>
      <c r="GV109" s="456"/>
      <c r="GX109" s="382"/>
      <c r="GZ109" s="382"/>
      <c r="HB109" s="379"/>
      <c r="HD109" s="380"/>
      <c r="HK109" s="379"/>
      <c r="HL109" s="456"/>
      <c r="HM109" s="380"/>
      <c r="HN109" s="456"/>
      <c r="HP109" s="456"/>
      <c r="HT109" s="379"/>
      <c r="HU109" s="456"/>
      <c r="HV109" s="380"/>
      <c r="HW109" s="456"/>
      <c r="HY109" s="456"/>
      <c r="IB109" s="456"/>
      <c r="IC109" s="379"/>
      <c r="ID109" s="456"/>
      <c r="IE109" s="380"/>
      <c r="IF109" s="456"/>
      <c r="IH109" s="456"/>
      <c r="IL109" s="379"/>
      <c r="IM109" s="456"/>
      <c r="IN109" s="380"/>
      <c r="IO109" s="456"/>
      <c r="IQ109" s="456"/>
      <c r="IU109" s="379"/>
      <c r="IW109" s="380"/>
      <c r="JD109" s="379"/>
      <c r="JE109" s="456"/>
      <c r="JF109" s="380"/>
      <c r="JG109" s="456"/>
      <c r="JI109" s="456"/>
      <c r="JL109" s="456"/>
      <c r="JM109" s="379"/>
      <c r="JN109" s="456"/>
      <c r="JO109" s="380"/>
      <c r="JP109" s="456"/>
      <c r="JR109" s="456"/>
      <c r="JV109" s="379"/>
      <c r="JW109" s="456"/>
      <c r="JX109" s="380"/>
      <c r="JY109" s="456"/>
      <c r="KA109" s="456"/>
      <c r="KD109" s="456"/>
      <c r="KE109" s="379"/>
      <c r="KG109" s="380"/>
      <c r="KN109" s="379"/>
      <c r="KO109" s="456"/>
      <c r="KP109" s="380"/>
      <c r="KQ109" s="456"/>
      <c r="KS109" s="456"/>
      <c r="KW109" s="379"/>
      <c r="KX109" s="456"/>
      <c r="KY109" s="380"/>
      <c r="KZ109" s="456"/>
      <c r="LB109" s="456"/>
      <c r="LF109" s="379"/>
      <c r="LG109" s="456"/>
      <c r="LH109" s="380"/>
      <c r="LI109" s="456"/>
      <c r="LK109" s="383"/>
      <c r="LM109" s="383"/>
      <c r="LO109" s="379"/>
      <c r="LQ109" s="380"/>
      <c r="LX109" s="379"/>
      <c r="LY109" s="456"/>
      <c r="LZ109" s="380"/>
      <c r="MA109" s="456"/>
      <c r="MC109" s="456"/>
      <c r="MG109" s="379"/>
      <c r="MH109" s="456"/>
      <c r="MI109" s="380"/>
      <c r="MJ109" s="456"/>
      <c r="ML109" s="456"/>
      <c r="MO109" s="456"/>
      <c r="MP109" s="379"/>
      <c r="MQ109" s="456"/>
      <c r="MR109" s="380"/>
      <c r="MS109" s="456"/>
      <c r="MU109" s="456"/>
      <c r="MX109" s="456"/>
      <c r="MY109" s="379"/>
    </row>
    <row r="110" spans="1:363" ht="15">
      <c r="A110" s="123" t="s">
        <v>2549</v>
      </c>
      <c r="D110"/>
      <c r="E110" s="1" t="s">
        <v>190</v>
      </c>
      <c r="G110" s="1" t="s">
        <v>186</v>
      </c>
      <c r="I110" s="1" t="s">
        <v>187</v>
      </c>
      <c r="J110" s="157">
        <v>151.80000000000001</v>
      </c>
      <c r="K110" s="1" t="s">
        <v>188</v>
      </c>
      <c r="N110" s="1" t="s">
        <v>190</v>
      </c>
      <c r="P110" s="1" t="s">
        <v>186</v>
      </c>
      <c r="R110" s="1" t="s">
        <v>187</v>
      </c>
      <c r="S110" s="168">
        <v>202.50000000000003</v>
      </c>
      <c r="T110" s="1" t="s">
        <v>188</v>
      </c>
      <c r="W110" s="1" t="s">
        <v>190</v>
      </c>
      <c r="Y110" s="1" t="s">
        <v>186</v>
      </c>
      <c r="AA110" s="1" t="s">
        <v>187</v>
      </c>
      <c r="AB110" s="168">
        <v>499.89999999999964</v>
      </c>
      <c r="AC110" s="1" t="s">
        <v>188</v>
      </c>
      <c r="AF110" s="1" t="s">
        <v>190</v>
      </c>
      <c r="AH110" s="1" t="s">
        <v>186</v>
      </c>
      <c r="AJ110" s="1" t="s">
        <v>187</v>
      </c>
      <c r="AK110" s="168">
        <v>302.39999999999964</v>
      </c>
      <c r="AL110" s="1" t="s">
        <v>188</v>
      </c>
      <c r="AO110" s="1" t="s">
        <v>190</v>
      </c>
      <c r="AQ110" s="1" t="s">
        <v>186</v>
      </c>
      <c r="AS110" s="1" t="s">
        <v>187</v>
      </c>
      <c r="AT110" s="168">
        <v>181.59999999999991</v>
      </c>
      <c r="AU110" s="1" t="s">
        <v>188</v>
      </c>
      <c r="AX110" s="1" t="s">
        <v>190</v>
      </c>
      <c r="AY110"/>
      <c r="AZ110" s="1" t="s">
        <v>186</v>
      </c>
      <c r="BA110"/>
      <c r="BB110" s="1" t="s">
        <v>187</v>
      </c>
      <c r="BC110" s="168">
        <v>491.69999999999959</v>
      </c>
      <c r="BD110" s="1" t="s">
        <v>188</v>
      </c>
      <c r="BG110" s="1" t="s">
        <v>190</v>
      </c>
      <c r="BI110" s="1" t="s">
        <v>186</v>
      </c>
      <c r="BK110" s="1" t="s">
        <v>187</v>
      </c>
      <c r="BL110" s="168">
        <v>409.69999999999982</v>
      </c>
      <c r="BM110" s="1" t="s">
        <v>188</v>
      </c>
      <c r="BP110" s="1" t="s">
        <v>190</v>
      </c>
      <c r="BR110" s="1" t="s">
        <v>186</v>
      </c>
      <c r="BT110" s="1" t="s">
        <v>187</v>
      </c>
      <c r="BU110" s="168">
        <v>422.89999999999964</v>
      </c>
      <c r="BV110" s="1" t="s">
        <v>188</v>
      </c>
      <c r="BX110" s="431"/>
      <c r="BY110" s="1" t="s">
        <v>190</v>
      </c>
      <c r="BZ110" s="431"/>
      <c r="CA110" s="1" t="s">
        <v>186</v>
      </c>
      <c r="CB110" s="431"/>
      <c r="CC110" s="1" t="s">
        <v>187</v>
      </c>
      <c r="CD110" s="427">
        <v>129.20000000000073</v>
      </c>
      <c r="CE110" s="432" t="s">
        <v>188</v>
      </c>
      <c r="CG110" s="431"/>
      <c r="CH110" s="1" t="s">
        <v>190</v>
      </c>
      <c r="CI110" s="431"/>
      <c r="CJ110" s="1" t="s">
        <v>186</v>
      </c>
      <c r="CK110" s="431"/>
      <c r="CL110" s="1" t="s">
        <v>187</v>
      </c>
      <c r="CN110" s="1" t="s">
        <v>188</v>
      </c>
      <c r="CP110" s="431"/>
      <c r="CQ110" s="1" t="s">
        <v>190</v>
      </c>
      <c r="CR110" s="431"/>
      <c r="CS110" s="1" t="s">
        <v>186</v>
      </c>
      <c r="CT110" s="431"/>
      <c r="CU110" s="1" t="s">
        <v>187</v>
      </c>
      <c r="CW110" s="1" t="s">
        <v>188</v>
      </c>
      <c r="CY110" s="431"/>
      <c r="CZ110" s="1" t="s">
        <v>190</v>
      </c>
      <c r="DA110" s="431"/>
      <c r="DB110" s="1" t="s">
        <v>186</v>
      </c>
      <c r="DC110" s="431"/>
      <c r="DD110" s="1" t="s">
        <v>187</v>
      </c>
      <c r="DE110" s="545">
        <v>154.99999999999818</v>
      </c>
      <c r="DF110" s="432" t="s">
        <v>188</v>
      </c>
      <c r="DH110" s="431"/>
      <c r="DI110" s="1" t="s">
        <v>190</v>
      </c>
      <c r="DJ110" s="431"/>
      <c r="DK110" s="1" t="s">
        <v>186</v>
      </c>
      <c r="DL110" s="431"/>
      <c r="DM110" s="1" t="s">
        <v>187</v>
      </c>
      <c r="DO110" s="1" t="s">
        <v>188</v>
      </c>
      <c r="DQ110" s="431"/>
      <c r="DR110" s="1" t="s">
        <v>190</v>
      </c>
      <c r="DS110" s="431"/>
      <c r="DT110" s="1" t="s">
        <v>186</v>
      </c>
      <c r="DU110" s="431"/>
      <c r="DV110" s="1" t="s">
        <v>187</v>
      </c>
      <c r="DW110" s="545">
        <v>145.29999999999927</v>
      </c>
      <c r="DX110" s="432" t="s">
        <v>188</v>
      </c>
      <c r="DZ110" s="431"/>
      <c r="EA110" s="1" t="s">
        <v>190</v>
      </c>
      <c r="EB110" s="431"/>
      <c r="EC110" s="1" t="s">
        <v>186</v>
      </c>
      <c r="ED110" s="431"/>
      <c r="EE110" s="1" t="s">
        <v>187</v>
      </c>
      <c r="EG110" s="1" t="s">
        <v>188</v>
      </c>
      <c r="EI110" s="431"/>
      <c r="EJ110" s="1" t="s">
        <v>190</v>
      </c>
      <c r="EK110" s="431"/>
      <c r="EL110" s="1" t="s">
        <v>186</v>
      </c>
      <c r="EM110" s="431"/>
      <c r="EN110" s="1" t="s">
        <v>187</v>
      </c>
      <c r="EP110" s="1" t="s">
        <v>188</v>
      </c>
      <c r="ER110" s="431"/>
      <c r="ES110" s="1" t="s">
        <v>190</v>
      </c>
      <c r="ET110" s="431"/>
      <c r="EU110" s="1" t="s">
        <v>186</v>
      </c>
      <c r="EV110" s="431"/>
      <c r="EW110" s="1" t="s">
        <v>187</v>
      </c>
      <c r="EY110" s="1" t="s">
        <v>188</v>
      </c>
      <c r="FA110" s="431"/>
      <c r="FB110" s="1" t="s">
        <v>190</v>
      </c>
      <c r="FC110" s="431"/>
      <c r="FD110" s="1" t="s">
        <v>186</v>
      </c>
      <c r="FE110" s="431"/>
      <c r="FF110" s="1" t="s">
        <v>187</v>
      </c>
      <c r="FG110" s="427">
        <v>245.79999999999745</v>
      </c>
      <c r="FH110" s="432" t="s">
        <v>188</v>
      </c>
      <c r="FJ110" s="431"/>
      <c r="FK110" s="1" t="s">
        <v>190</v>
      </c>
      <c r="FL110" s="431"/>
      <c r="FM110" s="1" t="s">
        <v>186</v>
      </c>
      <c r="FN110" s="431"/>
      <c r="FO110" s="1" t="s">
        <v>187</v>
      </c>
      <c r="FP110" s="545">
        <v>652.89999999999964</v>
      </c>
      <c r="FQ110" s="432" t="s">
        <v>188</v>
      </c>
      <c r="FS110" s="431"/>
      <c r="FT110" s="1" t="s">
        <v>190</v>
      </c>
      <c r="FU110" s="431"/>
      <c r="FV110" s="1" t="s">
        <v>186</v>
      </c>
      <c r="FW110" s="431"/>
      <c r="FX110" s="1" t="s">
        <v>187</v>
      </c>
      <c r="FZ110" s="1" t="s">
        <v>188</v>
      </c>
      <c r="GB110" s="431"/>
      <c r="GC110" s="1" t="s">
        <v>190</v>
      </c>
      <c r="GD110" s="431"/>
      <c r="GE110" s="1" t="s">
        <v>186</v>
      </c>
      <c r="GF110" s="431"/>
      <c r="GG110" s="1" t="s">
        <v>187</v>
      </c>
      <c r="GI110" s="1" t="s">
        <v>188</v>
      </c>
      <c r="GK110" s="431"/>
      <c r="GL110" s="1" t="s">
        <v>190</v>
      </c>
      <c r="GM110" s="431"/>
      <c r="GN110" s="1" t="s">
        <v>186</v>
      </c>
      <c r="GO110" s="431"/>
      <c r="GP110" s="1" t="s">
        <v>187</v>
      </c>
      <c r="GQ110" s="545">
        <v>1249.9999999999982</v>
      </c>
      <c r="GR110" s="432" t="s">
        <v>188</v>
      </c>
      <c r="GT110" s="431"/>
      <c r="GU110" s="1" t="s">
        <v>190</v>
      </c>
      <c r="GV110" s="431"/>
      <c r="GW110" s="1" t="s">
        <v>186</v>
      </c>
      <c r="GX110" s="431"/>
      <c r="GY110" s="1" t="s">
        <v>187</v>
      </c>
      <c r="HA110" s="1" t="s">
        <v>188</v>
      </c>
      <c r="HD110" s="1" t="s">
        <v>190</v>
      </c>
      <c r="HF110" s="1" t="s">
        <v>186</v>
      </c>
      <c r="HH110" s="1" t="s">
        <v>187</v>
      </c>
      <c r="HI110" s="168">
        <v>475.79999999999927</v>
      </c>
      <c r="HJ110" s="1" t="s">
        <v>188</v>
      </c>
      <c r="HL110" s="431"/>
      <c r="HM110" s="1" t="s">
        <v>190</v>
      </c>
      <c r="HN110" s="431"/>
      <c r="HO110" s="1" t="s">
        <v>186</v>
      </c>
      <c r="HP110" s="431"/>
      <c r="HQ110" s="1" t="s">
        <v>187</v>
      </c>
      <c r="HS110" s="1" t="s">
        <v>188</v>
      </c>
      <c r="HU110" s="431"/>
      <c r="HV110" s="1" t="s">
        <v>190</v>
      </c>
      <c r="HW110" s="431"/>
      <c r="HX110" s="1" t="s">
        <v>186</v>
      </c>
      <c r="HY110" s="431"/>
      <c r="HZ110" s="1" t="s">
        <v>187</v>
      </c>
      <c r="IA110" s="545">
        <v>3666.3999999999996</v>
      </c>
      <c r="IB110" s="432" t="s">
        <v>188</v>
      </c>
      <c r="ID110" s="431"/>
      <c r="IE110" s="1" t="s">
        <v>190</v>
      </c>
      <c r="IF110" s="431"/>
      <c r="IG110" s="1" t="s">
        <v>186</v>
      </c>
      <c r="IH110" s="431"/>
      <c r="II110" s="1" t="s">
        <v>187</v>
      </c>
      <c r="IK110" s="1" t="s">
        <v>188</v>
      </c>
      <c r="IM110" s="431"/>
      <c r="IN110" s="1" t="s">
        <v>190</v>
      </c>
      <c r="IO110" s="431"/>
      <c r="IP110" s="1" t="s">
        <v>186</v>
      </c>
      <c r="IQ110" s="431"/>
      <c r="IR110" s="1" t="s">
        <v>187</v>
      </c>
      <c r="IT110" s="1" t="s">
        <v>188</v>
      </c>
      <c r="IW110" s="1" t="s">
        <v>190</v>
      </c>
      <c r="IY110" s="1" t="s">
        <v>186</v>
      </c>
      <c r="JA110" s="1" t="s">
        <v>187</v>
      </c>
      <c r="JB110" s="168">
        <v>104.29999999999973</v>
      </c>
      <c r="JC110" s="1" t="s">
        <v>188</v>
      </c>
      <c r="JE110" s="431"/>
      <c r="JF110" s="1" t="s">
        <v>190</v>
      </c>
      <c r="JG110" s="431"/>
      <c r="JH110" s="1" t="s">
        <v>186</v>
      </c>
      <c r="JI110" s="431"/>
      <c r="JJ110" s="1" t="s">
        <v>187</v>
      </c>
      <c r="JK110" s="427">
        <v>116.79999999999927</v>
      </c>
      <c r="JL110" s="432" t="s">
        <v>188</v>
      </c>
      <c r="JN110" s="431"/>
      <c r="JO110" s="1" t="s">
        <v>190</v>
      </c>
      <c r="JP110" s="431"/>
      <c r="JQ110" s="1" t="s">
        <v>186</v>
      </c>
      <c r="JR110" s="431"/>
      <c r="JS110" s="1" t="s">
        <v>187</v>
      </c>
      <c r="JU110" s="1" t="s">
        <v>188</v>
      </c>
      <c r="JW110" s="431"/>
      <c r="JX110" s="1" t="s">
        <v>190</v>
      </c>
      <c r="JY110" s="431"/>
      <c r="JZ110" s="1" t="s">
        <v>186</v>
      </c>
      <c r="KA110" s="431"/>
      <c r="KB110" s="1" t="s">
        <v>187</v>
      </c>
      <c r="KC110" s="545">
        <v>3028.0999999999058</v>
      </c>
      <c r="KD110" s="432" t="s">
        <v>188</v>
      </c>
      <c r="KG110" s="1" t="s">
        <v>190</v>
      </c>
      <c r="KI110" s="1" t="s">
        <v>186</v>
      </c>
      <c r="KK110" s="1" t="s">
        <v>187</v>
      </c>
      <c r="KL110" s="213">
        <v>132</v>
      </c>
      <c r="KM110" s="1" t="s">
        <v>188</v>
      </c>
      <c r="KO110" s="431"/>
      <c r="KP110" s="1" t="s">
        <v>190</v>
      </c>
      <c r="KQ110" s="431"/>
      <c r="KR110" s="1" t="s">
        <v>186</v>
      </c>
      <c r="KS110" s="431"/>
      <c r="KT110" s="1" t="s">
        <v>187</v>
      </c>
      <c r="KV110" s="1" t="s">
        <v>188</v>
      </c>
      <c r="KX110" s="431"/>
      <c r="KY110" s="1" t="s">
        <v>190</v>
      </c>
      <c r="KZ110" s="431"/>
      <c r="LA110" s="1" t="s">
        <v>186</v>
      </c>
      <c r="LB110" s="431"/>
      <c r="LC110" s="1" t="s">
        <v>187</v>
      </c>
      <c r="LE110" s="1" t="s">
        <v>188</v>
      </c>
      <c r="LG110" s="431"/>
      <c r="LH110" s="1" t="s">
        <v>190</v>
      </c>
      <c r="LI110" s="431"/>
      <c r="LJ110" s="1" t="s">
        <v>186</v>
      </c>
      <c r="LK110" s="431"/>
      <c r="LL110" s="1" t="s">
        <v>187</v>
      </c>
      <c r="LN110" s="1" t="s">
        <v>188</v>
      </c>
      <c r="LQ110" s="1" t="s">
        <v>190</v>
      </c>
      <c r="LS110" s="1" t="s">
        <v>186</v>
      </c>
      <c r="LU110" s="1" t="s">
        <v>187</v>
      </c>
      <c r="LV110" s="168">
        <v>68.099999999999454</v>
      </c>
      <c r="LW110" s="1" t="s">
        <v>188</v>
      </c>
      <c r="LY110" s="431"/>
      <c r="LZ110" s="1" t="s">
        <v>190</v>
      </c>
      <c r="MA110" s="431"/>
      <c r="MB110" s="1" t="s">
        <v>186</v>
      </c>
      <c r="MC110" s="431"/>
      <c r="MD110" s="1" t="s">
        <v>187</v>
      </c>
      <c r="MF110" s="1" t="s">
        <v>188</v>
      </c>
      <c r="MH110" s="431"/>
      <c r="MI110" s="1" t="s">
        <v>190</v>
      </c>
      <c r="MJ110" s="431"/>
      <c r="MK110" s="1" t="s">
        <v>186</v>
      </c>
      <c r="ML110" s="431"/>
      <c r="MM110" s="1" t="s">
        <v>187</v>
      </c>
      <c r="MN110" s="588">
        <v>860.70000000000073</v>
      </c>
      <c r="MO110" s="432" t="s">
        <v>188</v>
      </c>
      <c r="MQ110" s="431"/>
      <c r="MR110" s="1" t="s">
        <v>190</v>
      </c>
      <c r="MS110" s="431"/>
      <c r="MT110" s="1" t="s">
        <v>186</v>
      </c>
      <c r="MU110" s="431"/>
      <c r="MV110" s="1" t="s">
        <v>187</v>
      </c>
      <c r="MW110" s="545">
        <v>259.99999999999454</v>
      </c>
      <c r="MX110" s="432" t="s">
        <v>188</v>
      </c>
    </row>
    <row r="111" spans="1:363" ht="18">
      <c r="A111" s="129">
        <v>2020</v>
      </c>
      <c r="B111" s="69">
        <f>SUM(D111:AAP111)</f>
        <v>13952.89999999989</v>
      </c>
      <c r="D111"/>
      <c r="E111" s="10">
        <f>D110*0.25</f>
        <v>0</v>
      </c>
      <c r="G111" s="10">
        <f>F110*0.5</f>
        <v>0</v>
      </c>
      <c r="I111" s="10">
        <f>H110*0.75</f>
        <v>0</v>
      </c>
      <c r="K111" s="10">
        <f>J110*1</f>
        <v>151.80000000000001</v>
      </c>
      <c r="N111" s="10">
        <f>M110*0.25</f>
        <v>0</v>
      </c>
      <c r="P111" s="10">
        <f>O110*0.5</f>
        <v>0</v>
      </c>
      <c r="R111" s="10">
        <f>Q110*0.75</f>
        <v>0</v>
      </c>
      <c r="T111" s="10">
        <f>S110*1</f>
        <v>202.50000000000003</v>
      </c>
      <c r="W111" s="10">
        <f>V110*0.25</f>
        <v>0</v>
      </c>
      <c r="Y111" s="10">
        <f>X110*0.5</f>
        <v>0</v>
      </c>
      <c r="AA111" s="10">
        <f>Z110*0.75</f>
        <v>0</v>
      </c>
      <c r="AC111" s="10">
        <f>AB110*1</f>
        <v>499.89999999999964</v>
      </c>
      <c r="AF111" s="10">
        <f>AE110*0.25</f>
        <v>0</v>
      </c>
      <c r="AH111" s="10">
        <f>AG110*0.5</f>
        <v>0</v>
      </c>
      <c r="AJ111" s="10">
        <f>AI110*0.75</f>
        <v>0</v>
      </c>
      <c r="AL111" s="10">
        <f>AK110*1</f>
        <v>302.39999999999964</v>
      </c>
      <c r="AO111" s="10">
        <f>AN110*0.25</f>
        <v>0</v>
      </c>
      <c r="AQ111" s="10">
        <f>AP110*0.5</f>
        <v>0</v>
      </c>
      <c r="AS111" s="10">
        <f>AR110*0.75</f>
        <v>0</v>
      </c>
      <c r="AU111" s="10">
        <f>AT110*1</f>
        <v>181.59999999999991</v>
      </c>
      <c r="AX111" s="10">
        <f>AW110*0.25</f>
        <v>0</v>
      </c>
      <c r="AY111"/>
      <c r="AZ111" s="10">
        <f>AY110*0.5</f>
        <v>0</v>
      </c>
      <c r="BA111"/>
      <c r="BB111" s="10">
        <f>BA110*0.75</f>
        <v>0</v>
      </c>
      <c r="BD111" s="10">
        <f>BC110*1</f>
        <v>491.69999999999959</v>
      </c>
      <c r="BG111" s="10">
        <f>BF110*0.25</f>
        <v>0</v>
      </c>
      <c r="BI111" s="10">
        <f>BH110*0.5</f>
        <v>0</v>
      </c>
      <c r="BK111" s="10">
        <f>BJ110*0.75</f>
        <v>0</v>
      </c>
      <c r="BM111" s="10">
        <f>BL110*1</f>
        <v>409.69999999999982</v>
      </c>
      <c r="BP111" s="10">
        <f>BO110*0.25</f>
        <v>0</v>
      </c>
      <c r="BR111" s="10">
        <f>BQ110*0.5</f>
        <v>0</v>
      </c>
      <c r="BT111" s="10">
        <f>BS110*0.75</f>
        <v>0</v>
      </c>
      <c r="BV111" s="10">
        <f>BU110*1</f>
        <v>422.89999999999964</v>
      </c>
      <c r="BX111" s="431"/>
      <c r="BY111" s="10">
        <f>BX110*0.25</f>
        <v>0</v>
      </c>
      <c r="BZ111" s="431"/>
      <c r="CA111" s="10">
        <f>BZ110*0.5</f>
        <v>0</v>
      </c>
      <c r="CB111" s="431"/>
      <c r="CC111" s="10">
        <f>CB110*0.75</f>
        <v>0</v>
      </c>
      <c r="CD111"/>
      <c r="CE111" s="437">
        <f>CD110*1</f>
        <v>129.20000000000073</v>
      </c>
      <c r="CG111" s="431"/>
      <c r="CH111" s="10">
        <f>CG110*0.25</f>
        <v>0</v>
      </c>
      <c r="CI111" s="431"/>
      <c r="CJ111" s="10">
        <f>CI110*0.5</f>
        <v>0</v>
      </c>
      <c r="CK111" s="431"/>
      <c r="CL111" s="10">
        <f>CK110*0.75</f>
        <v>0</v>
      </c>
      <c r="CN111" s="10">
        <f>CM110*1</f>
        <v>0</v>
      </c>
      <c r="CP111" s="431"/>
      <c r="CQ111" s="10">
        <f>CP110*0.25</f>
        <v>0</v>
      </c>
      <c r="CR111" s="431"/>
      <c r="CS111" s="10">
        <f>CR110*0.5</f>
        <v>0</v>
      </c>
      <c r="CT111" s="431"/>
      <c r="CU111" s="10">
        <f>CT110*0.75</f>
        <v>0</v>
      </c>
      <c r="CW111" s="10">
        <f>CV110*1</f>
        <v>0</v>
      </c>
      <c r="CY111" s="431"/>
      <c r="CZ111" s="10">
        <f>CY110*0.25</f>
        <v>0</v>
      </c>
      <c r="DA111" s="431"/>
      <c r="DB111" s="10">
        <f>DA110*0.5</f>
        <v>0</v>
      </c>
      <c r="DC111" s="431"/>
      <c r="DD111" s="10">
        <f>DC110*0.75</f>
        <v>0</v>
      </c>
      <c r="DF111" s="437">
        <f>DE110*1</f>
        <v>154.99999999999818</v>
      </c>
      <c r="DH111" s="431"/>
      <c r="DI111" s="10">
        <f>DH110*0.25</f>
        <v>0</v>
      </c>
      <c r="DJ111" s="431"/>
      <c r="DK111" s="10">
        <f>DJ110*0.5</f>
        <v>0</v>
      </c>
      <c r="DL111" s="431"/>
      <c r="DM111" s="10">
        <f>DL110*0.75</f>
        <v>0</v>
      </c>
      <c r="DO111" s="10">
        <f>DN110*1</f>
        <v>0</v>
      </c>
      <c r="DQ111" s="431"/>
      <c r="DR111" s="10">
        <f>DQ110*0.25</f>
        <v>0</v>
      </c>
      <c r="DS111" s="431"/>
      <c r="DT111" s="10">
        <f>DS110*0.5</f>
        <v>0</v>
      </c>
      <c r="DU111" s="431"/>
      <c r="DV111" s="10">
        <f>DU110*0.75</f>
        <v>0</v>
      </c>
      <c r="DX111" s="437">
        <f>DW110*1</f>
        <v>145.29999999999927</v>
      </c>
      <c r="DZ111" s="431"/>
      <c r="EA111" s="10">
        <f>DZ110*0.25</f>
        <v>0</v>
      </c>
      <c r="EB111" s="431"/>
      <c r="EC111" s="10">
        <f>EB110*0.5</f>
        <v>0</v>
      </c>
      <c r="ED111" s="431"/>
      <c r="EE111" s="10">
        <f>ED110*0.75</f>
        <v>0</v>
      </c>
      <c r="EG111" s="10">
        <f>EF110*1</f>
        <v>0</v>
      </c>
      <c r="EI111" s="431"/>
      <c r="EJ111" s="10">
        <f>EI110*0.25</f>
        <v>0</v>
      </c>
      <c r="EK111" s="431"/>
      <c r="EL111" s="10">
        <f>EK110*0.5</f>
        <v>0</v>
      </c>
      <c r="EM111" s="431"/>
      <c r="EN111" s="10">
        <f>EM110*0.75</f>
        <v>0</v>
      </c>
      <c r="EP111" s="10">
        <f>EO110*1</f>
        <v>0</v>
      </c>
      <c r="ER111" s="431"/>
      <c r="ES111" s="10">
        <f>ER110*0.25</f>
        <v>0</v>
      </c>
      <c r="ET111" s="431"/>
      <c r="EU111" s="10">
        <f>ET110*0.5</f>
        <v>0</v>
      </c>
      <c r="EV111" s="431"/>
      <c r="EW111" s="10">
        <f>EV110*0.75</f>
        <v>0</v>
      </c>
      <c r="EY111" s="10">
        <f>EX110*1</f>
        <v>0</v>
      </c>
      <c r="FA111" s="431"/>
      <c r="FB111" s="10">
        <f>FA110*0.25</f>
        <v>0</v>
      </c>
      <c r="FC111" s="431"/>
      <c r="FD111" s="10">
        <f>FC110*0.5</f>
        <v>0</v>
      </c>
      <c r="FE111" s="431"/>
      <c r="FF111" s="10">
        <f>FE110*0.75</f>
        <v>0</v>
      </c>
      <c r="FH111" s="437">
        <f>FG110*1</f>
        <v>245.79999999999745</v>
      </c>
      <c r="FJ111" s="431"/>
      <c r="FK111" s="10">
        <f>FJ110*0.25</f>
        <v>0</v>
      </c>
      <c r="FL111" s="431"/>
      <c r="FM111" s="10">
        <f>FL110*0.5</f>
        <v>0</v>
      </c>
      <c r="FN111" s="431"/>
      <c r="FO111" s="10">
        <f>FN110*0.75</f>
        <v>0</v>
      </c>
      <c r="FP111"/>
      <c r="FQ111" s="437">
        <f>FP110*1</f>
        <v>652.89999999999964</v>
      </c>
      <c r="FS111" s="431"/>
      <c r="FT111" s="10">
        <f>FS110*0.25</f>
        <v>0</v>
      </c>
      <c r="FU111" s="431"/>
      <c r="FV111" s="10">
        <f>FU110*0.5</f>
        <v>0</v>
      </c>
      <c r="FW111" s="431"/>
      <c r="FX111" s="10">
        <f>FW110*0.75</f>
        <v>0</v>
      </c>
      <c r="FZ111" s="10">
        <f>FY110*1</f>
        <v>0</v>
      </c>
      <c r="GB111" s="431"/>
      <c r="GC111" s="10">
        <f>GB110*0.25</f>
        <v>0</v>
      </c>
      <c r="GD111" s="431"/>
      <c r="GE111" s="10">
        <f>GD110*0.5</f>
        <v>0</v>
      </c>
      <c r="GF111" s="431"/>
      <c r="GG111" s="10">
        <f>GF110*0.75</f>
        <v>0</v>
      </c>
      <c r="GI111" s="10">
        <f>GH110*1</f>
        <v>0</v>
      </c>
      <c r="GK111" s="431"/>
      <c r="GL111" s="10">
        <f>GK110*0.25</f>
        <v>0</v>
      </c>
      <c r="GM111" s="431"/>
      <c r="GN111" s="10">
        <f>GM110*0.5</f>
        <v>0</v>
      </c>
      <c r="GO111" s="431"/>
      <c r="GP111" s="10">
        <f>GO110*0.75</f>
        <v>0</v>
      </c>
      <c r="GR111" s="437">
        <f>GQ110*1</f>
        <v>1249.9999999999982</v>
      </c>
      <c r="GT111" s="431"/>
      <c r="GU111" s="10">
        <f>GT110*0.25</f>
        <v>0</v>
      </c>
      <c r="GV111" s="431"/>
      <c r="GW111" s="10">
        <f>GV110*0.5</f>
        <v>0</v>
      </c>
      <c r="GX111" s="431"/>
      <c r="GY111" s="10">
        <f>GX110*0.75</f>
        <v>0</v>
      </c>
      <c r="HA111" s="10">
        <f>GZ110*1</f>
        <v>0</v>
      </c>
      <c r="HD111" s="10">
        <f>HC110*0.25</f>
        <v>0</v>
      </c>
      <c r="HF111" s="10">
        <f>HE110*0.5</f>
        <v>0</v>
      </c>
      <c r="HH111" s="10">
        <f>HG110*0.75</f>
        <v>0</v>
      </c>
      <c r="HJ111" s="10">
        <f>HI110*1</f>
        <v>475.79999999999927</v>
      </c>
      <c r="HL111" s="431"/>
      <c r="HM111" s="10">
        <f>HL110*0.25</f>
        <v>0</v>
      </c>
      <c r="HN111" s="431"/>
      <c r="HO111" s="10">
        <f>HN110*0.5</f>
        <v>0</v>
      </c>
      <c r="HP111" s="431"/>
      <c r="HQ111" s="10">
        <f>HP110*0.75</f>
        <v>0</v>
      </c>
      <c r="HS111" s="10">
        <f>HR110*1</f>
        <v>0</v>
      </c>
      <c r="HU111" s="431"/>
      <c r="HV111" s="10">
        <f>HU110*0.25</f>
        <v>0</v>
      </c>
      <c r="HW111" s="431"/>
      <c r="HX111" s="10">
        <f>HW110*0.5</f>
        <v>0</v>
      </c>
      <c r="HY111" s="431"/>
      <c r="HZ111" s="10">
        <f>HY110*0.75</f>
        <v>0</v>
      </c>
      <c r="IB111" s="437">
        <f>IA110*1</f>
        <v>3666.3999999999996</v>
      </c>
      <c r="ID111" s="431"/>
      <c r="IE111" s="10">
        <f>ID110*0.25</f>
        <v>0</v>
      </c>
      <c r="IF111" s="431"/>
      <c r="IG111" s="10">
        <f>IF110*0.5</f>
        <v>0</v>
      </c>
      <c r="IH111" s="431"/>
      <c r="II111" s="10">
        <f>IH110*0.75</f>
        <v>0</v>
      </c>
      <c r="IK111" s="10">
        <f>IJ110*1</f>
        <v>0</v>
      </c>
      <c r="IM111" s="431"/>
      <c r="IN111" s="10">
        <f>IM110*0.25</f>
        <v>0</v>
      </c>
      <c r="IO111" s="431"/>
      <c r="IP111" s="10">
        <f>IO110*0.5</f>
        <v>0</v>
      </c>
      <c r="IQ111" s="431"/>
      <c r="IR111" s="10">
        <f>IQ110*0.75</f>
        <v>0</v>
      </c>
      <c r="IT111" s="10">
        <f>IS110*1</f>
        <v>0</v>
      </c>
      <c r="IW111" s="10">
        <f>IV110*0.25</f>
        <v>0</v>
      </c>
      <c r="IY111" s="10">
        <f>IX110*0.5</f>
        <v>0</v>
      </c>
      <c r="JA111" s="10">
        <f>IZ110*0.75</f>
        <v>0</v>
      </c>
      <c r="JC111" s="10">
        <f>JB110*1</f>
        <v>104.29999999999973</v>
      </c>
      <c r="JE111" s="431"/>
      <c r="JF111" s="10">
        <f>JE110*0.25</f>
        <v>0</v>
      </c>
      <c r="JG111" s="431"/>
      <c r="JH111" s="10">
        <f>JG110*0.5</f>
        <v>0</v>
      </c>
      <c r="JI111" s="431"/>
      <c r="JJ111" s="10">
        <f>JI110*0.75</f>
        <v>0</v>
      </c>
      <c r="JL111" s="437">
        <f>JK110*1</f>
        <v>116.79999999999927</v>
      </c>
      <c r="JN111" s="431"/>
      <c r="JO111" s="10">
        <f>JN110*0.25</f>
        <v>0</v>
      </c>
      <c r="JP111" s="431"/>
      <c r="JQ111" s="10">
        <f>JP110*0.5</f>
        <v>0</v>
      </c>
      <c r="JR111" s="431"/>
      <c r="JS111" s="10">
        <f>JR110*0.75</f>
        <v>0</v>
      </c>
      <c r="JU111" s="10">
        <f>JT110*1</f>
        <v>0</v>
      </c>
      <c r="JW111" s="431"/>
      <c r="JX111" s="10">
        <f>JW110*0.25</f>
        <v>0</v>
      </c>
      <c r="JY111" s="431"/>
      <c r="JZ111" s="10">
        <f>JY110*0.5</f>
        <v>0</v>
      </c>
      <c r="KA111" s="431"/>
      <c r="KB111" s="10">
        <f>KA110*0.75</f>
        <v>0</v>
      </c>
      <c r="KD111" s="437">
        <f t="shared" ref="KD111" si="34">KC110*1</f>
        <v>3028.0999999999058</v>
      </c>
      <c r="KG111" s="10">
        <f>KF110*0.25</f>
        <v>0</v>
      </c>
      <c r="KI111" s="10">
        <f>KH110*0.5</f>
        <v>0</v>
      </c>
      <c r="KK111" s="10">
        <f>KJ110*0.75</f>
        <v>0</v>
      </c>
      <c r="KM111" s="10">
        <f>KL110*1</f>
        <v>132</v>
      </c>
      <c r="KO111" s="431"/>
      <c r="KP111" s="10">
        <f>KO110*0.25</f>
        <v>0</v>
      </c>
      <c r="KQ111" s="431"/>
      <c r="KR111" s="10">
        <f>KQ110*0.5</f>
        <v>0</v>
      </c>
      <c r="KS111" s="431"/>
      <c r="KT111" s="10">
        <f>KS110*0.75</f>
        <v>0</v>
      </c>
      <c r="KV111" s="10">
        <f>KU110*1</f>
        <v>0</v>
      </c>
      <c r="KX111" s="431"/>
      <c r="KY111" s="10">
        <f>KX110*0.25</f>
        <v>0</v>
      </c>
      <c r="KZ111" s="431"/>
      <c r="LA111" s="10">
        <f>KZ110*0.5</f>
        <v>0</v>
      </c>
      <c r="LB111" s="431"/>
      <c r="LC111" s="10">
        <f>LB110*0.75</f>
        <v>0</v>
      </c>
      <c r="LE111" s="10">
        <f>LD110*1</f>
        <v>0</v>
      </c>
      <c r="LG111" s="431"/>
      <c r="LH111" s="10">
        <f>LG110*0.25</f>
        <v>0</v>
      </c>
      <c r="LI111" s="431"/>
      <c r="LJ111" s="10">
        <f>LI110*0.5</f>
        <v>0</v>
      </c>
      <c r="LK111" s="431"/>
      <c r="LL111" s="10">
        <f>LK110*0.75</f>
        <v>0</v>
      </c>
      <c r="LN111" s="10">
        <f>LM110*1</f>
        <v>0</v>
      </c>
      <c r="LQ111" s="10">
        <f>LP110*0.25</f>
        <v>0</v>
      </c>
      <c r="LS111" s="10">
        <f>LR110*0.5</f>
        <v>0</v>
      </c>
      <c r="LU111" s="10">
        <f>LT110*0.75</f>
        <v>0</v>
      </c>
      <c r="LW111" s="10">
        <f>LV110*1</f>
        <v>68.099999999999454</v>
      </c>
      <c r="LY111" s="431"/>
      <c r="LZ111" s="10">
        <f>LY110*0.25</f>
        <v>0</v>
      </c>
      <c r="MA111" s="431"/>
      <c r="MB111" s="10">
        <f>MA110*0.5</f>
        <v>0</v>
      </c>
      <c r="MC111" s="431"/>
      <c r="MD111" s="10">
        <f>MC110*0.75</f>
        <v>0</v>
      </c>
      <c r="MF111" s="10">
        <f>ME110*1</f>
        <v>0</v>
      </c>
      <c r="MH111" s="431"/>
      <c r="MI111" s="10">
        <f>MH110*0.25</f>
        <v>0</v>
      </c>
      <c r="MJ111" s="431"/>
      <c r="MK111" s="10">
        <f>MJ110*0.5</f>
        <v>0</v>
      </c>
      <c r="ML111" s="431"/>
      <c r="MM111" s="10">
        <f>ML110*0.75</f>
        <v>0</v>
      </c>
      <c r="MO111" s="437">
        <f>MN110*1</f>
        <v>860.70000000000073</v>
      </c>
      <c r="MQ111" s="431"/>
      <c r="MR111" s="10">
        <f>MQ110*0.25</f>
        <v>0</v>
      </c>
      <c r="MS111" s="431"/>
      <c r="MT111" s="10">
        <f>MS110*0.5</f>
        <v>0</v>
      </c>
      <c r="MU111" s="431"/>
      <c r="MV111" s="10">
        <f>MU110*0.75</f>
        <v>0</v>
      </c>
      <c r="MX111" s="437">
        <f>MW110*1</f>
        <v>259.99999999999454</v>
      </c>
    </row>
    <row r="112" spans="1:363" s="60" customFormat="1" ht="15">
      <c r="B112" s="378"/>
      <c r="C112" s="379"/>
      <c r="E112" s="380"/>
      <c r="L112" s="379"/>
      <c r="U112" s="379"/>
      <c r="AD112" s="379"/>
      <c r="AM112" s="379"/>
      <c r="AR112" s="383"/>
      <c r="AV112" s="379"/>
      <c r="AW112" s="235"/>
      <c r="AY112" s="235"/>
      <c r="BA112" s="382"/>
      <c r="BC112" s="382"/>
      <c r="BE112" s="379"/>
      <c r="BN112" s="379"/>
      <c r="BW112" s="379"/>
      <c r="BX112" s="387"/>
      <c r="BY112" s="387"/>
      <c r="BZ112" s="387"/>
      <c r="CA112" s="387"/>
      <c r="CB112" s="387"/>
      <c r="CC112" s="387"/>
      <c r="CD112" s="387"/>
      <c r="CE112" s="456"/>
      <c r="CF112" s="379"/>
      <c r="CG112" s="456"/>
      <c r="CI112" s="456"/>
      <c r="CK112" s="456"/>
      <c r="CO112" s="379"/>
      <c r="CP112" s="456"/>
      <c r="CR112" s="456"/>
      <c r="CT112" s="456"/>
      <c r="CX112" s="379"/>
      <c r="CY112" s="456"/>
      <c r="DA112" s="456"/>
      <c r="DC112" s="456"/>
      <c r="DF112" s="456"/>
      <c r="DG112" s="379"/>
      <c r="DH112" s="456"/>
      <c r="DJ112" s="456"/>
      <c r="DL112" s="456"/>
      <c r="DP112" s="379"/>
      <c r="DQ112" s="456"/>
      <c r="DS112" s="456"/>
      <c r="DU112" s="456"/>
      <c r="DX112" s="456"/>
      <c r="DY112" s="379"/>
      <c r="DZ112" s="456"/>
      <c r="EB112" s="456"/>
      <c r="ED112" s="456"/>
      <c r="EH112" s="379"/>
      <c r="EI112" s="456"/>
      <c r="EK112" s="456"/>
      <c r="EM112" s="456"/>
      <c r="EQ112" s="379"/>
      <c r="ER112" s="456"/>
      <c r="ET112" s="456"/>
      <c r="EV112" s="456"/>
      <c r="EZ112" s="379"/>
      <c r="FA112" s="456"/>
      <c r="FC112" s="456"/>
      <c r="FE112" s="456"/>
      <c r="FH112" s="456"/>
      <c r="FI112" s="379"/>
      <c r="FJ112" s="456"/>
      <c r="FL112" s="456"/>
      <c r="FN112" s="383"/>
      <c r="FP112" s="383"/>
      <c r="FQ112" s="456"/>
      <c r="FR112" s="379"/>
      <c r="FS112" s="456"/>
      <c r="FU112" s="456"/>
      <c r="FW112" s="456"/>
      <c r="GA112" s="379"/>
      <c r="GB112" s="456"/>
      <c r="GD112" s="456"/>
      <c r="GF112" s="456"/>
      <c r="GJ112" s="379"/>
      <c r="GK112" s="456"/>
      <c r="GM112" s="456"/>
      <c r="GO112" s="456"/>
      <c r="GR112" s="456"/>
      <c r="GS112" s="379"/>
      <c r="GT112" s="456"/>
      <c r="GV112" s="456"/>
      <c r="GX112" s="456"/>
      <c r="HB112" s="379"/>
      <c r="HK112" s="379"/>
      <c r="HL112" s="456"/>
      <c r="HN112" s="456"/>
      <c r="HP112" s="456"/>
      <c r="HT112" s="379"/>
      <c r="HU112" s="456"/>
      <c r="HW112" s="456"/>
      <c r="HY112" s="456"/>
      <c r="IB112" s="456"/>
      <c r="IC112" s="379"/>
      <c r="ID112" s="456"/>
      <c r="IF112" s="456"/>
      <c r="IH112" s="456"/>
      <c r="IL112" s="379"/>
      <c r="IM112" s="456"/>
      <c r="IO112" s="456"/>
      <c r="IQ112" s="456"/>
      <c r="IU112" s="379"/>
      <c r="JD112" s="379"/>
      <c r="JE112" s="456"/>
      <c r="JG112" s="456"/>
      <c r="JI112" s="456"/>
      <c r="JL112" s="456"/>
      <c r="JM112" s="379"/>
      <c r="JN112" s="456"/>
      <c r="JP112" s="456"/>
      <c r="JR112" s="456"/>
      <c r="JV112" s="379"/>
      <c r="JW112" s="456"/>
      <c r="JY112" s="456"/>
      <c r="KA112" s="456"/>
      <c r="KD112" s="456"/>
      <c r="KE112" s="379"/>
      <c r="KN112" s="379"/>
      <c r="KO112" s="456"/>
      <c r="KQ112" s="456"/>
      <c r="KS112" s="456"/>
      <c r="KW112" s="379"/>
      <c r="KX112" s="456"/>
      <c r="KZ112" s="456"/>
      <c r="LB112" s="456"/>
      <c r="LF112" s="379"/>
      <c r="LG112" s="456"/>
      <c r="LI112" s="456"/>
      <c r="LK112" s="456"/>
      <c r="LO112" s="379"/>
      <c r="LX112" s="379"/>
      <c r="LY112" s="456"/>
      <c r="MA112" s="456"/>
      <c r="MC112" s="456"/>
      <c r="MG112" s="379"/>
      <c r="MH112" s="456"/>
      <c r="MJ112" s="456"/>
      <c r="ML112" s="456"/>
      <c r="MO112" s="456"/>
      <c r="MP112" s="379"/>
      <c r="MQ112" s="456"/>
      <c r="MS112" s="456"/>
      <c r="MU112" s="456"/>
      <c r="MX112" s="456"/>
      <c r="MY112" s="379"/>
    </row>
    <row r="113" spans="1:363" ht="18">
      <c r="A113" s="123" t="s">
        <v>2548</v>
      </c>
      <c r="B113" s="69"/>
      <c r="D113"/>
      <c r="E113" s="1" t="s">
        <v>190</v>
      </c>
      <c r="G113" s="1" t="s">
        <v>186</v>
      </c>
      <c r="I113" s="1" t="s">
        <v>187</v>
      </c>
      <c r="J113" s="157">
        <v>332</v>
      </c>
      <c r="K113" s="1" t="s">
        <v>188</v>
      </c>
      <c r="N113" s="1" t="s">
        <v>190</v>
      </c>
      <c r="P113" s="1" t="s">
        <v>186</v>
      </c>
      <c r="R113" s="1" t="s">
        <v>187</v>
      </c>
      <c r="S113" s="168">
        <v>42.000000000000057</v>
      </c>
      <c r="T113" s="1" t="s">
        <v>188</v>
      </c>
      <c r="W113" s="1" t="s">
        <v>190</v>
      </c>
      <c r="Y113" s="1" t="s">
        <v>186</v>
      </c>
      <c r="AA113" s="1" t="s">
        <v>187</v>
      </c>
      <c r="AB113" s="168">
        <v>641.99999999999955</v>
      </c>
      <c r="AC113" s="1" t="s">
        <v>188</v>
      </c>
      <c r="AF113" s="1" t="s">
        <v>190</v>
      </c>
      <c r="AH113" s="1" t="s">
        <v>186</v>
      </c>
      <c r="AJ113" s="1" t="s">
        <v>187</v>
      </c>
      <c r="AK113" s="168">
        <v>105.19999999999959</v>
      </c>
      <c r="AL113" s="1" t="s">
        <v>188</v>
      </c>
      <c r="AO113" s="1" t="s">
        <v>190</v>
      </c>
      <c r="AQ113" s="1" t="s">
        <v>186</v>
      </c>
      <c r="AS113" s="1" t="s">
        <v>187</v>
      </c>
      <c r="AT113" s="168">
        <v>175.20000000000027</v>
      </c>
      <c r="AU113" s="1" t="s">
        <v>188</v>
      </c>
      <c r="AX113" s="1" t="s">
        <v>190</v>
      </c>
      <c r="AY113"/>
      <c r="AZ113" s="1" t="s">
        <v>186</v>
      </c>
      <c r="BA113"/>
      <c r="BB113" s="1" t="s">
        <v>187</v>
      </c>
      <c r="BC113" s="168">
        <v>328.49999999999977</v>
      </c>
      <c r="BD113" s="1" t="s">
        <v>188</v>
      </c>
      <c r="BG113" s="1" t="s">
        <v>190</v>
      </c>
      <c r="BI113" s="1" t="s">
        <v>186</v>
      </c>
      <c r="BK113" s="1" t="s">
        <v>187</v>
      </c>
      <c r="BL113" s="168">
        <v>497.00000000000182</v>
      </c>
      <c r="BM113" s="1" t="s">
        <v>188</v>
      </c>
      <c r="BP113" s="1" t="s">
        <v>190</v>
      </c>
      <c r="BR113" s="1" t="s">
        <v>186</v>
      </c>
      <c r="BT113" s="1" t="s">
        <v>187</v>
      </c>
      <c r="BU113" s="168">
        <v>218.10000000000082</v>
      </c>
      <c r="BV113" s="1" t="s">
        <v>188</v>
      </c>
      <c r="BX113" s="431"/>
      <c r="BY113" s="1" t="s">
        <v>190</v>
      </c>
      <c r="BZ113" s="431"/>
      <c r="CA113" s="1" t="s">
        <v>186</v>
      </c>
      <c r="CB113" s="431"/>
      <c r="CC113" s="1" t="s">
        <v>187</v>
      </c>
      <c r="CD113" s="427">
        <v>172.49999999999636</v>
      </c>
      <c r="CE113" s="432" t="s">
        <v>188</v>
      </c>
      <c r="CG113" s="431"/>
      <c r="CH113" s="1" t="s">
        <v>190</v>
      </c>
      <c r="CI113" s="431"/>
      <c r="CJ113" s="1" t="s">
        <v>186</v>
      </c>
      <c r="CK113" s="431"/>
      <c r="CL113" s="1" t="s">
        <v>187</v>
      </c>
      <c r="CN113" s="1" t="s">
        <v>188</v>
      </c>
      <c r="CP113" s="431"/>
      <c r="CQ113" s="1" t="s">
        <v>190</v>
      </c>
      <c r="CR113" s="431"/>
      <c r="CS113" s="1" t="s">
        <v>186</v>
      </c>
      <c r="CT113" s="431"/>
      <c r="CU113" s="1" t="s">
        <v>187</v>
      </c>
      <c r="CW113" s="1" t="s">
        <v>188</v>
      </c>
      <c r="CY113" s="431"/>
      <c r="CZ113" s="1" t="s">
        <v>190</v>
      </c>
      <c r="DA113" s="431"/>
      <c r="DB113" s="1" t="s">
        <v>186</v>
      </c>
      <c r="DC113" s="431"/>
      <c r="DD113" s="1" t="s">
        <v>187</v>
      </c>
      <c r="DE113" s="545">
        <v>310.29999999999563</v>
      </c>
      <c r="DF113" s="432" t="s">
        <v>188</v>
      </c>
      <c r="DH113" s="431"/>
      <c r="DI113" s="1" t="s">
        <v>190</v>
      </c>
      <c r="DJ113" s="431"/>
      <c r="DK113" s="1" t="s">
        <v>186</v>
      </c>
      <c r="DL113" s="431"/>
      <c r="DM113" s="1" t="s">
        <v>187</v>
      </c>
      <c r="DO113" s="1" t="s">
        <v>188</v>
      </c>
      <c r="DQ113" s="431"/>
      <c r="DR113" s="1" t="s">
        <v>190</v>
      </c>
      <c r="DS113" s="431"/>
      <c r="DT113" s="1" t="s">
        <v>186</v>
      </c>
      <c r="DU113" s="431"/>
      <c r="DV113" s="1" t="s">
        <v>187</v>
      </c>
      <c r="DW113" s="545">
        <v>272.79999999999563</v>
      </c>
      <c r="DX113" s="432" t="s">
        <v>188</v>
      </c>
      <c r="DZ113" s="431"/>
      <c r="EA113" s="1" t="s">
        <v>190</v>
      </c>
      <c r="EB113" s="431"/>
      <c r="EC113" s="1" t="s">
        <v>186</v>
      </c>
      <c r="ED113" s="431"/>
      <c r="EE113" s="1" t="s">
        <v>187</v>
      </c>
      <c r="EG113" s="1" t="s">
        <v>188</v>
      </c>
      <c r="EI113" s="431"/>
      <c r="EJ113" s="1" t="s">
        <v>190</v>
      </c>
      <c r="EK113" s="431"/>
      <c r="EL113" s="1" t="s">
        <v>186</v>
      </c>
      <c r="EM113" s="431"/>
      <c r="EN113" s="1" t="s">
        <v>187</v>
      </c>
      <c r="EP113" s="1" t="s">
        <v>188</v>
      </c>
      <c r="ER113" s="431"/>
      <c r="ES113" s="1" t="s">
        <v>190</v>
      </c>
      <c r="ET113" s="431"/>
      <c r="EU113" s="1" t="s">
        <v>186</v>
      </c>
      <c r="EV113" s="431"/>
      <c r="EW113" s="1" t="s">
        <v>187</v>
      </c>
      <c r="EY113" s="1" t="s">
        <v>188</v>
      </c>
      <c r="FA113" s="431"/>
      <c r="FB113" s="1" t="s">
        <v>190</v>
      </c>
      <c r="FC113" s="431"/>
      <c r="FD113" s="1" t="s">
        <v>186</v>
      </c>
      <c r="FE113" s="431"/>
      <c r="FF113" s="1" t="s">
        <v>187</v>
      </c>
      <c r="FG113" s="427">
        <v>160.19999999999891</v>
      </c>
      <c r="FH113" s="432" t="s">
        <v>188</v>
      </c>
      <c r="FJ113" s="431"/>
      <c r="FK113" s="1" t="s">
        <v>190</v>
      </c>
      <c r="FL113" s="431"/>
      <c r="FM113" s="1" t="s">
        <v>186</v>
      </c>
      <c r="FN113" s="431"/>
      <c r="FO113" s="1" t="s">
        <v>187</v>
      </c>
      <c r="FP113" s="545">
        <v>468.49999999999636</v>
      </c>
      <c r="FQ113" s="432" t="s">
        <v>188</v>
      </c>
      <c r="FS113" s="431"/>
      <c r="FT113" s="1" t="s">
        <v>190</v>
      </c>
      <c r="FU113" s="431"/>
      <c r="FV113" s="1" t="s">
        <v>186</v>
      </c>
      <c r="FW113" s="431"/>
      <c r="FX113" s="1" t="s">
        <v>187</v>
      </c>
      <c r="FZ113" s="1" t="s">
        <v>188</v>
      </c>
      <c r="GB113" s="431"/>
      <c r="GC113" s="1" t="s">
        <v>190</v>
      </c>
      <c r="GD113" s="431"/>
      <c r="GE113" s="1" t="s">
        <v>186</v>
      </c>
      <c r="GF113" s="431"/>
      <c r="GG113" s="1" t="s">
        <v>187</v>
      </c>
      <c r="GI113" s="1" t="s">
        <v>188</v>
      </c>
      <c r="GK113" s="431"/>
      <c r="GL113" s="1" t="s">
        <v>190</v>
      </c>
      <c r="GM113" s="431"/>
      <c r="GN113" s="1" t="s">
        <v>186</v>
      </c>
      <c r="GO113" s="431"/>
      <c r="GP113" s="1" t="s">
        <v>187</v>
      </c>
      <c r="GQ113" s="545">
        <v>1342.4999999999964</v>
      </c>
      <c r="GR113" s="432" t="s">
        <v>188</v>
      </c>
      <c r="GT113" s="431"/>
      <c r="GU113" s="1" t="s">
        <v>190</v>
      </c>
      <c r="GV113" s="431"/>
      <c r="GW113" s="1" t="s">
        <v>186</v>
      </c>
      <c r="GX113" s="431"/>
      <c r="GY113" s="1" t="s">
        <v>187</v>
      </c>
      <c r="HA113" s="1" t="s">
        <v>188</v>
      </c>
      <c r="HD113" s="1" t="s">
        <v>190</v>
      </c>
      <c r="HF113" s="1" t="s">
        <v>186</v>
      </c>
      <c r="HH113" s="1" t="s">
        <v>187</v>
      </c>
      <c r="HI113" s="168">
        <v>562.29999999999973</v>
      </c>
      <c r="HJ113" s="1" t="s">
        <v>188</v>
      </c>
      <c r="HL113" s="431"/>
      <c r="HM113" s="1" t="s">
        <v>190</v>
      </c>
      <c r="HN113" s="431"/>
      <c r="HO113" s="1" t="s">
        <v>186</v>
      </c>
      <c r="HP113" s="431"/>
      <c r="HQ113" s="1" t="s">
        <v>187</v>
      </c>
      <c r="HS113" s="1" t="s">
        <v>188</v>
      </c>
      <c r="HU113" s="431"/>
      <c r="HV113" s="1" t="s">
        <v>190</v>
      </c>
      <c r="HW113" s="431"/>
      <c r="HX113" s="1" t="s">
        <v>186</v>
      </c>
      <c r="HY113" s="431"/>
      <c r="HZ113" s="1" t="s">
        <v>187</v>
      </c>
      <c r="IA113" s="545">
        <v>3992.5999999999985</v>
      </c>
      <c r="IB113" s="432" t="s">
        <v>188</v>
      </c>
      <c r="ID113" s="431"/>
      <c r="IE113" s="1" t="s">
        <v>190</v>
      </c>
      <c r="IF113" s="431"/>
      <c r="IG113" s="1" t="s">
        <v>186</v>
      </c>
      <c r="IH113" s="431"/>
      <c r="II113" s="1" t="s">
        <v>187</v>
      </c>
      <c r="IK113" s="1" t="s">
        <v>188</v>
      </c>
      <c r="IM113" s="431"/>
      <c r="IN113" s="1" t="s">
        <v>190</v>
      </c>
      <c r="IO113" s="431"/>
      <c r="IP113" s="1" t="s">
        <v>186</v>
      </c>
      <c r="IQ113" s="431"/>
      <c r="IR113" s="1" t="s">
        <v>187</v>
      </c>
      <c r="IT113" s="1" t="s">
        <v>188</v>
      </c>
      <c r="IW113" s="1" t="s">
        <v>190</v>
      </c>
      <c r="IY113" s="1" t="s">
        <v>186</v>
      </c>
      <c r="JA113" s="1" t="s">
        <v>187</v>
      </c>
      <c r="JB113" s="168">
        <v>323.20000000000073</v>
      </c>
      <c r="JC113" s="1" t="s">
        <v>188</v>
      </c>
      <c r="JE113" s="431"/>
      <c r="JF113" s="1" t="s">
        <v>190</v>
      </c>
      <c r="JG113" s="431"/>
      <c r="JH113" s="1" t="s">
        <v>186</v>
      </c>
      <c r="JI113" s="431"/>
      <c r="JJ113" s="1" t="s">
        <v>187</v>
      </c>
      <c r="JK113" s="427">
        <v>384.70000000000073</v>
      </c>
      <c r="JL113" s="432" t="s">
        <v>188</v>
      </c>
      <c r="JN113" s="431"/>
      <c r="JO113" s="1" t="s">
        <v>190</v>
      </c>
      <c r="JP113" s="431"/>
      <c r="JQ113" s="1" t="s">
        <v>186</v>
      </c>
      <c r="JR113" s="431"/>
      <c r="JS113" s="1" t="s">
        <v>187</v>
      </c>
      <c r="JU113" s="1" t="s">
        <v>188</v>
      </c>
      <c r="JW113" s="431"/>
      <c r="JX113" s="1" t="s">
        <v>190</v>
      </c>
      <c r="JY113" s="431"/>
      <c r="JZ113" s="1" t="s">
        <v>186</v>
      </c>
      <c r="KA113" s="431"/>
      <c r="KB113" s="1" t="s">
        <v>187</v>
      </c>
      <c r="KC113" s="545">
        <v>1630.0999999999312</v>
      </c>
      <c r="KD113" s="432" t="s">
        <v>188</v>
      </c>
      <c r="KG113" s="1" t="s">
        <v>190</v>
      </c>
      <c r="KI113" s="1" t="s">
        <v>186</v>
      </c>
      <c r="KK113" s="1" t="s">
        <v>187</v>
      </c>
      <c r="KL113" s="213">
        <v>49.000000000000909</v>
      </c>
      <c r="KM113" s="1" t="s">
        <v>188</v>
      </c>
      <c r="KO113" s="431"/>
      <c r="KP113" s="1" t="s">
        <v>190</v>
      </c>
      <c r="KQ113" s="431"/>
      <c r="KR113" s="1" t="s">
        <v>186</v>
      </c>
      <c r="KS113" s="431"/>
      <c r="KT113" s="1" t="s">
        <v>187</v>
      </c>
      <c r="KV113" s="1" t="s">
        <v>188</v>
      </c>
      <c r="KX113" s="431"/>
      <c r="KY113" s="1" t="s">
        <v>190</v>
      </c>
      <c r="KZ113" s="431"/>
      <c r="LA113" s="1" t="s">
        <v>186</v>
      </c>
      <c r="LB113" s="431"/>
      <c r="LC113" s="1" t="s">
        <v>187</v>
      </c>
      <c r="LE113" s="1" t="s">
        <v>188</v>
      </c>
      <c r="LG113" s="431"/>
      <c r="LH113" s="1" t="s">
        <v>190</v>
      </c>
      <c r="LI113" s="431"/>
      <c r="LJ113" s="1" t="s">
        <v>186</v>
      </c>
      <c r="LK113" s="431"/>
      <c r="LL113" s="1" t="s">
        <v>187</v>
      </c>
      <c r="LN113" s="1" t="s">
        <v>188</v>
      </c>
      <c r="LQ113" s="1" t="s">
        <v>190</v>
      </c>
      <c r="LS113" s="1" t="s">
        <v>186</v>
      </c>
      <c r="LU113" s="1" t="s">
        <v>187</v>
      </c>
      <c r="LV113" s="168">
        <v>235.40000000000146</v>
      </c>
      <c r="LW113" s="1" t="s">
        <v>188</v>
      </c>
      <c r="LY113" s="431"/>
      <c r="LZ113" s="1" t="s">
        <v>190</v>
      </c>
      <c r="MA113" s="431"/>
      <c r="MB113" s="1" t="s">
        <v>186</v>
      </c>
      <c r="MC113" s="431"/>
      <c r="MD113" s="1" t="s">
        <v>187</v>
      </c>
      <c r="MF113" s="1" t="s">
        <v>188</v>
      </c>
      <c r="MH113" s="431"/>
      <c r="MI113" s="1" t="s">
        <v>190</v>
      </c>
      <c r="MJ113" s="431"/>
      <c r="MK113" s="1" t="s">
        <v>186</v>
      </c>
      <c r="ML113" s="431"/>
      <c r="MM113" s="1" t="s">
        <v>187</v>
      </c>
      <c r="MN113" s="588">
        <v>648.59999999999673</v>
      </c>
      <c r="MO113" s="432" t="s">
        <v>188</v>
      </c>
      <c r="MQ113" s="431"/>
      <c r="MR113" s="1" t="s">
        <v>190</v>
      </c>
      <c r="MS113" s="431"/>
      <c r="MT113" s="1" t="s">
        <v>186</v>
      </c>
      <c r="MU113" s="431"/>
      <c r="MV113" s="1" t="s">
        <v>187</v>
      </c>
      <c r="MW113" s="545">
        <v>191.99999999999272</v>
      </c>
      <c r="MX113" s="432" t="s">
        <v>188</v>
      </c>
    </row>
    <row r="114" spans="1:363" ht="18">
      <c r="A114" s="129">
        <v>2020</v>
      </c>
      <c r="B114" s="69">
        <f>SUM(D114:AAP114)</f>
        <v>13084.699999999904</v>
      </c>
      <c r="D114"/>
      <c r="E114" s="10">
        <f>D113*0.25</f>
        <v>0</v>
      </c>
      <c r="G114" s="10">
        <f>F113*0.5</f>
        <v>0</v>
      </c>
      <c r="I114" s="10">
        <f>H113*0.75</f>
        <v>0</v>
      </c>
      <c r="K114" s="10">
        <f>J113*1</f>
        <v>332</v>
      </c>
      <c r="N114" s="10">
        <f>M113*0.25</f>
        <v>0</v>
      </c>
      <c r="P114" s="10">
        <f>O113*0.5</f>
        <v>0</v>
      </c>
      <c r="R114" s="10">
        <f>Q113*0.75</f>
        <v>0</v>
      </c>
      <c r="T114" s="10">
        <f>S113*1</f>
        <v>42.000000000000057</v>
      </c>
      <c r="W114" s="10">
        <f>V113*0.25</f>
        <v>0</v>
      </c>
      <c r="Y114" s="10">
        <f>X113*0.5</f>
        <v>0</v>
      </c>
      <c r="AA114" s="10">
        <f>Z113*0.75</f>
        <v>0</v>
      </c>
      <c r="AC114" s="10">
        <f>AB113*1</f>
        <v>641.99999999999955</v>
      </c>
      <c r="AF114" s="10">
        <f>AE113*0.25</f>
        <v>0</v>
      </c>
      <c r="AH114" s="10">
        <f>AG113*0.5</f>
        <v>0</v>
      </c>
      <c r="AJ114" s="10">
        <f>AI113*0.75</f>
        <v>0</v>
      </c>
      <c r="AL114" s="10">
        <f>AK113*1</f>
        <v>105.19999999999959</v>
      </c>
      <c r="AO114" s="10">
        <f>AN113*0.25</f>
        <v>0</v>
      </c>
      <c r="AQ114" s="10">
        <f>AP113*0.5</f>
        <v>0</v>
      </c>
      <c r="AS114" s="10">
        <f>AR113*0.75</f>
        <v>0</v>
      </c>
      <c r="AT114"/>
      <c r="AU114" s="10">
        <f>AT113*1</f>
        <v>175.20000000000027</v>
      </c>
      <c r="AX114" s="10">
        <f>AW113*0.25</f>
        <v>0</v>
      </c>
      <c r="AY114"/>
      <c r="AZ114" s="10">
        <f>AY113*0.5</f>
        <v>0</v>
      </c>
      <c r="BA114"/>
      <c r="BB114" s="10">
        <f>BA113*0.75</f>
        <v>0</v>
      </c>
      <c r="BC114"/>
      <c r="BD114" s="10">
        <f>BC113*1</f>
        <v>328.49999999999977</v>
      </c>
      <c r="BG114" s="10">
        <f>BF113*0.25</f>
        <v>0</v>
      </c>
      <c r="BI114" s="10">
        <f>BH113*0.5</f>
        <v>0</v>
      </c>
      <c r="BK114" s="10">
        <f>BJ113*0.75</f>
        <v>0</v>
      </c>
      <c r="BM114" s="10">
        <f>BL113*1</f>
        <v>497.00000000000182</v>
      </c>
      <c r="BP114" s="10">
        <f>BO113*0.25</f>
        <v>0</v>
      </c>
      <c r="BR114" s="10">
        <f>BQ113*0.5</f>
        <v>0</v>
      </c>
      <c r="BT114" s="10">
        <f>BS113*0.75</f>
        <v>0</v>
      </c>
      <c r="BV114" s="10">
        <f>BU113*1</f>
        <v>218.10000000000082</v>
      </c>
      <c r="BX114" s="431"/>
      <c r="BY114" s="10">
        <f>BX113*0.25</f>
        <v>0</v>
      </c>
      <c r="BZ114" s="431"/>
      <c r="CA114" s="10">
        <f>BZ113*0.5</f>
        <v>0</v>
      </c>
      <c r="CB114" s="431"/>
      <c r="CC114" s="10">
        <f>CB113*0.75</f>
        <v>0</v>
      </c>
      <c r="CD114"/>
      <c r="CE114" s="437">
        <f>CD113*1</f>
        <v>172.49999999999636</v>
      </c>
      <c r="CG114" s="431"/>
      <c r="CH114" s="10">
        <f>CG113*0.25</f>
        <v>0</v>
      </c>
      <c r="CI114" s="431"/>
      <c r="CJ114" s="10">
        <f>CI113*0.5</f>
        <v>0</v>
      </c>
      <c r="CK114" s="431"/>
      <c r="CL114" s="10">
        <f>CK113*0.75</f>
        <v>0</v>
      </c>
      <c r="CN114" s="10">
        <f>CM113*1</f>
        <v>0</v>
      </c>
      <c r="CP114" s="431"/>
      <c r="CQ114" s="10">
        <f>CP113*0.25</f>
        <v>0</v>
      </c>
      <c r="CR114" s="431"/>
      <c r="CS114" s="10">
        <f>CR113*0.5</f>
        <v>0</v>
      </c>
      <c r="CT114" s="431"/>
      <c r="CU114" s="10">
        <f>CT113*0.75</f>
        <v>0</v>
      </c>
      <c r="CW114" s="10">
        <f>CV113*1</f>
        <v>0</v>
      </c>
      <c r="CY114" s="431"/>
      <c r="CZ114" s="10">
        <f>CY113*0.25</f>
        <v>0</v>
      </c>
      <c r="DA114" s="431"/>
      <c r="DB114" s="10">
        <f>DA113*0.5</f>
        <v>0</v>
      </c>
      <c r="DC114" s="431"/>
      <c r="DD114" s="10">
        <f>DC113*0.75</f>
        <v>0</v>
      </c>
      <c r="DF114" s="437">
        <f>DE113*1</f>
        <v>310.29999999999563</v>
      </c>
      <c r="DH114" s="431"/>
      <c r="DI114" s="10">
        <f>DH113*0.25</f>
        <v>0</v>
      </c>
      <c r="DJ114" s="431"/>
      <c r="DK114" s="10">
        <f>DJ113*0.5</f>
        <v>0</v>
      </c>
      <c r="DL114" s="431"/>
      <c r="DM114" s="10">
        <f>DL113*0.75</f>
        <v>0</v>
      </c>
      <c r="DO114" s="10">
        <f>DN113*1</f>
        <v>0</v>
      </c>
      <c r="DQ114" s="431"/>
      <c r="DR114" s="10">
        <f>DQ113*0.25</f>
        <v>0</v>
      </c>
      <c r="DS114" s="431"/>
      <c r="DT114" s="10">
        <f>DS113*0.5</f>
        <v>0</v>
      </c>
      <c r="DU114" s="431"/>
      <c r="DV114" s="10">
        <f>DU113*0.75</f>
        <v>0</v>
      </c>
      <c r="DX114" s="437">
        <f>DW113*1</f>
        <v>272.79999999999563</v>
      </c>
      <c r="DZ114" s="431"/>
      <c r="EA114" s="10">
        <f>DZ113*0.25</f>
        <v>0</v>
      </c>
      <c r="EB114" s="431"/>
      <c r="EC114" s="10">
        <f>EB113*0.5</f>
        <v>0</v>
      </c>
      <c r="ED114" s="431"/>
      <c r="EE114" s="10">
        <f>ED113*0.75</f>
        <v>0</v>
      </c>
      <c r="EG114" s="10">
        <f>EF113*1</f>
        <v>0</v>
      </c>
      <c r="EI114" s="431"/>
      <c r="EJ114" s="10">
        <f>EI113*0.25</f>
        <v>0</v>
      </c>
      <c r="EK114" s="431"/>
      <c r="EL114" s="10">
        <f>EK113*0.5</f>
        <v>0</v>
      </c>
      <c r="EM114" s="431"/>
      <c r="EN114" s="10">
        <f>EM113*0.75</f>
        <v>0</v>
      </c>
      <c r="EP114" s="10">
        <f>EO113*1</f>
        <v>0</v>
      </c>
      <c r="ER114" s="431"/>
      <c r="ES114" s="10">
        <f>ER113*0.25</f>
        <v>0</v>
      </c>
      <c r="ET114" s="431"/>
      <c r="EU114" s="10">
        <f>ET113*0.5</f>
        <v>0</v>
      </c>
      <c r="EV114" s="431"/>
      <c r="EW114" s="10">
        <f>EV113*0.75</f>
        <v>0</v>
      </c>
      <c r="EY114" s="10">
        <f>EX113*1</f>
        <v>0</v>
      </c>
      <c r="FA114" s="431"/>
      <c r="FB114" s="10">
        <f>FA113*0.25</f>
        <v>0</v>
      </c>
      <c r="FC114" s="431"/>
      <c r="FD114" s="10">
        <f>FC113*0.5</f>
        <v>0</v>
      </c>
      <c r="FE114" s="431"/>
      <c r="FF114" s="10">
        <f>FE113*0.75</f>
        <v>0</v>
      </c>
      <c r="FH114" s="437">
        <f>FG113*1</f>
        <v>160.19999999999891</v>
      </c>
      <c r="FJ114" s="431"/>
      <c r="FK114" s="10">
        <f>FJ113*0.25</f>
        <v>0</v>
      </c>
      <c r="FL114" s="431"/>
      <c r="FM114" s="10">
        <f>FL113*0.5</f>
        <v>0</v>
      </c>
      <c r="FN114" s="431"/>
      <c r="FO114" s="10">
        <f>FN113*0.75</f>
        <v>0</v>
      </c>
      <c r="FP114"/>
      <c r="FQ114" s="437">
        <f>FP113*1</f>
        <v>468.49999999999636</v>
      </c>
      <c r="FS114" s="431"/>
      <c r="FT114" s="10">
        <f>FS113*0.25</f>
        <v>0</v>
      </c>
      <c r="FU114" s="431"/>
      <c r="FV114" s="10">
        <f>FU113*0.5</f>
        <v>0</v>
      </c>
      <c r="FW114" s="431"/>
      <c r="FX114" s="10">
        <f>FW113*0.75</f>
        <v>0</v>
      </c>
      <c r="FZ114" s="10">
        <f>FY113*1</f>
        <v>0</v>
      </c>
      <c r="GB114" s="431"/>
      <c r="GC114" s="10">
        <f>GB113*0.25</f>
        <v>0</v>
      </c>
      <c r="GD114" s="431"/>
      <c r="GE114" s="10">
        <f>GD113*0.5</f>
        <v>0</v>
      </c>
      <c r="GF114" s="431"/>
      <c r="GG114" s="10">
        <f>GF113*0.75</f>
        <v>0</v>
      </c>
      <c r="GI114" s="10">
        <f>GH113*1</f>
        <v>0</v>
      </c>
      <c r="GK114" s="431"/>
      <c r="GL114" s="10">
        <f>GK113*0.25</f>
        <v>0</v>
      </c>
      <c r="GM114" s="431"/>
      <c r="GN114" s="10">
        <f>GM113*0.5</f>
        <v>0</v>
      </c>
      <c r="GO114" s="431"/>
      <c r="GP114" s="10">
        <f>GO113*0.75</f>
        <v>0</v>
      </c>
      <c r="GR114" s="437">
        <f>GQ113*1</f>
        <v>1342.4999999999964</v>
      </c>
      <c r="GT114" s="431"/>
      <c r="GU114" s="10">
        <f>GT113*0.25</f>
        <v>0</v>
      </c>
      <c r="GV114" s="431"/>
      <c r="GW114" s="10">
        <f>GV113*0.5</f>
        <v>0</v>
      </c>
      <c r="GX114" s="431"/>
      <c r="GY114" s="10">
        <f>GX113*0.75</f>
        <v>0</v>
      </c>
      <c r="HA114" s="10">
        <f>GZ113*1</f>
        <v>0</v>
      </c>
      <c r="HD114" s="10">
        <f>HC113*0.25</f>
        <v>0</v>
      </c>
      <c r="HF114" s="10">
        <f>HE113*0.5</f>
        <v>0</v>
      </c>
      <c r="HH114" s="10">
        <f>HG113*0.75</f>
        <v>0</v>
      </c>
      <c r="HJ114" s="10">
        <f>HI113*1</f>
        <v>562.29999999999973</v>
      </c>
      <c r="HL114" s="431"/>
      <c r="HM114" s="10">
        <f>HL113*0.25</f>
        <v>0</v>
      </c>
      <c r="HN114" s="431"/>
      <c r="HO114" s="10">
        <f>HN113*0.5</f>
        <v>0</v>
      </c>
      <c r="HP114" s="431"/>
      <c r="HQ114" s="10">
        <f>HP113*0.75</f>
        <v>0</v>
      </c>
      <c r="HS114" s="10">
        <f>HR113*1</f>
        <v>0</v>
      </c>
      <c r="HU114" s="431"/>
      <c r="HV114" s="10">
        <f>HU113*0.25</f>
        <v>0</v>
      </c>
      <c r="HW114" s="431"/>
      <c r="HX114" s="10">
        <f>HW113*0.5</f>
        <v>0</v>
      </c>
      <c r="HY114" s="431"/>
      <c r="HZ114" s="10">
        <f>HY113*0.75</f>
        <v>0</v>
      </c>
      <c r="IB114" s="437">
        <f>IA113*1</f>
        <v>3992.5999999999985</v>
      </c>
      <c r="ID114" s="431"/>
      <c r="IE114" s="10">
        <f>ID113*0.25</f>
        <v>0</v>
      </c>
      <c r="IF114" s="431"/>
      <c r="IG114" s="10">
        <f>IF113*0.5</f>
        <v>0</v>
      </c>
      <c r="IH114" s="431"/>
      <c r="II114" s="10">
        <f>IH113*0.75</f>
        <v>0</v>
      </c>
      <c r="IK114" s="10">
        <f>IJ113*1</f>
        <v>0</v>
      </c>
      <c r="IM114" s="431"/>
      <c r="IN114" s="10">
        <f>IM113*0.25</f>
        <v>0</v>
      </c>
      <c r="IO114" s="431"/>
      <c r="IP114" s="10">
        <f>IO113*0.5</f>
        <v>0</v>
      </c>
      <c r="IQ114" s="431"/>
      <c r="IR114" s="10">
        <f>IQ113*0.75</f>
        <v>0</v>
      </c>
      <c r="IT114" s="10">
        <f>IS113*1</f>
        <v>0</v>
      </c>
      <c r="IW114" s="10">
        <f>IV113*0.25</f>
        <v>0</v>
      </c>
      <c r="IY114" s="10">
        <f>IX113*0.5</f>
        <v>0</v>
      </c>
      <c r="JA114" s="10">
        <f>IZ113*0.75</f>
        <v>0</v>
      </c>
      <c r="JC114" s="10">
        <f>JB113*1</f>
        <v>323.20000000000073</v>
      </c>
      <c r="JE114" s="431"/>
      <c r="JF114" s="10">
        <f>JE113*0.25</f>
        <v>0</v>
      </c>
      <c r="JG114" s="431"/>
      <c r="JH114" s="10">
        <f>JG113*0.5</f>
        <v>0</v>
      </c>
      <c r="JI114" s="431"/>
      <c r="JJ114" s="10">
        <f>JI113*0.75</f>
        <v>0</v>
      </c>
      <c r="JL114" s="437">
        <f>JK113*1</f>
        <v>384.70000000000073</v>
      </c>
      <c r="JN114" s="431"/>
      <c r="JO114" s="10">
        <f>JN113*0.25</f>
        <v>0</v>
      </c>
      <c r="JP114" s="431"/>
      <c r="JQ114" s="10">
        <f>JP113*0.5</f>
        <v>0</v>
      </c>
      <c r="JR114" s="431"/>
      <c r="JS114" s="10">
        <f>JR113*0.75</f>
        <v>0</v>
      </c>
      <c r="JU114" s="10">
        <f>JT113*1</f>
        <v>0</v>
      </c>
      <c r="JW114" s="431"/>
      <c r="JX114" s="10">
        <f>JW113*0.25</f>
        <v>0</v>
      </c>
      <c r="JY114" s="431"/>
      <c r="JZ114" s="10">
        <f>JY113*0.5</f>
        <v>0</v>
      </c>
      <c r="KA114" s="431"/>
      <c r="KB114" s="10">
        <f>KA113*0.75</f>
        <v>0</v>
      </c>
      <c r="KD114" s="437">
        <f t="shared" ref="KD114" si="35">KC113*1</f>
        <v>1630.0999999999312</v>
      </c>
      <c r="KG114" s="10">
        <f>KF113*0.25</f>
        <v>0</v>
      </c>
      <c r="KI114" s="10">
        <f>KH113*0.5</f>
        <v>0</v>
      </c>
      <c r="KK114" s="10">
        <f>KJ113*0.75</f>
        <v>0</v>
      </c>
      <c r="KM114" s="10">
        <f>KL113*1</f>
        <v>49.000000000000909</v>
      </c>
      <c r="KO114" s="431"/>
      <c r="KP114" s="10">
        <f>KO113*0.25</f>
        <v>0</v>
      </c>
      <c r="KQ114" s="431"/>
      <c r="KR114" s="10">
        <f>KQ113*0.5</f>
        <v>0</v>
      </c>
      <c r="KS114" s="431"/>
      <c r="KT114" s="10">
        <f>KS113*0.75</f>
        <v>0</v>
      </c>
      <c r="KV114" s="10">
        <f>KU113*1</f>
        <v>0</v>
      </c>
      <c r="KX114" s="431"/>
      <c r="KY114" s="10">
        <f>KX113*0.25</f>
        <v>0</v>
      </c>
      <c r="KZ114" s="431"/>
      <c r="LA114" s="10">
        <f>KZ113*0.5</f>
        <v>0</v>
      </c>
      <c r="LB114" s="431"/>
      <c r="LC114" s="10">
        <f>LB113*0.75</f>
        <v>0</v>
      </c>
      <c r="LE114" s="10">
        <f>LD113*1</f>
        <v>0</v>
      </c>
      <c r="LG114" s="431"/>
      <c r="LH114" s="10">
        <f>LG113*0.25</f>
        <v>0</v>
      </c>
      <c r="LI114" s="431"/>
      <c r="LJ114" s="10">
        <f>LI113*0.5</f>
        <v>0</v>
      </c>
      <c r="LK114" s="431"/>
      <c r="LL114" s="10">
        <f>LK113*0.75</f>
        <v>0</v>
      </c>
      <c r="LN114" s="10">
        <f>LM113*1</f>
        <v>0</v>
      </c>
      <c r="LQ114" s="10">
        <f>LP113*0.25</f>
        <v>0</v>
      </c>
      <c r="LS114" s="10">
        <f>LR113*0.5</f>
        <v>0</v>
      </c>
      <c r="LU114" s="10">
        <f>LT113*0.75</f>
        <v>0</v>
      </c>
      <c r="LW114" s="10">
        <f>LV113*1</f>
        <v>235.40000000000146</v>
      </c>
      <c r="LY114" s="431"/>
      <c r="LZ114" s="10">
        <f>LY113*0.25</f>
        <v>0</v>
      </c>
      <c r="MA114" s="431"/>
      <c r="MB114" s="10">
        <f>MA113*0.5</f>
        <v>0</v>
      </c>
      <c r="MC114" s="431"/>
      <c r="MD114" s="10">
        <f>MC113*0.75</f>
        <v>0</v>
      </c>
      <c r="MF114" s="10">
        <f>ME113*1</f>
        <v>0</v>
      </c>
      <c r="MH114" s="431"/>
      <c r="MI114" s="10">
        <f>MH113*0.25</f>
        <v>0</v>
      </c>
      <c r="MJ114" s="431"/>
      <c r="MK114" s="10">
        <f>MJ113*0.5</f>
        <v>0</v>
      </c>
      <c r="ML114" s="431"/>
      <c r="MM114" s="10">
        <f>ML113*0.75</f>
        <v>0</v>
      </c>
      <c r="MO114" s="437">
        <f>MN113*1</f>
        <v>648.59999999999673</v>
      </c>
      <c r="MQ114" s="431"/>
      <c r="MR114" s="10">
        <f>MQ113*0.25</f>
        <v>0</v>
      </c>
      <c r="MS114" s="431"/>
      <c r="MT114" s="10">
        <f>MS113*0.5</f>
        <v>0</v>
      </c>
      <c r="MU114" s="431"/>
      <c r="MV114" s="10">
        <f>MU113*0.75</f>
        <v>0</v>
      </c>
      <c r="MX114" s="437">
        <f>MW113*1</f>
        <v>191.99999999999272</v>
      </c>
    </row>
    <row r="115" spans="1:363" s="60" customFormat="1" ht="15">
      <c r="A115" s="377"/>
      <c r="B115" s="378"/>
      <c r="C115" s="379"/>
      <c r="E115" s="380"/>
      <c r="L115" s="379"/>
      <c r="N115" s="380"/>
      <c r="U115" s="379"/>
      <c r="W115" s="380"/>
      <c r="AD115" s="379"/>
      <c r="AF115" s="380"/>
      <c r="AM115" s="379"/>
      <c r="AO115" s="380"/>
      <c r="AV115" s="379"/>
      <c r="AX115" s="380"/>
      <c r="BE115" s="379"/>
      <c r="BG115" s="380"/>
      <c r="BN115" s="379"/>
      <c r="BP115" s="380"/>
      <c r="BW115" s="379"/>
      <c r="BX115" s="456"/>
      <c r="BY115" s="380"/>
      <c r="BZ115" s="456"/>
      <c r="CB115" s="456"/>
      <c r="CE115" s="456"/>
      <c r="CF115" s="379"/>
      <c r="CG115" s="456"/>
      <c r="CH115" s="380"/>
      <c r="CI115" s="456"/>
      <c r="CK115" s="456"/>
      <c r="CO115" s="379"/>
      <c r="CP115" s="456"/>
      <c r="CQ115" s="380"/>
      <c r="CR115" s="456"/>
      <c r="CT115" s="456"/>
      <c r="CX115" s="379"/>
      <c r="CY115" s="456"/>
      <c r="CZ115" s="380"/>
      <c r="DA115" s="456"/>
      <c r="DC115" s="456"/>
      <c r="DF115" s="456"/>
      <c r="DG115" s="379"/>
      <c r="DH115" s="456"/>
      <c r="DI115" s="380"/>
      <c r="DJ115" s="456"/>
      <c r="DL115" s="456"/>
      <c r="DP115" s="379"/>
      <c r="DQ115" s="456"/>
      <c r="DR115" s="380"/>
      <c r="DS115" s="456"/>
      <c r="DU115" s="456"/>
      <c r="DX115" s="456"/>
      <c r="DY115" s="379"/>
      <c r="DZ115" s="456"/>
      <c r="EA115" s="380"/>
      <c r="EB115" s="456"/>
      <c r="ED115" s="456"/>
      <c r="EH115" s="379"/>
      <c r="EI115" s="456"/>
      <c r="EJ115" s="380"/>
      <c r="EK115" s="456"/>
      <c r="EM115" s="456"/>
      <c r="EQ115" s="379"/>
      <c r="ER115" s="456"/>
      <c r="ES115" s="380"/>
      <c r="ET115" s="456"/>
      <c r="EV115" s="456"/>
      <c r="EZ115" s="379"/>
      <c r="FA115" s="456"/>
      <c r="FB115" s="380"/>
      <c r="FC115" s="456"/>
      <c r="FE115" s="456"/>
      <c r="FH115" s="456"/>
      <c r="FI115" s="379"/>
      <c r="FJ115" s="456"/>
      <c r="FK115" s="380"/>
      <c r="FL115" s="456"/>
      <c r="FN115" s="456"/>
      <c r="FQ115" s="456"/>
      <c r="FR115" s="379"/>
      <c r="FS115" s="456"/>
      <c r="FT115" s="380"/>
      <c r="FU115" s="456"/>
      <c r="FW115" s="456"/>
      <c r="GA115" s="379"/>
      <c r="GB115" s="456"/>
      <c r="GC115" s="380"/>
      <c r="GD115" s="456"/>
      <c r="GF115" s="456"/>
      <c r="GJ115" s="379"/>
      <c r="GK115" s="456"/>
      <c r="GL115" s="380"/>
      <c r="GM115" s="456"/>
      <c r="GO115" s="456"/>
      <c r="GR115" s="456"/>
      <c r="GS115" s="379"/>
      <c r="GT115" s="456"/>
      <c r="GU115" s="380"/>
      <c r="GV115" s="456"/>
      <c r="GX115" s="456"/>
      <c r="HB115" s="379"/>
      <c r="HD115" s="380"/>
      <c r="HK115" s="379"/>
      <c r="HL115" s="456"/>
      <c r="HM115" s="380"/>
      <c r="HN115" s="456"/>
      <c r="HP115" s="456"/>
      <c r="HT115" s="379"/>
      <c r="HU115" s="456"/>
      <c r="HV115" s="380"/>
      <c r="HW115" s="456"/>
      <c r="HY115" s="456"/>
      <c r="IB115" s="456"/>
      <c r="IC115" s="379"/>
      <c r="ID115" s="456"/>
      <c r="IE115" s="380"/>
      <c r="IF115" s="456"/>
      <c r="IH115" s="456"/>
      <c r="IL115" s="379"/>
      <c r="IM115" s="456"/>
      <c r="IN115" s="380"/>
      <c r="IO115" s="456"/>
      <c r="IQ115" s="456"/>
      <c r="IU115" s="379"/>
      <c r="IW115" s="380"/>
      <c r="JD115" s="379"/>
      <c r="JE115" s="456"/>
      <c r="JF115" s="380"/>
      <c r="JG115" s="456"/>
      <c r="JI115" s="456"/>
      <c r="JL115" s="456"/>
      <c r="JM115" s="379"/>
      <c r="JN115" s="456"/>
      <c r="JO115" s="380"/>
      <c r="JP115" s="456"/>
      <c r="JR115" s="456"/>
      <c r="JV115" s="379"/>
      <c r="JW115" s="456"/>
      <c r="JX115" s="380"/>
      <c r="JY115" s="456"/>
      <c r="KA115" s="456"/>
      <c r="KD115" s="456"/>
      <c r="KE115" s="379"/>
      <c r="KG115" s="380"/>
      <c r="KN115" s="379"/>
      <c r="KO115" s="456"/>
      <c r="KP115" s="380"/>
      <c r="KQ115" s="456"/>
      <c r="KS115" s="456"/>
      <c r="KW115" s="379"/>
      <c r="KX115" s="456"/>
      <c r="KY115" s="380"/>
      <c r="KZ115" s="456"/>
      <c r="LB115" s="456"/>
      <c r="LF115" s="379"/>
      <c r="LG115" s="456"/>
      <c r="LH115" s="380"/>
      <c r="LI115" s="456"/>
      <c r="LK115" s="456"/>
      <c r="LO115" s="379"/>
      <c r="LQ115" s="380"/>
      <c r="LX115" s="379"/>
      <c r="LY115" s="456"/>
      <c r="LZ115" s="380"/>
      <c r="MA115" s="456"/>
      <c r="MC115" s="456"/>
      <c r="MG115" s="379"/>
      <c r="MH115" s="456"/>
      <c r="MI115" s="380"/>
      <c r="MJ115" s="456"/>
      <c r="ML115" s="456"/>
      <c r="MO115" s="456"/>
      <c r="MP115" s="379"/>
      <c r="MQ115" s="456"/>
      <c r="MR115" s="380"/>
      <c r="MS115" s="456"/>
      <c r="MU115" s="456"/>
      <c r="MX115" s="456"/>
      <c r="MY115" s="379"/>
    </row>
    <row r="116" spans="1:363" ht="18">
      <c r="A116" s="62" t="s">
        <v>1019</v>
      </c>
      <c r="B116" s="69"/>
      <c r="D116"/>
      <c r="E116" s="1" t="s">
        <v>190</v>
      </c>
      <c r="G116" s="1" t="s">
        <v>186</v>
      </c>
      <c r="H116">
        <v>236.9</v>
      </c>
      <c r="I116" s="1" t="s">
        <v>187</v>
      </c>
      <c r="J116" s="157">
        <v>232.3</v>
      </c>
      <c r="K116" s="1" t="s">
        <v>188</v>
      </c>
      <c r="N116" s="1" t="s">
        <v>190</v>
      </c>
      <c r="P116" s="1" t="s">
        <v>186</v>
      </c>
      <c r="Q116">
        <v>364.5</v>
      </c>
      <c r="R116" s="1" t="s">
        <v>187</v>
      </c>
      <c r="S116" s="168">
        <v>204.80000000000007</v>
      </c>
      <c r="T116" s="1" t="s">
        <v>188</v>
      </c>
      <c r="W116" s="1" t="s">
        <v>190</v>
      </c>
      <c r="Y116" s="1" t="s">
        <v>186</v>
      </c>
      <c r="Z116" s="168">
        <v>715</v>
      </c>
      <c r="AA116" s="1" t="s">
        <v>187</v>
      </c>
      <c r="AB116" s="168">
        <v>436.99999999999977</v>
      </c>
      <c r="AC116" s="1" t="s">
        <v>188</v>
      </c>
      <c r="AF116" s="1" t="s">
        <v>190</v>
      </c>
      <c r="AH116" s="1" t="s">
        <v>186</v>
      </c>
      <c r="AI116" s="168">
        <v>231.80000000000018</v>
      </c>
      <c r="AJ116" s="1" t="s">
        <v>187</v>
      </c>
      <c r="AK116" s="168">
        <v>38.399999999999864</v>
      </c>
      <c r="AL116" s="1" t="s">
        <v>188</v>
      </c>
      <c r="AO116" s="1" t="s">
        <v>190</v>
      </c>
      <c r="AQ116" s="1" t="s">
        <v>186</v>
      </c>
      <c r="AR116" s="168">
        <v>316.69999999999982</v>
      </c>
      <c r="AS116" s="1" t="s">
        <v>187</v>
      </c>
      <c r="AT116" s="168">
        <v>331.40000000000055</v>
      </c>
      <c r="AU116" s="1" t="s">
        <v>188</v>
      </c>
      <c r="AW116" s="31"/>
      <c r="AX116" s="1" t="s">
        <v>190</v>
      </c>
      <c r="AZ116" s="1" t="s">
        <v>186</v>
      </c>
      <c r="BA116" s="168">
        <v>578.09999999999945</v>
      </c>
      <c r="BB116" s="1" t="s">
        <v>187</v>
      </c>
      <c r="BC116" s="168">
        <v>593</v>
      </c>
      <c r="BD116" s="1" t="s">
        <v>188</v>
      </c>
      <c r="BG116" s="1" t="s">
        <v>190</v>
      </c>
      <c r="BI116" s="1" t="s">
        <v>186</v>
      </c>
      <c r="BJ116" s="168">
        <v>580.599999999999</v>
      </c>
      <c r="BK116" s="1" t="s">
        <v>187</v>
      </c>
      <c r="BL116" s="168">
        <v>312.90000000000146</v>
      </c>
      <c r="BM116" s="1" t="s">
        <v>188</v>
      </c>
      <c r="BP116" s="1" t="s">
        <v>190</v>
      </c>
      <c r="BR116" s="1" t="s">
        <v>186</v>
      </c>
      <c r="BS116" s="168">
        <v>482.25000000000045</v>
      </c>
      <c r="BT116" s="1" t="s">
        <v>187</v>
      </c>
      <c r="BU116" s="168">
        <v>539.80000000000018</v>
      </c>
      <c r="BV116" s="1" t="s">
        <v>188</v>
      </c>
      <c r="BX116" s="173"/>
      <c r="BY116" s="1" t="s">
        <v>190</v>
      </c>
      <c r="BZ116" s="173"/>
      <c r="CA116" s="1" t="s">
        <v>186</v>
      </c>
      <c r="CB116" s="177">
        <v>585.6</v>
      </c>
      <c r="CC116" s="1" t="s">
        <v>187</v>
      </c>
      <c r="CD116" s="427">
        <v>0</v>
      </c>
      <c r="CE116" s="432" t="s">
        <v>188</v>
      </c>
      <c r="CG116" s="431"/>
      <c r="CH116" s="1" t="s">
        <v>190</v>
      </c>
      <c r="CI116" s="431"/>
      <c r="CJ116" s="1" t="s">
        <v>186</v>
      </c>
      <c r="CK116" s="168">
        <v>714.00000000000182</v>
      </c>
      <c r="CL116" s="1" t="s">
        <v>187</v>
      </c>
      <c r="CM116" s="168"/>
      <c r="CN116" s="1" t="s">
        <v>188</v>
      </c>
      <c r="CP116" s="431"/>
      <c r="CQ116" s="1" t="s">
        <v>190</v>
      </c>
      <c r="CR116" s="431"/>
      <c r="CS116" s="1" t="s">
        <v>186</v>
      </c>
      <c r="CT116" s="168">
        <v>374.90000000000146</v>
      </c>
      <c r="CU116" s="1" t="s">
        <v>187</v>
      </c>
      <c r="CV116" s="168"/>
      <c r="CW116" s="1" t="s">
        <v>188</v>
      </c>
      <c r="CY116" s="431"/>
      <c r="CZ116" s="1" t="s">
        <v>190</v>
      </c>
      <c r="DA116" s="431"/>
      <c r="DB116" s="1" t="s">
        <v>186</v>
      </c>
      <c r="DC116" s="168">
        <v>228.45000000000164</v>
      </c>
      <c r="DD116" s="1" t="s">
        <v>187</v>
      </c>
      <c r="DE116" s="545">
        <v>115.10000000000036</v>
      </c>
      <c r="DF116" s="432" t="s">
        <v>188</v>
      </c>
      <c r="DH116" s="431"/>
      <c r="DI116" s="1" t="s">
        <v>190</v>
      </c>
      <c r="DJ116" s="431"/>
      <c r="DK116" s="1" t="s">
        <v>186</v>
      </c>
      <c r="DL116" s="168">
        <v>287.40000000000146</v>
      </c>
      <c r="DM116" s="1" t="s">
        <v>187</v>
      </c>
      <c r="DN116" s="168"/>
      <c r="DO116" s="1" t="s">
        <v>188</v>
      </c>
      <c r="DQ116" s="431"/>
      <c r="DR116" s="1" t="s">
        <v>190</v>
      </c>
      <c r="DS116" s="431"/>
      <c r="DT116" s="1" t="s">
        <v>186</v>
      </c>
      <c r="DU116" s="496">
        <v>340.800000000002</v>
      </c>
      <c r="DV116" s="1" t="s">
        <v>187</v>
      </c>
      <c r="DW116" s="545">
        <v>278.60000000000036</v>
      </c>
      <c r="DX116" s="432" t="s">
        <v>188</v>
      </c>
      <c r="DZ116" s="431"/>
      <c r="EA116" s="1" t="s">
        <v>190</v>
      </c>
      <c r="EB116" s="431"/>
      <c r="EC116" s="1" t="s">
        <v>186</v>
      </c>
      <c r="ED116" s="168">
        <v>232.60000000000127</v>
      </c>
      <c r="EE116" s="1" t="s">
        <v>187</v>
      </c>
      <c r="EF116" s="168"/>
      <c r="EG116" s="1" t="s">
        <v>188</v>
      </c>
      <c r="EI116" s="431"/>
      <c r="EJ116" s="1" t="s">
        <v>190</v>
      </c>
      <c r="EK116" s="431"/>
      <c r="EL116" s="1" t="s">
        <v>186</v>
      </c>
      <c r="EM116" s="496">
        <v>242.50000000000273</v>
      </c>
      <c r="EN116" s="1" t="s">
        <v>187</v>
      </c>
      <c r="EO116" s="213"/>
      <c r="EP116" s="1" t="s">
        <v>188</v>
      </c>
      <c r="ER116" s="431"/>
      <c r="ES116" s="1" t="s">
        <v>190</v>
      </c>
      <c r="ET116" s="431"/>
      <c r="EU116" s="1" t="s">
        <v>186</v>
      </c>
      <c r="EV116" s="168">
        <v>391.20000000000164</v>
      </c>
      <c r="EW116" s="1" t="s">
        <v>187</v>
      </c>
      <c r="EX116" s="168"/>
      <c r="EY116" s="1" t="s">
        <v>188</v>
      </c>
      <c r="FA116" s="431"/>
      <c r="FB116" s="1" t="s">
        <v>190</v>
      </c>
      <c r="FC116" s="431"/>
      <c r="FD116" s="1" t="s">
        <v>186</v>
      </c>
      <c r="FE116" s="496">
        <v>243.00000000000182</v>
      </c>
      <c r="FF116" s="1" t="s">
        <v>187</v>
      </c>
      <c r="FG116" s="427">
        <v>276.20000000000255</v>
      </c>
      <c r="FH116" s="432" t="s">
        <v>188</v>
      </c>
      <c r="FJ116" s="431"/>
      <c r="FK116" s="1" t="s">
        <v>190</v>
      </c>
      <c r="FL116" s="431"/>
      <c r="FM116" s="1" t="s">
        <v>186</v>
      </c>
      <c r="FN116" s="496">
        <v>124.30000000000109</v>
      </c>
      <c r="FO116" s="1" t="s">
        <v>187</v>
      </c>
      <c r="FP116" s="545">
        <v>753.69999999999709</v>
      </c>
      <c r="FQ116" s="432" t="s">
        <v>188</v>
      </c>
      <c r="FS116" s="431"/>
      <c r="FT116" s="1" t="s">
        <v>190</v>
      </c>
      <c r="FU116" s="431"/>
      <c r="FV116" s="1" t="s">
        <v>186</v>
      </c>
      <c r="FW116" s="496">
        <v>487.30000000000109</v>
      </c>
      <c r="FX116" s="1" t="s">
        <v>187</v>
      </c>
      <c r="FY116" s="213"/>
      <c r="FZ116" s="1" t="s">
        <v>188</v>
      </c>
      <c r="GB116" s="431"/>
      <c r="GC116" s="1" t="s">
        <v>190</v>
      </c>
      <c r="GD116" s="431"/>
      <c r="GE116" s="1" t="s">
        <v>186</v>
      </c>
      <c r="GF116" s="168">
        <v>0</v>
      </c>
      <c r="GG116" s="1" t="s">
        <v>187</v>
      </c>
      <c r="GH116" s="168"/>
      <c r="GI116" s="1" t="s">
        <v>188</v>
      </c>
      <c r="GK116" s="431"/>
      <c r="GL116" s="1" t="s">
        <v>190</v>
      </c>
      <c r="GM116" s="431"/>
      <c r="GN116" s="1" t="s">
        <v>186</v>
      </c>
      <c r="GO116" s="496">
        <v>1784.7500000000018</v>
      </c>
      <c r="GP116" s="1" t="s">
        <v>187</v>
      </c>
      <c r="GQ116" s="545">
        <v>490.90000000000327</v>
      </c>
      <c r="GR116" s="432" t="s">
        <v>188</v>
      </c>
      <c r="GT116" s="431"/>
      <c r="GU116" s="1" t="s">
        <v>190</v>
      </c>
      <c r="GV116" s="431"/>
      <c r="GW116" s="1" t="s">
        <v>186</v>
      </c>
      <c r="GX116" s="496">
        <v>146.79999999999927</v>
      </c>
      <c r="GY116" s="1" t="s">
        <v>187</v>
      </c>
      <c r="GZ116" s="213"/>
      <c r="HA116" s="1" t="s">
        <v>188</v>
      </c>
      <c r="HD116" s="1" t="s">
        <v>190</v>
      </c>
      <c r="HF116" s="1" t="s">
        <v>186</v>
      </c>
      <c r="HG116" s="168">
        <v>564.09999999999854</v>
      </c>
      <c r="HH116" s="1" t="s">
        <v>187</v>
      </c>
      <c r="HI116" s="168">
        <v>862.29999999999836</v>
      </c>
      <c r="HJ116" s="1" t="s">
        <v>188</v>
      </c>
      <c r="HL116" s="431"/>
      <c r="HM116" s="1" t="s">
        <v>190</v>
      </c>
      <c r="HN116" s="431"/>
      <c r="HO116" s="1" t="s">
        <v>186</v>
      </c>
      <c r="HP116" s="496">
        <v>799.29999999999745</v>
      </c>
      <c r="HQ116" s="1" t="s">
        <v>187</v>
      </c>
      <c r="HR116" s="213"/>
      <c r="HS116" s="1" t="s">
        <v>188</v>
      </c>
      <c r="HU116" s="431"/>
      <c r="HV116" s="1" t="s">
        <v>190</v>
      </c>
      <c r="HW116" s="431"/>
      <c r="HX116" s="1" t="s">
        <v>186</v>
      </c>
      <c r="HY116" s="496">
        <v>3987.6000000000022</v>
      </c>
      <c r="HZ116" s="1" t="s">
        <v>187</v>
      </c>
      <c r="IA116" s="545">
        <v>3683.3000000000011</v>
      </c>
      <c r="IB116" s="432" t="s">
        <v>188</v>
      </c>
      <c r="ID116" s="431"/>
      <c r="IE116" s="1" t="s">
        <v>190</v>
      </c>
      <c r="IF116" s="431"/>
      <c r="IG116" s="1" t="s">
        <v>186</v>
      </c>
      <c r="IH116" s="496">
        <v>332.30000000000655</v>
      </c>
      <c r="II116" s="1" t="s">
        <v>187</v>
      </c>
      <c r="IJ116" s="213"/>
      <c r="IK116" s="1" t="s">
        <v>188</v>
      </c>
      <c r="IM116" s="431"/>
      <c r="IN116" s="1" t="s">
        <v>190</v>
      </c>
      <c r="IO116" s="431"/>
      <c r="IP116" s="1" t="s">
        <v>186</v>
      </c>
      <c r="IQ116" s="168">
        <v>128.00000000000364</v>
      </c>
      <c r="IR116" s="1" t="s">
        <v>187</v>
      </c>
      <c r="IS116" s="168"/>
      <c r="IT116" s="1" t="s">
        <v>188</v>
      </c>
      <c r="IW116" s="1" t="s">
        <v>190</v>
      </c>
      <c r="IY116" s="1" t="s">
        <v>186</v>
      </c>
      <c r="IZ116" s="213">
        <v>404.00000000000728</v>
      </c>
      <c r="JA116" s="1" t="s">
        <v>187</v>
      </c>
      <c r="JB116" s="168">
        <v>369</v>
      </c>
      <c r="JC116" s="1" t="s">
        <v>188</v>
      </c>
      <c r="JE116" s="431"/>
      <c r="JF116" s="1" t="s">
        <v>190</v>
      </c>
      <c r="JG116" s="431"/>
      <c r="JH116" s="1" t="s">
        <v>186</v>
      </c>
      <c r="JI116" s="496">
        <v>277.10000000000946</v>
      </c>
      <c r="JJ116" s="1" t="s">
        <v>187</v>
      </c>
      <c r="JK116" s="427">
        <v>392.70000000000073</v>
      </c>
      <c r="JL116" s="432" t="s">
        <v>188</v>
      </c>
      <c r="JN116" s="431"/>
      <c r="JO116" s="1" t="s">
        <v>190</v>
      </c>
      <c r="JP116" s="431"/>
      <c r="JQ116" s="1" t="s">
        <v>186</v>
      </c>
      <c r="JR116" s="496">
        <v>505.50000000000728</v>
      </c>
      <c r="JS116" s="1" t="s">
        <v>187</v>
      </c>
      <c r="JT116" s="213"/>
      <c r="JU116" s="1" t="s">
        <v>188</v>
      </c>
      <c r="JW116" s="431"/>
      <c r="JX116" s="1" t="s">
        <v>190</v>
      </c>
      <c r="JY116" s="431"/>
      <c r="JZ116" s="1" t="s">
        <v>186</v>
      </c>
      <c r="KA116" s="168">
        <v>1910.0000000000036</v>
      </c>
      <c r="KB116" s="1" t="s">
        <v>187</v>
      </c>
      <c r="KC116" s="545">
        <v>2092.7000000000498</v>
      </c>
      <c r="KD116" s="432" t="s">
        <v>188</v>
      </c>
      <c r="KG116" s="1" t="s">
        <v>190</v>
      </c>
      <c r="KI116" s="1" t="s">
        <v>186</v>
      </c>
      <c r="KJ116" s="168">
        <v>33.80000000000291</v>
      </c>
      <c r="KK116" s="1" t="s">
        <v>187</v>
      </c>
      <c r="KL116" s="213">
        <v>119.89999999999964</v>
      </c>
      <c r="KM116" s="1" t="s">
        <v>188</v>
      </c>
      <c r="KO116" s="431"/>
      <c r="KP116" s="1" t="s">
        <v>190</v>
      </c>
      <c r="KQ116" s="431"/>
      <c r="KR116" s="1" t="s">
        <v>186</v>
      </c>
      <c r="KS116" s="496">
        <v>423.5</v>
      </c>
      <c r="KT116" s="1" t="s">
        <v>187</v>
      </c>
      <c r="KU116" s="213"/>
      <c r="KV116" s="1" t="s">
        <v>188</v>
      </c>
      <c r="KX116" s="431"/>
      <c r="KY116" s="1" t="s">
        <v>190</v>
      </c>
      <c r="KZ116" s="431"/>
      <c r="LA116" s="1" t="s">
        <v>186</v>
      </c>
      <c r="LB116" s="168">
        <v>201.40000000000146</v>
      </c>
      <c r="LC116" s="1" t="s">
        <v>187</v>
      </c>
      <c r="LD116" s="168"/>
      <c r="LE116" s="1" t="s">
        <v>188</v>
      </c>
      <c r="LG116" s="431"/>
      <c r="LH116" s="1" t="s">
        <v>190</v>
      </c>
      <c r="LI116" s="431"/>
      <c r="LJ116" s="1" t="s">
        <v>186</v>
      </c>
      <c r="LK116" s="185">
        <v>351.00000000000182</v>
      </c>
      <c r="LL116" s="1" t="s">
        <v>187</v>
      </c>
      <c r="LM116" s="185"/>
      <c r="LN116" s="1" t="s">
        <v>188</v>
      </c>
      <c r="LQ116" s="1" t="s">
        <v>190</v>
      </c>
      <c r="LS116" s="1" t="s">
        <v>186</v>
      </c>
      <c r="LT116" s="168">
        <v>373.60000000000218</v>
      </c>
      <c r="LU116" s="1" t="s">
        <v>187</v>
      </c>
      <c r="LV116" s="168">
        <v>115.5</v>
      </c>
      <c r="LW116" s="1" t="s">
        <v>188</v>
      </c>
      <c r="LY116" s="431"/>
      <c r="LZ116" s="1" t="s">
        <v>190</v>
      </c>
      <c r="MA116" s="431"/>
      <c r="MB116" s="1" t="s">
        <v>186</v>
      </c>
      <c r="MC116" s="168">
        <v>576.90000000000146</v>
      </c>
      <c r="MD116" s="1" t="s">
        <v>187</v>
      </c>
      <c r="ME116" s="168"/>
      <c r="MF116" s="1" t="s">
        <v>188</v>
      </c>
      <c r="MH116" s="431"/>
      <c r="MI116" s="1" t="s">
        <v>190</v>
      </c>
      <c r="MJ116" s="431"/>
      <c r="MK116" s="1" t="s">
        <v>186</v>
      </c>
      <c r="ML116" s="466">
        <v>670.29999999999563</v>
      </c>
      <c r="MM116" s="1" t="s">
        <v>187</v>
      </c>
      <c r="MN116" s="588">
        <v>1078.1000000000004</v>
      </c>
      <c r="MO116" s="432" t="s">
        <v>188</v>
      </c>
      <c r="MQ116" s="431"/>
      <c r="MR116" s="1" t="s">
        <v>190</v>
      </c>
      <c r="MS116" s="431"/>
      <c r="MT116" s="1" t="s">
        <v>186</v>
      </c>
      <c r="MU116" s="431">
        <v>224.99999999999272</v>
      </c>
      <c r="MV116" s="1" t="s">
        <v>187</v>
      </c>
      <c r="MW116" s="545">
        <v>278.00000000000728</v>
      </c>
      <c r="MX116" s="432" t="s">
        <v>188</v>
      </c>
    </row>
    <row r="117" spans="1:363" ht="18">
      <c r="A117" s="128" t="s">
        <v>2985</v>
      </c>
      <c r="B117" s="69">
        <f>SUM(D117:AAP117)</f>
        <v>29685.237500000097</v>
      </c>
      <c r="D117"/>
      <c r="E117" s="10">
        <f>D116*0.25</f>
        <v>0</v>
      </c>
      <c r="G117" s="10">
        <f>F116*0.5</f>
        <v>0</v>
      </c>
      <c r="I117" s="10">
        <f>H116*0.75</f>
        <v>177.67500000000001</v>
      </c>
      <c r="K117" s="10">
        <f>J116*1</f>
        <v>232.3</v>
      </c>
      <c r="N117" s="10">
        <f>M116*0.25</f>
        <v>0</v>
      </c>
      <c r="P117" s="10">
        <f>O116*0.5</f>
        <v>0</v>
      </c>
      <c r="R117" s="10">
        <f>Q116*0.75</f>
        <v>273.375</v>
      </c>
      <c r="T117" s="10">
        <f>S116*1</f>
        <v>204.80000000000007</v>
      </c>
      <c r="W117" s="10">
        <f>V116*0.25</f>
        <v>0</v>
      </c>
      <c r="Y117" s="10">
        <f>X116*0.5</f>
        <v>0</v>
      </c>
      <c r="Z117" s="29"/>
      <c r="AA117" s="10">
        <f>Z116*0.75</f>
        <v>536.25</v>
      </c>
      <c r="AB117" s="29"/>
      <c r="AC117" s="10">
        <f>AB116*1</f>
        <v>436.99999999999977</v>
      </c>
      <c r="AF117" s="10">
        <f>AE116*0.25</f>
        <v>0</v>
      </c>
      <c r="AH117" s="10">
        <f>AG116*0.5</f>
        <v>0</v>
      </c>
      <c r="AI117" s="165"/>
      <c r="AJ117" s="10">
        <f>AI116*0.75</f>
        <v>173.85000000000014</v>
      </c>
      <c r="AK117" s="165"/>
      <c r="AL117" s="10">
        <f>AK116*1</f>
        <v>38.399999999999864</v>
      </c>
      <c r="AO117" s="10">
        <f>AN116*0.25</f>
        <v>0</v>
      </c>
      <c r="AQ117" s="10">
        <f>AP116*0.5</f>
        <v>0</v>
      </c>
      <c r="AR117" s="165"/>
      <c r="AS117" s="10">
        <f>AR116*0.75</f>
        <v>237.52499999999986</v>
      </c>
      <c r="AT117" s="165"/>
      <c r="AU117" s="10">
        <f>AT116*1</f>
        <v>331.40000000000055</v>
      </c>
      <c r="AW117" s="31"/>
      <c r="AX117" s="10">
        <f>AW116*0.25</f>
        <v>0</v>
      </c>
      <c r="AZ117" s="10">
        <f>AY116*0.5</f>
        <v>0</v>
      </c>
      <c r="BA117" s="165"/>
      <c r="BB117" s="10">
        <f>BA116*0.75</f>
        <v>433.57499999999959</v>
      </c>
      <c r="BD117" s="10">
        <f>BC116*1</f>
        <v>593</v>
      </c>
      <c r="BG117" s="10">
        <f>BF116*0.25</f>
        <v>0</v>
      </c>
      <c r="BI117" s="10">
        <f>BH116*0.5</f>
        <v>0</v>
      </c>
      <c r="BJ117" s="165"/>
      <c r="BK117" s="10">
        <f>BJ116*0.75</f>
        <v>435.44999999999925</v>
      </c>
      <c r="BL117" s="165"/>
      <c r="BM117" s="10">
        <f>BL116*1</f>
        <v>312.90000000000146</v>
      </c>
      <c r="BP117" s="10">
        <f>BO116*0.25</f>
        <v>0</v>
      </c>
      <c r="BR117" s="10">
        <f>BQ116*0.5</f>
        <v>0</v>
      </c>
      <c r="BT117" s="10">
        <f>BS116*0.75</f>
        <v>361.68750000000034</v>
      </c>
      <c r="BV117" s="10">
        <f>BU116*1</f>
        <v>539.80000000000018</v>
      </c>
      <c r="BX117" s="173"/>
      <c r="BY117" s="10">
        <f>BX116*0.25</f>
        <v>0</v>
      </c>
      <c r="BZ117" s="173"/>
      <c r="CA117" s="10">
        <f>BZ116*0.5</f>
        <v>0</v>
      </c>
      <c r="CB117" s="177"/>
      <c r="CC117" s="10">
        <f>CB116*0.75</f>
        <v>439.20000000000005</v>
      </c>
      <c r="CD117" s="177"/>
      <c r="CE117" s="437">
        <f>CD116*1</f>
        <v>0</v>
      </c>
      <c r="CG117" s="431"/>
      <c r="CH117" s="10">
        <f>CG116*0.25</f>
        <v>0</v>
      </c>
      <c r="CI117" s="431"/>
      <c r="CJ117" s="10">
        <f>CI116*0.5</f>
        <v>0</v>
      </c>
      <c r="CK117" s="165"/>
      <c r="CL117" s="10">
        <f>CK116*0.75</f>
        <v>535.50000000000136</v>
      </c>
      <c r="CM117" s="165"/>
      <c r="CN117" s="10">
        <f>CM116*1</f>
        <v>0</v>
      </c>
      <c r="CP117" s="431"/>
      <c r="CQ117" s="10">
        <f>CP116*0.25</f>
        <v>0</v>
      </c>
      <c r="CR117" s="431"/>
      <c r="CS117" s="10">
        <f>CR116*0.5</f>
        <v>0</v>
      </c>
      <c r="CT117" s="165"/>
      <c r="CU117" s="10">
        <f>CT116*0.75</f>
        <v>281.17500000000109</v>
      </c>
      <c r="CV117" s="165"/>
      <c r="CW117" s="10">
        <f>CV116*1</f>
        <v>0</v>
      </c>
      <c r="CY117" s="431"/>
      <c r="CZ117" s="10">
        <f>CY116*0.25</f>
        <v>0</v>
      </c>
      <c r="DA117" s="431"/>
      <c r="DB117" s="10">
        <f>DA116*0.5</f>
        <v>0</v>
      </c>
      <c r="DC117" s="165"/>
      <c r="DD117" s="10">
        <f>DC116*0.75</f>
        <v>171.33750000000123</v>
      </c>
      <c r="DE117" s="165"/>
      <c r="DF117" s="437">
        <f>DE116*1</f>
        <v>115.10000000000036</v>
      </c>
      <c r="DH117" s="431"/>
      <c r="DI117" s="10">
        <f>DH116*0.25</f>
        <v>0</v>
      </c>
      <c r="DJ117" s="431"/>
      <c r="DK117" s="10">
        <f>DJ116*0.5</f>
        <v>0</v>
      </c>
      <c r="DL117" s="165"/>
      <c r="DM117" s="10">
        <f>DL116*0.75</f>
        <v>215.55000000000109</v>
      </c>
      <c r="DN117" s="165"/>
      <c r="DO117" s="10">
        <f>DN116*1</f>
        <v>0</v>
      </c>
      <c r="DQ117" s="431"/>
      <c r="DR117" s="10">
        <f>DQ116*0.25</f>
        <v>0</v>
      </c>
      <c r="DS117" s="431"/>
      <c r="DT117" s="10">
        <f>DS116*0.5</f>
        <v>0</v>
      </c>
      <c r="DU117" s="165"/>
      <c r="DV117" s="10">
        <f>DU116*0.75</f>
        <v>255.6000000000015</v>
      </c>
      <c r="DW117" s="165"/>
      <c r="DX117" s="437">
        <f>DW116*1</f>
        <v>278.60000000000036</v>
      </c>
      <c r="DZ117" s="431"/>
      <c r="EA117" s="10">
        <f>DZ116*0.25</f>
        <v>0</v>
      </c>
      <c r="EB117" s="431"/>
      <c r="EC117" s="10">
        <f>EB116*0.5</f>
        <v>0</v>
      </c>
      <c r="ED117" s="31"/>
      <c r="EE117" s="10">
        <f>ED116*0.75</f>
        <v>174.45000000000095</v>
      </c>
      <c r="EF117" s="31"/>
      <c r="EG117" s="10">
        <f>EF116*1</f>
        <v>0</v>
      </c>
      <c r="EI117" s="431"/>
      <c r="EJ117" s="10">
        <f>EI116*0.25</f>
        <v>0</v>
      </c>
      <c r="EK117" s="431"/>
      <c r="EL117" s="10">
        <f>EK116*0.5</f>
        <v>0</v>
      </c>
      <c r="EM117" s="165"/>
      <c r="EN117" s="10">
        <f>EM116*0.75</f>
        <v>181.87500000000205</v>
      </c>
      <c r="EO117" s="165"/>
      <c r="EP117" s="10">
        <f>EO116*1</f>
        <v>0</v>
      </c>
      <c r="ER117" s="431"/>
      <c r="ES117" s="10">
        <f>ER116*0.25</f>
        <v>0</v>
      </c>
      <c r="ET117" s="431"/>
      <c r="EU117" s="10">
        <f>ET116*0.5</f>
        <v>0</v>
      </c>
      <c r="EV117" s="165"/>
      <c r="EW117" s="10">
        <f>EV116*0.75</f>
        <v>293.40000000000123</v>
      </c>
      <c r="EX117" s="165"/>
      <c r="EY117" s="10">
        <f>EX116*1</f>
        <v>0</v>
      </c>
      <c r="FA117" s="431"/>
      <c r="FB117" s="10">
        <f>FA116*0.25</f>
        <v>0</v>
      </c>
      <c r="FC117" s="431"/>
      <c r="FD117" s="10">
        <f>FC116*0.5</f>
        <v>0</v>
      </c>
      <c r="FE117" s="31"/>
      <c r="FF117" s="10">
        <f>FE116*0.75</f>
        <v>182.25000000000136</v>
      </c>
      <c r="FG117" s="31"/>
      <c r="FH117" s="437">
        <f>FG116*1</f>
        <v>276.20000000000255</v>
      </c>
      <c r="FJ117" s="431"/>
      <c r="FK117" s="10">
        <f>FJ116*0.25</f>
        <v>0</v>
      </c>
      <c r="FL117" s="431"/>
      <c r="FM117" s="10">
        <f>FL116*0.5</f>
        <v>0</v>
      </c>
      <c r="FN117" s="165"/>
      <c r="FO117" s="10">
        <f>FN116*0.75</f>
        <v>93.225000000000819</v>
      </c>
      <c r="FP117" s="165"/>
      <c r="FQ117" s="437">
        <f>FP116*1</f>
        <v>753.69999999999709</v>
      </c>
      <c r="FS117" s="431"/>
      <c r="FT117" s="10">
        <f>FS116*0.25</f>
        <v>0</v>
      </c>
      <c r="FU117" s="431"/>
      <c r="FV117" s="10">
        <f>FU116*0.5</f>
        <v>0</v>
      </c>
      <c r="FW117" s="165"/>
      <c r="FX117" s="10">
        <f>FW116*0.75</f>
        <v>365.47500000000082</v>
      </c>
      <c r="FY117" s="165"/>
      <c r="FZ117" s="10">
        <f>FY116*1</f>
        <v>0</v>
      </c>
      <c r="GB117" s="431"/>
      <c r="GC117" s="10">
        <f>GB116*0.25</f>
        <v>0</v>
      </c>
      <c r="GD117" s="431"/>
      <c r="GE117" s="10">
        <f>GD116*0.5</f>
        <v>0</v>
      </c>
      <c r="GF117" s="31"/>
      <c r="GG117" s="10">
        <f>GF116*0.75</f>
        <v>0</v>
      </c>
      <c r="GH117" s="31"/>
      <c r="GI117" s="10">
        <f>GH116*1</f>
        <v>0</v>
      </c>
      <c r="GK117" s="431"/>
      <c r="GL117" s="10">
        <f>GK116*0.25</f>
        <v>0</v>
      </c>
      <c r="GM117" s="431"/>
      <c r="GN117" s="10">
        <f>GM116*0.5</f>
        <v>0</v>
      </c>
      <c r="GO117" s="165"/>
      <c r="GP117" s="10">
        <f>GO116*0.75</f>
        <v>1338.5625000000014</v>
      </c>
      <c r="GQ117" s="165"/>
      <c r="GR117" s="437">
        <f>GQ116*1</f>
        <v>490.90000000000327</v>
      </c>
      <c r="GT117" s="431"/>
      <c r="GU117" s="10">
        <f>GT116*0.25</f>
        <v>0</v>
      </c>
      <c r="GV117" s="431"/>
      <c r="GW117" s="10">
        <f>GV116*0.5</f>
        <v>0</v>
      </c>
      <c r="GX117" s="165"/>
      <c r="GY117" s="10">
        <f>GX116*0.75</f>
        <v>110.09999999999945</v>
      </c>
      <c r="GZ117" s="165"/>
      <c r="HA117" s="10">
        <f>GZ116*1</f>
        <v>0</v>
      </c>
      <c r="HD117" s="10">
        <f>HC116*0.25</f>
        <v>0</v>
      </c>
      <c r="HF117" s="10">
        <f>HE116*0.5</f>
        <v>0</v>
      </c>
      <c r="HH117" s="10">
        <f>HG116*0.75</f>
        <v>423.07499999999891</v>
      </c>
      <c r="HJ117" s="10">
        <f>HI116*1</f>
        <v>862.29999999999836</v>
      </c>
      <c r="HL117" s="431"/>
      <c r="HM117" s="10">
        <f>HL116*0.25</f>
        <v>0</v>
      </c>
      <c r="HN117" s="431"/>
      <c r="HO117" s="10">
        <f>HN116*0.5</f>
        <v>0</v>
      </c>
      <c r="HP117" s="431"/>
      <c r="HQ117" s="10">
        <f>HP116*0.75</f>
        <v>599.47499999999809</v>
      </c>
      <c r="HS117" s="10">
        <f>HR116*1</f>
        <v>0</v>
      </c>
      <c r="HU117" s="431"/>
      <c r="HV117" s="10">
        <f>HU116*0.25</f>
        <v>0</v>
      </c>
      <c r="HW117" s="431"/>
      <c r="HX117" s="10">
        <f>HW116*0.5</f>
        <v>0</v>
      </c>
      <c r="HY117" s="431"/>
      <c r="HZ117" s="10">
        <f>HY116*0.75</f>
        <v>2990.7000000000016</v>
      </c>
      <c r="IB117" s="437">
        <f>IA116*1</f>
        <v>3683.3000000000011</v>
      </c>
      <c r="ID117" s="431"/>
      <c r="IE117" s="10">
        <f>ID116*0.25</f>
        <v>0</v>
      </c>
      <c r="IF117" s="431"/>
      <c r="IG117" s="10">
        <f>IF116*0.5</f>
        <v>0</v>
      </c>
      <c r="IH117" s="431"/>
      <c r="II117" s="10">
        <f>IH116*0.75</f>
        <v>249.22500000000491</v>
      </c>
      <c r="IK117" s="10">
        <f>IJ116*1</f>
        <v>0</v>
      </c>
      <c r="IM117" s="431"/>
      <c r="IN117" s="10">
        <f>IM116*0.25</f>
        <v>0</v>
      </c>
      <c r="IO117" s="431"/>
      <c r="IP117" s="10">
        <f>IO116*0.5</f>
        <v>0</v>
      </c>
      <c r="IQ117" s="431"/>
      <c r="IR117" s="10">
        <f>IQ116*0.75</f>
        <v>96.000000000002728</v>
      </c>
      <c r="IT117" s="10">
        <f>IS116*1</f>
        <v>0</v>
      </c>
      <c r="IW117" s="10">
        <f>IV116*0.25</f>
        <v>0</v>
      </c>
      <c r="IY117" s="10">
        <f>IX116*0.5</f>
        <v>0</v>
      </c>
      <c r="JA117" s="10">
        <f>IZ116*0.75</f>
        <v>303.00000000000546</v>
      </c>
      <c r="JC117" s="10">
        <f>JB116*1</f>
        <v>369</v>
      </c>
      <c r="JE117" s="431"/>
      <c r="JF117" s="10">
        <f>JE116*0.25</f>
        <v>0</v>
      </c>
      <c r="JG117" s="431"/>
      <c r="JH117" s="10">
        <f>JG116*0.5</f>
        <v>0</v>
      </c>
      <c r="JI117" s="431"/>
      <c r="JJ117" s="10">
        <f>JI116*0.75</f>
        <v>207.82500000000709</v>
      </c>
      <c r="JL117" s="437">
        <f>JK116*1</f>
        <v>392.70000000000073</v>
      </c>
      <c r="JN117" s="431"/>
      <c r="JO117" s="10">
        <f>JN116*0.25</f>
        <v>0</v>
      </c>
      <c r="JP117" s="431"/>
      <c r="JQ117" s="10">
        <f>JP116*0.5</f>
        <v>0</v>
      </c>
      <c r="JR117" s="431"/>
      <c r="JS117" s="10">
        <f>JR116*0.75</f>
        <v>379.12500000000546</v>
      </c>
      <c r="JU117" s="10">
        <f>JT116*1</f>
        <v>0</v>
      </c>
      <c r="JW117" s="431"/>
      <c r="JX117" s="10">
        <f>JW116*0.25</f>
        <v>0</v>
      </c>
      <c r="JY117" s="431"/>
      <c r="JZ117" s="10">
        <f>JY116*0.5</f>
        <v>0</v>
      </c>
      <c r="KA117" s="431"/>
      <c r="KB117" s="10">
        <f>KA116*0.75</f>
        <v>1432.5000000000027</v>
      </c>
      <c r="KD117" s="437">
        <f t="shared" ref="KD117" si="36">KC116*1</f>
        <v>2092.7000000000498</v>
      </c>
      <c r="KG117" s="10">
        <f>KF116*0.25</f>
        <v>0</v>
      </c>
      <c r="KI117" s="10">
        <f>KH116*0.5</f>
        <v>0</v>
      </c>
      <c r="KK117" s="10">
        <f>KJ116*0.75</f>
        <v>25.350000000002183</v>
      </c>
      <c r="KM117" s="10">
        <f>KL116*1</f>
        <v>119.89999999999964</v>
      </c>
      <c r="KO117" s="431"/>
      <c r="KP117" s="10">
        <f>KO116*0.25</f>
        <v>0</v>
      </c>
      <c r="KQ117" s="431"/>
      <c r="KR117" s="10">
        <f>KQ116*0.5</f>
        <v>0</v>
      </c>
      <c r="KS117" s="431"/>
      <c r="KT117" s="10">
        <f>KS116*0.75</f>
        <v>317.625</v>
      </c>
      <c r="KV117" s="10">
        <f>KU116*1</f>
        <v>0</v>
      </c>
      <c r="KX117" s="431"/>
      <c r="KY117" s="10">
        <f>KX116*0.25</f>
        <v>0</v>
      </c>
      <c r="KZ117" s="431"/>
      <c r="LA117" s="10">
        <f>KZ116*0.5</f>
        <v>0</v>
      </c>
      <c r="LB117" s="431"/>
      <c r="LC117" s="10">
        <f>LB116*0.75</f>
        <v>151.05000000000109</v>
      </c>
      <c r="LE117" s="10">
        <f>LD116*1</f>
        <v>0</v>
      </c>
      <c r="LG117" s="431"/>
      <c r="LH117" s="10">
        <f>LG116*0.25</f>
        <v>0</v>
      </c>
      <c r="LI117" s="431"/>
      <c r="LJ117" s="10">
        <f>LI116*0.5</f>
        <v>0</v>
      </c>
      <c r="LK117" s="29"/>
      <c r="LL117" s="10">
        <f>LK116*0.75</f>
        <v>263.25000000000136</v>
      </c>
      <c r="LM117" s="29"/>
      <c r="LN117" s="10">
        <f>LM116*1</f>
        <v>0</v>
      </c>
      <c r="LQ117" s="10">
        <f>LP116*0.25</f>
        <v>0</v>
      </c>
      <c r="LS117" s="10">
        <f>LR116*0.5</f>
        <v>0</v>
      </c>
      <c r="LU117" s="10">
        <f>LT116*0.75</f>
        <v>280.20000000000164</v>
      </c>
      <c r="LW117" s="10">
        <f>LV116*1</f>
        <v>115.5</v>
      </c>
      <c r="LY117" s="431"/>
      <c r="LZ117" s="10">
        <f>LY116*0.25</f>
        <v>0</v>
      </c>
      <c r="MA117" s="431"/>
      <c r="MB117" s="10">
        <f>MA116*0.5</f>
        <v>0</v>
      </c>
      <c r="MC117" s="431"/>
      <c r="MD117" s="10">
        <f>MC116*0.75</f>
        <v>432.67500000000109</v>
      </c>
      <c r="MF117" s="10">
        <f>ME116*1</f>
        <v>0</v>
      </c>
      <c r="MH117" s="431"/>
      <c r="MI117" s="10">
        <f>MH116*0.25</f>
        <v>0</v>
      </c>
      <c r="MJ117" s="431"/>
      <c r="MK117" s="10">
        <f>MJ116*0.5</f>
        <v>0</v>
      </c>
      <c r="ML117" s="431"/>
      <c r="MM117" s="10">
        <f>ML116*0.75</f>
        <v>502.72499999999673</v>
      </c>
      <c r="MO117" s="437">
        <f>MN116*1</f>
        <v>1078.1000000000004</v>
      </c>
      <c r="MQ117" s="431"/>
      <c r="MR117" s="10">
        <f>MQ116*0.25</f>
        <v>0</v>
      </c>
      <c r="MS117" s="431"/>
      <c r="MT117" s="10">
        <f>MS116*0.5</f>
        <v>0</v>
      </c>
      <c r="MU117" s="431"/>
      <c r="MV117" s="10">
        <f>MU116*0.75</f>
        <v>168.74999999999454</v>
      </c>
      <c r="MX117" s="437">
        <f>MW116*1</f>
        <v>278.00000000000728</v>
      </c>
    </row>
    <row r="118" spans="1:363" s="60" customFormat="1" ht="15.75">
      <c r="A118" s="377"/>
      <c r="B118" s="381"/>
      <c r="C118" s="379"/>
      <c r="E118" s="85"/>
      <c r="G118" s="85"/>
      <c r="I118" s="85"/>
      <c r="L118" s="379"/>
      <c r="N118" s="85"/>
      <c r="P118" s="85"/>
      <c r="R118" s="85"/>
      <c r="U118" s="379"/>
      <c r="W118" s="85"/>
      <c r="Y118" s="85"/>
      <c r="Z118" s="382"/>
      <c r="AB118" s="382"/>
      <c r="AD118" s="379"/>
      <c r="AF118" s="380"/>
      <c r="AI118" s="382"/>
      <c r="AK118" s="382"/>
      <c r="AM118" s="379"/>
      <c r="AO118" s="380"/>
      <c r="AR118" s="382"/>
      <c r="AT118" s="382"/>
      <c r="AV118" s="379"/>
      <c r="AW118" s="235"/>
      <c r="AX118" s="380"/>
      <c r="AY118" s="235"/>
      <c r="BA118" s="382"/>
      <c r="BC118" s="382"/>
      <c r="BE118" s="379"/>
      <c r="BG118" s="380"/>
      <c r="BJ118" s="382"/>
      <c r="BL118" s="382"/>
      <c r="BN118" s="379"/>
      <c r="BP118" s="380"/>
      <c r="BW118" s="379"/>
      <c r="BX118" s="384"/>
      <c r="BY118" s="380"/>
      <c r="BZ118" s="384"/>
      <c r="CB118" s="385"/>
      <c r="CD118" s="385"/>
      <c r="CE118" s="456"/>
      <c r="CF118" s="379"/>
      <c r="CG118" s="456"/>
      <c r="CH118" s="380"/>
      <c r="CI118" s="456"/>
      <c r="CK118" s="382"/>
      <c r="CM118" s="382"/>
      <c r="CO118" s="379"/>
      <c r="CP118" s="456"/>
      <c r="CQ118" s="380"/>
      <c r="CR118" s="456"/>
      <c r="CT118" s="382"/>
      <c r="CV118" s="382"/>
      <c r="CX118" s="379"/>
      <c r="CY118" s="456"/>
      <c r="CZ118" s="380"/>
      <c r="DA118" s="456"/>
      <c r="DC118" s="382"/>
      <c r="DE118" s="382"/>
      <c r="DF118" s="456"/>
      <c r="DG118" s="379"/>
      <c r="DH118" s="456"/>
      <c r="DI118" s="380"/>
      <c r="DJ118" s="456"/>
      <c r="DL118" s="382"/>
      <c r="DN118" s="382"/>
      <c r="DP118" s="379"/>
      <c r="DQ118" s="456"/>
      <c r="DR118" s="380"/>
      <c r="DS118" s="456"/>
      <c r="DU118" s="382"/>
      <c r="DW118" s="382"/>
      <c r="DX118" s="456"/>
      <c r="DY118" s="379"/>
      <c r="DZ118" s="456"/>
      <c r="EA118" s="380"/>
      <c r="EB118" s="456"/>
      <c r="ED118" s="235"/>
      <c r="EF118" s="235"/>
      <c r="EH118" s="379"/>
      <c r="EI118" s="456"/>
      <c r="EJ118" s="380"/>
      <c r="EK118" s="456"/>
      <c r="EM118" s="382"/>
      <c r="EO118" s="382"/>
      <c r="EQ118" s="379"/>
      <c r="ER118" s="456"/>
      <c r="ES118" s="380"/>
      <c r="ET118" s="456"/>
      <c r="EV118" s="382"/>
      <c r="EX118" s="382"/>
      <c r="EZ118" s="379"/>
      <c r="FA118" s="456"/>
      <c r="FB118" s="380"/>
      <c r="FC118" s="456"/>
      <c r="FE118" s="235"/>
      <c r="FG118" s="235"/>
      <c r="FH118" s="456"/>
      <c r="FI118" s="379"/>
      <c r="FJ118" s="456"/>
      <c r="FK118" s="380"/>
      <c r="FL118" s="456"/>
      <c r="FN118" s="382"/>
      <c r="FP118" s="382"/>
      <c r="FQ118" s="456"/>
      <c r="FR118" s="379"/>
      <c r="FS118" s="456"/>
      <c r="FT118" s="380"/>
      <c r="FU118" s="456"/>
      <c r="FW118" s="382"/>
      <c r="FY118" s="382"/>
      <c r="GA118" s="379"/>
      <c r="GB118" s="456"/>
      <c r="GC118" s="380"/>
      <c r="GD118" s="456"/>
      <c r="GF118" s="235"/>
      <c r="GH118" s="235"/>
      <c r="GJ118" s="379"/>
      <c r="GK118" s="456"/>
      <c r="GL118" s="380"/>
      <c r="GM118" s="456"/>
      <c r="GO118" s="382"/>
      <c r="GQ118" s="382"/>
      <c r="GR118" s="456"/>
      <c r="GS118" s="379"/>
      <c r="GT118" s="456"/>
      <c r="GU118" s="380"/>
      <c r="GV118" s="456"/>
      <c r="GX118" s="382"/>
      <c r="GZ118" s="382"/>
      <c r="HB118" s="379"/>
      <c r="HD118" s="380"/>
      <c r="HK118" s="379"/>
      <c r="HL118" s="456"/>
      <c r="HM118" s="380"/>
      <c r="HN118" s="456"/>
      <c r="HP118" s="456"/>
      <c r="HT118" s="379"/>
      <c r="HU118" s="456"/>
      <c r="HV118" s="380"/>
      <c r="HW118" s="456"/>
      <c r="HY118" s="456"/>
      <c r="IB118" s="456"/>
      <c r="IC118" s="379"/>
      <c r="ID118" s="456"/>
      <c r="IE118" s="380"/>
      <c r="IF118" s="456"/>
      <c r="IH118" s="456"/>
      <c r="IL118" s="379"/>
      <c r="IM118" s="456"/>
      <c r="IN118" s="380"/>
      <c r="IO118" s="456"/>
      <c r="IQ118" s="456"/>
      <c r="IU118" s="379"/>
      <c r="IW118" s="380"/>
      <c r="JD118" s="379"/>
      <c r="JE118" s="456"/>
      <c r="JF118" s="380"/>
      <c r="JG118" s="456"/>
      <c r="JI118" s="456"/>
      <c r="JL118" s="456"/>
      <c r="JM118" s="379"/>
      <c r="JN118" s="456"/>
      <c r="JO118" s="380"/>
      <c r="JP118" s="456"/>
      <c r="JR118" s="456"/>
      <c r="JV118" s="379"/>
      <c r="JW118" s="456"/>
      <c r="JX118" s="380"/>
      <c r="JY118" s="456"/>
      <c r="KA118" s="456"/>
      <c r="KD118" s="456"/>
      <c r="KE118" s="379"/>
      <c r="KG118" s="380"/>
      <c r="KN118" s="379"/>
      <c r="KO118" s="456"/>
      <c r="KP118" s="380"/>
      <c r="KQ118" s="456"/>
      <c r="KS118" s="456"/>
      <c r="KW118" s="379"/>
      <c r="KX118" s="456"/>
      <c r="KY118" s="380"/>
      <c r="KZ118" s="456"/>
      <c r="LB118" s="456"/>
      <c r="LF118" s="379"/>
      <c r="LG118" s="456"/>
      <c r="LH118" s="380"/>
      <c r="LI118" s="456"/>
      <c r="LK118" s="383"/>
      <c r="LM118" s="383"/>
      <c r="LO118" s="379"/>
      <c r="LQ118" s="380"/>
      <c r="LX118" s="379"/>
      <c r="LY118" s="456"/>
      <c r="LZ118" s="380"/>
      <c r="MA118" s="456"/>
      <c r="MC118" s="456"/>
      <c r="MG118" s="379"/>
      <c r="MH118" s="456"/>
      <c r="MI118" s="380"/>
      <c r="MJ118" s="456"/>
      <c r="ML118" s="456"/>
      <c r="MO118" s="456"/>
      <c r="MP118" s="379"/>
      <c r="MQ118" s="456"/>
      <c r="MR118" s="380"/>
      <c r="MS118" s="456"/>
      <c r="MU118" s="456"/>
      <c r="MX118" s="456"/>
      <c r="MY118" s="379"/>
    </row>
    <row r="119" spans="1:363" ht="18">
      <c r="A119" s="62" t="s">
        <v>1020</v>
      </c>
      <c r="B119" s="69"/>
      <c r="D119"/>
      <c r="E119" s="1" t="s">
        <v>190</v>
      </c>
      <c r="G119" s="1" t="s">
        <v>186</v>
      </c>
      <c r="H119">
        <v>293.60000000000002</v>
      </c>
      <c r="I119" s="1" t="s">
        <v>187</v>
      </c>
      <c r="J119" s="157">
        <v>104.1</v>
      </c>
      <c r="K119" s="1" t="s">
        <v>188</v>
      </c>
      <c r="N119" s="1" t="s">
        <v>190</v>
      </c>
      <c r="P119" s="1" t="s">
        <v>186</v>
      </c>
      <c r="Q119">
        <v>61.6</v>
      </c>
      <c r="R119" s="1" t="s">
        <v>187</v>
      </c>
      <c r="S119" s="168">
        <v>109.00000000000003</v>
      </c>
      <c r="T119" s="1" t="s">
        <v>188</v>
      </c>
      <c r="W119" s="1" t="s">
        <v>190</v>
      </c>
      <c r="Y119" s="1" t="s">
        <v>186</v>
      </c>
      <c r="Z119" s="168">
        <v>817.84999999999968</v>
      </c>
      <c r="AA119" s="1" t="s">
        <v>187</v>
      </c>
      <c r="AB119" s="168">
        <v>535.89999999999964</v>
      </c>
      <c r="AC119" s="1" t="s">
        <v>188</v>
      </c>
      <c r="AF119" s="1" t="s">
        <v>190</v>
      </c>
      <c r="AH119" s="1" t="s">
        <v>186</v>
      </c>
      <c r="AI119" s="168">
        <v>0</v>
      </c>
      <c r="AJ119" s="1" t="s">
        <v>187</v>
      </c>
      <c r="AK119" s="168">
        <v>274.49999999999955</v>
      </c>
      <c r="AL119" s="1" t="s">
        <v>188</v>
      </c>
      <c r="AO119" s="1" t="s">
        <v>190</v>
      </c>
      <c r="AQ119" s="1" t="s">
        <v>186</v>
      </c>
      <c r="AR119" s="168">
        <v>268.39999999999964</v>
      </c>
      <c r="AS119" s="1" t="s">
        <v>187</v>
      </c>
      <c r="AT119" s="168">
        <v>371.10000000000082</v>
      </c>
      <c r="AU119" s="1" t="s">
        <v>188</v>
      </c>
      <c r="AW119" s="31"/>
      <c r="AX119" s="1" t="s">
        <v>190</v>
      </c>
      <c r="AZ119" s="1" t="s">
        <v>186</v>
      </c>
      <c r="BA119" s="168">
        <v>686</v>
      </c>
      <c r="BB119" s="1" t="s">
        <v>187</v>
      </c>
      <c r="BC119" s="168">
        <v>422.90000000000009</v>
      </c>
      <c r="BD119" s="1" t="s">
        <v>188</v>
      </c>
      <c r="BG119" s="1" t="s">
        <v>190</v>
      </c>
      <c r="BI119" s="1" t="s">
        <v>186</v>
      </c>
      <c r="BJ119" s="168">
        <v>615.10000000000036</v>
      </c>
      <c r="BK119" s="1" t="s">
        <v>187</v>
      </c>
      <c r="BL119" s="168">
        <v>699.90000000000055</v>
      </c>
      <c r="BM119" s="1" t="s">
        <v>188</v>
      </c>
      <c r="BP119" s="1" t="s">
        <v>190</v>
      </c>
      <c r="BR119" s="1" t="s">
        <v>186</v>
      </c>
      <c r="BS119" s="168">
        <v>506.09999999999945</v>
      </c>
      <c r="BT119" s="1" t="s">
        <v>187</v>
      </c>
      <c r="BU119" s="168">
        <v>515.5</v>
      </c>
      <c r="BV119" s="1" t="s">
        <v>188</v>
      </c>
      <c r="BX119" s="173"/>
      <c r="BY119" s="1" t="s">
        <v>190</v>
      </c>
      <c r="BZ119" s="173"/>
      <c r="CA119" s="1" t="s">
        <v>186</v>
      </c>
      <c r="CB119" s="177">
        <v>150</v>
      </c>
      <c r="CC119" s="1" t="s">
        <v>187</v>
      </c>
      <c r="CD119" s="427">
        <v>226.49999999999818</v>
      </c>
      <c r="CE119" s="432" t="s">
        <v>188</v>
      </c>
      <c r="CG119" s="431"/>
      <c r="CH119" s="1" t="s">
        <v>190</v>
      </c>
      <c r="CI119" s="431"/>
      <c r="CJ119" s="1" t="s">
        <v>186</v>
      </c>
      <c r="CK119" s="168">
        <v>623.85000000000309</v>
      </c>
      <c r="CL119" s="1" t="s">
        <v>187</v>
      </c>
      <c r="CM119" s="168"/>
      <c r="CN119" s="1" t="s">
        <v>188</v>
      </c>
      <c r="CP119" s="431"/>
      <c r="CQ119" s="1" t="s">
        <v>190</v>
      </c>
      <c r="CR119" s="431"/>
      <c r="CS119" s="1" t="s">
        <v>186</v>
      </c>
      <c r="CT119" s="168">
        <v>28.500000000000909</v>
      </c>
      <c r="CU119" s="1" t="s">
        <v>187</v>
      </c>
      <c r="CV119" s="168"/>
      <c r="CW119" s="1" t="s">
        <v>188</v>
      </c>
      <c r="CY119" s="431"/>
      <c r="CZ119" s="1" t="s">
        <v>190</v>
      </c>
      <c r="DA119" s="431"/>
      <c r="DB119" s="1" t="s">
        <v>186</v>
      </c>
      <c r="DC119" s="168">
        <v>259.50000000000182</v>
      </c>
      <c r="DD119" s="1" t="s">
        <v>187</v>
      </c>
      <c r="DE119" s="545">
        <v>302.49999999999818</v>
      </c>
      <c r="DF119" s="432" t="s">
        <v>188</v>
      </c>
      <c r="DH119" s="431"/>
      <c r="DI119" s="1" t="s">
        <v>190</v>
      </c>
      <c r="DJ119" s="431"/>
      <c r="DK119" s="1" t="s">
        <v>186</v>
      </c>
      <c r="DL119" s="168">
        <v>35.700000000002547</v>
      </c>
      <c r="DM119" s="1" t="s">
        <v>187</v>
      </c>
      <c r="DN119" s="168"/>
      <c r="DO119" s="1" t="s">
        <v>188</v>
      </c>
      <c r="DQ119" s="431"/>
      <c r="DR119" s="1" t="s">
        <v>190</v>
      </c>
      <c r="DS119" s="431"/>
      <c r="DT119" s="1" t="s">
        <v>186</v>
      </c>
      <c r="DU119" s="496">
        <v>209.75000000000273</v>
      </c>
      <c r="DV119" s="1" t="s">
        <v>187</v>
      </c>
      <c r="DW119" s="545">
        <v>375.19999999999709</v>
      </c>
      <c r="DX119" s="432" t="s">
        <v>188</v>
      </c>
      <c r="DZ119" s="431"/>
      <c r="EA119" s="1" t="s">
        <v>190</v>
      </c>
      <c r="EB119" s="431"/>
      <c r="EC119" s="1" t="s">
        <v>186</v>
      </c>
      <c r="ED119" s="168">
        <v>471.40000000000236</v>
      </c>
      <c r="EE119" s="1" t="s">
        <v>187</v>
      </c>
      <c r="EF119" s="168"/>
      <c r="EG119" s="1" t="s">
        <v>188</v>
      </c>
      <c r="EI119" s="431"/>
      <c r="EJ119" s="1" t="s">
        <v>190</v>
      </c>
      <c r="EK119" s="431"/>
      <c r="EL119" s="1" t="s">
        <v>186</v>
      </c>
      <c r="EM119" s="496">
        <v>91.000000000001819</v>
      </c>
      <c r="EN119" s="1" t="s">
        <v>187</v>
      </c>
      <c r="EO119" s="213"/>
      <c r="EP119" s="1" t="s">
        <v>188</v>
      </c>
      <c r="ER119" s="431"/>
      <c r="ES119" s="1" t="s">
        <v>190</v>
      </c>
      <c r="ET119" s="431"/>
      <c r="EU119" s="1" t="s">
        <v>186</v>
      </c>
      <c r="EV119" s="168">
        <v>346.00000000000182</v>
      </c>
      <c r="EW119" s="1" t="s">
        <v>187</v>
      </c>
      <c r="EX119" s="168"/>
      <c r="EY119" s="1" t="s">
        <v>188</v>
      </c>
      <c r="FA119" s="431"/>
      <c r="FB119" s="1" t="s">
        <v>190</v>
      </c>
      <c r="FC119" s="431"/>
      <c r="FD119" s="1" t="s">
        <v>186</v>
      </c>
      <c r="FE119" s="496">
        <v>505.60000000000127</v>
      </c>
      <c r="FF119" s="1" t="s">
        <v>187</v>
      </c>
      <c r="FG119" s="427">
        <v>195.40000000000146</v>
      </c>
      <c r="FH119" s="432" t="s">
        <v>188</v>
      </c>
      <c r="FJ119" s="431"/>
      <c r="FK119" s="1" t="s">
        <v>190</v>
      </c>
      <c r="FL119" s="431"/>
      <c r="FM119" s="1" t="s">
        <v>186</v>
      </c>
      <c r="FN119" s="496">
        <v>314.50000000000091</v>
      </c>
      <c r="FO119" s="1" t="s">
        <v>187</v>
      </c>
      <c r="FP119" s="545">
        <v>402.49999999999818</v>
      </c>
      <c r="FQ119" s="432" t="s">
        <v>188</v>
      </c>
      <c r="FS119" s="431"/>
      <c r="FT119" s="1" t="s">
        <v>190</v>
      </c>
      <c r="FU119" s="431"/>
      <c r="FV119" s="1" t="s">
        <v>186</v>
      </c>
      <c r="FW119" s="496">
        <v>407.5</v>
      </c>
      <c r="FX119" s="1" t="s">
        <v>187</v>
      </c>
      <c r="FY119" s="213"/>
      <c r="FZ119" s="1" t="s">
        <v>188</v>
      </c>
      <c r="GB119" s="431"/>
      <c r="GC119" s="1" t="s">
        <v>190</v>
      </c>
      <c r="GD119" s="431"/>
      <c r="GE119" s="1" t="s">
        <v>186</v>
      </c>
      <c r="GF119" s="168">
        <v>240.10000000000127</v>
      </c>
      <c r="GG119" s="1" t="s">
        <v>187</v>
      </c>
      <c r="GH119" s="168"/>
      <c r="GI119" s="1" t="s">
        <v>188</v>
      </c>
      <c r="GK119" s="431"/>
      <c r="GL119" s="1" t="s">
        <v>190</v>
      </c>
      <c r="GM119" s="431"/>
      <c r="GN119" s="1" t="s">
        <v>186</v>
      </c>
      <c r="GO119" s="496">
        <v>1745.7999999999975</v>
      </c>
      <c r="GP119" s="1" t="s">
        <v>187</v>
      </c>
      <c r="GQ119" s="545">
        <v>2219.1999999999935</v>
      </c>
      <c r="GR119" s="432" t="s">
        <v>188</v>
      </c>
      <c r="GT119" s="431"/>
      <c r="GU119" s="1" t="s">
        <v>190</v>
      </c>
      <c r="GV119" s="431"/>
      <c r="GW119" s="1" t="s">
        <v>186</v>
      </c>
      <c r="GX119" s="496">
        <v>164.29999999999745</v>
      </c>
      <c r="GY119" s="1" t="s">
        <v>187</v>
      </c>
      <c r="GZ119" s="213"/>
      <c r="HA119" s="1" t="s">
        <v>188</v>
      </c>
      <c r="HD119" s="1" t="s">
        <v>190</v>
      </c>
      <c r="HF119" s="1" t="s">
        <v>186</v>
      </c>
      <c r="HG119" s="168">
        <v>699.5</v>
      </c>
      <c r="HH119" s="1" t="s">
        <v>187</v>
      </c>
      <c r="HI119" s="168">
        <v>895.60000000000036</v>
      </c>
      <c r="HJ119" s="1" t="s">
        <v>188</v>
      </c>
      <c r="HL119" s="431"/>
      <c r="HM119" s="1" t="s">
        <v>190</v>
      </c>
      <c r="HN119" s="431"/>
      <c r="HO119" s="1" t="s">
        <v>186</v>
      </c>
      <c r="HP119" s="496">
        <v>682.70000000000073</v>
      </c>
      <c r="HQ119" s="1" t="s">
        <v>187</v>
      </c>
      <c r="HR119" s="213"/>
      <c r="HS119" s="1" t="s">
        <v>188</v>
      </c>
      <c r="HU119" s="431"/>
      <c r="HV119" s="1" t="s">
        <v>190</v>
      </c>
      <c r="HW119" s="431"/>
      <c r="HX119" s="1" t="s">
        <v>186</v>
      </c>
      <c r="HY119" s="496">
        <v>2683.3499999999967</v>
      </c>
      <c r="HZ119" s="1" t="s">
        <v>187</v>
      </c>
      <c r="IA119" s="545">
        <v>3296.1000000000022</v>
      </c>
      <c r="IB119" s="432" t="s">
        <v>188</v>
      </c>
      <c r="ID119" s="431"/>
      <c r="IE119" s="1" t="s">
        <v>190</v>
      </c>
      <c r="IF119" s="431"/>
      <c r="IG119" s="1" t="s">
        <v>186</v>
      </c>
      <c r="IH119" s="496">
        <v>204.99999999999818</v>
      </c>
      <c r="II119" s="1" t="s">
        <v>187</v>
      </c>
      <c r="IJ119" s="213"/>
      <c r="IK119" s="1" t="s">
        <v>188</v>
      </c>
      <c r="IM119" s="431"/>
      <c r="IN119" s="1" t="s">
        <v>190</v>
      </c>
      <c r="IO119" s="431"/>
      <c r="IP119" s="1" t="s">
        <v>186</v>
      </c>
      <c r="IQ119" s="168">
        <v>248.24999999999818</v>
      </c>
      <c r="IR119" s="1" t="s">
        <v>187</v>
      </c>
      <c r="IS119" s="168"/>
      <c r="IT119" s="1" t="s">
        <v>188</v>
      </c>
      <c r="IW119" s="1" t="s">
        <v>190</v>
      </c>
      <c r="IY119" s="1" t="s">
        <v>186</v>
      </c>
      <c r="IZ119" s="213">
        <v>393.89999999999782</v>
      </c>
      <c r="JA119" s="1" t="s">
        <v>187</v>
      </c>
      <c r="JB119" s="168">
        <v>269.80000000000064</v>
      </c>
      <c r="JC119" s="1" t="s">
        <v>188</v>
      </c>
      <c r="JE119" s="431"/>
      <c r="JF119" s="1" t="s">
        <v>190</v>
      </c>
      <c r="JG119" s="431"/>
      <c r="JH119" s="1" t="s">
        <v>186</v>
      </c>
      <c r="JI119" s="496">
        <v>182.89999999999782</v>
      </c>
      <c r="JJ119" s="1" t="s">
        <v>187</v>
      </c>
      <c r="JK119" s="427">
        <v>236.80000000000291</v>
      </c>
      <c r="JL119" s="432" t="s">
        <v>188</v>
      </c>
      <c r="JN119" s="431"/>
      <c r="JO119" s="1" t="s">
        <v>190</v>
      </c>
      <c r="JP119" s="431"/>
      <c r="JQ119" s="1" t="s">
        <v>186</v>
      </c>
      <c r="JR119" s="496">
        <v>159.5</v>
      </c>
      <c r="JS119" s="1" t="s">
        <v>187</v>
      </c>
      <c r="JT119" s="213"/>
      <c r="JU119" s="1" t="s">
        <v>188</v>
      </c>
      <c r="JW119" s="431"/>
      <c r="JX119" s="1" t="s">
        <v>190</v>
      </c>
      <c r="JY119" s="431"/>
      <c r="JZ119" s="1" t="s">
        <v>186</v>
      </c>
      <c r="KA119" s="168">
        <v>2835.1499999999905</v>
      </c>
      <c r="KB119" s="1" t="s">
        <v>187</v>
      </c>
      <c r="KC119" s="545">
        <v>1069.6999999998843</v>
      </c>
      <c r="KD119" s="432" t="s">
        <v>188</v>
      </c>
      <c r="KG119" s="1" t="s">
        <v>190</v>
      </c>
      <c r="KI119" s="1" t="s">
        <v>186</v>
      </c>
      <c r="KJ119" s="168">
        <v>32.400000000001455</v>
      </c>
      <c r="KK119" s="1" t="s">
        <v>187</v>
      </c>
      <c r="KL119" s="213">
        <v>29.700000000000728</v>
      </c>
      <c r="KM119" s="1" t="s">
        <v>188</v>
      </c>
      <c r="KO119" s="431"/>
      <c r="KP119" s="1" t="s">
        <v>190</v>
      </c>
      <c r="KQ119" s="431"/>
      <c r="KR119" s="1" t="s">
        <v>186</v>
      </c>
      <c r="KS119" s="496">
        <v>213.20000000000073</v>
      </c>
      <c r="KT119" s="1" t="s">
        <v>187</v>
      </c>
      <c r="KU119" s="213"/>
      <c r="KV119" s="1" t="s">
        <v>188</v>
      </c>
      <c r="KX119" s="431"/>
      <c r="KY119" s="1" t="s">
        <v>190</v>
      </c>
      <c r="KZ119" s="431"/>
      <c r="LA119" s="1" t="s">
        <v>186</v>
      </c>
      <c r="LB119" s="168">
        <v>131.40000000000146</v>
      </c>
      <c r="LC119" s="1" t="s">
        <v>187</v>
      </c>
      <c r="LD119" s="168"/>
      <c r="LE119" s="1" t="s">
        <v>188</v>
      </c>
      <c r="LG119" s="431"/>
      <c r="LH119" s="1" t="s">
        <v>190</v>
      </c>
      <c r="LI119" s="431"/>
      <c r="LJ119" s="1" t="s">
        <v>186</v>
      </c>
      <c r="LK119" s="185">
        <v>383.70000000000255</v>
      </c>
      <c r="LL119" s="1" t="s">
        <v>187</v>
      </c>
      <c r="LM119" s="185"/>
      <c r="LN119" s="1" t="s">
        <v>188</v>
      </c>
      <c r="LQ119" s="1" t="s">
        <v>190</v>
      </c>
      <c r="LS119" s="1" t="s">
        <v>186</v>
      </c>
      <c r="LT119" s="168">
        <v>672.59999999999491</v>
      </c>
      <c r="LU119" s="1" t="s">
        <v>187</v>
      </c>
      <c r="LV119" s="168">
        <v>124.00000000000045</v>
      </c>
      <c r="LW119" s="1" t="s">
        <v>188</v>
      </c>
      <c r="LY119" s="431"/>
      <c r="LZ119" s="1" t="s">
        <v>190</v>
      </c>
      <c r="MA119" s="431"/>
      <c r="MB119" s="1" t="s">
        <v>186</v>
      </c>
      <c r="MC119" s="168">
        <v>535.19999999999345</v>
      </c>
      <c r="MD119" s="1" t="s">
        <v>187</v>
      </c>
      <c r="ME119" s="168"/>
      <c r="MF119" s="1" t="s">
        <v>188</v>
      </c>
      <c r="MH119" s="431"/>
      <c r="MI119" s="1" t="s">
        <v>190</v>
      </c>
      <c r="MJ119" s="431"/>
      <c r="MK119" s="1" t="s">
        <v>186</v>
      </c>
      <c r="ML119" s="466">
        <v>379.49999999998545</v>
      </c>
      <c r="MM119" s="1" t="s">
        <v>187</v>
      </c>
      <c r="MN119" s="588">
        <v>1050.3000000000011</v>
      </c>
      <c r="MO119" s="432" t="s">
        <v>188</v>
      </c>
      <c r="MQ119" s="431"/>
      <c r="MR119" s="1" t="s">
        <v>190</v>
      </c>
      <c r="MS119" s="431"/>
      <c r="MT119" s="1" t="s">
        <v>186</v>
      </c>
      <c r="MU119" s="431">
        <v>168</v>
      </c>
      <c r="MV119" s="1" t="s">
        <v>187</v>
      </c>
      <c r="MW119" s="545">
        <v>216.99999999998545</v>
      </c>
      <c r="MX119" s="432" t="s">
        <v>188</v>
      </c>
    </row>
    <row r="120" spans="1:363" ht="18">
      <c r="A120" s="128" t="s">
        <v>2985</v>
      </c>
      <c r="B120" s="69">
        <f>SUM(D120:AAP120)</f>
        <v>28529.499999999847</v>
      </c>
      <c r="D120"/>
      <c r="E120" s="10">
        <f>D119*0.25</f>
        <v>0</v>
      </c>
      <c r="G120" s="10">
        <f>F119*0.5</f>
        <v>0</v>
      </c>
      <c r="I120" s="10">
        <f>H119*0.75</f>
        <v>220.20000000000002</v>
      </c>
      <c r="K120" s="10">
        <f>J119*1</f>
        <v>104.1</v>
      </c>
      <c r="N120" s="10">
        <f>M119*0.25</f>
        <v>0</v>
      </c>
      <c r="P120" s="10">
        <f>O119*0.5</f>
        <v>0</v>
      </c>
      <c r="R120" s="10">
        <f>Q119*0.75</f>
        <v>46.2</v>
      </c>
      <c r="T120" s="10">
        <f>S119*1</f>
        <v>109.00000000000003</v>
      </c>
      <c r="W120" s="10">
        <f>V119*0.25</f>
        <v>0</v>
      </c>
      <c r="Y120" s="10">
        <f>X119*0.5</f>
        <v>0</v>
      </c>
      <c r="Z120" s="165"/>
      <c r="AA120" s="10">
        <f>Z119*0.75</f>
        <v>613.38749999999982</v>
      </c>
      <c r="AB120" s="165"/>
      <c r="AC120" s="10">
        <f>AB119*1</f>
        <v>535.89999999999964</v>
      </c>
      <c r="AF120" s="10">
        <f>AE119*0.25</f>
        <v>0</v>
      </c>
      <c r="AH120" s="10">
        <f>AG119*0.5</f>
        <v>0</v>
      </c>
      <c r="AI120" s="165"/>
      <c r="AJ120" s="10">
        <f>AI119*0.75</f>
        <v>0</v>
      </c>
      <c r="AK120" s="165"/>
      <c r="AL120" s="10">
        <f>AK119*1</f>
        <v>274.49999999999955</v>
      </c>
      <c r="AO120" s="10">
        <f>AN119*0.25</f>
        <v>0</v>
      </c>
      <c r="AQ120" s="10">
        <f>AP119*0.5</f>
        <v>0</v>
      </c>
      <c r="AR120" s="165"/>
      <c r="AS120" s="10">
        <f>AR119*0.75</f>
        <v>201.29999999999973</v>
      </c>
      <c r="AT120" s="165"/>
      <c r="AU120" s="10">
        <f>AT119*1</f>
        <v>371.10000000000082</v>
      </c>
      <c r="AW120" s="31"/>
      <c r="AX120" s="10">
        <f>AW119*0.25</f>
        <v>0</v>
      </c>
      <c r="AZ120" s="10">
        <f>AY119*0.5</f>
        <v>0</v>
      </c>
      <c r="BA120" s="165"/>
      <c r="BB120" s="10">
        <f>BA119*0.75</f>
        <v>514.5</v>
      </c>
      <c r="BD120" s="10">
        <f>BC119*1</f>
        <v>422.90000000000009</v>
      </c>
      <c r="BG120" s="10">
        <f>BF119*0.25</f>
        <v>0</v>
      </c>
      <c r="BI120" s="10">
        <f>BH119*0.5</f>
        <v>0</v>
      </c>
      <c r="BJ120" s="165"/>
      <c r="BK120" s="10">
        <f>BJ119*0.75</f>
        <v>461.32500000000027</v>
      </c>
      <c r="BL120" s="165"/>
      <c r="BM120" s="10">
        <f>BL119*1</f>
        <v>699.90000000000055</v>
      </c>
      <c r="BP120" s="10">
        <f>BO119*0.25</f>
        <v>0</v>
      </c>
      <c r="BR120" s="10">
        <f>BQ119*0.5</f>
        <v>0</v>
      </c>
      <c r="BT120" s="10">
        <f>BS119*0.75</f>
        <v>379.57499999999959</v>
      </c>
      <c r="BV120" s="10">
        <f>BU119*1</f>
        <v>515.5</v>
      </c>
      <c r="BX120" s="173"/>
      <c r="BY120" s="10">
        <f>BX119*0.25</f>
        <v>0</v>
      </c>
      <c r="BZ120" s="173"/>
      <c r="CA120" s="10">
        <f>BZ119*0.5</f>
        <v>0</v>
      </c>
      <c r="CB120" s="177"/>
      <c r="CC120" s="10">
        <f>CB119*0.75</f>
        <v>112.5</v>
      </c>
      <c r="CD120" s="177"/>
      <c r="CE120" s="437">
        <f>CD119*1</f>
        <v>226.49999999999818</v>
      </c>
      <c r="CG120" s="431"/>
      <c r="CH120" s="10">
        <f>CG119*0.25</f>
        <v>0</v>
      </c>
      <c r="CI120" s="431"/>
      <c r="CJ120" s="10">
        <f>CI119*0.5</f>
        <v>0</v>
      </c>
      <c r="CK120" s="165"/>
      <c r="CL120" s="10">
        <f>CK119*0.75</f>
        <v>467.88750000000232</v>
      </c>
      <c r="CM120" s="165"/>
      <c r="CN120" s="10">
        <f>CM119*1</f>
        <v>0</v>
      </c>
      <c r="CP120" s="431"/>
      <c r="CQ120" s="10">
        <f>CP119*0.25</f>
        <v>0</v>
      </c>
      <c r="CR120" s="431"/>
      <c r="CS120" s="10">
        <f>CR119*0.5</f>
        <v>0</v>
      </c>
      <c r="CT120" s="165"/>
      <c r="CU120" s="10">
        <f>CT119*0.75</f>
        <v>21.375000000000682</v>
      </c>
      <c r="CV120" s="165"/>
      <c r="CW120" s="10">
        <f>CV119*1</f>
        <v>0</v>
      </c>
      <c r="CY120" s="431"/>
      <c r="CZ120" s="10">
        <f>CY119*0.25</f>
        <v>0</v>
      </c>
      <c r="DA120" s="431"/>
      <c r="DB120" s="10">
        <f>DA119*0.5</f>
        <v>0</v>
      </c>
      <c r="DC120" s="165"/>
      <c r="DD120" s="10">
        <f>DC119*0.75</f>
        <v>194.62500000000136</v>
      </c>
      <c r="DE120" s="165"/>
      <c r="DF120" s="437">
        <f>DE119*1</f>
        <v>302.49999999999818</v>
      </c>
      <c r="DH120" s="431"/>
      <c r="DI120" s="10">
        <f>DH119*0.25</f>
        <v>0</v>
      </c>
      <c r="DJ120" s="431"/>
      <c r="DK120" s="10">
        <f>DJ119*0.5</f>
        <v>0</v>
      </c>
      <c r="DL120" s="165"/>
      <c r="DM120" s="10">
        <f>DL119*0.75</f>
        <v>26.77500000000191</v>
      </c>
      <c r="DN120" s="165"/>
      <c r="DO120" s="10">
        <f>DN119*1</f>
        <v>0</v>
      </c>
      <c r="DQ120" s="431"/>
      <c r="DR120" s="10">
        <f>DQ119*0.25</f>
        <v>0</v>
      </c>
      <c r="DS120" s="431"/>
      <c r="DT120" s="10">
        <f>DS119*0.5</f>
        <v>0</v>
      </c>
      <c r="DU120" s="165"/>
      <c r="DV120" s="10">
        <f>DU119*0.75</f>
        <v>157.31250000000205</v>
      </c>
      <c r="DW120" s="165"/>
      <c r="DX120" s="437">
        <f>DW119*1</f>
        <v>375.19999999999709</v>
      </c>
      <c r="DZ120" s="431"/>
      <c r="EA120" s="10">
        <f>DZ119*0.25</f>
        <v>0</v>
      </c>
      <c r="EB120" s="431"/>
      <c r="EC120" s="10">
        <f>EB119*0.5</f>
        <v>0</v>
      </c>
      <c r="ED120" s="31"/>
      <c r="EE120" s="10">
        <f>ED119*0.75</f>
        <v>353.55000000000177</v>
      </c>
      <c r="EF120" s="31"/>
      <c r="EG120" s="10">
        <f>EF119*1</f>
        <v>0</v>
      </c>
      <c r="EI120" s="431"/>
      <c r="EJ120" s="10">
        <f>EI119*0.25</f>
        <v>0</v>
      </c>
      <c r="EK120" s="431"/>
      <c r="EL120" s="10">
        <f>EK119*0.5</f>
        <v>0</v>
      </c>
      <c r="EM120" s="165"/>
      <c r="EN120" s="10">
        <f>EM119*0.75</f>
        <v>68.250000000001364</v>
      </c>
      <c r="EO120" s="165"/>
      <c r="EP120" s="10">
        <f>EO119*1</f>
        <v>0</v>
      </c>
      <c r="ER120" s="431"/>
      <c r="ES120" s="10">
        <f>ER119*0.25</f>
        <v>0</v>
      </c>
      <c r="ET120" s="431"/>
      <c r="EU120" s="10">
        <f>ET119*0.5</f>
        <v>0</v>
      </c>
      <c r="EV120" s="165"/>
      <c r="EW120" s="10">
        <f>EV119*0.75</f>
        <v>259.50000000000136</v>
      </c>
      <c r="EX120" s="165"/>
      <c r="EY120" s="10">
        <f>EX119*1</f>
        <v>0</v>
      </c>
      <c r="FA120" s="431"/>
      <c r="FB120" s="10">
        <f>FA119*0.25</f>
        <v>0</v>
      </c>
      <c r="FC120" s="431"/>
      <c r="FD120" s="10">
        <f>FC119*0.5</f>
        <v>0</v>
      </c>
      <c r="FE120" s="31"/>
      <c r="FF120" s="10">
        <f>FE119*0.75</f>
        <v>379.20000000000095</v>
      </c>
      <c r="FG120" s="31"/>
      <c r="FH120" s="437">
        <f>FG119*1</f>
        <v>195.40000000000146</v>
      </c>
      <c r="FJ120" s="431"/>
      <c r="FK120" s="10">
        <f>FJ119*0.25</f>
        <v>0</v>
      </c>
      <c r="FL120" s="431"/>
      <c r="FM120" s="10">
        <f>FL119*0.5</f>
        <v>0</v>
      </c>
      <c r="FN120" s="165"/>
      <c r="FO120" s="10">
        <f>FN119*0.75</f>
        <v>235.87500000000068</v>
      </c>
      <c r="FP120" s="165"/>
      <c r="FQ120" s="437">
        <f>FP119*1</f>
        <v>402.49999999999818</v>
      </c>
      <c r="FS120" s="431"/>
      <c r="FT120" s="10">
        <f>FS119*0.25</f>
        <v>0</v>
      </c>
      <c r="FU120" s="431"/>
      <c r="FV120" s="10">
        <f>FU119*0.5</f>
        <v>0</v>
      </c>
      <c r="FW120" s="165"/>
      <c r="FX120" s="10">
        <f>FW119*0.75</f>
        <v>305.625</v>
      </c>
      <c r="FY120" s="165"/>
      <c r="FZ120" s="10">
        <f>FY119*1</f>
        <v>0</v>
      </c>
      <c r="GB120" s="431"/>
      <c r="GC120" s="10">
        <f>GB119*0.25</f>
        <v>0</v>
      </c>
      <c r="GD120" s="431"/>
      <c r="GE120" s="10">
        <f>GD119*0.5</f>
        <v>0</v>
      </c>
      <c r="GF120" s="31"/>
      <c r="GG120" s="10">
        <f>GF119*0.75</f>
        <v>180.07500000000095</v>
      </c>
      <c r="GH120" s="31"/>
      <c r="GI120" s="10">
        <f>GH119*1</f>
        <v>0</v>
      </c>
      <c r="GK120" s="431"/>
      <c r="GL120" s="10">
        <f>GK119*0.25</f>
        <v>0</v>
      </c>
      <c r="GM120" s="431"/>
      <c r="GN120" s="10">
        <f>GM119*0.5</f>
        <v>0</v>
      </c>
      <c r="GO120" s="165"/>
      <c r="GP120" s="10">
        <f>GO119*0.75</f>
        <v>1309.3499999999981</v>
      </c>
      <c r="GQ120" s="165"/>
      <c r="GR120" s="437">
        <f>GQ119*1</f>
        <v>2219.1999999999935</v>
      </c>
      <c r="GT120" s="431"/>
      <c r="GU120" s="10">
        <f>GT119*0.25</f>
        <v>0</v>
      </c>
      <c r="GV120" s="431"/>
      <c r="GW120" s="10">
        <f>GV119*0.5</f>
        <v>0</v>
      </c>
      <c r="GX120" s="165"/>
      <c r="GY120" s="10">
        <f>GX119*0.75</f>
        <v>123.22499999999809</v>
      </c>
      <c r="GZ120" s="165"/>
      <c r="HA120" s="10">
        <f>GZ119*1</f>
        <v>0</v>
      </c>
      <c r="HD120" s="10">
        <f>HC119*0.25</f>
        <v>0</v>
      </c>
      <c r="HF120" s="10">
        <f>HE119*0.5</f>
        <v>0</v>
      </c>
      <c r="HH120" s="10">
        <f>HG119*0.75</f>
        <v>524.625</v>
      </c>
      <c r="HJ120" s="10">
        <f>HI119*1</f>
        <v>895.60000000000036</v>
      </c>
      <c r="HL120" s="431"/>
      <c r="HM120" s="10">
        <f>HL119*0.25</f>
        <v>0</v>
      </c>
      <c r="HN120" s="431"/>
      <c r="HO120" s="10">
        <f>HN119*0.5</f>
        <v>0</v>
      </c>
      <c r="HP120" s="431"/>
      <c r="HQ120" s="10">
        <f>HP119*0.75</f>
        <v>512.02500000000055</v>
      </c>
      <c r="HS120" s="10">
        <f>HR119*1</f>
        <v>0</v>
      </c>
      <c r="HU120" s="431"/>
      <c r="HV120" s="10">
        <f>HU119*0.25</f>
        <v>0</v>
      </c>
      <c r="HW120" s="431"/>
      <c r="HX120" s="10">
        <f>HW119*0.5</f>
        <v>0</v>
      </c>
      <c r="HY120" s="431"/>
      <c r="HZ120" s="10">
        <f>HY119*0.75</f>
        <v>2012.5124999999975</v>
      </c>
      <c r="IB120" s="437">
        <f>IA119*1</f>
        <v>3296.1000000000022</v>
      </c>
      <c r="ID120" s="431"/>
      <c r="IE120" s="10">
        <f>ID119*0.25</f>
        <v>0</v>
      </c>
      <c r="IF120" s="431"/>
      <c r="IG120" s="10">
        <f>IF119*0.5</f>
        <v>0</v>
      </c>
      <c r="IH120" s="431"/>
      <c r="II120" s="10">
        <f>IH119*0.75</f>
        <v>153.74999999999864</v>
      </c>
      <c r="IK120" s="10">
        <f>IJ119*1</f>
        <v>0</v>
      </c>
      <c r="IM120" s="431"/>
      <c r="IN120" s="10">
        <f>IM119*0.25</f>
        <v>0</v>
      </c>
      <c r="IO120" s="431"/>
      <c r="IP120" s="10">
        <f>IO119*0.5</f>
        <v>0</v>
      </c>
      <c r="IQ120" s="431"/>
      <c r="IR120" s="10">
        <f>IQ119*0.75</f>
        <v>186.18749999999864</v>
      </c>
      <c r="IT120" s="10">
        <f>IS119*1</f>
        <v>0</v>
      </c>
      <c r="IW120" s="10">
        <f>IV119*0.25</f>
        <v>0</v>
      </c>
      <c r="IY120" s="10">
        <f>IX119*0.5</f>
        <v>0</v>
      </c>
      <c r="JA120" s="10">
        <f>IZ119*0.75</f>
        <v>295.42499999999836</v>
      </c>
      <c r="JC120" s="10">
        <f>JB119*1</f>
        <v>269.80000000000064</v>
      </c>
      <c r="JE120" s="431"/>
      <c r="JF120" s="10">
        <f>JE119*0.25</f>
        <v>0</v>
      </c>
      <c r="JG120" s="431"/>
      <c r="JH120" s="10">
        <f>JG119*0.5</f>
        <v>0</v>
      </c>
      <c r="JI120" s="431"/>
      <c r="JJ120" s="10">
        <f>JI119*0.75</f>
        <v>137.17499999999836</v>
      </c>
      <c r="JL120" s="437">
        <f>JK119*1</f>
        <v>236.80000000000291</v>
      </c>
      <c r="JN120" s="431"/>
      <c r="JO120" s="10">
        <f>JN119*0.25</f>
        <v>0</v>
      </c>
      <c r="JP120" s="431"/>
      <c r="JQ120" s="10">
        <f>JP119*0.5</f>
        <v>0</v>
      </c>
      <c r="JR120" s="431"/>
      <c r="JS120" s="10">
        <f>JR119*0.75</f>
        <v>119.625</v>
      </c>
      <c r="JU120" s="10">
        <f>JT119*1</f>
        <v>0</v>
      </c>
      <c r="JW120" s="431"/>
      <c r="JX120" s="10">
        <f>JW119*0.25</f>
        <v>0</v>
      </c>
      <c r="JY120" s="431"/>
      <c r="JZ120" s="10">
        <f>JY119*0.5</f>
        <v>0</v>
      </c>
      <c r="KA120" s="431"/>
      <c r="KB120" s="10">
        <f>KA119*0.75</f>
        <v>2126.3624999999929</v>
      </c>
      <c r="KD120" s="437">
        <f t="shared" ref="KD120" si="37">KC119*1</f>
        <v>1069.6999999998843</v>
      </c>
      <c r="KG120" s="10">
        <f>KF119*0.25</f>
        <v>0</v>
      </c>
      <c r="KI120" s="10">
        <f>KH119*0.5</f>
        <v>0</v>
      </c>
      <c r="KK120" s="10">
        <f>KJ119*0.75</f>
        <v>24.300000000001091</v>
      </c>
      <c r="KM120" s="10">
        <f>KL119*1</f>
        <v>29.700000000000728</v>
      </c>
      <c r="KO120" s="431"/>
      <c r="KP120" s="10">
        <f>KO119*0.25</f>
        <v>0</v>
      </c>
      <c r="KQ120" s="431"/>
      <c r="KR120" s="10">
        <f>KQ119*0.5</f>
        <v>0</v>
      </c>
      <c r="KS120" s="431"/>
      <c r="KT120" s="10">
        <f>KS119*0.75</f>
        <v>159.90000000000055</v>
      </c>
      <c r="KV120" s="10">
        <f>KU119*1</f>
        <v>0</v>
      </c>
      <c r="KX120" s="431"/>
      <c r="KY120" s="10">
        <f>KX119*0.25</f>
        <v>0</v>
      </c>
      <c r="KZ120" s="431"/>
      <c r="LA120" s="10">
        <f>KZ119*0.5</f>
        <v>0</v>
      </c>
      <c r="LB120" s="431"/>
      <c r="LC120" s="10">
        <f>LB119*0.75</f>
        <v>98.550000000001091</v>
      </c>
      <c r="LE120" s="10">
        <f>LD119*1</f>
        <v>0</v>
      </c>
      <c r="LG120" s="431"/>
      <c r="LH120" s="10">
        <f>LG119*0.25</f>
        <v>0</v>
      </c>
      <c r="LI120" s="431"/>
      <c r="LJ120" s="10">
        <f>LI119*0.5</f>
        <v>0</v>
      </c>
      <c r="LK120" s="29"/>
      <c r="LL120" s="10">
        <f>LK119*0.75</f>
        <v>287.77500000000191</v>
      </c>
      <c r="LM120" s="29"/>
      <c r="LN120" s="10">
        <f>LM119*1</f>
        <v>0</v>
      </c>
      <c r="LQ120" s="10">
        <f>LP119*0.25</f>
        <v>0</v>
      </c>
      <c r="LS120" s="10">
        <f>LR119*0.5</f>
        <v>0</v>
      </c>
      <c r="LU120" s="10">
        <f>LT119*0.75</f>
        <v>504.44999999999618</v>
      </c>
      <c r="LW120" s="10">
        <f>LV119*1</f>
        <v>124.00000000000045</v>
      </c>
      <c r="LY120" s="431"/>
      <c r="LZ120" s="10">
        <f>LY119*0.25</f>
        <v>0</v>
      </c>
      <c r="MA120" s="431"/>
      <c r="MB120" s="10">
        <f>MA119*0.5</f>
        <v>0</v>
      </c>
      <c r="MC120" s="431"/>
      <c r="MD120" s="10">
        <f>MC119*0.75</f>
        <v>401.39999999999509</v>
      </c>
      <c r="MF120" s="10">
        <f>ME119*1</f>
        <v>0</v>
      </c>
      <c r="MH120" s="431"/>
      <c r="MI120" s="10">
        <f>MH119*0.25</f>
        <v>0</v>
      </c>
      <c r="MJ120" s="431"/>
      <c r="MK120" s="10">
        <f>MJ119*0.5</f>
        <v>0</v>
      </c>
      <c r="ML120" s="431"/>
      <c r="MM120" s="10">
        <f>ML119*0.75</f>
        <v>284.62499999998909</v>
      </c>
      <c r="MO120" s="437">
        <f>MN119*1</f>
        <v>1050.3000000000011</v>
      </c>
      <c r="MQ120" s="431"/>
      <c r="MR120" s="10">
        <f>MQ119*0.25</f>
        <v>0</v>
      </c>
      <c r="MS120" s="431"/>
      <c r="MT120" s="10">
        <f>MS119*0.5</f>
        <v>0</v>
      </c>
      <c r="MU120" s="431"/>
      <c r="MV120" s="10">
        <f>MU119*0.75</f>
        <v>126</v>
      </c>
      <c r="MX120" s="437">
        <f>MW119*1</f>
        <v>216.99999999998545</v>
      </c>
    </row>
    <row r="121" spans="1:363" s="60" customFormat="1" ht="15.75">
      <c r="A121" s="61"/>
      <c r="B121" s="381"/>
      <c r="C121" s="379"/>
      <c r="E121" s="380"/>
      <c r="G121" s="380"/>
      <c r="L121" s="379"/>
      <c r="N121" s="380"/>
      <c r="P121" s="380"/>
      <c r="U121" s="379"/>
      <c r="W121" s="380"/>
      <c r="Y121" s="380"/>
      <c r="Z121" s="382"/>
      <c r="AB121" s="382"/>
      <c r="AD121" s="379"/>
      <c r="AF121" s="380"/>
      <c r="AI121" s="382"/>
      <c r="AK121" s="382"/>
      <c r="AM121" s="379"/>
      <c r="AO121" s="380"/>
      <c r="AR121" s="382"/>
      <c r="AT121" s="382"/>
      <c r="AV121" s="379"/>
      <c r="AW121" s="235"/>
      <c r="AX121" s="380"/>
      <c r="AY121" s="235"/>
      <c r="BA121" s="382"/>
      <c r="BC121" s="382"/>
      <c r="BE121" s="379"/>
      <c r="BG121" s="380"/>
      <c r="BJ121" s="382"/>
      <c r="BL121" s="382"/>
      <c r="BN121" s="379"/>
      <c r="BP121" s="380"/>
      <c r="BW121" s="379"/>
      <c r="BX121" s="384"/>
      <c r="BY121" s="380"/>
      <c r="BZ121" s="384"/>
      <c r="CB121" s="385"/>
      <c r="CD121" s="385"/>
      <c r="CE121" s="456"/>
      <c r="CF121" s="379"/>
      <c r="CG121" s="456"/>
      <c r="CH121" s="380"/>
      <c r="CI121" s="456"/>
      <c r="CK121" s="382"/>
      <c r="CM121" s="382"/>
      <c r="CO121" s="379"/>
      <c r="CP121" s="456"/>
      <c r="CQ121" s="380"/>
      <c r="CR121" s="456"/>
      <c r="CT121" s="382"/>
      <c r="CV121" s="382"/>
      <c r="CX121" s="379"/>
      <c r="CY121" s="456"/>
      <c r="CZ121" s="380"/>
      <c r="DA121" s="456"/>
      <c r="DC121" s="382"/>
      <c r="DE121" s="382"/>
      <c r="DF121" s="456"/>
      <c r="DG121" s="379"/>
      <c r="DH121" s="456"/>
      <c r="DI121" s="380"/>
      <c r="DJ121" s="456"/>
      <c r="DL121" s="382"/>
      <c r="DN121" s="382"/>
      <c r="DP121" s="379"/>
      <c r="DQ121" s="456"/>
      <c r="DR121" s="380"/>
      <c r="DS121" s="456"/>
      <c r="DU121" s="382"/>
      <c r="DW121" s="382"/>
      <c r="DX121" s="456"/>
      <c r="DY121" s="379"/>
      <c r="DZ121" s="456"/>
      <c r="EA121" s="380"/>
      <c r="EB121" s="456"/>
      <c r="ED121" s="235"/>
      <c r="EF121" s="235"/>
      <c r="EH121" s="379"/>
      <c r="EI121" s="456"/>
      <c r="EJ121" s="380"/>
      <c r="EK121" s="456"/>
      <c r="EM121" s="382"/>
      <c r="EO121" s="382"/>
      <c r="EQ121" s="379"/>
      <c r="ER121" s="456"/>
      <c r="ES121" s="380"/>
      <c r="ET121" s="456"/>
      <c r="EV121" s="382"/>
      <c r="EX121" s="382"/>
      <c r="EZ121" s="379"/>
      <c r="FA121" s="456"/>
      <c r="FB121" s="380"/>
      <c r="FC121" s="456"/>
      <c r="FE121" s="235"/>
      <c r="FG121" s="235"/>
      <c r="FH121" s="456"/>
      <c r="FI121" s="379"/>
      <c r="FJ121" s="456"/>
      <c r="FK121" s="380"/>
      <c r="FL121" s="456"/>
      <c r="FN121" s="382"/>
      <c r="FP121" s="382"/>
      <c r="FQ121" s="456"/>
      <c r="FR121" s="379"/>
      <c r="FS121" s="456"/>
      <c r="FT121" s="380"/>
      <c r="FU121" s="456"/>
      <c r="FW121" s="382"/>
      <c r="FY121" s="382"/>
      <c r="GA121" s="379"/>
      <c r="GB121" s="456"/>
      <c r="GC121" s="380"/>
      <c r="GD121" s="456"/>
      <c r="GF121" s="235"/>
      <c r="GH121" s="235"/>
      <c r="GJ121" s="379"/>
      <c r="GK121" s="456"/>
      <c r="GL121" s="380"/>
      <c r="GM121" s="456"/>
      <c r="GO121" s="382"/>
      <c r="GQ121" s="382"/>
      <c r="GR121" s="456"/>
      <c r="GS121" s="379"/>
      <c r="GT121" s="456"/>
      <c r="GU121" s="380"/>
      <c r="GV121" s="456"/>
      <c r="GX121" s="382"/>
      <c r="GZ121" s="382"/>
      <c r="HB121" s="379"/>
      <c r="HD121" s="380"/>
      <c r="HK121" s="379"/>
      <c r="HL121" s="456"/>
      <c r="HM121" s="380"/>
      <c r="HN121" s="456"/>
      <c r="HP121" s="456"/>
      <c r="HT121" s="379"/>
      <c r="HU121" s="456"/>
      <c r="HV121" s="380"/>
      <c r="HW121" s="456"/>
      <c r="HY121" s="456"/>
      <c r="IB121" s="456"/>
      <c r="IC121" s="379"/>
      <c r="ID121" s="456"/>
      <c r="IE121" s="380"/>
      <c r="IF121" s="456"/>
      <c r="IH121" s="456"/>
      <c r="IL121" s="379"/>
      <c r="IM121" s="456"/>
      <c r="IN121" s="380"/>
      <c r="IO121" s="456"/>
      <c r="IQ121" s="456"/>
      <c r="IU121" s="379"/>
      <c r="IW121" s="380"/>
      <c r="JD121" s="379"/>
      <c r="JE121" s="456"/>
      <c r="JF121" s="380"/>
      <c r="JG121" s="456"/>
      <c r="JI121" s="456"/>
      <c r="JL121" s="456"/>
      <c r="JM121" s="379"/>
      <c r="JN121" s="456"/>
      <c r="JO121" s="380"/>
      <c r="JP121" s="456"/>
      <c r="JR121" s="456"/>
      <c r="JV121" s="379"/>
      <c r="JW121" s="456"/>
      <c r="JX121" s="380"/>
      <c r="JY121" s="456"/>
      <c r="KA121" s="456"/>
      <c r="KD121" s="456"/>
      <c r="KE121" s="379"/>
      <c r="KG121" s="380"/>
      <c r="KN121" s="379"/>
      <c r="KO121" s="456"/>
      <c r="KP121" s="380"/>
      <c r="KQ121" s="456"/>
      <c r="KS121" s="456"/>
      <c r="KW121" s="379"/>
      <c r="KX121" s="456"/>
      <c r="KY121" s="380"/>
      <c r="KZ121" s="456"/>
      <c r="LB121" s="456"/>
      <c r="LF121" s="379"/>
      <c r="LG121" s="456"/>
      <c r="LH121" s="380"/>
      <c r="LI121" s="456"/>
      <c r="LK121" s="383"/>
      <c r="LM121" s="383"/>
      <c r="LO121" s="379"/>
      <c r="LQ121" s="380"/>
      <c r="LX121" s="379"/>
      <c r="LY121" s="456"/>
      <c r="LZ121" s="380"/>
      <c r="MA121" s="456"/>
      <c r="MC121" s="456"/>
      <c r="MG121" s="379"/>
      <c r="MH121" s="456"/>
      <c r="MI121" s="380"/>
      <c r="MJ121" s="456"/>
      <c r="ML121" s="456"/>
      <c r="MO121" s="456"/>
      <c r="MP121" s="379"/>
      <c r="MQ121" s="456"/>
      <c r="MR121" s="380"/>
      <c r="MS121" s="456"/>
      <c r="MU121" s="456"/>
      <c r="MX121" s="456"/>
      <c r="MY121" s="379"/>
    </row>
    <row r="122" spans="1:363" ht="18">
      <c r="A122" s="62" t="s">
        <v>23</v>
      </c>
      <c r="B122" s="69"/>
      <c r="D122">
        <v>343.8</v>
      </c>
      <c r="E122" s="1" t="s">
        <v>190</v>
      </c>
      <c r="F122">
        <v>326.2</v>
      </c>
      <c r="G122" s="1" t="s">
        <v>186</v>
      </c>
      <c r="H122">
        <v>422.6</v>
      </c>
      <c r="I122" s="1" t="s">
        <v>187</v>
      </c>
      <c r="J122" s="157">
        <v>199.4</v>
      </c>
      <c r="K122" s="1" t="s">
        <v>188</v>
      </c>
      <c r="M122">
        <v>1.2</v>
      </c>
      <c r="N122" s="1" t="s">
        <v>190</v>
      </c>
      <c r="O122">
        <v>105</v>
      </c>
      <c r="P122" s="1" t="s">
        <v>186</v>
      </c>
      <c r="Q122">
        <v>79.7</v>
      </c>
      <c r="R122" s="1" t="s">
        <v>187</v>
      </c>
      <c r="S122" s="168">
        <v>75.000000000000028</v>
      </c>
      <c r="T122" s="1" t="s">
        <v>188</v>
      </c>
      <c r="V122">
        <v>697.85</v>
      </c>
      <c r="W122" s="1" t="s">
        <v>190</v>
      </c>
      <c r="X122">
        <v>333.7</v>
      </c>
      <c r="Y122" s="1" t="s">
        <v>186</v>
      </c>
      <c r="Z122" s="168">
        <v>494.5</v>
      </c>
      <c r="AA122" s="1" t="s">
        <v>187</v>
      </c>
      <c r="AB122" s="168">
        <v>739.09999999999945</v>
      </c>
      <c r="AC122" s="1" t="s">
        <v>188</v>
      </c>
      <c r="AE122">
        <v>338.5</v>
      </c>
      <c r="AF122" s="1" t="s">
        <v>190</v>
      </c>
      <c r="AG122">
        <v>125.7</v>
      </c>
      <c r="AH122" s="1" t="s">
        <v>186</v>
      </c>
      <c r="AI122" s="168">
        <v>220.00000000000023</v>
      </c>
      <c r="AJ122" s="1" t="s">
        <v>187</v>
      </c>
      <c r="AK122" s="168">
        <v>227.39999999999964</v>
      </c>
      <c r="AL122" s="1" t="s">
        <v>188</v>
      </c>
      <c r="AN122">
        <v>268.60000000000002</v>
      </c>
      <c r="AO122" s="1" t="s">
        <v>190</v>
      </c>
      <c r="AP122">
        <v>256.89999999999998</v>
      </c>
      <c r="AQ122" s="1" t="s">
        <v>186</v>
      </c>
      <c r="AR122" s="168">
        <v>336.29999999999973</v>
      </c>
      <c r="AS122" s="1" t="s">
        <v>187</v>
      </c>
      <c r="AT122" s="168">
        <v>426.89999999999964</v>
      </c>
      <c r="AU122" s="1" t="s">
        <v>188</v>
      </c>
      <c r="AW122" s="31">
        <v>186.35</v>
      </c>
      <c r="AX122" s="1" t="s">
        <v>190</v>
      </c>
      <c r="AY122" s="31">
        <v>85.8</v>
      </c>
      <c r="AZ122" s="1" t="s">
        <v>186</v>
      </c>
      <c r="BA122" s="168">
        <v>688.30000000000018</v>
      </c>
      <c r="BB122" s="1" t="s">
        <v>187</v>
      </c>
      <c r="BC122" s="168">
        <v>374.09999999999991</v>
      </c>
      <c r="BD122" s="1" t="s">
        <v>188</v>
      </c>
      <c r="BF122">
        <v>525.5</v>
      </c>
      <c r="BG122" s="1" t="s">
        <v>190</v>
      </c>
      <c r="BH122">
        <v>491.45</v>
      </c>
      <c r="BI122" s="1" t="s">
        <v>186</v>
      </c>
      <c r="BJ122" s="168">
        <v>709.09999999999991</v>
      </c>
      <c r="BK122" s="1" t="s">
        <v>187</v>
      </c>
      <c r="BL122" s="168">
        <v>185.10000000000127</v>
      </c>
      <c r="BM122" s="1" t="s">
        <v>188</v>
      </c>
      <c r="BO122">
        <v>369.3</v>
      </c>
      <c r="BP122" s="1" t="s">
        <v>190</v>
      </c>
      <c r="BQ122">
        <v>180.7</v>
      </c>
      <c r="BR122" s="1" t="s">
        <v>186</v>
      </c>
      <c r="BS122" s="168">
        <v>491.5</v>
      </c>
      <c r="BT122" s="1" t="s">
        <v>187</v>
      </c>
      <c r="BU122" s="168">
        <v>477.29999999999973</v>
      </c>
      <c r="BV122" s="1" t="s">
        <v>188</v>
      </c>
      <c r="BX122" s="173">
        <v>48</v>
      </c>
      <c r="BY122" s="1" t="s">
        <v>190</v>
      </c>
      <c r="BZ122" s="173">
        <v>0</v>
      </c>
      <c r="CA122" s="1" t="s">
        <v>186</v>
      </c>
      <c r="CB122" s="177">
        <v>168</v>
      </c>
      <c r="CC122" s="1" t="s">
        <v>187</v>
      </c>
      <c r="CD122" s="427">
        <v>95.299999999999272</v>
      </c>
      <c r="CE122" s="432" t="s">
        <v>188</v>
      </c>
      <c r="CG122" s="431">
        <v>472.8</v>
      </c>
      <c r="CH122" s="1" t="s">
        <v>190</v>
      </c>
      <c r="CI122" s="431">
        <v>456.1</v>
      </c>
      <c r="CJ122" s="1" t="s">
        <v>186</v>
      </c>
      <c r="CK122" s="168">
        <v>368</v>
      </c>
      <c r="CL122" s="1" t="s">
        <v>187</v>
      </c>
      <c r="CM122" s="168"/>
      <c r="CN122" s="1" t="s">
        <v>188</v>
      </c>
      <c r="CP122" s="431">
        <v>213.3</v>
      </c>
      <c r="CQ122" s="1" t="s">
        <v>190</v>
      </c>
      <c r="CR122" s="431">
        <v>425.4</v>
      </c>
      <c r="CS122" s="1" t="s">
        <v>186</v>
      </c>
      <c r="CT122" s="168">
        <v>129.99999999999909</v>
      </c>
      <c r="CU122" s="1" t="s">
        <v>187</v>
      </c>
      <c r="CV122" s="168"/>
      <c r="CW122" s="1" t="s">
        <v>188</v>
      </c>
      <c r="CY122" s="431">
        <v>157.5</v>
      </c>
      <c r="CZ122" s="1" t="s">
        <v>190</v>
      </c>
      <c r="DA122" s="431">
        <v>383.1</v>
      </c>
      <c r="DB122" s="1" t="s">
        <v>186</v>
      </c>
      <c r="DC122" s="168">
        <v>107.89999999999964</v>
      </c>
      <c r="DD122" s="1" t="s">
        <v>187</v>
      </c>
      <c r="DE122" s="545">
        <v>185.40000000000146</v>
      </c>
      <c r="DF122" s="432" t="s">
        <v>188</v>
      </c>
      <c r="DH122" s="431">
        <v>337.4</v>
      </c>
      <c r="DI122" s="1" t="s">
        <v>190</v>
      </c>
      <c r="DJ122" s="431">
        <v>203.7</v>
      </c>
      <c r="DK122" s="1" t="s">
        <v>186</v>
      </c>
      <c r="DL122" s="168">
        <v>88.100000000000364</v>
      </c>
      <c r="DM122" s="1" t="s">
        <v>187</v>
      </c>
      <c r="DN122" s="168"/>
      <c r="DO122" s="1" t="s">
        <v>188</v>
      </c>
      <c r="DQ122" s="431">
        <v>192.6</v>
      </c>
      <c r="DR122" s="1" t="s">
        <v>190</v>
      </c>
      <c r="DS122" s="431">
        <v>420.8</v>
      </c>
      <c r="DT122" s="1" t="s">
        <v>186</v>
      </c>
      <c r="DU122" s="496">
        <v>100.40000000000055</v>
      </c>
      <c r="DV122" s="1" t="s">
        <v>187</v>
      </c>
      <c r="DW122" s="545">
        <v>431.50000000000182</v>
      </c>
      <c r="DX122" s="432" t="s">
        <v>188</v>
      </c>
      <c r="DZ122" s="431">
        <v>115.6</v>
      </c>
      <c r="EA122" s="1" t="s">
        <v>190</v>
      </c>
      <c r="EB122" s="431">
        <v>136.44999999999999</v>
      </c>
      <c r="EC122" s="1" t="s">
        <v>186</v>
      </c>
      <c r="ED122" s="168">
        <v>261.39999999999964</v>
      </c>
      <c r="EE122" s="1" t="s">
        <v>187</v>
      </c>
      <c r="EF122" s="168"/>
      <c r="EG122" s="1" t="s">
        <v>188</v>
      </c>
      <c r="EI122" s="431">
        <v>0</v>
      </c>
      <c r="EJ122" s="1" t="s">
        <v>190</v>
      </c>
      <c r="EK122" s="431">
        <v>631.79999999999995</v>
      </c>
      <c r="EL122" s="1" t="s">
        <v>186</v>
      </c>
      <c r="EM122" s="496">
        <v>132.60000000000036</v>
      </c>
      <c r="EN122" s="1" t="s">
        <v>187</v>
      </c>
      <c r="EO122" s="213"/>
      <c r="EP122" s="1" t="s">
        <v>188</v>
      </c>
      <c r="ER122" s="431">
        <v>165.6</v>
      </c>
      <c r="ES122" s="1" t="s">
        <v>190</v>
      </c>
      <c r="ET122" s="431">
        <v>196.4</v>
      </c>
      <c r="EU122" s="1" t="s">
        <v>186</v>
      </c>
      <c r="EV122" s="168">
        <v>293.30000000000109</v>
      </c>
      <c r="EW122" s="1" t="s">
        <v>187</v>
      </c>
      <c r="EX122" s="168"/>
      <c r="EY122" s="1" t="s">
        <v>188</v>
      </c>
      <c r="FA122" s="431">
        <v>84.3</v>
      </c>
      <c r="FB122" s="1" t="s">
        <v>190</v>
      </c>
      <c r="FC122" s="431">
        <v>151.30000000000001</v>
      </c>
      <c r="FD122" s="1" t="s">
        <v>186</v>
      </c>
      <c r="FE122" s="496">
        <v>341.90000000000146</v>
      </c>
      <c r="FF122" s="1" t="s">
        <v>187</v>
      </c>
      <c r="FG122" s="427">
        <v>268.80000000000291</v>
      </c>
      <c r="FH122" s="432" t="s">
        <v>188</v>
      </c>
      <c r="FJ122" s="431">
        <v>285.89999999999998</v>
      </c>
      <c r="FK122" s="1" t="s">
        <v>190</v>
      </c>
      <c r="FL122" s="431">
        <v>62.4</v>
      </c>
      <c r="FM122" s="1" t="s">
        <v>186</v>
      </c>
      <c r="FN122" s="496">
        <v>271.10000000000218</v>
      </c>
      <c r="FO122" s="1" t="s">
        <v>187</v>
      </c>
      <c r="FP122" s="545">
        <v>731.80000000000291</v>
      </c>
      <c r="FQ122" s="432" t="s">
        <v>188</v>
      </c>
      <c r="FS122" s="431">
        <v>358.8</v>
      </c>
      <c r="FT122" s="1" t="s">
        <v>190</v>
      </c>
      <c r="FU122" s="431">
        <v>293.39999999999998</v>
      </c>
      <c r="FV122" s="1" t="s">
        <v>186</v>
      </c>
      <c r="FW122" s="496">
        <v>577.5</v>
      </c>
      <c r="FX122" s="1" t="s">
        <v>187</v>
      </c>
      <c r="FY122" s="213"/>
      <c r="FZ122" s="1" t="s">
        <v>188</v>
      </c>
      <c r="GB122" s="431">
        <v>155.1</v>
      </c>
      <c r="GC122" s="1" t="s">
        <v>190</v>
      </c>
      <c r="GD122" s="431">
        <v>14.2</v>
      </c>
      <c r="GE122" s="1" t="s">
        <v>186</v>
      </c>
      <c r="GF122" s="168">
        <v>19.500000000001819</v>
      </c>
      <c r="GG122" s="1" t="s">
        <v>187</v>
      </c>
      <c r="GH122" s="168"/>
      <c r="GI122" s="1" t="s">
        <v>188</v>
      </c>
      <c r="GK122" s="431">
        <v>3803.7</v>
      </c>
      <c r="GL122" s="1" t="s">
        <v>190</v>
      </c>
      <c r="GM122" s="431">
        <v>1573.6</v>
      </c>
      <c r="GN122" s="1" t="s">
        <v>186</v>
      </c>
      <c r="GO122" s="496">
        <v>2844.9999999999982</v>
      </c>
      <c r="GP122" s="1" t="s">
        <v>187</v>
      </c>
      <c r="GQ122" s="545">
        <v>1799.6000000000004</v>
      </c>
      <c r="GR122" s="432" t="s">
        <v>188</v>
      </c>
      <c r="GT122" s="431">
        <v>543.4</v>
      </c>
      <c r="GU122" s="1" t="s">
        <v>190</v>
      </c>
      <c r="GV122" s="431">
        <v>313.8</v>
      </c>
      <c r="GW122" s="1" t="s">
        <v>186</v>
      </c>
      <c r="GX122" s="496">
        <v>282.00000000000091</v>
      </c>
      <c r="GY122" s="1" t="s">
        <v>187</v>
      </c>
      <c r="GZ122" s="213"/>
      <c r="HA122" s="1" t="s">
        <v>188</v>
      </c>
      <c r="HC122">
        <v>383</v>
      </c>
      <c r="HD122" s="1" t="s">
        <v>190</v>
      </c>
      <c r="HE122">
        <v>201.65</v>
      </c>
      <c r="HF122" s="1" t="s">
        <v>186</v>
      </c>
      <c r="HG122" s="168">
        <v>570.09999999999673</v>
      </c>
      <c r="HH122" s="1" t="s">
        <v>187</v>
      </c>
      <c r="HI122" s="168">
        <v>777.550000000002</v>
      </c>
      <c r="HJ122" s="1" t="s">
        <v>188</v>
      </c>
      <c r="HL122" s="431">
        <v>366.3</v>
      </c>
      <c r="HM122" s="1" t="s">
        <v>190</v>
      </c>
      <c r="HN122" s="431">
        <v>510.8</v>
      </c>
      <c r="HO122" s="1" t="s">
        <v>186</v>
      </c>
      <c r="HP122" s="496">
        <v>769.40000000000327</v>
      </c>
      <c r="HQ122" s="1" t="s">
        <v>187</v>
      </c>
      <c r="HR122" s="213"/>
      <c r="HS122" s="1" t="s">
        <v>188</v>
      </c>
      <c r="HU122" s="431">
        <v>2035.8</v>
      </c>
      <c r="HV122" s="1" t="s">
        <v>190</v>
      </c>
      <c r="HW122" s="431">
        <v>2828.4</v>
      </c>
      <c r="HX122" s="1" t="s">
        <v>186</v>
      </c>
      <c r="HY122" s="496">
        <v>4044.6999999999989</v>
      </c>
      <c r="HZ122" s="1" t="s">
        <v>187</v>
      </c>
      <c r="IA122" s="545">
        <v>3986.8500000000049</v>
      </c>
      <c r="IB122" s="432" t="s">
        <v>188</v>
      </c>
      <c r="ID122" s="431">
        <v>222</v>
      </c>
      <c r="IE122" s="1" t="s">
        <v>190</v>
      </c>
      <c r="IF122" s="431">
        <v>125</v>
      </c>
      <c r="IG122" s="1" t="s">
        <v>186</v>
      </c>
      <c r="IH122" s="496">
        <v>82.5</v>
      </c>
      <c r="II122" s="1" t="s">
        <v>187</v>
      </c>
      <c r="IJ122" s="213"/>
      <c r="IK122" s="1" t="s">
        <v>188</v>
      </c>
      <c r="IM122" s="431">
        <v>384.8</v>
      </c>
      <c r="IN122" s="1" t="s">
        <v>190</v>
      </c>
      <c r="IO122" s="431">
        <v>308.5</v>
      </c>
      <c r="IP122" s="1" t="s">
        <v>186</v>
      </c>
      <c r="IQ122" s="168">
        <v>293.5</v>
      </c>
      <c r="IR122" s="1" t="s">
        <v>187</v>
      </c>
      <c r="IS122" s="168"/>
      <c r="IT122" s="1" t="s">
        <v>188</v>
      </c>
      <c r="IV122">
        <v>803.8</v>
      </c>
      <c r="IW122" s="1" t="s">
        <v>190</v>
      </c>
      <c r="IX122">
        <v>399.95</v>
      </c>
      <c r="IY122" s="1" t="s">
        <v>186</v>
      </c>
      <c r="IZ122" s="213">
        <v>145.70000000000437</v>
      </c>
      <c r="JA122" s="1" t="s">
        <v>187</v>
      </c>
      <c r="JB122" s="168">
        <v>276.00000000000091</v>
      </c>
      <c r="JC122" s="1" t="s">
        <v>188</v>
      </c>
      <c r="JE122" s="431">
        <v>519</v>
      </c>
      <c r="JF122" s="1" t="s">
        <v>190</v>
      </c>
      <c r="JG122" s="431">
        <v>299.60000000000002</v>
      </c>
      <c r="JH122" s="1" t="s">
        <v>186</v>
      </c>
      <c r="JI122" s="496">
        <v>139.90000000000146</v>
      </c>
      <c r="JJ122" s="1" t="s">
        <v>187</v>
      </c>
      <c r="JK122" s="427">
        <v>229.40000000000327</v>
      </c>
      <c r="JL122" s="432" t="s">
        <v>188</v>
      </c>
      <c r="JN122" s="431">
        <v>87</v>
      </c>
      <c r="JO122" s="1" t="s">
        <v>190</v>
      </c>
      <c r="JP122" s="431">
        <v>163.19999999999999</v>
      </c>
      <c r="JQ122" s="1" t="s">
        <v>186</v>
      </c>
      <c r="JR122" s="496">
        <v>124.5</v>
      </c>
      <c r="JS122" s="1" t="s">
        <v>187</v>
      </c>
      <c r="JT122" s="213"/>
      <c r="JU122" s="1" t="s">
        <v>188</v>
      </c>
      <c r="JW122" s="431">
        <v>3672.9</v>
      </c>
      <c r="JX122" s="1" t="s">
        <v>190</v>
      </c>
      <c r="JY122" s="431">
        <v>2303.35</v>
      </c>
      <c r="JZ122" s="1" t="s">
        <v>186</v>
      </c>
      <c r="KA122" s="168">
        <v>1540.3999999999978</v>
      </c>
      <c r="KB122" s="1" t="s">
        <v>187</v>
      </c>
      <c r="KC122" s="545">
        <v>1789.7000000000244</v>
      </c>
      <c r="KD122" s="432" t="s">
        <v>188</v>
      </c>
      <c r="KF122">
        <v>332</v>
      </c>
      <c r="KG122" s="1" t="s">
        <v>190</v>
      </c>
      <c r="KH122">
        <v>0</v>
      </c>
      <c r="KI122" s="1" t="s">
        <v>186</v>
      </c>
      <c r="KJ122" s="168">
        <v>110.5</v>
      </c>
      <c r="KK122" s="1" t="s">
        <v>187</v>
      </c>
      <c r="KL122" s="213">
        <v>54.600000000002183</v>
      </c>
      <c r="KM122" s="1" t="s">
        <v>188</v>
      </c>
      <c r="KO122" s="431">
        <v>217.5</v>
      </c>
      <c r="KP122" s="1" t="s">
        <v>190</v>
      </c>
      <c r="KQ122" s="431">
        <v>285.5</v>
      </c>
      <c r="KR122" s="1" t="s">
        <v>186</v>
      </c>
      <c r="KS122" s="496">
        <v>510.50000000000364</v>
      </c>
      <c r="KT122" s="1" t="s">
        <v>187</v>
      </c>
      <c r="KU122" s="213"/>
      <c r="KV122" s="1" t="s">
        <v>188</v>
      </c>
      <c r="KX122" s="431">
        <v>100.5</v>
      </c>
      <c r="KY122" s="1" t="s">
        <v>190</v>
      </c>
      <c r="KZ122" s="431">
        <v>216.5</v>
      </c>
      <c r="LA122" s="1" t="s">
        <v>186</v>
      </c>
      <c r="LB122" s="168">
        <v>258.60000000000218</v>
      </c>
      <c r="LC122" s="1" t="s">
        <v>187</v>
      </c>
      <c r="LD122" s="168"/>
      <c r="LE122" s="1" t="s">
        <v>188</v>
      </c>
      <c r="LG122" s="431">
        <v>22.5</v>
      </c>
      <c r="LH122" s="1" t="s">
        <v>190</v>
      </c>
      <c r="LI122" s="431">
        <v>197.1</v>
      </c>
      <c r="LJ122" s="1" t="s">
        <v>186</v>
      </c>
      <c r="LK122" s="185">
        <v>44.300000000000182</v>
      </c>
      <c r="LL122" s="1" t="s">
        <v>187</v>
      </c>
      <c r="LM122" s="185"/>
      <c r="LN122" s="1" t="s">
        <v>188</v>
      </c>
      <c r="LP122">
        <v>301.89999999999998</v>
      </c>
      <c r="LQ122" s="1" t="s">
        <v>190</v>
      </c>
      <c r="LR122">
        <v>191.5</v>
      </c>
      <c r="LS122" s="1" t="s">
        <v>186</v>
      </c>
      <c r="LT122" s="168">
        <v>468.90000000000509</v>
      </c>
      <c r="LU122" s="1" t="s">
        <v>187</v>
      </c>
      <c r="LV122" s="168">
        <v>175.10000000000127</v>
      </c>
      <c r="LW122" s="1" t="s">
        <v>188</v>
      </c>
      <c r="LY122" s="431">
        <v>81.900000000000006</v>
      </c>
      <c r="LZ122" s="1" t="s">
        <v>190</v>
      </c>
      <c r="MA122" s="431">
        <v>341.8</v>
      </c>
      <c r="MB122" s="1" t="s">
        <v>186</v>
      </c>
      <c r="MC122" s="168">
        <v>19.800000000006548</v>
      </c>
      <c r="MD122" s="1" t="s">
        <v>187</v>
      </c>
      <c r="ME122" s="168"/>
      <c r="MF122" s="1" t="s">
        <v>188</v>
      </c>
      <c r="MH122" s="431">
        <v>1042.55</v>
      </c>
      <c r="MI122" s="1" t="s">
        <v>190</v>
      </c>
      <c r="MJ122" s="431">
        <v>1022.3</v>
      </c>
      <c r="MK122" s="1" t="s">
        <v>186</v>
      </c>
      <c r="ML122" s="466">
        <v>625.90000000001601</v>
      </c>
      <c r="MM122" s="1" t="s">
        <v>187</v>
      </c>
      <c r="MN122" s="588">
        <v>1009.8500000000076</v>
      </c>
      <c r="MO122" s="432" t="s">
        <v>188</v>
      </c>
      <c r="MQ122" s="431">
        <v>317.5</v>
      </c>
      <c r="MR122" s="1" t="s">
        <v>190</v>
      </c>
      <c r="MS122" s="431">
        <v>257.25</v>
      </c>
      <c r="MT122" s="1" t="s">
        <v>186</v>
      </c>
      <c r="MU122" s="431">
        <v>200.00000000000728</v>
      </c>
      <c r="MV122" s="1" t="s">
        <v>187</v>
      </c>
      <c r="MW122" s="545">
        <v>340</v>
      </c>
      <c r="MX122" s="432" t="s">
        <v>188</v>
      </c>
    </row>
    <row r="123" spans="1:363" ht="18">
      <c r="A123" s="128" t="s">
        <v>2984</v>
      </c>
      <c r="B123" s="69">
        <f>SUM(D123:AAP123)</f>
        <v>42938.337500000089</v>
      </c>
      <c r="D123"/>
      <c r="E123" s="10">
        <f>D122*0.25</f>
        <v>85.95</v>
      </c>
      <c r="G123" s="10">
        <f>F122*0.5</f>
        <v>163.1</v>
      </c>
      <c r="I123" s="10">
        <f>H122*0.75</f>
        <v>316.95000000000005</v>
      </c>
      <c r="K123" s="10">
        <f>J122*1</f>
        <v>199.4</v>
      </c>
      <c r="N123" s="10">
        <f>M122*0.25</f>
        <v>0.3</v>
      </c>
      <c r="P123" s="10">
        <f>O122*0.5</f>
        <v>52.5</v>
      </c>
      <c r="R123" s="10">
        <f>Q122*0.75</f>
        <v>59.775000000000006</v>
      </c>
      <c r="T123" s="10">
        <f>S122*1</f>
        <v>75.000000000000028</v>
      </c>
      <c r="W123" s="10">
        <f>V122*0.25</f>
        <v>174.46250000000001</v>
      </c>
      <c r="Y123" s="10">
        <f>X122*0.5</f>
        <v>166.85</v>
      </c>
      <c r="Z123" s="165"/>
      <c r="AA123" s="10">
        <f>Z122*0.75</f>
        <v>370.875</v>
      </c>
      <c r="AC123" s="10">
        <f>AB122*1</f>
        <v>739.09999999999945</v>
      </c>
      <c r="AF123" s="10">
        <f>AE122*0.25</f>
        <v>84.625</v>
      </c>
      <c r="AH123" s="10">
        <f>AG122*0.5</f>
        <v>62.85</v>
      </c>
      <c r="AI123" s="165"/>
      <c r="AJ123" s="10">
        <f>AI122*0.75</f>
        <v>165.00000000000017</v>
      </c>
      <c r="AL123" s="10">
        <f>AK122*1</f>
        <v>227.39999999999964</v>
      </c>
      <c r="AO123" s="10">
        <f>AN122*0.25</f>
        <v>67.150000000000006</v>
      </c>
      <c r="AQ123" s="10">
        <f>AP122*0.5</f>
        <v>128.44999999999999</v>
      </c>
      <c r="AR123" s="165"/>
      <c r="AS123" s="10">
        <f>AR122*0.75</f>
        <v>252.2249999999998</v>
      </c>
      <c r="AT123" s="165"/>
      <c r="AU123" s="10">
        <f>AT122*1</f>
        <v>426.89999999999964</v>
      </c>
      <c r="AW123" s="31"/>
      <c r="AX123" s="10">
        <f>AW122*0.25</f>
        <v>46.587499999999999</v>
      </c>
      <c r="AZ123" s="10">
        <f>AY122*0.5</f>
        <v>42.9</v>
      </c>
      <c r="BA123" s="165"/>
      <c r="BB123" s="10">
        <f>BA122*0.75</f>
        <v>516.22500000000014</v>
      </c>
      <c r="BD123" s="10">
        <f>BC122*1</f>
        <v>374.09999999999991</v>
      </c>
      <c r="BG123" s="10">
        <f>BF122*0.25</f>
        <v>131.375</v>
      </c>
      <c r="BI123" s="10">
        <f>BH122*0.5</f>
        <v>245.72499999999999</v>
      </c>
      <c r="BJ123" s="165"/>
      <c r="BK123" s="10">
        <f>BJ122*0.75</f>
        <v>531.82499999999993</v>
      </c>
      <c r="BM123" s="10">
        <f>BL122*1</f>
        <v>185.10000000000127</v>
      </c>
      <c r="BP123" s="10">
        <f>BO122*0.25</f>
        <v>92.325000000000003</v>
      </c>
      <c r="BR123" s="10">
        <f>BQ122*0.5</f>
        <v>90.35</v>
      </c>
      <c r="BT123" s="10">
        <f>BS122*0.75</f>
        <v>368.625</v>
      </c>
      <c r="BV123" s="10">
        <f>BU122*1</f>
        <v>477.29999999999973</v>
      </c>
      <c r="BX123" s="173"/>
      <c r="BY123" s="10">
        <f>BX122*0.25</f>
        <v>12</v>
      </c>
      <c r="BZ123" s="173"/>
      <c r="CA123" s="10">
        <f>BZ122*0.5</f>
        <v>0</v>
      </c>
      <c r="CB123" s="177"/>
      <c r="CC123" s="10">
        <f>CB122*0.75</f>
        <v>126</v>
      </c>
      <c r="CD123" s="177"/>
      <c r="CE123" s="437">
        <f>CD122*1</f>
        <v>95.299999999999272</v>
      </c>
      <c r="CG123" s="431"/>
      <c r="CH123" s="10">
        <f>CG122*0.25</f>
        <v>118.2</v>
      </c>
      <c r="CI123" s="431"/>
      <c r="CJ123" s="10">
        <f>CI122*0.5</f>
        <v>228.05</v>
      </c>
      <c r="CK123" s="165"/>
      <c r="CL123" s="10">
        <f>CK122*0.75</f>
        <v>276</v>
      </c>
      <c r="CM123" s="165"/>
      <c r="CN123" s="10">
        <f>CM122*1</f>
        <v>0</v>
      </c>
      <c r="CP123" s="431"/>
      <c r="CQ123" s="10">
        <f>CP122*0.25</f>
        <v>53.325000000000003</v>
      </c>
      <c r="CR123" s="431"/>
      <c r="CS123" s="10">
        <f>CR122*0.5</f>
        <v>212.7</v>
      </c>
      <c r="CT123" s="165"/>
      <c r="CU123" s="10">
        <f>CT122*0.75</f>
        <v>97.499999999999318</v>
      </c>
      <c r="CV123" s="165"/>
      <c r="CW123" s="10">
        <f>CV122*1</f>
        <v>0</v>
      </c>
      <c r="CY123" s="431"/>
      <c r="CZ123" s="10">
        <f>CY122*0.25</f>
        <v>39.375</v>
      </c>
      <c r="DA123" s="431"/>
      <c r="DB123" s="10">
        <f>DA122*0.5</f>
        <v>191.55</v>
      </c>
      <c r="DC123" s="165"/>
      <c r="DD123" s="10">
        <f>DC122*0.75</f>
        <v>80.924999999999727</v>
      </c>
      <c r="DE123" s="165"/>
      <c r="DF123" s="437">
        <f>DE122*1</f>
        <v>185.40000000000146</v>
      </c>
      <c r="DH123" s="431"/>
      <c r="DI123" s="10">
        <f>DH122*0.25</f>
        <v>84.35</v>
      </c>
      <c r="DJ123" s="431"/>
      <c r="DK123" s="10">
        <f>DJ122*0.5</f>
        <v>101.85</v>
      </c>
      <c r="DL123" s="165"/>
      <c r="DM123" s="10">
        <f>DL122*0.75</f>
        <v>66.075000000000273</v>
      </c>
      <c r="DN123" s="165"/>
      <c r="DO123" s="10">
        <f>DN122*1</f>
        <v>0</v>
      </c>
      <c r="DQ123" s="431"/>
      <c r="DR123" s="10">
        <f>DQ122*0.25</f>
        <v>48.15</v>
      </c>
      <c r="DS123" s="431"/>
      <c r="DT123" s="10">
        <f>DS122*0.5</f>
        <v>210.4</v>
      </c>
      <c r="DU123" s="165"/>
      <c r="DV123" s="10">
        <f>DU122*0.75</f>
        <v>75.300000000000409</v>
      </c>
      <c r="DW123" s="165"/>
      <c r="DX123" s="437">
        <f>DW122*1</f>
        <v>431.50000000000182</v>
      </c>
      <c r="DZ123" s="431"/>
      <c r="EA123" s="10">
        <f>DZ122*0.25</f>
        <v>28.9</v>
      </c>
      <c r="EB123" s="431"/>
      <c r="EC123" s="10">
        <f>EB122*0.5</f>
        <v>68.224999999999994</v>
      </c>
      <c r="ED123" s="31"/>
      <c r="EE123" s="10">
        <f>ED122*0.75</f>
        <v>196.04999999999973</v>
      </c>
      <c r="EF123" s="31"/>
      <c r="EG123" s="10">
        <f>EF122*1</f>
        <v>0</v>
      </c>
      <c r="EI123" s="431"/>
      <c r="EJ123" s="10">
        <f>EI122*0.25</f>
        <v>0</v>
      </c>
      <c r="EK123" s="431"/>
      <c r="EL123" s="10">
        <f>EK122*0.5</f>
        <v>315.89999999999998</v>
      </c>
      <c r="EM123" s="165"/>
      <c r="EN123" s="10">
        <f>EM122*0.75</f>
        <v>99.450000000000273</v>
      </c>
      <c r="EO123" s="165"/>
      <c r="EP123" s="10">
        <f>EO122*1</f>
        <v>0</v>
      </c>
      <c r="ER123" s="431"/>
      <c r="ES123" s="10">
        <f>ER122*0.25</f>
        <v>41.4</v>
      </c>
      <c r="ET123" s="431"/>
      <c r="EU123" s="10">
        <f>ET122*0.5</f>
        <v>98.2</v>
      </c>
      <c r="EV123" s="165"/>
      <c r="EW123" s="10">
        <f>EV122*0.75</f>
        <v>219.97500000000082</v>
      </c>
      <c r="EX123" s="165"/>
      <c r="EY123" s="10">
        <f>EX122*1</f>
        <v>0</v>
      </c>
      <c r="FA123" s="431"/>
      <c r="FB123" s="10">
        <f>FA122*0.25</f>
        <v>21.074999999999999</v>
      </c>
      <c r="FC123" s="431"/>
      <c r="FD123" s="10">
        <f>FC122*0.5</f>
        <v>75.650000000000006</v>
      </c>
      <c r="FE123" s="31"/>
      <c r="FF123" s="10">
        <f>FE122*0.75</f>
        <v>256.42500000000109</v>
      </c>
      <c r="FH123" s="437">
        <f>FG122*1</f>
        <v>268.80000000000291</v>
      </c>
      <c r="FJ123" s="431"/>
      <c r="FK123" s="10">
        <f>FJ122*0.25</f>
        <v>71.474999999999994</v>
      </c>
      <c r="FL123" s="431"/>
      <c r="FM123" s="10">
        <f>FL122*0.5</f>
        <v>31.2</v>
      </c>
      <c r="FN123" s="165"/>
      <c r="FO123" s="10">
        <f>FN122*0.75</f>
        <v>203.32500000000164</v>
      </c>
      <c r="FP123" s="165"/>
      <c r="FQ123" s="437">
        <f>FP122*1</f>
        <v>731.80000000000291</v>
      </c>
      <c r="FS123" s="431"/>
      <c r="FT123" s="10">
        <f>FS122*0.25</f>
        <v>89.7</v>
      </c>
      <c r="FU123" s="431"/>
      <c r="FV123" s="10">
        <f>FU122*0.5</f>
        <v>146.69999999999999</v>
      </c>
      <c r="FW123" s="165"/>
      <c r="FX123" s="10">
        <f>FW122*0.75</f>
        <v>433.125</v>
      </c>
      <c r="FY123" s="165"/>
      <c r="FZ123" s="10">
        <f>FY122*1</f>
        <v>0</v>
      </c>
      <c r="GB123" s="431"/>
      <c r="GC123" s="10">
        <f>GB122*0.25</f>
        <v>38.774999999999999</v>
      </c>
      <c r="GD123" s="431"/>
      <c r="GE123" s="10">
        <f>GD122*0.5</f>
        <v>7.1</v>
      </c>
      <c r="GF123" s="31"/>
      <c r="GG123" s="10">
        <f>GF122*0.75</f>
        <v>14.625000000001364</v>
      </c>
      <c r="GH123" s="31"/>
      <c r="GI123" s="10">
        <f>GH122*1</f>
        <v>0</v>
      </c>
      <c r="GK123" s="431"/>
      <c r="GL123" s="10">
        <f>GK122*0.25</f>
        <v>950.92499999999995</v>
      </c>
      <c r="GM123" s="431"/>
      <c r="GN123" s="10">
        <f>GM122*0.5</f>
        <v>786.8</v>
      </c>
      <c r="GO123" s="165"/>
      <c r="GP123" s="10">
        <f>GO122*0.75</f>
        <v>2133.7499999999986</v>
      </c>
      <c r="GQ123" s="165"/>
      <c r="GR123" s="437">
        <f>GQ122*1</f>
        <v>1799.6000000000004</v>
      </c>
      <c r="GT123" s="431"/>
      <c r="GU123" s="10">
        <f>GT122*0.25</f>
        <v>135.85</v>
      </c>
      <c r="GV123" s="431"/>
      <c r="GW123" s="10">
        <f>GV122*0.5</f>
        <v>156.9</v>
      </c>
      <c r="GX123" s="165"/>
      <c r="GY123" s="10">
        <f>GX122*0.75</f>
        <v>211.50000000000068</v>
      </c>
      <c r="GZ123" s="165"/>
      <c r="HA123" s="10">
        <f>GZ122*1</f>
        <v>0</v>
      </c>
      <c r="HD123" s="10">
        <f>HC122*0.25</f>
        <v>95.75</v>
      </c>
      <c r="HF123" s="10">
        <f>HE122*0.5</f>
        <v>100.825</v>
      </c>
      <c r="HH123" s="10">
        <f>HG122*0.75</f>
        <v>427.57499999999754</v>
      </c>
      <c r="HJ123" s="10">
        <f>HI122*1</f>
        <v>777.550000000002</v>
      </c>
      <c r="HL123" s="431"/>
      <c r="HM123" s="10">
        <f>HL122*0.25</f>
        <v>91.575000000000003</v>
      </c>
      <c r="HN123" s="431"/>
      <c r="HO123" s="10">
        <f>HN122*0.5</f>
        <v>255.4</v>
      </c>
      <c r="HP123" s="431"/>
      <c r="HQ123" s="10">
        <f>HP122*0.75</f>
        <v>577.05000000000246</v>
      </c>
      <c r="HS123" s="10">
        <f>HR122*1</f>
        <v>0</v>
      </c>
      <c r="HU123" s="431"/>
      <c r="HV123" s="10">
        <f>HU122*0.25</f>
        <v>508.95</v>
      </c>
      <c r="HW123" s="431"/>
      <c r="HX123" s="10">
        <f>HW122*0.5</f>
        <v>1414.2</v>
      </c>
      <c r="HY123" s="431"/>
      <c r="HZ123" s="10">
        <f>HY122*0.75</f>
        <v>3033.5249999999992</v>
      </c>
      <c r="IB123" s="437">
        <f>IA122*1</f>
        <v>3986.8500000000049</v>
      </c>
      <c r="ID123" s="431"/>
      <c r="IE123" s="10">
        <f>ID122*0.25</f>
        <v>55.5</v>
      </c>
      <c r="IF123" s="431"/>
      <c r="IG123" s="10">
        <f>IF122*0.5</f>
        <v>62.5</v>
      </c>
      <c r="IH123" s="431"/>
      <c r="II123" s="10">
        <f>IH122*0.75</f>
        <v>61.875</v>
      </c>
      <c r="IK123" s="10">
        <f>IJ122*1</f>
        <v>0</v>
      </c>
      <c r="IM123" s="431"/>
      <c r="IN123" s="10">
        <f>IM122*0.25</f>
        <v>96.2</v>
      </c>
      <c r="IO123" s="431"/>
      <c r="IP123" s="10">
        <f>IO122*0.5</f>
        <v>154.25</v>
      </c>
      <c r="IQ123" s="431"/>
      <c r="IR123" s="10">
        <f>IQ122*0.75</f>
        <v>220.125</v>
      </c>
      <c r="IT123" s="10">
        <f>IS122*1</f>
        <v>0</v>
      </c>
      <c r="IW123" s="10">
        <f>IV122*0.25</f>
        <v>200.95</v>
      </c>
      <c r="IY123" s="10">
        <f>IX122*0.5</f>
        <v>199.97499999999999</v>
      </c>
      <c r="JA123" s="10">
        <f>IZ122*0.75</f>
        <v>109.27500000000327</v>
      </c>
      <c r="JC123" s="10">
        <f>JB122*1</f>
        <v>276.00000000000091</v>
      </c>
      <c r="JE123" s="431"/>
      <c r="JF123" s="10">
        <f>JE122*0.25</f>
        <v>129.75</v>
      </c>
      <c r="JG123" s="431"/>
      <c r="JH123" s="10">
        <f>JG122*0.5</f>
        <v>149.80000000000001</v>
      </c>
      <c r="JI123" s="431"/>
      <c r="JJ123" s="10">
        <f>JI122*0.75</f>
        <v>104.92500000000109</v>
      </c>
      <c r="JL123" s="437">
        <f>JK122*1</f>
        <v>229.40000000000327</v>
      </c>
      <c r="JN123" s="431"/>
      <c r="JO123" s="10">
        <f>JN122*0.25</f>
        <v>21.75</v>
      </c>
      <c r="JP123" s="431"/>
      <c r="JQ123" s="10">
        <f>JP122*0.5</f>
        <v>81.599999999999994</v>
      </c>
      <c r="JR123" s="431"/>
      <c r="JS123" s="10">
        <f>JR122*0.75</f>
        <v>93.375</v>
      </c>
      <c r="JU123" s="10">
        <f>JT122*1</f>
        <v>0</v>
      </c>
      <c r="JW123" s="431"/>
      <c r="JX123" s="10">
        <f>JW122*0.25</f>
        <v>918.22500000000002</v>
      </c>
      <c r="JY123" s="431"/>
      <c r="JZ123" s="10">
        <f>JY122*0.5</f>
        <v>1151.675</v>
      </c>
      <c r="KA123" s="431"/>
      <c r="KB123" s="10">
        <f>KA122*0.75</f>
        <v>1155.2999999999984</v>
      </c>
      <c r="KD123" s="437">
        <f t="shared" ref="KD123" si="38">KC122*1</f>
        <v>1789.7000000000244</v>
      </c>
      <c r="KG123" s="10">
        <f>KF122*0.25</f>
        <v>83</v>
      </c>
      <c r="KI123" s="10">
        <f>KH122*0.5</f>
        <v>0</v>
      </c>
      <c r="KK123" s="10">
        <f>KJ122*0.75</f>
        <v>82.875</v>
      </c>
      <c r="KM123" s="10">
        <f>KL122*1</f>
        <v>54.600000000002183</v>
      </c>
      <c r="KO123" s="431"/>
      <c r="KP123" s="10">
        <f>KO122*0.25</f>
        <v>54.375</v>
      </c>
      <c r="KQ123" s="431"/>
      <c r="KR123" s="10">
        <f>KQ122*0.5</f>
        <v>142.75</v>
      </c>
      <c r="KS123" s="431"/>
      <c r="KT123" s="10">
        <f>KS122*0.75</f>
        <v>382.87500000000273</v>
      </c>
      <c r="KV123" s="10">
        <f>KU122*1</f>
        <v>0</v>
      </c>
      <c r="KX123" s="431"/>
      <c r="KY123" s="10">
        <f>KX122*0.25</f>
        <v>25.125</v>
      </c>
      <c r="KZ123" s="431"/>
      <c r="LA123" s="10">
        <f>KZ122*0.5</f>
        <v>108.25</v>
      </c>
      <c r="LB123" s="431"/>
      <c r="LC123" s="10">
        <f>LB122*0.75</f>
        <v>193.95000000000164</v>
      </c>
      <c r="LE123" s="10">
        <f>LD122*1</f>
        <v>0</v>
      </c>
      <c r="LG123" s="431"/>
      <c r="LH123" s="10">
        <f>LG122*0.25</f>
        <v>5.625</v>
      </c>
      <c r="LI123" s="431"/>
      <c r="LJ123" s="10">
        <f>LI122*0.5</f>
        <v>98.55</v>
      </c>
      <c r="LK123" s="29"/>
      <c r="LL123" s="10">
        <f>LK122*0.75</f>
        <v>33.225000000000136</v>
      </c>
      <c r="LM123" s="29"/>
      <c r="LN123" s="10">
        <f>LM122*1</f>
        <v>0</v>
      </c>
      <c r="LQ123" s="10">
        <f>LP122*0.25</f>
        <v>75.474999999999994</v>
      </c>
      <c r="LS123" s="10">
        <f>LR122*0.5</f>
        <v>95.75</v>
      </c>
      <c r="LU123" s="10">
        <f>LT122*0.75</f>
        <v>351.67500000000382</v>
      </c>
      <c r="LW123" s="10">
        <f>LV122*1</f>
        <v>175.10000000000127</v>
      </c>
      <c r="LY123" s="431"/>
      <c r="LZ123" s="10">
        <f>LY122*0.25</f>
        <v>20.475000000000001</v>
      </c>
      <c r="MA123" s="431"/>
      <c r="MB123" s="10">
        <f>MA122*0.5</f>
        <v>170.9</v>
      </c>
      <c r="MC123" s="431"/>
      <c r="MD123" s="10">
        <f>MC122*0.75</f>
        <v>14.850000000004911</v>
      </c>
      <c r="MF123" s="10">
        <f>ME122*1</f>
        <v>0</v>
      </c>
      <c r="MH123" s="431"/>
      <c r="MI123" s="10">
        <f>MH122*0.25</f>
        <v>260.63749999999999</v>
      </c>
      <c r="MJ123" s="431"/>
      <c r="MK123" s="10">
        <f>MJ122*0.5</f>
        <v>511.15</v>
      </c>
      <c r="ML123" s="431"/>
      <c r="MM123" s="10">
        <f>ML122*0.75</f>
        <v>469.42500000001201</v>
      </c>
      <c r="MO123" s="437">
        <f>MN122*1</f>
        <v>1009.8500000000076</v>
      </c>
      <c r="MQ123" s="431"/>
      <c r="MR123" s="10">
        <f>MQ122*0.25</f>
        <v>79.375</v>
      </c>
      <c r="MS123" s="431"/>
      <c r="MT123" s="10">
        <f>MS122*0.5</f>
        <v>128.625</v>
      </c>
      <c r="MU123" s="431"/>
      <c r="MV123" s="10">
        <f>MU122*0.75</f>
        <v>150.00000000000546</v>
      </c>
      <c r="MX123" s="437">
        <f>MW122*1</f>
        <v>340</v>
      </c>
    </row>
    <row r="124" spans="1:363" s="60" customFormat="1" ht="15.75">
      <c r="A124" s="62"/>
      <c r="B124" s="381"/>
      <c r="C124" s="379"/>
      <c r="E124" s="380"/>
      <c r="G124" s="85"/>
      <c r="L124" s="379"/>
      <c r="N124" s="380"/>
      <c r="P124" s="85"/>
      <c r="U124" s="379"/>
      <c r="W124" s="380"/>
      <c r="Y124" s="85"/>
      <c r="Z124" s="382"/>
      <c r="AD124" s="379"/>
      <c r="AF124" s="380"/>
      <c r="AI124" s="382"/>
      <c r="AM124" s="379"/>
      <c r="AO124" s="380"/>
      <c r="AR124" s="382"/>
      <c r="AT124" s="382"/>
      <c r="AV124" s="379"/>
      <c r="AW124" s="235"/>
      <c r="AX124" s="380"/>
      <c r="AY124" s="235"/>
      <c r="BA124" s="382"/>
      <c r="BE124" s="379"/>
      <c r="BG124" s="380"/>
      <c r="BJ124" s="382"/>
      <c r="BN124" s="379"/>
      <c r="BP124" s="380"/>
      <c r="BW124" s="379"/>
      <c r="BX124" s="384"/>
      <c r="BY124" s="380"/>
      <c r="BZ124" s="384"/>
      <c r="CB124" s="385"/>
      <c r="CD124" s="385"/>
      <c r="CE124" s="456"/>
      <c r="CF124" s="379"/>
      <c r="CG124" s="456"/>
      <c r="CH124" s="380"/>
      <c r="CI124" s="456"/>
      <c r="CK124" s="382"/>
      <c r="CM124" s="382"/>
      <c r="CO124" s="379"/>
      <c r="CP124" s="456"/>
      <c r="CQ124" s="380"/>
      <c r="CR124" s="456"/>
      <c r="CT124" s="382"/>
      <c r="CV124" s="382"/>
      <c r="CX124" s="379"/>
      <c r="CY124" s="456"/>
      <c r="CZ124" s="380"/>
      <c r="DA124" s="456"/>
      <c r="DC124" s="382"/>
      <c r="DE124" s="382"/>
      <c r="DF124" s="456"/>
      <c r="DG124" s="379"/>
      <c r="DH124" s="456"/>
      <c r="DI124" s="380"/>
      <c r="DJ124" s="456"/>
      <c r="DL124" s="382"/>
      <c r="DN124" s="382"/>
      <c r="DP124" s="379"/>
      <c r="DQ124" s="456"/>
      <c r="DR124" s="380"/>
      <c r="DS124" s="456"/>
      <c r="DU124" s="382"/>
      <c r="DW124" s="382"/>
      <c r="DX124" s="456"/>
      <c r="DY124" s="379"/>
      <c r="DZ124" s="456"/>
      <c r="EA124" s="380"/>
      <c r="EB124" s="456"/>
      <c r="ED124" s="235"/>
      <c r="EF124" s="235"/>
      <c r="EH124" s="379"/>
      <c r="EI124" s="456"/>
      <c r="EJ124" s="380"/>
      <c r="EK124" s="456"/>
      <c r="EM124" s="382"/>
      <c r="EO124" s="382"/>
      <c r="EQ124" s="379"/>
      <c r="ER124" s="456"/>
      <c r="ES124" s="380"/>
      <c r="ET124" s="456"/>
      <c r="EV124" s="382"/>
      <c r="EX124" s="382"/>
      <c r="EZ124" s="379"/>
      <c r="FA124" s="456"/>
      <c r="FB124" s="380"/>
      <c r="FC124" s="456"/>
      <c r="FE124" s="235"/>
      <c r="FH124" s="456"/>
      <c r="FI124" s="379"/>
      <c r="FJ124" s="456"/>
      <c r="FK124" s="380"/>
      <c r="FL124" s="456"/>
      <c r="FN124" s="382"/>
      <c r="FP124" s="382"/>
      <c r="FQ124" s="456"/>
      <c r="FR124" s="379"/>
      <c r="FS124" s="456"/>
      <c r="FT124" s="380"/>
      <c r="FU124" s="456"/>
      <c r="FW124" s="382"/>
      <c r="FY124" s="382"/>
      <c r="GA124" s="379"/>
      <c r="GB124" s="456"/>
      <c r="GC124" s="380"/>
      <c r="GD124" s="456"/>
      <c r="GF124" s="235"/>
      <c r="GH124" s="235"/>
      <c r="GJ124" s="379"/>
      <c r="GK124" s="456"/>
      <c r="GL124" s="380"/>
      <c r="GM124" s="456"/>
      <c r="GO124" s="382"/>
      <c r="GQ124" s="382"/>
      <c r="GR124" s="456"/>
      <c r="GS124" s="379"/>
      <c r="GT124" s="456"/>
      <c r="GU124" s="380"/>
      <c r="GV124" s="456"/>
      <c r="GX124" s="382"/>
      <c r="GZ124" s="382"/>
      <c r="HB124" s="379"/>
      <c r="HD124" s="380"/>
      <c r="HK124" s="379"/>
      <c r="HL124" s="456"/>
      <c r="HM124" s="380"/>
      <c r="HN124" s="456"/>
      <c r="HP124" s="456"/>
      <c r="HT124" s="379"/>
      <c r="HU124" s="456"/>
      <c r="HV124" s="380"/>
      <c r="HW124" s="456"/>
      <c r="HY124" s="456"/>
      <c r="IB124" s="456"/>
      <c r="IC124" s="379"/>
      <c r="ID124" s="456"/>
      <c r="IE124" s="380"/>
      <c r="IF124" s="456"/>
      <c r="IH124" s="456"/>
      <c r="IL124" s="379"/>
      <c r="IM124" s="456"/>
      <c r="IN124" s="380"/>
      <c r="IO124" s="456"/>
      <c r="IQ124" s="456"/>
      <c r="IU124" s="379"/>
      <c r="IW124" s="380"/>
      <c r="JD124" s="379"/>
      <c r="JE124" s="456"/>
      <c r="JF124" s="380"/>
      <c r="JG124" s="456"/>
      <c r="JI124" s="456"/>
      <c r="JL124" s="456"/>
      <c r="JM124" s="379"/>
      <c r="JN124" s="456"/>
      <c r="JO124" s="380"/>
      <c r="JP124" s="456"/>
      <c r="JR124" s="456"/>
      <c r="JV124" s="379"/>
      <c r="JW124" s="456"/>
      <c r="JX124" s="380"/>
      <c r="JY124" s="456"/>
      <c r="KA124" s="456"/>
      <c r="KD124" s="456"/>
      <c r="KE124" s="379"/>
      <c r="KG124" s="380"/>
      <c r="KN124" s="379"/>
      <c r="KO124" s="456"/>
      <c r="KP124" s="380"/>
      <c r="KQ124" s="456"/>
      <c r="KS124" s="456"/>
      <c r="KW124" s="379"/>
      <c r="KX124" s="456"/>
      <c r="KY124" s="380"/>
      <c r="KZ124" s="456"/>
      <c r="LB124" s="456"/>
      <c r="LF124" s="379"/>
      <c r="LG124" s="456"/>
      <c r="LH124" s="380"/>
      <c r="LI124" s="456"/>
      <c r="LK124" s="383"/>
      <c r="LM124" s="383"/>
      <c r="LO124" s="379"/>
      <c r="LQ124" s="380"/>
      <c r="LX124" s="379"/>
      <c r="LY124" s="456"/>
      <c r="LZ124" s="380"/>
      <c r="MA124" s="456"/>
      <c r="MC124" s="456"/>
      <c r="MG124" s="379"/>
      <c r="MH124" s="456"/>
      <c r="MI124" s="380"/>
      <c r="MJ124" s="456"/>
      <c r="ML124" s="456"/>
      <c r="MO124" s="456"/>
      <c r="MP124" s="379"/>
      <c r="MQ124" s="456"/>
      <c r="MR124" s="380"/>
      <c r="MS124" s="456"/>
      <c r="MU124" s="456"/>
      <c r="MX124" s="456"/>
      <c r="MY124" s="379"/>
    </row>
    <row r="125" spans="1:363" ht="18">
      <c r="A125" s="62" t="s">
        <v>25</v>
      </c>
      <c r="B125" s="69"/>
      <c r="D125">
        <v>664.8</v>
      </c>
      <c r="E125" s="1" t="s">
        <v>190</v>
      </c>
      <c r="F125">
        <v>710.5</v>
      </c>
      <c r="G125" s="1" t="s">
        <v>186</v>
      </c>
      <c r="H125">
        <v>253.5</v>
      </c>
      <c r="I125" s="1" t="s">
        <v>187</v>
      </c>
      <c r="J125" s="157">
        <v>490.30000000000007</v>
      </c>
      <c r="K125" s="1" t="s">
        <v>188</v>
      </c>
      <c r="M125">
        <v>106.5</v>
      </c>
      <c r="N125" s="1" t="s">
        <v>190</v>
      </c>
      <c r="O125">
        <v>140.1</v>
      </c>
      <c r="P125" s="1" t="s">
        <v>186</v>
      </c>
      <c r="Q125">
        <v>214.4</v>
      </c>
      <c r="R125" s="1" t="s">
        <v>187</v>
      </c>
      <c r="S125" s="168">
        <v>259.29999999999995</v>
      </c>
      <c r="T125" s="1" t="s">
        <v>188</v>
      </c>
      <c r="V125">
        <v>327</v>
      </c>
      <c r="W125" s="1" t="s">
        <v>190</v>
      </c>
      <c r="X125">
        <v>484.9</v>
      </c>
      <c r="Y125" s="1" t="s">
        <v>186</v>
      </c>
      <c r="Z125" s="168">
        <v>826.2999999999995</v>
      </c>
      <c r="AA125" s="1" t="s">
        <v>187</v>
      </c>
      <c r="AB125" s="168">
        <v>377.09999999999968</v>
      </c>
      <c r="AC125" s="1" t="s">
        <v>188</v>
      </c>
      <c r="AE125">
        <v>275.10000000000002</v>
      </c>
      <c r="AF125" s="1" t="s">
        <v>190</v>
      </c>
      <c r="AG125">
        <v>76.400000000000006</v>
      </c>
      <c r="AH125" s="1" t="s">
        <v>186</v>
      </c>
      <c r="AI125" s="168">
        <v>101.30000000000018</v>
      </c>
      <c r="AJ125" s="1" t="s">
        <v>187</v>
      </c>
      <c r="AK125" s="168">
        <v>311.49999999999955</v>
      </c>
      <c r="AL125" s="1" t="s">
        <v>188</v>
      </c>
      <c r="AN125">
        <v>338.4</v>
      </c>
      <c r="AO125" s="1" t="s">
        <v>190</v>
      </c>
      <c r="AP125">
        <v>307.10000000000002</v>
      </c>
      <c r="AQ125" s="1" t="s">
        <v>186</v>
      </c>
      <c r="AR125" s="168">
        <v>171.30000000000018</v>
      </c>
      <c r="AS125" s="1" t="s">
        <v>187</v>
      </c>
      <c r="AT125" s="168">
        <v>230.80000000000109</v>
      </c>
      <c r="AU125" s="1" t="s">
        <v>188</v>
      </c>
      <c r="AW125" s="31">
        <v>241</v>
      </c>
      <c r="AX125" s="1" t="s">
        <v>190</v>
      </c>
      <c r="AY125" s="31">
        <v>553.9</v>
      </c>
      <c r="AZ125" s="1" t="s">
        <v>186</v>
      </c>
      <c r="BA125" s="168">
        <v>429.70000000000027</v>
      </c>
      <c r="BB125" s="1" t="s">
        <v>187</v>
      </c>
      <c r="BC125" s="168">
        <v>369.79999999999973</v>
      </c>
      <c r="BD125" s="1" t="s">
        <v>188</v>
      </c>
      <c r="BF125">
        <v>853.4</v>
      </c>
      <c r="BG125" s="1" t="s">
        <v>190</v>
      </c>
      <c r="BH125">
        <v>664.3</v>
      </c>
      <c r="BI125" s="1" t="s">
        <v>186</v>
      </c>
      <c r="BJ125" s="168">
        <v>834.44999999999982</v>
      </c>
      <c r="BK125" s="1" t="s">
        <v>187</v>
      </c>
      <c r="BL125" s="168">
        <v>443.10000000000036</v>
      </c>
      <c r="BM125" s="1" t="s">
        <v>188</v>
      </c>
      <c r="BO125">
        <v>514.6</v>
      </c>
      <c r="BP125" s="1" t="s">
        <v>190</v>
      </c>
      <c r="BQ125">
        <v>375.3</v>
      </c>
      <c r="BR125" s="1" t="s">
        <v>186</v>
      </c>
      <c r="BS125" s="168">
        <v>510.05000000000064</v>
      </c>
      <c r="BT125" s="1" t="s">
        <v>187</v>
      </c>
      <c r="BU125" s="168">
        <v>633.99999999999955</v>
      </c>
      <c r="BV125" s="1" t="s">
        <v>188</v>
      </c>
      <c r="BX125" s="90">
        <v>10.500000000000909</v>
      </c>
      <c r="BY125" s="1" t="s">
        <v>190</v>
      </c>
      <c r="BZ125" s="173">
        <v>0</v>
      </c>
      <c r="CA125" s="1" t="s">
        <v>186</v>
      </c>
      <c r="CB125" s="177">
        <v>564.20000000000005</v>
      </c>
      <c r="CC125" s="1" t="s">
        <v>187</v>
      </c>
      <c r="CD125" s="427">
        <v>3.8999999999978172</v>
      </c>
      <c r="CE125" s="432" t="s">
        <v>188</v>
      </c>
      <c r="CG125" s="431">
        <v>601.79999999999995</v>
      </c>
      <c r="CH125" s="1" t="s">
        <v>190</v>
      </c>
      <c r="CI125" s="431">
        <v>703.5</v>
      </c>
      <c r="CJ125" s="1" t="s">
        <v>186</v>
      </c>
      <c r="CK125" s="168">
        <v>628.20000000000073</v>
      </c>
      <c r="CL125" s="1" t="s">
        <v>187</v>
      </c>
      <c r="CM125" s="168"/>
      <c r="CN125" s="1" t="s">
        <v>188</v>
      </c>
      <c r="CP125" s="431">
        <v>39.299999999999997</v>
      </c>
      <c r="CQ125" s="1" t="s">
        <v>190</v>
      </c>
      <c r="CR125" s="431">
        <v>257.8</v>
      </c>
      <c r="CS125" s="1" t="s">
        <v>186</v>
      </c>
      <c r="CT125" s="168">
        <v>221.65000000000055</v>
      </c>
      <c r="CU125" s="1" t="s">
        <v>187</v>
      </c>
      <c r="CV125" s="168"/>
      <c r="CW125" s="1" t="s">
        <v>188</v>
      </c>
      <c r="CY125" s="431">
        <v>237.75</v>
      </c>
      <c r="CZ125" s="1" t="s">
        <v>190</v>
      </c>
      <c r="DA125" s="431">
        <v>347.6</v>
      </c>
      <c r="DB125" s="1" t="s">
        <v>186</v>
      </c>
      <c r="DC125" s="168">
        <v>47.199999999999818</v>
      </c>
      <c r="DD125" s="1" t="s">
        <v>187</v>
      </c>
      <c r="DE125" s="545">
        <v>115.49999999999818</v>
      </c>
      <c r="DF125" s="432" t="s">
        <v>188</v>
      </c>
      <c r="DH125" s="431">
        <v>197</v>
      </c>
      <c r="DI125" s="1" t="s">
        <v>190</v>
      </c>
      <c r="DJ125" s="431">
        <v>135.5</v>
      </c>
      <c r="DK125" s="1" t="s">
        <v>186</v>
      </c>
      <c r="DL125" s="168">
        <v>116.10000000000036</v>
      </c>
      <c r="DM125" s="1" t="s">
        <v>187</v>
      </c>
      <c r="DN125" s="168"/>
      <c r="DO125" s="1" t="s">
        <v>188</v>
      </c>
      <c r="DQ125" s="431">
        <v>75</v>
      </c>
      <c r="DR125" s="1" t="s">
        <v>190</v>
      </c>
      <c r="DS125" s="431">
        <v>305.8</v>
      </c>
      <c r="DT125" s="1" t="s">
        <v>186</v>
      </c>
      <c r="DU125" s="496">
        <v>231.69999999999982</v>
      </c>
      <c r="DV125" s="1" t="s">
        <v>187</v>
      </c>
      <c r="DW125" s="545">
        <v>381.29999999999745</v>
      </c>
      <c r="DX125" s="432" t="s">
        <v>188</v>
      </c>
      <c r="DZ125" s="431">
        <v>327.9</v>
      </c>
      <c r="EA125" s="1" t="s">
        <v>190</v>
      </c>
      <c r="EB125" s="431">
        <v>447.7</v>
      </c>
      <c r="EC125" s="1" t="s">
        <v>186</v>
      </c>
      <c r="ED125" s="168">
        <v>454.69999999999982</v>
      </c>
      <c r="EE125" s="1" t="s">
        <v>187</v>
      </c>
      <c r="EF125" s="168"/>
      <c r="EG125" s="1" t="s">
        <v>188</v>
      </c>
      <c r="EI125" s="431">
        <v>52.5</v>
      </c>
      <c r="EJ125" s="1" t="s">
        <v>190</v>
      </c>
      <c r="EK125" s="431">
        <v>414.5</v>
      </c>
      <c r="EL125" s="1" t="s">
        <v>186</v>
      </c>
      <c r="EM125" s="496">
        <v>130.35000000000036</v>
      </c>
      <c r="EN125" s="1" t="s">
        <v>187</v>
      </c>
      <c r="EO125" s="213"/>
      <c r="EP125" s="1" t="s">
        <v>188</v>
      </c>
      <c r="ER125" s="431">
        <v>151.69999999999999</v>
      </c>
      <c r="ES125" s="1" t="s">
        <v>190</v>
      </c>
      <c r="ET125" s="431">
        <v>348.1</v>
      </c>
      <c r="EU125" s="1" t="s">
        <v>186</v>
      </c>
      <c r="EV125" s="168">
        <v>116.90000000000327</v>
      </c>
      <c r="EW125" s="1" t="s">
        <v>187</v>
      </c>
      <c r="EX125" s="168"/>
      <c r="EY125" s="1" t="s">
        <v>188</v>
      </c>
      <c r="FA125" s="431">
        <v>389.8</v>
      </c>
      <c r="FB125" s="1" t="s">
        <v>190</v>
      </c>
      <c r="FC125" s="431">
        <v>417.4</v>
      </c>
      <c r="FD125" s="1" t="s">
        <v>186</v>
      </c>
      <c r="FE125" s="496">
        <v>344.00000000000182</v>
      </c>
      <c r="FF125" s="1" t="s">
        <v>187</v>
      </c>
      <c r="FG125" s="427">
        <v>378.70000000000073</v>
      </c>
      <c r="FH125" s="432" t="s">
        <v>188</v>
      </c>
      <c r="FJ125" s="431">
        <v>332</v>
      </c>
      <c r="FK125" s="1" t="s">
        <v>190</v>
      </c>
      <c r="FL125" s="431">
        <v>388.3</v>
      </c>
      <c r="FM125" s="1" t="s">
        <v>186</v>
      </c>
      <c r="FN125" s="496">
        <v>249.20000000000164</v>
      </c>
      <c r="FO125" s="1" t="s">
        <v>187</v>
      </c>
      <c r="FP125" s="545">
        <v>650.69999999999891</v>
      </c>
      <c r="FQ125" s="432" t="s">
        <v>188</v>
      </c>
      <c r="FS125" s="431">
        <v>370.1</v>
      </c>
      <c r="FT125" s="1" t="s">
        <v>190</v>
      </c>
      <c r="FU125" s="431">
        <v>448.1</v>
      </c>
      <c r="FV125" s="1" t="s">
        <v>186</v>
      </c>
      <c r="FW125" s="496">
        <v>474.90000000000146</v>
      </c>
      <c r="FX125" s="1" t="s">
        <v>187</v>
      </c>
      <c r="FY125" s="213"/>
      <c r="FZ125" s="1" t="s">
        <v>188</v>
      </c>
      <c r="GB125" s="431">
        <v>160.5</v>
      </c>
      <c r="GC125" s="1" t="s">
        <v>190</v>
      </c>
      <c r="GD125" s="431">
        <v>138.30000000000001</v>
      </c>
      <c r="GE125" s="1" t="s">
        <v>186</v>
      </c>
      <c r="GF125" s="168">
        <v>90.000000000001819</v>
      </c>
      <c r="GG125" s="1" t="s">
        <v>187</v>
      </c>
      <c r="GH125" s="168"/>
      <c r="GI125" s="1" t="s">
        <v>188</v>
      </c>
      <c r="GK125" s="431">
        <v>3475.9</v>
      </c>
      <c r="GL125" s="1" t="s">
        <v>190</v>
      </c>
      <c r="GM125" s="431">
        <v>3261.2</v>
      </c>
      <c r="GN125" s="1" t="s">
        <v>186</v>
      </c>
      <c r="GO125" s="496">
        <v>2531.5999999999985</v>
      </c>
      <c r="GP125" s="1" t="s">
        <v>187</v>
      </c>
      <c r="GQ125" s="545">
        <v>985.89999999999782</v>
      </c>
      <c r="GR125" s="432" t="s">
        <v>188</v>
      </c>
      <c r="GT125" s="431">
        <v>302.95</v>
      </c>
      <c r="GU125" s="1" t="s">
        <v>190</v>
      </c>
      <c r="GV125" s="431">
        <v>592.20000000000005</v>
      </c>
      <c r="GW125" s="1" t="s">
        <v>186</v>
      </c>
      <c r="GX125" s="496">
        <v>442.65000000000327</v>
      </c>
      <c r="GY125" s="1" t="s">
        <v>187</v>
      </c>
      <c r="GZ125" s="213"/>
      <c r="HA125" s="1" t="s">
        <v>188</v>
      </c>
      <c r="HC125">
        <v>566</v>
      </c>
      <c r="HD125" s="1" t="s">
        <v>190</v>
      </c>
      <c r="HE125">
        <v>434.2</v>
      </c>
      <c r="HF125" s="1" t="s">
        <v>186</v>
      </c>
      <c r="HG125" s="168">
        <v>236.60000000000036</v>
      </c>
      <c r="HH125" s="1" t="s">
        <v>187</v>
      </c>
      <c r="HI125" s="168">
        <v>931.34999999999945</v>
      </c>
      <c r="HJ125" s="1" t="s">
        <v>188</v>
      </c>
      <c r="HL125" s="431">
        <v>525.6</v>
      </c>
      <c r="HM125" s="1" t="s">
        <v>190</v>
      </c>
      <c r="HN125" s="431">
        <v>887.1</v>
      </c>
      <c r="HO125" s="1" t="s">
        <v>186</v>
      </c>
      <c r="HP125" s="496">
        <v>698.70000000000255</v>
      </c>
      <c r="HQ125" s="1" t="s">
        <v>187</v>
      </c>
      <c r="HR125" s="213"/>
      <c r="HS125" s="1" t="s">
        <v>188</v>
      </c>
      <c r="HU125" s="431">
        <v>2665.75</v>
      </c>
      <c r="HV125" s="1" t="s">
        <v>190</v>
      </c>
      <c r="HW125" s="431">
        <v>3838.3</v>
      </c>
      <c r="HX125" s="1" t="s">
        <v>186</v>
      </c>
      <c r="HY125" s="496">
        <v>3405.7999999999993</v>
      </c>
      <c r="HZ125" s="1" t="s">
        <v>187</v>
      </c>
      <c r="IA125" s="545">
        <v>4429.449999999998</v>
      </c>
      <c r="IB125" s="432" t="s">
        <v>188</v>
      </c>
      <c r="ID125" s="431">
        <v>115.5</v>
      </c>
      <c r="IE125" s="1" t="s">
        <v>190</v>
      </c>
      <c r="IF125" s="431">
        <v>54.8</v>
      </c>
      <c r="IG125" s="1" t="s">
        <v>186</v>
      </c>
      <c r="IH125" s="496">
        <v>36.599999999998545</v>
      </c>
      <c r="II125" s="1" t="s">
        <v>187</v>
      </c>
      <c r="IJ125" s="213"/>
      <c r="IK125" s="1" t="s">
        <v>188</v>
      </c>
      <c r="IM125" s="431">
        <v>416.2</v>
      </c>
      <c r="IN125" s="1" t="s">
        <v>190</v>
      </c>
      <c r="IO125" s="431">
        <v>405.8</v>
      </c>
      <c r="IP125" s="1" t="s">
        <v>186</v>
      </c>
      <c r="IQ125" s="168">
        <v>192.99999999999636</v>
      </c>
      <c r="IR125" s="1" t="s">
        <v>187</v>
      </c>
      <c r="IS125" s="168"/>
      <c r="IT125" s="1" t="s">
        <v>188</v>
      </c>
      <c r="IV125">
        <v>847.5</v>
      </c>
      <c r="IW125" s="1" t="s">
        <v>190</v>
      </c>
      <c r="IX125">
        <v>544.9</v>
      </c>
      <c r="IY125" s="1" t="s">
        <v>186</v>
      </c>
      <c r="IZ125" s="213">
        <v>402.10000000000218</v>
      </c>
      <c r="JA125" s="1" t="s">
        <v>187</v>
      </c>
      <c r="JB125" s="168">
        <v>387.29999999999927</v>
      </c>
      <c r="JC125" s="1" t="s">
        <v>188</v>
      </c>
      <c r="JE125" s="431">
        <v>587.85</v>
      </c>
      <c r="JF125" s="1" t="s">
        <v>190</v>
      </c>
      <c r="JG125" s="431">
        <v>549.20000000000005</v>
      </c>
      <c r="JH125" s="1" t="s">
        <v>186</v>
      </c>
      <c r="JI125" s="496">
        <v>231.29999999999927</v>
      </c>
      <c r="JJ125" s="1" t="s">
        <v>187</v>
      </c>
      <c r="JK125" s="427">
        <v>390.60000000000036</v>
      </c>
      <c r="JL125" s="432" t="s">
        <v>188</v>
      </c>
      <c r="JN125" s="431">
        <v>234</v>
      </c>
      <c r="JO125" s="1" t="s">
        <v>190</v>
      </c>
      <c r="JP125" s="431">
        <v>162.5</v>
      </c>
      <c r="JQ125" s="1" t="s">
        <v>186</v>
      </c>
      <c r="JR125" s="496">
        <v>329.34999999999491</v>
      </c>
      <c r="JS125" s="1" t="s">
        <v>187</v>
      </c>
      <c r="JT125" s="213"/>
      <c r="JU125" s="1" t="s">
        <v>188</v>
      </c>
      <c r="JW125" s="431">
        <v>2918.7</v>
      </c>
      <c r="JX125" s="1" t="s">
        <v>190</v>
      </c>
      <c r="JY125" s="431">
        <v>2945.5</v>
      </c>
      <c r="JZ125" s="1" t="s">
        <v>186</v>
      </c>
      <c r="KA125" s="168">
        <v>2520.4000000000051</v>
      </c>
      <c r="KB125" s="1" t="s">
        <v>187</v>
      </c>
      <c r="KC125" s="545">
        <v>2447.6000000000458</v>
      </c>
      <c r="KD125" s="432" t="s">
        <v>188</v>
      </c>
      <c r="KF125">
        <v>214.5</v>
      </c>
      <c r="KG125" s="1" t="s">
        <v>190</v>
      </c>
      <c r="KH125">
        <v>146.6</v>
      </c>
      <c r="KI125" s="1" t="s">
        <v>186</v>
      </c>
      <c r="KJ125" s="168">
        <v>69.299999999999272</v>
      </c>
      <c r="KK125" s="1" t="s">
        <v>187</v>
      </c>
      <c r="KL125" s="213">
        <v>250.49999999999909</v>
      </c>
      <c r="KM125" s="1" t="s">
        <v>188</v>
      </c>
      <c r="KO125" s="431">
        <v>419.3</v>
      </c>
      <c r="KP125" s="1" t="s">
        <v>190</v>
      </c>
      <c r="KQ125" s="431">
        <v>266</v>
      </c>
      <c r="KR125" s="1" t="s">
        <v>186</v>
      </c>
      <c r="KS125" s="496">
        <v>493.49999999999636</v>
      </c>
      <c r="KT125" s="1" t="s">
        <v>187</v>
      </c>
      <c r="KU125" s="213"/>
      <c r="KV125" s="1" t="s">
        <v>188</v>
      </c>
      <c r="KX125" s="431">
        <v>337.4</v>
      </c>
      <c r="KY125" s="1" t="s">
        <v>190</v>
      </c>
      <c r="KZ125" s="431">
        <v>263.8</v>
      </c>
      <c r="LA125" s="1" t="s">
        <v>186</v>
      </c>
      <c r="LB125" s="168">
        <v>213.64999999999418</v>
      </c>
      <c r="LC125" s="1" t="s">
        <v>187</v>
      </c>
      <c r="LD125" s="168"/>
      <c r="LE125" s="1" t="s">
        <v>188</v>
      </c>
      <c r="LG125" s="431">
        <v>1.3</v>
      </c>
      <c r="LH125" s="1" t="s">
        <v>190</v>
      </c>
      <c r="LI125" s="431">
        <v>75</v>
      </c>
      <c r="LJ125" s="1" t="s">
        <v>186</v>
      </c>
      <c r="LK125" s="185">
        <v>275.90000000000236</v>
      </c>
      <c r="LL125" s="1" t="s">
        <v>187</v>
      </c>
      <c r="LM125" s="185"/>
      <c r="LN125" s="1" t="s">
        <v>188</v>
      </c>
      <c r="LP125">
        <v>433</v>
      </c>
      <c r="LQ125" s="1" t="s">
        <v>190</v>
      </c>
      <c r="LR125">
        <v>249.9</v>
      </c>
      <c r="LS125" s="1" t="s">
        <v>186</v>
      </c>
      <c r="LT125" s="168">
        <v>393.79999999999927</v>
      </c>
      <c r="LU125" s="1" t="s">
        <v>187</v>
      </c>
      <c r="LV125" s="168">
        <v>113.49999999999909</v>
      </c>
      <c r="LW125" s="1" t="s">
        <v>188</v>
      </c>
      <c r="LY125" s="431">
        <v>499</v>
      </c>
      <c r="LZ125" s="1" t="s">
        <v>190</v>
      </c>
      <c r="MA125" s="431">
        <v>267.10000000000002</v>
      </c>
      <c r="MB125" s="1" t="s">
        <v>186</v>
      </c>
      <c r="MC125" s="168">
        <v>405.80000000000291</v>
      </c>
      <c r="MD125" s="1" t="s">
        <v>187</v>
      </c>
      <c r="ME125" s="168"/>
      <c r="MF125" s="1" t="s">
        <v>188</v>
      </c>
      <c r="MH125" s="431">
        <v>645.29999999999995</v>
      </c>
      <c r="MI125" s="1" t="s">
        <v>190</v>
      </c>
      <c r="MJ125" s="431">
        <v>814.3</v>
      </c>
      <c r="MK125" s="1" t="s">
        <v>186</v>
      </c>
      <c r="ML125" s="466">
        <v>648.30000000000291</v>
      </c>
      <c r="MM125" s="1" t="s">
        <v>187</v>
      </c>
      <c r="MN125" s="588">
        <v>1142.2499999999982</v>
      </c>
      <c r="MO125" s="432" t="s">
        <v>188</v>
      </c>
      <c r="MQ125" s="431">
        <v>232.5</v>
      </c>
      <c r="MR125" s="1" t="s">
        <v>190</v>
      </c>
      <c r="MS125" s="431">
        <v>330</v>
      </c>
      <c r="MT125" s="1" t="s">
        <v>186</v>
      </c>
      <c r="MU125" s="431">
        <v>244.50000000000728</v>
      </c>
      <c r="MV125" s="1" t="s">
        <v>187</v>
      </c>
      <c r="MW125" s="545">
        <v>260.49999999999272</v>
      </c>
      <c r="MX125" s="432" t="s">
        <v>188</v>
      </c>
    </row>
    <row r="126" spans="1:363" ht="18">
      <c r="A126" s="128" t="s">
        <v>2987</v>
      </c>
      <c r="B126" s="69">
        <f>SUM(D126:AAP126)</f>
        <v>48875.137500000041</v>
      </c>
      <c r="D126"/>
      <c r="E126" s="10">
        <f>D125*0.25</f>
        <v>166.2</v>
      </c>
      <c r="G126" s="10">
        <f>F125*0.5</f>
        <v>355.25</v>
      </c>
      <c r="I126" s="10">
        <f>H125*0.75</f>
        <v>190.125</v>
      </c>
      <c r="K126" s="10">
        <f>J125*1</f>
        <v>490.30000000000007</v>
      </c>
      <c r="N126" s="10">
        <f>M125*0.25</f>
        <v>26.625</v>
      </c>
      <c r="P126" s="10">
        <f>O125*0.5</f>
        <v>70.05</v>
      </c>
      <c r="R126" s="10">
        <f>Q125*0.75</f>
        <v>160.80000000000001</v>
      </c>
      <c r="T126" s="10">
        <f>S125*1</f>
        <v>259.29999999999995</v>
      </c>
      <c r="W126" s="10">
        <f>V125*0.25</f>
        <v>81.75</v>
      </c>
      <c r="Y126" s="10">
        <f>X125*0.5</f>
        <v>242.45</v>
      </c>
      <c r="Z126" s="165"/>
      <c r="AA126" s="10">
        <f>Z125*0.75</f>
        <v>619.72499999999968</v>
      </c>
      <c r="AC126" s="10">
        <f>AB125*1</f>
        <v>377.09999999999968</v>
      </c>
      <c r="AF126" s="10">
        <f>AE125*0.25</f>
        <v>68.775000000000006</v>
      </c>
      <c r="AH126" s="10">
        <f>AG125*0.5</f>
        <v>38.200000000000003</v>
      </c>
      <c r="AI126" s="165"/>
      <c r="AJ126" s="10">
        <f>AI125*0.75</f>
        <v>75.975000000000136</v>
      </c>
      <c r="AL126" s="10">
        <f>AK125*1</f>
        <v>311.49999999999955</v>
      </c>
      <c r="AO126" s="10">
        <f>AN125*0.25</f>
        <v>84.6</v>
      </c>
      <c r="AQ126" s="10">
        <f>AP125*0.5</f>
        <v>153.55000000000001</v>
      </c>
      <c r="AR126" s="165"/>
      <c r="AS126" s="10">
        <f>AR125*0.75</f>
        <v>128.47500000000014</v>
      </c>
      <c r="AU126" s="10">
        <f>AT125*1</f>
        <v>230.80000000000109</v>
      </c>
      <c r="AW126" s="31"/>
      <c r="AX126" s="10">
        <f>AW125*0.25</f>
        <v>60.25</v>
      </c>
      <c r="AZ126" s="10">
        <f>AY125*0.5</f>
        <v>276.95</v>
      </c>
      <c r="BA126" s="165"/>
      <c r="BB126" s="10">
        <f>BA125*0.75</f>
        <v>322.2750000000002</v>
      </c>
      <c r="BD126" s="10">
        <f>BC125*1</f>
        <v>369.79999999999973</v>
      </c>
      <c r="BG126" s="10">
        <f>BF125*0.25</f>
        <v>213.35</v>
      </c>
      <c r="BI126" s="10">
        <f>BH125*0.5</f>
        <v>332.15</v>
      </c>
      <c r="BJ126" s="165"/>
      <c r="BK126" s="10">
        <f>BJ125*0.75</f>
        <v>625.83749999999986</v>
      </c>
      <c r="BM126" s="10">
        <f>BL125*1</f>
        <v>443.10000000000036</v>
      </c>
      <c r="BP126" s="10">
        <f>BO125*0.25</f>
        <v>128.65</v>
      </c>
      <c r="BR126" s="10">
        <f>BQ125*0.5</f>
        <v>187.65</v>
      </c>
      <c r="BT126" s="10">
        <f>BS125*0.75</f>
        <v>382.53750000000048</v>
      </c>
      <c r="BV126" s="10">
        <f>BU125*1</f>
        <v>633.99999999999955</v>
      </c>
      <c r="BX126" s="173"/>
      <c r="BY126" s="10">
        <f>BX125*0.25</f>
        <v>2.6250000000002274</v>
      </c>
      <c r="BZ126" s="173"/>
      <c r="CA126" s="10">
        <f>BZ125*0.5</f>
        <v>0</v>
      </c>
      <c r="CB126" s="177"/>
      <c r="CC126" s="10">
        <f>CB125*0.75</f>
        <v>423.15000000000003</v>
      </c>
      <c r="CD126" s="177"/>
      <c r="CE126" s="437">
        <f>CD125*1</f>
        <v>3.8999999999978172</v>
      </c>
      <c r="CG126" s="431"/>
      <c r="CH126" s="10">
        <f>CG125*0.25</f>
        <v>150.44999999999999</v>
      </c>
      <c r="CI126" s="431"/>
      <c r="CJ126" s="10">
        <f>CI125*0.5</f>
        <v>351.75</v>
      </c>
      <c r="CK126" s="165"/>
      <c r="CL126" s="10">
        <f>CK125*0.75</f>
        <v>471.15000000000055</v>
      </c>
      <c r="CM126" s="165"/>
      <c r="CN126" s="10">
        <f>CM125*1</f>
        <v>0</v>
      </c>
      <c r="CP126" s="431"/>
      <c r="CQ126" s="10">
        <f>CP125*0.25</f>
        <v>9.8249999999999993</v>
      </c>
      <c r="CR126" s="431"/>
      <c r="CS126" s="10">
        <f>CR125*0.5</f>
        <v>128.9</v>
      </c>
      <c r="CT126" s="165"/>
      <c r="CU126" s="10">
        <f>CT125*0.75</f>
        <v>166.23750000000041</v>
      </c>
      <c r="CV126" s="165"/>
      <c r="CW126" s="10">
        <f>CV125*1</f>
        <v>0</v>
      </c>
      <c r="CY126" s="431"/>
      <c r="CZ126" s="10">
        <f>CY125*0.25</f>
        <v>59.4375</v>
      </c>
      <c r="DA126" s="431"/>
      <c r="DB126" s="10">
        <f>DA125*0.5</f>
        <v>173.8</v>
      </c>
      <c r="DC126" s="165"/>
      <c r="DD126" s="10">
        <f>DC125*0.75</f>
        <v>35.399999999999864</v>
      </c>
      <c r="DE126" s="165"/>
      <c r="DF126" s="437">
        <f>DE125*1</f>
        <v>115.49999999999818</v>
      </c>
      <c r="DH126" s="431"/>
      <c r="DI126" s="10">
        <f>DH125*0.25</f>
        <v>49.25</v>
      </c>
      <c r="DJ126" s="431"/>
      <c r="DK126" s="10">
        <f>DJ125*0.5</f>
        <v>67.75</v>
      </c>
      <c r="DL126" s="165"/>
      <c r="DM126" s="10">
        <f>DL125*0.75</f>
        <v>87.075000000000273</v>
      </c>
      <c r="DN126" s="165"/>
      <c r="DO126" s="10">
        <f>DN125*1</f>
        <v>0</v>
      </c>
      <c r="DQ126" s="431"/>
      <c r="DR126" s="10">
        <f>DQ125*0.25</f>
        <v>18.75</v>
      </c>
      <c r="DS126" s="431"/>
      <c r="DT126" s="10">
        <f>DS125*0.5</f>
        <v>152.9</v>
      </c>
      <c r="DU126" s="165"/>
      <c r="DV126" s="10">
        <f>DU125*0.75</f>
        <v>173.77499999999986</v>
      </c>
      <c r="DW126" s="165"/>
      <c r="DX126" s="437">
        <f>DW125*1</f>
        <v>381.29999999999745</v>
      </c>
      <c r="DZ126" s="431"/>
      <c r="EA126" s="10">
        <f>DZ125*0.25</f>
        <v>81.974999999999994</v>
      </c>
      <c r="EB126" s="431"/>
      <c r="EC126" s="10">
        <f>EB125*0.5</f>
        <v>223.85</v>
      </c>
      <c r="ED126" s="31"/>
      <c r="EE126" s="10">
        <f>ED125*0.75</f>
        <v>341.02499999999986</v>
      </c>
      <c r="EF126" s="31"/>
      <c r="EG126" s="10">
        <f>EF125*1</f>
        <v>0</v>
      </c>
      <c r="EI126" s="431"/>
      <c r="EJ126" s="10">
        <f>EI125*0.25</f>
        <v>13.125</v>
      </c>
      <c r="EK126" s="431"/>
      <c r="EL126" s="10">
        <f>EK125*0.5</f>
        <v>207.25</v>
      </c>
      <c r="EM126" s="165"/>
      <c r="EN126" s="10">
        <f>EM125*0.75</f>
        <v>97.762500000000273</v>
      </c>
      <c r="EO126" s="165"/>
      <c r="EP126" s="10">
        <f>EO125*1</f>
        <v>0</v>
      </c>
      <c r="ER126" s="431"/>
      <c r="ES126" s="10">
        <f>ER125*0.25</f>
        <v>37.924999999999997</v>
      </c>
      <c r="ET126" s="431"/>
      <c r="EU126" s="10">
        <f>ET125*0.5</f>
        <v>174.05</v>
      </c>
      <c r="EV126" s="165"/>
      <c r="EW126" s="10">
        <f>EV125*0.75</f>
        <v>87.675000000002456</v>
      </c>
      <c r="EX126" s="165"/>
      <c r="EY126" s="10">
        <f>EX125*1</f>
        <v>0</v>
      </c>
      <c r="FA126" s="431"/>
      <c r="FB126" s="10">
        <f>FA125*0.25</f>
        <v>97.45</v>
      </c>
      <c r="FC126" s="431"/>
      <c r="FD126" s="10">
        <f>FC125*0.5</f>
        <v>208.7</v>
      </c>
      <c r="FE126" s="31"/>
      <c r="FF126" s="10">
        <f>FE125*0.75</f>
        <v>258.00000000000136</v>
      </c>
      <c r="FH126" s="437">
        <f>FG125*1</f>
        <v>378.70000000000073</v>
      </c>
      <c r="FJ126" s="431"/>
      <c r="FK126" s="10">
        <f>FJ125*0.25</f>
        <v>83</v>
      </c>
      <c r="FL126" s="431"/>
      <c r="FM126" s="10">
        <f>FL125*0.5</f>
        <v>194.15</v>
      </c>
      <c r="FN126" s="165"/>
      <c r="FO126" s="10">
        <f>FN125*0.75</f>
        <v>186.90000000000123</v>
      </c>
      <c r="FP126" s="165"/>
      <c r="FQ126" s="437">
        <f>FP125*1</f>
        <v>650.69999999999891</v>
      </c>
      <c r="FS126" s="431"/>
      <c r="FT126" s="10">
        <f>FS125*0.25</f>
        <v>92.525000000000006</v>
      </c>
      <c r="FU126" s="431"/>
      <c r="FV126" s="10">
        <f>FU125*0.5</f>
        <v>224.05</v>
      </c>
      <c r="FW126" s="165"/>
      <c r="FX126" s="10">
        <f>FW125*0.75</f>
        <v>356.17500000000109</v>
      </c>
      <c r="FY126" s="165"/>
      <c r="FZ126" s="10">
        <f>FY125*1</f>
        <v>0</v>
      </c>
      <c r="GB126" s="431"/>
      <c r="GC126" s="10">
        <f>GB125*0.25</f>
        <v>40.125</v>
      </c>
      <c r="GD126" s="431"/>
      <c r="GE126" s="10">
        <f>GD125*0.5</f>
        <v>69.150000000000006</v>
      </c>
      <c r="GF126" s="31"/>
      <c r="GG126" s="10">
        <f>GF125*0.75</f>
        <v>67.500000000001364</v>
      </c>
      <c r="GH126" s="31"/>
      <c r="GI126" s="10">
        <f>GH125*1</f>
        <v>0</v>
      </c>
      <c r="GK126" s="431"/>
      <c r="GL126" s="10">
        <f>GK125*0.25</f>
        <v>868.97500000000002</v>
      </c>
      <c r="GM126" s="431"/>
      <c r="GN126" s="10">
        <f>GM125*0.5</f>
        <v>1630.6</v>
      </c>
      <c r="GO126" s="165"/>
      <c r="GP126" s="10">
        <f>GO125*0.75</f>
        <v>1898.6999999999989</v>
      </c>
      <c r="GQ126" s="165"/>
      <c r="GR126" s="437">
        <f>GQ125*1</f>
        <v>985.89999999999782</v>
      </c>
      <c r="GT126" s="431"/>
      <c r="GU126" s="10">
        <f>GT125*0.25</f>
        <v>75.737499999999997</v>
      </c>
      <c r="GV126" s="431"/>
      <c r="GW126" s="10">
        <f>GV125*0.5</f>
        <v>296.10000000000002</v>
      </c>
      <c r="GX126" s="165"/>
      <c r="GY126" s="10">
        <f>GX125*0.75</f>
        <v>331.98750000000246</v>
      </c>
      <c r="GZ126" s="165"/>
      <c r="HA126" s="10">
        <f>GZ125*1</f>
        <v>0</v>
      </c>
      <c r="HD126" s="10">
        <f>HC125*0.25</f>
        <v>141.5</v>
      </c>
      <c r="HF126" s="10">
        <f>HE125*0.5</f>
        <v>217.1</v>
      </c>
      <c r="HH126" s="10">
        <f>HG125*0.75</f>
        <v>177.45000000000027</v>
      </c>
      <c r="HJ126" s="10">
        <f>HI125*1</f>
        <v>931.34999999999945</v>
      </c>
      <c r="HL126" s="431"/>
      <c r="HM126" s="10">
        <f>HL125*0.25</f>
        <v>131.4</v>
      </c>
      <c r="HN126" s="431"/>
      <c r="HO126" s="10">
        <f>HN125*0.5</f>
        <v>443.55</v>
      </c>
      <c r="HP126" s="431"/>
      <c r="HQ126" s="10">
        <f>HP125*0.75</f>
        <v>524.02500000000191</v>
      </c>
      <c r="HS126" s="10">
        <f>HR125*1</f>
        <v>0</v>
      </c>
      <c r="HU126" s="431"/>
      <c r="HV126" s="10">
        <f>HU125*0.25</f>
        <v>666.4375</v>
      </c>
      <c r="HW126" s="431"/>
      <c r="HX126" s="10">
        <f>HW125*0.5</f>
        <v>1919.15</v>
      </c>
      <c r="HY126" s="431"/>
      <c r="HZ126" s="10">
        <f>HY125*0.75</f>
        <v>2554.3499999999995</v>
      </c>
      <c r="IB126" s="437">
        <f>IA125*1</f>
        <v>4429.449999999998</v>
      </c>
      <c r="ID126" s="431"/>
      <c r="IE126" s="10">
        <f>ID125*0.25</f>
        <v>28.875</v>
      </c>
      <c r="IF126" s="431"/>
      <c r="IG126" s="10">
        <f>IF125*0.5</f>
        <v>27.4</v>
      </c>
      <c r="IH126" s="431"/>
      <c r="II126" s="10">
        <f>IH125*0.75</f>
        <v>27.449999999998909</v>
      </c>
      <c r="IK126" s="10">
        <f>IJ125*1</f>
        <v>0</v>
      </c>
      <c r="IM126" s="431"/>
      <c r="IN126" s="10">
        <f>IM125*0.25</f>
        <v>104.05</v>
      </c>
      <c r="IO126" s="431"/>
      <c r="IP126" s="10">
        <f>IO125*0.5</f>
        <v>202.9</v>
      </c>
      <c r="IQ126" s="431"/>
      <c r="IR126" s="10">
        <f>IQ125*0.75</f>
        <v>144.74999999999727</v>
      </c>
      <c r="IT126" s="10">
        <f>IS125*1</f>
        <v>0</v>
      </c>
      <c r="IW126" s="10">
        <f>IV125*0.25</f>
        <v>211.875</v>
      </c>
      <c r="IY126" s="10">
        <f>IX125*0.5</f>
        <v>272.45</v>
      </c>
      <c r="JA126" s="10">
        <f>IZ125*0.75</f>
        <v>301.57500000000164</v>
      </c>
      <c r="JC126" s="10">
        <f>JB125*1</f>
        <v>387.29999999999927</v>
      </c>
      <c r="JE126" s="431"/>
      <c r="JF126" s="10">
        <f>JE125*0.25</f>
        <v>146.96250000000001</v>
      </c>
      <c r="JG126" s="431"/>
      <c r="JH126" s="10">
        <f>JG125*0.5</f>
        <v>274.60000000000002</v>
      </c>
      <c r="JI126" s="431"/>
      <c r="JJ126" s="10">
        <f>JI125*0.75</f>
        <v>173.47499999999945</v>
      </c>
      <c r="JL126" s="437">
        <f>JK125*1</f>
        <v>390.60000000000036</v>
      </c>
      <c r="JN126" s="431"/>
      <c r="JO126" s="10">
        <f>JN125*0.25</f>
        <v>58.5</v>
      </c>
      <c r="JP126" s="431"/>
      <c r="JQ126" s="10">
        <f>JP125*0.5</f>
        <v>81.25</v>
      </c>
      <c r="JR126" s="431"/>
      <c r="JS126" s="10">
        <f>JR125*0.75</f>
        <v>247.01249999999618</v>
      </c>
      <c r="JU126" s="10">
        <f>JT125*1</f>
        <v>0</v>
      </c>
      <c r="JW126" s="431"/>
      <c r="JX126" s="10">
        <f>JW125*0.25</f>
        <v>729.67499999999995</v>
      </c>
      <c r="JY126" s="431"/>
      <c r="JZ126" s="10">
        <f>JY125*0.5</f>
        <v>1472.75</v>
      </c>
      <c r="KA126" s="431"/>
      <c r="KB126" s="10">
        <f>KA125*0.75</f>
        <v>1890.3000000000038</v>
      </c>
      <c r="KD126" s="437">
        <f t="shared" ref="KD126" si="39">KC125*1</f>
        <v>2447.6000000000458</v>
      </c>
      <c r="KG126" s="10">
        <f>KF125*0.25</f>
        <v>53.625</v>
      </c>
      <c r="KI126" s="10">
        <f>KH125*0.5</f>
        <v>73.3</v>
      </c>
      <c r="KK126" s="10">
        <f>KJ125*0.75</f>
        <v>51.974999999999454</v>
      </c>
      <c r="KM126" s="10">
        <f>KL125*1</f>
        <v>250.49999999999909</v>
      </c>
      <c r="KO126" s="431"/>
      <c r="KP126" s="10">
        <f>KO125*0.25</f>
        <v>104.825</v>
      </c>
      <c r="KQ126" s="431"/>
      <c r="KR126" s="10">
        <f>KQ125*0.5</f>
        <v>133</v>
      </c>
      <c r="KS126" s="431"/>
      <c r="KT126" s="10">
        <f>KS125*0.75</f>
        <v>370.12499999999727</v>
      </c>
      <c r="KV126" s="10">
        <f>KU125*1</f>
        <v>0</v>
      </c>
      <c r="KX126" s="431"/>
      <c r="KY126" s="10">
        <f>KX125*0.25</f>
        <v>84.35</v>
      </c>
      <c r="KZ126" s="431"/>
      <c r="LA126" s="10">
        <f>KZ125*0.5</f>
        <v>131.9</v>
      </c>
      <c r="LB126" s="431"/>
      <c r="LC126" s="10">
        <f>LB125*0.75</f>
        <v>160.23749999999563</v>
      </c>
      <c r="LE126" s="10">
        <f>LD125*1</f>
        <v>0</v>
      </c>
      <c r="LG126" s="431"/>
      <c r="LH126" s="10">
        <f>LG125*0.25</f>
        <v>0.32500000000000001</v>
      </c>
      <c r="LI126" s="431"/>
      <c r="LJ126" s="10">
        <f>LI125*0.5</f>
        <v>37.5</v>
      </c>
      <c r="LK126" s="29"/>
      <c r="LL126" s="10">
        <f>LK125*0.75</f>
        <v>206.92500000000177</v>
      </c>
      <c r="LM126" s="29"/>
      <c r="LN126" s="10">
        <f>LM125*1</f>
        <v>0</v>
      </c>
      <c r="LQ126" s="10">
        <f>LP125*0.25</f>
        <v>108.25</v>
      </c>
      <c r="LS126" s="10">
        <f>LR125*0.5</f>
        <v>124.95</v>
      </c>
      <c r="LU126" s="10">
        <f>LT125*0.75</f>
        <v>295.34999999999945</v>
      </c>
      <c r="LW126" s="10">
        <f>LV125*1</f>
        <v>113.49999999999909</v>
      </c>
      <c r="LY126" s="431"/>
      <c r="LZ126" s="10">
        <f>LY125*0.25</f>
        <v>124.75</v>
      </c>
      <c r="MA126" s="431"/>
      <c r="MB126" s="10">
        <f>MA125*0.5</f>
        <v>133.55000000000001</v>
      </c>
      <c r="MC126" s="431"/>
      <c r="MD126" s="10">
        <f>MC125*0.75</f>
        <v>304.35000000000218</v>
      </c>
      <c r="MF126" s="10">
        <f>ME125*1</f>
        <v>0</v>
      </c>
      <c r="MH126" s="431"/>
      <c r="MI126" s="10">
        <f>MH125*0.25</f>
        <v>161.32499999999999</v>
      </c>
      <c r="MJ126" s="431"/>
      <c r="MK126" s="10">
        <f>MJ125*0.5</f>
        <v>407.15</v>
      </c>
      <c r="ML126" s="431"/>
      <c r="MM126" s="10">
        <f>ML125*0.75</f>
        <v>486.22500000000218</v>
      </c>
      <c r="MO126" s="437">
        <f>MN125*1</f>
        <v>1142.2499999999982</v>
      </c>
      <c r="MQ126" s="431"/>
      <c r="MR126" s="10">
        <f>MQ125*0.25</f>
        <v>58.125</v>
      </c>
      <c r="MS126" s="431"/>
      <c r="MT126" s="10">
        <f>MS125*0.5</f>
        <v>165</v>
      </c>
      <c r="MU126" s="431"/>
      <c r="MV126" s="10">
        <f>MU125*0.75</f>
        <v>183.37500000000546</v>
      </c>
      <c r="MX126" s="437">
        <f>MW125*1</f>
        <v>260.49999999999272</v>
      </c>
    </row>
    <row r="127" spans="1:363" s="60" customFormat="1" ht="15.75">
      <c r="A127" s="386"/>
      <c r="B127" s="381"/>
      <c r="C127" s="379"/>
      <c r="E127" s="85"/>
      <c r="G127" s="85"/>
      <c r="I127" s="85"/>
      <c r="L127" s="379"/>
      <c r="N127" s="85"/>
      <c r="P127" s="85"/>
      <c r="R127" s="85"/>
      <c r="U127" s="379"/>
      <c r="W127" s="85"/>
      <c r="Y127" s="85"/>
      <c r="Z127" s="382"/>
      <c r="AB127" s="382"/>
      <c r="AD127" s="379"/>
      <c r="AF127" s="380"/>
      <c r="AI127" s="382"/>
      <c r="AM127" s="379"/>
      <c r="AO127" s="380"/>
      <c r="AR127" s="382"/>
      <c r="AV127" s="379"/>
      <c r="AW127" s="235"/>
      <c r="AX127" s="380"/>
      <c r="AY127" s="235"/>
      <c r="BA127" s="382"/>
      <c r="BC127" s="382"/>
      <c r="BE127" s="379"/>
      <c r="BG127" s="380"/>
      <c r="BJ127" s="382"/>
      <c r="BN127" s="379"/>
      <c r="BP127" s="380"/>
      <c r="BW127" s="379"/>
      <c r="BX127" s="384"/>
      <c r="BY127" s="380"/>
      <c r="BZ127" s="384"/>
      <c r="CB127" s="385"/>
      <c r="CD127" s="385"/>
      <c r="CE127" s="456"/>
      <c r="CF127" s="379"/>
      <c r="CG127" s="456"/>
      <c r="CH127" s="380"/>
      <c r="CI127" s="456"/>
      <c r="CK127" s="382"/>
      <c r="CM127" s="382"/>
      <c r="CO127" s="379"/>
      <c r="CP127" s="456"/>
      <c r="CQ127" s="380"/>
      <c r="CR127" s="456"/>
      <c r="CT127" s="382"/>
      <c r="CV127" s="382"/>
      <c r="CX127" s="379"/>
      <c r="CY127" s="456"/>
      <c r="CZ127" s="380"/>
      <c r="DA127" s="456"/>
      <c r="DC127" s="382"/>
      <c r="DE127" s="382"/>
      <c r="DF127" s="456"/>
      <c r="DG127" s="379"/>
      <c r="DH127" s="456"/>
      <c r="DI127" s="380"/>
      <c r="DJ127" s="456"/>
      <c r="DL127" s="382"/>
      <c r="DN127" s="382"/>
      <c r="DP127" s="379"/>
      <c r="DQ127" s="456"/>
      <c r="DR127" s="380"/>
      <c r="DS127" s="456"/>
      <c r="DU127" s="382"/>
      <c r="DW127" s="382"/>
      <c r="DX127" s="456"/>
      <c r="DY127" s="379"/>
      <c r="DZ127" s="456"/>
      <c r="EA127" s="380"/>
      <c r="EB127" s="456"/>
      <c r="ED127" s="235"/>
      <c r="EF127" s="235"/>
      <c r="EH127" s="379"/>
      <c r="EI127" s="456"/>
      <c r="EJ127" s="380"/>
      <c r="EK127" s="456"/>
      <c r="EM127" s="382"/>
      <c r="EO127" s="382"/>
      <c r="EQ127" s="379"/>
      <c r="ER127" s="456"/>
      <c r="ES127" s="380"/>
      <c r="ET127" s="456"/>
      <c r="EV127" s="382"/>
      <c r="EX127" s="382"/>
      <c r="EZ127" s="379"/>
      <c r="FA127" s="456"/>
      <c r="FB127" s="380"/>
      <c r="FC127" s="456"/>
      <c r="FE127" s="235"/>
      <c r="FH127" s="456"/>
      <c r="FI127" s="379"/>
      <c r="FJ127" s="456"/>
      <c r="FK127" s="380"/>
      <c r="FL127" s="456"/>
      <c r="FN127" s="382"/>
      <c r="FP127" s="382"/>
      <c r="FQ127" s="456"/>
      <c r="FR127" s="379"/>
      <c r="FS127" s="456"/>
      <c r="FT127" s="380"/>
      <c r="FU127" s="456"/>
      <c r="FW127" s="382"/>
      <c r="FY127" s="382"/>
      <c r="GA127" s="379"/>
      <c r="GB127" s="456"/>
      <c r="GC127" s="380"/>
      <c r="GD127" s="456"/>
      <c r="GF127" s="235"/>
      <c r="GH127" s="235"/>
      <c r="GJ127" s="379"/>
      <c r="GK127" s="456"/>
      <c r="GL127" s="380"/>
      <c r="GM127" s="456"/>
      <c r="GO127" s="382"/>
      <c r="GQ127" s="382"/>
      <c r="GR127" s="456"/>
      <c r="GS127" s="379"/>
      <c r="GT127" s="456"/>
      <c r="GU127" s="380"/>
      <c r="GV127" s="456"/>
      <c r="GX127" s="382"/>
      <c r="GZ127" s="382"/>
      <c r="HB127" s="379"/>
      <c r="HD127" s="380"/>
      <c r="HK127" s="379"/>
      <c r="HL127" s="456"/>
      <c r="HM127" s="380"/>
      <c r="HN127" s="456"/>
      <c r="HP127" s="456"/>
      <c r="HT127" s="379"/>
      <c r="HU127" s="456"/>
      <c r="HV127" s="380"/>
      <c r="HW127" s="456"/>
      <c r="HY127" s="456"/>
      <c r="IB127" s="456"/>
      <c r="IC127" s="379"/>
      <c r="ID127" s="456"/>
      <c r="IE127" s="380"/>
      <c r="IF127" s="456"/>
      <c r="IH127" s="456"/>
      <c r="IL127" s="379"/>
      <c r="IM127" s="456"/>
      <c r="IN127" s="380"/>
      <c r="IO127" s="456"/>
      <c r="IQ127" s="456"/>
      <c r="IU127" s="379"/>
      <c r="IW127" s="380"/>
      <c r="JD127" s="379"/>
      <c r="JE127" s="456"/>
      <c r="JF127" s="380"/>
      <c r="JG127" s="456"/>
      <c r="JI127" s="456"/>
      <c r="JL127" s="456"/>
      <c r="JM127" s="379"/>
      <c r="JN127" s="456"/>
      <c r="JO127" s="380"/>
      <c r="JP127" s="456"/>
      <c r="JR127" s="456"/>
      <c r="JV127" s="379"/>
      <c r="JW127" s="456"/>
      <c r="JX127" s="380"/>
      <c r="JY127" s="456"/>
      <c r="KA127" s="456"/>
      <c r="KD127" s="456"/>
      <c r="KE127" s="379"/>
      <c r="KG127" s="380"/>
      <c r="KN127" s="379"/>
      <c r="KO127" s="456"/>
      <c r="KP127" s="380"/>
      <c r="KQ127" s="456"/>
      <c r="KS127" s="456"/>
      <c r="KW127" s="379"/>
      <c r="KX127" s="456"/>
      <c r="KY127" s="380"/>
      <c r="KZ127" s="456"/>
      <c r="LB127" s="456"/>
      <c r="LF127" s="379"/>
      <c r="LG127" s="456"/>
      <c r="LH127" s="380"/>
      <c r="LI127" s="456"/>
      <c r="LK127" s="383"/>
      <c r="LM127" s="383"/>
      <c r="LO127" s="379"/>
      <c r="LQ127" s="380"/>
      <c r="LX127" s="379"/>
      <c r="LY127" s="456"/>
      <c r="LZ127" s="380"/>
      <c r="MA127" s="456"/>
      <c r="MC127" s="456"/>
      <c r="MG127" s="379"/>
      <c r="MH127" s="456"/>
      <c r="MI127" s="380"/>
      <c r="MJ127" s="456"/>
      <c r="ML127" s="456"/>
      <c r="MO127" s="456"/>
      <c r="MP127" s="379"/>
      <c r="MQ127" s="456"/>
      <c r="MR127" s="380"/>
      <c r="MS127" s="456"/>
      <c r="MU127" s="456"/>
      <c r="MX127" s="456"/>
      <c r="MY127" s="379"/>
    </row>
    <row r="128" spans="1:363" ht="18">
      <c r="A128" s="62" t="s">
        <v>1041</v>
      </c>
      <c r="B128" s="69"/>
      <c r="D128"/>
      <c r="E128" s="1" t="s">
        <v>190</v>
      </c>
      <c r="G128" s="1" t="s">
        <v>186</v>
      </c>
      <c r="H128">
        <v>495.2</v>
      </c>
      <c r="I128" s="1" t="s">
        <v>187</v>
      </c>
      <c r="K128" s="1" t="s">
        <v>188</v>
      </c>
      <c r="N128" s="1" t="s">
        <v>190</v>
      </c>
      <c r="P128" s="1" t="s">
        <v>186</v>
      </c>
      <c r="Q128">
        <v>83.3</v>
      </c>
      <c r="R128" s="1" t="s">
        <v>187</v>
      </c>
      <c r="T128" s="1" t="s">
        <v>188</v>
      </c>
      <c r="W128" s="1" t="s">
        <v>190</v>
      </c>
      <c r="Y128" s="1" t="s">
        <v>186</v>
      </c>
      <c r="Z128" s="168">
        <v>418.49999999999977</v>
      </c>
      <c r="AA128" s="1" t="s">
        <v>187</v>
      </c>
      <c r="AB128" s="168"/>
      <c r="AC128" s="1" t="s">
        <v>188</v>
      </c>
      <c r="AF128" s="1" t="s">
        <v>190</v>
      </c>
      <c r="AH128" s="1" t="s">
        <v>186</v>
      </c>
      <c r="AI128" s="168">
        <v>182.09999999999968</v>
      </c>
      <c r="AJ128" s="1" t="s">
        <v>187</v>
      </c>
      <c r="AL128" s="1" t="s">
        <v>188</v>
      </c>
      <c r="AO128" s="1" t="s">
        <v>190</v>
      </c>
      <c r="AQ128" s="1" t="s">
        <v>186</v>
      </c>
      <c r="AR128" s="168">
        <v>207.49999999999955</v>
      </c>
      <c r="AS128" s="1" t="s">
        <v>187</v>
      </c>
      <c r="AU128" s="1" t="s">
        <v>188</v>
      </c>
      <c r="AW128" s="31"/>
      <c r="AX128" s="1" t="s">
        <v>190</v>
      </c>
      <c r="AZ128" s="1" t="s">
        <v>186</v>
      </c>
      <c r="BA128" s="168">
        <v>604.90000000000009</v>
      </c>
      <c r="BB128" s="1" t="s">
        <v>187</v>
      </c>
      <c r="BC128" s="168"/>
      <c r="BD128" s="1" t="s">
        <v>188</v>
      </c>
      <c r="BG128" s="1" t="s">
        <v>190</v>
      </c>
      <c r="BI128" s="1" t="s">
        <v>186</v>
      </c>
      <c r="BJ128" s="168">
        <v>676.89999999999918</v>
      </c>
      <c r="BK128" s="1" t="s">
        <v>187</v>
      </c>
      <c r="BM128" s="1" t="s">
        <v>188</v>
      </c>
      <c r="BP128" s="1" t="s">
        <v>190</v>
      </c>
      <c r="BR128" s="1" t="s">
        <v>186</v>
      </c>
      <c r="BS128" s="168">
        <v>451.39999999999918</v>
      </c>
      <c r="BT128" s="1" t="s">
        <v>187</v>
      </c>
      <c r="BU128" s="168"/>
      <c r="BV128" s="1" t="s">
        <v>188</v>
      </c>
      <c r="BX128" s="173"/>
      <c r="BY128" s="1" t="s">
        <v>190</v>
      </c>
      <c r="BZ128" s="173"/>
      <c r="CA128" s="1" t="s">
        <v>186</v>
      </c>
      <c r="CB128" s="177">
        <v>0</v>
      </c>
      <c r="CC128" s="1" t="s">
        <v>187</v>
      </c>
      <c r="CD128" s="177"/>
      <c r="CE128" s="432" t="s">
        <v>188</v>
      </c>
      <c r="CG128" s="431"/>
      <c r="CH128" s="1" t="s">
        <v>190</v>
      </c>
      <c r="CI128" s="431"/>
      <c r="CJ128" s="1" t="s">
        <v>186</v>
      </c>
      <c r="CK128" s="168">
        <v>553.400000000001</v>
      </c>
      <c r="CL128" s="1" t="s">
        <v>187</v>
      </c>
      <c r="CM128" s="168"/>
      <c r="CN128" s="1" t="s">
        <v>188</v>
      </c>
      <c r="CP128" s="431"/>
      <c r="CQ128" s="1" t="s">
        <v>190</v>
      </c>
      <c r="CR128" s="431"/>
      <c r="CS128" s="1" t="s">
        <v>186</v>
      </c>
      <c r="CT128" s="168">
        <v>142.19999999999936</v>
      </c>
      <c r="CU128" s="1" t="s">
        <v>187</v>
      </c>
      <c r="CV128" s="168"/>
      <c r="CW128" s="1" t="s">
        <v>188</v>
      </c>
      <c r="CY128" s="431"/>
      <c r="CZ128" s="1" t="s">
        <v>190</v>
      </c>
      <c r="DA128" s="431"/>
      <c r="DB128" s="1" t="s">
        <v>186</v>
      </c>
      <c r="DC128" s="168">
        <v>186.70000000000073</v>
      </c>
      <c r="DD128" s="1" t="s">
        <v>187</v>
      </c>
      <c r="DE128" s="168"/>
      <c r="DF128" s="432" t="s">
        <v>188</v>
      </c>
      <c r="DH128" s="431"/>
      <c r="DI128" s="1" t="s">
        <v>190</v>
      </c>
      <c r="DJ128" s="431"/>
      <c r="DK128" s="1" t="s">
        <v>186</v>
      </c>
      <c r="DL128" s="168">
        <v>115.50000000000091</v>
      </c>
      <c r="DM128" s="1" t="s">
        <v>187</v>
      </c>
      <c r="DN128" s="168"/>
      <c r="DO128" s="1" t="s">
        <v>188</v>
      </c>
      <c r="DQ128" s="431"/>
      <c r="DR128" s="1" t="s">
        <v>190</v>
      </c>
      <c r="DS128" s="431"/>
      <c r="DT128" s="1" t="s">
        <v>186</v>
      </c>
      <c r="DU128" s="496">
        <v>234.20000000000073</v>
      </c>
      <c r="DV128" s="1" t="s">
        <v>187</v>
      </c>
      <c r="DW128" s="213"/>
      <c r="DX128" s="432" t="s">
        <v>188</v>
      </c>
      <c r="DZ128" s="431"/>
      <c r="EA128" s="1" t="s">
        <v>190</v>
      </c>
      <c r="EB128" s="431"/>
      <c r="EC128" s="1" t="s">
        <v>186</v>
      </c>
      <c r="ED128" s="168">
        <v>389.10000000000036</v>
      </c>
      <c r="EE128" s="1" t="s">
        <v>187</v>
      </c>
      <c r="EF128" s="168"/>
      <c r="EG128" s="1" t="s">
        <v>188</v>
      </c>
      <c r="EI128" s="431"/>
      <c r="EJ128" s="1" t="s">
        <v>190</v>
      </c>
      <c r="EK128" s="431"/>
      <c r="EL128" s="1" t="s">
        <v>186</v>
      </c>
      <c r="EM128" s="496">
        <v>141.50000000000091</v>
      </c>
      <c r="EN128" s="1" t="s">
        <v>187</v>
      </c>
      <c r="EO128" s="213"/>
      <c r="EP128" s="1" t="s">
        <v>188</v>
      </c>
      <c r="ER128" s="431"/>
      <c r="ES128" s="1" t="s">
        <v>190</v>
      </c>
      <c r="ET128" s="431"/>
      <c r="EU128" s="1" t="s">
        <v>186</v>
      </c>
      <c r="EV128" s="168">
        <v>236.90000000000055</v>
      </c>
      <c r="EW128" s="1" t="s">
        <v>187</v>
      </c>
      <c r="EX128" s="168"/>
      <c r="EY128" s="1" t="s">
        <v>188</v>
      </c>
      <c r="FA128" s="431"/>
      <c r="FB128" s="1" t="s">
        <v>190</v>
      </c>
      <c r="FC128" s="431"/>
      <c r="FD128" s="1" t="s">
        <v>186</v>
      </c>
      <c r="FE128" s="496">
        <v>235.19999999999891</v>
      </c>
      <c r="FF128" s="1" t="s">
        <v>187</v>
      </c>
      <c r="FH128" s="432" t="s">
        <v>188</v>
      </c>
      <c r="FJ128" s="431"/>
      <c r="FK128" s="1" t="s">
        <v>190</v>
      </c>
      <c r="FL128" s="431"/>
      <c r="FM128" s="1" t="s">
        <v>186</v>
      </c>
      <c r="FN128" s="496">
        <v>331.29999999999927</v>
      </c>
      <c r="FO128" s="1" t="s">
        <v>187</v>
      </c>
      <c r="FP128" s="213"/>
      <c r="FQ128" s="432" t="s">
        <v>188</v>
      </c>
      <c r="FS128" s="431"/>
      <c r="FT128" s="1" t="s">
        <v>190</v>
      </c>
      <c r="FU128" s="431"/>
      <c r="FV128" s="1" t="s">
        <v>186</v>
      </c>
      <c r="FW128" s="496">
        <v>147.59999999999854</v>
      </c>
      <c r="FX128" s="1" t="s">
        <v>187</v>
      </c>
      <c r="FY128" s="213"/>
      <c r="FZ128" s="1" t="s">
        <v>188</v>
      </c>
      <c r="GB128" s="431"/>
      <c r="GC128" s="1" t="s">
        <v>190</v>
      </c>
      <c r="GD128" s="431"/>
      <c r="GE128" s="1" t="s">
        <v>186</v>
      </c>
      <c r="GF128" s="168">
        <v>111.19999999999891</v>
      </c>
      <c r="GG128" s="1" t="s">
        <v>187</v>
      </c>
      <c r="GH128" s="168"/>
      <c r="GI128" s="1" t="s">
        <v>188</v>
      </c>
      <c r="GK128" s="431"/>
      <c r="GL128" s="1" t="s">
        <v>190</v>
      </c>
      <c r="GM128" s="431"/>
      <c r="GN128" s="1" t="s">
        <v>186</v>
      </c>
      <c r="GO128" s="496">
        <v>2037.1500000000005</v>
      </c>
      <c r="GP128" s="1" t="s">
        <v>187</v>
      </c>
      <c r="GQ128" s="213"/>
      <c r="GR128" s="432" t="s">
        <v>188</v>
      </c>
      <c r="GT128" s="431"/>
      <c r="GU128" s="1" t="s">
        <v>190</v>
      </c>
      <c r="GV128" s="431"/>
      <c r="GW128" s="1" t="s">
        <v>186</v>
      </c>
      <c r="GX128" s="496">
        <v>273.39999999999873</v>
      </c>
      <c r="GY128" s="1" t="s">
        <v>187</v>
      </c>
      <c r="GZ128" s="213"/>
      <c r="HA128" s="1" t="s">
        <v>188</v>
      </c>
      <c r="HD128" s="1" t="s">
        <v>190</v>
      </c>
      <c r="HF128" s="1" t="s">
        <v>186</v>
      </c>
      <c r="HG128" s="168">
        <v>575.79999999999927</v>
      </c>
      <c r="HH128" s="1" t="s">
        <v>187</v>
      </c>
      <c r="HI128" s="168"/>
      <c r="HJ128" s="1" t="s">
        <v>188</v>
      </c>
      <c r="HL128" s="431"/>
      <c r="HM128" s="1" t="s">
        <v>190</v>
      </c>
      <c r="HN128" s="431"/>
      <c r="HO128" s="1" t="s">
        <v>186</v>
      </c>
      <c r="HP128" s="496">
        <v>684.29999999999745</v>
      </c>
      <c r="HQ128" s="1" t="s">
        <v>187</v>
      </c>
      <c r="HR128" s="213"/>
      <c r="HS128" s="1" t="s">
        <v>188</v>
      </c>
      <c r="HU128" s="431"/>
      <c r="HV128" s="1" t="s">
        <v>190</v>
      </c>
      <c r="HW128" s="431"/>
      <c r="HX128" s="1" t="s">
        <v>186</v>
      </c>
      <c r="HY128" s="496">
        <v>2604.0499999999993</v>
      </c>
      <c r="HZ128" s="1" t="s">
        <v>187</v>
      </c>
      <c r="IB128" s="432" t="s">
        <v>188</v>
      </c>
      <c r="ID128" s="431"/>
      <c r="IE128" s="1" t="s">
        <v>190</v>
      </c>
      <c r="IF128" s="431"/>
      <c r="IG128" s="1" t="s">
        <v>186</v>
      </c>
      <c r="IH128" s="496">
        <v>149.99999999999636</v>
      </c>
      <c r="II128" s="1" t="s">
        <v>187</v>
      </c>
      <c r="IJ128" s="213"/>
      <c r="IK128" s="1" t="s">
        <v>188</v>
      </c>
      <c r="IM128" s="431"/>
      <c r="IN128" s="1" t="s">
        <v>190</v>
      </c>
      <c r="IO128" s="431"/>
      <c r="IP128" s="1" t="s">
        <v>186</v>
      </c>
      <c r="IQ128" s="168">
        <v>263.69999999999709</v>
      </c>
      <c r="IR128" s="1" t="s">
        <v>187</v>
      </c>
      <c r="IS128" s="168"/>
      <c r="IT128" s="1" t="s">
        <v>188</v>
      </c>
      <c r="IW128" s="1" t="s">
        <v>190</v>
      </c>
      <c r="IY128" s="1" t="s">
        <v>186</v>
      </c>
      <c r="IZ128" s="213">
        <v>72.299999999997453</v>
      </c>
      <c r="JA128" s="1" t="s">
        <v>187</v>
      </c>
      <c r="JB128" s="213"/>
      <c r="JC128" s="1" t="s">
        <v>188</v>
      </c>
      <c r="JE128" s="431"/>
      <c r="JF128" s="1" t="s">
        <v>190</v>
      </c>
      <c r="JG128" s="431"/>
      <c r="JH128" s="1" t="s">
        <v>186</v>
      </c>
      <c r="JI128" s="496">
        <v>503.49999999999636</v>
      </c>
      <c r="JJ128" s="1" t="s">
        <v>187</v>
      </c>
      <c r="JL128" s="432" t="s">
        <v>188</v>
      </c>
      <c r="JN128" s="431"/>
      <c r="JO128" s="1" t="s">
        <v>190</v>
      </c>
      <c r="JP128" s="431"/>
      <c r="JQ128" s="1" t="s">
        <v>186</v>
      </c>
      <c r="JR128" s="496">
        <v>162.49999999999636</v>
      </c>
      <c r="JS128" s="1" t="s">
        <v>187</v>
      </c>
      <c r="JT128" s="213"/>
      <c r="JU128" s="1" t="s">
        <v>188</v>
      </c>
      <c r="JW128" s="431"/>
      <c r="JX128" s="1" t="s">
        <v>190</v>
      </c>
      <c r="JY128" s="431"/>
      <c r="JZ128" s="1" t="s">
        <v>186</v>
      </c>
      <c r="KA128" s="168">
        <v>713.79999999999927</v>
      </c>
      <c r="KB128" s="1" t="s">
        <v>187</v>
      </c>
      <c r="KD128" s="432" t="s">
        <v>188</v>
      </c>
      <c r="KG128" s="1" t="s">
        <v>190</v>
      </c>
      <c r="KI128" s="1" t="s">
        <v>186</v>
      </c>
      <c r="KJ128" s="168">
        <v>239.89999999999964</v>
      </c>
      <c r="KK128" s="1" t="s">
        <v>187</v>
      </c>
      <c r="KM128" s="1" t="s">
        <v>188</v>
      </c>
      <c r="KO128" s="431"/>
      <c r="KP128" s="1" t="s">
        <v>190</v>
      </c>
      <c r="KQ128" s="431"/>
      <c r="KR128" s="1" t="s">
        <v>186</v>
      </c>
      <c r="KS128" s="496">
        <v>525</v>
      </c>
      <c r="KT128" s="1" t="s">
        <v>187</v>
      </c>
      <c r="KU128" s="213"/>
      <c r="KV128" s="1" t="s">
        <v>188</v>
      </c>
      <c r="KX128" s="431"/>
      <c r="KY128" s="1" t="s">
        <v>190</v>
      </c>
      <c r="KZ128" s="431"/>
      <c r="LA128" s="1" t="s">
        <v>186</v>
      </c>
      <c r="LB128" s="168">
        <v>376.70000000000073</v>
      </c>
      <c r="LC128" s="1" t="s">
        <v>187</v>
      </c>
      <c r="LD128" s="168"/>
      <c r="LE128" s="1" t="s">
        <v>188</v>
      </c>
      <c r="LG128" s="431"/>
      <c r="LH128" s="1" t="s">
        <v>190</v>
      </c>
      <c r="LI128" s="431"/>
      <c r="LJ128" s="1" t="s">
        <v>186</v>
      </c>
      <c r="LK128" s="185">
        <v>349.30000000000018</v>
      </c>
      <c r="LL128" s="1" t="s">
        <v>187</v>
      </c>
      <c r="LM128" s="185"/>
      <c r="LN128" s="1" t="s">
        <v>188</v>
      </c>
      <c r="LQ128" s="1" t="s">
        <v>190</v>
      </c>
      <c r="LS128" s="1" t="s">
        <v>186</v>
      </c>
      <c r="LT128" s="168">
        <v>212.20000000000073</v>
      </c>
      <c r="LU128" s="1" t="s">
        <v>187</v>
      </c>
      <c r="LW128" s="1" t="s">
        <v>188</v>
      </c>
      <c r="LY128" s="431"/>
      <c r="LZ128" s="1" t="s">
        <v>190</v>
      </c>
      <c r="MA128" s="431"/>
      <c r="MB128" s="1" t="s">
        <v>186</v>
      </c>
      <c r="MC128" s="168">
        <v>39.200000000000728</v>
      </c>
      <c r="MD128" s="1" t="s">
        <v>187</v>
      </c>
      <c r="ME128" s="168"/>
      <c r="MF128" s="1" t="s">
        <v>188</v>
      </c>
      <c r="MH128" s="431"/>
      <c r="MI128" s="1" t="s">
        <v>190</v>
      </c>
      <c r="MJ128" s="431"/>
      <c r="MK128" s="1" t="s">
        <v>186</v>
      </c>
      <c r="ML128" s="466">
        <v>520.70000000000073</v>
      </c>
      <c r="MM128" s="1" t="s">
        <v>187</v>
      </c>
      <c r="MO128" s="432" t="s">
        <v>188</v>
      </c>
      <c r="MQ128" s="431"/>
      <c r="MR128" s="1" t="s">
        <v>190</v>
      </c>
      <c r="MS128" s="431"/>
      <c r="MT128" s="1" t="s">
        <v>186</v>
      </c>
      <c r="MU128" s="431">
        <v>177.49999999999636</v>
      </c>
      <c r="MV128" s="1" t="s">
        <v>187</v>
      </c>
      <c r="MX128" s="432" t="s">
        <v>188</v>
      </c>
    </row>
    <row r="129" spans="1:363" ht="18">
      <c r="A129" s="128">
        <v>2019</v>
      </c>
      <c r="B129" s="69">
        <f>SUM(D129:AAP129)</f>
        <v>12319.199999999979</v>
      </c>
      <c r="D129"/>
      <c r="E129" s="10">
        <f>D128*0.25</f>
        <v>0</v>
      </c>
      <c r="G129" s="10">
        <f>F128*0.5</f>
        <v>0</v>
      </c>
      <c r="I129" s="10">
        <f>H128*0.75</f>
        <v>371.4</v>
      </c>
      <c r="K129" s="10">
        <f>J128*1</f>
        <v>0</v>
      </c>
      <c r="N129" s="10">
        <f>M128*0.25</f>
        <v>0</v>
      </c>
      <c r="P129" s="10">
        <f>O128*0.5</f>
        <v>0</v>
      </c>
      <c r="R129" s="10">
        <f>Q128*0.75</f>
        <v>62.474999999999994</v>
      </c>
      <c r="T129" s="10">
        <f>S128*1</f>
        <v>0</v>
      </c>
      <c r="W129" s="10">
        <f>V128*0.25</f>
        <v>0</v>
      </c>
      <c r="Y129" s="10">
        <f>X128*0.5</f>
        <v>0</v>
      </c>
      <c r="Z129" s="29"/>
      <c r="AA129" s="10">
        <f>Z128*0.75</f>
        <v>313.87499999999983</v>
      </c>
      <c r="AB129" s="29"/>
      <c r="AC129" s="10">
        <f>AB128*1</f>
        <v>0</v>
      </c>
      <c r="AF129" s="10">
        <f>AE128*0.25</f>
        <v>0</v>
      </c>
      <c r="AH129" s="10">
        <f>AG128*0.5</f>
        <v>0</v>
      </c>
      <c r="AI129" s="165"/>
      <c r="AJ129" s="10">
        <f>AI128*0.75</f>
        <v>136.57499999999976</v>
      </c>
      <c r="AL129" s="10">
        <f>AK128*1</f>
        <v>0</v>
      </c>
      <c r="AO129" s="10">
        <f>AN128*0.25</f>
        <v>0</v>
      </c>
      <c r="AQ129" s="10">
        <f>AP128*0.5</f>
        <v>0</v>
      </c>
      <c r="AR129" s="165"/>
      <c r="AS129" s="10">
        <f>AR128*0.75</f>
        <v>155.62499999999966</v>
      </c>
      <c r="AU129" s="10">
        <f>AT128*1</f>
        <v>0</v>
      </c>
      <c r="AW129" s="31"/>
      <c r="AX129" s="10">
        <f>AW128*0.25</f>
        <v>0</v>
      </c>
      <c r="AZ129" s="10">
        <f>AY128*0.5</f>
        <v>0</v>
      </c>
      <c r="BA129" s="165"/>
      <c r="BB129" s="10">
        <f>BA128*0.75</f>
        <v>453.67500000000007</v>
      </c>
      <c r="BD129" s="10">
        <f>BC128*1</f>
        <v>0</v>
      </c>
      <c r="BG129" s="10">
        <f>BF128*0.25</f>
        <v>0</v>
      </c>
      <c r="BI129" s="10">
        <f>BH128*0.5</f>
        <v>0</v>
      </c>
      <c r="BJ129" s="165"/>
      <c r="BK129" s="10">
        <f>BJ128*0.75</f>
        <v>507.67499999999939</v>
      </c>
      <c r="BL129" s="165"/>
      <c r="BM129" s="10">
        <f>BL128*1</f>
        <v>0</v>
      </c>
      <c r="BP129" s="10">
        <f>BO128*0.25</f>
        <v>0</v>
      </c>
      <c r="BR129" s="10">
        <f>BQ128*0.5</f>
        <v>0</v>
      </c>
      <c r="BT129" s="10">
        <f>BS128*0.75</f>
        <v>338.54999999999939</v>
      </c>
      <c r="BV129" s="10">
        <f>BU128*1</f>
        <v>0</v>
      </c>
      <c r="BX129" s="173"/>
      <c r="BY129" s="10">
        <f>BX128*0.25</f>
        <v>0</v>
      </c>
      <c r="BZ129" s="173"/>
      <c r="CA129" s="10">
        <f>BZ128*0.5</f>
        <v>0</v>
      </c>
      <c r="CB129" s="177"/>
      <c r="CC129" s="10">
        <f>CB128*0.75</f>
        <v>0</v>
      </c>
      <c r="CD129" s="177"/>
      <c r="CE129" s="437">
        <f>CD128*1</f>
        <v>0</v>
      </c>
      <c r="CG129" s="431"/>
      <c r="CH129" s="10">
        <f>CG128*0.25</f>
        <v>0</v>
      </c>
      <c r="CI129" s="431"/>
      <c r="CJ129" s="10">
        <f>CI128*0.5</f>
        <v>0</v>
      </c>
      <c r="CK129" s="165"/>
      <c r="CL129" s="10">
        <f>CK128*0.75</f>
        <v>415.05000000000075</v>
      </c>
      <c r="CM129" s="165"/>
      <c r="CN129" s="10">
        <f>CM128*1</f>
        <v>0</v>
      </c>
      <c r="CP129" s="431"/>
      <c r="CQ129" s="10">
        <f>CP128*0.25</f>
        <v>0</v>
      </c>
      <c r="CR129" s="431"/>
      <c r="CS129" s="10">
        <f>CR128*0.5</f>
        <v>0</v>
      </c>
      <c r="CT129" s="165"/>
      <c r="CU129" s="10">
        <f>CT128*0.75</f>
        <v>106.64999999999952</v>
      </c>
      <c r="CV129" s="165"/>
      <c r="CW129" s="10">
        <f>CV128*1</f>
        <v>0</v>
      </c>
      <c r="CY129" s="431"/>
      <c r="CZ129" s="10">
        <f>CY128*0.25</f>
        <v>0</v>
      </c>
      <c r="DA129" s="431"/>
      <c r="DB129" s="10">
        <f>DA128*0.5</f>
        <v>0</v>
      </c>
      <c r="DC129" s="165"/>
      <c r="DD129" s="10">
        <f>DC128*0.75</f>
        <v>140.02500000000055</v>
      </c>
      <c r="DE129" s="165"/>
      <c r="DF129" s="437">
        <f>DE128*1</f>
        <v>0</v>
      </c>
      <c r="DH129" s="431"/>
      <c r="DI129" s="10">
        <f>DH128*0.25</f>
        <v>0</v>
      </c>
      <c r="DJ129" s="431"/>
      <c r="DK129" s="10">
        <f>DJ128*0.5</f>
        <v>0</v>
      </c>
      <c r="DL129" s="165"/>
      <c r="DM129" s="10">
        <f>DL128*0.75</f>
        <v>86.625000000000682</v>
      </c>
      <c r="DN129" s="165"/>
      <c r="DO129" s="10">
        <f>DN128*1</f>
        <v>0</v>
      </c>
      <c r="DQ129" s="431"/>
      <c r="DR129" s="10">
        <f>DQ128*0.25</f>
        <v>0</v>
      </c>
      <c r="DS129" s="431"/>
      <c r="DT129" s="10">
        <f>DS128*0.5</f>
        <v>0</v>
      </c>
      <c r="DU129" s="165"/>
      <c r="DV129" s="10">
        <f>DU128*0.75</f>
        <v>175.65000000000055</v>
      </c>
      <c r="DW129" s="165"/>
      <c r="DX129" s="437">
        <f>DW128*1</f>
        <v>0</v>
      </c>
      <c r="DZ129" s="431"/>
      <c r="EA129" s="10">
        <f>DZ128*0.25</f>
        <v>0</v>
      </c>
      <c r="EB129" s="431"/>
      <c r="EC129" s="10">
        <f>EB128*0.5</f>
        <v>0</v>
      </c>
      <c r="ED129" s="31"/>
      <c r="EE129" s="10">
        <f>ED128*0.75</f>
        <v>291.82500000000027</v>
      </c>
      <c r="EF129" s="31"/>
      <c r="EG129" s="10">
        <f>EF128*1</f>
        <v>0</v>
      </c>
      <c r="EI129" s="431"/>
      <c r="EJ129" s="10">
        <f>EI128*0.25</f>
        <v>0</v>
      </c>
      <c r="EK129" s="431"/>
      <c r="EL129" s="10">
        <f>EK128*0.5</f>
        <v>0</v>
      </c>
      <c r="EM129" s="165"/>
      <c r="EN129" s="10">
        <f>EM128*0.75</f>
        <v>106.12500000000068</v>
      </c>
      <c r="EO129" s="165"/>
      <c r="EP129" s="10">
        <f>EO128*1</f>
        <v>0</v>
      </c>
      <c r="ER129" s="431"/>
      <c r="ES129" s="10">
        <f>ER128*0.25</f>
        <v>0</v>
      </c>
      <c r="ET129" s="431"/>
      <c r="EU129" s="10">
        <f>ET128*0.5</f>
        <v>0</v>
      </c>
      <c r="EV129" s="165"/>
      <c r="EW129" s="10">
        <f>EV128*0.75</f>
        <v>177.67500000000041</v>
      </c>
      <c r="EX129" s="165"/>
      <c r="EY129" s="10">
        <f>EX128*1</f>
        <v>0</v>
      </c>
      <c r="FA129" s="431"/>
      <c r="FB129" s="10">
        <f>FA128*0.25</f>
        <v>0</v>
      </c>
      <c r="FC129" s="431"/>
      <c r="FD129" s="10">
        <f>FC128*0.5</f>
        <v>0</v>
      </c>
      <c r="FE129" s="31"/>
      <c r="FF129" s="10">
        <f>FE128*0.75</f>
        <v>176.39999999999918</v>
      </c>
      <c r="FG129" s="31"/>
      <c r="FH129" s="437">
        <f>FG128*1</f>
        <v>0</v>
      </c>
      <c r="FJ129" s="431"/>
      <c r="FK129" s="10">
        <f>FJ128*0.25</f>
        <v>0</v>
      </c>
      <c r="FL129" s="431"/>
      <c r="FM129" s="10">
        <f>FL128*0.5</f>
        <v>0</v>
      </c>
      <c r="FN129" s="165"/>
      <c r="FO129" s="10">
        <f>FN128*0.75</f>
        <v>248.47499999999945</v>
      </c>
      <c r="FP129" s="165"/>
      <c r="FQ129" s="437">
        <f>FP128*1</f>
        <v>0</v>
      </c>
      <c r="FS129" s="431"/>
      <c r="FT129" s="10">
        <f>FS128*0.25</f>
        <v>0</v>
      </c>
      <c r="FU129" s="431"/>
      <c r="FV129" s="10">
        <f>FU128*0.5</f>
        <v>0</v>
      </c>
      <c r="FW129" s="165"/>
      <c r="FX129" s="10">
        <f>FW128*0.75</f>
        <v>110.69999999999891</v>
      </c>
      <c r="FY129" s="165"/>
      <c r="FZ129" s="10">
        <f>FY128*1</f>
        <v>0</v>
      </c>
      <c r="GB129" s="431"/>
      <c r="GC129" s="10">
        <f>GB128*0.25</f>
        <v>0</v>
      </c>
      <c r="GD129" s="431"/>
      <c r="GE129" s="10">
        <f>GD128*0.5</f>
        <v>0</v>
      </c>
      <c r="GF129" s="31"/>
      <c r="GG129" s="10">
        <f>GF128*0.75</f>
        <v>83.399999999999181</v>
      </c>
      <c r="GH129" s="31"/>
      <c r="GI129" s="10">
        <f>GH128*1</f>
        <v>0</v>
      </c>
      <c r="GK129" s="431"/>
      <c r="GL129" s="10">
        <f>GK128*0.25</f>
        <v>0</v>
      </c>
      <c r="GM129" s="431"/>
      <c r="GN129" s="10">
        <f>GM128*0.5</f>
        <v>0</v>
      </c>
      <c r="GO129" s="165"/>
      <c r="GP129" s="10">
        <f>GO128*0.75</f>
        <v>1527.8625000000004</v>
      </c>
      <c r="GQ129" s="165"/>
      <c r="GR129" s="437">
        <f>GQ128*1</f>
        <v>0</v>
      </c>
      <c r="GT129" s="431"/>
      <c r="GU129" s="10">
        <f>GT128*0.25</f>
        <v>0</v>
      </c>
      <c r="GV129" s="431"/>
      <c r="GW129" s="10">
        <f>GV128*0.5</f>
        <v>0</v>
      </c>
      <c r="GX129" s="165"/>
      <c r="GY129" s="10">
        <f>GX128*0.75</f>
        <v>205.04999999999905</v>
      </c>
      <c r="GZ129" s="165"/>
      <c r="HA129" s="10">
        <f>GZ128*1</f>
        <v>0</v>
      </c>
      <c r="HD129" s="10">
        <f>HC128*0.25</f>
        <v>0</v>
      </c>
      <c r="HF129" s="10">
        <f>HE128*0.5</f>
        <v>0</v>
      </c>
      <c r="HH129" s="10">
        <f>HG128*0.75</f>
        <v>431.84999999999945</v>
      </c>
      <c r="HJ129" s="10">
        <f>HI128*1</f>
        <v>0</v>
      </c>
      <c r="HL129" s="431"/>
      <c r="HM129" s="10">
        <f>HL128*0.25</f>
        <v>0</v>
      </c>
      <c r="HN129" s="431"/>
      <c r="HO129" s="10">
        <f>HN128*0.5</f>
        <v>0</v>
      </c>
      <c r="HP129" s="431"/>
      <c r="HQ129" s="10">
        <f>HP128*0.75</f>
        <v>513.22499999999809</v>
      </c>
      <c r="HS129" s="10">
        <f>HR128*1</f>
        <v>0</v>
      </c>
      <c r="HU129" s="431"/>
      <c r="HV129" s="10">
        <f>HU128*0.25</f>
        <v>0</v>
      </c>
      <c r="HW129" s="431"/>
      <c r="HX129" s="10">
        <f>HW128*0.5</f>
        <v>0</v>
      </c>
      <c r="HY129" s="431"/>
      <c r="HZ129" s="10">
        <f>HY128*0.75</f>
        <v>1953.0374999999995</v>
      </c>
      <c r="IB129" s="437">
        <f>IA128*1</f>
        <v>0</v>
      </c>
      <c r="ID129" s="431"/>
      <c r="IE129" s="10">
        <f>ID128*0.25</f>
        <v>0</v>
      </c>
      <c r="IF129" s="431"/>
      <c r="IG129" s="10">
        <f>IF128*0.5</f>
        <v>0</v>
      </c>
      <c r="IH129" s="431"/>
      <c r="II129" s="10">
        <f>IH128*0.75</f>
        <v>112.49999999999727</v>
      </c>
      <c r="IK129" s="10">
        <f>IJ128*1</f>
        <v>0</v>
      </c>
      <c r="IM129" s="431"/>
      <c r="IN129" s="10">
        <f>IM128*0.25</f>
        <v>0</v>
      </c>
      <c r="IO129" s="431"/>
      <c r="IP129" s="10">
        <f>IO128*0.5</f>
        <v>0</v>
      </c>
      <c r="IQ129" s="431"/>
      <c r="IR129" s="10">
        <f>IQ128*0.75</f>
        <v>197.77499999999782</v>
      </c>
      <c r="IT129" s="10">
        <f>IS128*1</f>
        <v>0</v>
      </c>
      <c r="IW129" s="10">
        <f>IV128*0.25</f>
        <v>0</v>
      </c>
      <c r="IY129" s="10">
        <f>IX128*0.5</f>
        <v>0</v>
      </c>
      <c r="JA129" s="10">
        <f>IZ128*0.75</f>
        <v>54.22499999999809</v>
      </c>
      <c r="JC129" s="10">
        <f>JB128*1</f>
        <v>0</v>
      </c>
      <c r="JE129" s="431"/>
      <c r="JF129" s="10">
        <f>JE128*0.25</f>
        <v>0</v>
      </c>
      <c r="JG129" s="431"/>
      <c r="JH129" s="10">
        <f>JG128*0.5</f>
        <v>0</v>
      </c>
      <c r="JI129" s="431"/>
      <c r="JJ129" s="10">
        <f>JI128*0.75</f>
        <v>377.62499999999727</v>
      </c>
      <c r="JL129" s="437">
        <f>JK128*1</f>
        <v>0</v>
      </c>
      <c r="JN129" s="431"/>
      <c r="JO129" s="10">
        <f>JN128*0.25</f>
        <v>0</v>
      </c>
      <c r="JP129" s="431"/>
      <c r="JQ129" s="10">
        <f>JP128*0.5</f>
        <v>0</v>
      </c>
      <c r="JR129" s="431"/>
      <c r="JS129" s="10">
        <f>JR128*0.75</f>
        <v>121.87499999999727</v>
      </c>
      <c r="JU129" s="10">
        <f>JT128*1</f>
        <v>0</v>
      </c>
      <c r="JW129" s="431"/>
      <c r="JX129" s="10">
        <f>JW128*0.25</f>
        <v>0</v>
      </c>
      <c r="JY129" s="431"/>
      <c r="JZ129" s="10">
        <f>JY128*0.5</f>
        <v>0</v>
      </c>
      <c r="KA129" s="431"/>
      <c r="KB129" s="10">
        <f>KA128*0.75</f>
        <v>535.34999999999945</v>
      </c>
      <c r="KD129" s="437">
        <f t="shared" ref="KD129" si="40">KC128*1</f>
        <v>0</v>
      </c>
      <c r="KG129" s="10">
        <f>KF128*0.25</f>
        <v>0</v>
      </c>
      <c r="KI129" s="10">
        <f>KH128*0.5</f>
        <v>0</v>
      </c>
      <c r="KK129" s="10">
        <f>KJ128*0.75</f>
        <v>179.92499999999973</v>
      </c>
      <c r="KM129" s="10">
        <f>KL128*1</f>
        <v>0</v>
      </c>
      <c r="KO129" s="431"/>
      <c r="KP129" s="10">
        <f>KO128*0.25</f>
        <v>0</v>
      </c>
      <c r="KQ129" s="431"/>
      <c r="KR129" s="10">
        <f>KQ128*0.5</f>
        <v>0</v>
      </c>
      <c r="KS129" s="431"/>
      <c r="KT129" s="10">
        <f>KS128*0.75</f>
        <v>393.75</v>
      </c>
      <c r="KV129" s="10">
        <f>KU128*1</f>
        <v>0</v>
      </c>
      <c r="KX129" s="431"/>
      <c r="KY129" s="10">
        <f>KX128*0.25</f>
        <v>0</v>
      </c>
      <c r="KZ129" s="431"/>
      <c r="LA129" s="10">
        <f>KZ128*0.5</f>
        <v>0</v>
      </c>
      <c r="LB129" s="431"/>
      <c r="LC129" s="10">
        <f>LB128*0.75</f>
        <v>282.52500000000055</v>
      </c>
      <c r="LE129" s="10">
        <f>LD128*1</f>
        <v>0</v>
      </c>
      <c r="LG129" s="431"/>
      <c r="LH129" s="10">
        <f>LG128*0.25</f>
        <v>0</v>
      </c>
      <c r="LI129" s="431"/>
      <c r="LJ129" s="10">
        <f>LI128*0.5</f>
        <v>0</v>
      </c>
      <c r="LK129" s="29"/>
      <c r="LL129" s="10">
        <f>LK128*0.75</f>
        <v>261.97500000000014</v>
      </c>
      <c r="LM129" s="29"/>
      <c r="LN129" s="10">
        <f>LM128*1</f>
        <v>0</v>
      </c>
      <c r="LQ129" s="10">
        <f>LP128*0.25</f>
        <v>0</v>
      </c>
      <c r="LS129" s="10">
        <f>LR128*0.5</f>
        <v>0</v>
      </c>
      <c r="LU129" s="10">
        <f>LT128*0.75</f>
        <v>159.15000000000055</v>
      </c>
      <c r="LW129" s="10">
        <f>LV128*1</f>
        <v>0</v>
      </c>
      <c r="LY129" s="431"/>
      <c r="LZ129" s="10">
        <f>LY128*0.25</f>
        <v>0</v>
      </c>
      <c r="MA129" s="431"/>
      <c r="MB129" s="10">
        <f>MA128*0.5</f>
        <v>0</v>
      </c>
      <c r="MC129" s="431"/>
      <c r="MD129" s="10">
        <f>MC128*0.75</f>
        <v>29.400000000000546</v>
      </c>
      <c r="MF129" s="10">
        <f>ME128*1</f>
        <v>0</v>
      </c>
      <c r="MH129" s="431"/>
      <c r="MI129" s="10">
        <f>MH128*0.25</f>
        <v>0</v>
      </c>
      <c r="MJ129" s="431"/>
      <c r="MK129" s="10">
        <f>MJ128*0.5</f>
        <v>0</v>
      </c>
      <c r="ML129" s="431"/>
      <c r="MM129" s="10">
        <f>ML128*0.75</f>
        <v>390.52500000000055</v>
      </c>
      <c r="MO129" s="437">
        <f>MN128*1</f>
        <v>0</v>
      </c>
      <c r="MQ129" s="431"/>
      <c r="MR129" s="10">
        <f>MQ128*0.25</f>
        <v>0</v>
      </c>
      <c r="MS129" s="431"/>
      <c r="MT129" s="10">
        <f>MS128*0.5</f>
        <v>0</v>
      </c>
      <c r="MU129" s="431"/>
      <c r="MV129" s="10">
        <f>MU128*0.75</f>
        <v>133.12499999999727</v>
      </c>
      <c r="MX129" s="437">
        <f>MW128*1</f>
        <v>0</v>
      </c>
    </row>
    <row r="130" spans="1:363" s="60" customFormat="1" ht="15.75">
      <c r="A130" s="386"/>
      <c r="B130" s="381"/>
      <c r="C130" s="379"/>
      <c r="E130" s="85"/>
      <c r="G130" s="85"/>
      <c r="I130" s="85"/>
      <c r="L130" s="379"/>
      <c r="N130" s="85"/>
      <c r="P130" s="85"/>
      <c r="R130" s="85"/>
      <c r="U130" s="379"/>
      <c r="W130" s="85"/>
      <c r="Y130" s="85"/>
      <c r="Z130" s="383"/>
      <c r="AB130" s="383"/>
      <c r="AD130" s="379"/>
      <c r="AF130" s="380"/>
      <c r="AI130" s="382"/>
      <c r="AM130" s="379"/>
      <c r="AO130" s="380"/>
      <c r="AR130" s="382"/>
      <c r="AT130" s="382"/>
      <c r="AV130" s="379"/>
      <c r="AW130" s="235"/>
      <c r="AX130" s="380"/>
      <c r="AY130" s="235"/>
      <c r="BA130" s="382"/>
      <c r="BC130" s="382"/>
      <c r="BE130" s="379"/>
      <c r="BG130" s="380"/>
      <c r="BJ130" s="382"/>
      <c r="BL130" s="382"/>
      <c r="BN130" s="379"/>
      <c r="BP130" s="380"/>
      <c r="BW130" s="379"/>
      <c r="BX130" s="384"/>
      <c r="BY130" s="380"/>
      <c r="BZ130" s="384"/>
      <c r="CB130" s="385"/>
      <c r="CD130" s="385"/>
      <c r="CE130" s="456"/>
      <c r="CF130" s="379"/>
      <c r="CG130" s="456"/>
      <c r="CH130" s="380"/>
      <c r="CI130" s="456"/>
      <c r="CK130" s="382"/>
      <c r="CM130" s="382"/>
      <c r="CO130" s="379"/>
      <c r="CP130" s="456"/>
      <c r="CQ130" s="380"/>
      <c r="CR130" s="456"/>
      <c r="CT130" s="382"/>
      <c r="CV130" s="382"/>
      <c r="CX130" s="379"/>
      <c r="CY130" s="456"/>
      <c r="CZ130" s="380"/>
      <c r="DA130" s="456"/>
      <c r="DC130" s="382"/>
      <c r="DE130" s="382"/>
      <c r="DF130" s="456"/>
      <c r="DG130" s="379"/>
      <c r="DH130" s="456"/>
      <c r="DI130" s="380"/>
      <c r="DJ130" s="456"/>
      <c r="DL130" s="382"/>
      <c r="DN130" s="382"/>
      <c r="DP130" s="379"/>
      <c r="DQ130" s="456"/>
      <c r="DR130" s="380"/>
      <c r="DS130" s="456"/>
      <c r="DU130" s="382"/>
      <c r="DW130" s="382"/>
      <c r="DX130" s="456"/>
      <c r="DY130" s="379"/>
      <c r="DZ130" s="456"/>
      <c r="EA130" s="380"/>
      <c r="EB130" s="456"/>
      <c r="ED130" s="235"/>
      <c r="EF130" s="235"/>
      <c r="EH130" s="379"/>
      <c r="EI130" s="456"/>
      <c r="EJ130" s="380"/>
      <c r="EK130" s="456"/>
      <c r="EM130" s="382"/>
      <c r="EO130" s="382"/>
      <c r="EQ130" s="379"/>
      <c r="ER130" s="456"/>
      <c r="ES130" s="380"/>
      <c r="ET130" s="456"/>
      <c r="EV130" s="382"/>
      <c r="EX130" s="382"/>
      <c r="EZ130" s="379"/>
      <c r="FA130" s="456"/>
      <c r="FB130" s="380"/>
      <c r="FC130" s="456"/>
      <c r="FE130" s="235"/>
      <c r="FG130" s="235"/>
      <c r="FH130" s="456"/>
      <c r="FI130" s="379"/>
      <c r="FJ130" s="456"/>
      <c r="FK130" s="380"/>
      <c r="FL130" s="456"/>
      <c r="FN130" s="382"/>
      <c r="FP130" s="382"/>
      <c r="FQ130" s="456"/>
      <c r="FR130" s="379"/>
      <c r="FS130" s="456"/>
      <c r="FT130" s="380"/>
      <c r="FU130" s="456"/>
      <c r="FW130" s="382"/>
      <c r="FY130" s="382"/>
      <c r="GA130" s="379"/>
      <c r="GB130" s="456"/>
      <c r="GC130" s="380"/>
      <c r="GD130" s="456"/>
      <c r="GF130" s="235"/>
      <c r="GH130" s="235"/>
      <c r="GJ130" s="379"/>
      <c r="GK130" s="456"/>
      <c r="GL130" s="380"/>
      <c r="GM130" s="456"/>
      <c r="GO130" s="382"/>
      <c r="GQ130" s="382"/>
      <c r="GR130" s="456"/>
      <c r="GS130" s="379"/>
      <c r="GT130" s="456"/>
      <c r="GU130" s="380"/>
      <c r="GV130" s="456"/>
      <c r="GX130" s="382"/>
      <c r="GZ130" s="382"/>
      <c r="HB130" s="379"/>
      <c r="HD130" s="380"/>
      <c r="HK130" s="379"/>
      <c r="HL130" s="456"/>
      <c r="HM130" s="380"/>
      <c r="HN130" s="456"/>
      <c r="HP130" s="456"/>
      <c r="HT130" s="379"/>
      <c r="HU130" s="456"/>
      <c r="HV130" s="380"/>
      <c r="HW130" s="456"/>
      <c r="HY130" s="456"/>
      <c r="IB130" s="456"/>
      <c r="IC130" s="379"/>
      <c r="ID130" s="456"/>
      <c r="IE130" s="380"/>
      <c r="IF130" s="456"/>
      <c r="IH130" s="456"/>
      <c r="IL130" s="379"/>
      <c r="IM130" s="456"/>
      <c r="IN130" s="380"/>
      <c r="IO130" s="456"/>
      <c r="IQ130" s="456"/>
      <c r="IU130" s="379"/>
      <c r="IW130" s="380"/>
      <c r="JD130" s="379"/>
      <c r="JE130" s="456"/>
      <c r="JF130" s="380"/>
      <c r="JG130" s="456"/>
      <c r="JI130" s="456"/>
      <c r="JL130" s="456"/>
      <c r="JM130" s="379"/>
      <c r="JN130" s="456"/>
      <c r="JO130" s="380"/>
      <c r="JP130" s="456"/>
      <c r="JR130" s="456"/>
      <c r="JV130" s="379"/>
      <c r="JW130" s="456"/>
      <c r="JX130" s="380"/>
      <c r="JY130" s="456"/>
      <c r="KA130" s="456"/>
      <c r="KD130" s="456"/>
      <c r="KE130" s="379"/>
      <c r="KG130" s="380"/>
      <c r="KN130" s="379"/>
      <c r="KO130" s="456"/>
      <c r="KP130" s="380"/>
      <c r="KQ130" s="456"/>
      <c r="KS130" s="456"/>
      <c r="KW130" s="379"/>
      <c r="KX130" s="456"/>
      <c r="KY130" s="380"/>
      <c r="KZ130" s="456"/>
      <c r="LB130" s="456"/>
      <c r="LF130" s="379"/>
      <c r="LG130" s="456"/>
      <c r="LH130" s="380"/>
      <c r="LI130" s="456"/>
      <c r="LK130" s="383"/>
      <c r="LM130" s="383"/>
      <c r="LO130" s="379"/>
      <c r="LQ130" s="380"/>
      <c r="LX130" s="379"/>
      <c r="LY130" s="456"/>
      <c r="LZ130" s="380"/>
      <c r="MA130" s="456"/>
      <c r="MC130" s="456"/>
      <c r="MG130" s="379"/>
      <c r="MH130" s="456"/>
      <c r="MI130" s="380"/>
      <c r="MJ130" s="456"/>
      <c r="ML130" s="456"/>
      <c r="MO130" s="456"/>
      <c r="MP130" s="379"/>
      <c r="MQ130" s="456"/>
      <c r="MR130" s="380"/>
      <c r="MS130" s="456"/>
      <c r="MU130" s="456"/>
      <c r="MX130" s="456"/>
      <c r="MY130" s="379"/>
    </row>
    <row r="131" spans="1:363" ht="15">
      <c r="A131" s="123" t="s">
        <v>2562</v>
      </c>
      <c r="D131"/>
      <c r="E131" s="1" t="s">
        <v>190</v>
      </c>
      <c r="G131" s="1" t="s">
        <v>186</v>
      </c>
      <c r="I131" s="1" t="s">
        <v>187</v>
      </c>
      <c r="J131" s="157">
        <v>374.1</v>
      </c>
      <c r="K131" s="1" t="s">
        <v>188</v>
      </c>
      <c r="N131" s="1" t="s">
        <v>190</v>
      </c>
      <c r="P131" s="1" t="s">
        <v>186</v>
      </c>
      <c r="R131" s="1" t="s">
        <v>187</v>
      </c>
      <c r="S131" s="168">
        <v>183</v>
      </c>
      <c r="T131" s="1" t="s">
        <v>188</v>
      </c>
      <c r="W131" s="1" t="s">
        <v>190</v>
      </c>
      <c r="Y131" s="1" t="s">
        <v>186</v>
      </c>
      <c r="AA131" s="1" t="s">
        <v>187</v>
      </c>
      <c r="AB131" s="168">
        <v>409.00000000000023</v>
      </c>
      <c r="AC131" s="1" t="s">
        <v>188</v>
      </c>
      <c r="AF131" s="1" t="s">
        <v>190</v>
      </c>
      <c r="AH131" s="1" t="s">
        <v>186</v>
      </c>
      <c r="AJ131" s="1" t="s">
        <v>187</v>
      </c>
      <c r="AK131" s="168">
        <v>74.100000000000364</v>
      </c>
      <c r="AL131" s="1" t="s">
        <v>188</v>
      </c>
      <c r="AO131" s="1" t="s">
        <v>190</v>
      </c>
      <c r="AQ131" s="1" t="s">
        <v>186</v>
      </c>
      <c r="AS131" s="1" t="s">
        <v>187</v>
      </c>
      <c r="AT131" s="168">
        <v>324.69999999999982</v>
      </c>
      <c r="AU131" s="1" t="s">
        <v>188</v>
      </c>
      <c r="AX131" s="1" t="s">
        <v>190</v>
      </c>
      <c r="AY131"/>
      <c r="AZ131" s="1" t="s">
        <v>186</v>
      </c>
      <c r="BA131"/>
      <c r="BB131" s="1" t="s">
        <v>187</v>
      </c>
      <c r="BC131" s="168">
        <v>227.09999999999945</v>
      </c>
      <c r="BD131" s="1" t="s">
        <v>188</v>
      </c>
      <c r="BG131" s="1" t="s">
        <v>190</v>
      </c>
      <c r="BI131" s="1" t="s">
        <v>186</v>
      </c>
      <c r="BK131" s="1" t="s">
        <v>187</v>
      </c>
      <c r="BL131" s="168">
        <v>384.49999999999909</v>
      </c>
      <c r="BM131" s="1" t="s">
        <v>188</v>
      </c>
      <c r="BP131" s="1" t="s">
        <v>190</v>
      </c>
      <c r="BR131" s="1" t="s">
        <v>186</v>
      </c>
      <c r="BT131" s="1" t="s">
        <v>187</v>
      </c>
      <c r="BU131" s="168">
        <v>405.90000000000009</v>
      </c>
      <c r="BV131" s="1" t="s">
        <v>188</v>
      </c>
      <c r="BX131" s="431"/>
      <c r="BY131" s="1" t="s">
        <v>190</v>
      </c>
      <c r="BZ131" s="431"/>
      <c r="CA131" s="1" t="s">
        <v>186</v>
      </c>
      <c r="CB131" s="431"/>
      <c r="CC131" s="1" t="s">
        <v>187</v>
      </c>
      <c r="CD131" s="427">
        <v>127.49999999999818</v>
      </c>
      <c r="CE131" s="432" t="s">
        <v>188</v>
      </c>
      <c r="CG131" s="431"/>
      <c r="CH131" s="1" t="s">
        <v>190</v>
      </c>
      <c r="CI131" s="431"/>
      <c r="CJ131" s="1" t="s">
        <v>186</v>
      </c>
      <c r="CK131" s="431"/>
      <c r="CL131" s="1" t="s">
        <v>187</v>
      </c>
      <c r="CN131" s="1" t="s">
        <v>188</v>
      </c>
      <c r="CP131" s="431"/>
      <c r="CQ131" s="1" t="s">
        <v>190</v>
      </c>
      <c r="CR131" s="431"/>
      <c r="CS131" s="1" t="s">
        <v>186</v>
      </c>
      <c r="CT131" s="431"/>
      <c r="CU131" s="1" t="s">
        <v>187</v>
      </c>
      <c r="CW131" s="1" t="s">
        <v>188</v>
      </c>
      <c r="CY131" s="431"/>
      <c r="CZ131" s="1" t="s">
        <v>190</v>
      </c>
      <c r="DA131" s="431"/>
      <c r="DB131" s="1" t="s">
        <v>186</v>
      </c>
      <c r="DC131" s="431"/>
      <c r="DD131" s="1" t="s">
        <v>187</v>
      </c>
      <c r="DE131" s="545">
        <v>287.399999999996</v>
      </c>
      <c r="DF131" s="432" t="s">
        <v>188</v>
      </c>
      <c r="DH131" s="431"/>
      <c r="DI131" s="1" t="s">
        <v>190</v>
      </c>
      <c r="DJ131" s="431"/>
      <c r="DK131" s="1" t="s">
        <v>186</v>
      </c>
      <c r="DL131" s="431"/>
      <c r="DM131" s="1" t="s">
        <v>187</v>
      </c>
      <c r="DO131" s="1" t="s">
        <v>188</v>
      </c>
      <c r="DQ131" s="431"/>
      <c r="DR131" s="1" t="s">
        <v>190</v>
      </c>
      <c r="DS131" s="431"/>
      <c r="DT131" s="1" t="s">
        <v>186</v>
      </c>
      <c r="DU131" s="431"/>
      <c r="DV131" s="1" t="s">
        <v>187</v>
      </c>
      <c r="DW131" s="545">
        <v>327.49999999999818</v>
      </c>
      <c r="DX131" s="432" t="s">
        <v>188</v>
      </c>
      <c r="DZ131" s="431"/>
      <c r="EA131" s="1" t="s">
        <v>190</v>
      </c>
      <c r="EB131" s="431"/>
      <c r="EC131" s="1" t="s">
        <v>186</v>
      </c>
      <c r="ED131" s="431"/>
      <c r="EE131" s="1" t="s">
        <v>187</v>
      </c>
      <c r="EG131" s="1" t="s">
        <v>188</v>
      </c>
      <c r="EI131" s="431"/>
      <c r="EJ131" s="1" t="s">
        <v>190</v>
      </c>
      <c r="EK131" s="431"/>
      <c r="EL131" s="1" t="s">
        <v>186</v>
      </c>
      <c r="EM131" s="431"/>
      <c r="EN131" s="1" t="s">
        <v>187</v>
      </c>
      <c r="EP131" s="1" t="s">
        <v>188</v>
      </c>
      <c r="ER131" s="431"/>
      <c r="ES131" s="1" t="s">
        <v>190</v>
      </c>
      <c r="ET131" s="431"/>
      <c r="EU131" s="1" t="s">
        <v>186</v>
      </c>
      <c r="EV131" s="431"/>
      <c r="EW131" s="1" t="s">
        <v>187</v>
      </c>
      <c r="EY131" s="1" t="s">
        <v>188</v>
      </c>
      <c r="FA131" s="431"/>
      <c r="FB131" s="1" t="s">
        <v>190</v>
      </c>
      <c r="FC131" s="431"/>
      <c r="FD131" s="1" t="s">
        <v>186</v>
      </c>
      <c r="FE131" s="431"/>
      <c r="FF131" s="1" t="s">
        <v>187</v>
      </c>
      <c r="FG131" s="427">
        <v>61.499999999996362</v>
      </c>
      <c r="FH131" s="432" t="s">
        <v>188</v>
      </c>
      <c r="FJ131" s="431"/>
      <c r="FK131" s="1" t="s">
        <v>190</v>
      </c>
      <c r="FL131" s="431"/>
      <c r="FM131" s="1" t="s">
        <v>186</v>
      </c>
      <c r="FN131" s="431"/>
      <c r="FO131" s="1" t="s">
        <v>187</v>
      </c>
      <c r="FP131" s="545">
        <v>516.09999999999854</v>
      </c>
      <c r="FQ131" s="432" t="s">
        <v>188</v>
      </c>
      <c r="FS131" s="431"/>
      <c r="FT131" s="1" t="s">
        <v>190</v>
      </c>
      <c r="FU131" s="431"/>
      <c r="FV131" s="1" t="s">
        <v>186</v>
      </c>
      <c r="FW131" s="431"/>
      <c r="FX131" s="1" t="s">
        <v>187</v>
      </c>
      <c r="FZ131" s="1" t="s">
        <v>188</v>
      </c>
      <c r="GB131" s="431"/>
      <c r="GC131" s="1" t="s">
        <v>190</v>
      </c>
      <c r="GD131" s="431"/>
      <c r="GE131" s="1" t="s">
        <v>186</v>
      </c>
      <c r="GF131" s="431"/>
      <c r="GG131" s="1" t="s">
        <v>187</v>
      </c>
      <c r="GI131" s="1" t="s">
        <v>188</v>
      </c>
      <c r="GK131" s="431"/>
      <c r="GL131" s="1" t="s">
        <v>190</v>
      </c>
      <c r="GM131" s="431"/>
      <c r="GN131" s="1" t="s">
        <v>186</v>
      </c>
      <c r="GO131" s="431"/>
      <c r="GP131" s="1" t="s">
        <v>187</v>
      </c>
      <c r="GQ131" s="545">
        <v>631.69999999999709</v>
      </c>
      <c r="GR131" s="432" t="s">
        <v>188</v>
      </c>
      <c r="GT131" s="431"/>
      <c r="GU131" s="1" t="s">
        <v>190</v>
      </c>
      <c r="GV131" s="431"/>
      <c r="GW131" s="1" t="s">
        <v>186</v>
      </c>
      <c r="GX131" s="431"/>
      <c r="GY131" s="1" t="s">
        <v>187</v>
      </c>
      <c r="HA131" s="1" t="s">
        <v>188</v>
      </c>
      <c r="HD131" s="1" t="s">
        <v>190</v>
      </c>
      <c r="HF131" s="1" t="s">
        <v>186</v>
      </c>
      <c r="HH131" s="1" t="s">
        <v>187</v>
      </c>
      <c r="HI131" s="168">
        <v>707.99999999999909</v>
      </c>
      <c r="HJ131" s="1" t="s">
        <v>188</v>
      </c>
      <c r="HL131" s="431"/>
      <c r="HM131" s="1" t="s">
        <v>190</v>
      </c>
      <c r="HN131" s="431"/>
      <c r="HO131" s="1" t="s">
        <v>186</v>
      </c>
      <c r="HP131" s="431"/>
      <c r="HQ131" s="1" t="s">
        <v>187</v>
      </c>
      <c r="HS131" s="1" t="s">
        <v>188</v>
      </c>
      <c r="HU131" s="431"/>
      <c r="HV131" s="1" t="s">
        <v>190</v>
      </c>
      <c r="HW131" s="431"/>
      <c r="HX131" s="1" t="s">
        <v>186</v>
      </c>
      <c r="HY131" s="431"/>
      <c r="HZ131" s="1" t="s">
        <v>187</v>
      </c>
      <c r="IA131" s="545">
        <v>3453.5999999999985</v>
      </c>
      <c r="IB131" s="432" t="s">
        <v>188</v>
      </c>
      <c r="ID131" s="431"/>
      <c r="IE131" s="1" t="s">
        <v>190</v>
      </c>
      <c r="IF131" s="431"/>
      <c r="IG131" s="1" t="s">
        <v>186</v>
      </c>
      <c r="IH131" s="431"/>
      <c r="II131" s="1" t="s">
        <v>187</v>
      </c>
      <c r="IK131" s="1" t="s">
        <v>188</v>
      </c>
      <c r="IM131" s="431"/>
      <c r="IN131" s="1" t="s">
        <v>190</v>
      </c>
      <c r="IO131" s="431"/>
      <c r="IP131" s="1" t="s">
        <v>186</v>
      </c>
      <c r="IQ131" s="431"/>
      <c r="IR131" s="1" t="s">
        <v>187</v>
      </c>
      <c r="IT131" s="1" t="s">
        <v>188</v>
      </c>
      <c r="IW131" s="1" t="s">
        <v>190</v>
      </c>
      <c r="IY131" s="1" t="s">
        <v>186</v>
      </c>
      <c r="JA131" s="1" t="s">
        <v>187</v>
      </c>
      <c r="JB131" s="168">
        <v>358.19999999999982</v>
      </c>
      <c r="JC131" s="1" t="s">
        <v>188</v>
      </c>
      <c r="JE131" s="431"/>
      <c r="JF131" s="1" t="s">
        <v>190</v>
      </c>
      <c r="JG131" s="431"/>
      <c r="JH131" s="1" t="s">
        <v>186</v>
      </c>
      <c r="JI131" s="431"/>
      <c r="JJ131" s="1" t="s">
        <v>187</v>
      </c>
      <c r="JK131" s="427">
        <v>411.59999999999673</v>
      </c>
      <c r="JL131" s="432" t="s">
        <v>188</v>
      </c>
      <c r="JN131" s="431"/>
      <c r="JO131" s="1" t="s">
        <v>190</v>
      </c>
      <c r="JP131" s="431"/>
      <c r="JQ131" s="1" t="s">
        <v>186</v>
      </c>
      <c r="JR131" s="431"/>
      <c r="JS131" s="1" t="s">
        <v>187</v>
      </c>
      <c r="JU131" s="1" t="s">
        <v>188</v>
      </c>
      <c r="JW131" s="431"/>
      <c r="JX131" s="1" t="s">
        <v>190</v>
      </c>
      <c r="JY131" s="431"/>
      <c r="JZ131" s="1" t="s">
        <v>186</v>
      </c>
      <c r="KA131" s="431"/>
      <c r="KB131" s="1" t="s">
        <v>187</v>
      </c>
      <c r="KC131" s="545">
        <v>1666.5999999999494</v>
      </c>
      <c r="KD131" s="432" t="s">
        <v>188</v>
      </c>
      <c r="KG131" s="1" t="s">
        <v>190</v>
      </c>
      <c r="KI131" s="1" t="s">
        <v>186</v>
      </c>
      <c r="KK131" s="1" t="s">
        <v>187</v>
      </c>
      <c r="KL131" s="213">
        <v>1.2999999999983629</v>
      </c>
      <c r="KM131" s="1" t="s">
        <v>188</v>
      </c>
      <c r="KO131" s="431"/>
      <c r="KP131" s="1" t="s">
        <v>190</v>
      </c>
      <c r="KQ131" s="431"/>
      <c r="KR131" s="1" t="s">
        <v>186</v>
      </c>
      <c r="KS131" s="431"/>
      <c r="KT131" s="1" t="s">
        <v>187</v>
      </c>
      <c r="KV131" s="1" t="s">
        <v>188</v>
      </c>
      <c r="KX131" s="431"/>
      <c r="KY131" s="1" t="s">
        <v>190</v>
      </c>
      <c r="KZ131" s="431"/>
      <c r="LA131" s="1" t="s">
        <v>186</v>
      </c>
      <c r="LB131" s="431"/>
      <c r="LC131" s="1" t="s">
        <v>187</v>
      </c>
      <c r="LE131" s="1" t="s">
        <v>188</v>
      </c>
      <c r="LG131" s="431"/>
      <c r="LH131" s="1" t="s">
        <v>190</v>
      </c>
      <c r="LI131" s="431"/>
      <c r="LJ131" s="1" t="s">
        <v>186</v>
      </c>
      <c r="LK131" s="431"/>
      <c r="LL131" s="1" t="s">
        <v>187</v>
      </c>
      <c r="LN131" s="1" t="s">
        <v>188</v>
      </c>
      <c r="LQ131" s="1" t="s">
        <v>190</v>
      </c>
      <c r="LS131" s="1" t="s">
        <v>186</v>
      </c>
      <c r="LU131" s="1" t="s">
        <v>187</v>
      </c>
      <c r="LV131" s="168">
        <v>212.19999999999982</v>
      </c>
      <c r="LW131" s="1" t="s">
        <v>188</v>
      </c>
      <c r="LY131" s="431"/>
      <c r="LZ131" s="1" t="s">
        <v>190</v>
      </c>
      <c r="MA131" s="431"/>
      <c r="MB131" s="1" t="s">
        <v>186</v>
      </c>
      <c r="MC131" s="431"/>
      <c r="MD131" s="1" t="s">
        <v>187</v>
      </c>
      <c r="MF131" s="1" t="s">
        <v>188</v>
      </c>
      <c r="MH131" s="431"/>
      <c r="MI131" s="1" t="s">
        <v>190</v>
      </c>
      <c r="MJ131" s="431"/>
      <c r="MK131" s="1" t="s">
        <v>186</v>
      </c>
      <c r="ML131" s="431"/>
      <c r="MM131" s="1" t="s">
        <v>187</v>
      </c>
      <c r="MN131" s="588">
        <v>988.29999999999563</v>
      </c>
      <c r="MO131" s="432" t="s">
        <v>188</v>
      </c>
      <c r="MQ131" s="431"/>
      <c r="MR131" s="1" t="s">
        <v>190</v>
      </c>
      <c r="MS131" s="431"/>
      <c r="MT131" s="1" t="s">
        <v>186</v>
      </c>
      <c r="MU131" s="431"/>
      <c r="MV131" s="1" t="s">
        <v>187</v>
      </c>
      <c r="MW131" s="545">
        <v>282.99999999999636</v>
      </c>
      <c r="MX131" s="432" t="s">
        <v>188</v>
      </c>
    </row>
    <row r="132" spans="1:363" ht="18">
      <c r="A132" s="129">
        <v>2020</v>
      </c>
      <c r="B132" s="69">
        <f>SUM(D132:AAP132)</f>
        <v>12416.899999999921</v>
      </c>
      <c r="D132"/>
      <c r="E132" s="10">
        <f>D131*0.25</f>
        <v>0</v>
      </c>
      <c r="G132" s="10">
        <f>F131*0.5</f>
        <v>0</v>
      </c>
      <c r="I132" s="10">
        <f>H131*0.75</f>
        <v>0</v>
      </c>
      <c r="K132" s="10">
        <f>J131*1</f>
        <v>374.1</v>
      </c>
      <c r="N132" s="10">
        <f>M131*0.25</f>
        <v>0</v>
      </c>
      <c r="P132" s="10">
        <f>O131*0.5</f>
        <v>0</v>
      </c>
      <c r="R132" s="10">
        <f>Q131*0.75</f>
        <v>0</v>
      </c>
      <c r="T132" s="10">
        <f>S131*1</f>
        <v>183</v>
      </c>
      <c r="W132" s="10">
        <f>V131*0.25</f>
        <v>0</v>
      </c>
      <c r="Y132" s="10">
        <f>X131*0.5</f>
        <v>0</v>
      </c>
      <c r="AA132" s="10">
        <f>Z131*0.75</f>
        <v>0</v>
      </c>
      <c r="AC132" s="10">
        <f>AB131*1</f>
        <v>409.00000000000023</v>
      </c>
      <c r="AF132" s="10">
        <f>AE131*0.25</f>
        <v>0</v>
      </c>
      <c r="AH132" s="10">
        <f>AG131*0.5</f>
        <v>0</v>
      </c>
      <c r="AJ132" s="10">
        <f>AI131*0.75</f>
        <v>0</v>
      </c>
      <c r="AL132" s="10">
        <f>AK131*1</f>
        <v>74.100000000000364</v>
      </c>
      <c r="AO132" s="10">
        <f>AN131*0.25</f>
        <v>0</v>
      </c>
      <c r="AQ132" s="10">
        <f>AP131*0.5</f>
        <v>0</v>
      </c>
      <c r="AS132" s="10">
        <f>AR131*0.75</f>
        <v>0</v>
      </c>
      <c r="AT132"/>
      <c r="AU132" s="10">
        <f>AT131*1</f>
        <v>324.69999999999982</v>
      </c>
      <c r="AX132" s="10">
        <f>AW131*0.25</f>
        <v>0</v>
      </c>
      <c r="AY132"/>
      <c r="AZ132" s="10">
        <f>AY131*0.5</f>
        <v>0</v>
      </c>
      <c r="BA132"/>
      <c r="BB132" s="10">
        <f>BA131*0.75</f>
        <v>0</v>
      </c>
      <c r="BC132"/>
      <c r="BD132" s="10">
        <f>BC131*1</f>
        <v>227.09999999999945</v>
      </c>
      <c r="BG132" s="10">
        <f>BF131*0.25</f>
        <v>0</v>
      </c>
      <c r="BI132" s="10">
        <f>BH131*0.5</f>
        <v>0</v>
      </c>
      <c r="BK132" s="10">
        <f>BJ131*0.75</f>
        <v>0</v>
      </c>
      <c r="BM132" s="10">
        <f>BL131*1</f>
        <v>384.49999999999909</v>
      </c>
      <c r="BP132" s="10">
        <f>BO131*0.25</f>
        <v>0</v>
      </c>
      <c r="BR132" s="10">
        <f>BQ131*0.5</f>
        <v>0</v>
      </c>
      <c r="BT132" s="10">
        <f>BS131*0.75</f>
        <v>0</v>
      </c>
      <c r="BV132" s="10">
        <f>BU131*1</f>
        <v>405.90000000000009</v>
      </c>
      <c r="BX132" s="431"/>
      <c r="BY132" s="10">
        <f>BX131*0.25</f>
        <v>0</v>
      </c>
      <c r="BZ132" s="431"/>
      <c r="CA132" s="10">
        <f>BZ131*0.5</f>
        <v>0</v>
      </c>
      <c r="CB132" s="431"/>
      <c r="CC132" s="10">
        <f>CB131*0.75</f>
        <v>0</v>
      </c>
      <c r="CD132"/>
      <c r="CE132" s="437">
        <f>CD131*1</f>
        <v>127.49999999999818</v>
      </c>
      <c r="CG132" s="431"/>
      <c r="CH132" s="10">
        <f>CG131*0.25</f>
        <v>0</v>
      </c>
      <c r="CI132" s="431"/>
      <c r="CJ132" s="10">
        <f>CI131*0.5</f>
        <v>0</v>
      </c>
      <c r="CK132" s="431"/>
      <c r="CL132" s="10">
        <f>CK131*0.75</f>
        <v>0</v>
      </c>
      <c r="CN132" s="10">
        <f>CM131*1</f>
        <v>0</v>
      </c>
      <c r="CP132" s="431"/>
      <c r="CQ132" s="10">
        <f>CP131*0.25</f>
        <v>0</v>
      </c>
      <c r="CR132" s="431"/>
      <c r="CS132" s="10">
        <f>CR131*0.5</f>
        <v>0</v>
      </c>
      <c r="CT132" s="431"/>
      <c r="CU132" s="10">
        <f>CT131*0.75</f>
        <v>0</v>
      </c>
      <c r="CW132" s="10">
        <f>CV131*1</f>
        <v>0</v>
      </c>
      <c r="CY132" s="431"/>
      <c r="CZ132" s="10">
        <f>CY131*0.25</f>
        <v>0</v>
      </c>
      <c r="DA132" s="431"/>
      <c r="DB132" s="10">
        <f>DA131*0.5</f>
        <v>0</v>
      </c>
      <c r="DC132" s="431"/>
      <c r="DD132" s="10">
        <f>DC131*0.75</f>
        <v>0</v>
      </c>
      <c r="DF132" s="437">
        <f>DE131*1</f>
        <v>287.399999999996</v>
      </c>
      <c r="DH132" s="431"/>
      <c r="DI132" s="10">
        <f>DH131*0.25</f>
        <v>0</v>
      </c>
      <c r="DJ132" s="431"/>
      <c r="DK132" s="10">
        <f>DJ131*0.5</f>
        <v>0</v>
      </c>
      <c r="DL132" s="431"/>
      <c r="DM132" s="10">
        <f>DL131*0.75</f>
        <v>0</v>
      </c>
      <c r="DO132" s="10">
        <f>DN131*1</f>
        <v>0</v>
      </c>
      <c r="DQ132" s="431"/>
      <c r="DR132" s="10">
        <f>DQ131*0.25</f>
        <v>0</v>
      </c>
      <c r="DS132" s="431"/>
      <c r="DT132" s="10">
        <f>DS131*0.5</f>
        <v>0</v>
      </c>
      <c r="DU132" s="431"/>
      <c r="DV132" s="10">
        <f>DU131*0.75</f>
        <v>0</v>
      </c>
      <c r="DX132" s="437">
        <f>DW131*1</f>
        <v>327.49999999999818</v>
      </c>
      <c r="DZ132" s="431"/>
      <c r="EA132" s="10">
        <f>DZ131*0.25</f>
        <v>0</v>
      </c>
      <c r="EB132" s="431"/>
      <c r="EC132" s="10">
        <f>EB131*0.5</f>
        <v>0</v>
      </c>
      <c r="ED132" s="431"/>
      <c r="EE132" s="10">
        <f>ED131*0.75</f>
        <v>0</v>
      </c>
      <c r="EG132" s="10">
        <f>EF131*1</f>
        <v>0</v>
      </c>
      <c r="EI132" s="431"/>
      <c r="EJ132" s="10">
        <f>EI131*0.25</f>
        <v>0</v>
      </c>
      <c r="EK132" s="431"/>
      <c r="EL132" s="10">
        <f>EK131*0.5</f>
        <v>0</v>
      </c>
      <c r="EM132" s="431"/>
      <c r="EN132" s="10">
        <f>EM131*0.75</f>
        <v>0</v>
      </c>
      <c r="EP132" s="10">
        <f>EO131*1</f>
        <v>0</v>
      </c>
      <c r="ER132" s="431"/>
      <c r="ES132" s="10">
        <f>ER131*0.25</f>
        <v>0</v>
      </c>
      <c r="ET132" s="431"/>
      <c r="EU132" s="10">
        <f>ET131*0.5</f>
        <v>0</v>
      </c>
      <c r="EV132" s="431"/>
      <c r="EW132" s="10">
        <f>EV131*0.75</f>
        <v>0</v>
      </c>
      <c r="EY132" s="10">
        <f>EX131*1</f>
        <v>0</v>
      </c>
      <c r="FA132" s="431"/>
      <c r="FB132" s="10">
        <f>FA131*0.25</f>
        <v>0</v>
      </c>
      <c r="FC132" s="431"/>
      <c r="FD132" s="10">
        <f>FC131*0.5</f>
        <v>0</v>
      </c>
      <c r="FE132" s="431"/>
      <c r="FF132" s="10">
        <f>FE131*0.75</f>
        <v>0</v>
      </c>
      <c r="FH132" s="437">
        <f>FG131*1</f>
        <v>61.499999999996362</v>
      </c>
      <c r="FJ132" s="431"/>
      <c r="FK132" s="10">
        <f>FJ131*0.25</f>
        <v>0</v>
      </c>
      <c r="FL132" s="431"/>
      <c r="FM132" s="10">
        <f>FL131*0.5</f>
        <v>0</v>
      </c>
      <c r="FN132" s="431"/>
      <c r="FO132" s="10">
        <f>FN131*0.75</f>
        <v>0</v>
      </c>
      <c r="FP132"/>
      <c r="FQ132" s="437">
        <f>FP131*1</f>
        <v>516.09999999999854</v>
      </c>
      <c r="FS132" s="431"/>
      <c r="FT132" s="10">
        <f>FS131*0.25</f>
        <v>0</v>
      </c>
      <c r="FU132" s="431"/>
      <c r="FV132" s="10">
        <f>FU131*0.5</f>
        <v>0</v>
      </c>
      <c r="FW132" s="431"/>
      <c r="FX132" s="10">
        <f>FW131*0.75</f>
        <v>0</v>
      </c>
      <c r="FZ132" s="10">
        <f>FY131*1</f>
        <v>0</v>
      </c>
      <c r="GB132" s="431"/>
      <c r="GC132" s="10">
        <f>GB131*0.25</f>
        <v>0</v>
      </c>
      <c r="GD132" s="431"/>
      <c r="GE132" s="10">
        <f>GD131*0.5</f>
        <v>0</v>
      </c>
      <c r="GF132" s="431"/>
      <c r="GG132" s="10">
        <f>GF131*0.75</f>
        <v>0</v>
      </c>
      <c r="GI132" s="10">
        <f>GH131*1</f>
        <v>0</v>
      </c>
      <c r="GK132" s="431"/>
      <c r="GL132" s="10">
        <f>GK131*0.25</f>
        <v>0</v>
      </c>
      <c r="GM132" s="431"/>
      <c r="GN132" s="10">
        <f>GM131*0.5</f>
        <v>0</v>
      </c>
      <c r="GO132" s="431"/>
      <c r="GP132" s="10">
        <f>GO131*0.75</f>
        <v>0</v>
      </c>
      <c r="GR132" s="437">
        <f>GQ131*1</f>
        <v>631.69999999999709</v>
      </c>
      <c r="GT132" s="431"/>
      <c r="GU132" s="10">
        <f>GT131*0.25</f>
        <v>0</v>
      </c>
      <c r="GV132" s="431"/>
      <c r="GW132" s="10">
        <f>GV131*0.5</f>
        <v>0</v>
      </c>
      <c r="GX132" s="431"/>
      <c r="GY132" s="10">
        <f>GX131*0.75</f>
        <v>0</v>
      </c>
      <c r="HA132" s="10">
        <f>GZ131*1</f>
        <v>0</v>
      </c>
      <c r="HD132" s="10">
        <f>HC131*0.25</f>
        <v>0</v>
      </c>
      <c r="HF132" s="10">
        <f>HE131*0.5</f>
        <v>0</v>
      </c>
      <c r="HH132" s="10">
        <f>HG131*0.75</f>
        <v>0</v>
      </c>
      <c r="HJ132" s="10">
        <f>HI131*1</f>
        <v>707.99999999999909</v>
      </c>
      <c r="HL132" s="431"/>
      <c r="HM132" s="10">
        <f>HL131*0.25</f>
        <v>0</v>
      </c>
      <c r="HN132" s="431"/>
      <c r="HO132" s="10">
        <f>HN131*0.5</f>
        <v>0</v>
      </c>
      <c r="HP132" s="431"/>
      <c r="HQ132" s="10">
        <f>HP131*0.75</f>
        <v>0</v>
      </c>
      <c r="HS132" s="10">
        <f>HR131*1</f>
        <v>0</v>
      </c>
      <c r="HU132" s="431"/>
      <c r="HV132" s="10">
        <f>HU131*0.25</f>
        <v>0</v>
      </c>
      <c r="HW132" s="431"/>
      <c r="HX132" s="10">
        <f>HW131*0.5</f>
        <v>0</v>
      </c>
      <c r="HY132" s="431"/>
      <c r="HZ132" s="10">
        <f>HY131*0.75</f>
        <v>0</v>
      </c>
      <c r="IB132" s="437">
        <f>IA131*1</f>
        <v>3453.5999999999985</v>
      </c>
      <c r="ID132" s="431"/>
      <c r="IE132" s="10">
        <f>ID131*0.25</f>
        <v>0</v>
      </c>
      <c r="IF132" s="431"/>
      <c r="IG132" s="10">
        <f>IF131*0.5</f>
        <v>0</v>
      </c>
      <c r="IH132" s="431"/>
      <c r="II132" s="10">
        <f>IH131*0.75</f>
        <v>0</v>
      </c>
      <c r="IK132" s="10">
        <f>IJ131*1</f>
        <v>0</v>
      </c>
      <c r="IM132" s="431"/>
      <c r="IN132" s="10">
        <f>IM131*0.25</f>
        <v>0</v>
      </c>
      <c r="IO132" s="431"/>
      <c r="IP132" s="10">
        <f>IO131*0.5</f>
        <v>0</v>
      </c>
      <c r="IQ132" s="431"/>
      <c r="IR132" s="10">
        <f>IQ131*0.75</f>
        <v>0</v>
      </c>
      <c r="IT132" s="10">
        <f>IS131*1</f>
        <v>0</v>
      </c>
      <c r="IW132" s="10">
        <f>IV131*0.25</f>
        <v>0</v>
      </c>
      <c r="IY132" s="10">
        <f>IX131*0.5</f>
        <v>0</v>
      </c>
      <c r="JA132" s="10">
        <f>IZ131*0.75</f>
        <v>0</v>
      </c>
      <c r="JC132" s="10">
        <f>JB131*1</f>
        <v>358.19999999999982</v>
      </c>
      <c r="JE132" s="431"/>
      <c r="JF132" s="10">
        <f>JE131*0.25</f>
        <v>0</v>
      </c>
      <c r="JG132" s="431"/>
      <c r="JH132" s="10">
        <f>JG131*0.5</f>
        <v>0</v>
      </c>
      <c r="JI132" s="431"/>
      <c r="JJ132" s="10">
        <f>JI131*0.75</f>
        <v>0</v>
      </c>
      <c r="JL132" s="437">
        <f>JK131*1</f>
        <v>411.59999999999673</v>
      </c>
      <c r="JN132" s="431"/>
      <c r="JO132" s="10">
        <f>JN131*0.25</f>
        <v>0</v>
      </c>
      <c r="JP132" s="431"/>
      <c r="JQ132" s="10">
        <f>JP131*0.5</f>
        <v>0</v>
      </c>
      <c r="JR132" s="431"/>
      <c r="JS132" s="10">
        <f>JR131*0.75</f>
        <v>0</v>
      </c>
      <c r="JU132" s="10">
        <f>JT131*1</f>
        <v>0</v>
      </c>
      <c r="JW132" s="431"/>
      <c r="JX132" s="10">
        <f>JW131*0.25</f>
        <v>0</v>
      </c>
      <c r="JY132" s="431"/>
      <c r="JZ132" s="10">
        <f>JY131*0.5</f>
        <v>0</v>
      </c>
      <c r="KA132" s="431"/>
      <c r="KB132" s="10">
        <f>KA131*0.75</f>
        <v>0</v>
      </c>
      <c r="KD132" s="437">
        <f t="shared" ref="KD132" si="41">KC131*1</f>
        <v>1666.5999999999494</v>
      </c>
      <c r="KG132" s="10">
        <f>KF131*0.25</f>
        <v>0</v>
      </c>
      <c r="KI132" s="10">
        <f>KH131*0.5</f>
        <v>0</v>
      </c>
      <c r="KK132" s="10">
        <f>KJ131*0.75</f>
        <v>0</v>
      </c>
      <c r="KM132" s="10">
        <f>KL131*1</f>
        <v>1.2999999999983629</v>
      </c>
      <c r="KO132" s="431"/>
      <c r="KP132" s="10">
        <f>KO131*0.25</f>
        <v>0</v>
      </c>
      <c r="KQ132" s="431"/>
      <c r="KR132" s="10">
        <f>KQ131*0.5</f>
        <v>0</v>
      </c>
      <c r="KS132" s="431"/>
      <c r="KT132" s="10">
        <f>KS131*0.75</f>
        <v>0</v>
      </c>
      <c r="KV132" s="10">
        <f>KU131*1</f>
        <v>0</v>
      </c>
      <c r="KX132" s="431"/>
      <c r="KY132" s="10">
        <f>KX131*0.25</f>
        <v>0</v>
      </c>
      <c r="KZ132" s="431"/>
      <c r="LA132" s="10">
        <f>KZ131*0.5</f>
        <v>0</v>
      </c>
      <c r="LB132" s="431"/>
      <c r="LC132" s="10">
        <f>LB131*0.75</f>
        <v>0</v>
      </c>
      <c r="LE132" s="10">
        <f>LD131*1</f>
        <v>0</v>
      </c>
      <c r="LG132" s="431"/>
      <c r="LH132" s="10">
        <f>LG131*0.25</f>
        <v>0</v>
      </c>
      <c r="LI132" s="431"/>
      <c r="LJ132" s="10">
        <f>LI131*0.5</f>
        <v>0</v>
      </c>
      <c r="LK132" s="431"/>
      <c r="LL132" s="10">
        <f>LK131*0.75</f>
        <v>0</v>
      </c>
      <c r="LN132" s="10">
        <f>LM131*1</f>
        <v>0</v>
      </c>
      <c r="LQ132" s="10">
        <f>LP131*0.25</f>
        <v>0</v>
      </c>
      <c r="LS132" s="10">
        <f>LR131*0.5</f>
        <v>0</v>
      </c>
      <c r="LU132" s="10">
        <f>LT131*0.75</f>
        <v>0</v>
      </c>
      <c r="LW132" s="10">
        <f>LV131*1</f>
        <v>212.19999999999982</v>
      </c>
      <c r="LY132" s="431"/>
      <c r="LZ132" s="10">
        <f>LY131*0.25</f>
        <v>0</v>
      </c>
      <c r="MA132" s="431"/>
      <c r="MB132" s="10">
        <f>MA131*0.5</f>
        <v>0</v>
      </c>
      <c r="MC132" s="431"/>
      <c r="MD132" s="10">
        <f>MC131*0.75</f>
        <v>0</v>
      </c>
      <c r="MF132" s="10">
        <f>ME131*1</f>
        <v>0</v>
      </c>
      <c r="MH132" s="431"/>
      <c r="MI132" s="10">
        <f>MH131*0.25</f>
        <v>0</v>
      </c>
      <c r="MJ132" s="431"/>
      <c r="MK132" s="10">
        <f>MJ131*0.5</f>
        <v>0</v>
      </c>
      <c r="ML132" s="431"/>
      <c r="MM132" s="10">
        <f>ML131*0.75</f>
        <v>0</v>
      </c>
      <c r="MO132" s="437">
        <f>MN131*1</f>
        <v>988.29999999999563</v>
      </c>
      <c r="MQ132" s="431"/>
      <c r="MR132" s="10">
        <f>MQ131*0.25</f>
        <v>0</v>
      </c>
      <c r="MS132" s="431"/>
      <c r="MT132" s="10">
        <f>MS131*0.5</f>
        <v>0</v>
      </c>
      <c r="MU132" s="431"/>
      <c r="MV132" s="10">
        <f>MU131*0.75</f>
        <v>0</v>
      </c>
      <c r="MX132" s="437">
        <f>MW131*1</f>
        <v>282.99999999999636</v>
      </c>
    </row>
    <row r="133" spans="1:363" s="60" customFormat="1" ht="15">
      <c r="A133" s="377"/>
      <c r="B133" s="378"/>
      <c r="C133" s="379"/>
      <c r="E133" s="380"/>
      <c r="L133" s="379"/>
      <c r="N133" s="380"/>
      <c r="U133" s="379"/>
      <c r="W133" s="380"/>
      <c r="AD133" s="379"/>
      <c r="AF133" s="380"/>
      <c r="AM133" s="379"/>
      <c r="AO133" s="380"/>
      <c r="AV133" s="379"/>
      <c r="AX133" s="380"/>
      <c r="BE133" s="379"/>
      <c r="BG133" s="380"/>
      <c r="BN133" s="379"/>
      <c r="BP133" s="380"/>
      <c r="BW133" s="379"/>
      <c r="BX133" s="456"/>
      <c r="BY133" s="380"/>
      <c r="BZ133" s="456"/>
      <c r="CB133" s="456"/>
      <c r="CE133" s="456"/>
      <c r="CF133" s="379"/>
      <c r="CG133" s="456"/>
      <c r="CH133" s="380"/>
      <c r="CI133" s="456"/>
      <c r="CK133" s="456"/>
      <c r="CO133" s="379"/>
      <c r="CP133" s="456"/>
      <c r="CQ133" s="380"/>
      <c r="CR133" s="456"/>
      <c r="CT133" s="456"/>
      <c r="CX133" s="379"/>
      <c r="CY133" s="456"/>
      <c r="CZ133" s="380"/>
      <c r="DA133" s="456"/>
      <c r="DC133" s="456"/>
      <c r="DF133" s="456"/>
      <c r="DG133" s="379"/>
      <c r="DH133" s="456"/>
      <c r="DI133" s="380"/>
      <c r="DJ133" s="456"/>
      <c r="DL133" s="456"/>
      <c r="DP133" s="379"/>
      <c r="DQ133" s="456"/>
      <c r="DR133" s="380"/>
      <c r="DS133" s="456"/>
      <c r="DU133" s="456"/>
      <c r="DX133" s="456"/>
      <c r="DY133" s="379"/>
      <c r="DZ133" s="456"/>
      <c r="EA133" s="380"/>
      <c r="EB133" s="456"/>
      <c r="ED133" s="456"/>
      <c r="EH133" s="379"/>
      <c r="EI133" s="456"/>
      <c r="EJ133" s="380"/>
      <c r="EK133" s="456"/>
      <c r="EM133" s="456"/>
      <c r="EQ133" s="379"/>
      <c r="ER133" s="456"/>
      <c r="ES133" s="380"/>
      <c r="ET133" s="456"/>
      <c r="EV133" s="456"/>
      <c r="EZ133" s="379"/>
      <c r="FA133" s="456"/>
      <c r="FB133" s="380"/>
      <c r="FC133" s="456"/>
      <c r="FE133" s="456"/>
      <c r="FH133" s="456"/>
      <c r="FI133" s="379"/>
      <c r="FJ133" s="456"/>
      <c r="FK133" s="380"/>
      <c r="FL133" s="456"/>
      <c r="FN133" s="456"/>
      <c r="FQ133" s="456"/>
      <c r="FR133" s="379"/>
      <c r="FS133" s="456"/>
      <c r="FT133" s="380"/>
      <c r="FU133" s="456"/>
      <c r="FW133" s="456"/>
      <c r="GA133" s="379"/>
      <c r="GB133" s="456"/>
      <c r="GC133" s="380"/>
      <c r="GD133" s="456"/>
      <c r="GF133" s="456"/>
      <c r="GJ133" s="379"/>
      <c r="GK133" s="456"/>
      <c r="GL133" s="380"/>
      <c r="GM133" s="456"/>
      <c r="GO133" s="456"/>
      <c r="GR133" s="456"/>
      <c r="GS133" s="379"/>
      <c r="GT133" s="456"/>
      <c r="GU133" s="380"/>
      <c r="GV133" s="456"/>
      <c r="GX133" s="456"/>
      <c r="HB133" s="379"/>
      <c r="HD133" s="380"/>
      <c r="HK133" s="379"/>
      <c r="HL133" s="456"/>
      <c r="HM133" s="380"/>
      <c r="HN133" s="456"/>
      <c r="HP133" s="456"/>
      <c r="HT133" s="379"/>
      <c r="HU133" s="456"/>
      <c r="HV133" s="380"/>
      <c r="HW133" s="456"/>
      <c r="HY133" s="456"/>
      <c r="IB133" s="456"/>
      <c r="IC133" s="379"/>
      <c r="ID133" s="456"/>
      <c r="IE133" s="380"/>
      <c r="IF133" s="456"/>
      <c r="IH133" s="456"/>
      <c r="IL133" s="379"/>
      <c r="IM133" s="456"/>
      <c r="IN133" s="380"/>
      <c r="IO133" s="456"/>
      <c r="IQ133" s="456"/>
      <c r="IU133" s="379"/>
      <c r="IW133" s="380"/>
      <c r="JD133" s="379"/>
      <c r="JE133" s="456"/>
      <c r="JF133" s="380"/>
      <c r="JG133" s="456"/>
      <c r="JI133" s="456"/>
      <c r="JL133" s="456"/>
      <c r="JM133" s="379"/>
      <c r="JN133" s="456"/>
      <c r="JO133" s="380"/>
      <c r="JP133" s="456"/>
      <c r="JR133" s="456"/>
      <c r="JV133" s="379"/>
      <c r="JW133" s="456"/>
      <c r="JX133" s="380"/>
      <c r="JY133" s="456"/>
      <c r="KA133" s="456"/>
      <c r="KD133" s="456"/>
      <c r="KE133" s="379"/>
      <c r="KG133" s="380"/>
      <c r="KN133" s="379"/>
      <c r="KO133" s="456"/>
      <c r="KP133" s="380"/>
      <c r="KQ133" s="456"/>
      <c r="KS133" s="456"/>
      <c r="KW133" s="379"/>
      <c r="KX133" s="456"/>
      <c r="KY133" s="380"/>
      <c r="KZ133" s="456"/>
      <c r="LB133" s="456"/>
      <c r="LF133" s="379"/>
      <c r="LG133" s="456"/>
      <c r="LH133" s="380"/>
      <c r="LI133" s="456"/>
      <c r="LK133" s="456"/>
      <c r="LO133" s="379"/>
      <c r="LQ133" s="380"/>
      <c r="LX133" s="379"/>
      <c r="LY133" s="456"/>
      <c r="LZ133" s="380"/>
      <c r="MA133" s="456"/>
      <c r="MC133" s="456"/>
      <c r="MG133" s="379"/>
      <c r="MH133" s="456"/>
      <c r="MI133" s="380"/>
      <c r="MJ133" s="456"/>
      <c r="ML133" s="456"/>
      <c r="MO133" s="456"/>
      <c r="MP133" s="379"/>
      <c r="MQ133" s="456"/>
      <c r="MR133" s="380"/>
      <c r="MS133" s="456"/>
      <c r="MU133" s="456"/>
      <c r="MX133" s="456"/>
      <c r="MY133" s="379"/>
    </row>
    <row r="134" spans="1:363" ht="15">
      <c r="A134" s="123" t="s">
        <v>2569</v>
      </c>
      <c r="D134"/>
      <c r="E134" s="1" t="s">
        <v>190</v>
      </c>
      <c r="G134" s="1" t="s">
        <v>186</v>
      </c>
      <c r="I134" s="1" t="s">
        <v>187</v>
      </c>
      <c r="J134" s="157">
        <v>414.40000000000003</v>
      </c>
      <c r="K134" s="1" t="s">
        <v>188</v>
      </c>
      <c r="N134" s="1" t="s">
        <v>190</v>
      </c>
      <c r="P134" s="1" t="s">
        <v>186</v>
      </c>
      <c r="R134" s="1" t="s">
        <v>187</v>
      </c>
      <c r="S134" s="168">
        <v>203.00000000000011</v>
      </c>
      <c r="T134" s="1" t="s">
        <v>188</v>
      </c>
      <c r="W134" s="1" t="s">
        <v>190</v>
      </c>
      <c r="Y134" s="1" t="s">
        <v>186</v>
      </c>
      <c r="AA134" s="1" t="s">
        <v>187</v>
      </c>
      <c r="AB134" s="168">
        <v>367.49999999999977</v>
      </c>
      <c r="AC134" s="1" t="s">
        <v>188</v>
      </c>
      <c r="AF134" s="1" t="s">
        <v>190</v>
      </c>
      <c r="AH134" s="1" t="s">
        <v>186</v>
      </c>
      <c r="AJ134" s="1" t="s">
        <v>187</v>
      </c>
      <c r="AK134" s="168">
        <v>240</v>
      </c>
      <c r="AL134" s="1" t="s">
        <v>188</v>
      </c>
      <c r="AO134" s="1" t="s">
        <v>190</v>
      </c>
      <c r="AQ134" s="1" t="s">
        <v>186</v>
      </c>
      <c r="AS134" s="1" t="s">
        <v>187</v>
      </c>
      <c r="AT134" s="168">
        <v>446.79999999999927</v>
      </c>
      <c r="AU134" s="1" t="s">
        <v>188</v>
      </c>
      <c r="AX134" s="1" t="s">
        <v>190</v>
      </c>
      <c r="AY134"/>
      <c r="AZ134" s="1" t="s">
        <v>186</v>
      </c>
      <c r="BA134"/>
      <c r="BB134" s="1" t="s">
        <v>187</v>
      </c>
      <c r="BC134" s="168">
        <v>686.20000000000027</v>
      </c>
      <c r="BD134" s="1" t="s">
        <v>188</v>
      </c>
      <c r="BG134" s="1" t="s">
        <v>190</v>
      </c>
      <c r="BI134" s="1" t="s">
        <v>186</v>
      </c>
      <c r="BK134" s="1" t="s">
        <v>187</v>
      </c>
      <c r="BL134" s="168">
        <v>513.39999999999964</v>
      </c>
      <c r="BM134" s="1" t="s">
        <v>188</v>
      </c>
      <c r="BP134" s="1" t="s">
        <v>190</v>
      </c>
      <c r="BR134" s="1" t="s">
        <v>186</v>
      </c>
      <c r="BT134" s="1" t="s">
        <v>187</v>
      </c>
      <c r="BU134" s="168">
        <v>663.39999999999873</v>
      </c>
      <c r="BV134" s="1" t="s">
        <v>188</v>
      </c>
      <c r="BX134" s="431"/>
      <c r="BY134" s="1" t="s">
        <v>190</v>
      </c>
      <c r="BZ134" s="431"/>
      <c r="CA134" s="1" t="s">
        <v>186</v>
      </c>
      <c r="CB134" s="431"/>
      <c r="CC134" s="1" t="s">
        <v>187</v>
      </c>
      <c r="CD134" s="427">
        <v>172.99999999999818</v>
      </c>
      <c r="CE134" s="432" t="s">
        <v>188</v>
      </c>
      <c r="CG134" s="431"/>
      <c r="CH134" s="1" t="s">
        <v>190</v>
      </c>
      <c r="CI134" s="431"/>
      <c r="CJ134" s="1" t="s">
        <v>186</v>
      </c>
      <c r="CK134" s="431"/>
      <c r="CL134" s="1" t="s">
        <v>187</v>
      </c>
      <c r="CN134" s="1" t="s">
        <v>188</v>
      </c>
      <c r="CP134" s="431"/>
      <c r="CQ134" s="1" t="s">
        <v>190</v>
      </c>
      <c r="CR134" s="431"/>
      <c r="CS134" s="1" t="s">
        <v>186</v>
      </c>
      <c r="CT134" s="431"/>
      <c r="CU134" s="1" t="s">
        <v>187</v>
      </c>
      <c r="CW134" s="1" t="s">
        <v>188</v>
      </c>
      <c r="CY134" s="431"/>
      <c r="CZ134" s="1" t="s">
        <v>190</v>
      </c>
      <c r="DA134" s="431"/>
      <c r="DB134" s="1" t="s">
        <v>186</v>
      </c>
      <c r="DC134" s="431"/>
      <c r="DD134" s="1" t="s">
        <v>187</v>
      </c>
      <c r="DE134" s="545">
        <v>465.49999999999818</v>
      </c>
      <c r="DF134" s="432" t="s">
        <v>188</v>
      </c>
      <c r="DH134" s="431"/>
      <c r="DI134" s="1" t="s">
        <v>190</v>
      </c>
      <c r="DJ134" s="431"/>
      <c r="DK134" s="1" t="s">
        <v>186</v>
      </c>
      <c r="DL134" s="431"/>
      <c r="DM134" s="1" t="s">
        <v>187</v>
      </c>
      <c r="DO134" s="1" t="s">
        <v>188</v>
      </c>
      <c r="DQ134" s="431"/>
      <c r="DR134" s="1" t="s">
        <v>190</v>
      </c>
      <c r="DS134" s="431"/>
      <c r="DT134" s="1" t="s">
        <v>186</v>
      </c>
      <c r="DU134" s="431"/>
      <c r="DV134" s="1" t="s">
        <v>187</v>
      </c>
      <c r="DW134" s="545">
        <v>419.79999999999927</v>
      </c>
      <c r="DX134" s="432" t="s">
        <v>188</v>
      </c>
      <c r="DZ134" s="431"/>
      <c r="EA134" s="1" t="s">
        <v>190</v>
      </c>
      <c r="EB134" s="431"/>
      <c r="EC134" s="1" t="s">
        <v>186</v>
      </c>
      <c r="ED134" s="431"/>
      <c r="EE134" s="1" t="s">
        <v>187</v>
      </c>
      <c r="EG134" s="1" t="s">
        <v>188</v>
      </c>
      <c r="EI134" s="431"/>
      <c r="EJ134" s="1" t="s">
        <v>190</v>
      </c>
      <c r="EK134" s="431"/>
      <c r="EL134" s="1" t="s">
        <v>186</v>
      </c>
      <c r="EM134" s="431"/>
      <c r="EN134" s="1" t="s">
        <v>187</v>
      </c>
      <c r="EP134" s="1" t="s">
        <v>188</v>
      </c>
      <c r="ER134" s="431"/>
      <c r="ES134" s="1" t="s">
        <v>190</v>
      </c>
      <c r="ET134" s="431"/>
      <c r="EU134" s="1" t="s">
        <v>186</v>
      </c>
      <c r="EV134" s="431"/>
      <c r="EW134" s="1" t="s">
        <v>187</v>
      </c>
      <c r="EY134" s="1" t="s">
        <v>188</v>
      </c>
      <c r="FA134" s="431"/>
      <c r="FB134" s="1" t="s">
        <v>190</v>
      </c>
      <c r="FC134" s="431"/>
      <c r="FD134" s="1" t="s">
        <v>186</v>
      </c>
      <c r="FE134" s="431"/>
      <c r="FF134" s="1" t="s">
        <v>187</v>
      </c>
      <c r="FG134" s="427">
        <v>324.00000000000182</v>
      </c>
      <c r="FH134" s="432" t="s">
        <v>188</v>
      </c>
      <c r="FJ134" s="431"/>
      <c r="FK134" s="1" t="s">
        <v>190</v>
      </c>
      <c r="FL134" s="431"/>
      <c r="FM134" s="1" t="s">
        <v>186</v>
      </c>
      <c r="FN134" s="431"/>
      <c r="FO134" s="1" t="s">
        <v>187</v>
      </c>
      <c r="FP134" s="545">
        <v>515.39999999999964</v>
      </c>
      <c r="FQ134" s="432" t="s">
        <v>188</v>
      </c>
      <c r="FS134" s="431"/>
      <c r="FT134" s="1" t="s">
        <v>190</v>
      </c>
      <c r="FU134" s="431"/>
      <c r="FV134" s="1" t="s">
        <v>186</v>
      </c>
      <c r="FW134" s="431"/>
      <c r="FX134" s="1" t="s">
        <v>187</v>
      </c>
      <c r="FZ134" s="1" t="s">
        <v>188</v>
      </c>
      <c r="GB134" s="431"/>
      <c r="GC134" s="1" t="s">
        <v>190</v>
      </c>
      <c r="GD134" s="431"/>
      <c r="GE134" s="1" t="s">
        <v>186</v>
      </c>
      <c r="GF134" s="431"/>
      <c r="GG134" s="1" t="s">
        <v>187</v>
      </c>
      <c r="GI134" s="1" t="s">
        <v>188</v>
      </c>
      <c r="GK134" s="431"/>
      <c r="GL134" s="1" t="s">
        <v>190</v>
      </c>
      <c r="GM134" s="431"/>
      <c r="GN134" s="1" t="s">
        <v>186</v>
      </c>
      <c r="GO134" s="431"/>
      <c r="GP134" s="1" t="s">
        <v>187</v>
      </c>
      <c r="GQ134" s="545">
        <v>839.40000000000146</v>
      </c>
      <c r="GR134" s="432" t="s">
        <v>188</v>
      </c>
      <c r="GT134" s="431"/>
      <c r="GU134" s="1" t="s">
        <v>190</v>
      </c>
      <c r="GV134" s="431"/>
      <c r="GW134" s="1" t="s">
        <v>186</v>
      </c>
      <c r="GX134" s="431"/>
      <c r="GY134" s="1" t="s">
        <v>187</v>
      </c>
      <c r="HA134" s="1" t="s">
        <v>188</v>
      </c>
      <c r="HD134" s="1" t="s">
        <v>190</v>
      </c>
      <c r="HF134" s="1" t="s">
        <v>186</v>
      </c>
      <c r="HH134" s="1" t="s">
        <v>187</v>
      </c>
      <c r="HI134" s="168">
        <v>800.79999999999927</v>
      </c>
      <c r="HJ134" s="1" t="s">
        <v>188</v>
      </c>
      <c r="HL134" s="431"/>
      <c r="HM134" s="1" t="s">
        <v>190</v>
      </c>
      <c r="HN134" s="431"/>
      <c r="HO134" s="1" t="s">
        <v>186</v>
      </c>
      <c r="HP134" s="431"/>
      <c r="HQ134" s="1" t="s">
        <v>187</v>
      </c>
      <c r="HS134" s="1" t="s">
        <v>188</v>
      </c>
      <c r="HU134" s="431"/>
      <c r="HV134" s="1" t="s">
        <v>190</v>
      </c>
      <c r="HW134" s="431"/>
      <c r="HX134" s="1" t="s">
        <v>186</v>
      </c>
      <c r="HY134" s="431"/>
      <c r="HZ134" s="1" t="s">
        <v>187</v>
      </c>
      <c r="IA134" s="545">
        <v>3449.0999999999985</v>
      </c>
      <c r="IB134" s="432" t="s">
        <v>188</v>
      </c>
      <c r="ID134" s="431"/>
      <c r="IE134" s="1" t="s">
        <v>190</v>
      </c>
      <c r="IF134" s="431"/>
      <c r="IG134" s="1" t="s">
        <v>186</v>
      </c>
      <c r="IH134" s="431"/>
      <c r="II134" s="1" t="s">
        <v>187</v>
      </c>
      <c r="IK134" s="1" t="s">
        <v>188</v>
      </c>
      <c r="IM134" s="431"/>
      <c r="IN134" s="1" t="s">
        <v>190</v>
      </c>
      <c r="IO134" s="431"/>
      <c r="IP134" s="1" t="s">
        <v>186</v>
      </c>
      <c r="IQ134" s="431"/>
      <c r="IR134" s="1" t="s">
        <v>187</v>
      </c>
      <c r="IT134" s="1" t="s">
        <v>188</v>
      </c>
      <c r="IW134" s="1" t="s">
        <v>190</v>
      </c>
      <c r="IY134" s="1" t="s">
        <v>186</v>
      </c>
      <c r="JA134" s="1" t="s">
        <v>187</v>
      </c>
      <c r="JB134" s="168">
        <v>554.5</v>
      </c>
      <c r="JC134" s="1" t="s">
        <v>188</v>
      </c>
      <c r="JE134" s="431"/>
      <c r="JF134" s="1" t="s">
        <v>190</v>
      </c>
      <c r="JG134" s="431"/>
      <c r="JH134" s="1" t="s">
        <v>186</v>
      </c>
      <c r="JI134" s="431"/>
      <c r="JJ134" s="1" t="s">
        <v>187</v>
      </c>
      <c r="JK134" s="427">
        <v>572.10000000000036</v>
      </c>
      <c r="JL134" s="432" t="s">
        <v>188</v>
      </c>
      <c r="JN134" s="431"/>
      <c r="JO134" s="1" t="s">
        <v>190</v>
      </c>
      <c r="JP134" s="431"/>
      <c r="JQ134" s="1" t="s">
        <v>186</v>
      </c>
      <c r="JR134" s="431"/>
      <c r="JS134" s="1" t="s">
        <v>187</v>
      </c>
      <c r="JU134" s="1" t="s">
        <v>188</v>
      </c>
      <c r="JW134" s="431"/>
      <c r="JX134" s="1" t="s">
        <v>190</v>
      </c>
      <c r="JY134" s="431"/>
      <c r="JZ134" s="1" t="s">
        <v>186</v>
      </c>
      <c r="KA134" s="431"/>
      <c r="KB134" s="1" t="s">
        <v>187</v>
      </c>
      <c r="KC134" s="545">
        <v>342.100000000004</v>
      </c>
      <c r="KD134" s="432" t="s">
        <v>188</v>
      </c>
      <c r="KG134" s="1" t="s">
        <v>190</v>
      </c>
      <c r="KI134" s="1" t="s">
        <v>186</v>
      </c>
      <c r="KK134" s="1" t="s">
        <v>187</v>
      </c>
      <c r="KL134" s="213">
        <v>226.49999999999818</v>
      </c>
      <c r="KM134" s="1" t="s">
        <v>188</v>
      </c>
      <c r="KO134" s="431"/>
      <c r="KP134" s="1" t="s">
        <v>190</v>
      </c>
      <c r="KQ134" s="431"/>
      <c r="KR134" s="1" t="s">
        <v>186</v>
      </c>
      <c r="KS134" s="431"/>
      <c r="KT134" s="1" t="s">
        <v>187</v>
      </c>
      <c r="KV134" s="1" t="s">
        <v>188</v>
      </c>
      <c r="KX134" s="431"/>
      <c r="KY134" s="1" t="s">
        <v>190</v>
      </c>
      <c r="KZ134" s="431"/>
      <c r="LA134" s="1" t="s">
        <v>186</v>
      </c>
      <c r="LB134" s="431"/>
      <c r="LC134" s="1" t="s">
        <v>187</v>
      </c>
      <c r="LE134" s="1" t="s">
        <v>188</v>
      </c>
      <c r="LG134" s="431"/>
      <c r="LH134" s="1" t="s">
        <v>190</v>
      </c>
      <c r="LI134" s="431"/>
      <c r="LJ134" s="1" t="s">
        <v>186</v>
      </c>
      <c r="LK134" s="431"/>
      <c r="LL134" s="1" t="s">
        <v>187</v>
      </c>
      <c r="LN134" s="1" t="s">
        <v>188</v>
      </c>
      <c r="LQ134" s="1" t="s">
        <v>190</v>
      </c>
      <c r="LS134" s="1" t="s">
        <v>186</v>
      </c>
      <c r="LU134" s="1" t="s">
        <v>187</v>
      </c>
      <c r="LV134" s="168">
        <v>241</v>
      </c>
      <c r="LW134" s="1" t="s">
        <v>188</v>
      </c>
      <c r="LY134" s="431"/>
      <c r="LZ134" s="1" t="s">
        <v>190</v>
      </c>
      <c r="MA134" s="431"/>
      <c r="MB134" s="1" t="s">
        <v>186</v>
      </c>
      <c r="MC134" s="431"/>
      <c r="MD134" s="1" t="s">
        <v>187</v>
      </c>
      <c r="MF134" s="1" t="s">
        <v>188</v>
      </c>
      <c r="MH134" s="431"/>
      <c r="MI134" s="1" t="s">
        <v>190</v>
      </c>
      <c r="MJ134" s="431"/>
      <c r="MK134" s="1" t="s">
        <v>186</v>
      </c>
      <c r="ML134" s="431"/>
      <c r="MM134" s="1" t="s">
        <v>187</v>
      </c>
      <c r="MN134" s="588">
        <v>1062.2000000000007</v>
      </c>
      <c r="MO134" s="432" t="s">
        <v>188</v>
      </c>
      <c r="MQ134" s="431"/>
      <c r="MR134" s="1" t="s">
        <v>190</v>
      </c>
      <c r="MS134" s="431"/>
      <c r="MT134" s="1" t="s">
        <v>186</v>
      </c>
      <c r="MU134" s="431"/>
      <c r="MV134" s="1" t="s">
        <v>187</v>
      </c>
      <c r="MW134" s="545">
        <v>222.50000000000364</v>
      </c>
      <c r="MX134" s="432" t="s">
        <v>188</v>
      </c>
    </row>
    <row r="135" spans="1:363" ht="18">
      <c r="A135" s="129">
        <v>2020</v>
      </c>
      <c r="B135" s="69">
        <f>SUM(D135:AAP135)</f>
        <v>13742.6</v>
      </c>
      <c r="D135"/>
      <c r="E135" s="10">
        <f>D134*0.25</f>
        <v>0</v>
      </c>
      <c r="G135" s="10">
        <f>F134*0.5</f>
        <v>0</v>
      </c>
      <c r="I135" s="10">
        <f>H134*0.75</f>
        <v>0</v>
      </c>
      <c r="K135" s="10">
        <f>J134*1</f>
        <v>414.40000000000003</v>
      </c>
      <c r="N135" s="10">
        <f>M134*0.25</f>
        <v>0</v>
      </c>
      <c r="P135" s="10">
        <f>O134*0.5</f>
        <v>0</v>
      </c>
      <c r="R135" s="10">
        <f>Q134*0.75</f>
        <v>0</v>
      </c>
      <c r="T135" s="10">
        <f>S134*1</f>
        <v>203.00000000000011</v>
      </c>
      <c r="W135" s="10">
        <f>V134*0.25</f>
        <v>0</v>
      </c>
      <c r="Y135" s="10">
        <f>X134*0.5</f>
        <v>0</v>
      </c>
      <c r="AA135" s="10">
        <f>Z134*0.75</f>
        <v>0</v>
      </c>
      <c r="AC135" s="10">
        <f>AB134*1</f>
        <v>367.49999999999977</v>
      </c>
      <c r="AF135" s="10">
        <f>AE134*0.25</f>
        <v>0</v>
      </c>
      <c r="AH135" s="10">
        <f>AG134*0.5</f>
        <v>0</v>
      </c>
      <c r="AJ135" s="10">
        <f>AI134*0.75</f>
        <v>0</v>
      </c>
      <c r="AL135" s="10">
        <f>AK134*1</f>
        <v>240</v>
      </c>
      <c r="AO135" s="10">
        <f>AN134*0.25</f>
        <v>0</v>
      </c>
      <c r="AQ135" s="10">
        <f>AP134*0.5</f>
        <v>0</v>
      </c>
      <c r="AS135" s="10">
        <f>AR134*0.75</f>
        <v>0</v>
      </c>
      <c r="AT135"/>
      <c r="AU135" s="10">
        <f>AT134*1</f>
        <v>446.79999999999927</v>
      </c>
      <c r="AX135" s="10">
        <f>AW134*0.25</f>
        <v>0</v>
      </c>
      <c r="AY135"/>
      <c r="AZ135" s="10">
        <f>AY134*0.5</f>
        <v>0</v>
      </c>
      <c r="BA135"/>
      <c r="BB135" s="10">
        <f>BA134*0.75</f>
        <v>0</v>
      </c>
      <c r="BC135"/>
      <c r="BD135" s="10">
        <f>BC134*1</f>
        <v>686.20000000000027</v>
      </c>
      <c r="BG135" s="10">
        <f>BF134*0.25</f>
        <v>0</v>
      </c>
      <c r="BI135" s="10">
        <f>BH134*0.5</f>
        <v>0</v>
      </c>
      <c r="BK135" s="10">
        <f>BJ134*0.75</f>
        <v>0</v>
      </c>
      <c r="BM135" s="10">
        <f>BL134*1</f>
        <v>513.39999999999964</v>
      </c>
      <c r="BP135" s="10">
        <f>BO134*0.25</f>
        <v>0</v>
      </c>
      <c r="BR135" s="10">
        <f>BQ134*0.5</f>
        <v>0</v>
      </c>
      <c r="BT135" s="10">
        <f>BS134*0.75</f>
        <v>0</v>
      </c>
      <c r="BV135" s="10">
        <f>BU134*1</f>
        <v>663.39999999999873</v>
      </c>
      <c r="BX135" s="431"/>
      <c r="BY135" s="10">
        <f>BX134*0.25</f>
        <v>0</v>
      </c>
      <c r="BZ135" s="431"/>
      <c r="CA135" s="10">
        <f>BZ134*0.5</f>
        <v>0</v>
      </c>
      <c r="CB135" s="431"/>
      <c r="CC135" s="10">
        <f>CB134*0.75</f>
        <v>0</v>
      </c>
      <c r="CD135"/>
      <c r="CE135" s="437">
        <f>CD134*1</f>
        <v>172.99999999999818</v>
      </c>
      <c r="CG135" s="431"/>
      <c r="CH135" s="10">
        <f>CG134*0.25</f>
        <v>0</v>
      </c>
      <c r="CI135" s="431"/>
      <c r="CJ135" s="10">
        <f>CI134*0.5</f>
        <v>0</v>
      </c>
      <c r="CK135" s="431"/>
      <c r="CL135" s="10">
        <f>CK134*0.75</f>
        <v>0</v>
      </c>
      <c r="CN135" s="10">
        <f>CM134*1</f>
        <v>0</v>
      </c>
      <c r="CP135" s="431"/>
      <c r="CQ135" s="10">
        <f>CP134*0.25</f>
        <v>0</v>
      </c>
      <c r="CR135" s="431"/>
      <c r="CS135" s="10">
        <f>CR134*0.5</f>
        <v>0</v>
      </c>
      <c r="CT135" s="431"/>
      <c r="CU135" s="10">
        <f>CT134*0.75</f>
        <v>0</v>
      </c>
      <c r="CW135" s="10">
        <f>CV134*1</f>
        <v>0</v>
      </c>
      <c r="CY135" s="431"/>
      <c r="CZ135" s="10">
        <f>CY134*0.25</f>
        <v>0</v>
      </c>
      <c r="DA135" s="431"/>
      <c r="DB135" s="10">
        <f>DA134*0.5</f>
        <v>0</v>
      </c>
      <c r="DC135" s="431"/>
      <c r="DD135" s="10">
        <f>DC134*0.75</f>
        <v>0</v>
      </c>
      <c r="DF135" s="437">
        <f>DE134*1</f>
        <v>465.49999999999818</v>
      </c>
      <c r="DH135" s="431"/>
      <c r="DI135" s="10">
        <f>DH134*0.25</f>
        <v>0</v>
      </c>
      <c r="DJ135" s="431"/>
      <c r="DK135" s="10">
        <f>DJ134*0.5</f>
        <v>0</v>
      </c>
      <c r="DL135" s="431"/>
      <c r="DM135" s="10">
        <f>DL134*0.75</f>
        <v>0</v>
      </c>
      <c r="DO135" s="10">
        <f>DN134*1</f>
        <v>0</v>
      </c>
      <c r="DQ135" s="431"/>
      <c r="DR135" s="10">
        <f>DQ134*0.25</f>
        <v>0</v>
      </c>
      <c r="DS135" s="431"/>
      <c r="DT135" s="10">
        <f>DS134*0.5</f>
        <v>0</v>
      </c>
      <c r="DU135" s="431"/>
      <c r="DV135" s="10">
        <f>DU134*0.75</f>
        <v>0</v>
      </c>
      <c r="DX135" s="437">
        <f>DW134*1</f>
        <v>419.79999999999927</v>
      </c>
      <c r="DZ135" s="431"/>
      <c r="EA135" s="10">
        <f>DZ134*0.25</f>
        <v>0</v>
      </c>
      <c r="EB135" s="431"/>
      <c r="EC135" s="10">
        <f>EB134*0.5</f>
        <v>0</v>
      </c>
      <c r="ED135" s="431"/>
      <c r="EE135" s="10">
        <f>ED134*0.75</f>
        <v>0</v>
      </c>
      <c r="EG135" s="10">
        <f>EF134*1</f>
        <v>0</v>
      </c>
      <c r="EI135" s="431"/>
      <c r="EJ135" s="10">
        <f>EI134*0.25</f>
        <v>0</v>
      </c>
      <c r="EK135" s="431"/>
      <c r="EL135" s="10">
        <f>EK134*0.5</f>
        <v>0</v>
      </c>
      <c r="EM135" s="431"/>
      <c r="EN135" s="10">
        <f>EM134*0.75</f>
        <v>0</v>
      </c>
      <c r="EP135" s="10">
        <f>EO134*1</f>
        <v>0</v>
      </c>
      <c r="ER135" s="431"/>
      <c r="ES135" s="10">
        <f>ER134*0.25</f>
        <v>0</v>
      </c>
      <c r="ET135" s="431"/>
      <c r="EU135" s="10">
        <f>ET134*0.5</f>
        <v>0</v>
      </c>
      <c r="EV135" s="431"/>
      <c r="EW135" s="10">
        <f>EV134*0.75</f>
        <v>0</v>
      </c>
      <c r="EY135" s="10">
        <f>EX134*1</f>
        <v>0</v>
      </c>
      <c r="FA135" s="431"/>
      <c r="FB135" s="10">
        <f>FA134*0.25</f>
        <v>0</v>
      </c>
      <c r="FC135" s="431"/>
      <c r="FD135" s="10">
        <f>FC134*0.5</f>
        <v>0</v>
      </c>
      <c r="FE135" s="431"/>
      <c r="FF135" s="10">
        <f>FE134*0.75</f>
        <v>0</v>
      </c>
      <c r="FH135" s="437">
        <f>FG134*1</f>
        <v>324.00000000000182</v>
      </c>
      <c r="FJ135" s="431"/>
      <c r="FK135" s="10">
        <f>FJ134*0.25</f>
        <v>0</v>
      </c>
      <c r="FL135" s="431"/>
      <c r="FM135" s="10">
        <f>FL134*0.5</f>
        <v>0</v>
      </c>
      <c r="FN135" s="431"/>
      <c r="FO135" s="10">
        <f>FN134*0.75</f>
        <v>0</v>
      </c>
      <c r="FP135"/>
      <c r="FQ135" s="437">
        <f>FP134*1</f>
        <v>515.39999999999964</v>
      </c>
      <c r="FS135" s="431"/>
      <c r="FT135" s="10">
        <f>FS134*0.25</f>
        <v>0</v>
      </c>
      <c r="FU135" s="431"/>
      <c r="FV135" s="10">
        <f>FU134*0.5</f>
        <v>0</v>
      </c>
      <c r="FW135" s="431"/>
      <c r="FX135" s="10">
        <f>FW134*0.75</f>
        <v>0</v>
      </c>
      <c r="FZ135" s="10">
        <f>FY134*1</f>
        <v>0</v>
      </c>
      <c r="GB135" s="431"/>
      <c r="GC135" s="10">
        <f>GB134*0.25</f>
        <v>0</v>
      </c>
      <c r="GD135" s="431"/>
      <c r="GE135" s="10">
        <f>GD134*0.5</f>
        <v>0</v>
      </c>
      <c r="GF135" s="431"/>
      <c r="GG135" s="10">
        <f>GF134*0.75</f>
        <v>0</v>
      </c>
      <c r="GI135" s="10">
        <f>GH134*1</f>
        <v>0</v>
      </c>
      <c r="GK135" s="431"/>
      <c r="GL135" s="10">
        <f>GK134*0.25</f>
        <v>0</v>
      </c>
      <c r="GM135" s="431"/>
      <c r="GN135" s="10">
        <f>GM134*0.5</f>
        <v>0</v>
      </c>
      <c r="GO135" s="431"/>
      <c r="GP135" s="10">
        <f>GO134*0.75</f>
        <v>0</v>
      </c>
      <c r="GR135" s="437">
        <f>GQ134*1</f>
        <v>839.40000000000146</v>
      </c>
      <c r="GT135" s="431"/>
      <c r="GU135" s="10">
        <f>GT134*0.25</f>
        <v>0</v>
      </c>
      <c r="GV135" s="431"/>
      <c r="GW135" s="10">
        <f>GV134*0.5</f>
        <v>0</v>
      </c>
      <c r="GX135" s="431"/>
      <c r="GY135" s="10">
        <f>GX134*0.75</f>
        <v>0</v>
      </c>
      <c r="HA135" s="10">
        <f>GZ134*1</f>
        <v>0</v>
      </c>
      <c r="HD135" s="10">
        <f>HC134*0.25</f>
        <v>0</v>
      </c>
      <c r="HF135" s="10">
        <f>HE134*0.5</f>
        <v>0</v>
      </c>
      <c r="HH135" s="10">
        <f>HG134*0.75</f>
        <v>0</v>
      </c>
      <c r="HJ135" s="10">
        <f>HI134*1</f>
        <v>800.79999999999927</v>
      </c>
      <c r="HL135" s="431"/>
      <c r="HM135" s="10">
        <f>HL134*0.25</f>
        <v>0</v>
      </c>
      <c r="HN135" s="431"/>
      <c r="HO135" s="10">
        <f>HN134*0.5</f>
        <v>0</v>
      </c>
      <c r="HP135" s="431"/>
      <c r="HQ135" s="10">
        <f>HP134*0.75</f>
        <v>0</v>
      </c>
      <c r="HS135" s="10">
        <f>HR134*1</f>
        <v>0</v>
      </c>
      <c r="HU135" s="431"/>
      <c r="HV135" s="10">
        <f>HU134*0.25</f>
        <v>0</v>
      </c>
      <c r="HW135" s="431"/>
      <c r="HX135" s="10">
        <f>HW134*0.5</f>
        <v>0</v>
      </c>
      <c r="HY135" s="431"/>
      <c r="HZ135" s="10">
        <f>HY134*0.75</f>
        <v>0</v>
      </c>
      <c r="IB135" s="437">
        <f>IA134*1</f>
        <v>3449.0999999999985</v>
      </c>
      <c r="ID135" s="431"/>
      <c r="IE135" s="10">
        <f>ID134*0.25</f>
        <v>0</v>
      </c>
      <c r="IF135" s="431"/>
      <c r="IG135" s="10">
        <f>IF134*0.5</f>
        <v>0</v>
      </c>
      <c r="IH135" s="431"/>
      <c r="II135" s="10">
        <f>IH134*0.75</f>
        <v>0</v>
      </c>
      <c r="IK135" s="10">
        <f>IJ134*1</f>
        <v>0</v>
      </c>
      <c r="IM135" s="431"/>
      <c r="IN135" s="10">
        <f>IM134*0.25</f>
        <v>0</v>
      </c>
      <c r="IO135" s="431"/>
      <c r="IP135" s="10">
        <f>IO134*0.5</f>
        <v>0</v>
      </c>
      <c r="IQ135" s="431"/>
      <c r="IR135" s="10">
        <f>IQ134*0.75</f>
        <v>0</v>
      </c>
      <c r="IT135" s="10">
        <f>IS134*1</f>
        <v>0</v>
      </c>
      <c r="IW135" s="10">
        <f>IV134*0.25</f>
        <v>0</v>
      </c>
      <c r="IY135" s="10">
        <f>IX134*0.5</f>
        <v>0</v>
      </c>
      <c r="JA135" s="10">
        <f>IZ134*0.75</f>
        <v>0</v>
      </c>
      <c r="JC135" s="10">
        <f>JB134*1</f>
        <v>554.5</v>
      </c>
      <c r="JE135" s="431"/>
      <c r="JF135" s="10">
        <f>JE134*0.25</f>
        <v>0</v>
      </c>
      <c r="JG135" s="431"/>
      <c r="JH135" s="10">
        <f>JG134*0.5</f>
        <v>0</v>
      </c>
      <c r="JI135" s="431"/>
      <c r="JJ135" s="10">
        <f>JI134*0.75</f>
        <v>0</v>
      </c>
      <c r="JL135" s="437">
        <f>JK134*1</f>
        <v>572.10000000000036</v>
      </c>
      <c r="JN135" s="431"/>
      <c r="JO135" s="10">
        <f>JN134*0.25</f>
        <v>0</v>
      </c>
      <c r="JP135" s="431"/>
      <c r="JQ135" s="10">
        <f>JP134*0.5</f>
        <v>0</v>
      </c>
      <c r="JR135" s="431"/>
      <c r="JS135" s="10">
        <f>JR134*0.75</f>
        <v>0</v>
      </c>
      <c r="JU135" s="10">
        <f>JT134*1</f>
        <v>0</v>
      </c>
      <c r="JW135" s="431"/>
      <c r="JX135" s="10">
        <f>JW134*0.25</f>
        <v>0</v>
      </c>
      <c r="JY135" s="431"/>
      <c r="JZ135" s="10">
        <f>JY134*0.5</f>
        <v>0</v>
      </c>
      <c r="KA135" s="431"/>
      <c r="KB135" s="10">
        <f>KA134*0.75</f>
        <v>0</v>
      </c>
      <c r="KD135" s="437">
        <f t="shared" ref="KD135" si="42">KC134*1</f>
        <v>342.100000000004</v>
      </c>
      <c r="KG135" s="10">
        <f>KF134*0.25</f>
        <v>0</v>
      </c>
      <c r="KI135" s="10">
        <f>KH134*0.5</f>
        <v>0</v>
      </c>
      <c r="KK135" s="10">
        <f>KJ134*0.75</f>
        <v>0</v>
      </c>
      <c r="KM135" s="10">
        <f>KL134*1</f>
        <v>226.49999999999818</v>
      </c>
      <c r="KO135" s="431"/>
      <c r="KP135" s="10">
        <f>KO134*0.25</f>
        <v>0</v>
      </c>
      <c r="KQ135" s="431"/>
      <c r="KR135" s="10">
        <f>KQ134*0.5</f>
        <v>0</v>
      </c>
      <c r="KS135" s="431"/>
      <c r="KT135" s="10">
        <f>KS134*0.75</f>
        <v>0</v>
      </c>
      <c r="KV135" s="10">
        <f>KU134*1</f>
        <v>0</v>
      </c>
      <c r="KX135" s="431"/>
      <c r="KY135" s="10">
        <f>KX134*0.25</f>
        <v>0</v>
      </c>
      <c r="KZ135" s="431"/>
      <c r="LA135" s="10">
        <f>KZ134*0.5</f>
        <v>0</v>
      </c>
      <c r="LB135" s="431"/>
      <c r="LC135" s="10">
        <f>LB134*0.75</f>
        <v>0</v>
      </c>
      <c r="LE135" s="10">
        <f>LD134*1</f>
        <v>0</v>
      </c>
      <c r="LG135" s="431"/>
      <c r="LH135" s="10">
        <f>LG134*0.25</f>
        <v>0</v>
      </c>
      <c r="LI135" s="431"/>
      <c r="LJ135" s="10">
        <f>LI134*0.5</f>
        <v>0</v>
      </c>
      <c r="LK135" s="431"/>
      <c r="LL135" s="10">
        <f>LK134*0.75</f>
        <v>0</v>
      </c>
      <c r="LN135" s="10">
        <f>LM134*1</f>
        <v>0</v>
      </c>
      <c r="LQ135" s="10">
        <f>LP134*0.25</f>
        <v>0</v>
      </c>
      <c r="LS135" s="10">
        <f>LR134*0.5</f>
        <v>0</v>
      </c>
      <c r="LU135" s="10">
        <f>LT134*0.75</f>
        <v>0</v>
      </c>
      <c r="LW135" s="10">
        <f>LV134*1</f>
        <v>241</v>
      </c>
      <c r="LY135" s="431"/>
      <c r="LZ135" s="10">
        <f>LY134*0.25</f>
        <v>0</v>
      </c>
      <c r="MA135" s="431"/>
      <c r="MB135" s="10">
        <f>MA134*0.5</f>
        <v>0</v>
      </c>
      <c r="MC135" s="431"/>
      <c r="MD135" s="10">
        <f>MC134*0.75</f>
        <v>0</v>
      </c>
      <c r="MF135" s="10">
        <f>ME134*1</f>
        <v>0</v>
      </c>
      <c r="MH135" s="431"/>
      <c r="MI135" s="10">
        <f>MH134*0.25</f>
        <v>0</v>
      </c>
      <c r="MJ135" s="431"/>
      <c r="MK135" s="10">
        <f>MJ134*0.5</f>
        <v>0</v>
      </c>
      <c r="ML135" s="431"/>
      <c r="MM135" s="10">
        <f>ML134*0.75</f>
        <v>0</v>
      </c>
      <c r="MO135" s="437">
        <f>MN134*1</f>
        <v>1062.2000000000007</v>
      </c>
      <c r="MQ135" s="431"/>
      <c r="MR135" s="10">
        <f>MQ134*0.25</f>
        <v>0</v>
      </c>
      <c r="MS135" s="431"/>
      <c r="MT135" s="10">
        <f>MS134*0.5</f>
        <v>0</v>
      </c>
      <c r="MU135" s="431"/>
      <c r="MV135" s="10">
        <f>MU134*0.75</f>
        <v>0</v>
      </c>
      <c r="MX135" s="437">
        <f>MW134*1</f>
        <v>222.50000000000364</v>
      </c>
    </row>
    <row r="136" spans="1:363" s="60" customFormat="1" ht="15">
      <c r="A136" s="377"/>
      <c r="B136" s="378"/>
      <c r="C136" s="379"/>
      <c r="E136" s="380"/>
      <c r="L136" s="379"/>
      <c r="N136" s="380"/>
      <c r="U136" s="379"/>
      <c r="W136" s="380"/>
      <c r="AD136" s="379"/>
      <c r="AF136" s="380"/>
      <c r="AM136" s="379"/>
      <c r="AO136" s="380"/>
      <c r="AV136" s="379"/>
      <c r="AX136" s="380"/>
      <c r="BE136" s="379"/>
      <c r="BG136" s="380"/>
      <c r="BN136" s="379"/>
      <c r="BP136" s="380"/>
      <c r="BW136" s="379"/>
      <c r="BX136" s="456"/>
      <c r="BY136" s="380"/>
      <c r="BZ136" s="456"/>
      <c r="CB136" s="456"/>
      <c r="CE136" s="456"/>
      <c r="CF136" s="379"/>
      <c r="CG136" s="456"/>
      <c r="CH136" s="380"/>
      <c r="CI136" s="456"/>
      <c r="CK136" s="456"/>
      <c r="CO136" s="379"/>
      <c r="CP136" s="456"/>
      <c r="CQ136" s="380"/>
      <c r="CR136" s="456"/>
      <c r="CT136" s="456"/>
      <c r="CX136" s="379"/>
      <c r="CY136" s="456"/>
      <c r="CZ136" s="380"/>
      <c r="DA136" s="456"/>
      <c r="DC136" s="456"/>
      <c r="DF136" s="456"/>
      <c r="DG136" s="379"/>
      <c r="DH136" s="456"/>
      <c r="DI136" s="380"/>
      <c r="DJ136" s="456"/>
      <c r="DL136" s="456"/>
      <c r="DP136" s="379"/>
      <c r="DQ136" s="456"/>
      <c r="DR136" s="380"/>
      <c r="DS136" s="456"/>
      <c r="DU136" s="456"/>
      <c r="DX136" s="456"/>
      <c r="DY136" s="379"/>
      <c r="DZ136" s="456"/>
      <c r="EA136" s="380"/>
      <c r="EB136" s="456"/>
      <c r="ED136" s="456"/>
      <c r="EH136" s="379"/>
      <c r="EI136" s="456"/>
      <c r="EJ136" s="380"/>
      <c r="EK136" s="456"/>
      <c r="EM136" s="456"/>
      <c r="EQ136" s="379"/>
      <c r="ER136" s="456"/>
      <c r="ES136" s="380"/>
      <c r="ET136" s="456"/>
      <c r="EV136" s="456"/>
      <c r="EZ136" s="379"/>
      <c r="FA136" s="456"/>
      <c r="FB136" s="380"/>
      <c r="FC136" s="456"/>
      <c r="FE136" s="456"/>
      <c r="FH136" s="456"/>
      <c r="FI136" s="379"/>
      <c r="FJ136" s="456"/>
      <c r="FK136" s="380"/>
      <c r="FL136" s="456"/>
      <c r="FN136" s="456"/>
      <c r="FQ136" s="456"/>
      <c r="FR136" s="379"/>
      <c r="FS136" s="456"/>
      <c r="FT136" s="380"/>
      <c r="FU136" s="456"/>
      <c r="FW136" s="456"/>
      <c r="GA136" s="379"/>
      <c r="GB136" s="456"/>
      <c r="GC136" s="380"/>
      <c r="GD136" s="456"/>
      <c r="GF136" s="456"/>
      <c r="GJ136" s="379"/>
      <c r="GK136" s="456"/>
      <c r="GL136" s="380"/>
      <c r="GM136" s="456"/>
      <c r="GO136" s="456"/>
      <c r="GR136" s="456"/>
      <c r="GS136" s="379"/>
      <c r="GT136" s="456"/>
      <c r="GU136" s="380"/>
      <c r="GV136" s="456"/>
      <c r="GX136" s="456"/>
      <c r="HB136" s="379"/>
      <c r="HD136" s="380"/>
      <c r="HK136" s="379"/>
      <c r="HL136" s="456"/>
      <c r="HM136" s="380"/>
      <c r="HN136" s="456"/>
      <c r="HP136" s="456"/>
      <c r="HT136" s="379"/>
      <c r="HU136" s="456"/>
      <c r="HV136" s="380"/>
      <c r="HW136" s="456"/>
      <c r="HY136" s="456"/>
      <c r="IB136" s="456"/>
      <c r="IC136" s="379"/>
      <c r="ID136" s="456"/>
      <c r="IE136" s="380"/>
      <c r="IF136" s="456"/>
      <c r="IH136" s="456"/>
      <c r="IL136" s="379"/>
      <c r="IM136" s="456"/>
      <c r="IN136" s="380"/>
      <c r="IO136" s="456"/>
      <c r="IQ136" s="456"/>
      <c r="IU136" s="379"/>
      <c r="IW136" s="380"/>
      <c r="JD136" s="379"/>
      <c r="JE136" s="456"/>
      <c r="JF136" s="380"/>
      <c r="JG136" s="456"/>
      <c r="JI136" s="456"/>
      <c r="JL136" s="456"/>
      <c r="JM136" s="379"/>
      <c r="JN136" s="456"/>
      <c r="JO136" s="380"/>
      <c r="JP136" s="456"/>
      <c r="JR136" s="456"/>
      <c r="JV136" s="379"/>
      <c r="JW136" s="456"/>
      <c r="JX136" s="380"/>
      <c r="JY136" s="456"/>
      <c r="KA136" s="456"/>
      <c r="KD136" s="456"/>
      <c r="KE136" s="379"/>
      <c r="KG136" s="380"/>
      <c r="KN136" s="379"/>
      <c r="KO136" s="456"/>
      <c r="KP136" s="380"/>
      <c r="KQ136" s="456"/>
      <c r="KS136" s="456"/>
      <c r="KW136" s="379"/>
      <c r="KX136" s="456"/>
      <c r="KY136" s="380"/>
      <c r="KZ136" s="456"/>
      <c r="LB136" s="456"/>
      <c r="LF136" s="379"/>
      <c r="LG136" s="456"/>
      <c r="LH136" s="380"/>
      <c r="LI136" s="456"/>
      <c r="LK136" s="456"/>
      <c r="LO136" s="379"/>
      <c r="LQ136" s="380"/>
      <c r="LX136" s="379"/>
      <c r="LY136" s="456"/>
      <c r="LZ136" s="380"/>
      <c r="MA136" s="456"/>
      <c r="MC136" s="456"/>
      <c r="MG136" s="379"/>
      <c r="MH136" s="456"/>
      <c r="MI136" s="380"/>
      <c r="MJ136" s="456"/>
      <c r="ML136" s="456"/>
      <c r="MO136" s="456"/>
      <c r="MP136" s="379"/>
      <c r="MQ136" s="456"/>
      <c r="MR136" s="380"/>
      <c r="MS136" s="456"/>
      <c r="MU136" s="456"/>
      <c r="MX136" s="456"/>
      <c r="MY136" s="379"/>
    </row>
    <row r="137" spans="1:363" ht="15">
      <c r="A137" s="123" t="s">
        <v>2559</v>
      </c>
      <c r="D137"/>
      <c r="E137" s="1" t="s">
        <v>190</v>
      </c>
      <c r="G137" s="1" t="s">
        <v>186</v>
      </c>
      <c r="I137" s="1" t="s">
        <v>187</v>
      </c>
      <c r="J137" s="157">
        <v>300.5</v>
      </c>
      <c r="K137" s="1" t="s">
        <v>188</v>
      </c>
      <c r="N137" s="1" t="s">
        <v>190</v>
      </c>
      <c r="P137" s="1" t="s">
        <v>186</v>
      </c>
      <c r="R137" s="1" t="s">
        <v>187</v>
      </c>
      <c r="S137" s="168">
        <v>205.5</v>
      </c>
      <c r="T137" s="1" t="s">
        <v>188</v>
      </c>
      <c r="W137" s="1" t="s">
        <v>190</v>
      </c>
      <c r="Y137" s="1" t="s">
        <v>186</v>
      </c>
      <c r="AA137" s="1" t="s">
        <v>187</v>
      </c>
      <c r="AB137" s="168">
        <v>553.79999999999995</v>
      </c>
      <c r="AC137" s="1" t="s">
        <v>188</v>
      </c>
      <c r="AF137" s="1" t="s">
        <v>190</v>
      </c>
      <c r="AH137" s="1" t="s">
        <v>186</v>
      </c>
      <c r="AJ137" s="1" t="s">
        <v>187</v>
      </c>
      <c r="AK137" s="168">
        <v>127.5</v>
      </c>
      <c r="AL137" s="1" t="s">
        <v>188</v>
      </c>
      <c r="AO137" s="1" t="s">
        <v>190</v>
      </c>
      <c r="AQ137" s="1" t="s">
        <v>186</v>
      </c>
      <c r="AS137" s="1" t="s">
        <v>187</v>
      </c>
      <c r="AT137" s="168">
        <v>246.19999999999982</v>
      </c>
      <c r="AU137" s="1" t="s">
        <v>188</v>
      </c>
      <c r="AX137" s="1" t="s">
        <v>190</v>
      </c>
      <c r="AY137"/>
      <c r="AZ137" s="1" t="s">
        <v>186</v>
      </c>
      <c r="BA137"/>
      <c r="BB137" s="1" t="s">
        <v>187</v>
      </c>
      <c r="BC137" s="168">
        <v>379.00000000000023</v>
      </c>
      <c r="BD137" s="1" t="s">
        <v>188</v>
      </c>
      <c r="BG137" s="1" t="s">
        <v>190</v>
      </c>
      <c r="BI137" s="1" t="s">
        <v>186</v>
      </c>
      <c r="BK137" s="1" t="s">
        <v>187</v>
      </c>
      <c r="BL137" s="168">
        <v>535.50000000000091</v>
      </c>
      <c r="BM137" s="1" t="s">
        <v>188</v>
      </c>
      <c r="BP137" s="1" t="s">
        <v>190</v>
      </c>
      <c r="BR137" s="1" t="s">
        <v>186</v>
      </c>
      <c r="BT137" s="1" t="s">
        <v>187</v>
      </c>
      <c r="BU137" s="168">
        <v>435.69999999999982</v>
      </c>
      <c r="BV137" s="1" t="s">
        <v>188</v>
      </c>
      <c r="BX137" s="431"/>
      <c r="BY137" s="1" t="s">
        <v>190</v>
      </c>
      <c r="BZ137" s="431"/>
      <c r="CA137" s="1" t="s">
        <v>186</v>
      </c>
      <c r="CB137" s="431"/>
      <c r="CC137" s="1" t="s">
        <v>187</v>
      </c>
      <c r="CD137" s="427">
        <v>60.500000000001819</v>
      </c>
      <c r="CE137" s="432" t="s">
        <v>188</v>
      </c>
      <c r="CG137" s="431"/>
      <c r="CH137" s="1" t="s">
        <v>190</v>
      </c>
      <c r="CI137" s="431"/>
      <c r="CJ137" s="1" t="s">
        <v>186</v>
      </c>
      <c r="CK137" s="431"/>
      <c r="CL137" s="1" t="s">
        <v>187</v>
      </c>
      <c r="CN137" s="1" t="s">
        <v>188</v>
      </c>
      <c r="CP137" s="431"/>
      <c r="CQ137" s="1" t="s">
        <v>190</v>
      </c>
      <c r="CR137" s="431"/>
      <c r="CS137" s="1" t="s">
        <v>186</v>
      </c>
      <c r="CT137" s="431"/>
      <c r="CU137" s="1" t="s">
        <v>187</v>
      </c>
      <c r="CW137" s="1" t="s">
        <v>188</v>
      </c>
      <c r="CY137" s="431"/>
      <c r="CZ137" s="1" t="s">
        <v>190</v>
      </c>
      <c r="DA137" s="431"/>
      <c r="DB137" s="1" t="s">
        <v>186</v>
      </c>
      <c r="DC137" s="431"/>
      <c r="DD137" s="1" t="s">
        <v>187</v>
      </c>
      <c r="DE137" s="545">
        <v>205</v>
      </c>
      <c r="DF137" s="432" t="s">
        <v>188</v>
      </c>
      <c r="DH137" s="431"/>
      <c r="DI137" s="1" t="s">
        <v>190</v>
      </c>
      <c r="DJ137" s="431"/>
      <c r="DK137" s="1" t="s">
        <v>186</v>
      </c>
      <c r="DL137" s="431"/>
      <c r="DM137" s="1" t="s">
        <v>187</v>
      </c>
      <c r="DO137" s="1" t="s">
        <v>188</v>
      </c>
      <c r="DQ137" s="431"/>
      <c r="DR137" s="1" t="s">
        <v>190</v>
      </c>
      <c r="DS137" s="431"/>
      <c r="DT137" s="1" t="s">
        <v>186</v>
      </c>
      <c r="DU137" s="431"/>
      <c r="DV137" s="1" t="s">
        <v>187</v>
      </c>
      <c r="DW137" s="545">
        <v>336.00000000000182</v>
      </c>
      <c r="DX137" s="432" t="s">
        <v>188</v>
      </c>
      <c r="DZ137" s="431"/>
      <c r="EA137" s="1" t="s">
        <v>190</v>
      </c>
      <c r="EB137" s="431"/>
      <c r="EC137" s="1" t="s">
        <v>186</v>
      </c>
      <c r="ED137" s="431"/>
      <c r="EE137" s="1" t="s">
        <v>187</v>
      </c>
      <c r="EG137" s="1" t="s">
        <v>188</v>
      </c>
      <c r="EI137" s="431"/>
      <c r="EJ137" s="1" t="s">
        <v>190</v>
      </c>
      <c r="EK137" s="431"/>
      <c r="EL137" s="1" t="s">
        <v>186</v>
      </c>
      <c r="EM137" s="431"/>
      <c r="EN137" s="1" t="s">
        <v>187</v>
      </c>
      <c r="EP137" s="1" t="s">
        <v>188</v>
      </c>
      <c r="ER137" s="431"/>
      <c r="ES137" s="1" t="s">
        <v>190</v>
      </c>
      <c r="ET137" s="431"/>
      <c r="EU137" s="1" t="s">
        <v>186</v>
      </c>
      <c r="EV137" s="431"/>
      <c r="EW137" s="1" t="s">
        <v>187</v>
      </c>
      <c r="EY137" s="1" t="s">
        <v>188</v>
      </c>
      <c r="FA137" s="431"/>
      <c r="FB137" s="1" t="s">
        <v>190</v>
      </c>
      <c r="FC137" s="431"/>
      <c r="FD137" s="1" t="s">
        <v>186</v>
      </c>
      <c r="FE137" s="431"/>
      <c r="FF137" s="1" t="s">
        <v>187</v>
      </c>
      <c r="FG137" s="427">
        <v>69.799999999999272</v>
      </c>
      <c r="FH137" s="432" t="s">
        <v>188</v>
      </c>
      <c r="FJ137" s="431"/>
      <c r="FK137" s="1" t="s">
        <v>190</v>
      </c>
      <c r="FL137" s="431"/>
      <c r="FM137" s="1" t="s">
        <v>186</v>
      </c>
      <c r="FN137" s="431"/>
      <c r="FO137" s="1" t="s">
        <v>187</v>
      </c>
      <c r="FP137" s="545">
        <v>399.79999999999927</v>
      </c>
      <c r="FQ137" s="432" t="s">
        <v>188</v>
      </c>
      <c r="FS137" s="431"/>
      <c r="FT137" s="1" t="s">
        <v>190</v>
      </c>
      <c r="FU137" s="431"/>
      <c r="FV137" s="1" t="s">
        <v>186</v>
      </c>
      <c r="FW137" s="431"/>
      <c r="FX137" s="1" t="s">
        <v>187</v>
      </c>
      <c r="FZ137" s="1" t="s">
        <v>188</v>
      </c>
      <c r="GB137" s="431"/>
      <c r="GC137" s="1" t="s">
        <v>190</v>
      </c>
      <c r="GD137" s="431"/>
      <c r="GE137" s="1" t="s">
        <v>186</v>
      </c>
      <c r="GF137" s="431"/>
      <c r="GG137" s="1" t="s">
        <v>187</v>
      </c>
      <c r="GI137" s="1" t="s">
        <v>188</v>
      </c>
      <c r="GK137" s="431"/>
      <c r="GL137" s="1" t="s">
        <v>190</v>
      </c>
      <c r="GM137" s="431"/>
      <c r="GN137" s="1" t="s">
        <v>186</v>
      </c>
      <c r="GO137" s="431"/>
      <c r="GP137" s="1" t="s">
        <v>187</v>
      </c>
      <c r="GQ137" s="545">
        <v>1607.3999999999996</v>
      </c>
      <c r="GR137" s="432" t="s">
        <v>188</v>
      </c>
      <c r="GT137" s="431"/>
      <c r="GU137" s="1" t="s">
        <v>190</v>
      </c>
      <c r="GV137" s="431"/>
      <c r="GW137" s="1" t="s">
        <v>186</v>
      </c>
      <c r="GX137" s="431"/>
      <c r="GY137" s="1" t="s">
        <v>187</v>
      </c>
      <c r="HA137" s="1" t="s">
        <v>188</v>
      </c>
      <c r="HD137" s="1" t="s">
        <v>190</v>
      </c>
      <c r="HF137" s="1" t="s">
        <v>186</v>
      </c>
      <c r="HH137" s="1" t="s">
        <v>187</v>
      </c>
      <c r="HI137" s="168">
        <v>648.90000000000055</v>
      </c>
      <c r="HJ137" s="1" t="s">
        <v>188</v>
      </c>
      <c r="HL137" s="431"/>
      <c r="HM137" s="1" t="s">
        <v>190</v>
      </c>
      <c r="HN137" s="431"/>
      <c r="HO137" s="1" t="s">
        <v>186</v>
      </c>
      <c r="HP137" s="431"/>
      <c r="HQ137" s="1" t="s">
        <v>187</v>
      </c>
      <c r="HS137" s="1" t="s">
        <v>188</v>
      </c>
      <c r="HU137" s="431"/>
      <c r="HV137" s="1" t="s">
        <v>190</v>
      </c>
      <c r="HW137" s="431"/>
      <c r="HX137" s="1" t="s">
        <v>186</v>
      </c>
      <c r="HY137" s="431"/>
      <c r="HZ137" s="1" t="s">
        <v>187</v>
      </c>
      <c r="IA137" s="545">
        <v>3525.3500000000022</v>
      </c>
      <c r="IB137" s="432" t="s">
        <v>188</v>
      </c>
      <c r="ID137" s="431"/>
      <c r="IE137" s="1" t="s">
        <v>190</v>
      </c>
      <c r="IF137" s="431"/>
      <c r="IG137" s="1" t="s">
        <v>186</v>
      </c>
      <c r="IH137" s="431"/>
      <c r="II137" s="1" t="s">
        <v>187</v>
      </c>
      <c r="IK137" s="1" t="s">
        <v>188</v>
      </c>
      <c r="IM137" s="431"/>
      <c r="IN137" s="1" t="s">
        <v>190</v>
      </c>
      <c r="IO137" s="431"/>
      <c r="IP137" s="1" t="s">
        <v>186</v>
      </c>
      <c r="IQ137" s="431"/>
      <c r="IR137" s="1" t="s">
        <v>187</v>
      </c>
      <c r="IT137" s="1" t="s">
        <v>188</v>
      </c>
      <c r="IW137" s="1" t="s">
        <v>190</v>
      </c>
      <c r="IY137" s="1" t="s">
        <v>186</v>
      </c>
      <c r="JA137" s="1" t="s">
        <v>187</v>
      </c>
      <c r="JB137" s="168">
        <v>379.59999999999945</v>
      </c>
      <c r="JC137" s="1" t="s">
        <v>188</v>
      </c>
      <c r="JE137" s="431"/>
      <c r="JF137" s="1" t="s">
        <v>190</v>
      </c>
      <c r="JG137" s="431"/>
      <c r="JH137" s="1" t="s">
        <v>186</v>
      </c>
      <c r="JI137" s="431"/>
      <c r="JJ137" s="1" t="s">
        <v>187</v>
      </c>
      <c r="JK137" s="427">
        <v>138.59999999999854</v>
      </c>
      <c r="JL137" s="432" t="s">
        <v>188</v>
      </c>
      <c r="JN137" s="431"/>
      <c r="JO137" s="1" t="s">
        <v>190</v>
      </c>
      <c r="JP137" s="431"/>
      <c r="JQ137" s="1" t="s">
        <v>186</v>
      </c>
      <c r="JR137" s="431"/>
      <c r="JS137" s="1" t="s">
        <v>187</v>
      </c>
      <c r="JU137" s="1" t="s">
        <v>188</v>
      </c>
      <c r="JW137" s="431"/>
      <c r="JX137" s="1" t="s">
        <v>190</v>
      </c>
      <c r="JY137" s="431"/>
      <c r="JZ137" s="1" t="s">
        <v>186</v>
      </c>
      <c r="KA137" s="431"/>
      <c r="KB137" s="1" t="s">
        <v>187</v>
      </c>
      <c r="KC137" s="545">
        <v>1588.300000000012</v>
      </c>
      <c r="KD137" s="432" t="s">
        <v>188</v>
      </c>
      <c r="KG137" s="1" t="s">
        <v>190</v>
      </c>
      <c r="KI137" s="1" t="s">
        <v>186</v>
      </c>
      <c r="KK137" s="1" t="s">
        <v>187</v>
      </c>
      <c r="KL137" s="213">
        <v>1.3000000000010914</v>
      </c>
      <c r="KM137" s="1" t="s">
        <v>188</v>
      </c>
      <c r="KO137" s="431"/>
      <c r="KP137" s="1" t="s">
        <v>190</v>
      </c>
      <c r="KQ137" s="431"/>
      <c r="KR137" s="1" t="s">
        <v>186</v>
      </c>
      <c r="KS137" s="431"/>
      <c r="KT137" s="1" t="s">
        <v>187</v>
      </c>
      <c r="KV137" s="1" t="s">
        <v>188</v>
      </c>
      <c r="KX137" s="431"/>
      <c r="KY137" s="1" t="s">
        <v>190</v>
      </c>
      <c r="KZ137" s="431"/>
      <c r="LA137" s="1" t="s">
        <v>186</v>
      </c>
      <c r="LB137" s="431"/>
      <c r="LC137" s="1" t="s">
        <v>187</v>
      </c>
      <c r="LE137" s="1" t="s">
        <v>188</v>
      </c>
      <c r="LG137" s="431"/>
      <c r="LH137" s="1" t="s">
        <v>190</v>
      </c>
      <c r="LI137" s="431"/>
      <c r="LJ137" s="1" t="s">
        <v>186</v>
      </c>
      <c r="LK137" s="431"/>
      <c r="LL137" s="1" t="s">
        <v>187</v>
      </c>
      <c r="LN137" s="1" t="s">
        <v>188</v>
      </c>
      <c r="LQ137" s="1" t="s">
        <v>190</v>
      </c>
      <c r="LS137" s="1" t="s">
        <v>186</v>
      </c>
      <c r="LU137" s="1" t="s">
        <v>187</v>
      </c>
      <c r="LV137" s="168">
        <v>244.69999999999891</v>
      </c>
      <c r="LW137" s="1" t="s">
        <v>188</v>
      </c>
      <c r="LY137" s="431"/>
      <c r="LZ137" s="1" t="s">
        <v>190</v>
      </c>
      <c r="MA137" s="431"/>
      <c r="MB137" s="1" t="s">
        <v>186</v>
      </c>
      <c r="MC137" s="431"/>
      <c r="MD137" s="1" t="s">
        <v>187</v>
      </c>
      <c r="MF137" s="1" t="s">
        <v>188</v>
      </c>
      <c r="MH137" s="431"/>
      <c r="MI137" s="1" t="s">
        <v>190</v>
      </c>
      <c r="MJ137" s="431"/>
      <c r="MK137" s="1" t="s">
        <v>186</v>
      </c>
      <c r="ML137" s="431"/>
      <c r="MM137" s="1" t="s">
        <v>187</v>
      </c>
      <c r="MN137" s="588">
        <v>925.10000000000218</v>
      </c>
      <c r="MO137" s="432" t="s">
        <v>188</v>
      </c>
      <c r="MQ137" s="431"/>
      <c r="MR137" s="1" t="s">
        <v>190</v>
      </c>
      <c r="MS137" s="431"/>
      <c r="MT137" s="1" t="s">
        <v>186</v>
      </c>
      <c r="MU137" s="431"/>
      <c r="MV137" s="1" t="s">
        <v>187</v>
      </c>
      <c r="MW137" s="545">
        <v>327.24999999999636</v>
      </c>
      <c r="MX137" s="432" t="s">
        <v>188</v>
      </c>
    </row>
    <row r="138" spans="1:363" ht="18">
      <c r="A138" s="129">
        <v>2020</v>
      </c>
      <c r="B138" s="69">
        <f>SUM(D138:AAP138)</f>
        <v>13241.300000000012</v>
      </c>
      <c r="D138"/>
      <c r="E138" s="10">
        <f>D137*0.25</f>
        <v>0</v>
      </c>
      <c r="G138" s="10">
        <f>F137*0.5</f>
        <v>0</v>
      </c>
      <c r="I138" s="10">
        <f>H137*0.75</f>
        <v>0</v>
      </c>
      <c r="K138" s="10">
        <f>J137*1</f>
        <v>300.5</v>
      </c>
      <c r="N138" s="10">
        <f>M137*0.25</f>
        <v>0</v>
      </c>
      <c r="P138" s="10">
        <f>O137*0.5</f>
        <v>0</v>
      </c>
      <c r="R138" s="10">
        <f>Q137*0.75</f>
        <v>0</v>
      </c>
      <c r="T138" s="10">
        <f>S137*1</f>
        <v>205.5</v>
      </c>
      <c r="W138" s="10">
        <f>V137*0.25</f>
        <v>0</v>
      </c>
      <c r="Y138" s="10">
        <f>X137*0.5</f>
        <v>0</v>
      </c>
      <c r="AA138" s="10">
        <f>Z137*0.75</f>
        <v>0</v>
      </c>
      <c r="AC138" s="10">
        <f>AB137*1</f>
        <v>553.79999999999995</v>
      </c>
      <c r="AF138" s="10">
        <f>AE137*0.25</f>
        <v>0</v>
      </c>
      <c r="AH138" s="10">
        <f>AG137*0.5</f>
        <v>0</v>
      </c>
      <c r="AJ138" s="10">
        <f>AI137*0.75</f>
        <v>0</v>
      </c>
      <c r="AL138" s="10">
        <f>AK137*1</f>
        <v>127.5</v>
      </c>
      <c r="AO138" s="10">
        <f>AN137*0.25</f>
        <v>0</v>
      </c>
      <c r="AQ138" s="10">
        <f>AP137*0.5</f>
        <v>0</v>
      </c>
      <c r="AS138" s="10">
        <f>AR137*0.75</f>
        <v>0</v>
      </c>
      <c r="AT138"/>
      <c r="AU138" s="10">
        <f>AT137*1</f>
        <v>246.19999999999982</v>
      </c>
      <c r="AX138" s="10">
        <f>AW137*0.25</f>
        <v>0</v>
      </c>
      <c r="AY138"/>
      <c r="AZ138" s="10">
        <f>AY137*0.5</f>
        <v>0</v>
      </c>
      <c r="BA138"/>
      <c r="BB138" s="10">
        <f>BA137*0.75</f>
        <v>0</v>
      </c>
      <c r="BC138"/>
      <c r="BD138" s="10">
        <f>BC137*1</f>
        <v>379.00000000000023</v>
      </c>
      <c r="BG138" s="10">
        <f>BF137*0.25</f>
        <v>0</v>
      </c>
      <c r="BI138" s="10">
        <f>BH137*0.5</f>
        <v>0</v>
      </c>
      <c r="BK138" s="10">
        <f>BJ137*0.75</f>
        <v>0</v>
      </c>
      <c r="BM138" s="10">
        <f>BL137*1</f>
        <v>535.50000000000091</v>
      </c>
      <c r="BP138" s="10">
        <f>BO137*0.25</f>
        <v>0</v>
      </c>
      <c r="BR138" s="10">
        <f>BQ137*0.5</f>
        <v>0</v>
      </c>
      <c r="BT138" s="10">
        <f>BS137*0.75</f>
        <v>0</v>
      </c>
      <c r="BV138" s="10">
        <f>BU137*1</f>
        <v>435.69999999999982</v>
      </c>
      <c r="BX138" s="431"/>
      <c r="BY138" s="10">
        <f>BX137*0.25</f>
        <v>0</v>
      </c>
      <c r="BZ138" s="431"/>
      <c r="CA138" s="10">
        <f>BZ137*0.5</f>
        <v>0</v>
      </c>
      <c r="CB138" s="431"/>
      <c r="CC138" s="10">
        <f>CB137*0.75</f>
        <v>0</v>
      </c>
      <c r="CD138"/>
      <c r="CE138" s="437">
        <f>CD137*1</f>
        <v>60.500000000001819</v>
      </c>
      <c r="CG138" s="431"/>
      <c r="CH138" s="10">
        <f>CG137*0.25</f>
        <v>0</v>
      </c>
      <c r="CI138" s="431"/>
      <c r="CJ138" s="10">
        <f>CI137*0.5</f>
        <v>0</v>
      </c>
      <c r="CK138" s="431"/>
      <c r="CL138" s="10">
        <f>CK137*0.75</f>
        <v>0</v>
      </c>
      <c r="CN138" s="10">
        <f>CM137*1</f>
        <v>0</v>
      </c>
      <c r="CP138" s="431"/>
      <c r="CQ138" s="10">
        <f>CP137*0.25</f>
        <v>0</v>
      </c>
      <c r="CR138" s="431"/>
      <c r="CS138" s="10">
        <f>CR137*0.5</f>
        <v>0</v>
      </c>
      <c r="CT138" s="431"/>
      <c r="CU138" s="10">
        <f>CT137*0.75</f>
        <v>0</v>
      </c>
      <c r="CW138" s="10">
        <f>CV137*1</f>
        <v>0</v>
      </c>
      <c r="CY138" s="431"/>
      <c r="CZ138" s="10">
        <f>CY137*0.25</f>
        <v>0</v>
      </c>
      <c r="DA138" s="431"/>
      <c r="DB138" s="10">
        <f>DA137*0.5</f>
        <v>0</v>
      </c>
      <c r="DC138" s="431"/>
      <c r="DD138" s="10">
        <f>DC137*0.75</f>
        <v>0</v>
      </c>
      <c r="DF138" s="437">
        <f>DE137*1</f>
        <v>205</v>
      </c>
      <c r="DH138" s="431"/>
      <c r="DI138" s="10">
        <f>DH137*0.25</f>
        <v>0</v>
      </c>
      <c r="DJ138" s="431"/>
      <c r="DK138" s="10">
        <f>DJ137*0.5</f>
        <v>0</v>
      </c>
      <c r="DL138" s="431"/>
      <c r="DM138" s="10">
        <f>DL137*0.75</f>
        <v>0</v>
      </c>
      <c r="DO138" s="10">
        <f>DN137*1</f>
        <v>0</v>
      </c>
      <c r="DQ138" s="431"/>
      <c r="DR138" s="10">
        <f>DQ137*0.25</f>
        <v>0</v>
      </c>
      <c r="DS138" s="431"/>
      <c r="DT138" s="10">
        <f>DS137*0.5</f>
        <v>0</v>
      </c>
      <c r="DU138" s="431"/>
      <c r="DV138" s="10">
        <f>DU137*0.75</f>
        <v>0</v>
      </c>
      <c r="DX138" s="437">
        <f>DW137*1</f>
        <v>336.00000000000182</v>
      </c>
      <c r="DZ138" s="431"/>
      <c r="EA138" s="10">
        <f>DZ137*0.25</f>
        <v>0</v>
      </c>
      <c r="EB138" s="431"/>
      <c r="EC138" s="10">
        <f>EB137*0.5</f>
        <v>0</v>
      </c>
      <c r="ED138" s="431"/>
      <c r="EE138" s="10">
        <f>ED137*0.75</f>
        <v>0</v>
      </c>
      <c r="EG138" s="10">
        <f>EF137*1</f>
        <v>0</v>
      </c>
      <c r="EI138" s="431"/>
      <c r="EJ138" s="10">
        <f>EI137*0.25</f>
        <v>0</v>
      </c>
      <c r="EK138" s="431"/>
      <c r="EL138" s="10">
        <f>EK137*0.5</f>
        <v>0</v>
      </c>
      <c r="EM138" s="431"/>
      <c r="EN138" s="10">
        <f>EM137*0.75</f>
        <v>0</v>
      </c>
      <c r="EP138" s="10">
        <f>EO137*1</f>
        <v>0</v>
      </c>
      <c r="ER138" s="431"/>
      <c r="ES138" s="10">
        <f>ER137*0.25</f>
        <v>0</v>
      </c>
      <c r="ET138" s="431"/>
      <c r="EU138" s="10">
        <f>ET137*0.5</f>
        <v>0</v>
      </c>
      <c r="EV138" s="431"/>
      <c r="EW138" s="10">
        <f>EV137*0.75</f>
        <v>0</v>
      </c>
      <c r="EY138" s="10">
        <f>EX137*1</f>
        <v>0</v>
      </c>
      <c r="FA138" s="431"/>
      <c r="FB138" s="10">
        <f>FA137*0.25</f>
        <v>0</v>
      </c>
      <c r="FC138" s="431"/>
      <c r="FD138" s="10">
        <f>FC137*0.5</f>
        <v>0</v>
      </c>
      <c r="FE138" s="431"/>
      <c r="FF138" s="10">
        <f>FE137*0.75</f>
        <v>0</v>
      </c>
      <c r="FH138" s="437">
        <f>FG137*1</f>
        <v>69.799999999999272</v>
      </c>
      <c r="FJ138" s="431"/>
      <c r="FK138" s="10">
        <f>FJ137*0.25</f>
        <v>0</v>
      </c>
      <c r="FL138" s="431"/>
      <c r="FM138" s="10">
        <f>FL137*0.5</f>
        <v>0</v>
      </c>
      <c r="FN138" s="431"/>
      <c r="FO138" s="10">
        <f>FN137*0.75</f>
        <v>0</v>
      </c>
      <c r="FP138"/>
      <c r="FQ138" s="437">
        <f>FP137*1</f>
        <v>399.79999999999927</v>
      </c>
      <c r="FS138" s="431"/>
      <c r="FT138" s="10">
        <f>FS137*0.25</f>
        <v>0</v>
      </c>
      <c r="FU138" s="431"/>
      <c r="FV138" s="10">
        <f>FU137*0.5</f>
        <v>0</v>
      </c>
      <c r="FW138" s="431"/>
      <c r="FX138" s="10">
        <f>FW137*0.75</f>
        <v>0</v>
      </c>
      <c r="FZ138" s="10">
        <f>FY137*1</f>
        <v>0</v>
      </c>
      <c r="GB138" s="431"/>
      <c r="GC138" s="10">
        <f>GB137*0.25</f>
        <v>0</v>
      </c>
      <c r="GD138" s="431"/>
      <c r="GE138" s="10">
        <f>GD137*0.5</f>
        <v>0</v>
      </c>
      <c r="GF138" s="431"/>
      <c r="GG138" s="10">
        <f>GF137*0.75</f>
        <v>0</v>
      </c>
      <c r="GI138" s="10">
        <f>GH137*1</f>
        <v>0</v>
      </c>
      <c r="GK138" s="431"/>
      <c r="GL138" s="10">
        <f>GK137*0.25</f>
        <v>0</v>
      </c>
      <c r="GM138" s="431"/>
      <c r="GN138" s="10">
        <f>GM137*0.5</f>
        <v>0</v>
      </c>
      <c r="GO138" s="431"/>
      <c r="GP138" s="10">
        <f>GO137*0.75</f>
        <v>0</v>
      </c>
      <c r="GR138" s="437">
        <f>GQ137*1</f>
        <v>1607.3999999999996</v>
      </c>
      <c r="GT138" s="431"/>
      <c r="GU138" s="10">
        <f>GT137*0.25</f>
        <v>0</v>
      </c>
      <c r="GV138" s="431"/>
      <c r="GW138" s="10">
        <f>GV137*0.5</f>
        <v>0</v>
      </c>
      <c r="GX138" s="431"/>
      <c r="GY138" s="10">
        <f>GX137*0.75</f>
        <v>0</v>
      </c>
      <c r="HA138" s="10">
        <f>GZ137*1</f>
        <v>0</v>
      </c>
      <c r="HD138" s="10">
        <f>HC137*0.25</f>
        <v>0</v>
      </c>
      <c r="HF138" s="10">
        <f>HE137*0.5</f>
        <v>0</v>
      </c>
      <c r="HH138" s="10">
        <f>HG137*0.75</f>
        <v>0</v>
      </c>
      <c r="HJ138" s="10">
        <f>HI137*1</f>
        <v>648.90000000000055</v>
      </c>
      <c r="HL138" s="431"/>
      <c r="HM138" s="10">
        <f>HL137*0.25</f>
        <v>0</v>
      </c>
      <c r="HN138" s="431"/>
      <c r="HO138" s="10">
        <f>HN137*0.5</f>
        <v>0</v>
      </c>
      <c r="HP138" s="431"/>
      <c r="HQ138" s="10">
        <f>HP137*0.75</f>
        <v>0</v>
      </c>
      <c r="HS138" s="10">
        <f>HR137*1</f>
        <v>0</v>
      </c>
      <c r="HU138" s="431"/>
      <c r="HV138" s="10">
        <f>HU137*0.25</f>
        <v>0</v>
      </c>
      <c r="HW138" s="431"/>
      <c r="HX138" s="10">
        <f>HW137*0.5</f>
        <v>0</v>
      </c>
      <c r="HY138" s="431"/>
      <c r="HZ138" s="10">
        <f>HY137*0.75</f>
        <v>0</v>
      </c>
      <c r="IB138" s="437">
        <f>IA137*1</f>
        <v>3525.3500000000022</v>
      </c>
      <c r="ID138" s="431"/>
      <c r="IE138" s="10">
        <f>ID137*0.25</f>
        <v>0</v>
      </c>
      <c r="IF138" s="431"/>
      <c r="IG138" s="10">
        <f>IF137*0.5</f>
        <v>0</v>
      </c>
      <c r="IH138" s="431"/>
      <c r="II138" s="10">
        <f>IH137*0.75</f>
        <v>0</v>
      </c>
      <c r="IK138" s="10">
        <f>IJ137*1</f>
        <v>0</v>
      </c>
      <c r="IM138" s="431"/>
      <c r="IN138" s="10">
        <f>IM137*0.25</f>
        <v>0</v>
      </c>
      <c r="IO138" s="431"/>
      <c r="IP138" s="10">
        <f>IO137*0.5</f>
        <v>0</v>
      </c>
      <c r="IQ138" s="431"/>
      <c r="IR138" s="10">
        <f>IQ137*0.75</f>
        <v>0</v>
      </c>
      <c r="IT138" s="10">
        <f>IS137*1</f>
        <v>0</v>
      </c>
      <c r="IW138" s="10">
        <f>IV137*0.25</f>
        <v>0</v>
      </c>
      <c r="IY138" s="10">
        <f>IX137*0.5</f>
        <v>0</v>
      </c>
      <c r="JA138" s="10">
        <f>IZ137*0.75</f>
        <v>0</v>
      </c>
      <c r="JC138" s="10">
        <f>JB137*1</f>
        <v>379.59999999999945</v>
      </c>
      <c r="JE138" s="431"/>
      <c r="JF138" s="10">
        <f>JE137*0.25</f>
        <v>0</v>
      </c>
      <c r="JG138" s="431"/>
      <c r="JH138" s="10">
        <f>JG137*0.5</f>
        <v>0</v>
      </c>
      <c r="JI138" s="431"/>
      <c r="JJ138" s="10">
        <f>JI137*0.75</f>
        <v>0</v>
      </c>
      <c r="JL138" s="437">
        <f>JK137*1</f>
        <v>138.59999999999854</v>
      </c>
      <c r="JN138" s="431"/>
      <c r="JO138" s="10">
        <f>JN137*0.25</f>
        <v>0</v>
      </c>
      <c r="JP138" s="431"/>
      <c r="JQ138" s="10">
        <f>JP137*0.5</f>
        <v>0</v>
      </c>
      <c r="JR138" s="431"/>
      <c r="JS138" s="10">
        <f>JR137*0.75</f>
        <v>0</v>
      </c>
      <c r="JU138" s="10">
        <f>JT137*1</f>
        <v>0</v>
      </c>
      <c r="JW138" s="431"/>
      <c r="JX138" s="10">
        <f>JW137*0.25</f>
        <v>0</v>
      </c>
      <c r="JY138" s="431"/>
      <c r="JZ138" s="10">
        <f>JY137*0.5</f>
        <v>0</v>
      </c>
      <c r="KA138" s="431"/>
      <c r="KB138" s="10">
        <f>KA137*0.75</f>
        <v>0</v>
      </c>
      <c r="KD138" s="437">
        <f t="shared" ref="KD138" si="43">KC137*1</f>
        <v>1588.300000000012</v>
      </c>
      <c r="KG138" s="10">
        <f>KF137*0.25</f>
        <v>0</v>
      </c>
      <c r="KI138" s="10">
        <f>KH137*0.5</f>
        <v>0</v>
      </c>
      <c r="KK138" s="10">
        <f>KJ137*0.75</f>
        <v>0</v>
      </c>
      <c r="KM138" s="10">
        <f>KL137*1</f>
        <v>1.3000000000010914</v>
      </c>
      <c r="KO138" s="431"/>
      <c r="KP138" s="10">
        <f>KO137*0.25</f>
        <v>0</v>
      </c>
      <c r="KQ138" s="431"/>
      <c r="KR138" s="10">
        <f>KQ137*0.5</f>
        <v>0</v>
      </c>
      <c r="KS138" s="431"/>
      <c r="KT138" s="10">
        <f>KS137*0.75</f>
        <v>0</v>
      </c>
      <c r="KV138" s="10">
        <f>KU137*1</f>
        <v>0</v>
      </c>
      <c r="KX138" s="431"/>
      <c r="KY138" s="10">
        <f>KX137*0.25</f>
        <v>0</v>
      </c>
      <c r="KZ138" s="431"/>
      <c r="LA138" s="10">
        <f>KZ137*0.5</f>
        <v>0</v>
      </c>
      <c r="LB138" s="431"/>
      <c r="LC138" s="10">
        <f>LB137*0.75</f>
        <v>0</v>
      </c>
      <c r="LE138" s="10">
        <f>LD137*1</f>
        <v>0</v>
      </c>
      <c r="LG138" s="431"/>
      <c r="LH138" s="10">
        <f>LG137*0.25</f>
        <v>0</v>
      </c>
      <c r="LI138" s="431"/>
      <c r="LJ138" s="10">
        <f>LI137*0.5</f>
        <v>0</v>
      </c>
      <c r="LK138" s="431"/>
      <c r="LL138" s="10">
        <f>LK137*0.75</f>
        <v>0</v>
      </c>
      <c r="LN138" s="10">
        <f>LM137*1</f>
        <v>0</v>
      </c>
      <c r="LQ138" s="10">
        <f>LP137*0.25</f>
        <v>0</v>
      </c>
      <c r="LS138" s="10">
        <f>LR137*0.5</f>
        <v>0</v>
      </c>
      <c r="LU138" s="10">
        <f>LT137*0.75</f>
        <v>0</v>
      </c>
      <c r="LW138" s="10">
        <f>LV137*1</f>
        <v>244.69999999999891</v>
      </c>
      <c r="LY138" s="431"/>
      <c r="LZ138" s="10">
        <f>LY137*0.25</f>
        <v>0</v>
      </c>
      <c r="MA138" s="431"/>
      <c r="MB138" s="10">
        <f>MA137*0.5</f>
        <v>0</v>
      </c>
      <c r="MC138" s="431"/>
      <c r="MD138" s="10">
        <f>MC137*0.75</f>
        <v>0</v>
      </c>
      <c r="MF138" s="10">
        <f>ME137*1</f>
        <v>0</v>
      </c>
      <c r="MH138" s="431"/>
      <c r="MI138" s="10">
        <f>MH137*0.25</f>
        <v>0</v>
      </c>
      <c r="MJ138" s="431"/>
      <c r="MK138" s="10">
        <f>MJ137*0.5</f>
        <v>0</v>
      </c>
      <c r="ML138" s="431"/>
      <c r="MM138" s="10">
        <f>ML137*0.75</f>
        <v>0</v>
      </c>
      <c r="MO138" s="437">
        <f>MN137*1</f>
        <v>925.10000000000218</v>
      </c>
      <c r="MQ138" s="431"/>
      <c r="MR138" s="10">
        <f>MQ137*0.25</f>
        <v>0</v>
      </c>
      <c r="MS138" s="431"/>
      <c r="MT138" s="10">
        <f>MS137*0.5</f>
        <v>0</v>
      </c>
      <c r="MU138" s="431"/>
      <c r="MV138" s="10">
        <f>MU137*0.75</f>
        <v>0</v>
      </c>
      <c r="MX138" s="437">
        <f>MW137*1</f>
        <v>327.24999999999636</v>
      </c>
    </row>
    <row r="139" spans="1:363" s="60" customFormat="1" ht="15">
      <c r="A139" s="377"/>
      <c r="B139" s="378"/>
      <c r="C139" s="379"/>
      <c r="E139" s="380"/>
      <c r="L139" s="379"/>
      <c r="N139" s="380"/>
      <c r="U139" s="379"/>
      <c r="W139" s="380"/>
      <c r="AD139" s="379"/>
      <c r="AF139" s="380"/>
      <c r="AM139" s="379"/>
      <c r="AO139" s="380"/>
      <c r="AV139" s="379"/>
      <c r="AX139" s="380"/>
      <c r="BE139" s="379"/>
      <c r="BG139" s="380"/>
      <c r="BN139" s="379"/>
      <c r="BP139" s="380"/>
      <c r="BW139" s="379"/>
      <c r="BX139" s="456"/>
      <c r="BY139" s="380"/>
      <c r="BZ139" s="456"/>
      <c r="CB139" s="456"/>
      <c r="CE139" s="456"/>
      <c r="CF139" s="379"/>
      <c r="CG139" s="456"/>
      <c r="CH139" s="380"/>
      <c r="CI139" s="456"/>
      <c r="CK139" s="456"/>
      <c r="CO139" s="379"/>
      <c r="CP139" s="456"/>
      <c r="CQ139" s="380"/>
      <c r="CR139" s="456"/>
      <c r="CT139" s="456"/>
      <c r="CX139" s="379"/>
      <c r="CY139" s="456"/>
      <c r="CZ139" s="380"/>
      <c r="DA139" s="456"/>
      <c r="DC139" s="456"/>
      <c r="DF139" s="456"/>
      <c r="DG139" s="379"/>
      <c r="DH139" s="456"/>
      <c r="DI139" s="380"/>
      <c r="DJ139" s="456"/>
      <c r="DL139" s="456"/>
      <c r="DP139" s="379"/>
      <c r="DQ139" s="456"/>
      <c r="DR139" s="380"/>
      <c r="DS139" s="456"/>
      <c r="DU139" s="456"/>
      <c r="DX139" s="456"/>
      <c r="DY139" s="379"/>
      <c r="DZ139" s="456"/>
      <c r="EA139" s="380"/>
      <c r="EB139" s="456"/>
      <c r="ED139" s="456"/>
      <c r="EH139" s="379"/>
      <c r="EI139" s="456"/>
      <c r="EJ139" s="380"/>
      <c r="EK139" s="456"/>
      <c r="EM139" s="456"/>
      <c r="EQ139" s="379"/>
      <c r="ER139" s="456"/>
      <c r="ES139" s="380"/>
      <c r="ET139" s="456"/>
      <c r="EV139" s="456"/>
      <c r="EZ139" s="379"/>
      <c r="FA139" s="456"/>
      <c r="FB139" s="380"/>
      <c r="FC139" s="456"/>
      <c r="FE139" s="456"/>
      <c r="FH139" s="456"/>
      <c r="FI139" s="379"/>
      <c r="FJ139" s="456"/>
      <c r="FK139" s="380"/>
      <c r="FL139" s="456"/>
      <c r="FN139" s="456"/>
      <c r="FQ139" s="456"/>
      <c r="FR139" s="379"/>
      <c r="FS139" s="456"/>
      <c r="FT139" s="380"/>
      <c r="FU139" s="456"/>
      <c r="FW139" s="456"/>
      <c r="GA139" s="379"/>
      <c r="GB139" s="456"/>
      <c r="GC139" s="380"/>
      <c r="GD139" s="456"/>
      <c r="GF139" s="456"/>
      <c r="GJ139" s="379"/>
      <c r="GK139" s="456"/>
      <c r="GL139" s="380"/>
      <c r="GM139" s="456"/>
      <c r="GO139" s="456"/>
      <c r="GR139" s="456"/>
      <c r="GS139" s="379"/>
      <c r="GT139" s="456"/>
      <c r="GU139" s="380"/>
      <c r="GV139" s="456"/>
      <c r="GX139" s="456"/>
      <c r="HB139" s="379"/>
      <c r="HD139" s="380"/>
      <c r="HK139" s="379"/>
      <c r="HL139" s="456"/>
      <c r="HM139" s="380"/>
      <c r="HN139" s="456"/>
      <c r="HP139" s="456"/>
      <c r="HT139" s="379"/>
      <c r="HU139" s="456"/>
      <c r="HV139" s="380"/>
      <c r="HW139" s="456"/>
      <c r="HY139" s="456"/>
      <c r="IB139" s="456"/>
      <c r="IC139" s="379"/>
      <c r="ID139" s="456"/>
      <c r="IE139" s="380"/>
      <c r="IF139" s="456"/>
      <c r="IH139" s="456"/>
      <c r="IL139" s="379"/>
      <c r="IM139" s="456"/>
      <c r="IN139" s="380"/>
      <c r="IO139" s="456"/>
      <c r="IQ139" s="456"/>
      <c r="IU139" s="379"/>
      <c r="IW139" s="380"/>
      <c r="JD139" s="379"/>
      <c r="JE139" s="456"/>
      <c r="JF139" s="380"/>
      <c r="JG139" s="456"/>
      <c r="JI139" s="456"/>
      <c r="JL139" s="456"/>
      <c r="JM139" s="379"/>
      <c r="JN139" s="456"/>
      <c r="JO139" s="380"/>
      <c r="JP139" s="456"/>
      <c r="JR139" s="456"/>
      <c r="JV139" s="379"/>
      <c r="JW139" s="456"/>
      <c r="JX139" s="380"/>
      <c r="JY139" s="456"/>
      <c r="KA139" s="456"/>
      <c r="KD139" s="456"/>
      <c r="KE139" s="379"/>
      <c r="KG139" s="380"/>
      <c r="KN139" s="379"/>
      <c r="KO139" s="456"/>
      <c r="KP139" s="380"/>
      <c r="KQ139" s="456"/>
      <c r="KS139" s="456"/>
      <c r="KW139" s="379"/>
      <c r="KX139" s="456"/>
      <c r="KY139" s="380"/>
      <c r="KZ139" s="456"/>
      <c r="LB139" s="456"/>
      <c r="LF139" s="379"/>
      <c r="LG139" s="456"/>
      <c r="LH139" s="380"/>
      <c r="LI139" s="456"/>
      <c r="LK139" s="456"/>
      <c r="LO139" s="379"/>
      <c r="LQ139" s="380"/>
      <c r="LX139" s="379"/>
      <c r="LY139" s="456"/>
      <c r="LZ139" s="380"/>
      <c r="MA139" s="456"/>
      <c r="MC139" s="456"/>
      <c r="MG139" s="379"/>
      <c r="MH139" s="456"/>
      <c r="MI139" s="380"/>
      <c r="MJ139" s="456"/>
      <c r="ML139" s="456"/>
      <c r="MO139" s="456"/>
      <c r="MP139" s="379"/>
      <c r="MQ139" s="456"/>
      <c r="MR139" s="380"/>
      <c r="MS139" s="456"/>
      <c r="MU139" s="456"/>
      <c r="MX139" s="456"/>
      <c r="MY139" s="379"/>
    </row>
    <row r="140" spans="1:363" ht="15">
      <c r="A140" s="123" t="s">
        <v>2564</v>
      </c>
      <c r="D140"/>
      <c r="E140" s="1" t="s">
        <v>190</v>
      </c>
      <c r="G140" s="1" t="s">
        <v>186</v>
      </c>
      <c r="I140" s="1" t="s">
        <v>187</v>
      </c>
      <c r="J140" s="157">
        <v>343.3</v>
      </c>
      <c r="K140" s="1" t="s">
        <v>188</v>
      </c>
      <c r="N140" s="1" t="s">
        <v>190</v>
      </c>
      <c r="P140" s="1" t="s">
        <v>186</v>
      </c>
      <c r="R140" s="1" t="s">
        <v>187</v>
      </c>
      <c r="S140" s="168">
        <v>144.30000000000007</v>
      </c>
      <c r="T140" s="1" t="s">
        <v>188</v>
      </c>
      <c r="W140" s="1" t="s">
        <v>190</v>
      </c>
      <c r="Y140" s="1" t="s">
        <v>186</v>
      </c>
      <c r="AA140" s="1" t="s">
        <v>187</v>
      </c>
      <c r="AB140" s="168">
        <v>494.39999999999986</v>
      </c>
      <c r="AC140" s="1" t="s">
        <v>188</v>
      </c>
      <c r="AF140" s="1" t="s">
        <v>190</v>
      </c>
      <c r="AH140" s="1" t="s">
        <v>186</v>
      </c>
      <c r="AJ140" s="1" t="s">
        <v>187</v>
      </c>
      <c r="AK140" s="168">
        <v>293.59999999999968</v>
      </c>
      <c r="AL140" s="1" t="s">
        <v>188</v>
      </c>
      <c r="AO140" s="1" t="s">
        <v>190</v>
      </c>
      <c r="AQ140" s="1" t="s">
        <v>186</v>
      </c>
      <c r="AS140" s="1" t="s">
        <v>187</v>
      </c>
      <c r="AT140" s="168">
        <v>68.400000000001</v>
      </c>
      <c r="AU140" s="1" t="s">
        <v>188</v>
      </c>
      <c r="AX140" s="1" t="s">
        <v>190</v>
      </c>
      <c r="AY140"/>
      <c r="AZ140" s="1" t="s">
        <v>186</v>
      </c>
      <c r="BA140"/>
      <c r="BB140" s="1" t="s">
        <v>187</v>
      </c>
      <c r="BC140" s="168">
        <v>405.19999999999982</v>
      </c>
      <c r="BD140" s="1" t="s">
        <v>188</v>
      </c>
      <c r="BG140" s="1" t="s">
        <v>190</v>
      </c>
      <c r="BI140" s="1" t="s">
        <v>186</v>
      </c>
      <c r="BK140" s="1" t="s">
        <v>187</v>
      </c>
      <c r="BL140" s="168">
        <v>497.70000000000073</v>
      </c>
      <c r="BM140" s="1" t="s">
        <v>188</v>
      </c>
      <c r="BP140" s="1" t="s">
        <v>190</v>
      </c>
      <c r="BR140" s="1" t="s">
        <v>186</v>
      </c>
      <c r="BT140" s="1" t="s">
        <v>187</v>
      </c>
      <c r="BU140" s="168">
        <v>398.30000000000109</v>
      </c>
      <c r="BV140" s="1" t="s">
        <v>188</v>
      </c>
      <c r="BX140" s="431"/>
      <c r="BY140" s="1" t="s">
        <v>190</v>
      </c>
      <c r="BZ140" s="431"/>
      <c r="CA140" s="1" t="s">
        <v>186</v>
      </c>
      <c r="CB140" s="431"/>
      <c r="CC140" s="1" t="s">
        <v>187</v>
      </c>
      <c r="CD140" s="427">
        <v>238.80000000000291</v>
      </c>
      <c r="CE140" s="432" t="s">
        <v>188</v>
      </c>
      <c r="CG140" s="431"/>
      <c r="CH140" s="1" t="s">
        <v>190</v>
      </c>
      <c r="CI140" s="431"/>
      <c r="CJ140" s="1" t="s">
        <v>186</v>
      </c>
      <c r="CK140" s="431"/>
      <c r="CL140" s="1" t="s">
        <v>187</v>
      </c>
      <c r="CN140" s="1" t="s">
        <v>188</v>
      </c>
      <c r="CP140" s="431"/>
      <c r="CQ140" s="1" t="s">
        <v>190</v>
      </c>
      <c r="CR140" s="431"/>
      <c r="CS140" s="1" t="s">
        <v>186</v>
      </c>
      <c r="CT140" s="431"/>
      <c r="CU140" s="1" t="s">
        <v>187</v>
      </c>
      <c r="CW140" s="1" t="s">
        <v>188</v>
      </c>
      <c r="CY140" s="431"/>
      <c r="CZ140" s="1" t="s">
        <v>190</v>
      </c>
      <c r="DA140" s="431"/>
      <c r="DB140" s="1" t="s">
        <v>186</v>
      </c>
      <c r="DC140" s="431"/>
      <c r="DD140" s="1" t="s">
        <v>187</v>
      </c>
      <c r="DE140" s="545">
        <v>337.80000000000109</v>
      </c>
      <c r="DF140" s="432" t="s">
        <v>188</v>
      </c>
      <c r="DH140" s="431"/>
      <c r="DI140" s="1" t="s">
        <v>190</v>
      </c>
      <c r="DJ140" s="431"/>
      <c r="DK140" s="1" t="s">
        <v>186</v>
      </c>
      <c r="DL140" s="431"/>
      <c r="DM140" s="1" t="s">
        <v>187</v>
      </c>
      <c r="DO140" s="1" t="s">
        <v>188</v>
      </c>
      <c r="DQ140" s="431"/>
      <c r="DR140" s="1" t="s">
        <v>190</v>
      </c>
      <c r="DS140" s="431"/>
      <c r="DT140" s="1" t="s">
        <v>186</v>
      </c>
      <c r="DU140" s="431"/>
      <c r="DV140" s="1" t="s">
        <v>187</v>
      </c>
      <c r="DW140" s="545">
        <v>202.80000000000109</v>
      </c>
      <c r="DX140" s="432" t="s">
        <v>188</v>
      </c>
      <c r="DZ140" s="431"/>
      <c r="EA140" s="1" t="s">
        <v>190</v>
      </c>
      <c r="EB140" s="431"/>
      <c r="EC140" s="1" t="s">
        <v>186</v>
      </c>
      <c r="ED140" s="431"/>
      <c r="EE140" s="1" t="s">
        <v>187</v>
      </c>
      <c r="EG140" s="1" t="s">
        <v>188</v>
      </c>
      <c r="EI140" s="431"/>
      <c r="EJ140" s="1" t="s">
        <v>190</v>
      </c>
      <c r="EK140" s="431"/>
      <c r="EL140" s="1" t="s">
        <v>186</v>
      </c>
      <c r="EM140" s="431"/>
      <c r="EN140" s="1" t="s">
        <v>187</v>
      </c>
      <c r="EP140" s="1" t="s">
        <v>188</v>
      </c>
      <c r="ER140" s="431"/>
      <c r="ES140" s="1" t="s">
        <v>190</v>
      </c>
      <c r="ET140" s="431"/>
      <c r="EU140" s="1" t="s">
        <v>186</v>
      </c>
      <c r="EV140" s="431"/>
      <c r="EW140" s="1" t="s">
        <v>187</v>
      </c>
      <c r="EY140" s="1" t="s">
        <v>188</v>
      </c>
      <c r="FA140" s="431"/>
      <c r="FB140" s="1" t="s">
        <v>190</v>
      </c>
      <c r="FC140" s="431"/>
      <c r="FD140" s="1" t="s">
        <v>186</v>
      </c>
      <c r="FE140" s="431"/>
      <c r="FF140" s="1" t="s">
        <v>187</v>
      </c>
      <c r="FG140" s="427">
        <v>60.999999999998181</v>
      </c>
      <c r="FH140" s="432" t="s">
        <v>188</v>
      </c>
      <c r="FJ140" s="431"/>
      <c r="FK140" s="1" t="s">
        <v>190</v>
      </c>
      <c r="FL140" s="431"/>
      <c r="FM140" s="1" t="s">
        <v>186</v>
      </c>
      <c r="FN140" s="431"/>
      <c r="FO140" s="1" t="s">
        <v>187</v>
      </c>
      <c r="FP140" s="545">
        <v>611</v>
      </c>
      <c r="FQ140" s="432" t="s">
        <v>188</v>
      </c>
      <c r="FS140" s="431"/>
      <c r="FT140" s="1" t="s">
        <v>190</v>
      </c>
      <c r="FU140" s="431"/>
      <c r="FV140" s="1" t="s">
        <v>186</v>
      </c>
      <c r="FW140" s="431"/>
      <c r="FX140" s="1" t="s">
        <v>187</v>
      </c>
      <c r="FZ140" s="1" t="s">
        <v>188</v>
      </c>
      <c r="GB140" s="431"/>
      <c r="GC140" s="1" t="s">
        <v>190</v>
      </c>
      <c r="GD140" s="431"/>
      <c r="GE140" s="1" t="s">
        <v>186</v>
      </c>
      <c r="GF140" s="431"/>
      <c r="GG140" s="1" t="s">
        <v>187</v>
      </c>
      <c r="GI140" s="1" t="s">
        <v>188</v>
      </c>
      <c r="GK140" s="431"/>
      <c r="GL140" s="1" t="s">
        <v>190</v>
      </c>
      <c r="GM140" s="431"/>
      <c r="GN140" s="1" t="s">
        <v>186</v>
      </c>
      <c r="GO140" s="431"/>
      <c r="GP140" s="1" t="s">
        <v>187</v>
      </c>
      <c r="GQ140" s="545">
        <v>1037.5000000000018</v>
      </c>
      <c r="GR140" s="432" t="s">
        <v>188</v>
      </c>
      <c r="GT140" s="431"/>
      <c r="GU140" s="1" t="s">
        <v>190</v>
      </c>
      <c r="GV140" s="431"/>
      <c r="GW140" s="1" t="s">
        <v>186</v>
      </c>
      <c r="GX140" s="431"/>
      <c r="GY140" s="1" t="s">
        <v>187</v>
      </c>
      <c r="HA140" s="1" t="s">
        <v>188</v>
      </c>
      <c r="HD140" s="1" t="s">
        <v>190</v>
      </c>
      <c r="HF140" s="1" t="s">
        <v>186</v>
      </c>
      <c r="HH140" s="1" t="s">
        <v>187</v>
      </c>
      <c r="HI140" s="168">
        <v>730.45000000000073</v>
      </c>
      <c r="HJ140" s="1" t="s">
        <v>188</v>
      </c>
      <c r="HL140" s="431"/>
      <c r="HM140" s="1" t="s">
        <v>190</v>
      </c>
      <c r="HN140" s="431"/>
      <c r="HO140" s="1" t="s">
        <v>186</v>
      </c>
      <c r="HP140" s="431"/>
      <c r="HQ140" s="1" t="s">
        <v>187</v>
      </c>
      <c r="HS140" s="1" t="s">
        <v>188</v>
      </c>
      <c r="HU140" s="431"/>
      <c r="HV140" s="1" t="s">
        <v>190</v>
      </c>
      <c r="HW140" s="431"/>
      <c r="HX140" s="1" t="s">
        <v>186</v>
      </c>
      <c r="HY140" s="431"/>
      <c r="HZ140" s="1" t="s">
        <v>187</v>
      </c>
      <c r="IA140" s="545">
        <v>3643.0499999999984</v>
      </c>
      <c r="IB140" s="432" t="s">
        <v>188</v>
      </c>
      <c r="ID140" s="431"/>
      <c r="IE140" s="1" t="s">
        <v>190</v>
      </c>
      <c r="IF140" s="431"/>
      <c r="IG140" s="1" t="s">
        <v>186</v>
      </c>
      <c r="IH140" s="431"/>
      <c r="II140" s="1" t="s">
        <v>187</v>
      </c>
      <c r="IK140" s="1" t="s">
        <v>188</v>
      </c>
      <c r="IM140" s="431"/>
      <c r="IN140" s="1" t="s">
        <v>190</v>
      </c>
      <c r="IO140" s="431"/>
      <c r="IP140" s="1" t="s">
        <v>186</v>
      </c>
      <c r="IQ140" s="431"/>
      <c r="IR140" s="1" t="s">
        <v>187</v>
      </c>
      <c r="IT140" s="1" t="s">
        <v>188</v>
      </c>
      <c r="IW140" s="1" t="s">
        <v>190</v>
      </c>
      <c r="IY140" s="1" t="s">
        <v>186</v>
      </c>
      <c r="JA140" s="1" t="s">
        <v>187</v>
      </c>
      <c r="JB140" s="168">
        <v>423.50000000000182</v>
      </c>
      <c r="JC140" s="1" t="s">
        <v>188</v>
      </c>
      <c r="JE140" s="431"/>
      <c r="JF140" s="1" t="s">
        <v>190</v>
      </c>
      <c r="JG140" s="431"/>
      <c r="JH140" s="1" t="s">
        <v>186</v>
      </c>
      <c r="JI140" s="431"/>
      <c r="JJ140" s="1" t="s">
        <v>187</v>
      </c>
      <c r="JK140" s="427">
        <v>670.5</v>
      </c>
      <c r="JL140" s="432" t="s">
        <v>188</v>
      </c>
      <c r="JN140" s="431"/>
      <c r="JO140" s="1" t="s">
        <v>190</v>
      </c>
      <c r="JP140" s="431"/>
      <c r="JQ140" s="1" t="s">
        <v>186</v>
      </c>
      <c r="JR140" s="431"/>
      <c r="JS140" s="1" t="s">
        <v>187</v>
      </c>
      <c r="JU140" s="1" t="s">
        <v>188</v>
      </c>
      <c r="JW140" s="431"/>
      <c r="JX140" s="1" t="s">
        <v>190</v>
      </c>
      <c r="JY140" s="431"/>
      <c r="JZ140" s="1" t="s">
        <v>186</v>
      </c>
      <c r="KA140" s="431"/>
      <c r="KB140" s="1" t="s">
        <v>187</v>
      </c>
      <c r="KC140" s="545">
        <v>1692.600000000024</v>
      </c>
      <c r="KD140" s="432" t="s">
        <v>188</v>
      </c>
      <c r="KG140" s="1" t="s">
        <v>190</v>
      </c>
      <c r="KI140" s="1" t="s">
        <v>186</v>
      </c>
      <c r="KK140" s="1" t="s">
        <v>187</v>
      </c>
      <c r="KL140" s="213">
        <v>93.999999999999091</v>
      </c>
      <c r="KM140" s="1" t="s">
        <v>188</v>
      </c>
      <c r="KO140" s="431"/>
      <c r="KP140" s="1" t="s">
        <v>190</v>
      </c>
      <c r="KQ140" s="431"/>
      <c r="KR140" s="1" t="s">
        <v>186</v>
      </c>
      <c r="KS140" s="431"/>
      <c r="KT140" s="1" t="s">
        <v>187</v>
      </c>
      <c r="KV140" s="1" t="s">
        <v>188</v>
      </c>
      <c r="KX140" s="431"/>
      <c r="KY140" s="1" t="s">
        <v>190</v>
      </c>
      <c r="KZ140" s="431"/>
      <c r="LA140" s="1" t="s">
        <v>186</v>
      </c>
      <c r="LB140" s="431"/>
      <c r="LC140" s="1" t="s">
        <v>187</v>
      </c>
      <c r="LE140" s="1" t="s">
        <v>188</v>
      </c>
      <c r="LG140" s="431"/>
      <c r="LH140" s="1" t="s">
        <v>190</v>
      </c>
      <c r="LI140" s="431"/>
      <c r="LJ140" s="1" t="s">
        <v>186</v>
      </c>
      <c r="LK140" s="431"/>
      <c r="LL140" s="1" t="s">
        <v>187</v>
      </c>
      <c r="LN140" s="1" t="s">
        <v>188</v>
      </c>
      <c r="LQ140" s="1" t="s">
        <v>190</v>
      </c>
      <c r="LS140" s="1" t="s">
        <v>186</v>
      </c>
      <c r="LU140" s="1" t="s">
        <v>187</v>
      </c>
      <c r="LV140" s="168">
        <v>49.000000000001819</v>
      </c>
      <c r="LW140" s="1" t="s">
        <v>188</v>
      </c>
      <c r="LY140" s="431"/>
      <c r="LZ140" s="1" t="s">
        <v>190</v>
      </c>
      <c r="MA140" s="431"/>
      <c r="MB140" s="1" t="s">
        <v>186</v>
      </c>
      <c r="MC140" s="431"/>
      <c r="MD140" s="1" t="s">
        <v>187</v>
      </c>
      <c r="MF140" s="1" t="s">
        <v>188</v>
      </c>
      <c r="MH140" s="431"/>
      <c r="MI140" s="1" t="s">
        <v>190</v>
      </c>
      <c r="MJ140" s="431"/>
      <c r="MK140" s="1" t="s">
        <v>186</v>
      </c>
      <c r="ML140" s="431"/>
      <c r="MM140" s="1" t="s">
        <v>187</v>
      </c>
      <c r="MN140" s="588">
        <v>845.34999999999491</v>
      </c>
      <c r="MO140" s="432" t="s">
        <v>188</v>
      </c>
      <c r="MQ140" s="431"/>
      <c r="MR140" s="1" t="s">
        <v>190</v>
      </c>
      <c r="MS140" s="431"/>
      <c r="MT140" s="1" t="s">
        <v>186</v>
      </c>
      <c r="MU140" s="431"/>
      <c r="MV140" s="1" t="s">
        <v>187</v>
      </c>
      <c r="MW140" s="545">
        <v>419.00000000000364</v>
      </c>
      <c r="MX140" s="432" t="s">
        <v>188</v>
      </c>
    </row>
    <row r="141" spans="1:363" ht="18">
      <c r="A141" s="129">
        <v>2020</v>
      </c>
      <c r="B141" s="69">
        <f>SUM(D141:AAP141)</f>
        <v>13701.55000000003</v>
      </c>
      <c r="D141"/>
      <c r="E141" s="10">
        <f>D140*0.25</f>
        <v>0</v>
      </c>
      <c r="G141" s="10">
        <f>F140*0.5</f>
        <v>0</v>
      </c>
      <c r="I141" s="10">
        <f>H140*0.75</f>
        <v>0</v>
      </c>
      <c r="K141" s="10">
        <f>J140*1</f>
        <v>343.3</v>
      </c>
      <c r="N141" s="10">
        <f>M140*0.25</f>
        <v>0</v>
      </c>
      <c r="P141" s="10">
        <f>O140*0.5</f>
        <v>0</v>
      </c>
      <c r="R141" s="10">
        <f>Q140*0.75</f>
        <v>0</v>
      </c>
      <c r="T141" s="10">
        <f>S140*1</f>
        <v>144.30000000000007</v>
      </c>
      <c r="W141" s="10">
        <f>V140*0.25</f>
        <v>0</v>
      </c>
      <c r="Y141" s="10">
        <f>X140*0.5</f>
        <v>0</v>
      </c>
      <c r="AA141" s="10">
        <f>Z140*0.75</f>
        <v>0</v>
      </c>
      <c r="AC141" s="10">
        <f>AB140*1</f>
        <v>494.39999999999986</v>
      </c>
      <c r="AF141" s="10">
        <f>AE140*0.25</f>
        <v>0</v>
      </c>
      <c r="AH141" s="10">
        <f>AG140*0.5</f>
        <v>0</v>
      </c>
      <c r="AJ141" s="10">
        <f>AI140*0.75</f>
        <v>0</v>
      </c>
      <c r="AL141" s="10">
        <f>AK140*1</f>
        <v>293.59999999999968</v>
      </c>
      <c r="AO141" s="10">
        <f>AN140*0.25</f>
        <v>0</v>
      </c>
      <c r="AQ141" s="10">
        <f>AP140*0.5</f>
        <v>0</v>
      </c>
      <c r="AS141" s="10">
        <f>AR140*0.75</f>
        <v>0</v>
      </c>
      <c r="AT141"/>
      <c r="AU141" s="10">
        <f>AT140*1</f>
        <v>68.400000000001</v>
      </c>
      <c r="AX141" s="10">
        <f>AW140*0.25</f>
        <v>0</v>
      </c>
      <c r="AY141"/>
      <c r="AZ141" s="10">
        <f>AY140*0.5</f>
        <v>0</v>
      </c>
      <c r="BA141"/>
      <c r="BB141" s="10">
        <f>BA140*0.75</f>
        <v>0</v>
      </c>
      <c r="BD141" s="10">
        <f>BC140*1</f>
        <v>405.19999999999982</v>
      </c>
      <c r="BG141" s="10">
        <f>BF140*0.25</f>
        <v>0</v>
      </c>
      <c r="BI141" s="10">
        <f>BH140*0.5</f>
        <v>0</v>
      </c>
      <c r="BK141" s="10">
        <f>BJ140*0.75</f>
        <v>0</v>
      </c>
      <c r="BM141" s="10">
        <f>BL140*1</f>
        <v>497.70000000000073</v>
      </c>
      <c r="BP141" s="10">
        <f>BO140*0.25</f>
        <v>0</v>
      </c>
      <c r="BR141" s="10">
        <f>BQ140*0.5</f>
        <v>0</v>
      </c>
      <c r="BT141" s="10">
        <f>BS140*0.75</f>
        <v>0</v>
      </c>
      <c r="BV141" s="10">
        <f>BU140*1</f>
        <v>398.30000000000109</v>
      </c>
      <c r="BX141" s="431"/>
      <c r="BY141" s="10">
        <f>BX140*0.25</f>
        <v>0</v>
      </c>
      <c r="BZ141" s="431"/>
      <c r="CA141" s="10">
        <f>BZ140*0.5</f>
        <v>0</v>
      </c>
      <c r="CB141" s="431"/>
      <c r="CC141" s="10">
        <f>CB140*0.75</f>
        <v>0</v>
      </c>
      <c r="CD141"/>
      <c r="CE141" s="437">
        <f>CD140*1</f>
        <v>238.80000000000291</v>
      </c>
      <c r="CG141" s="431"/>
      <c r="CH141" s="10">
        <f>CG140*0.25</f>
        <v>0</v>
      </c>
      <c r="CI141" s="431"/>
      <c r="CJ141" s="10">
        <f>CI140*0.5</f>
        <v>0</v>
      </c>
      <c r="CK141" s="431"/>
      <c r="CL141" s="10">
        <f>CK140*0.75</f>
        <v>0</v>
      </c>
      <c r="CN141" s="10">
        <f>CM140*1</f>
        <v>0</v>
      </c>
      <c r="CP141" s="431"/>
      <c r="CQ141" s="10">
        <f>CP140*0.25</f>
        <v>0</v>
      </c>
      <c r="CR141" s="431"/>
      <c r="CS141" s="10">
        <f>CR140*0.5</f>
        <v>0</v>
      </c>
      <c r="CT141" s="431"/>
      <c r="CU141" s="10">
        <f>CT140*0.75</f>
        <v>0</v>
      </c>
      <c r="CW141" s="10">
        <f>CV140*1</f>
        <v>0</v>
      </c>
      <c r="CY141" s="431"/>
      <c r="CZ141" s="10">
        <f>CY140*0.25</f>
        <v>0</v>
      </c>
      <c r="DA141" s="431"/>
      <c r="DB141" s="10">
        <f>DA140*0.5</f>
        <v>0</v>
      </c>
      <c r="DC141" s="431"/>
      <c r="DD141" s="10">
        <f>DC140*0.75</f>
        <v>0</v>
      </c>
      <c r="DF141" s="437">
        <f>DE140*1</f>
        <v>337.80000000000109</v>
      </c>
      <c r="DH141" s="431"/>
      <c r="DI141" s="10">
        <f>DH140*0.25</f>
        <v>0</v>
      </c>
      <c r="DJ141" s="431"/>
      <c r="DK141" s="10">
        <f>DJ140*0.5</f>
        <v>0</v>
      </c>
      <c r="DL141" s="431"/>
      <c r="DM141" s="10">
        <f>DL140*0.75</f>
        <v>0</v>
      </c>
      <c r="DO141" s="10">
        <f>DN140*1</f>
        <v>0</v>
      </c>
      <c r="DQ141" s="431"/>
      <c r="DR141" s="10">
        <f>DQ140*0.25</f>
        <v>0</v>
      </c>
      <c r="DS141" s="431"/>
      <c r="DT141" s="10">
        <f>DS140*0.5</f>
        <v>0</v>
      </c>
      <c r="DU141" s="431"/>
      <c r="DV141" s="10">
        <f>DU140*0.75</f>
        <v>0</v>
      </c>
      <c r="DX141" s="437">
        <f>DW140*1</f>
        <v>202.80000000000109</v>
      </c>
      <c r="DZ141" s="431"/>
      <c r="EA141" s="10">
        <f>DZ140*0.25</f>
        <v>0</v>
      </c>
      <c r="EB141" s="431"/>
      <c r="EC141" s="10">
        <f>EB140*0.5</f>
        <v>0</v>
      </c>
      <c r="ED141" s="431"/>
      <c r="EE141" s="10">
        <f>ED140*0.75</f>
        <v>0</v>
      </c>
      <c r="EG141" s="10">
        <f>EF140*1</f>
        <v>0</v>
      </c>
      <c r="EI141" s="431"/>
      <c r="EJ141" s="10">
        <f>EI140*0.25</f>
        <v>0</v>
      </c>
      <c r="EK141" s="431"/>
      <c r="EL141" s="10">
        <f>EK140*0.5</f>
        <v>0</v>
      </c>
      <c r="EM141" s="431"/>
      <c r="EN141" s="10">
        <f>EM140*0.75</f>
        <v>0</v>
      </c>
      <c r="EP141" s="10">
        <f>EO140*1</f>
        <v>0</v>
      </c>
      <c r="ER141" s="431"/>
      <c r="ES141" s="10">
        <f>ER140*0.25</f>
        <v>0</v>
      </c>
      <c r="ET141" s="431"/>
      <c r="EU141" s="10">
        <f>ET140*0.5</f>
        <v>0</v>
      </c>
      <c r="EV141" s="431"/>
      <c r="EW141" s="10">
        <f>EV140*0.75</f>
        <v>0</v>
      </c>
      <c r="EY141" s="10">
        <f>EX140*1</f>
        <v>0</v>
      </c>
      <c r="FA141" s="431"/>
      <c r="FB141" s="10">
        <f>FA140*0.25</f>
        <v>0</v>
      </c>
      <c r="FC141" s="431"/>
      <c r="FD141" s="10">
        <f>FC140*0.5</f>
        <v>0</v>
      </c>
      <c r="FE141" s="431"/>
      <c r="FF141" s="10">
        <f>FE140*0.75</f>
        <v>0</v>
      </c>
      <c r="FH141" s="437">
        <f>FG140*1</f>
        <v>60.999999999998181</v>
      </c>
      <c r="FJ141" s="431"/>
      <c r="FK141" s="10">
        <f>FJ140*0.25</f>
        <v>0</v>
      </c>
      <c r="FL141" s="431"/>
      <c r="FM141" s="10">
        <f>FL140*0.5</f>
        <v>0</v>
      </c>
      <c r="FN141" s="431"/>
      <c r="FO141" s="10">
        <f>FN140*0.75</f>
        <v>0</v>
      </c>
      <c r="FP141"/>
      <c r="FQ141" s="437">
        <f>FP140*1</f>
        <v>611</v>
      </c>
      <c r="FS141" s="431"/>
      <c r="FT141" s="10">
        <f>FS140*0.25</f>
        <v>0</v>
      </c>
      <c r="FU141" s="431"/>
      <c r="FV141" s="10">
        <f>FU140*0.5</f>
        <v>0</v>
      </c>
      <c r="FW141" s="431"/>
      <c r="FX141" s="10">
        <f>FW140*0.75</f>
        <v>0</v>
      </c>
      <c r="FZ141" s="10">
        <f>FY140*1</f>
        <v>0</v>
      </c>
      <c r="GB141" s="431"/>
      <c r="GC141" s="10">
        <f>GB140*0.25</f>
        <v>0</v>
      </c>
      <c r="GD141" s="431"/>
      <c r="GE141" s="10">
        <f>GD140*0.5</f>
        <v>0</v>
      </c>
      <c r="GF141" s="431"/>
      <c r="GG141" s="10">
        <f>GF140*0.75</f>
        <v>0</v>
      </c>
      <c r="GI141" s="10">
        <f>GH140*1</f>
        <v>0</v>
      </c>
      <c r="GK141" s="431"/>
      <c r="GL141" s="10">
        <f>GK140*0.25</f>
        <v>0</v>
      </c>
      <c r="GM141" s="431"/>
      <c r="GN141" s="10">
        <f>GM140*0.5</f>
        <v>0</v>
      </c>
      <c r="GO141" s="431"/>
      <c r="GP141" s="10">
        <f>GO140*0.75</f>
        <v>0</v>
      </c>
      <c r="GR141" s="437">
        <f>GQ140*1</f>
        <v>1037.5000000000018</v>
      </c>
      <c r="GT141" s="431"/>
      <c r="GU141" s="10">
        <f>GT140*0.25</f>
        <v>0</v>
      </c>
      <c r="GV141" s="431"/>
      <c r="GW141" s="10">
        <f>GV140*0.5</f>
        <v>0</v>
      </c>
      <c r="GX141" s="431"/>
      <c r="GY141" s="10">
        <f>GX140*0.75</f>
        <v>0</v>
      </c>
      <c r="HA141" s="10">
        <f>GZ140*1</f>
        <v>0</v>
      </c>
      <c r="HD141" s="10">
        <f>HC140*0.25</f>
        <v>0</v>
      </c>
      <c r="HF141" s="10">
        <f>HE140*0.5</f>
        <v>0</v>
      </c>
      <c r="HH141" s="10">
        <f>HG140*0.75</f>
        <v>0</v>
      </c>
      <c r="HJ141" s="10">
        <f>HI140*1</f>
        <v>730.45000000000073</v>
      </c>
      <c r="HL141" s="431"/>
      <c r="HM141" s="10">
        <f>HL140*0.25</f>
        <v>0</v>
      </c>
      <c r="HN141" s="431"/>
      <c r="HO141" s="10">
        <f>HN140*0.5</f>
        <v>0</v>
      </c>
      <c r="HP141" s="431"/>
      <c r="HQ141" s="10">
        <f>HP140*0.75</f>
        <v>0</v>
      </c>
      <c r="HS141" s="10">
        <f>HR140*1</f>
        <v>0</v>
      </c>
      <c r="HU141" s="431"/>
      <c r="HV141" s="10">
        <f>HU140*0.25</f>
        <v>0</v>
      </c>
      <c r="HW141" s="431"/>
      <c r="HX141" s="10">
        <f>HW140*0.5</f>
        <v>0</v>
      </c>
      <c r="HY141" s="431"/>
      <c r="HZ141" s="10">
        <f>HY140*0.75</f>
        <v>0</v>
      </c>
      <c r="IB141" s="437">
        <f>IA140*1</f>
        <v>3643.0499999999984</v>
      </c>
      <c r="ID141" s="431"/>
      <c r="IE141" s="10">
        <f>ID140*0.25</f>
        <v>0</v>
      </c>
      <c r="IF141" s="431"/>
      <c r="IG141" s="10">
        <f>IF140*0.5</f>
        <v>0</v>
      </c>
      <c r="IH141" s="431"/>
      <c r="II141" s="10">
        <f>IH140*0.75</f>
        <v>0</v>
      </c>
      <c r="IK141" s="10">
        <f>IJ140*1</f>
        <v>0</v>
      </c>
      <c r="IM141" s="431"/>
      <c r="IN141" s="10">
        <f>IM140*0.25</f>
        <v>0</v>
      </c>
      <c r="IO141" s="431"/>
      <c r="IP141" s="10">
        <f>IO140*0.5</f>
        <v>0</v>
      </c>
      <c r="IQ141" s="431"/>
      <c r="IR141" s="10">
        <f>IQ140*0.75</f>
        <v>0</v>
      </c>
      <c r="IT141" s="10">
        <f>IS140*1</f>
        <v>0</v>
      </c>
      <c r="IW141" s="10">
        <f>IV140*0.25</f>
        <v>0</v>
      </c>
      <c r="IY141" s="10">
        <f>IX140*0.5</f>
        <v>0</v>
      </c>
      <c r="JA141" s="10">
        <f>IZ140*0.75</f>
        <v>0</v>
      </c>
      <c r="JC141" s="10">
        <f>JB140*1</f>
        <v>423.50000000000182</v>
      </c>
      <c r="JE141" s="431"/>
      <c r="JF141" s="10">
        <f>JE140*0.25</f>
        <v>0</v>
      </c>
      <c r="JG141" s="431"/>
      <c r="JH141" s="10">
        <f>JG140*0.5</f>
        <v>0</v>
      </c>
      <c r="JI141" s="431"/>
      <c r="JJ141" s="10">
        <f>JI140*0.75</f>
        <v>0</v>
      </c>
      <c r="JL141" s="437">
        <f>JK140*1</f>
        <v>670.5</v>
      </c>
      <c r="JN141" s="431"/>
      <c r="JO141" s="10">
        <f>JN140*0.25</f>
        <v>0</v>
      </c>
      <c r="JP141" s="431"/>
      <c r="JQ141" s="10">
        <f>JP140*0.5</f>
        <v>0</v>
      </c>
      <c r="JR141" s="431"/>
      <c r="JS141" s="10">
        <f>JR140*0.75</f>
        <v>0</v>
      </c>
      <c r="JU141" s="10">
        <f>JT140*1</f>
        <v>0</v>
      </c>
      <c r="JW141" s="431"/>
      <c r="JX141" s="10">
        <f>JW140*0.25</f>
        <v>0</v>
      </c>
      <c r="JY141" s="431"/>
      <c r="JZ141" s="10">
        <f>JY140*0.5</f>
        <v>0</v>
      </c>
      <c r="KA141" s="431"/>
      <c r="KB141" s="10">
        <f>KA140*0.75</f>
        <v>0</v>
      </c>
      <c r="KD141" s="437">
        <f t="shared" ref="KD141" si="44">KC140*1</f>
        <v>1692.600000000024</v>
      </c>
      <c r="KG141" s="10">
        <f>KF140*0.25</f>
        <v>0</v>
      </c>
      <c r="KI141" s="10">
        <f>KH140*0.5</f>
        <v>0</v>
      </c>
      <c r="KK141" s="10">
        <f>KJ140*0.75</f>
        <v>0</v>
      </c>
      <c r="KM141" s="10">
        <f>KL140*1</f>
        <v>93.999999999999091</v>
      </c>
      <c r="KO141" s="431"/>
      <c r="KP141" s="10">
        <f>KO140*0.25</f>
        <v>0</v>
      </c>
      <c r="KQ141" s="431"/>
      <c r="KR141" s="10">
        <f>KQ140*0.5</f>
        <v>0</v>
      </c>
      <c r="KS141" s="431"/>
      <c r="KT141" s="10">
        <f>KS140*0.75</f>
        <v>0</v>
      </c>
      <c r="KV141" s="10">
        <f>KU140*1</f>
        <v>0</v>
      </c>
      <c r="KX141" s="431"/>
      <c r="KY141" s="10">
        <f>KX140*0.25</f>
        <v>0</v>
      </c>
      <c r="KZ141" s="431"/>
      <c r="LA141" s="10">
        <f>KZ140*0.5</f>
        <v>0</v>
      </c>
      <c r="LB141" s="431"/>
      <c r="LC141" s="10">
        <f>LB140*0.75</f>
        <v>0</v>
      </c>
      <c r="LE141" s="10">
        <f>LD140*1</f>
        <v>0</v>
      </c>
      <c r="LG141" s="431"/>
      <c r="LH141" s="10">
        <f>LG140*0.25</f>
        <v>0</v>
      </c>
      <c r="LI141" s="431"/>
      <c r="LJ141" s="10">
        <f>LI140*0.5</f>
        <v>0</v>
      </c>
      <c r="LK141" s="431"/>
      <c r="LL141" s="10">
        <f>LK140*0.75</f>
        <v>0</v>
      </c>
      <c r="LN141" s="10">
        <f>LM140*1</f>
        <v>0</v>
      </c>
      <c r="LQ141" s="10">
        <f>LP140*0.25</f>
        <v>0</v>
      </c>
      <c r="LS141" s="10">
        <f>LR140*0.5</f>
        <v>0</v>
      </c>
      <c r="LU141" s="10">
        <f>LT140*0.75</f>
        <v>0</v>
      </c>
      <c r="LW141" s="10">
        <f>LV140*1</f>
        <v>49.000000000001819</v>
      </c>
      <c r="LY141" s="431"/>
      <c r="LZ141" s="10">
        <f>LY140*0.25</f>
        <v>0</v>
      </c>
      <c r="MA141" s="431"/>
      <c r="MB141" s="10">
        <f>MA140*0.5</f>
        <v>0</v>
      </c>
      <c r="MC141" s="431"/>
      <c r="MD141" s="10">
        <f>MC140*0.75</f>
        <v>0</v>
      </c>
      <c r="MF141" s="10">
        <f>ME140*1</f>
        <v>0</v>
      </c>
      <c r="MH141" s="431"/>
      <c r="MI141" s="10">
        <f>MH140*0.25</f>
        <v>0</v>
      </c>
      <c r="MJ141" s="431"/>
      <c r="MK141" s="10">
        <f>MJ140*0.5</f>
        <v>0</v>
      </c>
      <c r="ML141" s="431"/>
      <c r="MM141" s="10">
        <f>ML140*0.75</f>
        <v>0</v>
      </c>
      <c r="MO141" s="437">
        <f>MN140*1</f>
        <v>845.34999999999491</v>
      </c>
      <c r="MQ141" s="431"/>
      <c r="MR141" s="10">
        <f>MQ140*0.25</f>
        <v>0</v>
      </c>
      <c r="MS141" s="431"/>
      <c r="MT141" s="10">
        <f>MS140*0.5</f>
        <v>0</v>
      </c>
      <c r="MU141" s="431"/>
      <c r="MV141" s="10">
        <f>MU140*0.75</f>
        <v>0</v>
      </c>
      <c r="MX141" s="437">
        <f>MW140*1</f>
        <v>419.00000000000364</v>
      </c>
    </row>
    <row r="142" spans="1:363" s="60" customFormat="1" ht="15">
      <c r="A142" s="377"/>
      <c r="B142" s="378"/>
      <c r="C142" s="379"/>
      <c r="E142" s="380"/>
      <c r="L142" s="379"/>
      <c r="N142" s="380"/>
      <c r="U142" s="379"/>
      <c r="W142" s="380"/>
      <c r="AD142" s="379"/>
      <c r="AF142" s="380"/>
      <c r="AM142" s="379"/>
      <c r="AO142" s="380"/>
      <c r="AV142" s="379"/>
      <c r="AX142" s="380"/>
      <c r="BE142" s="379"/>
      <c r="BG142" s="380"/>
      <c r="BN142" s="379"/>
      <c r="BP142" s="380"/>
      <c r="BW142" s="379"/>
      <c r="BX142" s="456"/>
      <c r="BY142" s="380"/>
      <c r="BZ142" s="456"/>
      <c r="CB142" s="456"/>
      <c r="CE142" s="456"/>
      <c r="CF142" s="379"/>
      <c r="CG142" s="456"/>
      <c r="CH142" s="380"/>
      <c r="CI142" s="456"/>
      <c r="CK142" s="456"/>
      <c r="CO142" s="379"/>
      <c r="CP142" s="456"/>
      <c r="CQ142" s="380"/>
      <c r="CR142" s="456"/>
      <c r="CT142" s="456"/>
      <c r="CX142" s="379"/>
      <c r="CY142" s="456"/>
      <c r="CZ142" s="380"/>
      <c r="DA142" s="456"/>
      <c r="DC142" s="456"/>
      <c r="DF142" s="456"/>
      <c r="DG142" s="379"/>
      <c r="DH142" s="456"/>
      <c r="DI142" s="380"/>
      <c r="DJ142" s="456"/>
      <c r="DL142" s="456"/>
      <c r="DP142" s="379"/>
      <c r="DQ142" s="456"/>
      <c r="DR142" s="380"/>
      <c r="DS142" s="456"/>
      <c r="DU142" s="456"/>
      <c r="DX142" s="456"/>
      <c r="DY142" s="379"/>
      <c r="DZ142" s="456"/>
      <c r="EA142" s="380"/>
      <c r="EB142" s="456"/>
      <c r="ED142" s="456"/>
      <c r="EH142" s="379"/>
      <c r="EI142" s="456"/>
      <c r="EJ142" s="380"/>
      <c r="EK142" s="456"/>
      <c r="EM142" s="456"/>
      <c r="EQ142" s="379"/>
      <c r="ER142" s="456"/>
      <c r="ES142" s="380"/>
      <c r="ET142" s="456"/>
      <c r="EV142" s="456"/>
      <c r="EZ142" s="379"/>
      <c r="FA142" s="456"/>
      <c r="FB142" s="380"/>
      <c r="FC142" s="456"/>
      <c r="FE142" s="456"/>
      <c r="FH142" s="456"/>
      <c r="FI142" s="379"/>
      <c r="FJ142" s="456"/>
      <c r="FK142" s="380"/>
      <c r="FL142" s="456"/>
      <c r="FN142" s="456"/>
      <c r="FQ142" s="456"/>
      <c r="FR142" s="379"/>
      <c r="FS142" s="456"/>
      <c r="FT142" s="380"/>
      <c r="FU142" s="456"/>
      <c r="FW142" s="456"/>
      <c r="GA142" s="379"/>
      <c r="GB142" s="456"/>
      <c r="GC142" s="380"/>
      <c r="GD142" s="456"/>
      <c r="GF142" s="456"/>
      <c r="GJ142" s="379"/>
      <c r="GK142" s="456"/>
      <c r="GL142" s="380"/>
      <c r="GM142" s="456"/>
      <c r="GO142" s="456"/>
      <c r="GR142" s="456"/>
      <c r="GS142" s="379"/>
      <c r="GT142" s="456"/>
      <c r="GU142" s="380"/>
      <c r="GV142" s="456"/>
      <c r="GX142" s="456"/>
      <c r="HB142" s="379"/>
      <c r="HD142" s="380"/>
      <c r="HK142" s="379"/>
      <c r="HL142" s="456"/>
      <c r="HM142" s="380"/>
      <c r="HN142" s="456"/>
      <c r="HP142" s="456"/>
      <c r="HT142" s="379"/>
      <c r="HU142" s="456"/>
      <c r="HV142" s="380"/>
      <c r="HW142" s="456"/>
      <c r="HY142" s="456"/>
      <c r="IB142" s="456"/>
      <c r="IC142" s="379"/>
      <c r="ID142" s="456"/>
      <c r="IE142" s="380"/>
      <c r="IF142" s="456"/>
      <c r="IH142" s="456"/>
      <c r="IL142" s="379"/>
      <c r="IM142" s="456"/>
      <c r="IN142" s="380"/>
      <c r="IO142" s="456"/>
      <c r="IQ142" s="456"/>
      <c r="IU142" s="379"/>
      <c r="IW142" s="380"/>
      <c r="JD142" s="379"/>
      <c r="JE142" s="456"/>
      <c r="JF142" s="380"/>
      <c r="JG142" s="456"/>
      <c r="JI142" s="456"/>
      <c r="JL142" s="456"/>
      <c r="JM142" s="379"/>
      <c r="JN142" s="456"/>
      <c r="JO142" s="380"/>
      <c r="JP142" s="456"/>
      <c r="JR142" s="456"/>
      <c r="JV142" s="379"/>
      <c r="JW142" s="456"/>
      <c r="JX142" s="380"/>
      <c r="JY142" s="456"/>
      <c r="KA142" s="456"/>
      <c r="KD142" s="456"/>
      <c r="KE142" s="379"/>
      <c r="KG142" s="380"/>
      <c r="KN142" s="379"/>
      <c r="KO142" s="456"/>
      <c r="KP142" s="380"/>
      <c r="KQ142" s="456"/>
      <c r="KS142" s="456"/>
      <c r="KW142" s="379"/>
      <c r="KX142" s="456"/>
      <c r="KY142" s="380"/>
      <c r="KZ142" s="456"/>
      <c r="LB142" s="456"/>
      <c r="LF142" s="379"/>
      <c r="LG142" s="456"/>
      <c r="LH142" s="380"/>
      <c r="LI142" s="456"/>
      <c r="LK142" s="456"/>
      <c r="LO142" s="379"/>
      <c r="LQ142" s="380"/>
      <c r="LX142" s="379"/>
      <c r="LY142" s="456"/>
      <c r="LZ142" s="380"/>
      <c r="MA142" s="456"/>
      <c r="MC142" s="456"/>
      <c r="MG142" s="379"/>
      <c r="MH142" s="456"/>
      <c r="MI142" s="380"/>
      <c r="MJ142" s="456"/>
      <c r="ML142" s="456"/>
      <c r="MO142" s="456"/>
      <c r="MP142" s="379"/>
      <c r="MQ142" s="456"/>
      <c r="MR142" s="380"/>
      <c r="MS142" s="456"/>
      <c r="MU142" s="456"/>
      <c r="MX142" s="456"/>
      <c r="MY142" s="379"/>
    </row>
    <row r="143" spans="1:363" ht="15">
      <c r="A143" s="123" t="s">
        <v>2554</v>
      </c>
      <c r="D143"/>
      <c r="E143" s="1" t="s">
        <v>190</v>
      </c>
      <c r="G143" s="1" t="s">
        <v>186</v>
      </c>
      <c r="I143" s="1" t="s">
        <v>187</v>
      </c>
      <c r="J143" s="157">
        <v>277.5</v>
      </c>
      <c r="K143" s="1" t="s">
        <v>188</v>
      </c>
      <c r="N143" s="1" t="s">
        <v>190</v>
      </c>
      <c r="P143" s="1" t="s">
        <v>186</v>
      </c>
      <c r="R143" s="1" t="s">
        <v>187</v>
      </c>
      <c r="S143" s="168">
        <v>55</v>
      </c>
      <c r="T143" s="1" t="s">
        <v>188</v>
      </c>
      <c r="W143" s="1" t="s">
        <v>190</v>
      </c>
      <c r="Y143" s="1" t="s">
        <v>186</v>
      </c>
      <c r="AA143" s="1" t="s">
        <v>187</v>
      </c>
      <c r="AB143" s="168">
        <v>566</v>
      </c>
      <c r="AC143" s="1" t="s">
        <v>188</v>
      </c>
      <c r="AF143" s="1" t="s">
        <v>190</v>
      </c>
      <c r="AH143" s="1" t="s">
        <v>186</v>
      </c>
      <c r="AJ143" s="1" t="s">
        <v>187</v>
      </c>
      <c r="AK143" s="168">
        <v>296.90000000000009</v>
      </c>
      <c r="AL143" s="1" t="s">
        <v>188</v>
      </c>
      <c r="AO143" s="1" t="s">
        <v>190</v>
      </c>
      <c r="AQ143" s="1" t="s">
        <v>186</v>
      </c>
      <c r="AS143" s="1" t="s">
        <v>187</v>
      </c>
      <c r="AT143" s="168">
        <v>197.79999999999973</v>
      </c>
      <c r="AU143" s="1" t="s">
        <v>188</v>
      </c>
      <c r="AX143" s="1" t="s">
        <v>190</v>
      </c>
      <c r="AY143"/>
      <c r="AZ143" s="1" t="s">
        <v>186</v>
      </c>
      <c r="BA143"/>
      <c r="BB143" s="1" t="s">
        <v>187</v>
      </c>
      <c r="BC143" s="168">
        <v>322.59999999999991</v>
      </c>
      <c r="BD143" s="1" t="s">
        <v>188</v>
      </c>
      <c r="BG143" s="1" t="s">
        <v>190</v>
      </c>
      <c r="BI143" s="1" t="s">
        <v>186</v>
      </c>
      <c r="BK143" s="1" t="s">
        <v>187</v>
      </c>
      <c r="BL143" s="168">
        <v>394.00000000000091</v>
      </c>
      <c r="BM143" s="1" t="s">
        <v>188</v>
      </c>
      <c r="BP143" s="1" t="s">
        <v>190</v>
      </c>
      <c r="BR143" s="1" t="s">
        <v>186</v>
      </c>
      <c r="BT143" s="1" t="s">
        <v>187</v>
      </c>
      <c r="BU143" s="168">
        <v>331.70000000000027</v>
      </c>
      <c r="BV143" s="1" t="s">
        <v>188</v>
      </c>
      <c r="BX143" s="431"/>
      <c r="BY143" s="1" t="s">
        <v>190</v>
      </c>
      <c r="BZ143" s="431"/>
      <c r="CA143" s="1" t="s">
        <v>186</v>
      </c>
      <c r="CB143" s="431"/>
      <c r="CC143" s="1" t="s">
        <v>187</v>
      </c>
      <c r="CD143" s="427">
        <v>134.40000000000327</v>
      </c>
      <c r="CE143" s="432" t="s">
        <v>188</v>
      </c>
      <c r="CG143" s="431"/>
      <c r="CH143" s="1" t="s">
        <v>190</v>
      </c>
      <c r="CI143" s="431"/>
      <c r="CJ143" s="1" t="s">
        <v>186</v>
      </c>
      <c r="CK143" s="431"/>
      <c r="CL143" s="1" t="s">
        <v>187</v>
      </c>
      <c r="CN143" s="1" t="s">
        <v>188</v>
      </c>
      <c r="CP143" s="431"/>
      <c r="CQ143" s="1" t="s">
        <v>190</v>
      </c>
      <c r="CR143" s="431"/>
      <c r="CS143" s="1" t="s">
        <v>186</v>
      </c>
      <c r="CT143" s="431"/>
      <c r="CU143" s="1" t="s">
        <v>187</v>
      </c>
      <c r="CW143" s="1" t="s">
        <v>188</v>
      </c>
      <c r="CY143" s="431"/>
      <c r="CZ143" s="1" t="s">
        <v>190</v>
      </c>
      <c r="DA143" s="431"/>
      <c r="DB143" s="1" t="s">
        <v>186</v>
      </c>
      <c r="DC143" s="431"/>
      <c r="DD143" s="1" t="s">
        <v>187</v>
      </c>
      <c r="DE143" s="545">
        <v>145.89999999999964</v>
      </c>
      <c r="DF143" s="432" t="s">
        <v>188</v>
      </c>
      <c r="DH143" s="431"/>
      <c r="DI143" s="1" t="s">
        <v>190</v>
      </c>
      <c r="DJ143" s="431"/>
      <c r="DK143" s="1" t="s">
        <v>186</v>
      </c>
      <c r="DL143" s="431"/>
      <c r="DM143" s="1" t="s">
        <v>187</v>
      </c>
      <c r="DO143" s="1" t="s">
        <v>188</v>
      </c>
      <c r="DQ143" s="431"/>
      <c r="DR143" s="1" t="s">
        <v>190</v>
      </c>
      <c r="DS143" s="431"/>
      <c r="DT143" s="1" t="s">
        <v>186</v>
      </c>
      <c r="DU143" s="431"/>
      <c r="DV143" s="1" t="s">
        <v>187</v>
      </c>
      <c r="DW143" s="545">
        <v>111.40000000000327</v>
      </c>
      <c r="DX143" s="432" t="s">
        <v>188</v>
      </c>
      <c r="DZ143" s="431"/>
      <c r="EA143" s="1" t="s">
        <v>190</v>
      </c>
      <c r="EB143" s="431"/>
      <c r="EC143" s="1" t="s">
        <v>186</v>
      </c>
      <c r="ED143" s="431"/>
      <c r="EE143" s="1" t="s">
        <v>187</v>
      </c>
      <c r="EG143" s="1" t="s">
        <v>188</v>
      </c>
      <c r="EI143" s="431"/>
      <c r="EJ143" s="1" t="s">
        <v>190</v>
      </c>
      <c r="EK143" s="431"/>
      <c r="EL143" s="1" t="s">
        <v>186</v>
      </c>
      <c r="EM143" s="431"/>
      <c r="EN143" s="1" t="s">
        <v>187</v>
      </c>
      <c r="EP143" s="1" t="s">
        <v>188</v>
      </c>
      <c r="ER143" s="431"/>
      <c r="ES143" s="1" t="s">
        <v>190</v>
      </c>
      <c r="ET143" s="431"/>
      <c r="EU143" s="1" t="s">
        <v>186</v>
      </c>
      <c r="EV143" s="431"/>
      <c r="EW143" s="1" t="s">
        <v>187</v>
      </c>
      <c r="EY143" s="1" t="s">
        <v>188</v>
      </c>
      <c r="FA143" s="431"/>
      <c r="FB143" s="1" t="s">
        <v>190</v>
      </c>
      <c r="FC143" s="431"/>
      <c r="FD143" s="1" t="s">
        <v>186</v>
      </c>
      <c r="FE143" s="431"/>
      <c r="FF143" s="1" t="s">
        <v>187</v>
      </c>
      <c r="FG143" s="427">
        <v>337.79999999999745</v>
      </c>
      <c r="FH143" s="432" t="s">
        <v>188</v>
      </c>
      <c r="FJ143" s="431"/>
      <c r="FK143" s="1" t="s">
        <v>190</v>
      </c>
      <c r="FL143" s="431"/>
      <c r="FM143" s="1" t="s">
        <v>186</v>
      </c>
      <c r="FN143" s="431"/>
      <c r="FO143" s="1" t="s">
        <v>187</v>
      </c>
      <c r="FP143" s="545">
        <v>618.39999999999964</v>
      </c>
      <c r="FQ143" s="432" t="s">
        <v>188</v>
      </c>
      <c r="FS143" s="431"/>
      <c r="FT143" s="1" t="s">
        <v>190</v>
      </c>
      <c r="FU143" s="431"/>
      <c r="FV143" s="1" t="s">
        <v>186</v>
      </c>
      <c r="FW143" s="431"/>
      <c r="FX143" s="1" t="s">
        <v>187</v>
      </c>
      <c r="FZ143" s="1" t="s">
        <v>188</v>
      </c>
      <c r="GB143" s="431"/>
      <c r="GC143" s="1" t="s">
        <v>190</v>
      </c>
      <c r="GD143" s="431"/>
      <c r="GE143" s="1" t="s">
        <v>186</v>
      </c>
      <c r="GF143" s="431"/>
      <c r="GG143" s="1" t="s">
        <v>187</v>
      </c>
      <c r="GI143" s="1" t="s">
        <v>188</v>
      </c>
      <c r="GK143" s="431"/>
      <c r="GL143" s="1" t="s">
        <v>190</v>
      </c>
      <c r="GM143" s="431"/>
      <c r="GN143" s="1" t="s">
        <v>186</v>
      </c>
      <c r="GO143" s="431"/>
      <c r="GP143" s="1" t="s">
        <v>187</v>
      </c>
      <c r="GQ143" s="545">
        <v>263.90000000000509</v>
      </c>
      <c r="GR143" s="432" t="s">
        <v>188</v>
      </c>
      <c r="GT143" s="431"/>
      <c r="GU143" s="1" t="s">
        <v>190</v>
      </c>
      <c r="GV143" s="431"/>
      <c r="GW143" s="1" t="s">
        <v>186</v>
      </c>
      <c r="GX143" s="431"/>
      <c r="GY143" s="1" t="s">
        <v>187</v>
      </c>
      <c r="HA143" s="1" t="s">
        <v>188</v>
      </c>
      <c r="HD143" s="1" t="s">
        <v>190</v>
      </c>
      <c r="HF143" s="1" t="s">
        <v>186</v>
      </c>
      <c r="HH143" s="1" t="s">
        <v>187</v>
      </c>
      <c r="HI143" s="168">
        <v>758.80000000000018</v>
      </c>
      <c r="HJ143" s="1" t="s">
        <v>188</v>
      </c>
      <c r="HL143" s="431"/>
      <c r="HM143" s="1" t="s">
        <v>190</v>
      </c>
      <c r="HN143" s="431"/>
      <c r="HO143" s="1" t="s">
        <v>186</v>
      </c>
      <c r="HP143" s="431"/>
      <c r="HQ143" s="1" t="s">
        <v>187</v>
      </c>
      <c r="HS143" s="1" t="s">
        <v>188</v>
      </c>
      <c r="HU143" s="431"/>
      <c r="HV143" s="1" t="s">
        <v>190</v>
      </c>
      <c r="HW143" s="431"/>
      <c r="HX143" s="1" t="s">
        <v>186</v>
      </c>
      <c r="HY143" s="431"/>
      <c r="HZ143" s="1" t="s">
        <v>187</v>
      </c>
      <c r="IA143" s="545">
        <v>3940.0999999999985</v>
      </c>
      <c r="IB143" s="432" t="s">
        <v>188</v>
      </c>
      <c r="ID143" s="431"/>
      <c r="IE143" s="1" t="s">
        <v>190</v>
      </c>
      <c r="IF143" s="431"/>
      <c r="IG143" s="1" t="s">
        <v>186</v>
      </c>
      <c r="IH143" s="431"/>
      <c r="II143" s="1" t="s">
        <v>187</v>
      </c>
      <c r="IK143" s="1" t="s">
        <v>188</v>
      </c>
      <c r="IM143" s="431"/>
      <c r="IN143" s="1" t="s">
        <v>190</v>
      </c>
      <c r="IO143" s="431"/>
      <c r="IP143" s="1" t="s">
        <v>186</v>
      </c>
      <c r="IQ143" s="431"/>
      <c r="IR143" s="1" t="s">
        <v>187</v>
      </c>
      <c r="IT143" s="1" t="s">
        <v>188</v>
      </c>
      <c r="IW143" s="1" t="s">
        <v>190</v>
      </c>
      <c r="IY143" s="1" t="s">
        <v>186</v>
      </c>
      <c r="JA143" s="1" t="s">
        <v>187</v>
      </c>
      <c r="JB143" s="168">
        <v>280.09999999999991</v>
      </c>
      <c r="JC143" s="1" t="s">
        <v>188</v>
      </c>
      <c r="JE143" s="431"/>
      <c r="JF143" s="1" t="s">
        <v>190</v>
      </c>
      <c r="JG143" s="431"/>
      <c r="JH143" s="1" t="s">
        <v>186</v>
      </c>
      <c r="JI143" s="431"/>
      <c r="JJ143" s="1" t="s">
        <v>187</v>
      </c>
      <c r="JK143" s="427">
        <v>269.80000000000109</v>
      </c>
      <c r="JL143" s="432" t="s">
        <v>188</v>
      </c>
      <c r="JN143" s="431"/>
      <c r="JO143" s="1" t="s">
        <v>190</v>
      </c>
      <c r="JP143" s="431"/>
      <c r="JQ143" s="1" t="s">
        <v>186</v>
      </c>
      <c r="JR143" s="431"/>
      <c r="JS143" s="1" t="s">
        <v>187</v>
      </c>
      <c r="JU143" s="1" t="s">
        <v>188</v>
      </c>
      <c r="JW143" s="431"/>
      <c r="JX143" s="1" t="s">
        <v>190</v>
      </c>
      <c r="JY143" s="431"/>
      <c r="JZ143" s="1" t="s">
        <v>186</v>
      </c>
      <c r="KA143" s="431"/>
      <c r="KB143" s="1" t="s">
        <v>187</v>
      </c>
      <c r="KC143" s="545">
        <v>2395.8000000000102</v>
      </c>
      <c r="KD143" s="432" t="s">
        <v>188</v>
      </c>
      <c r="KG143" s="1" t="s">
        <v>190</v>
      </c>
      <c r="KI143" s="1" t="s">
        <v>186</v>
      </c>
      <c r="KK143" s="1" t="s">
        <v>187</v>
      </c>
      <c r="KL143" s="213">
        <v>33.000000000000909</v>
      </c>
      <c r="KM143" s="1" t="s">
        <v>188</v>
      </c>
      <c r="KO143" s="431"/>
      <c r="KP143" s="1" t="s">
        <v>190</v>
      </c>
      <c r="KQ143" s="431"/>
      <c r="KR143" s="1" t="s">
        <v>186</v>
      </c>
      <c r="KS143" s="431"/>
      <c r="KT143" s="1" t="s">
        <v>187</v>
      </c>
      <c r="KV143" s="1" t="s">
        <v>188</v>
      </c>
      <c r="KX143" s="431"/>
      <c r="KY143" s="1" t="s">
        <v>190</v>
      </c>
      <c r="KZ143" s="431"/>
      <c r="LA143" s="1" t="s">
        <v>186</v>
      </c>
      <c r="LB143" s="431"/>
      <c r="LC143" s="1" t="s">
        <v>187</v>
      </c>
      <c r="LE143" s="1" t="s">
        <v>188</v>
      </c>
      <c r="LG143" s="431"/>
      <c r="LH143" s="1" t="s">
        <v>190</v>
      </c>
      <c r="LI143" s="431"/>
      <c r="LJ143" s="1" t="s">
        <v>186</v>
      </c>
      <c r="LK143" s="431"/>
      <c r="LL143" s="1" t="s">
        <v>187</v>
      </c>
      <c r="LN143" s="1" t="s">
        <v>188</v>
      </c>
      <c r="LQ143" s="1" t="s">
        <v>190</v>
      </c>
      <c r="LS143" s="1" t="s">
        <v>186</v>
      </c>
      <c r="LU143" s="1" t="s">
        <v>187</v>
      </c>
      <c r="LV143" s="168">
        <v>102.20000000000027</v>
      </c>
      <c r="LW143" s="1" t="s">
        <v>188</v>
      </c>
      <c r="LY143" s="431"/>
      <c r="LZ143" s="1" t="s">
        <v>190</v>
      </c>
      <c r="MA143" s="431"/>
      <c r="MB143" s="1" t="s">
        <v>186</v>
      </c>
      <c r="MC143" s="431"/>
      <c r="MD143" s="1" t="s">
        <v>187</v>
      </c>
      <c r="MF143" s="1" t="s">
        <v>188</v>
      </c>
      <c r="MH143" s="431"/>
      <c r="MI143" s="1" t="s">
        <v>190</v>
      </c>
      <c r="MJ143" s="431"/>
      <c r="MK143" s="1" t="s">
        <v>186</v>
      </c>
      <c r="ML143" s="431"/>
      <c r="MM143" s="1" t="s">
        <v>187</v>
      </c>
      <c r="MN143" s="588">
        <v>936.99999999999454</v>
      </c>
      <c r="MO143" s="432" t="s">
        <v>188</v>
      </c>
      <c r="MQ143" s="431"/>
      <c r="MR143" s="1" t="s">
        <v>190</v>
      </c>
      <c r="MS143" s="431"/>
      <c r="MT143" s="1" t="s">
        <v>186</v>
      </c>
      <c r="MU143" s="431"/>
      <c r="MV143" s="1" t="s">
        <v>187</v>
      </c>
      <c r="MW143" s="545">
        <v>154.50000000000728</v>
      </c>
      <c r="MX143" s="432" t="s">
        <v>188</v>
      </c>
    </row>
    <row r="144" spans="1:363" ht="18">
      <c r="A144" s="129">
        <v>2020</v>
      </c>
      <c r="B144" s="69">
        <f>SUM(D144:AAP144)</f>
        <v>12924.600000000022</v>
      </c>
      <c r="D144"/>
      <c r="E144" s="10">
        <f>D143*0.25</f>
        <v>0</v>
      </c>
      <c r="G144" s="10">
        <f>F143*0.5</f>
        <v>0</v>
      </c>
      <c r="I144" s="10">
        <f>H143*0.75</f>
        <v>0</v>
      </c>
      <c r="K144" s="10">
        <f>J143*1</f>
        <v>277.5</v>
      </c>
      <c r="N144" s="10">
        <f>M143*0.25</f>
        <v>0</v>
      </c>
      <c r="P144" s="10">
        <f>O143*0.5</f>
        <v>0</v>
      </c>
      <c r="R144" s="10">
        <f>Q143*0.75</f>
        <v>0</v>
      </c>
      <c r="T144" s="10">
        <f>S143*1</f>
        <v>55</v>
      </c>
      <c r="W144" s="10">
        <f>V143*0.25</f>
        <v>0</v>
      </c>
      <c r="Y144" s="10">
        <f>X143*0.5</f>
        <v>0</v>
      </c>
      <c r="AA144" s="10">
        <f>Z143*0.75</f>
        <v>0</v>
      </c>
      <c r="AC144" s="10">
        <f>AB143*1</f>
        <v>566</v>
      </c>
      <c r="AF144" s="10">
        <f>AE143*0.25</f>
        <v>0</v>
      </c>
      <c r="AH144" s="10">
        <f>AG143*0.5</f>
        <v>0</v>
      </c>
      <c r="AJ144" s="10">
        <f>AI143*0.75</f>
        <v>0</v>
      </c>
      <c r="AL144" s="10">
        <f>AK143*1</f>
        <v>296.90000000000009</v>
      </c>
      <c r="AO144" s="10">
        <f>AN143*0.25</f>
        <v>0</v>
      </c>
      <c r="AQ144" s="10">
        <f>AP143*0.5</f>
        <v>0</v>
      </c>
      <c r="AS144" s="10">
        <f>AR143*0.75</f>
        <v>0</v>
      </c>
      <c r="AU144" s="10">
        <f>AT143*1</f>
        <v>197.79999999999973</v>
      </c>
      <c r="AX144" s="10">
        <f>AW143*0.25</f>
        <v>0</v>
      </c>
      <c r="AY144"/>
      <c r="AZ144" s="10">
        <f>AY143*0.5</f>
        <v>0</v>
      </c>
      <c r="BA144"/>
      <c r="BB144" s="10">
        <f>BA143*0.75</f>
        <v>0</v>
      </c>
      <c r="BD144" s="10">
        <f>BC143*1</f>
        <v>322.59999999999991</v>
      </c>
      <c r="BG144" s="10">
        <f>BF143*0.25</f>
        <v>0</v>
      </c>
      <c r="BI144" s="10">
        <f>BH143*0.5</f>
        <v>0</v>
      </c>
      <c r="BK144" s="10">
        <f>BJ143*0.75</f>
        <v>0</v>
      </c>
      <c r="BM144" s="10">
        <f>BL143*1</f>
        <v>394.00000000000091</v>
      </c>
      <c r="BP144" s="10">
        <f>BO143*0.25</f>
        <v>0</v>
      </c>
      <c r="BR144" s="10">
        <f>BQ143*0.5</f>
        <v>0</v>
      </c>
      <c r="BT144" s="10">
        <f>BS143*0.75</f>
        <v>0</v>
      </c>
      <c r="BV144" s="10">
        <f>BU143*1</f>
        <v>331.70000000000027</v>
      </c>
      <c r="BX144" s="431"/>
      <c r="BY144" s="10">
        <f>BX143*0.25</f>
        <v>0</v>
      </c>
      <c r="BZ144" s="431"/>
      <c r="CA144" s="10">
        <f>BZ143*0.5</f>
        <v>0</v>
      </c>
      <c r="CB144" s="431"/>
      <c r="CC144" s="10">
        <f>CB143*0.75</f>
        <v>0</v>
      </c>
      <c r="CD144"/>
      <c r="CE144" s="437">
        <f>CD143*1</f>
        <v>134.40000000000327</v>
      </c>
      <c r="CG144" s="431"/>
      <c r="CH144" s="10">
        <f>CG143*0.25</f>
        <v>0</v>
      </c>
      <c r="CI144" s="431"/>
      <c r="CJ144" s="10">
        <f>CI143*0.5</f>
        <v>0</v>
      </c>
      <c r="CK144" s="431"/>
      <c r="CL144" s="10">
        <f>CK143*0.75</f>
        <v>0</v>
      </c>
      <c r="CN144" s="10">
        <f>CM143*1</f>
        <v>0</v>
      </c>
      <c r="CP144" s="431"/>
      <c r="CQ144" s="10">
        <f>CP143*0.25</f>
        <v>0</v>
      </c>
      <c r="CR144" s="431"/>
      <c r="CS144" s="10">
        <f>CR143*0.5</f>
        <v>0</v>
      </c>
      <c r="CT144" s="431"/>
      <c r="CU144" s="10">
        <f>CT143*0.75</f>
        <v>0</v>
      </c>
      <c r="CW144" s="10">
        <f>CV143*1</f>
        <v>0</v>
      </c>
      <c r="CY144" s="431"/>
      <c r="CZ144" s="10">
        <f>CY143*0.25</f>
        <v>0</v>
      </c>
      <c r="DA144" s="431"/>
      <c r="DB144" s="10">
        <f>DA143*0.5</f>
        <v>0</v>
      </c>
      <c r="DC144" s="431"/>
      <c r="DD144" s="10">
        <f>DC143*0.75</f>
        <v>0</v>
      </c>
      <c r="DF144" s="437">
        <f>DE143*1</f>
        <v>145.89999999999964</v>
      </c>
      <c r="DH144" s="431"/>
      <c r="DI144" s="10">
        <f>DH143*0.25</f>
        <v>0</v>
      </c>
      <c r="DJ144" s="431"/>
      <c r="DK144" s="10">
        <f>DJ143*0.5</f>
        <v>0</v>
      </c>
      <c r="DL144" s="431"/>
      <c r="DM144" s="10">
        <f>DL143*0.75</f>
        <v>0</v>
      </c>
      <c r="DO144" s="10">
        <f>DN143*1</f>
        <v>0</v>
      </c>
      <c r="DQ144" s="431"/>
      <c r="DR144" s="10">
        <f>DQ143*0.25</f>
        <v>0</v>
      </c>
      <c r="DS144" s="431"/>
      <c r="DT144" s="10">
        <f>DS143*0.5</f>
        <v>0</v>
      </c>
      <c r="DU144" s="431"/>
      <c r="DV144" s="10">
        <f>DU143*0.75</f>
        <v>0</v>
      </c>
      <c r="DW144" s="165"/>
      <c r="DX144" s="437">
        <f>DW143*1</f>
        <v>111.40000000000327</v>
      </c>
      <c r="DZ144" s="431"/>
      <c r="EA144" s="10">
        <f>DZ143*0.25</f>
        <v>0</v>
      </c>
      <c r="EB144" s="431"/>
      <c r="EC144" s="10">
        <f>EB143*0.5</f>
        <v>0</v>
      </c>
      <c r="ED144" s="431"/>
      <c r="EE144" s="10">
        <f>ED143*0.75</f>
        <v>0</v>
      </c>
      <c r="EG144" s="10">
        <f>EF143*1</f>
        <v>0</v>
      </c>
      <c r="EI144" s="431"/>
      <c r="EJ144" s="10">
        <f>EI143*0.25</f>
        <v>0</v>
      </c>
      <c r="EK144" s="431"/>
      <c r="EL144" s="10">
        <f>EK143*0.5</f>
        <v>0</v>
      </c>
      <c r="EM144" s="431"/>
      <c r="EN144" s="10">
        <f>EM143*0.75</f>
        <v>0</v>
      </c>
      <c r="EP144" s="10">
        <f>EO143*1</f>
        <v>0</v>
      </c>
      <c r="ER144" s="431"/>
      <c r="ES144" s="10">
        <f>ER143*0.25</f>
        <v>0</v>
      </c>
      <c r="ET144" s="431"/>
      <c r="EU144" s="10">
        <f>ET143*0.5</f>
        <v>0</v>
      </c>
      <c r="EV144" s="431"/>
      <c r="EW144" s="10">
        <f>EV143*0.75</f>
        <v>0</v>
      </c>
      <c r="EY144" s="10">
        <f>EX143*1</f>
        <v>0</v>
      </c>
      <c r="FA144" s="431"/>
      <c r="FB144" s="10">
        <f>FA143*0.25</f>
        <v>0</v>
      </c>
      <c r="FC144" s="431"/>
      <c r="FD144" s="10">
        <f>FC143*0.5</f>
        <v>0</v>
      </c>
      <c r="FE144" s="431"/>
      <c r="FF144" s="10">
        <f>FE143*0.75</f>
        <v>0</v>
      </c>
      <c r="FH144" s="437">
        <f>FG143*1</f>
        <v>337.79999999999745</v>
      </c>
      <c r="FJ144" s="431"/>
      <c r="FK144" s="10">
        <f>FJ143*0.25</f>
        <v>0</v>
      </c>
      <c r="FL144" s="431"/>
      <c r="FM144" s="10">
        <f>FL143*0.5</f>
        <v>0</v>
      </c>
      <c r="FN144" s="431"/>
      <c r="FO144" s="10">
        <f>FN143*0.75</f>
        <v>0</v>
      </c>
      <c r="FP144"/>
      <c r="FQ144" s="437">
        <f>FP143*1</f>
        <v>618.39999999999964</v>
      </c>
      <c r="FS144" s="431"/>
      <c r="FT144" s="10">
        <f>FS143*0.25</f>
        <v>0</v>
      </c>
      <c r="FU144" s="431"/>
      <c r="FV144" s="10">
        <f>FU143*0.5</f>
        <v>0</v>
      </c>
      <c r="FW144" s="431"/>
      <c r="FX144" s="10">
        <f>FW143*0.75</f>
        <v>0</v>
      </c>
      <c r="FZ144" s="10">
        <f>FY143*1</f>
        <v>0</v>
      </c>
      <c r="GB144" s="431"/>
      <c r="GC144" s="10">
        <f>GB143*0.25</f>
        <v>0</v>
      </c>
      <c r="GD144" s="431"/>
      <c r="GE144" s="10">
        <f>GD143*0.5</f>
        <v>0</v>
      </c>
      <c r="GF144" s="431"/>
      <c r="GG144" s="10">
        <f>GF143*0.75</f>
        <v>0</v>
      </c>
      <c r="GI144" s="10">
        <f>GH143*1</f>
        <v>0</v>
      </c>
      <c r="GK144" s="431"/>
      <c r="GL144" s="10">
        <f>GK143*0.25</f>
        <v>0</v>
      </c>
      <c r="GM144" s="431"/>
      <c r="GN144" s="10">
        <f>GM143*0.5</f>
        <v>0</v>
      </c>
      <c r="GO144" s="431"/>
      <c r="GP144" s="10">
        <f>GO143*0.75</f>
        <v>0</v>
      </c>
      <c r="GR144" s="437">
        <f>GQ143*1</f>
        <v>263.90000000000509</v>
      </c>
      <c r="GT144" s="431"/>
      <c r="GU144" s="10">
        <f>GT143*0.25</f>
        <v>0</v>
      </c>
      <c r="GV144" s="431"/>
      <c r="GW144" s="10">
        <f>GV143*0.5</f>
        <v>0</v>
      </c>
      <c r="GX144" s="431"/>
      <c r="GY144" s="10">
        <f>GX143*0.75</f>
        <v>0</v>
      </c>
      <c r="HA144" s="10">
        <f>GZ143*1</f>
        <v>0</v>
      </c>
      <c r="HD144" s="10">
        <f>HC143*0.25</f>
        <v>0</v>
      </c>
      <c r="HF144" s="10">
        <f>HE143*0.5</f>
        <v>0</v>
      </c>
      <c r="HH144" s="10">
        <f>HG143*0.75</f>
        <v>0</v>
      </c>
      <c r="HJ144" s="10">
        <f>HI143*1</f>
        <v>758.80000000000018</v>
      </c>
      <c r="HL144" s="431"/>
      <c r="HM144" s="10">
        <f>HL143*0.25</f>
        <v>0</v>
      </c>
      <c r="HN144" s="431"/>
      <c r="HO144" s="10">
        <f>HN143*0.5</f>
        <v>0</v>
      </c>
      <c r="HP144" s="431"/>
      <c r="HQ144" s="10">
        <f>HP143*0.75</f>
        <v>0</v>
      </c>
      <c r="HS144" s="10">
        <f>HR143*1</f>
        <v>0</v>
      </c>
      <c r="HU144" s="431"/>
      <c r="HV144" s="10">
        <f>HU143*0.25</f>
        <v>0</v>
      </c>
      <c r="HW144" s="431"/>
      <c r="HX144" s="10">
        <f>HW143*0.5</f>
        <v>0</v>
      </c>
      <c r="HY144" s="431"/>
      <c r="HZ144" s="10">
        <f>HY143*0.75</f>
        <v>0</v>
      </c>
      <c r="IB144" s="437">
        <f>IA143*1</f>
        <v>3940.0999999999985</v>
      </c>
      <c r="ID144" s="431"/>
      <c r="IE144" s="10">
        <f>ID143*0.25</f>
        <v>0</v>
      </c>
      <c r="IF144" s="431"/>
      <c r="IG144" s="10">
        <f>IF143*0.5</f>
        <v>0</v>
      </c>
      <c r="IH144" s="431"/>
      <c r="II144" s="10">
        <f>IH143*0.75</f>
        <v>0</v>
      </c>
      <c r="IK144" s="10">
        <f>IJ143*1</f>
        <v>0</v>
      </c>
      <c r="IM144" s="431"/>
      <c r="IN144" s="10">
        <f>IM143*0.25</f>
        <v>0</v>
      </c>
      <c r="IO144" s="431"/>
      <c r="IP144" s="10">
        <f>IO143*0.5</f>
        <v>0</v>
      </c>
      <c r="IQ144" s="431"/>
      <c r="IR144" s="10">
        <f>IQ143*0.75</f>
        <v>0</v>
      </c>
      <c r="IT144" s="10">
        <f>IS143*1</f>
        <v>0</v>
      </c>
      <c r="IW144" s="10">
        <f>IV143*0.25</f>
        <v>0</v>
      </c>
      <c r="IY144" s="10">
        <f>IX143*0.5</f>
        <v>0</v>
      </c>
      <c r="JA144" s="10">
        <f>IZ143*0.75</f>
        <v>0</v>
      </c>
      <c r="JC144" s="10">
        <f>JB143*1</f>
        <v>280.09999999999991</v>
      </c>
      <c r="JE144" s="431"/>
      <c r="JF144" s="10">
        <f>JE143*0.25</f>
        <v>0</v>
      </c>
      <c r="JG144" s="431"/>
      <c r="JH144" s="10">
        <f>JG143*0.5</f>
        <v>0</v>
      </c>
      <c r="JI144" s="431"/>
      <c r="JJ144" s="10">
        <f>JI143*0.75</f>
        <v>0</v>
      </c>
      <c r="JL144" s="437">
        <f>JK143*1</f>
        <v>269.80000000000109</v>
      </c>
      <c r="JN144" s="431"/>
      <c r="JO144" s="10">
        <f>JN143*0.25</f>
        <v>0</v>
      </c>
      <c r="JP144" s="431"/>
      <c r="JQ144" s="10">
        <f>JP143*0.5</f>
        <v>0</v>
      </c>
      <c r="JR144" s="431"/>
      <c r="JS144" s="10">
        <f>JR143*0.75</f>
        <v>0</v>
      </c>
      <c r="JU144" s="10">
        <f>JT143*1</f>
        <v>0</v>
      </c>
      <c r="JW144" s="431"/>
      <c r="JX144" s="10">
        <f>JW143*0.25</f>
        <v>0</v>
      </c>
      <c r="JY144" s="431"/>
      <c r="JZ144" s="10">
        <f>JY143*0.5</f>
        <v>0</v>
      </c>
      <c r="KA144" s="431"/>
      <c r="KB144" s="10">
        <f>KA143*0.75</f>
        <v>0</v>
      </c>
      <c r="KD144" s="437">
        <f t="shared" ref="KD144" si="45">KC143*1</f>
        <v>2395.8000000000102</v>
      </c>
      <c r="KG144" s="10">
        <f>KF143*0.25</f>
        <v>0</v>
      </c>
      <c r="KI144" s="10">
        <f>KH143*0.5</f>
        <v>0</v>
      </c>
      <c r="KK144" s="10">
        <f>KJ143*0.75</f>
        <v>0</v>
      </c>
      <c r="KM144" s="10">
        <f>KL143*1</f>
        <v>33.000000000000909</v>
      </c>
      <c r="KO144" s="431"/>
      <c r="KP144" s="10">
        <f>KO143*0.25</f>
        <v>0</v>
      </c>
      <c r="KQ144" s="431"/>
      <c r="KR144" s="10">
        <f>KQ143*0.5</f>
        <v>0</v>
      </c>
      <c r="KS144" s="431"/>
      <c r="KT144" s="10">
        <f>KS143*0.75</f>
        <v>0</v>
      </c>
      <c r="KV144" s="10">
        <f>KU143*1</f>
        <v>0</v>
      </c>
      <c r="KX144" s="431"/>
      <c r="KY144" s="10">
        <f>KX143*0.25</f>
        <v>0</v>
      </c>
      <c r="KZ144" s="431"/>
      <c r="LA144" s="10">
        <f>KZ143*0.5</f>
        <v>0</v>
      </c>
      <c r="LB144" s="431"/>
      <c r="LC144" s="10">
        <f>LB143*0.75</f>
        <v>0</v>
      </c>
      <c r="LE144" s="10">
        <f>LD143*1</f>
        <v>0</v>
      </c>
      <c r="LG144" s="431"/>
      <c r="LH144" s="10">
        <f>LG143*0.25</f>
        <v>0</v>
      </c>
      <c r="LI144" s="431"/>
      <c r="LJ144" s="10">
        <f>LI143*0.5</f>
        <v>0</v>
      </c>
      <c r="LK144" s="431"/>
      <c r="LL144" s="10">
        <f>LK143*0.75</f>
        <v>0</v>
      </c>
      <c r="LN144" s="10">
        <f>LM143*1</f>
        <v>0</v>
      </c>
      <c r="LQ144" s="10">
        <f>LP143*0.25</f>
        <v>0</v>
      </c>
      <c r="LS144" s="10">
        <f>LR143*0.5</f>
        <v>0</v>
      </c>
      <c r="LU144" s="10">
        <f>LT143*0.75</f>
        <v>0</v>
      </c>
      <c r="LW144" s="10">
        <f>LV143*1</f>
        <v>102.20000000000027</v>
      </c>
      <c r="LY144" s="431"/>
      <c r="LZ144" s="10">
        <f>LY143*0.25</f>
        <v>0</v>
      </c>
      <c r="MA144" s="431"/>
      <c r="MB144" s="10">
        <f>MA143*0.5</f>
        <v>0</v>
      </c>
      <c r="MC144" s="431"/>
      <c r="MD144" s="10">
        <f>MC143*0.75</f>
        <v>0</v>
      </c>
      <c r="MF144" s="10">
        <f>ME143*1</f>
        <v>0</v>
      </c>
      <c r="MH144" s="431"/>
      <c r="MI144" s="10">
        <f>MH143*0.25</f>
        <v>0</v>
      </c>
      <c r="MJ144" s="431"/>
      <c r="MK144" s="10">
        <f>MJ143*0.5</f>
        <v>0</v>
      </c>
      <c r="ML144" s="431"/>
      <c r="MM144" s="10">
        <f>ML143*0.75</f>
        <v>0</v>
      </c>
      <c r="MO144" s="437">
        <f>MN143*1</f>
        <v>936.99999999999454</v>
      </c>
      <c r="MQ144" s="431"/>
      <c r="MR144" s="10">
        <f>MQ143*0.25</f>
        <v>0</v>
      </c>
      <c r="MS144" s="431"/>
      <c r="MT144" s="10">
        <f>MS143*0.5</f>
        <v>0</v>
      </c>
      <c r="MU144" s="431"/>
      <c r="MV144" s="10">
        <f>MU143*0.75</f>
        <v>0</v>
      </c>
      <c r="MX144" s="437">
        <f>MW143*1</f>
        <v>154.50000000000728</v>
      </c>
    </row>
    <row r="145" spans="1:363" s="60" customFormat="1" ht="15">
      <c r="A145" s="377"/>
      <c r="B145" s="378"/>
      <c r="C145" s="379"/>
      <c r="E145" s="380"/>
      <c r="L145" s="379"/>
      <c r="N145" s="380"/>
      <c r="U145" s="379"/>
      <c r="W145" s="380"/>
      <c r="AD145" s="379"/>
      <c r="AF145" s="380"/>
      <c r="AM145" s="379"/>
      <c r="AO145" s="380"/>
      <c r="AV145" s="379"/>
      <c r="AX145" s="380"/>
      <c r="BE145" s="379"/>
      <c r="BG145" s="380"/>
      <c r="BN145" s="379"/>
      <c r="BP145" s="380"/>
      <c r="BW145" s="379"/>
      <c r="BX145" s="456"/>
      <c r="BY145" s="380"/>
      <c r="BZ145" s="456"/>
      <c r="CB145" s="456"/>
      <c r="CE145" s="456"/>
      <c r="CF145" s="379"/>
      <c r="CG145" s="456"/>
      <c r="CH145" s="380"/>
      <c r="CI145" s="456"/>
      <c r="CK145" s="456"/>
      <c r="CO145" s="379"/>
      <c r="CP145" s="456"/>
      <c r="CQ145" s="380"/>
      <c r="CR145" s="456"/>
      <c r="CT145" s="456"/>
      <c r="CX145" s="379"/>
      <c r="CY145" s="456"/>
      <c r="CZ145" s="380"/>
      <c r="DA145" s="456"/>
      <c r="DC145" s="456"/>
      <c r="DF145" s="456"/>
      <c r="DG145" s="379"/>
      <c r="DH145" s="456"/>
      <c r="DI145" s="380"/>
      <c r="DJ145" s="456"/>
      <c r="DL145" s="456"/>
      <c r="DP145" s="379"/>
      <c r="DQ145" s="456"/>
      <c r="DR145" s="380"/>
      <c r="DS145" s="456"/>
      <c r="DU145" s="456"/>
      <c r="DW145" s="382"/>
      <c r="DX145" s="456"/>
      <c r="DY145" s="379"/>
      <c r="DZ145" s="456"/>
      <c r="EA145" s="380"/>
      <c r="EB145" s="456"/>
      <c r="ED145" s="456"/>
      <c r="EH145" s="379"/>
      <c r="EI145" s="456"/>
      <c r="EJ145" s="380"/>
      <c r="EK145" s="456"/>
      <c r="EM145" s="456"/>
      <c r="EQ145" s="379"/>
      <c r="ER145" s="456"/>
      <c r="ES145" s="380"/>
      <c r="ET145" s="456"/>
      <c r="EV145" s="456"/>
      <c r="EZ145" s="379"/>
      <c r="FA145" s="456"/>
      <c r="FB145" s="380"/>
      <c r="FC145" s="456"/>
      <c r="FE145" s="456"/>
      <c r="FH145" s="456"/>
      <c r="FI145" s="379"/>
      <c r="FJ145" s="456"/>
      <c r="FK145" s="380"/>
      <c r="FL145" s="456"/>
      <c r="FN145" s="456"/>
      <c r="FQ145" s="456"/>
      <c r="FR145" s="379"/>
      <c r="FS145" s="456"/>
      <c r="FT145" s="380"/>
      <c r="FU145" s="456"/>
      <c r="FW145" s="456"/>
      <c r="GA145" s="379"/>
      <c r="GB145" s="456"/>
      <c r="GC145" s="380"/>
      <c r="GD145" s="456"/>
      <c r="GF145" s="456"/>
      <c r="GJ145" s="379"/>
      <c r="GK145" s="456"/>
      <c r="GL145" s="380"/>
      <c r="GM145" s="456"/>
      <c r="GO145" s="456"/>
      <c r="GR145" s="456"/>
      <c r="GS145" s="379"/>
      <c r="GT145" s="456"/>
      <c r="GU145" s="380"/>
      <c r="GV145" s="456"/>
      <c r="GX145" s="456"/>
      <c r="HB145" s="379"/>
      <c r="HD145" s="380"/>
      <c r="HK145" s="379"/>
      <c r="HL145" s="456"/>
      <c r="HM145" s="380"/>
      <c r="HN145" s="456"/>
      <c r="HP145" s="456"/>
      <c r="HT145" s="379"/>
      <c r="HU145" s="456"/>
      <c r="HV145" s="380"/>
      <c r="HW145" s="456"/>
      <c r="HY145" s="456"/>
      <c r="IB145" s="456"/>
      <c r="IC145" s="379"/>
      <c r="ID145" s="456"/>
      <c r="IE145" s="380"/>
      <c r="IF145" s="456"/>
      <c r="IH145" s="456"/>
      <c r="IL145" s="379"/>
      <c r="IM145" s="456"/>
      <c r="IN145" s="380"/>
      <c r="IO145" s="456"/>
      <c r="IQ145" s="456"/>
      <c r="IU145" s="379"/>
      <c r="IW145" s="380"/>
      <c r="JD145" s="379"/>
      <c r="JE145" s="456"/>
      <c r="JF145" s="380"/>
      <c r="JG145" s="456"/>
      <c r="JI145" s="456"/>
      <c r="JL145" s="456"/>
      <c r="JM145" s="379"/>
      <c r="JN145" s="456"/>
      <c r="JO145" s="380"/>
      <c r="JP145" s="456"/>
      <c r="JR145" s="456"/>
      <c r="JV145" s="379"/>
      <c r="JW145" s="456"/>
      <c r="JX145" s="380"/>
      <c r="JY145" s="456"/>
      <c r="KA145" s="456"/>
      <c r="KD145" s="456"/>
      <c r="KE145" s="379"/>
      <c r="KG145" s="380"/>
      <c r="KN145" s="379"/>
      <c r="KO145" s="456"/>
      <c r="KP145" s="380"/>
      <c r="KQ145" s="456"/>
      <c r="KS145" s="456"/>
      <c r="KW145" s="379"/>
      <c r="KX145" s="456"/>
      <c r="KY145" s="380"/>
      <c r="KZ145" s="456"/>
      <c r="LB145" s="456"/>
      <c r="LF145" s="379"/>
      <c r="LG145" s="456"/>
      <c r="LH145" s="380"/>
      <c r="LI145" s="456"/>
      <c r="LK145" s="456"/>
      <c r="LO145" s="379"/>
      <c r="LQ145" s="380"/>
      <c r="LX145" s="379"/>
      <c r="LY145" s="456"/>
      <c r="LZ145" s="380"/>
      <c r="MA145" s="456"/>
      <c r="MC145" s="456"/>
      <c r="MG145" s="379"/>
      <c r="MH145" s="456"/>
      <c r="MI145" s="380"/>
      <c r="MJ145" s="456"/>
      <c r="ML145" s="456"/>
      <c r="MO145" s="456"/>
      <c r="MP145" s="379"/>
      <c r="MQ145" s="456"/>
      <c r="MR145" s="380"/>
      <c r="MS145" s="456"/>
      <c r="MU145" s="456"/>
      <c r="MX145" s="456"/>
      <c r="MY145" s="379"/>
    </row>
    <row r="146" spans="1:363" ht="18">
      <c r="A146" s="62" t="s">
        <v>1001</v>
      </c>
      <c r="B146" s="69"/>
      <c r="D146"/>
      <c r="E146" s="1" t="s">
        <v>190</v>
      </c>
      <c r="G146" s="1" t="s">
        <v>186</v>
      </c>
      <c r="H146">
        <v>444.3</v>
      </c>
      <c r="I146" s="1" t="s">
        <v>187</v>
      </c>
      <c r="J146" s="157">
        <v>303.39999999999998</v>
      </c>
      <c r="K146" s="1" t="s">
        <v>188</v>
      </c>
      <c r="N146" s="1" t="s">
        <v>190</v>
      </c>
      <c r="P146" s="1" t="s">
        <v>186</v>
      </c>
      <c r="Q146">
        <v>293.10000000000002</v>
      </c>
      <c r="R146" s="1" t="s">
        <v>187</v>
      </c>
      <c r="S146" s="168">
        <v>97</v>
      </c>
      <c r="T146" s="1" t="s">
        <v>188</v>
      </c>
      <c r="W146" s="1" t="s">
        <v>190</v>
      </c>
      <c r="Y146" s="1" t="s">
        <v>186</v>
      </c>
      <c r="Z146" s="168">
        <v>954.09999999999968</v>
      </c>
      <c r="AA146" s="1" t="s">
        <v>187</v>
      </c>
      <c r="AB146" s="168">
        <v>393.60000000000014</v>
      </c>
      <c r="AC146" s="1" t="s">
        <v>188</v>
      </c>
      <c r="AF146" s="1" t="s">
        <v>190</v>
      </c>
      <c r="AH146" s="1" t="s">
        <v>186</v>
      </c>
      <c r="AI146" s="168">
        <v>89.799999999999727</v>
      </c>
      <c r="AJ146" s="1" t="s">
        <v>187</v>
      </c>
      <c r="AK146" s="168">
        <v>102.00000000000023</v>
      </c>
      <c r="AL146" s="1" t="s">
        <v>188</v>
      </c>
      <c r="AO146" s="1" t="s">
        <v>190</v>
      </c>
      <c r="AQ146" s="1" t="s">
        <v>186</v>
      </c>
      <c r="AR146" s="168">
        <v>129.99999999999955</v>
      </c>
      <c r="AS146" s="1" t="s">
        <v>187</v>
      </c>
      <c r="AT146" s="168">
        <v>59.199999999999363</v>
      </c>
      <c r="AU146" s="1" t="s">
        <v>188</v>
      </c>
      <c r="AW146" s="31"/>
      <c r="AX146" s="1" t="s">
        <v>190</v>
      </c>
      <c r="AZ146" s="1" t="s">
        <v>186</v>
      </c>
      <c r="BA146" s="168">
        <v>547.09999999999991</v>
      </c>
      <c r="BB146" s="1" t="s">
        <v>187</v>
      </c>
      <c r="BC146" s="168">
        <v>489.19999999999982</v>
      </c>
      <c r="BD146" s="1" t="s">
        <v>188</v>
      </c>
      <c r="BG146" s="1" t="s">
        <v>190</v>
      </c>
      <c r="BI146" s="1" t="s">
        <v>186</v>
      </c>
      <c r="BJ146" s="168">
        <v>674.44999999999891</v>
      </c>
      <c r="BK146" s="1" t="s">
        <v>187</v>
      </c>
      <c r="BL146" s="168">
        <v>422.30000000000018</v>
      </c>
      <c r="BM146" s="1" t="s">
        <v>188</v>
      </c>
      <c r="BP146" s="1" t="s">
        <v>190</v>
      </c>
      <c r="BR146" s="1" t="s">
        <v>186</v>
      </c>
      <c r="BS146" s="168">
        <v>450.55000000000018</v>
      </c>
      <c r="BT146" s="1" t="s">
        <v>187</v>
      </c>
      <c r="BU146" s="168">
        <v>361.19999999999936</v>
      </c>
      <c r="BV146" s="1" t="s">
        <v>188</v>
      </c>
      <c r="BX146" s="173"/>
      <c r="BY146" s="1" t="s">
        <v>190</v>
      </c>
      <c r="BZ146" s="173"/>
      <c r="CA146" s="1" t="s">
        <v>186</v>
      </c>
      <c r="CB146" s="177">
        <v>502</v>
      </c>
      <c r="CC146" s="1" t="s">
        <v>187</v>
      </c>
      <c r="CD146" s="427">
        <v>112.09999999999854</v>
      </c>
      <c r="CE146" s="432" t="s">
        <v>188</v>
      </c>
      <c r="CG146" s="431"/>
      <c r="CH146" s="1" t="s">
        <v>190</v>
      </c>
      <c r="CI146" s="431"/>
      <c r="CJ146" s="1" t="s">
        <v>186</v>
      </c>
      <c r="CK146" s="168">
        <v>738.40000000000146</v>
      </c>
      <c r="CL146" s="1" t="s">
        <v>187</v>
      </c>
      <c r="CM146" s="168"/>
      <c r="CN146" s="1" t="s">
        <v>188</v>
      </c>
      <c r="CP146" s="431"/>
      <c r="CQ146" s="1" t="s">
        <v>190</v>
      </c>
      <c r="CR146" s="431"/>
      <c r="CS146" s="1" t="s">
        <v>186</v>
      </c>
      <c r="CT146" s="168">
        <v>102.94999999999982</v>
      </c>
      <c r="CU146" s="1" t="s">
        <v>187</v>
      </c>
      <c r="CV146" s="168"/>
      <c r="CW146" s="1" t="s">
        <v>188</v>
      </c>
      <c r="CY146" s="431"/>
      <c r="CZ146" s="1" t="s">
        <v>190</v>
      </c>
      <c r="DA146" s="431"/>
      <c r="DB146" s="1" t="s">
        <v>186</v>
      </c>
      <c r="DC146" s="168">
        <v>215.60000000000218</v>
      </c>
      <c r="DD146" s="1" t="s">
        <v>187</v>
      </c>
      <c r="DE146" s="545">
        <v>140.09999999999673</v>
      </c>
      <c r="DF146" s="432" t="s">
        <v>188</v>
      </c>
      <c r="DH146" s="431"/>
      <c r="DI146" s="1" t="s">
        <v>190</v>
      </c>
      <c r="DJ146" s="431"/>
      <c r="DK146" s="1" t="s">
        <v>186</v>
      </c>
      <c r="DL146" s="168">
        <v>245.50000000000091</v>
      </c>
      <c r="DM146" s="1" t="s">
        <v>187</v>
      </c>
      <c r="DN146" s="168"/>
      <c r="DO146" s="1" t="s">
        <v>188</v>
      </c>
      <c r="DQ146" s="431"/>
      <c r="DR146" s="1" t="s">
        <v>190</v>
      </c>
      <c r="DS146" s="431"/>
      <c r="DT146" s="1" t="s">
        <v>186</v>
      </c>
      <c r="DU146" s="496">
        <v>345.00000000000091</v>
      </c>
      <c r="DV146" s="1" t="s">
        <v>187</v>
      </c>
      <c r="DW146" s="545">
        <v>340.399999999996</v>
      </c>
      <c r="DX146" s="432" t="s">
        <v>188</v>
      </c>
      <c r="DZ146" s="431"/>
      <c r="EA146" s="1" t="s">
        <v>190</v>
      </c>
      <c r="EB146" s="431"/>
      <c r="EC146" s="1" t="s">
        <v>186</v>
      </c>
      <c r="ED146" s="168">
        <v>525.30000000000109</v>
      </c>
      <c r="EE146" s="1" t="s">
        <v>187</v>
      </c>
      <c r="EF146" s="168"/>
      <c r="EG146" s="1" t="s">
        <v>188</v>
      </c>
      <c r="EI146" s="431"/>
      <c r="EJ146" s="1" t="s">
        <v>190</v>
      </c>
      <c r="EK146" s="431"/>
      <c r="EL146" s="1" t="s">
        <v>186</v>
      </c>
      <c r="EM146" s="496">
        <v>107.25000000000182</v>
      </c>
      <c r="EN146" s="1" t="s">
        <v>187</v>
      </c>
      <c r="EO146" s="213"/>
      <c r="EP146" s="1" t="s">
        <v>188</v>
      </c>
      <c r="ER146" s="431"/>
      <c r="ES146" s="1" t="s">
        <v>190</v>
      </c>
      <c r="ET146" s="431"/>
      <c r="EU146" s="1" t="s">
        <v>186</v>
      </c>
      <c r="EV146" s="168">
        <v>409.70000000000164</v>
      </c>
      <c r="EW146" s="1" t="s">
        <v>187</v>
      </c>
      <c r="EX146" s="168"/>
      <c r="EY146" s="1" t="s">
        <v>188</v>
      </c>
      <c r="FA146" s="431"/>
      <c r="FB146" s="1" t="s">
        <v>190</v>
      </c>
      <c r="FC146" s="431"/>
      <c r="FD146" s="1" t="s">
        <v>186</v>
      </c>
      <c r="FE146" s="496">
        <v>155.10000000000036</v>
      </c>
      <c r="FF146" s="1" t="s">
        <v>187</v>
      </c>
      <c r="FG146" s="427">
        <v>212.80000000000109</v>
      </c>
      <c r="FH146" s="432" t="s">
        <v>188</v>
      </c>
      <c r="FJ146" s="431"/>
      <c r="FK146" s="1" t="s">
        <v>190</v>
      </c>
      <c r="FL146" s="431"/>
      <c r="FM146" s="1" t="s">
        <v>186</v>
      </c>
      <c r="FN146" s="496">
        <v>180.30000000000291</v>
      </c>
      <c r="FO146" s="1" t="s">
        <v>187</v>
      </c>
      <c r="FP146" s="545">
        <v>660.59999999999854</v>
      </c>
      <c r="FQ146" s="432" t="s">
        <v>188</v>
      </c>
      <c r="FS146" s="431"/>
      <c r="FT146" s="1" t="s">
        <v>190</v>
      </c>
      <c r="FU146" s="431"/>
      <c r="FV146" s="1" t="s">
        <v>186</v>
      </c>
      <c r="FW146" s="496">
        <v>329.70000000000437</v>
      </c>
      <c r="FX146" s="1" t="s">
        <v>187</v>
      </c>
      <c r="FY146" s="213"/>
      <c r="FZ146" s="1" t="s">
        <v>188</v>
      </c>
      <c r="GB146" s="431"/>
      <c r="GC146" s="1" t="s">
        <v>190</v>
      </c>
      <c r="GD146" s="431"/>
      <c r="GE146" s="1" t="s">
        <v>186</v>
      </c>
      <c r="GF146" s="168">
        <v>186.20000000000255</v>
      </c>
      <c r="GG146" s="1" t="s">
        <v>187</v>
      </c>
      <c r="GH146" s="168"/>
      <c r="GI146" s="1" t="s">
        <v>188</v>
      </c>
      <c r="GK146" s="431"/>
      <c r="GL146" s="1" t="s">
        <v>190</v>
      </c>
      <c r="GM146" s="431"/>
      <c r="GN146" s="1" t="s">
        <v>186</v>
      </c>
      <c r="GO146" s="496">
        <v>2794.4000000000087</v>
      </c>
      <c r="GP146" s="1" t="s">
        <v>187</v>
      </c>
      <c r="GQ146" s="545">
        <v>414.29999999999563</v>
      </c>
      <c r="GR146" s="432" t="s">
        <v>188</v>
      </c>
      <c r="GT146" s="431"/>
      <c r="GU146" s="1" t="s">
        <v>190</v>
      </c>
      <c r="GV146" s="431"/>
      <c r="GW146" s="1" t="s">
        <v>186</v>
      </c>
      <c r="GX146" s="496">
        <v>313.85000000000218</v>
      </c>
      <c r="GY146" s="1" t="s">
        <v>187</v>
      </c>
      <c r="GZ146" s="213"/>
      <c r="HA146" s="1" t="s">
        <v>188</v>
      </c>
      <c r="HD146" s="1" t="s">
        <v>190</v>
      </c>
      <c r="HF146" s="1" t="s">
        <v>186</v>
      </c>
      <c r="HG146" s="168">
        <v>451.70000000000073</v>
      </c>
      <c r="HH146" s="1" t="s">
        <v>187</v>
      </c>
      <c r="HI146" s="168">
        <v>954.85000000000218</v>
      </c>
      <c r="HJ146" s="1" t="s">
        <v>188</v>
      </c>
      <c r="HL146" s="431"/>
      <c r="HM146" s="1" t="s">
        <v>190</v>
      </c>
      <c r="HN146" s="431"/>
      <c r="HO146" s="1" t="s">
        <v>186</v>
      </c>
      <c r="HP146" s="496">
        <v>968.39999999999964</v>
      </c>
      <c r="HQ146" s="1" t="s">
        <v>187</v>
      </c>
      <c r="HR146" s="213"/>
      <c r="HS146" s="1" t="s">
        <v>188</v>
      </c>
      <c r="HU146" s="431"/>
      <c r="HV146" s="1" t="s">
        <v>190</v>
      </c>
      <c r="HW146" s="431"/>
      <c r="HX146" s="1" t="s">
        <v>186</v>
      </c>
      <c r="HY146" s="496">
        <v>3901.4999999999964</v>
      </c>
      <c r="HZ146" s="1" t="s">
        <v>187</v>
      </c>
      <c r="IA146" s="545">
        <v>4325.7499999999991</v>
      </c>
      <c r="IB146" s="432" t="s">
        <v>188</v>
      </c>
      <c r="ID146" s="431"/>
      <c r="IE146" s="1" t="s">
        <v>190</v>
      </c>
      <c r="IF146" s="431"/>
      <c r="IG146" s="1" t="s">
        <v>186</v>
      </c>
      <c r="IH146" s="496">
        <v>155.99999999999636</v>
      </c>
      <c r="II146" s="1" t="s">
        <v>187</v>
      </c>
      <c r="IJ146" s="213"/>
      <c r="IK146" s="1" t="s">
        <v>188</v>
      </c>
      <c r="IM146" s="431"/>
      <c r="IN146" s="1" t="s">
        <v>190</v>
      </c>
      <c r="IO146" s="431"/>
      <c r="IP146" s="1" t="s">
        <v>186</v>
      </c>
      <c r="IQ146" s="168">
        <v>138.79999999999563</v>
      </c>
      <c r="IR146" s="1" t="s">
        <v>187</v>
      </c>
      <c r="IS146" s="168"/>
      <c r="IT146" s="1" t="s">
        <v>188</v>
      </c>
      <c r="IW146" s="1" t="s">
        <v>190</v>
      </c>
      <c r="IY146" s="1" t="s">
        <v>186</v>
      </c>
      <c r="IZ146" s="213">
        <v>252.89999999999782</v>
      </c>
      <c r="JA146" s="1" t="s">
        <v>187</v>
      </c>
      <c r="JB146" s="168">
        <v>402.29999999999927</v>
      </c>
      <c r="JC146" s="1" t="s">
        <v>188</v>
      </c>
      <c r="JE146" s="431"/>
      <c r="JF146" s="1" t="s">
        <v>190</v>
      </c>
      <c r="JG146" s="431"/>
      <c r="JH146" s="1" t="s">
        <v>186</v>
      </c>
      <c r="JI146" s="496">
        <v>231.799999999992</v>
      </c>
      <c r="JJ146" s="1" t="s">
        <v>187</v>
      </c>
      <c r="JK146" s="427">
        <v>555.40000000000146</v>
      </c>
      <c r="JL146" s="432" t="s">
        <v>188</v>
      </c>
      <c r="JN146" s="431"/>
      <c r="JO146" s="1" t="s">
        <v>190</v>
      </c>
      <c r="JP146" s="431"/>
      <c r="JQ146" s="1" t="s">
        <v>186</v>
      </c>
      <c r="JR146" s="496">
        <v>441.549999999992</v>
      </c>
      <c r="JS146" s="1" t="s">
        <v>187</v>
      </c>
      <c r="JT146" s="213"/>
      <c r="JU146" s="1" t="s">
        <v>188</v>
      </c>
      <c r="JW146" s="431"/>
      <c r="JX146" s="1" t="s">
        <v>190</v>
      </c>
      <c r="JY146" s="431"/>
      <c r="JZ146" s="1" t="s">
        <v>186</v>
      </c>
      <c r="KA146" s="168">
        <v>1721.5999999999876</v>
      </c>
      <c r="KB146" s="1" t="s">
        <v>187</v>
      </c>
      <c r="KC146" s="545">
        <v>1834.8999999999542</v>
      </c>
      <c r="KD146" s="432" t="s">
        <v>188</v>
      </c>
      <c r="KG146" s="1" t="s">
        <v>190</v>
      </c>
      <c r="KI146" s="1" t="s">
        <v>186</v>
      </c>
      <c r="KJ146" s="168">
        <v>175.49999999999272</v>
      </c>
      <c r="KK146" s="1" t="s">
        <v>187</v>
      </c>
      <c r="KL146" s="213">
        <v>42.000000000002728</v>
      </c>
      <c r="KM146" s="1" t="s">
        <v>188</v>
      </c>
      <c r="KO146" s="431"/>
      <c r="KP146" s="1" t="s">
        <v>190</v>
      </c>
      <c r="KQ146" s="431"/>
      <c r="KR146" s="1" t="s">
        <v>186</v>
      </c>
      <c r="KS146" s="496">
        <v>339.49999999999272</v>
      </c>
      <c r="KT146" s="1" t="s">
        <v>187</v>
      </c>
      <c r="KU146" s="213"/>
      <c r="KV146" s="1" t="s">
        <v>188</v>
      </c>
      <c r="KX146" s="431"/>
      <c r="KY146" s="1" t="s">
        <v>190</v>
      </c>
      <c r="KZ146" s="431"/>
      <c r="LA146" s="1" t="s">
        <v>186</v>
      </c>
      <c r="LB146" s="168">
        <v>80.549999999995634</v>
      </c>
      <c r="LC146" s="1" t="s">
        <v>187</v>
      </c>
      <c r="LD146" s="168"/>
      <c r="LE146" s="1" t="s">
        <v>188</v>
      </c>
      <c r="LG146" s="431"/>
      <c r="LH146" s="1" t="s">
        <v>190</v>
      </c>
      <c r="LI146" s="431"/>
      <c r="LJ146" s="1" t="s">
        <v>186</v>
      </c>
      <c r="LK146" s="185">
        <v>153.90000000000146</v>
      </c>
      <c r="LL146" s="1" t="s">
        <v>187</v>
      </c>
      <c r="LM146" s="185"/>
      <c r="LN146" s="1" t="s">
        <v>188</v>
      </c>
      <c r="LQ146" s="1" t="s">
        <v>190</v>
      </c>
      <c r="LS146" s="1" t="s">
        <v>186</v>
      </c>
      <c r="LT146" s="168">
        <v>465.29999999998836</v>
      </c>
      <c r="LU146" s="1" t="s">
        <v>187</v>
      </c>
      <c r="LV146" s="168">
        <v>48.999999999999091</v>
      </c>
      <c r="LW146" s="1" t="s">
        <v>188</v>
      </c>
      <c r="LY146" s="431"/>
      <c r="LZ146" s="1" t="s">
        <v>190</v>
      </c>
      <c r="MA146" s="431"/>
      <c r="MB146" s="1" t="s">
        <v>186</v>
      </c>
      <c r="MC146" s="168">
        <v>635.19999999998981</v>
      </c>
      <c r="MD146" s="1" t="s">
        <v>187</v>
      </c>
      <c r="ME146" s="168"/>
      <c r="MF146" s="1" t="s">
        <v>188</v>
      </c>
      <c r="MH146" s="431"/>
      <c r="MI146" s="1" t="s">
        <v>190</v>
      </c>
      <c r="MJ146" s="431"/>
      <c r="MK146" s="1" t="s">
        <v>186</v>
      </c>
      <c r="ML146" s="466">
        <v>533.99999999997453</v>
      </c>
      <c r="MM146" s="1" t="s">
        <v>187</v>
      </c>
      <c r="MN146" s="588">
        <v>704.15000000000146</v>
      </c>
      <c r="MO146" s="432" t="s">
        <v>188</v>
      </c>
      <c r="MQ146" s="431"/>
      <c r="MR146" s="1" t="s">
        <v>190</v>
      </c>
      <c r="MS146" s="431"/>
      <c r="MT146" s="1" t="s">
        <v>186</v>
      </c>
      <c r="MU146" s="431">
        <v>143.5</v>
      </c>
      <c r="MV146" s="1" t="s">
        <v>187</v>
      </c>
      <c r="MW146" s="545">
        <v>301.99999999999272</v>
      </c>
      <c r="MX146" s="432" t="s">
        <v>188</v>
      </c>
    </row>
    <row r="147" spans="1:363" ht="18">
      <c r="A147" s="128" t="s">
        <v>2985</v>
      </c>
      <c r="B147" s="69">
        <f>SUM(D147:AAP147)</f>
        <v>29423.312499999894</v>
      </c>
      <c r="D147"/>
      <c r="E147" s="10">
        <f>D146*0.25</f>
        <v>0</v>
      </c>
      <c r="G147" s="10">
        <f>F146*0.5</f>
        <v>0</v>
      </c>
      <c r="I147" s="10">
        <f>H146*0.75</f>
        <v>333.22500000000002</v>
      </c>
      <c r="K147" s="10">
        <f>J146*1</f>
        <v>303.39999999999998</v>
      </c>
      <c r="N147" s="10">
        <f>M146*0.25</f>
        <v>0</v>
      </c>
      <c r="P147" s="10">
        <f>O146*0.5</f>
        <v>0</v>
      </c>
      <c r="R147" s="10">
        <f>Q146*0.75</f>
        <v>219.82500000000002</v>
      </c>
      <c r="T147" s="10">
        <f>S146*1</f>
        <v>97</v>
      </c>
      <c r="W147" s="10">
        <f>V146*0.25</f>
        <v>0</v>
      </c>
      <c r="Y147" s="10">
        <f>X146*0.5</f>
        <v>0</v>
      </c>
      <c r="Z147" s="29"/>
      <c r="AA147" s="10">
        <f>Z146*0.75</f>
        <v>715.57499999999982</v>
      </c>
      <c r="AB147" s="29"/>
      <c r="AC147" s="10">
        <f>AB146*1</f>
        <v>393.60000000000014</v>
      </c>
      <c r="AF147" s="10">
        <f>AE146*0.25</f>
        <v>0</v>
      </c>
      <c r="AH147" s="10">
        <f>AG146*0.5</f>
        <v>0</v>
      </c>
      <c r="AI147" s="165"/>
      <c r="AJ147" s="10">
        <f>AI146*0.75</f>
        <v>67.349999999999795</v>
      </c>
      <c r="AK147" s="165"/>
      <c r="AL147" s="10">
        <f>AK146*1</f>
        <v>102.00000000000023</v>
      </c>
      <c r="AO147" s="10">
        <f>AN146*0.25</f>
        <v>0</v>
      </c>
      <c r="AQ147" s="10">
        <f>AP146*0.5</f>
        <v>0</v>
      </c>
      <c r="AR147" s="165"/>
      <c r="AS147" s="10">
        <f>AR146*0.75</f>
        <v>97.499999999999659</v>
      </c>
      <c r="AU147" s="10">
        <f>AT146*1</f>
        <v>59.199999999999363</v>
      </c>
      <c r="AW147" s="31"/>
      <c r="AX147" s="10">
        <f>AW146*0.25</f>
        <v>0</v>
      </c>
      <c r="AZ147" s="10">
        <f>AY146*0.5</f>
        <v>0</v>
      </c>
      <c r="BA147" s="165"/>
      <c r="BB147" s="10">
        <f>BA146*0.75</f>
        <v>410.32499999999993</v>
      </c>
      <c r="BD147" s="10">
        <f>BC146*1</f>
        <v>489.19999999999982</v>
      </c>
      <c r="BG147" s="10">
        <f>BF146*0.25</f>
        <v>0</v>
      </c>
      <c r="BI147" s="10">
        <f>BH146*0.5</f>
        <v>0</v>
      </c>
      <c r="BJ147" s="165"/>
      <c r="BK147" s="10">
        <f>BJ146*0.75</f>
        <v>505.83749999999918</v>
      </c>
      <c r="BM147" s="10">
        <f>BL146*1</f>
        <v>422.30000000000018</v>
      </c>
      <c r="BP147" s="10">
        <f>BO146*0.25</f>
        <v>0</v>
      </c>
      <c r="BR147" s="10">
        <f>BQ146*0.5</f>
        <v>0</v>
      </c>
      <c r="BT147" s="10">
        <f>BS146*0.75</f>
        <v>337.91250000000014</v>
      </c>
      <c r="BV147" s="10">
        <f>BU146*1</f>
        <v>361.19999999999936</v>
      </c>
      <c r="BX147" s="173"/>
      <c r="BY147" s="10">
        <f>BX146*0.25</f>
        <v>0</v>
      </c>
      <c r="BZ147" s="173"/>
      <c r="CA147" s="10">
        <f>BZ146*0.5</f>
        <v>0</v>
      </c>
      <c r="CB147" s="177"/>
      <c r="CC147" s="10">
        <f>CB146*0.75</f>
        <v>376.5</v>
      </c>
      <c r="CD147" s="177"/>
      <c r="CE147" s="437">
        <f>CD146*1</f>
        <v>112.09999999999854</v>
      </c>
      <c r="CG147" s="431"/>
      <c r="CH147" s="10">
        <f>CG146*0.25</f>
        <v>0</v>
      </c>
      <c r="CI147" s="431"/>
      <c r="CJ147" s="10">
        <f>CI146*0.5</f>
        <v>0</v>
      </c>
      <c r="CK147" s="165"/>
      <c r="CL147" s="10">
        <f>CK146*0.75</f>
        <v>553.80000000000109</v>
      </c>
      <c r="CM147" s="165"/>
      <c r="CN147" s="10">
        <f>CM146*1</f>
        <v>0</v>
      </c>
      <c r="CP147" s="431"/>
      <c r="CQ147" s="10">
        <f>CP146*0.25</f>
        <v>0</v>
      </c>
      <c r="CR147" s="431"/>
      <c r="CS147" s="10">
        <f>CR146*0.5</f>
        <v>0</v>
      </c>
      <c r="CT147" s="165"/>
      <c r="CU147" s="10">
        <f>CT146*0.75</f>
        <v>77.212499999999864</v>
      </c>
      <c r="CV147" s="165"/>
      <c r="CW147" s="10">
        <f>CV146*1</f>
        <v>0</v>
      </c>
      <c r="CY147" s="431"/>
      <c r="CZ147" s="10">
        <f>CY146*0.25</f>
        <v>0</v>
      </c>
      <c r="DA147" s="431"/>
      <c r="DB147" s="10">
        <f>DA146*0.5</f>
        <v>0</v>
      </c>
      <c r="DC147" s="165"/>
      <c r="DD147" s="10">
        <f>DC146*0.75</f>
        <v>161.70000000000164</v>
      </c>
      <c r="DE147" s="165"/>
      <c r="DF147" s="437">
        <f>DE146*1</f>
        <v>140.09999999999673</v>
      </c>
      <c r="DH147" s="431"/>
      <c r="DI147" s="10">
        <f>DH146*0.25</f>
        <v>0</v>
      </c>
      <c r="DJ147" s="431"/>
      <c r="DK147" s="10">
        <f>DJ146*0.5</f>
        <v>0</v>
      </c>
      <c r="DL147" s="165"/>
      <c r="DM147" s="10">
        <f>DL146*0.75</f>
        <v>184.12500000000068</v>
      </c>
      <c r="DN147" s="165"/>
      <c r="DO147" s="10">
        <f>DN146*1</f>
        <v>0</v>
      </c>
      <c r="DQ147" s="431"/>
      <c r="DR147" s="10">
        <f>DQ146*0.25</f>
        <v>0</v>
      </c>
      <c r="DS147" s="431"/>
      <c r="DT147" s="10">
        <f>DS146*0.5</f>
        <v>0</v>
      </c>
      <c r="DU147" s="165"/>
      <c r="DV147" s="10">
        <f>DU146*0.75</f>
        <v>258.75000000000068</v>
      </c>
      <c r="DW147" s="165"/>
      <c r="DX147" s="437">
        <f>DW146*1</f>
        <v>340.399999999996</v>
      </c>
      <c r="DZ147" s="431"/>
      <c r="EA147" s="10">
        <f>DZ146*0.25</f>
        <v>0</v>
      </c>
      <c r="EB147" s="431"/>
      <c r="EC147" s="10">
        <f>EB146*0.5</f>
        <v>0</v>
      </c>
      <c r="ED147" s="31"/>
      <c r="EE147" s="10">
        <f>ED146*0.75</f>
        <v>393.97500000000082</v>
      </c>
      <c r="EF147" s="31"/>
      <c r="EG147" s="10">
        <f>EF146*1</f>
        <v>0</v>
      </c>
      <c r="EI147" s="431"/>
      <c r="EJ147" s="10">
        <f>EI146*0.25</f>
        <v>0</v>
      </c>
      <c r="EK147" s="431"/>
      <c r="EL147" s="10">
        <f>EK146*0.5</f>
        <v>0</v>
      </c>
      <c r="EM147" s="165"/>
      <c r="EN147" s="10">
        <f>EM146*0.75</f>
        <v>80.437500000001364</v>
      </c>
      <c r="EO147" s="165"/>
      <c r="EP147" s="10">
        <f>EO146*1</f>
        <v>0</v>
      </c>
      <c r="ER147" s="431"/>
      <c r="ES147" s="10">
        <f>ER146*0.25</f>
        <v>0</v>
      </c>
      <c r="ET147" s="431"/>
      <c r="EU147" s="10">
        <f>ET146*0.5</f>
        <v>0</v>
      </c>
      <c r="EV147" s="165"/>
      <c r="EW147" s="10">
        <f>EV146*0.75</f>
        <v>307.27500000000123</v>
      </c>
      <c r="EX147" s="165"/>
      <c r="EY147" s="10">
        <f>EX146*1</f>
        <v>0</v>
      </c>
      <c r="FA147" s="431"/>
      <c r="FB147" s="10">
        <f>FA146*0.25</f>
        <v>0</v>
      </c>
      <c r="FC147" s="431"/>
      <c r="FD147" s="10">
        <f>FC146*0.5</f>
        <v>0</v>
      </c>
      <c r="FE147" s="31"/>
      <c r="FF147" s="10">
        <f>FE146*0.75</f>
        <v>116.32500000000027</v>
      </c>
      <c r="FH147" s="437">
        <f>FG146*1</f>
        <v>212.80000000000109</v>
      </c>
      <c r="FJ147" s="431"/>
      <c r="FK147" s="10">
        <f>FJ146*0.25</f>
        <v>0</v>
      </c>
      <c r="FL147" s="431"/>
      <c r="FM147" s="10">
        <f>FL146*0.5</f>
        <v>0</v>
      </c>
      <c r="FN147" s="165"/>
      <c r="FO147" s="10">
        <f>FN146*0.75</f>
        <v>135.22500000000218</v>
      </c>
      <c r="FP147" s="165"/>
      <c r="FQ147" s="437">
        <f>FP146*1</f>
        <v>660.59999999999854</v>
      </c>
      <c r="FS147" s="431"/>
      <c r="FT147" s="10">
        <f>FS146*0.25</f>
        <v>0</v>
      </c>
      <c r="FU147" s="431"/>
      <c r="FV147" s="10">
        <f>FU146*0.5</f>
        <v>0</v>
      </c>
      <c r="FW147" s="165"/>
      <c r="FX147" s="10">
        <f>FW146*0.75</f>
        <v>247.27500000000327</v>
      </c>
      <c r="FY147" s="165"/>
      <c r="FZ147" s="10">
        <f>FY146*1</f>
        <v>0</v>
      </c>
      <c r="GB147" s="431"/>
      <c r="GC147" s="10">
        <f>GB146*0.25</f>
        <v>0</v>
      </c>
      <c r="GD147" s="431"/>
      <c r="GE147" s="10">
        <f>GD146*0.5</f>
        <v>0</v>
      </c>
      <c r="GF147" s="31"/>
      <c r="GG147" s="10">
        <f>GF146*0.75</f>
        <v>139.65000000000191</v>
      </c>
      <c r="GH147" s="31"/>
      <c r="GI147" s="10">
        <f>GH146*1</f>
        <v>0</v>
      </c>
      <c r="GK147" s="431"/>
      <c r="GL147" s="10">
        <f>GK146*0.25</f>
        <v>0</v>
      </c>
      <c r="GM147" s="431"/>
      <c r="GN147" s="10">
        <f>GM146*0.5</f>
        <v>0</v>
      </c>
      <c r="GO147" s="165"/>
      <c r="GP147" s="10">
        <f>GO146*0.75</f>
        <v>2095.8000000000065</v>
      </c>
      <c r="GQ147" s="165"/>
      <c r="GR147" s="437">
        <f>GQ146*1</f>
        <v>414.29999999999563</v>
      </c>
      <c r="GT147" s="431"/>
      <c r="GU147" s="10">
        <f>GT146*0.25</f>
        <v>0</v>
      </c>
      <c r="GV147" s="431"/>
      <c r="GW147" s="10">
        <f>GV146*0.5</f>
        <v>0</v>
      </c>
      <c r="GX147" s="165"/>
      <c r="GY147" s="10">
        <f>GX146*0.75</f>
        <v>235.38750000000164</v>
      </c>
      <c r="GZ147" s="165"/>
      <c r="HA147" s="10">
        <f>GZ146*1</f>
        <v>0</v>
      </c>
      <c r="HD147" s="10">
        <f>HC146*0.25</f>
        <v>0</v>
      </c>
      <c r="HF147" s="10">
        <f>HE146*0.5</f>
        <v>0</v>
      </c>
      <c r="HH147" s="10">
        <f>HG146*0.75</f>
        <v>338.77500000000055</v>
      </c>
      <c r="HJ147" s="10">
        <f>HI146*1</f>
        <v>954.85000000000218</v>
      </c>
      <c r="HL147" s="431"/>
      <c r="HM147" s="10">
        <f>HL146*0.25</f>
        <v>0</v>
      </c>
      <c r="HN147" s="431"/>
      <c r="HO147" s="10">
        <f>HN146*0.5</f>
        <v>0</v>
      </c>
      <c r="HP147" s="431"/>
      <c r="HQ147" s="10">
        <f>HP146*0.75</f>
        <v>726.29999999999973</v>
      </c>
      <c r="HS147" s="10">
        <f>HR146*1</f>
        <v>0</v>
      </c>
      <c r="HU147" s="431"/>
      <c r="HV147" s="10">
        <f>HU146*0.25</f>
        <v>0</v>
      </c>
      <c r="HW147" s="431"/>
      <c r="HX147" s="10">
        <f>HW146*0.5</f>
        <v>0</v>
      </c>
      <c r="HY147" s="431"/>
      <c r="HZ147" s="10">
        <f>HY146*0.75</f>
        <v>2926.1249999999973</v>
      </c>
      <c r="IB147" s="437">
        <f>IA146*1</f>
        <v>4325.7499999999991</v>
      </c>
      <c r="ID147" s="431"/>
      <c r="IE147" s="10">
        <f>ID146*0.25</f>
        <v>0</v>
      </c>
      <c r="IF147" s="431"/>
      <c r="IG147" s="10">
        <f>IF146*0.5</f>
        <v>0</v>
      </c>
      <c r="IH147" s="431"/>
      <c r="II147" s="10">
        <f>IH146*0.75</f>
        <v>116.99999999999727</v>
      </c>
      <c r="IK147" s="10">
        <f>IJ146*1</f>
        <v>0</v>
      </c>
      <c r="IM147" s="431"/>
      <c r="IN147" s="10">
        <f>IM146*0.25</f>
        <v>0</v>
      </c>
      <c r="IO147" s="431"/>
      <c r="IP147" s="10">
        <f>IO146*0.5</f>
        <v>0</v>
      </c>
      <c r="IQ147" s="431"/>
      <c r="IR147" s="10">
        <f>IQ146*0.75</f>
        <v>104.09999999999673</v>
      </c>
      <c r="IT147" s="10">
        <f>IS146*1</f>
        <v>0</v>
      </c>
      <c r="IW147" s="10">
        <f>IV146*0.25</f>
        <v>0</v>
      </c>
      <c r="IY147" s="10">
        <f>IX146*0.5</f>
        <v>0</v>
      </c>
      <c r="JA147" s="10">
        <f>IZ146*0.75</f>
        <v>189.67499999999836</v>
      </c>
      <c r="JC147" s="10">
        <f>JB146*1</f>
        <v>402.29999999999927</v>
      </c>
      <c r="JE147" s="431"/>
      <c r="JF147" s="10">
        <f>JE146*0.25</f>
        <v>0</v>
      </c>
      <c r="JG147" s="431"/>
      <c r="JH147" s="10">
        <f>JG146*0.5</f>
        <v>0</v>
      </c>
      <c r="JI147" s="431"/>
      <c r="JJ147" s="10">
        <f>JI146*0.75</f>
        <v>173.849999999994</v>
      </c>
      <c r="JL147" s="437">
        <f>JK146*1</f>
        <v>555.40000000000146</v>
      </c>
      <c r="JN147" s="431"/>
      <c r="JO147" s="10">
        <f>JN146*0.25</f>
        <v>0</v>
      </c>
      <c r="JP147" s="431"/>
      <c r="JQ147" s="10">
        <f>JP146*0.5</f>
        <v>0</v>
      </c>
      <c r="JR147" s="431"/>
      <c r="JS147" s="10">
        <f>JR146*0.75</f>
        <v>331.162499999994</v>
      </c>
      <c r="JU147" s="10">
        <f>JT146*1</f>
        <v>0</v>
      </c>
      <c r="JW147" s="431"/>
      <c r="JX147" s="10">
        <f>JW146*0.25</f>
        <v>0</v>
      </c>
      <c r="JY147" s="431"/>
      <c r="JZ147" s="10">
        <f>JY146*0.5</f>
        <v>0</v>
      </c>
      <c r="KA147" s="431"/>
      <c r="KB147" s="10">
        <f>KA146*0.75</f>
        <v>1291.1999999999907</v>
      </c>
      <c r="KD147" s="437">
        <f t="shared" ref="KD147" si="46">KC146*1</f>
        <v>1834.8999999999542</v>
      </c>
      <c r="KG147" s="10">
        <f>KF146*0.25</f>
        <v>0</v>
      </c>
      <c r="KI147" s="10">
        <f>KH146*0.5</f>
        <v>0</v>
      </c>
      <c r="KK147" s="10">
        <f>KJ146*0.75</f>
        <v>131.62499999999454</v>
      </c>
      <c r="KM147" s="10">
        <f>KL146*1</f>
        <v>42.000000000002728</v>
      </c>
      <c r="KO147" s="431"/>
      <c r="KP147" s="10">
        <f>KO146*0.25</f>
        <v>0</v>
      </c>
      <c r="KQ147" s="431"/>
      <c r="KR147" s="10">
        <f>KQ146*0.5</f>
        <v>0</v>
      </c>
      <c r="KS147" s="431"/>
      <c r="KT147" s="10">
        <f>KS146*0.75</f>
        <v>254.62499999999454</v>
      </c>
      <c r="KV147" s="10">
        <f>KU146*1</f>
        <v>0</v>
      </c>
      <c r="KX147" s="431"/>
      <c r="KY147" s="10">
        <f>KX146*0.25</f>
        <v>0</v>
      </c>
      <c r="KZ147" s="431"/>
      <c r="LA147" s="10">
        <f>KZ146*0.5</f>
        <v>0</v>
      </c>
      <c r="LB147" s="431"/>
      <c r="LC147" s="10">
        <f>LB146*0.75</f>
        <v>60.412499999996726</v>
      </c>
      <c r="LE147" s="10">
        <f>LD146*1</f>
        <v>0</v>
      </c>
      <c r="LG147" s="431"/>
      <c r="LH147" s="10">
        <f>LG146*0.25</f>
        <v>0</v>
      </c>
      <c r="LI147" s="431"/>
      <c r="LJ147" s="10">
        <f>LI146*0.5</f>
        <v>0</v>
      </c>
      <c r="LK147" s="29"/>
      <c r="LL147" s="10">
        <f>LK146*0.75</f>
        <v>115.42500000000109</v>
      </c>
      <c r="LM147" s="29"/>
      <c r="LN147" s="10">
        <f>LM146*1</f>
        <v>0</v>
      </c>
      <c r="LQ147" s="10">
        <f>LP146*0.25</f>
        <v>0</v>
      </c>
      <c r="LS147" s="10">
        <f>LR146*0.5</f>
        <v>0</v>
      </c>
      <c r="LU147" s="10">
        <f>LT146*0.75</f>
        <v>348.97499999999127</v>
      </c>
      <c r="LW147" s="10">
        <f>LV146*1</f>
        <v>48.999999999999091</v>
      </c>
      <c r="LY147" s="431"/>
      <c r="LZ147" s="10">
        <f>LY146*0.25</f>
        <v>0</v>
      </c>
      <c r="MA147" s="431"/>
      <c r="MB147" s="10">
        <f>MA146*0.5</f>
        <v>0</v>
      </c>
      <c r="MC147" s="431"/>
      <c r="MD147" s="10">
        <f>MC146*0.75</f>
        <v>476.39999999999236</v>
      </c>
      <c r="MF147" s="10">
        <f>ME146*1</f>
        <v>0</v>
      </c>
      <c r="MH147" s="431"/>
      <c r="MI147" s="10">
        <f>MH146*0.25</f>
        <v>0</v>
      </c>
      <c r="MJ147" s="431"/>
      <c r="MK147" s="10">
        <f>MJ146*0.5</f>
        <v>0</v>
      </c>
      <c r="ML147" s="431"/>
      <c r="MM147" s="10">
        <f>ML146*0.75</f>
        <v>400.4999999999809</v>
      </c>
      <c r="MO147" s="437">
        <f>MN146*1</f>
        <v>704.15000000000146</v>
      </c>
      <c r="MQ147" s="431"/>
      <c r="MR147" s="10">
        <f>MQ146*0.25</f>
        <v>0</v>
      </c>
      <c r="MS147" s="431"/>
      <c r="MT147" s="10">
        <f>MS146*0.5</f>
        <v>0</v>
      </c>
      <c r="MU147" s="431"/>
      <c r="MV147" s="10">
        <f>MU146*0.75</f>
        <v>107.625</v>
      </c>
      <c r="MX147" s="437">
        <f>MW146*1</f>
        <v>301.99999999999272</v>
      </c>
    </row>
    <row r="148" spans="1:363" s="60" customFormat="1" ht="15.75">
      <c r="A148" s="62"/>
      <c r="B148" s="381"/>
      <c r="C148" s="379"/>
      <c r="E148" s="380"/>
      <c r="G148" s="85"/>
      <c r="L148" s="379"/>
      <c r="N148" s="380"/>
      <c r="P148" s="85"/>
      <c r="U148" s="379"/>
      <c r="W148" s="380"/>
      <c r="Y148" s="85"/>
      <c r="Z148" s="382"/>
      <c r="AB148" s="382"/>
      <c r="AD148" s="379"/>
      <c r="AF148" s="380"/>
      <c r="AI148" s="382"/>
      <c r="AK148" s="382"/>
      <c r="AM148" s="379"/>
      <c r="AO148" s="380"/>
      <c r="AR148" s="382"/>
      <c r="AT148" s="382"/>
      <c r="AV148" s="379"/>
      <c r="AW148" s="235"/>
      <c r="AX148" s="380"/>
      <c r="AY148" s="235"/>
      <c r="BA148" s="382"/>
      <c r="BC148" s="382"/>
      <c r="BE148" s="379"/>
      <c r="BG148" s="380"/>
      <c r="BJ148" s="382"/>
      <c r="BN148" s="379"/>
      <c r="BP148" s="380"/>
      <c r="BW148" s="379"/>
      <c r="BX148" s="384"/>
      <c r="BY148" s="380"/>
      <c r="BZ148" s="384"/>
      <c r="CB148" s="385"/>
      <c r="CD148" s="385"/>
      <c r="CE148" s="456"/>
      <c r="CF148" s="379"/>
      <c r="CG148" s="456"/>
      <c r="CH148" s="380"/>
      <c r="CI148" s="456"/>
      <c r="CK148" s="382"/>
      <c r="CM148" s="382"/>
      <c r="CO148" s="379"/>
      <c r="CP148" s="456"/>
      <c r="CQ148" s="380"/>
      <c r="CR148" s="456"/>
      <c r="CT148" s="382"/>
      <c r="CV148" s="382"/>
      <c r="CX148" s="379"/>
      <c r="CY148" s="456"/>
      <c r="CZ148" s="380"/>
      <c r="DA148" s="456"/>
      <c r="DC148" s="382"/>
      <c r="DE148" s="382"/>
      <c r="DF148" s="456"/>
      <c r="DG148" s="379"/>
      <c r="DH148" s="456"/>
      <c r="DI148" s="380"/>
      <c r="DJ148" s="456"/>
      <c r="DL148" s="382"/>
      <c r="DN148" s="382"/>
      <c r="DP148" s="379"/>
      <c r="DQ148" s="456"/>
      <c r="DR148" s="380"/>
      <c r="DS148" s="456"/>
      <c r="DU148" s="382"/>
      <c r="DW148" s="382"/>
      <c r="DX148" s="456"/>
      <c r="DY148" s="379"/>
      <c r="DZ148" s="456"/>
      <c r="EA148" s="380"/>
      <c r="EB148" s="456"/>
      <c r="ED148" s="235"/>
      <c r="EF148" s="235"/>
      <c r="EH148" s="379"/>
      <c r="EI148" s="456"/>
      <c r="EJ148" s="380"/>
      <c r="EK148" s="456"/>
      <c r="EM148" s="382"/>
      <c r="EO148" s="382"/>
      <c r="EQ148" s="379"/>
      <c r="ER148" s="456"/>
      <c r="ES148" s="380"/>
      <c r="ET148" s="456"/>
      <c r="EV148" s="382"/>
      <c r="EX148" s="382"/>
      <c r="EZ148" s="379"/>
      <c r="FA148" s="456"/>
      <c r="FB148" s="380"/>
      <c r="FC148" s="456"/>
      <c r="FE148" s="235"/>
      <c r="FH148" s="456"/>
      <c r="FI148" s="379"/>
      <c r="FJ148" s="456"/>
      <c r="FK148" s="380"/>
      <c r="FL148" s="456"/>
      <c r="FN148" s="382"/>
      <c r="FP148" s="382"/>
      <c r="FQ148" s="456"/>
      <c r="FR148" s="379"/>
      <c r="FS148" s="456"/>
      <c r="FT148" s="380"/>
      <c r="FU148" s="456"/>
      <c r="FW148" s="382"/>
      <c r="FY148" s="382"/>
      <c r="GA148" s="379"/>
      <c r="GB148" s="456"/>
      <c r="GC148" s="380"/>
      <c r="GD148" s="456"/>
      <c r="GF148" s="235"/>
      <c r="GH148" s="235"/>
      <c r="GJ148" s="379"/>
      <c r="GK148" s="456"/>
      <c r="GL148" s="380"/>
      <c r="GM148" s="456"/>
      <c r="GO148" s="382"/>
      <c r="GQ148" s="382"/>
      <c r="GR148" s="456"/>
      <c r="GS148" s="379"/>
      <c r="GT148" s="456"/>
      <c r="GU148" s="380"/>
      <c r="GV148" s="456"/>
      <c r="GX148" s="382"/>
      <c r="GZ148" s="382"/>
      <c r="HB148" s="379"/>
      <c r="HD148" s="380"/>
      <c r="HK148" s="379"/>
      <c r="HL148" s="456"/>
      <c r="HM148" s="380"/>
      <c r="HN148" s="456"/>
      <c r="HP148" s="456"/>
      <c r="HT148" s="379"/>
      <c r="HU148" s="456"/>
      <c r="HV148" s="380"/>
      <c r="HW148" s="456"/>
      <c r="HY148" s="456"/>
      <c r="IB148" s="456"/>
      <c r="IC148" s="379"/>
      <c r="ID148" s="456"/>
      <c r="IE148" s="380"/>
      <c r="IF148" s="456"/>
      <c r="IH148" s="456"/>
      <c r="IL148" s="379"/>
      <c r="IM148" s="456"/>
      <c r="IN148" s="380"/>
      <c r="IO148" s="456"/>
      <c r="IQ148" s="456"/>
      <c r="IU148" s="379"/>
      <c r="IW148" s="380"/>
      <c r="JD148" s="379"/>
      <c r="JE148" s="456"/>
      <c r="JF148" s="380"/>
      <c r="JG148" s="456"/>
      <c r="JI148" s="456"/>
      <c r="JL148" s="456"/>
      <c r="JM148" s="379"/>
      <c r="JN148" s="456"/>
      <c r="JO148" s="380"/>
      <c r="JP148" s="456"/>
      <c r="JR148" s="456"/>
      <c r="JV148" s="379"/>
      <c r="JW148" s="456"/>
      <c r="JX148" s="380"/>
      <c r="JY148" s="456"/>
      <c r="KA148" s="456"/>
      <c r="KD148" s="456"/>
      <c r="KE148" s="379"/>
      <c r="KG148" s="380"/>
      <c r="KN148" s="379"/>
      <c r="KO148" s="456"/>
      <c r="KP148" s="380"/>
      <c r="KQ148" s="456"/>
      <c r="KS148" s="456"/>
      <c r="KW148" s="379"/>
      <c r="KX148" s="456"/>
      <c r="KY148" s="380"/>
      <c r="KZ148" s="456"/>
      <c r="LB148" s="456"/>
      <c r="LF148" s="379"/>
      <c r="LG148" s="456"/>
      <c r="LH148" s="380"/>
      <c r="LI148" s="456"/>
      <c r="LK148" s="383"/>
      <c r="LM148" s="383"/>
      <c r="LO148" s="379"/>
      <c r="LQ148" s="380"/>
      <c r="LX148" s="379"/>
      <c r="LY148" s="456"/>
      <c r="LZ148" s="380"/>
      <c r="MA148" s="456"/>
      <c r="MC148" s="456"/>
      <c r="MG148" s="379"/>
      <c r="MH148" s="456"/>
      <c r="MI148" s="380"/>
      <c r="MJ148" s="456"/>
      <c r="ML148" s="456"/>
      <c r="MO148" s="456"/>
      <c r="MP148" s="379"/>
      <c r="MQ148" s="456"/>
      <c r="MR148" s="380"/>
      <c r="MS148" s="456"/>
      <c r="MU148" s="456"/>
      <c r="MX148" s="456"/>
      <c r="MY148" s="379"/>
    </row>
    <row r="149" spans="1:363" ht="18">
      <c r="A149" s="62" t="s">
        <v>27</v>
      </c>
      <c r="B149" s="69"/>
      <c r="D149">
        <v>410.6</v>
      </c>
      <c r="E149" s="1" t="s">
        <v>190</v>
      </c>
      <c r="F149">
        <v>410.1</v>
      </c>
      <c r="G149" s="1" t="s">
        <v>186</v>
      </c>
      <c r="H149">
        <v>370.4</v>
      </c>
      <c r="I149" s="1" t="s">
        <v>187</v>
      </c>
      <c r="J149" s="157">
        <v>396.9</v>
      </c>
      <c r="K149" s="1" t="s">
        <v>188</v>
      </c>
      <c r="M149">
        <v>103.9</v>
      </c>
      <c r="N149" s="1" t="s">
        <v>190</v>
      </c>
      <c r="O149">
        <v>0</v>
      </c>
      <c r="P149" s="1" t="s">
        <v>186</v>
      </c>
      <c r="Q149">
        <v>0</v>
      </c>
      <c r="R149" s="1" t="s">
        <v>187</v>
      </c>
      <c r="S149" s="168">
        <v>142.40000000000009</v>
      </c>
      <c r="T149" s="1" t="s">
        <v>188</v>
      </c>
      <c r="V149">
        <v>548.20000000000005</v>
      </c>
      <c r="W149" s="1" t="s">
        <v>190</v>
      </c>
      <c r="X149">
        <v>620.70000000000005</v>
      </c>
      <c r="Y149" s="1" t="s">
        <v>186</v>
      </c>
      <c r="Z149" s="168">
        <v>646.09999999999991</v>
      </c>
      <c r="AA149" s="1" t="s">
        <v>187</v>
      </c>
      <c r="AB149" s="168">
        <v>745.40000000000009</v>
      </c>
      <c r="AC149" s="1" t="s">
        <v>188</v>
      </c>
      <c r="AE149">
        <v>254.3</v>
      </c>
      <c r="AF149" s="1" t="s">
        <v>190</v>
      </c>
      <c r="AG149">
        <v>7.7</v>
      </c>
      <c r="AH149" s="1" t="s">
        <v>186</v>
      </c>
      <c r="AI149" s="168">
        <v>67.599999999999682</v>
      </c>
      <c r="AJ149" s="1" t="s">
        <v>187</v>
      </c>
      <c r="AK149" s="168">
        <v>177.5</v>
      </c>
      <c r="AL149" s="1" t="s">
        <v>188</v>
      </c>
      <c r="AN149">
        <v>366.9</v>
      </c>
      <c r="AO149" s="1" t="s">
        <v>190</v>
      </c>
      <c r="AP149">
        <v>286</v>
      </c>
      <c r="AQ149" s="1" t="s">
        <v>186</v>
      </c>
      <c r="AR149" s="168">
        <v>136.70000000000005</v>
      </c>
      <c r="AS149" s="1" t="s">
        <v>187</v>
      </c>
      <c r="AT149" s="168">
        <v>298.79999999999927</v>
      </c>
      <c r="AU149" s="1" t="s">
        <v>188</v>
      </c>
      <c r="AW149" s="31">
        <v>829.35</v>
      </c>
      <c r="AX149" s="1" t="s">
        <v>190</v>
      </c>
      <c r="AY149" s="31">
        <v>368.9</v>
      </c>
      <c r="AZ149" s="1" t="s">
        <v>186</v>
      </c>
      <c r="BA149" s="168">
        <v>460.19999999999914</v>
      </c>
      <c r="BB149" s="1" t="s">
        <v>187</v>
      </c>
      <c r="BC149" s="168">
        <v>491.29999999999927</v>
      </c>
      <c r="BD149" s="1" t="s">
        <v>188</v>
      </c>
      <c r="BF149">
        <v>691.2</v>
      </c>
      <c r="BG149" s="1" t="s">
        <v>190</v>
      </c>
      <c r="BH149">
        <v>457.7</v>
      </c>
      <c r="BI149" s="1" t="s">
        <v>186</v>
      </c>
      <c r="BJ149" s="168">
        <v>714.49999999999955</v>
      </c>
      <c r="BK149" s="1" t="s">
        <v>187</v>
      </c>
      <c r="BL149" s="168">
        <v>524.89999999999964</v>
      </c>
      <c r="BM149" s="1" t="s">
        <v>188</v>
      </c>
      <c r="BO149">
        <v>595.5</v>
      </c>
      <c r="BP149" s="1" t="s">
        <v>190</v>
      </c>
      <c r="BQ149">
        <v>228.5</v>
      </c>
      <c r="BR149" s="1" t="s">
        <v>186</v>
      </c>
      <c r="BS149" s="168">
        <v>363.59999999999945</v>
      </c>
      <c r="BT149" s="1" t="s">
        <v>187</v>
      </c>
      <c r="BU149" s="168">
        <v>538.39999999999964</v>
      </c>
      <c r="BV149" s="1" t="s">
        <v>188</v>
      </c>
      <c r="BX149" s="90">
        <v>20.300000000000182</v>
      </c>
      <c r="BY149" s="1" t="s">
        <v>190</v>
      </c>
      <c r="BZ149" s="173">
        <v>0</v>
      </c>
      <c r="CA149" s="1" t="s">
        <v>186</v>
      </c>
      <c r="CB149" s="177">
        <v>406.6</v>
      </c>
      <c r="CC149" s="1" t="s">
        <v>187</v>
      </c>
      <c r="CD149" s="427">
        <v>26.399999999999636</v>
      </c>
      <c r="CE149" s="432" t="s">
        <v>188</v>
      </c>
      <c r="CG149" s="431">
        <v>225.3</v>
      </c>
      <c r="CH149" s="1" t="s">
        <v>190</v>
      </c>
      <c r="CI149" s="431">
        <v>502.2</v>
      </c>
      <c r="CJ149" s="1" t="s">
        <v>186</v>
      </c>
      <c r="CK149" s="168">
        <v>913.39999999999782</v>
      </c>
      <c r="CL149" s="1" t="s">
        <v>187</v>
      </c>
      <c r="CM149" s="168"/>
      <c r="CN149" s="1" t="s">
        <v>188</v>
      </c>
      <c r="CP149" s="431">
        <v>123.2</v>
      </c>
      <c r="CQ149" s="1" t="s">
        <v>190</v>
      </c>
      <c r="CR149" s="431">
        <v>171.5</v>
      </c>
      <c r="CS149" s="1" t="s">
        <v>186</v>
      </c>
      <c r="CT149" s="168">
        <v>46.199999999999363</v>
      </c>
      <c r="CU149" s="1" t="s">
        <v>187</v>
      </c>
      <c r="CV149" s="168"/>
      <c r="CW149" s="1" t="s">
        <v>188</v>
      </c>
      <c r="CY149" s="431">
        <v>355.65</v>
      </c>
      <c r="CZ149" s="1" t="s">
        <v>190</v>
      </c>
      <c r="DA149" s="431">
        <v>249</v>
      </c>
      <c r="DB149" s="1" t="s">
        <v>186</v>
      </c>
      <c r="DC149" s="168">
        <v>305.69999999999891</v>
      </c>
      <c r="DD149" s="1" t="s">
        <v>187</v>
      </c>
      <c r="DE149" s="545">
        <v>221.19999999999891</v>
      </c>
      <c r="DF149" s="432" t="s">
        <v>188</v>
      </c>
      <c r="DH149" s="431">
        <v>56</v>
      </c>
      <c r="DI149" s="1" t="s">
        <v>190</v>
      </c>
      <c r="DJ149" s="431">
        <v>164</v>
      </c>
      <c r="DK149" s="1" t="s">
        <v>186</v>
      </c>
      <c r="DL149" s="168">
        <v>412.89999999999964</v>
      </c>
      <c r="DM149" s="1" t="s">
        <v>187</v>
      </c>
      <c r="DN149" s="168"/>
      <c r="DO149" s="1" t="s">
        <v>188</v>
      </c>
      <c r="DQ149" s="431">
        <v>218.4</v>
      </c>
      <c r="DR149" s="1" t="s">
        <v>190</v>
      </c>
      <c r="DS149" s="431">
        <v>215.2</v>
      </c>
      <c r="DT149" s="1" t="s">
        <v>186</v>
      </c>
      <c r="DU149" s="496">
        <v>432.30000000000018</v>
      </c>
      <c r="DV149" s="1" t="s">
        <v>187</v>
      </c>
      <c r="DW149" s="545">
        <v>181.39999999999964</v>
      </c>
      <c r="DX149" s="432" t="s">
        <v>188</v>
      </c>
      <c r="DZ149" s="431">
        <v>146.30000000000001</v>
      </c>
      <c r="EA149" s="1" t="s">
        <v>190</v>
      </c>
      <c r="EB149" s="431">
        <v>387.2</v>
      </c>
      <c r="EC149" s="1" t="s">
        <v>186</v>
      </c>
      <c r="ED149" s="168">
        <v>543.80000000000109</v>
      </c>
      <c r="EE149" s="1" t="s">
        <v>187</v>
      </c>
      <c r="EF149" s="168"/>
      <c r="EG149" s="1" t="s">
        <v>188</v>
      </c>
      <c r="EI149" s="431">
        <v>300.95</v>
      </c>
      <c r="EJ149" s="1" t="s">
        <v>190</v>
      </c>
      <c r="EK149" s="431">
        <v>324.5</v>
      </c>
      <c r="EL149" s="1" t="s">
        <v>186</v>
      </c>
      <c r="EM149" s="496">
        <v>232.70000000000164</v>
      </c>
      <c r="EN149" s="1" t="s">
        <v>187</v>
      </c>
      <c r="EO149" s="213"/>
      <c r="EP149" s="1" t="s">
        <v>188</v>
      </c>
      <c r="ER149" s="431">
        <v>211.5</v>
      </c>
      <c r="ES149" s="1" t="s">
        <v>190</v>
      </c>
      <c r="ET149" s="431">
        <v>505.3</v>
      </c>
      <c r="EU149" s="1" t="s">
        <v>186</v>
      </c>
      <c r="EV149" s="168">
        <v>162.00000000000182</v>
      </c>
      <c r="EW149" s="1" t="s">
        <v>187</v>
      </c>
      <c r="EX149" s="168"/>
      <c r="EY149" s="1" t="s">
        <v>188</v>
      </c>
      <c r="FA149" s="431">
        <v>282.60000000000002</v>
      </c>
      <c r="FB149" s="1" t="s">
        <v>190</v>
      </c>
      <c r="FC149" s="431">
        <v>514.20000000000005</v>
      </c>
      <c r="FD149" s="1" t="s">
        <v>186</v>
      </c>
      <c r="FE149" s="496">
        <v>99.000000000001819</v>
      </c>
      <c r="FF149" s="1" t="s">
        <v>187</v>
      </c>
      <c r="FG149" s="427">
        <v>332.29999999999927</v>
      </c>
      <c r="FH149" s="432" t="s">
        <v>188</v>
      </c>
      <c r="FJ149" s="431">
        <v>230.1</v>
      </c>
      <c r="FK149" s="1" t="s">
        <v>190</v>
      </c>
      <c r="FL149" s="431">
        <v>556.29999999999995</v>
      </c>
      <c r="FM149" s="1" t="s">
        <v>186</v>
      </c>
      <c r="FN149" s="496">
        <v>228.60000000000127</v>
      </c>
      <c r="FO149" s="1" t="s">
        <v>187</v>
      </c>
      <c r="FP149" s="545">
        <v>595.10000000000218</v>
      </c>
      <c r="FQ149" s="432" t="s">
        <v>188</v>
      </c>
      <c r="FS149" s="431">
        <v>379.3</v>
      </c>
      <c r="FT149" s="1" t="s">
        <v>190</v>
      </c>
      <c r="FU149" s="431">
        <v>748.3</v>
      </c>
      <c r="FV149" s="1" t="s">
        <v>186</v>
      </c>
      <c r="FW149" s="496">
        <v>396.69999999999982</v>
      </c>
      <c r="FX149" s="1" t="s">
        <v>187</v>
      </c>
      <c r="FY149" s="213"/>
      <c r="FZ149" s="1" t="s">
        <v>188</v>
      </c>
      <c r="GB149" s="431">
        <v>191.25</v>
      </c>
      <c r="GC149" s="1" t="s">
        <v>190</v>
      </c>
      <c r="GD149" s="431">
        <v>0</v>
      </c>
      <c r="GE149" s="1" t="s">
        <v>186</v>
      </c>
      <c r="GF149" s="168">
        <v>93.500000000000909</v>
      </c>
      <c r="GG149" s="1" t="s">
        <v>187</v>
      </c>
      <c r="GH149" s="168"/>
      <c r="GI149" s="1" t="s">
        <v>188</v>
      </c>
      <c r="GK149" s="431">
        <v>2983.9</v>
      </c>
      <c r="GL149" s="1" t="s">
        <v>190</v>
      </c>
      <c r="GM149" s="431">
        <v>1768.4</v>
      </c>
      <c r="GN149" s="1" t="s">
        <v>186</v>
      </c>
      <c r="GO149" s="496">
        <v>2788.6999999999989</v>
      </c>
      <c r="GP149" s="1" t="s">
        <v>187</v>
      </c>
      <c r="GQ149" s="545">
        <v>2058.2999999999993</v>
      </c>
      <c r="GR149" s="432" t="s">
        <v>188</v>
      </c>
      <c r="GT149" s="431">
        <v>293.7</v>
      </c>
      <c r="GU149" s="1" t="s">
        <v>190</v>
      </c>
      <c r="GV149" s="431">
        <v>217</v>
      </c>
      <c r="GW149" s="1" t="s">
        <v>186</v>
      </c>
      <c r="GX149" s="496">
        <v>495.59999999999491</v>
      </c>
      <c r="GY149" s="1" t="s">
        <v>187</v>
      </c>
      <c r="GZ149" s="213"/>
      <c r="HA149" s="1" t="s">
        <v>188</v>
      </c>
      <c r="HC149">
        <v>431.9</v>
      </c>
      <c r="HD149" s="1" t="s">
        <v>190</v>
      </c>
      <c r="HE149">
        <v>464.9</v>
      </c>
      <c r="HF149" s="1" t="s">
        <v>186</v>
      </c>
      <c r="HG149" s="168">
        <v>230.29999999999382</v>
      </c>
      <c r="HH149" s="1" t="s">
        <v>187</v>
      </c>
      <c r="HI149" s="168">
        <v>437.79999999999836</v>
      </c>
      <c r="HJ149" s="1" t="s">
        <v>188</v>
      </c>
      <c r="HL149" s="431">
        <v>232.7</v>
      </c>
      <c r="HM149" s="1" t="s">
        <v>190</v>
      </c>
      <c r="HN149" s="431">
        <v>761</v>
      </c>
      <c r="HO149" s="1" t="s">
        <v>186</v>
      </c>
      <c r="HP149" s="496">
        <v>930.49999999999636</v>
      </c>
      <c r="HQ149" s="1" t="s">
        <v>187</v>
      </c>
      <c r="HR149" s="213"/>
      <c r="HS149" s="1" t="s">
        <v>188</v>
      </c>
      <c r="HU149" s="431">
        <v>2880.8</v>
      </c>
      <c r="HV149" s="1" t="s">
        <v>190</v>
      </c>
      <c r="HW149" s="431">
        <v>3461.4</v>
      </c>
      <c r="HX149" s="1" t="s">
        <v>186</v>
      </c>
      <c r="HY149" s="496">
        <v>2908.299999999992</v>
      </c>
      <c r="HZ149" s="1" t="s">
        <v>187</v>
      </c>
      <c r="IA149" s="545">
        <v>3232.7999999999993</v>
      </c>
      <c r="IB149" s="432" t="s">
        <v>188</v>
      </c>
      <c r="ID149" s="431">
        <v>84.5</v>
      </c>
      <c r="IE149" s="1" t="s">
        <v>190</v>
      </c>
      <c r="IF149" s="431">
        <v>296.8</v>
      </c>
      <c r="IG149" s="1" t="s">
        <v>186</v>
      </c>
      <c r="IH149" s="496">
        <v>77.499999999992724</v>
      </c>
      <c r="II149" s="1" t="s">
        <v>187</v>
      </c>
      <c r="IJ149" s="213"/>
      <c r="IK149" s="1" t="s">
        <v>188</v>
      </c>
      <c r="IM149" s="431">
        <v>533.4</v>
      </c>
      <c r="IN149" s="1" t="s">
        <v>190</v>
      </c>
      <c r="IO149" s="431">
        <v>463.2</v>
      </c>
      <c r="IP149" s="1" t="s">
        <v>186</v>
      </c>
      <c r="IQ149" s="168">
        <v>110.99999999999636</v>
      </c>
      <c r="IR149" s="1" t="s">
        <v>187</v>
      </c>
      <c r="IS149" s="168"/>
      <c r="IT149" s="1" t="s">
        <v>188</v>
      </c>
      <c r="IV149">
        <v>523.1</v>
      </c>
      <c r="IW149" s="1" t="s">
        <v>190</v>
      </c>
      <c r="IX149">
        <v>217.2</v>
      </c>
      <c r="IY149" s="1" t="s">
        <v>186</v>
      </c>
      <c r="IZ149" s="213">
        <v>213.29999999999563</v>
      </c>
      <c r="JA149" s="1" t="s">
        <v>187</v>
      </c>
      <c r="JB149" s="168">
        <v>358.09999999999854</v>
      </c>
      <c r="JC149" s="1" t="s">
        <v>188</v>
      </c>
      <c r="JE149" s="431">
        <v>414.4</v>
      </c>
      <c r="JF149" s="1" t="s">
        <v>190</v>
      </c>
      <c r="JG149" s="431">
        <v>223.9</v>
      </c>
      <c r="JH149" s="1" t="s">
        <v>186</v>
      </c>
      <c r="JI149" s="496">
        <v>215.19999999999345</v>
      </c>
      <c r="JJ149" s="1" t="s">
        <v>187</v>
      </c>
      <c r="JK149" s="427">
        <v>495</v>
      </c>
      <c r="JL149" s="432" t="s">
        <v>188</v>
      </c>
      <c r="JN149" s="431">
        <v>20</v>
      </c>
      <c r="JO149" s="1" t="s">
        <v>190</v>
      </c>
      <c r="JP149" s="431">
        <v>214</v>
      </c>
      <c r="JQ149" s="1" t="s">
        <v>186</v>
      </c>
      <c r="JR149" s="496">
        <v>159.49999999999272</v>
      </c>
      <c r="JS149" s="1" t="s">
        <v>187</v>
      </c>
      <c r="JT149" s="213"/>
      <c r="JU149" s="1" t="s">
        <v>188</v>
      </c>
      <c r="JW149" s="431">
        <v>2412.5</v>
      </c>
      <c r="JX149" s="1" t="s">
        <v>190</v>
      </c>
      <c r="JY149" s="431">
        <v>2595.9</v>
      </c>
      <c r="JZ149" s="1" t="s">
        <v>186</v>
      </c>
      <c r="KA149" s="168">
        <v>3054.2000000000044</v>
      </c>
      <c r="KB149" s="1" t="s">
        <v>187</v>
      </c>
      <c r="KC149" s="545">
        <v>931.59999999998217</v>
      </c>
      <c r="KD149" s="432" t="s">
        <v>188</v>
      </c>
      <c r="KF149">
        <v>2.6</v>
      </c>
      <c r="KG149" s="1" t="s">
        <v>190</v>
      </c>
      <c r="KH149">
        <v>60.5</v>
      </c>
      <c r="KI149" s="1" t="s">
        <v>186</v>
      </c>
      <c r="KJ149" s="168">
        <v>369.59999999999491</v>
      </c>
      <c r="KK149" s="1" t="s">
        <v>187</v>
      </c>
      <c r="KL149" s="213">
        <v>0</v>
      </c>
      <c r="KM149" s="1" t="s">
        <v>188</v>
      </c>
      <c r="KO149" s="431">
        <v>241.5</v>
      </c>
      <c r="KP149" s="1" t="s">
        <v>190</v>
      </c>
      <c r="KQ149" s="431">
        <v>269</v>
      </c>
      <c r="KR149" s="1" t="s">
        <v>186</v>
      </c>
      <c r="KS149" s="496">
        <v>289.49999999999636</v>
      </c>
      <c r="KT149" s="1" t="s">
        <v>187</v>
      </c>
      <c r="KU149" s="213"/>
      <c r="KV149" s="1" t="s">
        <v>188</v>
      </c>
      <c r="KX149" s="431">
        <v>334.6</v>
      </c>
      <c r="KY149" s="1" t="s">
        <v>190</v>
      </c>
      <c r="KZ149" s="431">
        <v>279.60000000000002</v>
      </c>
      <c r="LA149" s="1" t="s">
        <v>186</v>
      </c>
      <c r="LB149" s="168">
        <v>68.799999999995634</v>
      </c>
      <c r="LC149" s="1" t="s">
        <v>187</v>
      </c>
      <c r="LD149" s="168"/>
      <c r="LE149" s="1" t="s">
        <v>188</v>
      </c>
      <c r="LG149" s="431">
        <v>211.6</v>
      </c>
      <c r="LH149" s="1" t="s">
        <v>190</v>
      </c>
      <c r="LI149" s="431">
        <v>100.1</v>
      </c>
      <c r="LJ149" s="1" t="s">
        <v>186</v>
      </c>
      <c r="LK149" s="185">
        <v>26.900000000001455</v>
      </c>
      <c r="LL149" s="1" t="s">
        <v>187</v>
      </c>
      <c r="LM149" s="185"/>
      <c r="LN149" s="1" t="s">
        <v>188</v>
      </c>
      <c r="LP149">
        <v>309.89999999999998</v>
      </c>
      <c r="LQ149" s="1" t="s">
        <v>190</v>
      </c>
      <c r="LR149">
        <v>306.8</v>
      </c>
      <c r="LS149" s="1" t="s">
        <v>186</v>
      </c>
      <c r="LT149" s="168">
        <v>403.40000000000146</v>
      </c>
      <c r="LU149" s="1" t="s">
        <v>187</v>
      </c>
      <c r="LV149" s="168">
        <v>288.49999999999818</v>
      </c>
      <c r="LW149" s="1" t="s">
        <v>188</v>
      </c>
      <c r="LY149" s="431">
        <v>497.2</v>
      </c>
      <c r="LZ149" s="1" t="s">
        <v>190</v>
      </c>
      <c r="MA149" s="431">
        <v>228</v>
      </c>
      <c r="MB149" s="1" t="s">
        <v>186</v>
      </c>
      <c r="MC149" s="168">
        <v>399.70000000000073</v>
      </c>
      <c r="MD149" s="1" t="s">
        <v>187</v>
      </c>
      <c r="ME149" s="168"/>
      <c r="MF149" s="1" t="s">
        <v>188</v>
      </c>
      <c r="MH149" s="431">
        <v>981</v>
      </c>
      <c r="MI149" s="1" t="s">
        <v>190</v>
      </c>
      <c r="MJ149" s="431">
        <v>1309.0999999999999</v>
      </c>
      <c r="MK149" s="1" t="s">
        <v>186</v>
      </c>
      <c r="ML149" s="466">
        <v>902.40000000000873</v>
      </c>
      <c r="MM149" s="1" t="s">
        <v>187</v>
      </c>
      <c r="MN149" s="588">
        <v>656.10000000000036</v>
      </c>
      <c r="MO149" s="432" t="s">
        <v>188</v>
      </c>
      <c r="MQ149" s="431">
        <v>342.75</v>
      </c>
      <c r="MR149" s="1" t="s">
        <v>190</v>
      </c>
      <c r="MS149" s="431">
        <v>407.5</v>
      </c>
      <c r="MT149" s="1" t="s">
        <v>186</v>
      </c>
      <c r="MU149" s="431">
        <v>253.49999999999272</v>
      </c>
      <c r="MV149" s="1" t="s">
        <v>187</v>
      </c>
      <c r="MW149" s="545">
        <v>251</v>
      </c>
      <c r="MX149" s="432" t="s">
        <v>188</v>
      </c>
    </row>
    <row r="150" spans="1:363" ht="18">
      <c r="A150" s="128" t="s">
        <v>2984</v>
      </c>
      <c r="B150" s="69">
        <f>SUM(D150:AAP150)</f>
        <v>44328.012499999939</v>
      </c>
      <c r="D150"/>
      <c r="E150" s="10">
        <f>D149*0.25</f>
        <v>102.65</v>
      </c>
      <c r="G150" s="10">
        <f>F149*0.5</f>
        <v>205.05</v>
      </c>
      <c r="I150" s="10">
        <f>H149*0.75</f>
        <v>277.79999999999995</v>
      </c>
      <c r="K150" s="10">
        <f>J149*1</f>
        <v>396.9</v>
      </c>
      <c r="N150" s="10">
        <f>M149*0.25</f>
        <v>25.975000000000001</v>
      </c>
      <c r="P150" s="10">
        <f>O149*0.5</f>
        <v>0</v>
      </c>
      <c r="R150" s="10">
        <f>Q149*0.75</f>
        <v>0</v>
      </c>
      <c r="T150" s="10">
        <f>S149*1</f>
        <v>142.40000000000009</v>
      </c>
      <c r="W150" s="10">
        <f>V149*0.25</f>
        <v>137.05000000000001</v>
      </c>
      <c r="Y150" s="10">
        <f>X149*0.5</f>
        <v>310.35000000000002</v>
      </c>
      <c r="Z150" s="165"/>
      <c r="AA150" s="10">
        <f>Z149*0.75</f>
        <v>484.57499999999993</v>
      </c>
      <c r="AB150" s="165"/>
      <c r="AC150" s="10">
        <f>AB149*1</f>
        <v>745.40000000000009</v>
      </c>
      <c r="AF150" s="10">
        <f>AE149*0.25</f>
        <v>63.575000000000003</v>
      </c>
      <c r="AH150" s="10">
        <f>AG149*0.5</f>
        <v>3.85</v>
      </c>
      <c r="AI150" s="165"/>
      <c r="AJ150" s="10">
        <f>AI149*0.75</f>
        <v>50.699999999999761</v>
      </c>
      <c r="AK150" s="165"/>
      <c r="AL150" s="10">
        <f>AK149*1</f>
        <v>177.5</v>
      </c>
      <c r="AO150" s="10">
        <f>AN149*0.25</f>
        <v>91.724999999999994</v>
      </c>
      <c r="AQ150" s="10">
        <f>AP149*0.5</f>
        <v>143</v>
      </c>
      <c r="AR150" s="165"/>
      <c r="AS150" s="10">
        <f>AR149*0.75</f>
        <v>102.52500000000003</v>
      </c>
      <c r="AT150" s="165"/>
      <c r="AU150" s="10">
        <f>AT149*1</f>
        <v>298.79999999999927</v>
      </c>
      <c r="AW150" s="31"/>
      <c r="AX150" s="10">
        <f>AW149*0.25</f>
        <v>207.33750000000001</v>
      </c>
      <c r="AZ150" s="10">
        <f>AY149*0.5</f>
        <v>184.45</v>
      </c>
      <c r="BA150" s="165"/>
      <c r="BB150" s="10">
        <f>BA149*0.75</f>
        <v>345.14999999999935</v>
      </c>
      <c r="BD150" s="10">
        <f>BC149*1</f>
        <v>491.29999999999927</v>
      </c>
      <c r="BG150" s="10">
        <f>BF149*0.25</f>
        <v>172.8</v>
      </c>
      <c r="BI150" s="10">
        <f>BH149*0.5</f>
        <v>228.85</v>
      </c>
      <c r="BJ150" s="165"/>
      <c r="BK150" s="10">
        <f>BJ149*0.75</f>
        <v>535.87499999999966</v>
      </c>
      <c r="BM150" s="10">
        <f>BL149*1</f>
        <v>524.89999999999964</v>
      </c>
      <c r="BP150" s="10">
        <f>BO149*0.25</f>
        <v>148.875</v>
      </c>
      <c r="BR150" s="10">
        <f>BQ149*0.5</f>
        <v>114.25</v>
      </c>
      <c r="BT150" s="10">
        <f>BS149*0.75</f>
        <v>272.69999999999959</v>
      </c>
      <c r="BV150" s="10">
        <f>BU149*1</f>
        <v>538.39999999999964</v>
      </c>
      <c r="BX150" s="173"/>
      <c r="BY150" s="10">
        <f>BX149*0.25</f>
        <v>5.0750000000000455</v>
      </c>
      <c r="BZ150" s="173"/>
      <c r="CA150" s="10">
        <f>BZ149*0.5</f>
        <v>0</v>
      </c>
      <c r="CB150" s="177"/>
      <c r="CC150" s="10">
        <f>CB149*0.75</f>
        <v>304.95000000000005</v>
      </c>
      <c r="CD150" s="177"/>
      <c r="CE150" s="437">
        <f>CD149*1</f>
        <v>26.399999999999636</v>
      </c>
      <c r="CG150" s="431"/>
      <c r="CH150" s="10">
        <f>CG149*0.25</f>
        <v>56.325000000000003</v>
      </c>
      <c r="CI150" s="431"/>
      <c r="CJ150" s="10">
        <f>CI149*0.5</f>
        <v>251.1</v>
      </c>
      <c r="CK150" s="165"/>
      <c r="CL150" s="10">
        <f>CK149*0.75</f>
        <v>685.04999999999836</v>
      </c>
      <c r="CM150" s="165"/>
      <c r="CN150" s="10">
        <f>CM149*1</f>
        <v>0</v>
      </c>
      <c r="CP150" s="431"/>
      <c r="CQ150" s="10">
        <f>CP149*0.25</f>
        <v>30.8</v>
      </c>
      <c r="CR150" s="431"/>
      <c r="CS150" s="10">
        <f>CR149*0.5</f>
        <v>85.75</v>
      </c>
      <c r="CT150" s="165"/>
      <c r="CU150" s="10">
        <f>CT149*0.75</f>
        <v>34.649999999999523</v>
      </c>
      <c r="CV150" s="165"/>
      <c r="CW150" s="10">
        <f>CV149*1</f>
        <v>0</v>
      </c>
      <c r="CY150" s="431"/>
      <c r="CZ150" s="10">
        <f>CY149*0.25</f>
        <v>88.912499999999994</v>
      </c>
      <c r="DA150" s="431"/>
      <c r="DB150" s="10">
        <f>DA149*0.5</f>
        <v>124.5</v>
      </c>
      <c r="DC150" s="165"/>
      <c r="DD150" s="10">
        <f>DC149*0.75</f>
        <v>229.27499999999918</v>
      </c>
      <c r="DE150" s="165"/>
      <c r="DF150" s="437">
        <f>DE149*1</f>
        <v>221.19999999999891</v>
      </c>
      <c r="DH150" s="431"/>
      <c r="DI150" s="10">
        <f>DH149*0.25</f>
        <v>14</v>
      </c>
      <c r="DJ150" s="431"/>
      <c r="DK150" s="10">
        <f>DJ149*0.5</f>
        <v>82</v>
      </c>
      <c r="DL150" s="165"/>
      <c r="DM150" s="10">
        <f>DL149*0.75</f>
        <v>309.67499999999973</v>
      </c>
      <c r="DN150" s="165"/>
      <c r="DO150" s="10">
        <f>DN149*1</f>
        <v>0</v>
      </c>
      <c r="DQ150" s="431"/>
      <c r="DR150" s="10">
        <f>DQ149*0.25</f>
        <v>54.6</v>
      </c>
      <c r="DS150" s="431"/>
      <c r="DT150" s="10">
        <f>DS149*0.5</f>
        <v>107.6</v>
      </c>
      <c r="DU150" s="165"/>
      <c r="DV150" s="10">
        <f>DU149*0.75</f>
        <v>324.22500000000014</v>
      </c>
      <c r="DW150" s="165"/>
      <c r="DX150" s="437">
        <f>DW149*1</f>
        <v>181.39999999999964</v>
      </c>
      <c r="DZ150" s="431"/>
      <c r="EA150" s="10">
        <f>DZ149*0.25</f>
        <v>36.575000000000003</v>
      </c>
      <c r="EB150" s="431"/>
      <c r="EC150" s="10">
        <f>EB149*0.5</f>
        <v>193.6</v>
      </c>
      <c r="ED150" s="31"/>
      <c r="EE150" s="10">
        <f>ED149*0.75</f>
        <v>407.85000000000082</v>
      </c>
      <c r="EF150" s="31"/>
      <c r="EG150" s="10">
        <f>EF149*1</f>
        <v>0</v>
      </c>
      <c r="EI150" s="431"/>
      <c r="EJ150" s="10">
        <f>EI149*0.25</f>
        <v>75.237499999999997</v>
      </c>
      <c r="EK150" s="431"/>
      <c r="EL150" s="10">
        <f>EK149*0.5</f>
        <v>162.25</v>
      </c>
      <c r="EM150" s="165"/>
      <c r="EN150" s="10">
        <f>EM149*0.75</f>
        <v>174.52500000000123</v>
      </c>
      <c r="EO150" s="165"/>
      <c r="EP150" s="10">
        <f>EO149*1</f>
        <v>0</v>
      </c>
      <c r="ER150" s="431"/>
      <c r="ES150" s="10">
        <f>ER149*0.25</f>
        <v>52.875</v>
      </c>
      <c r="ET150" s="431"/>
      <c r="EU150" s="10">
        <f>ET149*0.5</f>
        <v>252.65</v>
      </c>
      <c r="EV150" s="165"/>
      <c r="EW150" s="10">
        <f>EV149*0.75</f>
        <v>121.50000000000136</v>
      </c>
      <c r="EX150" s="165"/>
      <c r="EY150" s="10">
        <f>EX149*1</f>
        <v>0</v>
      </c>
      <c r="FA150" s="431"/>
      <c r="FB150" s="10">
        <f>FA149*0.25</f>
        <v>70.650000000000006</v>
      </c>
      <c r="FC150" s="431"/>
      <c r="FD150" s="10">
        <f>FC149*0.5</f>
        <v>257.10000000000002</v>
      </c>
      <c r="FE150" s="31"/>
      <c r="FF150" s="10">
        <f>FE149*0.75</f>
        <v>74.250000000001364</v>
      </c>
      <c r="FH150" s="437">
        <f>FG149*1</f>
        <v>332.29999999999927</v>
      </c>
      <c r="FJ150" s="431"/>
      <c r="FK150" s="10">
        <f>FJ149*0.25</f>
        <v>57.524999999999999</v>
      </c>
      <c r="FL150" s="431"/>
      <c r="FM150" s="10">
        <f>FL149*0.5</f>
        <v>278.14999999999998</v>
      </c>
      <c r="FN150" s="165"/>
      <c r="FO150" s="10">
        <f>FN149*0.75</f>
        <v>171.45000000000095</v>
      </c>
      <c r="FP150" s="165"/>
      <c r="FQ150" s="437">
        <f>FP149*1</f>
        <v>595.10000000000218</v>
      </c>
      <c r="FS150" s="431"/>
      <c r="FT150" s="10">
        <f>FS149*0.25</f>
        <v>94.825000000000003</v>
      </c>
      <c r="FU150" s="431"/>
      <c r="FV150" s="10">
        <f>FU149*0.5</f>
        <v>374.15</v>
      </c>
      <c r="FW150" s="165"/>
      <c r="FX150" s="10">
        <f>FW149*0.75</f>
        <v>297.52499999999986</v>
      </c>
      <c r="FY150" s="165"/>
      <c r="FZ150" s="10">
        <f>FY149*1</f>
        <v>0</v>
      </c>
      <c r="GB150" s="431"/>
      <c r="GC150" s="10">
        <f>GB149*0.25</f>
        <v>47.8125</v>
      </c>
      <c r="GD150" s="431"/>
      <c r="GE150" s="10">
        <f>GD149*0.5</f>
        <v>0</v>
      </c>
      <c r="GF150" s="31"/>
      <c r="GG150" s="10">
        <f>GF149*0.75</f>
        <v>70.125000000000682</v>
      </c>
      <c r="GH150" s="31"/>
      <c r="GI150" s="10">
        <f>GH149*1</f>
        <v>0</v>
      </c>
      <c r="GK150" s="431"/>
      <c r="GL150" s="10">
        <f>GK149*0.25</f>
        <v>745.97500000000002</v>
      </c>
      <c r="GM150" s="431"/>
      <c r="GN150" s="10">
        <f>GM149*0.5</f>
        <v>884.2</v>
      </c>
      <c r="GO150" s="165"/>
      <c r="GP150" s="10">
        <f>GO149*0.75</f>
        <v>2091.5249999999992</v>
      </c>
      <c r="GQ150" s="165"/>
      <c r="GR150" s="437">
        <f>GQ149*1</f>
        <v>2058.2999999999993</v>
      </c>
      <c r="GT150" s="431"/>
      <c r="GU150" s="10">
        <f>GT149*0.25</f>
        <v>73.424999999999997</v>
      </c>
      <c r="GV150" s="431"/>
      <c r="GW150" s="10">
        <f>GV149*0.5</f>
        <v>108.5</v>
      </c>
      <c r="GX150" s="165"/>
      <c r="GY150" s="10">
        <f>GX149*0.75</f>
        <v>371.69999999999618</v>
      </c>
      <c r="GZ150" s="165"/>
      <c r="HA150" s="10">
        <f>GZ149*1</f>
        <v>0</v>
      </c>
      <c r="HD150" s="10">
        <f>HC149*0.25</f>
        <v>107.97499999999999</v>
      </c>
      <c r="HF150" s="10">
        <f>HE149*0.5</f>
        <v>232.45</v>
      </c>
      <c r="HH150" s="10">
        <f>HG149*0.75</f>
        <v>172.72499999999536</v>
      </c>
      <c r="HJ150" s="10">
        <f>HI149*1</f>
        <v>437.79999999999836</v>
      </c>
      <c r="HL150" s="431"/>
      <c r="HM150" s="10">
        <f>HL149*0.25</f>
        <v>58.174999999999997</v>
      </c>
      <c r="HN150" s="431"/>
      <c r="HO150" s="10">
        <f>HN149*0.5</f>
        <v>380.5</v>
      </c>
      <c r="HP150" s="431"/>
      <c r="HQ150" s="10">
        <f>HP149*0.75</f>
        <v>697.87499999999727</v>
      </c>
      <c r="HS150" s="10">
        <f>HR149*1</f>
        <v>0</v>
      </c>
      <c r="HU150" s="431"/>
      <c r="HV150" s="10">
        <f>HU149*0.25</f>
        <v>720.2</v>
      </c>
      <c r="HW150" s="431"/>
      <c r="HX150" s="10">
        <f>HW149*0.5</f>
        <v>1730.7</v>
      </c>
      <c r="HY150" s="431"/>
      <c r="HZ150" s="10">
        <f>HY149*0.75</f>
        <v>2181.224999999994</v>
      </c>
      <c r="IB150" s="437">
        <f>IA149*1</f>
        <v>3232.7999999999993</v>
      </c>
      <c r="ID150" s="431"/>
      <c r="IE150" s="10">
        <f>ID149*0.25</f>
        <v>21.125</v>
      </c>
      <c r="IF150" s="431"/>
      <c r="IG150" s="10">
        <f>IF149*0.5</f>
        <v>148.4</v>
      </c>
      <c r="IH150" s="431"/>
      <c r="II150" s="10">
        <f>IH149*0.75</f>
        <v>58.124999999994543</v>
      </c>
      <c r="IK150" s="10">
        <f>IJ149*1</f>
        <v>0</v>
      </c>
      <c r="IM150" s="431"/>
      <c r="IN150" s="10">
        <f>IM149*0.25</f>
        <v>133.35</v>
      </c>
      <c r="IO150" s="431"/>
      <c r="IP150" s="10">
        <f>IO149*0.5</f>
        <v>231.6</v>
      </c>
      <c r="IQ150" s="431"/>
      <c r="IR150" s="10">
        <f>IQ149*0.75</f>
        <v>83.249999999997272</v>
      </c>
      <c r="IT150" s="10">
        <f>IS149*1</f>
        <v>0</v>
      </c>
      <c r="IW150" s="10">
        <f>IV149*0.25</f>
        <v>130.77500000000001</v>
      </c>
      <c r="IY150" s="10">
        <f>IX149*0.5</f>
        <v>108.6</v>
      </c>
      <c r="JA150" s="10">
        <f>IZ149*0.75</f>
        <v>159.97499999999673</v>
      </c>
      <c r="JC150" s="10">
        <f>JB149*1</f>
        <v>358.09999999999854</v>
      </c>
      <c r="JE150" s="431"/>
      <c r="JF150" s="10">
        <f>JE149*0.25</f>
        <v>103.6</v>
      </c>
      <c r="JG150" s="431"/>
      <c r="JH150" s="10">
        <f>JG149*0.5</f>
        <v>111.95</v>
      </c>
      <c r="JI150" s="431"/>
      <c r="JJ150" s="10">
        <f>JI149*0.75</f>
        <v>161.39999999999509</v>
      </c>
      <c r="JL150" s="437">
        <f>JK149*1</f>
        <v>495</v>
      </c>
      <c r="JN150" s="431"/>
      <c r="JO150" s="10">
        <f>JN149*0.25</f>
        <v>5</v>
      </c>
      <c r="JP150" s="431"/>
      <c r="JQ150" s="10">
        <f>JP149*0.5</f>
        <v>107</v>
      </c>
      <c r="JR150" s="431"/>
      <c r="JS150" s="10">
        <f>JR149*0.75</f>
        <v>119.62499999999454</v>
      </c>
      <c r="JU150" s="10">
        <f>JT149*1</f>
        <v>0</v>
      </c>
      <c r="JW150" s="431"/>
      <c r="JX150" s="10">
        <f>JW149*0.25</f>
        <v>603.125</v>
      </c>
      <c r="JY150" s="431"/>
      <c r="JZ150" s="10">
        <f>JY149*0.5</f>
        <v>1297.95</v>
      </c>
      <c r="KA150" s="431"/>
      <c r="KB150" s="10">
        <f>KA149*0.75</f>
        <v>2290.6500000000033</v>
      </c>
      <c r="KD150" s="437">
        <f t="shared" ref="KD150" si="47">KC149*1</f>
        <v>931.59999999998217</v>
      </c>
      <c r="KG150" s="10">
        <f>KF149*0.25</f>
        <v>0.65</v>
      </c>
      <c r="KI150" s="10">
        <f>KH149*0.5</f>
        <v>30.25</v>
      </c>
      <c r="KK150" s="10">
        <f>KJ149*0.75</f>
        <v>277.19999999999618</v>
      </c>
      <c r="KM150" s="10">
        <f>KL149*1</f>
        <v>0</v>
      </c>
      <c r="KO150" s="431"/>
      <c r="KP150" s="10">
        <f>KO149*0.25</f>
        <v>60.375</v>
      </c>
      <c r="KQ150" s="431"/>
      <c r="KR150" s="10">
        <f>KQ149*0.5</f>
        <v>134.5</v>
      </c>
      <c r="KS150" s="431"/>
      <c r="KT150" s="10">
        <f>KS149*0.75</f>
        <v>217.12499999999727</v>
      </c>
      <c r="KV150" s="10">
        <f>KU149*1</f>
        <v>0</v>
      </c>
      <c r="KX150" s="431"/>
      <c r="KY150" s="10">
        <f>KX149*0.25</f>
        <v>83.65</v>
      </c>
      <c r="KZ150" s="431"/>
      <c r="LA150" s="10">
        <f>KZ149*0.5</f>
        <v>139.80000000000001</v>
      </c>
      <c r="LB150" s="431"/>
      <c r="LC150" s="10">
        <f>LB149*0.75</f>
        <v>51.599999999996726</v>
      </c>
      <c r="LE150" s="10">
        <f>LD149*1</f>
        <v>0</v>
      </c>
      <c r="LG150" s="431"/>
      <c r="LH150" s="10">
        <f>LG149*0.25</f>
        <v>52.9</v>
      </c>
      <c r="LI150" s="431"/>
      <c r="LJ150" s="10">
        <f>LI149*0.5</f>
        <v>50.05</v>
      </c>
      <c r="LK150" s="29"/>
      <c r="LL150" s="10">
        <f>LK149*0.75</f>
        <v>20.175000000001091</v>
      </c>
      <c r="LM150" s="29"/>
      <c r="LN150" s="10">
        <f>LM149*1</f>
        <v>0</v>
      </c>
      <c r="LQ150" s="10">
        <f>LP149*0.25</f>
        <v>77.474999999999994</v>
      </c>
      <c r="LS150" s="10">
        <f>LR149*0.5</f>
        <v>153.4</v>
      </c>
      <c r="LU150" s="10">
        <f>LT149*0.75</f>
        <v>302.55000000000109</v>
      </c>
      <c r="LW150" s="10">
        <f>LV149*1</f>
        <v>288.49999999999818</v>
      </c>
      <c r="LY150" s="431"/>
      <c r="LZ150" s="10">
        <f>LY149*0.25</f>
        <v>124.3</v>
      </c>
      <c r="MA150" s="431"/>
      <c r="MB150" s="10">
        <f>MA149*0.5</f>
        <v>114</v>
      </c>
      <c r="MC150" s="431"/>
      <c r="MD150" s="10">
        <f>MC149*0.75</f>
        <v>299.77500000000055</v>
      </c>
      <c r="MF150" s="10">
        <f>ME149*1</f>
        <v>0</v>
      </c>
      <c r="MH150" s="431"/>
      <c r="MI150" s="10">
        <f>MH149*0.25</f>
        <v>245.25</v>
      </c>
      <c r="MJ150" s="431"/>
      <c r="MK150" s="10">
        <f>MJ149*0.5</f>
        <v>654.54999999999995</v>
      </c>
      <c r="ML150" s="431"/>
      <c r="MM150" s="10">
        <f>ML149*0.75</f>
        <v>676.80000000000655</v>
      </c>
      <c r="MO150" s="437">
        <f>MN149*1</f>
        <v>656.10000000000036</v>
      </c>
      <c r="MQ150" s="431"/>
      <c r="MR150" s="10">
        <f>MQ149*0.25</f>
        <v>85.6875</v>
      </c>
      <c r="MS150" s="431"/>
      <c r="MT150" s="10">
        <f>MS149*0.5</f>
        <v>203.75</v>
      </c>
      <c r="MU150" s="431"/>
      <c r="MV150" s="10">
        <f>MU149*0.75</f>
        <v>190.12499999999454</v>
      </c>
      <c r="MX150" s="437">
        <f>MW149*1</f>
        <v>251</v>
      </c>
    </row>
    <row r="151" spans="1:363" s="60" customFormat="1" ht="15.75">
      <c r="A151" s="386"/>
      <c r="B151" s="381"/>
      <c r="C151" s="379"/>
      <c r="E151" s="85"/>
      <c r="G151" s="85"/>
      <c r="I151" s="85"/>
      <c r="L151" s="379"/>
      <c r="N151" s="85"/>
      <c r="P151" s="85"/>
      <c r="R151" s="85"/>
      <c r="U151" s="379"/>
      <c r="W151" s="85"/>
      <c r="Y151" s="85"/>
      <c r="Z151" s="382"/>
      <c r="AB151" s="382"/>
      <c r="AD151" s="379"/>
      <c r="AF151" s="380"/>
      <c r="AI151" s="382"/>
      <c r="AK151" s="382"/>
      <c r="AM151" s="379"/>
      <c r="AO151" s="380"/>
      <c r="AR151" s="382"/>
      <c r="AT151" s="382"/>
      <c r="AV151" s="379"/>
      <c r="AW151" s="235"/>
      <c r="AX151" s="380"/>
      <c r="AY151" s="235"/>
      <c r="BA151" s="382"/>
      <c r="BC151" s="382"/>
      <c r="BE151" s="379"/>
      <c r="BG151" s="380"/>
      <c r="BJ151" s="382"/>
      <c r="BN151" s="379"/>
      <c r="BP151" s="380"/>
      <c r="BW151" s="379"/>
      <c r="BX151" s="384"/>
      <c r="BY151" s="380"/>
      <c r="BZ151" s="384"/>
      <c r="CB151" s="385"/>
      <c r="CD151" s="385"/>
      <c r="CE151" s="456"/>
      <c r="CF151" s="379"/>
      <c r="CG151" s="456"/>
      <c r="CH151" s="380"/>
      <c r="CI151" s="456"/>
      <c r="CK151" s="382"/>
      <c r="CM151" s="382"/>
      <c r="CO151" s="379"/>
      <c r="CP151" s="456"/>
      <c r="CQ151" s="380"/>
      <c r="CR151" s="456"/>
      <c r="CT151" s="382"/>
      <c r="CV151" s="382"/>
      <c r="CX151" s="379"/>
      <c r="CY151" s="456"/>
      <c r="CZ151" s="380"/>
      <c r="DA151" s="456"/>
      <c r="DC151" s="382"/>
      <c r="DE151" s="382"/>
      <c r="DF151" s="456"/>
      <c r="DG151" s="379"/>
      <c r="DH151" s="456"/>
      <c r="DI151" s="380"/>
      <c r="DJ151" s="456"/>
      <c r="DL151" s="382"/>
      <c r="DN151" s="382"/>
      <c r="DP151" s="379"/>
      <c r="DQ151" s="456"/>
      <c r="DR151" s="380"/>
      <c r="DS151" s="456"/>
      <c r="DU151" s="382"/>
      <c r="DW151" s="382"/>
      <c r="DX151" s="456"/>
      <c r="DY151" s="379"/>
      <c r="DZ151" s="456"/>
      <c r="EA151" s="380"/>
      <c r="EB151" s="456"/>
      <c r="ED151" s="235"/>
      <c r="EF151" s="235"/>
      <c r="EH151" s="379"/>
      <c r="EI151" s="456"/>
      <c r="EJ151" s="380"/>
      <c r="EK151" s="456"/>
      <c r="EM151" s="382"/>
      <c r="EO151" s="382"/>
      <c r="EQ151" s="379"/>
      <c r="ER151" s="456"/>
      <c r="ES151" s="380"/>
      <c r="ET151" s="456"/>
      <c r="EV151" s="382"/>
      <c r="EX151" s="382"/>
      <c r="EZ151" s="379"/>
      <c r="FA151" s="456"/>
      <c r="FB151" s="380"/>
      <c r="FC151" s="456"/>
      <c r="FE151" s="235"/>
      <c r="FH151" s="456"/>
      <c r="FI151" s="379"/>
      <c r="FJ151" s="456"/>
      <c r="FK151" s="380"/>
      <c r="FL151" s="456"/>
      <c r="FN151" s="382"/>
      <c r="FP151" s="382"/>
      <c r="FQ151" s="456"/>
      <c r="FR151" s="379"/>
      <c r="FS151" s="456"/>
      <c r="FT151" s="380"/>
      <c r="FU151" s="456"/>
      <c r="FW151" s="382"/>
      <c r="FY151" s="382"/>
      <c r="GA151" s="379"/>
      <c r="GB151" s="456"/>
      <c r="GC151" s="380"/>
      <c r="GD151" s="456"/>
      <c r="GF151" s="235"/>
      <c r="GH151" s="235"/>
      <c r="GJ151" s="379"/>
      <c r="GK151" s="456"/>
      <c r="GL151" s="380"/>
      <c r="GM151" s="456"/>
      <c r="GO151" s="382"/>
      <c r="GQ151" s="382"/>
      <c r="GR151" s="456"/>
      <c r="GS151" s="379"/>
      <c r="GT151" s="456"/>
      <c r="GU151" s="380"/>
      <c r="GV151" s="456"/>
      <c r="GX151" s="382"/>
      <c r="GZ151" s="382"/>
      <c r="HB151" s="379"/>
      <c r="HD151" s="380"/>
      <c r="HK151" s="379"/>
      <c r="HL151" s="456"/>
      <c r="HM151" s="380"/>
      <c r="HN151" s="456"/>
      <c r="HP151" s="456"/>
      <c r="HT151" s="379"/>
      <c r="HU151" s="456"/>
      <c r="HV151" s="380"/>
      <c r="HW151" s="456"/>
      <c r="HY151" s="456"/>
      <c r="IB151" s="456"/>
      <c r="IC151" s="379"/>
      <c r="ID151" s="456"/>
      <c r="IE151" s="380"/>
      <c r="IF151" s="456"/>
      <c r="IH151" s="456"/>
      <c r="IL151" s="379"/>
      <c r="IM151" s="456"/>
      <c r="IN151" s="380"/>
      <c r="IO151" s="456"/>
      <c r="IQ151" s="456"/>
      <c r="IU151" s="379"/>
      <c r="IW151" s="380"/>
      <c r="JD151" s="379"/>
      <c r="JE151" s="456"/>
      <c r="JF151" s="380"/>
      <c r="JG151" s="456"/>
      <c r="JI151" s="456"/>
      <c r="JL151" s="456"/>
      <c r="JM151" s="379"/>
      <c r="JN151" s="456"/>
      <c r="JO151" s="380"/>
      <c r="JP151" s="456"/>
      <c r="JR151" s="456"/>
      <c r="JV151" s="379"/>
      <c r="JW151" s="456"/>
      <c r="JX151" s="380"/>
      <c r="JY151" s="456"/>
      <c r="KA151" s="456"/>
      <c r="KD151" s="456"/>
      <c r="KE151" s="379"/>
      <c r="KG151" s="380"/>
      <c r="KN151" s="379"/>
      <c r="KO151" s="456"/>
      <c r="KP151" s="380"/>
      <c r="KQ151" s="456"/>
      <c r="KS151" s="456"/>
      <c r="KW151" s="379"/>
      <c r="KX151" s="456"/>
      <c r="KY151" s="380"/>
      <c r="KZ151" s="456"/>
      <c r="LB151" s="456"/>
      <c r="LF151" s="379"/>
      <c r="LG151" s="456"/>
      <c r="LH151" s="380"/>
      <c r="LI151" s="456"/>
      <c r="LK151" s="383"/>
      <c r="LM151" s="383"/>
      <c r="LO151" s="379"/>
      <c r="LQ151" s="380"/>
      <c r="LX151" s="379"/>
      <c r="LY151" s="456"/>
      <c r="LZ151" s="380"/>
      <c r="MA151" s="456"/>
      <c r="MC151" s="456"/>
      <c r="MG151" s="379"/>
      <c r="MH151" s="456"/>
      <c r="MI151" s="380"/>
      <c r="MJ151" s="456"/>
      <c r="ML151" s="456"/>
      <c r="MO151" s="456"/>
      <c r="MP151" s="379"/>
      <c r="MQ151" s="456"/>
      <c r="MR151" s="380"/>
      <c r="MS151" s="456"/>
      <c r="MU151" s="456"/>
      <c r="MX151" s="456"/>
      <c r="MY151" s="379"/>
    </row>
    <row r="152" spans="1:363" ht="18">
      <c r="A152" s="62" t="s">
        <v>1035</v>
      </c>
      <c r="B152" s="69"/>
      <c r="D152"/>
      <c r="E152" s="1" t="s">
        <v>190</v>
      </c>
      <c r="G152" s="1" t="s">
        <v>186</v>
      </c>
      <c r="H152">
        <v>725.8</v>
      </c>
      <c r="I152" s="1" t="s">
        <v>187</v>
      </c>
      <c r="J152" s="157">
        <v>579.6</v>
      </c>
      <c r="K152" s="1" t="s">
        <v>188</v>
      </c>
      <c r="N152" s="1" t="s">
        <v>190</v>
      </c>
      <c r="P152" s="1" t="s">
        <v>186</v>
      </c>
      <c r="Q152">
        <v>231.2</v>
      </c>
      <c r="R152" s="1" t="s">
        <v>187</v>
      </c>
      <c r="S152" s="168">
        <v>245.49999999999989</v>
      </c>
      <c r="T152" s="1" t="s">
        <v>188</v>
      </c>
      <c r="W152" s="1" t="s">
        <v>190</v>
      </c>
      <c r="Y152" s="1" t="s">
        <v>186</v>
      </c>
      <c r="Z152" s="168">
        <v>894.89999999999964</v>
      </c>
      <c r="AA152" s="1" t="s">
        <v>187</v>
      </c>
      <c r="AB152" s="168">
        <v>436.40000000000009</v>
      </c>
      <c r="AC152" s="1" t="s">
        <v>188</v>
      </c>
      <c r="AF152" s="1" t="s">
        <v>190</v>
      </c>
      <c r="AH152" s="1" t="s">
        <v>186</v>
      </c>
      <c r="AI152" s="168">
        <v>330.99999999999955</v>
      </c>
      <c r="AJ152" s="1" t="s">
        <v>187</v>
      </c>
      <c r="AK152" s="168">
        <v>189</v>
      </c>
      <c r="AL152" s="1" t="s">
        <v>188</v>
      </c>
      <c r="AO152" s="1" t="s">
        <v>190</v>
      </c>
      <c r="AQ152" s="1" t="s">
        <v>186</v>
      </c>
      <c r="AR152" s="168">
        <v>195.09999999999945</v>
      </c>
      <c r="AS152" s="1" t="s">
        <v>187</v>
      </c>
      <c r="AT152" s="168">
        <v>286.10000000000036</v>
      </c>
      <c r="AU152" s="1" t="s">
        <v>188</v>
      </c>
      <c r="AW152" s="31"/>
      <c r="AX152" s="1" t="s">
        <v>190</v>
      </c>
      <c r="AZ152" s="1" t="s">
        <v>186</v>
      </c>
      <c r="BA152" s="168">
        <v>437.599999999999</v>
      </c>
      <c r="BB152" s="1" t="s">
        <v>187</v>
      </c>
      <c r="BC152" s="168">
        <v>385.70000000000073</v>
      </c>
      <c r="BD152" s="1" t="s">
        <v>188</v>
      </c>
      <c r="BG152" s="1" t="s">
        <v>190</v>
      </c>
      <c r="BI152" s="1" t="s">
        <v>186</v>
      </c>
      <c r="BJ152" s="168">
        <v>834.94999999999891</v>
      </c>
      <c r="BK152" s="1" t="s">
        <v>187</v>
      </c>
      <c r="BL152" s="168">
        <v>665.30000000000109</v>
      </c>
      <c r="BM152" s="1" t="s">
        <v>188</v>
      </c>
      <c r="BP152" s="1" t="s">
        <v>190</v>
      </c>
      <c r="BR152" s="1" t="s">
        <v>186</v>
      </c>
      <c r="BS152" s="168">
        <v>517.05000000000109</v>
      </c>
      <c r="BT152" s="1" t="s">
        <v>187</v>
      </c>
      <c r="BU152" s="168">
        <v>458.60000000000173</v>
      </c>
      <c r="BV152" s="1" t="s">
        <v>188</v>
      </c>
      <c r="BX152" s="173"/>
      <c r="BY152" s="1" t="s">
        <v>190</v>
      </c>
      <c r="BZ152" s="173"/>
      <c r="CA152" s="1" t="s">
        <v>186</v>
      </c>
      <c r="CB152" s="176">
        <v>485.10000000000127</v>
      </c>
      <c r="CC152" s="1" t="s">
        <v>187</v>
      </c>
      <c r="CD152" s="427">
        <v>3.5999999999967258</v>
      </c>
      <c r="CE152" s="432" t="s">
        <v>188</v>
      </c>
      <c r="CG152" s="431"/>
      <c r="CH152" s="1" t="s">
        <v>190</v>
      </c>
      <c r="CI152" s="431"/>
      <c r="CJ152" s="1" t="s">
        <v>186</v>
      </c>
      <c r="CK152" s="168">
        <v>589.10000000000127</v>
      </c>
      <c r="CL152" s="1" t="s">
        <v>187</v>
      </c>
      <c r="CM152" s="168"/>
      <c r="CN152" s="1" t="s">
        <v>188</v>
      </c>
      <c r="CP152" s="431"/>
      <c r="CQ152" s="1" t="s">
        <v>190</v>
      </c>
      <c r="CR152" s="431"/>
      <c r="CS152" s="1" t="s">
        <v>186</v>
      </c>
      <c r="CT152" s="168">
        <v>500.55000000000018</v>
      </c>
      <c r="CU152" s="1" t="s">
        <v>187</v>
      </c>
      <c r="CV152" s="168"/>
      <c r="CW152" s="1" t="s">
        <v>188</v>
      </c>
      <c r="CY152" s="431"/>
      <c r="CZ152" s="1" t="s">
        <v>190</v>
      </c>
      <c r="DA152" s="431"/>
      <c r="DB152" s="1" t="s">
        <v>186</v>
      </c>
      <c r="DC152" s="168">
        <v>294.40000000000055</v>
      </c>
      <c r="DD152" s="1" t="s">
        <v>187</v>
      </c>
      <c r="DE152" s="545">
        <v>269.49999999999636</v>
      </c>
      <c r="DF152" s="432" t="s">
        <v>188</v>
      </c>
      <c r="DH152" s="431"/>
      <c r="DI152" s="1" t="s">
        <v>190</v>
      </c>
      <c r="DJ152" s="431"/>
      <c r="DK152" s="1" t="s">
        <v>186</v>
      </c>
      <c r="DL152" s="168">
        <v>342.70000000000073</v>
      </c>
      <c r="DM152" s="1" t="s">
        <v>187</v>
      </c>
      <c r="DN152" s="168"/>
      <c r="DO152" s="1" t="s">
        <v>188</v>
      </c>
      <c r="DQ152" s="431"/>
      <c r="DR152" s="1" t="s">
        <v>190</v>
      </c>
      <c r="DS152" s="431"/>
      <c r="DT152" s="1" t="s">
        <v>186</v>
      </c>
      <c r="DU152" s="496">
        <v>515</v>
      </c>
      <c r="DV152" s="1" t="s">
        <v>187</v>
      </c>
      <c r="DW152" s="545">
        <v>315.99999999999636</v>
      </c>
      <c r="DX152" s="432" t="s">
        <v>188</v>
      </c>
      <c r="DZ152" s="431"/>
      <c r="EA152" s="1" t="s">
        <v>190</v>
      </c>
      <c r="EB152" s="431"/>
      <c r="EC152" s="1" t="s">
        <v>186</v>
      </c>
      <c r="ED152" s="168">
        <v>269.00000000000182</v>
      </c>
      <c r="EE152" s="1" t="s">
        <v>187</v>
      </c>
      <c r="EF152" s="168"/>
      <c r="EG152" s="1" t="s">
        <v>188</v>
      </c>
      <c r="EI152" s="431"/>
      <c r="EJ152" s="1" t="s">
        <v>190</v>
      </c>
      <c r="EK152" s="431"/>
      <c r="EL152" s="1" t="s">
        <v>186</v>
      </c>
      <c r="EM152" s="496">
        <v>185.05000000000109</v>
      </c>
      <c r="EN152" s="1" t="s">
        <v>187</v>
      </c>
      <c r="EO152" s="213"/>
      <c r="EP152" s="1" t="s">
        <v>188</v>
      </c>
      <c r="ER152" s="431"/>
      <c r="ES152" s="1" t="s">
        <v>190</v>
      </c>
      <c r="ET152" s="431"/>
      <c r="EU152" s="1" t="s">
        <v>186</v>
      </c>
      <c r="EV152" s="168">
        <v>330.80000000000291</v>
      </c>
      <c r="EW152" s="1" t="s">
        <v>187</v>
      </c>
      <c r="EX152" s="168"/>
      <c r="EY152" s="1" t="s">
        <v>188</v>
      </c>
      <c r="FA152" s="431"/>
      <c r="FB152" s="1" t="s">
        <v>190</v>
      </c>
      <c r="FC152" s="431"/>
      <c r="FD152" s="1" t="s">
        <v>186</v>
      </c>
      <c r="FE152" s="496">
        <v>337.30000000000291</v>
      </c>
      <c r="FF152" s="1" t="s">
        <v>187</v>
      </c>
      <c r="FG152" s="427">
        <v>116.90000000000146</v>
      </c>
      <c r="FH152" s="432" t="s">
        <v>188</v>
      </c>
      <c r="FJ152" s="431"/>
      <c r="FK152" s="1" t="s">
        <v>190</v>
      </c>
      <c r="FL152" s="431"/>
      <c r="FM152" s="1" t="s">
        <v>186</v>
      </c>
      <c r="FN152" s="496">
        <v>213.40000000000146</v>
      </c>
      <c r="FO152" s="1" t="s">
        <v>187</v>
      </c>
      <c r="FP152" s="545">
        <v>496.29999999999563</v>
      </c>
      <c r="FQ152" s="432" t="s">
        <v>188</v>
      </c>
      <c r="FS152" s="431"/>
      <c r="FT152" s="1" t="s">
        <v>190</v>
      </c>
      <c r="FU152" s="431"/>
      <c r="FV152" s="1" t="s">
        <v>186</v>
      </c>
      <c r="FW152" s="496">
        <v>509.70000000000073</v>
      </c>
      <c r="FX152" s="1" t="s">
        <v>187</v>
      </c>
      <c r="FY152" s="213"/>
      <c r="FZ152" s="1" t="s">
        <v>188</v>
      </c>
      <c r="GB152" s="431"/>
      <c r="GC152" s="1" t="s">
        <v>190</v>
      </c>
      <c r="GD152" s="431"/>
      <c r="GE152" s="1" t="s">
        <v>186</v>
      </c>
      <c r="GF152" s="168">
        <v>22.500000000001819</v>
      </c>
      <c r="GG152" s="1" t="s">
        <v>187</v>
      </c>
      <c r="GH152" s="168"/>
      <c r="GI152" s="1" t="s">
        <v>188</v>
      </c>
      <c r="GK152" s="431"/>
      <c r="GL152" s="1" t="s">
        <v>190</v>
      </c>
      <c r="GM152" s="431"/>
      <c r="GN152" s="1" t="s">
        <v>186</v>
      </c>
      <c r="GO152" s="496">
        <v>2320.4000000000033</v>
      </c>
      <c r="GP152" s="1" t="s">
        <v>187</v>
      </c>
      <c r="GQ152" s="545">
        <v>1711.1999999999971</v>
      </c>
      <c r="GR152" s="432" t="s">
        <v>188</v>
      </c>
      <c r="GT152" s="431"/>
      <c r="GU152" s="1" t="s">
        <v>190</v>
      </c>
      <c r="GV152" s="431"/>
      <c r="GW152" s="1" t="s">
        <v>186</v>
      </c>
      <c r="GX152" s="496">
        <v>283.35000000000218</v>
      </c>
      <c r="GY152" s="1" t="s">
        <v>187</v>
      </c>
      <c r="GZ152" s="213"/>
      <c r="HA152" s="1" t="s">
        <v>188</v>
      </c>
      <c r="HD152" s="1" t="s">
        <v>190</v>
      </c>
      <c r="HF152" s="1" t="s">
        <v>186</v>
      </c>
      <c r="HG152" s="168">
        <v>566.5</v>
      </c>
      <c r="HH152" s="1" t="s">
        <v>187</v>
      </c>
      <c r="HI152" s="168">
        <v>610.70000000000255</v>
      </c>
      <c r="HJ152" s="1" t="s">
        <v>188</v>
      </c>
      <c r="HL152" s="431"/>
      <c r="HM152" s="1" t="s">
        <v>190</v>
      </c>
      <c r="HN152" s="431"/>
      <c r="HO152" s="1" t="s">
        <v>186</v>
      </c>
      <c r="HP152" s="496">
        <v>831.90000000000146</v>
      </c>
      <c r="HQ152" s="1" t="s">
        <v>187</v>
      </c>
      <c r="HR152" s="213"/>
      <c r="HS152" s="1" t="s">
        <v>188</v>
      </c>
      <c r="HU152" s="431"/>
      <c r="HV152" s="1" t="s">
        <v>190</v>
      </c>
      <c r="HW152" s="431"/>
      <c r="HX152" s="1" t="s">
        <v>186</v>
      </c>
      <c r="HY152" s="496">
        <v>3171.6000000000004</v>
      </c>
      <c r="HZ152" s="1" t="s">
        <v>187</v>
      </c>
      <c r="IA152" s="545">
        <v>4187.7000000000053</v>
      </c>
      <c r="IB152" s="432" t="s">
        <v>188</v>
      </c>
      <c r="ID152" s="431"/>
      <c r="IE152" s="1" t="s">
        <v>190</v>
      </c>
      <c r="IF152" s="431"/>
      <c r="IG152" s="1" t="s">
        <v>186</v>
      </c>
      <c r="IH152" s="496">
        <v>234.00000000000364</v>
      </c>
      <c r="II152" s="1" t="s">
        <v>187</v>
      </c>
      <c r="IJ152" s="213"/>
      <c r="IK152" s="1" t="s">
        <v>188</v>
      </c>
      <c r="IM152" s="431"/>
      <c r="IN152" s="1" t="s">
        <v>190</v>
      </c>
      <c r="IO152" s="431"/>
      <c r="IP152" s="1" t="s">
        <v>186</v>
      </c>
      <c r="IQ152" s="168">
        <v>384.50000000000364</v>
      </c>
      <c r="IR152" s="1" t="s">
        <v>187</v>
      </c>
      <c r="IS152" s="168"/>
      <c r="IT152" s="1" t="s">
        <v>188</v>
      </c>
      <c r="IW152" s="1" t="s">
        <v>190</v>
      </c>
      <c r="IY152" s="1" t="s">
        <v>186</v>
      </c>
      <c r="IZ152" s="213">
        <v>530.00000000000364</v>
      </c>
      <c r="JA152" s="1" t="s">
        <v>187</v>
      </c>
      <c r="JB152" s="168">
        <v>508.10000000000309</v>
      </c>
      <c r="JC152" s="1" t="s">
        <v>188</v>
      </c>
      <c r="JE152" s="431"/>
      <c r="JF152" s="1" t="s">
        <v>190</v>
      </c>
      <c r="JG152" s="431"/>
      <c r="JH152" s="1" t="s">
        <v>186</v>
      </c>
      <c r="JI152" s="496">
        <v>553.80000000000291</v>
      </c>
      <c r="JJ152" s="1" t="s">
        <v>187</v>
      </c>
      <c r="JK152" s="427">
        <v>533.99999999999818</v>
      </c>
      <c r="JL152" s="432" t="s">
        <v>188</v>
      </c>
      <c r="JN152" s="431"/>
      <c r="JO152" s="1" t="s">
        <v>190</v>
      </c>
      <c r="JP152" s="431"/>
      <c r="JQ152" s="1" t="s">
        <v>186</v>
      </c>
      <c r="JR152" s="496">
        <v>315.35000000000218</v>
      </c>
      <c r="JS152" s="1" t="s">
        <v>187</v>
      </c>
      <c r="JT152" s="213"/>
      <c r="JU152" s="1" t="s">
        <v>188</v>
      </c>
      <c r="JW152" s="431"/>
      <c r="JX152" s="1" t="s">
        <v>190</v>
      </c>
      <c r="JY152" s="431"/>
      <c r="JZ152" s="1" t="s">
        <v>186</v>
      </c>
      <c r="KA152" s="168">
        <v>2206.8000000000065</v>
      </c>
      <c r="KB152" s="1" t="s">
        <v>187</v>
      </c>
      <c r="KC152" s="545">
        <v>3436.3999999998232</v>
      </c>
      <c r="KD152" s="432" t="s">
        <v>188</v>
      </c>
      <c r="KG152" s="1" t="s">
        <v>190</v>
      </c>
      <c r="KI152" s="1" t="s">
        <v>186</v>
      </c>
      <c r="KJ152" s="168">
        <v>281.40000000000873</v>
      </c>
      <c r="KK152" s="1" t="s">
        <v>187</v>
      </c>
      <c r="KL152" s="213">
        <v>42.000000000001819</v>
      </c>
      <c r="KM152" s="1" t="s">
        <v>188</v>
      </c>
      <c r="KO152" s="431"/>
      <c r="KP152" s="1" t="s">
        <v>190</v>
      </c>
      <c r="KQ152" s="431"/>
      <c r="KR152" s="1" t="s">
        <v>186</v>
      </c>
      <c r="KS152" s="496">
        <v>514.60000000000582</v>
      </c>
      <c r="KT152" s="1" t="s">
        <v>187</v>
      </c>
      <c r="KU152" s="213"/>
      <c r="KV152" s="1" t="s">
        <v>188</v>
      </c>
      <c r="KX152" s="431"/>
      <c r="KY152" s="1" t="s">
        <v>190</v>
      </c>
      <c r="KZ152" s="431"/>
      <c r="LA152" s="1" t="s">
        <v>186</v>
      </c>
      <c r="LB152" s="168">
        <v>278.55000000000655</v>
      </c>
      <c r="LC152" s="1" t="s">
        <v>187</v>
      </c>
      <c r="LD152" s="168"/>
      <c r="LE152" s="1" t="s">
        <v>188</v>
      </c>
      <c r="LG152" s="431"/>
      <c r="LH152" s="1" t="s">
        <v>190</v>
      </c>
      <c r="LI152" s="431"/>
      <c r="LJ152" s="1" t="s">
        <v>186</v>
      </c>
      <c r="LK152" s="185">
        <v>151.30000000000291</v>
      </c>
      <c r="LL152" s="1" t="s">
        <v>187</v>
      </c>
      <c r="LM152" s="185"/>
      <c r="LN152" s="1" t="s">
        <v>188</v>
      </c>
      <c r="LQ152" s="1" t="s">
        <v>190</v>
      </c>
      <c r="LS152" s="1" t="s">
        <v>186</v>
      </c>
      <c r="LT152" s="168">
        <v>526.30000000000291</v>
      </c>
      <c r="LU152" s="1" t="s">
        <v>187</v>
      </c>
      <c r="LV152" s="168">
        <v>306.80000000000291</v>
      </c>
      <c r="LW152" s="1" t="s">
        <v>188</v>
      </c>
      <c r="LY152" s="431"/>
      <c r="LZ152" s="1" t="s">
        <v>190</v>
      </c>
      <c r="MA152" s="431"/>
      <c r="MB152" s="1" t="s">
        <v>186</v>
      </c>
      <c r="MC152" s="168">
        <v>109.80000000000291</v>
      </c>
      <c r="MD152" s="1" t="s">
        <v>187</v>
      </c>
      <c r="ME152" s="168"/>
      <c r="MF152" s="1" t="s">
        <v>188</v>
      </c>
      <c r="MH152" s="431"/>
      <c r="MI152" s="1" t="s">
        <v>190</v>
      </c>
      <c r="MJ152" s="431"/>
      <c r="MK152" s="1" t="s">
        <v>186</v>
      </c>
      <c r="ML152" s="466">
        <v>901.200000000008</v>
      </c>
      <c r="MM152" s="1" t="s">
        <v>187</v>
      </c>
      <c r="MN152" s="588">
        <v>1168.8000000000084</v>
      </c>
      <c r="MO152" s="432" t="s">
        <v>188</v>
      </c>
      <c r="MQ152" s="431"/>
      <c r="MR152" s="1" t="s">
        <v>190</v>
      </c>
      <c r="MS152" s="431"/>
      <c r="MT152" s="1" t="s">
        <v>186</v>
      </c>
      <c r="MU152" s="431">
        <v>261.50000000000364</v>
      </c>
      <c r="MV152" s="1" t="s">
        <v>187</v>
      </c>
      <c r="MW152" s="545">
        <v>315.99999999999091</v>
      </c>
      <c r="MX152" s="432" t="s">
        <v>188</v>
      </c>
    </row>
    <row r="153" spans="1:363" ht="18">
      <c r="A153" s="128" t="s">
        <v>2985</v>
      </c>
      <c r="B153" s="69">
        <f>SUM(D153:AAP153)</f>
        <v>34658.987499999894</v>
      </c>
      <c r="D153"/>
      <c r="E153" s="10">
        <f>D152*0.25</f>
        <v>0</v>
      </c>
      <c r="G153" s="10">
        <f>F152*0.5</f>
        <v>0</v>
      </c>
      <c r="I153" s="10">
        <f>H152*0.75</f>
        <v>544.34999999999991</v>
      </c>
      <c r="K153" s="10">
        <f>J152*1</f>
        <v>579.6</v>
      </c>
      <c r="N153" s="10">
        <f>M152*0.25</f>
        <v>0</v>
      </c>
      <c r="P153" s="10">
        <f>O152*0.5</f>
        <v>0</v>
      </c>
      <c r="R153" s="10">
        <f>Q152*0.75</f>
        <v>173.39999999999998</v>
      </c>
      <c r="T153" s="10">
        <f>S152*1</f>
        <v>245.49999999999989</v>
      </c>
      <c r="W153" s="10">
        <f>V152*0.25</f>
        <v>0</v>
      </c>
      <c r="Y153" s="10">
        <f>X152*0.5</f>
        <v>0</v>
      </c>
      <c r="Z153" s="165"/>
      <c r="AA153" s="10">
        <f>Z152*0.75</f>
        <v>671.17499999999973</v>
      </c>
      <c r="AB153" s="165"/>
      <c r="AC153" s="10">
        <f>AB152*1</f>
        <v>436.40000000000009</v>
      </c>
      <c r="AF153" s="10">
        <f>AE152*0.25</f>
        <v>0</v>
      </c>
      <c r="AH153" s="10">
        <f>AG152*0.5</f>
        <v>0</v>
      </c>
      <c r="AI153" s="165"/>
      <c r="AJ153" s="10">
        <f>AI152*0.75</f>
        <v>248.24999999999966</v>
      </c>
      <c r="AK153" s="165"/>
      <c r="AL153" s="10">
        <f>AK152*1</f>
        <v>189</v>
      </c>
      <c r="AO153" s="10">
        <f>AN152*0.25</f>
        <v>0</v>
      </c>
      <c r="AQ153" s="10">
        <f>AP152*0.5</f>
        <v>0</v>
      </c>
      <c r="AR153" s="165"/>
      <c r="AS153" s="10">
        <f>AR152*0.75</f>
        <v>146.32499999999959</v>
      </c>
      <c r="AT153" s="165"/>
      <c r="AU153" s="10">
        <f>AT152*1</f>
        <v>286.10000000000036</v>
      </c>
      <c r="AW153" s="31"/>
      <c r="AX153" s="10">
        <f>AW152*0.25</f>
        <v>0</v>
      </c>
      <c r="AZ153" s="10">
        <f>AY152*0.5</f>
        <v>0</v>
      </c>
      <c r="BA153" s="165"/>
      <c r="BB153" s="10">
        <f>BA152*0.75</f>
        <v>328.19999999999925</v>
      </c>
      <c r="BD153" s="10">
        <f>BC152*1</f>
        <v>385.70000000000073</v>
      </c>
      <c r="BG153" s="10">
        <f>BF152*0.25</f>
        <v>0</v>
      </c>
      <c r="BI153" s="10">
        <f>BH152*0.5</f>
        <v>0</v>
      </c>
      <c r="BJ153" s="165"/>
      <c r="BK153" s="10">
        <f>BJ152*0.75</f>
        <v>626.21249999999918</v>
      </c>
      <c r="BL153" s="165"/>
      <c r="BM153" s="10">
        <f>BL152*1</f>
        <v>665.30000000000109</v>
      </c>
      <c r="BP153" s="10">
        <f>BO152*0.25</f>
        <v>0</v>
      </c>
      <c r="BR153" s="10">
        <f>BQ152*0.5</f>
        <v>0</v>
      </c>
      <c r="BT153" s="10">
        <f>BS152*0.75</f>
        <v>387.78750000000082</v>
      </c>
      <c r="BV153" s="10">
        <f>BU152*1</f>
        <v>458.60000000000173</v>
      </c>
      <c r="BX153" s="173"/>
      <c r="BY153" s="10">
        <f>BX152*0.25</f>
        <v>0</v>
      </c>
      <c r="BZ153" s="173"/>
      <c r="CA153" s="10">
        <f>BZ152*0.5</f>
        <v>0</v>
      </c>
      <c r="CB153" s="177"/>
      <c r="CC153" s="10">
        <f>CB152*0.75</f>
        <v>363.82500000000095</v>
      </c>
      <c r="CD153" s="177"/>
      <c r="CE153" s="437">
        <f>CD152*1</f>
        <v>3.5999999999967258</v>
      </c>
      <c r="CG153" s="431"/>
      <c r="CH153" s="10">
        <f>CG152*0.25</f>
        <v>0</v>
      </c>
      <c r="CI153" s="431"/>
      <c r="CJ153" s="10">
        <f>CI152*0.5</f>
        <v>0</v>
      </c>
      <c r="CK153" s="165"/>
      <c r="CL153" s="10">
        <f>CK152*0.75</f>
        <v>441.82500000000095</v>
      </c>
      <c r="CM153" s="165"/>
      <c r="CN153" s="10">
        <f>CM152*1</f>
        <v>0</v>
      </c>
      <c r="CP153" s="431"/>
      <c r="CQ153" s="10">
        <f>CP152*0.25</f>
        <v>0</v>
      </c>
      <c r="CR153" s="431"/>
      <c r="CS153" s="10">
        <f>CR152*0.5</f>
        <v>0</v>
      </c>
      <c r="CT153" s="165"/>
      <c r="CU153" s="10">
        <f>CT152*0.75</f>
        <v>375.41250000000014</v>
      </c>
      <c r="CV153" s="165"/>
      <c r="CW153" s="10">
        <f>CV152*1</f>
        <v>0</v>
      </c>
      <c r="CY153" s="431"/>
      <c r="CZ153" s="10">
        <f>CY152*0.25</f>
        <v>0</v>
      </c>
      <c r="DA153" s="431"/>
      <c r="DB153" s="10">
        <f>DA152*0.5</f>
        <v>0</v>
      </c>
      <c r="DC153" s="165"/>
      <c r="DD153" s="10">
        <f>DC152*0.75</f>
        <v>220.80000000000041</v>
      </c>
      <c r="DE153" s="165"/>
      <c r="DF153" s="437">
        <f>DE152*1</f>
        <v>269.49999999999636</v>
      </c>
      <c r="DH153" s="431"/>
      <c r="DI153" s="10">
        <f>DH152*0.25</f>
        <v>0</v>
      </c>
      <c r="DJ153" s="431"/>
      <c r="DK153" s="10">
        <f>DJ152*0.5</f>
        <v>0</v>
      </c>
      <c r="DL153" s="165"/>
      <c r="DM153" s="10">
        <f>DL152*0.75</f>
        <v>257.02500000000055</v>
      </c>
      <c r="DN153" s="165"/>
      <c r="DO153" s="10">
        <f>DN152*1</f>
        <v>0</v>
      </c>
      <c r="DQ153" s="431"/>
      <c r="DR153" s="10">
        <f>DQ152*0.25</f>
        <v>0</v>
      </c>
      <c r="DS153" s="431"/>
      <c r="DT153" s="10">
        <f>DS152*0.5</f>
        <v>0</v>
      </c>
      <c r="DU153" s="165"/>
      <c r="DV153" s="10">
        <f>DU152*0.75</f>
        <v>386.25</v>
      </c>
      <c r="DW153" s="165"/>
      <c r="DX153" s="437">
        <f>DW152*1</f>
        <v>315.99999999999636</v>
      </c>
      <c r="DZ153" s="431"/>
      <c r="EA153" s="10">
        <f>DZ152*0.25</f>
        <v>0</v>
      </c>
      <c r="EB153" s="431"/>
      <c r="EC153" s="10">
        <f>EB152*0.5</f>
        <v>0</v>
      </c>
      <c r="ED153" s="31"/>
      <c r="EE153" s="10">
        <f>ED152*0.75</f>
        <v>201.75000000000136</v>
      </c>
      <c r="EF153" s="31"/>
      <c r="EG153" s="10">
        <f>EF152*1</f>
        <v>0</v>
      </c>
      <c r="EI153" s="431"/>
      <c r="EJ153" s="10">
        <f>EI152*0.25</f>
        <v>0</v>
      </c>
      <c r="EK153" s="431"/>
      <c r="EL153" s="10">
        <f>EK152*0.5</f>
        <v>0</v>
      </c>
      <c r="EM153" s="165"/>
      <c r="EN153" s="10">
        <f>EM152*0.75</f>
        <v>138.78750000000082</v>
      </c>
      <c r="EO153" s="165"/>
      <c r="EP153" s="10">
        <f>EO152*1</f>
        <v>0</v>
      </c>
      <c r="ER153" s="431"/>
      <c r="ES153" s="10">
        <f>ER152*0.25</f>
        <v>0</v>
      </c>
      <c r="ET153" s="431"/>
      <c r="EU153" s="10">
        <f>ET152*0.5</f>
        <v>0</v>
      </c>
      <c r="EV153" s="165"/>
      <c r="EW153" s="10">
        <f>EV152*0.75</f>
        <v>248.10000000000218</v>
      </c>
      <c r="EX153" s="165"/>
      <c r="EY153" s="10">
        <f>EX152*1</f>
        <v>0</v>
      </c>
      <c r="FA153" s="431"/>
      <c r="FB153" s="10">
        <f>FA152*0.25</f>
        <v>0</v>
      </c>
      <c r="FC153" s="431"/>
      <c r="FD153" s="10">
        <f>FC152*0.5</f>
        <v>0</v>
      </c>
      <c r="FE153" s="31"/>
      <c r="FF153" s="10">
        <f>FE152*0.75</f>
        <v>252.97500000000218</v>
      </c>
      <c r="FG153" s="31"/>
      <c r="FH153" s="437">
        <f>FG152*1</f>
        <v>116.90000000000146</v>
      </c>
      <c r="FJ153" s="431"/>
      <c r="FK153" s="10">
        <f>FJ152*0.25</f>
        <v>0</v>
      </c>
      <c r="FL153" s="431"/>
      <c r="FM153" s="10">
        <f>FL152*0.5</f>
        <v>0</v>
      </c>
      <c r="FN153" s="165"/>
      <c r="FO153" s="10">
        <f>FN152*0.75</f>
        <v>160.05000000000109</v>
      </c>
      <c r="FP153" s="165"/>
      <c r="FQ153" s="437">
        <f>FP152*1</f>
        <v>496.29999999999563</v>
      </c>
      <c r="FS153" s="431"/>
      <c r="FT153" s="10">
        <f>FS152*0.25</f>
        <v>0</v>
      </c>
      <c r="FU153" s="431"/>
      <c r="FV153" s="10">
        <f>FU152*0.5</f>
        <v>0</v>
      </c>
      <c r="FW153" s="165"/>
      <c r="FX153" s="10">
        <f>FW152*0.75</f>
        <v>382.27500000000055</v>
      </c>
      <c r="FY153" s="165"/>
      <c r="FZ153" s="10">
        <f>FY152*1</f>
        <v>0</v>
      </c>
      <c r="GB153" s="431"/>
      <c r="GC153" s="10">
        <f>GB152*0.25</f>
        <v>0</v>
      </c>
      <c r="GD153" s="431"/>
      <c r="GE153" s="10">
        <f>GD152*0.5</f>
        <v>0</v>
      </c>
      <c r="GF153" s="31"/>
      <c r="GG153" s="10">
        <f>GF152*0.75</f>
        <v>16.875000000001364</v>
      </c>
      <c r="GH153" s="31"/>
      <c r="GI153" s="10">
        <f>GH152*1</f>
        <v>0</v>
      </c>
      <c r="GK153" s="431"/>
      <c r="GL153" s="10">
        <f>GK152*0.25</f>
        <v>0</v>
      </c>
      <c r="GM153" s="431"/>
      <c r="GN153" s="10">
        <f>GM152*0.5</f>
        <v>0</v>
      </c>
      <c r="GO153" s="165"/>
      <c r="GP153" s="10">
        <f>GO152*0.75</f>
        <v>1740.3000000000025</v>
      </c>
      <c r="GQ153" s="165"/>
      <c r="GR153" s="437">
        <f>GQ152*1</f>
        <v>1711.1999999999971</v>
      </c>
      <c r="GT153" s="431"/>
      <c r="GU153" s="10">
        <f>GT152*0.25</f>
        <v>0</v>
      </c>
      <c r="GV153" s="431"/>
      <c r="GW153" s="10">
        <f>GV152*0.5</f>
        <v>0</v>
      </c>
      <c r="GX153" s="165"/>
      <c r="GY153" s="10">
        <f>GX152*0.75</f>
        <v>212.51250000000164</v>
      </c>
      <c r="GZ153" s="165"/>
      <c r="HA153" s="10">
        <f>GZ152*1</f>
        <v>0</v>
      </c>
      <c r="HD153" s="10">
        <f>HC152*0.25</f>
        <v>0</v>
      </c>
      <c r="HF153" s="10">
        <f>HE152*0.5</f>
        <v>0</v>
      </c>
      <c r="HH153" s="10">
        <f>HG152*0.75</f>
        <v>424.875</v>
      </c>
      <c r="HJ153" s="10">
        <f>HI152*1</f>
        <v>610.70000000000255</v>
      </c>
      <c r="HL153" s="431"/>
      <c r="HM153" s="10">
        <f>HL152*0.25</f>
        <v>0</v>
      </c>
      <c r="HN153" s="431"/>
      <c r="HO153" s="10">
        <f>HN152*0.5</f>
        <v>0</v>
      </c>
      <c r="HP153" s="431"/>
      <c r="HQ153" s="10">
        <f>HP152*0.75</f>
        <v>623.92500000000109</v>
      </c>
      <c r="HS153" s="10">
        <f>HR152*1</f>
        <v>0</v>
      </c>
      <c r="HU153" s="431"/>
      <c r="HV153" s="10">
        <f>HU152*0.25</f>
        <v>0</v>
      </c>
      <c r="HW153" s="431"/>
      <c r="HX153" s="10">
        <f>HW152*0.5</f>
        <v>0</v>
      </c>
      <c r="HY153" s="431"/>
      <c r="HZ153" s="10">
        <f>HY152*0.75</f>
        <v>2378.7000000000003</v>
      </c>
      <c r="IB153" s="437">
        <f>IA152*1</f>
        <v>4187.7000000000053</v>
      </c>
      <c r="ID153" s="431"/>
      <c r="IE153" s="10">
        <f>ID152*0.25</f>
        <v>0</v>
      </c>
      <c r="IF153" s="431"/>
      <c r="IG153" s="10">
        <f>IF152*0.5</f>
        <v>0</v>
      </c>
      <c r="IH153" s="431"/>
      <c r="II153" s="10">
        <f>IH152*0.75</f>
        <v>175.50000000000273</v>
      </c>
      <c r="IK153" s="10">
        <f>IJ152*1</f>
        <v>0</v>
      </c>
      <c r="IM153" s="431"/>
      <c r="IN153" s="10">
        <f>IM152*0.25</f>
        <v>0</v>
      </c>
      <c r="IO153" s="431"/>
      <c r="IP153" s="10">
        <f>IO152*0.5</f>
        <v>0</v>
      </c>
      <c r="IQ153" s="431"/>
      <c r="IR153" s="10">
        <f>IQ152*0.75</f>
        <v>288.37500000000273</v>
      </c>
      <c r="IT153" s="10">
        <f>IS152*1</f>
        <v>0</v>
      </c>
      <c r="IW153" s="10">
        <f>IV152*0.25</f>
        <v>0</v>
      </c>
      <c r="IY153" s="10">
        <f>IX152*0.5</f>
        <v>0</v>
      </c>
      <c r="JA153" s="10">
        <f>IZ152*0.75</f>
        <v>397.50000000000273</v>
      </c>
      <c r="JC153" s="10">
        <f>JB152*1</f>
        <v>508.10000000000309</v>
      </c>
      <c r="JE153" s="431"/>
      <c r="JF153" s="10">
        <f>JE152*0.25</f>
        <v>0</v>
      </c>
      <c r="JG153" s="431"/>
      <c r="JH153" s="10">
        <f>JG152*0.5</f>
        <v>0</v>
      </c>
      <c r="JI153" s="431"/>
      <c r="JJ153" s="10">
        <f>JI152*0.75</f>
        <v>415.35000000000218</v>
      </c>
      <c r="JL153" s="437">
        <f>JK152*1</f>
        <v>533.99999999999818</v>
      </c>
      <c r="JN153" s="431"/>
      <c r="JO153" s="10">
        <f>JN152*0.25</f>
        <v>0</v>
      </c>
      <c r="JP153" s="431"/>
      <c r="JQ153" s="10">
        <f>JP152*0.5</f>
        <v>0</v>
      </c>
      <c r="JR153" s="431"/>
      <c r="JS153" s="10">
        <f>JR152*0.75</f>
        <v>236.51250000000164</v>
      </c>
      <c r="JU153" s="10">
        <f>JT152*1</f>
        <v>0</v>
      </c>
      <c r="JW153" s="431"/>
      <c r="JX153" s="10">
        <f>JW152*0.25</f>
        <v>0</v>
      </c>
      <c r="JY153" s="431"/>
      <c r="JZ153" s="10">
        <f>JY152*0.5</f>
        <v>0</v>
      </c>
      <c r="KA153" s="431"/>
      <c r="KB153" s="10">
        <f>KA152*0.75</f>
        <v>1655.1000000000049</v>
      </c>
      <c r="KD153" s="437">
        <f t="shared" ref="KD153" si="48">KC152*1</f>
        <v>3436.3999999998232</v>
      </c>
      <c r="KG153" s="10">
        <f>KF152*0.25</f>
        <v>0</v>
      </c>
      <c r="KI153" s="10">
        <f>KH152*0.5</f>
        <v>0</v>
      </c>
      <c r="KK153" s="10">
        <f>KJ152*0.75</f>
        <v>211.05000000000655</v>
      </c>
      <c r="KM153" s="10">
        <f>KL152*1</f>
        <v>42.000000000001819</v>
      </c>
      <c r="KO153" s="431"/>
      <c r="KP153" s="10">
        <f>KO152*0.25</f>
        <v>0</v>
      </c>
      <c r="KQ153" s="431"/>
      <c r="KR153" s="10">
        <f>KQ152*0.5</f>
        <v>0</v>
      </c>
      <c r="KS153" s="431"/>
      <c r="KT153" s="10">
        <f>KS152*0.75</f>
        <v>385.95000000000437</v>
      </c>
      <c r="KV153" s="10">
        <f>KU152*1</f>
        <v>0</v>
      </c>
      <c r="KX153" s="431"/>
      <c r="KY153" s="10">
        <f>KX152*0.25</f>
        <v>0</v>
      </c>
      <c r="KZ153" s="431"/>
      <c r="LA153" s="10">
        <f>KZ152*0.5</f>
        <v>0</v>
      </c>
      <c r="LB153" s="431"/>
      <c r="LC153" s="10">
        <f>LB152*0.75</f>
        <v>208.91250000000491</v>
      </c>
      <c r="LE153" s="10">
        <f>LD152*1</f>
        <v>0</v>
      </c>
      <c r="LG153" s="431"/>
      <c r="LH153" s="10">
        <f>LG152*0.25</f>
        <v>0</v>
      </c>
      <c r="LI153" s="431"/>
      <c r="LJ153" s="10">
        <f>LI152*0.5</f>
        <v>0</v>
      </c>
      <c r="LK153" s="29"/>
      <c r="LL153" s="10">
        <f>LK152*0.75</f>
        <v>113.47500000000218</v>
      </c>
      <c r="LM153" s="29"/>
      <c r="LN153" s="10">
        <f>LM152*1</f>
        <v>0</v>
      </c>
      <c r="LQ153" s="10">
        <f>LP152*0.25</f>
        <v>0</v>
      </c>
      <c r="LS153" s="10">
        <f>LR152*0.5</f>
        <v>0</v>
      </c>
      <c r="LU153" s="10">
        <f>LT152*0.75</f>
        <v>394.72500000000218</v>
      </c>
      <c r="LW153" s="10">
        <f>LV152*1</f>
        <v>306.80000000000291</v>
      </c>
      <c r="LY153" s="431"/>
      <c r="LZ153" s="10">
        <f>LY152*0.25</f>
        <v>0</v>
      </c>
      <c r="MA153" s="431"/>
      <c r="MB153" s="10">
        <f>MA152*0.5</f>
        <v>0</v>
      </c>
      <c r="MC153" s="431"/>
      <c r="MD153" s="10">
        <f>MC152*0.75</f>
        <v>82.350000000002183</v>
      </c>
      <c r="MF153" s="10">
        <f>ME152*1</f>
        <v>0</v>
      </c>
      <c r="MH153" s="431"/>
      <c r="MI153" s="10">
        <f>MH152*0.25</f>
        <v>0</v>
      </c>
      <c r="MJ153" s="431"/>
      <c r="MK153" s="10">
        <f>MJ152*0.5</f>
        <v>0</v>
      </c>
      <c r="ML153" s="431"/>
      <c r="MM153" s="10">
        <f>ML152*0.75</f>
        <v>675.900000000006</v>
      </c>
      <c r="MO153" s="437">
        <f>MN152*1</f>
        <v>1168.8000000000084</v>
      </c>
      <c r="MQ153" s="431"/>
      <c r="MR153" s="10">
        <f>MQ152*0.25</f>
        <v>0</v>
      </c>
      <c r="MS153" s="431"/>
      <c r="MT153" s="10">
        <f>MS152*0.5</f>
        <v>0</v>
      </c>
      <c r="MU153" s="431"/>
      <c r="MV153" s="10">
        <f>MU152*0.75</f>
        <v>196.12500000000273</v>
      </c>
      <c r="MX153" s="437">
        <f>MW152*1</f>
        <v>315.99999999999091</v>
      </c>
    </row>
    <row r="154" spans="1:363" s="60" customFormat="1" ht="15.75">
      <c r="A154" s="62"/>
      <c r="B154" s="381"/>
      <c r="C154" s="379"/>
      <c r="E154" s="380"/>
      <c r="G154" s="85"/>
      <c r="L154" s="379"/>
      <c r="N154" s="380"/>
      <c r="P154" s="85"/>
      <c r="U154" s="379"/>
      <c r="W154" s="380"/>
      <c r="Y154" s="85"/>
      <c r="Z154" s="382"/>
      <c r="AB154" s="382"/>
      <c r="AD154" s="379"/>
      <c r="AF154" s="380"/>
      <c r="AI154" s="382"/>
      <c r="AK154" s="382"/>
      <c r="AM154" s="379"/>
      <c r="AO154" s="380"/>
      <c r="AR154" s="382"/>
      <c r="AT154" s="382"/>
      <c r="AV154" s="379"/>
      <c r="AW154" s="235"/>
      <c r="AX154" s="380"/>
      <c r="AY154" s="235"/>
      <c r="BA154" s="382"/>
      <c r="BC154" s="382"/>
      <c r="BE154" s="379"/>
      <c r="BG154" s="380"/>
      <c r="BJ154" s="382"/>
      <c r="BL154" s="382"/>
      <c r="BN154" s="379"/>
      <c r="BP154" s="380"/>
      <c r="BW154" s="379"/>
      <c r="BX154" s="384"/>
      <c r="BY154" s="380"/>
      <c r="BZ154" s="384"/>
      <c r="CB154" s="385"/>
      <c r="CD154" s="385"/>
      <c r="CE154" s="456"/>
      <c r="CF154" s="379"/>
      <c r="CG154" s="456"/>
      <c r="CH154" s="380"/>
      <c r="CI154" s="456"/>
      <c r="CK154" s="382"/>
      <c r="CM154" s="382"/>
      <c r="CO154" s="379"/>
      <c r="CP154" s="456"/>
      <c r="CQ154" s="380"/>
      <c r="CR154" s="456"/>
      <c r="CT154" s="382"/>
      <c r="CV154" s="382"/>
      <c r="CX154" s="379"/>
      <c r="CY154" s="456"/>
      <c r="CZ154" s="380"/>
      <c r="DA154" s="456"/>
      <c r="DC154" s="382"/>
      <c r="DE154" s="382"/>
      <c r="DF154" s="456"/>
      <c r="DG154" s="379"/>
      <c r="DH154" s="456"/>
      <c r="DI154" s="380"/>
      <c r="DJ154" s="456"/>
      <c r="DL154" s="382"/>
      <c r="DN154" s="382"/>
      <c r="DP154" s="379"/>
      <c r="DQ154" s="456"/>
      <c r="DR154" s="380"/>
      <c r="DS154" s="456"/>
      <c r="DU154" s="382"/>
      <c r="DW154" s="382"/>
      <c r="DX154" s="456"/>
      <c r="DY154" s="379"/>
      <c r="DZ154" s="456"/>
      <c r="EA154" s="380"/>
      <c r="EB154" s="456"/>
      <c r="ED154" s="235"/>
      <c r="EF154" s="235"/>
      <c r="EH154" s="379"/>
      <c r="EI154" s="456"/>
      <c r="EJ154" s="380"/>
      <c r="EK154" s="456"/>
      <c r="EM154" s="382"/>
      <c r="EO154" s="382"/>
      <c r="EQ154" s="379"/>
      <c r="ER154" s="456"/>
      <c r="ES154" s="380"/>
      <c r="ET154" s="456"/>
      <c r="EV154" s="382"/>
      <c r="EX154" s="382"/>
      <c r="EZ154" s="379"/>
      <c r="FA154" s="456"/>
      <c r="FB154" s="380"/>
      <c r="FC154" s="456"/>
      <c r="FE154" s="235"/>
      <c r="FG154" s="235"/>
      <c r="FH154" s="456"/>
      <c r="FI154" s="379"/>
      <c r="FJ154" s="456"/>
      <c r="FK154" s="380"/>
      <c r="FL154" s="456"/>
      <c r="FN154" s="382"/>
      <c r="FP154" s="382"/>
      <c r="FQ154" s="456"/>
      <c r="FR154" s="379"/>
      <c r="FS154" s="456"/>
      <c r="FT154" s="380"/>
      <c r="FU154" s="456"/>
      <c r="FW154" s="382"/>
      <c r="FY154" s="382"/>
      <c r="GA154" s="379"/>
      <c r="GB154" s="456"/>
      <c r="GC154" s="380"/>
      <c r="GD154" s="456"/>
      <c r="GF154" s="235"/>
      <c r="GH154" s="235"/>
      <c r="GJ154" s="379"/>
      <c r="GK154" s="456"/>
      <c r="GL154" s="380"/>
      <c r="GM154" s="456"/>
      <c r="GO154" s="382"/>
      <c r="GQ154" s="382"/>
      <c r="GR154" s="456"/>
      <c r="GS154" s="379"/>
      <c r="GT154" s="456"/>
      <c r="GU154" s="380"/>
      <c r="GV154" s="456"/>
      <c r="GX154" s="382"/>
      <c r="GZ154" s="382"/>
      <c r="HB154" s="379"/>
      <c r="HD154" s="380"/>
      <c r="HK154" s="379"/>
      <c r="HL154" s="456"/>
      <c r="HM154" s="380"/>
      <c r="HN154" s="456"/>
      <c r="HP154" s="456"/>
      <c r="HT154" s="379"/>
      <c r="HU154" s="456"/>
      <c r="HV154" s="380"/>
      <c r="HW154" s="456"/>
      <c r="HY154" s="456"/>
      <c r="IB154" s="456"/>
      <c r="IC154" s="379"/>
      <c r="ID154" s="456"/>
      <c r="IE154" s="380"/>
      <c r="IF154" s="456"/>
      <c r="IH154" s="456"/>
      <c r="IL154" s="379"/>
      <c r="IM154" s="456"/>
      <c r="IN154" s="380"/>
      <c r="IO154" s="456"/>
      <c r="IQ154" s="456"/>
      <c r="IU154" s="379"/>
      <c r="IW154" s="380"/>
      <c r="JD154" s="379"/>
      <c r="JE154" s="456"/>
      <c r="JF154" s="380"/>
      <c r="JG154" s="456"/>
      <c r="JI154" s="456"/>
      <c r="JL154" s="456"/>
      <c r="JM154" s="379"/>
      <c r="JN154" s="456"/>
      <c r="JO154" s="380"/>
      <c r="JP154" s="456"/>
      <c r="JR154" s="456"/>
      <c r="JV154" s="379"/>
      <c r="JW154" s="456"/>
      <c r="JX154" s="380"/>
      <c r="JY154" s="456"/>
      <c r="KA154" s="456"/>
      <c r="KD154" s="456"/>
      <c r="KE154" s="379"/>
      <c r="KG154" s="380"/>
      <c r="KN154" s="379"/>
      <c r="KO154" s="456"/>
      <c r="KP154" s="380"/>
      <c r="KQ154" s="456"/>
      <c r="KS154" s="456"/>
      <c r="KW154" s="379"/>
      <c r="KX154" s="456"/>
      <c r="KY154" s="380"/>
      <c r="KZ154" s="456"/>
      <c r="LB154" s="456"/>
      <c r="LF154" s="379"/>
      <c r="LG154" s="456"/>
      <c r="LH154" s="380"/>
      <c r="LI154" s="456"/>
      <c r="LK154" s="383"/>
      <c r="LM154" s="383"/>
      <c r="LO154" s="379"/>
      <c r="LQ154" s="380"/>
      <c r="LX154" s="379"/>
      <c r="LY154" s="456"/>
      <c r="LZ154" s="380"/>
      <c r="MA154" s="456"/>
      <c r="MC154" s="456"/>
      <c r="MG154" s="379"/>
      <c r="MH154" s="456"/>
      <c r="MI154" s="380"/>
      <c r="MJ154" s="456"/>
      <c r="ML154" s="456"/>
      <c r="MO154" s="456"/>
      <c r="MP154" s="379"/>
      <c r="MQ154" s="456"/>
      <c r="MR154" s="380"/>
      <c r="MS154" s="456"/>
      <c r="MU154" s="456"/>
      <c r="MX154" s="456"/>
      <c r="MY154" s="379"/>
    </row>
    <row r="155" spans="1:363" ht="18">
      <c r="A155" s="61" t="s">
        <v>156</v>
      </c>
      <c r="B155" s="69"/>
      <c r="E155" s="1" t="s">
        <v>190</v>
      </c>
      <c r="F155">
        <v>242</v>
      </c>
      <c r="G155" s="1" t="s">
        <v>186</v>
      </c>
      <c r="H155">
        <v>177.4</v>
      </c>
      <c r="I155" s="1" t="s">
        <v>187</v>
      </c>
      <c r="J155" s="157">
        <v>322.69999999999993</v>
      </c>
      <c r="K155" s="1" t="s">
        <v>188</v>
      </c>
      <c r="N155" s="1" t="s">
        <v>190</v>
      </c>
      <c r="O155">
        <v>75.2</v>
      </c>
      <c r="P155" s="1" t="s">
        <v>186</v>
      </c>
      <c r="Q155">
        <v>130</v>
      </c>
      <c r="R155" s="1" t="s">
        <v>187</v>
      </c>
      <c r="S155" s="168">
        <v>70.499999999999943</v>
      </c>
      <c r="T155" s="1" t="s">
        <v>188</v>
      </c>
      <c r="W155" s="1" t="s">
        <v>190</v>
      </c>
      <c r="X155">
        <v>472.7</v>
      </c>
      <c r="Y155" s="1" t="s">
        <v>186</v>
      </c>
      <c r="Z155" s="168">
        <v>1062.8999999999999</v>
      </c>
      <c r="AA155" s="1" t="s">
        <v>187</v>
      </c>
      <c r="AB155" s="168">
        <v>610.90000000000032</v>
      </c>
      <c r="AC155" s="1" t="s">
        <v>188</v>
      </c>
      <c r="AF155" s="1" t="s">
        <v>190</v>
      </c>
      <c r="AG155">
        <v>51.6</v>
      </c>
      <c r="AH155" s="1" t="s">
        <v>186</v>
      </c>
      <c r="AI155" s="168">
        <v>223.29999999999973</v>
      </c>
      <c r="AJ155" s="1" t="s">
        <v>187</v>
      </c>
      <c r="AK155" s="168">
        <v>160.39999999999964</v>
      </c>
      <c r="AL155" s="1" t="s">
        <v>188</v>
      </c>
      <c r="AO155" s="1" t="s">
        <v>190</v>
      </c>
      <c r="AP155">
        <v>166.2</v>
      </c>
      <c r="AQ155" s="1" t="s">
        <v>186</v>
      </c>
      <c r="AR155" s="168">
        <v>84.499999999999091</v>
      </c>
      <c r="AS155" s="1" t="s">
        <v>187</v>
      </c>
      <c r="AT155" s="168">
        <v>165.60000000000082</v>
      </c>
      <c r="AU155" s="1" t="s">
        <v>188</v>
      </c>
      <c r="AW155" s="31"/>
      <c r="AX155" s="1" t="s">
        <v>190</v>
      </c>
      <c r="AY155" s="31">
        <v>355.3</v>
      </c>
      <c r="AZ155" s="1" t="s">
        <v>186</v>
      </c>
      <c r="BA155" s="168">
        <v>491.79999999999927</v>
      </c>
      <c r="BB155" s="1" t="s">
        <v>187</v>
      </c>
      <c r="BC155" s="168">
        <v>524.30000000000064</v>
      </c>
      <c r="BD155" s="1" t="s">
        <v>188</v>
      </c>
      <c r="BG155" s="1" t="s">
        <v>190</v>
      </c>
      <c r="BH155">
        <v>906.3</v>
      </c>
      <c r="BI155" s="1" t="s">
        <v>186</v>
      </c>
      <c r="BJ155" s="168">
        <v>779.79999999999973</v>
      </c>
      <c r="BK155" s="1" t="s">
        <v>187</v>
      </c>
      <c r="BL155" s="168">
        <v>869.69999999999891</v>
      </c>
      <c r="BM155" s="1" t="s">
        <v>188</v>
      </c>
      <c r="BP155" s="1" t="s">
        <v>190</v>
      </c>
      <c r="BQ155">
        <v>501.9</v>
      </c>
      <c r="BR155" s="1" t="s">
        <v>186</v>
      </c>
      <c r="BS155" s="168">
        <v>661.74999999999955</v>
      </c>
      <c r="BT155" s="1" t="s">
        <v>187</v>
      </c>
      <c r="BU155" s="168">
        <v>572.09999999999991</v>
      </c>
      <c r="BV155" s="1" t="s">
        <v>188</v>
      </c>
      <c r="BX155" s="173"/>
      <c r="BY155" s="1" t="s">
        <v>190</v>
      </c>
      <c r="BZ155" s="173">
        <v>0</v>
      </c>
      <c r="CA155" s="1" t="s">
        <v>186</v>
      </c>
      <c r="CB155" s="176">
        <v>327.49999999999909</v>
      </c>
      <c r="CC155" s="1" t="s">
        <v>187</v>
      </c>
      <c r="CD155" s="427">
        <v>93.500000000001819</v>
      </c>
      <c r="CE155" s="432" t="s">
        <v>188</v>
      </c>
      <c r="CG155" s="431"/>
      <c r="CH155" s="1" t="s">
        <v>190</v>
      </c>
      <c r="CI155" s="431">
        <v>655.20000000000005</v>
      </c>
      <c r="CJ155" s="1" t="s">
        <v>186</v>
      </c>
      <c r="CK155" s="168">
        <v>1000.2000000000007</v>
      </c>
      <c r="CL155" s="1" t="s">
        <v>187</v>
      </c>
      <c r="CM155" s="168"/>
      <c r="CN155" s="1" t="s">
        <v>188</v>
      </c>
      <c r="CP155" s="431"/>
      <c r="CQ155" s="1" t="s">
        <v>190</v>
      </c>
      <c r="CR155" s="431">
        <v>197.2</v>
      </c>
      <c r="CS155" s="1" t="s">
        <v>186</v>
      </c>
      <c r="CT155" s="168">
        <v>205.49999999999909</v>
      </c>
      <c r="CU155" s="1" t="s">
        <v>187</v>
      </c>
      <c r="CV155" s="168"/>
      <c r="CW155" s="1" t="s">
        <v>188</v>
      </c>
      <c r="CY155" s="431"/>
      <c r="CZ155" s="1" t="s">
        <v>190</v>
      </c>
      <c r="DA155" s="431">
        <v>427.7</v>
      </c>
      <c r="DB155" s="1" t="s">
        <v>186</v>
      </c>
      <c r="DC155" s="168">
        <v>407.20000000000073</v>
      </c>
      <c r="DD155" s="1" t="s">
        <v>187</v>
      </c>
      <c r="DE155" s="545">
        <v>198.70000000000073</v>
      </c>
      <c r="DF155" s="432" t="s">
        <v>188</v>
      </c>
      <c r="DH155" s="431"/>
      <c r="DI155" s="1" t="s">
        <v>190</v>
      </c>
      <c r="DJ155" s="431">
        <v>137.9</v>
      </c>
      <c r="DK155" s="1" t="s">
        <v>186</v>
      </c>
      <c r="DL155" s="168">
        <v>290.50000000000091</v>
      </c>
      <c r="DM155" s="1" t="s">
        <v>187</v>
      </c>
      <c r="DN155" s="168"/>
      <c r="DO155" s="1" t="s">
        <v>188</v>
      </c>
      <c r="DQ155" s="431"/>
      <c r="DR155" s="1" t="s">
        <v>190</v>
      </c>
      <c r="DS155" s="431">
        <v>195.2</v>
      </c>
      <c r="DT155" s="1" t="s">
        <v>186</v>
      </c>
      <c r="DU155" s="496">
        <v>554.00000000000182</v>
      </c>
      <c r="DV155" s="1" t="s">
        <v>187</v>
      </c>
      <c r="DW155" s="545">
        <v>111.30000000000109</v>
      </c>
      <c r="DX155" s="432" t="s">
        <v>188</v>
      </c>
      <c r="DZ155" s="431"/>
      <c r="EA155" s="1" t="s">
        <v>190</v>
      </c>
      <c r="EB155" s="431">
        <v>243.7</v>
      </c>
      <c r="EC155" s="1" t="s">
        <v>186</v>
      </c>
      <c r="ED155" s="168">
        <v>771.89999999999964</v>
      </c>
      <c r="EE155" s="1" t="s">
        <v>187</v>
      </c>
      <c r="EF155" s="168"/>
      <c r="EG155" s="1" t="s">
        <v>188</v>
      </c>
      <c r="EI155" s="431"/>
      <c r="EJ155" s="1" t="s">
        <v>190</v>
      </c>
      <c r="EK155" s="431">
        <v>274.60000000000002</v>
      </c>
      <c r="EL155" s="1" t="s">
        <v>186</v>
      </c>
      <c r="EM155" s="496">
        <v>131.10000000000036</v>
      </c>
      <c r="EN155" s="1" t="s">
        <v>187</v>
      </c>
      <c r="EO155" s="213"/>
      <c r="EP155" s="1" t="s">
        <v>188</v>
      </c>
      <c r="ER155" s="431"/>
      <c r="ES155" s="1" t="s">
        <v>190</v>
      </c>
      <c r="ET155" s="431">
        <v>214.4</v>
      </c>
      <c r="EU155" s="1" t="s">
        <v>186</v>
      </c>
      <c r="EV155" s="168">
        <v>300.49999999999818</v>
      </c>
      <c r="EW155" s="1" t="s">
        <v>187</v>
      </c>
      <c r="EX155" s="168"/>
      <c r="EY155" s="1" t="s">
        <v>188</v>
      </c>
      <c r="FA155" s="431"/>
      <c r="FB155" s="1" t="s">
        <v>190</v>
      </c>
      <c r="FC155" s="431">
        <v>217.5</v>
      </c>
      <c r="FD155" s="1" t="s">
        <v>186</v>
      </c>
      <c r="FE155" s="496">
        <v>240.59999999999673</v>
      </c>
      <c r="FF155" s="1" t="s">
        <v>187</v>
      </c>
      <c r="FG155" s="427">
        <v>225.40000000000509</v>
      </c>
      <c r="FH155" s="432" t="s">
        <v>188</v>
      </c>
      <c r="FJ155" s="431"/>
      <c r="FK155" s="1" t="s">
        <v>190</v>
      </c>
      <c r="FL155" s="431">
        <v>237.8</v>
      </c>
      <c r="FM155" s="1" t="s">
        <v>186</v>
      </c>
      <c r="FN155" s="496">
        <v>436.649999999996</v>
      </c>
      <c r="FO155" s="1" t="s">
        <v>187</v>
      </c>
      <c r="FP155" s="545">
        <v>556.00000000000182</v>
      </c>
      <c r="FQ155" s="432" t="s">
        <v>188</v>
      </c>
      <c r="FS155" s="431"/>
      <c r="FT155" s="1" t="s">
        <v>190</v>
      </c>
      <c r="FU155" s="431">
        <v>348.95</v>
      </c>
      <c r="FV155" s="1" t="s">
        <v>186</v>
      </c>
      <c r="FW155" s="496">
        <v>719.69999999999891</v>
      </c>
      <c r="FX155" s="1" t="s">
        <v>187</v>
      </c>
      <c r="FY155" s="213"/>
      <c r="FZ155" s="1" t="s">
        <v>188</v>
      </c>
      <c r="GB155" s="431"/>
      <c r="GC155" s="1" t="s">
        <v>190</v>
      </c>
      <c r="GD155" s="431">
        <v>248.6</v>
      </c>
      <c r="GE155" s="1" t="s">
        <v>186</v>
      </c>
      <c r="GF155" s="168">
        <v>55.19999999999709</v>
      </c>
      <c r="GG155" s="1" t="s">
        <v>187</v>
      </c>
      <c r="GH155" s="168"/>
      <c r="GI155" s="1" t="s">
        <v>188</v>
      </c>
      <c r="GK155" s="431"/>
      <c r="GL155" s="1" t="s">
        <v>190</v>
      </c>
      <c r="GM155" s="431">
        <v>2210.1999999999998</v>
      </c>
      <c r="GN155" s="1" t="s">
        <v>186</v>
      </c>
      <c r="GO155" s="496">
        <v>3390.7500000000018</v>
      </c>
      <c r="GP155" s="1" t="s">
        <v>187</v>
      </c>
      <c r="GQ155" s="545">
        <v>1625.7999999999956</v>
      </c>
      <c r="GR155" s="432" t="s">
        <v>188</v>
      </c>
      <c r="GT155" s="431"/>
      <c r="GU155" s="1" t="s">
        <v>190</v>
      </c>
      <c r="GV155" s="431">
        <v>146.9</v>
      </c>
      <c r="GW155" s="1" t="s">
        <v>186</v>
      </c>
      <c r="GX155" s="496">
        <v>586.50000000000182</v>
      </c>
      <c r="GY155" s="1" t="s">
        <v>187</v>
      </c>
      <c r="GZ155" s="213"/>
      <c r="HA155" s="1" t="s">
        <v>188</v>
      </c>
      <c r="HD155" s="1" t="s">
        <v>190</v>
      </c>
      <c r="HE155">
        <v>636</v>
      </c>
      <c r="HF155" s="1" t="s">
        <v>186</v>
      </c>
      <c r="HG155" s="168">
        <v>509.30000000000109</v>
      </c>
      <c r="HH155" s="1" t="s">
        <v>187</v>
      </c>
      <c r="HI155" s="168">
        <v>1132.4000000000005</v>
      </c>
      <c r="HJ155" s="1" t="s">
        <v>188</v>
      </c>
      <c r="HL155" s="431"/>
      <c r="HM155" s="1" t="s">
        <v>190</v>
      </c>
      <c r="HN155" s="431">
        <v>367.25</v>
      </c>
      <c r="HO155" s="1" t="s">
        <v>186</v>
      </c>
      <c r="HP155" s="496">
        <v>864.10000000000036</v>
      </c>
      <c r="HQ155" s="1" t="s">
        <v>187</v>
      </c>
      <c r="HR155" s="213"/>
      <c r="HS155" s="1" t="s">
        <v>188</v>
      </c>
      <c r="HU155" s="431"/>
      <c r="HV155" s="1" t="s">
        <v>190</v>
      </c>
      <c r="HW155" s="431">
        <v>3606.3</v>
      </c>
      <c r="HX155" s="1" t="s">
        <v>186</v>
      </c>
      <c r="HY155" s="496">
        <v>4080.2000000000007</v>
      </c>
      <c r="HZ155" s="1" t="s">
        <v>187</v>
      </c>
      <c r="IA155" s="545">
        <v>4964.800000000002</v>
      </c>
      <c r="IB155" s="432" t="s">
        <v>188</v>
      </c>
      <c r="ID155" s="431"/>
      <c r="IE155" s="1" t="s">
        <v>190</v>
      </c>
      <c r="IF155" s="431">
        <v>151.4</v>
      </c>
      <c r="IG155" s="1" t="s">
        <v>186</v>
      </c>
      <c r="IH155" s="496">
        <v>133.50000000000364</v>
      </c>
      <c r="II155" s="1" t="s">
        <v>187</v>
      </c>
      <c r="IJ155" s="213"/>
      <c r="IK155" s="1" t="s">
        <v>188</v>
      </c>
      <c r="IM155" s="431"/>
      <c r="IN155" s="1" t="s">
        <v>190</v>
      </c>
      <c r="IO155" s="431">
        <v>305.10000000000002</v>
      </c>
      <c r="IP155" s="1" t="s">
        <v>186</v>
      </c>
      <c r="IQ155" s="168">
        <v>223.10000000000218</v>
      </c>
      <c r="IR155" s="1" t="s">
        <v>187</v>
      </c>
      <c r="IS155" s="168"/>
      <c r="IT155" s="1" t="s">
        <v>188</v>
      </c>
      <c r="IW155" s="1" t="s">
        <v>190</v>
      </c>
      <c r="IX155">
        <v>869.4</v>
      </c>
      <c r="IY155" s="1" t="s">
        <v>186</v>
      </c>
      <c r="IZ155" s="213">
        <v>275.19999999999709</v>
      </c>
      <c r="JA155" s="1" t="s">
        <v>187</v>
      </c>
      <c r="JB155" s="168">
        <v>487.69999999999891</v>
      </c>
      <c r="JC155" s="1" t="s">
        <v>188</v>
      </c>
      <c r="JE155" s="431"/>
      <c r="JF155" s="1" t="s">
        <v>190</v>
      </c>
      <c r="JG155" s="431">
        <v>313.7</v>
      </c>
      <c r="JH155" s="1" t="s">
        <v>186</v>
      </c>
      <c r="JI155" s="496">
        <v>586.39999999999054</v>
      </c>
      <c r="JJ155" s="1" t="s">
        <v>187</v>
      </c>
      <c r="JK155" s="427">
        <v>411.00000000000546</v>
      </c>
      <c r="JL155" s="432" t="s">
        <v>188</v>
      </c>
      <c r="JN155" s="431"/>
      <c r="JO155" s="1" t="s">
        <v>190</v>
      </c>
      <c r="JP155" s="431">
        <v>319.5</v>
      </c>
      <c r="JQ155" s="1" t="s">
        <v>186</v>
      </c>
      <c r="JR155" s="496">
        <v>331.99999999998909</v>
      </c>
      <c r="JS155" s="1" t="s">
        <v>187</v>
      </c>
      <c r="JT155" s="213"/>
      <c r="JU155" s="1" t="s">
        <v>188</v>
      </c>
      <c r="JW155" s="431"/>
      <c r="JX155" s="1" t="s">
        <v>190</v>
      </c>
      <c r="JY155" s="431">
        <v>3773.2</v>
      </c>
      <c r="JZ155" s="1" t="s">
        <v>186</v>
      </c>
      <c r="KA155" s="168">
        <v>3222.2999999999956</v>
      </c>
      <c r="KB155" s="1" t="s">
        <v>187</v>
      </c>
      <c r="KC155" s="545">
        <v>3795.8999999999978</v>
      </c>
      <c r="KD155" s="432" t="s">
        <v>188</v>
      </c>
      <c r="KG155" s="1" t="s">
        <v>190</v>
      </c>
      <c r="KH155">
        <v>115.5</v>
      </c>
      <c r="KI155" s="1" t="s">
        <v>186</v>
      </c>
      <c r="KJ155" s="168">
        <v>245.49999999999636</v>
      </c>
      <c r="KK155" s="1" t="s">
        <v>187</v>
      </c>
      <c r="KL155" s="213">
        <v>221.99999999999909</v>
      </c>
      <c r="KM155" s="1" t="s">
        <v>188</v>
      </c>
      <c r="KO155" s="431"/>
      <c r="KP155" s="1" t="s">
        <v>190</v>
      </c>
      <c r="KQ155" s="431">
        <v>310</v>
      </c>
      <c r="KR155" s="1" t="s">
        <v>186</v>
      </c>
      <c r="KS155" s="496">
        <v>335.29999999999563</v>
      </c>
      <c r="KT155" s="1" t="s">
        <v>187</v>
      </c>
      <c r="KU155" s="213"/>
      <c r="KV155" s="1" t="s">
        <v>188</v>
      </c>
      <c r="KX155" s="431"/>
      <c r="KY155" s="1" t="s">
        <v>190</v>
      </c>
      <c r="KZ155" s="431">
        <v>290.5</v>
      </c>
      <c r="LA155" s="1" t="s">
        <v>186</v>
      </c>
      <c r="LB155" s="168">
        <v>92.899999999997817</v>
      </c>
      <c r="LC155" s="1" t="s">
        <v>187</v>
      </c>
      <c r="LD155" s="168"/>
      <c r="LE155" s="1" t="s">
        <v>188</v>
      </c>
      <c r="LG155" s="431"/>
      <c r="LH155" s="1" t="s">
        <v>190</v>
      </c>
      <c r="LI155" s="431">
        <v>0</v>
      </c>
      <c r="LJ155" s="1" t="s">
        <v>186</v>
      </c>
      <c r="LK155" s="185">
        <v>87.699999999998909</v>
      </c>
      <c r="LL155" s="1" t="s">
        <v>187</v>
      </c>
      <c r="LM155" s="185"/>
      <c r="LN155" s="1" t="s">
        <v>188</v>
      </c>
      <c r="LQ155" s="1" t="s">
        <v>190</v>
      </c>
      <c r="LR155">
        <v>466.3</v>
      </c>
      <c r="LS155" s="1" t="s">
        <v>186</v>
      </c>
      <c r="LT155" s="168">
        <v>517.69999999999709</v>
      </c>
      <c r="LU155" s="1" t="s">
        <v>187</v>
      </c>
      <c r="LV155" s="168">
        <v>161.30000000000018</v>
      </c>
      <c r="LW155" s="1" t="s">
        <v>188</v>
      </c>
      <c r="LY155" s="431"/>
      <c r="LZ155" s="1" t="s">
        <v>190</v>
      </c>
      <c r="MA155" s="431">
        <v>247.7</v>
      </c>
      <c r="MB155" s="1" t="s">
        <v>186</v>
      </c>
      <c r="MC155" s="168">
        <v>442.59999999999854</v>
      </c>
      <c r="MD155" s="1" t="s">
        <v>187</v>
      </c>
      <c r="ME155" s="168"/>
      <c r="MF155" s="1" t="s">
        <v>188</v>
      </c>
      <c r="MH155" s="431"/>
      <c r="MI155" s="1" t="s">
        <v>190</v>
      </c>
      <c r="MJ155" s="431">
        <v>545.9</v>
      </c>
      <c r="MK155" s="1" t="s">
        <v>186</v>
      </c>
      <c r="ML155" s="466">
        <v>426.19999999998981</v>
      </c>
      <c r="MM155" s="1" t="s">
        <v>187</v>
      </c>
      <c r="MN155" s="588">
        <v>1110.9000000000087</v>
      </c>
      <c r="MO155" s="432" t="s">
        <v>188</v>
      </c>
      <c r="MQ155" s="431"/>
      <c r="MR155" s="1" t="s">
        <v>190</v>
      </c>
      <c r="MS155" s="431">
        <v>336.5</v>
      </c>
      <c r="MT155" s="1" t="s">
        <v>186</v>
      </c>
      <c r="MU155" s="431">
        <v>205.5</v>
      </c>
      <c r="MV155" s="1" t="s">
        <v>187</v>
      </c>
      <c r="MW155" s="545">
        <v>252.99999999999272</v>
      </c>
      <c r="MX155" s="432" t="s">
        <v>188</v>
      </c>
    </row>
    <row r="156" spans="1:363" ht="18">
      <c r="A156" s="129" t="s">
        <v>2983</v>
      </c>
      <c r="B156" s="69">
        <f>SUM(D156:AAP156)</f>
        <v>48443.112499999988</v>
      </c>
      <c r="D156"/>
      <c r="E156" s="10">
        <f>D155*0.25</f>
        <v>0</v>
      </c>
      <c r="G156" s="10">
        <f>F155*0.5</f>
        <v>121</v>
      </c>
      <c r="I156" s="10">
        <f>H155*0.75</f>
        <v>133.05000000000001</v>
      </c>
      <c r="K156" s="10">
        <f>J155*1</f>
        <v>322.69999999999993</v>
      </c>
      <c r="N156" s="10">
        <f>M155*0.25</f>
        <v>0</v>
      </c>
      <c r="P156" s="10">
        <f>O155*0.5</f>
        <v>37.6</v>
      </c>
      <c r="R156" s="10">
        <f>Q155*0.75</f>
        <v>97.5</v>
      </c>
      <c r="T156" s="10">
        <f>S155*1</f>
        <v>70.499999999999943</v>
      </c>
      <c r="W156" s="10">
        <f>V155*0.25</f>
        <v>0</v>
      </c>
      <c r="Y156" s="10">
        <f>X155*0.5</f>
        <v>236.35</v>
      </c>
      <c r="Z156" s="165"/>
      <c r="AA156" s="10">
        <f>Z155*0.75</f>
        <v>797.17499999999995</v>
      </c>
      <c r="AC156" s="10">
        <f>AB155*1</f>
        <v>610.90000000000032</v>
      </c>
      <c r="AF156" s="10">
        <f>AE155*0.25</f>
        <v>0</v>
      </c>
      <c r="AH156" s="10">
        <f>AG155*0.5</f>
        <v>25.8</v>
      </c>
      <c r="AI156" s="165"/>
      <c r="AJ156" s="10">
        <f>AI155*0.75</f>
        <v>167.4749999999998</v>
      </c>
      <c r="AK156" s="165"/>
      <c r="AL156" s="10">
        <f>AK155*1</f>
        <v>160.39999999999964</v>
      </c>
      <c r="AO156" s="10">
        <f>AN155*0.25</f>
        <v>0</v>
      </c>
      <c r="AQ156" s="10">
        <f>AP155*0.5</f>
        <v>83.1</v>
      </c>
      <c r="AR156" s="165"/>
      <c r="AS156" s="10">
        <f>AR155*0.75</f>
        <v>63.374999999999318</v>
      </c>
      <c r="AT156" s="165"/>
      <c r="AU156" s="10">
        <f>AT155*1</f>
        <v>165.60000000000082</v>
      </c>
      <c r="AW156" s="31"/>
      <c r="AX156" s="10">
        <f>AW155*0.25</f>
        <v>0</v>
      </c>
      <c r="AZ156" s="10">
        <f>AY155*0.5</f>
        <v>177.65</v>
      </c>
      <c r="BA156" s="165"/>
      <c r="BB156" s="10">
        <f>BA155*0.75</f>
        <v>368.84999999999945</v>
      </c>
      <c r="BD156" s="10">
        <f>BC155*1</f>
        <v>524.30000000000064</v>
      </c>
      <c r="BG156" s="10">
        <f>BF155*0.25</f>
        <v>0</v>
      </c>
      <c r="BI156" s="10">
        <f>BH155*0.5</f>
        <v>453.15</v>
      </c>
      <c r="BJ156" s="165"/>
      <c r="BK156" s="10">
        <f>BJ155*0.75</f>
        <v>584.8499999999998</v>
      </c>
      <c r="BL156" s="165"/>
      <c r="BM156" s="10">
        <f>BL155*1</f>
        <v>869.69999999999891</v>
      </c>
      <c r="BP156" s="10">
        <f>BO155*0.25</f>
        <v>0</v>
      </c>
      <c r="BR156" s="10">
        <f>BQ155*0.5</f>
        <v>250.95</v>
      </c>
      <c r="BT156" s="10">
        <f>BS155*0.75</f>
        <v>496.31249999999966</v>
      </c>
      <c r="BV156" s="10">
        <f>BU155*1</f>
        <v>572.09999999999991</v>
      </c>
      <c r="BX156" s="173"/>
      <c r="BY156" s="10">
        <f>BX155*0.25</f>
        <v>0</v>
      </c>
      <c r="BZ156" s="173"/>
      <c r="CA156" s="10">
        <f>BZ155*0.5</f>
        <v>0</v>
      </c>
      <c r="CB156" s="177"/>
      <c r="CC156" s="10">
        <f>CB155*0.75</f>
        <v>245.62499999999932</v>
      </c>
      <c r="CD156" s="177"/>
      <c r="CE156" s="437">
        <f>CD155*1</f>
        <v>93.500000000001819</v>
      </c>
      <c r="CG156" s="431"/>
      <c r="CH156" s="10">
        <f>CG155*0.25</f>
        <v>0</v>
      </c>
      <c r="CI156" s="431"/>
      <c r="CJ156" s="10">
        <f>CI155*0.5</f>
        <v>327.60000000000002</v>
      </c>
      <c r="CK156" s="165"/>
      <c r="CL156" s="10">
        <f>CK155*0.75</f>
        <v>750.15000000000055</v>
      </c>
      <c r="CM156" s="165"/>
      <c r="CN156" s="10">
        <f>CM155*1</f>
        <v>0</v>
      </c>
      <c r="CP156" s="431"/>
      <c r="CQ156" s="10">
        <f>CP155*0.25</f>
        <v>0</v>
      </c>
      <c r="CR156" s="431"/>
      <c r="CS156" s="10">
        <f>CR155*0.5</f>
        <v>98.6</v>
      </c>
      <c r="CT156" s="165"/>
      <c r="CU156" s="10">
        <f>CT155*0.75</f>
        <v>154.12499999999932</v>
      </c>
      <c r="CV156" s="165"/>
      <c r="CW156" s="10">
        <f>CV155*1</f>
        <v>0</v>
      </c>
      <c r="CY156" s="431"/>
      <c r="CZ156" s="10">
        <f>CY155*0.25</f>
        <v>0</v>
      </c>
      <c r="DA156" s="431"/>
      <c r="DB156" s="10">
        <f>DA155*0.5</f>
        <v>213.85</v>
      </c>
      <c r="DC156" s="165"/>
      <c r="DD156" s="10">
        <f>DC155*0.75</f>
        <v>305.40000000000055</v>
      </c>
      <c r="DE156" s="165"/>
      <c r="DF156" s="437">
        <f>DE155*1</f>
        <v>198.70000000000073</v>
      </c>
      <c r="DH156" s="431"/>
      <c r="DI156" s="10">
        <f>DH155*0.25</f>
        <v>0</v>
      </c>
      <c r="DJ156" s="431"/>
      <c r="DK156" s="10">
        <f>DJ155*0.5</f>
        <v>68.95</v>
      </c>
      <c r="DL156" s="165"/>
      <c r="DM156" s="10">
        <f>DL155*0.75</f>
        <v>217.87500000000068</v>
      </c>
      <c r="DN156" s="165"/>
      <c r="DO156" s="10">
        <f>DN155*1</f>
        <v>0</v>
      </c>
      <c r="DQ156" s="431"/>
      <c r="DR156" s="10">
        <f>DQ155*0.25</f>
        <v>0</v>
      </c>
      <c r="DS156" s="431"/>
      <c r="DT156" s="10">
        <f>DS155*0.5</f>
        <v>97.6</v>
      </c>
      <c r="DU156" s="165"/>
      <c r="DV156" s="10">
        <f>DU155*0.75</f>
        <v>415.50000000000136</v>
      </c>
      <c r="DW156" s="165"/>
      <c r="DX156" s="437">
        <f>DW155*1</f>
        <v>111.30000000000109</v>
      </c>
      <c r="DZ156" s="431"/>
      <c r="EA156" s="10">
        <f>DZ155*0.25</f>
        <v>0</v>
      </c>
      <c r="EB156" s="431"/>
      <c r="EC156" s="10">
        <f>EB155*0.5</f>
        <v>121.85</v>
      </c>
      <c r="ED156" s="31"/>
      <c r="EE156" s="10">
        <f>ED155*0.75</f>
        <v>578.92499999999973</v>
      </c>
      <c r="EF156" s="31"/>
      <c r="EG156" s="10">
        <f>EF155*1</f>
        <v>0</v>
      </c>
      <c r="EI156" s="431"/>
      <c r="EJ156" s="10">
        <f>EI155*0.25</f>
        <v>0</v>
      </c>
      <c r="EK156" s="431"/>
      <c r="EL156" s="10">
        <f>EK155*0.5</f>
        <v>137.30000000000001</v>
      </c>
      <c r="EM156" s="165"/>
      <c r="EN156" s="10">
        <f>EM155*0.75</f>
        <v>98.325000000000273</v>
      </c>
      <c r="EO156" s="165"/>
      <c r="EP156" s="10">
        <f>EO155*1</f>
        <v>0</v>
      </c>
      <c r="ER156" s="431"/>
      <c r="ES156" s="10">
        <f>ER155*0.25</f>
        <v>0</v>
      </c>
      <c r="ET156" s="431"/>
      <c r="EU156" s="10">
        <f>ET155*0.5</f>
        <v>107.2</v>
      </c>
      <c r="EV156" s="165"/>
      <c r="EW156" s="10">
        <f>EV155*0.75</f>
        <v>225.37499999999864</v>
      </c>
      <c r="EX156" s="165"/>
      <c r="EY156" s="10">
        <f>EX155*1</f>
        <v>0</v>
      </c>
      <c r="FA156" s="431"/>
      <c r="FB156" s="10">
        <f>FA155*0.25</f>
        <v>0</v>
      </c>
      <c r="FC156" s="431"/>
      <c r="FD156" s="10">
        <f>FC155*0.5</f>
        <v>108.75</v>
      </c>
      <c r="FE156" s="31"/>
      <c r="FF156" s="10">
        <f>FE155*0.75</f>
        <v>180.44999999999754</v>
      </c>
      <c r="FG156" s="31"/>
      <c r="FH156" s="437">
        <f>FG155*1</f>
        <v>225.40000000000509</v>
      </c>
      <c r="FJ156" s="431"/>
      <c r="FK156" s="10">
        <f>FJ155*0.25</f>
        <v>0</v>
      </c>
      <c r="FL156" s="431"/>
      <c r="FM156" s="10">
        <f>FL155*0.5</f>
        <v>118.9</v>
      </c>
      <c r="FN156" s="165"/>
      <c r="FO156" s="10">
        <f>FN155*0.75</f>
        <v>327.487499999997</v>
      </c>
      <c r="FP156" s="165"/>
      <c r="FQ156" s="437">
        <f>FP155*1</f>
        <v>556.00000000000182</v>
      </c>
      <c r="FS156" s="431"/>
      <c r="FT156" s="10">
        <f>FS155*0.25</f>
        <v>0</v>
      </c>
      <c r="FU156" s="431"/>
      <c r="FV156" s="10">
        <f>FU155*0.5</f>
        <v>174.47499999999999</v>
      </c>
      <c r="FW156" s="165"/>
      <c r="FX156" s="10">
        <f>FW155*0.75</f>
        <v>539.77499999999918</v>
      </c>
      <c r="FY156" s="165"/>
      <c r="FZ156" s="10">
        <f>FY155*1</f>
        <v>0</v>
      </c>
      <c r="GB156" s="431"/>
      <c r="GC156" s="10">
        <f>GB155*0.25</f>
        <v>0</v>
      </c>
      <c r="GD156" s="431"/>
      <c r="GE156" s="10">
        <f>GD155*0.5</f>
        <v>124.3</v>
      </c>
      <c r="GF156" s="31"/>
      <c r="GG156" s="10">
        <f>GF155*0.75</f>
        <v>41.399999999997817</v>
      </c>
      <c r="GH156" s="31"/>
      <c r="GI156" s="10">
        <f>GH155*1</f>
        <v>0</v>
      </c>
      <c r="GK156" s="431"/>
      <c r="GL156" s="10">
        <f>GK155*0.25</f>
        <v>0</v>
      </c>
      <c r="GM156" s="431"/>
      <c r="GN156" s="10">
        <f>GM155*0.5</f>
        <v>1105.0999999999999</v>
      </c>
      <c r="GO156" s="165"/>
      <c r="GP156" s="10">
        <f>GO155*0.75</f>
        <v>2543.0625000000014</v>
      </c>
      <c r="GQ156" s="165"/>
      <c r="GR156" s="437">
        <f>GQ155*1</f>
        <v>1625.7999999999956</v>
      </c>
      <c r="GT156" s="431"/>
      <c r="GU156" s="10">
        <f>GT155*0.25</f>
        <v>0</v>
      </c>
      <c r="GV156" s="431"/>
      <c r="GW156" s="10">
        <f>GV155*0.5</f>
        <v>73.45</v>
      </c>
      <c r="GX156" s="165"/>
      <c r="GY156" s="10">
        <f>GX155*0.75</f>
        <v>439.87500000000136</v>
      </c>
      <c r="GZ156" s="165"/>
      <c r="HA156" s="10">
        <f>GZ155*1</f>
        <v>0</v>
      </c>
      <c r="HD156" s="10">
        <f>HC155*0.25</f>
        <v>0</v>
      </c>
      <c r="HF156" s="10">
        <f>HE155*0.5</f>
        <v>318</v>
      </c>
      <c r="HH156" s="10">
        <f>HG155*0.75</f>
        <v>381.97500000000082</v>
      </c>
      <c r="HJ156" s="10">
        <f>HI155*1</f>
        <v>1132.4000000000005</v>
      </c>
      <c r="HL156" s="431"/>
      <c r="HM156" s="10">
        <f>HL155*0.25</f>
        <v>0</v>
      </c>
      <c r="HN156" s="431"/>
      <c r="HO156" s="10">
        <f>HN155*0.5</f>
        <v>183.625</v>
      </c>
      <c r="HP156" s="431"/>
      <c r="HQ156" s="10">
        <f>HP155*0.75</f>
        <v>648.07500000000027</v>
      </c>
      <c r="HS156" s="10">
        <f>HR155*1</f>
        <v>0</v>
      </c>
      <c r="HU156" s="431"/>
      <c r="HV156" s="10">
        <f>HU155*0.25</f>
        <v>0</v>
      </c>
      <c r="HW156" s="431"/>
      <c r="HX156" s="10">
        <f>HW155*0.5</f>
        <v>1803.15</v>
      </c>
      <c r="HY156" s="431"/>
      <c r="HZ156" s="10">
        <f>HY155*0.75</f>
        <v>3060.1500000000005</v>
      </c>
      <c r="IB156" s="437">
        <f>IA155*1</f>
        <v>4964.800000000002</v>
      </c>
      <c r="ID156" s="431"/>
      <c r="IE156" s="10">
        <f>ID155*0.25</f>
        <v>0</v>
      </c>
      <c r="IF156" s="431"/>
      <c r="IG156" s="10">
        <f>IF155*0.5</f>
        <v>75.7</v>
      </c>
      <c r="IH156" s="431"/>
      <c r="II156" s="10">
        <f>IH155*0.75</f>
        <v>100.12500000000273</v>
      </c>
      <c r="IK156" s="10">
        <f>IJ155*1</f>
        <v>0</v>
      </c>
      <c r="IM156" s="431"/>
      <c r="IN156" s="10">
        <f>IM155*0.25</f>
        <v>0</v>
      </c>
      <c r="IO156" s="431"/>
      <c r="IP156" s="10">
        <f>IO155*0.5</f>
        <v>152.55000000000001</v>
      </c>
      <c r="IQ156" s="431"/>
      <c r="IR156" s="10">
        <f>IQ155*0.75</f>
        <v>167.32500000000164</v>
      </c>
      <c r="IT156" s="10">
        <f>IS155*1</f>
        <v>0</v>
      </c>
      <c r="IW156" s="10">
        <f>IV155*0.25</f>
        <v>0</v>
      </c>
      <c r="IY156" s="10">
        <f>IX155*0.5</f>
        <v>434.7</v>
      </c>
      <c r="JA156" s="10">
        <f>IZ155*0.75</f>
        <v>206.39999999999782</v>
      </c>
      <c r="JC156" s="10">
        <f>JB155*1</f>
        <v>487.69999999999891</v>
      </c>
      <c r="JE156" s="431"/>
      <c r="JF156" s="10">
        <f>JE155*0.25</f>
        <v>0</v>
      </c>
      <c r="JG156" s="431"/>
      <c r="JH156" s="10">
        <f>JG155*0.5</f>
        <v>156.85</v>
      </c>
      <c r="JI156" s="431"/>
      <c r="JJ156" s="10">
        <f>JI155*0.75</f>
        <v>439.79999999999291</v>
      </c>
      <c r="JL156" s="437">
        <f>JK155*1</f>
        <v>411.00000000000546</v>
      </c>
      <c r="JN156" s="431"/>
      <c r="JO156" s="10">
        <f>JN155*0.25</f>
        <v>0</v>
      </c>
      <c r="JP156" s="431"/>
      <c r="JQ156" s="10">
        <f>JP155*0.5</f>
        <v>159.75</v>
      </c>
      <c r="JR156" s="431"/>
      <c r="JS156" s="10">
        <f>JR155*0.75</f>
        <v>248.99999999999181</v>
      </c>
      <c r="JU156" s="10">
        <f>JT155*1</f>
        <v>0</v>
      </c>
      <c r="JW156" s="431"/>
      <c r="JX156" s="10">
        <f>JW155*0.25</f>
        <v>0</v>
      </c>
      <c r="JY156" s="431"/>
      <c r="JZ156" s="10">
        <f>JY155*0.5</f>
        <v>1886.6</v>
      </c>
      <c r="KA156" s="431"/>
      <c r="KB156" s="10">
        <f>KA155*0.75</f>
        <v>2416.7249999999967</v>
      </c>
      <c r="KD156" s="437">
        <f t="shared" ref="KD156" si="49">KC155*1</f>
        <v>3795.8999999999978</v>
      </c>
      <c r="KG156" s="10">
        <f>KF155*0.25</f>
        <v>0</v>
      </c>
      <c r="KI156" s="10">
        <f>KH155*0.5</f>
        <v>57.75</v>
      </c>
      <c r="KK156" s="10">
        <f>KJ155*0.75</f>
        <v>184.12499999999727</v>
      </c>
      <c r="KM156" s="10">
        <f>KL155*1</f>
        <v>221.99999999999909</v>
      </c>
      <c r="KO156" s="431"/>
      <c r="KP156" s="10">
        <f>KO155*0.25</f>
        <v>0</v>
      </c>
      <c r="KQ156" s="431"/>
      <c r="KR156" s="10">
        <f>KQ155*0.5</f>
        <v>155</v>
      </c>
      <c r="KS156" s="431"/>
      <c r="KT156" s="10">
        <f>KS155*0.75</f>
        <v>251.47499999999673</v>
      </c>
      <c r="KV156" s="10">
        <f>KU155*1</f>
        <v>0</v>
      </c>
      <c r="KX156" s="431"/>
      <c r="KY156" s="10">
        <f>KX155*0.25</f>
        <v>0</v>
      </c>
      <c r="KZ156" s="431"/>
      <c r="LA156" s="10">
        <f>KZ155*0.5</f>
        <v>145.25</v>
      </c>
      <c r="LB156" s="431"/>
      <c r="LC156" s="10">
        <f>LB155*0.75</f>
        <v>69.674999999998363</v>
      </c>
      <c r="LE156" s="10">
        <f>LD155*1</f>
        <v>0</v>
      </c>
      <c r="LG156" s="431"/>
      <c r="LH156" s="10">
        <f>LG155*0.25</f>
        <v>0</v>
      </c>
      <c r="LI156" s="431"/>
      <c r="LJ156" s="10">
        <f>LI155*0.5</f>
        <v>0</v>
      </c>
      <c r="LK156" s="29"/>
      <c r="LL156" s="10">
        <f>LK155*0.75</f>
        <v>65.774999999999181</v>
      </c>
      <c r="LM156" s="29"/>
      <c r="LN156" s="10">
        <f>LM155*1</f>
        <v>0</v>
      </c>
      <c r="LQ156" s="10">
        <f>LP155*0.25</f>
        <v>0</v>
      </c>
      <c r="LS156" s="10">
        <f>LR155*0.5</f>
        <v>233.15</v>
      </c>
      <c r="LU156" s="10">
        <f>LT155*0.75</f>
        <v>388.27499999999782</v>
      </c>
      <c r="LW156" s="10">
        <f>LV155*1</f>
        <v>161.30000000000018</v>
      </c>
      <c r="LY156" s="431"/>
      <c r="LZ156" s="10">
        <f>LY155*0.25</f>
        <v>0</v>
      </c>
      <c r="MA156" s="431"/>
      <c r="MB156" s="10">
        <f>MA155*0.5</f>
        <v>123.85</v>
      </c>
      <c r="MC156" s="431"/>
      <c r="MD156" s="10">
        <f>MC155*0.75</f>
        <v>331.94999999999891</v>
      </c>
      <c r="MF156" s="10">
        <f>ME155*1</f>
        <v>0</v>
      </c>
      <c r="MH156" s="431"/>
      <c r="MI156" s="10">
        <f>MH155*0.25</f>
        <v>0</v>
      </c>
      <c r="MJ156" s="431"/>
      <c r="MK156" s="10">
        <f>MJ155*0.5</f>
        <v>272.95</v>
      </c>
      <c r="ML156" s="431"/>
      <c r="MM156" s="10">
        <f>ML155*0.75</f>
        <v>319.64999999999236</v>
      </c>
      <c r="MO156" s="437">
        <f>MN155*1</f>
        <v>1110.9000000000087</v>
      </c>
      <c r="MQ156" s="431"/>
      <c r="MR156" s="10">
        <f>MQ155*0.25</f>
        <v>0</v>
      </c>
      <c r="MS156" s="431"/>
      <c r="MT156" s="10">
        <f>MS155*0.5</f>
        <v>168.25</v>
      </c>
      <c r="MU156" s="431"/>
      <c r="MV156" s="10">
        <f>MU155*0.75</f>
        <v>154.125</v>
      </c>
      <c r="MX156" s="437">
        <f>MW155*1</f>
        <v>252.99999999999272</v>
      </c>
    </row>
    <row r="157" spans="1:363" s="60" customFormat="1" ht="15.75">
      <c r="A157" s="377"/>
      <c r="B157" s="381"/>
      <c r="C157" s="379"/>
      <c r="E157" s="85"/>
      <c r="G157" s="85"/>
      <c r="I157" s="85"/>
      <c r="L157" s="379"/>
      <c r="N157" s="85"/>
      <c r="P157" s="85"/>
      <c r="R157" s="85"/>
      <c r="U157" s="379"/>
      <c r="W157" s="85"/>
      <c r="Y157" s="85"/>
      <c r="Z157" s="382"/>
      <c r="AD157" s="379"/>
      <c r="AF157" s="380"/>
      <c r="AI157" s="382"/>
      <c r="AK157" s="382"/>
      <c r="AM157" s="379"/>
      <c r="AO157" s="380"/>
      <c r="AR157" s="382"/>
      <c r="AT157" s="382"/>
      <c r="AV157" s="379"/>
      <c r="AW157" s="235"/>
      <c r="AX157" s="380"/>
      <c r="AY157" s="235"/>
      <c r="BA157" s="382"/>
      <c r="BE157" s="379"/>
      <c r="BG157" s="380"/>
      <c r="BJ157" s="382"/>
      <c r="BL157" s="382"/>
      <c r="BN157" s="379"/>
      <c r="BP157" s="380"/>
      <c r="BW157" s="379"/>
      <c r="BX157" s="384"/>
      <c r="BY157" s="380"/>
      <c r="BZ157" s="384"/>
      <c r="CB157" s="385"/>
      <c r="CD157" s="385"/>
      <c r="CE157" s="456"/>
      <c r="CF157" s="379"/>
      <c r="CG157" s="456"/>
      <c r="CH157" s="380"/>
      <c r="CI157" s="456"/>
      <c r="CK157" s="382"/>
      <c r="CM157" s="382"/>
      <c r="CO157" s="379"/>
      <c r="CP157" s="456"/>
      <c r="CQ157" s="380"/>
      <c r="CR157" s="456"/>
      <c r="CT157" s="382"/>
      <c r="CV157" s="382"/>
      <c r="CX157" s="379"/>
      <c r="CY157" s="456"/>
      <c r="CZ157" s="380"/>
      <c r="DA157" s="456"/>
      <c r="DC157" s="382"/>
      <c r="DE157" s="382"/>
      <c r="DF157" s="456"/>
      <c r="DG157" s="379"/>
      <c r="DH157" s="456"/>
      <c r="DI157" s="380"/>
      <c r="DJ157" s="456"/>
      <c r="DL157" s="382"/>
      <c r="DN157" s="382"/>
      <c r="DP157" s="379"/>
      <c r="DQ157" s="456"/>
      <c r="DR157" s="380"/>
      <c r="DS157" s="456"/>
      <c r="DU157" s="382"/>
      <c r="DW157" s="382"/>
      <c r="DX157" s="456"/>
      <c r="DY157" s="379"/>
      <c r="DZ157" s="456"/>
      <c r="EA157" s="380"/>
      <c r="EB157" s="456"/>
      <c r="ED157" s="235"/>
      <c r="EF157" s="235"/>
      <c r="EH157" s="379"/>
      <c r="EI157" s="456"/>
      <c r="EJ157" s="380"/>
      <c r="EK157" s="456"/>
      <c r="EM157" s="382"/>
      <c r="EO157" s="382"/>
      <c r="EQ157" s="379"/>
      <c r="ER157" s="456"/>
      <c r="ES157" s="380"/>
      <c r="ET157" s="456"/>
      <c r="EV157" s="382"/>
      <c r="EX157" s="382"/>
      <c r="EZ157" s="379"/>
      <c r="FA157" s="456"/>
      <c r="FB157" s="380"/>
      <c r="FC157" s="456"/>
      <c r="FE157" s="235"/>
      <c r="FG157" s="235"/>
      <c r="FH157" s="456"/>
      <c r="FI157" s="379"/>
      <c r="FJ157" s="456"/>
      <c r="FK157" s="380"/>
      <c r="FL157" s="456"/>
      <c r="FN157" s="382"/>
      <c r="FP157" s="382"/>
      <c r="FQ157" s="456"/>
      <c r="FR157" s="379"/>
      <c r="FS157" s="456"/>
      <c r="FT157" s="380"/>
      <c r="FU157" s="456"/>
      <c r="FW157" s="382"/>
      <c r="FY157" s="382"/>
      <c r="GA157" s="379"/>
      <c r="GB157" s="456"/>
      <c r="GC157" s="380"/>
      <c r="GD157" s="456"/>
      <c r="GF157" s="235"/>
      <c r="GH157" s="235"/>
      <c r="GJ157" s="379"/>
      <c r="GK157" s="456"/>
      <c r="GL157" s="380"/>
      <c r="GM157" s="456"/>
      <c r="GO157" s="382"/>
      <c r="GQ157" s="382"/>
      <c r="GR157" s="456"/>
      <c r="GS157" s="379"/>
      <c r="GT157" s="456"/>
      <c r="GU157" s="380"/>
      <c r="GV157" s="456"/>
      <c r="GX157" s="382"/>
      <c r="GZ157" s="382"/>
      <c r="HB157" s="379"/>
      <c r="HD157" s="380"/>
      <c r="HK157" s="379"/>
      <c r="HL157" s="456"/>
      <c r="HM157" s="380"/>
      <c r="HN157" s="456"/>
      <c r="HP157" s="456"/>
      <c r="HT157" s="379"/>
      <c r="HU157" s="456"/>
      <c r="HV157" s="380"/>
      <c r="HW157" s="456"/>
      <c r="HY157" s="456"/>
      <c r="IB157" s="456"/>
      <c r="IC157" s="379"/>
      <c r="ID157" s="456"/>
      <c r="IE157" s="380"/>
      <c r="IF157" s="456"/>
      <c r="IH157" s="456"/>
      <c r="IL157" s="379"/>
      <c r="IM157" s="456"/>
      <c r="IN157" s="380"/>
      <c r="IO157" s="456"/>
      <c r="IQ157" s="456"/>
      <c r="IU157" s="379"/>
      <c r="IW157" s="380"/>
      <c r="JD157" s="379"/>
      <c r="JE157" s="456"/>
      <c r="JF157" s="380"/>
      <c r="JG157" s="456"/>
      <c r="JI157" s="456"/>
      <c r="JL157" s="456"/>
      <c r="JM157" s="379"/>
      <c r="JN157" s="456"/>
      <c r="JO157" s="380"/>
      <c r="JP157" s="456"/>
      <c r="JR157" s="456"/>
      <c r="JV157" s="379"/>
      <c r="JW157" s="456"/>
      <c r="JX157" s="380"/>
      <c r="JY157" s="456"/>
      <c r="KA157" s="456"/>
      <c r="KD157" s="456"/>
      <c r="KE157" s="379"/>
      <c r="KG157" s="380"/>
      <c r="KN157" s="379"/>
      <c r="KO157" s="456"/>
      <c r="KP157" s="380"/>
      <c r="KQ157" s="456"/>
      <c r="KS157" s="456"/>
      <c r="KW157" s="379"/>
      <c r="KX157" s="456"/>
      <c r="KY157" s="380"/>
      <c r="KZ157" s="456"/>
      <c r="LB157" s="456"/>
      <c r="LF157" s="379"/>
      <c r="LG157" s="456"/>
      <c r="LH157" s="380"/>
      <c r="LI157" s="456"/>
      <c r="LK157" s="383"/>
      <c r="LM157" s="383"/>
      <c r="LO157" s="379"/>
      <c r="LQ157" s="380"/>
      <c r="LX157" s="379"/>
      <c r="LY157" s="456"/>
      <c r="LZ157" s="380"/>
      <c r="MA157" s="456"/>
      <c r="MC157" s="456"/>
      <c r="MG157" s="379"/>
      <c r="MH157" s="456"/>
      <c r="MI157" s="380"/>
      <c r="MJ157" s="456"/>
      <c r="ML157" s="456"/>
      <c r="MO157" s="456"/>
      <c r="MP157" s="379"/>
      <c r="MQ157" s="456"/>
      <c r="MR157" s="380"/>
      <c r="MS157" s="456"/>
      <c r="MU157" s="456"/>
      <c r="MX157" s="456"/>
      <c r="MY157" s="379"/>
    </row>
    <row r="158" spans="1:363" ht="18">
      <c r="A158" s="62" t="s">
        <v>1021</v>
      </c>
      <c r="B158" s="69"/>
      <c r="D158"/>
      <c r="E158" s="1" t="s">
        <v>190</v>
      </c>
      <c r="G158" s="1" t="s">
        <v>186</v>
      </c>
      <c r="H158">
        <v>188.6</v>
      </c>
      <c r="I158" s="1" t="s">
        <v>187</v>
      </c>
      <c r="J158" s="157">
        <v>102</v>
      </c>
      <c r="K158" s="1" t="s">
        <v>188</v>
      </c>
      <c r="N158" s="1" t="s">
        <v>190</v>
      </c>
      <c r="P158" s="1" t="s">
        <v>186</v>
      </c>
      <c r="Q158">
        <v>75</v>
      </c>
      <c r="R158" s="1" t="s">
        <v>187</v>
      </c>
      <c r="S158" s="168">
        <v>66</v>
      </c>
      <c r="T158" s="1" t="s">
        <v>188</v>
      </c>
      <c r="W158" s="1" t="s">
        <v>190</v>
      </c>
      <c r="Y158" s="1" t="s">
        <v>186</v>
      </c>
      <c r="Z158" s="168">
        <v>541.90000000000032</v>
      </c>
      <c r="AA158" s="1" t="s">
        <v>187</v>
      </c>
      <c r="AB158" s="168">
        <v>390.09999999999968</v>
      </c>
      <c r="AC158" s="1" t="s">
        <v>188</v>
      </c>
      <c r="AF158" s="1" t="s">
        <v>190</v>
      </c>
      <c r="AH158" s="1" t="s">
        <v>186</v>
      </c>
      <c r="AI158" s="168">
        <v>133.50000000000023</v>
      </c>
      <c r="AJ158" s="1" t="s">
        <v>187</v>
      </c>
      <c r="AK158" s="168">
        <v>82.499999999999545</v>
      </c>
      <c r="AL158" s="1" t="s">
        <v>188</v>
      </c>
      <c r="AO158" s="1" t="s">
        <v>190</v>
      </c>
      <c r="AQ158" s="1" t="s">
        <v>186</v>
      </c>
      <c r="AR158" s="168">
        <v>201.00000000000023</v>
      </c>
      <c r="AS158" s="1" t="s">
        <v>187</v>
      </c>
      <c r="AT158" s="168">
        <v>117.00000000000045</v>
      </c>
      <c r="AU158" s="1" t="s">
        <v>188</v>
      </c>
      <c r="AW158" s="31"/>
      <c r="AX158" s="1" t="s">
        <v>190</v>
      </c>
      <c r="AZ158" s="1" t="s">
        <v>186</v>
      </c>
      <c r="BA158" s="168">
        <v>703.90000000000055</v>
      </c>
      <c r="BB158" s="1" t="s">
        <v>187</v>
      </c>
      <c r="BC158" s="168">
        <v>807.45000000000118</v>
      </c>
      <c r="BD158" s="1" t="s">
        <v>188</v>
      </c>
      <c r="BG158" s="1" t="s">
        <v>190</v>
      </c>
      <c r="BI158" s="1" t="s">
        <v>186</v>
      </c>
      <c r="BJ158" s="168">
        <v>588.400000000001</v>
      </c>
      <c r="BK158" s="1" t="s">
        <v>187</v>
      </c>
      <c r="BL158" s="168">
        <v>228.20000000000255</v>
      </c>
      <c r="BM158" s="1" t="s">
        <v>188</v>
      </c>
      <c r="BP158" s="1" t="s">
        <v>190</v>
      </c>
      <c r="BR158" s="1" t="s">
        <v>186</v>
      </c>
      <c r="BS158" s="168">
        <v>396.00000000000182</v>
      </c>
      <c r="BT158" s="1" t="s">
        <v>187</v>
      </c>
      <c r="BU158" s="168">
        <v>299.90000000000009</v>
      </c>
      <c r="BV158" s="1" t="s">
        <v>188</v>
      </c>
      <c r="BX158" s="173"/>
      <c r="BY158" s="1" t="s">
        <v>190</v>
      </c>
      <c r="BZ158" s="173"/>
      <c r="CA158" s="1" t="s">
        <v>186</v>
      </c>
      <c r="CB158" s="176">
        <v>244.00000000000182</v>
      </c>
      <c r="CC158" s="1" t="s">
        <v>187</v>
      </c>
      <c r="CD158" s="427">
        <v>104.50000000000182</v>
      </c>
      <c r="CE158" s="432" t="s">
        <v>188</v>
      </c>
      <c r="CG158" s="431"/>
      <c r="CH158" s="1" t="s">
        <v>190</v>
      </c>
      <c r="CI158" s="431"/>
      <c r="CJ158" s="1" t="s">
        <v>186</v>
      </c>
      <c r="CK158" s="168">
        <v>884.70000000000073</v>
      </c>
      <c r="CL158" s="1" t="s">
        <v>187</v>
      </c>
      <c r="CM158" s="168"/>
      <c r="CN158" s="1" t="s">
        <v>188</v>
      </c>
      <c r="CP158" s="431"/>
      <c r="CQ158" s="1" t="s">
        <v>190</v>
      </c>
      <c r="CR158" s="431"/>
      <c r="CS158" s="1" t="s">
        <v>186</v>
      </c>
      <c r="CT158" s="168">
        <v>98.600000000001273</v>
      </c>
      <c r="CU158" s="1" t="s">
        <v>187</v>
      </c>
      <c r="CV158" s="168"/>
      <c r="CW158" s="1" t="s">
        <v>188</v>
      </c>
      <c r="CY158" s="431"/>
      <c r="CZ158" s="1" t="s">
        <v>190</v>
      </c>
      <c r="DA158" s="431"/>
      <c r="DB158" s="1" t="s">
        <v>186</v>
      </c>
      <c r="DC158" s="168">
        <v>11.700000000001637</v>
      </c>
      <c r="DD158" s="1" t="s">
        <v>187</v>
      </c>
      <c r="DE158" s="545">
        <v>270.50000000000182</v>
      </c>
      <c r="DF158" s="432" t="s">
        <v>188</v>
      </c>
      <c r="DH158" s="431"/>
      <c r="DI158" s="1" t="s">
        <v>190</v>
      </c>
      <c r="DJ158" s="431"/>
      <c r="DK158" s="1" t="s">
        <v>186</v>
      </c>
      <c r="DL158" s="168">
        <v>72.700000000001637</v>
      </c>
      <c r="DM158" s="1" t="s">
        <v>187</v>
      </c>
      <c r="DN158" s="168"/>
      <c r="DO158" s="1" t="s">
        <v>188</v>
      </c>
      <c r="DQ158" s="431"/>
      <c r="DR158" s="1" t="s">
        <v>190</v>
      </c>
      <c r="DS158" s="431"/>
      <c r="DT158" s="1" t="s">
        <v>186</v>
      </c>
      <c r="DU158" s="496">
        <v>120</v>
      </c>
      <c r="DV158" s="1" t="s">
        <v>187</v>
      </c>
      <c r="DW158" s="545">
        <v>51.000000000001819</v>
      </c>
      <c r="DX158" s="432" t="s">
        <v>188</v>
      </c>
      <c r="DZ158" s="431"/>
      <c r="EA158" s="1" t="s">
        <v>190</v>
      </c>
      <c r="EB158" s="431"/>
      <c r="EC158" s="1" t="s">
        <v>186</v>
      </c>
      <c r="ED158" s="168">
        <v>417.70000000000073</v>
      </c>
      <c r="EE158" s="1" t="s">
        <v>187</v>
      </c>
      <c r="EF158" s="168"/>
      <c r="EG158" s="1" t="s">
        <v>188</v>
      </c>
      <c r="EI158" s="431"/>
      <c r="EJ158" s="1" t="s">
        <v>190</v>
      </c>
      <c r="EK158" s="431"/>
      <c r="EL158" s="1" t="s">
        <v>186</v>
      </c>
      <c r="EM158" s="496">
        <v>355.00000000000091</v>
      </c>
      <c r="EN158" s="1" t="s">
        <v>187</v>
      </c>
      <c r="EO158" s="213"/>
      <c r="EP158" s="1" t="s">
        <v>188</v>
      </c>
      <c r="ER158" s="431"/>
      <c r="ES158" s="1" t="s">
        <v>190</v>
      </c>
      <c r="ET158" s="431"/>
      <c r="EU158" s="1" t="s">
        <v>186</v>
      </c>
      <c r="EV158" s="168">
        <v>145.50000000000091</v>
      </c>
      <c r="EW158" s="1" t="s">
        <v>187</v>
      </c>
      <c r="EX158" s="168"/>
      <c r="EY158" s="1" t="s">
        <v>188</v>
      </c>
      <c r="FA158" s="431"/>
      <c r="FB158" s="1" t="s">
        <v>190</v>
      </c>
      <c r="FC158" s="431"/>
      <c r="FD158" s="1" t="s">
        <v>186</v>
      </c>
      <c r="FE158" s="496">
        <v>232.60000000000127</v>
      </c>
      <c r="FF158" s="1" t="s">
        <v>187</v>
      </c>
      <c r="FG158" s="427">
        <v>164.600000000004</v>
      </c>
      <c r="FH158" s="432" t="s">
        <v>188</v>
      </c>
      <c r="FJ158" s="431"/>
      <c r="FK158" s="1" t="s">
        <v>190</v>
      </c>
      <c r="FL158" s="431"/>
      <c r="FM158" s="1" t="s">
        <v>186</v>
      </c>
      <c r="FN158" s="496">
        <v>326.89999999999873</v>
      </c>
      <c r="FO158" s="1" t="s">
        <v>187</v>
      </c>
      <c r="FP158" s="545">
        <v>289.15000000000146</v>
      </c>
      <c r="FQ158" s="432" t="s">
        <v>188</v>
      </c>
      <c r="FS158" s="431"/>
      <c r="FT158" s="1" t="s">
        <v>190</v>
      </c>
      <c r="FU158" s="431"/>
      <c r="FV158" s="1" t="s">
        <v>186</v>
      </c>
      <c r="FW158" s="496">
        <v>411.50000000000091</v>
      </c>
      <c r="FX158" s="1" t="s">
        <v>187</v>
      </c>
      <c r="FY158" s="213"/>
      <c r="FZ158" s="1" t="s">
        <v>188</v>
      </c>
      <c r="GB158" s="431"/>
      <c r="GC158" s="1" t="s">
        <v>190</v>
      </c>
      <c r="GD158" s="431"/>
      <c r="GE158" s="1" t="s">
        <v>186</v>
      </c>
      <c r="GF158" s="168">
        <v>0</v>
      </c>
      <c r="GG158" s="1" t="s">
        <v>187</v>
      </c>
      <c r="GH158" s="168"/>
      <c r="GI158" s="1" t="s">
        <v>188</v>
      </c>
      <c r="GK158" s="431"/>
      <c r="GL158" s="1" t="s">
        <v>190</v>
      </c>
      <c r="GM158" s="431"/>
      <c r="GN158" s="1" t="s">
        <v>186</v>
      </c>
      <c r="GO158" s="496">
        <v>2722.2999999999984</v>
      </c>
      <c r="GP158" s="1" t="s">
        <v>187</v>
      </c>
      <c r="GQ158" s="545">
        <v>1743.5000000000018</v>
      </c>
      <c r="GR158" s="432" t="s">
        <v>188</v>
      </c>
      <c r="GT158" s="431"/>
      <c r="GU158" s="1" t="s">
        <v>190</v>
      </c>
      <c r="GV158" s="431"/>
      <c r="GW158" s="1" t="s">
        <v>186</v>
      </c>
      <c r="GX158" s="496">
        <v>226.70000000000073</v>
      </c>
      <c r="GY158" s="1" t="s">
        <v>187</v>
      </c>
      <c r="GZ158" s="213"/>
      <c r="HA158" s="1" t="s">
        <v>188</v>
      </c>
      <c r="HD158" s="1" t="s">
        <v>190</v>
      </c>
      <c r="HF158" s="1" t="s">
        <v>186</v>
      </c>
      <c r="HG158" s="168">
        <v>350.79999999999745</v>
      </c>
      <c r="HH158" s="1" t="s">
        <v>187</v>
      </c>
      <c r="HI158" s="168">
        <v>547.85000000000036</v>
      </c>
      <c r="HJ158" s="1" t="s">
        <v>188</v>
      </c>
      <c r="HL158" s="431"/>
      <c r="HM158" s="1" t="s">
        <v>190</v>
      </c>
      <c r="HN158" s="431"/>
      <c r="HO158" s="1" t="s">
        <v>186</v>
      </c>
      <c r="HP158" s="496">
        <v>566.09999999999673</v>
      </c>
      <c r="HQ158" s="1" t="s">
        <v>187</v>
      </c>
      <c r="HR158" s="213"/>
      <c r="HS158" s="1" t="s">
        <v>188</v>
      </c>
      <c r="HU158" s="431"/>
      <c r="HV158" s="1" t="s">
        <v>190</v>
      </c>
      <c r="HW158" s="431"/>
      <c r="HX158" s="1" t="s">
        <v>186</v>
      </c>
      <c r="HY158" s="496">
        <v>3278.2999999999975</v>
      </c>
      <c r="HZ158" s="1" t="s">
        <v>187</v>
      </c>
      <c r="IA158" s="545">
        <v>2459.1000000000031</v>
      </c>
      <c r="IB158" s="432" t="s">
        <v>188</v>
      </c>
      <c r="ID158" s="431"/>
      <c r="IE158" s="1" t="s">
        <v>190</v>
      </c>
      <c r="IF158" s="431"/>
      <c r="IG158" s="1" t="s">
        <v>186</v>
      </c>
      <c r="IH158" s="496">
        <v>299.09999999999854</v>
      </c>
      <c r="II158" s="1" t="s">
        <v>187</v>
      </c>
      <c r="IJ158" s="213"/>
      <c r="IK158" s="1" t="s">
        <v>188</v>
      </c>
      <c r="IM158" s="431"/>
      <c r="IN158" s="1" t="s">
        <v>190</v>
      </c>
      <c r="IO158" s="431"/>
      <c r="IP158" s="1" t="s">
        <v>186</v>
      </c>
      <c r="IQ158" s="168">
        <v>52.499999999998181</v>
      </c>
      <c r="IR158" s="1" t="s">
        <v>187</v>
      </c>
      <c r="IS158" s="168"/>
      <c r="IT158" s="1" t="s">
        <v>188</v>
      </c>
      <c r="IW158" s="1" t="s">
        <v>190</v>
      </c>
      <c r="IY158" s="1" t="s">
        <v>186</v>
      </c>
      <c r="IZ158" s="213">
        <v>262.39999999999782</v>
      </c>
      <c r="JA158" s="1" t="s">
        <v>187</v>
      </c>
      <c r="JB158" s="168">
        <v>316.40000000000009</v>
      </c>
      <c r="JC158" s="1" t="s">
        <v>188</v>
      </c>
      <c r="JE158" s="431"/>
      <c r="JF158" s="1" t="s">
        <v>190</v>
      </c>
      <c r="JG158" s="431"/>
      <c r="JH158" s="1" t="s">
        <v>186</v>
      </c>
      <c r="JI158" s="496">
        <v>189.90000000000509</v>
      </c>
      <c r="JJ158" s="1" t="s">
        <v>187</v>
      </c>
      <c r="JK158" s="427">
        <v>154.50000000000364</v>
      </c>
      <c r="JL158" s="432" t="s">
        <v>188</v>
      </c>
      <c r="JN158" s="431"/>
      <c r="JO158" s="1" t="s">
        <v>190</v>
      </c>
      <c r="JP158" s="431"/>
      <c r="JQ158" s="1" t="s">
        <v>186</v>
      </c>
      <c r="JR158" s="496">
        <v>144.50000000000364</v>
      </c>
      <c r="JS158" s="1" t="s">
        <v>187</v>
      </c>
      <c r="JT158" s="213"/>
      <c r="JU158" s="1" t="s">
        <v>188</v>
      </c>
      <c r="JW158" s="431"/>
      <c r="JX158" s="1" t="s">
        <v>190</v>
      </c>
      <c r="JY158" s="431"/>
      <c r="JZ158" s="1" t="s">
        <v>186</v>
      </c>
      <c r="KA158" s="168">
        <v>3280.9000000000015</v>
      </c>
      <c r="KB158" s="1" t="s">
        <v>187</v>
      </c>
      <c r="KC158" s="545">
        <v>1003.9000000000397</v>
      </c>
      <c r="KD158" s="432" t="s">
        <v>188</v>
      </c>
      <c r="KG158" s="1" t="s">
        <v>190</v>
      </c>
      <c r="KI158" s="1" t="s">
        <v>186</v>
      </c>
      <c r="KJ158" s="168">
        <v>54.900000000005093</v>
      </c>
      <c r="KK158" s="1" t="s">
        <v>187</v>
      </c>
      <c r="KL158" s="213">
        <v>79.100000000002183</v>
      </c>
      <c r="KM158" s="1" t="s">
        <v>188</v>
      </c>
      <c r="KO158" s="431"/>
      <c r="KP158" s="1" t="s">
        <v>190</v>
      </c>
      <c r="KQ158" s="431"/>
      <c r="KR158" s="1" t="s">
        <v>186</v>
      </c>
      <c r="KS158" s="496">
        <v>184.10000000000946</v>
      </c>
      <c r="KT158" s="1" t="s">
        <v>187</v>
      </c>
      <c r="KU158" s="213"/>
      <c r="KV158" s="1" t="s">
        <v>188</v>
      </c>
      <c r="KX158" s="431"/>
      <c r="KY158" s="1" t="s">
        <v>190</v>
      </c>
      <c r="KZ158" s="431"/>
      <c r="LA158" s="1" t="s">
        <v>186</v>
      </c>
      <c r="LB158" s="168">
        <v>98.800000000006548</v>
      </c>
      <c r="LC158" s="1" t="s">
        <v>187</v>
      </c>
      <c r="LD158" s="168"/>
      <c r="LE158" s="1" t="s">
        <v>188</v>
      </c>
      <c r="LG158" s="431"/>
      <c r="LH158" s="1" t="s">
        <v>190</v>
      </c>
      <c r="LI158" s="431"/>
      <c r="LJ158" s="1" t="s">
        <v>186</v>
      </c>
      <c r="LK158" s="185">
        <v>156.50000000000091</v>
      </c>
      <c r="LL158" s="1" t="s">
        <v>187</v>
      </c>
      <c r="LM158" s="185"/>
      <c r="LN158" s="1" t="s">
        <v>188</v>
      </c>
      <c r="LQ158" s="1" t="s">
        <v>190</v>
      </c>
      <c r="LS158" s="1" t="s">
        <v>186</v>
      </c>
      <c r="LT158" s="168">
        <v>453.40000000000509</v>
      </c>
      <c r="LU158" s="1" t="s">
        <v>187</v>
      </c>
      <c r="LV158" s="168">
        <v>167.69999999999982</v>
      </c>
      <c r="LW158" s="1" t="s">
        <v>188</v>
      </c>
      <c r="LY158" s="431"/>
      <c r="LZ158" s="1" t="s">
        <v>190</v>
      </c>
      <c r="MA158" s="431"/>
      <c r="MB158" s="1" t="s">
        <v>186</v>
      </c>
      <c r="MC158" s="168">
        <v>308.90000000000509</v>
      </c>
      <c r="MD158" s="1" t="s">
        <v>187</v>
      </c>
      <c r="ME158" s="168"/>
      <c r="MF158" s="1" t="s">
        <v>188</v>
      </c>
      <c r="MH158" s="431"/>
      <c r="MI158" s="1" t="s">
        <v>190</v>
      </c>
      <c r="MJ158" s="431"/>
      <c r="MK158" s="1" t="s">
        <v>186</v>
      </c>
      <c r="ML158" s="466">
        <v>491.200000000008</v>
      </c>
      <c r="MM158" s="1" t="s">
        <v>187</v>
      </c>
      <c r="MN158" s="588">
        <v>700.40000000001055</v>
      </c>
      <c r="MO158" s="432" t="s">
        <v>188</v>
      </c>
      <c r="MQ158" s="431"/>
      <c r="MR158" s="1" t="s">
        <v>190</v>
      </c>
      <c r="MS158" s="431"/>
      <c r="MT158" s="1" t="s">
        <v>186</v>
      </c>
      <c r="MU158" s="431">
        <v>403.49999999999454</v>
      </c>
      <c r="MV158" s="1" t="s">
        <v>187</v>
      </c>
      <c r="MW158" s="545">
        <v>285.25000000000364</v>
      </c>
      <c r="MX158" s="432" t="s">
        <v>188</v>
      </c>
    </row>
    <row r="159" spans="1:363" ht="18">
      <c r="A159" s="128" t="s">
        <v>2985</v>
      </c>
      <c r="B159" s="69">
        <f>SUM(D159:AAP159)</f>
        <v>25186.100000000115</v>
      </c>
      <c r="D159"/>
      <c r="E159" s="10">
        <f>D158*0.25</f>
        <v>0</v>
      </c>
      <c r="G159" s="10">
        <f>F158*0.5</f>
        <v>0</v>
      </c>
      <c r="I159" s="10">
        <f>H158*0.75</f>
        <v>141.44999999999999</v>
      </c>
      <c r="K159" s="10">
        <f>J158*1</f>
        <v>102</v>
      </c>
      <c r="N159" s="10">
        <f>M158*0.25</f>
        <v>0</v>
      </c>
      <c r="P159" s="10">
        <f>O158*0.5</f>
        <v>0</v>
      </c>
      <c r="R159" s="10">
        <f>Q158*0.75</f>
        <v>56.25</v>
      </c>
      <c r="T159" s="10">
        <f>S158*1</f>
        <v>66</v>
      </c>
      <c r="W159" s="10">
        <f>V158*0.25</f>
        <v>0</v>
      </c>
      <c r="Y159" s="10">
        <f>X158*0.5</f>
        <v>0</v>
      </c>
      <c r="Z159" s="29"/>
      <c r="AA159" s="10">
        <f>Z158*0.75</f>
        <v>406.42500000000024</v>
      </c>
      <c r="AC159" s="10">
        <f>AB158*1</f>
        <v>390.09999999999968</v>
      </c>
      <c r="AF159" s="10">
        <f>AE158*0.25</f>
        <v>0</v>
      </c>
      <c r="AH159" s="10">
        <f>AG158*0.5</f>
        <v>0</v>
      </c>
      <c r="AI159" s="165"/>
      <c r="AJ159" s="10">
        <f>AI158*0.75</f>
        <v>100.12500000000017</v>
      </c>
      <c r="AK159" s="165"/>
      <c r="AL159" s="10">
        <f>AK158*1</f>
        <v>82.499999999999545</v>
      </c>
      <c r="AO159" s="10">
        <f>AN158*0.25</f>
        <v>0</v>
      </c>
      <c r="AQ159" s="10">
        <f>AP158*0.5</f>
        <v>0</v>
      </c>
      <c r="AR159" s="165"/>
      <c r="AS159" s="10">
        <f>AR158*0.75</f>
        <v>150.75000000000017</v>
      </c>
      <c r="AU159" s="10">
        <f>AT158*1</f>
        <v>117.00000000000045</v>
      </c>
      <c r="AW159" s="31"/>
      <c r="AX159" s="10">
        <f>AW158*0.25</f>
        <v>0</v>
      </c>
      <c r="AZ159" s="10">
        <f>AY158*0.5</f>
        <v>0</v>
      </c>
      <c r="BA159" s="165"/>
      <c r="BB159" s="10">
        <f>BA158*0.75</f>
        <v>527.92500000000041</v>
      </c>
      <c r="BD159" s="10">
        <f>BC158*1</f>
        <v>807.45000000000118</v>
      </c>
      <c r="BG159" s="10">
        <f>BF158*0.25</f>
        <v>0</v>
      </c>
      <c r="BI159" s="10">
        <f>BH158*0.5</f>
        <v>0</v>
      </c>
      <c r="BJ159" s="165"/>
      <c r="BK159" s="10">
        <f>BJ158*0.75</f>
        <v>441.30000000000075</v>
      </c>
      <c r="BL159" s="165"/>
      <c r="BM159" s="10">
        <f>BL158*1</f>
        <v>228.20000000000255</v>
      </c>
      <c r="BP159" s="10">
        <f>BO158*0.25</f>
        <v>0</v>
      </c>
      <c r="BR159" s="10">
        <f>BQ158*0.5</f>
        <v>0</v>
      </c>
      <c r="BT159" s="10">
        <f>BS158*0.75</f>
        <v>297.00000000000136</v>
      </c>
      <c r="BV159" s="10">
        <f>BU158*1</f>
        <v>299.90000000000009</v>
      </c>
      <c r="BX159" s="173"/>
      <c r="BY159" s="10">
        <f>BX158*0.25</f>
        <v>0</v>
      </c>
      <c r="BZ159" s="173"/>
      <c r="CA159" s="10">
        <f>BZ158*0.5</f>
        <v>0</v>
      </c>
      <c r="CB159" s="177"/>
      <c r="CC159" s="10">
        <f>CB158*0.75</f>
        <v>183.00000000000136</v>
      </c>
      <c r="CD159" s="177"/>
      <c r="CE159" s="437">
        <f>CD158*1</f>
        <v>104.50000000000182</v>
      </c>
      <c r="CG159" s="431"/>
      <c r="CH159" s="10">
        <f>CG158*0.25</f>
        <v>0</v>
      </c>
      <c r="CI159" s="431"/>
      <c r="CJ159" s="10">
        <f>CI158*0.5</f>
        <v>0</v>
      </c>
      <c r="CK159" s="165"/>
      <c r="CL159" s="10">
        <f>CK158*0.75</f>
        <v>663.52500000000055</v>
      </c>
      <c r="CM159" s="165"/>
      <c r="CN159" s="10">
        <f>CM158*1</f>
        <v>0</v>
      </c>
      <c r="CP159" s="431"/>
      <c r="CQ159" s="10">
        <f>CP158*0.25</f>
        <v>0</v>
      </c>
      <c r="CR159" s="431"/>
      <c r="CS159" s="10">
        <f>CR158*0.5</f>
        <v>0</v>
      </c>
      <c r="CT159" s="165"/>
      <c r="CU159" s="10">
        <f>CT158*0.75</f>
        <v>73.950000000000955</v>
      </c>
      <c r="CV159" s="165"/>
      <c r="CW159" s="10">
        <f>CV158*1</f>
        <v>0</v>
      </c>
      <c r="CY159" s="431"/>
      <c r="CZ159" s="10">
        <f>CY158*0.25</f>
        <v>0</v>
      </c>
      <c r="DA159" s="431"/>
      <c r="DB159" s="10">
        <f>DA158*0.5</f>
        <v>0</v>
      </c>
      <c r="DC159" s="165"/>
      <c r="DD159" s="10">
        <f>DC158*0.75</f>
        <v>8.7750000000012278</v>
      </c>
      <c r="DF159" s="437">
        <f>DE158*1</f>
        <v>270.50000000000182</v>
      </c>
      <c r="DH159" s="431"/>
      <c r="DI159" s="10">
        <f>DH158*0.25</f>
        <v>0</v>
      </c>
      <c r="DJ159" s="431"/>
      <c r="DK159" s="10">
        <f>DJ158*0.5</f>
        <v>0</v>
      </c>
      <c r="DL159" s="165"/>
      <c r="DM159" s="10">
        <f>DL158*0.75</f>
        <v>54.525000000001228</v>
      </c>
      <c r="DN159" s="165"/>
      <c r="DO159" s="10">
        <f>DN158*1</f>
        <v>0</v>
      </c>
      <c r="DQ159" s="431"/>
      <c r="DR159" s="10">
        <f>DQ158*0.25</f>
        <v>0</v>
      </c>
      <c r="DS159" s="431"/>
      <c r="DT159" s="10">
        <f>DS158*0.5</f>
        <v>0</v>
      </c>
      <c r="DU159" s="165"/>
      <c r="DV159" s="10">
        <f>DU158*0.75</f>
        <v>90</v>
      </c>
      <c r="DX159" s="437">
        <f>DW158*1</f>
        <v>51.000000000001819</v>
      </c>
      <c r="DZ159" s="431"/>
      <c r="EA159" s="10">
        <f>DZ158*0.25</f>
        <v>0</v>
      </c>
      <c r="EB159" s="431"/>
      <c r="EC159" s="10">
        <f>EB158*0.5</f>
        <v>0</v>
      </c>
      <c r="ED159" s="31"/>
      <c r="EE159" s="10">
        <f>ED158*0.75</f>
        <v>313.27500000000055</v>
      </c>
      <c r="EF159" s="31"/>
      <c r="EG159" s="10">
        <f>EF158*1</f>
        <v>0</v>
      </c>
      <c r="EI159" s="431"/>
      <c r="EJ159" s="10">
        <f>EI158*0.25</f>
        <v>0</v>
      </c>
      <c r="EK159" s="431"/>
      <c r="EL159" s="10">
        <f>EK158*0.5</f>
        <v>0</v>
      </c>
      <c r="EM159" s="165"/>
      <c r="EN159" s="10">
        <f>EM158*0.75</f>
        <v>266.25000000000068</v>
      </c>
      <c r="EO159" s="165"/>
      <c r="EP159" s="10">
        <f>EO158*1</f>
        <v>0</v>
      </c>
      <c r="ER159" s="431"/>
      <c r="ES159" s="10">
        <f>ER158*0.25</f>
        <v>0</v>
      </c>
      <c r="ET159" s="431"/>
      <c r="EU159" s="10">
        <f>ET158*0.5</f>
        <v>0</v>
      </c>
      <c r="EV159" s="165"/>
      <c r="EW159" s="10">
        <f>EV158*0.75</f>
        <v>109.12500000000068</v>
      </c>
      <c r="EX159" s="165"/>
      <c r="EY159" s="10">
        <f>EX158*1</f>
        <v>0</v>
      </c>
      <c r="FA159" s="431"/>
      <c r="FB159" s="10">
        <f>FA158*0.25</f>
        <v>0</v>
      </c>
      <c r="FC159" s="431"/>
      <c r="FD159" s="10">
        <f>FC158*0.5</f>
        <v>0</v>
      </c>
      <c r="FE159" s="31"/>
      <c r="FF159" s="10">
        <f>FE158*0.75</f>
        <v>174.45000000000095</v>
      </c>
      <c r="FG159" s="31"/>
      <c r="FH159" s="437">
        <f>FG158*1</f>
        <v>164.600000000004</v>
      </c>
      <c r="FJ159" s="431"/>
      <c r="FK159" s="10">
        <f>FJ158*0.25</f>
        <v>0</v>
      </c>
      <c r="FL159" s="431"/>
      <c r="FM159" s="10">
        <f>FL158*0.5</f>
        <v>0</v>
      </c>
      <c r="FN159" s="165"/>
      <c r="FO159" s="10">
        <f>FN158*0.75</f>
        <v>245.17499999999905</v>
      </c>
      <c r="FP159" s="165"/>
      <c r="FQ159" s="437">
        <f>FP158*1</f>
        <v>289.15000000000146</v>
      </c>
      <c r="FS159" s="431"/>
      <c r="FT159" s="10">
        <f>FS158*0.25</f>
        <v>0</v>
      </c>
      <c r="FU159" s="431"/>
      <c r="FV159" s="10">
        <f>FU158*0.5</f>
        <v>0</v>
      </c>
      <c r="FW159" s="165"/>
      <c r="FX159" s="10">
        <f>FW158*0.75</f>
        <v>308.62500000000068</v>
      </c>
      <c r="FY159" s="165"/>
      <c r="FZ159" s="10">
        <f>FY158*1</f>
        <v>0</v>
      </c>
      <c r="GB159" s="431"/>
      <c r="GC159" s="10">
        <f>GB158*0.25</f>
        <v>0</v>
      </c>
      <c r="GD159" s="431"/>
      <c r="GE159" s="10">
        <f>GD158*0.5</f>
        <v>0</v>
      </c>
      <c r="GF159" s="31"/>
      <c r="GG159" s="10">
        <f>GF158*0.75</f>
        <v>0</v>
      </c>
      <c r="GH159" s="31"/>
      <c r="GI159" s="10">
        <f>GH158*1</f>
        <v>0</v>
      </c>
      <c r="GK159" s="431"/>
      <c r="GL159" s="10">
        <f>GK158*0.25</f>
        <v>0</v>
      </c>
      <c r="GM159" s="431"/>
      <c r="GN159" s="10">
        <f>GM158*0.5</f>
        <v>0</v>
      </c>
      <c r="GO159" s="165"/>
      <c r="GP159" s="10">
        <f>GO158*0.75</f>
        <v>2041.7249999999988</v>
      </c>
      <c r="GQ159" s="165"/>
      <c r="GR159" s="437">
        <f>GQ158*1</f>
        <v>1743.5000000000018</v>
      </c>
      <c r="GT159" s="431"/>
      <c r="GU159" s="10">
        <f>GT158*0.25</f>
        <v>0</v>
      </c>
      <c r="GV159" s="431"/>
      <c r="GW159" s="10">
        <f>GV158*0.5</f>
        <v>0</v>
      </c>
      <c r="GX159" s="165"/>
      <c r="GY159" s="10">
        <f>GX158*0.75</f>
        <v>170.02500000000055</v>
      </c>
      <c r="GZ159" s="165"/>
      <c r="HA159" s="10">
        <f>GZ158*1</f>
        <v>0</v>
      </c>
      <c r="HD159" s="10">
        <f>HC158*0.25</f>
        <v>0</v>
      </c>
      <c r="HF159" s="10">
        <f>HE158*0.5</f>
        <v>0</v>
      </c>
      <c r="HH159" s="10">
        <f>HG158*0.75</f>
        <v>263.09999999999809</v>
      </c>
      <c r="HJ159" s="10">
        <f>HI158*1</f>
        <v>547.85000000000036</v>
      </c>
      <c r="HL159" s="431"/>
      <c r="HM159" s="10">
        <f>HL158*0.25</f>
        <v>0</v>
      </c>
      <c r="HN159" s="431"/>
      <c r="HO159" s="10">
        <f>HN158*0.5</f>
        <v>0</v>
      </c>
      <c r="HP159" s="431"/>
      <c r="HQ159" s="10">
        <f>HP158*0.75</f>
        <v>424.57499999999754</v>
      </c>
      <c r="HS159" s="10">
        <f>HR158*1</f>
        <v>0</v>
      </c>
      <c r="HU159" s="431"/>
      <c r="HV159" s="10">
        <f>HU158*0.25</f>
        <v>0</v>
      </c>
      <c r="HW159" s="431"/>
      <c r="HX159" s="10">
        <f>HW158*0.5</f>
        <v>0</v>
      </c>
      <c r="HY159" s="431"/>
      <c r="HZ159" s="10">
        <f>HY158*0.75</f>
        <v>2458.7249999999981</v>
      </c>
      <c r="IB159" s="437">
        <f>IA158*1</f>
        <v>2459.1000000000031</v>
      </c>
      <c r="ID159" s="431"/>
      <c r="IE159" s="10">
        <f>ID158*0.25</f>
        <v>0</v>
      </c>
      <c r="IF159" s="431"/>
      <c r="IG159" s="10">
        <f>IF158*0.5</f>
        <v>0</v>
      </c>
      <c r="IH159" s="431"/>
      <c r="II159" s="10">
        <f>IH158*0.75</f>
        <v>224.32499999999891</v>
      </c>
      <c r="IK159" s="10">
        <f>IJ158*1</f>
        <v>0</v>
      </c>
      <c r="IM159" s="431"/>
      <c r="IN159" s="10">
        <f>IM158*0.25</f>
        <v>0</v>
      </c>
      <c r="IO159" s="431"/>
      <c r="IP159" s="10">
        <f>IO158*0.5</f>
        <v>0</v>
      </c>
      <c r="IQ159" s="431"/>
      <c r="IR159" s="10">
        <f>IQ158*0.75</f>
        <v>39.374999999998636</v>
      </c>
      <c r="IT159" s="10">
        <f>IS158*1</f>
        <v>0</v>
      </c>
      <c r="IW159" s="10">
        <f>IV158*0.25</f>
        <v>0</v>
      </c>
      <c r="IY159" s="10">
        <f>IX158*0.5</f>
        <v>0</v>
      </c>
      <c r="JA159" s="10">
        <f>IZ158*0.75</f>
        <v>196.79999999999836</v>
      </c>
      <c r="JC159" s="10">
        <f>JB158*1</f>
        <v>316.40000000000009</v>
      </c>
      <c r="JE159" s="431"/>
      <c r="JF159" s="10">
        <f>JE158*0.25</f>
        <v>0</v>
      </c>
      <c r="JG159" s="431"/>
      <c r="JH159" s="10">
        <f>JG158*0.5</f>
        <v>0</v>
      </c>
      <c r="JI159" s="431"/>
      <c r="JJ159" s="10">
        <f>JI158*0.75</f>
        <v>142.42500000000382</v>
      </c>
      <c r="JL159" s="437">
        <f>JK158*1</f>
        <v>154.50000000000364</v>
      </c>
      <c r="JN159" s="431"/>
      <c r="JO159" s="10">
        <f>JN158*0.25</f>
        <v>0</v>
      </c>
      <c r="JP159" s="431"/>
      <c r="JQ159" s="10">
        <f>JP158*0.5</f>
        <v>0</v>
      </c>
      <c r="JR159" s="431"/>
      <c r="JS159" s="10">
        <f>JR158*0.75</f>
        <v>108.37500000000273</v>
      </c>
      <c r="JU159" s="10">
        <f>JT158*1</f>
        <v>0</v>
      </c>
      <c r="JW159" s="431"/>
      <c r="JX159" s="10">
        <f>JW158*0.25</f>
        <v>0</v>
      </c>
      <c r="JY159" s="431"/>
      <c r="JZ159" s="10">
        <f>JY158*0.5</f>
        <v>0</v>
      </c>
      <c r="KA159" s="431"/>
      <c r="KB159" s="10">
        <f>KA158*0.75</f>
        <v>2460.6750000000011</v>
      </c>
      <c r="KD159" s="437">
        <f t="shared" ref="KD159" si="50">KC158*1</f>
        <v>1003.9000000000397</v>
      </c>
      <c r="KG159" s="10">
        <f>KF158*0.25</f>
        <v>0</v>
      </c>
      <c r="KI159" s="10">
        <f>KH158*0.5</f>
        <v>0</v>
      </c>
      <c r="KK159" s="10">
        <f>KJ158*0.75</f>
        <v>41.17500000000382</v>
      </c>
      <c r="KM159" s="10">
        <f>KL158*1</f>
        <v>79.100000000002183</v>
      </c>
      <c r="KO159" s="431"/>
      <c r="KP159" s="10">
        <f>KO158*0.25</f>
        <v>0</v>
      </c>
      <c r="KQ159" s="431"/>
      <c r="KR159" s="10">
        <f>KQ158*0.5</f>
        <v>0</v>
      </c>
      <c r="KS159" s="431"/>
      <c r="KT159" s="10">
        <f>KS158*0.75</f>
        <v>138.07500000000709</v>
      </c>
      <c r="KV159" s="10">
        <f>KU158*1</f>
        <v>0</v>
      </c>
      <c r="KX159" s="431"/>
      <c r="KY159" s="10">
        <f>KX158*0.25</f>
        <v>0</v>
      </c>
      <c r="KZ159" s="431"/>
      <c r="LA159" s="10">
        <f>KZ158*0.5</f>
        <v>0</v>
      </c>
      <c r="LB159" s="431"/>
      <c r="LC159" s="10">
        <f>LB158*0.75</f>
        <v>74.100000000004911</v>
      </c>
      <c r="LE159" s="10">
        <f>LD158*1</f>
        <v>0</v>
      </c>
      <c r="LG159" s="431"/>
      <c r="LH159" s="10">
        <f>LG158*0.25</f>
        <v>0</v>
      </c>
      <c r="LI159" s="431"/>
      <c r="LJ159" s="10">
        <f>LI158*0.5</f>
        <v>0</v>
      </c>
      <c r="LK159" s="29"/>
      <c r="LL159" s="10">
        <f>LK158*0.75</f>
        <v>117.37500000000068</v>
      </c>
      <c r="LM159" s="29"/>
      <c r="LN159" s="10">
        <f>LM158*1</f>
        <v>0</v>
      </c>
      <c r="LQ159" s="10">
        <f>LP158*0.25</f>
        <v>0</v>
      </c>
      <c r="LS159" s="10">
        <f>LR158*0.5</f>
        <v>0</v>
      </c>
      <c r="LU159" s="10">
        <f>LT158*0.75</f>
        <v>340.05000000000382</v>
      </c>
      <c r="LW159" s="10">
        <f>LV158*1</f>
        <v>167.69999999999982</v>
      </c>
      <c r="LY159" s="431"/>
      <c r="LZ159" s="10">
        <f>LY158*0.25</f>
        <v>0</v>
      </c>
      <c r="MA159" s="431"/>
      <c r="MB159" s="10">
        <f>MA158*0.5</f>
        <v>0</v>
      </c>
      <c r="MC159" s="431"/>
      <c r="MD159" s="10">
        <f>MC158*0.75</f>
        <v>231.67500000000382</v>
      </c>
      <c r="MF159" s="10">
        <f>ME158*1</f>
        <v>0</v>
      </c>
      <c r="MH159" s="431"/>
      <c r="MI159" s="10">
        <f>MH158*0.25</f>
        <v>0</v>
      </c>
      <c r="MJ159" s="431"/>
      <c r="MK159" s="10">
        <f>MJ158*0.5</f>
        <v>0</v>
      </c>
      <c r="ML159" s="431"/>
      <c r="MM159" s="10">
        <f>ML158*0.75</f>
        <v>368.400000000006</v>
      </c>
      <c r="MO159" s="437">
        <f>MN158*1</f>
        <v>700.40000000001055</v>
      </c>
      <c r="MQ159" s="431"/>
      <c r="MR159" s="10">
        <f>MQ158*0.25</f>
        <v>0</v>
      </c>
      <c r="MS159" s="431"/>
      <c r="MT159" s="10">
        <f>MS158*0.5</f>
        <v>0</v>
      </c>
      <c r="MU159" s="431"/>
      <c r="MV159" s="10">
        <f>MU158*0.75</f>
        <v>302.62499999999591</v>
      </c>
      <c r="MX159" s="437">
        <f>MW158*1</f>
        <v>285.25000000000364</v>
      </c>
    </row>
    <row r="160" spans="1:363" s="60" customFormat="1" ht="15.75">
      <c r="A160" s="61"/>
      <c r="B160" s="381"/>
      <c r="C160" s="379"/>
      <c r="E160" s="380"/>
      <c r="G160" s="380"/>
      <c r="L160" s="379"/>
      <c r="N160" s="380"/>
      <c r="P160" s="380"/>
      <c r="U160" s="379"/>
      <c r="W160" s="380"/>
      <c r="Y160" s="380"/>
      <c r="Z160" s="383"/>
      <c r="AB160" s="383"/>
      <c r="AD160" s="379"/>
      <c r="AF160" s="380"/>
      <c r="AI160" s="382"/>
      <c r="AK160" s="382"/>
      <c r="AM160" s="379"/>
      <c r="AO160" s="380"/>
      <c r="AR160" s="382"/>
      <c r="AV160" s="379"/>
      <c r="AW160" s="235"/>
      <c r="AX160" s="380"/>
      <c r="AY160" s="235"/>
      <c r="BA160" s="382"/>
      <c r="BC160" s="382"/>
      <c r="BE160" s="379"/>
      <c r="BG160" s="380"/>
      <c r="BJ160" s="382"/>
      <c r="BL160" s="382"/>
      <c r="BN160" s="379"/>
      <c r="BP160" s="380"/>
      <c r="BW160" s="379"/>
      <c r="BX160" s="384"/>
      <c r="BY160" s="380"/>
      <c r="BZ160" s="384"/>
      <c r="CB160" s="385"/>
      <c r="CD160" s="385"/>
      <c r="CE160" s="456"/>
      <c r="CF160" s="379"/>
      <c r="CG160" s="456"/>
      <c r="CH160" s="380"/>
      <c r="CI160" s="456"/>
      <c r="CK160" s="382"/>
      <c r="CM160" s="382"/>
      <c r="CO160" s="379"/>
      <c r="CP160" s="456"/>
      <c r="CQ160" s="380"/>
      <c r="CR160" s="456"/>
      <c r="CT160" s="382"/>
      <c r="CV160" s="382"/>
      <c r="CX160" s="379"/>
      <c r="CY160" s="456"/>
      <c r="CZ160" s="380"/>
      <c r="DA160" s="456"/>
      <c r="DC160" s="382"/>
      <c r="DF160" s="456"/>
      <c r="DG160" s="379"/>
      <c r="DH160" s="456"/>
      <c r="DI160" s="380"/>
      <c r="DJ160" s="456"/>
      <c r="DL160" s="382"/>
      <c r="DN160" s="382"/>
      <c r="DP160" s="379"/>
      <c r="DQ160" s="456"/>
      <c r="DR160" s="380"/>
      <c r="DS160" s="456"/>
      <c r="DU160" s="382"/>
      <c r="DX160" s="456"/>
      <c r="DY160" s="379"/>
      <c r="DZ160" s="456"/>
      <c r="EA160" s="380"/>
      <c r="EB160" s="456"/>
      <c r="ED160" s="235"/>
      <c r="EF160" s="235"/>
      <c r="EH160" s="379"/>
      <c r="EI160" s="456"/>
      <c r="EJ160" s="380"/>
      <c r="EK160" s="456"/>
      <c r="EM160" s="382"/>
      <c r="EO160" s="382"/>
      <c r="EQ160" s="379"/>
      <c r="ER160" s="456"/>
      <c r="ES160" s="380"/>
      <c r="ET160" s="456"/>
      <c r="EV160" s="382"/>
      <c r="EX160" s="382"/>
      <c r="EZ160" s="379"/>
      <c r="FA160" s="456"/>
      <c r="FB160" s="380"/>
      <c r="FC160" s="456"/>
      <c r="FE160" s="235"/>
      <c r="FG160" s="235"/>
      <c r="FH160" s="456"/>
      <c r="FI160" s="379"/>
      <c r="FJ160" s="456"/>
      <c r="FK160" s="380"/>
      <c r="FL160" s="456"/>
      <c r="FN160" s="382"/>
      <c r="FP160" s="382"/>
      <c r="FQ160" s="456"/>
      <c r="FR160" s="379"/>
      <c r="FS160" s="456"/>
      <c r="FT160" s="380"/>
      <c r="FU160" s="456"/>
      <c r="FW160" s="382"/>
      <c r="FY160" s="382"/>
      <c r="GA160" s="379"/>
      <c r="GB160" s="456"/>
      <c r="GC160" s="380"/>
      <c r="GD160" s="456"/>
      <c r="GF160" s="235"/>
      <c r="GH160" s="235"/>
      <c r="GJ160" s="379"/>
      <c r="GK160" s="456"/>
      <c r="GL160" s="380"/>
      <c r="GM160" s="456"/>
      <c r="GO160" s="382"/>
      <c r="GQ160" s="382"/>
      <c r="GR160" s="456"/>
      <c r="GS160" s="379"/>
      <c r="GT160" s="456"/>
      <c r="GU160" s="380"/>
      <c r="GV160" s="456"/>
      <c r="GX160" s="382"/>
      <c r="GZ160" s="382"/>
      <c r="HB160" s="379"/>
      <c r="HD160" s="380"/>
      <c r="HK160" s="379"/>
      <c r="HL160" s="456"/>
      <c r="HM160" s="380"/>
      <c r="HN160" s="456"/>
      <c r="HP160" s="456"/>
      <c r="HT160" s="379"/>
      <c r="HU160" s="456"/>
      <c r="HV160" s="380"/>
      <c r="HW160" s="456"/>
      <c r="HY160" s="456"/>
      <c r="IB160" s="456"/>
      <c r="IC160" s="379"/>
      <c r="ID160" s="456"/>
      <c r="IE160" s="380"/>
      <c r="IF160" s="456"/>
      <c r="IH160" s="456"/>
      <c r="IL160" s="379"/>
      <c r="IM160" s="456"/>
      <c r="IN160" s="380"/>
      <c r="IO160" s="456"/>
      <c r="IQ160" s="456"/>
      <c r="IU160" s="379"/>
      <c r="IW160" s="380"/>
      <c r="JD160" s="379"/>
      <c r="JE160" s="456"/>
      <c r="JF160" s="380"/>
      <c r="JG160" s="456"/>
      <c r="JI160" s="456"/>
      <c r="JL160" s="456"/>
      <c r="JM160" s="379"/>
      <c r="JN160" s="456"/>
      <c r="JO160" s="380"/>
      <c r="JP160" s="456"/>
      <c r="JR160" s="456"/>
      <c r="JV160" s="379"/>
      <c r="JW160" s="456"/>
      <c r="JX160" s="380"/>
      <c r="JY160" s="456"/>
      <c r="KA160" s="456"/>
      <c r="KD160" s="456"/>
      <c r="KE160" s="379"/>
      <c r="KG160" s="380"/>
      <c r="KN160" s="379"/>
      <c r="KO160" s="456"/>
      <c r="KP160" s="380"/>
      <c r="KQ160" s="456"/>
      <c r="KS160" s="456"/>
      <c r="KW160" s="379"/>
      <c r="KX160" s="456"/>
      <c r="KY160" s="380"/>
      <c r="KZ160" s="456"/>
      <c r="LB160" s="456"/>
      <c r="LF160" s="379"/>
      <c r="LG160" s="456"/>
      <c r="LH160" s="380"/>
      <c r="LI160" s="456"/>
      <c r="LK160" s="383"/>
      <c r="LM160" s="383"/>
      <c r="LO160" s="379"/>
      <c r="LQ160" s="380"/>
      <c r="LX160" s="379"/>
      <c r="LY160" s="456"/>
      <c r="LZ160" s="380"/>
      <c r="MA160" s="456"/>
      <c r="MC160" s="456"/>
      <c r="MG160" s="379"/>
      <c r="MH160" s="456"/>
      <c r="MI160" s="380"/>
      <c r="MJ160" s="456"/>
      <c r="ML160" s="456"/>
      <c r="MO160" s="456"/>
      <c r="MP160" s="379"/>
      <c r="MQ160" s="456"/>
      <c r="MR160" s="380"/>
      <c r="MS160" s="456"/>
      <c r="MU160" s="456"/>
      <c r="MX160" s="456"/>
      <c r="MY160" s="379"/>
    </row>
    <row r="161" spans="1:363" ht="18">
      <c r="A161" s="62" t="s">
        <v>29</v>
      </c>
      <c r="B161" s="69"/>
      <c r="D161">
        <v>593.1</v>
      </c>
      <c r="E161" s="1" t="s">
        <v>190</v>
      </c>
      <c r="F161">
        <v>582.1</v>
      </c>
      <c r="G161" s="1" t="s">
        <v>186</v>
      </c>
      <c r="I161" s="1" t="s">
        <v>187</v>
      </c>
      <c r="K161" s="1" t="s">
        <v>188</v>
      </c>
      <c r="M161">
        <v>252.5</v>
      </c>
      <c r="N161" s="1" t="s">
        <v>190</v>
      </c>
      <c r="O161">
        <v>140.30000000000001</v>
      </c>
      <c r="P161" s="1" t="s">
        <v>186</v>
      </c>
      <c r="R161" s="1" t="s">
        <v>187</v>
      </c>
      <c r="T161" s="1" t="s">
        <v>188</v>
      </c>
      <c r="V161">
        <v>452.55</v>
      </c>
      <c r="W161" s="1" t="s">
        <v>190</v>
      </c>
      <c r="X161">
        <v>581.5</v>
      </c>
      <c r="Y161" s="1" t="s">
        <v>186</v>
      </c>
      <c r="Z161" s="29"/>
      <c r="AA161" s="1" t="s">
        <v>187</v>
      </c>
      <c r="AB161" s="29"/>
      <c r="AC161" s="1" t="s">
        <v>188</v>
      </c>
      <c r="AE161">
        <v>163.19999999999999</v>
      </c>
      <c r="AF161" s="1" t="s">
        <v>190</v>
      </c>
      <c r="AG161">
        <v>88.4</v>
      </c>
      <c r="AH161" s="1" t="s">
        <v>186</v>
      </c>
      <c r="AI161" s="165"/>
      <c r="AJ161" s="1" t="s">
        <v>187</v>
      </c>
      <c r="AK161" s="165"/>
      <c r="AL161" s="1" t="s">
        <v>188</v>
      </c>
      <c r="AN161">
        <v>84.5</v>
      </c>
      <c r="AO161" s="1" t="s">
        <v>190</v>
      </c>
      <c r="AP161">
        <v>198.4</v>
      </c>
      <c r="AQ161" s="1" t="s">
        <v>186</v>
      </c>
      <c r="AR161" s="165"/>
      <c r="AS161" s="1" t="s">
        <v>187</v>
      </c>
      <c r="AU161" s="1" t="s">
        <v>188</v>
      </c>
      <c r="AW161" s="31">
        <v>212.25</v>
      </c>
      <c r="AX161" s="1" t="s">
        <v>190</v>
      </c>
      <c r="AY161" s="31">
        <v>218.9</v>
      </c>
      <c r="AZ161" s="1" t="s">
        <v>186</v>
      </c>
      <c r="BA161" s="165"/>
      <c r="BB161" s="1" t="s">
        <v>187</v>
      </c>
      <c r="BD161" s="1" t="s">
        <v>188</v>
      </c>
      <c r="BF161">
        <v>739.6</v>
      </c>
      <c r="BG161" s="1" t="s">
        <v>190</v>
      </c>
      <c r="BH161">
        <v>465.8</v>
      </c>
      <c r="BI161" s="1" t="s">
        <v>186</v>
      </c>
      <c r="BJ161" s="165"/>
      <c r="BK161" s="1" t="s">
        <v>187</v>
      </c>
      <c r="BM161" s="1" t="s">
        <v>188</v>
      </c>
      <c r="BO161">
        <v>308.7</v>
      </c>
      <c r="BP161" s="1" t="s">
        <v>190</v>
      </c>
      <c r="BQ161">
        <v>413.3</v>
      </c>
      <c r="BR161" s="1" t="s">
        <v>186</v>
      </c>
      <c r="BT161" s="1" t="s">
        <v>187</v>
      </c>
      <c r="BV161" s="1" t="s">
        <v>188</v>
      </c>
      <c r="BX161" s="90">
        <v>30.150000000000091</v>
      </c>
      <c r="BY161" s="1" t="s">
        <v>190</v>
      </c>
      <c r="BZ161" s="90">
        <v>52.000000000000909</v>
      </c>
      <c r="CA161" s="1" t="s">
        <v>186</v>
      </c>
      <c r="CB161" s="177"/>
      <c r="CC161" s="1" t="s">
        <v>187</v>
      </c>
      <c r="CD161" s="177"/>
      <c r="CE161" s="432" t="s">
        <v>188</v>
      </c>
      <c r="CG161" s="431">
        <v>512.20000000000005</v>
      </c>
      <c r="CH161" s="1" t="s">
        <v>190</v>
      </c>
      <c r="CI161" s="431">
        <v>475.7</v>
      </c>
      <c r="CJ161" s="1" t="s">
        <v>186</v>
      </c>
      <c r="CK161" s="165"/>
      <c r="CL161" s="1" t="s">
        <v>187</v>
      </c>
      <c r="CM161" s="165"/>
      <c r="CN161" s="1" t="s">
        <v>188</v>
      </c>
      <c r="CP161" s="431">
        <v>121</v>
      </c>
      <c r="CQ161" s="1" t="s">
        <v>190</v>
      </c>
      <c r="CR161" s="431">
        <v>151.19999999999999</v>
      </c>
      <c r="CS161" s="1" t="s">
        <v>186</v>
      </c>
      <c r="CT161" s="165"/>
      <c r="CU161" s="1" t="s">
        <v>187</v>
      </c>
      <c r="CV161" s="165"/>
      <c r="CW161" s="1" t="s">
        <v>188</v>
      </c>
      <c r="CY161" s="431">
        <v>156.30000000000001</v>
      </c>
      <c r="CZ161" s="1" t="s">
        <v>190</v>
      </c>
      <c r="DA161" s="431">
        <v>396</v>
      </c>
      <c r="DB161" s="1" t="s">
        <v>186</v>
      </c>
      <c r="DC161" s="165"/>
      <c r="DD161" s="1" t="s">
        <v>187</v>
      </c>
      <c r="DF161" s="432" t="s">
        <v>188</v>
      </c>
      <c r="DH161" s="431">
        <v>13.5</v>
      </c>
      <c r="DI161" s="1" t="s">
        <v>190</v>
      </c>
      <c r="DJ161" s="431">
        <v>47.2</v>
      </c>
      <c r="DK161" s="1" t="s">
        <v>186</v>
      </c>
      <c r="DL161" s="165"/>
      <c r="DM161" s="1" t="s">
        <v>187</v>
      </c>
      <c r="DN161" s="165"/>
      <c r="DO161" s="1" t="s">
        <v>188</v>
      </c>
      <c r="DQ161" s="431">
        <v>121.5</v>
      </c>
      <c r="DR161" s="1" t="s">
        <v>190</v>
      </c>
      <c r="DS161" s="431">
        <v>115.9</v>
      </c>
      <c r="DT161" s="1" t="s">
        <v>186</v>
      </c>
      <c r="DU161" s="165"/>
      <c r="DV161" s="1" t="s">
        <v>187</v>
      </c>
      <c r="DX161" s="432" t="s">
        <v>188</v>
      </c>
      <c r="DZ161" s="431">
        <v>368.5</v>
      </c>
      <c r="EA161" s="1" t="s">
        <v>190</v>
      </c>
      <c r="EB161" s="431">
        <v>195</v>
      </c>
      <c r="EC161" s="1" t="s">
        <v>186</v>
      </c>
      <c r="ED161" s="31"/>
      <c r="EE161" s="1" t="s">
        <v>187</v>
      </c>
      <c r="EF161" s="31"/>
      <c r="EG161" s="1" t="s">
        <v>188</v>
      </c>
      <c r="EI161" s="431">
        <v>197.5</v>
      </c>
      <c r="EJ161" s="1" t="s">
        <v>190</v>
      </c>
      <c r="EK161" s="431">
        <v>269.10000000000002</v>
      </c>
      <c r="EL161" s="1" t="s">
        <v>186</v>
      </c>
      <c r="EM161" s="165"/>
      <c r="EN161" s="1" t="s">
        <v>187</v>
      </c>
      <c r="EO161" s="165"/>
      <c r="EP161" s="1" t="s">
        <v>188</v>
      </c>
      <c r="ER161" s="431">
        <v>209.4</v>
      </c>
      <c r="ES161" s="1" t="s">
        <v>190</v>
      </c>
      <c r="ET161" s="431">
        <v>263.7</v>
      </c>
      <c r="EU161" s="1" t="s">
        <v>186</v>
      </c>
      <c r="EV161" s="165"/>
      <c r="EW161" s="1" t="s">
        <v>187</v>
      </c>
      <c r="EX161" s="165"/>
      <c r="EY161" s="1" t="s">
        <v>188</v>
      </c>
      <c r="FA161" s="431">
        <v>307.5</v>
      </c>
      <c r="FB161" s="1" t="s">
        <v>190</v>
      </c>
      <c r="FC161" s="431">
        <v>192</v>
      </c>
      <c r="FD161" s="1" t="s">
        <v>186</v>
      </c>
      <c r="FE161" s="31"/>
      <c r="FF161" s="1" t="s">
        <v>187</v>
      </c>
      <c r="FG161" s="31"/>
      <c r="FH161" s="432" t="s">
        <v>188</v>
      </c>
      <c r="FJ161" s="431">
        <v>353.7</v>
      </c>
      <c r="FK161" s="1" t="s">
        <v>190</v>
      </c>
      <c r="FL161" s="431">
        <v>278.2</v>
      </c>
      <c r="FM161" s="1" t="s">
        <v>186</v>
      </c>
      <c r="FN161" s="165"/>
      <c r="FO161" s="1" t="s">
        <v>187</v>
      </c>
      <c r="FP161" s="165"/>
      <c r="FQ161" s="432" t="s">
        <v>188</v>
      </c>
      <c r="FS161" s="431">
        <v>459.2</v>
      </c>
      <c r="FT161" s="1" t="s">
        <v>190</v>
      </c>
      <c r="FU161" s="431">
        <v>653.1</v>
      </c>
      <c r="FV161" s="1" t="s">
        <v>186</v>
      </c>
      <c r="FW161" s="165"/>
      <c r="FX161" s="1" t="s">
        <v>187</v>
      </c>
      <c r="FY161" s="165"/>
      <c r="FZ161" s="1" t="s">
        <v>188</v>
      </c>
      <c r="GB161" s="431">
        <v>194.2</v>
      </c>
      <c r="GC161" s="1" t="s">
        <v>190</v>
      </c>
      <c r="GD161" s="431">
        <v>120.3</v>
      </c>
      <c r="GE161" s="1" t="s">
        <v>186</v>
      </c>
      <c r="GF161" s="31"/>
      <c r="GG161" s="1" t="s">
        <v>187</v>
      </c>
      <c r="GH161" s="31"/>
      <c r="GI161" s="1" t="s">
        <v>188</v>
      </c>
      <c r="GK161" s="431">
        <v>3422</v>
      </c>
      <c r="GL161" s="1" t="s">
        <v>190</v>
      </c>
      <c r="GM161" s="431">
        <v>2560.9</v>
      </c>
      <c r="GN161" s="1" t="s">
        <v>186</v>
      </c>
      <c r="GO161" s="165"/>
      <c r="GP161" s="1" t="s">
        <v>187</v>
      </c>
      <c r="GQ161" s="165"/>
      <c r="GR161" s="432" t="s">
        <v>188</v>
      </c>
      <c r="GT161" s="431">
        <v>254.15</v>
      </c>
      <c r="GU161" s="1" t="s">
        <v>190</v>
      </c>
      <c r="GV161" s="431">
        <v>726.7</v>
      </c>
      <c r="GW161" s="1" t="s">
        <v>186</v>
      </c>
      <c r="GX161" s="165"/>
      <c r="GY161" s="1" t="s">
        <v>187</v>
      </c>
      <c r="GZ161" s="165"/>
      <c r="HA161" s="1" t="s">
        <v>188</v>
      </c>
      <c r="HC161">
        <v>765.5</v>
      </c>
      <c r="HD161" s="1" t="s">
        <v>190</v>
      </c>
      <c r="HE161">
        <v>290.10000000000002</v>
      </c>
      <c r="HF161" s="1" t="s">
        <v>186</v>
      </c>
      <c r="HH161" s="1" t="s">
        <v>187</v>
      </c>
      <c r="HJ161" s="1" t="s">
        <v>188</v>
      </c>
      <c r="HL161" s="431">
        <v>317.89999999999998</v>
      </c>
      <c r="HM161" s="1" t="s">
        <v>190</v>
      </c>
      <c r="HN161" s="431">
        <v>649.1</v>
      </c>
      <c r="HO161" s="1" t="s">
        <v>186</v>
      </c>
      <c r="HP161" s="431"/>
      <c r="HQ161" s="1" t="s">
        <v>187</v>
      </c>
      <c r="HS161" s="1" t="s">
        <v>188</v>
      </c>
      <c r="HU161" s="431">
        <v>3693.8</v>
      </c>
      <c r="HV161" s="1" t="s">
        <v>190</v>
      </c>
      <c r="HW161" s="431">
        <v>3151.4</v>
      </c>
      <c r="HX161" s="1" t="s">
        <v>186</v>
      </c>
      <c r="HY161" s="431"/>
      <c r="HZ161" s="1" t="s">
        <v>187</v>
      </c>
      <c r="IB161" s="432" t="s">
        <v>188</v>
      </c>
      <c r="ID161" s="431">
        <v>110.4</v>
      </c>
      <c r="IE161" s="1" t="s">
        <v>190</v>
      </c>
      <c r="IF161" s="431">
        <v>425.5</v>
      </c>
      <c r="IG161" s="1" t="s">
        <v>186</v>
      </c>
      <c r="IH161" s="431"/>
      <c r="II161" s="1" t="s">
        <v>187</v>
      </c>
      <c r="IK161" s="1" t="s">
        <v>188</v>
      </c>
      <c r="IM161" s="431">
        <v>259.10000000000002</v>
      </c>
      <c r="IN161" s="1" t="s">
        <v>190</v>
      </c>
      <c r="IO161" s="431">
        <v>32.1</v>
      </c>
      <c r="IP161" s="1" t="s">
        <v>186</v>
      </c>
      <c r="IQ161" s="431"/>
      <c r="IR161" s="1" t="s">
        <v>187</v>
      </c>
      <c r="IT161" s="1" t="s">
        <v>188</v>
      </c>
      <c r="IV161">
        <v>492.5</v>
      </c>
      <c r="IW161" s="1" t="s">
        <v>190</v>
      </c>
      <c r="IX161">
        <v>576.5</v>
      </c>
      <c r="IY161" s="1" t="s">
        <v>186</v>
      </c>
      <c r="JA161" s="1" t="s">
        <v>187</v>
      </c>
      <c r="JC161" s="1" t="s">
        <v>188</v>
      </c>
      <c r="JE161" s="431">
        <v>412.9</v>
      </c>
      <c r="JF161" s="1" t="s">
        <v>190</v>
      </c>
      <c r="JG161" s="431">
        <v>234.8</v>
      </c>
      <c r="JH161" s="1" t="s">
        <v>186</v>
      </c>
      <c r="JI161" s="431"/>
      <c r="JJ161" s="1" t="s">
        <v>187</v>
      </c>
      <c r="JL161" s="432" t="s">
        <v>188</v>
      </c>
      <c r="JN161" s="431">
        <v>157</v>
      </c>
      <c r="JO161" s="1" t="s">
        <v>190</v>
      </c>
      <c r="JP161" s="431">
        <v>280.2</v>
      </c>
      <c r="JQ161" s="1" t="s">
        <v>186</v>
      </c>
      <c r="JR161" s="431"/>
      <c r="JS161" s="1" t="s">
        <v>187</v>
      </c>
      <c r="JU161" s="1" t="s">
        <v>188</v>
      </c>
      <c r="JW161" s="431">
        <v>2180.6999999999998</v>
      </c>
      <c r="JX161" s="1" t="s">
        <v>190</v>
      </c>
      <c r="JY161" s="431">
        <v>3274.4</v>
      </c>
      <c r="JZ161" s="1" t="s">
        <v>186</v>
      </c>
      <c r="KA161" s="431"/>
      <c r="KB161" s="1" t="s">
        <v>187</v>
      </c>
      <c r="KD161" s="432" t="s">
        <v>188</v>
      </c>
      <c r="KF161">
        <v>203.1</v>
      </c>
      <c r="KG161" s="1" t="s">
        <v>190</v>
      </c>
      <c r="KH161">
        <v>220.5</v>
      </c>
      <c r="KI161" s="1" t="s">
        <v>186</v>
      </c>
      <c r="KK161" s="1" t="s">
        <v>187</v>
      </c>
      <c r="KM161" s="1" t="s">
        <v>188</v>
      </c>
      <c r="KO161" s="431">
        <v>256.2</v>
      </c>
      <c r="KP161" s="1" t="s">
        <v>190</v>
      </c>
      <c r="KQ161" s="431">
        <v>29.4</v>
      </c>
      <c r="KR161" s="1" t="s">
        <v>186</v>
      </c>
      <c r="KS161" s="431"/>
      <c r="KT161" s="1" t="s">
        <v>187</v>
      </c>
      <c r="KV161" s="1" t="s">
        <v>188</v>
      </c>
      <c r="KX161" s="431">
        <v>193.2</v>
      </c>
      <c r="KY161" s="1" t="s">
        <v>190</v>
      </c>
      <c r="KZ161" s="431">
        <v>109.8</v>
      </c>
      <c r="LA161" s="1" t="s">
        <v>186</v>
      </c>
      <c r="LB161" s="431"/>
      <c r="LC161" s="1" t="s">
        <v>187</v>
      </c>
      <c r="LE161" s="1" t="s">
        <v>188</v>
      </c>
      <c r="LG161" s="431">
        <v>41.5</v>
      </c>
      <c r="LH161" s="1" t="s">
        <v>190</v>
      </c>
      <c r="LI161" s="431">
        <v>7.7</v>
      </c>
      <c r="LJ161" s="1" t="s">
        <v>186</v>
      </c>
      <c r="LK161" s="29"/>
      <c r="LL161" s="1" t="s">
        <v>187</v>
      </c>
      <c r="LM161" s="29"/>
      <c r="LN161" s="1" t="s">
        <v>188</v>
      </c>
      <c r="LP161">
        <v>369.8</v>
      </c>
      <c r="LQ161" s="1" t="s">
        <v>190</v>
      </c>
      <c r="LR161">
        <v>441</v>
      </c>
      <c r="LS161" s="1" t="s">
        <v>186</v>
      </c>
      <c r="LU161" s="1" t="s">
        <v>187</v>
      </c>
      <c r="LW161" s="1" t="s">
        <v>188</v>
      </c>
      <c r="LY161" s="431">
        <v>175.7</v>
      </c>
      <c r="LZ161" s="1" t="s">
        <v>190</v>
      </c>
      <c r="MA161" s="431">
        <v>257.10000000000002</v>
      </c>
      <c r="MB161" s="1" t="s">
        <v>186</v>
      </c>
      <c r="MC161" s="431"/>
      <c r="MD161" s="1" t="s">
        <v>187</v>
      </c>
      <c r="MF161" s="1" t="s">
        <v>188</v>
      </c>
      <c r="MH161" s="431">
        <v>993.7</v>
      </c>
      <c r="MI161" s="1" t="s">
        <v>190</v>
      </c>
      <c r="MJ161" s="431">
        <v>992.1</v>
      </c>
      <c r="MK161" s="1" t="s">
        <v>186</v>
      </c>
      <c r="ML161" s="431"/>
      <c r="MM161" s="1" t="s">
        <v>187</v>
      </c>
      <c r="MO161" s="432" t="s">
        <v>188</v>
      </c>
      <c r="MQ161" s="431">
        <v>350</v>
      </c>
      <c r="MR161" s="1" t="s">
        <v>190</v>
      </c>
      <c r="MS161" s="431">
        <v>398.5</v>
      </c>
      <c r="MT161" s="1" t="s">
        <v>186</v>
      </c>
      <c r="MU161" s="431"/>
      <c r="MV161" s="1" t="s">
        <v>187</v>
      </c>
      <c r="MX161" s="432" t="s">
        <v>188</v>
      </c>
    </row>
    <row r="162" spans="1:363" ht="18">
      <c r="A162" s="128" t="s">
        <v>224</v>
      </c>
      <c r="B162" s="69">
        <f>SUM(D162:AAP162)</f>
        <v>15402.999999999998</v>
      </c>
      <c r="D162"/>
      <c r="E162" s="10">
        <f>D161*0.25</f>
        <v>148.27500000000001</v>
      </c>
      <c r="G162" s="10">
        <f>F161*0.5</f>
        <v>291.05</v>
      </c>
      <c r="I162" s="10">
        <f>H161*0.75</f>
        <v>0</v>
      </c>
      <c r="K162" s="10">
        <f>J161*1</f>
        <v>0</v>
      </c>
      <c r="N162" s="10">
        <f>M161*0.25</f>
        <v>63.125</v>
      </c>
      <c r="P162" s="10">
        <f>O161*0.5</f>
        <v>70.150000000000006</v>
      </c>
      <c r="R162" s="10">
        <f>Q161*0.75</f>
        <v>0</v>
      </c>
      <c r="T162" s="10">
        <f>S161*1</f>
        <v>0</v>
      </c>
      <c r="W162" s="10">
        <f>V161*0.25</f>
        <v>113.1375</v>
      </c>
      <c r="Y162" s="10">
        <f>X161*0.5</f>
        <v>290.75</v>
      </c>
      <c r="Z162" s="29"/>
      <c r="AA162" s="10">
        <f>Z161*0.75</f>
        <v>0</v>
      </c>
      <c r="AB162" s="29"/>
      <c r="AC162" s="10">
        <f>AB161*1</f>
        <v>0</v>
      </c>
      <c r="AF162" s="10">
        <f>AE161*0.25</f>
        <v>40.799999999999997</v>
      </c>
      <c r="AH162" s="10">
        <f>AG161*0.5</f>
        <v>44.2</v>
      </c>
      <c r="AI162" s="165"/>
      <c r="AJ162" s="10">
        <f>AI161*0.75</f>
        <v>0</v>
      </c>
      <c r="AK162" s="165"/>
      <c r="AL162" s="10">
        <f>AK161*1</f>
        <v>0</v>
      </c>
      <c r="AO162" s="10">
        <f>AN161*0.25</f>
        <v>21.125</v>
      </c>
      <c r="AQ162" s="10">
        <f>AP161*0.5</f>
        <v>99.2</v>
      </c>
      <c r="AR162" s="165"/>
      <c r="AS162" s="10">
        <f>AR161*0.75</f>
        <v>0</v>
      </c>
      <c r="AU162" s="10">
        <f>AT161*1</f>
        <v>0</v>
      </c>
      <c r="AW162" s="31"/>
      <c r="AX162" s="10">
        <f>AW161*0.25</f>
        <v>53.0625</v>
      </c>
      <c r="AZ162" s="10">
        <f>AY161*0.5</f>
        <v>109.45</v>
      </c>
      <c r="BA162" s="165"/>
      <c r="BB162" s="10">
        <f>BA161*0.75</f>
        <v>0</v>
      </c>
      <c r="BD162" s="10">
        <f>BC161*1</f>
        <v>0</v>
      </c>
      <c r="BG162" s="10">
        <f>BF161*0.25</f>
        <v>184.9</v>
      </c>
      <c r="BI162" s="10">
        <f>BH161*0.5</f>
        <v>232.9</v>
      </c>
      <c r="BJ162" s="165"/>
      <c r="BK162" s="10">
        <f>BJ161*0.75</f>
        <v>0</v>
      </c>
      <c r="BL162" s="165"/>
      <c r="BM162" s="10">
        <f>BL161*1</f>
        <v>0</v>
      </c>
      <c r="BP162" s="10">
        <f>BO161*0.25</f>
        <v>77.174999999999997</v>
      </c>
      <c r="BR162" s="10">
        <f>BQ161*0.5</f>
        <v>206.65</v>
      </c>
      <c r="BT162" s="10">
        <f>BS161*0.75</f>
        <v>0</v>
      </c>
      <c r="BV162" s="10">
        <f>BU161*1</f>
        <v>0</v>
      </c>
      <c r="BX162" s="173"/>
      <c r="BY162" s="10">
        <f>BX161*0.25</f>
        <v>7.5375000000000227</v>
      </c>
      <c r="BZ162" s="173"/>
      <c r="CA162" s="10">
        <f>BZ161*0.5</f>
        <v>26.000000000000455</v>
      </c>
      <c r="CB162" s="177"/>
      <c r="CC162" s="10">
        <f>CB161*0.75</f>
        <v>0</v>
      </c>
      <c r="CD162" s="177"/>
      <c r="CE162" s="437">
        <f>CD161*1</f>
        <v>0</v>
      </c>
      <c r="CG162" s="431"/>
      <c r="CH162" s="10">
        <f>CG161*0.25</f>
        <v>128.05000000000001</v>
      </c>
      <c r="CI162" s="431"/>
      <c r="CJ162" s="10">
        <f>CI161*0.5</f>
        <v>237.85</v>
      </c>
      <c r="CK162" s="165"/>
      <c r="CL162" s="10">
        <f>CK161*0.75</f>
        <v>0</v>
      </c>
      <c r="CM162" s="165"/>
      <c r="CN162" s="10">
        <f>CM161*1</f>
        <v>0</v>
      </c>
      <c r="CP162" s="431"/>
      <c r="CQ162" s="10">
        <f>CP161*0.25</f>
        <v>30.25</v>
      </c>
      <c r="CR162" s="431"/>
      <c r="CS162" s="10">
        <f>CR161*0.5</f>
        <v>75.599999999999994</v>
      </c>
      <c r="CT162" s="165"/>
      <c r="CU162" s="10">
        <f>CT161*0.75</f>
        <v>0</v>
      </c>
      <c r="CV162" s="165"/>
      <c r="CW162" s="10">
        <f>CV161*1</f>
        <v>0</v>
      </c>
      <c r="CY162" s="431"/>
      <c r="CZ162" s="10">
        <f>CY161*0.25</f>
        <v>39.075000000000003</v>
      </c>
      <c r="DA162" s="431"/>
      <c r="DB162" s="10">
        <f>DA161*0.5</f>
        <v>198</v>
      </c>
      <c r="DC162" s="165"/>
      <c r="DD162" s="10">
        <f>DC161*0.75</f>
        <v>0</v>
      </c>
      <c r="DE162" s="165"/>
      <c r="DF162" s="437">
        <f>DE161*1</f>
        <v>0</v>
      </c>
      <c r="DH162" s="431"/>
      <c r="DI162" s="10">
        <f>DH161*0.25</f>
        <v>3.375</v>
      </c>
      <c r="DJ162" s="431"/>
      <c r="DK162" s="10">
        <f>DJ161*0.5</f>
        <v>23.6</v>
      </c>
      <c r="DL162" s="165"/>
      <c r="DM162" s="10">
        <f>DL161*0.75</f>
        <v>0</v>
      </c>
      <c r="DN162" s="165"/>
      <c r="DO162" s="10">
        <f>DN161*1</f>
        <v>0</v>
      </c>
      <c r="DQ162" s="431"/>
      <c r="DR162" s="10">
        <f>DQ161*0.25</f>
        <v>30.375</v>
      </c>
      <c r="DS162" s="431"/>
      <c r="DT162" s="10">
        <f>DS161*0.5</f>
        <v>57.95</v>
      </c>
      <c r="DU162" s="165"/>
      <c r="DV162" s="10">
        <f>DU161*0.75</f>
        <v>0</v>
      </c>
      <c r="DW162" s="165"/>
      <c r="DX162" s="437">
        <f>DW161*1</f>
        <v>0</v>
      </c>
      <c r="DZ162" s="431"/>
      <c r="EA162" s="10">
        <f>DZ161*0.25</f>
        <v>92.125</v>
      </c>
      <c r="EB162" s="431"/>
      <c r="EC162" s="10">
        <f>EB161*0.5</f>
        <v>97.5</v>
      </c>
      <c r="ED162" s="31"/>
      <c r="EE162" s="10">
        <f>ED161*0.75</f>
        <v>0</v>
      </c>
      <c r="EF162" s="31"/>
      <c r="EG162" s="10">
        <f>EF161*1</f>
        <v>0</v>
      </c>
      <c r="EI162" s="431"/>
      <c r="EJ162" s="10">
        <f>EI161*0.25</f>
        <v>49.375</v>
      </c>
      <c r="EK162" s="431"/>
      <c r="EL162" s="10">
        <f>EK161*0.5</f>
        <v>134.55000000000001</v>
      </c>
      <c r="EM162" s="165"/>
      <c r="EN162" s="10">
        <f>EM161*0.75</f>
        <v>0</v>
      </c>
      <c r="EO162" s="165"/>
      <c r="EP162" s="10">
        <f>EO161*1</f>
        <v>0</v>
      </c>
      <c r="ER162" s="431"/>
      <c r="ES162" s="10">
        <f>ER161*0.25</f>
        <v>52.35</v>
      </c>
      <c r="ET162" s="431"/>
      <c r="EU162" s="10">
        <f>ET161*0.5</f>
        <v>131.85</v>
      </c>
      <c r="EV162" s="165"/>
      <c r="EW162" s="10">
        <f>EV161*0.75</f>
        <v>0</v>
      </c>
      <c r="EX162" s="165"/>
      <c r="EY162" s="10">
        <f>EX161*1</f>
        <v>0</v>
      </c>
      <c r="FA162" s="431"/>
      <c r="FB162" s="10">
        <f>FA161*0.25</f>
        <v>76.875</v>
      </c>
      <c r="FC162" s="431"/>
      <c r="FD162" s="10">
        <f>FC161*0.5</f>
        <v>96</v>
      </c>
      <c r="FE162" s="31"/>
      <c r="FF162" s="10">
        <f>FE161*0.75</f>
        <v>0</v>
      </c>
      <c r="FG162" s="31"/>
      <c r="FH162" s="437">
        <f>FG161*1</f>
        <v>0</v>
      </c>
      <c r="FJ162" s="431"/>
      <c r="FK162" s="10">
        <f>FJ161*0.25</f>
        <v>88.424999999999997</v>
      </c>
      <c r="FL162" s="431"/>
      <c r="FM162" s="10">
        <f>FL161*0.5</f>
        <v>139.1</v>
      </c>
      <c r="FN162" s="165"/>
      <c r="FO162" s="10">
        <f>FN161*0.75</f>
        <v>0</v>
      </c>
      <c r="FP162" s="165"/>
      <c r="FQ162" s="437">
        <f>FP161*1</f>
        <v>0</v>
      </c>
      <c r="FS162" s="431"/>
      <c r="FT162" s="10">
        <f>FS161*0.25</f>
        <v>114.8</v>
      </c>
      <c r="FU162" s="431"/>
      <c r="FV162" s="10">
        <f>FU161*0.5</f>
        <v>326.55</v>
      </c>
      <c r="FW162" s="165"/>
      <c r="FX162" s="10">
        <f>FW161*0.75</f>
        <v>0</v>
      </c>
      <c r="FY162" s="165"/>
      <c r="FZ162" s="10">
        <f>FY161*1</f>
        <v>0</v>
      </c>
      <c r="GB162" s="431"/>
      <c r="GC162" s="10">
        <f>GB161*0.25</f>
        <v>48.55</v>
      </c>
      <c r="GD162" s="431"/>
      <c r="GE162" s="10">
        <f>GD161*0.5</f>
        <v>60.15</v>
      </c>
      <c r="GF162" s="31"/>
      <c r="GG162" s="10">
        <f>GF161*0.75</f>
        <v>0</v>
      </c>
      <c r="GH162" s="31"/>
      <c r="GI162" s="10">
        <f>GH161*1</f>
        <v>0</v>
      </c>
      <c r="GK162" s="431"/>
      <c r="GL162" s="10">
        <f>GK161*0.25</f>
        <v>855.5</v>
      </c>
      <c r="GM162" s="431"/>
      <c r="GN162" s="10">
        <f>GM161*0.5</f>
        <v>1280.45</v>
      </c>
      <c r="GO162" s="165"/>
      <c r="GP162" s="10">
        <f>GO161*0.75</f>
        <v>0</v>
      </c>
      <c r="GQ162" s="165"/>
      <c r="GR162" s="437">
        <f>GQ161*1</f>
        <v>0</v>
      </c>
      <c r="GT162" s="431"/>
      <c r="GU162" s="10">
        <f>GT161*0.25</f>
        <v>63.537500000000001</v>
      </c>
      <c r="GV162" s="431"/>
      <c r="GW162" s="10">
        <f>GV161*0.5</f>
        <v>363.35</v>
      </c>
      <c r="GX162" s="165"/>
      <c r="GY162" s="10">
        <f>GX161*0.75</f>
        <v>0</v>
      </c>
      <c r="GZ162" s="165"/>
      <c r="HA162" s="10">
        <f>GZ161*1</f>
        <v>0</v>
      </c>
      <c r="HD162" s="10">
        <f>HC161*0.25</f>
        <v>191.375</v>
      </c>
      <c r="HF162" s="10">
        <f>HE161*0.5</f>
        <v>145.05000000000001</v>
      </c>
      <c r="HH162" s="10">
        <f>HG161*0.75</f>
        <v>0</v>
      </c>
      <c r="HJ162" s="10">
        <f>HI161*1</f>
        <v>0</v>
      </c>
      <c r="HL162" s="431"/>
      <c r="HM162" s="10">
        <f>HL161*0.25</f>
        <v>79.474999999999994</v>
      </c>
      <c r="HN162" s="431"/>
      <c r="HO162" s="10">
        <f>HN161*0.5</f>
        <v>324.55</v>
      </c>
      <c r="HP162" s="431"/>
      <c r="HQ162" s="10">
        <f>HP161*0.75</f>
        <v>0</v>
      </c>
      <c r="HS162" s="10">
        <f>HR161*1</f>
        <v>0</v>
      </c>
      <c r="HU162" s="431"/>
      <c r="HV162" s="10">
        <f>HU161*0.25</f>
        <v>923.45</v>
      </c>
      <c r="HW162" s="431"/>
      <c r="HX162" s="10">
        <f>HW161*0.5</f>
        <v>1575.7</v>
      </c>
      <c r="HY162" s="431"/>
      <c r="HZ162" s="10">
        <f>HY161*0.75</f>
        <v>0</v>
      </c>
      <c r="IB162" s="437">
        <f>IA161*1</f>
        <v>0</v>
      </c>
      <c r="ID162" s="431"/>
      <c r="IE162" s="10">
        <f>ID161*0.25</f>
        <v>27.6</v>
      </c>
      <c r="IF162" s="431"/>
      <c r="IG162" s="10">
        <f>IF161*0.5</f>
        <v>212.75</v>
      </c>
      <c r="IH162" s="431"/>
      <c r="II162" s="10">
        <f>IH161*0.75</f>
        <v>0</v>
      </c>
      <c r="IK162" s="10">
        <f>IJ161*1</f>
        <v>0</v>
      </c>
      <c r="IM162" s="431"/>
      <c r="IN162" s="10">
        <f>IM161*0.25</f>
        <v>64.775000000000006</v>
      </c>
      <c r="IO162" s="431"/>
      <c r="IP162" s="10">
        <f>IO161*0.5</f>
        <v>16.05</v>
      </c>
      <c r="IQ162" s="431"/>
      <c r="IR162" s="10">
        <f>IQ161*0.75</f>
        <v>0</v>
      </c>
      <c r="IT162" s="10">
        <f>IS161*1</f>
        <v>0</v>
      </c>
      <c r="IW162" s="10">
        <f>IV161*0.25</f>
        <v>123.125</v>
      </c>
      <c r="IY162" s="10">
        <f>IX161*0.5</f>
        <v>288.25</v>
      </c>
      <c r="JA162" s="10">
        <f>IZ161*0.75</f>
        <v>0</v>
      </c>
      <c r="JC162" s="10">
        <f>JB161*1</f>
        <v>0</v>
      </c>
      <c r="JE162" s="431"/>
      <c r="JF162" s="10">
        <f>JE161*0.25</f>
        <v>103.22499999999999</v>
      </c>
      <c r="JG162" s="431"/>
      <c r="JH162" s="10">
        <f>JG161*0.5</f>
        <v>117.4</v>
      </c>
      <c r="JI162" s="431"/>
      <c r="JJ162" s="10">
        <f>JI161*0.75</f>
        <v>0</v>
      </c>
      <c r="JL162" s="437">
        <f>JK161*1</f>
        <v>0</v>
      </c>
      <c r="JN162" s="431"/>
      <c r="JO162" s="10">
        <f>JN161*0.25</f>
        <v>39.25</v>
      </c>
      <c r="JP162" s="431"/>
      <c r="JQ162" s="10">
        <f>JP161*0.5</f>
        <v>140.1</v>
      </c>
      <c r="JR162" s="431"/>
      <c r="JS162" s="10">
        <f>JR161*0.75</f>
        <v>0</v>
      </c>
      <c r="JU162" s="10">
        <f>JT161*1</f>
        <v>0</v>
      </c>
      <c r="JW162" s="431"/>
      <c r="JX162" s="10">
        <f>JW161*0.25</f>
        <v>545.17499999999995</v>
      </c>
      <c r="JY162" s="431"/>
      <c r="JZ162" s="10">
        <f>JY161*0.5</f>
        <v>1637.2</v>
      </c>
      <c r="KA162" s="431"/>
      <c r="KB162" s="10">
        <f>KA161*0.75</f>
        <v>0</v>
      </c>
      <c r="KD162" s="437">
        <f t="shared" ref="KD162" si="51">KC161*1</f>
        <v>0</v>
      </c>
      <c r="KG162" s="10">
        <f>KF161*0.25</f>
        <v>50.774999999999999</v>
      </c>
      <c r="KI162" s="10">
        <f>KH161*0.5</f>
        <v>110.25</v>
      </c>
      <c r="KK162" s="10">
        <f>KJ161*0.75</f>
        <v>0</v>
      </c>
      <c r="KM162" s="10">
        <f>KL161*1</f>
        <v>0</v>
      </c>
      <c r="KO162" s="431"/>
      <c r="KP162" s="10">
        <f>KO161*0.25</f>
        <v>64.05</v>
      </c>
      <c r="KQ162" s="431"/>
      <c r="KR162" s="10">
        <f>KQ161*0.5</f>
        <v>14.7</v>
      </c>
      <c r="KS162" s="431"/>
      <c r="KT162" s="10">
        <f>KS161*0.75</f>
        <v>0</v>
      </c>
      <c r="KV162" s="10">
        <f>KU161*1</f>
        <v>0</v>
      </c>
      <c r="KX162" s="431"/>
      <c r="KY162" s="10">
        <f>KX161*0.25</f>
        <v>48.3</v>
      </c>
      <c r="KZ162" s="431"/>
      <c r="LA162" s="10">
        <f>KZ161*0.5</f>
        <v>54.9</v>
      </c>
      <c r="LB162" s="431"/>
      <c r="LC162" s="10">
        <f>LB161*0.75</f>
        <v>0</v>
      </c>
      <c r="LE162" s="10">
        <f>LD161*1</f>
        <v>0</v>
      </c>
      <c r="LG162" s="431"/>
      <c r="LH162" s="10">
        <f>LG161*0.25</f>
        <v>10.375</v>
      </c>
      <c r="LI162" s="431"/>
      <c r="LJ162" s="10">
        <f>LI161*0.5</f>
        <v>3.85</v>
      </c>
      <c r="LK162" s="29"/>
      <c r="LL162" s="10">
        <f>LK161*0.75</f>
        <v>0</v>
      </c>
      <c r="LM162" s="29"/>
      <c r="LN162" s="10">
        <f>LM161*1</f>
        <v>0</v>
      </c>
      <c r="LQ162" s="10">
        <f>LP161*0.25</f>
        <v>92.45</v>
      </c>
      <c r="LS162" s="10">
        <f>LR161*0.5</f>
        <v>220.5</v>
      </c>
      <c r="LU162" s="10">
        <f>LT161*0.75</f>
        <v>0</v>
      </c>
      <c r="LW162" s="10">
        <f>LV161*1</f>
        <v>0</v>
      </c>
      <c r="LY162" s="431"/>
      <c r="LZ162" s="10">
        <f>LY161*0.25</f>
        <v>43.924999999999997</v>
      </c>
      <c r="MA162" s="431"/>
      <c r="MB162" s="10">
        <f>MA161*0.5</f>
        <v>128.55000000000001</v>
      </c>
      <c r="MC162" s="431"/>
      <c r="MD162" s="10">
        <f>MC161*0.75</f>
        <v>0</v>
      </c>
      <c r="MF162" s="10">
        <f>ME161*1</f>
        <v>0</v>
      </c>
      <c r="MH162" s="431"/>
      <c r="MI162" s="10">
        <f>MH161*0.25</f>
        <v>248.42500000000001</v>
      </c>
      <c r="MJ162" s="431"/>
      <c r="MK162" s="10">
        <f>MJ161*0.5</f>
        <v>496.05</v>
      </c>
      <c r="ML162" s="431"/>
      <c r="MM162" s="10">
        <f>ML161*0.75</f>
        <v>0</v>
      </c>
      <c r="MO162" s="437">
        <f>MN161*1</f>
        <v>0</v>
      </c>
      <c r="MQ162" s="431"/>
      <c r="MR162" s="10">
        <f>MQ161*0.25</f>
        <v>87.5</v>
      </c>
      <c r="MS162" s="431"/>
      <c r="MT162" s="10">
        <f>MS161*0.5</f>
        <v>199.25</v>
      </c>
      <c r="MU162" s="431"/>
      <c r="MV162" s="10">
        <f>MU161*0.75</f>
        <v>0</v>
      </c>
      <c r="MX162" s="437">
        <f>MW161*1</f>
        <v>0</v>
      </c>
    </row>
    <row r="163" spans="1:363" s="60" customFormat="1" ht="15.75">
      <c r="A163" s="62"/>
      <c r="B163" s="381"/>
      <c r="C163" s="379"/>
      <c r="E163" s="380"/>
      <c r="G163" s="85"/>
      <c r="L163" s="379"/>
      <c r="N163" s="380"/>
      <c r="P163" s="85"/>
      <c r="U163" s="379"/>
      <c r="W163" s="380"/>
      <c r="Y163" s="85"/>
      <c r="Z163" s="382"/>
      <c r="AB163" s="382"/>
      <c r="AD163" s="379"/>
      <c r="AF163" s="380"/>
      <c r="AI163" s="382"/>
      <c r="AK163" s="382"/>
      <c r="AM163" s="379"/>
      <c r="AO163" s="380"/>
      <c r="AR163" s="382"/>
      <c r="AT163" s="382"/>
      <c r="AV163" s="379"/>
      <c r="AW163" s="235"/>
      <c r="AX163" s="380"/>
      <c r="AY163" s="235"/>
      <c r="BA163" s="382"/>
      <c r="BC163" s="382"/>
      <c r="BE163" s="379"/>
      <c r="BG163" s="380"/>
      <c r="BJ163" s="382"/>
      <c r="BL163" s="382"/>
      <c r="BN163" s="379"/>
      <c r="BP163" s="380"/>
      <c r="BW163" s="379"/>
      <c r="BX163" s="384"/>
      <c r="BY163" s="380"/>
      <c r="BZ163" s="384"/>
      <c r="CB163" s="385"/>
      <c r="CD163" s="385"/>
      <c r="CE163" s="456"/>
      <c r="CF163" s="379"/>
      <c r="CG163" s="456"/>
      <c r="CH163" s="380"/>
      <c r="CI163" s="456"/>
      <c r="CK163" s="382"/>
      <c r="CM163" s="382"/>
      <c r="CO163" s="379"/>
      <c r="CP163" s="456"/>
      <c r="CQ163" s="380"/>
      <c r="CR163" s="456"/>
      <c r="CT163" s="382"/>
      <c r="CV163" s="382"/>
      <c r="CX163" s="379"/>
      <c r="CY163" s="456"/>
      <c r="CZ163" s="380"/>
      <c r="DA163" s="456"/>
      <c r="DC163" s="382"/>
      <c r="DE163" s="382"/>
      <c r="DF163" s="456"/>
      <c r="DG163" s="379"/>
      <c r="DH163" s="456"/>
      <c r="DI163" s="380"/>
      <c r="DJ163" s="456"/>
      <c r="DL163" s="382"/>
      <c r="DN163" s="382"/>
      <c r="DP163" s="379"/>
      <c r="DQ163" s="456"/>
      <c r="DR163" s="380"/>
      <c r="DS163" s="456"/>
      <c r="DU163" s="382"/>
      <c r="DW163" s="382"/>
      <c r="DX163" s="456"/>
      <c r="DY163" s="379"/>
      <c r="DZ163" s="456"/>
      <c r="EA163" s="380"/>
      <c r="EB163" s="456"/>
      <c r="ED163" s="235"/>
      <c r="EF163" s="235"/>
      <c r="EH163" s="379"/>
      <c r="EI163" s="456"/>
      <c r="EJ163" s="380"/>
      <c r="EK163" s="456"/>
      <c r="EM163" s="382"/>
      <c r="EO163" s="382"/>
      <c r="EQ163" s="379"/>
      <c r="ER163" s="456"/>
      <c r="ES163" s="380"/>
      <c r="ET163" s="456"/>
      <c r="EV163" s="382"/>
      <c r="EX163" s="382"/>
      <c r="EZ163" s="379"/>
      <c r="FA163" s="456"/>
      <c r="FB163" s="380"/>
      <c r="FC163" s="456"/>
      <c r="FE163" s="235"/>
      <c r="FG163" s="235"/>
      <c r="FH163" s="456"/>
      <c r="FI163" s="379"/>
      <c r="FJ163" s="456"/>
      <c r="FK163" s="380"/>
      <c r="FL163" s="456"/>
      <c r="FN163" s="382"/>
      <c r="FP163" s="382"/>
      <c r="FQ163" s="456"/>
      <c r="FR163" s="379"/>
      <c r="FS163" s="456"/>
      <c r="FT163" s="380"/>
      <c r="FU163" s="456"/>
      <c r="FW163" s="382"/>
      <c r="FY163" s="382"/>
      <c r="GA163" s="379"/>
      <c r="GB163" s="456"/>
      <c r="GC163" s="380"/>
      <c r="GD163" s="456"/>
      <c r="GF163" s="235"/>
      <c r="GH163" s="235"/>
      <c r="GJ163" s="379"/>
      <c r="GK163" s="456"/>
      <c r="GL163" s="380"/>
      <c r="GM163" s="456"/>
      <c r="GO163" s="382"/>
      <c r="GQ163" s="382"/>
      <c r="GR163" s="456"/>
      <c r="GS163" s="379"/>
      <c r="GT163" s="456"/>
      <c r="GU163" s="380"/>
      <c r="GV163" s="456"/>
      <c r="GX163" s="382"/>
      <c r="GZ163" s="382"/>
      <c r="HB163" s="379"/>
      <c r="HD163" s="380"/>
      <c r="HK163" s="379"/>
      <c r="HL163" s="456"/>
      <c r="HM163" s="380"/>
      <c r="HN163" s="456"/>
      <c r="HP163" s="456"/>
      <c r="HT163" s="379"/>
      <c r="HU163" s="456"/>
      <c r="HV163" s="380"/>
      <c r="HW163" s="456"/>
      <c r="HY163" s="456"/>
      <c r="IB163" s="456"/>
      <c r="IC163" s="379"/>
      <c r="ID163" s="456"/>
      <c r="IE163" s="380"/>
      <c r="IF163" s="456"/>
      <c r="IH163" s="456"/>
      <c r="IL163" s="379"/>
      <c r="IM163" s="456"/>
      <c r="IN163" s="380"/>
      <c r="IO163" s="456"/>
      <c r="IQ163" s="456"/>
      <c r="IU163" s="379"/>
      <c r="IW163" s="380"/>
      <c r="JD163" s="379"/>
      <c r="JE163" s="456"/>
      <c r="JF163" s="380"/>
      <c r="JG163" s="456"/>
      <c r="JI163" s="456"/>
      <c r="JL163" s="456"/>
      <c r="JM163" s="379"/>
      <c r="JN163" s="456"/>
      <c r="JO163" s="380"/>
      <c r="JP163" s="456"/>
      <c r="JR163" s="456"/>
      <c r="JV163" s="379"/>
      <c r="JW163" s="456"/>
      <c r="JX163" s="380"/>
      <c r="JY163" s="456"/>
      <c r="KA163" s="456"/>
      <c r="KD163" s="456"/>
      <c r="KE163" s="379"/>
      <c r="KG163" s="380"/>
      <c r="KN163" s="379"/>
      <c r="KO163" s="456"/>
      <c r="KP163" s="380"/>
      <c r="KQ163" s="456"/>
      <c r="KS163" s="456"/>
      <c r="KW163" s="379"/>
      <c r="KX163" s="456"/>
      <c r="KY163" s="380"/>
      <c r="KZ163" s="456"/>
      <c r="LB163" s="456"/>
      <c r="LF163" s="379"/>
      <c r="LG163" s="456"/>
      <c r="LH163" s="380"/>
      <c r="LI163" s="456"/>
      <c r="LK163" s="383"/>
      <c r="LM163" s="383"/>
      <c r="LO163" s="379"/>
      <c r="LQ163" s="380"/>
      <c r="LX163" s="379"/>
      <c r="LY163" s="456"/>
      <c r="LZ163" s="380"/>
      <c r="MA163" s="456"/>
      <c r="MC163" s="456"/>
      <c r="MG163" s="379"/>
      <c r="MH163" s="456"/>
      <c r="MI163" s="380"/>
      <c r="MJ163" s="456"/>
      <c r="ML163" s="456"/>
      <c r="MO163" s="456"/>
      <c r="MP163" s="379"/>
      <c r="MQ163" s="456"/>
      <c r="MR163" s="380"/>
      <c r="MS163" s="456"/>
      <c r="MU163" s="456"/>
      <c r="MX163" s="456"/>
      <c r="MY163" s="379"/>
    </row>
    <row r="164" spans="1:363" ht="18">
      <c r="A164" s="60" t="s">
        <v>143</v>
      </c>
      <c r="B164" s="69"/>
      <c r="D164">
        <v>424.6</v>
      </c>
      <c r="E164" s="1" t="s">
        <v>190</v>
      </c>
      <c r="F164">
        <v>346.5</v>
      </c>
      <c r="G164" s="1" t="s">
        <v>186</v>
      </c>
      <c r="H164">
        <v>375.3</v>
      </c>
      <c r="I164" s="1" t="s">
        <v>187</v>
      </c>
      <c r="J164" s="157">
        <v>330.8</v>
      </c>
      <c r="K164" s="1" t="s">
        <v>188</v>
      </c>
      <c r="M164">
        <v>138.5</v>
      </c>
      <c r="N164" s="1" t="s">
        <v>190</v>
      </c>
      <c r="O164">
        <v>107.5</v>
      </c>
      <c r="P164" s="1" t="s">
        <v>186</v>
      </c>
      <c r="Q164">
        <v>289.5</v>
      </c>
      <c r="R164" s="1" t="s">
        <v>187</v>
      </c>
      <c r="S164" s="168">
        <v>156.40000000000003</v>
      </c>
      <c r="T164" s="1" t="s">
        <v>188</v>
      </c>
      <c r="V164">
        <v>661</v>
      </c>
      <c r="W164" s="1" t="s">
        <v>190</v>
      </c>
      <c r="X164">
        <v>332.5</v>
      </c>
      <c r="Y164" s="1" t="s">
        <v>186</v>
      </c>
      <c r="Z164" s="168">
        <v>987.90000000000009</v>
      </c>
      <c r="AA164" s="1" t="s">
        <v>187</v>
      </c>
      <c r="AB164" s="168">
        <v>234.20000000000005</v>
      </c>
      <c r="AC164" s="1" t="s">
        <v>188</v>
      </c>
      <c r="AE164">
        <v>160.5</v>
      </c>
      <c r="AF164" s="1" t="s">
        <v>190</v>
      </c>
      <c r="AG164">
        <v>81.3</v>
      </c>
      <c r="AH164" s="1" t="s">
        <v>186</v>
      </c>
      <c r="AI164" s="168">
        <v>158.30000000000018</v>
      </c>
      <c r="AJ164" s="1" t="s">
        <v>187</v>
      </c>
      <c r="AK164" s="168">
        <v>247.99999999999977</v>
      </c>
      <c r="AL164" s="1" t="s">
        <v>188</v>
      </c>
      <c r="AN164">
        <v>229.5</v>
      </c>
      <c r="AO164" s="1" t="s">
        <v>190</v>
      </c>
      <c r="AP164">
        <v>486.8</v>
      </c>
      <c r="AQ164" s="1" t="s">
        <v>186</v>
      </c>
      <c r="AR164" s="168">
        <v>203.90000000000009</v>
      </c>
      <c r="AS164" s="1" t="s">
        <v>187</v>
      </c>
      <c r="AT164" s="168">
        <v>191.59999999999991</v>
      </c>
      <c r="AU164" s="1" t="s">
        <v>188</v>
      </c>
      <c r="AW164" s="31">
        <v>579.9</v>
      </c>
      <c r="AX164" s="1" t="s">
        <v>190</v>
      </c>
      <c r="AY164" s="31">
        <v>379.1</v>
      </c>
      <c r="AZ164" s="1" t="s">
        <v>186</v>
      </c>
      <c r="BA164" s="168">
        <v>643.00000000000045</v>
      </c>
      <c r="BB164" s="1" t="s">
        <v>187</v>
      </c>
      <c r="BC164" s="168">
        <v>501.50000000000023</v>
      </c>
      <c r="BD164" s="1" t="s">
        <v>188</v>
      </c>
      <c r="BF164">
        <v>587.29999999999995</v>
      </c>
      <c r="BG164" s="1" t="s">
        <v>190</v>
      </c>
      <c r="BH164">
        <v>627.70000000000005</v>
      </c>
      <c r="BI164" s="1" t="s">
        <v>186</v>
      </c>
      <c r="BJ164" s="168">
        <v>636.70000000000073</v>
      </c>
      <c r="BK164" s="1" t="s">
        <v>187</v>
      </c>
      <c r="BL164" s="168">
        <v>835.19999999999709</v>
      </c>
      <c r="BM164" s="1" t="s">
        <v>188</v>
      </c>
      <c r="BO164">
        <v>637.5</v>
      </c>
      <c r="BP164" s="1" t="s">
        <v>190</v>
      </c>
      <c r="BQ164">
        <v>327</v>
      </c>
      <c r="BR164" s="1" t="s">
        <v>186</v>
      </c>
      <c r="BS164" s="168">
        <v>505.74999999999909</v>
      </c>
      <c r="BT164" s="1" t="s">
        <v>187</v>
      </c>
      <c r="BU164" s="168">
        <v>613.80000000000018</v>
      </c>
      <c r="BV164" s="1" t="s">
        <v>188</v>
      </c>
      <c r="BX164" s="90">
        <v>13.099999999998545</v>
      </c>
      <c r="BY164" s="1" t="s">
        <v>190</v>
      </c>
      <c r="BZ164" s="90">
        <v>28.000000000000909</v>
      </c>
      <c r="CA164" s="1" t="s">
        <v>186</v>
      </c>
      <c r="CB164" s="176">
        <v>644.30000000000109</v>
      </c>
      <c r="CC164" s="1" t="s">
        <v>187</v>
      </c>
      <c r="CD164" s="427">
        <v>170.19999999999891</v>
      </c>
      <c r="CE164" s="432" t="s">
        <v>188</v>
      </c>
      <c r="CG164" s="431">
        <v>482.4</v>
      </c>
      <c r="CH164" s="1" t="s">
        <v>190</v>
      </c>
      <c r="CI164" s="431">
        <v>609.4</v>
      </c>
      <c r="CJ164" s="1" t="s">
        <v>186</v>
      </c>
      <c r="CK164" s="168">
        <v>853.70000000000164</v>
      </c>
      <c r="CL164" s="1" t="s">
        <v>187</v>
      </c>
      <c r="CM164" s="168"/>
      <c r="CN164" s="1" t="s">
        <v>188</v>
      </c>
      <c r="CP164" s="431">
        <v>36</v>
      </c>
      <c r="CQ164" s="1" t="s">
        <v>190</v>
      </c>
      <c r="CR164" s="431">
        <v>368</v>
      </c>
      <c r="CS164" s="1" t="s">
        <v>186</v>
      </c>
      <c r="CT164" s="168">
        <v>335.40000000000055</v>
      </c>
      <c r="CU164" s="1" t="s">
        <v>187</v>
      </c>
      <c r="CV164" s="168"/>
      <c r="CW164" s="1" t="s">
        <v>188</v>
      </c>
      <c r="CY164" s="431">
        <v>270.5</v>
      </c>
      <c r="CZ164" s="1" t="s">
        <v>190</v>
      </c>
      <c r="DA164" s="431">
        <v>449.2</v>
      </c>
      <c r="DB164" s="1" t="s">
        <v>186</v>
      </c>
      <c r="DC164" s="168">
        <v>147.25</v>
      </c>
      <c r="DD164" s="1" t="s">
        <v>187</v>
      </c>
      <c r="DE164" s="545">
        <v>92.299999999999272</v>
      </c>
      <c r="DF164" s="432" t="s">
        <v>188</v>
      </c>
      <c r="DH164" s="431">
        <v>91</v>
      </c>
      <c r="DI164" s="1" t="s">
        <v>190</v>
      </c>
      <c r="DJ164" s="431">
        <v>254.4</v>
      </c>
      <c r="DK164" s="1" t="s">
        <v>186</v>
      </c>
      <c r="DL164" s="168">
        <v>136</v>
      </c>
      <c r="DM164" s="1" t="s">
        <v>187</v>
      </c>
      <c r="DN164" s="168"/>
      <c r="DO164" s="1" t="s">
        <v>188</v>
      </c>
      <c r="DQ164" s="431">
        <v>146.5</v>
      </c>
      <c r="DR164" s="1" t="s">
        <v>190</v>
      </c>
      <c r="DS164" s="431">
        <v>436.7</v>
      </c>
      <c r="DT164" s="1" t="s">
        <v>186</v>
      </c>
      <c r="DU164" s="496">
        <v>302.19999999999982</v>
      </c>
      <c r="DV164" s="1" t="s">
        <v>187</v>
      </c>
      <c r="DW164" s="545">
        <v>250.10000000000036</v>
      </c>
      <c r="DX164" s="432" t="s">
        <v>188</v>
      </c>
      <c r="DZ164" s="431">
        <v>359.8</v>
      </c>
      <c r="EA164" s="1" t="s">
        <v>190</v>
      </c>
      <c r="EB164" s="431">
        <v>378.6</v>
      </c>
      <c r="EC164" s="1" t="s">
        <v>186</v>
      </c>
      <c r="ED164" s="168">
        <v>483.19999999999982</v>
      </c>
      <c r="EE164" s="1" t="s">
        <v>187</v>
      </c>
      <c r="EF164" s="168"/>
      <c r="EG164" s="1" t="s">
        <v>188</v>
      </c>
      <c r="EI164" s="431">
        <v>125.4</v>
      </c>
      <c r="EJ164" s="1" t="s">
        <v>190</v>
      </c>
      <c r="EK164" s="431">
        <v>531.1</v>
      </c>
      <c r="EL164" s="1" t="s">
        <v>186</v>
      </c>
      <c r="EM164" s="496">
        <v>102.69999999999982</v>
      </c>
      <c r="EN164" s="1" t="s">
        <v>187</v>
      </c>
      <c r="EO164" s="213"/>
      <c r="EP164" s="1" t="s">
        <v>188</v>
      </c>
      <c r="ER164" s="431">
        <v>120.8</v>
      </c>
      <c r="ES164" s="1" t="s">
        <v>190</v>
      </c>
      <c r="ET164" s="431">
        <v>461.1</v>
      </c>
      <c r="EU164" s="1" t="s">
        <v>186</v>
      </c>
      <c r="EV164" s="168">
        <v>168.59999999999854</v>
      </c>
      <c r="EW164" s="1" t="s">
        <v>187</v>
      </c>
      <c r="EX164" s="168"/>
      <c r="EY164" s="1" t="s">
        <v>188</v>
      </c>
      <c r="FA164" s="431">
        <v>265</v>
      </c>
      <c r="FB164" s="1" t="s">
        <v>190</v>
      </c>
      <c r="FC164" s="431">
        <v>280.8</v>
      </c>
      <c r="FD164" s="1" t="s">
        <v>186</v>
      </c>
      <c r="FE164" s="496">
        <v>206.99999999999818</v>
      </c>
      <c r="FF164" s="1" t="s">
        <v>187</v>
      </c>
      <c r="FG164" s="427">
        <v>2.5999999999985448</v>
      </c>
      <c r="FH164" s="432" t="s">
        <v>188</v>
      </c>
      <c r="FJ164" s="431">
        <v>293</v>
      </c>
      <c r="FK164" s="1" t="s">
        <v>190</v>
      </c>
      <c r="FL164" s="431">
        <v>476.1</v>
      </c>
      <c r="FM164" s="1" t="s">
        <v>186</v>
      </c>
      <c r="FN164" s="496">
        <v>237.09999999999854</v>
      </c>
      <c r="FO164" s="1" t="s">
        <v>187</v>
      </c>
      <c r="FP164" s="545">
        <v>355.09999999999854</v>
      </c>
      <c r="FQ164" s="432" t="s">
        <v>188</v>
      </c>
      <c r="FS164" s="431">
        <v>196.8</v>
      </c>
      <c r="FT164" s="1" t="s">
        <v>190</v>
      </c>
      <c r="FU164" s="431">
        <v>555.9</v>
      </c>
      <c r="FV164" s="1" t="s">
        <v>186</v>
      </c>
      <c r="FW164" s="496">
        <v>615.49999999999636</v>
      </c>
      <c r="FX164" s="1" t="s">
        <v>187</v>
      </c>
      <c r="FY164" s="213"/>
      <c r="FZ164" s="1" t="s">
        <v>188</v>
      </c>
      <c r="GB164" s="431">
        <v>127.5</v>
      </c>
      <c r="GC164" s="1" t="s">
        <v>190</v>
      </c>
      <c r="GD164" s="431">
        <v>144</v>
      </c>
      <c r="GE164" s="1" t="s">
        <v>186</v>
      </c>
      <c r="GF164" s="168">
        <v>0</v>
      </c>
      <c r="GG164" s="1" t="s">
        <v>187</v>
      </c>
      <c r="GH164" s="168"/>
      <c r="GI164" s="1" t="s">
        <v>188</v>
      </c>
      <c r="GK164" s="431">
        <v>2850.7</v>
      </c>
      <c r="GL164" s="1" t="s">
        <v>190</v>
      </c>
      <c r="GM164" s="431">
        <v>1905.5</v>
      </c>
      <c r="GN164" s="1" t="s">
        <v>186</v>
      </c>
      <c r="GO164" s="496">
        <v>2631.8499999999985</v>
      </c>
      <c r="GP164" s="1" t="s">
        <v>187</v>
      </c>
      <c r="GQ164" s="545">
        <v>1678.9999999999982</v>
      </c>
      <c r="GR164" s="432" t="s">
        <v>188</v>
      </c>
      <c r="GT164" s="431">
        <v>508</v>
      </c>
      <c r="GU164" s="1" t="s">
        <v>190</v>
      </c>
      <c r="GV164" s="431">
        <v>266</v>
      </c>
      <c r="GW164" s="1" t="s">
        <v>186</v>
      </c>
      <c r="GX164" s="496">
        <v>325.29999999999745</v>
      </c>
      <c r="GY164" s="1" t="s">
        <v>187</v>
      </c>
      <c r="GZ164" s="213"/>
      <c r="HA164" s="1" t="s">
        <v>188</v>
      </c>
      <c r="HC164">
        <v>636.4</v>
      </c>
      <c r="HD164" s="1" t="s">
        <v>190</v>
      </c>
      <c r="HE164">
        <v>523.20000000000005</v>
      </c>
      <c r="HF164" s="1" t="s">
        <v>186</v>
      </c>
      <c r="HG164" s="168">
        <v>390.29999999999745</v>
      </c>
      <c r="HH164" s="1" t="s">
        <v>187</v>
      </c>
      <c r="HI164" s="168">
        <v>846.30000000000018</v>
      </c>
      <c r="HJ164" s="1" t="s">
        <v>188</v>
      </c>
      <c r="HL164" s="431">
        <v>369.6</v>
      </c>
      <c r="HM164" s="1" t="s">
        <v>190</v>
      </c>
      <c r="HN164" s="431">
        <v>743.8</v>
      </c>
      <c r="HO164" s="1" t="s">
        <v>186</v>
      </c>
      <c r="HP164" s="496">
        <v>1068.3999999999996</v>
      </c>
      <c r="HQ164" s="1" t="s">
        <v>187</v>
      </c>
      <c r="HR164" s="213"/>
      <c r="HS164" s="1" t="s">
        <v>188</v>
      </c>
      <c r="HU164" s="431">
        <v>3265.4</v>
      </c>
      <c r="HV164" s="1" t="s">
        <v>190</v>
      </c>
      <c r="HW164" s="431">
        <v>4294.7</v>
      </c>
      <c r="HX164" s="1" t="s">
        <v>186</v>
      </c>
      <c r="HY164" s="496">
        <v>3906.6999999999971</v>
      </c>
      <c r="HZ164" s="1" t="s">
        <v>187</v>
      </c>
      <c r="IA164" s="545">
        <v>3890.9999999999973</v>
      </c>
      <c r="IB164" s="432" t="s">
        <v>188</v>
      </c>
      <c r="ID164" s="431">
        <v>0</v>
      </c>
      <c r="IE164" s="1" t="s">
        <v>190</v>
      </c>
      <c r="IF164" s="431">
        <v>127.5</v>
      </c>
      <c r="IG164" s="1" t="s">
        <v>186</v>
      </c>
      <c r="IH164" s="496">
        <v>186.89999999999418</v>
      </c>
      <c r="II164" s="1" t="s">
        <v>187</v>
      </c>
      <c r="IJ164" s="213"/>
      <c r="IK164" s="1" t="s">
        <v>188</v>
      </c>
      <c r="IM164" s="431">
        <v>531.29999999999995</v>
      </c>
      <c r="IN164" s="1" t="s">
        <v>190</v>
      </c>
      <c r="IO164" s="431">
        <v>236.3</v>
      </c>
      <c r="IP164" s="1" t="s">
        <v>186</v>
      </c>
      <c r="IQ164" s="168">
        <v>209.99999999999636</v>
      </c>
      <c r="IR164" s="1" t="s">
        <v>187</v>
      </c>
      <c r="IS164" s="168"/>
      <c r="IT164" s="1" t="s">
        <v>188</v>
      </c>
      <c r="IV164">
        <v>557.20000000000005</v>
      </c>
      <c r="IW164" s="1" t="s">
        <v>190</v>
      </c>
      <c r="IX164">
        <v>195.8</v>
      </c>
      <c r="IY164" s="1" t="s">
        <v>186</v>
      </c>
      <c r="IZ164" s="213">
        <v>237.09999999999491</v>
      </c>
      <c r="JA164" s="1" t="s">
        <v>187</v>
      </c>
      <c r="JB164" s="168">
        <v>525.30000000000064</v>
      </c>
      <c r="JC164" s="1" t="s">
        <v>188</v>
      </c>
      <c r="JE164" s="431">
        <v>469.4</v>
      </c>
      <c r="JF164" s="1" t="s">
        <v>190</v>
      </c>
      <c r="JG164" s="431">
        <v>242</v>
      </c>
      <c r="JH164" s="1" t="s">
        <v>186</v>
      </c>
      <c r="JI164" s="496">
        <v>275</v>
      </c>
      <c r="JJ164" s="1" t="s">
        <v>187</v>
      </c>
      <c r="JK164" s="427">
        <v>158.69999999999709</v>
      </c>
      <c r="JL164" s="432" t="s">
        <v>188</v>
      </c>
      <c r="JN164" s="431">
        <v>315.8</v>
      </c>
      <c r="JO164" s="1" t="s">
        <v>190</v>
      </c>
      <c r="JP164" s="431">
        <v>402.9</v>
      </c>
      <c r="JQ164" s="1" t="s">
        <v>186</v>
      </c>
      <c r="JR164" s="496">
        <v>494</v>
      </c>
      <c r="JS164" s="1" t="s">
        <v>187</v>
      </c>
      <c r="JT164" s="213"/>
      <c r="JU164" s="1" t="s">
        <v>188</v>
      </c>
      <c r="JW164" s="431">
        <v>1791.2</v>
      </c>
      <c r="JX164" s="1" t="s">
        <v>190</v>
      </c>
      <c r="JY164" s="431">
        <v>2791.4</v>
      </c>
      <c r="JZ164" s="1" t="s">
        <v>186</v>
      </c>
      <c r="KA164" s="168">
        <v>2406.7999999999993</v>
      </c>
      <c r="KB164" s="1" t="s">
        <v>187</v>
      </c>
      <c r="KC164" s="545">
        <v>2877.7999999999902</v>
      </c>
      <c r="KD164" s="432" t="s">
        <v>188</v>
      </c>
      <c r="KF164">
        <v>63</v>
      </c>
      <c r="KG164" s="1" t="s">
        <v>190</v>
      </c>
      <c r="KH164">
        <v>199.7</v>
      </c>
      <c r="KI164" s="1" t="s">
        <v>186</v>
      </c>
      <c r="KJ164" s="168">
        <v>208.00000000000364</v>
      </c>
      <c r="KK164" s="1" t="s">
        <v>187</v>
      </c>
      <c r="KL164" s="213">
        <v>213</v>
      </c>
      <c r="KM164" s="1" t="s">
        <v>188</v>
      </c>
      <c r="KO164" s="431">
        <v>180</v>
      </c>
      <c r="KP164" s="1" t="s">
        <v>190</v>
      </c>
      <c r="KQ164" s="431">
        <v>228.6</v>
      </c>
      <c r="KR164" s="1" t="s">
        <v>186</v>
      </c>
      <c r="KS164" s="496">
        <v>316.59999999999854</v>
      </c>
      <c r="KT164" s="1" t="s">
        <v>187</v>
      </c>
      <c r="KU164" s="213"/>
      <c r="KV164" s="1" t="s">
        <v>188</v>
      </c>
      <c r="KX164" s="431">
        <v>138</v>
      </c>
      <c r="KY164" s="1" t="s">
        <v>190</v>
      </c>
      <c r="KZ164" s="431">
        <v>110.5</v>
      </c>
      <c r="LA164" s="1" t="s">
        <v>186</v>
      </c>
      <c r="LB164" s="168">
        <v>108.90000000000146</v>
      </c>
      <c r="LC164" s="1" t="s">
        <v>187</v>
      </c>
      <c r="LD164" s="168"/>
      <c r="LE164" s="1" t="s">
        <v>188</v>
      </c>
      <c r="LG164" s="431">
        <v>21</v>
      </c>
      <c r="LH164" s="1" t="s">
        <v>190</v>
      </c>
      <c r="LI164" s="431">
        <v>36.4</v>
      </c>
      <c r="LJ164" s="1" t="s">
        <v>186</v>
      </c>
      <c r="LK164" s="185">
        <v>250.39999999999873</v>
      </c>
      <c r="LL164" s="1" t="s">
        <v>187</v>
      </c>
      <c r="LM164" s="185"/>
      <c r="LN164" s="1" t="s">
        <v>188</v>
      </c>
      <c r="LP164">
        <v>297.7</v>
      </c>
      <c r="LQ164" s="1" t="s">
        <v>190</v>
      </c>
      <c r="LR164">
        <v>241</v>
      </c>
      <c r="LS164" s="1" t="s">
        <v>186</v>
      </c>
      <c r="LT164" s="168">
        <v>429.20000000000073</v>
      </c>
      <c r="LU164" s="1" t="s">
        <v>187</v>
      </c>
      <c r="LV164" s="168">
        <v>38.100000000000364</v>
      </c>
      <c r="LW164" s="1" t="s">
        <v>188</v>
      </c>
      <c r="LY164" s="431">
        <v>417.1</v>
      </c>
      <c r="LZ164" s="1" t="s">
        <v>190</v>
      </c>
      <c r="MA164" s="431">
        <v>184.8</v>
      </c>
      <c r="MB164" s="1" t="s">
        <v>186</v>
      </c>
      <c r="MC164" s="168">
        <v>702.39999999999418</v>
      </c>
      <c r="MD164" s="1" t="s">
        <v>187</v>
      </c>
      <c r="ME164" s="168"/>
      <c r="MF164" s="1" t="s">
        <v>188</v>
      </c>
      <c r="MH164" s="431">
        <v>756.8</v>
      </c>
      <c r="MI164" s="1" t="s">
        <v>190</v>
      </c>
      <c r="MJ164" s="431">
        <v>979.8</v>
      </c>
      <c r="MK164" s="1" t="s">
        <v>186</v>
      </c>
      <c r="ML164" s="466">
        <v>444.09999999999127</v>
      </c>
      <c r="MM164" s="1" t="s">
        <v>187</v>
      </c>
      <c r="MN164" s="588">
        <v>1121.899999999996</v>
      </c>
      <c r="MO164" s="432" t="s">
        <v>188</v>
      </c>
      <c r="MQ164" s="431">
        <v>329</v>
      </c>
      <c r="MR164" s="1" t="s">
        <v>190</v>
      </c>
      <c r="MS164" s="431">
        <v>306</v>
      </c>
      <c r="MT164" s="1" t="s">
        <v>186</v>
      </c>
      <c r="MU164" s="431">
        <v>247</v>
      </c>
      <c r="MV164" s="1" t="s">
        <v>187</v>
      </c>
      <c r="MW164" s="545">
        <v>237.49999999999636</v>
      </c>
      <c r="MX164" s="432" t="s">
        <v>188</v>
      </c>
    </row>
    <row r="165" spans="1:363" ht="18">
      <c r="A165" s="129" t="s">
        <v>2988</v>
      </c>
      <c r="B165" s="69">
        <f>SUM(D165:AAP165)</f>
        <v>48424.437499999927</v>
      </c>
      <c r="D165"/>
      <c r="E165" s="10">
        <f>D164*0.25</f>
        <v>106.15</v>
      </c>
      <c r="G165" s="10">
        <f>F164*0.5</f>
        <v>173.25</v>
      </c>
      <c r="I165" s="10">
        <f>H164*0.75</f>
        <v>281.47500000000002</v>
      </c>
      <c r="K165" s="10">
        <f>J164*1</f>
        <v>330.8</v>
      </c>
      <c r="N165" s="10">
        <f>M164*0.25</f>
        <v>34.625</v>
      </c>
      <c r="P165" s="10">
        <f>O164*0.5</f>
        <v>53.75</v>
      </c>
      <c r="R165" s="10">
        <f>Q164*0.75</f>
        <v>217.125</v>
      </c>
      <c r="T165" s="10">
        <f>S164*1</f>
        <v>156.40000000000003</v>
      </c>
      <c r="W165" s="10">
        <f>V164*0.25</f>
        <v>165.25</v>
      </c>
      <c r="Y165" s="10">
        <f>X164*0.5</f>
        <v>166.25</v>
      </c>
      <c r="Z165" s="165"/>
      <c r="AA165" s="10">
        <f>Z164*0.75</f>
        <v>740.92500000000007</v>
      </c>
      <c r="AB165" s="165"/>
      <c r="AC165" s="10">
        <f>AB164*1</f>
        <v>234.20000000000005</v>
      </c>
      <c r="AF165" s="10">
        <f>AE164*0.25</f>
        <v>40.125</v>
      </c>
      <c r="AH165" s="10">
        <f>AG164*0.5</f>
        <v>40.65</v>
      </c>
      <c r="AI165" s="165"/>
      <c r="AJ165" s="10">
        <f>AI164*0.75</f>
        <v>118.72500000000014</v>
      </c>
      <c r="AL165" s="10">
        <f>AK164*1</f>
        <v>247.99999999999977</v>
      </c>
      <c r="AO165" s="10">
        <f>AN164*0.25</f>
        <v>57.375</v>
      </c>
      <c r="AQ165" s="10">
        <f>AP164*0.5</f>
        <v>243.4</v>
      </c>
      <c r="AR165" s="165"/>
      <c r="AS165" s="10">
        <f>AR164*0.75</f>
        <v>152.92500000000007</v>
      </c>
      <c r="AT165" s="165"/>
      <c r="AU165" s="10">
        <f>AT164*1</f>
        <v>191.59999999999991</v>
      </c>
      <c r="AW165" s="31"/>
      <c r="AX165" s="10">
        <f>AW164*0.25</f>
        <v>144.97499999999999</v>
      </c>
      <c r="AZ165" s="10">
        <f>AY164*0.5</f>
        <v>189.55</v>
      </c>
      <c r="BA165" s="165"/>
      <c r="BB165" s="10">
        <f>BA164*0.75</f>
        <v>482.25000000000034</v>
      </c>
      <c r="BD165" s="10">
        <f>BC164*1</f>
        <v>501.50000000000023</v>
      </c>
      <c r="BG165" s="10">
        <f>BF164*0.25</f>
        <v>146.82499999999999</v>
      </c>
      <c r="BI165" s="10">
        <f>BH164*0.5</f>
        <v>313.85000000000002</v>
      </c>
      <c r="BJ165" s="165"/>
      <c r="BK165" s="10">
        <f>BJ164*0.75</f>
        <v>477.52500000000055</v>
      </c>
      <c r="BL165" s="165"/>
      <c r="BM165" s="10">
        <f>BL164*1</f>
        <v>835.19999999999709</v>
      </c>
      <c r="BP165" s="10">
        <f>BO164*0.25</f>
        <v>159.375</v>
      </c>
      <c r="BR165" s="10">
        <f>BQ164*0.5</f>
        <v>163.5</v>
      </c>
      <c r="BT165" s="10">
        <f>BS164*0.75</f>
        <v>379.31249999999932</v>
      </c>
      <c r="BV165" s="10">
        <f>BU164*1</f>
        <v>613.80000000000018</v>
      </c>
      <c r="BX165" s="173"/>
      <c r="BY165" s="10">
        <f>BX164*0.25</f>
        <v>3.2749999999996362</v>
      </c>
      <c r="BZ165" s="173"/>
      <c r="CA165" s="10">
        <f>BZ164*0.5</f>
        <v>14.000000000000455</v>
      </c>
      <c r="CB165" s="177"/>
      <c r="CC165" s="10">
        <f>CB164*0.75</f>
        <v>483.22500000000082</v>
      </c>
      <c r="CD165" s="177"/>
      <c r="CE165" s="437">
        <f>CD164*1</f>
        <v>170.19999999999891</v>
      </c>
      <c r="CG165" s="431"/>
      <c r="CH165" s="10">
        <f>CG164*0.25</f>
        <v>120.6</v>
      </c>
      <c r="CI165" s="431"/>
      <c r="CJ165" s="10">
        <f>CI164*0.5</f>
        <v>304.7</v>
      </c>
      <c r="CK165" s="165"/>
      <c r="CL165" s="10">
        <f>CK164*0.75</f>
        <v>640.27500000000123</v>
      </c>
      <c r="CM165" s="165"/>
      <c r="CN165" s="10">
        <f>CM164*1</f>
        <v>0</v>
      </c>
      <c r="CP165" s="431"/>
      <c r="CQ165" s="10">
        <f>CP164*0.25</f>
        <v>9</v>
      </c>
      <c r="CR165" s="431"/>
      <c r="CS165" s="10">
        <f>CR164*0.5</f>
        <v>184</v>
      </c>
      <c r="CT165" s="165"/>
      <c r="CU165" s="10">
        <f>CT164*0.75</f>
        <v>251.55000000000041</v>
      </c>
      <c r="CV165" s="165"/>
      <c r="CW165" s="10">
        <f>CV164*1</f>
        <v>0</v>
      </c>
      <c r="CY165" s="431"/>
      <c r="CZ165" s="10">
        <f>CY164*0.25</f>
        <v>67.625</v>
      </c>
      <c r="DA165" s="431"/>
      <c r="DB165" s="10">
        <f>DA164*0.5</f>
        <v>224.6</v>
      </c>
      <c r="DC165" s="165"/>
      <c r="DD165" s="10">
        <f>DC164*0.75</f>
        <v>110.4375</v>
      </c>
      <c r="DE165" s="165"/>
      <c r="DF165" s="437">
        <f>DE164*1</f>
        <v>92.299999999999272</v>
      </c>
      <c r="DH165" s="431"/>
      <c r="DI165" s="10">
        <f>DH164*0.25</f>
        <v>22.75</v>
      </c>
      <c r="DJ165" s="431"/>
      <c r="DK165" s="10">
        <f>DJ164*0.5</f>
        <v>127.2</v>
      </c>
      <c r="DL165" s="165"/>
      <c r="DM165" s="10">
        <f>DL164*0.75</f>
        <v>102</v>
      </c>
      <c r="DN165" s="165"/>
      <c r="DO165" s="10">
        <f>DN164*1</f>
        <v>0</v>
      </c>
      <c r="DQ165" s="431"/>
      <c r="DR165" s="10">
        <f>DQ164*0.25</f>
        <v>36.625</v>
      </c>
      <c r="DS165" s="431"/>
      <c r="DT165" s="10">
        <f>DS164*0.5</f>
        <v>218.35</v>
      </c>
      <c r="DU165" s="165"/>
      <c r="DV165" s="10">
        <f>DU164*0.75</f>
        <v>226.64999999999986</v>
      </c>
      <c r="DW165" s="165"/>
      <c r="DX165" s="437">
        <f>DW164*1</f>
        <v>250.10000000000036</v>
      </c>
      <c r="DZ165" s="431"/>
      <c r="EA165" s="10">
        <f>DZ164*0.25</f>
        <v>89.95</v>
      </c>
      <c r="EB165" s="431"/>
      <c r="EC165" s="10">
        <f>EB164*0.5</f>
        <v>189.3</v>
      </c>
      <c r="ED165" s="31"/>
      <c r="EE165" s="10">
        <f>ED164*0.75</f>
        <v>362.39999999999986</v>
      </c>
      <c r="EF165" s="31"/>
      <c r="EG165" s="10">
        <f>EF164*1</f>
        <v>0</v>
      </c>
      <c r="EI165" s="431"/>
      <c r="EJ165" s="10">
        <f>EI164*0.25</f>
        <v>31.35</v>
      </c>
      <c r="EK165" s="431"/>
      <c r="EL165" s="10">
        <f>EK164*0.5</f>
        <v>265.55</v>
      </c>
      <c r="EM165" s="165"/>
      <c r="EN165" s="10">
        <f>EM164*0.75</f>
        <v>77.024999999999864</v>
      </c>
      <c r="EO165" s="165"/>
      <c r="EP165" s="10">
        <f>EO164*1</f>
        <v>0</v>
      </c>
      <c r="ER165" s="431"/>
      <c r="ES165" s="10">
        <f>ER164*0.25</f>
        <v>30.2</v>
      </c>
      <c r="ET165" s="431"/>
      <c r="EU165" s="10">
        <f>ET164*0.5</f>
        <v>230.55</v>
      </c>
      <c r="EV165" s="165"/>
      <c r="EW165" s="10">
        <f>EV164*0.75</f>
        <v>126.44999999999891</v>
      </c>
      <c r="EX165" s="165"/>
      <c r="EY165" s="10">
        <f>EX164*1</f>
        <v>0</v>
      </c>
      <c r="FA165" s="431"/>
      <c r="FB165" s="10">
        <f>FA164*0.25</f>
        <v>66.25</v>
      </c>
      <c r="FC165" s="431"/>
      <c r="FD165" s="10">
        <f>FC164*0.5</f>
        <v>140.4</v>
      </c>
      <c r="FE165" s="31"/>
      <c r="FF165" s="10">
        <f>FE164*0.75</f>
        <v>155.24999999999864</v>
      </c>
      <c r="FG165" s="31"/>
      <c r="FH165" s="437">
        <f>FG164*1</f>
        <v>2.5999999999985448</v>
      </c>
      <c r="FJ165" s="431"/>
      <c r="FK165" s="10">
        <f>FJ164*0.25</f>
        <v>73.25</v>
      </c>
      <c r="FL165" s="431"/>
      <c r="FM165" s="10">
        <f>FL164*0.5</f>
        <v>238.05</v>
      </c>
      <c r="FN165" s="165"/>
      <c r="FO165" s="10">
        <f>FN164*0.75</f>
        <v>177.82499999999891</v>
      </c>
      <c r="FP165" s="165"/>
      <c r="FQ165" s="437">
        <f>FP164*1</f>
        <v>355.09999999999854</v>
      </c>
      <c r="FS165" s="431"/>
      <c r="FT165" s="10">
        <f>FS164*0.25</f>
        <v>49.2</v>
      </c>
      <c r="FU165" s="431"/>
      <c r="FV165" s="10">
        <f>FU164*0.5</f>
        <v>277.95</v>
      </c>
      <c r="FW165" s="165"/>
      <c r="FX165" s="10">
        <f>FW164*0.75</f>
        <v>461.62499999999727</v>
      </c>
      <c r="FY165" s="165"/>
      <c r="FZ165" s="10">
        <f>FY164*1</f>
        <v>0</v>
      </c>
      <c r="GB165" s="431"/>
      <c r="GC165" s="10">
        <f>GB164*0.25</f>
        <v>31.875</v>
      </c>
      <c r="GD165" s="431"/>
      <c r="GE165" s="10">
        <f>GD164*0.5</f>
        <v>72</v>
      </c>
      <c r="GF165" s="31"/>
      <c r="GG165" s="10">
        <f>GF164*0.75</f>
        <v>0</v>
      </c>
      <c r="GH165" s="31"/>
      <c r="GI165" s="10">
        <f>GH164*1</f>
        <v>0</v>
      </c>
      <c r="GK165" s="431"/>
      <c r="GL165" s="10">
        <f>GK164*0.25</f>
        <v>712.67499999999995</v>
      </c>
      <c r="GM165" s="431"/>
      <c r="GN165" s="10">
        <f>GM164*0.5</f>
        <v>952.75</v>
      </c>
      <c r="GO165" s="165"/>
      <c r="GP165" s="10">
        <f>GO164*0.75</f>
        <v>1973.8874999999989</v>
      </c>
      <c r="GQ165" s="165"/>
      <c r="GR165" s="437">
        <f>GQ164*1</f>
        <v>1678.9999999999982</v>
      </c>
      <c r="GT165" s="431"/>
      <c r="GU165" s="10">
        <f>GT164*0.25</f>
        <v>127</v>
      </c>
      <c r="GV165" s="431"/>
      <c r="GW165" s="10">
        <f>GV164*0.5</f>
        <v>133</v>
      </c>
      <c r="GX165" s="165"/>
      <c r="GY165" s="10">
        <f>GX164*0.75</f>
        <v>243.97499999999809</v>
      </c>
      <c r="GZ165" s="165"/>
      <c r="HA165" s="10">
        <f>GZ164*1</f>
        <v>0</v>
      </c>
      <c r="HD165" s="10">
        <f>HC164*0.25</f>
        <v>159.1</v>
      </c>
      <c r="HF165" s="10">
        <f>HE164*0.5</f>
        <v>261.60000000000002</v>
      </c>
      <c r="HH165" s="10">
        <f>HG164*0.75</f>
        <v>292.72499999999809</v>
      </c>
      <c r="HJ165" s="10">
        <f>HI164*1</f>
        <v>846.30000000000018</v>
      </c>
      <c r="HL165" s="431"/>
      <c r="HM165" s="10">
        <f>HL164*0.25</f>
        <v>92.4</v>
      </c>
      <c r="HN165" s="431"/>
      <c r="HO165" s="10">
        <f>HN164*0.5</f>
        <v>371.9</v>
      </c>
      <c r="HP165" s="431"/>
      <c r="HQ165" s="10">
        <f>HP164*0.75</f>
        <v>801.29999999999973</v>
      </c>
      <c r="HS165" s="10">
        <f>HR164*1</f>
        <v>0</v>
      </c>
      <c r="HU165" s="431"/>
      <c r="HV165" s="10">
        <f>HU164*0.25</f>
        <v>816.35</v>
      </c>
      <c r="HW165" s="431"/>
      <c r="HX165" s="10">
        <f>HW164*0.5</f>
        <v>2147.35</v>
      </c>
      <c r="HY165" s="431"/>
      <c r="HZ165" s="10">
        <f>HY164*0.75</f>
        <v>2930.0249999999978</v>
      </c>
      <c r="IB165" s="437">
        <f>IA164*1</f>
        <v>3890.9999999999973</v>
      </c>
      <c r="ID165" s="431"/>
      <c r="IE165" s="10">
        <f>ID164*0.25</f>
        <v>0</v>
      </c>
      <c r="IF165" s="431"/>
      <c r="IG165" s="10">
        <f>IF164*0.5</f>
        <v>63.75</v>
      </c>
      <c r="IH165" s="431"/>
      <c r="II165" s="10">
        <f>IH164*0.75</f>
        <v>140.17499999999563</v>
      </c>
      <c r="IK165" s="10">
        <f>IJ164*1</f>
        <v>0</v>
      </c>
      <c r="IM165" s="431"/>
      <c r="IN165" s="10">
        <f>IM164*0.25</f>
        <v>132.82499999999999</v>
      </c>
      <c r="IO165" s="431"/>
      <c r="IP165" s="10">
        <f>IO164*0.5</f>
        <v>118.15</v>
      </c>
      <c r="IQ165" s="431"/>
      <c r="IR165" s="10">
        <f>IQ164*0.75</f>
        <v>157.49999999999727</v>
      </c>
      <c r="IT165" s="10">
        <f>IS164*1</f>
        <v>0</v>
      </c>
      <c r="IW165" s="10">
        <f>IV164*0.25</f>
        <v>139.30000000000001</v>
      </c>
      <c r="IY165" s="10">
        <f>IX164*0.5</f>
        <v>97.9</v>
      </c>
      <c r="JA165" s="10">
        <f>IZ164*0.75</f>
        <v>177.82499999999618</v>
      </c>
      <c r="JC165" s="10">
        <f>JB164*1</f>
        <v>525.30000000000064</v>
      </c>
      <c r="JE165" s="431"/>
      <c r="JF165" s="10">
        <f>JE164*0.25</f>
        <v>117.35</v>
      </c>
      <c r="JG165" s="431"/>
      <c r="JH165" s="10">
        <f>JG164*0.5</f>
        <v>121</v>
      </c>
      <c r="JI165" s="431"/>
      <c r="JJ165" s="10">
        <f>JI164*0.75</f>
        <v>206.25</v>
      </c>
      <c r="JL165" s="437">
        <f>JK164*1</f>
        <v>158.69999999999709</v>
      </c>
      <c r="JN165" s="431"/>
      <c r="JO165" s="10">
        <f>JN164*0.25</f>
        <v>78.95</v>
      </c>
      <c r="JP165" s="431"/>
      <c r="JQ165" s="10">
        <f>JP164*0.5</f>
        <v>201.45</v>
      </c>
      <c r="JR165" s="431"/>
      <c r="JS165" s="10">
        <f>JR164*0.75</f>
        <v>370.5</v>
      </c>
      <c r="JU165" s="10">
        <f>JT164*1</f>
        <v>0</v>
      </c>
      <c r="JW165" s="431"/>
      <c r="JX165" s="10">
        <f>JW164*0.25</f>
        <v>447.8</v>
      </c>
      <c r="JY165" s="431"/>
      <c r="JZ165" s="10">
        <f>JY164*0.5</f>
        <v>1395.7</v>
      </c>
      <c r="KA165" s="431"/>
      <c r="KB165" s="10">
        <f>KA164*0.75</f>
        <v>1805.0999999999995</v>
      </c>
      <c r="KD165" s="437">
        <f t="shared" ref="KD165" si="52">KC164*1</f>
        <v>2877.7999999999902</v>
      </c>
      <c r="KG165" s="10">
        <f>KF164*0.25</f>
        <v>15.75</v>
      </c>
      <c r="KI165" s="10">
        <f>KH164*0.5</f>
        <v>99.85</v>
      </c>
      <c r="KK165" s="10">
        <f>KJ164*0.75</f>
        <v>156.00000000000273</v>
      </c>
      <c r="KM165" s="10">
        <f>KL164*1</f>
        <v>213</v>
      </c>
      <c r="KO165" s="431"/>
      <c r="KP165" s="10">
        <f>KO164*0.25</f>
        <v>45</v>
      </c>
      <c r="KQ165" s="431"/>
      <c r="KR165" s="10">
        <f>KQ164*0.5</f>
        <v>114.3</v>
      </c>
      <c r="KS165" s="431"/>
      <c r="KT165" s="10">
        <f>KS164*0.75</f>
        <v>237.44999999999891</v>
      </c>
      <c r="KV165" s="10">
        <f>KU164*1</f>
        <v>0</v>
      </c>
      <c r="KX165" s="431"/>
      <c r="KY165" s="10">
        <f>KX164*0.25</f>
        <v>34.5</v>
      </c>
      <c r="KZ165" s="431"/>
      <c r="LA165" s="10">
        <f>KZ164*0.5</f>
        <v>55.25</v>
      </c>
      <c r="LB165" s="431"/>
      <c r="LC165" s="10">
        <f>LB164*0.75</f>
        <v>81.675000000001091</v>
      </c>
      <c r="LE165" s="10">
        <f>LD164*1</f>
        <v>0</v>
      </c>
      <c r="LG165" s="431"/>
      <c r="LH165" s="10">
        <f>LG164*0.25</f>
        <v>5.25</v>
      </c>
      <c r="LI165" s="431"/>
      <c r="LJ165" s="10">
        <f>LI164*0.5</f>
        <v>18.2</v>
      </c>
      <c r="LK165" s="29"/>
      <c r="LL165" s="10">
        <f>LK164*0.75</f>
        <v>187.79999999999905</v>
      </c>
      <c r="LM165" s="29"/>
      <c r="LN165" s="10">
        <f>LM164*1</f>
        <v>0</v>
      </c>
      <c r="LQ165" s="10">
        <f>LP164*0.25</f>
        <v>74.424999999999997</v>
      </c>
      <c r="LS165" s="10">
        <f>LR164*0.5</f>
        <v>120.5</v>
      </c>
      <c r="LU165" s="10">
        <f>LT164*0.75</f>
        <v>321.90000000000055</v>
      </c>
      <c r="LW165" s="10">
        <f>LV164*1</f>
        <v>38.100000000000364</v>
      </c>
      <c r="LY165" s="431"/>
      <c r="LZ165" s="10">
        <f>LY164*0.25</f>
        <v>104.27500000000001</v>
      </c>
      <c r="MA165" s="431"/>
      <c r="MB165" s="10">
        <f>MA164*0.5</f>
        <v>92.4</v>
      </c>
      <c r="MC165" s="431"/>
      <c r="MD165" s="10">
        <f>MC164*0.75</f>
        <v>526.79999999999563</v>
      </c>
      <c r="MF165" s="10">
        <f>ME164*1</f>
        <v>0</v>
      </c>
      <c r="MH165" s="431"/>
      <c r="MI165" s="10">
        <f>MH164*0.25</f>
        <v>189.2</v>
      </c>
      <c r="MJ165" s="431"/>
      <c r="MK165" s="10">
        <f>MJ164*0.5</f>
        <v>489.9</v>
      </c>
      <c r="ML165" s="431"/>
      <c r="MM165" s="10">
        <f>ML164*0.75</f>
        <v>333.07499999999345</v>
      </c>
      <c r="MO165" s="437">
        <f>MN164*1</f>
        <v>1121.899999999996</v>
      </c>
      <c r="MQ165" s="431"/>
      <c r="MR165" s="10">
        <f>MQ164*0.25</f>
        <v>82.25</v>
      </c>
      <c r="MS165" s="431"/>
      <c r="MT165" s="10">
        <f>MS164*0.5</f>
        <v>153</v>
      </c>
      <c r="MU165" s="431"/>
      <c r="MV165" s="10">
        <f>MU164*0.75</f>
        <v>185.25</v>
      </c>
      <c r="MX165" s="437">
        <f>MW164*1</f>
        <v>237.49999999999636</v>
      </c>
    </row>
    <row r="166" spans="1:363" s="60" customFormat="1" ht="15.75">
      <c r="A166" s="377"/>
      <c r="B166" s="381"/>
      <c r="C166" s="379"/>
      <c r="E166" s="85"/>
      <c r="G166" s="85"/>
      <c r="I166" s="85"/>
      <c r="L166" s="379"/>
      <c r="N166" s="85"/>
      <c r="P166" s="85"/>
      <c r="R166" s="85"/>
      <c r="U166" s="379"/>
      <c r="W166" s="85"/>
      <c r="Y166" s="85"/>
      <c r="Z166" s="382"/>
      <c r="AB166" s="382"/>
      <c r="AD166" s="379"/>
      <c r="AF166" s="380"/>
      <c r="AI166" s="382"/>
      <c r="AM166" s="379"/>
      <c r="AO166" s="380"/>
      <c r="AR166" s="382"/>
      <c r="AT166" s="382"/>
      <c r="AV166" s="379"/>
      <c r="AW166" s="235"/>
      <c r="AX166" s="380"/>
      <c r="AY166" s="235"/>
      <c r="BA166" s="382"/>
      <c r="BC166" s="382"/>
      <c r="BE166" s="379"/>
      <c r="BG166" s="380"/>
      <c r="BJ166" s="382"/>
      <c r="BL166" s="382"/>
      <c r="BN166" s="379"/>
      <c r="BP166" s="380"/>
      <c r="BW166" s="379"/>
      <c r="BX166" s="384"/>
      <c r="BY166" s="380"/>
      <c r="BZ166" s="384"/>
      <c r="CB166" s="385"/>
      <c r="CD166" s="385"/>
      <c r="CE166" s="456"/>
      <c r="CF166" s="379"/>
      <c r="CG166" s="456"/>
      <c r="CH166" s="380"/>
      <c r="CI166" s="456"/>
      <c r="CK166" s="382"/>
      <c r="CM166" s="382"/>
      <c r="CO166" s="379"/>
      <c r="CP166" s="456"/>
      <c r="CQ166" s="380"/>
      <c r="CR166" s="456"/>
      <c r="CT166" s="382"/>
      <c r="CV166" s="382"/>
      <c r="CX166" s="379"/>
      <c r="CY166" s="456"/>
      <c r="CZ166" s="380"/>
      <c r="DA166" s="456"/>
      <c r="DC166" s="382"/>
      <c r="DE166" s="382"/>
      <c r="DF166" s="456"/>
      <c r="DG166" s="379"/>
      <c r="DH166" s="456"/>
      <c r="DI166" s="380"/>
      <c r="DJ166" s="456"/>
      <c r="DL166" s="382"/>
      <c r="DN166" s="382"/>
      <c r="DP166" s="379"/>
      <c r="DQ166" s="456"/>
      <c r="DR166" s="380"/>
      <c r="DS166" s="456"/>
      <c r="DU166" s="382"/>
      <c r="DW166" s="382"/>
      <c r="DX166" s="456"/>
      <c r="DY166" s="379"/>
      <c r="DZ166" s="456"/>
      <c r="EA166" s="380"/>
      <c r="EB166" s="456"/>
      <c r="ED166" s="235"/>
      <c r="EF166" s="235"/>
      <c r="EH166" s="379"/>
      <c r="EI166" s="456"/>
      <c r="EJ166" s="380"/>
      <c r="EK166" s="456"/>
      <c r="EM166" s="382"/>
      <c r="EO166" s="382"/>
      <c r="EQ166" s="379"/>
      <c r="ER166" s="456"/>
      <c r="ES166" s="380"/>
      <c r="ET166" s="456"/>
      <c r="EV166" s="382"/>
      <c r="EX166" s="382"/>
      <c r="EZ166" s="379"/>
      <c r="FA166" s="456"/>
      <c r="FB166" s="380"/>
      <c r="FC166" s="456"/>
      <c r="FE166" s="235"/>
      <c r="FG166" s="235"/>
      <c r="FH166" s="456"/>
      <c r="FI166" s="379"/>
      <c r="FJ166" s="456"/>
      <c r="FK166" s="380"/>
      <c r="FL166" s="456"/>
      <c r="FN166" s="382"/>
      <c r="FP166" s="382"/>
      <c r="FQ166" s="456"/>
      <c r="FR166" s="379"/>
      <c r="FS166" s="456"/>
      <c r="FT166" s="380"/>
      <c r="FU166" s="456"/>
      <c r="FW166" s="382"/>
      <c r="FY166" s="382"/>
      <c r="GA166" s="379"/>
      <c r="GB166" s="456"/>
      <c r="GC166" s="380"/>
      <c r="GD166" s="456"/>
      <c r="GF166" s="235"/>
      <c r="GH166" s="235"/>
      <c r="GJ166" s="379"/>
      <c r="GK166" s="456"/>
      <c r="GL166" s="380"/>
      <c r="GM166" s="456"/>
      <c r="GO166" s="382"/>
      <c r="GQ166" s="382"/>
      <c r="GR166" s="456"/>
      <c r="GS166" s="379"/>
      <c r="GT166" s="456"/>
      <c r="GU166" s="380"/>
      <c r="GV166" s="456"/>
      <c r="GX166" s="382"/>
      <c r="GZ166" s="382"/>
      <c r="HB166" s="379"/>
      <c r="HD166" s="380"/>
      <c r="HK166" s="379"/>
      <c r="HL166" s="456"/>
      <c r="HM166" s="380"/>
      <c r="HN166" s="456"/>
      <c r="HP166" s="456"/>
      <c r="HT166" s="379"/>
      <c r="HU166" s="456"/>
      <c r="HV166" s="380"/>
      <c r="HW166" s="456"/>
      <c r="HY166" s="456"/>
      <c r="IB166" s="456"/>
      <c r="IC166" s="379"/>
      <c r="ID166" s="456"/>
      <c r="IE166" s="380"/>
      <c r="IF166" s="456"/>
      <c r="IH166" s="456"/>
      <c r="IL166" s="379"/>
      <c r="IM166" s="456"/>
      <c r="IN166" s="380"/>
      <c r="IO166" s="456"/>
      <c r="IQ166" s="456"/>
      <c r="IU166" s="379"/>
      <c r="IW166" s="380"/>
      <c r="JD166" s="379"/>
      <c r="JE166" s="456"/>
      <c r="JF166" s="380"/>
      <c r="JG166" s="456"/>
      <c r="JI166" s="456"/>
      <c r="JL166" s="456"/>
      <c r="JM166" s="379"/>
      <c r="JN166" s="456"/>
      <c r="JO166" s="380"/>
      <c r="JP166" s="456"/>
      <c r="JR166" s="456"/>
      <c r="JV166" s="379"/>
      <c r="JW166" s="456"/>
      <c r="JX166" s="380"/>
      <c r="JY166" s="456"/>
      <c r="KA166" s="456"/>
      <c r="KD166" s="456"/>
      <c r="KE166" s="379"/>
      <c r="KG166" s="380"/>
      <c r="KN166" s="379"/>
      <c r="KO166" s="456"/>
      <c r="KP166" s="380"/>
      <c r="KQ166" s="456"/>
      <c r="KS166" s="456"/>
      <c r="KW166" s="379"/>
      <c r="KX166" s="456"/>
      <c r="KY166" s="380"/>
      <c r="KZ166" s="456"/>
      <c r="LB166" s="456"/>
      <c r="LF166" s="379"/>
      <c r="LG166" s="456"/>
      <c r="LH166" s="380"/>
      <c r="LI166" s="456"/>
      <c r="LK166" s="383"/>
      <c r="LM166" s="383"/>
      <c r="LO166" s="379"/>
      <c r="LQ166" s="380"/>
      <c r="LX166" s="379"/>
      <c r="LY166" s="456"/>
      <c r="LZ166" s="380"/>
      <c r="MA166" s="456"/>
      <c r="MC166" s="456"/>
      <c r="MG166" s="379"/>
      <c r="MH166" s="456"/>
      <c r="MI166" s="380"/>
      <c r="MJ166" s="456"/>
      <c r="ML166" s="456"/>
      <c r="MO166" s="456"/>
      <c r="MP166" s="379"/>
      <c r="MQ166" s="456"/>
      <c r="MR166" s="380"/>
      <c r="MS166" s="456"/>
      <c r="MU166" s="456"/>
      <c r="MX166" s="456"/>
      <c r="MY166" s="379"/>
    </row>
    <row r="167" spans="1:363" ht="18">
      <c r="A167" s="62" t="s">
        <v>993</v>
      </c>
      <c r="B167" s="69"/>
      <c r="D167"/>
      <c r="E167" s="1" t="s">
        <v>190</v>
      </c>
      <c r="G167" s="1" t="s">
        <v>186</v>
      </c>
      <c r="H167">
        <v>126.5</v>
      </c>
      <c r="I167" s="1" t="s">
        <v>187</v>
      </c>
      <c r="J167" s="157">
        <v>350.4</v>
      </c>
      <c r="K167" s="1" t="s">
        <v>188</v>
      </c>
      <c r="N167" s="1" t="s">
        <v>190</v>
      </c>
      <c r="P167" s="1" t="s">
        <v>186</v>
      </c>
      <c r="Q167">
        <v>75</v>
      </c>
      <c r="R167" s="1" t="s">
        <v>187</v>
      </c>
      <c r="S167" s="168">
        <v>238.89999999999998</v>
      </c>
      <c r="T167" s="1" t="s">
        <v>188</v>
      </c>
      <c r="W167" s="1" t="s">
        <v>190</v>
      </c>
      <c r="Y167" s="1" t="s">
        <v>186</v>
      </c>
      <c r="Z167" s="168">
        <v>661.19999999999982</v>
      </c>
      <c r="AA167" s="1" t="s">
        <v>187</v>
      </c>
      <c r="AB167" s="168">
        <v>418.60000000000014</v>
      </c>
      <c r="AC167" s="1" t="s">
        <v>188</v>
      </c>
      <c r="AF167" s="1" t="s">
        <v>190</v>
      </c>
      <c r="AH167" s="1" t="s">
        <v>186</v>
      </c>
      <c r="AI167" s="168">
        <v>387.90000000000009</v>
      </c>
      <c r="AJ167" s="1" t="s">
        <v>187</v>
      </c>
      <c r="AK167" s="168">
        <v>197.5</v>
      </c>
      <c r="AL167" s="1" t="s">
        <v>188</v>
      </c>
      <c r="AO167" s="1" t="s">
        <v>190</v>
      </c>
      <c r="AQ167" s="1" t="s">
        <v>186</v>
      </c>
      <c r="AR167" s="168">
        <v>353.10000000000059</v>
      </c>
      <c r="AS167" s="1" t="s">
        <v>187</v>
      </c>
      <c r="AT167" s="168">
        <v>167.00000000000045</v>
      </c>
      <c r="AU167" s="1" t="s">
        <v>188</v>
      </c>
      <c r="AW167" s="31"/>
      <c r="AX167" s="1" t="s">
        <v>190</v>
      </c>
      <c r="AZ167" s="1" t="s">
        <v>186</v>
      </c>
      <c r="BA167" s="168">
        <v>630.90000000000055</v>
      </c>
      <c r="BB167" s="1" t="s">
        <v>187</v>
      </c>
      <c r="BC167" s="168">
        <v>627.29999999999973</v>
      </c>
      <c r="BD167" s="1" t="s">
        <v>188</v>
      </c>
      <c r="BG167" s="1" t="s">
        <v>190</v>
      </c>
      <c r="BI167" s="1" t="s">
        <v>186</v>
      </c>
      <c r="BJ167" s="168">
        <v>748.55000000000018</v>
      </c>
      <c r="BK167" s="1" t="s">
        <v>187</v>
      </c>
      <c r="BL167" s="168">
        <v>462.99999999999818</v>
      </c>
      <c r="BM167" s="1" t="s">
        <v>188</v>
      </c>
      <c r="BP167" s="1" t="s">
        <v>190</v>
      </c>
      <c r="BR167" s="1" t="s">
        <v>186</v>
      </c>
      <c r="BS167" s="168">
        <v>679.55000000000109</v>
      </c>
      <c r="BT167" s="1" t="s">
        <v>187</v>
      </c>
      <c r="BU167" s="168">
        <v>359.79999999999973</v>
      </c>
      <c r="BV167" s="1" t="s">
        <v>188</v>
      </c>
      <c r="BX167" s="173"/>
      <c r="BY167" s="1" t="s">
        <v>190</v>
      </c>
      <c r="BZ167" s="173"/>
      <c r="CA167" s="1" t="s">
        <v>186</v>
      </c>
      <c r="CB167" s="176">
        <v>172.50000000000182</v>
      </c>
      <c r="CC167" s="1" t="s">
        <v>187</v>
      </c>
      <c r="CD167" s="427">
        <v>93.600000000002183</v>
      </c>
      <c r="CE167" s="432" t="s">
        <v>188</v>
      </c>
      <c r="CG167" s="431"/>
      <c r="CH167" s="1" t="s">
        <v>190</v>
      </c>
      <c r="CI167" s="431"/>
      <c r="CJ167" s="1" t="s">
        <v>186</v>
      </c>
      <c r="CK167" s="168">
        <v>1070.0000000000018</v>
      </c>
      <c r="CL167" s="1" t="s">
        <v>187</v>
      </c>
      <c r="CM167" s="168"/>
      <c r="CN167" s="1" t="s">
        <v>188</v>
      </c>
      <c r="CP167" s="431"/>
      <c r="CQ167" s="1" t="s">
        <v>190</v>
      </c>
      <c r="CR167" s="431"/>
      <c r="CS167" s="1" t="s">
        <v>186</v>
      </c>
      <c r="CT167" s="168">
        <v>335.45000000000073</v>
      </c>
      <c r="CU167" s="1" t="s">
        <v>187</v>
      </c>
      <c r="CV167" s="168"/>
      <c r="CW167" s="1" t="s">
        <v>188</v>
      </c>
      <c r="CY167" s="431"/>
      <c r="CZ167" s="1" t="s">
        <v>190</v>
      </c>
      <c r="DA167" s="431"/>
      <c r="DB167" s="1" t="s">
        <v>186</v>
      </c>
      <c r="DC167" s="168">
        <v>290.60000000000309</v>
      </c>
      <c r="DD167" s="1" t="s">
        <v>187</v>
      </c>
      <c r="DE167" s="545">
        <v>81.600000000004002</v>
      </c>
      <c r="DF167" s="432" t="s">
        <v>188</v>
      </c>
      <c r="DH167" s="431"/>
      <c r="DI167" s="1" t="s">
        <v>190</v>
      </c>
      <c r="DJ167" s="431"/>
      <c r="DK167" s="1" t="s">
        <v>186</v>
      </c>
      <c r="DL167" s="168">
        <v>305.60000000000309</v>
      </c>
      <c r="DM167" s="1" t="s">
        <v>187</v>
      </c>
      <c r="DN167" s="168"/>
      <c r="DO167" s="1" t="s">
        <v>188</v>
      </c>
      <c r="DQ167" s="431"/>
      <c r="DR167" s="1" t="s">
        <v>190</v>
      </c>
      <c r="DS167" s="431"/>
      <c r="DT167" s="1" t="s">
        <v>186</v>
      </c>
      <c r="DU167" s="496">
        <v>607.20000000000255</v>
      </c>
      <c r="DV167" s="1" t="s">
        <v>187</v>
      </c>
      <c r="DW167" s="545">
        <v>264.00000000000364</v>
      </c>
      <c r="DX167" s="432" t="s">
        <v>188</v>
      </c>
      <c r="DZ167" s="431"/>
      <c r="EA167" s="1" t="s">
        <v>190</v>
      </c>
      <c r="EB167" s="431"/>
      <c r="EC167" s="1" t="s">
        <v>186</v>
      </c>
      <c r="ED167" s="168">
        <v>541.70000000000255</v>
      </c>
      <c r="EE167" s="1" t="s">
        <v>187</v>
      </c>
      <c r="EF167" s="168"/>
      <c r="EG167" s="1" t="s">
        <v>188</v>
      </c>
      <c r="EI167" s="431"/>
      <c r="EJ167" s="1" t="s">
        <v>190</v>
      </c>
      <c r="EK167" s="431"/>
      <c r="EL167" s="1" t="s">
        <v>186</v>
      </c>
      <c r="EM167" s="496">
        <v>305.25000000000364</v>
      </c>
      <c r="EN167" s="1" t="s">
        <v>187</v>
      </c>
      <c r="EO167" s="213"/>
      <c r="EP167" s="1" t="s">
        <v>188</v>
      </c>
      <c r="ER167" s="431"/>
      <c r="ES167" s="1" t="s">
        <v>190</v>
      </c>
      <c r="ET167" s="431"/>
      <c r="EU167" s="1" t="s">
        <v>186</v>
      </c>
      <c r="EV167" s="168">
        <v>442.09999999999854</v>
      </c>
      <c r="EW167" s="1" t="s">
        <v>187</v>
      </c>
      <c r="EX167" s="168"/>
      <c r="EY167" s="1" t="s">
        <v>188</v>
      </c>
      <c r="FA167" s="431"/>
      <c r="FB167" s="1" t="s">
        <v>190</v>
      </c>
      <c r="FC167" s="431"/>
      <c r="FD167" s="1" t="s">
        <v>186</v>
      </c>
      <c r="FE167" s="496">
        <v>233.19999999999709</v>
      </c>
      <c r="FF167" s="1" t="s">
        <v>187</v>
      </c>
      <c r="FG167" s="427">
        <v>162.10000000000036</v>
      </c>
      <c r="FH167" s="432" t="s">
        <v>188</v>
      </c>
      <c r="FJ167" s="431"/>
      <c r="FK167" s="1" t="s">
        <v>190</v>
      </c>
      <c r="FL167" s="431"/>
      <c r="FM167" s="1" t="s">
        <v>186</v>
      </c>
      <c r="FN167" s="496">
        <v>354.99999999999818</v>
      </c>
      <c r="FO167" s="1" t="s">
        <v>187</v>
      </c>
      <c r="FP167" s="545">
        <v>622.00000000000364</v>
      </c>
      <c r="FQ167" s="432" t="s">
        <v>188</v>
      </c>
      <c r="FS167" s="431"/>
      <c r="FT167" s="1" t="s">
        <v>190</v>
      </c>
      <c r="FU167" s="431"/>
      <c r="FV167" s="1" t="s">
        <v>186</v>
      </c>
      <c r="FW167" s="496">
        <v>365</v>
      </c>
      <c r="FX167" s="1" t="s">
        <v>187</v>
      </c>
      <c r="FY167" s="213"/>
      <c r="FZ167" s="1" t="s">
        <v>188</v>
      </c>
      <c r="GB167" s="431"/>
      <c r="GC167" s="1" t="s">
        <v>190</v>
      </c>
      <c r="GD167" s="431"/>
      <c r="GE167" s="1" t="s">
        <v>186</v>
      </c>
      <c r="GF167" s="168">
        <v>41.899999999999636</v>
      </c>
      <c r="GG167" s="1" t="s">
        <v>187</v>
      </c>
      <c r="GH167" s="168"/>
      <c r="GI167" s="1" t="s">
        <v>188</v>
      </c>
      <c r="GK167" s="431"/>
      <c r="GL167" s="1" t="s">
        <v>190</v>
      </c>
      <c r="GM167" s="431"/>
      <c r="GN167" s="1" t="s">
        <v>186</v>
      </c>
      <c r="GO167" s="496">
        <v>1880.4999999999964</v>
      </c>
      <c r="GP167" s="1" t="s">
        <v>187</v>
      </c>
      <c r="GQ167" s="545">
        <v>1331.4000000000015</v>
      </c>
      <c r="GR167" s="432" t="s">
        <v>188</v>
      </c>
      <c r="GT167" s="431"/>
      <c r="GU167" s="1" t="s">
        <v>190</v>
      </c>
      <c r="GV167" s="431"/>
      <c r="GW167" s="1" t="s">
        <v>186</v>
      </c>
      <c r="GX167" s="496">
        <v>467.85000000000036</v>
      </c>
      <c r="GY167" s="1" t="s">
        <v>187</v>
      </c>
      <c r="GZ167" s="213"/>
      <c r="HA167" s="1" t="s">
        <v>188</v>
      </c>
      <c r="HD167" s="1" t="s">
        <v>190</v>
      </c>
      <c r="HF167" s="1" t="s">
        <v>186</v>
      </c>
      <c r="HG167" s="168">
        <v>275.5</v>
      </c>
      <c r="HH167" s="1" t="s">
        <v>187</v>
      </c>
      <c r="HI167" s="168">
        <v>770.39999999999873</v>
      </c>
      <c r="HJ167" s="1" t="s">
        <v>188</v>
      </c>
      <c r="HL167" s="431"/>
      <c r="HM167" s="1" t="s">
        <v>190</v>
      </c>
      <c r="HN167" s="431"/>
      <c r="HO167" s="1" t="s">
        <v>186</v>
      </c>
      <c r="HP167" s="496">
        <v>842.20000000000437</v>
      </c>
      <c r="HQ167" s="1" t="s">
        <v>187</v>
      </c>
      <c r="HR167" s="213"/>
      <c r="HS167" s="1" t="s">
        <v>188</v>
      </c>
      <c r="HU167" s="431"/>
      <c r="HV167" s="1" t="s">
        <v>190</v>
      </c>
      <c r="HW167" s="431"/>
      <c r="HX167" s="1" t="s">
        <v>186</v>
      </c>
      <c r="HY167" s="496">
        <v>3310.5999999999967</v>
      </c>
      <c r="HZ167" s="1" t="s">
        <v>187</v>
      </c>
      <c r="IA167" s="545">
        <v>3805.1000000000022</v>
      </c>
      <c r="IB167" s="432" t="s">
        <v>188</v>
      </c>
      <c r="ID167" s="431"/>
      <c r="IE167" s="1" t="s">
        <v>190</v>
      </c>
      <c r="IF167" s="431"/>
      <c r="IG167" s="1" t="s">
        <v>186</v>
      </c>
      <c r="IH167" s="496">
        <v>397</v>
      </c>
      <c r="II167" s="1" t="s">
        <v>187</v>
      </c>
      <c r="IJ167" s="213"/>
      <c r="IK167" s="1" t="s">
        <v>188</v>
      </c>
      <c r="IM167" s="431"/>
      <c r="IN167" s="1" t="s">
        <v>190</v>
      </c>
      <c r="IO167" s="431"/>
      <c r="IP167" s="1" t="s">
        <v>186</v>
      </c>
      <c r="IQ167" s="168">
        <v>251.00000000000364</v>
      </c>
      <c r="IR167" s="1" t="s">
        <v>187</v>
      </c>
      <c r="IS167" s="168"/>
      <c r="IT167" s="1" t="s">
        <v>188</v>
      </c>
      <c r="IW167" s="1" t="s">
        <v>190</v>
      </c>
      <c r="IY167" s="1" t="s">
        <v>186</v>
      </c>
      <c r="IZ167" s="213">
        <v>60.19999999999709</v>
      </c>
      <c r="JA167" s="1" t="s">
        <v>187</v>
      </c>
      <c r="JB167" s="168">
        <v>362.49999999999909</v>
      </c>
      <c r="JC167" s="1" t="s">
        <v>188</v>
      </c>
      <c r="JE167" s="431"/>
      <c r="JF167" s="1" t="s">
        <v>190</v>
      </c>
      <c r="JG167" s="431"/>
      <c r="JH167" s="1" t="s">
        <v>186</v>
      </c>
      <c r="JI167" s="496">
        <v>651.59999999999491</v>
      </c>
      <c r="JJ167" s="1" t="s">
        <v>187</v>
      </c>
      <c r="JK167" s="427">
        <v>226.50000000000182</v>
      </c>
      <c r="JL167" s="432" t="s">
        <v>188</v>
      </c>
      <c r="JN167" s="431"/>
      <c r="JO167" s="1" t="s">
        <v>190</v>
      </c>
      <c r="JP167" s="431"/>
      <c r="JQ167" s="1" t="s">
        <v>186</v>
      </c>
      <c r="JR167" s="496">
        <v>179.24999999999636</v>
      </c>
      <c r="JS167" s="1" t="s">
        <v>187</v>
      </c>
      <c r="JT167" s="213"/>
      <c r="JU167" s="1" t="s">
        <v>188</v>
      </c>
      <c r="JW167" s="431"/>
      <c r="JX167" s="1" t="s">
        <v>190</v>
      </c>
      <c r="JY167" s="431"/>
      <c r="JZ167" s="1" t="s">
        <v>186</v>
      </c>
      <c r="KA167" s="168">
        <v>2564.9999999999964</v>
      </c>
      <c r="KB167" s="1" t="s">
        <v>187</v>
      </c>
      <c r="KC167" s="545">
        <v>2614.7999999999847</v>
      </c>
      <c r="KD167" s="432" t="s">
        <v>188</v>
      </c>
      <c r="KG167" s="1" t="s">
        <v>190</v>
      </c>
      <c r="KI167" s="1" t="s">
        <v>186</v>
      </c>
      <c r="KJ167" s="168">
        <v>289.59999999999127</v>
      </c>
      <c r="KK167" s="1" t="s">
        <v>187</v>
      </c>
      <c r="KL167" s="213">
        <v>0</v>
      </c>
      <c r="KM167" s="1" t="s">
        <v>188</v>
      </c>
      <c r="KO167" s="431"/>
      <c r="KP167" s="1" t="s">
        <v>190</v>
      </c>
      <c r="KQ167" s="431"/>
      <c r="KR167" s="1" t="s">
        <v>186</v>
      </c>
      <c r="KS167" s="496">
        <v>442.49999999999272</v>
      </c>
      <c r="KT167" s="1" t="s">
        <v>187</v>
      </c>
      <c r="KU167" s="213"/>
      <c r="KV167" s="1" t="s">
        <v>188</v>
      </c>
      <c r="KX167" s="431"/>
      <c r="KY167" s="1" t="s">
        <v>190</v>
      </c>
      <c r="KZ167" s="431"/>
      <c r="LA167" s="1" t="s">
        <v>186</v>
      </c>
      <c r="LB167" s="168">
        <v>215.94999999999709</v>
      </c>
      <c r="LC167" s="1" t="s">
        <v>187</v>
      </c>
      <c r="LD167" s="168"/>
      <c r="LE167" s="1" t="s">
        <v>188</v>
      </c>
      <c r="LG167" s="431"/>
      <c r="LH167" s="1" t="s">
        <v>190</v>
      </c>
      <c r="LI167" s="431"/>
      <c r="LJ167" s="1" t="s">
        <v>186</v>
      </c>
      <c r="LK167" s="185">
        <v>232.60000000000218</v>
      </c>
      <c r="LL167" s="1" t="s">
        <v>187</v>
      </c>
      <c r="LM167" s="185"/>
      <c r="LN167" s="1" t="s">
        <v>188</v>
      </c>
      <c r="LQ167" s="1" t="s">
        <v>190</v>
      </c>
      <c r="LS167" s="1" t="s">
        <v>186</v>
      </c>
      <c r="LT167" s="168">
        <v>389.80000000000291</v>
      </c>
      <c r="LU167" s="1" t="s">
        <v>187</v>
      </c>
      <c r="LV167" s="168">
        <v>338.19999999999891</v>
      </c>
      <c r="LW167" s="1" t="s">
        <v>188</v>
      </c>
      <c r="LY167" s="431"/>
      <c r="LZ167" s="1" t="s">
        <v>190</v>
      </c>
      <c r="MA167" s="431"/>
      <c r="MB167" s="1" t="s">
        <v>186</v>
      </c>
      <c r="MC167" s="168">
        <v>322.200000000008</v>
      </c>
      <c r="MD167" s="1" t="s">
        <v>187</v>
      </c>
      <c r="ME167" s="168"/>
      <c r="MF167" s="1" t="s">
        <v>188</v>
      </c>
      <c r="MH167" s="431"/>
      <c r="MI167" s="1" t="s">
        <v>190</v>
      </c>
      <c r="MJ167" s="431"/>
      <c r="MK167" s="1" t="s">
        <v>186</v>
      </c>
      <c r="ML167" s="466">
        <v>434.50000000000728</v>
      </c>
      <c r="MM167" s="1" t="s">
        <v>187</v>
      </c>
      <c r="MN167" s="588">
        <v>732.70000000000073</v>
      </c>
      <c r="MO167" s="432" t="s">
        <v>188</v>
      </c>
      <c r="MQ167" s="431"/>
      <c r="MR167" s="1" t="s">
        <v>190</v>
      </c>
      <c r="MS167" s="431"/>
      <c r="MT167" s="1" t="s">
        <v>186</v>
      </c>
      <c r="MU167" s="431">
        <v>376.50000000001091</v>
      </c>
      <c r="MV167" s="1" t="s">
        <v>187</v>
      </c>
      <c r="MW167" s="545">
        <v>248.00000000000364</v>
      </c>
      <c r="MX167" s="432" t="s">
        <v>188</v>
      </c>
    </row>
    <row r="168" spans="1:363" ht="18">
      <c r="A168" s="128" t="s">
        <v>2985</v>
      </c>
      <c r="B168" s="69">
        <f>SUM(D168:AAP168)</f>
        <v>31209.812500000015</v>
      </c>
      <c r="D168"/>
      <c r="E168" s="10">
        <f>D167*0.25</f>
        <v>0</v>
      </c>
      <c r="G168" s="10">
        <f>F167*0.5</f>
        <v>0</v>
      </c>
      <c r="I168" s="10">
        <f>H167*0.75</f>
        <v>94.875</v>
      </c>
      <c r="K168" s="10">
        <f>J167*1</f>
        <v>350.4</v>
      </c>
      <c r="N168" s="10">
        <f>M167*0.25</f>
        <v>0</v>
      </c>
      <c r="P168" s="10">
        <f>O167*0.5</f>
        <v>0</v>
      </c>
      <c r="R168" s="10">
        <f>Q167*0.75</f>
        <v>56.25</v>
      </c>
      <c r="T168" s="10">
        <f>S167*1</f>
        <v>238.89999999999998</v>
      </c>
      <c r="W168" s="10">
        <f>V167*0.25</f>
        <v>0</v>
      </c>
      <c r="Y168" s="10">
        <f>X167*0.5</f>
        <v>0</v>
      </c>
      <c r="Z168" s="165"/>
      <c r="AA168" s="10">
        <f>Z167*0.75</f>
        <v>495.89999999999986</v>
      </c>
      <c r="AB168" s="165"/>
      <c r="AC168" s="10">
        <f>AB167*1</f>
        <v>418.60000000000014</v>
      </c>
      <c r="AF168" s="10">
        <f>AE167*0.25</f>
        <v>0</v>
      </c>
      <c r="AH168" s="10">
        <f>AG167*0.5</f>
        <v>0</v>
      </c>
      <c r="AI168" s="165"/>
      <c r="AJ168" s="10">
        <f>AI167*0.75</f>
        <v>290.92500000000007</v>
      </c>
      <c r="AL168" s="10">
        <f>AK167*1</f>
        <v>197.5</v>
      </c>
      <c r="AO168" s="10">
        <f>AN167*0.25</f>
        <v>0</v>
      </c>
      <c r="AQ168" s="10">
        <f>AP167*0.5</f>
        <v>0</v>
      </c>
      <c r="AR168" s="165"/>
      <c r="AS168" s="10">
        <f>AR167*0.75</f>
        <v>264.82500000000044</v>
      </c>
      <c r="AT168" s="165"/>
      <c r="AU168" s="10">
        <f>AT167*1</f>
        <v>167.00000000000045</v>
      </c>
      <c r="AW168" s="31"/>
      <c r="AX168" s="10">
        <f>AW167*0.25</f>
        <v>0</v>
      </c>
      <c r="AZ168" s="10">
        <f>AY167*0.5</f>
        <v>0</v>
      </c>
      <c r="BA168" s="165"/>
      <c r="BB168" s="10">
        <f>BA167*0.75</f>
        <v>473.17500000000041</v>
      </c>
      <c r="BD168" s="10">
        <f>BC167*1</f>
        <v>627.29999999999973</v>
      </c>
      <c r="BG168" s="10">
        <f>BF167*0.25</f>
        <v>0</v>
      </c>
      <c r="BI168" s="10">
        <f>BH167*0.5</f>
        <v>0</v>
      </c>
      <c r="BJ168" s="165"/>
      <c r="BK168" s="10">
        <f>BJ167*0.75</f>
        <v>561.41250000000014</v>
      </c>
      <c r="BL168" s="165"/>
      <c r="BM168" s="10">
        <f>BL167*1</f>
        <v>462.99999999999818</v>
      </c>
      <c r="BP168" s="10">
        <f>BO167*0.25</f>
        <v>0</v>
      </c>
      <c r="BR168" s="10">
        <f>BQ167*0.5</f>
        <v>0</v>
      </c>
      <c r="BT168" s="10">
        <f>BS167*0.75</f>
        <v>509.66250000000082</v>
      </c>
      <c r="BV168" s="10">
        <f>BU167*1</f>
        <v>359.79999999999973</v>
      </c>
      <c r="BX168" s="173"/>
      <c r="BY168" s="10">
        <f>BX167*0.25</f>
        <v>0</v>
      </c>
      <c r="BZ168" s="173"/>
      <c r="CA168" s="10">
        <f>BZ167*0.5</f>
        <v>0</v>
      </c>
      <c r="CB168" s="177"/>
      <c r="CC168" s="10">
        <f>CB167*0.75</f>
        <v>129.37500000000136</v>
      </c>
      <c r="CD168" s="177"/>
      <c r="CE168" s="437">
        <f>CD167*1</f>
        <v>93.600000000002183</v>
      </c>
      <c r="CG168" s="431"/>
      <c r="CH168" s="10">
        <f>CG167*0.25</f>
        <v>0</v>
      </c>
      <c r="CI168" s="431"/>
      <c r="CJ168" s="10">
        <f>CI167*0.5</f>
        <v>0</v>
      </c>
      <c r="CK168" s="165"/>
      <c r="CL168" s="10">
        <f>CK167*0.75</f>
        <v>802.50000000000136</v>
      </c>
      <c r="CM168" s="165"/>
      <c r="CN168" s="10">
        <f>CM167*1</f>
        <v>0</v>
      </c>
      <c r="CP168" s="431"/>
      <c r="CQ168" s="10">
        <f>CP167*0.25</f>
        <v>0</v>
      </c>
      <c r="CR168" s="431"/>
      <c r="CS168" s="10">
        <f>CR167*0.5</f>
        <v>0</v>
      </c>
      <c r="CT168" s="165"/>
      <c r="CU168" s="10">
        <f>CT167*0.75</f>
        <v>251.58750000000055</v>
      </c>
      <c r="CV168" s="165"/>
      <c r="CW168" s="10">
        <f>CV167*1</f>
        <v>0</v>
      </c>
      <c r="CY168" s="431"/>
      <c r="CZ168" s="10">
        <f>CY167*0.25</f>
        <v>0</v>
      </c>
      <c r="DA168" s="431"/>
      <c r="DB168" s="10">
        <f>DA167*0.5</f>
        <v>0</v>
      </c>
      <c r="DC168" s="165"/>
      <c r="DD168" s="10">
        <f>DC167*0.75</f>
        <v>217.95000000000232</v>
      </c>
      <c r="DE168" s="165"/>
      <c r="DF168" s="437">
        <f>DE167*1</f>
        <v>81.600000000004002</v>
      </c>
      <c r="DH168" s="431"/>
      <c r="DI168" s="10">
        <f>DH167*0.25</f>
        <v>0</v>
      </c>
      <c r="DJ168" s="431"/>
      <c r="DK168" s="10">
        <f>DJ167*0.5</f>
        <v>0</v>
      </c>
      <c r="DL168" s="165"/>
      <c r="DM168" s="10">
        <f>DL167*0.75</f>
        <v>229.20000000000232</v>
      </c>
      <c r="DN168" s="165"/>
      <c r="DO168" s="10">
        <f>DN167*1</f>
        <v>0</v>
      </c>
      <c r="DQ168" s="431"/>
      <c r="DR168" s="10">
        <f>DQ167*0.25</f>
        <v>0</v>
      </c>
      <c r="DS168" s="431"/>
      <c r="DT168" s="10">
        <f>DS167*0.5</f>
        <v>0</v>
      </c>
      <c r="DU168" s="165"/>
      <c r="DV168" s="10">
        <f>DU167*0.75</f>
        <v>455.40000000000191</v>
      </c>
      <c r="DW168" s="165"/>
      <c r="DX168" s="437">
        <f>DW167*1</f>
        <v>264.00000000000364</v>
      </c>
      <c r="DZ168" s="431"/>
      <c r="EA168" s="10">
        <f>DZ167*0.25</f>
        <v>0</v>
      </c>
      <c r="EB168" s="431"/>
      <c r="EC168" s="10">
        <f>EB167*0.5</f>
        <v>0</v>
      </c>
      <c r="ED168" s="31"/>
      <c r="EE168" s="10">
        <f>ED167*0.75</f>
        <v>406.27500000000191</v>
      </c>
      <c r="EF168" s="31"/>
      <c r="EG168" s="10">
        <f>EF167*1</f>
        <v>0</v>
      </c>
      <c r="EI168" s="431"/>
      <c r="EJ168" s="10">
        <f>EI167*0.25</f>
        <v>0</v>
      </c>
      <c r="EK168" s="431"/>
      <c r="EL168" s="10">
        <f>EK167*0.5</f>
        <v>0</v>
      </c>
      <c r="EM168" s="165"/>
      <c r="EN168" s="10">
        <f>EM167*0.75</f>
        <v>228.93750000000273</v>
      </c>
      <c r="EO168" s="165"/>
      <c r="EP168" s="10">
        <f>EO167*1</f>
        <v>0</v>
      </c>
      <c r="ER168" s="431"/>
      <c r="ES168" s="10">
        <f>ER167*0.25</f>
        <v>0</v>
      </c>
      <c r="ET168" s="431"/>
      <c r="EU168" s="10">
        <f>ET167*0.5</f>
        <v>0</v>
      </c>
      <c r="EV168" s="165"/>
      <c r="EW168" s="10">
        <f>EV167*0.75</f>
        <v>331.57499999999891</v>
      </c>
      <c r="EX168" s="165"/>
      <c r="EY168" s="10">
        <f>EX167*1</f>
        <v>0</v>
      </c>
      <c r="FA168" s="431"/>
      <c r="FB168" s="10">
        <f>FA167*0.25</f>
        <v>0</v>
      </c>
      <c r="FC168" s="431"/>
      <c r="FD168" s="10">
        <f>FC167*0.5</f>
        <v>0</v>
      </c>
      <c r="FE168" s="31"/>
      <c r="FF168" s="10">
        <f>FE167*0.75</f>
        <v>174.89999999999782</v>
      </c>
      <c r="FG168" s="31"/>
      <c r="FH168" s="437">
        <f>FG167*1</f>
        <v>162.10000000000036</v>
      </c>
      <c r="FJ168" s="431"/>
      <c r="FK168" s="10">
        <f>FJ167*0.25</f>
        <v>0</v>
      </c>
      <c r="FL168" s="431"/>
      <c r="FM168" s="10">
        <f>FL167*0.5</f>
        <v>0</v>
      </c>
      <c r="FN168" s="165"/>
      <c r="FO168" s="10">
        <f>FN167*0.75</f>
        <v>266.24999999999864</v>
      </c>
      <c r="FP168" s="165"/>
      <c r="FQ168" s="437">
        <f>FP167*1</f>
        <v>622.00000000000364</v>
      </c>
      <c r="FS168" s="431"/>
      <c r="FT168" s="10">
        <f>FS167*0.25</f>
        <v>0</v>
      </c>
      <c r="FU168" s="431"/>
      <c r="FV168" s="10">
        <f>FU167*0.5</f>
        <v>0</v>
      </c>
      <c r="FW168" s="165"/>
      <c r="FX168" s="10">
        <f>FW167*0.75</f>
        <v>273.75</v>
      </c>
      <c r="FY168" s="165"/>
      <c r="FZ168" s="10">
        <f>FY167*1</f>
        <v>0</v>
      </c>
      <c r="GB168" s="431"/>
      <c r="GC168" s="10">
        <f>GB167*0.25</f>
        <v>0</v>
      </c>
      <c r="GD168" s="431"/>
      <c r="GE168" s="10">
        <f>GD167*0.5</f>
        <v>0</v>
      </c>
      <c r="GF168" s="31"/>
      <c r="GG168" s="10">
        <f>GF167*0.75</f>
        <v>31.424999999999727</v>
      </c>
      <c r="GH168" s="31"/>
      <c r="GI168" s="10">
        <f>GH167*1</f>
        <v>0</v>
      </c>
      <c r="GK168" s="431"/>
      <c r="GL168" s="10">
        <f>GK167*0.25</f>
        <v>0</v>
      </c>
      <c r="GM168" s="431"/>
      <c r="GN168" s="10">
        <f>GM167*0.5</f>
        <v>0</v>
      </c>
      <c r="GO168" s="165"/>
      <c r="GP168" s="10">
        <f>GO167*0.75</f>
        <v>1410.3749999999973</v>
      </c>
      <c r="GQ168" s="165"/>
      <c r="GR168" s="437">
        <f>GQ167*1</f>
        <v>1331.4000000000015</v>
      </c>
      <c r="GT168" s="431"/>
      <c r="GU168" s="10">
        <f>GT167*0.25</f>
        <v>0</v>
      </c>
      <c r="GV168" s="431"/>
      <c r="GW168" s="10">
        <f>GV167*0.5</f>
        <v>0</v>
      </c>
      <c r="GX168" s="165"/>
      <c r="GY168" s="10">
        <f>GX167*0.75</f>
        <v>350.88750000000027</v>
      </c>
      <c r="GZ168" s="165"/>
      <c r="HA168" s="10">
        <f>GZ167*1</f>
        <v>0</v>
      </c>
      <c r="HD168" s="10">
        <f>HC167*0.25</f>
        <v>0</v>
      </c>
      <c r="HF168" s="10">
        <f>HE167*0.5</f>
        <v>0</v>
      </c>
      <c r="HH168" s="10">
        <f>HG167*0.75</f>
        <v>206.625</v>
      </c>
      <c r="HJ168" s="10">
        <f>HI167*1</f>
        <v>770.39999999999873</v>
      </c>
      <c r="HL168" s="431"/>
      <c r="HM168" s="10">
        <f>HL167*0.25</f>
        <v>0</v>
      </c>
      <c r="HN168" s="431"/>
      <c r="HO168" s="10">
        <f>HN167*0.5</f>
        <v>0</v>
      </c>
      <c r="HP168" s="431"/>
      <c r="HQ168" s="10">
        <f>HP167*0.75</f>
        <v>631.65000000000327</v>
      </c>
      <c r="HS168" s="10">
        <f>HR167*1</f>
        <v>0</v>
      </c>
      <c r="HU168" s="431"/>
      <c r="HV168" s="10">
        <f>HU167*0.25</f>
        <v>0</v>
      </c>
      <c r="HW168" s="431"/>
      <c r="HX168" s="10">
        <f>HW167*0.5</f>
        <v>0</v>
      </c>
      <c r="HY168" s="431"/>
      <c r="HZ168" s="10">
        <f>HY167*0.75</f>
        <v>2482.9499999999975</v>
      </c>
      <c r="IB168" s="437">
        <f>IA167*1</f>
        <v>3805.1000000000022</v>
      </c>
      <c r="ID168" s="431"/>
      <c r="IE168" s="10">
        <f>ID167*0.25</f>
        <v>0</v>
      </c>
      <c r="IF168" s="431"/>
      <c r="IG168" s="10">
        <f>IF167*0.5</f>
        <v>0</v>
      </c>
      <c r="IH168" s="431"/>
      <c r="II168" s="10">
        <f>IH167*0.75</f>
        <v>297.75</v>
      </c>
      <c r="IK168" s="10">
        <f>IJ167*1</f>
        <v>0</v>
      </c>
      <c r="IM168" s="431"/>
      <c r="IN168" s="10">
        <f>IM167*0.25</f>
        <v>0</v>
      </c>
      <c r="IO168" s="431"/>
      <c r="IP168" s="10">
        <f>IO167*0.5</f>
        <v>0</v>
      </c>
      <c r="IQ168" s="431"/>
      <c r="IR168" s="10">
        <f>IQ167*0.75</f>
        <v>188.25000000000273</v>
      </c>
      <c r="IT168" s="10">
        <f>IS167*1</f>
        <v>0</v>
      </c>
      <c r="IW168" s="10">
        <f>IV167*0.25</f>
        <v>0</v>
      </c>
      <c r="IY168" s="10">
        <f>IX167*0.5</f>
        <v>0</v>
      </c>
      <c r="JA168" s="10">
        <f>IZ167*0.75</f>
        <v>45.149999999997817</v>
      </c>
      <c r="JC168" s="10">
        <f>JB167*1</f>
        <v>362.49999999999909</v>
      </c>
      <c r="JE168" s="431"/>
      <c r="JF168" s="10">
        <f>JE167*0.25</f>
        <v>0</v>
      </c>
      <c r="JG168" s="431"/>
      <c r="JH168" s="10">
        <f>JG167*0.5</f>
        <v>0</v>
      </c>
      <c r="JI168" s="431"/>
      <c r="JJ168" s="10">
        <f>JI167*0.75</f>
        <v>488.69999999999618</v>
      </c>
      <c r="JL168" s="437">
        <f>JK167*1</f>
        <v>226.50000000000182</v>
      </c>
      <c r="JN168" s="431"/>
      <c r="JO168" s="10">
        <f>JN167*0.25</f>
        <v>0</v>
      </c>
      <c r="JP168" s="431"/>
      <c r="JQ168" s="10">
        <f>JP167*0.5</f>
        <v>0</v>
      </c>
      <c r="JR168" s="431"/>
      <c r="JS168" s="10">
        <f>JR167*0.75</f>
        <v>134.43749999999727</v>
      </c>
      <c r="JU168" s="10">
        <f>JT167*1</f>
        <v>0</v>
      </c>
      <c r="JW168" s="431"/>
      <c r="JX168" s="10">
        <f>JW167*0.25</f>
        <v>0</v>
      </c>
      <c r="JY168" s="431"/>
      <c r="JZ168" s="10">
        <f>JY167*0.5</f>
        <v>0</v>
      </c>
      <c r="KA168" s="431"/>
      <c r="KB168" s="10">
        <f>KA167*0.75</f>
        <v>1923.7499999999973</v>
      </c>
      <c r="KD168" s="437">
        <f t="shared" ref="KD168" si="53">KC167*1</f>
        <v>2614.7999999999847</v>
      </c>
      <c r="KG168" s="10">
        <f>KF167*0.25</f>
        <v>0</v>
      </c>
      <c r="KI168" s="10">
        <f>KH167*0.5</f>
        <v>0</v>
      </c>
      <c r="KK168" s="10">
        <f>KJ167*0.75</f>
        <v>217.19999999999345</v>
      </c>
      <c r="KM168" s="10">
        <f>KL167*1</f>
        <v>0</v>
      </c>
      <c r="KO168" s="431"/>
      <c r="KP168" s="10">
        <f>KO167*0.25</f>
        <v>0</v>
      </c>
      <c r="KQ168" s="431"/>
      <c r="KR168" s="10">
        <f>KQ167*0.5</f>
        <v>0</v>
      </c>
      <c r="KS168" s="431"/>
      <c r="KT168" s="10">
        <f>KS167*0.75</f>
        <v>331.87499999999454</v>
      </c>
      <c r="KV168" s="10">
        <f>KU167*1</f>
        <v>0</v>
      </c>
      <c r="KX168" s="431"/>
      <c r="KY168" s="10">
        <f>KX167*0.25</f>
        <v>0</v>
      </c>
      <c r="KZ168" s="431"/>
      <c r="LA168" s="10">
        <f>KZ167*0.5</f>
        <v>0</v>
      </c>
      <c r="LB168" s="431"/>
      <c r="LC168" s="10">
        <f>LB167*0.75</f>
        <v>161.96249999999782</v>
      </c>
      <c r="LE168" s="10">
        <f>LD167*1</f>
        <v>0</v>
      </c>
      <c r="LG168" s="431"/>
      <c r="LH168" s="10">
        <f>LG167*0.25</f>
        <v>0</v>
      </c>
      <c r="LI168" s="431"/>
      <c r="LJ168" s="10">
        <f>LI167*0.5</f>
        <v>0</v>
      </c>
      <c r="LK168" s="29"/>
      <c r="LL168" s="10">
        <f>LK167*0.75</f>
        <v>174.45000000000164</v>
      </c>
      <c r="LM168" s="29"/>
      <c r="LN168" s="10">
        <f>LM167*1</f>
        <v>0</v>
      </c>
      <c r="LQ168" s="10">
        <f>LP167*0.25</f>
        <v>0</v>
      </c>
      <c r="LS168" s="10">
        <f>LR167*0.5</f>
        <v>0</v>
      </c>
      <c r="LU168" s="10">
        <f>LT167*0.75</f>
        <v>292.35000000000218</v>
      </c>
      <c r="LW168" s="10">
        <f>LV167*1</f>
        <v>338.19999999999891</v>
      </c>
      <c r="LY168" s="431"/>
      <c r="LZ168" s="10">
        <f>LY167*0.25</f>
        <v>0</v>
      </c>
      <c r="MA168" s="431"/>
      <c r="MB168" s="10">
        <f>MA167*0.5</f>
        <v>0</v>
      </c>
      <c r="MC168" s="431"/>
      <c r="MD168" s="10">
        <f>MC167*0.75</f>
        <v>241.650000000006</v>
      </c>
      <c r="MF168" s="10">
        <f>ME167*1</f>
        <v>0</v>
      </c>
      <c r="MH168" s="431"/>
      <c r="MI168" s="10">
        <f>MH167*0.25</f>
        <v>0</v>
      </c>
      <c r="MJ168" s="431"/>
      <c r="MK168" s="10">
        <f>MJ167*0.5</f>
        <v>0</v>
      </c>
      <c r="ML168" s="431"/>
      <c r="MM168" s="10">
        <f>ML167*0.75</f>
        <v>325.87500000000546</v>
      </c>
      <c r="MO168" s="437">
        <f>MN167*1</f>
        <v>732.70000000000073</v>
      </c>
      <c r="MQ168" s="431"/>
      <c r="MR168" s="10">
        <f>MQ167*0.25</f>
        <v>0</v>
      </c>
      <c r="MS168" s="431"/>
      <c r="MT168" s="10">
        <f>MS167*0.5</f>
        <v>0</v>
      </c>
      <c r="MU168" s="431"/>
      <c r="MV168" s="10">
        <f>MU167*0.75</f>
        <v>282.37500000000819</v>
      </c>
      <c r="MX168" s="437">
        <f>MW167*1</f>
        <v>248.00000000000364</v>
      </c>
    </row>
    <row r="169" spans="1:363" s="60" customFormat="1" ht="15.75">
      <c r="A169" s="377"/>
      <c r="B169" s="381"/>
      <c r="C169" s="379"/>
      <c r="E169" s="85"/>
      <c r="G169" s="85"/>
      <c r="I169" s="85"/>
      <c r="L169" s="379"/>
      <c r="N169" s="85"/>
      <c r="P169" s="85"/>
      <c r="R169" s="85"/>
      <c r="U169" s="379"/>
      <c r="W169" s="85"/>
      <c r="Y169" s="85"/>
      <c r="Z169" s="382"/>
      <c r="AB169" s="382"/>
      <c r="AD169" s="379"/>
      <c r="AF169" s="380"/>
      <c r="AI169" s="382"/>
      <c r="AM169" s="379"/>
      <c r="AO169" s="380"/>
      <c r="AR169" s="382"/>
      <c r="AT169" s="382"/>
      <c r="AV169" s="379"/>
      <c r="AW169" s="235"/>
      <c r="AX169" s="380"/>
      <c r="AY169" s="235"/>
      <c r="BA169" s="382"/>
      <c r="BC169" s="382"/>
      <c r="BE169" s="379"/>
      <c r="BG169" s="380"/>
      <c r="BJ169" s="382"/>
      <c r="BL169" s="382"/>
      <c r="BN169" s="379"/>
      <c r="BP169" s="380"/>
      <c r="BW169" s="379"/>
      <c r="BX169" s="384"/>
      <c r="BY169" s="380"/>
      <c r="BZ169" s="384"/>
      <c r="CB169" s="385"/>
      <c r="CD169" s="385"/>
      <c r="CE169" s="456"/>
      <c r="CF169" s="379"/>
      <c r="CG169" s="456"/>
      <c r="CH169" s="380"/>
      <c r="CI169" s="456"/>
      <c r="CK169" s="382"/>
      <c r="CM169" s="382"/>
      <c r="CO169" s="379"/>
      <c r="CP169" s="456"/>
      <c r="CQ169" s="380"/>
      <c r="CR169" s="456"/>
      <c r="CT169" s="382"/>
      <c r="CV169" s="382"/>
      <c r="CX169" s="379"/>
      <c r="CY169" s="456"/>
      <c r="CZ169" s="380"/>
      <c r="DA169" s="456"/>
      <c r="DC169" s="382"/>
      <c r="DE169" s="382"/>
      <c r="DF169" s="456"/>
      <c r="DG169" s="379"/>
      <c r="DH169" s="456"/>
      <c r="DI169" s="380"/>
      <c r="DJ169" s="456"/>
      <c r="DL169" s="382"/>
      <c r="DN169" s="382"/>
      <c r="DP169" s="379"/>
      <c r="DQ169" s="456"/>
      <c r="DR169" s="380"/>
      <c r="DS169" s="456"/>
      <c r="DU169" s="382"/>
      <c r="DW169" s="382"/>
      <c r="DX169" s="456"/>
      <c r="DY169" s="379"/>
      <c r="DZ169" s="456"/>
      <c r="EA169" s="380"/>
      <c r="EB169" s="456"/>
      <c r="ED169" s="235"/>
      <c r="EF169" s="235"/>
      <c r="EH169" s="379"/>
      <c r="EI169" s="456"/>
      <c r="EJ169" s="380"/>
      <c r="EK169" s="456"/>
      <c r="EM169" s="382"/>
      <c r="EO169" s="382"/>
      <c r="EQ169" s="379"/>
      <c r="ER169" s="456"/>
      <c r="ES169" s="380"/>
      <c r="ET169" s="456"/>
      <c r="EV169" s="382"/>
      <c r="EX169" s="382"/>
      <c r="EZ169" s="379"/>
      <c r="FA169" s="456"/>
      <c r="FB169" s="380"/>
      <c r="FC169" s="456"/>
      <c r="FE169" s="235"/>
      <c r="FG169" s="235"/>
      <c r="FH169" s="456"/>
      <c r="FI169" s="379"/>
      <c r="FJ169" s="456"/>
      <c r="FK169" s="380"/>
      <c r="FL169" s="456"/>
      <c r="FN169" s="382"/>
      <c r="FP169" s="382"/>
      <c r="FQ169" s="456"/>
      <c r="FR169" s="379"/>
      <c r="FS169" s="456"/>
      <c r="FT169" s="380"/>
      <c r="FU169" s="456"/>
      <c r="FW169" s="382"/>
      <c r="FY169" s="382"/>
      <c r="GA169" s="379"/>
      <c r="GB169" s="456"/>
      <c r="GC169" s="380"/>
      <c r="GD169" s="456"/>
      <c r="GF169" s="235"/>
      <c r="GH169" s="235"/>
      <c r="GJ169" s="379"/>
      <c r="GK169" s="456"/>
      <c r="GL169" s="380"/>
      <c r="GM169" s="456"/>
      <c r="GO169" s="382"/>
      <c r="GQ169" s="382"/>
      <c r="GR169" s="456"/>
      <c r="GS169" s="379"/>
      <c r="GT169" s="456"/>
      <c r="GU169" s="380"/>
      <c r="GV169" s="456"/>
      <c r="GX169" s="382"/>
      <c r="GZ169" s="382"/>
      <c r="HB169" s="379"/>
      <c r="HD169" s="380"/>
      <c r="HK169" s="379"/>
      <c r="HL169" s="456"/>
      <c r="HM169" s="380"/>
      <c r="HN169" s="456"/>
      <c r="HP169" s="456"/>
      <c r="HT169" s="379"/>
      <c r="HU169" s="456"/>
      <c r="HV169" s="380"/>
      <c r="HW169" s="456"/>
      <c r="HY169" s="456"/>
      <c r="IB169" s="456"/>
      <c r="IC169" s="379"/>
      <c r="ID169" s="456"/>
      <c r="IE169" s="380"/>
      <c r="IF169" s="456"/>
      <c r="IH169" s="456"/>
      <c r="IL169" s="379"/>
      <c r="IM169" s="456"/>
      <c r="IN169" s="380"/>
      <c r="IO169" s="456"/>
      <c r="IQ169" s="456"/>
      <c r="IU169" s="379"/>
      <c r="IW169" s="380"/>
      <c r="JD169" s="379"/>
      <c r="JE169" s="456"/>
      <c r="JF169" s="380"/>
      <c r="JG169" s="456"/>
      <c r="JI169" s="456"/>
      <c r="JL169" s="456"/>
      <c r="JM169" s="379"/>
      <c r="JN169" s="456"/>
      <c r="JO169" s="380"/>
      <c r="JP169" s="456"/>
      <c r="JR169" s="456"/>
      <c r="JV169" s="379"/>
      <c r="JW169" s="456"/>
      <c r="JX169" s="380"/>
      <c r="JY169" s="456"/>
      <c r="KA169" s="456"/>
      <c r="KD169" s="456"/>
      <c r="KE169" s="379"/>
      <c r="KG169" s="380"/>
      <c r="KN169" s="379"/>
      <c r="KO169" s="456"/>
      <c r="KP169" s="380"/>
      <c r="KQ169" s="456"/>
      <c r="KS169" s="456"/>
      <c r="KW169" s="379"/>
      <c r="KX169" s="456"/>
      <c r="KY169" s="380"/>
      <c r="KZ169" s="456"/>
      <c r="LB169" s="456"/>
      <c r="LF169" s="379"/>
      <c r="LG169" s="456"/>
      <c r="LH169" s="380"/>
      <c r="LI169" s="456"/>
      <c r="LK169" s="383"/>
      <c r="LM169" s="383"/>
      <c r="LO169" s="379"/>
      <c r="LQ169" s="380"/>
      <c r="LX169" s="379"/>
      <c r="LY169" s="456"/>
      <c r="LZ169" s="380"/>
      <c r="MA169" s="456"/>
      <c r="MC169" s="456"/>
      <c r="MG169" s="379"/>
      <c r="MH169" s="456"/>
      <c r="MI169" s="380"/>
      <c r="MJ169" s="456"/>
      <c r="ML169" s="456"/>
      <c r="MO169" s="456"/>
      <c r="MP169" s="379"/>
      <c r="MQ169" s="456"/>
      <c r="MR169" s="380"/>
      <c r="MS169" s="456"/>
      <c r="MU169" s="456"/>
      <c r="MX169" s="456"/>
      <c r="MY169" s="379"/>
    </row>
    <row r="170" spans="1:363" ht="15">
      <c r="A170" s="123" t="s">
        <v>2568</v>
      </c>
      <c r="D170"/>
      <c r="E170" s="1" t="s">
        <v>190</v>
      </c>
      <c r="G170" s="1" t="s">
        <v>186</v>
      </c>
      <c r="I170" s="1" t="s">
        <v>187</v>
      </c>
      <c r="J170" s="157">
        <v>558.4</v>
      </c>
      <c r="K170" s="1" t="s">
        <v>188</v>
      </c>
      <c r="N170" s="1" t="s">
        <v>190</v>
      </c>
      <c r="P170" s="1" t="s">
        <v>186</v>
      </c>
      <c r="R170" s="1" t="s">
        <v>187</v>
      </c>
      <c r="S170" s="168">
        <v>199.29999999999984</v>
      </c>
      <c r="T170" s="1" t="s">
        <v>188</v>
      </c>
      <c r="W170" s="1" t="s">
        <v>190</v>
      </c>
      <c r="Y170" s="1" t="s">
        <v>186</v>
      </c>
      <c r="AA170" s="1" t="s">
        <v>187</v>
      </c>
      <c r="AB170" s="168">
        <v>393.49999999999977</v>
      </c>
      <c r="AC170" s="1" t="s">
        <v>188</v>
      </c>
      <c r="AF170" s="1" t="s">
        <v>190</v>
      </c>
      <c r="AH170" s="1" t="s">
        <v>186</v>
      </c>
      <c r="AJ170" s="1" t="s">
        <v>187</v>
      </c>
      <c r="AK170" s="168">
        <v>181.00000000000045</v>
      </c>
      <c r="AL170" s="1" t="s">
        <v>188</v>
      </c>
      <c r="AO170" s="1" t="s">
        <v>190</v>
      </c>
      <c r="AQ170" s="1" t="s">
        <v>186</v>
      </c>
      <c r="AS170" s="1" t="s">
        <v>187</v>
      </c>
      <c r="AT170" s="168">
        <v>77.100000000000364</v>
      </c>
      <c r="AU170" s="1" t="s">
        <v>188</v>
      </c>
      <c r="AX170" s="1" t="s">
        <v>190</v>
      </c>
      <c r="AY170"/>
      <c r="AZ170" s="1" t="s">
        <v>186</v>
      </c>
      <c r="BA170"/>
      <c r="BB170" s="1" t="s">
        <v>187</v>
      </c>
      <c r="BC170" s="168">
        <v>247.5</v>
      </c>
      <c r="BD170" s="1" t="s">
        <v>188</v>
      </c>
      <c r="BG170" s="1" t="s">
        <v>190</v>
      </c>
      <c r="BI170" s="1" t="s">
        <v>186</v>
      </c>
      <c r="BK170" s="1" t="s">
        <v>187</v>
      </c>
      <c r="BL170" s="168">
        <v>350.09999999999945</v>
      </c>
      <c r="BM170" s="1" t="s">
        <v>188</v>
      </c>
      <c r="BP170" s="1" t="s">
        <v>190</v>
      </c>
      <c r="BR170" s="1" t="s">
        <v>186</v>
      </c>
      <c r="BT170" s="1" t="s">
        <v>187</v>
      </c>
      <c r="BU170" s="168">
        <v>357.70000000000118</v>
      </c>
      <c r="BV170" s="1" t="s">
        <v>188</v>
      </c>
      <c r="BX170" s="431"/>
      <c r="BY170" s="1" t="s">
        <v>190</v>
      </c>
      <c r="BZ170" s="431"/>
      <c r="CA170" s="1" t="s">
        <v>186</v>
      </c>
      <c r="CB170" s="431"/>
      <c r="CC170" s="1" t="s">
        <v>187</v>
      </c>
      <c r="CD170" s="427">
        <v>129.79999999999563</v>
      </c>
      <c r="CE170" s="432" t="s">
        <v>188</v>
      </c>
      <c r="CG170" s="431"/>
      <c r="CH170" s="1" t="s">
        <v>190</v>
      </c>
      <c r="CI170" s="431"/>
      <c r="CJ170" s="1" t="s">
        <v>186</v>
      </c>
      <c r="CK170" s="431"/>
      <c r="CL170" s="1" t="s">
        <v>187</v>
      </c>
      <c r="CN170" s="1" t="s">
        <v>188</v>
      </c>
      <c r="CP170" s="431"/>
      <c r="CQ170" s="1" t="s">
        <v>190</v>
      </c>
      <c r="CR170" s="431"/>
      <c r="CS170" s="1" t="s">
        <v>186</v>
      </c>
      <c r="CT170" s="431"/>
      <c r="CU170" s="1" t="s">
        <v>187</v>
      </c>
      <c r="CW170" s="1" t="s">
        <v>188</v>
      </c>
      <c r="CY170" s="431"/>
      <c r="CZ170" s="1" t="s">
        <v>190</v>
      </c>
      <c r="DA170" s="431"/>
      <c r="DB170" s="1" t="s">
        <v>186</v>
      </c>
      <c r="DC170" s="431"/>
      <c r="DD170" s="1" t="s">
        <v>187</v>
      </c>
      <c r="DE170" s="545">
        <v>5.999999999994543</v>
      </c>
      <c r="DF170" s="432" t="s">
        <v>188</v>
      </c>
      <c r="DH170" s="431"/>
      <c r="DI170" s="1" t="s">
        <v>190</v>
      </c>
      <c r="DJ170" s="431"/>
      <c r="DK170" s="1" t="s">
        <v>186</v>
      </c>
      <c r="DL170" s="431"/>
      <c r="DM170" s="1" t="s">
        <v>187</v>
      </c>
      <c r="DO170" s="1" t="s">
        <v>188</v>
      </c>
      <c r="DQ170" s="431"/>
      <c r="DR170" s="1" t="s">
        <v>190</v>
      </c>
      <c r="DS170" s="431"/>
      <c r="DT170" s="1" t="s">
        <v>186</v>
      </c>
      <c r="DU170" s="431"/>
      <c r="DV170" s="1" t="s">
        <v>187</v>
      </c>
      <c r="DW170" s="545">
        <v>5.499999999996362</v>
      </c>
      <c r="DX170" s="432" t="s">
        <v>188</v>
      </c>
      <c r="DZ170" s="431"/>
      <c r="EA170" s="1" t="s">
        <v>190</v>
      </c>
      <c r="EB170" s="431"/>
      <c r="EC170" s="1" t="s">
        <v>186</v>
      </c>
      <c r="ED170" s="431"/>
      <c r="EE170" s="1" t="s">
        <v>187</v>
      </c>
      <c r="EG170" s="1" t="s">
        <v>188</v>
      </c>
      <c r="EI170" s="431"/>
      <c r="EJ170" s="1" t="s">
        <v>190</v>
      </c>
      <c r="EK170" s="431"/>
      <c r="EL170" s="1" t="s">
        <v>186</v>
      </c>
      <c r="EM170" s="431"/>
      <c r="EN170" s="1" t="s">
        <v>187</v>
      </c>
      <c r="EP170" s="1" t="s">
        <v>188</v>
      </c>
      <c r="ER170" s="431"/>
      <c r="ES170" s="1" t="s">
        <v>190</v>
      </c>
      <c r="ET170" s="431"/>
      <c r="EU170" s="1" t="s">
        <v>186</v>
      </c>
      <c r="EV170" s="431"/>
      <c r="EW170" s="1" t="s">
        <v>187</v>
      </c>
      <c r="EY170" s="1" t="s">
        <v>188</v>
      </c>
      <c r="FA170" s="431"/>
      <c r="FB170" s="1" t="s">
        <v>190</v>
      </c>
      <c r="FC170" s="431"/>
      <c r="FD170" s="1" t="s">
        <v>186</v>
      </c>
      <c r="FE170" s="431"/>
      <c r="FF170" s="1" t="s">
        <v>187</v>
      </c>
      <c r="FG170" s="427">
        <v>218.49999999999636</v>
      </c>
      <c r="FH170" s="432" t="s">
        <v>188</v>
      </c>
      <c r="FJ170" s="431"/>
      <c r="FK170" s="1" t="s">
        <v>190</v>
      </c>
      <c r="FL170" s="431"/>
      <c r="FM170" s="1" t="s">
        <v>186</v>
      </c>
      <c r="FN170" s="431"/>
      <c r="FO170" s="1" t="s">
        <v>187</v>
      </c>
      <c r="FP170" s="545">
        <v>582.59999999999491</v>
      </c>
      <c r="FQ170" s="432" t="s">
        <v>188</v>
      </c>
      <c r="FS170" s="431"/>
      <c r="FT170" s="1" t="s">
        <v>190</v>
      </c>
      <c r="FU170" s="431"/>
      <c r="FV170" s="1" t="s">
        <v>186</v>
      </c>
      <c r="FW170" s="431"/>
      <c r="FX170" s="1" t="s">
        <v>187</v>
      </c>
      <c r="FZ170" s="1" t="s">
        <v>188</v>
      </c>
      <c r="GB170" s="431"/>
      <c r="GC170" s="1" t="s">
        <v>190</v>
      </c>
      <c r="GD170" s="431"/>
      <c r="GE170" s="1" t="s">
        <v>186</v>
      </c>
      <c r="GF170" s="431"/>
      <c r="GG170" s="1" t="s">
        <v>187</v>
      </c>
      <c r="GI170" s="1" t="s">
        <v>188</v>
      </c>
      <c r="GK170" s="431"/>
      <c r="GL170" s="1" t="s">
        <v>190</v>
      </c>
      <c r="GM170" s="431"/>
      <c r="GN170" s="1" t="s">
        <v>186</v>
      </c>
      <c r="GO170" s="431"/>
      <c r="GP170" s="1" t="s">
        <v>187</v>
      </c>
      <c r="GQ170" s="545">
        <v>801.69999999999709</v>
      </c>
      <c r="GR170" s="432" t="s">
        <v>188</v>
      </c>
      <c r="GT170" s="431"/>
      <c r="GU170" s="1" t="s">
        <v>190</v>
      </c>
      <c r="GV170" s="431"/>
      <c r="GW170" s="1" t="s">
        <v>186</v>
      </c>
      <c r="GX170" s="431"/>
      <c r="GY170" s="1" t="s">
        <v>187</v>
      </c>
      <c r="HA170" s="1" t="s">
        <v>188</v>
      </c>
      <c r="HD170" s="1" t="s">
        <v>190</v>
      </c>
      <c r="HF170" s="1" t="s">
        <v>186</v>
      </c>
      <c r="HH170" s="1" t="s">
        <v>187</v>
      </c>
      <c r="HI170" s="168">
        <v>825.29999999999836</v>
      </c>
      <c r="HJ170" s="1" t="s">
        <v>188</v>
      </c>
      <c r="HL170" s="431"/>
      <c r="HM170" s="1" t="s">
        <v>190</v>
      </c>
      <c r="HN170" s="431"/>
      <c r="HO170" s="1" t="s">
        <v>186</v>
      </c>
      <c r="HP170" s="431"/>
      <c r="HQ170" s="1" t="s">
        <v>187</v>
      </c>
      <c r="HS170" s="1" t="s">
        <v>188</v>
      </c>
      <c r="HU170" s="431"/>
      <c r="HV170" s="1" t="s">
        <v>190</v>
      </c>
      <c r="HW170" s="431"/>
      <c r="HX170" s="1" t="s">
        <v>186</v>
      </c>
      <c r="HY170" s="431"/>
      <c r="HZ170" s="1" t="s">
        <v>187</v>
      </c>
      <c r="IA170" s="545">
        <v>4340.899999999996</v>
      </c>
      <c r="IB170" s="432" t="s">
        <v>188</v>
      </c>
      <c r="ID170" s="431"/>
      <c r="IE170" s="1" t="s">
        <v>190</v>
      </c>
      <c r="IF170" s="431"/>
      <c r="IG170" s="1" t="s">
        <v>186</v>
      </c>
      <c r="IH170" s="431"/>
      <c r="II170" s="1" t="s">
        <v>187</v>
      </c>
      <c r="IK170" s="1" t="s">
        <v>188</v>
      </c>
      <c r="IM170" s="431"/>
      <c r="IN170" s="1" t="s">
        <v>190</v>
      </c>
      <c r="IO170" s="431"/>
      <c r="IP170" s="1" t="s">
        <v>186</v>
      </c>
      <c r="IQ170" s="431"/>
      <c r="IR170" s="1" t="s">
        <v>187</v>
      </c>
      <c r="IT170" s="1" t="s">
        <v>188</v>
      </c>
      <c r="IW170" s="1" t="s">
        <v>190</v>
      </c>
      <c r="IY170" s="1" t="s">
        <v>186</v>
      </c>
      <c r="JA170" s="1" t="s">
        <v>187</v>
      </c>
      <c r="JB170" s="168">
        <v>391.89999999999964</v>
      </c>
      <c r="JC170" s="1" t="s">
        <v>188</v>
      </c>
      <c r="JE170" s="431"/>
      <c r="JF170" s="1" t="s">
        <v>190</v>
      </c>
      <c r="JG170" s="431"/>
      <c r="JH170" s="1" t="s">
        <v>186</v>
      </c>
      <c r="JI170" s="431"/>
      <c r="JJ170" s="1" t="s">
        <v>187</v>
      </c>
      <c r="JK170" s="427">
        <v>151.19999999999709</v>
      </c>
      <c r="JL170" s="432" t="s">
        <v>188</v>
      </c>
      <c r="JN170" s="431"/>
      <c r="JO170" s="1" t="s">
        <v>190</v>
      </c>
      <c r="JP170" s="431"/>
      <c r="JQ170" s="1" t="s">
        <v>186</v>
      </c>
      <c r="JR170" s="431"/>
      <c r="JS170" s="1" t="s">
        <v>187</v>
      </c>
      <c r="JU170" s="1" t="s">
        <v>188</v>
      </c>
      <c r="JW170" s="431"/>
      <c r="JX170" s="1" t="s">
        <v>190</v>
      </c>
      <c r="JY170" s="431"/>
      <c r="JZ170" s="1" t="s">
        <v>186</v>
      </c>
      <c r="KA170" s="431"/>
      <c r="KB170" s="1" t="s">
        <v>187</v>
      </c>
      <c r="KC170" s="545">
        <v>2636.3999999999487</v>
      </c>
      <c r="KD170" s="432" t="s">
        <v>188</v>
      </c>
      <c r="KG170" s="1" t="s">
        <v>190</v>
      </c>
      <c r="KI170" s="1" t="s">
        <v>186</v>
      </c>
      <c r="KK170" s="1" t="s">
        <v>187</v>
      </c>
      <c r="KL170" s="213">
        <v>38.999999999998181</v>
      </c>
      <c r="KM170" s="1" t="s">
        <v>188</v>
      </c>
      <c r="KO170" s="431"/>
      <c r="KP170" s="1" t="s">
        <v>190</v>
      </c>
      <c r="KQ170" s="431"/>
      <c r="KR170" s="1" t="s">
        <v>186</v>
      </c>
      <c r="KS170" s="431"/>
      <c r="KT170" s="1" t="s">
        <v>187</v>
      </c>
      <c r="KV170" s="1" t="s">
        <v>188</v>
      </c>
      <c r="KX170" s="431"/>
      <c r="KY170" s="1" t="s">
        <v>190</v>
      </c>
      <c r="KZ170" s="431"/>
      <c r="LA170" s="1" t="s">
        <v>186</v>
      </c>
      <c r="LB170" s="431"/>
      <c r="LC170" s="1" t="s">
        <v>187</v>
      </c>
      <c r="LE170" s="1" t="s">
        <v>188</v>
      </c>
      <c r="LG170" s="431"/>
      <c r="LH170" s="1" t="s">
        <v>190</v>
      </c>
      <c r="LI170" s="431"/>
      <c r="LJ170" s="1" t="s">
        <v>186</v>
      </c>
      <c r="LK170" s="431"/>
      <c r="LL170" s="1" t="s">
        <v>187</v>
      </c>
      <c r="LN170" s="1" t="s">
        <v>188</v>
      </c>
      <c r="LQ170" s="1" t="s">
        <v>190</v>
      </c>
      <c r="LS170" s="1" t="s">
        <v>186</v>
      </c>
      <c r="LU170" s="1" t="s">
        <v>187</v>
      </c>
      <c r="LV170" s="168">
        <v>20.999999999998181</v>
      </c>
      <c r="LW170" s="1" t="s">
        <v>188</v>
      </c>
      <c r="LY170" s="431"/>
      <c r="LZ170" s="1" t="s">
        <v>190</v>
      </c>
      <c r="MA170" s="431"/>
      <c r="MB170" s="1" t="s">
        <v>186</v>
      </c>
      <c r="MC170" s="431"/>
      <c r="MD170" s="1" t="s">
        <v>187</v>
      </c>
      <c r="MF170" s="1" t="s">
        <v>188</v>
      </c>
      <c r="MH170" s="431"/>
      <c r="MI170" s="1" t="s">
        <v>190</v>
      </c>
      <c r="MJ170" s="431"/>
      <c r="MK170" s="1" t="s">
        <v>186</v>
      </c>
      <c r="ML170" s="431"/>
      <c r="MM170" s="1" t="s">
        <v>187</v>
      </c>
      <c r="MN170" s="588">
        <v>838.19999999998981</v>
      </c>
      <c r="MO170" s="432" t="s">
        <v>188</v>
      </c>
      <c r="MQ170" s="431"/>
      <c r="MR170" s="1" t="s">
        <v>190</v>
      </c>
      <c r="MS170" s="431"/>
      <c r="MT170" s="1" t="s">
        <v>186</v>
      </c>
      <c r="MU170" s="431"/>
      <c r="MV170" s="1" t="s">
        <v>187</v>
      </c>
      <c r="MW170" s="545">
        <v>251.99999999999636</v>
      </c>
      <c r="MX170" s="432" t="s">
        <v>188</v>
      </c>
    </row>
    <row r="171" spans="1:363" ht="18">
      <c r="A171" s="129">
        <v>2020</v>
      </c>
      <c r="B171" s="69">
        <f>SUM(D171:AAP171)</f>
        <v>13604.599999999899</v>
      </c>
      <c r="D171"/>
      <c r="E171" s="10">
        <f>D170*0.25</f>
        <v>0</v>
      </c>
      <c r="G171" s="10">
        <f>F170*0.5</f>
        <v>0</v>
      </c>
      <c r="I171" s="10">
        <f>H170*0.75</f>
        <v>0</v>
      </c>
      <c r="K171" s="10">
        <f>J170*1</f>
        <v>558.4</v>
      </c>
      <c r="N171" s="10">
        <f>M170*0.25</f>
        <v>0</v>
      </c>
      <c r="P171" s="10">
        <f>O170*0.5</f>
        <v>0</v>
      </c>
      <c r="R171" s="10">
        <f>Q170*0.75</f>
        <v>0</v>
      </c>
      <c r="T171" s="10">
        <f>S170*1</f>
        <v>199.29999999999984</v>
      </c>
      <c r="W171" s="10">
        <f>V170*0.25</f>
        <v>0</v>
      </c>
      <c r="Y171" s="10">
        <f>X170*0.5</f>
        <v>0</v>
      </c>
      <c r="AA171" s="10">
        <f>Z170*0.75</f>
        <v>0</v>
      </c>
      <c r="AC171" s="10">
        <f>AB170*1</f>
        <v>393.49999999999977</v>
      </c>
      <c r="AF171" s="10">
        <f>AE170*0.25</f>
        <v>0</v>
      </c>
      <c r="AH171" s="10">
        <f>AG170*0.5</f>
        <v>0</v>
      </c>
      <c r="AJ171" s="10">
        <f>AI170*0.75</f>
        <v>0</v>
      </c>
      <c r="AL171" s="10">
        <f>AK170*1</f>
        <v>181.00000000000045</v>
      </c>
      <c r="AO171" s="10">
        <f>AN170*0.25</f>
        <v>0</v>
      </c>
      <c r="AQ171" s="10">
        <f>AP170*0.5</f>
        <v>0</v>
      </c>
      <c r="AS171" s="10">
        <f>AR170*0.75</f>
        <v>0</v>
      </c>
      <c r="AT171"/>
      <c r="AU171" s="10">
        <f>AT170*1</f>
        <v>77.100000000000364</v>
      </c>
      <c r="AX171" s="10">
        <f>AW170*0.25</f>
        <v>0</v>
      </c>
      <c r="AY171"/>
      <c r="AZ171" s="10">
        <f>AY170*0.5</f>
        <v>0</v>
      </c>
      <c r="BA171"/>
      <c r="BB171" s="10">
        <f>BA170*0.75</f>
        <v>0</v>
      </c>
      <c r="BC171"/>
      <c r="BD171" s="10">
        <f>BC170*1</f>
        <v>247.5</v>
      </c>
      <c r="BG171" s="10">
        <f>BF170*0.25</f>
        <v>0</v>
      </c>
      <c r="BI171" s="10">
        <f>BH170*0.5</f>
        <v>0</v>
      </c>
      <c r="BK171" s="10">
        <f>BJ170*0.75</f>
        <v>0</v>
      </c>
      <c r="BM171" s="10">
        <f>BL170*1</f>
        <v>350.09999999999945</v>
      </c>
      <c r="BP171" s="10">
        <f>BO170*0.25</f>
        <v>0</v>
      </c>
      <c r="BR171" s="10">
        <f>BQ170*0.5</f>
        <v>0</v>
      </c>
      <c r="BT171" s="10">
        <f>BS170*0.75</f>
        <v>0</v>
      </c>
      <c r="BV171" s="10">
        <f>BU170*1</f>
        <v>357.70000000000118</v>
      </c>
      <c r="BX171" s="431"/>
      <c r="BY171" s="10">
        <f>BX170*0.25</f>
        <v>0</v>
      </c>
      <c r="BZ171" s="431"/>
      <c r="CA171" s="10">
        <f>BZ170*0.5</f>
        <v>0</v>
      </c>
      <c r="CB171" s="431"/>
      <c r="CC171" s="10">
        <f>CB170*0.75</f>
        <v>0</v>
      </c>
      <c r="CD171"/>
      <c r="CE171" s="437">
        <f>CD170*1</f>
        <v>129.79999999999563</v>
      </c>
      <c r="CG171" s="431"/>
      <c r="CH171" s="10">
        <f>CG170*0.25</f>
        <v>0</v>
      </c>
      <c r="CI171" s="431"/>
      <c r="CJ171" s="10">
        <f>CI170*0.5</f>
        <v>0</v>
      </c>
      <c r="CK171" s="431"/>
      <c r="CL171" s="10">
        <f>CK170*0.75</f>
        <v>0</v>
      </c>
      <c r="CN171" s="10">
        <f>CM170*1</f>
        <v>0</v>
      </c>
      <c r="CP171" s="431"/>
      <c r="CQ171" s="10">
        <f>CP170*0.25</f>
        <v>0</v>
      </c>
      <c r="CR171" s="431"/>
      <c r="CS171" s="10">
        <f>CR170*0.5</f>
        <v>0</v>
      </c>
      <c r="CT171" s="431"/>
      <c r="CU171" s="10">
        <f>CT170*0.75</f>
        <v>0</v>
      </c>
      <c r="CW171" s="10">
        <f>CV170*1</f>
        <v>0</v>
      </c>
      <c r="CY171" s="431"/>
      <c r="CZ171" s="10">
        <f>CY170*0.25</f>
        <v>0</v>
      </c>
      <c r="DA171" s="431"/>
      <c r="DB171" s="10">
        <f>DA170*0.5</f>
        <v>0</v>
      </c>
      <c r="DC171" s="431"/>
      <c r="DD171" s="10">
        <f>DC170*0.75</f>
        <v>0</v>
      </c>
      <c r="DE171" s="165"/>
      <c r="DF171" s="437">
        <f>DE170*1</f>
        <v>5.999999999994543</v>
      </c>
      <c r="DH171" s="431"/>
      <c r="DI171" s="10">
        <f>DH170*0.25</f>
        <v>0</v>
      </c>
      <c r="DJ171" s="431"/>
      <c r="DK171" s="10">
        <f>DJ170*0.5</f>
        <v>0</v>
      </c>
      <c r="DL171" s="431"/>
      <c r="DM171" s="10">
        <f>DL170*0.75</f>
        <v>0</v>
      </c>
      <c r="DO171" s="10">
        <f>DN170*1</f>
        <v>0</v>
      </c>
      <c r="DQ171" s="431"/>
      <c r="DR171" s="10">
        <f>DQ170*0.25</f>
        <v>0</v>
      </c>
      <c r="DS171" s="431"/>
      <c r="DT171" s="10">
        <f>DS170*0.5</f>
        <v>0</v>
      </c>
      <c r="DU171" s="431"/>
      <c r="DV171" s="10">
        <f>DU170*0.75</f>
        <v>0</v>
      </c>
      <c r="DX171" s="437">
        <f>DW170*1</f>
        <v>5.499999999996362</v>
      </c>
      <c r="DZ171" s="431"/>
      <c r="EA171" s="10">
        <f>DZ170*0.25</f>
        <v>0</v>
      </c>
      <c r="EB171" s="431"/>
      <c r="EC171" s="10">
        <f>EB170*0.5</f>
        <v>0</v>
      </c>
      <c r="ED171" s="431"/>
      <c r="EE171" s="10">
        <f>ED170*0.75</f>
        <v>0</v>
      </c>
      <c r="EG171" s="10">
        <f>EF170*1</f>
        <v>0</v>
      </c>
      <c r="EI171" s="431"/>
      <c r="EJ171" s="10">
        <f>EI170*0.25</f>
        <v>0</v>
      </c>
      <c r="EK171" s="431"/>
      <c r="EL171" s="10">
        <f>EK170*0.5</f>
        <v>0</v>
      </c>
      <c r="EM171" s="431"/>
      <c r="EN171" s="10">
        <f>EM170*0.75</f>
        <v>0</v>
      </c>
      <c r="EP171" s="10">
        <f>EO170*1</f>
        <v>0</v>
      </c>
      <c r="ER171" s="431"/>
      <c r="ES171" s="10">
        <f>ER170*0.25</f>
        <v>0</v>
      </c>
      <c r="ET171" s="431"/>
      <c r="EU171" s="10">
        <f>ET170*0.5</f>
        <v>0</v>
      </c>
      <c r="EV171" s="431"/>
      <c r="EW171" s="10">
        <f>EV170*0.75</f>
        <v>0</v>
      </c>
      <c r="EY171" s="10">
        <f>EX170*1</f>
        <v>0</v>
      </c>
      <c r="FA171" s="431"/>
      <c r="FB171" s="10">
        <f>FA170*0.25</f>
        <v>0</v>
      </c>
      <c r="FC171" s="431"/>
      <c r="FD171" s="10">
        <f>FC170*0.5</f>
        <v>0</v>
      </c>
      <c r="FE171" s="431"/>
      <c r="FF171" s="10">
        <f>FE170*0.75</f>
        <v>0</v>
      </c>
      <c r="FH171" s="437">
        <f>FG170*1</f>
        <v>218.49999999999636</v>
      </c>
      <c r="FJ171" s="431"/>
      <c r="FK171" s="10">
        <f>FJ170*0.25</f>
        <v>0</v>
      </c>
      <c r="FL171" s="431"/>
      <c r="FM171" s="10">
        <f>FL170*0.5</f>
        <v>0</v>
      </c>
      <c r="FN171" s="431"/>
      <c r="FO171" s="10">
        <f>FN170*0.75</f>
        <v>0</v>
      </c>
      <c r="FP171"/>
      <c r="FQ171" s="437">
        <f>FP170*1</f>
        <v>582.59999999999491</v>
      </c>
      <c r="FS171" s="431"/>
      <c r="FT171" s="10">
        <f>FS170*0.25</f>
        <v>0</v>
      </c>
      <c r="FU171" s="431"/>
      <c r="FV171" s="10">
        <f>FU170*0.5</f>
        <v>0</v>
      </c>
      <c r="FW171" s="431"/>
      <c r="FX171" s="10">
        <f>FW170*0.75</f>
        <v>0</v>
      </c>
      <c r="FZ171" s="10">
        <f>FY170*1</f>
        <v>0</v>
      </c>
      <c r="GB171" s="431"/>
      <c r="GC171" s="10">
        <f>GB170*0.25</f>
        <v>0</v>
      </c>
      <c r="GD171" s="431"/>
      <c r="GE171" s="10">
        <f>GD170*0.5</f>
        <v>0</v>
      </c>
      <c r="GF171" s="431"/>
      <c r="GG171" s="10">
        <f>GF170*0.75</f>
        <v>0</v>
      </c>
      <c r="GI171" s="10">
        <f>GH170*1</f>
        <v>0</v>
      </c>
      <c r="GK171" s="431"/>
      <c r="GL171" s="10">
        <f>GK170*0.25</f>
        <v>0</v>
      </c>
      <c r="GM171" s="431"/>
      <c r="GN171" s="10">
        <f>GM170*0.5</f>
        <v>0</v>
      </c>
      <c r="GO171" s="431"/>
      <c r="GP171" s="10">
        <f>GO170*0.75</f>
        <v>0</v>
      </c>
      <c r="GR171" s="437">
        <f>GQ170*1</f>
        <v>801.69999999999709</v>
      </c>
      <c r="GT171" s="431"/>
      <c r="GU171" s="10">
        <f>GT170*0.25</f>
        <v>0</v>
      </c>
      <c r="GV171" s="431"/>
      <c r="GW171" s="10">
        <f>GV170*0.5</f>
        <v>0</v>
      </c>
      <c r="GX171" s="431"/>
      <c r="GY171" s="10">
        <f>GX170*0.75</f>
        <v>0</v>
      </c>
      <c r="HA171" s="10">
        <f>GZ170*1</f>
        <v>0</v>
      </c>
      <c r="HD171" s="10">
        <f>HC170*0.25</f>
        <v>0</v>
      </c>
      <c r="HF171" s="10">
        <f>HE170*0.5</f>
        <v>0</v>
      </c>
      <c r="HH171" s="10">
        <f>HG170*0.75</f>
        <v>0</v>
      </c>
      <c r="HJ171" s="10">
        <f>HI170*1</f>
        <v>825.29999999999836</v>
      </c>
      <c r="HL171" s="431"/>
      <c r="HM171" s="10">
        <f>HL170*0.25</f>
        <v>0</v>
      </c>
      <c r="HN171" s="431"/>
      <c r="HO171" s="10">
        <f>HN170*0.5</f>
        <v>0</v>
      </c>
      <c r="HP171" s="431"/>
      <c r="HQ171" s="10">
        <f>HP170*0.75</f>
        <v>0</v>
      </c>
      <c r="HS171" s="10">
        <f>HR170*1</f>
        <v>0</v>
      </c>
      <c r="HU171" s="431"/>
      <c r="HV171" s="10">
        <f>HU170*0.25</f>
        <v>0</v>
      </c>
      <c r="HW171" s="431"/>
      <c r="HX171" s="10">
        <f>HW170*0.5</f>
        <v>0</v>
      </c>
      <c r="HY171" s="431"/>
      <c r="HZ171" s="10">
        <f>HY170*0.75</f>
        <v>0</v>
      </c>
      <c r="IB171" s="437">
        <f>IA170*1</f>
        <v>4340.899999999996</v>
      </c>
      <c r="ID171" s="431"/>
      <c r="IE171" s="10">
        <f>ID170*0.25</f>
        <v>0</v>
      </c>
      <c r="IF171" s="431"/>
      <c r="IG171" s="10">
        <f>IF170*0.5</f>
        <v>0</v>
      </c>
      <c r="IH171" s="431"/>
      <c r="II171" s="10">
        <f>IH170*0.75</f>
        <v>0</v>
      </c>
      <c r="IK171" s="10">
        <f>IJ170*1</f>
        <v>0</v>
      </c>
      <c r="IM171" s="431"/>
      <c r="IN171" s="10">
        <f>IM170*0.25</f>
        <v>0</v>
      </c>
      <c r="IO171" s="431"/>
      <c r="IP171" s="10">
        <f>IO170*0.5</f>
        <v>0</v>
      </c>
      <c r="IQ171" s="431"/>
      <c r="IR171" s="10">
        <f>IQ170*0.75</f>
        <v>0</v>
      </c>
      <c r="IT171" s="10">
        <f>IS170*1</f>
        <v>0</v>
      </c>
      <c r="IW171" s="10">
        <f>IV170*0.25</f>
        <v>0</v>
      </c>
      <c r="IY171" s="10">
        <f>IX170*0.5</f>
        <v>0</v>
      </c>
      <c r="JA171" s="10">
        <f>IZ170*0.75</f>
        <v>0</v>
      </c>
      <c r="JC171" s="10">
        <f>JB170*1</f>
        <v>391.89999999999964</v>
      </c>
      <c r="JE171" s="431"/>
      <c r="JF171" s="10">
        <f>JE170*0.25</f>
        <v>0</v>
      </c>
      <c r="JG171" s="431"/>
      <c r="JH171" s="10">
        <f>JG170*0.5</f>
        <v>0</v>
      </c>
      <c r="JI171" s="431"/>
      <c r="JJ171" s="10">
        <f>JI170*0.75</f>
        <v>0</v>
      </c>
      <c r="JL171" s="437">
        <f>JK170*1</f>
        <v>151.19999999999709</v>
      </c>
      <c r="JN171" s="431"/>
      <c r="JO171" s="10">
        <f>JN170*0.25</f>
        <v>0</v>
      </c>
      <c r="JP171" s="431"/>
      <c r="JQ171" s="10">
        <f>JP170*0.5</f>
        <v>0</v>
      </c>
      <c r="JR171" s="431"/>
      <c r="JS171" s="10">
        <f>JR170*0.75</f>
        <v>0</v>
      </c>
      <c r="JU171" s="10">
        <f>JT170*1</f>
        <v>0</v>
      </c>
      <c r="JW171" s="431"/>
      <c r="JX171" s="10">
        <f>JW170*0.25</f>
        <v>0</v>
      </c>
      <c r="JY171" s="431"/>
      <c r="JZ171" s="10">
        <f>JY170*0.5</f>
        <v>0</v>
      </c>
      <c r="KA171" s="431"/>
      <c r="KB171" s="10">
        <f>KA170*0.75</f>
        <v>0</v>
      </c>
      <c r="KD171" s="437">
        <f t="shared" ref="KD171" si="54">KC170*1</f>
        <v>2636.3999999999487</v>
      </c>
      <c r="KG171" s="10">
        <f>KF170*0.25</f>
        <v>0</v>
      </c>
      <c r="KI171" s="10">
        <f>KH170*0.5</f>
        <v>0</v>
      </c>
      <c r="KK171" s="10">
        <f>KJ170*0.75</f>
        <v>0</v>
      </c>
      <c r="KM171" s="10">
        <f>KL170*1</f>
        <v>38.999999999998181</v>
      </c>
      <c r="KO171" s="431"/>
      <c r="KP171" s="10">
        <f>KO170*0.25</f>
        <v>0</v>
      </c>
      <c r="KQ171" s="431"/>
      <c r="KR171" s="10">
        <f>KQ170*0.5</f>
        <v>0</v>
      </c>
      <c r="KS171" s="431"/>
      <c r="KT171" s="10">
        <f>KS170*0.75</f>
        <v>0</v>
      </c>
      <c r="KV171" s="10">
        <f>KU170*1</f>
        <v>0</v>
      </c>
      <c r="KX171" s="431"/>
      <c r="KY171" s="10">
        <f>KX170*0.25</f>
        <v>0</v>
      </c>
      <c r="KZ171" s="431"/>
      <c r="LA171" s="10">
        <f>KZ170*0.5</f>
        <v>0</v>
      </c>
      <c r="LB171" s="431"/>
      <c r="LC171" s="10">
        <f>LB170*0.75</f>
        <v>0</v>
      </c>
      <c r="LE171" s="10">
        <f>LD170*1</f>
        <v>0</v>
      </c>
      <c r="LG171" s="431"/>
      <c r="LH171" s="10">
        <f>LG170*0.25</f>
        <v>0</v>
      </c>
      <c r="LI171" s="431"/>
      <c r="LJ171" s="10">
        <f>LI170*0.5</f>
        <v>0</v>
      </c>
      <c r="LK171" s="431"/>
      <c r="LL171" s="10">
        <f>LK170*0.75</f>
        <v>0</v>
      </c>
      <c r="LN171" s="10">
        <f>LM170*1</f>
        <v>0</v>
      </c>
      <c r="LQ171" s="10">
        <f>LP170*0.25</f>
        <v>0</v>
      </c>
      <c r="LS171" s="10">
        <f>LR170*0.5</f>
        <v>0</v>
      </c>
      <c r="LU171" s="10">
        <f>LT170*0.75</f>
        <v>0</v>
      </c>
      <c r="LW171" s="10">
        <f>LV170*1</f>
        <v>20.999999999998181</v>
      </c>
      <c r="LY171" s="431"/>
      <c r="LZ171" s="10">
        <f>LY170*0.25</f>
        <v>0</v>
      </c>
      <c r="MA171" s="431"/>
      <c r="MB171" s="10">
        <f>MA170*0.5</f>
        <v>0</v>
      </c>
      <c r="MC171" s="431"/>
      <c r="MD171" s="10">
        <f>MC170*0.75</f>
        <v>0</v>
      </c>
      <c r="MF171" s="10">
        <f>ME170*1</f>
        <v>0</v>
      </c>
      <c r="MH171" s="431"/>
      <c r="MI171" s="10">
        <f>MH170*0.25</f>
        <v>0</v>
      </c>
      <c r="MJ171" s="431"/>
      <c r="MK171" s="10">
        <f>MJ170*0.5</f>
        <v>0</v>
      </c>
      <c r="ML171" s="431"/>
      <c r="MM171" s="10">
        <f>ML170*0.75</f>
        <v>0</v>
      </c>
      <c r="MO171" s="437">
        <f>MN170*1</f>
        <v>838.19999999998981</v>
      </c>
      <c r="MQ171" s="431"/>
      <c r="MR171" s="10">
        <f>MQ170*0.25</f>
        <v>0</v>
      </c>
      <c r="MS171" s="431"/>
      <c r="MT171" s="10">
        <f>MS170*0.5</f>
        <v>0</v>
      </c>
      <c r="MU171" s="431"/>
      <c r="MV171" s="10">
        <f>MU170*0.75</f>
        <v>0</v>
      </c>
      <c r="MX171" s="437">
        <f>MW170*1</f>
        <v>251.99999999999636</v>
      </c>
    </row>
    <row r="172" spans="1:363" s="60" customFormat="1" ht="15">
      <c r="A172" s="377"/>
      <c r="B172" s="378"/>
      <c r="C172" s="379"/>
      <c r="E172" s="380"/>
      <c r="L172" s="379"/>
      <c r="N172" s="380"/>
      <c r="U172" s="379"/>
      <c r="W172" s="380"/>
      <c r="AD172" s="379"/>
      <c r="AF172" s="380"/>
      <c r="AM172" s="379"/>
      <c r="AO172" s="380"/>
      <c r="AV172" s="379"/>
      <c r="AX172" s="380"/>
      <c r="BE172" s="379"/>
      <c r="BG172" s="380"/>
      <c r="BN172" s="379"/>
      <c r="BP172" s="380"/>
      <c r="BW172" s="379"/>
      <c r="BX172" s="456"/>
      <c r="BY172" s="380"/>
      <c r="BZ172" s="456"/>
      <c r="CB172" s="456"/>
      <c r="CE172" s="456"/>
      <c r="CF172" s="379"/>
      <c r="CG172" s="456"/>
      <c r="CH172" s="380"/>
      <c r="CI172" s="456"/>
      <c r="CK172" s="456"/>
      <c r="CO172" s="379"/>
      <c r="CP172" s="456"/>
      <c r="CQ172" s="380"/>
      <c r="CR172" s="456"/>
      <c r="CT172" s="456"/>
      <c r="CX172" s="379"/>
      <c r="CY172" s="456"/>
      <c r="CZ172" s="380"/>
      <c r="DA172" s="456"/>
      <c r="DC172" s="456"/>
      <c r="DE172" s="382"/>
      <c r="DF172" s="456"/>
      <c r="DG172" s="379"/>
      <c r="DH172" s="456"/>
      <c r="DI172" s="380"/>
      <c r="DJ172" s="456"/>
      <c r="DL172" s="456"/>
      <c r="DP172" s="379"/>
      <c r="DQ172" s="456"/>
      <c r="DR172" s="380"/>
      <c r="DS172" s="456"/>
      <c r="DU172" s="456"/>
      <c r="DX172" s="456"/>
      <c r="DY172" s="379"/>
      <c r="DZ172" s="456"/>
      <c r="EA172" s="380"/>
      <c r="EB172" s="456"/>
      <c r="ED172" s="456"/>
      <c r="EH172" s="379"/>
      <c r="EI172" s="456"/>
      <c r="EJ172" s="380"/>
      <c r="EK172" s="456"/>
      <c r="EM172" s="456"/>
      <c r="EQ172" s="379"/>
      <c r="ER172" s="456"/>
      <c r="ES172" s="380"/>
      <c r="ET172" s="456"/>
      <c r="EV172" s="456"/>
      <c r="EZ172" s="379"/>
      <c r="FA172" s="456"/>
      <c r="FB172" s="380"/>
      <c r="FC172" s="456"/>
      <c r="FE172" s="456"/>
      <c r="FH172" s="456"/>
      <c r="FI172" s="379"/>
      <c r="FJ172" s="456"/>
      <c r="FK172" s="380"/>
      <c r="FL172" s="456"/>
      <c r="FN172" s="456"/>
      <c r="FQ172" s="456"/>
      <c r="FR172" s="379"/>
      <c r="FS172" s="456"/>
      <c r="FT172" s="380"/>
      <c r="FU172" s="456"/>
      <c r="FW172" s="456"/>
      <c r="GA172" s="379"/>
      <c r="GB172" s="456"/>
      <c r="GC172" s="380"/>
      <c r="GD172" s="456"/>
      <c r="GF172" s="456"/>
      <c r="GJ172" s="379"/>
      <c r="GK172" s="456"/>
      <c r="GL172" s="380"/>
      <c r="GM172" s="456"/>
      <c r="GO172" s="456"/>
      <c r="GR172" s="456"/>
      <c r="GS172" s="379"/>
      <c r="GT172" s="456"/>
      <c r="GU172" s="380"/>
      <c r="GV172" s="456"/>
      <c r="GX172" s="456"/>
      <c r="HB172" s="379"/>
      <c r="HD172" s="380"/>
      <c r="HK172" s="379"/>
      <c r="HL172" s="456"/>
      <c r="HM172" s="380"/>
      <c r="HN172" s="456"/>
      <c r="HP172" s="456"/>
      <c r="HT172" s="379"/>
      <c r="HU172" s="456"/>
      <c r="HV172" s="380"/>
      <c r="HW172" s="456"/>
      <c r="HY172" s="456"/>
      <c r="IB172" s="456"/>
      <c r="IC172" s="379"/>
      <c r="ID172" s="456"/>
      <c r="IE172" s="380"/>
      <c r="IF172" s="456"/>
      <c r="IH172" s="456"/>
      <c r="IL172" s="379"/>
      <c r="IM172" s="456"/>
      <c r="IN172" s="380"/>
      <c r="IO172" s="456"/>
      <c r="IQ172" s="456"/>
      <c r="IU172" s="379"/>
      <c r="IW172" s="380"/>
      <c r="JD172" s="379"/>
      <c r="JE172" s="456"/>
      <c r="JF172" s="380"/>
      <c r="JG172" s="456"/>
      <c r="JI172" s="456"/>
      <c r="JL172" s="456"/>
      <c r="JM172" s="379"/>
      <c r="JN172" s="456"/>
      <c r="JO172" s="380"/>
      <c r="JP172" s="456"/>
      <c r="JR172" s="456"/>
      <c r="JV172" s="379"/>
      <c r="JW172" s="456"/>
      <c r="JX172" s="380"/>
      <c r="JY172" s="456"/>
      <c r="KA172" s="456"/>
      <c r="KD172" s="456"/>
      <c r="KE172" s="379"/>
      <c r="KG172" s="380"/>
      <c r="KN172" s="379"/>
      <c r="KO172" s="456"/>
      <c r="KP172" s="380"/>
      <c r="KQ172" s="456"/>
      <c r="KS172" s="456"/>
      <c r="KW172" s="379"/>
      <c r="KX172" s="456"/>
      <c r="KY172" s="380"/>
      <c r="KZ172" s="456"/>
      <c r="LB172" s="456"/>
      <c r="LF172" s="379"/>
      <c r="LG172" s="456"/>
      <c r="LH172" s="380"/>
      <c r="LI172" s="456"/>
      <c r="LK172" s="456"/>
      <c r="LO172" s="379"/>
      <c r="LQ172" s="380"/>
      <c r="LX172" s="379"/>
      <c r="LY172" s="456"/>
      <c r="LZ172" s="380"/>
      <c r="MA172" s="456"/>
      <c r="MC172" s="456"/>
      <c r="MG172" s="379"/>
      <c r="MH172" s="456"/>
      <c r="MI172" s="380"/>
      <c r="MJ172" s="456"/>
      <c r="ML172" s="456"/>
      <c r="MO172" s="456"/>
      <c r="MP172" s="379"/>
      <c r="MQ172" s="456"/>
      <c r="MR172" s="380"/>
      <c r="MS172" s="456"/>
      <c r="MU172" s="456"/>
      <c r="MX172" s="456"/>
      <c r="MY172" s="379"/>
    </row>
    <row r="173" spans="1:363" ht="18">
      <c r="A173" s="62" t="s">
        <v>1036</v>
      </c>
      <c r="B173" s="69"/>
      <c r="D173"/>
      <c r="E173" s="1" t="s">
        <v>190</v>
      </c>
      <c r="G173" s="1" t="s">
        <v>186</v>
      </c>
      <c r="H173">
        <v>417.6</v>
      </c>
      <c r="I173" s="1" t="s">
        <v>187</v>
      </c>
      <c r="J173" s="157">
        <v>402.5</v>
      </c>
      <c r="K173" s="1" t="s">
        <v>188</v>
      </c>
      <c r="N173" s="1" t="s">
        <v>190</v>
      </c>
      <c r="P173" s="1" t="s">
        <v>186</v>
      </c>
      <c r="Q173">
        <v>138.19999999999999</v>
      </c>
      <c r="R173" s="1" t="s">
        <v>187</v>
      </c>
      <c r="S173" s="168">
        <v>146.79999999999995</v>
      </c>
      <c r="T173" s="1" t="s">
        <v>188</v>
      </c>
      <c r="W173" s="1" t="s">
        <v>190</v>
      </c>
      <c r="Y173" s="1" t="s">
        <v>186</v>
      </c>
      <c r="Z173" s="168">
        <v>505.80000000000018</v>
      </c>
      <c r="AA173" s="1" t="s">
        <v>187</v>
      </c>
      <c r="AB173" s="168">
        <v>443</v>
      </c>
      <c r="AC173" s="1" t="s">
        <v>188</v>
      </c>
      <c r="AF173" s="1" t="s">
        <v>190</v>
      </c>
      <c r="AH173" s="1" t="s">
        <v>186</v>
      </c>
      <c r="AI173" s="168">
        <v>211.80000000000018</v>
      </c>
      <c r="AJ173" s="1" t="s">
        <v>187</v>
      </c>
      <c r="AK173" s="168">
        <v>225.99999999999955</v>
      </c>
      <c r="AL173" s="1" t="s">
        <v>188</v>
      </c>
      <c r="AO173" s="1" t="s">
        <v>190</v>
      </c>
      <c r="AQ173" s="1" t="s">
        <v>186</v>
      </c>
      <c r="AR173" s="168">
        <v>300.69999999999936</v>
      </c>
      <c r="AS173" s="1" t="s">
        <v>187</v>
      </c>
      <c r="AT173" s="168">
        <v>193.60000000000036</v>
      </c>
      <c r="AU173" s="1" t="s">
        <v>188</v>
      </c>
      <c r="AW173" s="31"/>
      <c r="AX173" s="1" t="s">
        <v>190</v>
      </c>
      <c r="AZ173" s="1" t="s">
        <v>186</v>
      </c>
      <c r="BA173" s="168">
        <v>717.59999999999991</v>
      </c>
      <c r="BB173" s="1" t="s">
        <v>187</v>
      </c>
      <c r="BC173" s="168">
        <v>505.60000000000082</v>
      </c>
      <c r="BD173" s="1" t="s">
        <v>188</v>
      </c>
      <c r="BG173" s="1" t="s">
        <v>190</v>
      </c>
      <c r="BI173" s="1" t="s">
        <v>186</v>
      </c>
      <c r="BJ173" s="168">
        <v>705.59999999999945</v>
      </c>
      <c r="BK173" s="1" t="s">
        <v>187</v>
      </c>
      <c r="BL173" s="168">
        <v>775.40000000000055</v>
      </c>
      <c r="BM173" s="1" t="s">
        <v>188</v>
      </c>
      <c r="BP173" s="1" t="s">
        <v>190</v>
      </c>
      <c r="BR173" s="1" t="s">
        <v>186</v>
      </c>
      <c r="BS173" s="168">
        <v>560.39999999999782</v>
      </c>
      <c r="BT173" s="1" t="s">
        <v>187</v>
      </c>
      <c r="BU173" s="168">
        <v>616.60000000000218</v>
      </c>
      <c r="BV173" s="1" t="s">
        <v>188</v>
      </c>
      <c r="BX173" s="173"/>
      <c r="BY173" s="1" t="s">
        <v>190</v>
      </c>
      <c r="BZ173" s="173"/>
      <c r="CA173" s="1" t="s">
        <v>186</v>
      </c>
      <c r="CB173" s="176">
        <v>89.999999999998181</v>
      </c>
      <c r="CC173" s="1" t="s">
        <v>187</v>
      </c>
      <c r="CD173" s="427">
        <v>60.500000000005457</v>
      </c>
      <c r="CE173" s="432" t="s">
        <v>188</v>
      </c>
      <c r="CG173" s="431"/>
      <c r="CH173" s="1" t="s">
        <v>190</v>
      </c>
      <c r="CI173" s="431"/>
      <c r="CJ173" s="1" t="s">
        <v>186</v>
      </c>
      <c r="CK173" s="168">
        <v>642.49999999999818</v>
      </c>
      <c r="CL173" s="1" t="s">
        <v>187</v>
      </c>
      <c r="CM173" s="168"/>
      <c r="CN173" s="1" t="s">
        <v>188</v>
      </c>
      <c r="CP173" s="431"/>
      <c r="CQ173" s="1" t="s">
        <v>190</v>
      </c>
      <c r="CR173" s="431"/>
      <c r="CS173" s="1" t="s">
        <v>186</v>
      </c>
      <c r="CT173" s="168">
        <v>183.199999999998</v>
      </c>
      <c r="CU173" s="1" t="s">
        <v>187</v>
      </c>
      <c r="CV173" s="168"/>
      <c r="CW173" s="1" t="s">
        <v>188</v>
      </c>
      <c r="CY173" s="431"/>
      <c r="CZ173" s="1" t="s">
        <v>190</v>
      </c>
      <c r="DA173" s="431"/>
      <c r="DB173" s="1" t="s">
        <v>186</v>
      </c>
      <c r="DC173" s="168">
        <v>82.499999999998181</v>
      </c>
      <c r="DD173" s="1" t="s">
        <v>187</v>
      </c>
      <c r="DE173" s="545">
        <v>294.00000000000364</v>
      </c>
      <c r="DF173" s="432" t="s">
        <v>188</v>
      </c>
      <c r="DH173" s="431"/>
      <c r="DI173" s="1" t="s">
        <v>190</v>
      </c>
      <c r="DJ173" s="431"/>
      <c r="DK173" s="1" t="s">
        <v>186</v>
      </c>
      <c r="DL173" s="168">
        <v>199.49999999999818</v>
      </c>
      <c r="DM173" s="1" t="s">
        <v>187</v>
      </c>
      <c r="DN173" s="168"/>
      <c r="DO173" s="1" t="s">
        <v>188</v>
      </c>
      <c r="DQ173" s="431"/>
      <c r="DR173" s="1" t="s">
        <v>190</v>
      </c>
      <c r="DS173" s="431"/>
      <c r="DT173" s="1" t="s">
        <v>186</v>
      </c>
      <c r="DU173" s="496">
        <v>343.09999999999854</v>
      </c>
      <c r="DV173" s="1" t="s">
        <v>187</v>
      </c>
      <c r="DW173" s="545">
        <v>177.30000000000655</v>
      </c>
      <c r="DX173" s="432" t="s">
        <v>188</v>
      </c>
      <c r="DZ173" s="431"/>
      <c r="EA173" s="1" t="s">
        <v>190</v>
      </c>
      <c r="EB173" s="431"/>
      <c r="EC173" s="1" t="s">
        <v>186</v>
      </c>
      <c r="ED173" s="168">
        <v>429.39999999999964</v>
      </c>
      <c r="EE173" s="1" t="s">
        <v>187</v>
      </c>
      <c r="EF173" s="168"/>
      <c r="EG173" s="1" t="s">
        <v>188</v>
      </c>
      <c r="EI173" s="431"/>
      <c r="EJ173" s="1" t="s">
        <v>190</v>
      </c>
      <c r="EK173" s="431"/>
      <c r="EL173" s="1" t="s">
        <v>186</v>
      </c>
      <c r="EM173" s="496">
        <v>222.89999999999964</v>
      </c>
      <c r="EN173" s="1" t="s">
        <v>187</v>
      </c>
      <c r="EO173" s="213"/>
      <c r="EP173" s="1" t="s">
        <v>188</v>
      </c>
      <c r="ER173" s="431"/>
      <c r="ES173" s="1" t="s">
        <v>190</v>
      </c>
      <c r="ET173" s="431"/>
      <c r="EU173" s="1" t="s">
        <v>186</v>
      </c>
      <c r="EV173" s="168">
        <v>453.5</v>
      </c>
      <c r="EW173" s="1" t="s">
        <v>187</v>
      </c>
      <c r="EX173" s="168"/>
      <c r="EY173" s="1" t="s">
        <v>188</v>
      </c>
      <c r="FA173" s="431"/>
      <c r="FB173" s="1" t="s">
        <v>190</v>
      </c>
      <c r="FC173" s="431"/>
      <c r="FD173" s="1" t="s">
        <v>186</v>
      </c>
      <c r="FE173" s="496">
        <v>364.19999999999891</v>
      </c>
      <c r="FF173" s="1" t="s">
        <v>187</v>
      </c>
      <c r="FG173" s="427">
        <v>112.60000000000582</v>
      </c>
      <c r="FH173" s="432" t="s">
        <v>188</v>
      </c>
      <c r="FJ173" s="431"/>
      <c r="FK173" s="1" t="s">
        <v>190</v>
      </c>
      <c r="FL173" s="431"/>
      <c r="FM173" s="1" t="s">
        <v>186</v>
      </c>
      <c r="FN173" s="496">
        <v>311.99999999999727</v>
      </c>
      <c r="FO173" s="1" t="s">
        <v>187</v>
      </c>
      <c r="FP173" s="545">
        <v>447.30000000000473</v>
      </c>
      <c r="FQ173" s="432" t="s">
        <v>188</v>
      </c>
      <c r="FS173" s="431"/>
      <c r="FT173" s="1" t="s">
        <v>190</v>
      </c>
      <c r="FU173" s="431"/>
      <c r="FV173" s="1" t="s">
        <v>186</v>
      </c>
      <c r="FW173" s="496">
        <v>396.80000000000109</v>
      </c>
      <c r="FX173" s="1" t="s">
        <v>187</v>
      </c>
      <c r="FY173" s="213"/>
      <c r="FZ173" s="1" t="s">
        <v>188</v>
      </c>
      <c r="GB173" s="431"/>
      <c r="GC173" s="1" t="s">
        <v>190</v>
      </c>
      <c r="GD173" s="431"/>
      <c r="GE173" s="1" t="s">
        <v>186</v>
      </c>
      <c r="GF173" s="168">
        <v>25.19999999999709</v>
      </c>
      <c r="GG173" s="1" t="s">
        <v>187</v>
      </c>
      <c r="GH173" s="168"/>
      <c r="GI173" s="1" t="s">
        <v>188</v>
      </c>
      <c r="GK173" s="431"/>
      <c r="GL173" s="1" t="s">
        <v>190</v>
      </c>
      <c r="GM173" s="431"/>
      <c r="GN173" s="1" t="s">
        <v>186</v>
      </c>
      <c r="GO173" s="496">
        <v>3522.0999999999985</v>
      </c>
      <c r="GP173" s="1" t="s">
        <v>187</v>
      </c>
      <c r="GQ173" s="545">
        <v>1702.4000000000051</v>
      </c>
      <c r="GR173" s="432" t="s">
        <v>188</v>
      </c>
      <c r="GT173" s="431"/>
      <c r="GU173" s="1" t="s">
        <v>190</v>
      </c>
      <c r="GV173" s="431"/>
      <c r="GW173" s="1" t="s">
        <v>186</v>
      </c>
      <c r="GX173" s="496">
        <v>631.399999999996</v>
      </c>
      <c r="GY173" s="1" t="s">
        <v>187</v>
      </c>
      <c r="GZ173" s="213"/>
      <c r="HA173" s="1" t="s">
        <v>188</v>
      </c>
      <c r="HD173" s="1" t="s">
        <v>190</v>
      </c>
      <c r="HF173" s="1" t="s">
        <v>186</v>
      </c>
      <c r="HG173" s="168">
        <v>753.99999999999818</v>
      </c>
      <c r="HH173" s="1" t="s">
        <v>187</v>
      </c>
      <c r="HI173" s="168">
        <v>767.800000000002</v>
      </c>
      <c r="HJ173" s="1" t="s">
        <v>188</v>
      </c>
      <c r="HL173" s="431"/>
      <c r="HM173" s="1" t="s">
        <v>190</v>
      </c>
      <c r="HN173" s="431"/>
      <c r="HO173" s="1" t="s">
        <v>186</v>
      </c>
      <c r="HP173" s="496">
        <v>691.69999999999527</v>
      </c>
      <c r="HQ173" s="1" t="s">
        <v>187</v>
      </c>
      <c r="HR173" s="213"/>
      <c r="HS173" s="1" t="s">
        <v>188</v>
      </c>
      <c r="HU173" s="431"/>
      <c r="HV173" s="1" t="s">
        <v>190</v>
      </c>
      <c r="HW173" s="431"/>
      <c r="HX173" s="1" t="s">
        <v>186</v>
      </c>
      <c r="HY173" s="496">
        <v>3523.3999999999942</v>
      </c>
      <c r="HZ173" s="1" t="s">
        <v>187</v>
      </c>
      <c r="IA173" s="545">
        <v>3866.8000000000029</v>
      </c>
      <c r="IB173" s="432" t="s">
        <v>188</v>
      </c>
      <c r="ID173" s="431"/>
      <c r="IE173" s="1" t="s">
        <v>190</v>
      </c>
      <c r="IF173" s="431"/>
      <c r="IG173" s="1" t="s">
        <v>186</v>
      </c>
      <c r="IH173" s="496">
        <v>129.99999999999636</v>
      </c>
      <c r="II173" s="1" t="s">
        <v>187</v>
      </c>
      <c r="IJ173" s="213"/>
      <c r="IK173" s="1" t="s">
        <v>188</v>
      </c>
      <c r="IM173" s="431"/>
      <c r="IN173" s="1" t="s">
        <v>190</v>
      </c>
      <c r="IO173" s="431"/>
      <c r="IP173" s="1" t="s">
        <v>186</v>
      </c>
      <c r="IQ173" s="168">
        <v>160.99999999999636</v>
      </c>
      <c r="IR173" s="1" t="s">
        <v>187</v>
      </c>
      <c r="IS173" s="168"/>
      <c r="IT173" s="1" t="s">
        <v>188</v>
      </c>
      <c r="IW173" s="1" t="s">
        <v>190</v>
      </c>
      <c r="IY173" s="1" t="s">
        <v>186</v>
      </c>
      <c r="IZ173" s="213">
        <v>265.09999999999854</v>
      </c>
      <c r="JA173" s="1" t="s">
        <v>187</v>
      </c>
      <c r="JB173" s="168">
        <v>535.60000000000218</v>
      </c>
      <c r="JC173" s="1" t="s">
        <v>188</v>
      </c>
      <c r="JE173" s="431"/>
      <c r="JF173" s="1" t="s">
        <v>190</v>
      </c>
      <c r="JG173" s="431"/>
      <c r="JH173" s="1" t="s">
        <v>186</v>
      </c>
      <c r="JI173" s="496">
        <v>279.90000000000509</v>
      </c>
      <c r="JJ173" s="1" t="s">
        <v>187</v>
      </c>
      <c r="JK173" s="427">
        <v>408.00000000000364</v>
      </c>
      <c r="JL173" s="432" t="s">
        <v>188</v>
      </c>
      <c r="JN173" s="431"/>
      <c r="JO173" s="1" t="s">
        <v>190</v>
      </c>
      <c r="JP173" s="431"/>
      <c r="JQ173" s="1" t="s">
        <v>186</v>
      </c>
      <c r="JR173" s="496">
        <v>202.50000000000364</v>
      </c>
      <c r="JS173" s="1" t="s">
        <v>187</v>
      </c>
      <c r="JT173" s="213"/>
      <c r="JU173" s="1" t="s">
        <v>188</v>
      </c>
      <c r="JW173" s="431"/>
      <c r="JX173" s="1" t="s">
        <v>190</v>
      </c>
      <c r="JY173" s="431"/>
      <c r="JZ173" s="1" t="s">
        <v>186</v>
      </c>
      <c r="KA173" s="168">
        <v>3400.3000000000029</v>
      </c>
      <c r="KB173" s="1" t="s">
        <v>187</v>
      </c>
      <c r="KC173" s="545">
        <v>3003.300000000072</v>
      </c>
      <c r="KD173" s="432" t="s">
        <v>188</v>
      </c>
      <c r="KG173" s="1" t="s">
        <v>190</v>
      </c>
      <c r="KI173" s="1" t="s">
        <v>186</v>
      </c>
      <c r="KJ173" s="168">
        <v>25.200000000000728</v>
      </c>
      <c r="KK173" s="1" t="s">
        <v>187</v>
      </c>
      <c r="KL173" s="213">
        <v>295.50000000000182</v>
      </c>
      <c r="KM173" s="1" t="s">
        <v>188</v>
      </c>
      <c r="KO173" s="431"/>
      <c r="KP173" s="1" t="s">
        <v>190</v>
      </c>
      <c r="KQ173" s="431"/>
      <c r="KR173" s="1" t="s">
        <v>186</v>
      </c>
      <c r="KS173" s="496">
        <v>344</v>
      </c>
      <c r="KT173" s="1" t="s">
        <v>187</v>
      </c>
      <c r="KU173" s="213"/>
      <c r="KV173" s="1" t="s">
        <v>188</v>
      </c>
      <c r="KX173" s="431"/>
      <c r="KY173" s="1" t="s">
        <v>190</v>
      </c>
      <c r="KZ173" s="431"/>
      <c r="LA173" s="1" t="s">
        <v>186</v>
      </c>
      <c r="LB173" s="168">
        <v>85.200000000000728</v>
      </c>
      <c r="LC173" s="1" t="s">
        <v>187</v>
      </c>
      <c r="LD173" s="168"/>
      <c r="LE173" s="1" t="s">
        <v>188</v>
      </c>
      <c r="LG173" s="431"/>
      <c r="LH173" s="1" t="s">
        <v>190</v>
      </c>
      <c r="LI173" s="431"/>
      <c r="LJ173" s="1" t="s">
        <v>186</v>
      </c>
      <c r="LK173" s="185">
        <v>213.40000000000055</v>
      </c>
      <c r="LL173" s="1" t="s">
        <v>187</v>
      </c>
      <c r="LM173" s="185"/>
      <c r="LN173" s="1" t="s">
        <v>188</v>
      </c>
      <c r="LQ173" s="1" t="s">
        <v>190</v>
      </c>
      <c r="LS173" s="1" t="s">
        <v>186</v>
      </c>
      <c r="LT173" s="168">
        <v>282</v>
      </c>
      <c r="LU173" s="1" t="s">
        <v>187</v>
      </c>
      <c r="LV173" s="168">
        <v>364.20000000000255</v>
      </c>
      <c r="LW173" s="1" t="s">
        <v>188</v>
      </c>
      <c r="LY173" s="431"/>
      <c r="LZ173" s="1" t="s">
        <v>190</v>
      </c>
      <c r="MA173" s="431"/>
      <c r="MB173" s="1" t="s">
        <v>186</v>
      </c>
      <c r="MC173" s="168">
        <v>427.30000000000291</v>
      </c>
      <c r="MD173" s="1" t="s">
        <v>187</v>
      </c>
      <c r="ME173" s="168"/>
      <c r="MF173" s="1" t="s">
        <v>188</v>
      </c>
      <c r="MH173" s="431"/>
      <c r="MI173" s="1" t="s">
        <v>190</v>
      </c>
      <c r="MJ173" s="431"/>
      <c r="MK173" s="1" t="s">
        <v>186</v>
      </c>
      <c r="ML173" s="466">
        <v>289.50000000000364</v>
      </c>
      <c r="MM173" s="1" t="s">
        <v>187</v>
      </c>
      <c r="MN173" s="588">
        <v>1167.9000000000087</v>
      </c>
      <c r="MO173" s="432" t="s">
        <v>188</v>
      </c>
      <c r="MQ173" s="431"/>
      <c r="MR173" s="1" t="s">
        <v>190</v>
      </c>
      <c r="MS173" s="431"/>
      <c r="MT173" s="1" t="s">
        <v>186</v>
      </c>
      <c r="MU173" s="431">
        <v>232.49999999999272</v>
      </c>
      <c r="MV173" s="1" t="s">
        <v>187</v>
      </c>
      <c r="MW173" s="545">
        <v>268.50000000000364</v>
      </c>
      <c r="MX173" s="432" t="s">
        <v>188</v>
      </c>
    </row>
    <row r="174" spans="1:363" ht="18">
      <c r="A174" s="128" t="s">
        <v>2985</v>
      </c>
      <c r="B174" s="69">
        <f>SUM(D174:AAP174)</f>
        <v>33853.450000000114</v>
      </c>
      <c r="D174"/>
      <c r="E174" s="10">
        <f>D173*0.25</f>
        <v>0</v>
      </c>
      <c r="G174" s="10">
        <f>F173*0.5</f>
        <v>0</v>
      </c>
      <c r="I174" s="10">
        <f>H173*0.75</f>
        <v>313.20000000000005</v>
      </c>
      <c r="K174" s="10">
        <f>J173*1</f>
        <v>402.5</v>
      </c>
      <c r="N174" s="10">
        <f>M173*0.25</f>
        <v>0</v>
      </c>
      <c r="P174" s="10">
        <f>O173*0.5</f>
        <v>0</v>
      </c>
      <c r="R174" s="10">
        <f>Q173*0.75</f>
        <v>103.64999999999999</v>
      </c>
      <c r="T174" s="10">
        <f>S173*1</f>
        <v>146.79999999999995</v>
      </c>
      <c r="W174" s="10">
        <f>V173*0.25</f>
        <v>0</v>
      </c>
      <c r="Y174" s="10">
        <f>X173*0.5</f>
        <v>0</v>
      </c>
      <c r="Z174" s="165"/>
      <c r="AA174" s="10">
        <f>Z173*0.75</f>
        <v>379.35000000000014</v>
      </c>
      <c r="AC174" s="10">
        <f>AB173*1</f>
        <v>443</v>
      </c>
      <c r="AF174" s="10">
        <f>AE173*0.25</f>
        <v>0</v>
      </c>
      <c r="AH174" s="10">
        <f>AG173*0.5</f>
        <v>0</v>
      </c>
      <c r="AI174" s="165"/>
      <c r="AJ174" s="10">
        <f>AI173*0.75</f>
        <v>158.85000000000014</v>
      </c>
      <c r="AL174" s="10">
        <f>AK173*1</f>
        <v>225.99999999999955</v>
      </c>
      <c r="AO174" s="10">
        <f>AN173*0.25</f>
        <v>0</v>
      </c>
      <c r="AQ174" s="10">
        <f>AP173*0.5</f>
        <v>0</v>
      </c>
      <c r="AR174" s="165"/>
      <c r="AS174" s="10">
        <f>AR173*0.75</f>
        <v>225.52499999999952</v>
      </c>
      <c r="AT174" s="165"/>
      <c r="AU174" s="10">
        <f>AT173*1</f>
        <v>193.60000000000036</v>
      </c>
      <c r="AW174" s="31"/>
      <c r="AX174" s="10">
        <f>AW173*0.25</f>
        <v>0</v>
      </c>
      <c r="AZ174" s="10">
        <f>AY173*0.5</f>
        <v>0</v>
      </c>
      <c r="BA174" s="165"/>
      <c r="BB174" s="10">
        <f>BA173*0.75</f>
        <v>538.19999999999993</v>
      </c>
      <c r="BD174" s="10">
        <f>BC173*1</f>
        <v>505.60000000000082</v>
      </c>
      <c r="BG174" s="10">
        <f>BF173*0.25</f>
        <v>0</v>
      </c>
      <c r="BI174" s="10">
        <f>BH173*0.5</f>
        <v>0</v>
      </c>
      <c r="BJ174" s="165"/>
      <c r="BK174" s="10">
        <f>BJ173*0.75</f>
        <v>529.19999999999959</v>
      </c>
      <c r="BM174" s="10">
        <f>BL173*1</f>
        <v>775.40000000000055</v>
      </c>
      <c r="BP174" s="10">
        <f>BO173*0.25</f>
        <v>0</v>
      </c>
      <c r="BR174" s="10">
        <f>BQ173*0.5</f>
        <v>0</v>
      </c>
      <c r="BT174" s="10">
        <f>BS173*0.75</f>
        <v>420.29999999999836</v>
      </c>
      <c r="BV174" s="10">
        <f>BU173*1</f>
        <v>616.60000000000218</v>
      </c>
      <c r="BX174" s="173"/>
      <c r="BY174" s="10">
        <f>BX173*0.25</f>
        <v>0</v>
      </c>
      <c r="BZ174" s="173"/>
      <c r="CA174" s="10">
        <f>BZ173*0.5</f>
        <v>0</v>
      </c>
      <c r="CB174" s="177"/>
      <c r="CC174" s="10">
        <f>CB173*0.75</f>
        <v>67.499999999998636</v>
      </c>
      <c r="CD174" s="177"/>
      <c r="CE174" s="437">
        <f>CD173*1</f>
        <v>60.500000000005457</v>
      </c>
      <c r="CG174" s="431"/>
      <c r="CH174" s="10">
        <f>CG173*0.25</f>
        <v>0</v>
      </c>
      <c r="CI174" s="431"/>
      <c r="CJ174" s="10">
        <f>CI173*0.5</f>
        <v>0</v>
      </c>
      <c r="CK174" s="165"/>
      <c r="CL174" s="10">
        <f>CK173*0.75</f>
        <v>481.87499999999864</v>
      </c>
      <c r="CM174" s="165"/>
      <c r="CN174" s="10">
        <f>CM173*1</f>
        <v>0</v>
      </c>
      <c r="CP174" s="431"/>
      <c r="CQ174" s="10">
        <f>CP173*0.25</f>
        <v>0</v>
      </c>
      <c r="CR174" s="431"/>
      <c r="CS174" s="10">
        <f>CR173*0.5</f>
        <v>0</v>
      </c>
      <c r="CT174" s="165"/>
      <c r="CU174" s="10">
        <f>CT173*0.75</f>
        <v>137.3999999999985</v>
      </c>
      <c r="CV174" s="165"/>
      <c r="CW174" s="10">
        <f>CV173*1</f>
        <v>0</v>
      </c>
      <c r="CY174" s="431"/>
      <c r="CZ174" s="10">
        <f>CY173*0.25</f>
        <v>0</v>
      </c>
      <c r="DA174" s="431"/>
      <c r="DB174" s="10">
        <f>DA173*0.5</f>
        <v>0</v>
      </c>
      <c r="DC174" s="165"/>
      <c r="DD174" s="10">
        <f>DC173*0.75</f>
        <v>61.874999999998636</v>
      </c>
      <c r="DF174" s="437">
        <f>DE173*1</f>
        <v>294.00000000000364</v>
      </c>
      <c r="DH174" s="431"/>
      <c r="DI174" s="10">
        <f>DH173*0.25</f>
        <v>0</v>
      </c>
      <c r="DJ174" s="431"/>
      <c r="DK174" s="10">
        <f>DJ173*0.5</f>
        <v>0</v>
      </c>
      <c r="DL174" s="165"/>
      <c r="DM174" s="10">
        <f>DL173*0.75</f>
        <v>149.62499999999864</v>
      </c>
      <c r="DN174" s="165"/>
      <c r="DO174" s="10">
        <f>DN173*1</f>
        <v>0</v>
      </c>
      <c r="DQ174" s="431"/>
      <c r="DR174" s="10">
        <f>DQ173*0.25</f>
        <v>0</v>
      </c>
      <c r="DS174" s="431"/>
      <c r="DT174" s="10">
        <f>DS173*0.5</f>
        <v>0</v>
      </c>
      <c r="DU174" s="165"/>
      <c r="DV174" s="10">
        <f>DU173*0.75</f>
        <v>257.32499999999891</v>
      </c>
      <c r="DW174" s="165"/>
      <c r="DX174" s="437">
        <f>DW173*1</f>
        <v>177.30000000000655</v>
      </c>
      <c r="DZ174" s="431"/>
      <c r="EA174" s="10">
        <f>DZ173*0.25</f>
        <v>0</v>
      </c>
      <c r="EB174" s="431"/>
      <c r="EC174" s="10">
        <f>EB173*0.5</f>
        <v>0</v>
      </c>
      <c r="ED174" s="31"/>
      <c r="EE174" s="10">
        <f>ED173*0.75</f>
        <v>322.04999999999973</v>
      </c>
      <c r="EF174" s="31"/>
      <c r="EG174" s="10">
        <f>EF173*1</f>
        <v>0</v>
      </c>
      <c r="EI174" s="431"/>
      <c r="EJ174" s="10">
        <f>EI173*0.25</f>
        <v>0</v>
      </c>
      <c r="EK174" s="431"/>
      <c r="EL174" s="10">
        <f>EK173*0.5</f>
        <v>0</v>
      </c>
      <c r="EM174" s="165"/>
      <c r="EN174" s="10">
        <f>EM173*0.75</f>
        <v>167.17499999999973</v>
      </c>
      <c r="EO174" s="165"/>
      <c r="EP174" s="10">
        <f>EO173*1</f>
        <v>0</v>
      </c>
      <c r="ER174" s="431"/>
      <c r="ES174" s="10">
        <f>ER173*0.25</f>
        <v>0</v>
      </c>
      <c r="ET174" s="431"/>
      <c r="EU174" s="10">
        <f>ET173*0.5</f>
        <v>0</v>
      </c>
      <c r="EV174" s="165"/>
      <c r="EW174" s="10">
        <f>EV173*0.75</f>
        <v>340.125</v>
      </c>
      <c r="EX174" s="165"/>
      <c r="EY174" s="10">
        <f>EX173*1</f>
        <v>0</v>
      </c>
      <c r="FA174" s="431"/>
      <c r="FB174" s="10">
        <f>FA173*0.25</f>
        <v>0</v>
      </c>
      <c r="FC174" s="431"/>
      <c r="FD174" s="10">
        <f>FC173*0.5</f>
        <v>0</v>
      </c>
      <c r="FE174" s="31"/>
      <c r="FF174" s="10">
        <f>FE173*0.75</f>
        <v>273.14999999999918</v>
      </c>
      <c r="FH174" s="437">
        <f>FG173*1</f>
        <v>112.60000000000582</v>
      </c>
      <c r="FJ174" s="431"/>
      <c r="FK174" s="10">
        <f>FJ173*0.25</f>
        <v>0</v>
      </c>
      <c r="FL174" s="431"/>
      <c r="FM174" s="10">
        <f>FL173*0.5</f>
        <v>0</v>
      </c>
      <c r="FN174" s="165"/>
      <c r="FO174" s="10">
        <f>FN173*0.75</f>
        <v>233.99999999999795</v>
      </c>
      <c r="FP174" s="165"/>
      <c r="FQ174" s="437">
        <f>FP173*1</f>
        <v>447.30000000000473</v>
      </c>
      <c r="FS174" s="431"/>
      <c r="FT174" s="10">
        <f>FS173*0.25</f>
        <v>0</v>
      </c>
      <c r="FU174" s="431"/>
      <c r="FV174" s="10">
        <f>FU173*0.5</f>
        <v>0</v>
      </c>
      <c r="FW174" s="165"/>
      <c r="FX174" s="10">
        <f>FW173*0.75</f>
        <v>297.60000000000082</v>
      </c>
      <c r="FY174" s="165"/>
      <c r="FZ174" s="10">
        <f>FY173*1</f>
        <v>0</v>
      </c>
      <c r="GB174" s="431"/>
      <c r="GC174" s="10">
        <f>GB173*0.25</f>
        <v>0</v>
      </c>
      <c r="GD174" s="431"/>
      <c r="GE174" s="10">
        <f>GD173*0.5</f>
        <v>0</v>
      </c>
      <c r="GF174" s="31"/>
      <c r="GG174" s="10">
        <f>GF173*0.75</f>
        <v>18.899999999997817</v>
      </c>
      <c r="GH174" s="31"/>
      <c r="GI174" s="10">
        <f>GH173*1</f>
        <v>0</v>
      </c>
      <c r="GK174" s="431"/>
      <c r="GL174" s="10">
        <f>GK173*0.25</f>
        <v>0</v>
      </c>
      <c r="GM174" s="431"/>
      <c r="GN174" s="10">
        <f>GM173*0.5</f>
        <v>0</v>
      </c>
      <c r="GO174" s="165"/>
      <c r="GP174" s="10">
        <f>GO173*0.75</f>
        <v>2641.5749999999989</v>
      </c>
      <c r="GQ174" s="165"/>
      <c r="GR174" s="437">
        <f>GQ173*1</f>
        <v>1702.4000000000051</v>
      </c>
      <c r="GT174" s="431"/>
      <c r="GU174" s="10">
        <f>GT173*0.25</f>
        <v>0</v>
      </c>
      <c r="GV174" s="431"/>
      <c r="GW174" s="10">
        <f>GV173*0.5</f>
        <v>0</v>
      </c>
      <c r="GX174" s="165"/>
      <c r="GY174" s="10">
        <f>GX173*0.75</f>
        <v>473.549999999997</v>
      </c>
      <c r="GZ174" s="165"/>
      <c r="HA174" s="10">
        <f>GZ173*1</f>
        <v>0</v>
      </c>
      <c r="HD174" s="10">
        <f>HC173*0.25</f>
        <v>0</v>
      </c>
      <c r="HF174" s="10">
        <f>HE173*0.5</f>
        <v>0</v>
      </c>
      <c r="HH174" s="10">
        <f>HG173*0.75</f>
        <v>565.49999999999864</v>
      </c>
      <c r="HJ174" s="10">
        <f>HI173*1</f>
        <v>767.800000000002</v>
      </c>
      <c r="HL174" s="431"/>
      <c r="HM174" s="10">
        <f>HL173*0.25</f>
        <v>0</v>
      </c>
      <c r="HN174" s="431"/>
      <c r="HO174" s="10">
        <f>HN173*0.5</f>
        <v>0</v>
      </c>
      <c r="HP174" s="431"/>
      <c r="HQ174" s="10">
        <f>HP173*0.75</f>
        <v>518.77499999999645</v>
      </c>
      <c r="HS174" s="10">
        <f>HR173*1</f>
        <v>0</v>
      </c>
      <c r="HU174" s="431"/>
      <c r="HV174" s="10">
        <f>HU173*0.25</f>
        <v>0</v>
      </c>
      <c r="HW174" s="431"/>
      <c r="HX174" s="10">
        <f>HW173*0.5</f>
        <v>0</v>
      </c>
      <c r="HY174" s="431"/>
      <c r="HZ174" s="10">
        <f>HY173*0.75</f>
        <v>2642.5499999999956</v>
      </c>
      <c r="IB174" s="437">
        <f>IA173*1</f>
        <v>3866.8000000000029</v>
      </c>
      <c r="ID174" s="431"/>
      <c r="IE174" s="10">
        <f>ID173*0.25</f>
        <v>0</v>
      </c>
      <c r="IF174" s="431"/>
      <c r="IG174" s="10">
        <f>IF173*0.5</f>
        <v>0</v>
      </c>
      <c r="IH174" s="431"/>
      <c r="II174" s="10">
        <f>IH173*0.75</f>
        <v>97.499999999997272</v>
      </c>
      <c r="IK174" s="10">
        <f>IJ173*1</f>
        <v>0</v>
      </c>
      <c r="IM174" s="431"/>
      <c r="IN174" s="10">
        <f>IM173*0.25</f>
        <v>0</v>
      </c>
      <c r="IO174" s="431"/>
      <c r="IP174" s="10">
        <f>IO173*0.5</f>
        <v>0</v>
      </c>
      <c r="IQ174" s="431"/>
      <c r="IR174" s="10">
        <f>IQ173*0.75</f>
        <v>120.74999999999727</v>
      </c>
      <c r="IT174" s="10">
        <f>IS173*1</f>
        <v>0</v>
      </c>
      <c r="IW174" s="10">
        <f>IV173*0.25</f>
        <v>0</v>
      </c>
      <c r="IY174" s="10">
        <f>IX173*0.5</f>
        <v>0</v>
      </c>
      <c r="JA174" s="10">
        <f>IZ173*0.75</f>
        <v>198.82499999999891</v>
      </c>
      <c r="JC174" s="10">
        <f>JB173*1</f>
        <v>535.60000000000218</v>
      </c>
      <c r="JE174" s="431"/>
      <c r="JF174" s="10">
        <f>JE173*0.25</f>
        <v>0</v>
      </c>
      <c r="JG174" s="431"/>
      <c r="JH174" s="10">
        <f>JG173*0.5</f>
        <v>0</v>
      </c>
      <c r="JI174" s="431"/>
      <c r="JJ174" s="10">
        <f>JI173*0.75</f>
        <v>209.92500000000382</v>
      </c>
      <c r="JL174" s="437">
        <f>JK173*1</f>
        <v>408.00000000000364</v>
      </c>
      <c r="JN174" s="431"/>
      <c r="JO174" s="10">
        <f>JN173*0.25</f>
        <v>0</v>
      </c>
      <c r="JP174" s="431"/>
      <c r="JQ174" s="10">
        <f>JP173*0.5</f>
        <v>0</v>
      </c>
      <c r="JR174" s="431"/>
      <c r="JS174" s="10">
        <f>JR173*0.75</f>
        <v>151.87500000000273</v>
      </c>
      <c r="JU174" s="10">
        <f>JT173*1</f>
        <v>0</v>
      </c>
      <c r="JW174" s="431"/>
      <c r="JX174" s="10">
        <f>JW173*0.25</f>
        <v>0</v>
      </c>
      <c r="JY174" s="431"/>
      <c r="JZ174" s="10">
        <f>JY173*0.5</f>
        <v>0</v>
      </c>
      <c r="KA174" s="431"/>
      <c r="KB174" s="10">
        <f>KA173*0.75</f>
        <v>2550.2250000000022</v>
      </c>
      <c r="KD174" s="437">
        <f t="shared" ref="KD174" si="55">KC173*1</f>
        <v>3003.300000000072</v>
      </c>
      <c r="KG174" s="10">
        <f>KF173*0.25</f>
        <v>0</v>
      </c>
      <c r="KI174" s="10">
        <f>KH173*0.5</f>
        <v>0</v>
      </c>
      <c r="KK174" s="10">
        <f>KJ173*0.75</f>
        <v>18.900000000000546</v>
      </c>
      <c r="KM174" s="10">
        <f>KL173*1</f>
        <v>295.50000000000182</v>
      </c>
      <c r="KO174" s="431"/>
      <c r="KP174" s="10">
        <f>KO173*0.25</f>
        <v>0</v>
      </c>
      <c r="KQ174" s="431"/>
      <c r="KR174" s="10">
        <f>KQ173*0.5</f>
        <v>0</v>
      </c>
      <c r="KS174" s="431"/>
      <c r="KT174" s="10">
        <f>KS173*0.75</f>
        <v>258</v>
      </c>
      <c r="KV174" s="10">
        <f>KU173*1</f>
        <v>0</v>
      </c>
      <c r="KX174" s="431"/>
      <c r="KY174" s="10">
        <f>KX173*0.25</f>
        <v>0</v>
      </c>
      <c r="KZ174" s="431"/>
      <c r="LA174" s="10">
        <f>KZ173*0.5</f>
        <v>0</v>
      </c>
      <c r="LB174" s="431"/>
      <c r="LC174" s="10">
        <f>LB173*0.75</f>
        <v>63.900000000000546</v>
      </c>
      <c r="LE174" s="10">
        <f>LD173*1</f>
        <v>0</v>
      </c>
      <c r="LG174" s="431"/>
      <c r="LH174" s="10">
        <f>LG173*0.25</f>
        <v>0</v>
      </c>
      <c r="LI174" s="431"/>
      <c r="LJ174" s="10">
        <f>LI173*0.5</f>
        <v>0</v>
      </c>
      <c r="LK174" s="29"/>
      <c r="LL174" s="10">
        <f>LK173*0.75</f>
        <v>160.05000000000041</v>
      </c>
      <c r="LM174" s="29"/>
      <c r="LN174" s="10">
        <f>LM173*1</f>
        <v>0</v>
      </c>
      <c r="LQ174" s="10">
        <f>LP173*0.25</f>
        <v>0</v>
      </c>
      <c r="LS174" s="10">
        <f>LR173*0.5</f>
        <v>0</v>
      </c>
      <c r="LU174" s="10">
        <f>LT173*0.75</f>
        <v>211.5</v>
      </c>
      <c r="LW174" s="10">
        <f>LV173*1</f>
        <v>364.20000000000255</v>
      </c>
      <c r="LY174" s="431"/>
      <c r="LZ174" s="10">
        <f>LY173*0.25</f>
        <v>0</v>
      </c>
      <c r="MA174" s="431"/>
      <c r="MB174" s="10">
        <f>MA173*0.5</f>
        <v>0</v>
      </c>
      <c r="MC174" s="431"/>
      <c r="MD174" s="10">
        <f>MC173*0.75</f>
        <v>320.47500000000218</v>
      </c>
      <c r="MF174" s="10">
        <f>ME173*1</f>
        <v>0</v>
      </c>
      <c r="MH174" s="431"/>
      <c r="MI174" s="10">
        <f>MH173*0.25</f>
        <v>0</v>
      </c>
      <c r="MJ174" s="431"/>
      <c r="MK174" s="10">
        <f>MJ173*0.5</f>
        <v>0</v>
      </c>
      <c r="ML174" s="431"/>
      <c r="MM174" s="10">
        <f>ML173*0.75</f>
        <v>217.12500000000273</v>
      </c>
      <c r="MO174" s="437">
        <f>MN173*1</f>
        <v>1167.9000000000087</v>
      </c>
      <c r="MQ174" s="431"/>
      <c r="MR174" s="10">
        <f>MQ173*0.25</f>
        <v>0</v>
      </c>
      <c r="MS174" s="431"/>
      <c r="MT174" s="10">
        <f>MS173*0.5</f>
        <v>0</v>
      </c>
      <c r="MU174" s="431"/>
      <c r="MV174" s="10">
        <f>MU173*0.75</f>
        <v>174.37499999999454</v>
      </c>
      <c r="MX174" s="437">
        <f>MW173*1</f>
        <v>268.50000000000364</v>
      </c>
    </row>
    <row r="175" spans="1:363" s="60" customFormat="1" ht="15.75">
      <c r="A175" s="377"/>
      <c r="B175" s="381"/>
      <c r="C175" s="379"/>
      <c r="E175" s="85"/>
      <c r="G175" s="85"/>
      <c r="I175" s="85"/>
      <c r="L175" s="379"/>
      <c r="N175" s="85"/>
      <c r="P175" s="85"/>
      <c r="R175" s="85"/>
      <c r="U175" s="379"/>
      <c r="W175" s="85"/>
      <c r="Y175" s="85"/>
      <c r="Z175" s="382"/>
      <c r="AD175" s="379"/>
      <c r="AF175" s="380"/>
      <c r="AI175" s="382"/>
      <c r="AM175" s="379"/>
      <c r="AO175" s="380"/>
      <c r="AR175" s="382"/>
      <c r="AT175" s="382"/>
      <c r="AV175" s="379"/>
      <c r="AW175" s="235"/>
      <c r="AX175" s="380"/>
      <c r="AY175" s="235"/>
      <c r="BA175" s="382"/>
      <c r="BE175" s="379"/>
      <c r="BG175" s="380"/>
      <c r="BJ175" s="382"/>
      <c r="BN175" s="379"/>
      <c r="BP175" s="380"/>
      <c r="BW175" s="379"/>
      <c r="BX175" s="384"/>
      <c r="BY175" s="380"/>
      <c r="BZ175" s="384"/>
      <c r="CB175" s="385"/>
      <c r="CD175" s="385"/>
      <c r="CE175" s="456"/>
      <c r="CF175" s="379"/>
      <c r="CG175" s="456"/>
      <c r="CH175" s="380"/>
      <c r="CI175" s="456"/>
      <c r="CK175" s="382"/>
      <c r="CM175" s="382"/>
      <c r="CO175" s="379"/>
      <c r="CP175" s="456"/>
      <c r="CQ175" s="380"/>
      <c r="CR175" s="456"/>
      <c r="CT175" s="382"/>
      <c r="CV175" s="382"/>
      <c r="CX175" s="379"/>
      <c r="CY175" s="456"/>
      <c r="CZ175" s="380"/>
      <c r="DA175" s="456"/>
      <c r="DC175" s="382"/>
      <c r="DF175" s="456"/>
      <c r="DG175" s="379"/>
      <c r="DH175" s="456"/>
      <c r="DI175" s="380"/>
      <c r="DJ175" s="456"/>
      <c r="DL175" s="382"/>
      <c r="DN175" s="382"/>
      <c r="DP175" s="379"/>
      <c r="DQ175" s="456"/>
      <c r="DR175" s="380"/>
      <c r="DS175" s="456"/>
      <c r="DU175" s="382"/>
      <c r="DW175" s="382"/>
      <c r="DX175" s="456"/>
      <c r="DY175" s="379"/>
      <c r="DZ175" s="456"/>
      <c r="EA175" s="380"/>
      <c r="EB175" s="456"/>
      <c r="ED175" s="235"/>
      <c r="EF175" s="235"/>
      <c r="EH175" s="379"/>
      <c r="EI175" s="456"/>
      <c r="EJ175" s="380"/>
      <c r="EK175" s="456"/>
      <c r="EM175" s="382"/>
      <c r="EO175" s="382"/>
      <c r="EQ175" s="379"/>
      <c r="ER175" s="456"/>
      <c r="ES175" s="380"/>
      <c r="ET175" s="456"/>
      <c r="EV175" s="382"/>
      <c r="EX175" s="382"/>
      <c r="EZ175" s="379"/>
      <c r="FA175" s="456"/>
      <c r="FB175" s="380"/>
      <c r="FC175" s="456"/>
      <c r="FE175" s="235"/>
      <c r="FH175" s="456"/>
      <c r="FI175" s="379"/>
      <c r="FJ175" s="456"/>
      <c r="FK175" s="380"/>
      <c r="FL175" s="456"/>
      <c r="FN175" s="382"/>
      <c r="FP175" s="382"/>
      <c r="FQ175" s="456"/>
      <c r="FR175" s="379"/>
      <c r="FS175" s="456"/>
      <c r="FT175" s="380"/>
      <c r="FU175" s="456"/>
      <c r="FW175" s="382"/>
      <c r="FY175" s="382"/>
      <c r="GA175" s="379"/>
      <c r="GB175" s="456"/>
      <c r="GC175" s="380"/>
      <c r="GD175" s="456"/>
      <c r="GF175" s="235"/>
      <c r="GH175" s="235"/>
      <c r="GJ175" s="379"/>
      <c r="GK175" s="456"/>
      <c r="GL175" s="380"/>
      <c r="GM175" s="456"/>
      <c r="GO175" s="382"/>
      <c r="GQ175" s="382"/>
      <c r="GR175" s="456"/>
      <c r="GS175" s="379"/>
      <c r="GT175" s="456"/>
      <c r="GU175" s="380"/>
      <c r="GV175" s="456"/>
      <c r="GX175" s="382"/>
      <c r="GZ175" s="382"/>
      <c r="HB175" s="379"/>
      <c r="HD175" s="380"/>
      <c r="HK175" s="379"/>
      <c r="HL175" s="456"/>
      <c r="HM175" s="380"/>
      <c r="HN175" s="456"/>
      <c r="HP175" s="456"/>
      <c r="HT175" s="379"/>
      <c r="HU175" s="456"/>
      <c r="HV175" s="380"/>
      <c r="HW175" s="456"/>
      <c r="HY175" s="456"/>
      <c r="IB175" s="456"/>
      <c r="IC175" s="379"/>
      <c r="ID175" s="456"/>
      <c r="IE175" s="380"/>
      <c r="IF175" s="456"/>
      <c r="IH175" s="456"/>
      <c r="IL175" s="379"/>
      <c r="IM175" s="456"/>
      <c r="IN175" s="380"/>
      <c r="IO175" s="456"/>
      <c r="IQ175" s="456"/>
      <c r="IU175" s="379"/>
      <c r="IW175" s="380"/>
      <c r="JD175" s="379"/>
      <c r="JE175" s="456"/>
      <c r="JF175" s="380"/>
      <c r="JG175" s="456"/>
      <c r="JI175" s="456"/>
      <c r="JL175" s="456"/>
      <c r="JM175" s="379"/>
      <c r="JN175" s="456"/>
      <c r="JO175" s="380"/>
      <c r="JP175" s="456"/>
      <c r="JR175" s="456"/>
      <c r="JV175" s="379"/>
      <c r="JW175" s="456"/>
      <c r="JX175" s="380"/>
      <c r="JY175" s="456"/>
      <c r="KA175" s="456"/>
      <c r="KD175" s="456"/>
      <c r="KE175" s="379"/>
      <c r="KG175" s="380"/>
      <c r="KN175" s="379"/>
      <c r="KO175" s="456"/>
      <c r="KP175" s="380"/>
      <c r="KQ175" s="456"/>
      <c r="KS175" s="456"/>
      <c r="KW175" s="379"/>
      <c r="KX175" s="456"/>
      <c r="KY175" s="380"/>
      <c r="KZ175" s="456"/>
      <c r="LB175" s="456"/>
      <c r="LF175" s="379"/>
      <c r="LG175" s="456"/>
      <c r="LH175" s="380"/>
      <c r="LI175" s="456"/>
      <c r="LK175" s="383"/>
      <c r="LM175" s="383"/>
      <c r="LO175" s="379"/>
      <c r="LQ175" s="380"/>
      <c r="LX175" s="379"/>
      <c r="LY175" s="456"/>
      <c r="LZ175" s="380"/>
      <c r="MA175" s="456"/>
      <c r="MC175" s="456"/>
      <c r="MG175" s="379"/>
      <c r="MH175" s="456"/>
      <c r="MI175" s="380"/>
      <c r="MJ175" s="456"/>
      <c r="ML175" s="456"/>
      <c r="MO175" s="456"/>
      <c r="MP175" s="379"/>
      <c r="MQ175" s="456"/>
      <c r="MR175" s="380"/>
      <c r="MS175" s="456"/>
      <c r="MU175" s="456"/>
      <c r="MX175" s="456"/>
      <c r="MY175" s="379"/>
    </row>
    <row r="176" spans="1:363" ht="18">
      <c r="A176" s="62" t="s">
        <v>1004</v>
      </c>
      <c r="B176" s="69"/>
      <c r="D176"/>
      <c r="E176" s="1" t="s">
        <v>190</v>
      </c>
      <c r="G176" s="1" t="s">
        <v>186</v>
      </c>
      <c r="H176">
        <v>316.39999999999998</v>
      </c>
      <c r="I176" s="1" t="s">
        <v>187</v>
      </c>
      <c r="J176" s="157">
        <v>221.09999999999997</v>
      </c>
      <c r="K176" s="1" t="s">
        <v>188</v>
      </c>
      <c r="N176" s="1" t="s">
        <v>190</v>
      </c>
      <c r="P176" s="1" t="s">
        <v>186</v>
      </c>
      <c r="Q176">
        <v>321.5</v>
      </c>
      <c r="R176" s="1" t="s">
        <v>187</v>
      </c>
      <c r="S176" s="168">
        <v>191.10000000000002</v>
      </c>
      <c r="T176" s="1" t="s">
        <v>188</v>
      </c>
      <c r="W176" s="1" t="s">
        <v>190</v>
      </c>
      <c r="Y176" s="1" t="s">
        <v>186</v>
      </c>
      <c r="Z176" s="168">
        <v>654.90000000000009</v>
      </c>
      <c r="AA176" s="1" t="s">
        <v>187</v>
      </c>
      <c r="AB176" s="168">
        <v>271.79999999999995</v>
      </c>
      <c r="AC176" s="1" t="s">
        <v>188</v>
      </c>
      <c r="AF176" s="1" t="s">
        <v>190</v>
      </c>
      <c r="AH176" s="1" t="s">
        <v>186</v>
      </c>
      <c r="AI176" s="168">
        <v>83.600000000000136</v>
      </c>
      <c r="AJ176" s="1" t="s">
        <v>187</v>
      </c>
      <c r="AK176" s="168">
        <v>126.5</v>
      </c>
      <c r="AL176" s="1" t="s">
        <v>188</v>
      </c>
      <c r="AO176" s="1" t="s">
        <v>190</v>
      </c>
      <c r="AQ176" s="1" t="s">
        <v>186</v>
      </c>
      <c r="AR176" s="168">
        <v>279.80000000000018</v>
      </c>
      <c r="AS176" s="1" t="s">
        <v>187</v>
      </c>
      <c r="AT176" s="168">
        <v>300.69999999999891</v>
      </c>
      <c r="AU176" s="1" t="s">
        <v>188</v>
      </c>
      <c r="AW176" s="31"/>
      <c r="AX176" s="1" t="s">
        <v>190</v>
      </c>
      <c r="AZ176" s="1" t="s">
        <v>186</v>
      </c>
      <c r="BA176" s="168">
        <v>699.20000000000027</v>
      </c>
      <c r="BB176" s="1" t="s">
        <v>187</v>
      </c>
      <c r="BC176" s="168">
        <v>598.09999999999991</v>
      </c>
      <c r="BD176" s="1" t="s">
        <v>188</v>
      </c>
      <c r="BG176" s="1" t="s">
        <v>190</v>
      </c>
      <c r="BI176" s="1" t="s">
        <v>186</v>
      </c>
      <c r="BJ176" s="168">
        <v>521.19999999999982</v>
      </c>
      <c r="BK176" s="1" t="s">
        <v>187</v>
      </c>
      <c r="BL176" s="168">
        <v>195.5</v>
      </c>
      <c r="BM176" s="1" t="s">
        <v>188</v>
      </c>
      <c r="BP176" s="1" t="s">
        <v>190</v>
      </c>
      <c r="BR176" s="1" t="s">
        <v>186</v>
      </c>
      <c r="BS176" s="168">
        <v>370.59999999999991</v>
      </c>
      <c r="BT176" s="1" t="s">
        <v>187</v>
      </c>
      <c r="BU176" s="168">
        <v>383.49999999999955</v>
      </c>
      <c r="BV176" s="1" t="s">
        <v>188</v>
      </c>
      <c r="BX176" s="173"/>
      <c r="BY176" s="1" t="s">
        <v>190</v>
      </c>
      <c r="BZ176" s="173"/>
      <c r="CA176" s="1" t="s">
        <v>186</v>
      </c>
      <c r="CB176" s="176">
        <v>411.10000000000036</v>
      </c>
      <c r="CC176" s="1" t="s">
        <v>187</v>
      </c>
      <c r="CD176" s="176">
        <v>0</v>
      </c>
      <c r="CE176" s="432" t="s">
        <v>188</v>
      </c>
      <c r="CG176" s="431"/>
      <c r="CH176" s="1" t="s">
        <v>190</v>
      </c>
      <c r="CI176" s="431"/>
      <c r="CJ176" s="1" t="s">
        <v>186</v>
      </c>
      <c r="CK176" s="168">
        <v>642.80000000000109</v>
      </c>
      <c r="CL176" s="1" t="s">
        <v>187</v>
      </c>
      <c r="CM176" s="168"/>
      <c r="CN176" s="1" t="s">
        <v>188</v>
      </c>
      <c r="CP176" s="431"/>
      <c r="CQ176" s="1" t="s">
        <v>190</v>
      </c>
      <c r="CR176" s="431"/>
      <c r="CS176" s="1" t="s">
        <v>186</v>
      </c>
      <c r="CT176" s="168">
        <v>78.600000000000364</v>
      </c>
      <c r="CU176" s="1" t="s">
        <v>187</v>
      </c>
      <c r="CV176" s="168"/>
      <c r="CW176" s="1" t="s">
        <v>188</v>
      </c>
      <c r="CY176" s="431"/>
      <c r="CZ176" s="1" t="s">
        <v>190</v>
      </c>
      <c r="DA176" s="431"/>
      <c r="DB176" s="1" t="s">
        <v>186</v>
      </c>
      <c r="DC176" s="168">
        <v>170.80000000000109</v>
      </c>
      <c r="DD176" s="1" t="s">
        <v>187</v>
      </c>
      <c r="DE176" s="545">
        <v>253.50000000000182</v>
      </c>
      <c r="DF176" s="432" t="s">
        <v>188</v>
      </c>
      <c r="DH176" s="431"/>
      <c r="DI176" s="1" t="s">
        <v>190</v>
      </c>
      <c r="DJ176" s="431"/>
      <c r="DK176" s="1" t="s">
        <v>186</v>
      </c>
      <c r="DL176" s="168">
        <v>161.60000000000127</v>
      </c>
      <c r="DM176" s="1" t="s">
        <v>187</v>
      </c>
      <c r="DN176" s="168"/>
      <c r="DO176" s="1" t="s">
        <v>188</v>
      </c>
      <c r="DQ176" s="431"/>
      <c r="DR176" s="1" t="s">
        <v>190</v>
      </c>
      <c r="DS176" s="431"/>
      <c r="DT176" s="1" t="s">
        <v>186</v>
      </c>
      <c r="DU176" s="496">
        <v>264.70000000000073</v>
      </c>
      <c r="DV176" s="1" t="s">
        <v>187</v>
      </c>
      <c r="DW176" s="545">
        <v>255.10000000000218</v>
      </c>
      <c r="DX176" s="432" t="s">
        <v>188</v>
      </c>
      <c r="DZ176" s="431"/>
      <c r="EA176" s="1" t="s">
        <v>190</v>
      </c>
      <c r="EB176" s="431"/>
      <c r="EC176" s="1" t="s">
        <v>186</v>
      </c>
      <c r="ED176" s="168">
        <v>253.60000000000036</v>
      </c>
      <c r="EE176" s="1" t="s">
        <v>187</v>
      </c>
      <c r="EF176" s="168"/>
      <c r="EG176" s="1" t="s">
        <v>188</v>
      </c>
      <c r="EI176" s="431"/>
      <c r="EJ176" s="1" t="s">
        <v>190</v>
      </c>
      <c r="EK176" s="431"/>
      <c r="EL176" s="1" t="s">
        <v>186</v>
      </c>
      <c r="EM176" s="496">
        <v>140.90000000000055</v>
      </c>
      <c r="EN176" s="1" t="s">
        <v>187</v>
      </c>
      <c r="EO176" s="213"/>
      <c r="EP176" s="1" t="s">
        <v>188</v>
      </c>
      <c r="ER176" s="431"/>
      <c r="ES176" s="1" t="s">
        <v>190</v>
      </c>
      <c r="ET176" s="431"/>
      <c r="EU176" s="1" t="s">
        <v>186</v>
      </c>
      <c r="EV176" s="168">
        <v>442.80000000000018</v>
      </c>
      <c r="EW176" s="1" t="s">
        <v>187</v>
      </c>
      <c r="EX176" s="168"/>
      <c r="EY176" s="1" t="s">
        <v>188</v>
      </c>
      <c r="FA176" s="431"/>
      <c r="FB176" s="1" t="s">
        <v>190</v>
      </c>
      <c r="FC176" s="431"/>
      <c r="FD176" s="1" t="s">
        <v>186</v>
      </c>
      <c r="FE176" s="496">
        <v>204.30000000000018</v>
      </c>
      <c r="FF176" s="1" t="s">
        <v>187</v>
      </c>
      <c r="FG176" s="427">
        <v>223.60000000000218</v>
      </c>
      <c r="FH176" s="432" t="s">
        <v>188</v>
      </c>
      <c r="FJ176" s="431"/>
      <c r="FK176" s="1" t="s">
        <v>190</v>
      </c>
      <c r="FL176" s="431"/>
      <c r="FM176" s="1" t="s">
        <v>186</v>
      </c>
      <c r="FN176" s="496">
        <v>209</v>
      </c>
      <c r="FO176" s="1" t="s">
        <v>187</v>
      </c>
      <c r="FP176" s="545">
        <v>635.29999999999927</v>
      </c>
      <c r="FQ176" s="432" t="s">
        <v>188</v>
      </c>
      <c r="FS176" s="431"/>
      <c r="FT176" s="1" t="s">
        <v>190</v>
      </c>
      <c r="FU176" s="431"/>
      <c r="FV176" s="1" t="s">
        <v>186</v>
      </c>
      <c r="FW176" s="496">
        <v>623.5</v>
      </c>
      <c r="FX176" s="1" t="s">
        <v>187</v>
      </c>
      <c r="FY176" s="213"/>
      <c r="FZ176" s="1" t="s">
        <v>188</v>
      </c>
      <c r="GB176" s="431"/>
      <c r="GC176" s="1" t="s">
        <v>190</v>
      </c>
      <c r="GD176" s="431"/>
      <c r="GE176" s="1" t="s">
        <v>186</v>
      </c>
      <c r="GF176" s="168">
        <v>13.200000000000728</v>
      </c>
      <c r="GG176" s="1" t="s">
        <v>187</v>
      </c>
      <c r="GH176" s="168"/>
      <c r="GI176" s="1" t="s">
        <v>188</v>
      </c>
      <c r="GK176" s="431"/>
      <c r="GL176" s="1" t="s">
        <v>190</v>
      </c>
      <c r="GM176" s="431"/>
      <c r="GN176" s="1" t="s">
        <v>186</v>
      </c>
      <c r="GO176" s="496">
        <v>1971.3000000000029</v>
      </c>
      <c r="GP176" s="1" t="s">
        <v>187</v>
      </c>
      <c r="GQ176" s="545">
        <v>1932.0000000000036</v>
      </c>
      <c r="GR176" s="432" t="s">
        <v>188</v>
      </c>
      <c r="GT176" s="431"/>
      <c r="GU176" s="1" t="s">
        <v>190</v>
      </c>
      <c r="GV176" s="431"/>
      <c r="GW176" s="1" t="s">
        <v>186</v>
      </c>
      <c r="GX176" s="496">
        <v>399.79999999999927</v>
      </c>
      <c r="GY176" s="1" t="s">
        <v>187</v>
      </c>
      <c r="GZ176" s="213"/>
      <c r="HA176" s="1" t="s">
        <v>188</v>
      </c>
      <c r="HD176" s="1" t="s">
        <v>190</v>
      </c>
      <c r="HF176" s="1" t="s">
        <v>186</v>
      </c>
      <c r="HG176" s="168">
        <v>589.40000000000327</v>
      </c>
      <c r="HH176" s="1" t="s">
        <v>187</v>
      </c>
      <c r="HI176" s="168">
        <v>1088.6000000000013</v>
      </c>
      <c r="HJ176" s="1" t="s">
        <v>188</v>
      </c>
      <c r="HL176" s="431"/>
      <c r="HM176" s="1" t="s">
        <v>190</v>
      </c>
      <c r="HN176" s="431"/>
      <c r="HO176" s="1" t="s">
        <v>186</v>
      </c>
      <c r="HP176" s="496">
        <v>1202.0000000000018</v>
      </c>
      <c r="HQ176" s="1" t="s">
        <v>187</v>
      </c>
      <c r="HR176" s="213"/>
      <c r="HS176" s="1" t="s">
        <v>188</v>
      </c>
      <c r="HU176" s="431"/>
      <c r="HV176" s="1" t="s">
        <v>190</v>
      </c>
      <c r="HW176" s="431"/>
      <c r="HX176" s="1" t="s">
        <v>186</v>
      </c>
      <c r="HY176" s="496">
        <v>3634.399999999996</v>
      </c>
      <c r="HZ176" s="1" t="s">
        <v>187</v>
      </c>
      <c r="IA176" s="545">
        <v>4564.4000000000015</v>
      </c>
      <c r="IB176" s="432" t="s">
        <v>188</v>
      </c>
      <c r="ID176" s="431"/>
      <c r="IE176" s="1" t="s">
        <v>190</v>
      </c>
      <c r="IF176" s="431"/>
      <c r="IG176" s="1" t="s">
        <v>186</v>
      </c>
      <c r="IH176" s="496">
        <v>263.99999999999636</v>
      </c>
      <c r="II176" s="1" t="s">
        <v>187</v>
      </c>
      <c r="IJ176" s="213"/>
      <c r="IK176" s="1" t="s">
        <v>188</v>
      </c>
      <c r="IM176" s="431"/>
      <c r="IN176" s="1" t="s">
        <v>190</v>
      </c>
      <c r="IO176" s="431"/>
      <c r="IP176" s="1" t="s">
        <v>186</v>
      </c>
      <c r="IQ176" s="168">
        <v>166.79999999999563</v>
      </c>
      <c r="IR176" s="1" t="s">
        <v>187</v>
      </c>
      <c r="IS176" s="168"/>
      <c r="IT176" s="1" t="s">
        <v>188</v>
      </c>
      <c r="IW176" s="1" t="s">
        <v>190</v>
      </c>
      <c r="IY176" s="1" t="s">
        <v>186</v>
      </c>
      <c r="IZ176" s="213">
        <v>307.59999999999491</v>
      </c>
      <c r="JA176" s="1" t="s">
        <v>187</v>
      </c>
      <c r="JB176" s="168">
        <v>382.900000000001</v>
      </c>
      <c r="JC176" s="1" t="s">
        <v>188</v>
      </c>
      <c r="JE176" s="431"/>
      <c r="JF176" s="1" t="s">
        <v>190</v>
      </c>
      <c r="JG176" s="431"/>
      <c r="JH176" s="1" t="s">
        <v>186</v>
      </c>
      <c r="JI176" s="496">
        <v>300.3999999999869</v>
      </c>
      <c r="JJ176" s="1" t="s">
        <v>187</v>
      </c>
      <c r="JK176" s="427">
        <v>441.30000000000291</v>
      </c>
      <c r="JL176" s="432" t="s">
        <v>188</v>
      </c>
      <c r="JN176" s="431"/>
      <c r="JO176" s="1" t="s">
        <v>190</v>
      </c>
      <c r="JP176" s="431"/>
      <c r="JQ176" s="1" t="s">
        <v>186</v>
      </c>
      <c r="JR176" s="496">
        <v>427.19999999998618</v>
      </c>
      <c r="JS176" s="1" t="s">
        <v>187</v>
      </c>
      <c r="JT176" s="213"/>
      <c r="JU176" s="1" t="s">
        <v>188</v>
      </c>
      <c r="JW176" s="431"/>
      <c r="JX176" s="1" t="s">
        <v>190</v>
      </c>
      <c r="JY176" s="431"/>
      <c r="JZ176" s="1" t="s">
        <v>186</v>
      </c>
      <c r="KA176" s="168">
        <v>1755.1999999999935</v>
      </c>
      <c r="KB176" s="1" t="s">
        <v>187</v>
      </c>
      <c r="KC176" s="545">
        <v>3478.400000000016</v>
      </c>
      <c r="KD176" s="432" t="s">
        <v>188</v>
      </c>
      <c r="KG176" s="1" t="s">
        <v>190</v>
      </c>
      <c r="KI176" s="1" t="s">
        <v>186</v>
      </c>
      <c r="KJ176" s="168">
        <v>112.799999999992</v>
      </c>
      <c r="KK176" s="1" t="s">
        <v>187</v>
      </c>
      <c r="KL176" s="213">
        <v>123.00000000000182</v>
      </c>
      <c r="KM176" s="1" t="s">
        <v>188</v>
      </c>
      <c r="KO176" s="431"/>
      <c r="KP176" s="1" t="s">
        <v>190</v>
      </c>
      <c r="KQ176" s="431"/>
      <c r="KR176" s="1" t="s">
        <v>186</v>
      </c>
      <c r="KS176" s="496">
        <v>214.49999999999272</v>
      </c>
      <c r="KT176" s="1" t="s">
        <v>187</v>
      </c>
      <c r="KU176" s="213"/>
      <c r="KV176" s="1" t="s">
        <v>188</v>
      </c>
      <c r="KX176" s="431"/>
      <c r="KY176" s="1" t="s">
        <v>190</v>
      </c>
      <c r="KZ176" s="431"/>
      <c r="LA176" s="1" t="s">
        <v>186</v>
      </c>
      <c r="LB176" s="168">
        <v>178.89999999999054</v>
      </c>
      <c r="LC176" s="1" t="s">
        <v>187</v>
      </c>
      <c r="LD176" s="168"/>
      <c r="LE176" s="1" t="s">
        <v>188</v>
      </c>
      <c r="LG176" s="431"/>
      <c r="LH176" s="1" t="s">
        <v>190</v>
      </c>
      <c r="LI176" s="431"/>
      <c r="LJ176" s="1" t="s">
        <v>186</v>
      </c>
      <c r="LK176" s="185">
        <v>195.5</v>
      </c>
      <c r="LL176" s="1" t="s">
        <v>187</v>
      </c>
      <c r="LM176" s="185"/>
      <c r="LN176" s="1" t="s">
        <v>188</v>
      </c>
      <c r="LQ176" s="1" t="s">
        <v>190</v>
      </c>
      <c r="LS176" s="1" t="s">
        <v>186</v>
      </c>
      <c r="LT176" s="168">
        <v>488.59999999999854</v>
      </c>
      <c r="LU176" s="1" t="s">
        <v>187</v>
      </c>
      <c r="LV176" s="168">
        <v>207.60000000000127</v>
      </c>
      <c r="LW176" s="1" t="s">
        <v>188</v>
      </c>
      <c r="LY176" s="431"/>
      <c r="LZ176" s="1" t="s">
        <v>190</v>
      </c>
      <c r="MA176" s="431"/>
      <c r="MB176" s="1" t="s">
        <v>186</v>
      </c>
      <c r="MC176" s="168">
        <v>482.89999999999418</v>
      </c>
      <c r="MD176" s="1" t="s">
        <v>187</v>
      </c>
      <c r="ME176" s="168"/>
      <c r="MF176" s="1" t="s">
        <v>188</v>
      </c>
      <c r="MH176" s="431"/>
      <c r="MI176" s="1" t="s">
        <v>190</v>
      </c>
      <c r="MJ176" s="431"/>
      <c r="MK176" s="1" t="s">
        <v>186</v>
      </c>
      <c r="ML176" s="466">
        <v>691.79999999999563</v>
      </c>
      <c r="MM176" s="1" t="s">
        <v>187</v>
      </c>
      <c r="MN176" s="588">
        <v>1416.6000000000058</v>
      </c>
      <c r="MO176" s="432" t="s">
        <v>188</v>
      </c>
      <c r="MQ176" s="431"/>
      <c r="MR176" s="1" t="s">
        <v>190</v>
      </c>
      <c r="MS176" s="431"/>
      <c r="MT176" s="1" t="s">
        <v>186</v>
      </c>
      <c r="MU176" s="431">
        <v>157.50000000000364</v>
      </c>
      <c r="MV176" s="1" t="s">
        <v>187</v>
      </c>
      <c r="MW176" s="545">
        <v>431.50000000001091</v>
      </c>
      <c r="MX176" s="432" t="s">
        <v>188</v>
      </c>
    </row>
    <row r="177" spans="1:363" ht="18">
      <c r="A177" s="128" t="s">
        <v>2985</v>
      </c>
      <c r="B177" s="69">
        <f>SUM(D177:AAP177)</f>
        <v>33025.625</v>
      </c>
      <c r="D177"/>
      <c r="E177" s="10">
        <f>D176*0.25</f>
        <v>0</v>
      </c>
      <c r="G177" s="10">
        <f>F176*0.5</f>
        <v>0</v>
      </c>
      <c r="I177" s="10">
        <f>H176*0.75</f>
        <v>237.29999999999998</v>
      </c>
      <c r="K177" s="10">
        <f>J176*1</f>
        <v>221.09999999999997</v>
      </c>
      <c r="N177" s="10">
        <f>M176*0.25</f>
        <v>0</v>
      </c>
      <c r="P177" s="10">
        <f>O176*0.5</f>
        <v>0</v>
      </c>
      <c r="R177" s="10">
        <f>Q176*0.75</f>
        <v>241.125</v>
      </c>
      <c r="T177" s="10">
        <f>S176*1</f>
        <v>191.10000000000002</v>
      </c>
      <c r="W177" s="10">
        <f>V176*0.25</f>
        <v>0</v>
      </c>
      <c r="Y177" s="10">
        <f>X176*0.5</f>
        <v>0</v>
      </c>
      <c r="Z177" s="165"/>
      <c r="AA177" s="10">
        <f>Z176*0.75</f>
        <v>491.17500000000007</v>
      </c>
      <c r="AC177" s="10">
        <f>AB176*1</f>
        <v>271.79999999999995</v>
      </c>
      <c r="AF177" s="10">
        <f>AE176*0.25</f>
        <v>0</v>
      </c>
      <c r="AH177" s="10">
        <f>AG176*0.5</f>
        <v>0</v>
      </c>
      <c r="AI177" s="165"/>
      <c r="AJ177" s="10">
        <f>AI176*0.75</f>
        <v>62.700000000000102</v>
      </c>
      <c r="AL177" s="10">
        <f>AK176*1</f>
        <v>126.5</v>
      </c>
      <c r="AO177" s="10">
        <f>AN176*0.25</f>
        <v>0</v>
      </c>
      <c r="AQ177" s="10">
        <f>AP176*0.5</f>
        <v>0</v>
      </c>
      <c r="AR177" s="165"/>
      <c r="AS177" s="10">
        <f>AR176*0.75</f>
        <v>209.85000000000014</v>
      </c>
      <c r="AU177" s="10">
        <f>AT176*1</f>
        <v>300.69999999999891</v>
      </c>
      <c r="AW177" s="31"/>
      <c r="AX177" s="10">
        <f>AW176*0.25</f>
        <v>0</v>
      </c>
      <c r="AZ177" s="10">
        <f>AY176*0.5</f>
        <v>0</v>
      </c>
      <c r="BA177" s="165"/>
      <c r="BB177" s="10">
        <f>BA176*0.75</f>
        <v>524.4000000000002</v>
      </c>
      <c r="BD177" s="10">
        <f>BC176*1</f>
        <v>598.09999999999991</v>
      </c>
      <c r="BG177" s="10">
        <f>BF176*0.25</f>
        <v>0</v>
      </c>
      <c r="BI177" s="10">
        <f>BH176*0.5</f>
        <v>0</v>
      </c>
      <c r="BJ177" s="165"/>
      <c r="BK177" s="10">
        <f>BJ176*0.75</f>
        <v>390.89999999999986</v>
      </c>
      <c r="BL177" s="165"/>
      <c r="BM177" s="10">
        <f>BL176*1</f>
        <v>195.5</v>
      </c>
      <c r="BP177" s="10">
        <f>BO176*0.25</f>
        <v>0</v>
      </c>
      <c r="BR177" s="10">
        <f>BQ176*0.5</f>
        <v>0</v>
      </c>
      <c r="BT177" s="10">
        <f>BS176*0.75</f>
        <v>277.94999999999993</v>
      </c>
      <c r="BV177" s="10">
        <f>BU176*1</f>
        <v>383.49999999999955</v>
      </c>
      <c r="BX177" s="173"/>
      <c r="BY177" s="10">
        <f>BX176*0.25</f>
        <v>0</v>
      </c>
      <c r="BZ177" s="173"/>
      <c r="CA177" s="10">
        <f>BZ176*0.5</f>
        <v>0</v>
      </c>
      <c r="CB177" s="177"/>
      <c r="CC177" s="10">
        <f>CB176*0.75</f>
        <v>308.32500000000027</v>
      </c>
      <c r="CD177" s="177"/>
      <c r="CE177" s="437">
        <f>CD176*1</f>
        <v>0</v>
      </c>
      <c r="CG177" s="431"/>
      <c r="CH177" s="10">
        <f>CG176*0.25</f>
        <v>0</v>
      </c>
      <c r="CI177" s="431"/>
      <c r="CJ177" s="10">
        <f>CI176*0.5</f>
        <v>0</v>
      </c>
      <c r="CK177" s="165"/>
      <c r="CL177" s="10">
        <f>CK176*0.75</f>
        <v>482.10000000000082</v>
      </c>
      <c r="CM177" s="165"/>
      <c r="CN177" s="10">
        <f>CM176*1</f>
        <v>0</v>
      </c>
      <c r="CP177" s="431"/>
      <c r="CQ177" s="10">
        <f>CP176*0.25</f>
        <v>0</v>
      </c>
      <c r="CR177" s="431"/>
      <c r="CS177" s="10">
        <f>CR176*0.5</f>
        <v>0</v>
      </c>
      <c r="CT177" s="165"/>
      <c r="CU177" s="10">
        <f>CT176*0.75</f>
        <v>58.950000000000273</v>
      </c>
      <c r="CV177" s="165"/>
      <c r="CW177" s="10">
        <f>CV176*1</f>
        <v>0</v>
      </c>
      <c r="CY177" s="431"/>
      <c r="CZ177" s="10">
        <f>CY176*0.25</f>
        <v>0</v>
      </c>
      <c r="DA177" s="431"/>
      <c r="DB177" s="10">
        <f>DA176*0.5</f>
        <v>0</v>
      </c>
      <c r="DC177" s="165"/>
      <c r="DD177" s="10">
        <f>DC176*0.75</f>
        <v>128.10000000000082</v>
      </c>
      <c r="DE177" s="165"/>
      <c r="DF177" s="437">
        <f>DE176*1</f>
        <v>253.50000000000182</v>
      </c>
      <c r="DH177" s="431"/>
      <c r="DI177" s="10">
        <f>DH176*0.25</f>
        <v>0</v>
      </c>
      <c r="DJ177" s="431"/>
      <c r="DK177" s="10">
        <f>DJ176*0.5</f>
        <v>0</v>
      </c>
      <c r="DL177" s="165"/>
      <c r="DM177" s="10">
        <f>DL176*0.75</f>
        <v>121.20000000000095</v>
      </c>
      <c r="DN177" s="165"/>
      <c r="DO177" s="10">
        <f>DN176*1</f>
        <v>0</v>
      </c>
      <c r="DQ177" s="431"/>
      <c r="DR177" s="10">
        <f>DQ176*0.25</f>
        <v>0</v>
      </c>
      <c r="DS177" s="431"/>
      <c r="DT177" s="10">
        <f>DS176*0.5</f>
        <v>0</v>
      </c>
      <c r="DU177" s="165"/>
      <c r="DV177" s="10">
        <f>DU176*0.75</f>
        <v>198.52500000000055</v>
      </c>
      <c r="DW177" s="165"/>
      <c r="DX177" s="437">
        <f>DW176*1</f>
        <v>255.10000000000218</v>
      </c>
      <c r="DZ177" s="431"/>
      <c r="EA177" s="10">
        <f>DZ176*0.25</f>
        <v>0</v>
      </c>
      <c r="EB177" s="431"/>
      <c r="EC177" s="10">
        <f>EB176*0.5</f>
        <v>0</v>
      </c>
      <c r="ED177" s="31"/>
      <c r="EE177" s="10">
        <f>ED176*0.75</f>
        <v>190.20000000000027</v>
      </c>
      <c r="EF177" s="31"/>
      <c r="EG177" s="10">
        <f>EF176*1</f>
        <v>0</v>
      </c>
      <c r="EI177" s="431"/>
      <c r="EJ177" s="10">
        <f>EI176*0.25</f>
        <v>0</v>
      </c>
      <c r="EK177" s="431"/>
      <c r="EL177" s="10">
        <f>EK176*0.5</f>
        <v>0</v>
      </c>
      <c r="EM177" s="165"/>
      <c r="EN177" s="10">
        <f>EM176*0.75</f>
        <v>105.67500000000041</v>
      </c>
      <c r="EO177" s="165"/>
      <c r="EP177" s="10">
        <f>EO176*1</f>
        <v>0</v>
      </c>
      <c r="ER177" s="431"/>
      <c r="ES177" s="10">
        <f>ER176*0.25</f>
        <v>0</v>
      </c>
      <c r="ET177" s="431"/>
      <c r="EU177" s="10">
        <f>ET176*0.5</f>
        <v>0</v>
      </c>
      <c r="EV177" s="165"/>
      <c r="EW177" s="10">
        <f>EV176*0.75</f>
        <v>332.10000000000014</v>
      </c>
      <c r="EX177" s="165"/>
      <c r="EY177" s="10">
        <f>EX176*1</f>
        <v>0</v>
      </c>
      <c r="FA177" s="431"/>
      <c r="FB177" s="10">
        <f>FA176*0.25</f>
        <v>0</v>
      </c>
      <c r="FC177" s="431"/>
      <c r="FD177" s="10">
        <f>FC176*0.5</f>
        <v>0</v>
      </c>
      <c r="FE177" s="31"/>
      <c r="FF177" s="10">
        <f>FE176*0.75</f>
        <v>153.22500000000014</v>
      </c>
      <c r="FG177" s="31"/>
      <c r="FH177" s="437">
        <f>FG176*1</f>
        <v>223.60000000000218</v>
      </c>
      <c r="FJ177" s="431"/>
      <c r="FK177" s="10">
        <f>FJ176*0.25</f>
        <v>0</v>
      </c>
      <c r="FL177" s="431"/>
      <c r="FM177" s="10">
        <f>FL176*0.5</f>
        <v>0</v>
      </c>
      <c r="FN177" s="165"/>
      <c r="FO177" s="10">
        <f>FN176*0.75</f>
        <v>156.75</v>
      </c>
      <c r="FP177" s="165"/>
      <c r="FQ177" s="437">
        <f>FP176*1</f>
        <v>635.29999999999927</v>
      </c>
      <c r="FS177" s="431"/>
      <c r="FT177" s="10">
        <f>FS176*0.25</f>
        <v>0</v>
      </c>
      <c r="FU177" s="431"/>
      <c r="FV177" s="10">
        <f>FU176*0.5</f>
        <v>0</v>
      </c>
      <c r="FW177" s="165"/>
      <c r="FX177" s="10">
        <f>FW176*0.75</f>
        <v>467.625</v>
      </c>
      <c r="FY177" s="165"/>
      <c r="FZ177" s="10">
        <f>FY176*1</f>
        <v>0</v>
      </c>
      <c r="GB177" s="431"/>
      <c r="GC177" s="10">
        <f>GB176*0.25</f>
        <v>0</v>
      </c>
      <c r="GD177" s="431"/>
      <c r="GE177" s="10">
        <f>GD176*0.5</f>
        <v>0</v>
      </c>
      <c r="GF177" s="31"/>
      <c r="GG177" s="10">
        <f>GF176*0.75</f>
        <v>9.9000000000005457</v>
      </c>
      <c r="GH177" s="31"/>
      <c r="GI177" s="10">
        <f>GH176*1</f>
        <v>0</v>
      </c>
      <c r="GK177" s="431"/>
      <c r="GL177" s="10">
        <f>GK176*0.25</f>
        <v>0</v>
      </c>
      <c r="GM177" s="431"/>
      <c r="GN177" s="10">
        <f>GM176*0.5</f>
        <v>0</v>
      </c>
      <c r="GO177" s="165"/>
      <c r="GP177" s="10">
        <f>GO176*0.75</f>
        <v>1478.4750000000022</v>
      </c>
      <c r="GQ177" s="165"/>
      <c r="GR177" s="437">
        <f>GQ176*1</f>
        <v>1932.0000000000036</v>
      </c>
      <c r="GT177" s="431"/>
      <c r="GU177" s="10">
        <f>GT176*0.25</f>
        <v>0</v>
      </c>
      <c r="GV177" s="431"/>
      <c r="GW177" s="10">
        <f>GV176*0.5</f>
        <v>0</v>
      </c>
      <c r="GX177" s="165"/>
      <c r="GY177" s="10">
        <f>GX176*0.75</f>
        <v>299.84999999999945</v>
      </c>
      <c r="GZ177" s="165"/>
      <c r="HA177" s="10">
        <f>GZ176*1</f>
        <v>0</v>
      </c>
      <c r="HD177" s="10">
        <f>HC176*0.25</f>
        <v>0</v>
      </c>
      <c r="HF177" s="10">
        <f>HE176*0.5</f>
        <v>0</v>
      </c>
      <c r="HH177" s="10">
        <f>HG176*0.75</f>
        <v>442.05000000000246</v>
      </c>
      <c r="HJ177" s="10">
        <f>HI176*1</f>
        <v>1088.6000000000013</v>
      </c>
      <c r="HL177" s="431"/>
      <c r="HM177" s="10">
        <f>HL176*0.25</f>
        <v>0</v>
      </c>
      <c r="HN177" s="431"/>
      <c r="HO177" s="10">
        <f>HN176*0.5</f>
        <v>0</v>
      </c>
      <c r="HP177" s="431"/>
      <c r="HQ177" s="10">
        <f>HP176*0.75</f>
        <v>901.50000000000136</v>
      </c>
      <c r="HS177" s="10">
        <f>HR176*1</f>
        <v>0</v>
      </c>
      <c r="HU177" s="431"/>
      <c r="HV177" s="10">
        <f>HU176*0.25</f>
        <v>0</v>
      </c>
      <c r="HW177" s="431"/>
      <c r="HX177" s="10">
        <f>HW176*0.5</f>
        <v>0</v>
      </c>
      <c r="HY177" s="431"/>
      <c r="HZ177" s="10">
        <f>HY176*0.75</f>
        <v>2725.799999999997</v>
      </c>
      <c r="IB177" s="437">
        <f>IA176*1</f>
        <v>4564.4000000000015</v>
      </c>
      <c r="ID177" s="431"/>
      <c r="IE177" s="10">
        <f>ID176*0.25</f>
        <v>0</v>
      </c>
      <c r="IF177" s="431"/>
      <c r="IG177" s="10">
        <f>IF176*0.5</f>
        <v>0</v>
      </c>
      <c r="IH177" s="431"/>
      <c r="II177" s="10">
        <f>IH176*0.75</f>
        <v>197.99999999999727</v>
      </c>
      <c r="IK177" s="10">
        <f>IJ176*1</f>
        <v>0</v>
      </c>
      <c r="IM177" s="431"/>
      <c r="IN177" s="10">
        <f>IM176*0.25</f>
        <v>0</v>
      </c>
      <c r="IO177" s="431"/>
      <c r="IP177" s="10">
        <f>IO176*0.5</f>
        <v>0</v>
      </c>
      <c r="IQ177" s="431"/>
      <c r="IR177" s="10">
        <f>IQ176*0.75</f>
        <v>125.09999999999673</v>
      </c>
      <c r="IT177" s="10">
        <f>IS176*1</f>
        <v>0</v>
      </c>
      <c r="IW177" s="10">
        <f>IV176*0.25</f>
        <v>0</v>
      </c>
      <c r="IY177" s="10">
        <f>IX176*0.5</f>
        <v>0</v>
      </c>
      <c r="JA177" s="10">
        <f>IZ176*0.75</f>
        <v>230.69999999999618</v>
      </c>
      <c r="JC177" s="10">
        <f>JB176*1</f>
        <v>382.900000000001</v>
      </c>
      <c r="JE177" s="431"/>
      <c r="JF177" s="10">
        <f>JE176*0.25</f>
        <v>0</v>
      </c>
      <c r="JG177" s="431"/>
      <c r="JH177" s="10">
        <f>JG176*0.5</f>
        <v>0</v>
      </c>
      <c r="JI177" s="431"/>
      <c r="JJ177" s="10">
        <f>JI176*0.75</f>
        <v>225.29999999999018</v>
      </c>
      <c r="JL177" s="437">
        <f>JK176*1</f>
        <v>441.30000000000291</v>
      </c>
      <c r="JN177" s="431"/>
      <c r="JO177" s="10">
        <f>JN176*0.25</f>
        <v>0</v>
      </c>
      <c r="JP177" s="431"/>
      <c r="JQ177" s="10">
        <f>JP176*0.5</f>
        <v>0</v>
      </c>
      <c r="JR177" s="431"/>
      <c r="JS177" s="10">
        <f>JR176*0.75</f>
        <v>320.39999999998963</v>
      </c>
      <c r="JU177" s="10">
        <f>JT176*1</f>
        <v>0</v>
      </c>
      <c r="JW177" s="431"/>
      <c r="JX177" s="10">
        <f>JW176*0.25</f>
        <v>0</v>
      </c>
      <c r="JY177" s="431"/>
      <c r="JZ177" s="10">
        <f>JY176*0.5</f>
        <v>0</v>
      </c>
      <c r="KA177" s="431"/>
      <c r="KB177" s="10">
        <f>KA176*0.75</f>
        <v>1316.3999999999951</v>
      </c>
      <c r="KD177" s="437">
        <f t="shared" ref="KD177" si="56">KC176*1</f>
        <v>3478.400000000016</v>
      </c>
      <c r="KG177" s="10">
        <f>KF176*0.25</f>
        <v>0</v>
      </c>
      <c r="KI177" s="10">
        <f>KH176*0.5</f>
        <v>0</v>
      </c>
      <c r="KK177" s="10">
        <f>KJ176*0.75</f>
        <v>84.599999999993997</v>
      </c>
      <c r="KM177" s="10">
        <f>KL176*1</f>
        <v>123.00000000000182</v>
      </c>
      <c r="KO177" s="431"/>
      <c r="KP177" s="10">
        <f>KO176*0.25</f>
        <v>0</v>
      </c>
      <c r="KQ177" s="431"/>
      <c r="KR177" s="10">
        <f>KQ176*0.5</f>
        <v>0</v>
      </c>
      <c r="KS177" s="431"/>
      <c r="KT177" s="10">
        <f>KS176*0.75</f>
        <v>160.87499999999454</v>
      </c>
      <c r="KV177" s="10">
        <f>KU176*1</f>
        <v>0</v>
      </c>
      <c r="KX177" s="431"/>
      <c r="KY177" s="10">
        <f>KX176*0.25</f>
        <v>0</v>
      </c>
      <c r="KZ177" s="431"/>
      <c r="LA177" s="10">
        <f>KZ176*0.5</f>
        <v>0</v>
      </c>
      <c r="LB177" s="431"/>
      <c r="LC177" s="10">
        <f>LB176*0.75</f>
        <v>134.17499999999291</v>
      </c>
      <c r="LE177" s="10">
        <f>LD176*1</f>
        <v>0</v>
      </c>
      <c r="LG177" s="431"/>
      <c r="LH177" s="10">
        <f>LG176*0.25</f>
        <v>0</v>
      </c>
      <c r="LI177" s="431"/>
      <c r="LJ177" s="10">
        <f>LI176*0.5</f>
        <v>0</v>
      </c>
      <c r="LK177" s="29"/>
      <c r="LL177" s="10">
        <f>LK176*0.75</f>
        <v>146.625</v>
      </c>
      <c r="LM177" s="29"/>
      <c r="LN177" s="10">
        <f>LM176*1</f>
        <v>0</v>
      </c>
      <c r="LQ177" s="10">
        <f>LP176*0.25</f>
        <v>0</v>
      </c>
      <c r="LS177" s="10">
        <f>LR176*0.5</f>
        <v>0</v>
      </c>
      <c r="LU177" s="10">
        <f>LT176*0.75</f>
        <v>366.44999999999891</v>
      </c>
      <c r="LW177" s="10">
        <f>LV176*1</f>
        <v>207.60000000000127</v>
      </c>
      <c r="LY177" s="431"/>
      <c r="LZ177" s="10">
        <f>LY176*0.25</f>
        <v>0</v>
      </c>
      <c r="MA177" s="431"/>
      <c r="MB177" s="10">
        <f>MA176*0.5</f>
        <v>0</v>
      </c>
      <c r="MC177" s="431"/>
      <c r="MD177" s="10">
        <f>MC176*0.75</f>
        <v>362.17499999999563</v>
      </c>
      <c r="MF177" s="10">
        <f>ME176*1</f>
        <v>0</v>
      </c>
      <c r="MH177" s="431"/>
      <c r="MI177" s="10">
        <f>MH176*0.25</f>
        <v>0</v>
      </c>
      <c r="MJ177" s="431"/>
      <c r="MK177" s="10">
        <f>MJ176*0.5</f>
        <v>0</v>
      </c>
      <c r="ML177" s="431"/>
      <c r="MM177" s="10">
        <f>ML176*0.75</f>
        <v>518.84999999999673</v>
      </c>
      <c r="MO177" s="437">
        <f>MN176*1</f>
        <v>1416.6000000000058</v>
      </c>
      <c r="MQ177" s="431"/>
      <c r="MR177" s="10">
        <f>MQ176*0.25</f>
        <v>0</v>
      </c>
      <c r="MS177" s="431"/>
      <c r="MT177" s="10">
        <f>MS176*0.5</f>
        <v>0</v>
      </c>
      <c r="MU177" s="431"/>
      <c r="MV177" s="10">
        <f>MU176*0.75</f>
        <v>118.12500000000273</v>
      </c>
      <c r="MX177" s="437">
        <f>MW176*1</f>
        <v>431.50000000001091</v>
      </c>
    </row>
    <row r="178" spans="1:363" s="60" customFormat="1" ht="15.75">
      <c r="A178" s="386"/>
      <c r="B178" s="381"/>
      <c r="C178" s="379"/>
      <c r="E178" s="85"/>
      <c r="G178" s="85"/>
      <c r="I178" s="85"/>
      <c r="L178" s="379"/>
      <c r="N178" s="85"/>
      <c r="P178" s="85"/>
      <c r="R178" s="85"/>
      <c r="U178" s="379"/>
      <c r="W178" s="85"/>
      <c r="Y178" s="85"/>
      <c r="Z178" s="382"/>
      <c r="AB178" s="382"/>
      <c r="AD178" s="379"/>
      <c r="AF178" s="380"/>
      <c r="AI178" s="382"/>
      <c r="AM178" s="379"/>
      <c r="AO178" s="380"/>
      <c r="AR178" s="382"/>
      <c r="AV178" s="379"/>
      <c r="AW178" s="235"/>
      <c r="AX178" s="380"/>
      <c r="AY178" s="235"/>
      <c r="BA178" s="382"/>
      <c r="BC178" s="382"/>
      <c r="BE178" s="379"/>
      <c r="BG178" s="380"/>
      <c r="BJ178" s="382"/>
      <c r="BL178" s="382"/>
      <c r="BN178" s="379"/>
      <c r="BP178" s="380"/>
      <c r="BW178" s="379"/>
      <c r="BX178" s="384"/>
      <c r="BY178" s="380"/>
      <c r="BZ178" s="384"/>
      <c r="CB178" s="385"/>
      <c r="CD178" s="385"/>
      <c r="CE178" s="456"/>
      <c r="CF178" s="379"/>
      <c r="CG178" s="456"/>
      <c r="CH178" s="380"/>
      <c r="CI178" s="456"/>
      <c r="CK178" s="382"/>
      <c r="CM178" s="382"/>
      <c r="CO178" s="379"/>
      <c r="CP178" s="456"/>
      <c r="CQ178" s="380"/>
      <c r="CR178" s="456"/>
      <c r="CT178" s="382"/>
      <c r="CV178" s="382"/>
      <c r="CX178" s="379"/>
      <c r="CY178" s="456"/>
      <c r="CZ178" s="380"/>
      <c r="DA178" s="456"/>
      <c r="DC178" s="382"/>
      <c r="DE178" s="382"/>
      <c r="DF178" s="456"/>
      <c r="DG178" s="379"/>
      <c r="DH178" s="456"/>
      <c r="DI178" s="380"/>
      <c r="DJ178" s="456"/>
      <c r="DL178" s="382"/>
      <c r="DN178" s="382"/>
      <c r="DP178" s="379"/>
      <c r="DQ178" s="456"/>
      <c r="DR178" s="380"/>
      <c r="DS178" s="456"/>
      <c r="DU178" s="382"/>
      <c r="DW178" s="382"/>
      <c r="DX178" s="456"/>
      <c r="DY178" s="379"/>
      <c r="DZ178" s="456"/>
      <c r="EA178" s="380"/>
      <c r="EB178" s="456"/>
      <c r="ED178" s="235"/>
      <c r="EF178" s="235"/>
      <c r="EH178" s="379"/>
      <c r="EI178" s="456"/>
      <c r="EJ178" s="380"/>
      <c r="EK178" s="456"/>
      <c r="EM178" s="382"/>
      <c r="EO178" s="382"/>
      <c r="EQ178" s="379"/>
      <c r="ER178" s="456"/>
      <c r="ES178" s="380"/>
      <c r="ET178" s="456"/>
      <c r="EV178" s="382"/>
      <c r="EX178" s="382"/>
      <c r="EZ178" s="379"/>
      <c r="FA178" s="456"/>
      <c r="FB178" s="380"/>
      <c r="FC178" s="456"/>
      <c r="FE178" s="235"/>
      <c r="FG178" s="235"/>
      <c r="FH178" s="456"/>
      <c r="FI178" s="379"/>
      <c r="FJ178" s="456"/>
      <c r="FK178" s="380"/>
      <c r="FL178" s="456"/>
      <c r="FN178" s="382"/>
      <c r="FP178" s="382"/>
      <c r="FQ178" s="456"/>
      <c r="FR178" s="379"/>
      <c r="FS178" s="456"/>
      <c r="FT178" s="380"/>
      <c r="FU178" s="456"/>
      <c r="FW178" s="382"/>
      <c r="FY178" s="382"/>
      <c r="GA178" s="379"/>
      <c r="GB178" s="456"/>
      <c r="GC178" s="380"/>
      <c r="GD178" s="456"/>
      <c r="GF178" s="235"/>
      <c r="GH178" s="235"/>
      <c r="GJ178" s="379"/>
      <c r="GK178" s="456"/>
      <c r="GL178" s="380"/>
      <c r="GM178" s="456"/>
      <c r="GO178" s="382"/>
      <c r="GQ178" s="382"/>
      <c r="GR178" s="456"/>
      <c r="GS178" s="379"/>
      <c r="GT178" s="456"/>
      <c r="GU178" s="380"/>
      <c r="GV178" s="456"/>
      <c r="GX178" s="382"/>
      <c r="GZ178" s="382"/>
      <c r="HB178" s="379"/>
      <c r="HD178" s="380"/>
      <c r="HK178" s="379"/>
      <c r="HL178" s="456"/>
      <c r="HM178" s="380"/>
      <c r="HN178" s="456"/>
      <c r="HP178" s="456"/>
      <c r="HT178" s="379"/>
      <c r="HU178" s="456"/>
      <c r="HV178" s="380"/>
      <c r="HW178" s="456"/>
      <c r="HY178" s="456"/>
      <c r="IB178" s="456"/>
      <c r="IC178" s="379"/>
      <c r="ID178" s="456"/>
      <c r="IE178" s="380"/>
      <c r="IF178" s="456"/>
      <c r="IH178" s="456"/>
      <c r="IL178" s="379"/>
      <c r="IM178" s="456"/>
      <c r="IN178" s="380"/>
      <c r="IO178" s="456"/>
      <c r="IQ178" s="456"/>
      <c r="IU178" s="379"/>
      <c r="IW178" s="380"/>
      <c r="JD178" s="379"/>
      <c r="JE178" s="456"/>
      <c r="JF178" s="380"/>
      <c r="JG178" s="456"/>
      <c r="JI178" s="456"/>
      <c r="JL178" s="456"/>
      <c r="JM178" s="379"/>
      <c r="JN178" s="456"/>
      <c r="JO178" s="380"/>
      <c r="JP178" s="456"/>
      <c r="JR178" s="456"/>
      <c r="JV178" s="379"/>
      <c r="JW178" s="456"/>
      <c r="JX178" s="380"/>
      <c r="JY178" s="456"/>
      <c r="KA178" s="456"/>
      <c r="KD178" s="456"/>
      <c r="KE178" s="379"/>
      <c r="KG178" s="380"/>
      <c r="KN178" s="379"/>
      <c r="KO178" s="456"/>
      <c r="KP178" s="380"/>
      <c r="KQ178" s="456"/>
      <c r="KS178" s="456"/>
      <c r="KW178" s="379"/>
      <c r="KX178" s="456"/>
      <c r="KY178" s="380"/>
      <c r="KZ178" s="456"/>
      <c r="LB178" s="456"/>
      <c r="LF178" s="379"/>
      <c r="LG178" s="456"/>
      <c r="LH178" s="380"/>
      <c r="LI178" s="456"/>
      <c r="LK178" s="383"/>
      <c r="LM178" s="383"/>
      <c r="LO178" s="379"/>
      <c r="LQ178" s="380"/>
      <c r="LX178" s="379"/>
      <c r="LY178" s="456"/>
      <c r="LZ178" s="380"/>
      <c r="MA178" s="456"/>
      <c r="MC178" s="456"/>
      <c r="MG178" s="379"/>
      <c r="MH178" s="456"/>
      <c r="MI178" s="380"/>
      <c r="MJ178" s="456"/>
      <c r="ML178" s="456"/>
      <c r="MO178" s="456"/>
      <c r="MP178" s="379"/>
      <c r="MQ178" s="456"/>
      <c r="MR178" s="380"/>
      <c r="MS178" s="456"/>
      <c r="MU178" s="456"/>
      <c r="MX178" s="456"/>
      <c r="MY178" s="379"/>
    </row>
    <row r="179" spans="1:363" ht="18">
      <c r="A179" s="62" t="s">
        <v>1003</v>
      </c>
      <c r="B179" s="69"/>
      <c r="D179"/>
      <c r="E179" s="1" t="s">
        <v>190</v>
      </c>
      <c r="G179" s="1" t="s">
        <v>186</v>
      </c>
      <c r="H179">
        <v>238.4</v>
      </c>
      <c r="I179" s="1" t="s">
        <v>187</v>
      </c>
      <c r="J179" s="157">
        <v>150.4</v>
      </c>
      <c r="K179" s="1" t="s">
        <v>188</v>
      </c>
      <c r="N179" s="1" t="s">
        <v>190</v>
      </c>
      <c r="P179" s="1" t="s">
        <v>186</v>
      </c>
      <c r="Q179">
        <v>137.69999999999999</v>
      </c>
      <c r="R179" s="1" t="s">
        <v>187</v>
      </c>
      <c r="S179" s="168">
        <v>106.99999999999994</v>
      </c>
      <c r="T179" s="1" t="s">
        <v>188</v>
      </c>
      <c r="W179" s="1" t="s">
        <v>190</v>
      </c>
      <c r="Y179" s="1" t="s">
        <v>186</v>
      </c>
      <c r="Z179" s="168">
        <v>771.49999999999977</v>
      </c>
      <c r="AA179" s="1" t="s">
        <v>187</v>
      </c>
      <c r="AB179" s="168">
        <v>571.59999999999991</v>
      </c>
      <c r="AC179" s="1" t="s">
        <v>188</v>
      </c>
      <c r="AF179" s="1" t="s">
        <v>190</v>
      </c>
      <c r="AH179" s="1" t="s">
        <v>186</v>
      </c>
      <c r="AI179" s="168">
        <v>85.499999999999773</v>
      </c>
      <c r="AJ179" s="1" t="s">
        <v>187</v>
      </c>
      <c r="AK179" s="168">
        <v>110</v>
      </c>
      <c r="AL179" s="1" t="s">
        <v>188</v>
      </c>
      <c r="AO179" s="1" t="s">
        <v>190</v>
      </c>
      <c r="AQ179" s="1" t="s">
        <v>186</v>
      </c>
      <c r="AR179" s="168">
        <v>132.00000000000045</v>
      </c>
      <c r="AS179" s="1" t="s">
        <v>187</v>
      </c>
      <c r="AT179" s="168">
        <v>342.39999999999964</v>
      </c>
      <c r="AU179" s="1" t="s">
        <v>188</v>
      </c>
      <c r="AW179" s="31"/>
      <c r="AX179" s="1" t="s">
        <v>190</v>
      </c>
      <c r="AZ179" s="1" t="s">
        <v>186</v>
      </c>
      <c r="BA179" s="168">
        <v>824.10000000000036</v>
      </c>
      <c r="BB179" s="1" t="s">
        <v>187</v>
      </c>
      <c r="BC179" s="168">
        <v>832.40000000000009</v>
      </c>
      <c r="BD179" s="1" t="s">
        <v>188</v>
      </c>
      <c r="BG179" s="1" t="s">
        <v>190</v>
      </c>
      <c r="BI179" s="1" t="s">
        <v>186</v>
      </c>
      <c r="BJ179" s="168">
        <v>637.75000000000045</v>
      </c>
      <c r="BK179" s="1" t="s">
        <v>187</v>
      </c>
      <c r="BL179" s="168">
        <v>704.20000000000164</v>
      </c>
      <c r="BM179" s="1" t="s">
        <v>188</v>
      </c>
      <c r="BP179" s="1" t="s">
        <v>190</v>
      </c>
      <c r="BR179" s="1" t="s">
        <v>186</v>
      </c>
      <c r="BS179" s="168">
        <v>598.05000000000064</v>
      </c>
      <c r="BT179" s="1" t="s">
        <v>187</v>
      </c>
      <c r="BU179" s="168">
        <v>209.5</v>
      </c>
      <c r="BV179" s="1" t="s">
        <v>188</v>
      </c>
      <c r="BX179" s="173"/>
      <c r="BY179" s="1" t="s">
        <v>190</v>
      </c>
      <c r="BZ179" s="173"/>
      <c r="CA179" s="1" t="s">
        <v>186</v>
      </c>
      <c r="CB179" s="176">
        <v>367.09999999999945</v>
      </c>
      <c r="CC179" s="1" t="s">
        <v>187</v>
      </c>
      <c r="CD179" s="176">
        <v>0</v>
      </c>
      <c r="CE179" s="432" t="s">
        <v>188</v>
      </c>
      <c r="CG179" s="431"/>
      <c r="CH179" s="1" t="s">
        <v>190</v>
      </c>
      <c r="CI179" s="431"/>
      <c r="CJ179" s="1" t="s">
        <v>186</v>
      </c>
      <c r="CK179" s="168">
        <v>694.39999999999873</v>
      </c>
      <c r="CL179" s="1" t="s">
        <v>187</v>
      </c>
      <c r="CM179" s="168"/>
      <c r="CN179" s="1" t="s">
        <v>188</v>
      </c>
      <c r="CP179" s="431"/>
      <c r="CQ179" s="1" t="s">
        <v>190</v>
      </c>
      <c r="CR179" s="431"/>
      <c r="CS179" s="1" t="s">
        <v>186</v>
      </c>
      <c r="CT179" s="168">
        <v>136.04999999999927</v>
      </c>
      <c r="CU179" s="1" t="s">
        <v>187</v>
      </c>
      <c r="CV179" s="168"/>
      <c r="CW179" s="1" t="s">
        <v>188</v>
      </c>
      <c r="CY179" s="431"/>
      <c r="CZ179" s="1" t="s">
        <v>190</v>
      </c>
      <c r="DA179" s="431"/>
      <c r="DB179" s="1" t="s">
        <v>186</v>
      </c>
      <c r="DC179" s="168">
        <v>295.60000000000036</v>
      </c>
      <c r="DD179" s="1" t="s">
        <v>187</v>
      </c>
      <c r="DE179" s="545">
        <v>0</v>
      </c>
      <c r="DF179" s="432" t="s">
        <v>188</v>
      </c>
      <c r="DH179" s="431"/>
      <c r="DI179" s="1" t="s">
        <v>190</v>
      </c>
      <c r="DJ179" s="431"/>
      <c r="DK179" s="1" t="s">
        <v>186</v>
      </c>
      <c r="DL179" s="168">
        <v>73.199999999999818</v>
      </c>
      <c r="DM179" s="1" t="s">
        <v>187</v>
      </c>
      <c r="DN179" s="168"/>
      <c r="DO179" s="1" t="s">
        <v>188</v>
      </c>
      <c r="DQ179" s="431"/>
      <c r="DR179" s="1" t="s">
        <v>190</v>
      </c>
      <c r="DS179" s="431"/>
      <c r="DT179" s="1" t="s">
        <v>186</v>
      </c>
      <c r="DU179" s="496">
        <v>150.39999999999964</v>
      </c>
      <c r="DV179" s="1" t="s">
        <v>187</v>
      </c>
      <c r="DW179" s="545">
        <v>2.1000000000003638</v>
      </c>
      <c r="DX179" s="432" t="s">
        <v>188</v>
      </c>
      <c r="DZ179" s="431"/>
      <c r="EA179" s="1" t="s">
        <v>190</v>
      </c>
      <c r="EB179" s="431"/>
      <c r="EC179" s="1" t="s">
        <v>186</v>
      </c>
      <c r="ED179" s="168">
        <v>379.49999999999818</v>
      </c>
      <c r="EE179" s="1" t="s">
        <v>187</v>
      </c>
      <c r="EF179" s="168"/>
      <c r="EG179" s="1" t="s">
        <v>188</v>
      </c>
      <c r="EI179" s="431"/>
      <c r="EJ179" s="1" t="s">
        <v>190</v>
      </c>
      <c r="EK179" s="431"/>
      <c r="EL179" s="1" t="s">
        <v>186</v>
      </c>
      <c r="EM179" s="496">
        <v>130.64999999999873</v>
      </c>
      <c r="EN179" s="1" t="s">
        <v>187</v>
      </c>
      <c r="EO179" s="213"/>
      <c r="EP179" s="1" t="s">
        <v>188</v>
      </c>
      <c r="ER179" s="431"/>
      <c r="ES179" s="1" t="s">
        <v>190</v>
      </c>
      <c r="ET179" s="431"/>
      <c r="EU179" s="1" t="s">
        <v>186</v>
      </c>
      <c r="EV179" s="168">
        <v>232.39999999999873</v>
      </c>
      <c r="EW179" s="1" t="s">
        <v>187</v>
      </c>
      <c r="EX179" s="168"/>
      <c r="EY179" s="1" t="s">
        <v>188</v>
      </c>
      <c r="FA179" s="431"/>
      <c r="FB179" s="1" t="s">
        <v>190</v>
      </c>
      <c r="FC179" s="431"/>
      <c r="FD179" s="1" t="s">
        <v>186</v>
      </c>
      <c r="FE179" s="496">
        <v>197.49999999999818</v>
      </c>
      <c r="FF179" s="1" t="s">
        <v>187</v>
      </c>
      <c r="FG179" s="427">
        <v>116.20000000000073</v>
      </c>
      <c r="FH179" s="432" t="s">
        <v>188</v>
      </c>
      <c r="FJ179" s="431"/>
      <c r="FK179" s="1" t="s">
        <v>190</v>
      </c>
      <c r="FL179" s="431"/>
      <c r="FM179" s="1" t="s">
        <v>186</v>
      </c>
      <c r="FN179" s="496">
        <v>262.89999999999873</v>
      </c>
      <c r="FO179" s="1" t="s">
        <v>187</v>
      </c>
      <c r="FP179" s="545">
        <v>359.70000000000073</v>
      </c>
      <c r="FQ179" s="432" t="s">
        <v>188</v>
      </c>
      <c r="FS179" s="431"/>
      <c r="FT179" s="1" t="s">
        <v>190</v>
      </c>
      <c r="FU179" s="431"/>
      <c r="FV179" s="1" t="s">
        <v>186</v>
      </c>
      <c r="FW179" s="496">
        <v>326.30000000000018</v>
      </c>
      <c r="FX179" s="1" t="s">
        <v>187</v>
      </c>
      <c r="FY179" s="213"/>
      <c r="FZ179" s="1" t="s">
        <v>188</v>
      </c>
      <c r="GB179" s="431"/>
      <c r="GC179" s="1" t="s">
        <v>190</v>
      </c>
      <c r="GD179" s="431"/>
      <c r="GE179" s="1" t="s">
        <v>186</v>
      </c>
      <c r="GF179" s="168">
        <v>295.99999999999909</v>
      </c>
      <c r="GG179" s="1" t="s">
        <v>187</v>
      </c>
      <c r="GH179" s="168"/>
      <c r="GI179" s="1" t="s">
        <v>188</v>
      </c>
      <c r="GK179" s="431"/>
      <c r="GL179" s="1" t="s">
        <v>190</v>
      </c>
      <c r="GM179" s="431"/>
      <c r="GN179" s="1" t="s">
        <v>186</v>
      </c>
      <c r="GO179" s="496">
        <v>2595.7999999999993</v>
      </c>
      <c r="GP179" s="1" t="s">
        <v>187</v>
      </c>
      <c r="GQ179" s="545">
        <v>1126.3999999999996</v>
      </c>
      <c r="GR179" s="432" t="s">
        <v>188</v>
      </c>
      <c r="GT179" s="431"/>
      <c r="GU179" s="1" t="s">
        <v>190</v>
      </c>
      <c r="GV179" s="431"/>
      <c r="GW179" s="1" t="s">
        <v>186</v>
      </c>
      <c r="GX179" s="496">
        <v>355.65000000000146</v>
      </c>
      <c r="GY179" s="1" t="s">
        <v>187</v>
      </c>
      <c r="GZ179" s="213"/>
      <c r="HA179" s="1" t="s">
        <v>188</v>
      </c>
      <c r="HD179" s="1" t="s">
        <v>190</v>
      </c>
      <c r="HF179" s="1" t="s">
        <v>186</v>
      </c>
      <c r="HG179" s="168">
        <v>411.19999999999891</v>
      </c>
      <c r="HH179" s="1" t="s">
        <v>187</v>
      </c>
      <c r="HI179" s="168">
        <v>707.59999999999945</v>
      </c>
      <c r="HJ179" s="1" t="s">
        <v>188</v>
      </c>
      <c r="HL179" s="431"/>
      <c r="HM179" s="1" t="s">
        <v>190</v>
      </c>
      <c r="HN179" s="431"/>
      <c r="HO179" s="1" t="s">
        <v>186</v>
      </c>
      <c r="HP179" s="496">
        <v>685.10000000000036</v>
      </c>
      <c r="HQ179" s="1" t="s">
        <v>187</v>
      </c>
      <c r="HR179" s="213"/>
      <c r="HS179" s="1" t="s">
        <v>188</v>
      </c>
      <c r="HU179" s="431"/>
      <c r="HV179" s="1" t="s">
        <v>190</v>
      </c>
      <c r="HW179" s="431"/>
      <c r="HX179" s="1" t="s">
        <v>186</v>
      </c>
      <c r="HY179" s="496">
        <v>3835.2999999999938</v>
      </c>
      <c r="HZ179" s="1" t="s">
        <v>187</v>
      </c>
      <c r="IA179" s="545">
        <v>2993.6000000000031</v>
      </c>
      <c r="IB179" s="432" t="s">
        <v>188</v>
      </c>
      <c r="ID179" s="431"/>
      <c r="IE179" s="1" t="s">
        <v>190</v>
      </c>
      <c r="IF179" s="431"/>
      <c r="IG179" s="1" t="s">
        <v>186</v>
      </c>
      <c r="IH179" s="496">
        <v>38.099999999994907</v>
      </c>
      <c r="II179" s="1" t="s">
        <v>187</v>
      </c>
      <c r="IJ179" s="213"/>
      <c r="IK179" s="1" t="s">
        <v>188</v>
      </c>
      <c r="IM179" s="431"/>
      <c r="IN179" s="1" t="s">
        <v>190</v>
      </c>
      <c r="IO179" s="431"/>
      <c r="IP179" s="1" t="s">
        <v>186</v>
      </c>
      <c r="IQ179" s="168">
        <v>128.49999999999636</v>
      </c>
      <c r="IR179" s="1" t="s">
        <v>187</v>
      </c>
      <c r="IS179" s="168"/>
      <c r="IT179" s="1" t="s">
        <v>188</v>
      </c>
      <c r="IW179" s="1" t="s">
        <v>190</v>
      </c>
      <c r="IY179" s="1" t="s">
        <v>186</v>
      </c>
      <c r="IZ179" s="213">
        <v>268.39999999999782</v>
      </c>
      <c r="JA179" s="1" t="s">
        <v>187</v>
      </c>
      <c r="JB179" s="168">
        <v>556.50000000000136</v>
      </c>
      <c r="JC179" s="1" t="s">
        <v>188</v>
      </c>
      <c r="JE179" s="431"/>
      <c r="JF179" s="1" t="s">
        <v>190</v>
      </c>
      <c r="JG179" s="431"/>
      <c r="JH179" s="1" t="s">
        <v>186</v>
      </c>
      <c r="JI179" s="496">
        <v>146.89999999999418</v>
      </c>
      <c r="JJ179" s="1" t="s">
        <v>187</v>
      </c>
      <c r="JK179" s="427">
        <v>135.19999999999891</v>
      </c>
      <c r="JL179" s="432" t="s">
        <v>188</v>
      </c>
      <c r="JN179" s="431"/>
      <c r="JO179" s="1" t="s">
        <v>190</v>
      </c>
      <c r="JP179" s="431"/>
      <c r="JQ179" s="1" t="s">
        <v>186</v>
      </c>
      <c r="JR179" s="496">
        <v>369.24999999999636</v>
      </c>
      <c r="JS179" s="1" t="s">
        <v>187</v>
      </c>
      <c r="JT179" s="213"/>
      <c r="JU179" s="1" t="s">
        <v>188</v>
      </c>
      <c r="JW179" s="431"/>
      <c r="JX179" s="1" t="s">
        <v>190</v>
      </c>
      <c r="JY179" s="431"/>
      <c r="JZ179" s="1" t="s">
        <v>186</v>
      </c>
      <c r="KA179" s="168">
        <v>2624.2000000000044</v>
      </c>
      <c r="KB179" s="1" t="s">
        <v>187</v>
      </c>
      <c r="KC179" s="545">
        <v>3379.2999999999975</v>
      </c>
      <c r="KD179" s="432" t="s">
        <v>188</v>
      </c>
      <c r="KG179" s="1" t="s">
        <v>190</v>
      </c>
      <c r="KI179" s="1" t="s">
        <v>186</v>
      </c>
      <c r="KJ179" s="168">
        <v>43.699999999993452</v>
      </c>
      <c r="KK179" s="1" t="s">
        <v>187</v>
      </c>
      <c r="KL179" s="213">
        <v>54.000000000000909</v>
      </c>
      <c r="KM179" s="1" t="s">
        <v>188</v>
      </c>
      <c r="KO179" s="431"/>
      <c r="KP179" s="1" t="s">
        <v>190</v>
      </c>
      <c r="KQ179" s="431"/>
      <c r="KR179" s="1" t="s">
        <v>186</v>
      </c>
      <c r="KS179" s="496">
        <v>254.29999999999563</v>
      </c>
      <c r="KT179" s="1" t="s">
        <v>187</v>
      </c>
      <c r="KU179" s="213"/>
      <c r="KV179" s="1" t="s">
        <v>188</v>
      </c>
      <c r="KX179" s="431"/>
      <c r="KY179" s="1" t="s">
        <v>190</v>
      </c>
      <c r="KZ179" s="431"/>
      <c r="LA179" s="1" t="s">
        <v>186</v>
      </c>
      <c r="LB179" s="168">
        <v>154.64999999999782</v>
      </c>
      <c r="LC179" s="1" t="s">
        <v>187</v>
      </c>
      <c r="LD179" s="168"/>
      <c r="LE179" s="1" t="s">
        <v>188</v>
      </c>
      <c r="LG179" s="431"/>
      <c r="LH179" s="1" t="s">
        <v>190</v>
      </c>
      <c r="LI179" s="431"/>
      <c r="LJ179" s="1" t="s">
        <v>186</v>
      </c>
      <c r="LK179" s="185">
        <v>177.89999999999782</v>
      </c>
      <c r="LL179" s="1" t="s">
        <v>187</v>
      </c>
      <c r="LM179" s="185"/>
      <c r="LN179" s="1" t="s">
        <v>188</v>
      </c>
      <c r="LQ179" s="1" t="s">
        <v>190</v>
      </c>
      <c r="LS179" s="1" t="s">
        <v>186</v>
      </c>
      <c r="LT179" s="168">
        <v>404.70000000000437</v>
      </c>
      <c r="LU179" s="1" t="s">
        <v>187</v>
      </c>
      <c r="LV179" s="168">
        <v>292.10000000000127</v>
      </c>
      <c r="LW179" s="1" t="s">
        <v>188</v>
      </c>
      <c r="LY179" s="431"/>
      <c r="LZ179" s="1" t="s">
        <v>190</v>
      </c>
      <c r="MA179" s="431"/>
      <c r="MB179" s="1" t="s">
        <v>186</v>
      </c>
      <c r="MC179" s="168">
        <v>558.80000000001019</v>
      </c>
      <c r="MD179" s="1" t="s">
        <v>187</v>
      </c>
      <c r="ME179" s="168"/>
      <c r="MF179" s="1" t="s">
        <v>188</v>
      </c>
      <c r="MH179" s="431"/>
      <c r="MI179" s="1" t="s">
        <v>190</v>
      </c>
      <c r="MJ179" s="431"/>
      <c r="MK179" s="1" t="s">
        <v>186</v>
      </c>
      <c r="ML179" s="466">
        <v>680.60000000002037</v>
      </c>
      <c r="MM179" s="1" t="s">
        <v>187</v>
      </c>
      <c r="MN179" s="588">
        <v>852.70000000000255</v>
      </c>
      <c r="MO179" s="432" t="s">
        <v>188</v>
      </c>
      <c r="MQ179" s="431"/>
      <c r="MR179" s="1" t="s">
        <v>190</v>
      </c>
      <c r="MS179" s="431"/>
      <c r="MT179" s="1" t="s">
        <v>186</v>
      </c>
      <c r="MU179" s="431">
        <v>209</v>
      </c>
      <c r="MV179" s="1" t="s">
        <v>187</v>
      </c>
      <c r="MW179" s="545">
        <v>179</v>
      </c>
      <c r="MX179" s="432" t="s">
        <v>188</v>
      </c>
    </row>
    <row r="180" spans="1:363" ht="18">
      <c r="A180" s="128" t="s">
        <v>2985</v>
      </c>
      <c r="B180" s="69">
        <f>SUM(D180:AAP180)</f>
        <v>29463.6875</v>
      </c>
      <c r="D180"/>
      <c r="E180" s="10">
        <f>D179*0.25</f>
        <v>0</v>
      </c>
      <c r="G180" s="10">
        <f>F179*0.5</f>
        <v>0</v>
      </c>
      <c r="I180" s="10">
        <f>H179*0.75</f>
        <v>178.8</v>
      </c>
      <c r="K180" s="10">
        <f>J179*1</f>
        <v>150.4</v>
      </c>
      <c r="N180" s="10">
        <f>M179*0.25</f>
        <v>0</v>
      </c>
      <c r="P180" s="10">
        <f>O179*0.5</f>
        <v>0</v>
      </c>
      <c r="R180" s="10">
        <f>Q179*0.75</f>
        <v>103.27499999999999</v>
      </c>
      <c r="T180" s="10">
        <f>S179*1</f>
        <v>106.99999999999994</v>
      </c>
      <c r="W180" s="10">
        <f>V179*0.25</f>
        <v>0</v>
      </c>
      <c r="Y180" s="10">
        <f>X179*0.5</f>
        <v>0</v>
      </c>
      <c r="Z180" s="29"/>
      <c r="AA180" s="10">
        <f>Z179*0.75</f>
        <v>578.62499999999977</v>
      </c>
      <c r="AB180" s="29"/>
      <c r="AC180" s="10">
        <f>AB179*1</f>
        <v>571.59999999999991</v>
      </c>
      <c r="AF180" s="10">
        <f>AE179*0.25</f>
        <v>0</v>
      </c>
      <c r="AH180" s="10">
        <f>AG179*0.5</f>
        <v>0</v>
      </c>
      <c r="AI180" s="165"/>
      <c r="AJ180" s="10">
        <f>AI179*0.75</f>
        <v>64.124999999999829</v>
      </c>
      <c r="AL180" s="10">
        <f>AK179*1</f>
        <v>110</v>
      </c>
      <c r="AO180" s="10">
        <f>AN179*0.25</f>
        <v>0</v>
      </c>
      <c r="AQ180" s="10">
        <f>AP179*0.5</f>
        <v>0</v>
      </c>
      <c r="AR180" s="165"/>
      <c r="AS180" s="10">
        <f>AR179*0.75</f>
        <v>99.000000000000341</v>
      </c>
      <c r="AU180" s="10">
        <f>AT179*1</f>
        <v>342.39999999999964</v>
      </c>
      <c r="AW180" s="31"/>
      <c r="AX180" s="10">
        <f>AW179*0.25</f>
        <v>0</v>
      </c>
      <c r="AZ180" s="10">
        <f>AY179*0.5</f>
        <v>0</v>
      </c>
      <c r="BA180" s="165"/>
      <c r="BB180" s="10">
        <f>BA179*0.75</f>
        <v>618.07500000000027</v>
      </c>
      <c r="BD180" s="10">
        <f>BC179*1</f>
        <v>832.40000000000009</v>
      </c>
      <c r="BG180" s="10">
        <f>BF179*0.25</f>
        <v>0</v>
      </c>
      <c r="BI180" s="10">
        <f>BH179*0.5</f>
        <v>0</v>
      </c>
      <c r="BJ180" s="165"/>
      <c r="BK180" s="10">
        <f>BJ179*0.75</f>
        <v>478.31250000000034</v>
      </c>
      <c r="BL180" s="165"/>
      <c r="BM180" s="10">
        <f>BL179*1</f>
        <v>704.20000000000164</v>
      </c>
      <c r="BP180" s="10">
        <f>BO179*0.25</f>
        <v>0</v>
      </c>
      <c r="BR180" s="10">
        <f>BQ179*0.5</f>
        <v>0</v>
      </c>
      <c r="BT180" s="10">
        <f>BS179*0.75</f>
        <v>448.53750000000048</v>
      </c>
      <c r="BV180" s="10">
        <f>BU179*1</f>
        <v>209.5</v>
      </c>
      <c r="BX180" s="173"/>
      <c r="BY180" s="10">
        <f>BX179*0.25</f>
        <v>0</v>
      </c>
      <c r="BZ180" s="173"/>
      <c r="CA180" s="10">
        <f>BZ179*0.5</f>
        <v>0</v>
      </c>
      <c r="CB180" s="177"/>
      <c r="CC180" s="10">
        <f>CB179*0.75</f>
        <v>275.32499999999959</v>
      </c>
      <c r="CD180" s="177"/>
      <c r="CE180" s="437">
        <f>CD179*1</f>
        <v>0</v>
      </c>
      <c r="CG180" s="431"/>
      <c r="CH180" s="10">
        <f>CG179*0.25</f>
        <v>0</v>
      </c>
      <c r="CI180" s="431"/>
      <c r="CJ180" s="10">
        <f>CI179*0.5</f>
        <v>0</v>
      </c>
      <c r="CK180" s="165"/>
      <c r="CL180" s="10">
        <f>CK179*0.75</f>
        <v>520.79999999999905</v>
      </c>
      <c r="CM180" s="165"/>
      <c r="CN180" s="10">
        <f>CM179*1</f>
        <v>0</v>
      </c>
      <c r="CP180" s="431"/>
      <c r="CQ180" s="10">
        <f>CP179*0.25</f>
        <v>0</v>
      </c>
      <c r="CR180" s="431"/>
      <c r="CS180" s="10">
        <f>CR179*0.5</f>
        <v>0</v>
      </c>
      <c r="CT180" s="165"/>
      <c r="CU180" s="10">
        <f>CT179*0.75</f>
        <v>102.03749999999945</v>
      </c>
      <c r="CV180" s="165"/>
      <c r="CW180" s="10">
        <f>CV179*1</f>
        <v>0</v>
      </c>
      <c r="CY180" s="431"/>
      <c r="CZ180" s="10">
        <f>CY179*0.25</f>
        <v>0</v>
      </c>
      <c r="DA180" s="431"/>
      <c r="DB180" s="10">
        <f>DA179*0.5</f>
        <v>0</v>
      </c>
      <c r="DC180" s="165"/>
      <c r="DD180" s="10">
        <f>DC179*0.75</f>
        <v>221.70000000000027</v>
      </c>
      <c r="DE180" s="165"/>
      <c r="DF180" s="437">
        <f>DE179*1</f>
        <v>0</v>
      </c>
      <c r="DH180" s="431"/>
      <c r="DI180" s="10">
        <f>DH179*0.25</f>
        <v>0</v>
      </c>
      <c r="DJ180" s="431"/>
      <c r="DK180" s="10">
        <f>DJ179*0.5</f>
        <v>0</v>
      </c>
      <c r="DL180" s="165"/>
      <c r="DM180" s="10">
        <f>DL179*0.75</f>
        <v>54.899999999999864</v>
      </c>
      <c r="DN180" s="165"/>
      <c r="DO180" s="10">
        <f>DN179*1</f>
        <v>0</v>
      </c>
      <c r="DQ180" s="431"/>
      <c r="DR180" s="10">
        <f>DQ179*0.25</f>
        <v>0</v>
      </c>
      <c r="DS180" s="431"/>
      <c r="DT180" s="10">
        <f>DS179*0.5</f>
        <v>0</v>
      </c>
      <c r="DU180" s="165"/>
      <c r="DV180" s="10">
        <f>DU179*0.75</f>
        <v>112.79999999999973</v>
      </c>
      <c r="DW180" s="165"/>
      <c r="DX180" s="437">
        <f>DW179*1</f>
        <v>2.1000000000003638</v>
      </c>
      <c r="DZ180" s="431"/>
      <c r="EA180" s="10">
        <f>DZ179*0.25</f>
        <v>0</v>
      </c>
      <c r="EB180" s="431"/>
      <c r="EC180" s="10">
        <f>EB179*0.5</f>
        <v>0</v>
      </c>
      <c r="ED180" s="31"/>
      <c r="EE180" s="10">
        <f>ED179*0.75</f>
        <v>284.62499999999864</v>
      </c>
      <c r="EF180" s="31"/>
      <c r="EG180" s="10">
        <f>EF179*1</f>
        <v>0</v>
      </c>
      <c r="EI180" s="431"/>
      <c r="EJ180" s="10">
        <f>EI179*0.25</f>
        <v>0</v>
      </c>
      <c r="EK180" s="431"/>
      <c r="EL180" s="10">
        <f>EK179*0.5</f>
        <v>0</v>
      </c>
      <c r="EM180" s="165"/>
      <c r="EN180" s="10">
        <f>EM179*0.75</f>
        <v>97.987499999999045</v>
      </c>
      <c r="EO180" s="165"/>
      <c r="EP180" s="10">
        <f>EO179*1</f>
        <v>0</v>
      </c>
      <c r="ER180" s="431"/>
      <c r="ES180" s="10">
        <f>ER179*0.25</f>
        <v>0</v>
      </c>
      <c r="ET180" s="431"/>
      <c r="EU180" s="10">
        <f>ET179*0.5</f>
        <v>0</v>
      </c>
      <c r="EV180" s="165"/>
      <c r="EW180" s="10">
        <f>EV179*0.75</f>
        <v>174.29999999999905</v>
      </c>
      <c r="EX180" s="165"/>
      <c r="EY180" s="10">
        <f>EX179*1</f>
        <v>0</v>
      </c>
      <c r="FA180" s="431"/>
      <c r="FB180" s="10">
        <f>FA179*0.25</f>
        <v>0</v>
      </c>
      <c r="FC180" s="431"/>
      <c r="FD180" s="10">
        <f>FC179*0.5</f>
        <v>0</v>
      </c>
      <c r="FE180" s="31"/>
      <c r="FF180" s="10">
        <f>FE179*0.75</f>
        <v>148.12499999999864</v>
      </c>
      <c r="FG180" s="31"/>
      <c r="FH180" s="437">
        <f>FG179*1</f>
        <v>116.20000000000073</v>
      </c>
      <c r="FJ180" s="431"/>
      <c r="FK180" s="10">
        <f>FJ179*0.25</f>
        <v>0</v>
      </c>
      <c r="FL180" s="431"/>
      <c r="FM180" s="10">
        <f>FL179*0.5</f>
        <v>0</v>
      </c>
      <c r="FN180" s="165"/>
      <c r="FO180" s="10">
        <f>FN179*0.75</f>
        <v>197.17499999999905</v>
      </c>
      <c r="FP180" s="165"/>
      <c r="FQ180" s="437">
        <f>FP179*1</f>
        <v>359.70000000000073</v>
      </c>
      <c r="FS180" s="431"/>
      <c r="FT180" s="10">
        <f>FS179*0.25</f>
        <v>0</v>
      </c>
      <c r="FU180" s="431"/>
      <c r="FV180" s="10">
        <f>FU179*0.5</f>
        <v>0</v>
      </c>
      <c r="FW180" s="165"/>
      <c r="FX180" s="10">
        <f>FW179*0.75</f>
        <v>244.72500000000014</v>
      </c>
      <c r="FY180" s="165"/>
      <c r="FZ180" s="10">
        <f>FY179*1</f>
        <v>0</v>
      </c>
      <c r="GB180" s="431"/>
      <c r="GC180" s="10">
        <f>GB179*0.25</f>
        <v>0</v>
      </c>
      <c r="GD180" s="431"/>
      <c r="GE180" s="10">
        <f>GD179*0.5</f>
        <v>0</v>
      </c>
      <c r="GF180" s="31"/>
      <c r="GG180" s="10">
        <f>GF179*0.75</f>
        <v>221.99999999999932</v>
      </c>
      <c r="GH180" s="31"/>
      <c r="GI180" s="10">
        <f>GH179*1</f>
        <v>0</v>
      </c>
      <c r="GK180" s="431"/>
      <c r="GL180" s="10">
        <f>GK179*0.25</f>
        <v>0</v>
      </c>
      <c r="GM180" s="431"/>
      <c r="GN180" s="10">
        <f>GM179*0.5</f>
        <v>0</v>
      </c>
      <c r="GO180" s="165"/>
      <c r="GP180" s="10">
        <f>GO179*0.75</f>
        <v>1946.8499999999995</v>
      </c>
      <c r="GQ180" s="165"/>
      <c r="GR180" s="437">
        <f>GQ179*1</f>
        <v>1126.3999999999996</v>
      </c>
      <c r="GT180" s="431"/>
      <c r="GU180" s="10">
        <f>GT179*0.25</f>
        <v>0</v>
      </c>
      <c r="GV180" s="431"/>
      <c r="GW180" s="10">
        <f>GV179*0.5</f>
        <v>0</v>
      </c>
      <c r="GX180" s="165"/>
      <c r="GY180" s="10">
        <f>GX179*0.75</f>
        <v>266.73750000000109</v>
      </c>
      <c r="GZ180" s="165"/>
      <c r="HA180" s="10">
        <f>GZ179*1</f>
        <v>0</v>
      </c>
      <c r="HD180" s="10">
        <f>HC179*0.25</f>
        <v>0</v>
      </c>
      <c r="HF180" s="10">
        <f>HE179*0.5</f>
        <v>0</v>
      </c>
      <c r="HH180" s="10">
        <f>HG179*0.75</f>
        <v>308.39999999999918</v>
      </c>
      <c r="HJ180" s="10">
        <f>HI179*1</f>
        <v>707.59999999999945</v>
      </c>
      <c r="HL180" s="431"/>
      <c r="HM180" s="10">
        <f>HL179*0.25</f>
        <v>0</v>
      </c>
      <c r="HN180" s="431"/>
      <c r="HO180" s="10">
        <f>HN179*0.5</f>
        <v>0</v>
      </c>
      <c r="HP180" s="431"/>
      <c r="HQ180" s="10">
        <f>HP179*0.75</f>
        <v>513.82500000000027</v>
      </c>
      <c r="HS180" s="10">
        <f>HR179*1</f>
        <v>0</v>
      </c>
      <c r="HU180" s="431"/>
      <c r="HV180" s="10">
        <f>HU179*0.25</f>
        <v>0</v>
      </c>
      <c r="HW180" s="431"/>
      <c r="HX180" s="10">
        <f>HW179*0.5</f>
        <v>0</v>
      </c>
      <c r="HY180" s="431"/>
      <c r="HZ180" s="10">
        <f>HY179*0.75</f>
        <v>2876.4749999999954</v>
      </c>
      <c r="IB180" s="437">
        <f>IA179*1</f>
        <v>2993.6000000000031</v>
      </c>
      <c r="ID180" s="431"/>
      <c r="IE180" s="10">
        <f>ID179*0.25</f>
        <v>0</v>
      </c>
      <c r="IF180" s="431"/>
      <c r="IG180" s="10">
        <f>IF179*0.5</f>
        <v>0</v>
      </c>
      <c r="IH180" s="431"/>
      <c r="II180" s="10">
        <f>IH179*0.75</f>
        <v>28.57499999999618</v>
      </c>
      <c r="IK180" s="10">
        <f>IJ179*1</f>
        <v>0</v>
      </c>
      <c r="IM180" s="431"/>
      <c r="IN180" s="10">
        <f>IM179*0.25</f>
        <v>0</v>
      </c>
      <c r="IO180" s="431"/>
      <c r="IP180" s="10">
        <f>IO179*0.5</f>
        <v>0</v>
      </c>
      <c r="IQ180" s="431"/>
      <c r="IR180" s="10">
        <f>IQ179*0.75</f>
        <v>96.374999999997272</v>
      </c>
      <c r="IT180" s="10">
        <f>IS179*1</f>
        <v>0</v>
      </c>
      <c r="IW180" s="10">
        <f>IV179*0.25</f>
        <v>0</v>
      </c>
      <c r="IY180" s="10">
        <f>IX179*0.5</f>
        <v>0</v>
      </c>
      <c r="JA180" s="10">
        <f>IZ179*0.75</f>
        <v>201.29999999999836</v>
      </c>
      <c r="JC180" s="10">
        <f>JB179*1</f>
        <v>556.50000000000136</v>
      </c>
      <c r="JE180" s="431"/>
      <c r="JF180" s="10">
        <f>JE179*0.25</f>
        <v>0</v>
      </c>
      <c r="JG180" s="431"/>
      <c r="JH180" s="10">
        <f>JG179*0.5</f>
        <v>0</v>
      </c>
      <c r="JI180" s="431"/>
      <c r="JJ180" s="10">
        <f>JI179*0.75</f>
        <v>110.17499999999563</v>
      </c>
      <c r="JL180" s="437">
        <f>JK179*1</f>
        <v>135.19999999999891</v>
      </c>
      <c r="JN180" s="431"/>
      <c r="JO180" s="10">
        <f>JN179*0.25</f>
        <v>0</v>
      </c>
      <c r="JP180" s="431"/>
      <c r="JQ180" s="10">
        <f>JP179*0.5</f>
        <v>0</v>
      </c>
      <c r="JR180" s="431"/>
      <c r="JS180" s="10">
        <f>JR179*0.75</f>
        <v>276.93749999999727</v>
      </c>
      <c r="JU180" s="10">
        <f>JT179*1</f>
        <v>0</v>
      </c>
      <c r="JW180" s="431"/>
      <c r="JX180" s="10">
        <f>JW179*0.25</f>
        <v>0</v>
      </c>
      <c r="JY180" s="431"/>
      <c r="JZ180" s="10">
        <f>JY179*0.5</f>
        <v>0</v>
      </c>
      <c r="KA180" s="431"/>
      <c r="KB180" s="10">
        <f>KA179*0.75</f>
        <v>1968.1500000000033</v>
      </c>
      <c r="KD180" s="437">
        <f t="shared" ref="KD180" si="57">KC179*1</f>
        <v>3379.2999999999975</v>
      </c>
      <c r="KG180" s="10">
        <f>KF179*0.25</f>
        <v>0</v>
      </c>
      <c r="KI180" s="10">
        <f>KH179*0.5</f>
        <v>0</v>
      </c>
      <c r="KK180" s="10">
        <f>KJ179*0.75</f>
        <v>32.774999999995089</v>
      </c>
      <c r="KM180" s="10">
        <f>KL179*1</f>
        <v>54.000000000000909</v>
      </c>
      <c r="KO180" s="431"/>
      <c r="KP180" s="10">
        <f>KO179*0.25</f>
        <v>0</v>
      </c>
      <c r="KQ180" s="431"/>
      <c r="KR180" s="10">
        <f>KQ179*0.5</f>
        <v>0</v>
      </c>
      <c r="KS180" s="431"/>
      <c r="KT180" s="10">
        <f>KS179*0.75</f>
        <v>190.72499999999673</v>
      </c>
      <c r="KV180" s="10">
        <f>KU179*1</f>
        <v>0</v>
      </c>
      <c r="KX180" s="431"/>
      <c r="KY180" s="10">
        <f>KX179*0.25</f>
        <v>0</v>
      </c>
      <c r="KZ180" s="431"/>
      <c r="LA180" s="10">
        <f>KZ179*0.5</f>
        <v>0</v>
      </c>
      <c r="LB180" s="431"/>
      <c r="LC180" s="10">
        <f>LB179*0.75</f>
        <v>115.98749999999836</v>
      </c>
      <c r="LE180" s="10">
        <f>LD179*1</f>
        <v>0</v>
      </c>
      <c r="LG180" s="431"/>
      <c r="LH180" s="10">
        <f>LG179*0.25</f>
        <v>0</v>
      </c>
      <c r="LI180" s="431"/>
      <c r="LJ180" s="10">
        <f>LI179*0.5</f>
        <v>0</v>
      </c>
      <c r="LK180" s="29"/>
      <c r="LL180" s="10">
        <f>LK179*0.75</f>
        <v>133.42499999999836</v>
      </c>
      <c r="LM180" s="29"/>
      <c r="LN180" s="10">
        <f>LM179*1</f>
        <v>0</v>
      </c>
      <c r="LQ180" s="10">
        <f>LP179*0.25</f>
        <v>0</v>
      </c>
      <c r="LS180" s="10">
        <f>LR179*0.5</f>
        <v>0</v>
      </c>
      <c r="LU180" s="10">
        <f>LT179*0.75</f>
        <v>303.52500000000327</v>
      </c>
      <c r="LW180" s="10">
        <f>LV179*1</f>
        <v>292.10000000000127</v>
      </c>
      <c r="LY180" s="431"/>
      <c r="LZ180" s="10">
        <f>LY179*0.25</f>
        <v>0</v>
      </c>
      <c r="MA180" s="431"/>
      <c r="MB180" s="10">
        <f>MA179*0.5</f>
        <v>0</v>
      </c>
      <c r="MC180" s="431"/>
      <c r="MD180" s="10">
        <f>MC179*0.75</f>
        <v>419.10000000000764</v>
      </c>
      <c r="MF180" s="10">
        <f>ME179*1</f>
        <v>0</v>
      </c>
      <c r="MH180" s="431"/>
      <c r="MI180" s="10">
        <f>MH179*0.25</f>
        <v>0</v>
      </c>
      <c r="MJ180" s="431"/>
      <c r="MK180" s="10">
        <f>MJ179*0.5</f>
        <v>0</v>
      </c>
      <c r="ML180" s="431"/>
      <c r="MM180" s="10">
        <f>ML179*0.75</f>
        <v>510.45000000001528</v>
      </c>
      <c r="MO180" s="437">
        <f>MN179*1</f>
        <v>852.70000000000255</v>
      </c>
      <c r="MQ180" s="431"/>
      <c r="MR180" s="10">
        <f>MQ179*0.25</f>
        <v>0</v>
      </c>
      <c r="MS180" s="431"/>
      <c r="MT180" s="10">
        <f>MS179*0.5</f>
        <v>0</v>
      </c>
      <c r="MU180" s="431"/>
      <c r="MV180" s="10">
        <f>MU179*0.75</f>
        <v>156.75</v>
      </c>
      <c r="MX180" s="437">
        <f>MW179*1</f>
        <v>179</v>
      </c>
    </row>
    <row r="181" spans="1:363" s="60" customFormat="1" ht="15.75">
      <c r="B181" s="381"/>
      <c r="C181" s="379"/>
      <c r="E181" s="380"/>
      <c r="G181" s="380"/>
      <c r="L181" s="379"/>
      <c r="N181" s="380"/>
      <c r="P181" s="380"/>
      <c r="U181" s="379"/>
      <c r="W181" s="380"/>
      <c r="Y181" s="380"/>
      <c r="Z181" s="383"/>
      <c r="AB181" s="383"/>
      <c r="AD181" s="379"/>
      <c r="AF181" s="380"/>
      <c r="AI181" s="382"/>
      <c r="AM181" s="379"/>
      <c r="AO181" s="380"/>
      <c r="AR181" s="382"/>
      <c r="AT181" s="382"/>
      <c r="AV181" s="379"/>
      <c r="AW181" s="235"/>
      <c r="AX181" s="380"/>
      <c r="AY181" s="235"/>
      <c r="BA181" s="382"/>
      <c r="BC181" s="382"/>
      <c r="BE181" s="379"/>
      <c r="BG181" s="380"/>
      <c r="BJ181" s="382"/>
      <c r="BL181" s="382"/>
      <c r="BN181" s="379"/>
      <c r="BP181" s="380"/>
      <c r="BW181" s="379"/>
      <c r="BX181" s="384"/>
      <c r="BY181" s="380"/>
      <c r="BZ181" s="384"/>
      <c r="CB181" s="385"/>
      <c r="CD181" s="385"/>
      <c r="CE181" s="456"/>
      <c r="CF181" s="379"/>
      <c r="CG181" s="456"/>
      <c r="CH181" s="380"/>
      <c r="CI181" s="456"/>
      <c r="CK181" s="382"/>
      <c r="CM181" s="382"/>
      <c r="CO181" s="379"/>
      <c r="CP181" s="456"/>
      <c r="CQ181" s="380"/>
      <c r="CR181" s="456"/>
      <c r="CT181" s="382"/>
      <c r="CV181" s="382"/>
      <c r="CX181" s="379"/>
      <c r="CY181" s="456"/>
      <c r="CZ181" s="380"/>
      <c r="DA181" s="456"/>
      <c r="DC181" s="382"/>
      <c r="DE181" s="382"/>
      <c r="DF181" s="456"/>
      <c r="DG181" s="379"/>
      <c r="DH181" s="456"/>
      <c r="DI181" s="380"/>
      <c r="DJ181" s="456"/>
      <c r="DL181" s="382"/>
      <c r="DN181" s="382"/>
      <c r="DP181" s="379"/>
      <c r="DQ181" s="456"/>
      <c r="DR181" s="380"/>
      <c r="DS181" s="456"/>
      <c r="DU181" s="382"/>
      <c r="DW181" s="382"/>
      <c r="DX181" s="456"/>
      <c r="DY181" s="379"/>
      <c r="DZ181" s="456"/>
      <c r="EA181" s="380"/>
      <c r="EB181" s="456"/>
      <c r="ED181" s="235"/>
      <c r="EF181" s="235"/>
      <c r="EH181" s="379"/>
      <c r="EI181" s="456"/>
      <c r="EJ181" s="380"/>
      <c r="EK181" s="456"/>
      <c r="EM181" s="382"/>
      <c r="EO181" s="382"/>
      <c r="EQ181" s="379"/>
      <c r="ER181" s="456"/>
      <c r="ES181" s="380"/>
      <c r="ET181" s="456"/>
      <c r="EV181" s="382"/>
      <c r="EX181" s="382"/>
      <c r="EZ181" s="379"/>
      <c r="FA181" s="456"/>
      <c r="FB181" s="380"/>
      <c r="FC181" s="456"/>
      <c r="FE181" s="235"/>
      <c r="FG181" s="235"/>
      <c r="FH181" s="456"/>
      <c r="FI181" s="379"/>
      <c r="FJ181" s="456"/>
      <c r="FK181" s="380"/>
      <c r="FL181" s="456"/>
      <c r="FN181" s="382"/>
      <c r="FP181" s="382"/>
      <c r="FQ181" s="456"/>
      <c r="FR181" s="379"/>
      <c r="FS181" s="456"/>
      <c r="FT181" s="380"/>
      <c r="FU181" s="456"/>
      <c r="FW181" s="382"/>
      <c r="FY181" s="382"/>
      <c r="GA181" s="379"/>
      <c r="GB181" s="456"/>
      <c r="GC181" s="380"/>
      <c r="GD181" s="456"/>
      <c r="GF181" s="235"/>
      <c r="GH181" s="235"/>
      <c r="GJ181" s="379"/>
      <c r="GK181" s="456"/>
      <c r="GL181" s="380"/>
      <c r="GM181" s="456"/>
      <c r="GO181" s="382"/>
      <c r="GQ181" s="382"/>
      <c r="GR181" s="456"/>
      <c r="GS181" s="379"/>
      <c r="GT181" s="456"/>
      <c r="GU181" s="380"/>
      <c r="GV181" s="456"/>
      <c r="GX181" s="382"/>
      <c r="GZ181" s="382"/>
      <c r="HB181" s="379"/>
      <c r="HD181" s="380"/>
      <c r="HK181" s="379"/>
      <c r="HL181" s="456"/>
      <c r="HM181" s="380"/>
      <c r="HN181" s="456"/>
      <c r="HP181" s="456"/>
      <c r="HT181" s="379"/>
      <c r="HU181" s="456"/>
      <c r="HV181" s="380"/>
      <c r="HW181" s="456"/>
      <c r="HY181" s="456"/>
      <c r="IB181" s="456"/>
      <c r="IC181" s="379"/>
      <c r="ID181" s="456"/>
      <c r="IE181" s="380"/>
      <c r="IF181" s="456"/>
      <c r="IH181" s="456"/>
      <c r="IL181" s="379"/>
      <c r="IM181" s="456"/>
      <c r="IN181" s="380"/>
      <c r="IO181" s="456"/>
      <c r="IQ181" s="456"/>
      <c r="IU181" s="379"/>
      <c r="IW181" s="380"/>
      <c r="JD181" s="379"/>
      <c r="JE181" s="456"/>
      <c r="JF181" s="380"/>
      <c r="JG181" s="456"/>
      <c r="JI181" s="456"/>
      <c r="JL181" s="456"/>
      <c r="JM181" s="379"/>
      <c r="JN181" s="456"/>
      <c r="JO181" s="380"/>
      <c r="JP181" s="456"/>
      <c r="JR181" s="456"/>
      <c r="JV181" s="379"/>
      <c r="JW181" s="456"/>
      <c r="JX181" s="380"/>
      <c r="JY181" s="456"/>
      <c r="KA181" s="456"/>
      <c r="KD181" s="456"/>
      <c r="KE181" s="379"/>
      <c r="KG181" s="380"/>
      <c r="KN181" s="379"/>
      <c r="KO181" s="456"/>
      <c r="KP181" s="380"/>
      <c r="KQ181" s="456"/>
      <c r="KS181" s="456"/>
      <c r="KW181" s="379"/>
      <c r="KX181" s="456"/>
      <c r="KY181" s="380"/>
      <c r="KZ181" s="456"/>
      <c r="LB181" s="456"/>
      <c r="LF181" s="379"/>
      <c r="LG181" s="456"/>
      <c r="LH181" s="380"/>
      <c r="LI181" s="456"/>
      <c r="LK181" s="383"/>
      <c r="LM181" s="383"/>
      <c r="LO181" s="379"/>
      <c r="LQ181" s="380"/>
      <c r="LX181" s="379"/>
      <c r="LY181" s="456"/>
      <c r="LZ181" s="380"/>
      <c r="MA181" s="456"/>
      <c r="MC181" s="456"/>
      <c r="MG181" s="379"/>
      <c r="MH181" s="456"/>
      <c r="MI181" s="380"/>
      <c r="MJ181" s="456"/>
      <c r="ML181" s="456"/>
      <c r="MO181" s="456"/>
      <c r="MP181" s="379"/>
      <c r="MQ181" s="456"/>
      <c r="MR181" s="380"/>
      <c r="MS181" s="456"/>
      <c r="MU181" s="456"/>
      <c r="MX181" s="456"/>
      <c r="MY181" s="379"/>
    </row>
    <row r="182" spans="1:363" ht="15">
      <c r="A182" s="123" t="s">
        <v>2552</v>
      </c>
      <c r="D182"/>
      <c r="E182" s="1" t="s">
        <v>190</v>
      </c>
      <c r="G182" s="1" t="s">
        <v>186</v>
      </c>
      <c r="I182" s="1" t="s">
        <v>187</v>
      </c>
      <c r="J182" s="157">
        <v>239.4</v>
      </c>
      <c r="K182" s="1" t="s">
        <v>188</v>
      </c>
      <c r="N182" s="1" t="s">
        <v>190</v>
      </c>
      <c r="P182" s="1" t="s">
        <v>186</v>
      </c>
      <c r="R182" s="1" t="s">
        <v>187</v>
      </c>
      <c r="S182" s="168">
        <v>44.000000000000057</v>
      </c>
      <c r="T182" s="1" t="s">
        <v>188</v>
      </c>
      <c r="W182" s="1" t="s">
        <v>190</v>
      </c>
      <c r="Y182" s="1" t="s">
        <v>186</v>
      </c>
      <c r="AA182" s="1" t="s">
        <v>187</v>
      </c>
      <c r="AB182" s="168">
        <v>452.50000000000045</v>
      </c>
      <c r="AC182" s="1" t="s">
        <v>188</v>
      </c>
      <c r="AF182" s="1" t="s">
        <v>190</v>
      </c>
      <c r="AH182" s="1" t="s">
        <v>186</v>
      </c>
      <c r="AJ182" s="1" t="s">
        <v>187</v>
      </c>
      <c r="AK182" s="168">
        <v>77.700000000000273</v>
      </c>
      <c r="AL182" s="1" t="s">
        <v>188</v>
      </c>
      <c r="AO182" s="1" t="s">
        <v>190</v>
      </c>
      <c r="AQ182" s="1" t="s">
        <v>186</v>
      </c>
      <c r="AS182" s="1" t="s">
        <v>187</v>
      </c>
      <c r="AT182" s="168">
        <v>63.500000000000455</v>
      </c>
      <c r="AU182" s="1" t="s">
        <v>188</v>
      </c>
      <c r="AX182" s="1" t="s">
        <v>190</v>
      </c>
      <c r="AY182"/>
      <c r="AZ182" s="1" t="s">
        <v>186</v>
      </c>
      <c r="BA182"/>
      <c r="BB182" s="1" t="s">
        <v>187</v>
      </c>
      <c r="BC182" s="168">
        <v>366.20000000000005</v>
      </c>
      <c r="BD182" s="1" t="s">
        <v>188</v>
      </c>
      <c r="BG182" s="1" t="s">
        <v>190</v>
      </c>
      <c r="BI182" s="1" t="s">
        <v>186</v>
      </c>
      <c r="BK182" s="1" t="s">
        <v>187</v>
      </c>
      <c r="BL182" s="168">
        <v>88.199999999999818</v>
      </c>
      <c r="BM182" s="1" t="s">
        <v>188</v>
      </c>
      <c r="BP182" s="1" t="s">
        <v>190</v>
      </c>
      <c r="BR182" s="1" t="s">
        <v>186</v>
      </c>
      <c r="BT182" s="1" t="s">
        <v>187</v>
      </c>
      <c r="BU182" s="168">
        <v>303.90000000000009</v>
      </c>
      <c r="BV182" s="1" t="s">
        <v>188</v>
      </c>
      <c r="BX182" s="431"/>
      <c r="BY182" s="1" t="s">
        <v>190</v>
      </c>
      <c r="BZ182" s="431"/>
      <c r="CA182" s="1" t="s">
        <v>186</v>
      </c>
      <c r="CB182" s="431"/>
      <c r="CC182" s="1" t="s">
        <v>187</v>
      </c>
      <c r="CD182" s="427">
        <v>0</v>
      </c>
      <c r="CE182" s="432" t="s">
        <v>188</v>
      </c>
      <c r="CG182" s="431"/>
      <c r="CH182" s="1" t="s">
        <v>190</v>
      </c>
      <c r="CI182" s="431"/>
      <c r="CJ182" s="1" t="s">
        <v>186</v>
      </c>
      <c r="CK182" s="431"/>
      <c r="CL182" s="1" t="s">
        <v>187</v>
      </c>
      <c r="CN182" s="1" t="s">
        <v>188</v>
      </c>
      <c r="CP182" s="431"/>
      <c r="CQ182" s="1" t="s">
        <v>190</v>
      </c>
      <c r="CR182" s="431"/>
      <c r="CS182" s="1" t="s">
        <v>186</v>
      </c>
      <c r="CT182" s="431"/>
      <c r="CU182" s="1" t="s">
        <v>187</v>
      </c>
      <c r="CW182" s="1" t="s">
        <v>188</v>
      </c>
      <c r="CY182" s="431"/>
      <c r="CZ182" s="1" t="s">
        <v>190</v>
      </c>
      <c r="DA182" s="431"/>
      <c r="DB182" s="1" t="s">
        <v>186</v>
      </c>
      <c r="DC182" s="431"/>
      <c r="DD182" s="1" t="s">
        <v>187</v>
      </c>
      <c r="DE182" s="545">
        <v>100.30000000000291</v>
      </c>
      <c r="DF182" s="432" t="s">
        <v>188</v>
      </c>
      <c r="DH182" s="431"/>
      <c r="DI182" s="1" t="s">
        <v>190</v>
      </c>
      <c r="DJ182" s="431"/>
      <c r="DK182" s="1" t="s">
        <v>186</v>
      </c>
      <c r="DL182" s="431"/>
      <c r="DM182" s="1" t="s">
        <v>187</v>
      </c>
      <c r="DO182" s="1" t="s">
        <v>188</v>
      </c>
      <c r="DQ182" s="431"/>
      <c r="DR182" s="1" t="s">
        <v>190</v>
      </c>
      <c r="DS182" s="431"/>
      <c r="DT182" s="1" t="s">
        <v>186</v>
      </c>
      <c r="DU182" s="431"/>
      <c r="DV182" s="1" t="s">
        <v>187</v>
      </c>
      <c r="DW182" s="545">
        <v>183.80000000000291</v>
      </c>
      <c r="DX182" s="432" t="s">
        <v>188</v>
      </c>
      <c r="DZ182" s="431"/>
      <c r="EA182" s="1" t="s">
        <v>190</v>
      </c>
      <c r="EB182" s="431"/>
      <c r="EC182" s="1" t="s">
        <v>186</v>
      </c>
      <c r="ED182" s="431"/>
      <c r="EE182" s="1" t="s">
        <v>187</v>
      </c>
      <c r="EG182" s="1" t="s">
        <v>188</v>
      </c>
      <c r="EI182" s="431"/>
      <c r="EJ182" s="1" t="s">
        <v>190</v>
      </c>
      <c r="EK182" s="431"/>
      <c r="EL182" s="1" t="s">
        <v>186</v>
      </c>
      <c r="EM182" s="431"/>
      <c r="EN182" s="1" t="s">
        <v>187</v>
      </c>
      <c r="EP182" s="1" t="s">
        <v>188</v>
      </c>
      <c r="ER182" s="431"/>
      <c r="ES182" s="1" t="s">
        <v>190</v>
      </c>
      <c r="ET182" s="431"/>
      <c r="EU182" s="1" t="s">
        <v>186</v>
      </c>
      <c r="EV182" s="431"/>
      <c r="EW182" s="1" t="s">
        <v>187</v>
      </c>
      <c r="EY182" s="1" t="s">
        <v>188</v>
      </c>
      <c r="FA182" s="431"/>
      <c r="FB182" s="1" t="s">
        <v>190</v>
      </c>
      <c r="FC182" s="431"/>
      <c r="FD182" s="1" t="s">
        <v>186</v>
      </c>
      <c r="FE182" s="431"/>
      <c r="FF182" s="1" t="s">
        <v>187</v>
      </c>
      <c r="FG182" s="427">
        <v>207.20000000000437</v>
      </c>
      <c r="FH182" s="432" t="s">
        <v>188</v>
      </c>
      <c r="FJ182" s="431"/>
      <c r="FK182" s="1" t="s">
        <v>190</v>
      </c>
      <c r="FL182" s="431"/>
      <c r="FM182" s="1" t="s">
        <v>186</v>
      </c>
      <c r="FN182" s="431"/>
      <c r="FO182" s="1" t="s">
        <v>187</v>
      </c>
      <c r="FP182" s="545">
        <v>447.80000000000109</v>
      </c>
      <c r="FQ182" s="432" t="s">
        <v>188</v>
      </c>
      <c r="FS182" s="431"/>
      <c r="FT182" s="1" t="s">
        <v>190</v>
      </c>
      <c r="FU182" s="431"/>
      <c r="FV182" s="1" t="s">
        <v>186</v>
      </c>
      <c r="FW182" s="431"/>
      <c r="FX182" s="1" t="s">
        <v>187</v>
      </c>
      <c r="FZ182" s="1" t="s">
        <v>188</v>
      </c>
      <c r="GB182" s="431"/>
      <c r="GC182" s="1" t="s">
        <v>190</v>
      </c>
      <c r="GD182" s="431"/>
      <c r="GE182" s="1" t="s">
        <v>186</v>
      </c>
      <c r="GF182" s="431"/>
      <c r="GG182" s="1" t="s">
        <v>187</v>
      </c>
      <c r="GI182" s="1" t="s">
        <v>188</v>
      </c>
      <c r="GK182" s="431"/>
      <c r="GL182" s="1" t="s">
        <v>190</v>
      </c>
      <c r="GM182" s="431"/>
      <c r="GN182" s="1" t="s">
        <v>186</v>
      </c>
      <c r="GO182" s="431"/>
      <c r="GP182" s="1" t="s">
        <v>187</v>
      </c>
      <c r="GQ182" s="545">
        <v>934.40000000000327</v>
      </c>
      <c r="GR182" s="432" t="s">
        <v>188</v>
      </c>
      <c r="GT182" s="431"/>
      <c r="GU182" s="1" t="s">
        <v>190</v>
      </c>
      <c r="GV182" s="431"/>
      <c r="GW182" s="1" t="s">
        <v>186</v>
      </c>
      <c r="GX182" s="431"/>
      <c r="GY182" s="1" t="s">
        <v>187</v>
      </c>
      <c r="HA182" s="1" t="s">
        <v>188</v>
      </c>
      <c r="HD182" s="1" t="s">
        <v>190</v>
      </c>
      <c r="HF182" s="1" t="s">
        <v>186</v>
      </c>
      <c r="HH182" s="1" t="s">
        <v>187</v>
      </c>
      <c r="HI182" s="168">
        <v>589.30000000000018</v>
      </c>
      <c r="HJ182" s="1" t="s">
        <v>188</v>
      </c>
      <c r="HL182" s="431"/>
      <c r="HM182" s="1" t="s">
        <v>190</v>
      </c>
      <c r="HN182" s="431"/>
      <c r="HO182" s="1" t="s">
        <v>186</v>
      </c>
      <c r="HP182" s="431"/>
      <c r="HQ182" s="1" t="s">
        <v>187</v>
      </c>
      <c r="HS182" s="1" t="s">
        <v>188</v>
      </c>
      <c r="HU182" s="431"/>
      <c r="HV182" s="1" t="s">
        <v>190</v>
      </c>
      <c r="HW182" s="431"/>
      <c r="HX182" s="1" t="s">
        <v>186</v>
      </c>
      <c r="HY182" s="431"/>
      <c r="HZ182" s="1" t="s">
        <v>187</v>
      </c>
      <c r="IA182" s="545">
        <v>3695.1000000000022</v>
      </c>
      <c r="IB182" s="432" t="s">
        <v>188</v>
      </c>
      <c r="ID182" s="431"/>
      <c r="IE182" s="1" t="s">
        <v>190</v>
      </c>
      <c r="IF182" s="431"/>
      <c r="IG182" s="1" t="s">
        <v>186</v>
      </c>
      <c r="IH182" s="431"/>
      <c r="II182" s="1" t="s">
        <v>187</v>
      </c>
      <c r="IK182" s="1" t="s">
        <v>188</v>
      </c>
      <c r="IM182" s="431"/>
      <c r="IN182" s="1" t="s">
        <v>190</v>
      </c>
      <c r="IO182" s="431"/>
      <c r="IP182" s="1" t="s">
        <v>186</v>
      </c>
      <c r="IQ182" s="431"/>
      <c r="IR182" s="1" t="s">
        <v>187</v>
      </c>
      <c r="IT182" s="1" t="s">
        <v>188</v>
      </c>
      <c r="IW182" s="1" t="s">
        <v>190</v>
      </c>
      <c r="IY182" s="1" t="s">
        <v>186</v>
      </c>
      <c r="JA182" s="1" t="s">
        <v>187</v>
      </c>
      <c r="JB182" s="168">
        <v>68.400000000000091</v>
      </c>
      <c r="JC182" s="1" t="s">
        <v>188</v>
      </c>
      <c r="JE182" s="431"/>
      <c r="JF182" s="1" t="s">
        <v>190</v>
      </c>
      <c r="JG182" s="431"/>
      <c r="JH182" s="1" t="s">
        <v>186</v>
      </c>
      <c r="JI182" s="431"/>
      <c r="JJ182" s="1" t="s">
        <v>187</v>
      </c>
      <c r="JK182" s="427">
        <v>251.90000000000327</v>
      </c>
      <c r="JL182" s="432" t="s">
        <v>188</v>
      </c>
      <c r="JN182" s="431"/>
      <c r="JO182" s="1" t="s">
        <v>190</v>
      </c>
      <c r="JP182" s="431"/>
      <c r="JQ182" s="1" t="s">
        <v>186</v>
      </c>
      <c r="JR182" s="431"/>
      <c r="JS182" s="1" t="s">
        <v>187</v>
      </c>
      <c r="JU182" s="1" t="s">
        <v>188</v>
      </c>
      <c r="JW182" s="431"/>
      <c r="JX182" s="1" t="s">
        <v>190</v>
      </c>
      <c r="JY182" s="431"/>
      <c r="JZ182" s="1" t="s">
        <v>186</v>
      </c>
      <c r="KA182" s="431"/>
      <c r="KB182" s="1" t="s">
        <v>187</v>
      </c>
      <c r="KC182" s="545">
        <v>1795.7000000000571</v>
      </c>
      <c r="KD182" s="432" t="s">
        <v>188</v>
      </c>
      <c r="KG182" s="1" t="s">
        <v>190</v>
      </c>
      <c r="KI182" s="1" t="s">
        <v>186</v>
      </c>
      <c r="KK182" s="1" t="s">
        <v>187</v>
      </c>
      <c r="KL182" s="213">
        <v>143</v>
      </c>
      <c r="KM182" s="1" t="s">
        <v>188</v>
      </c>
      <c r="KO182" s="431"/>
      <c r="KP182" s="1" t="s">
        <v>190</v>
      </c>
      <c r="KQ182" s="431"/>
      <c r="KR182" s="1" t="s">
        <v>186</v>
      </c>
      <c r="KS182" s="431"/>
      <c r="KT182" s="1" t="s">
        <v>187</v>
      </c>
      <c r="KV182" s="1" t="s">
        <v>188</v>
      </c>
      <c r="KX182" s="431"/>
      <c r="KY182" s="1" t="s">
        <v>190</v>
      </c>
      <c r="KZ182" s="431"/>
      <c r="LA182" s="1" t="s">
        <v>186</v>
      </c>
      <c r="LB182" s="431"/>
      <c r="LC182" s="1" t="s">
        <v>187</v>
      </c>
      <c r="LE182" s="1" t="s">
        <v>188</v>
      </c>
      <c r="LG182" s="431"/>
      <c r="LH182" s="1" t="s">
        <v>190</v>
      </c>
      <c r="LI182" s="431"/>
      <c r="LJ182" s="1" t="s">
        <v>186</v>
      </c>
      <c r="LK182" s="431"/>
      <c r="LL182" s="1" t="s">
        <v>187</v>
      </c>
      <c r="LN182" s="1" t="s">
        <v>188</v>
      </c>
      <c r="LQ182" s="1" t="s">
        <v>190</v>
      </c>
      <c r="LS182" s="1" t="s">
        <v>186</v>
      </c>
      <c r="LU182" s="1" t="s">
        <v>187</v>
      </c>
      <c r="LV182" s="168">
        <v>365.59999999999991</v>
      </c>
      <c r="LW182" s="1" t="s">
        <v>188</v>
      </c>
      <c r="LY182" s="431"/>
      <c r="LZ182" s="1" t="s">
        <v>190</v>
      </c>
      <c r="MA182" s="431"/>
      <c r="MB182" s="1" t="s">
        <v>186</v>
      </c>
      <c r="MC182" s="431"/>
      <c r="MD182" s="1" t="s">
        <v>187</v>
      </c>
      <c r="MF182" s="1" t="s">
        <v>188</v>
      </c>
      <c r="MH182" s="431"/>
      <c r="MI182" s="1" t="s">
        <v>190</v>
      </c>
      <c r="MJ182" s="431"/>
      <c r="MK182" s="1" t="s">
        <v>186</v>
      </c>
      <c r="ML182" s="431"/>
      <c r="MM182" s="1" t="s">
        <v>187</v>
      </c>
      <c r="MN182" s="588">
        <v>539.10000000000764</v>
      </c>
      <c r="MO182" s="432" t="s">
        <v>188</v>
      </c>
      <c r="MQ182" s="431"/>
      <c r="MR182" s="1" t="s">
        <v>190</v>
      </c>
      <c r="MS182" s="431"/>
      <c r="MT182" s="1" t="s">
        <v>186</v>
      </c>
      <c r="MU182" s="431"/>
      <c r="MV182" s="1" t="s">
        <v>187</v>
      </c>
      <c r="MW182" s="545">
        <v>359.50000000000728</v>
      </c>
      <c r="MX182" s="432" t="s">
        <v>188</v>
      </c>
    </row>
    <row r="183" spans="1:363" ht="18">
      <c r="A183" s="129">
        <v>2020</v>
      </c>
      <c r="B183" s="69">
        <f>SUM(D183:AAP183)</f>
        <v>11316.500000000095</v>
      </c>
      <c r="D183"/>
      <c r="E183" s="10">
        <f>D182*0.25</f>
        <v>0</v>
      </c>
      <c r="G183" s="10">
        <f>F182*0.5</f>
        <v>0</v>
      </c>
      <c r="I183" s="10">
        <f>H182*0.75</f>
        <v>0</v>
      </c>
      <c r="K183" s="10">
        <f>J182*1</f>
        <v>239.4</v>
      </c>
      <c r="N183" s="10">
        <f>M182*0.25</f>
        <v>0</v>
      </c>
      <c r="P183" s="10">
        <f>O182*0.5</f>
        <v>0</v>
      </c>
      <c r="R183" s="10">
        <f>Q182*0.75</f>
        <v>0</v>
      </c>
      <c r="T183" s="10">
        <f>S182*1</f>
        <v>44.000000000000057</v>
      </c>
      <c r="W183" s="10">
        <f>V182*0.25</f>
        <v>0</v>
      </c>
      <c r="Y183" s="10">
        <f>X182*0.5</f>
        <v>0</v>
      </c>
      <c r="AA183" s="10">
        <f>Z182*0.75</f>
        <v>0</v>
      </c>
      <c r="AC183" s="10">
        <f>AB182*1</f>
        <v>452.50000000000045</v>
      </c>
      <c r="AF183" s="10">
        <f>AE182*0.25</f>
        <v>0</v>
      </c>
      <c r="AH183" s="10">
        <f>AG182*0.5</f>
        <v>0</v>
      </c>
      <c r="AJ183" s="10">
        <f>AI182*0.75</f>
        <v>0</v>
      </c>
      <c r="AL183" s="10">
        <f>AK182*1</f>
        <v>77.700000000000273</v>
      </c>
      <c r="AO183" s="10">
        <f>AN182*0.25</f>
        <v>0</v>
      </c>
      <c r="AQ183" s="10">
        <f>AP182*0.5</f>
        <v>0</v>
      </c>
      <c r="AS183" s="10">
        <f>AR182*0.75</f>
        <v>0</v>
      </c>
      <c r="AT183"/>
      <c r="AU183" s="10">
        <f>AT182*1</f>
        <v>63.500000000000455</v>
      </c>
      <c r="AX183" s="10">
        <f>AW182*0.25</f>
        <v>0</v>
      </c>
      <c r="AY183"/>
      <c r="AZ183" s="10">
        <f>AY182*0.5</f>
        <v>0</v>
      </c>
      <c r="BA183"/>
      <c r="BB183" s="10">
        <f>BA182*0.75</f>
        <v>0</v>
      </c>
      <c r="BC183"/>
      <c r="BD183" s="10">
        <f>BC182*1</f>
        <v>366.20000000000005</v>
      </c>
      <c r="BG183" s="10">
        <f>BF182*0.25</f>
        <v>0</v>
      </c>
      <c r="BI183" s="10">
        <f>BH182*0.5</f>
        <v>0</v>
      </c>
      <c r="BK183" s="10">
        <f>BJ182*0.75</f>
        <v>0</v>
      </c>
      <c r="BM183" s="10">
        <f>BL182*1</f>
        <v>88.199999999999818</v>
      </c>
      <c r="BP183" s="10">
        <f>BO182*0.25</f>
        <v>0</v>
      </c>
      <c r="BR183" s="10">
        <f>BQ182*0.5</f>
        <v>0</v>
      </c>
      <c r="BT183" s="10">
        <f>BS182*0.75</f>
        <v>0</v>
      </c>
      <c r="BV183" s="10">
        <f>BU182*1</f>
        <v>303.90000000000009</v>
      </c>
      <c r="BX183" s="431"/>
      <c r="BY183" s="10">
        <f>BX182*0.25</f>
        <v>0</v>
      </c>
      <c r="BZ183" s="431"/>
      <c r="CA183" s="10">
        <f>BZ182*0.5</f>
        <v>0</v>
      </c>
      <c r="CB183" s="431"/>
      <c r="CC183" s="10">
        <f>CB182*0.75</f>
        <v>0</v>
      </c>
      <c r="CD183"/>
      <c r="CE183" s="437">
        <f>CD182*1</f>
        <v>0</v>
      </c>
      <c r="CG183" s="431"/>
      <c r="CH183" s="10">
        <f>CG182*0.25</f>
        <v>0</v>
      </c>
      <c r="CI183" s="431"/>
      <c r="CJ183" s="10">
        <f>CI182*0.5</f>
        <v>0</v>
      </c>
      <c r="CK183" s="431"/>
      <c r="CL183" s="10">
        <f>CK182*0.75</f>
        <v>0</v>
      </c>
      <c r="CN183" s="10">
        <f>CM182*1</f>
        <v>0</v>
      </c>
      <c r="CP183" s="431"/>
      <c r="CQ183" s="10">
        <f>CP182*0.25</f>
        <v>0</v>
      </c>
      <c r="CR183" s="431"/>
      <c r="CS183" s="10">
        <f>CR182*0.5</f>
        <v>0</v>
      </c>
      <c r="CT183" s="431"/>
      <c r="CU183" s="10">
        <f>CT182*0.75</f>
        <v>0</v>
      </c>
      <c r="CW183" s="10">
        <f>CV182*1</f>
        <v>0</v>
      </c>
      <c r="CY183" s="431"/>
      <c r="CZ183" s="10">
        <f>CY182*0.25</f>
        <v>0</v>
      </c>
      <c r="DA183" s="431"/>
      <c r="DB183" s="10">
        <f>DA182*0.5</f>
        <v>0</v>
      </c>
      <c r="DC183" s="431"/>
      <c r="DD183" s="10">
        <f>DC182*0.75</f>
        <v>0</v>
      </c>
      <c r="DF183" s="437">
        <f>DE182*1</f>
        <v>100.30000000000291</v>
      </c>
      <c r="DH183" s="431"/>
      <c r="DI183" s="10">
        <f>DH182*0.25</f>
        <v>0</v>
      </c>
      <c r="DJ183" s="431"/>
      <c r="DK183" s="10">
        <f>DJ182*0.5</f>
        <v>0</v>
      </c>
      <c r="DL183" s="431"/>
      <c r="DM183" s="10">
        <f>DL182*0.75</f>
        <v>0</v>
      </c>
      <c r="DO183" s="10">
        <f>DN182*1</f>
        <v>0</v>
      </c>
      <c r="DQ183" s="431"/>
      <c r="DR183" s="10">
        <f>DQ182*0.25</f>
        <v>0</v>
      </c>
      <c r="DS183" s="431"/>
      <c r="DT183" s="10">
        <f>DS182*0.5</f>
        <v>0</v>
      </c>
      <c r="DU183" s="431"/>
      <c r="DV183" s="10">
        <f>DU182*0.75</f>
        <v>0</v>
      </c>
      <c r="DX183" s="437">
        <f>DW182*1</f>
        <v>183.80000000000291</v>
      </c>
      <c r="DZ183" s="431"/>
      <c r="EA183" s="10">
        <f>DZ182*0.25</f>
        <v>0</v>
      </c>
      <c r="EB183" s="431"/>
      <c r="EC183" s="10">
        <f>EB182*0.5</f>
        <v>0</v>
      </c>
      <c r="ED183" s="431"/>
      <c r="EE183" s="10">
        <f>ED182*0.75</f>
        <v>0</v>
      </c>
      <c r="EG183" s="10">
        <f>EF182*1</f>
        <v>0</v>
      </c>
      <c r="EI183" s="431"/>
      <c r="EJ183" s="10">
        <f>EI182*0.25</f>
        <v>0</v>
      </c>
      <c r="EK183" s="431"/>
      <c r="EL183" s="10">
        <f>EK182*0.5</f>
        <v>0</v>
      </c>
      <c r="EM183" s="431"/>
      <c r="EN183" s="10">
        <f>EM182*0.75</f>
        <v>0</v>
      </c>
      <c r="EP183" s="10">
        <f>EO182*1</f>
        <v>0</v>
      </c>
      <c r="ER183" s="431"/>
      <c r="ES183" s="10">
        <f>ER182*0.25</f>
        <v>0</v>
      </c>
      <c r="ET183" s="431"/>
      <c r="EU183" s="10">
        <f>ET182*0.5</f>
        <v>0</v>
      </c>
      <c r="EV183" s="431"/>
      <c r="EW183" s="10">
        <f>EV182*0.75</f>
        <v>0</v>
      </c>
      <c r="EY183" s="10">
        <f>EX182*1</f>
        <v>0</v>
      </c>
      <c r="FA183" s="431"/>
      <c r="FB183" s="10">
        <f>FA182*0.25</f>
        <v>0</v>
      </c>
      <c r="FC183" s="431"/>
      <c r="FD183" s="10">
        <f>FC182*0.5</f>
        <v>0</v>
      </c>
      <c r="FE183" s="431"/>
      <c r="FF183" s="10">
        <f>FE182*0.75</f>
        <v>0</v>
      </c>
      <c r="FH183" s="437">
        <f>FG182*1</f>
        <v>207.20000000000437</v>
      </c>
      <c r="FJ183" s="431"/>
      <c r="FK183" s="10">
        <f>FJ182*0.25</f>
        <v>0</v>
      </c>
      <c r="FL183" s="431"/>
      <c r="FM183" s="10">
        <f>FL182*0.5</f>
        <v>0</v>
      </c>
      <c r="FN183" s="431"/>
      <c r="FO183" s="10">
        <f>FN182*0.75</f>
        <v>0</v>
      </c>
      <c r="FP183"/>
      <c r="FQ183" s="437">
        <f>FP182*1</f>
        <v>447.80000000000109</v>
      </c>
      <c r="FS183" s="431"/>
      <c r="FT183" s="10">
        <f>FS182*0.25</f>
        <v>0</v>
      </c>
      <c r="FU183" s="431"/>
      <c r="FV183" s="10">
        <f>FU182*0.5</f>
        <v>0</v>
      </c>
      <c r="FW183" s="431"/>
      <c r="FX183" s="10">
        <f>FW182*0.75</f>
        <v>0</v>
      </c>
      <c r="FZ183" s="10">
        <f>FY182*1</f>
        <v>0</v>
      </c>
      <c r="GB183" s="431"/>
      <c r="GC183" s="10">
        <f>GB182*0.25</f>
        <v>0</v>
      </c>
      <c r="GD183" s="431"/>
      <c r="GE183" s="10">
        <f>GD182*0.5</f>
        <v>0</v>
      </c>
      <c r="GF183" s="431"/>
      <c r="GG183" s="10">
        <f>GF182*0.75</f>
        <v>0</v>
      </c>
      <c r="GI183" s="10">
        <f>GH182*1</f>
        <v>0</v>
      </c>
      <c r="GK183" s="431"/>
      <c r="GL183" s="10">
        <f>GK182*0.25</f>
        <v>0</v>
      </c>
      <c r="GM183" s="431"/>
      <c r="GN183" s="10">
        <f>GM182*0.5</f>
        <v>0</v>
      </c>
      <c r="GO183" s="431"/>
      <c r="GP183" s="10">
        <f>GO182*0.75</f>
        <v>0</v>
      </c>
      <c r="GR183" s="437">
        <f>GQ182*1</f>
        <v>934.40000000000327</v>
      </c>
      <c r="GT183" s="431"/>
      <c r="GU183" s="10">
        <f>GT182*0.25</f>
        <v>0</v>
      </c>
      <c r="GV183" s="431"/>
      <c r="GW183" s="10">
        <f>GV182*0.5</f>
        <v>0</v>
      </c>
      <c r="GX183" s="431"/>
      <c r="GY183" s="10">
        <f>GX182*0.75</f>
        <v>0</v>
      </c>
      <c r="HA183" s="10">
        <f>GZ182*1</f>
        <v>0</v>
      </c>
      <c r="HD183" s="10">
        <f>HC182*0.25</f>
        <v>0</v>
      </c>
      <c r="HF183" s="10">
        <f>HE182*0.5</f>
        <v>0</v>
      </c>
      <c r="HH183" s="10">
        <f>HG182*0.75</f>
        <v>0</v>
      </c>
      <c r="HJ183" s="10">
        <f>HI182*1</f>
        <v>589.30000000000018</v>
      </c>
      <c r="HL183" s="431"/>
      <c r="HM183" s="10">
        <f>HL182*0.25</f>
        <v>0</v>
      </c>
      <c r="HN183" s="431"/>
      <c r="HO183" s="10">
        <f>HN182*0.5</f>
        <v>0</v>
      </c>
      <c r="HP183" s="431"/>
      <c r="HQ183" s="10">
        <f>HP182*0.75</f>
        <v>0</v>
      </c>
      <c r="HS183" s="10">
        <f>HR182*1</f>
        <v>0</v>
      </c>
      <c r="HU183" s="431"/>
      <c r="HV183" s="10">
        <f>HU182*0.25</f>
        <v>0</v>
      </c>
      <c r="HW183" s="431"/>
      <c r="HX183" s="10">
        <f>HW182*0.5</f>
        <v>0</v>
      </c>
      <c r="HY183" s="431"/>
      <c r="HZ183" s="10">
        <f>HY182*0.75</f>
        <v>0</v>
      </c>
      <c r="IB183" s="437">
        <f>IA182*1</f>
        <v>3695.1000000000022</v>
      </c>
      <c r="ID183" s="431"/>
      <c r="IE183" s="10">
        <f>ID182*0.25</f>
        <v>0</v>
      </c>
      <c r="IF183" s="431"/>
      <c r="IG183" s="10">
        <f>IF182*0.5</f>
        <v>0</v>
      </c>
      <c r="IH183" s="431"/>
      <c r="II183" s="10">
        <f>IH182*0.75</f>
        <v>0</v>
      </c>
      <c r="IK183" s="10">
        <f>IJ182*1</f>
        <v>0</v>
      </c>
      <c r="IM183" s="431"/>
      <c r="IN183" s="10">
        <f>IM182*0.25</f>
        <v>0</v>
      </c>
      <c r="IO183" s="431"/>
      <c r="IP183" s="10">
        <f>IO182*0.5</f>
        <v>0</v>
      </c>
      <c r="IQ183" s="431"/>
      <c r="IR183" s="10">
        <f>IQ182*0.75</f>
        <v>0</v>
      </c>
      <c r="IT183" s="10">
        <f>IS182*1</f>
        <v>0</v>
      </c>
      <c r="IW183" s="10">
        <f>IV182*0.25</f>
        <v>0</v>
      </c>
      <c r="IY183" s="10">
        <f>IX182*0.5</f>
        <v>0</v>
      </c>
      <c r="JA183" s="10">
        <f>IZ182*0.75</f>
        <v>0</v>
      </c>
      <c r="JC183" s="10">
        <f>JB182*1</f>
        <v>68.400000000000091</v>
      </c>
      <c r="JE183" s="431"/>
      <c r="JF183" s="10">
        <f>JE182*0.25</f>
        <v>0</v>
      </c>
      <c r="JG183" s="431"/>
      <c r="JH183" s="10">
        <f>JG182*0.5</f>
        <v>0</v>
      </c>
      <c r="JI183" s="431"/>
      <c r="JJ183" s="10">
        <f>JI182*0.75</f>
        <v>0</v>
      </c>
      <c r="JL183" s="437">
        <f>JK182*1</f>
        <v>251.90000000000327</v>
      </c>
      <c r="JN183" s="431"/>
      <c r="JO183" s="10">
        <f>JN182*0.25</f>
        <v>0</v>
      </c>
      <c r="JP183" s="431"/>
      <c r="JQ183" s="10">
        <f>JP182*0.5</f>
        <v>0</v>
      </c>
      <c r="JR183" s="431"/>
      <c r="JS183" s="10">
        <f>JR182*0.75</f>
        <v>0</v>
      </c>
      <c r="JU183" s="10">
        <f>JT182*1</f>
        <v>0</v>
      </c>
      <c r="JW183" s="431"/>
      <c r="JX183" s="10">
        <f>JW182*0.25</f>
        <v>0</v>
      </c>
      <c r="JY183" s="431"/>
      <c r="JZ183" s="10">
        <f>JY182*0.5</f>
        <v>0</v>
      </c>
      <c r="KA183" s="431"/>
      <c r="KB183" s="10">
        <f>KA182*0.75</f>
        <v>0</v>
      </c>
      <c r="KD183" s="437">
        <f t="shared" ref="KD183" si="58">KC182*1</f>
        <v>1795.7000000000571</v>
      </c>
      <c r="KG183" s="10">
        <f>KF182*0.25</f>
        <v>0</v>
      </c>
      <c r="KI183" s="10">
        <f>KH182*0.5</f>
        <v>0</v>
      </c>
      <c r="KK183" s="10">
        <f>KJ182*0.75</f>
        <v>0</v>
      </c>
      <c r="KM183" s="10">
        <f>KL182*1</f>
        <v>143</v>
      </c>
      <c r="KO183" s="431"/>
      <c r="KP183" s="10">
        <f>KO182*0.25</f>
        <v>0</v>
      </c>
      <c r="KQ183" s="431"/>
      <c r="KR183" s="10">
        <f>KQ182*0.5</f>
        <v>0</v>
      </c>
      <c r="KS183" s="431"/>
      <c r="KT183" s="10">
        <f>KS182*0.75</f>
        <v>0</v>
      </c>
      <c r="KV183" s="10">
        <f>KU182*1</f>
        <v>0</v>
      </c>
      <c r="KX183" s="431"/>
      <c r="KY183" s="10">
        <f>KX182*0.25</f>
        <v>0</v>
      </c>
      <c r="KZ183" s="431"/>
      <c r="LA183" s="10">
        <f>KZ182*0.5</f>
        <v>0</v>
      </c>
      <c r="LB183" s="431"/>
      <c r="LC183" s="10">
        <f>LB182*0.75</f>
        <v>0</v>
      </c>
      <c r="LE183" s="10">
        <f>LD182*1</f>
        <v>0</v>
      </c>
      <c r="LG183" s="431"/>
      <c r="LH183" s="10">
        <f>LG182*0.25</f>
        <v>0</v>
      </c>
      <c r="LI183" s="431"/>
      <c r="LJ183" s="10">
        <f>LI182*0.5</f>
        <v>0</v>
      </c>
      <c r="LK183" s="431"/>
      <c r="LL183" s="10">
        <f>LK182*0.75</f>
        <v>0</v>
      </c>
      <c r="LN183" s="10">
        <f>LM182*1</f>
        <v>0</v>
      </c>
      <c r="LQ183" s="10">
        <f>LP182*0.25</f>
        <v>0</v>
      </c>
      <c r="LS183" s="10">
        <f>LR182*0.5</f>
        <v>0</v>
      </c>
      <c r="LU183" s="10">
        <f>LT182*0.75</f>
        <v>0</v>
      </c>
      <c r="LW183" s="10">
        <f>LV182*1</f>
        <v>365.59999999999991</v>
      </c>
      <c r="LY183" s="431"/>
      <c r="LZ183" s="10">
        <f>LY182*0.25</f>
        <v>0</v>
      </c>
      <c r="MA183" s="431"/>
      <c r="MB183" s="10">
        <f>MA182*0.5</f>
        <v>0</v>
      </c>
      <c r="MC183" s="431"/>
      <c r="MD183" s="10">
        <f>MC182*0.75</f>
        <v>0</v>
      </c>
      <c r="MF183" s="10">
        <f>ME182*1</f>
        <v>0</v>
      </c>
      <c r="MH183" s="431"/>
      <c r="MI183" s="10">
        <f>MH182*0.25</f>
        <v>0</v>
      </c>
      <c r="MJ183" s="431"/>
      <c r="MK183" s="10">
        <f>MJ182*0.5</f>
        <v>0</v>
      </c>
      <c r="ML183" s="431"/>
      <c r="MM183" s="10">
        <f>ML182*0.75</f>
        <v>0</v>
      </c>
      <c r="MO183" s="437">
        <f>MN182*1</f>
        <v>539.10000000000764</v>
      </c>
      <c r="MQ183" s="431"/>
      <c r="MR183" s="10">
        <f>MQ182*0.25</f>
        <v>0</v>
      </c>
      <c r="MS183" s="431"/>
      <c r="MT183" s="10">
        <f>MS182*0.5</f>
        <v>0</v>
      </c>
      <c r="MU183" s="431"/>
      <c r="MV183" s="10">
        <f>MU182*0.75</f>
        <v>0</v>
      </c>
      <c r="MX183" s="437">
        <f>MW182*1</f>
        <v>359.50000000000728</v>
      </c>
    </row>
    <row r="184" spans="1:363" ht="18">
      <c r="A184" s="129"/>
      <c r="B184" s="69"/>
      <c r="D184"/>
      <c r="E184" s="10"/>
      <c r="G184" s="10"/>
      <c r="I184" s="10"/>
      <c r="K184" s="60"/>
      <c r="N184" s="10"/>
      <c r="P184" s="10"/>
      <c r="R184" s="10"/>
      <c r="T184" s="60"/>
      <c r="W184" s="10"/>
      <c r="Y184" s="10"/>
      <c r="AA184" s="10"/>
      <c r="AC184" s="60"/>
      <c r="AF184" s="10"/>
      <c r="AH184" s="10"/>
      <c r="AJ184" s="10"/>
      <c r="AL184" s="60"/>
      <c r="AO184" s="10"/>
      <c r="AQ184" s="10"/>
      <c r="AS184" s="10"/>
      <c r="AT184"/>
      <c r="AU184" s="60"/>
      <c r="AX184" s="10"/>
      <c r="AY184"/>
      <c r="AZ184" s="10"/>
      <c r="BA184"/>
      <c r="BB184" s="10"/>
      <c r="BC184"/>
      <c r="BD184" s="60"/>
      <c r="BG184" s="10"/>
      <c r="BI184" s="10"/>
      <c r="BK184" s="10"/>
      <c r="BM184" s="60"/>
      <c r="BP184" s="10"/>
      <c r="BR184" s="10"/>
      <c r="BT184" s="10"/>
      <c r="BV184" s="60"/>
      <c r="BX184" s="431"/>
      <c r="BY184" s="10"/>
      <c r="BZ184" s="431"/>
      <c r="CA184" s="10"/>
      <c r="CB184" s="431"/>
      <c r="CC184" s="10"/>
      <c r="CD184"/>
      <c r="CE184" s="456"/>
      <c r="CG184" s="431"/>
      <c r="CH184" s="10"/>
      <c r="CI184" s="431"/>
      <c r="CJ184" s="10"/>
      <c r="CK184" s="431"/>
      <c r="CL184" s="10"/>
      <c r="CN184" s="10"/>
      <c r="CP184" s="431"/>
      <c r="CQ184" s="10"/>
      <c r="CR184" s="431"/>
      <c r="CS184" s="10"/>
      <c r="CT184" s="431"/>
      <c r="CU184" s="10"/>
      <c r="CW184" s="10"/>
      <c r="CY184" s="431"/>
      <c r="CZ184" s="10"/>
      <c r="DA184" s="431"/>
      <c r="DB184" s="10"/>
      <c r="DC184" s="431"/>
      <c r="DD184" s="10"/>
      <c r="DF184" s="456"/>
      <c r="DH184" s="431"/>
      <c r="DI184" s="10"/>
      <c r="DJ184" s="431"/>
      <c r="DK184" s="10"/>
      <c r="DL184" s="431"/>
      <c r="DM184" s="10"/>
      <c r="DO184" s="10"/>
      <c r="DQ184" s="431"/>
      <c r="DR184" s="10"/>
      <c r="DS184" s="431"/>
      <c r="DT184" s="10"/>
      <c r="DU184" s="431"/>
      <c r="DV184" s="10"/>
      <c r="DX184" s="456"/>
      <c r="DZ184" s="431"/>
      <c r="EA184" s="10"/>
      <c r="EB184" s="431"/>
      <c r="EC184" s="10"/>
      <c r="ED184" s="431"/>
      <c r="EE184" s="10"/>
      <c r="EG184" s="10"/>
      <c r="EI184" s="431"/>
      <c r="EJ184" s="10"/>
      <c r="EK184" s="431"/>
      <c r="EL184" s="10"/>
      <c r="EM184" s="431"/>
      <c r="EN184" s="10"/>
      <c r="EP184" s="10"/>
      <c r="ER184" s="431"/>
      <c r="ES184" s="10"/>
      <c r="ET184" s="431"/>
      <c r="EU184" s="10"/>
      <c r="EV184" s="431"/>
      <c r="EW184" s="10"/>
      <c r="EY184" s="10"/>
      <c r="FA184" s="431"/>
      <c r="FB184" s="10"/>
      <c r="FC184" s="431"/>
      <c r="FD184" s="10"/>
      <c r="FE184" s="431"/>
      <c r="FF184" s="10"/>
      <c r="FH184" s="456"/>
      <c r="FJ184" s="431"/>
      <c r="FK184" s="10"/>
      <c r="FL184" s="431"/>
      <c r="FM184" s="10"/>
      <c r="FN184" s="431"/>
      <c r="FO184" s="10"/>
      <c r="FP184"/>
      <c r="FQ184" s="456"/>
      <c r="FS184" s="431"/>
      <c r="FT184" s="10"/>
      <c r="FU184" s="431"/>
      <c r="FV184" s="10"/>
      <c r="FW184" s="431"/>
      <c r="FX184" s="10"/>
      <c r="FZ184" s="10"/>
      <c r="GB184" s="431"/>
      <c r="GC184" s="10"/>
      <c r="GD184" s="431"/>
      <c r="GE184" s="10"/>
      <c r="GF184" s="431"/>
      <c r="GG184" s="10"/>
      <c r="GI184" s="10"/>
      <c r="GK184" s="431"/>
      <c r="GL184" s="10"/>
      <c r="GM184" s="431"/>
      <c r="GN184" s="10"/>
      <c r="GO184" s="431"/>
      <c r="GP184" s="10"/>
      <c r="GR184" s="456"/>
      <c r="GT184" s="431"/>
      <c r="GU184" s="10"/>
      <c r="GV184" s="431"/>
      <c r="GW184" s="10"/>
      <c r="GX184" s="431"/>
      <c r="GY184" s="10"/>
      <c r="HA184" s="10"/>
      <c r="HD184" s="10"/>
      <c r="HF184" s="10"/>
      <c r="HH184" s="10"/>
      <c r="HJ184" s="60"/>
      <c r="HL184" s="431"/>
      <c r="HM184" s="10"/>
      <c r="HN184" s="431"/>
      <c r="HO184" s="10"/>
      <c r="HP184" s="431"/>
      <c r="HQ184" s="10"/>
      <c r="HS184" s="10"/>
      <c r="HU184" s="431"/>
      <c r="HV184" s="10"/>
      <c r="HW184" s="431"/>
      <c r="HX184" s="10"/>
      <c r="HY184" s="431"/>
      <c r="HZ184" s="10"/>
      <c r="IB184" s="456"/>
      <c r="ID184" s="431"/>
      <c r="IE184" s="10"/>
      <c r="IF184" s="431"/>
      <c r="IG184" s="10"/>
      <c r="IH184" s="431"/>
      <c r="II184" s="10"/>
      <c r="IK184" s="10"/>
      <c r="IM184" s="431"/>
      <c r="IN184" s="10"/>
      <c r="IO184" s="431"/>
      <c r="IP184" s="10"/>
      <c r="IQ184" s="431"/>
      <c r="IR184" s="10"/>
      <c r="IT184" s="10"/>
      <c r="IW184" s="10"/>
      <c r="IY184" s="10"/>
      <c r="JA184" s="10"/>
      <c r="JC184" s="60"/>
      <c r="JE184" s="431"/>
      <c r="JF184" s="10"/>
      <c r="JG184" s="431"/>
      <c r="JH184" s="10"/>
      <c r="JI184" s="431"/>
      <c r="JJ184" s="10"/>
      <c r="JL184" s="456"/>
      <c r="JN184" s="431"/>
      <c r="JO184" s="10"/>
      <c r="JP184" s="431"/>
      <c r="JQ184" s="10"/>
      <c r="JR184" s="431"/>
      <c r="JS184" s="10"/>
      <c r="JU184" s="10"/>
      <c r="JW184" s="431"/>
      <c r="JX184" s="10"/>
      <c r="JY184" s="431"/>
      <c r="JZ184" s="10"/>
      <c r="KA184" s="431"/>
      <c r="KB184" s="10"/>
      <c r="KD184" s="456"/>
      <c r="KG184" s="10"/>
      <c r="KI184" s="10"/>
      <c r="KK184" s="10"/>
      <c r="KM184" s="60"/>
      <c r="KO184" s="431"/>
      <c r="KP184" s="10"/>
      <c r="KQ184" s="431"/>
      <c r="KR184" s="10"/>
      <c r="KS184" s="431"/>
      <c r="KT184" s="10"/>
      <c r="KV184" s="10"/>
      <c r="KX184" s="431"/>
      <c r="KY184" s="10"/>
      <c r="KZ184" s="431"/>
      <c r="LA184" s="10"/>
      <c r="LB184" s="431"/>
      <c r="LC184" s="10"/>
      <c r="LE184" s="10"/>
      <c r="LG184" s="431"/>
      <c r="LH184" s="10"/>
      <c r="LI184" s="431"/>
      <c r="LJ184" s="10"/>
      <c r="LK184" s="431"/>
      <c r="LL184" s="10"/>
      <c r="LN184" s="10"/>
      <c r="LQ184" s="10"/>
      <c r="LS184" s="10"/>
      <c r="LU184" s="10"/>
      <c r="LW184" s="60"/>
      <c r="LY184" s="431"/>
      <c r="LZ184" s="10"/>
      <c r="MA184" s="431"/>
      <c r="MB184" s="10"/>
      <c r="MC184" s="431"/>
      <c r="MD184" s="10"/>
      <c r="MF184" s="10"/>
      <c r="MH184" s="431"/>
      <c r="MI184" s="10"/>
      <c r="MJ184" s="431"/>
      <c r="MK184" s="10"/>
      <c r="ML184" s="431"/>
      <c r="MM184" s="10"/>
      <c r="MO184" s="456"/>
      <c r="MQ184" s="431"/>
      <c r="MR184" s="10"/>
      <c r="MS184" s="431"/>
      <c r="MT184" s="10"/>
      <c r="MU184" s="431"/>
      <c r="MV184" s="10"/>
      <c r="MX184" s="456"/>
    </row>
    <row r="185" spans="1:363" ht="18">
      <c r="A185" s="61" t="s">
        <v>160</v>
      </c>
      <c r="B185" s="69"/>
      <c r="E185" s="1" t="s">
        <v>190</v>
      </c>
      <c r="F185">
        <v>418</v>
      </c>
      <c r="G185" s="1" t="s">
        <v>186</v>
      </c>
      <c r="H185">
        <v>658.9</v>
      </c>
      <c r="I185" s="1" t="s">
        <v>187</v>
      </c>
      <c r="J185" s="157">
        <v>446.8</v>
      </c>
      <c r="K185" s="1" t="s">
        <v>188</v>
      </c>
      <c r="N185" s="1" t="s">
        <v>190</v>
      </c>
      <c r="O185">
        <v>39</v>
      </c>
      <c r="P185" s="1" t="s">
        <v>186</v>
      </c>
      <c r="Q185">
        <v>94</v>
      </c>
      <c r="R185" s="1" t="s">
        <v>187</v>
      </c>
      <c r="S185" s="168">
        <v>110.49999999999994</v>
      </c>
      <c r="T185" s="1" t="s">
        <v>188</v>
      </c>
      <c r="W185" s="1" t="s">
        <v>190</v>
      </c>
      <c r="X185">
        <v>370.9</v>
      </c>
      <c r="Y185" s="1" t="s">
        <v>186</v>
      </c>
      <c r="Z185" s="168">
        <v>606.7999999999995</v>
      </c>
      <c r="AA185" s="1" t="s">
        <v>187</v>
      </c>
      <c r="AB185" s="168">
        <v>403.80000000000041</v>
      </c>
      <c r="AC185" s="1" t="s">
        <v>188</v>
      </c>
      <c r="AF185" s="1" t="s">
        <v>190</v>
      </c>
      <c r="AG185">
        <v>52</v>
      </c>
      <c r="AH185" s="1" t="s">
        <v>186</v>
      </c>
      <c r="AI185" s="168">
        <v>184.40000000000009</v>
      </c>
      <c r="AJ185" s="1" t="s">
        <v>187</v>
      </c>
      <c r="AK185" s="168">
        <v>130.2000000000005</v>
      </c>
      <c r="AL185" s="1" t="s">
        <v>188</v>
      </c>
      <c r="AO185" s="1" t="s">
        <v>190</v>
      </c>
      <c r="AP185">
        <v>307.60000000000002</v>
      </c>
      <c r="AQ185" s="1" t="s">
        <v>186</v>
      </c>
      <c r="AR185" s="168">
        <v>266.19999999999982</v>
      </c>
      <c r="AS185" s="1" t="s">
        <v>187</v>
      </c>
      <c r="AT185" s="168">
        <v>211.20000000000027</v>
      </c>
      <c r="AU185" s="1" t="s">
        <v>188</v>
      </c>
      <c r="AW185" s="31"/>
      <c r="AX185" s="1" t="s">
        <v>190</v>
      </c>
      <c r="AY185" s="31">
        <v>436.2</v>
      </c>
      <c r="AZ185" s="1" t="s">
        <v>186</v>
      </c>
      <c r="BA185" s="168">
        <v>765.20000000000027</v>
      </c>
      <c r="BB185" s="1" t="s">
        <v>187</v>
      </c>
      <c r="BC185" s="168">
        <v>425.20000000000005</v>
      </c>
      <c r="BD185" s="1" t="s">
        <v>188</v>
      </c>
      <c r="BG185" s="1" t="s">
        <v>190</v>
      </c>
      <c r="BH185">
        <v>338.7</v>
      </c>
      <c r="BI185" s="1" t="s">
        <v>186</v>
      </c>
      <c r="BJ185" s="168">
        <v>616.30000000000109</v>
      </c>
      <c r="BK185" s="1" t="s">
        <v>187</v>
      </c>
      <c r="BL185" s="168">
        <v>237.99999999999818</v>
      </c>
      <c r="BM185" s="1" t="s">
        <v>188</v>
      </c>
      <c r="BP185" s="1" t="s">
        <v>190</v>
      </c>
      <c r="BQ185">
        <v>363.1</v>
      </c>
      <c r="BR185" s="1" t="s">
        <v>186</v>
      </c>
      <c r="BS185" s="168">
        <v>410.50000000000091</v>
      </c>
      <c r="BT185" s="1" t="s">
        <v>187</v>
      </c>
      <c r="BU185" s="168">
        <v>432.40000000000055</v>
      </c>
      <c r="BV185" s="1" t="s">
        <v>188</v>
      </c>
      <c r="BX185" s="173"/>
      <c r="BY185" s="1" t="s">
        <v>190</v>
      </c>
      <c r="BZ185" s="173">
        <v>0</v>
      </c>
      <c r="CA185" s="1" t="s">
        <v>186</v>
      </c>
      <c r="CB185" s="176">
        <v>185.70000000000073</v>
      </c>
      <c r="CC185" s="1" t="s">
        <v>187</v>
      </c>
      <c r="CD185" s="427">
        <v>9.5</v>
      </c>
      <c r="CE185" s="432" t="s">
        <v>188</v>
      </c>
      <c r="CG185" s="431"/>
      <c r="CH185" s="1" t="s">
        <v>190</v>
      </c>
      <c r="CI185" s="431">
        <v>717.8</v>
      </c>
      <c r="CJ185" s="1" t="s">
        <v>186</v>
      </c>
      <c r="CK185" s="168">
        <v>609.25</v>
      </c>
      <c r="CL185" s="1" t="s">
        <v>187</v>
      </c>
      <c r="CM185" s="168"/>
      <c r="CN185" s="1" t="s">
        <v>188</v>
      </c>
      <c r="CP185" s="431"/>
      <c r="CQ185" s="1" t="s">
        <v>190</v>
      </c>
      <c r="CR185" s="431">
        <v>138</v>
      </c>
      <c r="CS185" s="1" t="s">
        <v>186</v>
      </c>
      <c r="CT185" s="168">
        <v>290.20000000000073</v>
      </c>
      <c r="CU185" s="1" t="s">
        <v>187</v>
      </c>
      <c r="CV185" s="168"/>
      <c r="CW185" s="1" t="s">
        <v>188</v>
      </c>
      <c r="CY185" s="431"/>
      <c r="CZ185" s="1" t="s">
        <v>190</v>
      </c>
      <c r="DA185" s="431">
        <v>437.4</v>
      </c>
      <c r="DB185" s="1" t="s">
        <v>186</v>
      </c>
      <c r="DC185" s="168">
        <v>233.20000000000073</v>
      </c>
      <c r="DD185" s="1" t="s">
        <v>187</v>
      </c>
      <c r="DE185" s="545">
        <v>285.70000000000073</v>
      </c>
      <c r="DF185" s="432" t="s">
        <v>188</v>
      </c>
      <c r="DH185" s="431"/>
      <c r="DI185" s="1" t="s">
        <v>190</v>
      </c>
      <c r="DJ185" s="431">
        <v>139.5</v>
      </c>
      <c r="DK185" s="1" t="s">
        <v>186</v>
      </c>
      <c r="DL185" s="168">
        <v>76.000000000000909</v>
      </c>
      <c r="DM185" s="1" t="s">
        <v>187</v>
      </c>
      <c r="DN185" s="168"/>
      <c r="DO185" s="1" t="s">
        <v>188</v>
      </c>
      <c r="DQ185" s="431"/>
      <c r="DR185" s="1" t="s">
        <v>190</v>
      </c>
      <c r="DS185" s="431">
        <v>324</v>
      </c>
      <c r="DT185" s="1" t="s">
        <v>186</v>
      </c>
      <c r="DU185" s="496">
        <v>195.80000000000018</v>
      </c>
      <c r="DV185" s="1" t="s">
        <v>187</v>
      </c>
      <c r="DW185" s="545">
        <v>450.10000000000218</v>
      </c>
      <c r="DX185" s="432" t="s">
        <v>188</v>
      </c>
      <c r="DZ185" s="431"/>
      <c r="EA185" s="1" t="s">
        <v>190</v>
      </c>
      <c r="EB185" s="431">
        <v>214.9</v>
      </c>
      <c r="EC185" s="1" t="s">
        <v>186</v>
      </c>
      <c r="ED185" s="168">
        <v>178.39999999999964</v>
      </c>
      <c r="EE185" s="1" t="s">
        <v>187</v>
      </c>
      <c r="EF185" s="168"/>
      <c r="EG185" s="1" t="s">
        <v>188</v>
      </c>
      <c r="EI185" s="431"/>
      <c r="EJ185" s="1" t="s">
        <v>190</v>
      </c>
      <c r="EK185" s="431">
        <v>319.10000000000002</v>
      </c>
      <c r="EL185" s="1" t="s">
        <v>186</v>
      </c>
      <c r="EM185" s="496">
        <v>134.49999999999909</v>
      </c>
      <c r="EN185" s="1" t="s">
        <v>187</v>
      </c>
      <c r="EO185" s="213"/>
      <c r="EP185" s="1" t="s">
        <v>188</v>
      </c>
      <c r="ER185" s="431"/>
      <c r="ES185" s="1" t="s">
        <v>190</v>
      </c>
      <c r="ET185" s="431">
        <v>303.5</v>
      </c>
      <c r="EU185" s="1" t="s">
        <v>186</v>
      </c>
      <c r="EV185" s="168">
        <v>212.19999999999891</v>
      </c>
      <c r="EW185" s="1" t="s">
        <v>187</v>
      </c>
      <c r="EX185" s="168"/>
      <c r="EY185" s="1" t="s">
        <v>188</v>
      </c>
      <c r="FA185" s="431"/>
      <c r="FB185" s="1" t="s">
        <v>190</v>
      </c>
      <c r="FC185" s="431">
        <v>386.4</v>
      </c>
      <c r="FD185" s="1" t="s">
        <v>186</v>
      </c>
      <c r="FE185" s="496">
        <v>136.5</v>
      </c>
      <c r="FF185" s="1" t="s">
        <v>187</v>
      </c>
      <c r="FG185" s="427">
        <v>181.5</v>
      </c>
      <c r="FH185" s="432" t="s">
        <v>188</v>
      </c>
      <c r="FJ185" s="431"/>
      <c r="FK185" s="1" t="s">
        <v>190</v>
      </c>
      <c r="FL185" s="431">
        <v>136.4</v>
      </c>
      <c r="FM185" s="1" t="s">
        <v>186</v>
      </c>
      <c r="FN185" s="496">
        <v>123.80000000000109</v>
      </c>
      <c r="FO185" s="1" t="s">
        <v>187</v>
      </c>
      <c r="FP185" s="545">
        <v>470.80000000000109</v>
      </c>
      <c r="FQ185" s="432" t="s">
        <v>188</v>
      </c>
      <c r="FS185" s="431"/>
      <c r="FT185" s="1" t="s">
        <v>190</v>
      </c>
      <c r="FU185" s="431">
        <v>557.70000000000005</v>
      </c>
      <c r="FV185" s="1" t="s">
        <v>186</v>
      </c>
      <c r="FW185" s="496">
        <v>504.60000000000036</v>
      </c>
      <c r="FX185" s="1" t="s">
        <v>187</v>
      </c>
      <c r="FY185" s="213"/>
      <c r="FZ185" s="1" t="s">
        <v>188</v>
      </c>
      <c r="GB185" s="431"/>
      <c r="GC185" s="1" t="s">
        <v>190</v>
      </c>
      <c r="GD185" s="431">
        <v>5.5</v>
      </c>
      <c r="GE185" s="1" t="s">
        <v>186</v>
      </c>
      <c r="GF185" s="168">
        <v>151.30000000000109</v>
      </c>
      <c r="GG185" s="1" t="s">
        <v>187</v>
      </c>
      <c r="GH185" s="168"/>
      <c r="GI185" s="1" t="s">
        <v>188</v>
      </c>
      <c r="GK185" s="431"/>
      <c r="GL185" s="1" t="s">
        <v>190</v>
      </c>
      <c r="GM185" s="431">
        <v>2414.9</v>
      </c>
      <c r="GN185" s="1" t="s">
        <v>186</v>
      </c>
      <c r="GO185" s="496">
        <v>2070.3500000000022</v>
      </c>
      <c r="GP185" s="1" t="s">
        <v>187</v>
      </c>
      <c r="GQ185" s="545">
        <v>2130.4999999999982</v>
      </c>
      <c r="GR185" s="432" t="s">
        <v>188</v>
      </c>
      <c r="GT185" s="431"/>
      <c r="GU185" s="1" t="s">
        <v>190</v>
      </c>
      <c r="GV185" s="431">
        <v>515.9</v>
      </c>
      <c r="GW185" s="1" t="s">
        <v>186</v>
      </c>
      <c r="GX185" s="496">
        <v>727.80000000000291</v>
      </c>
      <c r="GY185" s="1" t="s">
        <v>187</v>
      </c>
      <c r="GZ185" s="213"/>
      <c r="HA185" s="1" t="s">
        <v>188</v>
      </c>
      <c r="HD185" s="1" t="s">
        <v>190</v>
      </c>
      <c r="HE185">
        <v>394.1</v>
      </c>
      <c r="HF185" s="1" t="s">
        <v>186</v>
      </c>
      <c r="HG185" s="168">
        <v>657.30000000000109</v>
      </c>
      <c r="HH185" s="1" t="s">
        <v>187</v>
      </c>
      <c r="HI185" s="168">
        <v>661.39999999999964</v>
      </c>
      <c r="HJ185" s="1" t="s">
        <v>188</v>
      </c>
      <c r="HL185" s="431"/>
      <c r="HM185" s="1" t="s">
        <v>190</v>
      </c>
      <c r="HN185" s="431">
        <v>639.20000000000005</v>
      </c>
      <c r="HO185" s="1" t="s">
        <v>186</v>
      </c>
      <c r="HP185" s="496">
        <v>628.79999999999745</v>
      </c>
      <c r="HQ185" s="1" t="s">
        <v>187</v>
      </c>
      <c r="HR185" s="213"/>
      <c r="HS185" s="1" t="s">
        <v>188</v>
      </c>
      <c r="HU185" s="431"/>
      <c r="HV185" s="1" t="s">
        <v>190</v>
      </c>
      <c r="HW185" s="431">
        <v>4391.2</v>
      </c>
      <c r="HX185" s="1" t="s">
        <v>186</v>
      </c>
      <c r="HY185" s="496">
        <v>3036.2999999999993</v>
      </c>
      <c r="HZ185" s="1" t="s">
        <v>187</v>
      </c>
      <c r="IA185" s="545">
        <v>3354.2</v>
      </c>
      <c r="IB185" s="432" t="s">
        <v>188</v>
      </c>
      <c r="ID185" s="431"/>
      <c r="IE185" s="1" t="s">
        <v>190</v>
      </c>
      <c r="IF185" s="431">
        <v>79.2</v>
      </c>
      <c r="IG185" s="1" t="s">
        <v>186</v>
      </c>
      <c r="IH185" s="496">
        <v>0</v>
      </c>
      <c r="II185" s="1" t="s">
        <v>187</v>
      </c>
      <c r="IJ185" s="213"/>
      <c r="IK185" s="1" t="s">
        <v>188</v>
      </c>
      <c r="IM185" s="431"/>
      <c r="IN185" s="1" t="s">
        <v>190</v>
      </c>
      <c r="IO185" s="431">
        <v>242.9</v>
      </c>
      <c r="IP185" s="1" t="s">
        <v>186</v>
      </c>
      <c r="IQ185" s="168">
        <v>279.80000000000109</v>
      </c>
      <c r="IR185" s="1" t="s">
        <v>187</v>
      </c>
      <c r="IS185" s="168"/>
      <c r="IT185" s="1" t="s">
        <v>188</v>
      </c>
      <c r="IW185" s="1" t="s">
        <v>190</v>
      </c>
      <c r="IX185">
        <v>226.4</v>
      </c>
      <c r="IY185" s="1" t="s">
        <v>186</v>
      </c>
      <c r="IZ185" s="213">
        <v>121.19999999999891</v>
      </c>
      <c r="JA185" s="1" t="s">
        <v>187</v>
      </c>
      <c r="JB185" s="168">
        <v>93.700000000000273</v>
      </c>
      <c r="JC185" s="1" t="s">
        <v>188</v>
      </c>
      <c r="JE185" s="431"/>
      <c r="JF185" s="1" t="s">
        <v>190</v>
      </c>
      <c r="JG185" s="431">
        <v>211.9</v>
      </c>
      <c r="JH185" s="1" t="s">
        <v>186</v>
      </c>
      <c r="JI185" s="496">
        <v>383.79999999999927</v>
      </c>
      <c r="JJ185" s="1" t="s">
        <v>187</v>
      </c>
      <c r="JK185" s="427">
        <v>366.19999999999891</v>
      </c>
      <c r="JL185" s="432" t="s">
        <v>188</v>
      </c>
      <c r="JN185" s="431"/>
      <c r="JO185" s="1" t="s">
        <v>190</v>
      </c>
      <c r="JP185" s="431">
        <v>295.7</v>
      </c>
      <c r="JQ185" s="1" t="s">
        <v>186</v>
      </c>
      <c r="JR185" s="496">
        <v>109.99999999999636</v>
      </c>
      <c r="JS185" s="1" t="s">
        <v>187</v>
      </c>
      <c r="JT185" s="213"/>
      <c r="JU185" s="1" t="s">
        <v>188</v>
      </c>
      <c r="JW185" s="431"/>
      <c r="JX185" s="1" t="s">
        <v>190</v>
      </c>
      <c r="JY185" s="431">
        <v>3310.2</v>
      </c>
      <c r="JZ185" s="1" t="s">
        <v>186</v>
      </c>
      <c r="KA185" s="168">
        <v>3639.2999999999993</v>
      </c>
      <c r="KB185" s="1" t="s">
        <v>187</v>
      </c>
      <c r="KC185" s="545">
        <v>1517.6999999999807</v>
      </c>
      <c r="KD185" s="432" t="s">
        <v>188</v>
      </c>
      <c r="KG185" s="1" t="s">
        <v>190</v>
      </c>
      <c r="KH185">
        <v>50.9</v>
      </c>
      <c r="KI185" s="1" t="s">
        <v>186</v>
      </c>
      <c r="KJ185" s="168">
        <v>103.79999999999927</v>
      </c>
      <c r="KK185" s="1" t="s">
        <v>187</v>
      </c>
      <c r="KL185" s="213">
        <v>64.999999999998181</v>
      </c>
      <c r="KM185" s="1" t="s">
        <v>188</v>
      </c>
      <c r="KO185" s="431"/>
      <c r="KP185" s="1" t="s">
        <v>190</v>
      </c>
      <c r="KQ185" s="431">
        <v>0</v>
      </c>
      <c r="KR185" s="1" t="s">
        <v>186</v>
      </c>
      <c r="KS185" s="496">
        <v>339.50000000000364</v>
      </c>
      <c r="KT185" s="1" t="s">
        <v>187</v>
      </c>
      <c r="KU185" s="213"/>
      <c r="KV185" s="1" t="s">
        <v>188</v>
      </c>
      <c r="KX185" s="431"/>
      <c r="KY185" s="1" t="s">
        <v>190</v>
      </c>
      <c r="KZ185" s="431">
        <v>0</v>
      </c>
      <c r="LA185" s="1" t="s">
        <v>186</v>
      </c>
      <c r="LB185" s="168">
        <v>330.90000000000146</v>
      </c>
      <c r="LC185" s="1" t="s">
        <v>187</v>
      </c>
      <c r="LD185" s="168"/>
      <c r="LE185" s="1" t="s">
        <v>188</v>
      </c>
      <c r="LG185" s="431"/>
      <c r="LH185" s="1" t="s">
        <v>190</v>
      </c>
      <c r="LI185" s="431">
        <v>33.6</v>
      </c>
      <c r="LJ185" s="1" t="s">
        <v>186</v>
      </c>
      <c r="LK185" s="185">
        <v>95.599999999998545</v>
      </c>
      <c r="LL185" s="1" t="s">
        <v>187</v>
      </c>
      <c r="LM185" s="185"/>
      <c r="LN185" s="1" t="s">
        <v>188</v>
      </c>
      <c r="LQ185" s="1" t="s">
        <v>190</v>
      </c>
      <c r="LR185">
        <v>205.2</v>
      </c>
      <c r="LS185" s="1" t="s">
        <v>186</v>
      </c>
      <c r="LT185" s="168">
        <v>559.89999999999054</v>
      </c>
      <c r="LU185" s="1" t="s">
        <v>187</v>
      </c>
      <c r="LV185" s="168">
        <v>435.10000000000036</v>
      </c>
      <c r="LW185" s="1" t="s">
        <v>188</v>
      </c>
      <c r="LY185" s="431"/>
      <c r="LZ185" s="1" t="s">
        <v>190</v>
      </c>
      <c r="MA185" s="431">
        <v>135.19999999999999</v>
      </c>
      <c r="MB185" s="1" t="s">
        <v>186</v>
      </c>
      <c r="MC185" s="168">
        <v>4.7999999999919964</v>
      </c>
      <c r="MD185" s="1" t="s">
        <v>187</v>
      </c>
      <c r="ME185" s="168"/>
      <c r="MF185" s="1" t="s">
        <v>188</v>
      </c>
      <c r="MH185" s="431"/>
      <c r="MI185" s="1" t="s">
        <v>190</v>
      </c>
      <c r="MJ185" s="431">
        <v>796.6</v>
      </c>
      <c r="MK185" s="1" t="s">
        <v>186</v>
      </c>
      <c r="ML185" s="466">
        <v>413.29999999998108</v>
      </c>
      <c r="MM185" s="1" t="s">
        <v>187</v>
      </c>
      <c r="MN185" s="588">
        <v>1001.2000000000007</v>
      </c>
      <c r="MO185" s="432" t="s">
        <v>188</v>
      </c>
      <c r="MQ185" s="431"/>
      <c r="MR185" s="1" t="s">
        <v>190</v>
      </c>
      <c r="MS185" s="431">
        <v>363.5</v>
      </c>
      <c r="MT185" s="1" t="s">
        <v>186</v>
      </c>
      <c r="MU185" s="431">
        <v>277.49999999999272</v>
      </c>
      <c r="MV185" s="1" t="s">
        <v>187</v>
      </c>
      <c r="MW185" s="545">
        <v>335.99999999999636</v>
      </c>
      <c r="MX185" s="432" t="s">
        <v>188</v>
      </c>
    </row>
    <row r="186" spans="1:363" ht="18">
      <c r="A186" s="129" t="s">
        <v>2983</v>
      </c>
      <c r="B186" s="69">
        <f>SUM(D186:AAP186)</f>
        <v>39223.124999999942</v>
      </c>
      <c r="D186"/>
      <c r="E186" s="10">
        <f>D185*0.25</f>
        <v>0</v>
      </c>
      <c r="G186" s="10">
        <f>F185*0.5</f>
        <v>209</v>
      </c>
      <c r="I186" s="10">
        <f>H185*0.75</f>
        <v>494.17499999999995</v>
      </c>
      <c r="K186" s="10">
        <f>J185*1</f>
        <v>446.8</v>
      </c>
      <c r="N186" s="10">
        <f>M185*0.25</f>
        <v>0</v>
      </c>
      <c r="P186" s="10">
        <f>O185*0.5</f>
        <v>19.5</v>
      </c>
      <c r="R186" s="10">
        <f>Q185*0.75</f>
        <v>70.5</v>
      </c>
      <c r="T186" s="10">
        <f>S185*1</f>
        <v>110.49999999999994</v>
      </c>
      <c r="W186" s="10">
        <f>V185*0.25</f>
        <v>0</v>
      </c>
      <c r="Y186" s="10">
        <f>X185*0.5</f>
        <v>185.45</v>
      </c>
      <c r="Z186" s="29"/>
      <c r="AA186" s="10">
        <f>Z185*0.75</f>
        <v>455.09999999999962</v>
      </c>
      <c r="AB186" s="29"/>
      <c r="AC186" s="10">
        <f>AB185*1</f>
        <v>403.80000000000041</v>
      </c>
      <c r="AF186" s="10">
        <f>AE185*0.25</f>
        <v>0</v>
      </c>
      <c r="AH186" s="10">
        <f>AG185*0.5</f>
        <v>26</v>
      </c>
      <c r="AI186" s="165"/>
      <c r="AJ186" s="10">
        <f>AI185*0.75</f>
        <v>138.30000000000007</v>
      </c>
      <c r="AL186" s="10">
        <f>AK185*1</f>
        <v>130.2000000000005</v>
      </c>
      <c r="AO186" s="10">
        <f>AN185*0.25</f>
        <v>0</v>
      </c>
      <c r="AQ186" s="10">
        <f>AP185*0.5</f>
        <v>153.80000000000001</v>
      </c>
      <c r="AR186" s="165"/>
      <c r="AS186" s="10">
        <f>AR185*0.75</f>
        <v>199.64999999999986</v>
      </c>
      <c r="AT186" s="165"/>
      <c r="AU186" s="10">
        <f>AT185*1</f>
        <v>211.20000000000027</v>
      </c>
      <c r="AW186" s="31"/>
      <c r="AX186" s="10">
        <f>AW185*0.25</f>
        <v>0</v>
      </c>
      <c r="AZ186" s="10">
        <f>AY185*0.5</f>
        <v>218.1</v>
      </c>
      <c r="BA186" s="165"/>
      <c r="BB186" s="10">
        <f>BA185*0.75</f>
        <v>573.9000000000002</v>
      </c>
      <c r="BD186" s="10">
        <f>BC185*1</f>
        <v>425.20000000000005</v>
      </c>
      <c r="BG186" s="10">
        <f>BF185*0.25</f>
        <v>0</v>
      </c>
      <c r="BI186" s="10">
        <f>BH185*0.5</f>
        <v>169.35</v>
      </c>
      <c r="BJ186" s="165"/>
      <c r="BK186" s="10">
        <f>BJ185*0.75</f>
        <v>462.22500000000082</v>
      </c>
      <c r="BL186" s="165"/>
      <c r="BM186" s="10">
        <f>BL185*1</f>
        <v>237.99999999999818</v>
      </c>
      <c r="BP186" s="10">
        <f>BO185*0.25</f>
        <v>0</v>
      </c>
      <c r="BR186" s="10">
        <f>BQ185*0.5</f>
        <v>181.55</v>
      </c>
      <c r="BT186" s="10">
        <f>BS185*0.75</f>
        <v>307.87500000000068</v>
      </c>
      <c r="BV186" s="10">
        <f>BU185*1</f>
        <v>432.40000000000055</v>
      </c>
      <c r="BX186" s="173"/>
      <c r="BY186" s="10">
        <f>BX185*0.25</f>
        <v>0</v>
      </c>
      <c r="BZ186" s="173"/>
      <c r="CA186" s="10">
        <f>BZ185*0.5</f>
        <v>0</v>
      </c>
      <c r="CB186" s="177"/>
      <c r="CC186" s="10">
        <f>CB185*0.75</f>
        <v>139.27500000000055</v>
      </c>
      <c r="CD186" s="177"/>
      <c r="CE186" s="437">
        <f>CD185*1</f>
        <v>9.5</v>
      </c>
      <c r="CG186" s="431"/>
      <c r="CH186" s="10">
        <f>CG185*0.25</f>
        <v>0</v>
      </c>
      <c r="CI186" s="431"/>
      <c r="CJ186" s="10">
        <f>CI185*0.5</f>
        <v>358.9</v>
      </c>
      <c r="CK186" s="165"/>
      <c r="CL186" s="10">
        <f>CK185*0.75</f>
        <v>456.9375</v>
      </c>
      <c r="CM186" s="165"/>
      <c r="CN186" s="10">
        <f>CM185*1</f>
        <v>0</v>
      </c>
      <c r="CP186" s="431"/>
      <c r="CQ186" s="10">
        <f>CP185*0.25</f>
        <v>0</v>
      </c>
      <c r="CR186" s="431"/>
      <c r="CS186" s="10">
        <f>CR185*0.5</f>
        <v>69</v>
      </c>
      <c r="CT186" s="165"/>
      <c r="CU186" s="10">
        <f>CT185*0.75</f>
        <v>217.65000000000055</v>
      </c>
      <c r="CV186" s="165"/>
      <c r="CW186" s="10">
        <f>CV185*1</f>
        <v>0</v>
      </c>
      <c r="CY186" s="431"/>
      <c r="CZ186" s="10">
        <f>CY185*0.25</f>
        <v>0</v>
      </c>
      <c r="DA186" s="431"/>
      <c r="DB186" s="10">
        <f>DA185*0.5</f>
        <v>218.7</v>
      </c>
      <c r="DC186" s="165"/>
      <c r="DD186" s="10">
        <f>DC185*0.75</f>
        <v>174.90000000000055</v>
      </c>
      <c r="DE186" s="165"/>
      <c r="DF186" s="437">
        <f>DE185*1</f>
        <v>285.70000000000073</v>
      </c>
      <c r="DH186" s="431"/>
      <c r="DI186" s="10">
        <f>DH185*0.25</f>
        <v>0</v>
      </c>
      <c r="DJ186" s="431"/>
      <c r="DK186" s="10">
        <f>DJ185*0.5</f>
        <v>69.75</v>
      </c>
      <c r="DL186" s="165"/>
      <c r="DM186" s="10">
        <f>DL185*0.75</f>
        <v>57.000000000000682</v>
      </c>
      <c r="DN186" s="165"/>
      <c r="DO186" s="10">
        <f>DN185*1</f>
        <v>0</v>
      </c>
      <c r="DQ186" s="431"/>
      <c r="DR186" s="10">
        <f>DQ185*0.25</f>
        <v>0</v>
      </c>
      <c r="DS186" s="431"/>
      <c r="DT186" s="10">
        <f>DS185*0.5</f>
        <v>162</v>
      </c>
      <c r="DU186" s="165"/>
      <c r="DV186" s="10">
        <f>DU185*0.75</f>
        <v>146.85000000000014</v>
      </c>
      <c r="DW186" s="165"/>
      <c r="DX186" s="437">
        <f>DW185*1</f>
        <v>450.10000000000218</v>
      </c>
      <c r="DZ186" s="431"/>
      <c r="EA186" s="10">
        <f>DZ185*0.25</f>
        <v>0</v>
      </c>
      <c r="EB186" s="431"/>
      <c r="EC186" s="10">
        <f>EB185*0.5</f>
        <v>107.45</v>
      </c>
      <c r="ED186" s="31"/>
      <c r="EE186" s="10">
        <f>ED185*0.75</f>
        <v>133.79999999999973</v>
      </c>
      <c r="EF186" s="31"/>
      <c r="EG186" s="10">
        <f>EF185*1</f>
        <v>0</v>
      </c>
      <c r="EI186" s="431"/>
      <c r="EJ186" s="10">
        <f>EI185*0.25</f>
        <v>0</v>
      </c>
      <c r="EK186" s="431"/>
      <c r="EL186" s="10">
        <f>EK185*0.5</f>
        <v>159.55000000000001</v>
      </c>
      <c r="EM186" s="165"/>
      <c r="EN186" s="10">
        <f>EM185*0.75</f>
        <v>100.87499999999932</v>
      </c>
      <c r="EO186" s="165"/>
      <c r="EP186" s="10">
        <f>EO185*1</f>
        <v>0</v>
      </c>
      <c r="ER186" s="431"/>
      <c r="ES186" s="10">
        <f>ER185*0.25</f>
        <v>0</v>
      </c>
      <c r="ET186" s="431"/>
      <c r="EU186" s="10">
        <f>ET185*0.5</f>
        <v>151.75</v>
      </c>
      <c r="EV186" s="165"/>
      <c r="EW186" s="10">
        <f>EV185*0.75</f>
        <v>159.14999999999918</v>
      </c>
      <c r="EX186" s="165"/>
      <c r="EY186" s="10">
        <f>EX185*1</f>
        <v>0</v>
      </c>
      <c r="FA186" s="431"/>
      <c r="FB186" s="10">
        <f>FA185*0.25</f>
        <v>0</v>
      </c>
      <c r="FC186" s="431"/>
      <c r="FD186" s="10">
        <f>FC185*0.5</f>
        <v>193.2</v>
      </c>
      <c r="FE186" s="31"/>
      <c r="FF186" s="10">
        <f>FE185*0.75</f>
        <v>102.375</v>
      </c>
      <c r="FG186" s="31"/>
      <c r="FH186" s="437">
        <f>FG185*1</f>
        <v>181.5</v>
      </c>
      <c r="FJ186" s="431"/>
      <c r="FK186" s="10">
        <f>FJ185*0.25</f>
        <v>0</v>
      </c>
      <c r="FL186" s="431"/>
      <c r="FM186" s="10">
        <f>FL185*0.5</f>
        <v>68.2</v>
      </c>
      <c r="FN186" s="165"/>
      <c r="FO186" s="10">
        <f>FN185*0.75</f>
        <v>92.850000000000819</v>
      </c>
      <c r="FP186" s="165"/>
      <c r="FQ186" s="437">
        <f>FP185*1</f>
        <v>470.80000000000109</v>
      </c>
      <c r="FS186" s="431"/>
      <c r="FT186" s="10">
        <f>FS185*0.25</f>
        <v>0</v>
      </c>
      <c r="FU186" s="431"/>
      <c r="FV186" s="10">
        <f>FU185*0.5</f>
        <v>278.85000000000002</v>
      </c>
      <c r="FW186" s="165"/>
      <c r="FX186" s="10">
        <f>FW185*0.75</f>
        <v>378.45000000000027</v>
      </c>
      <c r="FY186" s="165"/>
      <c r="FZ186" s="10">
        <f>FY185*1</f>
        <v>0</v>
      </c>
      <c r="GB186" s="431"/>
      <c r="GC186" s="10">
        <f>GB185*0.25</f>
        <v>0</v>
      </c>
      <c r="GD186" s="431"/>
      <c r="GE186" s="10">
        <f>GD185*0.5</f>
        <v>2.75</v>
      </c>
      <c r="GF186" s="31"/>
      <c r="GG186" s="10">
        <f>GF185*0.75</f>
        <v>113.47500000000082</v>
      </c>
      <c r="GH186" s="31"/>
      <c r="GI186" s="10">
        <f>GH185*1</f>
        <v>0</v>
      </c>
      <c r="GK186" s="431"/>
      <c r="GL186" s="10">
        <f>GK185*0.25</f>
        <v>0</v>
      </c>
      <c r="GM186" s="431"/>
      <c r="GN186" s="10">
        <f>GM185*0.5</f>
        <v>1207.45</v>
      </c>
      <c r="GO186" s="165"/>
      <c r="GP186" s="10">
        <f>GO185*0.75</f>
        <v>1552.7625000000016</v>
      </c>
      <c r="GQ186" s="165"/>
      <c r="GR186" s="437">
        <f>GQ185*1</f>
        <v>2130.4999999999982</v>
      </c>
      <c r="GT186" s="431"/>
      <c r="GU186" s="10">
        <f>GT185*0.25</f>
        <v>0</v>
      </c>
      <c r="GV186" s="431"/>
      <c r="GW186" s="10">
        <f>GV185*0.5</f>
        <v>257.95</v>
      </c>
      <c r="GX186" s="165"/>
      <c r="GY186" s="10">
        <f>GX185*0.75</f>
        <v>545.85000000000218</v>
      </c>
      <c r="GZ186" s="165"/>
      <c r="HA186" s="10">
        <f>GZ185*1</f>
        <v>0</v>
      </c>
      <c r="HD186" s="10">
        <f>HC185*0.25</f>
        <v>0</v>
      </c>
      <c r="HF186" s="10">
        <f>HE185*0.5</f>
        <v>197.05</v>
      </c>
      <c r="HH186" s="10">
        <f>HG185*0.75</f>
        <v>492.97500000000082</v>
      </c>
      <c r="HJ186" s="10">
        <f>HI185*1</f>
        <v>661.39999999999964</v>
      </c>
      <c r="HL186" s="431"/>
      <c r="HM186" s="10">
        <f>HL185*0.25</f>
        <v>0</v>
      </c>
      <c r="HN186" s="431"/>
      <c r="HO186" s="10">
        <f>HN185*0.5</f>
        <v>319.60000000000002</v>
      </c>
      <c r="HP186" s="431"/>
      <c r="HQ186" s="10">
        <f>HP185*0.75</f>
        <v>471.59999999999809</v>
      </c>
      <c r="HS186" s="10">
        <f>HR185*1</f>
        <v>0</v>
      </c>
      <c r="HU186" s="431"/>
      <c r="HV186" s="10">
        <f>HU185*0.25</f>
        <v>0</v>
      </c>
      <c r="HW186" s="431"/>
      <c r="HX186" s="10">
        <f>HW185*0.5</f>
        <v>2195.6</v>
      </c>
      <c r="HY186" s="431"/>
      <c r="HZ186" s="10">
        <f>HY185*0.75</f>
        <v>2277.2249999999995</v>
      </c>
      <c r="IB186" s="437">
        <f>IA185*1</f>
        <v>3354.2</v>
      </c>
      <c r="ID186" s="431"/>
      <c r="IE186" s="10">
        <f>ID185*0.25</f>
        <v>0</v>
      </c>
      <c r="IF186" s="431"/>
      <c r="IG186" s="10">
        <f>IF185*0.5</f>
        <v>39.6</v>
      </c>
      <c r="IH186" s="431"/>
      <c r="II186" s="10">
        <f>IH185*0.75</f>
        <v>0</v>
      </c>
      <c r="IK186" s="10">
        <f>IJ185*1</f>
        <v>0</v>
      </c>
      <c r="IM186" s="431"/>
      <c r="IN186" s="10">
        <f>IM185*0.25</f>
        <v>0</v>
      </c>
      <c r="IO186" s="431"/>
      <c r="IP186" s="10">
        <f>IO185*0.5</f>
        <v>121.45</v>
      </c>
      <c r="IQ186" s="431"/>
      <c r="IR186" s="10">
        <f>IQ185*0.75</f>
        <v>209.85000000000082</v>
      </c>
      <c r="IT186" s="10">
        <f>IS185*1</f>
        <v>0</v>
      </c>
      <c r="IW186" s="10">
        <f>IV185*0.25</f>
        <v>0</v>
      </c>
      <c r="IY186" s="10">
        <f>IX185*0.5</f>
        <v>113.2</v>
      </c>
      <c r="JA186" s="10">
        <f>IZ185*0.75</f>
        <v>90.899999999999181</v>
      </c>
      <c r="JC186" s="10">
        <f>JB185*1</f>
        <v>93.700000000000273</v>
      </c>
      <c r="JE186" s="431"/>
      <c r="JF186" s="10">
        <f>JE185*0.25</f>
        <v>0</v>
      </c>
      <c r="JG186" s="431"/>
      <c r="JH186" s="10">
        <f>JG185*0.5</f>
        <v>105.95</v>
      </c>
      <c r="JI186" s="431"/>
      <c r="JJ186" s="10">
        <f>JI185*0.75</f>
        <v>287.84999999999945</v>
      </c>
      <c r="JL186" s="437">
        <f>JK185*1</f>
        <v>366.19999999999891</v>
      </c>
      <c r="JN186" s="431"/>
      <c r="JO186" s="10">
        <f>JN185*0.25</f>
        <v>0</v>
      </c>
      <c r="JP186" s="431"/>
      <c r="JQ186" s="10">
        <f>JP185*0.5</f>
        <v>147.85</v>
      </c>
      <c r="JR186" s="431"/>
      <c r="JS186" s="10">
        <f>JR185*0.75</f>
        <v>82.499999999997272</v>
      </c>
      <c r="JU186" s="10">
        <f>JT185*1</f>
        <v>0</v>
      </c>
      <c r="JW186" s="431"/>
      <c r="JX186" s="10">
        <f>JW185*0.25</f>
        <v>0</v>
      </c>
      <c r="JY186" s="431"/>
      <c r="JZ186" s="10">
        <f>JY185*0.5</f>
        <v>1655.1</v>
      </c>
      <c r="KA186" s="431"/>
      <c r="KB186" s="10">
        <f>KA185*0.75</f>
        <v>2729.4749999999995</v>
      </c>
      <c r="KD186" s="437">
        <f t="shared" ref="KD186" si="59">KC185*1</f>
        <v>1517.6999999999807</v>
      </c>
      <c r="KG186" s="10">
        <f>KF185*0.25</f>
        <v>0</v>
      </c>
      <c r="KI186" s="10">
        <f>KH185*0.5</f>
        <v>25.45</v>
      </c>
      <c r="KK186" s="10">
        <f>KJ185*0.75</f>
        <v>77.849999999999454</v>
      </c>
      <c r="KM186" s="10">
        <f>KL185*1</f>
        <v>64.999999999998181</v>
      </c>
      <c r="KO186" s="431"/>
      <c r="KP186" s="10">
        <f>KO185*0.25</f>
        <v>0</v>
      </c>
      <c r="KQ186" s="431"/>
      <c r="KR186" s="10">
        <f>KQ185*0.5</f>
        <v>0</v>
      </c>
      <c r="KS186" s="431"/>
      <c r="KT186" s="10">
        <f>KS185*0.75</f>
        <v>254.62500000000273</v>
      </c>
      <c r="KV186" s="10">
        <f>KU185*1</f>
        <v>0</v>
      </c>
      <c r="KX186" s="431"/>
      <c r="KY186" s="10">
        <f>KX185*0.25</f>
        <v>0</v>
      </c>
      <c r="KZ186" s="431"/>
      <c r="LA186" s="10">
        <f>KZ185*0.5</f>
        <v>0</v>
      </c>
      <c r="LB186" s="431"/>
      <c r="LC186" s="10">
        <f>LB185*0.75</f>
        <v>248.17500000000109</v>
      </c>
      <c r="LE186" s="10">
        <f>LD185*1</f>
        <v>0</v>
      </c>
      <c r="LG186" s="431"/>
      <c r="LH186" s="10">
        <f>LG185*0.25</f>
        <v>0</v>
      </c>
      <c r="LI186" s="431"/>
      <c r="LJ186" s="10">
        <f>LI185*0.5</f>
        <v>16.8</v>
      </c>
      <c r="LK186" s="29"/>
      <c r="LL186" s="10">
        <f>LK185*0.75</f>
        <v>71.699999999998909</v>
      </c>
      <c r="LM186" s="29"/>
      <c r="LN186" s="10">
        <f>LM185*1</f>
        <v>0</v>
      </c>
      <c r="LQ186" s="10">
        <f>LP185*0.25</f>
        <v>0</v>
      </c>
      <c r="LS186" s="10">
        <f>LR185*0.5</f>
        <v>102.6</v>
      </c>
      <c r="LU186" s="10">
        <f>LT185*0.75</f>
        <v>419.92499999999291</v>
      </c>
      <c r="LW186" s="10">
        <f>LV185*1</f>
        <v>435.10000000000036</v>
      </c>
      <c r="LY186" s="431"/>
      <c r="LZ186" s="10">
        <f>LY185*0.25</f>
        <v>0</v>
      </c>
      <c r="MA186" s="431"/>
      <c r="MB186" s="10">
        <f>MA185*0.5</f>
        <v>67.599999999999994</v>
      </c>
      <c r="MC186" s="431"/>
      <c r="MD186" s="10">
        <f>MC185*0.75</f>
        <v>3.5999999999939973</v>
      </c>
      <c r="MF186" s="10">
        <f>ME185*1</f>
        <v>0</v>
      </c>
      <c r="MH186" s="431"/>
      <c r="MI186" s="10">
        <f>MH185*0.25</f>
        <v>0</v>
      </c>
      <c r="MJ186" s="431"/>
      <c r="MK186" s="10">
        <f>MJ185*0.5</f>
        <v>398.3</v>
      </c>
      <c r="ML186" s="431"/>
      <c r="MM186" s="10">
        <f>ML185*0.75</f>
        <v>309.97499999998581</v>
      </c>
      <c r="MO186" s="437">
        <f>MN185*1</f>
        <v>1001.2000000000007</v>
      </c>
      <c r="MQ186" s="431"/>
      <c r="MR186" s="10">
        <f>MQ185*0.25</f>
        <v>0</v>
      </c>
      <c r="MS186" s="431"/>
      <c r="MT186" s="10">
        <f>MS185*0.5</f>
        <v>181.75</v>
      </c>
      <c r="MU186" s="431"/>
      <c r="MV186" s="10">
        <f>MU185*0.75</f>
        <v>208.12499999999454</v>
      </c>
      <c r="MX186" s="437">
        <f>MW185*1</f>
        <v>335.99999999999636</v>
      </c>
    </row>
    <row r="187" spans="1:363" s="60" customFormat="1" ht="15.75">
      <c r="A187" s="377"/>
      <c r="B187" s="381"/>
      <c r="C187" s="379"/>
      <c r="E187" s="85"/>
      <c r="G187" s="85"/>
      <c r="I187" s="85"/>
      <c r="L187" s="379"/>
      <c r="N187" s="85"/>
      <c r="P187" s="85"/>
      <c r="R187" s="85"/>
      <c r="U187" s="379"/>
      <c r="W187" s="85"/>
      <c r="Y187" s="85"/>
      <c r="Z187" s="382"/>
      <c r="AB187" s="382"/>
      <c r="AD187" s="379"/>
      <c r="AF187" s="380"/>
      <c r="AI187" s="382"/>
      <c r="AM187" s="379"/>
      <c r="AO187" s="380"/>
      <c r="AR187" s="382"/>
      <c r="AT187" s="382"/>
      <c r="AV187" s="379"/>
      <c r="AW187" s="235"/>
      <c r="AX187" s="380"/>
      <c r="AY187" s="235"/>
      <c r="BA187" s="382"/>
      <c r="BC187" s="382"/>
      <c r="BE187" s="379"/>
      <c r="BG187" s="380"/>
      <c r="BJ187" s="382"/>
      <c r="BL187" s="382"/>
      <c r="BN187" s="379"/>
      <c r="BP187" s="380"/>
      <c r="BW187" s="379"/>
      <c r="BX187" s="384"/>
      <c r="BY187" s="380"/>
      <c r="BZ187" s="384"/>
      <c r="CB187" s="385"/>
      <c r="CD187" s="385"/>
      <c r="CE187" s="456"/>
      <c r="CF187" s="379"/>
      <c r="CG187" s="456"/>
      <c r="CH187" s="380"/>
      <c r="CI187" s="456"/>
      <c r="CK187" s="382"/>
      <c r="CM187" s="382"/>
      <c r="CO187" s="379"/>
      <c r="CP187" s="456"/>
      <c r="CQ187" s="380"/>
      <c r="CR187" s="456"/>
      <c r="CT187" s="382"/>
      <c r="CV187" s="382"/>
      <c r="CX187" s="379"/>
      <c r="CY187" s="456"/>
      <c r="CZ187" s="380"/>
      <c r="DA187" s="456"/>
      <c r="DC187" s="382"/>
      <c r="DE187" s="382"/>
      <c r="DF187" s="456"/>
      <c r="DG187" s="379"/>
      <c r="DH187" s="456"/>
      <c r="DI187" s="380"/>
      <c r="DJ187" s="456"/>
      <c r="DL187" s="382"/>
      <c r="DN187" s="382"/>
      <c r="DP187" s="379"/>
      <c r="DQ187" s="456"/>
      <c r="DR187" s="380"/>
      <c r="DS187" s="456"/>
      <c r="DU187" s="382"/>
      <c r="DW187" s="382"/>
      <c r="DX187" s="456"/>
      <c r="DY187" s="379"/>
      <c r="DZ187" s="456"/>
      <c r="EA187" s="380"/>
      <c r="EB187" s="456"/>
      <c r="ED187" s="235"/>
      <c r="EF187" s="235"/>
      <c r="EH187" s="379"/>
      <c r="EI187" s="456"/>
      <c r="EJ187" s="380"/>
      <c r="EK187" s="456"/>
      <c r="EM187" s="382"/>
      <c r="EO187" s="382"/>
      <c r="EQ187" s="379"/>
      <c r="ER187" s="456"/>
      <c r="ES187" s="380"/>
      <c r="ET187" s="456"/>
      <c r="EV187" s="382"/>
      <c r="EX187" s="382"/>
      <c r="EZ187" s="379"/>
      <c r="FA187" s="456"/>
      <c r="FB187" s="380"/>
      <c r="FC187" s="456"/>
      <c r="FE187" s="235"/>
      <c r="FG187" s="235"/>
      <c r="FH187" s="456"/>
      <c r="FI187" s="379"/>
      <c r="FJ187" s="456"/>
      <c r="FK187" s="380"/>
      <c r="FL187" s="456"/>
      <c r="FN187" s="382"/>
      <c r="FP187" s="382"/>
      <c r="FQ187" s="456"/>
      <c r="FR187" s="379"/>
      <c r="FS187" s="456"/>
      <c r="FT187" s="380"/>
      <c r="FU187" s="456"/>
      <c r="FW187" s="382"/>
      <c r="FY187" s="382"/>
      <c r="GA187" s="379"/>
      <c r="GB187" s="456"/>
      <c r="GC187" s="380"/>
      <c r="GD187" s="456"/>
      <c r="GF187" s="235"/>
      <c r="GH187" s="235"/>
      <c r="GJ187" s="379"/>
      <c r="GK187" s="456"/>
      <c r="GL187" s="380"/>
      <c r="GM187" s="456"/>
      <c r="GO187" s="382"/>
      <c r="GQ187" s="382"/>
      <c r="GR187" s="456"/>
      <c r="GS187" s="379"/>
      <c r="GT187" s="456"/>
      <c r="GU187" s="380"/>
      <c r="GV187" s="456"/>
      <c r="GX187" s="382"/>
      <c r="GZ187" s="382"/>
      <c r="HB187" s="379"/>
      <c r="HD187" s="380"/>
      <c r="HK187" s="379"/>
      <c r="HL187" s="456"/>
      <c r="HM187" s="380"/>
      <c r="HN187" s="456"/>
      <c r="HP187" s="456"/>
      <c r="HT187" s="379"/>
      <c r="HU187" s="456"/>
      <c r="HV187" s="380"/>
      <c r="HW187" s="456"/>
      <c r="HY187" s="456"/>
      <c r="IB187" s="456"/>
      <c r="IC187" s="379"/>
      <c r="ID187" s="456"/>
      <c r="IE187" s="380"/>
      <c r="IF187" s="456"/>
      <c r="IH187" s="456"/>
      <c r="IL187" s="379"/>
      <c r="IM187" s="456"/>
      <c r="IN187" s="380"/>
      <c r="IO187" s="456"/>
      <c r="IQ187" s="456"/>
      <c r="IU187" s="379"/>
      <c r="IW187" s="380"/>
      <c r="JD187" s="379"/>
      <c r="JE187" s="456"/>
      <c r="JF187" s="380"/>
      <c r="JG187" s="456"/>
      <c r="JI187" s="456"/>
      <c r="JL187" s="456"/>
      <c r="JM187" s="379"/>
      <c r="JN187" s="456"/>
      <c r="JO187" s="380"/>
      <c r="JP187" s="456"/>
      <c r="JR187" s="456"/>
      <c r="JV187" s="379"/>
      <c r="JW187" s="456"/>
      <c r="JX187" s="380"/>
      <c r="JY187" s="456"/>
      <c r="KA187" s="456"/>
      <c r="KD187" s="456"/>
      <c r="KE187" s="379"/>
      <c r="KG187" s="380"/>
      <c r="KN187" s="379"/>
      <c r="KO187" s="456"/>
      <c r="KP187" s="380"/>
      <c r="KQ187" s="456"/>
      <c r="KS187" s="456"/>
      <c r="KW187" s="379"/>
      <c r="KX187" s="456"/>
      <c r="KY187" s="380"/>
      <c r="KZ187" s="456"/>
      <c r="LB187" s="456"/>
      <c r="LF187" s="379"/>
      <c r="LG187" s="456"/>
      <c r="LH187" s="380"/>
      <c r="LI187" s="456"/>
      <c r="LK187" s="383"/>
      <c r="LM187" s="383"/>
      <c r="LO187" s="379"/>
      <c r="LQ187" s="380"/>
      <c r="LX187" s="379"/>
      <c r="LY187" s="456"/>
      <c r="LZ187" s="380"/>
      <c r="MA187" s="456"/>
      <c r="MC187" s="456"/>
      <c r="MG187" s="379"/>
      <c r="MH187" s="456"/>
      <c r="MI187" s="380"/>
      <c r="MJ187" s="456"/>
      <c r="ML187" s="456"/>
      <c r="MO187" s="456"/>
      <c r="MP187" s="379"/>
      <c r="MQ187" s="456"/>
      <c r="MR187" s="380"/>
      <c r="MS187" s="456"/>
      <c r="MU187" s="456"/>
      <c r="MX187" s="456"/>
      <c r="MY187" s="379"/>
    </row>
    <row r="188" spans="1:363" ht="18">
      <c r="A188" s="62" t="s">
        <v>988</v>
      </c>
      <c r="B188" s="69"/>
      <c r="D188"/>
      <c r="E188" s="1" t="s">
        <v>190</v>
      </c>
      <c r="G188" s="1" t="s">
        <v>186</v>
      </c>
      <c r="H188">
        <v>205.8</v>
      </c>
      <c r="I188" s="1" t="s">
        <v>187</v>
      </c>
      <c r="J188" s="157">
        <v>365.8</v>
      </c>
      <c r="K188" s="1" t="s">
        <v>188</v>
      </c>
      <c r="N188" s="1" t="s">
        <v>190</v>
      </c>
      <c r="P188" s="1" t="s">
        <v>186</v>
      </c>
      <c r="Q188">
        <v>157.30000000000001</v>
      </c>
      <c r="R188" s="1" t="s">
        <v>187</v>
      </c>
      <c r="S188" s="168">
        <v>293</v>
      </c>
      <c r="T188" s="1" t="s">
        <v>188</v>
      </c>
      <c r="W188" s="1" t="s">
        <v>190</v>
      </c>
      <c r="Y188" s="1" t="s">
        <v>186</v>
      </c>
      <c r="Z188" s="168">
        <v>266.40000000000055</v>
      </c>
      <c r="AA188" s="1" t="s">
        <v>187</v>
      </c>
      <c r="AB188" s="168">
        <v>374.99999999999977</v>
      </c>
      <c r="AC188" s="1" t="s">
        <v>188</v>
      </c>
      <c r="AF188" s="1" t="s">
        <v>190</v>
      </c>
      <c r="AH188" s="1" t="s">
        <v>186</v>
      </c>
      <c r="AI188" s="168">
        <v>258.00000000000045</v>
      </c>
      <c r="AJ188" s="1" t="s">
        <v>187</v>
      </c>
      <c r="AK188" s="168">
        <v>122.90000000000009</v>
      </c>
      <c r="AL188" s="1" t="s">
        <v>188</v>
      </c>
      <c r="AO188" s="1" t="s">
        <v>190</v>
      </c>
      <c r="AQ188" s="1" t="s">
        <v>186</v>
      </c>
      <c r="AR188" s="168">
        <v>266.5</v>
      </c>
      <c r="AS188" s="1" t="s">
        <v>187</v>
      </c>
      <c r="AT188" s="168">
        <v>57.000000000001819</v>
      </c>
      <c r="AU188" s="1" t="s">
        <v>188</v>
      </c>
      <c r="AW188" s="31"/>
      <c r="AX188" s="1" t="s">
        <v>190</v>
      </c>
      <c r="AZ188" s="1" t="s">
        <v>186</v>
      </c>
      <c r="BA188" s="168">
        <v>728.89999999999918</v>
      </c>
      <c r="BB188" s="1" t="s">
        <v>187</v>
      </c>
      <c r="BC188" s="168">
        <v>598.50000000000182</v>
      </c>
      <c r="BD188" s="1" t="s">
        <v>188</v>
      </c>
      <c r="BG188" s="1" t="s">
        <v>190</v>
      </c>
      <c r="BI188" s="1" t="s">
        <v>186</v>
      </c>
      <c r="BJ188" s="168">
        <v>576.099999999999</v>
      </c>
      <c r="BK188" s="1" t="s">
        <v>187</v>
      </c>
      <c r="BL188" s="168">
        <v>452.29999999999927</v>
      </c>
      <c r="BM188" s="1" t="s">
        <v>188</v>
      </c>
      <c r="BP188" s="1" t="s">
        <v>190</v>
      </c>
      <c r="BR188" s="1" t="s">
        <v>186</v>
      </c>
      <c r="BS188" s="168">
        <v>346.49999999999864</v>
      </c>
      <c r="BT188" s="1" t="s">
        <v>187</v>
      </c>
      <c r="BU188" s="168">
        <v>232.90000000000055</v>
      </c>
      <c r="BV188" s="1" t="s">
        <v>188</v>
      </c>
      <c r="BX188" s="173"/>
      <c r="BY188" s="1" t="s">
        <v>190</v>
      </c>
      <c r="BZ188" s="173"/>
      <c r="CA188" s="1" t="s">
        <v>186</v>
      </c>
      <c r="CB188" s="176">
        <v>333.39999999999918</v>
      </c>
      <c r="CC188" s="1" t="s">
        <v>187</v>
      </c>
      <c r="CD188" s="427">
        <v>4.4000000000032742</v>
      </c>
      <c r="CE188" s="432" t="s">
        <v>188</v>
      </c>
      <c r="CG188" s="431"/>
      <c r="CH188" s="1" t="s">
        <v>190</v>
      </c>
      <c r="CI188" s="431"/>
      <c r="CJ188" s="1" t="s">
        <v>186</v>
      </c>
      <c r="CK188" s="168">
        <v>741.60000000000218</v>
      </c>
      <c r="CL188" s="1" t="s">
        <v>187</v>
      </c>
      <c r="CM188" s="168"/>
      <c r="CN188" s="1" t="s">
        <v>188</v>
      </c>
      <c r="CP188" s="431"/>
      <c r="CQ188" s="1" t="s">
        <v>190</v>
      </c>
      <c r="CR188" s="431"/>
      <c r="CS188" s="1" t="s">
        <v>186</v>
      </c>
      <c r="CT188" s="168">
        <v>172.09999999999945</v>
      </c>
      <c r="CU188" s="1" t="s">
        <v>187</v>
      </c>
      <c r="CV188" s="168"/>
      <c r="CW188" s="1" t="s">
        <v>188</v>
      </c>
      <c r="CY188" s="431"/>
      <c r="CZ188" s="1" t="s">
        <v>190</v>
      </c>
      <c r="DA188" s="431"/>
      <c r="DB188" s="1" t="s">
        <v>186</v>
      </c>
      <c r="DC188" s="168">
        <v>111.50000000000182</v>
      </c>
      <c r="DD188" s="1" t="s">
        <v>187</v>
      </c>
      <c r="DE188" s="545">
        <v>79.900000000001455</v>
      </c>
      <c r="DF188" s="432" t="s">
        <v>188</v>
      </c>
      <c r="DH188" s="431"/>
      <c r="DI188" s="1" t="s">
        <v>190</v>
      </c>
      <c r="DJ188" s="431"/>
      <c r="DK188" s="1" t="s">
        <v>186</v>
      </c>
      <c r="DL188" s="168">
        <v>192.00000000000182</v>
      </c>
      <c r="DM188" s="1" t="s">
        <v>187</v>
      </c>
      <c r="DN188" s="168"/>
      <c r="DO188" s="1" t="s">
        <v>188</v>
      </c>
      <c r="DQ188" s="431"/>
      <c r="DR188" s="1" t="s">
        <v>190</v>
      </c>
      <c r="DS188" s="431"/>
      <c r="DT188" s="1" t="s">
        <v>186</v>
      </c>
      <c r="DU188" s="496">
        <v>184.00000000000182</v>
      </c>
      <c r="DV188" s="1" t="s">
        <v>187</v>
      </c>
      <c r="DW188" s="545">
        <v>263.20000000000255</v>
      </c>
      <c r="DX188" s="432" t="s">
        <v>188</v>
      </c>
      <c r="DZ188" s="431"/>
      <c r="EA188" s="1" t="s">
        <v>190</v>
      </c>
      <c r="EB188" s="431"/>
      <c r="EC188" s="1" t="s">
        <v>186</v>
      </c>
      <c r="ED188" s="168">
        <v>340.90000000000146</v>
      </c>
      <c r="EE188" s="1" t="s">
        <v>187</v>
      </c>
      <c r="EF188" s="168"/>
      <c r="EG188" s="1" t="s">
        <v>188</v>
      </c>
      <c r="EI188" s="431"/>
      <c r="EJ188" s="1" t="s">
        <v>190</v>
      </c>
      <c r="EK188" s="431"/>
      <c r="EL188" s="1" t="s">
        <v>186</v>
      </c>
      <c r="EM188" s="496">
        <v>163.5</v>
      </c>
      <c r="EN188" s="1" t="s">
        <v>187</v>
      </c>
      <c r="EO188" s="213"/>
      <c r="EP188" s="1" t="s">
        <v>188</v>
      </c>
      <c r="ER188" s="431"/>
      <c r="ES188" s="1" t="s">
        <v>190</v>
      </c>
      <c r="ET188" s="431"/>
      <c r="EU188" s="1" t="s">
        <v>186</v>
      </c>
      <c r="EV188" s="168">
        <v>421.89999999999964</v>
      </c>
      <c r="EW188" s="1" t="s">
        <v>187</v>
      </c>
      <c r="EX188" s="168"/>
      <c r="EY188" s="1" t="s">
        <v>188</v>
      </c>
      <c r="FA188" s="431"/>
      <c r="FB188" s="1" t="s">
        <v>190</v>
      </c>
      <c r="FC188" s="431"/>
      <c r="FD188" s="1" t="s">
        <v>186</v>
      </c>
      <c r="FE188" s="496">
        <v>209.19999999999982</v>
      </c>
      <c r="FF188" s="1" t="s">
        <v>187</v>
      </c>
      <c r="FG188" s="427">
        <v>80.999999999996362</v>
      </c>
      <c r="FH188" s="432" t="s">
        <v>188</v>
      </c>
      <c r="FJ188" s="431"/>
      <c r="FK188" s="1" t="s">
        <v>190</v>
      </c>
      <c r="FL188" s="431"/>
      <c r="FM188" s="1" t="s">
        <v>186</v>
      </c>
      <c r="FN188" s="496">
        <v>344.10000000000036</v>
      </c>
      <c r="FO188" s="1" t="s">
        <v>187</v>
      </c>
      <c r="FP188" s="545">
        <v>505.60000000000036</v>
      </c>
      <c r="FQ188" s="432" t="s">
        <v>188</v>
      </c>
      <c r="FS188" s="431"/>
      <c r="FT188" s="1" t="s">
        <v>190</v>
      </c>
      <c r="FU188" s="431"/>
      <c r="FV188" s="1" t="s">
        <v>186</v>
      </c>
      <c r="FW188" s="496">
        <v>172.89999999999964</v>
      </c>
      <c r="FX188" s="1" t="s">
        <v>187</v>
      </c>
      <c r="FY188" s="213"/>
      <c r="FZ188" s="1" t="s">
        <v>188</v>
      </c>
      <c r="GB188" s="431"/>
      <c r="GC188" s="1" t="s">
        <v>190</v>
      </c>
      <c r="GD188" s="431"/>
      <c r="GE188" s="1" t="s">
        <v>186</v>
      </c>
      <c r="GF188" s="168">
        <v>242.5</v>
      </c>
      <c r="GG188" s="1" t="s">
        <v>187</v>
      </c>
      <c r="GH188" s="168"/>
      <c r="GI188" s="1" t="s">
        <v>188</v>
      </c>
      <c r="GK188" s="431"/>
      <c r="GL188" s="1" t="s">
        <v>190</v>
      </c>
      <c r="GM188" s="431"/>
      <c r="GN188" s="1" t="s">
        <v>186</v>
      </c>
      <c r="GO188" s="496">
        <v>1733.1000000000058</v>
      </c>
      <c r="GP188" s="1" t="s">
        <v>187</v>
      </c>
      <c r="GQ188" s="545">
        <v>1662.0000000000055</v>
      </c>
      <c r="GR188" s="432" t="s">
        <v>188</v>
      </c>
      <c r="GT188" s="431"/>
      <c r="GU188" s="1" t="s">
        <v>190</v>
      </c>
      <c r="GV188" s="431"/>
      <c r="GW188" s="1" t="s">
        <v>186</v>
      </c>
      <c r="GX188" s="496">
        <v>299.90000000000146</v>
      </c>
      <c r="GY188" s="1" t="s">
        <v>187</v>
      </c>
      <c r="GZ188" s="213"/>
      <c r="HA188" s="1" t="s">
        <v>188</v>
      </c>
      <c r="HD188" s="1" t="s">
        <v>190</v>
      </c>
      <c r="HF188" s="1" t="s">
        <v>186</v>
      </c>
      <c r="HG188" s="168">
        <v>466.40000000000509</v>
      </c>
      <c r="HH188" s="1" t="s">
        <v>187</v>
      </c>
      <c r="HI188" s="168">
        <v>1012.8000000000011</v>
      </c>
      <c r="HJ188" s="1" t="s">
        <v>188</v>
      </c>
      <c r="HL188" s="431"/>
      <c r="HM188" s="1" t="s">
        <v>190</v>
      </c>
      <c r="HN188" s="431"/>
      <c r="HO188" s="1" t="s">
        <v>186</v>
      </c>
      <c r="HP188" s="496">
        <v>743.70000000000255</v>
      </c>
      <c r="HQ188" s="1" t="s">
        <v>187</v>
      </c>
      <c r="HR188" s="213"/>
      <c r="HS188" s="1" t="s">
        <v>188</v>
      </c>
      <c r="HU188" s="431"/>
      <c r="HV188" s="1" t="s">
        <v>190</v>
      </c>
      <c r="HW188" s="431"/>
      <c r="HX188" s="1" t="s">
        <v>186</v>
      </c>
      <c r="HY188" s="496">
        <v>3982.0999999999985</v>
      </c>
      <c r="HZ188" s="1" t="s">
        <v>187</v>
      </c>
      <c r="IA188" s="545">
        <v>4282.4999999999973</v>
      </c>
      <c r="IB188" s="432" t="s">
        <v>188</v>
      </c>
      <c r="ID188" s="431"/>
      <c r="IE188" s="1" t="s">
        <v>190</v>
      </c>
      <c r="IF188" s="431"/>
      <c r="IG188" s="1" t="s">
        <v>186</v>
      </c>
      <c r="IH188" s="496">
        <v>181.20000000000073</v>
      </c>
      <c r="II188" s="1" t="s">
        <v>187</v>
      </c>
      <c r="IJ188" s="213"/>
      <c r="IK188" s="1" t="s">
        <v>188</v>
      </c>
      <c r="IM188" s="431"/>
      <c r="IN188" s="1" t="s">
        <v>190</v>
      </c>
      <c r="IO188" s="431"/>
      <c r="IP188" s="1" t="s">
        <v>186</v>
      </c>
      <c r="IQ188" s="168">
        <v>199.50000000000364</v>
      </c>
      <c r="IR188" s="1" t="s">
        <v>187</v>
      </c>
      <c r="IS188" s="168"/>
      <c r="IT188" s="1" t="s">
        <v>188</v>
      </c>
      <c r="IW188" s="1" t="s">
        <v>190</v>
      </c>
      <c r="IY188" s="1" t="s">
        <v>186</v>
      </c>
      <c r="IZ188" s="213">
        <v>427.10000000000218</v>
      </c>
      <c r="JA188" s="1" t="s">
        <v>187</v>
      </c>
      <c r="JB188" s="168">
        <v>322.70000000000073</v>
      </c>
      <c r="JC188" s="1" t="s">
        <v>188</v>
      </c>
      <c r="JE188" s="431"/>
      <c r="JF188" s="1" t="s">
        <v>190</v>
      </c>
      <c r="JG188" s="431"/>
      <c r="JH188" s="1" t="s">
        <v>186</v>
      </c>
      <c r="JI188" s="496">
        <v>335.79999999999563</v>
      </c>
      <c r="JJ188" s="1" t="s">
        <v>187</v>
      </c>
      <c r="JK188" s="427">
        <v>417.19999999999891</v>
      </c>
      <c r="JL188" s="432" t="s">
        <v>188</v>
      </c>
      <c r="JN188" s="431"/>
      <c r="JO188" s="1" t="s">
        <v>190</v>
      </c>
      <c r="JP188" s="431"/>
      <c r="JQ188" s="1" t="s">
        <v>186</v>
      </c>
      <c r="JR188" s="496">
        <v>356.19999999999709</v>
      </c>
      <c r="JS188" s="1" t="s">
        <v>187</v>
      </c>
      <c r="JT188" s="213"/>
      <c r="JU188" s="1" t="s">
        <v>188</v>
      </c>
      <c r="JW188" s="431"/>
      <c r="JX188" s="1" t="s">
        <v>190</v>
      </c>
      <c r="JY188" s="431"/>
      <c r="JZ188" s="1" t="s">
        <v>186</v>
      </c>
      <c r="KA188" s="168">
        <v>561.80000000000291</v>
      </c>
      <c r="KB188" s="1" t="s">
        <v>187</v>
      </c>
      <c r="KC188" s="545">
        <v>3494.4000000001306</v>
      </c>
      <c r="KD188" s="432" t="s">
        <v>188</v>
      </c>
      <c r="KG188" s="1" t="s">
        <v>190</v>
      </c>
      <c r="KI188" s="1" t="s">
        <v>186</v>
      </c>
      <c r="KJ188" s="168">
        <v>183.19999999999345</v>
      </c>
      <c r="KK188" s="1" t="s">
        <v>187</v>
      </c>
      <c r="KL188" s="213">
        <v>33.000000000000909</v>
      </c>
      <c r="KM188" s="1" t="s">
        <v>188</v>
      </c>
      <c r="KO188" s="431"/>
      <c r="KP188" s="1" t="s">
        <v>190</v>
      </c>
      <c r="KQ188" s="431"/>
      <c r="KR188" s="1" t="s">
        <v>186</v>
      </c>
      <c r="KS188" s="496">
        <v>413.59999999999491</v>
      </c>
      <c r="KT188" s="1" t="s">
        <v>187</v>
      </c>
      <c r="KU188" s="213"/>
      <c r="KV188" s="1" t="s">
        <v>188</v>
      </c>
      <c r="KX188" s="431"/>
      <c r="KY188" s="1" t="s">
        <v>190</v>
      </c>
      <c r="KZ188" s="431"/>
      <c r="LA188" s="1" t="s">
        <v>186</v>
      </c>
      <c r="LB188" s="168">
        <v>393.29999999999563</v>
      </c>
      <c r="LC188" s="1" t="s">
        <v>187</v>
      </c>
      <c r="LD188" s="168"/>
      <c r="LE188" s="1" t="s">
        <v>188</v>
      </c>
      <c r="LG188" s="431"/>
      <c r="LH188" s="1" t="s">
        <v>190</v>
      </c>
      <c r="LI188" s="431"/>
      <c r="LJ188" s="1" t="s">
        <v>186</v>
      </c>
      <c r="LK188" s="185">
        <v>97.499999999999091</v>
      </c>
      <c r="LL188" s="1" t="s">
        <v>187</v>
      </c>
      <c r="LM188" s="185"/>
      <c r="LN188" s="1" t="s">
        <v>188</v>
      </c>
      <c r="LQ188" s="1" t="s">
        <v>190</v>
      </c>
      <c r="LS188" s="1" t="s">
        <v>186</v>
      </c>
      <c r="LT188" s="168">
        <v>285.20000000000073</v>
      </c>
      <c r="LU188" s="1" t="s">
        <v>187</v>
      </c>
      <c r="LV188" s="168">
        <v>242.20000000000073</v>
      </c>
      <c r="LW188" s="1" t="s">
        <v>188</v>
      </c>
      <c r="LY188" s="431"/>
      <c r="LZ188" s="1" t="s">
        <v>190</v>
      </c>
      <c r="MA188" s="431"/>
      <c r="MB188" s="1" t="s">
        <v>186</v>
      </c>
      <c r="MC188" s="168">
        <v>494.40000000000146</v>
      </c>
      <c r="MD188" s="1" t="s">
        <v>187</v>
      </c>
      <c r="ME188" s="168"/>
      <c r="MF188" s="1" t="s">
        <v>188</v>
      </c>
      <c r="MH188" s="431"/>
      <c r="MI188" s="1" t="s">
        <v>190</v>
      </c>
      <c r="MJ188" s="431"/>
      <c r="MK188" s="1" t="s">
        <v>186</v>
      </c>
      <c r="ML188" s="466">
        <v>336.20000000000073</v>
      </c>
      <c r="MM188" s="1" t="s">
        <v>187</v>
      </c>
      <c r="MN188" s="588">
        <v>743.79999999999382</v>
      </c>
      <c r="MO188" s="432" t="s">
        <v>188</v>
      </c>
      <c r="MQ188" s="431"/>
      <c r="MR188" s="1" t="s">
        <v>190</v>
      </c>
      <c r="MS188" s="431"/>
      <c r="MT188" s="1" t="s">
        <v>186</v>
      </c>
      <c r="MU188" s="431">
        <v>140.00000000000364</v>
      </c>
      <c r="MV188" s="1" t="s">
        <v>187</v>
      </c>
      <c r="MW188" s="545">
        <v>298.50000000001091</v>
      </c>
      <c r="MX188" s="432" t="s">
        <v>188</v>
      </c>
    </row>
    <row r="189" spans="1:363" ht="18">
      <c r="A189" s="128" t="s">
        <v>2985</v>
      </c>
      <c r="B189" s="69">
        <f>SUM(D189:AAP189)</f>
        <v>29489.575000000157</v>
      </c>
      <c r="D189"/>
      <c r="E189" s="10">
        <f>D188*0.25</f>
        <v>0</v>
      </c>
      <c r="G189" s="10">
        <f>F188*0.5</f>
        <v>0</v>
      </c>
      <c r="I189" s="10">
        <f>H188*0.75</f>
        <v>154.35000000000002</v>
      </c>
      <c r="K189" s="10">
        <f>J188*1</f>
        <v>365.8</v>
      </c>
      <c r="N189" s="10">
        <f>M188*0.25</f>
        <v>0</v>
      </c>
      <c r="P189" s="10">
        <f>O188*0.5</f>
        <v>0</v>
      </c>
      <c r="R189" s="10">
        <f>Q188*0.75</f>
        <v>117.97500000000001</v>
      </c>
      <c r="T189" s="10">
        <f>S188*1</f>
        <v>293</v>
      </c>
      <c r="W189" s="10">
        <f>V188*0.25</f>
        <v>0</v>
      </c>
      <c r="Y189" s="10">
        <f>X188*0.5</f>
        <v>0</v>
      </c>
      <c r="Z189" s="165"/>
      <c r="AA189" s="10">
        <f>Z188*0.75</f>
        <v>199.80000000000041</v>
      </c>
      <c r="AC189" s="10">
        <f>AB188*1</f>
        <v>374.99999999999977</v>
      </c>
      <c r="AF189" s="10">
        <f>AE188*0.25</f>
        <v>0</v>
      </c>
      <c r="AH189" s="10">
        <f>AG188*0.5</f>
        <v>0</v>
      </c>
      <c r="AI189" s="165"/>
      <c r="AJ189" s="10">
        <f>AI188*0.75</f>
        <v>193.50000000000034</v>
      </c>
      <c r="AK189" s="165"/>
      <c r="AL189" s="10">
        <f>AK188*1</f>
        <v>122.90000000000009</v>
      </c>
      <c r="AO189" s="10">
        <f>AN188*0.25</f>
        <v>0</v>
      </c>
      <c r="AQ189" s="10">
        <f>AP188*0.5</f>
        <v>0</v>
      </c>
      <c r="AR189" s="165"/>
      <c r="AS189" s="10">
        <f>AR188*0.75</f>
        <v>199.875</v>
      </c>
      <c r="AT189" s="165"/>
      <c r="AU189" s="10">
        <f>AT188*1</f>
        <v>57.000000000001819</v>
      </c>
      <c r="AW189" s="31"/>
      <c r="AX189" s="10">
        <f>AW188*0.25</f>
        <v>0</v>
      </c>
      <c r="AZ189" s="10">
        <f>AY188*0.5</f>
        <v>0</v>
      </c>
      <c r="BA189" s="165"/>
      <c r="BB189" s="10">
        <f>BA188*0.75</f>
        <v>546.67499999999939</v>
      </c>
      <c r="BD189" s="10">
        <f>BC188*1</f>
        <v>598.50000000000182</v>
      </c>
      <c r="BG189" s="10">
        <f>BF188*0.25</f>
        <v>0</v>
      </c>
      <c r="BI189" s="10">
        <f>BH188*0.5</f>
        <v>0</v>
      </c>
      <c r="BJ189" s="165"/>
      <c r="BK189" s="10">
        <f>BJ188*0.75</f>
        <v>432.07499999999925</v>
      </c>
      <c r="BL189" s="165"/>
      <c r="BM189" s="10">
        <f>BL188*1</f>
        <v>452.29999999999927</v>
      </c>
      <c r="BP189" s="10">
        <f>BO188*0.25</f>
        <v>0</v>
      </c>
      <c r="BR189" s="10">
        <f>BQ188*0.5</f>
        <v>0</v>
      </c>
      <c r="BT189" s="10">
        <f>BS188*0.75</f>
        <v>259.87499999999898</v>
      </c>
      <c r="BV189" s="10">
        <f>BU188*1</f>
        <v>232.90000000000055</v>
      </c>
      <c r="BX189" s="173"/>
      <c r="BY189" s="10">
        <f>BX188*0.25</f>
        <v>0</v>
      </c>
      <c r="BZ189" s="173"/>
      <c r="CA189" s="10">
        <f>BZ188*0.5</f>
        <v>0</v>
      </c>
      <c r="CB189" s="177"/>
      <c r="CC189" s="10">
        <f>CB188*0.75</f>
        <v>250.04999999999939</v>
      </c>
      <c r="CD189" s="177"/>
      <c r="CE189" s="437">
        <f>CD188*1</f>
        <v>4.4000000000032742</v>
      </c>
      <c r="CG189" s="431"/>
      <c r="CH189" s="10">
        <f>CG188*0.25</f>
        <v>0</v>
      </c>
      <c r="CI189" s="431"/>
      <c r="CJ189" s="10">
        <f>CI188*0.5</f>
        <v>0</v>
      </c>
      <c r="CK189" s="165"/>
      <c r="CL189" s="10">
        <f>CK188*0.75</f>
        <v>556.20000000000164</v>
      </c>
      <c r="CM189" s="165"/>
      <c r="CN189" s="10">
        <f>CM188*1</f>
        <v>0</v>
      </c>
      <c r="CP189" s="431"/>
      <c r="CQ189" s="10">
        <f>CP188*0.25</f>
        <v>0</v>
      </c>
      <c r="CR189" s="431"/>
      <c r="CS189" s="10">
        <f>CR188*0.5</f>
        <v>0</v>
      </c>
      <c r="CT189" s="165"/>
      <c r="CU189" s="10">
        <f>CT188*0.75</f>
        <v>129.07499999999959</v>
      </c>
      <c r="CV189" s="165"/>
      <c r="CW189" s="10">
        <f>CV188*1</f>
        <v>0</v>
      </c>
      <c r="CY189" s="431"/>
      <c r="CZ189" s="10">
        <f>CY188*0.25</f>
        <v>0</v>
      </c>
      <c r="DA189" s="431"/>
      <c r="DB189" s="10">
        <f>DA188*0.5</f>
        <v>0</v>
      </c>
      <c r="DC189" s="165"/>
      <c r="DD189" s="10">
        <f>DC188*0.75</f>
        <v>83.625000000001364</v>
      </c>
      <c r="DE189" s="165"/>
      <c r="DF189" s="437">
        <f>DE188*1</f>
        <v>79.900000000001455</v>
      </c>
      <c r="DH189" s="431"/>
      <c r="DI189" s="10">
        <f>DH188*0.25</f>
        <v>0</v>
      </c>
      <c r="DJ189" s="431"/>
      <c r="DK189" s="10">
        <f>DJ188*0.5</f>
        <v>0</v>
      </c>
      <c r="DL189" s="165"/>
      <c r="DM189" s="10">
        <f>DL188*0.75</f>
        <v>144.00000000000136</v>
      </c>
      <c r="DN189" s="165"/>
      <c r="DO189" s="10">
        <f>DN188*1</f>
        <v>0</v>
      </c>
      <c r="DQ189" s="431"/>
      <c r="DR189" s="10">
        <f>DQ188*0.25</f>
        <v>0</v>
      </c>
      <c r="DS189" s="431"/>
      <c r="DT189" s="10">
        <f>DS188*0.5</f>
        <v>0</v>
      </c>
      <c r="DU189" s="165"/>
      <c r="DV189" s="10">
        <f>DU188*0.75</f>
        <v>138.00000000000136</v>
      </c>
      <c r="DW189" s="165"/>
      <c r="DX189" s="437">
        <f>DW188*1</f>
        <v>263.20000000000255</v>
      </c>
      <c r="DZ189" s="431"/>
      <c r="EA189" s="10">
        <f>DZ188*0.25</f>
        <v>0</v>
      </c>
      <c r="EB189" s="431"/>
      <c r="EC189" s="10">
        <f>EB188*0.5</f>
        <v>0</v>
      </c>
      <c r="ED189" s="31"/>
      <c r="EE189" s="10">
        <f>ED188*0.75</f>
        <v>255.67500000000109</v>
      </c>
      <c r="EF189" s="31"/>
      <c r="EG189" s="10">
        <f>EF188*1</f>
        <v>0</v>
      </c>
      <c r="EI189" s="431"/>
      <c r="EJ189" s="10">
        <f>EI188*0.25</f>
        <v>0</v>
      </c>
      <c r="EK189" s="431"/>
      <c r="EL189" s="10">
        <f>EK188*0.5</f>
        <v>0</v>
      </c>
      <c r="EM189" s="165"/>
      <c r="EN189" s="10">
        <f>EM188*0.75</f>
        <v>122.625</v>
      </c>
      <c r="EO189" s="165"/>
      <c r="EP189" s="10">
        <f>EO188*1</f>
        <v>0</v>
      </c>
      <c r="ER189" s="431"/>
      <c r="ES189" s="10">
        <f>ER188*0.25</f>
        <v>0</v>
      </c>
      <c r="ET189" s="431"/>
      <c r="EU189" s="10">
        <f>ET188*0.5</f>
        <v>0</v>
      </c>
      <c r="EV189" s="165"/>
      <c r="EW189" s="10">
        <f>EV188*0.75</f>
        <v>316.42499999999973</v>
      </c>
      <c r="EX189" s="165"/>
      <c r="EY189" s="10">
        <f>EX188*1</f>
        <v>0</v>
      </c>
      <c r="FA189" s="431"/>
      <c r="FB189" s="10">
        <f>FA188*0.25</f>
        <v>0</v>
      </c>
      <c r="FC189" s="431"/>
      <c r="FD189" s="10">
        <f>FC188*0.5</f>
        <v>0</v>
      </c>
      <c r="FE189" s="31"/>
      <c r="FF189" s="10">
        <f>FE188*0.75</f>
        <v>156.89999999999986</v>
      </c>
      <c r="FG189" s="31"/>
      <c r="FH189" s="437">
        <f>FG188*1</f>
        <v>80.999999999996362</v>
      </c>
      <c r="FJ189" s="431"/>
      <c r="FK189" s="10">
        <f>FJ188*0.25</f>
        <v>0</v>
      </c>
      <c r="FL189" s="431"/>
      <c r="FM189" s="10">
        <f>FL188*0.5</f>
        <v>0</v>
      </c>
      <c r="FN189" s="165"/>
      <c r="FO189" s="10">
        <f>FN188*0.75</f>
        <v>258.07500000000027</v>
      </c>
      <c r="FP189" s="165"/>
      <c r="FQ189" s="437">
        <f>FP188*1</f>
        <v>505.60000000000036</v>
      </c>
      <c r="FS189" s="431"/>
      <c r="FT189" s="10">
        <f>FS188*0.25</f>
        <v>0</v>
      </c>
      <c r="FU189" s="431"/>
      <c r="FV189" s="10">
        <f>FU188*0.5</f>
        <v>0</v>
      </c>
      <c r="FW189" s="165"/>
      <c r="FX189" s="10">
        <f>FW188*0.75</f>
        <v>129.67499999999973</v>
      </c>
      <c r="FY189" s="165"/>
      <c r="FZ189" s="10">
        <f>FY188*1</f>
        <v>0</v>
      </c>
      <c r="GB189" s="431"/>
      <c r="GC189" s="10">
        <f>GB188*0.25</f>
        <v>0</v>
      </c>
      <c r="GD189" s="431"/>
      <c r="GE189" s="10">
        <f>GD188*0.5</f>
        <v>0</v>
      </c>
      <c r="GF189" s="31"/>
      <c r="GG189" s="10">
        <f>GF188*0.75</f>
        <v>181.875</v>
      </c>
      <c r="GH189" s="31"/>
      <c r="GI189" s="10">
        <f>GH188*1</f>
        <v>0</v>
      </c>
      <c r="GK189" s="431"/>
      <c r="GL189" s="10">
        <f>GK188*0.25</f>
        <v>0</v>
      </c>
      <c r="GM189" s="431"/>
      <c r="GN189" s="10">
        <f>GM188*0.5</f>
        <v>0</v>
      </c>
      <c r="GO189" s="165"/>
      <c r="GP189" s="10">
        <f>GO188*0.75</f>
        <v>1299.8250000000044</v>
      </c>
      <c r="GQ189" s="165"/>
      <c r="GR189" s="437">
        <f>GQ188*1</f>
        <v>1662.0000000000055</v>
      </c>
      <c r="GT189" s="431"/>
      <c r="GU189" s="10">
        <f>GT188*0.25</f>
        <v>0</v>
      </c>
      <c r="GV189" s="431"/>
      <c r="GW189" s="10">
        <f>GV188*0.5</f>
        <v>0</v>
      </c>
      <c r="GX189" s="165"/>
      <c r="GY189" s="10">
        <f>GX188*0.75</f>
        <v>224.92500000000109</v>
      </c>
      <c r="GZ189" s="165"/>
      <c r="HA189" s="10">
        <f>GZ188*1</f>
        <v>0</v>
      </c>
      <c r="HD189" s="10">
        <f>HC188*0.25</f>
        <v>0</v>
      </c>
      <c r="HF189" s="10">
        <f>HE188*0.5</f>
        <v>0</v>
      </c>
      <c r="HH189" s="10">
        <f>HG188*0.75</f>
        <v>349.80000000000382</v>
      </c>
      <c r="HJ189" s="10">
        <f>HI188*1</f>
        <v>1012.8000000000011</v>
      </c>
      <c r="HL189" s="431"/>
      <c r="HM189" s="10">
        <f>HL188*0.25</f>
        <v>0</v>
      </c>
      <c r="HN189" s="431"/>
      <c r="HO189" s="10">
        <f>HN188*0.5</f>
        <v>0</v>
      </c>
      <c r="HP189" s="431"/>
      <c r="HQ189" s="10">
        <f>HP188*0.75</f>
        <v>557.77500000000191</v>
      </c>
      <c r="HS189" s="10">
        <f>HR188*1</f>
        <v>0</v>
      </c>
      <c r="HU189" s="431"/>
      <c r="HV189" s="10">
        <f>HU188*0.25</f>
        <v>0</v>
      </c>
      <c r="HW189" s="431"/>
      <c r="HX189" s="10">
        <f>HW188*0.5</f>
        <v>0</v>
      </c>
      <c r="HY189" s="431"/>
      <c r="HZ189" s="10">
        <f>HY188*0.75</f>
        <v>2986.5749999999989</v>
      </c>
      <c r="IB189" s="437">
        <f>IA188*1</f>
        <v>4282.4999999999973</v>
      </c>
      <c r="ID189" s="431"/>
      <c r="IE189" s="10">
        <f>ID188*0.25</f>
        <v>0</v>
      </c>
      <c r="IF189" s="431"/>
      <c r="IG189" s="10">
        <f>IF188*0.5</f>
        <v>0</v>
      </c>
      <c r="IH189" s="431"/>
      <c r="II189" s="10">
        <f>IH188*0.75</f>
        <v>135.90000000000055</v>
      </c>
      <c r="IK189" s="10">
        <f>IJ188*1</f>
        <v>0</v>
      </c>
      <c r="IM189" s="431"/>
      <c r="IN189" s="10">
        <f>IM188*0.25</f>
        <v>0</v>
      </c>
      <c r="IO189" s="431"/>
      <c r="IP189" s="10">
        <f>IO188*0.5</f>
        <v>0</v>
      </c>
      <c r="IQ189" s="431"/>
      <c r="IR189" s="10">
        <f>IQ188*0.75</f>
        <v>149.62500000000273</v>
      </c>
      <c r="IT189" s="10">
        <f>IS188*1</f>
        <v>0</v>
      </c>
      <c r="IW189" s="10">
        <f>IV188*0.25</f>
        <v>0</v>
      </c>
      <c r="IY189" s="10">
        <f>IX188*0.5</f>
        <v>0</v>
      </c>
      <c r="JA189" s="10">
        <f>IZ188*0.75</f>
        <v>320.32500000000164</v>
      </c>
      <c r="JC189" s="10">
        <f>JB188*1</f>
        <v>322.70000000000073</v>
      </c>
      <c r="JE189" s="431"/>
      <c r="JF189" s="10">
        <f>JE188*0.25</f>
        <v>0</v>
      </c>
      <c r="JG189" s="431"/>
      <c r="JH189" s="10">
        <f>JG188*0.5</f>
        <v>0</v>
      </c>
      <c r="JI189" s="431"/>
      <c r="JJ189" s="10">
        <f>JI188*0.75</f>
        <v>251.84999999999673</v>
      </c>
      <c r="JL189" s="437">
        <f>JK188*1</f>
        <v>417.19999999999891</v>
      </c>
      <c r="JN189" s="431"/>
      <c r="JO189" s="10">
        <f>JN188*0.25</f>
        <v>0</v>
      </c>
      <c r="JP189" s="431"/>
      <c r="JQ189" s="10">
        <f>JP188*0.5</f>
        <v>0</v>
      </c>
      <c r="JR189" s="431"/>
      <c r="JS189" s="10">
        <f>JR188*0.75</f>
        <v>267.14999999999782</v>
      </c>
      <c r="JU189" s="10">
        <f>JT188*1</f>
        <v>0</v>
      </c>
      <c r="JW189" s="431"/>
      <c r="JX189" s="10">
        <f>JW188*0.25</f>
        <v>0</v>
      </c>
      <c r="JY189" s="431"/>
      <c r="JZ189" s="10">
        <f>JY188*0.5</f>
        <v>0</v>
      </c>
      <c r="KA189" s="431"/>
      <c r="KB189" s="10">
        <f>KA188*0.75</f>
        <v>421.35000000000218</v>
      </c>
      <c r="KD189" s="437">
        <f t="shared" ref="KD189" si="60">KC188*1</f>
        <v>3494.4000000001306</v>
      </c>
      <c r="KG189" s="10">
        <f>KF188*0.25</f>
        <v>0</v>
      </c>
      <c r="KI189" s="10">
        <f>KH188*0.5</f>
        <v>0</v>
      </c>
      <c r="KK189" s="10">
        <f>KJ188*0.75</f>
        <v>137.39999999999509</v>
      </c>
      <c r="KM189" s="10">
        <f>KL188*1</f>
        <v>33.000000000000909</v>
      </c>
      <c r="KO189" s="431"/>
      <c r="KP189" s="10">
        <f>KO188*0.25</f>
        <v>0</v>
      </c>
      <c r="KQ189" s="431"/>
      <c r="KR189" s="10">
        <f>KQ188*0.5</f>
        <v>0</v>
      </c>
      <c r="KS189" s="431"/>
      <c r="KT189" s="10">
        <f>KS188*0.75</f>
        <v>310.19999999999618</v>
      </c>
      <c r="KV189" s="10">
        <f>KU188*1</f>
        <v>0</v>
      </c>
      <c r="KX189" s="431"/>
      <c r="KY189" s="10">
        <f>KX188*0.25</f>
        <v>0</v>
      </c>
      <c r="KZ189" s="431"/>
      <c r="LA189" s="10">
        <f>KZ188*0.5</f>
        <v>0</v>
      </c>
      <c r="LB189" s="431"/>
      <c r="LC189" s="10">
        <f>LB188*0.75</f>
        <v>294.97499999999673</v>
      </c>
      <c r="LE189" s="10">
        <f>LD188*1</f>
        <v>0</v>
      </c>
      <c r="LG189" s="431"/>
      <c r="LH189" s="10">
        <f>LG188*0.25</f>
        <v>0</v>
      </c>
      <c r="LI189" s="431"/>
      <c r="LJ189" s="10">
        <f>LI188*0.5</f>
        <v>0</v>
      </c>
      <c r="LK189" s="29"/>
      <c r="LL189" s="10">
        <f>LK188*0.75</f>
        <v>73.124999999999318</v>
      </c>
      <c r="LM189" s="29"/>
      <c r="LN189" s="10">
        <f>LM188*1</f>
        <v>0</v>
      </c>
      <c r="LQ189" s="10">
        <f>LP188*0.25</f>
        <v>0</v>
      </c>
      <c r="LS189" s="10">
        <f>LR188*0.5</f>
        <v>0</v>
      </c>
      <c r="LU189" s="10">
        <f>LT188*0.75</f>
        <v>213.90000000000055</v>
      </c>
      <c r="LW189" s="10">
        <f>LV188*1</f>
        <v>242.20000000000073</v>
      </c>
      <c r="LY189" s="431"/>
      <c r="LZ189" s="10">
        <f>LY188*0.25</f>
        <v>0</v>
      </c>
      <c r="MA189" s="431"/>
      <c r="MB189" s="10">
        <f>MA188*0.5</f>
        <v>0</v>
      </c>
      <c r="MC189" s="431"/>
      <c r="MD189" s="10">
        <f>MC188*0.75</f>
        <v>370.80000000000109</v>
      </c>
      <c r="MF189" s="10">
        <f>ME188*1</f>
        <v>0</v>
      </c>
      <c r="MH189" s="431"/>
      <c r="MI189" s="10">
        <f>MH188*0.25</f>
        <v>0</v>
      </c>
      <c r="MJ189" s="431"/>
      <c r="MK189" s="10">
        <f>MJ188*0.5</f>
        <v>0</v>
      </c>
      <c r="ML189" s="431"/>
      <c r="MM189" s="10">
        <f>ML188*0.75</f>
        <v>252.15000000000055</v>
      </c>
      <c r="MO189" s="437">
        <f>MN188*1</f>
        <v>743.79999999999382</v>
      </c>
      <c r="MQ189" s="431"/>
      <c r="MR189" s="10">
        <f>MQ188*0.25</f>
        <v>0</v>
      </c>
      <c r="MS189" s="431"/>
      <c r="MT189" s="10">
        <f>MS188*0.5</f>
        <v>0</v>
      </c>
      <c r="MU189" s="431"/>
      <c r="MV189" s="10">
        <f>MU188*0.75</f>
        <v>105.00000000000273</v>
      </c>
      <c r="MX189" s="437">
        <f>MW188*1</f>
        <v>298.50000000001091</v>
      </c>
    </row>
    <row r="190" spans="1:363" s="60" customFormat="1" ht="15.75">
      <c r="A190" s="61"/>
      <c r="B190" s="381"/>
      <c r="C190" s="379"/>
      <c r="E190" s="380"/>
      <c r="G190" s="380"/>
      <c r="L190" s="379"/>
      <c r="N190" s="380"/>
      <c r="P190" s="380"/>
      <c r="U190" s="379"/>
      <c r="W190" s="380"/>
      <c r="Y190" s="380"/>
      <c r="Z190" s="382"/>
      <c r="AD190" s="379"/>
      <c r="AF190" s="380"/>
      <c r="AI190" s="382"/>
      <c r="AK190" s="382"/>
      <c r="AM190" s="379"/>
      <c r="AO190" s="380"/>
      <c r="AR190" s="382"/>
      <c r="AT190" s="382"/>
      <c r="AV190" s="379"/>
      <c r="AW190" s="235"/>
      <c r="AX190" s="380"/>
      <c r="AY190" s="235"/>
      <c r="BA190" s="382"/>
      <c r="BE190" s="379"/>
      <c r="BG190" s="380"/>
      <c r="BJ190" s="382"/>
      <c r="BL190" s="382"/>
      <c r="BN190" s="379"/>
      <c r="BP190" s="380"/>
      <c r="BW190" s="379"/>
      <c r="BX190" s="384"/>
      <c r="BY190" s="380"/>
      <c r="BZ190" s="384"/>
      <c r="CB190" s="385"/>
      <c r="CD190" s="385"/>
      <c r="CE190" s="456"/>
      <c r="CF190" s="379"/>
      <c r="CG190" s="456"/>
      <c r="CH190" s="380"/>
      <c r="CI190" s="456"/>
      <c r="CK190" s="382"/>
      <c r="CM190" s="382"/>
      <c r="CO190" s="379"/>
      <c r="CP190" s="456"/>
      <c r="CQ190" s="380"/>
      <c r="CR190" s="456"/>
      <c r="CT190" s="382"/>
      <c r="CV190" s="382"/>
      <c r="CX190" s="379"/>
      <c r="CY190" s="456"/>
      <c r="CZ190" s="380"/>
      <c r="DA190" s="456"/>
      <c r="DC190" s="382"/>
      <c r="DE190" s="382"/>
      <c r="DF190" s="456"/>
      <c r="DG190" s="379"/>
      <c r="DH190" s="456"/>
      <c r="DI190" s="380"/>
      <c r="DJ190" s="456"/>
      <c r="DL190" s="382"/>
      <c r="DN190" s="382"/>
      <c r="DP190" s="379"/>
      <c r="DQ190" s="456"/>
      <c r="DR190" s="380"/>
      <c r="DS190" s="456"/>
      <c r="DU190" s="382"/>
      <c r="DW190" s="382"/>
      <c r="DX190" s="456"/>
      <c r="DY190" s="379"/>
      <c r="DZ190" s="456"/>
      <c r="EA190" s="380"/>
      <c r="EB190" s="456"/>
      <c r="ED190" s="235"/>
      <c r="EF190" s="235"/>
      <c r="EH190" s="379"/>
      <c r="EI190" s="456"/>
      <c r="EJ190" s="380"/>
      <c r="EK190" s="456"/>
      <c r="EM190" s="382"/>
      <c r="EO190" s="382"/>
      <c r="EQ190" s="379"/>
      <c r="ER190" s="456"/>
      <c r="ES190" s="380"/>
      <c r="ET190" s="456"/>
      <c r="EV190" s="382"/>
      <c r="EX190" s="382"/>
      <c r="EZ190" s="379"/>
      <c r="FA190" s="456"/>
      <c r="FB190" s="380"/>
      <c r="FC190" s="456"/>
      <c r="FE190" s="235"/>
      <c r="FG190" s="235"/>
      <c r="FH190" s="456"/>
      <c r="FI190" s="379"/>
      <c r="FJ190" s="456"/>
      <c r="FK190" s="380"/>
      <c r="FL190" s="456"/>
      <c r="FN190" s="382"/>
      <c r="FP190" s="382"/>
      <c r="FQ190" s="456"/>
      <c r="FR190" s="379"/>
      <c r="FS190" s="456"/>
      <c r="FT190" s="380"/>
      <c r="FU190" s="456"/>
      <c r="FW190" s="382"/>
      <c r="FY190" s="382"/>
      <c r="GA190" s="379"/>
      <c r="GB190" s="456"/>
      <c r="GC190" s="380"/>
      <c r="GD190" s="456"/>
      <c r="GF190" s="235"/>
      <c r="GH190" s="235"/>
      <c r="GJ190" s="379"/>
      <c r="GK190" s="456"/>
      <c r="GL190" s="380"/>
      <c r="GM190" s="456"/>
      <c r="GO190" s="382"/>
      <c r="GQ190" s="382"/>
      <c r="GR190" s="456"/>
      <c r="GS190" s="379"/>
      <c r="GT190" s="456"/>
      <c r="GU190" s="380"/>
      <c r="GV190" s="456"/>
      <c r="GX190" s="382"/>
      <c r="GZ190" s="382"/>
      <c r="HB190" s="379"/>
      <c r="HD190" s="380"/>
      <c r="HK190" s="379"/>
      <c r="HL190" s="456"/>
      <c r="HM190" s="380"/>
      <c r="HN190" s="456"/>
      <c r="HP190" s="456"/>
      <c r="HT190" s="379"/>
      <c r="HU190" s="456"/>
      <c r="HV190" s="380"/>
      <c r="HW190" s="456"/>
      <c r="HY190" s="456"/>
      <c r="IB190" s="456"/>
      <c r="IC190" s="379"/>
      <c r="ID190" s="456"/>
      <c r="IE190" s="380"/>
      <c r="IF190" s="456"/>
      <c r="IH190" s="456"/>
      <c r="IL190" s="379"/>
      <c r="IM190" s="456"/>
      <c r="IN190" s="380"/>
      <c r="IO190" s="456"/>
      <c r="IQ190" s="456"/>
      <c r="IU190" s="379"/>
      <c r="IW190" s="380"/>
      <c r="JD190" s="379"/>
      <c r="JE190" s="456"/>
      <c r="JF190" s="380"/>
      <c r="JG190" s="456"/>
      <c r="JI190" s="456"/>
      <c r="JL190" s="456"/>
      <c r="JM190" s="379"/>
      <c r="JN190" s="456"/>
      <c r="JO190" s="380"/>
      <c r="JP190" s="456"/>
      <c r="JR190" s="456"/>
      <c r="JV190" s="379"/>
      <c r="JW190" s="456"/>
      <c r="JX190" s="380"/>
      <c r="JY190" s="456"/>
      <c r="KA190" s="456"/>
      <c r="KD190" s="456"/>
      <c r="KE190" s="379"/>
      <c r="KG190" s="380"/>
      <c r="KN190" s="379"/>
      <c r="KO190" s="456"/>
      <c r="KP190" s="380"/>
      <c r="KQ190" s="456"/>
      <c r="KS190" s="456"/>
      <c r="KW190" s="379"/>
      <c r="KX190" s="456"/>
      <c r="KY190" s="380"/>
      <c r="KZ190" s="456"/>
      <c r="LB190" s="456"/>
      <c r="LF190" s="379"/>
      <c r="LG190" s="456"/>
      <c r="LH190" s="380"/>
      <c r="LI190" s="456"/>
      <c r="LK190" s="383"/>
      <c r="LM190" s="383"/>
      <c r="LO190" s="379"/>
      <c r="LQ190" s="380"/>
      <c r="LX190" s="379"/>
      <c r="LY190" s="456"/>
      <c r="LZ190" s="380"/>
      <c r="MA190" s="456"/>
      <c r="MC190" s="456"/>
      <c r="MG190" s="379"/>
      <c r="MH190" s="456"/>
      <c r="MI190" s="380"/>
      <c r="MJ190" s="456"/>
      <c r="ML190" s="456"/>
      <c r="MO190" s="456"/>
      <c r="MP190" s="379"/>
      <c r="MQ190" s="456"/>
      <c r="MR190" s="380"/>
      <c r="MS190" s="456"/>
      <c r="MU190" s="456"/>
      <c r="MX190" s="456"/>
      <c r="MY190" s="379"/>
    </row>
    <row r="191" spans="1:363" ht="18">
      <c r="A191" s="62" t="s">
        <v>31</v>
      </c>
      <c r="B191" s="69"/>
      <c r="D191">
        <v>542</v>
      </c>
      <c r="E191" s="1" t="s">
        <v>190</v>
      </c>
      <c r="F191">
        <v>595.9</v>
      </c>
      <c r="G191" s="1" t="s">
        <v>186</v>
      </c>
      <c r="H191">
        <v>372.9</v>
      </c>
      <c r="I191" s="1" t="s">
        <v>187</v>
      </c>
      <c r="J191" s="157">
        <v>456.4</v>
      </c>
      <c r="K191" s="1" t="s">
        <v>188</v>
      </c>
      <c r="M191">
        <v>1.1000000000000001</v>
      </c>
      <c r="N191" s="1" t="s">
        <v>190</v>
      </c>
      <c r="O191">
        <v>56</v>
      </c>
      <c r="P191" s="1" t="s">
        <v>186</v>
      </c>
      <c r="Q191">
        <v>120</v>
      </c>
      <c r="R191" s="1" t="s">
        <v>187</v>
      </c>
      <c r="S191" s="168">
        <v>317.99999999999989</v>
      </c>
      <c r="T191" s="1" t="s">
        <v>188</v>
      </c>
      <c r="V191">
        <v>599.6</v>
      </c>
      <c r="W191" s="1" t="s">
        <v>190</v>
      </c>
      <c r="X191">
        <v>586.70000000000005</v>
      </c>
      <c r="Y191" s="1" t="s">
        <v>186</v>
      </c>
      <c r="Z191" s="168">
        <v>997.80000000000041</v>
      </c>
      <c r="AA191" s="1" t="s">
        <v>187</v>
      </c>
      <c r="AB191" s="168">
        <v>693.19999999999982</v>
      </c>
      <c r="AC191" s="1" t="s">
        <v>188</v>
      </c>
      <c r="AE191">
        <v>131.19999999999999</v>
      </c>
      <c r="AF191" s="1" t="s">
        <v>190</v>
      </c>
      <c r="AG191">
        <v>162.19999999999999</v>
      </c>
      <c r="AH191" s="1" t="s">
        <v>186</v>
      </c>
      <c r="AI191" s="168">
        <v>98.5</v>
      </c>
      <c r="AJ191" s="1" t="s">
        <v>187</v>
      </c>
      <c r="AK191" s="168">
        <v>127.5</v>
      </c>
      <c r="AL191" s="1" t="s">
        <v>188</v>
      </c>
      <c r="AN191">
        <v>191</v>
      </c>
      <c r="AO191" s="1" t="s">
        <v>190</v>
      </c>
      <c r="AP191">
        <v>452.5</v>
      </c>
      <c r="AQ191" s="1" t="s">
        <v>186</v>
      </c>
      <c r="AR191" s="168">
        <v>334.09999999999991</v>
      </c>
      <c r="AS191" s="1" t="s">
        <v>187</v>
      </c>
      <c r="AT191" s="168">
        <v>43.499999999999545</v>
      </c>
      <c r="AU191" s="1" t="s">
        <v>188</v>
      </c>
      <c r="AW191" s="31">
        <v>479.8</v>
      </c>
      <c r="AX191" s="1" t="s">
        <v>190</v>
      </c>
      <c r="AY191" s="31">
        <v>428.3</v>
      </c>
      <c r="AZ191" s="1" t="s">
        <v>186</v>
      </c>
      <c r="BA191" s="168">
        <v>780.30000000000018</v>
      </c>
      <c r="BB191" s="1" t="s">
        <v>187</v>
      </c>
      <c r="BC191" s="168">
        <v>542.60000000000036</v>
      </c>
      <c r="BD191" s="1" t="s">
        <v>188</v>
      </c>
      <c r="BF191">
        <v>818.8</v>
      </c>
      <c r="BG191" s="1" t="s">
        <v>190</v>
      </c>
      <c r="BH191">
        <v>473.5</v>
      </c>
      <c r="BI191" s="1" t="s">
        <v>186</v>
      </c>
      <c r="BJ191" s="168">
        <v>907.10000000000127</v>
      </c>
      <c r="BK191" s="1" t="s">
        <v>187</v>
      </c>
      <c r="BL191" s="168">
        <v>439.70000000000073</v>
      </c>
      <c r="BM191" s="1" t="s">
        <v>188</v>
      </c>
      <c r="BO191">
        <v>423</v>
      </c>
      <c r="BP191" s="1" t="s">
        <v>190</v>
      </c>
      <c r="BQ191">
        <v>416.2</v>
      </c>
      <c r="BR191" s="1" t="s">
        <v>186</v>
      </c>
      <c r="BS191" s="168">
        <v>682.14999999999964</v>
      </c>
      <c r="BT191" s="1" t="s">
        <v>187</v>
      </c>
      <c r="BU191" s="168">
        <v>434.59999999999991</v>
      </c>
      <c r="BV191" s="1" t="s">
        <v>188</v>
      </c>
      <c r="BX191" s="90">
        <v>33.199999999999818</v>
      </c>
      <c r="BY191" s="1" t="s">
        <v>190</v>
      </c>
      <c r="BZ191" s="90">
        <v>8.3999999999996362</v>
      </c>
      <c r="CA191" s="1" t="s">
        <v>186</v>
      </c>
      <c r="CB191" s="176">
        <v>142.39999999999873</v>
      </c>
      <c r="CC191" s="1" t="s">
        <v>187</v>
      </c>
      <c r="CD191" s="427">
        <v>0</v>
      </c>
      <c r="CE191" s="432" t="s">
        <v>188</v>
      </c>
      <c r="CG191" s="431">
        <v>496.3</v>
      </c>
      <c r="CH191" s="1" t="s">
        <v>190</v>
      </c>
      <c r="CI191" s="431">
        <v>692.2</v>
      </c>
      <c r="CJ191" s="1" t="s">
        <v>186</v>
      </c>
      <c r="CK191" s="168">
        <v>1026.9999999999982</v>
      </c>
      <c r="CL191" s="1" t="s">
        <v>187</v>
      </c>
      <c r="CM191" s="168"/>
      <c r="CN191" s="1" t="s">
        <v>188</v>
      </c>
      <c r="CP191" s="431">
        <v>55.5</v>
      </c>
      <c r="CQ191" s="1" t="s">
        <v>190</v>
      </c>
      <c r="CR191" s="431">
        <v>320.3</v>
      </c>
      <c r="CS191" s="1" t="s">
        <v>186</v>
      </c>
      <c r="CT191" s="168">
        <v>228.39999999999873</v>
      </c>
      <c r="CU191" s="1" t="s">
        <v>187</v>
      </c>
      <c r="CV191" s="168"/>
      <c r="CW191" s="1" t="s">
        <v>188</v>
      </c>
      <c r="CY191" s="431">
        <v>317.7</v>
      </c>
      <c r="CZ191" s="1" t="s">
        <v>190</v>
      </c>
      <c r="DA191" s="431">
        <v>360.1</v>
      </c>
      <c r="DB191" s="1" t="s">
        <v>186</v>
      </c>
      <c r="DC191" s="168">
        <v>142.29999999999836</v>
      </c>
      <c r="DD191" s="1" t="s">
        <v>187</v>
      </c>
      <c r="DE191" s="545">
        <v>144.00000000000182</v>
      </c>
      <c r="DF191" s="432" t="s">
        <v>188</v>
      </c>
      <c r="DH191" s="431">
        <v>101.8</v>
      </c>
      <c r="DI191" s="1" t="s">
        <v>190</v>
      </c>
      <c r="DJ191" s="431">
        <v>411.5</v>
      </c>
      <c r="DK191" s="1" t="s">
        <v>186</v>
      </c>
      <c r="DL191" s="168">
        <v>267.19999999999982</v>
      </c>
      <c r="DM191" s="1" t="s">
        <v>187</v>
      </c>
      <c r="DN191" s="168"/>
      <c r="DO191" s="1" t="s">
        <v>188</v>
      </c>
      <c r="DQ191" s="431">
        <v>80.5</v>
      </c>
      <c r="DR191" s="1" t="s">
        <v>190</v>
      </c>
      <c r="DS191" s="431">
        <v>456.2</v>
      </c>
      <c r="DT191" s="1" t="s">
        <v>186</v>
      </c>
      <c r="DU191" s="496">
        <v>367.59999999999945</v>
      </c>
      <c r="DV191" s="1" t="s">
        <v>187</v>
      </c>
      <c r="DW191" s="545">
        <v>59.600000000000364</v>
      </c>
      <c r="DX191" s="432" t="s">
        <v>188</v>
      </c>
      <c r="DZ191" s="431">
        <v>182.8</v>
      </c>
      <c r="EA191" s="1" t="s">
        <v>190</v>
      </c>
      <c r="EB191" s="431">
        <v>841.2</v>
      </c>
      <c r="EC191" s="1" t="s">
        <v>186</v>
      </c>
      <c r="ED191" s="168">
        <v>822.80000000000109</v>
      </c>
      <c r="EE191" s="1" t="s">
        <v>187</v>
      </c>
      <c r="EF191" s="168"/>
      <c r="EG191" s="1" t="s">
        <v>188</v>
      </c>
      <c r="EI191" s="431">
        <v>221.5</v>
      </c>
      <c r="EJ191" s="1" t="s">
        <v>190</v>
      </c>
      <c r="EK191" s="431">
        <v>400.5</v>
      </c>
      <c r="EL191" s="1" t="s">
        <v>186</v>
      </c>
      <c r="EM191" s="496">
        <v>95.800000000001091</v>
      </c>
      <c r="EN191" s="1" t="s">
        <v>187</v>
      </c>
      <c r="EO191" s="213"/>
      <c r="EP191" s="1" t="s">
        <v>188</v>
      </c>
      <c r="ER191" s="431">
        <v>81.5</v>
      </c>
      <c r="ES191" s="1" t="s">
        <v>190</v>
      </c>
      <c r="ET191" s="431">
        <v>354.7</v>
      </c>
      <c r="EU191" s="1" t="s">
        <v>186</v>
      </c>
      <c r="EV191" s="168">
        <v>380.39999999999964</v>
      </c>
      <c r="EW191" s="1" t="s">
        <v>187</v>
      </c>
      <c r="EX191" s="168"/>
      <c r="EY191" s="1" t="s">
        <v>188</v>
      </c>
      <c r="FA191" s="431">
        <v>67.900000000000006</v>
      </c>
      <c r="FB191" s="1" t="s">
        <v>190</v>
      </c>
      <c r="FC191" s="431">
        <v>306</v>
      </c>
      <c r="FD191" s="1" t="s">
        <v>186</v>
      </c>
      <c r="FE191" s="496">
        <v>417.5</v>
      </c>
      <c r="FF191" s="1" t="s">
        <v>187</v>
      </c>
      <c r="FG191" s="427">
        <v>332.90000000000146</v>
      </c>
      <c r="FH191" s="432" t="s">
        <v>188</v>
      </c>
      <c r="FJ191" s="431">
        <v>261.60000000000002</v>
      </c>
      <c r="FK191" s="1" t="s">
        <v>190</v>
      </c>
      <c r="FL191" s="431">
        <v>285.5</v>
      </c>
      <c r="FM191" s="1" t="s">
        <v>186</v>
      </c>
      <c r="FN191" s="496">
        <v>429.24999999999818</v>
      </c>
      <c r="FO191" s="1" t="s">
        <v>187</v>
      </c>
      <c r="FP191" s="545">
        <v>640.59999999999854</v>
      </c>
      <c r="FQ191" s="432" t="s">
        <v>188</v>
      </c>
      <c r="FS191" s="431">
        <v>628.9</v>
      </c>
      <c r="FT191" s="1" t="s">
        <v>190</v>
      </c>
      <c r="FU191" s="431">
        <v>936.7</v>
      </c>
      <c r="FV191" s="1" t="s">
        <v>186</v>
      </c>
      <c r="FW191" s="496">
        <v>592.29999999999745</v>
      </c>
      <c r="FX191" s="1" t="s">
        <v>187</v>
      </c>
      <c r="FY191" s="213"/>
      <c r="FZ191" s="1" t="s">
        <v>188</v>
      </c>
      <c r="GB191" s="431">
        <v>214.1</v>
      </c>
      <c r="GC191" s="1" t="s">
        <v>190</v>
      </c>
      <c r="GD191" s="431">
        <v>144</v>
      </c>
      <c r="GE191" s="1" t="s">
        <v>186</v>
      </c>
      <c r="GF191" s="168">
        <v>0</v>
      </c>
      <c r="GG191" s="1" t="s">
        <v>187</v>
      </c>
      <c r="GH191" s="168"/>
      <c r="GI191" s="1" t="s">
        <v>188</v>
      </c>
      <c r="GK191" s="431">
        <v>4043.3</v>
      </c>
      <c r="GL191" s="1" t="s">
        <v>190</v>
      </c>
      <c r="GM191" s="431">
        <v>2313.1</v>
      </c>
      <c r="GN191" s="1" t="s">
        <v>186</v>
      </c>
      <c r="GO191" s="496">
        <v>3774.549999999992</v>
      </c>
      <c r="GP191" s="1" t="s">
        <v>187</v>
      </c>
      <c r="GQ191" s="545">
        <v>1175.3000000000011</v>
      </c>
      <c r="GR191" s="432" t="s">
        <v>188</v>
      </c>
      <c r="GT191" s="431">
        <v>551.4</v>
      </c>
      <c r="GU191" s="1" t="s">
        <v>190</v>
      </c>
      <c r="GV191" s="431">
        <v>673.5</v>
      </c>
      <c r="GW191" s="1" t="s">
        <v>186</v>
      </c>
      <c r="GX191" s="496">
        <v>523.59999999999309</v>
      </c>
      <c r="GY191" s="1" t="s">
        <v>187</v>
      </c>
      <c r="GZ191" s="213"/>
      <c r="HA191" s="1" t="s">
        <v>188</v>
      </c>
      <c r="HC191">
        <v>521</v>
      </c>
      <c r="HD191" s="1" t="s">
        <v>190</v>
      </c>
      <c r="HE191">
        <v>477.8</v>
      </c>
      <c r="HF191" s="1" t="s">
        <v>186</v>
      </c>
      <c r="HG191" s="168">
        <v>503.19999999999709</v>
      </c>
      <c r="HH191" s="1" t="s">
        <v>187</v>
      </c>
      <c r="HI191" s="168">
        <v>993.80000000000109</v>
      </c>
      <c r="HJ191" s="1" t="s">
        <v>188</v>
      </c>
      <c r="HL191" s="431">
        <v>340.5</v>
      </c>
      <c r="HM191" s="1" t="s">
        <v>190</v>
      </c>
      <c r="HN191" s="431">
        <v>1184.7</v>
      </c>
      <c r="HO191" s="1" t="s">
        <v>186</v>
      </c>
      <c r="HP191" s="496">
        <v>815.79999999999927</v>
      </c>
      <c r="HQ191" s="1" t="s">
        <v>187</v>
      </c>
      <c r="HR191" s="213"/>
      <c r="HS191" s="1" t="s">
        <v>188</v>
      </c>
      <c r="HU191" s="431">
        <v>3795.9</v>
      </c>
      <c r="HV191" s="1" t="s">
        <v>190</v>
      </c>
      <c r="HW191" s="431">
        <v>4469.3</v>
      </c>
      <c r="HX191" s="1" t="s">
        <v>186</v>
      </c>
      <c r="HY191" s="496">
        <v>4053.3999999999942</v>
      </c>
      <c r="HZ191" s="1" t="s">
        <v>187</v>
      </c>
      <c r="IA191" s="545">
        <v>4773.100000000004</v>
      </c>
      <c r="IB191" s="432" t="s">
        <v>188</v>
      </c>
      <c r="ID191" s="431">
        <v>166.5</v>
      </c>
      <c r="IE191" s="1" t="s">
        <v>190</v>
      </c>
      <c r="IF191" s="431">
        <v>292.8</v>
      </c>
      <c r="IG191" s="1" t="s">
        <v>186</v>
      </c>
      <c r="IH191" s="496">
        <v>0</v>
      </c>
      <c r="II191" s="1" t="s">
        <v>187</v>
      </c>
      <c r="IJ191" s="213"/>
      <c r="IK191" s="1" t="s">
        <v>188</v>
      </c>
      <c r="IM191" s="431">
        <v>233.1</v>
      </c>
      <c r="IN191" s="1" t="s">
        <v>190</v>
      </c>
      <c r="IO191" s="431">
        <v>368.1</v>
      </c>
      <c r="IP191" s="1" t="s">
        <v>186</v>
      </c>
      <c r="IQ191" s="168">
        <v>346.99999999999636</v>
      </c>
      <c r="IR191" s="1" t="s">
        <v>187</v>
      </c>
      <c r="IS191" s="168"/>
      <c r="IT191" s="1" t="s">
        <v>188</v>
      </c>
      <c r="IV191">
        <v>824.4</v>
      </c>
      <c r="IW191" s="1" t="s">
        <v>190</v>
      </c>
      <c r="IX191">
        <v>259.5</v>
      </c>
      <c r="IY191" s="1" t="s">
        <v>186</v>
      </c>
      <c r="IZ191" s="213">
        <v>349.5</v>
      </c>
      <c r="JA191" s="1" t="s">
        <v>187</v>
      </c>
      <c r="JB191" s="168">
        <v>425.10000000000173</v>
      </c>
      <c r="JC191" s="1" t="s">
        <v>188</v>
      </c>
      <c r="JE191" s="431">
        <v>618.4</v>
      </c>
      <c r="JF191" s="1" t="s">
        <v>190</v>
      </c>
      <c r="JG191" s="431">
        <v>372.1</v>
      </c>
      <c r="JH191" s="1" t="s">
        <v>186</v>
      </c>
      <c r="JI191" s="496">
        <v>222.39999999999782</v>
      </c>
      <c r="JJ191" s="1" t="s">
        <v>187</v>
      </c>
      <c r="JK191" s="427">
        <v>472.79999999999927</v>
      </c>
      <c r="JL191" s="432" t="s">
        <v>188</v>
      </c>
      <c r="JN191" s="431">
        <v>305.10000000000002</v>
      </c>
      <c r="JO191" s="1" t="s">
        <v>190</v>
      </c>
      <c r="JP191" s="431">
        <v>442.1</v>
      </c>
      <c r="JQ191" s="1" t="s">
        <v>186</v>
      </c>
      <c r="JR191" s="496">
        <v>203.49999999999636</v>
      </c>
      <c r="JS191" s="1" t="s">
        <v>187</v>
      </c>
      <c r="JT191" s="213"/>
      <c r="JU191" s="1" t="s">
        <v>188</v>
      </c>
      <c r="JW191" s="431">
        <v>3313.7</v>
      </c>
      <c r="JX191" s="1" t="s">
        <v>190</v>
      </c>
      <c r="JY191" s="431">
        <v>3121.2</v>
      </c>
      <c r="JZ191" s="1" t="s">
        <v>186</v>
      </c>
      <c r="KA191" s="168">
        <v>3775.7999999999956</v>
      </c>
      <c r="KB191" s="1" t="s">
        <v>187</v>
      </c>
      <c r="KC191" s="545">
        <v>3080.6000000000113</v>
      </c>
      <c r="KD191" s="432" t="s">
        <v>188</v>
      </c>
      <c r="KF191">
        <v>374.1</v>
      </c>
      <c r="KG191" s="1" t="s">
        <v>190</v>
      </c>
      <c r="KH191">
        <v>144.4</v>
      </c>
      <c r="KI191" s="1" t="s">
        <v>186</v>
      </c>
      <c r="KJ191" s="168">
        <v>156.39999999999418</v>
      </c>
      <c r="KK191" s="1" t="s">
        <v>187</v>
      </c>
      <c r="KL191" s="213">
        <v>177</v>
      </c>
      <c r="KM191" s="1" t="s">
        <v>188</v>
      </c>
      <c r="KO191" s="431">
        <v>329.5</v>
      </c>
      <c r="KP191" s="1" t="s">
        <v>190</v>
      </c>
      <c r="KQ191" s="431">
        <v>323.3</v>
      </c>
      <c r="KR191" s="1" t="s">
        <v>186</v>
      </c>
      <c r="KS191" s="496">
        <v>369.09999999999491</v>
      </c>
      <c r="KT191" s="1" t="s">
        <v>187</v>
      </c>
      <c r="KU191" s="213"/>
      <c r="KV191" s="1" t="s">
        <v>188</v>
      </c>
      <c r="KX191" s="431">
        <v>135.69999999999999</v>
      </c>
      <c r="KY191" s="1" t="s">
        <v>190</v>
      </c>
      <c r="KZ191" s="431">
        <v>142.9</v>
      </c>
      <c r="LA191" s="1" t="s">
        <v>186</v>
      </c>
      <c r="LB191" s="168">
        <v>142.99999999999636</v>
      </c>
      <c r="LC191" s="1" t="s">
        <v>187</v>
      </c>
      <c r="LD191" s="168"/>
      <c r="LE191" s="1" t="s">
        <v>188</v>
      </c>
      <c r="LG191" s="431">
        <v>131.19999999999999</v>
      </c>
      <c r="LH191" s="1" t="s">
        <v>190</v>
      </c>
      <c r="LI191" s="431">
        <v>0</v>
      </c>
      <c r="LJ191" s="1" t="s">
        <v>186</v>
      </c>
      <c r="LK191" s="185">
        <v>150.40000000000146</v>
      </c>
      <c r="LL191" s="1" t="s">
        <v>187</v>
      </c>
      <c r="LM191" s="185"/>
      <c r="LN191" s="1" t="s">
        <v>188</v>
      </c>
      <c r="LP191">
        <v>223.8</v>
      </c>
      <c r="LQ191" s="1" t="s">
        <v>190</v>
      </c>
      <c r="LR191">
        <v>394.9</v>
      </c>
      <c r="LS191" s="1" t="s">
        <v>186</v>
      </c>
      <c r="LT191" s="168">
        <v>633.99999999998909</v>
      </c>
      <c r="LU191" s="1" t="s">
        <v>187</v>
      </c>
      <c r="LV191" s="168">
        <v>28.800000000002001</v>
      </c>
      <c r="LW191" s="1" t="s">
        <v>188</v>
      </c>
      <c r="LY191" s="431">
        <v>425.5</v>
      </c>
      <c r="LZ191" s="1" t="s">
        <v>190</v>
      </c>
      <c r="MA191" s="431">
        <v>155</v>
      </c>
      <c r="MB191" s="1" t="s">
        <v>186</v>
      </c>
      <c r="MC191" s="168">
        <v>502.09999999999127</v>
      </c>
      <c r="MD191" s="1" t="s">
        <v>187</v>
      </c>
      <c r="ME191" s="168"/>
      <c r="MF191" s="1" t="s">
        <v>188</v>
      </c>
      <c r="MH191" s="431">
        <v>1194.7</v>
      </c>
      <c r="MI191" s="1" t="s">
        <v>190</v>
      </c>
      <c r="MJ191" s="431">
        <v>825.1</v>
      </c>
      <c r="MK191" s="1" t="s">
        <v>186</v>
      </c>
      <c r="ML191" s="466">
        <v>248.19999999998618</v>
      </c>
      <c r="MM191" s="1" t="s">
        <v>187</v>
      </c>
      <c r="MN191" s="588">
        <v>824.50000000000728</v>
      </c>
      <c r="MO191" s="432" t="s">
        <v>188</v>
      </c>
      <c r="MQ191" s="431">
        <v>279</v>
      </c>
      <c r="MR191" s="1" t="s">
        <v>190</v>
      </c>
      <c r="MS191" s="431">
        <v>240.5</v>
      </c>
      <c r="MT191" s="1" t="s">
        <v>186</v>
      </c>
      <c r="MU191" s="431">
        <v>225</v>
      </c>
      <c r="MV191" s="1" t="s">
        <v>187</v>
      </c>
      <c r="MW191" s="545">
        <v>271.00000000000364</v>
      </c>
      <c r="MX191" s="432" t="s">
        <v>188</v>
      </c>
    </row>
    <row r="192" spans="1:363" ht="18">
      <c r="A192" s="128" t="s">
        <v>2986</v>
      </c>
      <c r="B192" s="69">
        <f>SUM(D192:AAP192)</f>
        <v>54485.262499999983</v>
      </c>
      <c r="D192"/>
      <c r="E192" s="10">
        <f>D191*0.25</f>
        <v>135.5</v>
      </c>
      <c r="G192" s="10">
        <f>F191*0.5</f>
        <v>297.95</v>
      </c>
      <c r="I192" s="10">
        <f>H191*0.75</f>
        <v>279.67499999999995</v>
      </c>
      <c r="K192" s="10">
        <f>J191*1</f>
        <v>456.4</v>
      </c>
      <c r="N192" s="10">
        <f>M191*0.25</f>
        <v>0.27500000000000002</v>
      </c>
      <c r="P192" s="10">
        <f>O191*0.5</f>
        <v>28</v>
      </c>
      <c r="R192" s="10">
        <f>Q191*0.75</f>
        <v>90</v>
      </c>
      <c r="T192" s="10">
        <f>S191*1</f>
        <v>317.99999999999989</v>
      </c>
      <c r="W192" s="10">
        <f>V191*0.25</f>
        <v>149.9</v>
      </c>
      <c r="Y192" s="10">
        <f>X191*0.5</f>
        <v>293.35000000000002</v>
      </c>
      <c r="Z192" s="165"/>
      <c r="AA192" s="10">
        <f>Z191*0.75</f>
        <v>748.35000000000036</v>
      </c>
      <c r="AC192" s="10">
        <f>AB191*1</f>
        <v>693.19999999999982</v>
      </c>
      <c r="AF192" s="10">
        <f>AE191*0.25</f>
        <v>32.799999999999997</v>
      </c>
      <c r="AH192" s="10">
        <f>AG191*0.5</f>
        <v>81.099999999999994</v>
      </c>
      <c r="AI192" s="165"/>
      <c r="AJ192" s="10">
        <f>AI191*0.75</f>
        <v>73.875</v>
      </c>
      <c r="AK192" s="165"/>
      <c r="AL192" s="10">
        <f>AK191*1</f>
        <v>127.5</v>
      </c>
      <c r="AO192" s="10">
        <f>AN191*0.25</f>
        <v>47.75</v>
      </c>
      <c r="AQ192" s="10">
        <f>AP191*0.5</f>
        <v>226.25</v>
      </c>
      <c r="AR192" s="165"/>
      <c r="AS192" s="10">
        <f>AR191*0.75</f>
        <v>250.57499999999993</v>
      </c>
      <c r="AU192" s="10">
        <f>AT191*1</f>
        <v>43.499999999999545</v>
      </c>
      <c r="AW192" s="31"/>
      <c r="AX192" s="10">
        <f>AW191*0.25</f>
        <v>119.95</v>
      </c>
      <c r="AZ192" s="10">
        <f>AY191*0.5</f>
        <v>214.15</v>
      </c>
      <c r="BA192" s="165"/>
      <c r="BB192" s="10">
        <f>BA191*0.75</f>
        <v>585.22500000000014</v>
      </c>
      <c r="BD192" s="10">
        <f>BC191*1</f>
        <v>542.60000000000036</v>
      </c>
      <c r="BG192" s="10">
        <f>BF191*0.25</f>
        <v>204.7</v>
      </c>
      <c r="BI192" s="10">
        <f>BH191*0.5</f>
        <v>236.75</v>
      </c>
      <c r="BJ192" s="165"/>
      <c r="BK192" s="10">
        <f>BJ191*0.75</f>
        <v>680.32500000000095</v>
      </c>
      <c r="BM192" s="10">
        <f>BL191*1</f>
        <v>439.70000000000073</v>
      </c>
      <c r="BP192" s="10">
        <f>BO191*0.25</f>
        <v>105.75</v>
      </c>
      <c r="BR192" s="10">
        <f>BQ191*0.5</f>
        <v>208.1</v>
      </c>
      <c r="BT192" s="10">
        <f>BS191*0.75</f>
        <v>511.61249999999973</v>
      </c>
      <c r="BV192" s="10">
        <f>BU191*1</f>
        <v>434.59999999999991</v>
      </c>
      <c r="BX192" s="173"/>
      <c r="BY192" s="10">
        <f>BX191*0.25</f>
        <v>8.2999999999999545</v>
      </c>
      <c r="BZ192" s="173"/>
      <c r="CA192" s="10">
        <f>BZ191*0.5</f>
        <v>4.1999999999998181</v>
      </c>
      <c r="CB192" s="177"/>
      <c r="CC192" s="10">
        <f>CB191*0.75</f>
        <v>106.79999999999905</v>
      </c>
      <c r="CD192" s="177"/>
      <c r="CE192" s="437">
        <f>CD191*1</f>
        <v>0</v>
      </c>
      <c r="CG192" s="431"/>
      <c r="CH192" s="10">
        <f>CG191*0.25</f>
        <v>124.075</v>
      </c>
      <c r="CI192" s="431"/>
      <c r="CJ192" s="10">
        <f>CI191*0.5</f>
        <v>346.1</v>
      </c>
      <c r="CK192" s="165"/>
      <c r="CL192" s="10">
        <f>CK191*0.75</f>
        <v>770.24999999999864</v>
      </c>
      <c r="CM192" s="165"/>
      <c r="CN192" s="10">
        <f>CM191*1</f>
        <v>0</v>
      </c>
      <c r="CP192" s="431"/>
      <c r="CQ192" s="10">
        <f>CP191*0.25</f>
        <v>13.875</v>
      </c>
      <c r="CR192" s="431"/>
      <c r="CS192" s="10">
        <f>CR191*0.5</f>
        <v>160.15</v>
      </c>
      <c r="CT192" s="165"/>
      <c r="CU192" s="10">
        <f>CT191*0.75</f>
        <v>171.29999999999905</v>
      </c>
      <c r="CV192" s="165"/>
      <c r="CW192" s="10">
        <f>CV191*1</f>
        <v>0</v>
      </c>
      <c r="CY192" s="431"/>
      <c r="CZ192" s="10">
        <f>CY191*0.25</f>
        <v>79.424999999999997</v>
      </c>
      <c r="DA192" s="431"/>
      <c r="DB192" s="10">
        <f>DA191*0.5</f>
        <v>180.05</v>
      </c>
      <c r="DC192" s="165"/>
      <c r="DD192" s="10">
        <f>DC191*0.75</f>
        <v>106.72499999999877</v>
      </c>
      <c r="DE192" s="165"/>
      <c r="DF192" s="437">
        <f>DE191*1</f>
        <v>144.00000000000182</v>
      </c>
      <c r="DH192" s="431"/>
      <c r="DI192" s="10">
        <f>DH191*0.25</f>
        <v>25.45</v>
      </c>
      <c r="DJ192" s="431"/>
      <c r="DK192" s="10">
        <f>DJ191*0.5</f>
        <v>205.75</v>
      </c>
      <c r="DL192" s="165"/>
      <c r="DM192" s="10">
        <f>DL191*0.75</f>
        <v>200.39999999999986</v>
      </c>
      <c r="DN192" s="165"/>
      <c r="DO192" s="10">
        <f>DN191*1</f>
        <v>0</v>
      </c>
      <c r="DQ192" s="431"/>
      <c r="DR192" s="10">
        <f>DQ191*0.25</f>
        <v>20.125</v>
      </c>
      <c r="DS192" s="431"/>
      <c r="DT192" s="10">
        <f>DS191*0.5</f>
        <v>228.1</v>
      </c>
      <c r="DU192" s="165"/>
      <c r="DV192" s="10">
        <f>DU191*0.75</f>
        <v>275.69999999999959</v>
      </c>
      <c r="DW192" s="165"/>
      <c r="DX192" s="437">
        <f>DW191*1</f>
        <v>59.600000000000364</v>
      </c>
      <c r="DZ192" s="431"/>
      <c r="EA192" s="10">
        <f>DZ191*0.25</f>
        <v>45.7</v>
      </c>
      <c r="EB192" s="431"/>
      <c r="EC192" s="10">
        <f>EB191*0.5</f>
        <v>420.6</v>
      </c>
      <c r="ED192" s="31"/>
      <c r="EE192" s="10">
        <f>ED191*0.75</f>
        <v>617.10000000000082</v>
      </c>
      <c r="EF192" s="31"/>
      <c r="EG192" s="10">
        <f>EF191*1</f>
        <v>0</v>
      </c>
      <c r="EI192" s="431"/>
      <c r="EJ192" s="10">
        <f>EI191*0.25</f>
        <v>55.375</v>
      </c>
      <c r="EK192" s="431"/>
      <c r="EL192" s="10">
        <f>EK191*0.5</f>
        <v>200.25</v>
      </c>
      <c r="EM192" s="165"/>
      <c r="EN192" s="10">
        <f>EM191*0.75</f>
        <v>71.850000000000819</v>
      </c>
      <c r="EO192" s="165"/>
      <c r="EP192" s="10">
        <f>EO191*1</f>
        <v>0</v>
      </c>
      <c r="ER192" s="431"/>
      <c r="ES192" s="10">
        <f>ER191*0.25</f>
        <v>20.375</v>
      </c>
      <c r="ET192" s="431"/>
      <c r="EU192" s="10">
        <f>ET191*0.5</f>
        <v>177.35</v>
      </c>
      <c r="EV192" s="165"/>
      <c r="EW192" s="10">
        <f>EV191*0.75</f>
        <v>285.29999999999973</v>
      </c>
      <c r="EX192" s="165"/>
      <c r="EY192" s="10">
        <f>EX191*1</f>
        <v>0</v>
      </c>
      <c r="FA192" s="431"/>
      <c r="FB192" s="10">
        <f>FA191*0.25</f>
        <v>16.975000000000001</v>
      </c>
      <c r="FC192" s="431"/>
      <c r="FD192" s="10">
        <f>FC191*0.5</f>
        <v>153</v>
      </c>
      <c r="FE192" s="31"/>
      <c r="FF192" s="10">
        <f>FE191*0.75</f>
        <v>313.125</v>
      </c>
      <c r="FH192" s="437">
        <f>FG191*1</f>
        <v>332.90000000000146</v>
      </c>
      <c r="FJ192" s="431"/>
      <c r="FK192" s="10">
        <f>FJ191*0.25</f>
        <v>65.400000000000006</v>
      </c>
      <c r="FL192" s="431"/>
      <c r="FM192" s="10">
        <f>FL191*0.5</f>
        <v>142.75</v>
      </c>
      <c r="FN192" s="165"/>
      <c r="FO192" s="10">
        <f>FN191*0.75</f>
        <v>321.93749999999864</v>
      </c>
      <c r="FP192" s="165"/>
      <c r="FQ192" s="437">
        <f>FP191*1</f>
        <v>640.59999999999854</v>
      </c>
      <c r="FS192" s="431"/>
      <c r="FT192" s="10">
        <f>FS191*0.25</f>
        <v>157.22499999999999</v>
      </c>
      <c r="FU192" s="431"/>
      <c r="FV192" s="10">
        <f>FU191*0.5</f>
        <v>468.35</v>
      </c>
      <c r="FW192" s="165"/>
      <c r="FX192" s="10">
        <f>FW191*0.75</f>
        <v>444.22499999999809</v>
      </c>
      <c r="FY192" s="165"/>
      <c r="FZ192" s="10">
        <f>FY191*1</f>
        <v>0</v>
      </c>
      <c r="GB192" s="431"/>
      <c r="GC192" s="10">
        <f>GB191*0.25</f>
        <v>53.524999999999999</v>
      </c>
      <c r="GD192" s="431"/>
      <c r="GE192" s="10">
        <f>GD191*0.5</f>
        <v>72</v>
      </c>
      <c r="GF192" s="31"/>
      <c r="GG192" s="10">
        <f>GF191*0.75</f>
        <v>0</v>
      </c>
      <c r="GH192" s="31"/>
      <c r="GI192" s="10">
        <f>GH191*1</f>
        <v>0</v>
      </c>
      <c r="GK192" s="431"/>
      <c r="GL192" s="10">
        <f>GK191*0.25</f>
        <v>1010.825</v>
      </c>
      <c r="GM192" s="431"/>
      <c r="GN192" s="10">
        <f>GM191*0.5</f>
        <v>1156.55</v>
      </c>
      <c r="GO192" s="165"/>
      <c r="GP192" s="10">
        <f>GO191*0.75</f>
        <v>2830.912499999994</v>
      </c>
      <c r="GQ192" s="165"/>
      <c r="GR192" s="437">
        <f>GQ191*1</f>
        <v>1175.3000000000011</v>
      </c>
      <c r="GT192" s="431"/>
      <c r="GU192" s="10">
        <f>GT191*0.25</f>
        <v>137.85</v>
      </c>
      <c r="GV192" s="431"/>
      <c r="GW192" s="10">
        <f>GV191*0.5</f>
        <v>336.75</v>
      </c>
      <c r="GX192" s="165"/>
      <c r="GY192" s="10">
        <f>GX191*0.75</f>
        <v>392.69999999999482</v>
      </c>
      <c r="GZ192" s="165"/>
      <c r="HA192" s="10">
        <f>GZ191*1</f>
        <v>0</v>
      </c>
      <c r="HD192" s="10">
        <f>HC191*0.25</f>
        <v>130.25</v>
      </c>
      <c r="HF192" s="10">
        <f>HE191*0.5</f>
        <v>238.9</v>
      </c>
      <c r="HH192" s="10">
        <f>HG191*0.75</f>
        <v>377.39999999999782</v>
      </c>
      <c r="HJ192" s="10">
        <f>HI191*1</f>
        <v>993.80000000000109</v>
      </c>
      <c r="HL192" s="431"/>
      <c r="HM192" s="10">
        <f>HL191*0.25</f>
        <v>85.125</v>
      </c>
      <c r="HN192" s="431"/>
      <c r="HO192" s="10">
        <f>HN191*0.5</f>
        <v>592.35</v>
      </c>
      <c r="HP192" s="431"/>
      <c r="HQ192" s="10">
        <f>HP191*0.75</f>
        <v>611.84999999999945</v>
      </c>
      <c r="HS192" s="10">
        <f>HR191*1</f>
        <v>0</v>
      </c>
      <c r="HU192" s="431"/>
      <c r="HV192" s="10">
        <f>HU191*0.25</f>
        <v>948.97500000000002</v>
      </c>
      <c r="HW192" s="431"/>
      <c r="HX192" s="10">
        <f>HW191*0.5</f>
        <v>2234.65</v>
      </c>
      <c r="HY192" s="431"/>
      <c r="HZ192" s="10">
        <f>HY191*0.75</f>
        <v>3040.0499999999956</v>
      </c>
      <c r="IB192" s="437">
        <f>IA191*1</f>
        <v>4773.100000000004</v>
      </c>
      <c r="ID192" s="431"/>
      <c r="IE192" s="10">
        <f>ID191*0.25</f>
        <v>41.625</v>
      </c>
      <c r="IF192" s="431"/>
      <c r="IG192" s="10">
        <f>IF191*0.5</f>
        <v>146.4</v>
      </c>
      <c r="IH192" s="431"/>
      <c r="II192" s="10">
        <f>IH191*0.75</f>
        <v>0</v>
      </c>
      <c r="IK192" s="10">
        <f>IJ191*1</f>
        <v>0</v>
      </c>
      <c r="IM192" s="431"/>
      <c r="IN192" s="10">
        <f>IM191*0.25</f>
        <v>58.274999999999999</v>
      </c>
      <c r="IO192" s="431"/>
      <c r="IP192" s="10">
        <f>IO191*0.5</f>
        <v>184.05</v>
      </c>
      <c r="IQ192" s="431"/>
      <c r="IR192" s="10">
        <f>IQ191*0.75</f>
        <v>260.24999999999727</v>
      </c>
      <c r="IT192" s="10">
        <f>IS191*1</f>
        <v>0</v>
      </c>
      <c r="IW192" s="10">
        <f>IV191*0.25</f>
        <v>206.1</v>
      </c>
      <c r="IY192" s="10">
        <f>IX191*0.5</f>
        <v>129.75</v>
      </c>
      <c r="JA192" s="10">
        <f>IZ191*0.75</f>
        <v>262.125</v>
      </c>
      <c r="JC192" s="10">
        <f>JB191*1</f>
        <v>425.10000000000173</v>
      </c>
      <c r="JE192" s="431"/>
      <c r="JF192" s="10">
        <f>JE191*0.25</f>
        <v>154.6</v>
      </c>
      <c r="JG192" s="431"/>
      <c r="JH192" s="10">
        <f>JG191*0.5</f>
        <v>186.05</v>
      </c>
      <c r="JI192" s="431"/>
      <c r="JJ192" s="10">
        <f>JI191*0.75</f>
        <v>166.79999999999836</v>
      </c>
      <c r="JL192" s="437">
        <f>JK191*1</f>
        <v>472.79999999999927</v>
      </c>
      <c r="JN192" s="431"/>
      <c r="JO192" s="10">
        <f>JN191*0.25</f>
        <v>76.275000000000006</v>
      </c>
      <c r="JP192" s="431"/>
      <c r="JQ192" s="10">
        <f>JP191*0.5</f>
        <v>221.05</v>
      </c>
      <c r="JR192" s="431"/>
      <c r="JS192" s="10">
        <f>JR191*0.75</f>
        <v>152.62499999999727</v>
      </c>
      <c r="JU192" s="10">
        <f>JT191*1</f>
        <v>0</v>
      </c>
      <c r="JW192" s="431"/>
      <c r="JX192" s="10">
        <f>JW191*0.25</f>
        <v>828.42499999999995</v>
      </c>
      <c r="JY192" s="431"/>
      <c r="JZ192" s="10">
        <f>JY191*0.5</f>
        <v>1560.6</v>
      </c>
      <c r="KA192" s="431"/>
      <c r="KB192" s="10">
        <f>KA191*0.75</f>
        <v>2831.8499999999967</v>
      </c>
      <c r="KD192" s="437">
        <f t="shared" ref="KD192" si="61">KC191*1</f>
        <v>3080.6000000000113</v>
      </c>
      <c r="KG192" s="10">
        <f>KF191*0.25</f>
        <v>93.525000000000006</v>
      </c>
      <c r="KI192" s="10">
        <f>KH191*0.5</f>
        <v>72.2</v>
      </c>
      <c r="KK192" s="10">
        <f>KJ191*0.75</f>
        <v>117.29999999999563</v>
      </c>
      <c r="KM192" s="10">
        <f>KL191*1</f>
        <v>177</v>
      </c>
      <c r="KO192" s="431"/>
      <c r="KP192" s="10">
        <f>KO191*0.25</f>
        <v>82.375</v>
      </c>
      <c r="KQ192" s="431"/>
      <c r="KR192" s="10">
        <f>KQ191*0.5</f>
        <v>161.65</v>
      </c>
      <c r="KS192" s="431"/>
      <c r="KT192" s="10">
        <f>KS191*0.75</f>
        <v>276.82499999999618</v>
      </c>
      <c r="KV192" s="10">
        <f>KU191*1</f>
        <v>0</v>
      </c>
      <c r="KX192" s="431"/>
      <c r="KY192" s="10">
        <f>KX191*0.25</f>
        <v>33.924999999999997</v>
      </c>
      <c r="KZ192" s="431"/>
      <c r="LA192" s="10">
        <f>KZ191*0.5</f>
        <v>71.45</v>
      </c>
      <c r="LB192" s="431"/>
      <c r="LC192" s="10">
        <f>LB191*0.75</f>
        <v>107.24999999999727</v>
      </c>
      <c r="LE192" s="10">
        <f>LD191*1</f>
        <v>0</v>
      </c>
      <c r="LG192" s="431"/>
      <c r="LH192" s="10">
        <f>LG191*0.25</f>
        <v>32.799999999999997</v>
      </c>
      <c r="LI192" s="431"/>
      <c r="LJ192" s="10">
        <f>LI191*0.5</f>
        <v>0</v>
      </c>
      <c r="LK192" s="29"/>
      <c r="LL192" s="10">
        <f>LK191*0.75</f>
        <v>112.80000000000109</v>
      </c>
      <c r="LM192" s="29"/>
      <c r="LN192" s="10">
        <f>LM191*1</f>
        <v>0</v>
      </c>
      <c r="LQ192" s="10">
        <f>LP191*0.25</f>
        <v>55.95</v>
      </c>
      <c r="LS192" s="10">
        <f>LR191*0.5</f>
        <v>197.45</v>
      </c>
      <c r="LU192" s="10">
        <f>LT191*0.75</f>
        <v>475.49999999999181</v>
      </c>
      <c r="LW192" s="10">
        <f>LV191*1</f>
        <v>28.800000000002001</v>
      </c>
      <c r="LY192" s="431"/>
      <c r="LZ192" s="10">
        <f>LY191*0.25</f>
        <v>106.375</v>
      </c>
      <c r="MA192" s="431"/>
      <c r="MB192" s="10">
        <f>MA191*0.5</f>
        <v>77.5</v>
      </c>
      <c r="MC192" s="431"/>
      <c r="MD192" s="10">
        <f>MC191*0.75</f>
        <v>376.57499999999345</v>
      </c>
      <c r="MF192" s="10">
        <f>ME191*1</f>
        <v>0</v>
      </c>
      <c r="MH192" s="431"/>
      <c r="MI192" s="10">
        <f>MH191*0.25</f>
        <v>298.67500000000001</v>
      </c>
      <c r="MJ192" s="431"/>
      <c r="MK192" s="10">
        <f>MJ191*0.5</f>
        <v>412.55</v>
      </c>
      <c r="ML192" s="431"/>
      <c r="MM192" s="10">
        <f>ML191*0.75</f>
        <v>186.14999999998963</v>
      </c>
      <c r="MO192" s="437">
        <f>MN191*1</f>
        <v>824.50000000000728</v>
      </c>
      <c r="MQ192" s="431"/>
      <c r="MR192" s="10">
        <f>MQ191*0.25</f>
        <v>69.75</v>
      </c>
      <c r="MS192" s="431"/>
      <c r="MT192" s="10">
        <f>MS191*0.5</f>
        <v>120.25</v>
      </c>
      <c r="MU192" s="431"/>
      <c r="MV192" s="10">
        <f>MU191*0.75</f>
        <v>168.75</v>
      </c>
      <c r="MX192" s="437">
        <f>MW191*1</f>
        <v>271.00000000000364</v>
      </c>
    </row>
    <row r="193" spans="1:363" s="60" customFormat="1" ht="15.75">
      <c r="A193" s="128">
        <v>2020</v>
      </c>
      <c r="B193" s="381"/>
      <c r="C193" s="379"/>
      <c r="E193" s="85"/>
      <c r="G193" s="85"/>
      <c r="I193" s="85"/>
      <c r="L193" s="379"/>
      <c r="N193" s="85"/>
      <c r="P193" s="85"/>
      <c r="R193" s="85"/>
      <c r="U193" s="379"/>
      <c r="W193" s="85"/>
      <c r="Y193" s="85"/>
      <c r="Z193" s="382"/>
      <c r="AB193" s="382"/>
      <c r="AD193" s="379"/>
      <c r="AF193" s="380"/>
      <c r="AI193" s="382"/>
      <c r="AK193" s="382"/>
      <c r="AM193" s="379"/>
      <c r="AO193" s="380"/>
      <c r="AR193" s="382"/>
      <c r="AV193" s="379"/>
      <c r="AW193" s="235"/>
      <c r="AX193" s="380"/>
      <c r="AY193" s="235"/>
      <c r="BA193" s="382"/>
      <c r="BC193" s="382"/>
      <c r="BE193" s="379"/>
      <c r="BG193" s="380"/>
      <c r="BJ193" s="382"/>
      <c r="BN193" s="379"/>
      <c r="BP193" s="380"/>
      <c r="BW193" s="379"/>
      <c r="BX193" s="384"/>
      <c r="BY193" s="380"/>
      <c r="BZ193" s="384"/>
      <c r="CB193" s="385"/>
      <c r="CD193" s="385"/>
      <c r="CE193" s="456"/>
      <c r="CF193" s="379"/>
      <c r="CG193" s="456"/>
      <c r="CH193" s="380"/>
      <c r="CI193" s="456"/>
      <c r="CK193" s="382"/>
      <c r="CM193" s="382"/>
      <c r="CO193" s="379"/>
      <c r="CP193" s="456"/>
      <c r="CQ193" s="380"/>
      <c r="CR193" s="456"/>
      <c r="CT193" s="382"/>
      <c r="CV193" s="382"/>
      <c r="CX193" s="379"/>
      <c r="CY193" s="456"/>
      <c r="CZ193" s="380"/>
      <c r="DA193" s="456"/>
      <c r="DC193" s="382"/>
      <c r="DE193" s="382"/>
      <c r="DF193" s="456"/>
      <c r="DG193" s="379"/>
      <c r="DH193" s="456"/>
      <c r="DI193" s="380"/>
      <c r="DJ193" s="456"/>
      <c r="DL193" s="382"/>
      <c r="DN193" s="382"/>
      <c r="DP193" s="379"/>
      <c r="DQ193" s="456"/>
      <c r="DR193" s="380"/>
      <c r="DS193" s="456"/>
      <c r="DU193" s="382"/>
      <c r="DW193" s="382"/>
      <c r="DX193" s="456"/>
      <c r="DY193" s="379"/>
      <c r="DZ193" s="456"/>
      <c r="EA193" s="380"/>
      <c r="EB193" s="456"/>
      <c r="ED193" s="235"/>
      <c r="EF193" s="235"/>
      <c r="EH193" s="379"/>
      <c r="EI193" s="456"/>
      <c r="EJ193" s="380"/>
      <c r="EK193" s="456"/>
      <c r="EM193" s="382"/>
      <c r="EO193" s="382"/>
      <c r="EQ193" s="379"/>
      <c r="ER193" s="456"/>
      <c r="ES193" s="380"/>
      <c r="ET193" s="456"/>
      <c r="EV193" s="382"/>
      <c r="EX193" s="382"/>
      <c r="EZ193" s="379"/>
      <c r="FA193" s="456"/>
      <c r="FB193" s="380"/>
      <c r="FC193" s="456"/>
      <c r="FE193" s="235"/>
      <c r="FH193" s="456"/>
      <c r="FI193" s="379"/>
      <c r="FJ193" s="456"/>
      <c r="FK193" s="380"/>
      <c r="FL193" s="456"/>
      <c r="FN193" s="382"/>
      <c r="FP193" s="382"/>
      <c r="FQ193" s="456"/>
      <c r="FR193" s="379"/>
      <c r="FS193" s="456"/>
      <c r="FT193" s="380"/>
      <c r="FU193" s="456"/>
      <c r="FW193" s="382"/>
      <c r="FY193" s="382"/>
      <c r="GA193" s="379"/>
      <c r="GB193" s="456"/>
      <c r="GC193" s="380"/>
      <c r="GD193" s="456"/>
      <c r="GF193" s="235"/>
      <c r="GH193" s="235"/>
      <c r="GJ193" s="379"/>
      <c r="GK193" s="456"/>
      <c r="GL193" s="380"/>
      <c r="GM193" s="456"/>
      <c r="GO193" s="382"/>
      <c r="GQ193" s="382"/>
      <c r="GR193" s="456"/>
      <c r="GS193" s="379"/>
      <c r="GT193" s="456"/>
      <c r="GU193" s="380"/>
      <c r="GV193" s="456"/>
      <c r="GX193" s="382"/>
      <c r="GZ193" s="382"/>
      <c r="HB193" s="379"/>
      <c r="HD193" s="380"/>
      <c r="HK193" s="379"/>
      <c r="HL193" s="456"/>
      <c r="HM193" s="380"/>
      <c r="HN193" s="456"/>
      <c r="HP193" s="456"/>
      <c r="HT193" s="379"/>
      <c r="HU193" s="456"/>
      <c r="HV193" s="380"/>
      <c r="HW193" s="456"/>
      <c r="HY193" s="456"/>
      <c r="IB193" s="456"/>
      <c r="IC193" s="379"/>
      <c r="ID193" s="456"/>
      <c r="IE193" s="380"/>
      <c r="IF193" s="456"/>
      <c r="IH193" s="456"/>
      <c r="IL193" s="379"/>
      <c r="IM193" s="456"/>
      <c r="IN193" s="380"/>
      <c r="IO193" s="456"/>
      <c r="IQ193" s="456"/>
      <c r="IU193" s="379"/>
      <c r="IW193" s="380"/>
      <c r="JD193" s="379"/>
      <c r="JE193" s="456"/>
      <c r="JF193" s="380"/>
      <c r="JG193" s="456"/>
      <c r="JI193" s="456"/>
      <c r="JL193" s="456"/>
      <c r="JM193" s="379"/>
      <c r="JN193" s="456"/>
      <c r="JO193" s="380"/>
      <c r="JP193" s="456"/>
      <c r="JR193" s="456"/>
      <c r="JV193" s="379"/>
      <c r="JW193" s="456"/>
      <c r="JX193" s="380"/>
      <c r="JY193" s="456"/>
      <c r="KA193" s="456"/>
      <c r="KD193" s="456"/>
      <c r="KE193" s="379"/>
      <c r="KG193" s="380"/>
      <c r="KN193" s="379"/>
      <c r="KO193" s="456"/>
      <c r="KP193" s="380"/>
      <c r="KQ193" s="456"/>
      <c r="KS193" s="456"/>
      <c r="KW193" s="379"/>
      <c r="KX193" s="456"/>
      <c r="KY193" s="380"/>
      <c r="KZ193" s="456"/>
      <c r="LB193" s="456"/>
      <c r="LF193" s="379"/>
      <c r="LG193" s="456"/>
      <c r="LH193" s="380"/>
      <c r="LI193" s="456"/>
      <c r="LK193" s="383"/>
      <c r="LM193" s="383"/>
      <c r="LO193" s="379"/>
      <c r="LQ193" s="380"/>
      <c r="LX193" s="379"/>
      <c r="LY193" s="456"/>
      <c r="LZ193" s="380"/>
      <c r="MA193" s="456"/>
      <c r="MC193" s="456"/>
      <c r="MG193" s="379"/>
      <c r="MH193" s="456"/>
      <c r="MI193" s="380"/>
      <c r="MJ193" s="456"/>
      <c r="ML193" s="456"/>
      <c r="MO193" s="456"/>
      <c r="MP193" s="379"/>
      <c r="MQ193" s="456"/>
      <c r="MR193" s="380"/>
      <c r="MS193" s="456"/>
      <c r="MU193" s="456"/>
      <c r="MX193" s="456"/>
      <c r="MY193" s="379"/>
    </row>
    <row r="194" spans="1:363" ht="18">
      <c r="A194" s="62" t="s">
        <v>1047</v>
      </c>
      <c r="B194" s="69"/>
      <c r="D194"/>
      <c r="E194" s="1" t="s">
        <v>190</v>
      </c>
      <c r="G194" s="1" t="s">
        <v>186</v>
      </c>
      <c r="H194">
        <v>243.5</v>
      </c>
      <c r="I194" s="1" t="s">
        <v>187</v>
      </c>
      <c r="J194" s="157">
        <v>245.3</v>
      </c>
      <c r="K194" s="1" t="s">
        <v>188</v>
      </c>
      <c r="N194" s="1" t="s">
        <v>190</v>
      </c>
      <c r="P194" s="1" t="s">
        <v>186</v>
      </c>
      <c r="Q194">
        <v>308</v>
      </c>
      <c r="R194" s="1" t="s">
        <v>187</v>
      </c>
      <c r="S194" s="168">
        <v>179.40000000000003</v>
      </c>
      <c r="T194" s="1" t="s">
        <v>188</v>
      </c>
      <c r="W194" s="1" t="s">
        <v>190</v>
      </c>
      <c r="Y194" s="1" t="s">
        <v>186</v>
      </c>
      <c r="Z194" s="168">
        <v>647.80000000000041</v>
      </c>
      <c r="AA194" s="1" t="s">
        <v>187</v>
      </c>
      <c r="AB194" s="168">
        <v>331.20000000000005</v>
      </c>
      <c r="AC194" s="1" t="s">
        <v>188</v>
      </c>
      <c r="AF194" s="1" t="s">
        <v>190</v>
      </c>
      <c r="AH194" s="1" t="s">
        <v>186</v>
      </c>
      <c r="AI194" s="168">
        <v>407.5</v>
      </c>
      <c r="AJ194" s="1" t="s">
        <v>187</v>
      </c>
      <c r="AK194" s="168">
        <v>410.49999999999932</v>
      </c>
      <c r="AL194" s="1" t="s">
        <v>188</v>
      </c>
      <c r="AO194" s="1" t="s">
        <v>190</v>
      </c>
      <c r="AQ194" s="1" t="s">
        <v>186</v>
      </c>
      <c r="AR194" s="168">
        <v>363.89999999999918</v>
      </c>
      <c r="AS194" s="1" t="s">
        <v>187</v>
      </c>
      <c r="AT194" s="168">
        <v>283.39999999999918</v>
      </c>
      <c r="AU194" s="1" t="s">
        <v>188</v>
      </c>
      <c r="AW194" s="31"/>
      <c r="AX194" s="1" t="s">
        <v>190</v>
      </c>
      <c r="AZ194" s="1" t="s">
        <v>186</v>
      </c>
      <c r="BA194" s="168">
        <v>699.69999999999982</v>
      </c>
      <c r="BB194" s="1" t="s">
        <v>187</v>
      </c>
      <c r="BC194" s="168">
        <v>368.79999999999882</v>
      </c>
      <c r="BD194" s="1" t="s">
        <v>188</v>
      </c>
      <c r="BG194" s="1" t="s">
        <v>190</v>
      </c>
      <c r="BI194" s="1" t="s">
        <v>186</v>
      </c>
      <c r="BJ194" s="168">
        <v>547.24999999999864</v>
      </c>
      <c r="BK194" s="1" t="s">
        <v>187</v>
      </c>
      <c r="BL194" s="168">
        <v>361.80000000000018</v>
      </c>
      <c r="BM194" s="1" t="s">
        <v>188</v>
      </c>
      <c r="BP194" s="1" t="s">
        <v>190</v>
      </c>
      <c r="BR194" s="1" t="s">
        <v>186</v>
      </c>
      <c r="BS194" s="168">
        <v>571.14999999999964</v>
      </c>
      <c r="BT194" s="1" t="s">
        <v>187</v>
      </c>
      <c r="BU194" s="168">
        <v>626.39999999999873</v>
      </c>
      <c r="BV194" s="1" t="s">
        <v>188</v>
      </c>
      <c r="BX194" s="173"/>
      <c r="BY194" s="1" t="s">
        <v>190</v>
      </c>
      <c r="BZ194" s="173"/>
      <c r="CA194" s="1" t="s">
        <v>186</v>
      </c>
      <c r="CB194" s="176">
        <v>655.80000000000018</v>
      </c>
      <c r="CC194" s="1" t="s">
        <v>187</v>
      </c>
      <c r="CD194" s="427">
        <v>45.400000000003274</v>
      </c>
      <c r="CE194" s="432" t="s">
        <v>188</v>
      </c>
      <c r="CG194" s="431"/>
      <c r="CH194" s="1" t="s">
        <v>190</v>
      </c>
      <c r="CI194" s="431"/>
      <c r="CJ194" s="1" t="s">
        <v>186</v>
      </c>
      <c r="CK194" s="168">
        <v>529.49999999999909</v>
      </c>
      <c r="CL194" s="1" t="s">
        <v>187</v>
      </c>
      <c r="CM194" s="168"/>
      <c r="CN194" s="1" t="s">
        <v>188</v>
      </c>
      <c r="CP194" s="431"/>
      <c r="CQ194" s="1" t="s">
        <v>190</v>
      </c>
      <c r="CR194" s="431"/>
      <c r="CS194" s="1" t="s">
        <v>186</v>
      </c>
      <c r="CT194" s="168">
        <v>372.75</v>
      </c>
      <c r="CU194" s="1" t="s">
        <v>187</v>
      </c>
      <c r="CV194" s="168"/>
      <c r="CW194" s="1" t="s">
        <v>188</v>
      </c>
      <c r="CY194" s="431"/>
      <c r="CZ194" s="1" t="s">
        <v>190</v>
      </c>
      <c r="DA194" s="431"/>
      <c r="DB194" s="1" t="s">
        <v>186</v>
      </c>
      <c r="DC194" s="168">
        <v>220.49999999999818</v>
      </c>
      <c r="DD194" s="1" t="s">
        <v>187</v>
      </c>
      <c r="DE194" s="545">
        <v>286.80000000000291</v>
      </c>
      <c r="DF194" s="432" t="s">
        <v>188</v>
      </c>
      <c r="DH194" s="431"/>
      <c r="DI194" s="1" t="s">
        <v>190</v>
      </c>
      <c r="DJ194" s="431"/>
      <c r="DK194" s="1" t="s">
        <v>186</v>
      </c>
      <c r="DL194" s="168">
        <v>333.09999999999764</v>
      </c>
      <c r="DM194" s="1" t="s">
        <v>187</v>
      </c>
      <c r="DN194" s="168"/>
      <c r="DO194" s="1" t="s">
        <v>188</v>
      </c>
      <c r="DQ194" s="431"/>
      <c r="DR194" s="1" t="s">
        <v>190</v>
      </c>
      <c r="DS194" s="431"/>
      <c r="DT194" s="1" t="s">
        <v>186</v>
      </c>
      <c r="DU194" s="496">
        <v>481.59999999999764</v>
      </c>
      <c r="DV194" s="1" t="s">
        <v>187</v>
      </c>
      <c r="DW194" s="545">
        <v>399.50000000000182</v>
      </c>
      <c r="DX194" s="432" t="s">
        <v>188</v>
      </c>
      <c r="DZ194" s="431"/>
      <c r="EA194" s="1" t="s">
        <v>190</v>
      </c>
      <c r="EB194" s="431"/>
      <c r="EC194" s="1" t="s">
        <v>186</v>
      </c>
      <c r="ED194" s="168">
        <v>351.89999999999691</v>
      </c>
      <c r="EE194" s="1" t="s">
        <v>187</v>
      </c>
      <c r="EF194" s="168"/>
      <c r="EG194" s="1" t="s">
        <v>188</v>
      </c>
      <c r="EI194" s="431"/>
      <c r="EJ194" s="1" t="s">
        <v>190</v>
      </c>
      <c r="EK194" s="431"/>
      <c r="EL194" s="1" t="s">
        <v>186</v>
      </c>
      <c r="EM194" s="496">
        <v>342.24999999999727</v>
      </c>
      <c r="EN194" s="1" t="s">
        <v>187</v>
      </c>
      <c r="EO194" s="213"/>
      <c r="EP194" s="1" t="s">
        <v>188</v>
      </c>
      <c r="ER194" s="431"/>
      <c r="ES194" s="1" t="s">
        <v>190</v>
      </c>
      <c r="ET194" s="431"/>
      <c r="EU194" s="1" t="s">
        <v>186</v>
      </c>
      <c r="EV194" s="168">
        <v>399.80000000000109</v>
      </c>
      <c r="EW194" s="1" t="s">
        <v>187</v>
      </c>
      <c r="EX194" s="168"/>
      <c r="EY194" s="1" t="s">
        <v>188</v>
      </c>
      <c r="FA194" s="431"/>
      <c r="FB194" s="1" t="s">
        <v>190</v>
      </c>
      <c r="FC194" s="431"/>
      <c r="FD194" s="1" t="s">
        <v>186</v>
      </c>
      <c r="FE194" s="496">
        <v>343.40000000000146</v>
      </c>
      <c r="FF194" s="1" t="s">
        <v>187</v>
      </c>
      <c r="FG194" s="427">
        <v>202.00000000000182</v>
      </c>
      <c r="FH194" s="432" t="s">
        <v>188</v>
      </c>
      <c r="FJ194" s="431"/>
      <c r="FK194" s="1" t="s">
        <v>190</v>
      </c>
      <c r="FL194" s="431"/>
      <c r="FM194" s="1" t="s">
        <v>186</v>
      </c>
      <c r="FN194" s="496">
        <v>225</v>
      </c>
      <c r="FO194" s="1" t="s">
        <v>187</v>
      </c>
      <c r="FP194" s="545">
        <v>481.50000000000182</v>
      </c>
      <c r="FQ194" s="432" t="s">
        <v>188</v>
      </c>
      <c r="FS194" s="431"/>
      <c r="FT194" s="1" t="s">
        <v>190</v>
      </c>
      <c r="FU194" s="431"/>
      <c r="FV194" s="1" t="s">
        <v>186</v>
      </c>
      <c r="FW194" s="496">
        <v>264.59999999999854</v>
      </c>
      <c r="FX194" s="1" t="s">
        <v>187</v>
      </c>
      <c r="FY194" s="213"/>
      <c r="FZ194" s="1" t="s">
        <v>188</v>
      </c>
      <c r="GB194" s="431"/>
      <c r="GC194" s="1" t="s">
        <v>190</v>
      </c>
      <c r="GD194" s="431"/>
      <c r="GE194" s="1" t="s">
        <v>186</v>
      </c>
      <c r="GF194" s="168">
        <v>105</v>
      </c>
      <c r="GG194" s="1" t="s">
        <v>187</v>
      </c>
      <c r="GH194" s="168"/>
      <c r="GI194" s="1" t="s">
        <v>188</v>
      </c>
      <c r="GK194" s="431"/>
      <c r="GL194" s="1" t="s">
        <v>190</v>
      </c>
      <c r="GM194" s="431"/>
      <c r="GN194" s="1" t="s">
        <v>186</v>
      </c>
      <c r="GO194" s="496">
        <v>1368.2999999999938</v>
      </c>
      <c r="GP194" s="1" t="s">
        <v>187</v>
      </c>
      <c r="GQ194" s="545">
        <v>1908.7999999999993</v>
      </c>
      <c r="GR194" s="432" t="s">
        <v>188</v>
      </c>
      <c r="GT194" s="431"/>
      <c r="GU194" s="1" t="s">
        <v>190</v>
      </c>
      <c r="GV194" s="431"/>
      <c r="GW194" s="1" t="s">
        <v>186</v>
      </c>
      <c r="GX194" s="496">
        <v>541.54999999999382</v>
      </c>
      <c r="GY194" s="1" t="s">
        <v>187</v>
      </c>
      <c r="GZ194" s="213"/>
      <c r="HA194" s="1" t="s">
        <v>188</v>
      </c>
      <c r="HD194" s="1" t="s">
        <v>190</v>
      </c>
      <c r="HF194" s="1" t="s">
        <v>186</v>
      </c>
      <c r="HG194" s="168">
        <v>458.69999999999891</v>
      </c>
      <c r="HH194" s="1" t="s">
        <v>187</v>
      </c>
      <c r="HI194" s="168">
        <v>705.5</v>
      </c>
      <c r="HJ194" s="1" t="s">
        <v>188</v>
      </c>
      <c r="HL194" s="431"/>
      <c r="HM194" s="1" t="s">
        <v>190</v>
      </c>
      <c r="HN194" s="431"/>
      <c r="HO194" s="1" t="s">
        <v>186</v>
      </c>
      <c r="HP194" s="496">
        <v>1023.7000000000007</v>
      </c>
      <c r="HQ194" s="1" t="s">
        <v>187</v>
      </c>
      <c r="HR194" s="213"/>
      <c r="HS194" s="1" t="s">
        <v>188</v>
      </c>
      <c r="HU194" s="431"/>
      <c r="HV194" s="1" t="s">
        <v>190</v>
      </c>
      <c r="HW194" s="431"/>
      <c r="HX194" s="1" t="s">
        <v>186</v>
      </c>
      <c r="HY194" s="496">
        <v>3377.1999999999953</v>
      </c>
      <c r="HZ194" s="1" t="s">
        <v>187</v>
      </c>
      <c r="IA194" s="545">
        <v>4006.7500000000018</v>
      </c>
      <c r="IB194" s="432" t="s">
        <v>188</v>
      </c>
      <c r="ID194" s="431"/>
      <c r="IE194" s="1" t="s">
        <v>190</v>
      </c>
      <c r="IF194" s="431"/>
      <c r="IG194" s="1" t="s">
        <v>186</v>
      </c>
      <c r="IH194" s="496">
        <v>417.99999999999636</v>
      </c>
      <c r="II194" s="1" t="s">
        <v>187</v>
      </c>
      <c r="IJ194" s="213"/>
      <c r="IK194" s="1" t="s">
        <v>188</v>
      </c>
      <c r="IM194" s="431"/>
      <c r="IN194" s="1" t="s">
        <v>190</v>
      </c>
      <c r="IO194" s="431"/>
      <c r="IP194" s="1" t="s">
        <v>186</v>
      </c>
      <c r="IQ194" s="168">
        <v>189.79999999999563</v>
      </c>
      <c r="IR194" s="1" t="s">
        <v>187</v>
      </c>
      <c r="IS194" s="168"/>
      <c r="IT194" s="1" t="s">
        <v>188</v>
      </c>
      <c r="IW194" s="1" t="s">
        <v>190</v>
      </c>
      <c r="IY194" s="1" t="s">
        <v>186</v>
      </c>
      <c r="IZ194" s="213">
        <v>253.29999999999927</v>
      </c>
      <c r="JA194" s="1" t="s">
        <v>187</v>
      </c>
      <c r="JB194" s="168">
        <v>398.09999999999945</v>
      </c>
      <c r="JC194" s="1" t="s">
        <v>188</v>
      </c>
      <c r="JE194" s="431"/>
      <c r="JF194" s="1" t="s">
        <v>190</v>
      </c>
      <c r="JG194" s="431"/>
      <c r="JH194" s="1" t="s">
        <v>186</v>
      </c>
      <c r="JI194" s="496">
        <v>365.99999999999272</v>
      </c>
      <c r="JJ194" s="1" t="s">
        <v>187</v>
      </c>
      <c r="JK194" s="427">
        <v>605.40000000000146</v>
      </c>
      <c r="JL194" s="432" t="s">
        <v>188</v>
      </c>
      <c r="JN194" s="431"/>
      <c r="JO194" s="1" t="s">
        <v>190</v>
      </c>
      <c r="JP194" s="431"/>
      <c r="JQ194" s="1" t="s">
        <v>186</v>
      </c>
      <c r="JR194" s="496">
        <v>489.45000000000073</v>
      </c>
      <c r="JS194" s="1" t="s">
        <v>187</v>
      </c>
      <c r="JT194" s="213"/>
      <c r="JU194" s="1" t="s">
        <v>188</v>
      </c>
      <c r="JW194" s="431"/>
      <c r="JX194" s="1" t="s">
        <v>190</v>
      </c>
      <c r="JY194" s="431"/>
      <c r="JZ194" s="1" t="s">
        <v>186</v>
      </c>
      <c r="KA194" s="168">
        <v>1790.9999999999927</v>
      </c>
      <c r="KB194" s="1" t="s">
        <v>187</v>
      </c>
      <c r="KC194" s="545">
        <v>2294.5999999999549</v>
      </c>
      <c r="KD194" s="432" t="s">
        <v>188</v>
      </c>
      <c r="KG194" s="1" t="s">
        <v>190</v>
      </c>
      <c r="KI194" s="1" t="s">
        <v>186</v>
      </c>
      <c r="KJ194" s="168">
        <v>114.69999999999709</v>
      </c>
      <c r="KK194" s="1" t="s">
        <v>187</v>
      </c>
      <c r="KL194" s="213">
        <v>184.80000000000109</v>
      </c>
      <c r="KM194" s="1" t="s">
        <v>188</v>
      </c>
      <c r="KO194" s="431"/>
      <c r="KP194" s="1" t="s">
        <v>190</v>
      </c>
      <c r="KQ194" s="431"/>
      <c r="KR194" s="1" t="s">
        <v>186</v>
      </c>
      <c r="KS194" s="496">
        <v>574.99999999999636</v>
      </c>
      <c r="KT194" s="1" t="s">
        <v>187</v>
      </c>
      <c r="KU194" s="213"/>
      <c r="KV194" s="1" t="s">
        <v>188</v>
      </c>
      <c r="KX194" s="431"/>
      <c r="KY194" s="1" t="s">
        <v>190</v>
      </c>
      <c r="KZ194" s="431"/>
      <c r="LA194" s="1" t="s">
        <v>186</v>
      </c>
      <c r="LB194" s="168">
        <v>245.54999999999927</v>
      </c>
      <c r="LC194" s="1" t="s">
        <v>187</v>
      </c>
      <c r="LD194" s="168"/>
      <c r="LE194" s="1" t="s">
        <v>188</v>
      </c>
      <c r="LG194" s="431"/>
      <c r="LH194" s="1" t="s">
        <v>190</v>
      </c>
      <c r="LI194" s="431"/>
      <c r="LJ194" s="1" t="s">
        <v>186</v>
      </c>
      <c r="LK194" s="185">
        <v>269.29999999999745</v>
      </c>
      <c r="LL194" s="1" t="s">
        <v>187</v>
      </c>
      <c r="LM194" s="185"/>
      <c r="LN194" s="1" t="s">
        <v>188</v>
      </c>
      <c r="LQ194" s="1" t="s">
        <v>190</v>
      </c>
      <c r="LS194" s="1" t="s">
        <v>186</v>
      </c>
      <c r="LT194" s="168">
        <v>218.59999999999127</v>
      </c>
      <c r="LU194" s="1" t="s">
        <v>187</v>
      </c>
      <c r="LV194" s="168">
        <v>74.5</v>
      </c>
      <c r="LW194" s="1" t="s">
        <v>188</v>
      </c>
      <c r="LY194" s="431"/>
      <c r="LZ194" s="1" t="s">
        <v>190</v>
      </c>
      <c r="MA194" s="431"/>
      <c r="MB194" s="1" t="s">
        <v>186</v>
      </c>
      <c r="MC194" s="168">
        <v>443.69999999999345</v>
      </c>
      <c r="MD194" s="1" t="s">
        <v>187</v>
      </c>
      <c r="ME194" s="168"/>
      <c r="MF194" s="1" t="s">
        <v>188</v>
      </c>
      <c r="MH194" s="431"/>
      <c r="MI194" s="1" t="s">
        <v>190</v>
      </c>
      <c r="MJ194" s="431"/>
      <c r="MK194" s="1" t="s">
        <v>186</v>
      </c>
      <c r="ML194" s="466">
        <v>576.59999999998399</v>
      </c>
      <c r="MM194" s="1" t="s">
        <v>187</v>
      </c>
      <c r="MN194" s="588">
        <v>1093.6000000000022</v>
      </c>
      <c r="MO194" s="432" t="s">
        <v>188</v>
      </c>
      <c r="MQ194" s="431"/>
      <c r="MR194" s="1" t="s">
        <v>190</v>
      </c>
      <c r="MS194" s="431"/>
      <c r="MT194" s="1" t="s">
        <v>186</v>
      </c>
      <c r="MU194" s="431">
        <v>279.50000000000364</v>
      </c>
      <c r="MV194" s="1" t="s">
        <v>187</v>
      </c>
      <c r="MW194" s="545">
        <v>382.24999999999636</v>
      </c>
      <c r="MX194" s="432" t="s">
        <v>188</v>
      </c>
    </row>
    <row r="195" spans="1:363" ht="18">
      <c r="A195" s="128" t="s">
        <v>2985</v>
      </c>
      <c r="B195" s="69">
        <f>SUM(D195:AAP195)</f>
        <v>31936.762499999884</v>
      </c>
      <c r="D195"/>
      <c r="E195" s="10">
        <f>D194*0.25</f>
        <v>0</v>
      </c>
      <c r="G195" s="10">
        <f>F194*0.5</f>
        <v>0</v>
      </c>
      <c r="I195" s="10">
        <f>H194*0.75</f>
        <v>182.625</v>
      </c>
      <c r="K195" s="10">
        <f>J194*1</f>
        <v>245.3</v>
      </c>
      <c r="N195" s="10">
        <f>M194*0.25</f>
        <v>0</v>
      </c>
      <c r="P195" s="10">
        <f>O194*0.5</f>
        <v>0</v>
      </c>
      <c r="R195" s="10">
        <f>Q194*0.75</f>
        <v>231</v>
      </c>
      <c r="T195" s="10">
        <f>S194*1</f>
        <v>179.40000000000003</v>
      </c>
      <c r="W195" s="10">
        <f>V194*0.25</f>
        <v>0</v>
      </c>
      <c r="Y195" s="10">
        <f>X194*0.5</f>
        <v>0</v>
      </c>
      <c r="Z195" s="165"/>
      <c r="AA195" s="10">
        <f>Z194*0.75</f>
        <v>485.85000000000031</v>
      </c>
      <c r="AB195" s="165"/>
      <c r="AC195" s="10">
        <f>AB194*1</f>
        <v>331.20000000000005</v>
      </c>
      <c r="AF195" s="10">
        <f>AE194*0.25</f>
        <v>0</v>
      </c>
      <c r="AH195" s="10">
        <f>AG194*0.5</f>
        <v>0</v>
      </c>
      <c r="AI195" s="165"/>
      <c r="AJ195" s="10">
        <f>AI194*0.75</f>
        <v>305.625</v>
      </c>
      <c r="AK195" s="165"/>
      <c r="AL195" s="10">
        <f>AK194*1</f>
        <v>410.49999999999932</v>
      </c>
      <c r="AO195" s="10">
        <f>AN194*0.25</f>
        <v>0</v>
      </c>
      <c r="AQ195" s="10">
        <f>AP194*0.5</f>
        <v>0</v>
      </c>
      <c r="AR195" s="165"/>
      <c r="AS195" s="10">
        <f>AR194*0.75</f>
        <v>272.92499999999939</v>
      </c>
      <c r="AU195" s="10">
        <f>AT194*1</f>
        <v>283.39999999999918</v>
      </c>
      <c r="AW195" s="31"/>
      <c r="AX195" s="10">
        <f>AW194*0.25</f>
        <v>0</v>
      </c>
      <c r="AZ195" s="10">
        <f>AY194*0.5</f>
        <v>0</v>
      </c>
      <c r="BA195" s="165"/>
      <c r="BB195" s="10">
        <f>BA194*0.75</f>
        <v>524.77499999999986</v>
      </c>
      <c r="BD195" s="10">
        <f>BC194*1</f>
        <v>368.79999999999882</v>
      </c>
      <c r="BG195" s="10">
        <f>BF194*0.25</f>
        <v>0</v>
      </c>
      <c r="BI195" s="10">
        <f>BH194*0.5</f>
        <v>0</v>
      </c>
      <c r="BJ195" s="165"/>
      <c r="BK195" s="10">
        <f>BJ194*0.75</f>
        <v>410.43749999999898</v>
      </c>
      <c r="BM195" s="10">
        <f>BL194*1</f>
        <v>361.80000000000018</v>
      </c>
      <c r="BP195" s="10">
        <f>BO194*0.25</f>
        <v>0</v>
      </c>
      <c r="BR195" s="10">
        <f>BQ194*0.5</f>
        <v>0</v>
      </c>
      <c r="BT195" s="10">
        <f>BS194*0.75</f>
        <v>428.36249999999973</v>
      </c>
      <c r="BV195" s="10">
        <f>BU194*1</f>
        <v>626.39999999999873</v>
      </c>
      <c r="BX195" s="173"/>
      <c r="BY195" s="10">
        <f>BX194*0.25</f>
        <v>0</v>
      </c>
      <c r="BZ195" s="173"/>
      <c r="CA195" s="10">
        <f>BZ194*0.5</f>
        <v>0</v>
      </c>
      <c r="CB195" s="177"/>
      <c r="CC195" s="10">
        <f>CB194*0.75</f>
        <v>491.85000000000014</v>
      </c>
      <c r="CD195" s="177"/>
      <c r="CE195" s="437">
        <f>CD194*1</f>
        <v>45.400000000003274</v>
      </c>
      <c r="CG195" s="431"/>
      <c r="CH195" s="10">
        <f>CG194*0.25</f>
        <v>0</v>
      </c>
      <c r="CI195" s="431"/>
      <c r="CJ195" s="10">
        <f>CI194*0.5</f>
        <v>0</v>
      </c>
      <c r="CK195" s="165"/>
      <c r="CL195" s="10">
        <f>CK194*0.75</f>
        <v>397.12499999999932</v>
      </c>
      <c r="CM195" s="165"/>
      <c r="CN195" s="10">
        <f>CM194*1</f>
        <v>0</v>
      </c>
      <c r="CP195" s="431"/>
      <c r="CQ195" s="10">
        <f>CP194*0.25</f>
        <v>0</v>
      </c>
      <c r="CR195" s="431"/>
      <c r="CS195" s="10">
        <f>CR194*0.5</f>
        <v>0</v>
      </c>
      <c r="CT195" s="165"/>
      <c r="CU195" s="10">
        <f>CT194*0.75</f>
        <v>279.5625</v>
      </c>
      <c r="CV195" s="165"/>
      <c r="CW195" s="10">
        <f>CV194*1</f>
        <v>0</v>
      </c>
      <c r="CY195" s="431"/>
      <c r="CZ195" s="10">
        <f>CY194*0.25</f>
        <v>0</v>
      </c>
      <c r="DA195" s="431"/>
      <c r="DB195" s="10">
        <f>DA194*0.5</f>
        <v>0</v>
      </c>
      <c r="DC195" s="165"/>
      <c r="DD195" s="10">
        <f>DC194*0.75</f>
        <v>165.37499999999864</v>
      </c>
      <c r="DE195" s="165"/>
      <c r="DF195" s="437">
        <f>DE194*1</f>
        <v>286.80000000000291</v>
      </c>
      <c r="DH195" s="431"/>
      <c r="DI195" s="10">
        <f>DH194*0.25</f>
        <v>0</v>
      </c>
      <c r="DJ195" s="431"/>
      <c r="DK195" s="10">
        <f>DJ194*0.5</f>
        <v>0</v>
      </c>
      <c r="DL195" s="165"/>
      <c r="DM195" s="10">
        <f>DL194*0.75</f>
        <v>249.82499999999823</v>
      </c>
      <c r="DN195" s="165"/>
      <c r="DO195" s="10">
        <f>DN194*1</f>
        <v>0</v>
      </c>
      <c r="DQ195" s="431"/>
      <c r="DR195" s="10">
        <f>DQ194*0.25</f>
        <v>0</v>
      </c>
      <c r="DS195" s="431"/>
      <c r="DT195" s="10">
        <f>DS194*0.5</f>
        <v>0</v>
      </c>
      <c r="DU195" s="165"/>
      <c r="DV195" s="10">
        <f>DU194*0.75</f>
        <v>361.19999999999823</v>
      </c>
      <c r="DW195" s="165"/>
      <c r="DX195" s="437">
        <f>DW194*1</f>
        <v>399.50000000000182</v>
      </c>
      <c r="DZ195" s="431"/>
      <c r="EA195" s="10">
        <f>DZ194*0.25</f>
        <v>0</v>
      </c>
      <c r="EB195" s="431"/>
      <c r="EC195" s="10">
        <f>EB194*0.5</f>
        <v>0</v>
      </c>
      <c r="ED195" s="31"/>
      <c r="EE195" s="10">
        <f>ED194*0.75</f>
        <v>263.92499999999768</v>
      </c>
      <c r="EF195" s="31"/>
      <c r="EG195" s="10">
        <f>EF194*1</f>
        <v>0</v>
      </c>
      <c r="EI195" s="431"/>
      <c r="EJ195" s="10">
        <f>EI194*0.25</f>
        <v>0</v>
      </c>
      <c r="EK195" s="431"/>
      <c r="EL195" s="10">
        <f>EK194*0.5</f>
        <v>0</v>
      </c>
      <c r="EM195" s="165"/>
      <c r="EN195" s="10">
        <f>EM194*0.75</f>
        <v>256.68749999999795</v>
      </c>
      <c r="EO195" s="165"/>
      <c r="EP195" s="10">
        <f>EO194*1</f>
        <v>0</v>
      </c>
      <c r="ER195" s="431"/>
      <c r="ES195" s="10">
        <f>ER194*0.25</f>
        <v>0</v>
      </c>
      <c r="ET195" s="431"/>
      <c r="EU195" s="10">
        <f>ET194*0.5</f>
        <v>0</v>
      </c>
      <c r="EV195" s="165"/>
      <c r="EW195" s="10">
        <f>EV194*0.75</f>
        <v>299.85000000000082</v>
      </c>
      <c r="EX195" s="165"/>
      <c r="EY195" s="10">
        <f>EX194*1</f>
        <v>0</v>
      </c>
      <c r="FA195" s="431"/>
      <c r="FB195" s="10">
        <f>FA194*0.25</f>
        <v>0</v>
      </c>
      <c r="FC195" s="431"/>
      <c r="FD195" s="10">
        <f>FC194*0.5</f>
        <v>0</v>
      </c>
      <c r="FE195" s="31"/>
      <c r="FF195" s="10">
        <f>FE194*0.75</f>
        <v>257.55000000000109</v>
      </c>
      <c r="FH195" s="437">
        <f>FG194*1</f>
        <v>202.00000000000182</v>
      </c>
      <c r="FJ195" s="431"/>
      <c r="FK195" s="10">
        <f>FJ194*0.25</f>
        <v>0</v>
      </c>
      <c r="FL195" s="431"/>
      <c r="FM195" s="10">
        <f>FL194*0.5</f>
        <v>0</v>
      </c>
      <c r="FN195" s="165"/>
      <c r="FO195" s="10">
        <f>FN194*0.75</f>
        <v>168.75</v>
      </c>
      <c r="FP195" s="165"/>
      <c r="FQ195" s="437">
        <f>FP194*1</f>
        <v>481.50000000000182</v>
      </c>
      <c r="FS195" s="431"/>
      <c r="FT195" s="10">
        <f>FS194*0.25</f>
        <v>0</v>
      </c>
      <c r="FU195" s="431"/>
      <c r="FV195" s="10">
        <f>FU194*0.5</f>
        <v>0</v>
      </c>
      <c r="FW195" s="165"/>
      <c r="FX195" s="10">
        <f>FW194*0.75</f>
        <v>198.44999999999891</v>
      </c>
      <c r="FY195" s="165"/>
      <c r="FZ195" s="10">
        <f>FY194*1</f>
        <v>0</v>
      </c>
      <c r="GB195" s="431"/>
      <c r="GC195" s="10">
        <f>GB194*0.25</f>
        <v>0</v>
      </c>
      <c r="GD195" s="431"/>
      <c r="GE195" s="10">
        <f>GD194*0.5</f>
        <v>0</v>
      </c>
      <c r="GF195" s="31"/>
      <c r="GG195" s="10">
        <f>GF194*0.75</f>
        <v>78.75</v>
      </c>
      <c r="GH195" s="31"/>
      <c r="GI195" s="10">
        <f>GH194*1</f>
        <v>0</v>
      </c>
      <c r="GK195" s="431"/>
      <c r="GL195" s="10">
        <f>GK194*0.25</f>
        <v>0</v>
      </c>
      <c r="GM195" s="431"/>
      <c r="GN195" s="10">
        <f>GM194*0.5</f>
        <v>0</v>
      </c>
      <c r="GO195" s="165"/>
      <c r="GP195" s="10">
        <f>GO194*0.75</f>
        <v>1026.2249999999954</v>
      </c>
      <c r="GQ195" s="165"/>
      <c r="GR195" s="437">
        <f>GQ194*1</f>
        <v>1908.7999999999993</v>
      </c>
      <c r="GT195" s="431"/>
      <c r="GU195" s="10">
        <f>GT194*0.25</f>
        <v>0</v>
      </c>
      <c r="GV195" s="431"/>
      <c r="GW195" s="10">
        <f>GV194*0.5</f>
        <v>0</v>
      </c>
      <c r="GX195" s="165"/>
      <c r="GY195" s="10">
        <f>GX194*0.75</f>
        <v>406.16249999999536</v>
      </c>
      <c r="GZ195" s="165"/>
      <c r="HA195" s="10">
        <f>GZ194*1</f>
        <v>0</v>
      </c>
      <c r="HD195" s="10">
        <f>HC194*0.25</f>
        <v>0</v>
      </c>
      <c r="HF195" s="10">
        <f>HE194*0.5</f>
        <v>0</v>
      </c>
      <c r="HH195" s="10">
        <f>HG194*0.75</f>
        <v>344.02499999999918</v>
      </c>
      <c r="HJ195" s="10">
        <f>HI194*1</f>
        <v>705.5</v>
      </c>
      <c r="HL195" s="431"/>
      <c r="HM195" s="10">
        <f>HL194*0.25</f>
        <v>0</v>
      </c>
      <c r="HN195" s="431"/>
      <c r="HO195" s="10">
        <f>HN194*0.5</f>
        <v>0</v>
      </c>
      <c r="HP195" s="431"/>
      <c r="HQ195" s="10">
        <f>HP194*0.75</f>
        <v>767.77500000000055</v>
      </c>
      <c r="HS195" s="10">
        <f>HR194*1</f>
        <v>0</v>
      </c>
      <c r="HU195" s="431"/>
      <c r="HV195" s="10">
        <f>HU194*0.25</f>
        <v>0</v>
      </c>
      <c r="HW195" s="431"/>
      <c r="HX195" s="10">
        <f>HW194*0.5</f>
        <v>0</v>
      </c>
      <c r="HY195" s="431"/>
      <c r="HZ195" s="10">
        <f>HY194*0.75</f>
        <v>2532.8999999999965</v>
      </c>
      <c r="IB195" s="437">
        <f>IA194*1</f>
        <v>4006.7500000000018</v>
      </c>
      <c r="ID195" s="431"/>
      <c r="IE195" s="10">
        <f>ID194*0.25</f>
        <v>0</v>
      </c>
      <c r="IF195" s="431"/>
      <c r="IG195" s="10">
        <f>IF194*0.5</f>
        <v>0</v>
      </c>
      <c r="IH195" s="431"/>
      <c r="II195" s="10">
        <f>IH194*0.75</f>
        <v>313.49999999999727</v>
      </c>
      <c r="IK195" s="10">
        <f>IJ194*1</f>
        <v>0</v>
      </c>
      <c r="IM195" s="431"/>
      <c r="IN195" s="10">
        <f>IM194*0.25</f>
        <v>0</v>
      </c>
      <c r="IO195" s="431"/>
      <c r="IP195" s="10">
        <f>IO194*0.5</f>
        <v>0</v>
      </c>
      <c r="IQ195" s="431"/>
      <c r="IR195" s="10">
        <f>IQ194*0.75</f>
        <v>142.34999999999673</v>
      </c>
      <c r="IT195" s="10">
        <f>IS194*1</f>
        <v>0</v>
      </c>
      <c r="IW195" s="10">
        <f>IV194*0.25</f>
        <v>0</v>
      </c>
      <c r="IY195" s="10">
        <f>IX194*0.5</f>
        <v>0</v>
      </c>
      <c r="JA195" s="10">
        <f>IZ194*0.75</f>
        <v>189.97499999999945</v>
      </c>
      <c r="JC195" s="10">
        <f>JB194*1</f>
        <v>398.09999999999945</v>
      </c>
      <c r="JE195" s="431"/>
      <c r="JF195" s="10">
        <f>JE194*0.25</f>
        <v>0</v>
      </c>
      <c r="JG195" s="431"/>
      <c r="JH195" s="10">
        <f>JG194*0.5</f>
        <v>0</v>
      </c>
      <c r="JI195" s="431"/>
      <c r="JJ195" s="10">
        <f>JI194*0.75</f>
        <v>274.49999999999454</v>
      </c>
      <c r="JL195" s="437">
        <f>JK194*1</f>
        <v>605.40000000000146</v>
      </c>
      <c r="JN195" s="431"/>
      <c r="JO195" s="10">
        <f>JN194*0.25</f>
        <v>0</v>
      </c>
      <c r="JP195" s="431"/>
      <c r="JQ195" s="10">
        <f>JP194*0.5</f>
        <v>0</v>
      </c>
      <c r="JR195" s="431"/>
      <c r="JS195" s="10">
        <f>JR194*0.75</f>
        <v>367.08750000000055</v>
      </c>
      <c r="JU195" s="10">
        <f>JT194*1</f>
        <v>0</v>
      </c>
      <c r="JW195" s="431"/>
      <c r="JX195" s="10">
        <f>JW194*0.25</f>
        <v>0</v>
      </c>
      <c r="JY195" s="431"/>
      <c r="JZ195" s="10">
        <f>JY194*0.5</f>
        <v>0</v>
      </c>
      <c r="KA195" s="431"/>
      <c r="KB195" s="10">
        <f>KA194*0.75</f>
        <v>1343.2499999999945</v>
      </c>
      <c r="KD195" s="437">
        <f t="shared" ref="KD195" si="62">KC194*1</f>
        <v>2294.5999999999549</v>
      </c>
      <c r="KG195" s="10">
        <f>KF194*0.25</f>
        <v>0</v>
      </c>
      <c r="KI195" s="10">
        <f>KH194*0.5</f>
        <v>0</v>
      </c>
      <c r="KK195" s="10">
        <f>KJ194*0.75</f>
        <v>86.024999999997817</v>
      </c>
      <c r="KM195" s="10">
        <f>KL194*1</f>
        <v>184.80000000000109</v>
      </c>
      <c r="KO195" s="431"/>
      <c r="KP195" s="10">
        <f>KO194*0.25</f>
        <v>0</v>
      </c>
      <c r="KQ195" s="431"/>
      <c r="KR195" s="10">
        <f>KQ194*0.5</f>
        <v>0</v>
      </c>
      <c r="KS195" s="431"/>
      <c r="KT195" s="10">
        <f>KS194*0.75</f>
        <v>431.24999999999727</v>
      </c>
      <c r="KV195" s="10">
        <f>KU194*1</f>
        <v>0</v>
      </c>
      <c r="KX195" s="431"/>
      <c r="KY195" s="10">
        <f>KX194*0.25</f>
        <v>0</v>
      </c>
      <c r="KZ195" s="431"/>
      <c r="LA195" s="10">
        <f>KZ194*0.5</f>
        <v>0</v>
      </c>
      <c r="LB195" s="431"/>
      <c r="LC195" s="10">
        <f>LB194*0.75</f>
        <v>184.16249999999945</v>
      </c>
      <c r="LE195" s="10">
        <f>LD194*1</f>
        <v>0</v>
      </c>
      <c r="LG195" s="431"/>
      <c r="LH195" s="10">
        <f>LG194*0.25</f>
        <v>0</v>
      </c>
      <c r="LI195" s="431"/>
      <c r="LJ195" s="10">
        <f>LI194*0.5</f>
        <v>0</v>
      </c>
      <c r="LK195" s="29"/>
      <c r="LL195" s="10">
        <f>LK194*0.75</f>
        <v>201.97499999999809</v>
      </c>
      <c r="LM195" s="29"/>
      <c r="LN195" s="10">
        <f>LM194*1</f>
        <v>0</v>
      </c>
      <c r="LQ195" s="10">
        <f>LP194*0.25</f>
        <v>0</v>
      </c>
      <c r="LS195" s="10">
        <f>LR194*0.5</f>
        <v>0</v>
      </c>
      <c r="LU195" s="10">
        <f>LT194*0.75</f>
        <v>163.94999999999345</v>
      </c>
      <c r="LW195" s="10">
        <f>LV194*1</f>
        <v>74.5</v>
      </c>
      <c r="LY195" s="431"/>
      <c r="LZ195" s="10">
        <f>LY194*0.25</f>
        <v>0</v>
      </c>
      <c r="MA195" s="431"/>
      <c r="MB195" s="10">
        <f>MA194*0.5</f>
        <v>0</v>
      </c>
      <c r="MC195" s="431"/>
      <c r="MD195" s="10">
        <f>MC194*0.75</f>
        <v>332.77499999999509</v>
      </c>
      <c r="MF195" s="10">
        <f>ME194*1</f>
        <v>0</v>
      </c>
      <c r="MH195" s="431"/>
      <c r="MI195" s="10">
        <f>MH194*0.25</f>
        <v>0</v>
      </c>
      <c r="MJ195" s="431"/>
      <c r="MK195" s="10">
        <f>MJ194*0.5</f>
        <v>0</v>
      </c>
      <c r="ML195" s="431"/>
      <c r="MM195" s="10">
        <f>ML194*0.75</f>
        <v>432.44999999998799</v>
      </c>
      <c r="MO195" s="437">
        <f>MN194*1</f>
        <v>1093.6000000000022</v>
      </c>
      <c r="MQ195" s="431"/>
      <c r="MR195" s="10">
        <f>MQ194*0.25</f>
        <v>0</v>
      </c>
      <c r="MS195" s="431"/>
      <c r="MT195" s="10">
        <f>MS194*0.5</f>
        <v>0</v>
      </c>
      <c r="MU195" s="431"/>
      <c r="MV195" s="10">
        <f>MU194*0.75</f>
        <v>209.62500000000273</v>
      </c>
      <c r="MX195" s="437">
        <f>MW194*1</f>
        <v>382.24999999999636</v>
      </c>
    </row>
    <row r="196" spans="1:363" s="60" customFormat="1" ht="15.75">
      <c r="A196" s="386"/>
      <c r="B196" s="381"/>
      <c r="C196" s="379"/>
      <c r="E196" s="85"/>
      <c r="G196" s="85"/>
      <c r="I196" s="85"/>
      <c r="L196" s="379"/>
      <c r="N196" s="85"/>
      <c r="P196" s="85"/>
      <c r="R196" s="85"/>
      <c r="U196" s="379"/>
      <c r="W196" s="85"/>
      <c r="Y196" s="85"/>
      <c r="Z196" s="382"/>
      <c r="AB196" s="382"/>
      <c r="AD196" s="379"/>
      <c r="AF196" s="380"/>
      <c r="AI196" s="382"/>
      <c r="AK196" s="382"/>
      <c r="AM196" s="379"/>
      <c r="AO196" s="380"/>
      <c r="AR196" s="382"/>
      <c r="AT196" s="382"/>
      <c r="AV196" s="379"/>
      <c r="AW196" s="235"/>
      <c r="AX196" s="380"/>
      <c r="AY196" s="235"/>
      <c r="BA196" s="382"/>
      <c r="BC196" s="382"/>
      <c r="BE196" s="379"/>
      <c r="BG196" s="380"/>
      <c r="BJ196" s="382"/>
      <c r="BN196" s="379"/>
      <c r="BP196" s="380"/>
      <c r="BW196" s="379"/>
      <c r="BX196" s="384"/>
      <c r="BY196" s="380"/>
      <c r="BZ196" s="384"/>
      <c r="CB196" s="385"/>
      <c r="CD196" s="385"/>
      <c r="CE196" s="456"/>
      <c r="CF196" s="379"/>
      <c r="CG196" s="456"/>
      <c r="CH196" s="380"/>
      <c r="CI196" s="456"/>
      <c r="CK196" s="382"/>
      <c r="CM196" s="382"/>
      <c r="CO196" s="379"/>
      <c r="CP196" s="456"/>
      <c r="CQ196" s="380"/>
      <c r="CR196" s="456"/>
      <c r="CT196" s="382"/>
      <c r="CV196" s="382"/>
      <c r="CX196" s="379"/>
      <c r="CY196" s="456"/>
      <c r="CZ196" s="380"/>
      <c r="DA196" s="456"/>
      <c r="DC196" s="382"/>
      <c r="DE196" s="382"/>
      <c r="DF196" s="456"/>
      <c r="DG196" s="379"/>
      <c r="DH196" s="456"/>
      <c r="DI196" s="380"/>
      <c r="DJ196" s="456"/>
      <c r="DL196" s="382"/>
      <c r="DN196" s="382"/>
      <c r="DP196" s="379"/>
      <c r="DQ196" s="456"/>
      <c r="DR196" s="380"/>
      <c r="DS196" s="456"/>
      <c r="DU196" s="382"/>
      <c r="DW196" s="382"/>
      <c r="DX196" s="456"/>
      <c r="DY196" s="379"/>
      <c r="DZ196" s="456"/>
      <c r="EA196" s="380"/>
      <c r="EB196" s="456"/>
      <c r="ED196" s="235"/>
      <c r="EF196" s="235"/>
      <c r="EH196" s="379"/>
      <c r="EI196" s="456"/>
      <c r="EJ196" s="380"/>
      <c r="EK196" s="456"/>
      <c r="EM196" s="382"/>
      <c r="EO196" s="382"/>
      <c r="EQ196" s="379"/>
      <c r="ER196" s="456"/>
      <c r="ES196" s="380"/>
      <c r="ET196" s="456"/>
      <c r="EV196" s="382"/>
      <c r="EX196" s="382"/>
      <c r="EZ196" s="379"/>
      <c r="FA196" s="456"/>
      <c r="FB196" s="380"/>
      <c r="FC196" s="456"/>
      <c r="FE196" s="235"/>
      <c r="FH196" s="456"/>
      <c r="FI196" s="379"/>
      <c r="FJ196" s="456"/>
      <c r="FK196" s="380"/>
      <c r="FL196" s="456"/>
      <c r="FN196" s="382"/>
      <c r="FP196" s="382"/>
      <c r="FQ196" s="456"/>
      <c r="FR196" s="379"/>
      <c r="FS196" s="456"/>
      <c r="FT196" s="380"/>
      <c r="FU196" s="456"/>
      <c r="FW196" s="382"/>
      <c r="FY196" s="382"/>
      <c r="GA196" s="379"/>
      <c r="GB196" s="456"/>
      <c r="GC196" s="380"/>
      <c r="GD196" s="456"/>
      <c r="GF196" s="235"/>
      <c r="GH196" s="235"/>
      <c r="GJ196" s="379"/>
      <c r="GK196" s="456"/>
      <c r="GL196" s="380"/>
      <c r="GM196" s="456"/>
      <c r="GO196" s="382"/>
      <c r="GQ196" s="382"/>
      <c r="GR196" s="456"/>
      <c r="GS196" s="379"/>
      <c r="GT196" s="456"/>
      <c r="GU196" s="380"/>
      <c r="GV196" s="456"/>
      <c r="GX196" s="382"/>
      <c r="GZ196" s="382"/>
      <c r="HB196" s="379"/>
      <c r="HD196" s="380"/>
      <c r="HK196" s="379"/>
      <c r="HL196" s="456"/>
      <c r="HM196" s="380"/>
      <c r="HN196" s="456"/>
      <c r="HP196" s="456"/>
      <c r="HT196" s="379"/>
      <c r="HU196" s="456"/>
      <c r="HV196" s="380"/>
      <c r="HW196" s="456"/>
      <c r="HY196" s="456"/>
      <c r="IB196" s="456"/>
      <c r="IC196" s="379"/>
      <c r="ID196" s="456"/>
      <c r="IE196" s="380"/>
      <c r="IF196" s="456"/>
      <c r="IH196" s="456"/>
      <c r="IL196" s="379"/>
      <c r="IM196" s="456"/>
      <c r="IN196" s="380"/>
      <c r="IO196" s="456"/>
      <c r="IQ196" s="456"/>
      <c r="IU196" s="379"/>
      <c r="IW196" s="380"/>
      <c r="JD196" s="379"/>
      <c r="JE196" s="456"/>
      <c r="JF196" s="380"/>
      <c r="JG196" s="456"/>
      <c r="JI196" s="456"/>
      <c r="JL196" s="456"/>
      <c r="JM196" s="379"/>
      <c r="JN196" s="456"/>
      <c r="JO196" s="380"/>
      <c r="JP196" s="456"/>
      <c r="JR196" s="456"/>
      <c r="JV196" s="379"/>
      <c r="JW196" s="456"/>
      <c r="JX196" s="380"/>
      <c r="JY196" s="456"/>
      <c r="KA196" s="456"/>
      <c r="KD196" s="456"/>
      <c r="KE196" s="379"/>
      <c r="KG196" s="380"/>
      <c r="KN196" s="379"/>
      <c r="KO196" s="456"/>
      <c r="KP196" s="380"/>
      <c r="KQ196" s="456"/>
      <c r="KS196" s="456"/>
      <c r="KW196" s="379"/>
      <c r="KX196" s="456"/>
      <c r="KY196" s="380"/>
      <c r="KZ196" s="456"/>
      <c r="LB196" s="456"/>
      <c r="LF196" s="379"/>
      <c r="LG196" s="456"/>
      <c r="LH196" s="380"/>
      <c r="LI196" s="456"/>
      <c r="LK196" s="383"/>
      <c r="LM196" s="383"/>
      <c r="LO196" s="379"/>
      <c r="LQ196" s="380"/>
      <c r="LX196" s="379"/>
      <c r="LY196" s="456"/>
      <c r="LZ196" s="380"/>
      <c r="MA196" s="456"/>
      <c r="MC196" s="456"/>
      <c r="MG196" s="379"/>
      <c r="MH196" s="456"/>
      <c r="MI196" s="380"/>
      <c r="MJ196" s="456"/>
      <c r="ML196" s="456"/>
      <c r="MO196" s="456"/>
      <c r="MP196" s="379"/>
      <c r="MQ196" s="456"/>
      <c r="MR196" s="380"/>
      <c r="MS196" s="456"/>
      <c r="MU196" s="456"/>
      <c r="MX196" s="456"/>
      <c r="MY196" s="379"/>
    </row>
    <row r="197" spans="1:363" ht="18">
      <c r="A197" s="62" t="s">
        <v>1010</v>
      </c>
      <c r="B197" s="69"/>
      <c r="D197"/>
      <c r="E197" s="1" t="s">
        <v>190</v>
      </c>
      <c r="G197" s="1" t="s">
        <v>186</v>
      </c>
      <c r="H197">
        <v>256.89999999999998</v>
      </c>
      <c r="I197" s="1" t="s">
        <v>187</v>
      </c>
      <c r="J197" s="157">
        <v>308.3</v>
      </c>
      <c r="K197" s="1" t="s">
        <v>188</v>
      </c>
      <c r="N197" s="1" t="s">
        <v>190</v>
      </c>
      <c r="P197" s="1" t="s">
        <v>186</v>
      </c>
      <c r="Q197">
        <v>174</v>
      </c>
      <c r="R197" s="1" t="s">
        <v>187</v>
      </c>
      <c r="S197" s="168">
        <v>75.499999999999943</v>
      </c>
      <c r="T197" s="1" t="s">
        <v>188</v>
      </c>
      <c r="W197" s="1" t="s">
        <v>190</v>
      </c>
      <c r="Y197" s="1" t="s">
        <v>186</v>
      </c>
      <c r="Z197" s="168">
        <v>577.89999999999986</v>
      </c>
      <c r="AA197" s="1" t="s">
        <v>187</v>
      </c>
      <c r="AB197" s="168">
        <v>382.90000000000055</v>
      </c>
      <c r="AC197" s="1" t="s">
        <v>188</v>
      </c>
      <c r="AF197" s="1" t="s">
        <v>190</v>
      </c>
      <c r="AH197" s="1" t="s">
        <v>186</v>
      </c>
      <c r="AI197" s="168">
        <v>75.599999999999682</v>
      </c>
      <c r="AJ197" s="1" t="s">
        <v>187</v>
      </c>
      <c r="AK197" s="168">
        <v>63.000000000000455</v>
      </c>
      <c r="AL197" s="1" t="s">
        <v>188</v>
      </c>
      <c r="AO197" s="1" t="s">
        <v>190</v>
      </c>
      <c r="AQ197" s="1" t="s">
        <v>186</v>
      </c>
      <c r="AR197" s="168">
        <v>354</v>
      </c>
      <c r="AS197" s="1" t="s">
        <v>187</v>
      </c>
      <c r="AT197" s="168">
        <v>214.20000000000073</v>
      </c>
      <c r="AU197" s="1" t="s">
        <v>188</v>
      </c>
      <c r="AW197" s="31"/>
      <c r="AX197" s="1" t="s">
        <v>190</v>
      </c>
      <c r="AZ197" s="1" t="s">
        <v>186</v>
      </c>
      <c r="BA197" s="168">
        <v>689.900000000001</v>
      </c>
      <c r="BB197" s="1" t="s">
        <v>187</v>
      </c>
      <c r="BC197" s="168">
        <v>417.00000000000045</v>
      </c>
      <c r="BD197" s="1" t="s">
        <v>188</v>
      </c>
      <c r="BG197" s="1" t="s">
        <v>190</v>
      </c>
      <c r="BI197" s="1" t="s">
        <v>186</v>
      </c>
      <c r="BJ197" s="168">
        <v>395.80000000000064</v>
      </c>
      <c r="BK197" s="1" t="s">
        <v>187</v>
      </c>
      <c r="BL197" s="168">
        <v>411.90000000000055</v>
      </c>
      <c r="BM197" s="1" t="s">
        <v>188</v>
      </c>
      <c r="BP197" s="1" t="s">
        <v>190</v>
      </c>
      <c r="BR197" s="1" t="s">
        <v>186</v>
      </c>
      <c r="BS197" s="168">
        <v>574.70000000000073</v>
      </c>
      <c r="BT197" s="1" t="s">
        <v>187</v>
      </c>
      <c r="BU197" s="168">
        <v>339.19999999999982</v>
      </c>
      <c r="BV197" s="1" t="s">
        <v>188</v>
      </c>
      <c r="BX197" s="173"/>
      <c r="BY197" s="1" t="s">
        <v>190</v>
      </c>
      <c r="BZ197" s="173"/>
      <c r="CA197" s="1" t="s">
        <v>186</v>
      </c>
      <c r="CB197" s="176">
        <v>6.2000000000007276</v>
      </c>
      <c r="CC197" s="1" t="s">
        <v>187</v>
      </c>
      <c r="CD197" s="427">
        <v>97.499999999996362</v>
      </c>
      <c r="CE197" s="432" t="s">
        <v>188</v>
      </c>
      <c r="CG197" s="431"/>
      <c r="CH197" s="1" t="s">
        <v>190</v>
      </c>
      <c r="CI197" s="431"/>
      <c r="CJ197" s="1" t="s">
        <v>186</v>
      </c>
      <c r="CK197" s="168">
        <v>642.60000000000127</v>
      </c>
      <c r="CL197" s="1" t="s">
        <v>187</v>
      </c>
      <c r="CM197" s="168"/>
      <c r="CN197" s="1" t="s">
        <v>188</v>
      </c>
      <c r="CP197" s="431"/>
      <c r="CQ197" s="1" t="s">
        <v>190</v>
      </c>
      <c r="CR197" s="431"/>
      <c r="CS197" s="1" t="s">
        <v>186</v>
      </c>
      <c r="CT197" s="168">
        <v>230.40000000000009</v>
      </c>
      <c r="CU197" s="1" t="s">
        <v>187</v>
      </c>
      <c r="CV197" s="168"/>
      <c r="CW197" s="1" t="s">
        <v>188</v>
      </c>
      <c r="CY197" s="431"/>
      <c r="CZ197" s="1" t="s">
        <v>190</v>
      </c>
      <c r="DA197" s="431"/>
      <c r="DB197" s="1" t="s">
        <v>186</v>
      </c>
      <c r="DC197" s="168">
        <v>409.60000000000218</v>
      </c>
      <c r="DD197" s="1" t="s">
        <v>187</v>
      </c>
      <c r="DE197" s="545">
        <v>123.49999999999454</v>
      </c>
      <c r="DF197" s="432" t="s">
        <v>188</v>
      </c>
      <c r="DH197" s="431"/>
      <c r="DI197" s="1" t="s">
        <v>190</v>
      </c>
      <c r="DJ197" s="431"/>
      <c r="DK197" s="1" t="s">
        <v>186</v>
      </c>
      <c r="DL197" s="168">
        <v>155.20000000000164</v>
      </c>
      <c r="DM197" s="1" t="s">
        <v>187</v>
      </c>
      <c r="DN197" s="168"/>
      <c r="DO197" s="1" t="s">
        <v>188</v>
      </c>
      <c r="DQ197" s="431"/>
      <c r="DR197" s="1" t="s">
        <v>190</v>
      </c>
      <c r="DS197" s="431"/>
      <c r="DT197" s="1" t="s">
        <v>186</v>
      </c>
      <c r="DU197" s="496">
        <v>313.20000000000073</v>
      </c>
      <c r="DV197" s="1" t="s">
        <v>187</v>
      </c>
      <c r="DW197" s="545">
        <v>207.99999999999636</v>
      </c>
      <c r="DX197" s="432" t="s">
        <v>188</v>
      </c>
      <c r="DZ197" s="431"/>
      <c r="EA197" s="1" t="s">
        <v>190</v>
      </c>
      <c r="EB197" s="431"/>
      <c r="EC197" s="1" t="s">
        <v>186</v>
      </c>
      <c r="ED197" s="168">
        <v>248.50000000000091</v>
      </c>
      <c r="EE197" s="1" t="s">
        <v>187</v>
      </c>
      <c r="EF197" s="168"/>
      <c r="EG197" s="1" t="s">
        <v>188</v>
      </c>
      <c r="EI197" s="431"/>
      <c r="EJ197" s="1" t="s">
        <v>190</v>
      </c>
      <c r="EK197" s="431"/>
      <c r="EL197" s="1" t="s">
        <v>186</v>
      </c>
      <c r="EM197" s="496">
        <v>46.100000000001273</v>
      </c>
      <c r="EN197" s="1" t="s">
        <v>187</v>
      </c>
      <c r="EO197" s="213"/>
      <c r="EP197" s="1" t="s">
        <v>188</v>
      </c>
      <c r="ER197" s="431"/>
      <c r="ES197" s="1" t="s">
        <v>190</v>
      </c>
      <c r="ET197" s="431"/>
      <c r="EU197" s="1" t="s">
        <v>186</v>
      </c>
      <c r="EV197" s="168">
        <v>232.65000000000146</v>
      </c>
      <c r="EW197" s="1" t="s">
        <v>187</v>
      </c>
      <c r="EX197" s="168"/>
      <c r="EY197" s="1" t="s">
        <v>188</v>
      </c>
      <c r="FA197" s="431"/>
      <c r="FB197" s="1" t="s">
        <v>190</v>
      </c>
      <c r="FC197" s="431"/>
      <c r="FD197" s="1" t="s">
        <v>186</v>
      </c>
      <c r="FE197" s="496">
        <v>309.75000000000091</v>
      </c>
      <c r="FF197" s="1" t="s">
        <v>187</v>
      </c>
      <c r="FG197" s="427">
        <v>178.79999999999745</v>
      </c>
      <c r="FH197" s="432" t="s">
        <v>188</v>
      </c>
      <c r="FJ197" s="431"/>
      <c r="FK197" s="1" t="s">
        <v>190</v>
      </c>
      <c r="FL197" s="431"/>
      <c r="FM197" s="1" t="s">
        <v>186</v>
      </c>
      <c r="FN197" s="496">
        <v>167.69999999999982</v>
      </c>
      <c r="FO197" s="1" t="s">
        <v>187</v>
      </c>
      <c r="FP197" s="545">
        <v>405.399999999996</v>
      </c>
      <c r="FQ197" s="432" t="s">
        <v>188</v>
      </c>
      <c r="FS197" s="431"/>
      <c r="FT197" s="1" t="s">
        <v>190</v>
      </c>
      <c r="FU197" s="431"/>
      <c r="FV197" s="1" t="s">
        <v>186</v>
      </c>
      <c r="FW197" s="496">
        <v>195.60000000000127</v>
      </c>
      <c r="FX197" s="1" t="s">
        <v>187</v>
      </c>
      <c r="FY197" s="213"/>
      <c r="FZ197" s="1" t="s">
        <v>188</v>
      </c>
      <c r="GB197" s="431"/>
      <c r="GC197" s="1" t="s">
        <v>190</v>
      </c>
      <c r="GD197" s="431"/>
      <c r="GE197" s="1" t="s">
        <v>186</v>
      </c>
      <c r="GF197" s="168">
        <v>334.5</v>
      </c>
      <c r="GG197" s="1" t="s">
        <v>187</v>
      </c>
      <c r="GH197" s="168"/>
      <c r="GI197" s="1" t="s">
        <v>188</v>
      </c>
      <c r="GK197" s="431"/>
      <c r="GL197" s="1" t="s">
        <v>190</v>
      </c>
      <c r="GM197" s="431"/>
      <c r="GN197" s="1" t="s">
        <v>186</v>
      </c>
      <c r="GO197" s="496">
        <v>2068.8999999999996</v>
      </c>
      <c r="GP197" s="1" t="s">
        <v>187</v>
      </c>
      <c r="GQ197" s="545">
        <v>1541.3499999999985</v>
      </c>
      <c r="GR197" s="432" t="s">
        <v>188</v>
      </c>
      <c r="GT197" s="431"/>
      <c r="GU197" s="1" t="s">
        <v>190</v>
      </c>
      <c r="GV197" s="431"/>
      <c r="GW197" s="1" t="s">
        <v>186</v>
      </c>
      <c r="GX197" s="496">
        <v>96.300000000002001</v>
      </c>
      <c r="GY197" s="1" t="s">
        <v>187</v>
      </c>
      <c r="GZ197" s="213"/>
      <c r="HA197" s="1" t="s">
        <v>188</v>
      </c>
      <c r="HD197" s="1" t="s">
        <v>190</v>
      </c>
      <c r="HF197" s="1" t="s">
        <v>186</v>
      </c>
      <c r="HG197" s="168">
        <v>417.70000000000073</v>
      </c>
      <c r="HH197" s="1" t="s">
        <v>187</v>
      </c>
      <c r="HI197" s="168">
        <v>585.94999999999982</v>
      </c>
      <c r="HJ197" s="1" t="s">
        <v>188</v>
      </c>
      <c r="HL197" s="431"/>
      <c r="HM197" s="1" t="s">
        <v>190</v>
      </c>
      <c r="HN197" s="431"/>
      <c r="HO197" s="1" t="s">
        <v>186</v>
      </c>
      <c r="HP197" s="496">
        <v>765.70000000000073</v>
      </c>
      <c r="HQ197" s="1" t="s">
        <v>187</v>
      </c>
      <c r="HR197" s="213"/>
      <c r="HS197" s="1" t="s">
        <v>188</v>
      </c>
      <c r="HU197" s="431"/>
      <c r="HV197" s="1" t="s">
        <v>190</v>
      </c>
      <c r="HW197" s="431"/>
      <c r="HX197" s="1" t="s">
        <v>186</v>
      </c>
      <c r="HY197" s="496">
        <v>2792.6499999999978</v>
      </c>
      <c r="HZ197" s="1" t="s">
        <v>187</v>
      </c>
      <c r="IA197" s="545">
        <v>2565.3999999999996</v>
      </c>
      <c r="IB197" s="432" t="s">
        <v>188</v>
      </c>
      <c r="ID197" s="431"/>
      <c r="IE197" s="1" t="s">
        <v>190</v>
      </c>
      <c r="IF197" s="431"/>
      <c r="IG197" s="1" t="s">
        <v>186</v>
      </c>
      <c r="IH197" s="496">
        <v>264.00000000000182</v>
      </c>
      <c r="II197" s="1" t="s">
        <v>187</v>
      </c>
      <c r="IJ197" s="213"/>
      <c r="IK197" s="1" t="s">
        <v>188</v>
      </c>
      <c r="IM197" s="431"/>
      <c r="IN197" s="1" t="s">
        <v>190</v>
      </c>
      <c r="IO197" s="431"/>
      <c r="IP197" s="1" t="s">
        <v>186</v>
      </c>
      <c r="IQ197" s="168">
        <v>196.65000000000146</v>
      </c>
      <c r="IR197" s="1" t="s">
        <v>187</v>
      </c>
      <c r="IS197" s="168"/>
      <c r="IT197" s="1" t="s">
        <v>188</v>
      </c>
      <c r="IW197" s="1" t="s">
        <v>190</v>
      </c>
      <c r="IY197" s="1" t="s">
        <v>186</v>
      </c>
      <c r="IZ197" s="213">
        <v>376.90000000000146</v>
      </c>
      <c r="JA197" s="1" t="s">
        <v>187</v>
      </c>
      <c r="JB197" s="168">
        <v>533.10000000000082</v>
      </c>
      <c r="JC197" s="1" t="s">
        <v>188</v>
      </c>
      <c r="JE197" s="431"/>
      <c r="JF197" s="1" t="s">
        <v>190</v>
      </c>
      <c r="JG197" s="431"/>
      <c r="JH197" s="1" t="s">
        <v>186</v>
      </c>
      <c r="JI197" s="496">
        <v>357.80000000000109</v>
      </c>
      <c r="JJ197" s="1" t="s">
        <v>187</v>
      </c>
      <c r="JK197" s="427">
        <v>257.59999999999491</v>
      </c>
      <c r="JL197" s="432" t="s">
        <v>188</v>
      </c>
      <c r="JN197" s="431"/>
      <c r="JO197" s="1" t="s">
        <v>190</v>
      </c>
      <c r="JP197" s="431"/>
      <c r="JQ197" s="1" t="s">
        <v>186</v>
      </c>
      <c r="JR197" s="496">
        <v>280.99999999999636</v>
      </c>
      <c r="JS197" s="1" t="s">
        <v>187</v>
      </c>
      <c r="JT197" s="213"/>
      <c r="JU197" s="1" t="s">
        <v>188</v>
      </c>
      <c r="JW197" s="431"/>
      <c r="JX197" s="1" t="s">
        <v>190</v>
      </c>
      <c r="JY197" s="431"/>
      <c r="JZ197" s="1" t="s">
        <v>186</v>
      </c>
      <c r="KA197" s="168">
        <v>1811.4000000000051</v>
      </c>
      <c r="KB197" s="1" t="s">
        <v>187</v>
      </c>
      <c r="KC197" s="545">
        <v>2249.9999999999909</v>
      </c>
      <c r="KD197" s="432" t="s">
        <v>188</v>
      </c>
      <c r="KG197" s="1" t="s">
        <v>190</v>
      </c>
      <c r="KI197" s="1" t="s">
        <v>186</v>
      </c>
      <c r="KJ197" s="168">
        <v>157.79999999999927</v>
      </c>
      <c r="KK197" s="1" t="s">
        <v>187</v>
      </c>
      <c r="KL197" s="213">
        <v>0</v>
      </c>
      <c r="KM197" s="1" t="s">
        <v>188</v>
      </c>
      <c r="KO197" s="431"/>
      <c r="KP197" s="1" t="s">
        <v>190</v>
      </c>
      <c r="KQ197" s="431"/>
      <c r="KR197" s="1" t="s">
        <v>186</v>
      </c>
      <c r="KS197" s="496">
        <v>111.54999999999927</v>
      </c>
      <c r="KT197" s="1" t="s">
        <v>187</v>
      </c>
      <c r="KU197" s="213"/>
      <c r="KV197" s="1" t="s">
        <v>188</v>
      </c>
      <c r="KX197" s="431"/>
      <c r="KY197" s="1" t="s">
        <v>190</v>
      </c>
      <c r="KZ197" s="431"/>
      <c r="LA197" s="1" t="s">
        <v>186</v>
      </c>
      <c r="LB197" s="168">
        <v>220.45000000000437</v>
      </c>
      <c r="LC197" s="1" t="s">
        <v>187</v>
      </c>
      <c r="LD197" s="168"/>
      <c r="LE197" s="1" t="s">
        <v>188</v>
      </c>
      <c r="LG197" s="431"/>
      <c r="LH197" s="1" t="s">
        <v>190</v>
      </c>
      <c r="LI197" s="431"/>
      <c r="LJ197" s="1" t="s">
        <v>186</v>
      </c>
      <c r="LK197" s="185">
        <v>376.70000000000164</v>
      </c>
      <c r="LL197" s="1" t="s">
        <v>187</v>
      </c>
      <c r="LM197" s="185"/>
      <c r="LN197" s="1" t="s">
        <v>188</v>
      </c>
      <c r="LQ197" s="1" t="s">
        <v>190</v>
      </c>
      <c r="LS197" s="1" t="s">
        <v>186</v>
      </c>
      <c r="LT197" s="168">
        <v>606.40000000000509</v>
      </c>
      <c r="LU197" s="1" t="s">
        <v>187</v>
      </c>
      <c r="LV197" s="168">
        <v>379.40000000000055</v>
      </c>
      <c r="LW197" s="1" t="s">
        <v>188</v>
      </c>
      <c r="LY197" s="431"/>
      <c r="LZ197" s="1" t="s">
        <v>190</v>
      </c>
      <c r="MA197" s="431"/>
      <c r="MB197" s="1" t="s">
        <v>186</v>
      </c>
      <c r="MC197" s="168">
        <v>50.700000000004366</v>
      </c>
      <c r="MD197" s="1" t="s">
        <v>187</v>
      </c>
      <c r="ME197" s="168"/>
      <c r="MF197" s="1" t="s">
        <v>188</v>
      </c>
      <c r="MH197" s="431"/>
      <c r="MI197" s="1" t="s">
        <v>190</v>
      </c>
      <c r="MJ197" s="431"/>
      <c r="MK197" s="1" t="s">
        <v>186</v>
      </c>
      <c r="ML197" s="466">
        <v>428.20000000001164</v>
      </c>
      <c r="MM197" s="1" t="s">
        <v>187</v>
      </c>
      <c r="MN197" s="588">
        <v>737.09999999999673</v>
      </c>
      <c r="MO197" s="432" t="s">
        <v>188</v>
      </c>
      <c r="MQ197" s="431"/>
      <c r="MR197" s="1" t="s">
        <v>190</v>
      </c>
      <c r="MS197" s="431"/>
      <c r="MT197" s="1" t="s">
        <v>186</v>
      </c>
      <c r="MU197" s="431">
        <v>264.00000000000364</v>
      </c>
      <c r="MV197" s="1" t="s">
        <v>187</v>
      </c>
      <c r="MW197" s="545">
        <v>220.49999999999636</v>
      </c>
      <c r="MX197" s="432" t="s">
        <v>188</v>
      </c>
    </row>
    <row r="198" spans="1:363" ht="18">
      <c r="A198" s="128" t="s">
        <v>2985</v>
      </c>
      <c r="B198" s="69">
        <f>SUM(D198:AAP198)</f>
        <v>25822.300000000003</v>
      </c>
      <c r="D198"/>
      <c r="E198" s="10">
        <f>D197*0.25</f>
        <v>0</v>
      </c>
      <c r="G198" s="10">
        <f>F197*0.5</f>
        <v>0</v>
      </c>
      <c r="I198" s="10">
        <f>H197*0.75</f>
        <v>192.67499999999998</v>
      </c>
      <c r="K198" s="10">
        <f>J197*1</f>
        <v>308.3</v>
      </c>
      <c r="N198" s="10">
        <f>M197*0.25</f>
        <v>0</v>
      </c>
      <c r="P198" s="10">
        <f>O197*0.5</f>
        <v>0</v>
      </c>
      <c r="R198" s="10">
        <f>Q197*0.75</f>
        <v>130.5</v>
      </c>
      <c r="T198" s="10">
        <f>S197*1</f>
        <v>75.499999999999943</v>
      </c>
      <c r="W198" s="10">
        <f>V197*0.25</f>
        <v>0</v>
      </c>
      <c r="Y198" s="10">
        <f>X197*0.5</f>
        <v>0</v>
      </c>
      <c r="Z198" s="29"/>
      <c r="AA198" s="10">
        <f>Z197*0.75</f>
        <v>433.4249999999999</v>
      </c>
      <c r="AB198" s="29"/>
      <c r="AC198" s="10">
        <f>AB197*1</f>
        <v>382.90000000000055</v>
      </c>
      <c r="AF198" s="10">
        <f>AE197*0.25</f>
        <v>0</v>
      </c>
      <c r="AH198" s="10">
        <f>AG197*0.5</f>
        <v>0</v>
      </c>
      <c r="AI198" s="165"/>
      <c r="AJ198" s="10">
        <f>AI197*0.75</f>
        <v>56.699999999999761</v>
      </c>
      <c r="AK198" s="165"/>
      <c r="AL198" s="10">
        <f>AK197*1</f>
        <v>63.000000000000455</v>
      </c>
      <c r="AO198" s="10">
        <f>AN197*0.25</f>
        <v>0</v>
      </c>
      <c r="AQ198" s="10">
        <f>AP197*0.5</f>
        <v>0</v>
      </c>
      <c r="AR198" s="165"/>
      <c r="AS198" s="10">
        <f>AR197*0.75</f>
        <v>265.5</v>
      </c>
      <c r="AT198" s="165"/>
      <c r="AU198" s="10">
        <f>AT197*1</f>
        <v>214.20000000000073</v>
      </c>
      <c r="AW198" s="31"/>
      <c r="AX198" s="10">
        <f>AW197*0.25</f>
        <v>0</v>
      </c>
      <c r="AZ198" s="10">
        <f>AY197*0.5</f>
        <v>0</v>
      </c>
      <c r="BA198" s="165"/>
      <c r="BB198" s="10">
        <f>BA197*0.75</f>
        <v>517.42500000000075</v>
      </c>
      <c r="BD198" s="10">
        <f>BC197*1</f>
        <v>417.00000000000045</v>
      </c>
      <c r="BG198" s="10">
        <f>BF197*0.25</f>
        <v>0</v>
      </c>
      <c r="BI198" s="10">
        <f>BH197*0.5</f>
        <v>0</v>
      </c>
      <c r="BJ198" s="165"/>
      <c r="BK198" s="10">
        <f>BJ197*0.75</f>
        <v>296.85000000000048</v>
      </c>
      <c r="BL198" s="165"/>
      <c r="BM198" s="10">
        <f>BL197*1</f>
        <v>411.90000000000055</v>
      </c>
      <c r="BP198" s="10">
        <f>BO197*0.25</f>
        <v>0</v>
      </c>
      <c r="BR198" s="10">
        <f>BQ197*0.5</f>
        <v>0</v>
      </c>
      <c r="BT198" s="10">
        <f>BS197*0.75</f>
        <v>431.02500000000055</v>
      </c>
      <c r="BV198" s="10">
        <f>BU197*1</f>
        <v>339.19999999999982</v>
      </c>
      <c r="BX198" s="173"/>
      <c r="BY198" s="10">
        <f>BX197*0.25</f>
        <v>0</v>
      </c>
      <c r="BZ198" s="173"/>
      <c r="CA198" s="10">
        <f>BZ197*0.5</f>
        <v>0</v>
      </c>
      <c r="CB198" s="177"/>
      <c r="CC198" s="10">
        <f>CB197*0.75</f>
        <v>4.6500000000005457</v>
      </c>
      <c r="CD198" s="177"/>
      <c r="CE198" s="437">
        <f>CD197*1</f>
        <v>97.499999999996362</v>
      </c>
      <c r="CG198" s="431"/>
      <c r="CH198" s="10">
        <f>CG197*0.25</f>
        <v>0</v>
      </c>
      <c r="CI198" s="431"/>
      <c r="CJ198" s="10">
        <f>CI197*0.5</f>
        <v>0</v>
      </c>
      <c r="CK198" s="165"/>
      <c r="CL198" s="10">
        <f>CK197*0.75</f>
        <v>481.95000000000095</v>
      </c>
      <c r="CM198" s="165"/>
      <c r="CN198" s="10">
        <f>CM197*1</f>
        <v>0</v>
      </c>
      <c r="CP198" s="431"/>
      <c r="CQ198" s="10">
        <f>CP197*0.25</f>
        <v>0</v>
      </c>
      <c r="CR198" s="431"/>
      <c r="CS198" s="10">
        <f>CR197*0.5</f>
        <v>0</v>
      </c>
      <c r="CT198" s="165"/>
      <c r="CU198" s="10">
        <f>CT197*0.75</f>
        <v>172.80000000000007</v>
      </c>
      <c r="CV198" s="165"/>
      <c r="CW198" s="10">
        <f>CV197*1</f>
        <v>0</v>
      </c>
      <c r="CY198" s="431"/>
      <c r="CZ198" s="10">
        <f>CY197*0.25</f>
        <v>0</v>
      </c>
      <c r="DA198" s="431"/>
      <c r="DB198" s="10">
        <f>DA197*0.5</f>
        <v>0</v>
      </c>
      <c r="DC198" s="165"/>
      <c r="DD198" s="10">
        <f>DC197*0.75</f>
        <v>307.20000000000164</v>
      </c>
      <c r="DE198" s="165"/>
      <c r="DF198" s="437">
        <f>DE197*1</f>
        <v>123.49999999999454</v>
      </c>
      <c r="DH198" s="431"/>
      <c r="DI198" s="10">
        <f>DH197*0.25</f>
        <v>0</v>
      </c>
      <c r="DJ198" s="431"/>
      <c r="DK198" s="10">
        <f>DJ197*0.5</f>
        <v>0</v>
      </c>
      <c r="DL198" s="165"/>
      <c r="DM198" s="10">
        <f>DL197*0.75</f>
        <v>116.40000000000123</v>
      </c>
      <c r="DN198" s="165"/>
      <c r="DO198" s="10">
        <f>DN197*1</f>
        <v>0</v>
      </c>
      <c r="DQ198" s="431"/>
      <c r="DR198" s="10">
        <f>DQ197*0.25</f>
        <v>0</v>
      </c>
      <c r="DS198" s="431"/>
      <c r="DT198" s="10">
        <f>DS197*0.5</f>
        <v>0</v>
      </c>
      <c r="DU198" s="165"/>
      <c r="DV198" s="10">
        <f>DU197*0.75</f>
        <v>234.90000000000055</v>
      </c>
      <c r="DW198" s="165"/>
      <c r="DX198" s="437">
        <f>DW197*1</f>
        <v>207.99999999999636</v>
      </c>
      <c r="DZ198" s="431"/>
      <c r="EA198" s="10">
        <f>DZ197*0.25</f>
        <v>0</v>
      </c>
      <c r="EB198" s="431"/>
      <c r="EC198" s="10">
        <f>EB197*0.5</f>
        <v>0</v>
      </c>
      <c r="ED198" s="31"/>
      <c r="EE198" s="10">
        <f>ED197*0.75</f>
        <v>186.37500000000068</v>
      </c>
      <c r="EF198" s="31"/>
      <c r="EG198" s="10">
        <f>EF197*1</f>
        <v>0</v>
      </c>
      <c r="EI198" s="431"/>
      <c r="EJ198" s="10">
        <f>EI197*0.25</f>
        <v>0</v>
      </c>
      <c r="EK198" s="431"/>
      <c r="EL198" s="10">
        <f>EK197*0.5</f>
        <v>0</v>
      </c>
      <c r="EM198" s="165"/>
      <c r="EN198" s="10">
        <f>EM197*0.75</f>
        <v>34.575000000000955</v>
      </c>
      <c r="EO198" s="165"/>
      <c r="EP198" s="10">
        <f>EO197*1</f>
        <v>0</v>
      </c>
      <c r="ER198" s="431"/>
      <c r="ES198" s="10">
        <f>ER197*0.25</f>
        <v>0</v>
      </c>
      <c r="ET198" s="431"/>
      <c r="EU198" s="10">
        <f>ET197*0.5</f>
        <v>0</v>
      </c>
      <c r="EV198" s="165"/>
      <c r="EW198" s="10">
        <f>EV197*0.75</f>
        <v>174.48750000000109</v>
      </c>
      <c r="EX198" s="165"/>
      <c r="EY198" s="10">
        <f>EX197*1</f>
        <v>0</v>
      </c>
      <c r="FA198" s="431"/>
      <c r="FB198" s="10">
        <f>FA197*0.25</f>
        <v>0</v>
      </c>
      <c r="FC198" s="431"/>
      <c r="FD198" s="10">
        <f>FC197*0.5</f>
        <v>0</v>
      </c>
      <c r="FE198" s="31"/>
      <c r="FF198" s="10">
        <f>FE197*0.75</f>
        <v>232.31250000000068</v>
      </c>
      <c r="FH198" s="437">
        <f>FG197*1</f>
        <v>178.79999999999745</v>
      </c>
      <c r="FJ198" s="431"/>
      <c r="FK198" s="10">
        <f>FJ197*0.25</f>
        <v>0</v>
      </c>
      <c r="FL198" s="431"/>
      <c r="FM198" s="10">
        <f>FL197*0.5</f>
        <v>0</v>
      </c>
      <c r="FN198" s="165"/>
      <c r="FO198" s="10">
        <f>FN197*0.75</f>
        <v>125.77499999999986</v>
      </c>
      <c r="FP198" s="165"/>
      <c r="FQ198" s="437">
        <f>FP197*1</f>
        <v>405.399999999996</v>
      </c>
      <c r="FS198" s="431"/>
      <c r="FT198" s="10">
        <f>FS197*0.25</f>
        <v>0</v>
      </c>
      <c r="FU198" s="431"/>
      <c r="FV198" s="10">
        <f>FU197*0.5</f>
        <v>0</v>
      </c>
      <c r="FW198" s="165"/>
      <c r="FX198" s="10">
        <f>FW197*0.75</f>
        <v>146.70000000000095</v>
      </c>
      <c r="FY198" s="165"/>
      <c r="FZ198" s="10">
        <f>FY197*1</f>
        <v>0</v>
      </c>
      <c r="GB198" s="431"/>
      <c r="GC198" s="10">
        <f>GB197*0.25</f>
        <v>0</v>
      </c>
      <c r="GD198" s="431"/>
      <c r="GE198" s="10">
        <f>GD197*0.5</f>
        <v>0</v>
      </c>
      <c r="GF198" s="31"/>
      <c r="GG198" s="10">
        <f>GF197*0.75</f>
        <v>250.875</v>
      </c>
      <c r="GH198" s="31"/>
      <c r="GI198" s="10">
        <f>GH197*1</f>
        <v>0</v>
      </c>
      <c r="GK198" s="431"/>
      <c r="GL198" s="10">
        <f>GK197*0.25</f>
        <v>0</v>
      </c>
      <c r="GM198" s="431"/>
      <c r="GN198" s="10">
        <f>GM197*0.5</f>
        <v>0</v>
      </c>
      <c r="GO198" s="165"/>
      <c r="GP198" s="10">
        <f>GO197*0.75</f>
        <v>1551.6749999999997</v>
      </c>
      <c r="GQ198" s="165"/>
      <c r="GR198" s="437">
        <f>GQ197*1</f>
        <v>1541.3499999999985</v>
      </c>
      <c r="GT198" s="431"/>
      <c r="GU198" s="10">
        <f>GT197*0.25</f>
        <v>0</v>
      </c>
      <c r="GV198" s="431"/>
      <c r="GW198" s="10">
        <f>GV197*0.5</f>
        <v>0</v>
      </c>
      <c r="GX198" s="165"/>
      <c r="GY198" s="10">
        <f>GX197*0.75</f>
        <v>72.225000000001501</v>
      </c>
      <c r="GZ198" s="165"/>
      <c r="HA198" s="10">
        <f>GZ197*1</f>
        <v>0</v>
      </c>
      <c r="HD198" s="10">
        <f>HC197*0.25</f>
        <v>0</v>
      </c>
      <c r="HF198" s="10">
        <f>HE197*0.5</f>
        <v>0</v>
      </c>
      <c r="HH198" s="10">
        <f>HG197*0.75</f>
        <v>313.27500000000055</v>
      </c>
      <c r="HJ198" s="10">
        <f>HI197*1</f>
        <v>585.94999999999982</v>
      </c>
      <c r="HL198" s="431"/>
      <c r="HM198" s="10">
        <f>HL197*0.25</f>
        <v>0</v>
      </c>
      <c r="HN198" s="431"/>
      <c r="HO198" s="10">
        <f>HN197*0.5</f>
        <v>0</v>
      </c>
      <c r="HP198" s="431"/>
      <c r="HQ198" s="10">
        <f>HP197*0.75</f>
        <v>574.27500000000055</v>
      </c>
      <c r="HS198" s="10">
        <f>HR197*1</f>
        <v>0</v>
      </c>
      <c r="HU198" s="431"/>
      <c r="HV198" s="10">
        <f>HU197*0.25</f>
        <v>0</v>
      </c>
      <c r="HW198" s="431"/>
      <c r="HX198" s="10">
        <f>HW197*0.5</f>
        <v>0</v>
      </c>
      <c r="HY198" s="431"/>
      <c r="HZ198" s="10">
        <f>HY197*0.75</f>
        <v>2094.4874999999984</v>
      </c>
      <c r="IB198" s="437">
        <f>IA197*1</f>
        <v>2565.3999999999996</v>
      </c>
      <c r="ID198" s="431"/>
      <c r="IE198" s="10">
        <f>ID197*0.25</f>
        <v>0</v>
      </c>
      <c r="IF198" s="431"/>
      <c r="IG198" s="10">
        <f>IF197*0.5</f>
        <v>0</v>
      </c>
      <c r="IH198" s="431"/>
      <c r="II198" s="10">
        <f>IH197*0.75</f>
        <v>198.00000000000136</v>
      </c>
      <c r="IK198" s="10">
        <f>IJ197*1</f>
        <v>0</v>
      </c>
      <c r="IM198" s="431"/>
      <c r="IN198" s="10">
        <f>IM197*0.25</f>
        <v>0</v>
      </c>
      <c r="IO198" s="431"/>
      <c r="IP198" s="10">
        <f>IO197*0.5</f>
        <v>0</v>
      </c>
      <c r="IQ198" s="431"/>
      <c r="IR198" s="10">
        <f>IQ197*0.75</f>
        <v>147.48750000000109</v>
      </c>
      <c r="IT198" s="10">
        <f>IS197*1</f>
        <v>0</v>
      </c>
      <c r="IW198" s="10">
        <f>IV197*0.25</f>
        <v>0</v>
      </c>
      <c r="IY198" s="10">
        <f>IX197*0.5</f>
        <v>0</v>
      </c>
      <c r="JA198" s="10">
        <f>IZ197*0.75</f>
        <v>282.67500000000109</v>
      </c>
      <c r="JC198" s="10">
        <f>JB197*1</f>
        <v>533.10000000000082</v>
      </c>
      <c r="JE198" s="431"/>
      <c r="JF198" s="10">
        <f>JE197*0.25</f>
        <v>0</v>
      </c>
      <c r="JG198" s="431"/>
      <c r="JH198" s="10">
        <f>JG197*0.5</f>
        <v>0</v>
      </c>
      <c r="JI198" s="431"/>
      <c r="JJ198" s="10">
        <f>JI197*0.75</f>
        <v>268.35000000000082</v>
      </c>
      <c r="JL198" s="437">
        <f>JK197*1</f>
        <v>257.59999999999491</v>
      </c>
      <c r="JN198" s="431"/>
      <c r="JO198" s="10">
        <f>JN197*0.25</f>
        <v>0</v>
      </c>
      <c r="JP198" s="431"/>
      <c r="JQ198" s="10">
        <f>JP197*0.5</f>
        <v>0</v>
      </c>
      <c r="JR198" s="431"/>
      <c r="JS198" s="10">
        <f>JR197*0.75</f>
        <v>210.74999999999727</v>
      </c>
      <c r="JU198" s="10">
        <f>JT197*1</f>
        <v>0</v>
      </c>
      <c r="JW198" s="431"/>
      <c r="JX198" s="10">
        <f>JW197*0.25</f>
        <v>0</v>
      </c>
      <c r="JY198" s="431"/>
      <c r="JZ198" s="10">
        <f>JY197*0.5</f>
        <v>0</v>
      </c>
      <c r="KA198" s="431"/>
      <c r="KB198" s="10">
        <f>KA197*0.75</f>
        <v>1358.5500000000038</v>
      </c>
      <c r="KD198" s="437">
        <f t="shared" ref="KD198" si="63">KC197*1</f>
        <v>2249.9999999999909</v>
      </c>
      <c r="KG198" s="10">
        <f>KF197*0.25</f>
        <v>0</v>
      </c>
      <c r="KI198" s="10">
        <f>KH197*0.5</f>
        <v>0</v>
      </c>
      <c r="KK198" s="10">
        <f>KJ197*0.75</f>
        <v>118.34999999999945</v>
      </c>
      <c r="KM198" s="10">
        <f>KL197*1</f>
        <v>0</v>
      </c>
      <c r="KO198" s="431"/>
      <c r="KP198" s="10">
        <f>KO197*0.25</f>
        <v>0</v>
      </c>
      <c r="KQ198" s="431"/>
      <c r="KR198" s="10">
        <f>KQ197*0.5</f>
        <v>0</v>
      </c>
      <c r="KS198" s="431"/>
      <c r="KT198" s="10">
        <f>KS197*0.75</f>
        <v>83.662499999999454</v>
      </c>
      <c r="KV198" s="10">
        <f>KU197*1</f>
        <v>0</v>
      </c>
      <c r="KX198" s="431"/>
      <c r="KY198" s="10">
        <f>KX197*0.25</f>
        <v>0</v>
      </c>
      <c r="KZ198" s="431"/>
      <c r="LA198" s="10">
        <f>KZ197*0.5</f>
        <v>0</v>
      </c>
      <c r="LB198" s="431"/>
      <c r="LC198" s="10">
        <f>LB197*0.75</f>
        <v>165.33750000000327</v>
      </c>
      <c r="LE198" s="10">
        <f>LD197*1</f>
        <v>0</v>
      </c>
      <c r="LG198" s="431"/>
      <c r="LH198" s="10">
        <f>LG197*0.25</f>
        <v>0</v>
      </c>
      <c r="LI198" s="431"/>
      <c r="LJ198" s="10">
        <f>LI197*0.5</f>
        <v>0</v>
      </c>
      <c r="LK198" s="29"/>
      <c r="LL198" s="10">
        <f>LK197*0.75</f>
        <v>282.52500000000123</v>
      </c>
      <c r="LM198" s="29"/>
      <c r="LN198" s="10">
        <f>LM197*1</f>
        <v>0</v>
      </c>
      <c r="LQ198" s="10">
        <f>LP197*0.25</f>
        <v>0</v>
      </c>
      <c r="LS198" s="10">
        <f>LR197*0.5</f>
        <v>0</v>
      </c>
      <c r="LU198" s="10">
        <f>LT197*0.75</f>
        <v>454.80000000000382</v>
      </c>
      <c r="LW198" s="10">
        <f>LV197*1</f>
        <v>379.40000000000055</v>
      </c>
      <c r="LY198" s="431"/>
      <c r="LZ198" s="10">
        <f>LY197*0.25</f>
        <v>0</v>
      </c>
      <c r="MA198" s="431"/>
      <c r="MB198" s="10">
        <f>MA197*0.5</f>
        <v>0</v>
      </c>
      <c r="MC198" s="431"/>
      <c r="MD198" s="10">
        <f>MC197*0.75</f>
        <v>38.025000000003274</v>
      </c>
      <c r="MF198" s="10">
        <f>ME197*1</f>
        <v>0</v>
      </c>
      <c r="MH198" s="431"/>
      <c r="MI198" s="10">
        <f>MH197*0.25</f>
        <v>0</v>
      </c>
      <c r="MJ198" s="431"/>
      <c r="MK198" s="10">
        <f>MJ197*0.5</f>
        <v>0</v>
      </c>
      <c r="ML198" s="431"/>
      <c r="MM198" s="10">
        <f>ML197*0.75</f>
        <v>321.15000000000873</v>
      </c>
      <c r="MO198" s="437">
        <f>MN197*1</f>
        <v>737.09999999999673</v>
      </c>
      <c r="MQ198" s="431"/>
      <c r="MR198" s="10">
        <f>MQ197*0.25</f>
        <v>0</v>
      </c>
      <c r="MS198" s="431"/>
      <c r="MT198" s="10">
        <f>MS197*0.5</f>
        <v>0</v>
      </c>
      <c r="MU198" s="431"/>
      <c r="MV198" s="10">
        <f>MU197*0.75</f>
        <v>198.00000000000273</v>
      </c>
      <c r="MX198" s="437">
        <f>MW197*1</f>
        <v>220.49999999999636</v>
      </c>
    </row>
    <row r="199" spans="1:363" s="60" customFormat="1" ht="15.75">
      <c r="A199" s="386"/>
      <c r="B199" s="381"/>
      <c r="C199" s="379"/>
      <c r="E199" s="85"/>
      <c r="G199" s="85"/>
      <c r="I199" s="85"/>
      <c r="L199" s="379"/>
      <c r="N199" s="85"/>
      <c r="P199" s="85"/>
      <c r="R199" s="85"/>
      <c r="U199" s="379"/>
      <c r="W199" s="85"/>
      <c r="Y199" s="85"/>
      <c r="Z199" s="383"/>
      <c r="AB199" s="383"/>
      <c r="AD199" s="379"/>
      <c r="AF199" s="380"/>
      <c r="AI199" s="382"/>
      <c r="AK199" s="382"/>
      <c r="AM199" s="379"/>
      <c r="AO199" s="380"/>
      <c r="AR199" s="382"/>
      <c r="AT199" s="382"/>
      <c r="AV199" s="379"/>
      <c r="AW199" s="235"/>
      <c r="AX199" s="380"/>
      <c r="AY199" s="235"/>
      <c r="BA199" s="382"/>
      <c r="BC199" s="382"/>
      <c r="BE199" s="379"/>
      <c r="BG199" s="380"/>
      <c r="BJ199" s="382"/>
      <c r="BL199" s="382"/>
      <c r="BN199" s="379"/>
      <c r="BP199" s="380"/>
      <c r="BW199" s="379"/>
      <c r="BX199" s="384"/>
      <c r="BY199" s="380"/>
      <c r="BZ199" s="384"/>
      <c r="CB199" s="385"/>
      <c r="CD199" s="385"/>
      <c r="CE199" s="456"/>
      <c r="CF199" s="379"/>
      <c r="CG199" s="456"/>
      <c r="CH199" s="380"/>
      <c r="CI199" s="456"/>
      <c r="CK199" s="382"/>
      <c r="CM199" s="382"/>
      <c r="CO199" s="379"/>
      <c r="CP199" s="456"/>
      <c r="CQ199" s="380"/>
      <c r="CR199" s="456"/>
      <c r="CT199" s="382"/>
      <c r="CV199" s="382"/>
      <c r="CX199" s="379"/>
      <c r="CY199" s="456"/>
      <c r="CZ199" s="380"/>
      <c r="DA199" s="456"/>
      <c r="DC199" s="382"/>
      <c r="DE199" s="382"/>
      <c r="DF199" s="456"/>
      <c r="DG199" s="379"/>
      <c r="DH199" s="456"/>
      <c r="DI199" s="380"/>
      <c r="DJ199" s="456"/>
      <c r="DL199" s="382"/>
      <c r="DN199" s="382"/>
      <c r="DP199" s="379"/>
      <c r="DQ199" s="456"/>
      <c r="DR199" s="380"/>
      <c r="DS199" s="456"/>
      <c r="DU199" s="382"/>
      <c r="DW199" s="382"/>
      <c r="DX199" s="456"/>
      <c r="DY199" s="379"/>
      <c r="DZ199" s="456"/>
      <c r="EA199" s="380"/>
      <c r="EB199" s="456"/>
      <c r="ED199" s="235"/>
      <c r="EF199" s="235"/>
      <c r="EH199" s="379"/>
      <c r="EI199" s="456"/>
      <c r="EJ199" s="380"/>
      <c r="EK199" s="456"/>
      <c r="EM199" s="382"/>
      <c r="EO199" s="382"/>
      <c r="EQ199" s="379"/>
      <c r="ER199" s="456"/>
      <c r="ES199" s="380"/>
      <c r="ET199" s="456"/>
      <c r="EV199" s="382"/>
      <c r="EX199" s="382"/>
      <c r="EZ199" s="379"/>
      <c r="FA199" s="456"/>
      <c r="FB199" s="380"/>
      <c r="FC199" s="456"/>
      <c r="FE199" s="235"/>
      <c r="FH199" s="456"/>
      <c r="FI199" s="379"/>
      <c r="FJ199" s="456"/>
      <c r="FK199" s="380"/>
      <c r="FL199" s="456"/>
      <c r="FN199" s="382"/>
      <c r="FP199" s="382"/>
      <c r="FQ199" s="456"/>
      <c r="FR199" s="379"/>
      <c r="FS199" s="456"/>
      <c r="FT199" s="380"/>
      <c r="FU199" s="456"/>
      <c r="FW199" s="382"/>
      <c r="FY199" s="382"/>
      <c r="GA199" s="379"/>
      <c r="GB199" s="456"/>
      <c r="GC199" s="380"/>
      <c r="GD199" s="456"/>
      <c r="GF199" s="235"/>
      <c r="GH199" s="235"/>
      <c r="GJ199" s="379"/>
      <c r="GK199" s="456"/>
      <c r="GL199" s="380"/>
      <c r="GM199" s="456"/>
      <c r="GO199" s="382"/>
      <c r="GQ199" s="382"/>
      <c r="GR199" s="456"/>
      <c r="GS199" s="379"/>
      <c r="GT199" s="456"/>
      <c r="GU199" s="380"/>
      <c r="GV199" s="456"/>
      <c r="GX199" s="382"/>
      <c r="GZ199" s="382"/>
      <c r="HB199" s="379"/>
      <c r="HD199" s="380"/>
      <c r="HK199" s="379"/>
      <c r="HL199" s="456"/>
      <c r="HM199" s="380"/>
      <c r="HN199" s="456"/>
      <c r="HP199" s="456"/>
      <c r="HT199" s="379"/>
      <c r="HU199" s="456"/>
      <c r="HV199" s="380"/>
      <c r="HW199" s="456"/>
      <c r="HY199" s="456"/>
      <c r="IB199" s="456"/>
      <c r="IC199" s="379"/>
      <c r="ID199" s="456"/>
      <c r="IE199" s="380"/>
      <c r="IF199" s="456"/>
      <c r="IH199" s="456"/>
      <c r="IL199" s="379"/>
      <c r="IM199" s="456"/>
      <c r="IN199" s="380"/>
      <c r="IO199" s="456"/>
      <c r="IQ199" s="456"/>
      <c r="IU199" s="379"/>
      <c r="IW199" s="380"/>
      <c r="JD199" s="379"/>
      <c r="JE199" s="456"/>
      <c r="JF199" s="380"/>
      <c r="JG199" s="456"/>
      <c r="JI199" s="456"/>
      <c r="JL199" s="456"/>
      <c r="JM199" s="379"/>
      <c r="JN199" s="456"/>
      <c r="JO199" s="380"/>
      <c r="JP199" s="456"/>
      <c r="JR199" s="456"/>
      <c r="JV199" s="379"/>
      <c r="JW199" s="456"/>
      <c r="JX199" s="380"/>
      <c r="JY199" s="456"/>
      <c r="KA199" s="456"/>
      <c r="KD199" s="456"/>
      <c r="KE199" s="379"/>
      <c r="KG199" s="380"/>
      <c r="KN199" s="379"/>
      <c r="KO199" s="456"/>
      <c r="KP199" s="380"/>
      <c r="KQ199" s="456"/>
      <c r="KS199" s="456"/>
      <c r="KW199" s="379"/>
      <c r="KX199" s="456"/>
      <c r="KY199" s="380"/>
      <c r="KZ199" s="456"/>
      <c r="LB199" s="456"/>
      <c r="LF199" s="379"/>
      <c r="LG199" s="456"/>
      <c r="LH199" s="380"/>
      <c r="LI199" s="456"/>
      <c r="LK199" s="383"/>
      <c r="LM199" s="383"/>
      <c r="LO199" s="379"/>
      <c r="LQ199" s="380"/>
      <c r="LX199" s="379"/>
      <c r="LY199" s="456"/>
      <c r="LZ199" s="380"/>
      <c r="MA199" s="456"/>
      <c r="MC199" s="456"/>
      <c r="MG199" s="379"/>
      <c r="MH199" s="456"/>
      <c r="MI199" s="380"/>
      <c r="MJ199" s="456"/>
      <c r="ML199" s="456"/>
      <c r="MO199" s="456"/>
      <c r="MP199" s="379"/>
      <c r="MQ199" s="456"/>
      <c r="MR199" s="380"/>
      <c r="MS199" s="456"/>
      <c r="MU199" s="456"/>
      <c r="MX199" s="456"/>
      <c r="MY199" s="379"/>
    </row>
    <row r="200" spans="1:363" ht="18">
      <c r="A200" s="62" t="s">
        <v>1039</v>
      </c>
      <c r="B200" s="69"/>
      <c r="D200"/>
      <c r="E200" s="1" t="s">
        <v>190</v>
      </c>
      <c r="G200" s="1" t="s">
        <v>186</v>
      </c>
      <c r="H200">
        <v>386.8</v>
      </c>
      <c r="I200" s="1" t="s">
        <v>187</v>
      </c>
      <c r="J200" s="157">
        <v>160.19999999999999</v>
      </c>
      <c r="K200" s="1" t="s">
        <v>188</v>
      </c>
      <c r="N200" s="1" t="s">
        <v>190</v>
      </c>
      <c r="P200" s="1" t="s">
        <v>186</v>
      </c>
      <c r="Q200">
        <v>160.5</v>
      </c>
      <c r="R200" s="1" t="s">
        <v>187</v>
      </c>
      <c r="S200" s="168">
        <v>93</v>
      </c>
      <c r="T200" s="1" t="s">
        <v>188</v>
      </c>
      <c r="W200" s="1" t="s">
        <v>190</v>
      </c>
      <c r="Y200" s="1" t="s">
        <v>186</v>
      </c>
      <c r="Z200" s="168">
        <v>651.79999999999973</v>
      </c>
      <c r="AA200" s="1" t="s">
        <v>187</v>
      </c>
      <c r="AB200" s="168">
        <v>436.69999999999959</v>
      </c>
      <c r="AC200" s="1" t="s">
        <v>188</v>
      </c>
      <c r="AF200" s="1" t="s">
        <v>190</v>
      </c>
      <c r="AH200" s="1" t="s">
        <v>186</v>
      </c>
      <c r="AI200" s="168">
        <v>275.50000000000023</v>
      </c>
      <c r="AJ200" s="1" t="s">
        <v>187</v>
      </c>
      <c r="AK200" s="168">
        <v>366.19999999999959</v>
      </c>
      <c r="AL200" s="1" t="s">
        <v>188</v>
      </c>
      <c r="AO200" s="1" t="s">
        <v>190</v>
      </c>
      <c r="AQ200" s="1" t="s">
        <v>186</v>
      </c>
      <c r="AR200" s="168">
        <v>148.10000000000036</v>
      </c>
      <c r="AS200" s="1" t="s">
        <v>187</v>
      </c>
      <c r="AT200" s="168">
        <v>421.40000000000055</v>
      </c>
      <c r="AU200" s="1" t="s">
        <v>188</v>
      </c>
      <c r="AW200" s="31"/>
      <c r="AX200" s="1" t="s">
        <v>190</v>
      </c>
      <c r="AZ200" s="1" t="s">
        <v>186</v>
      </c>
      <c r="BA200" s="168">
        <v>364.00000000000045</v>
      </c>
      <c r="BB200" s="1" t="s">
        <v>187</v>
      </c>
      <c r="BC200" s="168">
        <v>368.40000000000009</v>
      </c>
      <c r="BD200" s="1" t="s">
        <v>188</v>
      </c>
      <c r="BG200" s="1" t="s">
        <v>190</v>
      </c>
      <c r="BI200" s="1" t="s">
        <v>186</v>
      </c>
      <c r="BJ200" s="168">
        <v>614.59999999999991</v>
      </c>
      <c r="BK200" s="1" t="s">
        <v>187</v>
      </c>
      <c r="BL200" s="168">
        <v>332.09999999999945</v>
      </c>
      <c r="BM200" s="1" t="s">
        <v>188</v>
      </c>
      <c r="BP200" s="1" t="s">
        <v>190</v>
      </c>
      <c r="BR200" s="1" t="s">
        <v>186</v>
      </c>
      <c r="BS200" s="168">
        <v>488.29999999999927</v>
      </c>
      <c r="BT200" s="1" t="s">
        <v>187</v>
      </c>
      <c r="BU200" s="168">
        <v>455.60000000000082</v>
      </c>
      <c r="BV200" s="1" t="s">
        <v>188</v>
      </c>
      <c r="BX200" s="173"/>
      <c r="BY200" s="1" t="s">
        <v>190</v>
      </c>
      <c r="BZ200" s="173"/>
      <c r="CA200" s="1" t="s">
        <v>186</v>
      </c>
      <c r="CB200" s="176">
        <v>320</v>
      </c>
      <c r="CC200" s="1" t="s">
        <v>187</v>
      </c>
      <c r="CD200" s="427">
        <v>329</v>
      </c>
      <c r="CE200" s="432" t="s">
        <v>188</v>
      </c>
      <c r="CG200" s="431"/>
      <c r="CH200" s="1" t="s">
        <v>190</v>
      </c>
      <c r="CI200" s="431"/>
      <c r="CJ200" s="1" t="s">
        <v>186</v>
      </c>
      <c r="CK200" s="168">
        <v>604.10000000000036</v>
      </c>
      <c r="CL200" s="1" t="s">
        <v>187</v>
      </c>
      <c r="CM200" s="168"/>
      <c r="CN200" s="1" t="s">
        <v>188</v>
      </c>
      <c r="CP200" s="431"/>
      <c r="CQ200" s="1" t="s">
        <v>190</v>
      </c>
      <c r="CR200" s="431"/>
      <c r="CS200" s="1" t="s">
        <v>186</v>
      </c>
      <c r="CT200" s="168">
        <v>430.39999999999964</v>
      </c>
      <c r="CU200" s="1" t="s">
        <v>187</v>
      </c>
      <c r="CV200" s="168"/>
      <c r="CW200" s="1" t="s">
        <v>188</v>
      </c>
      <c r="CY200" s="431"/>
      <c r="CZ200" s="1" t="s">
        <v>190</v>
      </c>
      <c r="DA200" s="431"/>
      <c r="DB200" s="1" t="s">
        <v>186</v>
      </c>
      <c r="DC200" s="168">
        <v>329.49999999999909</v>
      </c>
      <c r="DD200" s="1" t="s">
        <v>187</v>
      </c>
      <c r="DE200" s="545">
        <v>514.19999999999891</v>
      </c>
      <c r="DF200" s="432" t="s">
        <v>188</v>
      </c>
      <c r="DH200" s="431"/>
      <c r="DI200" s="1" t="s">
        <v>190</v>
      </c>
      <c r="DJ200" s="431"/>
      <c r="DK200" s="1" t="s">
        <v>186</v>
      </c>
      <c r="DL200" s="168">
        <v>418.59999999999945</v>
      </c>
      <c r="DM200" s="1" t="s">
        <v>187</v>
      </c>
      <c r="DN200" s="168"/>
      <c r="DO200" s="1" t="s">
        <v>188</v>
      </c>
      <c r="DQ200" s="431"/>
      <c r="DR200" s="1" t="s">
        <v>190</v>
      </c>
      <c r="DS200" s="431"/>
      <c r="DT200" s="1" t="s">
        <v>186</v>
      </c>
      <c r="DU200" s="496">
        <v>486.20000000000164</v>
      </c>
      <c r="DV200" s="1" t="s">
        <v>187</v>
      </c>
      <c r="DW200" s="545">
        <v>389.5</v>
      </c>
      <c r="DX200" s="432" t="s">
        <v>188</v>
      </c>
      <c r="DZ200" s="431"/>
      <c r="EA200" s="1" t="s">
        <v>190</v>
      </c>
      <c r="EB200" s="431"/>
      <c r="EC200" s="1" t="s">
        <v>186</v>
      </c>
      <c r="ED200" s="168">
        <v>93.200000000000728</v>
      </c>
      <c r="EE200" s="1" t="s">
        <v>187</v>
      </c>
      <c r="EF200" s="168"/>
      <c r="EG200" s="1" t="s">
        <v>188</v>
      </c>
      <c r="EI200" s="431"/>
      <c r="EJ200" s="1" t="s">
        <v>190</v>
      </c>
      <c r="EK200" s="431"/>
      <c r="EL200" s="1" t="s">
        <v>186</v>
      </c>
      <c r="EM200" s="496">
        <v>344.90000000000055</v>
      </c>
      <c r="EN200" s="1" t="s">
        <v>187</v>
      </c>
      <c r="EO200" s="213"/>
      <c r="EP200" s="1" t="s">
        <v>188</v>
      </c>
      <c r="ER200" s="431"/>
      <c r="ES200" s="1" t="s">
        <v>190</v>
      </c>
      <c r="ET200" s="431"/>
      <c r="EU200" s="1" t="s">
        <v>186</v>
      </c>
      <c r="EV200" s="168">
        <v>202.10000000000127</v>
      </c>
      <c r="EW200" s="1" t="s">
        <v>187</v>
      </c>
      <c r="EX200" s="168"/>
      <c r="EY200" s="1" t="s">
        <v>188</v>
      </c>
      <c r="FA200" s="431"/>
      <c r="FB200" s="1" t="s">
        <v>190</v>
      </c>
      <c r="FC200" s="431"/>
      <c r="FD200" s="1" t="s">
        <v>186</v>
      </c>
      <c r="FE200" s="496">
        <v>159.10000000000036</v>
      </c>
      <c r="FF200" s="1" t="s">
        <v>187</v>
      </c>
      <c r="FG200" s="427">
        <v>84.500000000003638</v>
      </c>
      <c r="FH200" s="432" t="s">
        <v>188</v>
      </c>
      <c r="FJ200" s="431"/>
      <c r="FK200" s="1" t="s">
        <v>190</v>
      </c>
      <c r="FL200" s="431"/>
      <c r="FM200" s="1" t="s">
        <v>186</v>
      </c>
      <c r="FN200" s="496">
        <v>49.000000000001819</v>
      </c>
      <c r="FO200" s="1" t="s">
        <v>187</v>
      </c>
      <c r="FP200" s="545">
        <v>520.20000000000255</v>
      </c>
      <c r="FQ200" s="432" t="s">
        <v>188</v>
      </c>
      <c r="FS200" s="431"/>
      <c r="FT200" s="1" t="s">
        <v>190</v>
      </c>
      <c r="FU200" s="431"/>
      <c r="FV200" s="1" t="s">
        <v>186</v>
      </c>
      <c r="FW200" s="496">
        <v>421.20000000000073</v>
      </c>
      <c r="FX200" s="1" t="s">
        <v>187</v>
      </c>
      <c r="FY200" s="213"/>
      <c r="FZ200" s="1" t="s">
        <v>188</v>
      </c>
      <c r="GB200" s="431"/>
      <c r="GC200" s="1" t="s">
        <v>190</v>
      </c>
      <c r="GD200" s="431"/>
      <c r="GE200" s="1" t="s">
        <v>186</v>
      </c>
      <c r="GF200" s="168">
        <v>22.500000000001819</v>
      </c>
      <c r="GG200" s="1" t="s">
        <v>187</v>
      </c>
      <c r="GH200" s="168"/>
      <c r="GI200" s="1" t="s">
        <v>188</v>
      </c>
      <c r="GK200" s="431"/>
      <c r="GL200" s="1" t="s">
        <v>190</v>
      </c>
      <c r="GM200" s="431"/>
      <c r="GN200" s="1" t="s">
        <v>186</v>
      </c>
      <c r="GO200" s="496">
        <v>1646.9999999999982</v>
      </c>
      <c r="GP200" s="1" t="s">
        <v>187</v>
      </c>
      <c r="GQ200" s="545">
        <v>1114.2000000000007</v>
      </c>
      <c r="GR200" s="432" t="s">
        <v>188</v>
      </c>
      <c r="GT200" s="431"/>
      <c r="GU200" s="1" t="s">
        <v>190</v>
      </c>
      <c r="GV200" s="431"/>
      <c r="GW200" s="1" t="s">
        <v>186</v>
      </c>
      <c r="GX200" s="496">
        <v>104.89999999999964</v>
      </c>
      <c r="GY200" s="1" t="s">
        <v>187</v>
      </c>
      <c r="GZ200" s="213"/>
      <c r="HA200" s="1" t="s">
        <v>188</v>
      </c>
      <c r="HD200" s="1" t="s">
        <v>190</v>
      </c>
      <c r="HF200" s="1" t="s">
        <v>186</v>
      </c>
      <c r="HG200" s="168">
        <v>412</v>
      </c>
      <c r="HH200" s="1" t="s">
        <v>187</v>
      </c>
      <c r="HI200" s="168">
        <v>664.30000000000018</v>
      </c>
      <c r="HJ200" s="1" t="s">
        <v>188</v>
      </c>
      <c r="HL200" s="431"/>
      <c r="HM200" s="1" t="s">
        <v>190</v>
      </c>
      <c r="HN200" s="431"/>
      <c r="HO200" s="1" t="s">
        <v>186</v>
      </c>
      <c r="HP200" s="496">
        <v>346.59999999999673</v>
      </c>
      <c r="HQ200" s="1" t="s">
        <v>187</v>
      </c>
      <c r="HR200" s="213"/>
      <c r="HS200" s="1" t="s">
        <v>188</v>
      </c>
      <c r="HU200" s="431"/>
      <c r="HV200" s="1" t="s">
        <v>190</v>
      </c>
      <c r="HW200" s="431"/>
      <c r="HX200" s="1" t="s">
        <v>186</v>
      </c>
      <c r="HY200" s="496">
        <v>2374.6999999999971</v>
      </c>
      <c r="HZ200" s="1" t="s">
        <v>187</v>
      </c>
      <c r="IA200" s="545">
        <v>3816.300000000002</v>
      </c>
      <c r="IB200" s="432" t="s">
        <v>188</v>
      </c>
      <c r="ID200" s="431"/>
      <c r="IE200" s="1" t="s">
        <v>190</v>
      </c>
      <c r="IF200" s="431"/>
      <c r="IG200" s="1" t="s">
        <v>186</v>
      </c>
      <c r="IH200" s="496">
        <v>210.899999999996</v>
      </c>
      <c r="II200" s="1" t="s">
        <v>187</v>
      </c>
      <c r="IJ200" s="213"/>
      <c r="IK200" s="1" t="s">
        <v>188</v>
      </c>
      <c r="IM200" s="431"/>
      <c r="IN200" s="1" t="s">
        <v>190</v>
      </c>
      <c r="IO200" s="431"/>
      <c r="IP200" s="1" t="s">
        <v>186</v>
      </c>
      <c r="IQ200" s="168">
        <v>234.49999999999636</v>
      </c>
      <c r="IR200" s="1" t="s">
        <v>187</v>
      </c>
      <c r="IS200" s="168"/>
      <c r="IT200" s="1" t="s">
        <v>188</v>
      </c>
      <c r="IW200" s="1" t="s">
        <v>190</v>
      </c>
      <c r="IY200" s="1" t="s">
        <v>186</v>
      </c>
      <c r="IZ200" s="213">
        <v>183.29999999999745</v>
      </c>
      <c r="JA200" s="1" t="s">
        <v>187</v>
      </c>
      <c r="JB200" s="168">
        <v>466.70000000000164</v>
      </c>
      <c r="JC200" s="1" t="s">
        <v>188</v>
      </c>
      <c r="JE200" s="431"/>
      <c r="JF200" s="1" t="s">
        <v>190</v>
      </c>
      <c r="JG200" s="431"/>
      <c r="JH200" s="1" t="s">
        <v>186</v>
      </c>
      <c r="JI200" s="496">
        <v>499.29999999999745</v>
      </c>
      <c r="JJ200" s="1" t="s">
        <v>187</v>
      </c>
      <c r="JK200" s="427">
        <v>575.40000000000146</v>
      </c>
      <c r="JL200" s="432" t="s">
        <v>188</v>
      </c>
      <c r="JN200" s="431"/>
      <c r="JO200" s="1" t="s">
        <v>190</v>
      </c>
      <c r="JP200" s="431"/>
      <c r="JQ200" s="1" t="s">
        <v>186</v>
      </c>
      <c r="JR200" s="496">
        <v>298.50000000000364</v>
      </c>
      <c r="JS200" s="1" t="s">
        <v>187</v>
      </c>
      <c r="JT200" s="213"/>
      <c r="JU200" s="1" t="s">
        <v>188</v>
      </c>
      <c r="JW200" s="431"/>
      <c r="JX200" s="1" t="s">
        <v>190</v>
      </c>
      <c r="JY200" s="431"/>
      <c r="JZ200" s="1" t="s">
        <v>186</v>
      </c>
      <c r="KA200" s="168">
        <v>2765.0000000000073</v>
      </c>
      <c r="KB200" s="1" t="s">
        <v>187</v>
      </c>
      <c r="KC200" s="545">
        <v>1235.9000000001015</v>
      </c>
      <c r="KD200" s="432" t="s">
        <v>188</v>
      </c>
      <c r="KG200" s="1" t="s">
        <v>190</v>
      </c>
      <c r="KI200" s="1" t="s">
        <v>186</v>
      </c>
      <c r="KJ200" s="168">
        <v>308.40000000000146</v>
      </c>
      <c r="KK200" s="1" t="s">
        <v>187</v>
      </c>
      <c r="KL200" s="213">
        <v>131.99999999999909</v>
      </c>
      <c r="KM200" s="1" t="s">
        <v>188</v>
      </c>
      <c r="KO200" s="431"/>
      <c r="KP200" s="1" t="s">
        <v>190</v>
      </c>
      <c r="KQ200" s="431"/>
      <c r="KR200" s="1" t="s">
        <v>186</v>
      </c>
      <c r="KS200" s="496">
        <v>329.29999999999927</v>
      </c>
      <c r="KT200" s="1" t="s">
        <v>187</v>
      </c>
      <c r="KU200" s="213"/>
      <c r="KV200" s="1" t="s">
        <v>188</v>
      </c>
      <c r="KX200" s="431"/>
      <c r="KY200" s="1" t="s">
        <v>190</v>
      </c>
      <c r="KZ200" s="431"/>
      <c r="LA200" s="1" t="s">
        <v>186</v>
      </c>
      <c r="LB200" s="168">
        <v>127</v>
      </c>
      <c r="LC200" s="1" t="s">
        <v>187</v>
      </c>
      <c r="LD200" s="168"/>
      <c r="LE200" s="1" t="s">
        <v>188</v>
      </c>
      <c r="LG200" s="431"/>
      <c r="LH200" s="1" t="s">
        <v>190</v>
      </c>
      <c r="LI200" s="431"/>
      <c r="LJ200" s="1" t="s">
        <v>186</v>
      </c>
      <c r="LK200" s="185">
        <v>385.80000000000109</v>
      </c>
      <c r="LL200" s="1" t="s">
        <v>187</v>
      </c>
      <c r="LM200" s="185"/>
      <c r="LN200" s="1" t="s">
        <v>188</v>
      </c>
      <c r="LQ200" s="1" t="s">
        <v>190</v>
      </c>
      <c r="LS200" s="1" t="s">
        <v>186</v>
      </c>
      <c r="LT200" s="168">
        <v>258.60000000000946</v>
      </c>
      <c r="LU200" s="1" t="s">
        <v>187</v>
      </c>
      <c r="LV200" s="168">
        <v>276.30000000000018</v>
      </c>
      <c r="LW200" s="1" t="s">
        <v>188</v>
      </c>
      <c r="LY200" s="431"/>
      <c r="LZ200" s="1" t="s">
        <v>190</v>
      </c>
      <c r="MA200" s="431"/>
      <c r="MB200" s="1" t="s">
        <v>186</v>
      </c>
      <c r="MC200" s="168">
        <v>475.30000000001019</v>
      </c>
      <c r="MD200" s="1" t="s">
        <v>187</v>
      </c>
      <c r="ME200" s="168"/>
      <c r="MF200" s="1" t="s">
        <v>188</v>
      </c>
      <c r="MH200" s="431"/>
      <c r="MI200" s="1" t="s">
        <v>190</v>
      </c>
      <c r="MJ200" s="431"/>
      <c r="MK200" s="1" t="s">
        <v>186</v>
      </c>
      <c r="ML200" s="466">
        <v>545.50000000001455</v>
      </c>
      <c r="MM200" s="1" t="s">
        <v>187</v>
      </c>
      <c r="MN200" s="588">
        <v>1096.5000000000055</v>
      </c>
      <c r="MO200" s="432" t="s">
        <v>188</v>
      </c>
      <c r="MQ200" s="431"/>
      <c r="MR200" s="1" t="s">
        <v>190</v>
      </c>
      <c r="MS200" s="431"/>
      <c r="MT200" s="1" t="s">
        <v>186</v>
      </c>
      <c r="MU200" s="431">
        <v>322.49999999999272</v>
      </c>
      <c r="MV200" s="1" t="s">
        <v>187</v>
      </c>
      <c r="MW200" s="545">
        <v>280.00000000000728</v>
      </c>
      <c r="MX200" s="432" t="s">
        <v>188</v>
      </c>
    </row>
    <row r="201" spans="1:363" ht="18">
      <c r="A201" s="128" t="s">
        <v>2985</v>
      </c>
      <c r="B201" s="69">
        <f>SUM(D201:AAP201)</f>
        <v>28228.225000000144</v>
      </c>
      <c r="D201"/>
      <c r="E201" s="10">
        <f>D200*0.25</f>
        <v>0</v>
      </c>
      <c r="G201" s="10">
        <f>F200*0.5</f>
        <v>0</v>
      </c>
      <c r="I201" s="10">
        <f>H200*0.75</f>
        <v>290.10000000000002</v>
      </c>
      <c r="K201" s="10">
        <f>J200*1</f>
        <v>160.19999999999999</v>
      </c>
      <c r="N201" s="10">
        <f>M200*0.25</f>
        <v>0</v>
      </c>
      <c r="P201" s="10">
        <f>O200*0.5</f>
        <v>0</v>
      </c>
      <c r="R201" s="10">
        <f>Q200*0.75</f>
        <v>120.375</v>
      </c>
      <c r="T201" s="10">
        <f>S200*1</f>
        <v>93</v>
      </c>
      <c r="W201" s="10">
        <f>V200*0.25</f>
        <v>0</v>
      </c>
      <c r="Y201" s="10">
        <f>X200*0.5</f>
        <v>0</v>
      </c>
      <c r="Z201" s="29"/>
      <c r="AA201" s="10">
        <f>Z200*0.75</f>
        <v>488.8499999999998</v>
      </c>
      <c r="AB201" s="29"/>
      <c r="AC201" s="10">
        <f>AB200*1</f>
        <v>436.69999999999959</v>
      </c>
      <c r="AF201" s="10">
        <f>AE200*0.25</f>
        <v>0</v>
      </c>
      <c r="AH201" s="10">
        <f>AG200*0.5</f>
        <v>0</v>
      </c>
      <c r="AI201" s="165"/>
      <c r="AJ201" s="10">
        <f>AI200*0.75</f>
        <v>206.62500000000017</v>
      </c>
      <c r="AK201" s="165"/>
      <c r="AL201" s="10">
        <f>AK200*1</f>
        <v>366.19999999999959</v>
      </c>
      <c r="AO201" s="10">
        <f>AN200*0.25</f>
        <v>0</v>
      </c>
      <c r="AQ201" s="10">
        <f>AP200*0.5</f>
        <v>0</v>
      </c>
      <c r="AR201" s="165"/>
      <c r="AS201" s="10">
        <f>AR200*0.75</f>
        <v>111.07500000000027</v>
      </c>
      <c r="AT201" s="165"/>
      <c r="AU201" s="10">
        <f>AT200*1</f>
        <v>421.40000000000055</v>
      </c>
      <c r="AW201" s="31"/>
      <c r="AX201" s="10">
        <f>AW200*0.25</f>
        <v>0</v>
      </c>
      <c r="AZ201" s="10">
        <f>AY200*0.5</f>
        <v>0</v>
      </c>
      <c r="BA201" s="165"/>
      <c r="BB201" s="10">
        <f>BA200*0.75</f>
        <v>273.00000000000034</v>
      </c>
      <c r="BD201" s="10">
        <f>BC200*1</f>
        <v>368.40000000000009</v>
      </c>
      <c r="BG201" s="10">
        <f>BF200*0.25</f>
        <v>0</v>
      </c>
      <c r="BI201" s="10">
        <f>BH200*0.5</f>
        <v>0</v>
      </c>
      <c r="BJ201" s="165"/>
      <c r="BK201" s="10">
        <f>BJ200*0.75</f>
        <v>460.94999999999993</v>
      </c>
      <c r="BL201" s="165"/>
      <c r="BM201" s="10">
        <f>BL200*1</f>
        <v>332.09999999999945</v>
      </c>
      <c r="BP201" s="10">
        <f>BO200*0.25</f>
        <v>0</v>
      </c>
      <c r="BR201" s="10">
        <f>BQ200*0.5</f>
        <v>0</v>
      </c>
      <c r="BT201" s="10">
        <f>BS200*0.75</f>
        <v>366.22499999999945</v>
      </c>
      <c r="BV201" s="10">
        <f>BU200*1</f>
        <v>455.60000000000082</v>
      </c>
      <c r="BX201" s="173"/>
      <c r="BY201" s="10">
        <f>BX200*0.25</f>
        <v>0</v>
      </c>
      <c r="BZ201" s="173"/>
      <c r="CA201" s="10">
        <f>BZ200*0.5</f>
        <v>0</v>
      </c>
      <c r="CB201" s="177"/>
      <c r="CC201" s="10">
        <f>CB200*0.75</f>
        <v>240</v>
      </c>
      <c r="CD201" s="177"/>
      <c r="CE201" s="437">
        <f>CD200*1</f>
        <v>329</v>
      </c>
      <c r="CG201" s="431"/>
      <c r="CH201" s="10">
        <f>CG200*0.25</f>
        <v>0</v>
      </c>
      <c r="CI201" s="431"/>
      <c r="CJ201" s="10">
        <f>CI200*0.5</f>
        <v>0</v>
      </c>
      <c r="CK201" s="165"/>
      <c r="CL201" s="10">
        <f>CK200*0.75</f>
        <v>453.07500000000027</v>
      </c>
      <c r="CM201" s="165"/>
      <c r="CN201" s="10">
        <f>CM200*1</f>
        <v>0</v>
      </c>
      <c r="CP201" s="431"/>
      <c r="CQ201" s="10">
        <f>CP200*0.25</f>
        <v>0</v>
      </c>
      <c r="CR201" s="431"/>
      <c r="CS201" s="10">
        <f>CR200*0.5</f>
        <v>0</v>
      </c>
      <c r="CT201" s="165"/>
      <c r="CU201" s="10">
        <f>CT200*0.75</f>
        <v>322.79999999999973</v>
      </c>
      <c r="CV201" s="165"/>
      <c r="CW201" s="10">
        <f>CV200*1</f>
        <v>0</v>
      </c>
      <c r="CY201" s="431"/>
      <c r="CZ201" s="10">
        <f>CY200*0.25</f>
        <v>0</v>
      </c>
      <c r="DA201" s="431"/>
      <c r="DB201" s="10">
        <f>DA200*0.5</f>
        <v>0</v>
      </c>
      <c r="DC201" s="165"/>
      <c r="DD201" s="10">
        <f>DC200*0.75</f>
        <v>247.12499999999932</v>
      </c>
      <c r="DE201" s="165"/>
      <c r="DF201" s="437">
        <f>DE200*1</f>
        <v>514.19999999999891</v>
      </c>
      <c r="DH201" s="431"/>
      <c r="DI201" s="10">
        <f>DH200*0.25</f>
        <v>0</v>
      </c>
      <c r="DJ201" s="431"/>
      <c r="DK201" s="10">
        <f>DJ200*0.5</f>
        <v>0</v>
      </c>
      <c r="DL201" s="165"/>
      <c r="DM201" s="10">
        <f>DL200*0.75</f>
        <v>313.94999999999959</v>
      </c>
      <c r="DN201" s="165"/>
      <c r="DO201" s="10">
        <f>DN200*1</f>
        <v>0</v>
      </c>
      <c r="DQ201" s="431"/>
      <c r="DR201" s="10">
        <f>DQ200*0.25</f>
        <v>0</v>
      </c>
      <c r="DS201" s="431"/>
      <c r="DT201" s="10">
        <f>DS200*0.5</f>
        <v>0</v>
      </c>
      <c r="DU201" s="165"/>
      <c r="DV201" s="10">
        <f>DU200*0.75</f>
        <v>364.65000000000123</v>
      </c>
      <c r="DW201" s="165"/>
      <c r="DX201" s="437">
        <f>DW200*1</f>
        <v>389.5</v>
      </c>
      <c r="DZ201" s="431"/>
      <c r="EA201" s="10">
        <f>DZ200*0.25</f>
        <v>0</v>
      </c>
      <c r="EB201" s="431"/>
      <c r="EC201" s="10">
        <f>EB200*0.5</f>
        <v>0</v>
      </c>
      <c r="ED201" s="31"/>
      <c r="EE201" s="10">
        <f>ED200*0.75</f>
        <v>69.900000000000546</v>
      </c>
      <c r="EF201" s="31"/>
      <c r="EG201" s="10">
        <f>EF200*1</f>
        <v>0</v>
      </c>
      <c r="EI201" s="431"/>
      <c r="EJ201" s="10">
        <f>EI200*0.25</f>
        <v>0</v>
      </c>
      <c r="EK201" s="431"/>
      <c r="EL201" s="10">
        <f>EK200*0.5</f>
        <v>0</v>
      </c>
      <c r="EM201" s="165"/>
      <c r="EN201" s="10">
        <f>EM200*0.75</f>
        <v>258.67500000000041</v>
      </c>
      <c r="EO201" s="165"/>
      <c r="EP201" s="10">
        <f>EO200*1</f>
        <v>0</v>
      </c>
      <c r="ER201" s="431"/>
      <c r="ES201" s="10">
        <f>ER200*0.25</f>
        <v>0</v>
      </c>
      <c r="ET201" s="431"/>
      <c r="EU201" s="10">
        <f>ET200*0.5</f>
        <v>0</v>
      </c>
      <c r="EV201" s="165"/>
      <c r="EW201" s="10">
        <f>EV200*0.75</f>
        <v>151.57500000000095</v>
      </c>
      <c r="EX201" s="165"/>
      <c r="EY201" s="10">
        <f>EX200*1</f>
        <v>0</v>
      </c>
      <c r="FA201" s="431"/>
      <c r="FB201" s="10">
        <f>FA200*0.25</f>
        <v>0</v>
      </c>
      <c r="FC201" s="431"/>
      <c r="FD201" s="10">
        <f>FC200*0.5</f>
        <v>0</v>
      </c>
      <c r="FE201" s="31"/>
      <c r="FF201" s="10">
        <f>FE200*0.75</f>
        <v>119.32500000000027</v>
      </c>
      <c r="FH201" s="437">
        <f>FG200*1</f>
        <v>84.500000000003638</v>
      </c>
      <c r="FJ201" s="431"/>
      <c r="FK201" s="10">
        <f>FJ200*0.25</f>
        <v>0</v>
      </c>
      <c r="FL201" s="431"/>
      <c r="FM201" s="10">
        <f>FL200*0.5</f>
        <v>0</v>
      </c>
      <c r="FN201" s="165"/>
      <c r="FO201" s="10">
        <f>FN200*0.75</f>
        <v>36.750000000001364</v>
      </c>
      <c r="FP201" s="165"/>
      <c r="FQ201" s="437">
        <f>FP200*1</f>
        <v>520.20000000000255</v>
      </c>
      <c r="FS201" s="431"/>
      <c r="FT201" s="10">
        <f>FS200*0.25</f>
        <v>0</v>
      </c>
      <c r="FU201" s="431"/>
      <c r="FV201" s="10">
        <f>FU200*0.5</f>
        <v>0</v>
      </c>
      <c r="FW201" s="165"/>
      <c r="FX201" s="10">
        <f>FW200*0.75</f>
        <v>315.90000000000055</v>
      </c>
      <c r="FY201" s="165"/>
      <c r="FZ201" s="10">
        <f>FY200*1</f>
        <v>0</v>
      </c>
      <c r="GB201" s="431"/>
      <c r="GC201" s="10">
        <f>GB200*0.25</f>
        <v>0</v>
      </c>
      <c r="GD201" s="431"/>
      <c r="GE201" s="10">
        <f>GD200*0.5</f>
        <v>0</v>
      </c>
      <c r="GF201" s="31"/>
      <c r="GG201" s="10">
        <f>GF200*0.75</f>
        <v>16.875000000001364</v>
      </c>
      <c r="GH201" s="31"/>
      <c r="GI201" s="10">
        <f>GH200*1</f>
        <v>0</v>
      </c>
      <c r="GK201" s="431"/>
      <c r="GL201" s="10">
        <f>GK200*0.25</f>
        <v>0</v>
      </c>
      <c r="GM201" s="431"/>
      <c r="GN201" s="10">
        <f>GM200*0.5</f>
        <v>0</v>
      </c>
      <c r="GO201" s="165"/>
      <c r="GP201" s="10">
        <f>GO200*0.75</f>
        <v>1235.2499999999986</v>
      </c>
      <c r="GQ201" s="165"/>
      <c r="GR201" s="437">
        <f>GQ200*1</f>
        <v>1114.2000000000007</v>
      </c>
      <c r="GT201" s="431"/>
      <c r="GU201" s="10">
        <f>GT200*0.25</f>
        <v>0</v>
      </c>
      <c r="GV201" s="431"/>
      <c r="GW201" s="10">
        <f>GV200*0.5</f>
        <v>0</v>
      </c>
      <c r="GX201" s="165"/>
      <c r="GY201" s="10">
        <f>GX200*0.75</f>
        <v>78.674999999999727</v>
      </c>
      <c r="GZ201" s="165"/>
      <c r="HA201" s="10">
        <f>GZ200*1</f>
        <v>0</v>
      </c>
      <c r="HD201" s="10">
        <f>HC200*0.25</f>
        <v>0</v>
      </c>
      <c r="HF201" s="10">
        <f>HE200*0.5</f>
        <v>0</v>
      </c>
      <c r="HH201" s="10">
        <f>HG200*0.75</f>
        <v>309</v>
      </c>
      <c r="HJ201" s="10">
        <f>HI200*1</f>
        <v>664.30000000000018</v>
      </c>
      <c r="HL201" s="431"/>
      <c r="HM201" s="10">
        <f>HL200*0.25</f>
        <v>0</v>
      </c>
      <c r="HN201" s="431"/>
      <c r="HO201" s="10">
        <f>HN200*0.5</f>
        <v>0</v>
      </c>
      <c r="HP201" s="431"/>
      <c r="HQ201" s="10">
        <f>HP200*0.75</f>
        <v>259.94999999999754</v>
      </c>
      <c r="HS201" s="10">
        <f>HR200*1</f>
        <v>0</v>
      </c>
      <c r="HU201" s="431"/>
      <c r="HV201" s="10">
        <f>HU200*0.25</f>
        <v>0</v>
      </c>
      <c r="HW201" s="431"/>
      <c r="HX201" s="10">
        <f>HW200*0.5</f>
        <v>0</v>
      </c>
      <c r="HY201" s="431"/>
      <c r="HZ201" s="10">
        <f>HY200*0.75</f>
        <v>1781.0249999999978</v>
      </c>
      <c r="IB201" s="437">
        <f>IA200*1</f>
        <v>3816.300000000002</v>
      </c>
      <c r="ID201" s="431"/>
      <c r="IE201" s="10">
        <f>ID200*0.25</f>
        <v>0</v>
      </c>
      <c r="IF201" s="431"/>
      <c r="IG201" s="10">
        <f>IF200*0.5</f>
        <v>0</v>
      </c>
      <c r="IH201" s="431"/>
      <c r="II201" s="10">
        <f>IH200*0.75</f>
        <v>158.174999999997</v>
      </c>
      <c r="IK201" s="10">
        <f>IJ200*1</f>
        <v>0</v>
      </c>
      <c r="IM201" s="431"/>
      <c r="IN201" s="10">
        <f>IM200*0.25</f>
        <v>0</v>
      </c>
      <c r="IO201" s="431"/>
      <c r="IP201" s="10">
        <f>IO200*0.5</f>
        <v>0</v>
      </c>
      <c r="IQ201" s="431"/>
      <c r="IR201" s="10">
        <f>IQ200*0.75</f>
        <v>175.87499999999727</v>
      </c>
      <c r="IT201" s="10">
        <f>IS200*1</f>
        <v>0</v>
      </c>
      <c r="IW201" s="10">
        <f>IV200*0.25</f>
        <v>0</v>
      </c>
      <c r="IY201" s="10">
        <f>IX200*0.5</f>
        <v>0</v>
      </c>
      <c r="JA201" s="10">
        <f>IZ200*0.75</f>
        <v>137.47499999999809</v>
      </c>
      <c r="JC201" s="10">
        <f>JB200*1</f>
        <v>466.70000000000164</v>
      </c>
      <c r="JE201" s="431"/>
      <c r="JF201" s="10">
        <f>JE200*0.25</f>
        <v>0</v>
      </c>
      <c r="JG201" s="431"/>
      <c r="JH201" s="10">
        <f>JG200*0.5</f>
        <v>0</v>
      </c>
      <c r="JI201" s="431"/>
      <c r="JJ201" s="10">
        <f>JI200*0.75</f>
        <v>374.47499999999809</v>
      </c>
      <c r="JL201" s="437">
        <f>JK200*1</f>
        <v>575.40000000000146</v>
      </c>
      <c r="JN201" s="431"/>
      <c r="JO201" s="10">
        <f>JN200*0.25</f>
        <v>0</v>
      </c>
      <c r="JP201" s="431"/>
      <c r="JQ201" s="10">
        <f>JP200*0.5</f>
        <v>0</v>
      </c>
      <c r="JR201" s="431"/>
      <c r="JS201" s="10">
        <f>JR200*0.75</f>
        <v>223.87500000000273</v>
      </c>
      <c r="JU201" s="10">
        <f>JT200*1</f>
        <v>0</v>
      </c>
      <c r="JW201" s="431"/>
      <c r="JX201" s="10">
        <f>JW200*0.25</f>
        <v>0</v>
      </c>
      <c r="JY201" s="431"/>
      <c r="JZ201" s="10">
        <f>JY200*0.5</f>
        <v>0</v>
      </c>
      <c r="KA201" s="431"/>
      <c r="KB201" s="10">
        <f>KA200*0.75</f>
        <v>2073.7500000000055</v>
      </c>
      <c r="KD201" s="437">
        <f t="shared" ref="KD201" si="64">KC200*1</f>
        <v>1235.9000000001015</v>
      </c>
      <c r="KG201" s="10">
        <f>KF200*0.25</f>
        <v>0</v>
      </c>
      <c r="KI201" s="10">
        <f>KH200*0.5</f>
        <v>0</v>
      </c>
      <c r="KK201" s="10">
        <f>KJ200*0.75</f>
        <v>231.30000000000109</v>
      </c>
      <c r="KM201" s="10">
        <f>KL200*1</f>
        <v>131.99999999999909</v>
      </c>
      <c r="KO201" s="431"/>
      <c r="KP201" s="10">
        <f>KO200*0.25</f>
        <v>0</v>
      </c>
      <c r="KQ201" s="431"/>
      <c r="KR201" s="10">
        <f>KQ200*0.5</f>
        <v>0</v>
      </c>
      <c r="KS201" s="431"/>
      <c r="KT201" s="10">
        <f>KS200*0.75</f>
        <v>246.97499999999945</v>
      </c>
      <c r="KV201" s="10">
        <f>KU200*1</f>
        <v>0</v>
      </c>
      <c r="KX201" s="431"/>
      <c r="KY201" s="10">
        <f>KX200*0.25</f>
        <v>0</v>
      </c>
      <c r="KZ201" s="431"/>
      <c r="LA201" s="10">
        <f>KZ200*0.5</f>
        <v>0</v>
      </c>
      <c r="LB201" s="431"/>
      <c r="LC201" s="10">
        <f>LB200*0.75</f>
        <v>95.25</v>
      </c>
      <c r="LE201" s="10">
        <f>LD200*1</f>
        <v>0</v>
      </c>
      <c r="LG201" s="431"/>
      <c r="LH201" s="10">
        <f>LG200*0.25</f>
        <v>0</v>
      </c>
      <c r="LI201" s="431"/>
      <c r="LJ201" s="10">
        <f>LI200*0.5</f>
        <v>0</v>
      </c>
      <c r="LK201" s="29"/>
      <c r="LL201" s="10">
        <f>LK200*0.75</f>
        <v>289.35000000000082</v>
      </c>
      <c r="LM201" s="29"/>
      <c r="LN201" s="10">
        <f>LM200*1</f>
        <v>0</v>
      </c>
      <c r="LQ201" s="10">
        <f>LP200*0.25</f>
        <v>0</v>
      </c>
      <c r="LS201" s="10">
        <f>LR200*0.5</f>
        <v>0</v>
      </c>
      <c r="LU201" s="10">
        <f>LT200*0.75</f>
        <v>193.95000000000709</v>
      </c>
      <c r="LW201" s="10">
        <f>LV200*1</f>
        <v>276.30000000000018</v>
      </c>
      <c r="LY201" s="431"/>
      <c r="LZ201" s="10">
        <f>LY200*0.25</f>
        <v>0</v>
      </c>
      <c r="MA201" s="431"/>
      <c r="MB201" s="10">
        <f>MA200*0.5</f>
        <v>0</v>
      </c>
      <c r="MC201" s="431"/>
      <c r="MD201" s="10">
        <f>MC200*0.75</f>
        <v>356.47500000000764</v>
      </c>
      <c r="MF201" s="10">
        <f>ME200*1</f>
        <v>0</v>
      </c>
      <c r="MH201" s="431"/>
      <c r="MI201" s="10">
        <f>MH200*0.25</f>
        <v>0</v>
      </c>
      <c r="MJ201" s="431"/>
      <c r="MK201" s="10">
        <f>MJ200*0.5</f>
        <v>0</v>
      </c>
      <c r="ML201" s="431"/>
      <c r="MM201" s="10">
        <f>ML200*0.75</f>
        <v>409.12500000001091</v>
      </c>
      <c r="MO201" s="437">
        <f>MN200*1</f>
        <v>1096.5000000000055</v>
      </c>
      <c r="MQ201" s="431"/>
      <c r="MR201" s="10">
        <f>MQ200*0.25</f>
        <v>0</v>
      </c>
      <c r="MS201" s="431"/>
      <c r="MT201" s="10">
        <f>MS200*0.5</f>
        <v>0</v>
      </c>
      <c r="MU201" s="431"/>
      <c r="MV201" s="10">
        <f>MU200*0.75</f>
        <v>241.87499999999454</v>
      </c>
      <c r="MX201" s="437">
        <f>MW200*1</f>
        <v>280.00000000000728</v>
      </c>
    </row>
    <row r="202" spans="1:363" s="60" customFormat="1" ht="15.75">
      <c r="A202" s="62"/>
      <c r="B202" s="381"/>
      <c r="C202" s="379"/>
      <c r="E202" s="380"/>
      <c r="G202" s="85"/>
      <c r="L202" s="379"/>
      <c r="N202" s="380"/>
      <c r="P202" s="85"/>
      <c r="U202" s="379"/>
      <c r="W202" s="380"/>
      <c r="Y202" s="85"/>
      <c r="Z202" s="382"/>
      <c r="AB202" s="382"/>
      <c r="AD202" s="379"/>
      <c r="AF202" s="380"/>
      <c r="AI202" s="382"/>
      <c r="AK202" s="382"/>
      <c r="AM202" s="379"/>
      <c r="AO202" s="380"/>
      <c r="AR202" s="382"/>
      <c r="AT202" s="382"/>
      <c r="AV202" s="379"/>
      <c r="AW202" s="235"/>
      <c r="AX202" s="380"/>
      <c r="AY202" s="235"/>
      <c r="BA202" s="382"/>
      <c r="BC202" s="382"/>
      <c r="BE202" s="379"/>
      <c r="BG202" s="380"/>
      <c r="BJ202" s="382"/>
      <c r="BL202" s="382"/>
      <c r="BN202" s="379"/>
      <c r="BP202" s="380"/>
      <c r="BW202" s="379"/>
      <c r="BX202" s="384"/>
      <c r="BY202" s="380"/>
      <c r="BZ202" s="384"/>
      <c r="CB202" s="385"/>
      <c r="CD202" s="385"/>
      <c r="CE202" s="456"/>
      <c r="CF202" s="379"/>
      <c r="CG202" s="456"/>
      <c r="CH202" s="380"/>
      <c r="CI202" s="456"/>
      <c r="CK202" s="382"/>
      <c r="CM202" s="382"/>
      <c r="CO202" s="379"/>
      <c r="CP202" s="456"/>
      <c r="CQ202" s="380"/>
      <c r="CR202" s="456"/>
      <c r="CT202" s="382"/>
      <c r="CV202" s="382"/>
      <c r="CX202" s="379"/>
      <c r="CY202" s="456"/>
      <c r="CZ202" s="380"/>
      <c r="DA202" s="456"/>
      <c r="DC202" s="382"/>
      <c r="DE202" s="382"/>
      <c r="DF202" s="456"/>
      <c r="DG202" s="379"/>
      <c r="DH202" s="456"/>
      <c r="DI202" s="380"/>
      <c r="DJ202" s="456"/>
      <c r="DL202" s="382"/>
      <c r="DN202" s="382"/>
      <c r="DP202" s="379"/>
      <c r="DQ202" s="456"/>
      <c r="DR202" s="380"/>
      <c r="DS202" s="456"/>
      <c r="DU202" s="382"/>
      <c r="DW202" s="382"/>
      <c r="DX202" s="456"/>
      <c r="DY202" s="379"/>
      <c r="DZ202" s="456"/>
      <c r="EA202" s="380"/>
      <c r="EB202" s="456"/>
      <c r="ED202" s="235"/>
      <c r="EF202" s="235"/>
      <c r="EH202" s="379"/>
      <c r="EI202" s="456"/>
      <c r="EJ202" s="380"/>
      <c r="EK202" s="456"/>
      <c r="EM202" s="382"/>
      <c r="EO202" s="382"/>
      <c r="EQ202" s="379"/>
      <c r="ER202" s="456"/>
      <c r="ES202" s="380"/>
      <c r="ET202" s="456"/>
      <c r="EV202" s="382"/>
      <c r="EX202" s="382"/>
      <c r="EZ202" s="379"/>
      <c r="FA202" s="456"/>
      <c r="FB202" s="380"/>
      <c r="FC202" s="456"/>
      <c r="FE202" s="235"/>
      <c r="FH202" s="456"/>
      <c r="FI202" s="379"/>
      <c r="FJ202" s="456"/>
      <c r="FK202" s="380"/>
      <c r="FL202" s="456"/>
      <c r="FN202" s="382"/>
      <c r="FP202" s="382"/>
      <c r="FQ202" s="456"/>
      <c r="FR202" s="379"/>
      <c r="FS202" s="456"/>
      <c r="FT202" s="380"/>
      <c r="FU202" s="456"/>
      <c r="FW202" s="382"/>
      <c r="FY202" s="382"/>
      <c r="GA202" s="379"/>
      <c r="GB202" s="456"/>
      <c r="GC202" s="380"/>
      <c r="GD202" s="456"/>
      <c r="GF202" s="235"/>
      <c r="GH202" s="235"/>
      <c r="GJ202" s="379"/>
      <c r="GK202" s="456"/>
      <c r="GL202" s="380"/>
      <c r="GM202" s="456"/>
      <c r="GO202" s="382"/>
      <c r="GQ202" s="382"/>
      <c r="GR202" s="456"/>
      <c r="GS202" s="379"/>
      <c r="GT202" s="456"/>
      <c r="GU202" s="380"/>
      <c r="GV202" s="456"/>
      <c r="GX202" s="382"/>
      <c r="GZ202" s="382"/>
      <c r="HB202" s="379"/>
      <c r="HD202" s="380"/>
      <c r="HK202" s="379"/>
      <c r="HL202" s="456"/>
      <c r="HM202" s="380"/>
      <c r="HN202" s="456"/>
      <c r="HP202" s="456"/>
      <c r="HT202" s="379"/>
      <c r="HU202" s="456"/>
      <c r="HV202" s="380"/>
      <c r="HW202" s="456"/>
      <c r="HY202" s="456"/>
      <c r="IB202" s="456"/>
      <c r="IC202" s="379"/>
      <c r="ID202" s="456"/>
      <c r="IE202" s="380"/>
      <c r="IF202" s="456"/>
      <c r="IH202" s="456"/>
      <c r="IL202" s="379"/>
      <c r="IM202" s="456"/>
      <c r="IN202" s="380"/>
      <c r="IO202" s="456"/>
      <c r="IQ202" s="456"/>
      <c r="IU202" s="379"/>
      <c r="IW202" s="380"/>
      <c r="JD202" s="379"/>
      <c r="JE202" s="456"/>
      <c r="JF202" s="380"/>
      <c r="JG202" s="456"/>
      <c r="JI202" s="456"/>
      <c r="JL202" s="456"/>
      <c r="JM202" s="379"/>
      <c r="JN202" s="456"/>
      <c r="JO202" s="380"/>
      <c r="JP202" s="456"/>
      <c r="JR202" s="456"/>
      <c r="JV202" s="379"/>
      <c r="JW202" s="456"/>
      <c r="JX202" s="380"/>
      <c r="JY202" s="456"/>
      <c r="KA202" s="456"/>
      <c r="KD202" s="456"/>
      <c r="KE202" s="379"/>
      <c r="KG202" s="380"/>
      <c r="KN202" s="379"/>
      <c r="KO202" s="456"/>
      <c r="KP202" s="380"/>
      <c r="KQ202" s="456"/>
      <c r="KS202" s="456"/>
      <c r="KW202" s="379"/>
      <c r="KX202" s="456"/>
      <c r="KY202" s="380"/>
      <c r="KZ202" s="456"/>
      <c r="LB202" s="456"/>
      <c r="LF202" s="379"/>
      <c r="LG202" s="456"/>
      <c r="LH202" s="380"/>
      <c r="LI202" s="456"/>
      <c r="LK202" s="383"/>
      <c r="LM202" s="383"/>
      <c r="LO202" s="379"/>
      <c r="LQ202" s="380"/>
      <c r="LX202" s="379"/>
      <c r="LY202" s="456"/>
      <c r="LZ202" s="380"/>
      <c r="MA202" s="456"/>
      <c r="MC202" s="456"/>
      <c r="MG202" s="379"/>
      <c r="MH202" s="456"/>
      <c r="MI202" s="380"/>
      <c r="MJ202" s="456"/>
      <c r="ML202" s="456"/>
      <c r="MO202" s="456"/>
      <c r="MP202" s="379"/>
      <c r="MQ202" s="456"/>
      <c r="MR202" s="380"/>
      <c r="MS202" s="456"/>
      <c r="MU202" s="456"/>
      <c r="MX202" s="456"/>
      <c r="MY202" s="379"/>
    </row>
    <row r="203" spans="1:363" ht="18">
      <c r="A203" s="62" t="s">
        <v>33</v>
      </c>
      <c r="B203" s="69"/>
      <c r="D203">
        <v>631.1</v>
      </c>
      <c r="E203" s="1" t="s">
        <v>190</v>
      </c>
      <c r="F203">
        <v>340.4</v>
      </c>
      <c r="G203" s="1" t="s">
        <v>186</v>
      </c>
      <c r="H203">
        <v>122.8</v>
      </c>
      <c r="I203" s="1" t="s">
        <v>187</v>
      </c>
      <c r="J203" s="157">
        <v>320</v>
      </c>
      <c r="K203" s="1" t="s">
        <v>188</v>
      </c>
      <c r="M203">
        <v>193.5</v>
      </c>
      <c r="N203" s="1" t="s">
        <v>190</v>
      </c>
      <c r="O203">
        <v>4.2</v>
      </c>
      <c r="P203" s="1" t="s">
        <v>186</v>
      </c>
      <c r="Q203">
        <v>100.8</v>
      </c>
      <c r="R203" s="1" t="s">
        <v>187</v>
      </c>
      <c r="S203" s="168">
        <v>128.89999999999998</v>
      </c>
      <c r="T203" s="1" t="s">
        <v>188</v>
      </c>
      <c r="V203">
        <v>519.29999999999995</v>
      </c>
      <c r="W203" s="1" t="s">
        <v>190</v>
      </c>
      <c r="X203">
        <v>375.3</v>
      </c>
      <c r="Y203" s="1" t="s">
        <v>186</v>
      </c>
      <c r="Z203" s="168">
        <v>757.29999999999984</v>
      </c>
      <c r="AA203" s="1" t="s">
        <v>187</v>
      </c>
      <c r="AB203" s="168">
        <v>589.00000000000045</v>
      </c>
      <c r="AC203" s="1" t="s">
        <v>188</v>
      </c>
      <c r="AE203">
        <v>324.2</v>
      </c>
      <c r="AF203" s="1" t="s">
        <v>190</v>
      </c>
      <c r="AG203">
        <v>96.6</v>
      </c>
      <c r="AH203" s="1" t="s">
        <v>186</v>
      </c>
      <c r="AI203" s="168">
        <v>178.19999999999982</v>
      </c>
      <c r="AJ203" s="1" t="s">
        <v>187</v>
      </c>
      <c r="AK203" s="168">
        <v>115.5</v>
      </c>
      <c r="AL203" s="1" t="s">
        <v>188</v>
      </c>
      <c r="AN203">
        <v>97.5</v>
      </c>
      <c r="AO203" s="1" t="s">
        <v>190</v>
      </c>
      <c r="AP203">
        <v>211.3</v>
      </c>
      <c r="AQ203" s="1" t="s">
        <v>186</v>
      </c>
      <c r="AR203" s="168">
        <v>256.79999999999995</v>
      </c>
      <c r="AS203" s="1" t="s">
        <v>187</v>
      </c>
      <c r="AT203" s="168">
        <v>204</v>
      </c>
      <c r="AU203" s="1" t="s">
        <v>188</v>
      </c>
      <c r="AW203" s="31">
        <v>494.45</v>
      </c>
      <c r="AX203" s="1" t="s">
        <v>190</v>
      </c>
      <c r="AY203" s="31">
        <v>323.5</v>
      </c>
      <c r="AZ203" s="1" t="s">
        <v>186</v>
      </c>
      <c r="BA203" s="168">
        <v>693.90000000000009</v>
      </c>
      <c r="BB203" s="1" t="s">
        <v>187</v>
      </c>
      <c r="BC203" s="168">
        <v>365</v>
      </c>
      <c r="BD203" s="1" t="s">
        <v>188</v>
      </c>
      <c r="BF203">
        <v>658.6</v>
      </c>
      <c r="BG203" s="1" t="s">
        <v>190</v>
      </c>
      <c r="BH203">
        <v>698.9</v>
      </c>
      <c r="BI203" s="1" t="s">
        <v>186</v>
      </c>
      <c r="BJ203" s="168">
        <v>672.89999999999964</v>
      </c>
      <c r="BK203" s="1" t="s">
        <v>187</v>
      </c>
      <c r="BL203" s="168">
        <v>851.89999999999873</v>
      </c>
      <c r="BM203" s="1" t="s">
        <v>188</v>
      </c>
      <c r="BO203">
        <v>401</v>
      </c>
      <c r="BP203" s="1" t="s">
        <v>190</v>
      </c>
      <c r="BQ203">
        <v>335</v>
      </c>
      <c r="BR203" s="1" t="s">
        <v>186</v>
      </c>
      <c r="BS203" s="168">
        <v>802.75</v>
      </c>
      <c r="BT203" s="1" t="s">
        <v>187</v>
      </c>
      <c r="BU203" s="168">
        <v>503.40000000000009</v>
      </c>
      <c r="BV203" s="1" t="s">
        <v>188</v>
      </c>
      <c r="BX203" s="90">
        <v>10.5</v>
      </c>
      <c r="BY203" s="1" t="s">
        <v>190</v>
      </c>
      <c r="BZ203" s="90">
        <v>36.299999999999727</v>
      </c>
      <c r="CA203" s="1" t="s">
        <v>186</v>
      </c>
      <c r="CB203" s="176">
        <v>458.99999999999909</v>
      </c>
      <c r="CC203" s="1" t="s">
        <v>187</v>
      </c>
      <c r="CD203" s="427">
        <v>112.49999999999636</v>
      </c>
      <c r="CE203" s="432" t="s">
        <v>188</v>
      </c>
      <c r="CG203" s="431">
        <v>453.9</v>
      </c>
      <c r="CH203" s="1" t="s">
        <v>190</v>
      </c>
      <c r="CI203" s="431">
        <v>639.4</v>
      </c>
      <c r="CJ203" s="1" t="s">
        <v>186</v>
      </c>
      <c r="CK203" s="168">
        <v>493.99999999999909</v>
      </c>
      <c r="CL203" s="1" t="s">
        <v>187</v>
      </c>
      <c r="CM203" s="168"/>
      <c r="CN203" s="1" t="s">
        <v>188</v>
      </c>
      <c r="CP203" s="431">
        <v>132.9</v>
      </c>
      <c r="CQ203" s="1" t="s">
        <v>190</v>
      </c>
      <c r="CR203" s="431">
        <v>278.7</v>
      </c>
      <c r="CS203" s="1" t="s">
        <v>186</v>
      </c>
      <c r="CT203" s="168">
        <v>272.69999999999891</v>
      </c>
      <c r="CU203" s="1" t="s">
        <v>187</v>
      </c>
      <c r="CV203" s="168"/>
      <c r="CW203" s="1" t="s">
        <v>188</v>
      </c>
      <c r="CY203" s="431">
        <v>272.75</v>
      </c>
      <c r="CZ203" s="1" t="s">
        <v>190</v>
      </c>
      <c r="DA203" s="431">
        <v>374.7</v>
      </c>
      <c r="DB203" s="1" t="s">
        <v>186</v>
      </c>
      <c r="DC203" s="168">
        <v>278.5</v>
      </c>
      <c r="DD203" s="1" t="s">
        <v>187</v>
      </c>
      <c r="DE203" s="545">
        <v>181.99999999999636</v>
      </c>
      <c r="DF203" s="432" t="s">
        <v>188</v>
      </c>
      <c r="DH203" s="431">
        <v>130.30000000000001</v>
      </c>
      <c r="DI203" s="1" t="s">
        <v>190</v>
      </c>
      <c r="DJ203" s="431">
        <v>168.3</v>
      </c>
      <c r="DK203" s="1" t="s">
        <v>186</v>
      </c>
      <c r="DL203" s="168">
        <v>194.39999999999964</v>
      </c>
      <c r="DM203" s="1" t="s">
        <v>187</v>
      </c>
      <c r="DN203" s="168"/>
      <c r="DO203" s="1" t="s">
        <v>188</v>
      </c>
      <c r="DQ203" s="431">
        <v>143.69999999999999</v>
      </c>
      <c r="DR203" s="1" t="s">
        <v>190</v>
      </c>
      <c r="DS203" s="431">
        <v>302.3</v>
      </c>
      <c r="DT203" s="1" t="s">
        <v>186</v>
      </c>
      <c r="DU203" s="496">
        <v>387.29999999999927</v>
      </c>
      <c r="DV203" s="1" t="s">
        <v>187</v>
      </c>
      <c r="DW203" s="545">
        <v>164.29999999999563</v>
      </c>
      <c r="DX203" s="432" t="s">
        <v>188</v>
      </c>
      <c r="DZ203" s="431">
        <v>252</v>
      </c>
      <c r="EA203" s="1" t="s">
        <v>190</v>
      </c>
      <c r="EB203" s="431">
        <v>450.2</v>
      </c>
      <c r="EC203" s="1" t="s">
        <v>186</v>
      </c>
      <c r="ED203" s="168">
        <v>205.19999999999891</v>
      </c>
      <c r="EE203" s="1" t="s">
        <v>187</v>
      </c>
      <c r="EF203" s="168"/>
      <c r="EG203" s="1" t="s">
        <v>188</v>
      </c>
      <c r="EI203" s="431">
        <v>245.7</v>
      </c>
      <c r="EJ203" s="1" t="s">
        <v>190</v>
      </c>
      <c r="EK203" s="431">
        <v>346</v>
      </c>
      <c r="EL203" s="1" t="s">
        <v>186</v>
      </c>
      <c r="EM203" s="496">
        <v>102.69999999999982</v>
      </c>
      <c r="EN203" s="1" t="s">
        <v>187</v>
      </c>
      <c r="EO203" s="213"/>
      <c r="EP203" s="1" t="s">
        <v>188</v>
      </c>
      <c r="ER203" s="431">
        <v>25.5</v>
      </c>
      <c r="ES203" s="1" t="s">
        <v>190</v>
      </c>
      <c r="ET203" s="431">
        <v>405.9</v>
      </c>
      <c r="EU203" s="1" t="s">
        <v>186</v>
      </c>
      <c r="EV203" s="168">
        <v>352.80000000000018</v>
      </c>
      <c r="EW203" s="1" t="s">
        <v>187</v>
      </c>
      <c r="EX203" s="168"/>
      <c r="EY203" s="1" t="s">
        <v>188</v>
      </c>
      <c r="FA203" s="431">
        <v>189.9</v>
      </c>
      <c r="FB203" s="1" t="s">
        <v>190</v>
      </c>
      <c r="FC203" s="431">
        <v>263</v>
      </c>
      <c r="FD203" s="1" t="s">
        <v>186</v>
      </c>
      <c r="FE203" s="496">
        <v>260.70000000000073</v>
      </c>
      <c r="FF203" s="1" t="s">
        <v>187</v>
      </c>
      <c r="FG203" s="427">
        <v>164.19999999999709</v>
      </c>
      <c r="FH203" s="432" t="s">
        <v>188</v>
      </c>
      <c r="FJ203" s="431">
        <v>200</v>
      </c>
      <c r="FK203" s="1" t="s">
        <v>190</v>
      </c>
      <c r="FL203" s="431">
        <v>487.8</v>
      </c>
      <c r="FM203" s="1" t="s">
        <v>186</v>
      </c>
      <c r="FN203" s="496">
        <v>426.95000000000255</v>
      </c>
      <c r="FO203" s="1" t="s">
        <v>187</v>
      </c>
      <c r="FP203" s="545">
        <v>473.39999999999782</v>
      </c>
      <c r="FQ203" s="432" t="s">
        <v>188</v>
      </c>
      <c r="FS203" s="431">
        <v>477.4</v>
      </c>
      <c r="FT203" s="1" t="s">
        <v>190</v>
      </c>
      <c r="FU203" s="431">
        <v>433.2</v>
      </c>
      <c r="FV203" s="1" t="s">
        <v>186</v>
      </c>
      <c r="FW203" s="496">
        <v>286.90000000000146</v>
      </c>
      <c r="FX203" s="1" t="s">
        <v>187</v>
      </c>
      <c r="FY203" s="213"/>
      <c r="FZ203" s="1" t="s">
        <v>188</v>
      </c>
      <c r="GB203" s="431">
        <v>251.25</v>
      </c>
      <c r="GC203" s="1" t="s">
        <v>190</v>
      </c>
      <c r="GD203" s="431">
        <v>1.2</v>
      </c>
      <c r="GE203" s="1" t="s">
        <v>186</v>
      </c>
      <c r="GF203" s="168">
        <v>63.700000000002547</v>
      </c>
      <c r="GG203" s="1" t="s">
        <v>187</v>
      </c>
      <c r="GH203" s="168"/>
      <c r="GI203" s="1" t="s">
        <v>188</v>
      </c>
      <c r="GK203" s="431">
        <v>4632.7</v>
      </c>
      <c r="GL203" s="1" t="s">
        <v>190</v>
      </c>
      <c r="GM203" s="431">
        <v>3191.5</v>
      </c>
      <c r="GN203" s="1" t="s">
        <v>186</v>
      </c>
      <c r="GO203" s="496">
        <v>3499.4499999999989</v>
      </c>
      <c r="GP203" s="1" t="s">
        <v>187</v>
      </c>
      <c r="GQ203" s="545">
        <v>1405.399999999996</v>
      </c>
      <c r="GR203" s="432" t="s">
        <v>188</v>
      </c>
      <c r="GT203" s="431">
        <v>314.3</v>
      </c>
      <c r="GU203" s="1" t="s">
        <v>190</v>
      </c>
      <c r="GV203" s="431">
        <v>717.7</v>
      </c>
      <c r="GW203" s="1" t="s">
        <v>186</v>
      </c>
      <c r="GX203" s="496">
        <v>357.30000000000291</v>
      </c>
      <c r="GY203" s="1" t="s">
        <v>187</v>
      </c>
      <c r="GZ203" s="213"/>
      <c r="HA203" s="1" t="s">
        <v>188</v>
      </c>
      <c r="HC203">
        <v>593.9</v>
      </c>
      <c r="HD203" s="1" t="s">
        <v>190</v>
      </c>
      <c r="HE203">
        <v>278.2</v>
      </c>
      <c r="HF203" s="1" t="s">
        <v>186</v>
      </c>
      <c r="HG203" s="168">
        <v>431.89999999999964</v>
      </c>
      <c r="HH203" s="1" t="s">
        <v>187</v>
      </c>
      <c r="HI203" s="168">
        <v>903.10000000000036</v>
      </c>
      <c r="HJ203" s="1" t="s">
        <v>188</v>
      </c>
      <c r="HL203" s="431">
        <v>185.1</v>
      </c>
      <c r="HM203" s="1" t="s">
        <v>190</v>
      </c>
      <c r="HN203" s="431">
        <v>805.9</v>
      </c>
      <c r="HO203" s="1" t="s">
        <v>186</v>
      </c>
      <c r="HP203" s="496">
        <v>688.10000000000764</v>
      </c>
      <c r="HQ203" s="1" t="s">
        <v>187</v>
      </c>
      <c r="HR203" s="213"/>
      <c r="HS203" s="1" t="s">
        <v>188</v>
      </c>
      <c r="HU203" s="431">
        <v>3183.1</v>
      </c>
      <c r="HV203" s="1" t="s">
        <v>190</v>
      </c>
      <c r="HW203" s="431">
        <v>3171.5</v>
      </c>
      <c r="HX203" s="1" t="s">
        <v>186</v>
      </c>
      <c r="HY203" s="496">
        <v>3137.4999999999982</v>
      </c>
      <c r="HZ203" s="1" t="s">
        <v>187</v>
      </c>
      <c r="IA203" s="545">
        <v>3674.5999999999949</v>
      </c>
      <c r="IB203" s="432" t="s">
        <v>188</v>
      </c>
      <c r="ID203" s="431">
        <v>110</v>
      </c>
      <c r="IE203" s="1" t="s">
        <v>190</v>
      </c>
      <c r="IF203" s="431">
        <v>71.7</v>
      </c>
      <c r="IG203" s="1" t="s">
        <v>186</v>
      </c>
      <c r="IH203" s="496">
        <v>0</v>
      </c>
      <c r="II203" s="1" t="s">
        <v>187</v>
      </c>
      <c r="IJ203" s="213"/>
      <c r="IK203" s="1" t="s">
        <v>188</v>
      </c>
      <c r="IM203" s="431">
        <v>299.5</v>
      </c>
      <c r="IN203" s="1" t="s">
        <v>190</v>
      </c>
      <c r="IO203" s="431">
        <v>0</v>
      </c>
      <c r="IP203" s="1" t="s">
        <v>186</v>
      </c>
      <c r="IQ203" s="168">
        <v>228.29999999999927</v>
      </c>
      <c r="IR203" s="1" t="s">
        <v>187</v>
      </c>
      <c r="IS203" s="168"/>
      <c r="IT203" s="1" t="s">
        <v>188</v>
      </c>
      <c r="IV203">
        <v>617.70000000000005</v>
      </c>
      <c r="IW203" s="1" t="s">
        <v>190</v>
      </c>
      <c r="IX203">
        <v>463.5</v>
      </c>
      <c r="IY203" s="1" t="s">
        <v>186</v>
      </c>
      <c r="IZ203" s="213">
        <v>460.59999999999854</v>
      </c>
      <c r="JA203" s="1" t="s">
        <v>187</v>
      </c>
      <c r="JB203" s="168">
        <v>475.00000000000045</v>
      </c>
      <c r="JC203" s="1" t="s">
        <v>188</v>
      </c>
      <c r="JE203" s="431">
        <v>670.3</v>
      </c>
      <c r="JF203" s="1" t="s">
        <v>190</v>
      </c>
      <c r="JG203" s="431">
        <v>214.3</v>
      </c>
      <c r="JH203" s="1" t="s">
        <v>186</v>
      </c>
      <c r="JI203" s="496">
        <v>187.799999999992</v>
      </c>
      <c r="JJ203" s="1" t="s">
        <v>187</v>
      </c>
      <c r="JK203" s="427">
        <v>126.89999999999782</v>
      </c>
      <c r="JL203" s="432" t="s">
        <v>188</v>
      </c>
      <c r="JN203" s="431">
        <v>319</v>
      </c>
      <c r="JO203" s="1" t="s">
        <v>190</v>
      </c>
      <c r="JP203" s="431">
        <v>47.9</v>
      </c>
      <c r="JQ203" s="1" t="s">
        <v>186</v>
      </c>
      <c r="JR203" s="496">
        <v>158.99999999999272</v>
      </c>
      <c r="JS203" s="1" t="s">
        <v>187</v>
      </c>
      <c r="JT203" s="213"/>
      <c r="JU203" s="1" t="s">
        <v>188</v>
      </c>
      <c r="JW203" s="431">
        <v>3456.4</v>
      </c>
      <c r="JX203" s="1" t="s">
        <v>190</v>
      </c>
      <c r="JY203" s="431">
        <v>3282.4</v>
      </c>
      <c r="JZ203" s="1" t="s">
        <v>186</v>
      </c>
      <c r="KA203" s="168">
        <v>2576.2000000000044</v>
      </c>
      <c r="KB203" s="1" t="s">
        <v>187</v>
      </c>
      <c r="KC203" s="545">
        <v>2763.6999999999389</v>
      </c>
      <c r="KD203" s="432" t="s">
        <v>188</v>
      </c>
      <c r="KF203">
        <v>65.400000000000006</v>
      </c>
      <c r="KG203" s="1" t="s">
        <v>190</v>
      </c>
      <c r="KH203">
        <v>60.9</v>
      </c>
      <c r="KI203" s="1" t="s">
        <v>186</v>
      </c>
      <c r="KJ203" s="168">
        <v>213.89999999999418</v>
      </c>
      <c r="KK203" s="1" t="s">
        <v>187</v>
      </c>
      <c r="KL203" s="213">
        <v>35.999999999999091</v>
      </c>
      <c r="KM203" s="1" t="s">
        <v>188</v>
      </c>
      <c r="KO203" s="431">
        <v>188.9</v>
      </c>
      <c r="KP203" s="1" t="s">
        <v>190</v>
      </c>
      <c r="KQ203" s="431">
        <v>97.5</v>
      </c>
      <c r="KR203" s="1" t="s">
        <v>186</v>
      </c>
      <c r="KS203" s="496">
        <v>265.29999999999927</v>
      </c>
      <c r="KT203" s="1" t="s">
        <v>187</v>
      </c>
      <c r="KU203" s="213"/>
      <c r="KV203" s="1" t="s">
        <v>188</v>
      </c>
      <c r="KX203" s="431">
        <v>262.7</v>
      </c>
      <c r="KY203" s="1" t="s">
        <v>190</v>
      </c>
      <c r="KZ203" s="431">
        <v>204.5</v>
      </c>
      <c r="LA203" s="1" t="s">
        <v>186</v>
      </c>
      <c r="LB203" s="168">
        <v>164.89999999999418</v>
      </c>
      <c r="LC203" s="1" t="s">
        <v>187</v>
      </c>
      <c r="LD203" s="168"/>
      <c r="LE203" s="1" t="s">
        <v>188</v>
      </c>
      <c r="LG203" s="431">
        <v>68</v>
      </c>
      <c r="LH203" s="1" t="s">
        <v>190</v>
      </c>
      <c r="LI203" s="431">
        <v>3.9</v>
      </c>
      <c r="LJ203" s="1" t="s">
        <v>186</v>
      </c>
      <c r="LK203" s="185">
        <v>164.59999999999945</v>
      </c>
      <c r="LL203" s="1" t="s">
        <v>187</v>
      </c>
      <c r="LM203" s="185"/>
      <c r="LN203" s="1" t="s">
        <v>188</v>
      </c>
      <c r="LP203">
        <v>342.1</v>
      </c>
      <c r="LQ203" s="1" t="s">
        <v>190</v>
      </c>
      <c r="LR203">
        <v>276.3</v>
      </c>
      <c r="LS203" s="1" t="s">
        <v>186</v>
      </c>
      <c r="LT203" s="168">
        <v>388.49999999999272</v>
      </c>
      <c r="LU203" s="1" t="s">
        <v>187</v>
      </c>
      <c r="LV203" s="168">
        <v>321.19999999999891</v>
      </c>
      <c r="LW203" s="1" t="s">
        <v>188</v>
      </c>
      <c r="LY203" s="431">
        <v>476.4</v>
      </c>
      <c r="LZ203" s="1" t="s">
        <v>190</v>
      </c>
      <c r="MA203" s="431">
        <v>571</v>
      </c>
      <c r="MB203" s="1" t="s">
        <v>186</v>
      </c>
      <c r="MC203" s="168">
        <v>549.19999999999345</v>
      </c>
      <c r="MD203" s="1" t="s">
        <v>187</v>
      </c>
      <c r="ME203" s="168"/>
      <c r="MF203" s="1" t="s">
        <v>188</v>
      </c>
      <c r="MH203" s="431">
        <v>901.8</v>
      </c>
      <c r="MI203" s="1" t="s">
        <v>190</v>
      </c>
      <c r="MJ203" s="431">
        <v>1081</v>
      </c>
      <c r="MK203" s="1" t="s">
        <v>186</v>
      </c>
      <c r="ML203" s="466">
        <v>595.19999999999345</v>
      </c>
      <c r="MM203" s="1" t="s">
        <v>187</v>
      </c>
      <c r="MN203" s="588">
        <v>1220.3999999999924</v>
      </c>
      <c r="MO203" s="432" t="s">
        <v>188</v>
      </c>
      <c r="MQ203" s="431">
        <v>398.25</v>
      </c>
      <c r="MR203" s="1" t="s">
        <v>190</v>
      </c>
      <c r="MS203" s="431">
        <v>302.5</v>
      </c>
      <c r="MT203" s="1" t="s">
        <v>186</v>
      </c>
      <c r="MU203" s="431">
        <v>227.50000000001455</v>
      </c>
      <c r="MV203" s="1" t="s">
        <v>187</v>
      </c>
      <c r="MW203" s="545">
        <v>315.99999999999272</v>
      </c>
      <c r="MX203" s="432" t="s">
        <v>188</v>
      </c>
    </row>
    <row r="204" spans="1:363" ht="18">
      <c r="A204" s="128" t="s">
        <v>2987</v>
      </c>
      <c r="B204" s="69">
        <f>SUM(D204:AAP204)</f>
        <v>48170.512499999859</v>
      </c>
      <c r="D204"/>
      <c r="E204" s="10">
        <f>D203*0.25</f>
        <v>157.77500000000001</v>
      </c>
      <c r="G204" s="10">
        <f>F203*0.5</f>
        <v>170.2</v>
      </c>
      <c r="I204" s="10">
        <f>H203*0.75</f>
        <v>92.1</v>
      </c>
      <c r="K204" s="10">
        <f>J203*1</f>
        <v>320</v>
      </c>
      <c r="N204" s="10">
        <f>M203*0.25</f>
        <v>48.375</v>
      </c>
      <c r="P204" s="10">
        <f>O203*0.5</f>
        <v>2.1</v>
      </c>
      <c r="R204" s="10">
        <f>Q203*0.75</f>
        <v>75.599999999999994</v>
      </c>
      <c r="T204" s="10">
        <f>S203*1</f>
        <v>128.89999999999998</v>
      </c>
      <c r="W204" s="10">
        <f>V203*0.25</f>
        <v>129.82499999999999</v>
      </c>
      <c r="Y204" s="10">
        <f>X203*0.5</f>
        <v>187.65</v>
      </c>
      <c r="Z204" s="165"/>
      <c r="AA204" s="10">
        <f>Z203*0.75</f>
        <v>567.97499999999991</v>
      </c>
      <c r="AC204" s="10">
        <f>AB203*1</f>
        <v>589.00000000000045</v>
      </c>
      <c r="AF204" s="10">
        <f>AE203*0.25</f>
        <v>81.05</v>
      </c>
      <c r="AH204" s="10">
        <f>AG203*0.5</f>
        <v>48.3</v>
      </c>
      <c r="AI204" s="165"/>
      <c r="AJ204" s="10">
        <f>AI203*0.75</f>
        <v>133.64999999999986</v>
      </c>
      <c r="AK204" s="165"/>
      <c r="AL204" s="10">
        <f>AK203*1</f>
        <v>115.5</v>
      </c>
      <c r="AO204" s="10">
        <f>AN203*0.25</f>
        <v>24.375</v>
      </c>
      <c r="AQ204" s="10">
        <f>AP203*0.5</f>
        <v>105.65</v>
      </c>
      <c r="AR204" s="165"/>
      <c r="AS204" s="10">
        <f>AR203*0.75</f>
        <v>192.59999999999997</v>
      </c>
      <c r="AT204" s="165"/>
      <c r="AU204" s="10">
        <f>AT203*1</f>
        <v>204</v>
      </c>
      <c r="AW204" s="31"/>
      <c r="AX204" s="10">
        <f>AW203*0.25</f>
        <v>123.6125</v>
      </c>
      <c r="AZ204" s="10">
        <f>AY203*0.5</f>
        <v>161.75</v>
      </c>
      <c r="BA204" s="165"/>
      <c r="BB204" s="10">
        <f>BA203*0.75</f>
        <v>520.42500000000007</v>
      </c>
      <c r="BD204" s="10">
        <f>BC203*1</f>
        <v>365</v>
      </c>
      <c r="BG204" s="10">
        <f>BF203*0.25</f>
        <v>164.65</v>
      </c>
      <c r="BI204" s="10">
        <f>BH203*0.5</f>
        <v>349.45</v>
      </c>
      <c r="BJ204" s="165"/>
      <c r="BK204" s="10">
        <f>BJ203*0.75</f>
        <v>504.67499999999973</v>
      </c>
      <c r="BL204" s="165"/>
      <c r="BM204" s="10">
        <f>BL203*1</f>
        <v>851.89999999999873</v>
      </c>
      <c r="BP204" s="10">
        <f>BO203*0.25</f>
        <v>100.25</v>
      </c>
      <c r="BR204" s="10">
        <f>BQ203*0.5</f>
        <v>167.5</v>
      </c>
      <c r="BT204" s="10">
        <f>BS203*0.75</f>
        <v>602.0625</v>
      </c>
      <c r="BV204" s="10">
        <f>BU203*1</f>
        <v>503.40000000000009</v>
      </c>
      <c r="BX204" s="173"/>
      <c r="BY204" s="10">
        <f>BX203*0.25</f>
        <v>2.625</v>
      </c>
      <c r="BZ204" s="173"/>
      <c r="CA204" s="10">
        <f>BZ203*0.5</f>
        <v>18.149999999999864</v>
      </c>
      <c r="CB204" s="177"/>
      <c r="CC204" s="10">
        <f>CB203*0.75</f>
        <v>344.24999999999932</v>
      </c>
      <c r="CD204" s="177"/>
      <c r="CE204" s="437">
        <f>CD203*1</f>
        <v>112.49999999999636</v>
      </c>
      <c r="CG204" s="431"/>
      <c r="CH204" s="10">
        <f>CG203*0.25</f>
        <v>113.47499999999999</v>
      </c>
      <c r="CI204" s="431"/>
      <c r="CJ204" s="10">
        <f>CI203*0.5</f>
        <v>319.7</v>
      </c>
      <c r="CK204" s="165"/>
      <c r="CL204" s="10">
        <f>CK203*0.75</f>
        <v>370.49999999999932</v>
      </c>
      <c r="CM204" s="165"/>
      <c r="CN204" s="10">
        <f>CM203*1</f>
        <v>0</v>
      </c>
      <c r="CP204" s="431"/>
      <c r="CQ204" s="10">
        <f>CP203*0.25</f>
        <v>33.225000000000001</v>
      </c>
      <c r="CR204" s="431"/>
      <c r="CS204" s="10">
        <f>CR203*0.5</f>
        <v>139.35</v>
      </c>
      <c r="CT204" s="165"/>
      <c r="CU204" s="10">
        <f>CT203*0.75</f>
        <v>204.52499999999918</v>
      </c>
      <c r="CV204" s="165"/>
      <c r="CW204" s="10">
        <f>CV203*1</f>
        <v>0</v>
      </c>
      <c r="CY204" s="431"/>
      <c r="CZ204" s="10">
        <f>CY203*0.25</f>
        <v>68.1875</v>
      </c>
      <c r="DA204" s="431"/>
      <c r="DB204" s="10">
        <f>DA203*0.5</f>
        <v>187.35</v>
      </c>
      <c r="DC204" s="165"/>
      <c r="DD204" s="10">
        <f>DC203*0.75</f>
        <v>208.875</v>
      </c>
      <c r="DE204" s="165"/>
      <c r="DF204" s="437">
        <f>DE203*1</f>
        <v>181.99999999999636</v>
      </c>
      <c r="DH204" s="431"/>
      <c r="DI204" s="10">
        <f>DH203*0.25</f>
        <v>32.575000000000003</v>
      </c>
      <c r="DJ204" s="431"/>
      <c r="DK204" s="10">
        <f>DJ203*0.5</f>
        <v>84.15</v>
      </c>
      <c r="DL204" s="165"/>
      <c r="DM204" s="10">
        <f>DL203*0.75</f>
        <v>145.79999999999973</v>
      </c>
      <c r="DN204" s="165"/>
      <c r="DO204" s="10">
        <f>DN203*1</f>
        <v>0</v>
      </c>
      <c r="DQ204" s="431"/>
      <c r="DR204" s="10">
        <f>DQ203*0.25</f>
        <v>35.924999999999997</v>
      </c>
      <c r="DS204" s="431"/>
      <c r="DT204" s="10">
        <f>DS203*0.5</f>
        <v>151.15</v>
      </c>
      <c r="DU204" s="165"/>
      <c r="DV204" s="10">
        <f>DU203*0.75</f>
        <v>290.47499999999945</v>
      </c>
      <c r="DW204" s="165"/>
      <c r="DX204" s="437">
        <f>DW203*1</f>
        <v>164.29999999999563</v>
      </c>
      <c r="DZ204" s="431"/>
      <c r="EA204" s="10">
        <f>DZ203*0.25</f>
        <v>63</v>
      </c>
      <c r="EB204" s="431"/>
      <c r="EC204" s="10">
        <f>EB203*0.5</f>
        <v>225.1</v>
      </c>
      <c r="ED204" s="31"/>
      <c r="EE204" s="10">
        <f>ED203*0.75</f>
        <v>153.89999999999918</v>
      </c>
      <c r="EF204" s="31"/>
      <c r="EG204" s="10">
        <f>EF203*1</f>
        <v>0</v>
      </c>
      <c r="EI204" s="431"/>
      <c r="EJ204" s="10">
        <f>EI203*0.25</f>
        <v>61.424999999999997</v>
      </c>
      <c r="EK204" s="431"/>
      <c r="EL204" s="10">
        <f>EK203*0.5</f>
        <v>173</v>
      </c>
      <c r="EM204" s="165"/>
      <c r="EN204" s="10">
        <f>EM203*0.75</f>
        <v>77.024999999999864</v>
      </c>
      <c r="EO204" s="165"/>
      <c r="EP204" s="10">
        <f>EO203*1</f>
        <v>0</v>
      </c>
      <c r="ER204" s="431"/>
      <c r="ES204" s="10">
        <f>ER203*0.25</f>
        <v>6.375</v>
      </c>
      <c r="ET204" s="431"/>
      <c r="EU204" s="10">
        <f>ET203*0.5</f>
        <v>202.95</v>
      </c>
      <c r="EV204" s="165"/>
      <c r="EW204" s="10">
        <f>EV203*0.75</f>
        <v>264.60000000000014</v>
      </c>
      <c r="EX204" s="165"/>
      <c r="EY204" s="10">
        <f>EX203*1</f>
        <v>0</v>
      </c>
      <c r="FA204" s="431"/>
      <c r="FB204" s="10">
        <f>FA203*0.25</f>
        <v>47.475000000000001</v>
      </c>
      <c r="FC204" s="431"/>
      <c r="FD204" s="10">
        <f>FC203*0.5</f>
        <v>131.5</v>
      </c>
      <c r="FE204" s="31"/>
      <c r="FF204" s="10">
        <f>FE203*0.75</f>
        <v>195.52500000000055</v>
      </c>
      <c r="FH204" s="437">
        <f>FG203*1</f>
        <v>164.19999999999709</v>
      </c>
      <c r="FJ204" s="431"/>
      <c r="FK204" s="10">
        <f>FJ203*0.25</f>
        <v>50</v>
      </c>
      <c r="FL204" s="431"/>
      <c r="FM204" s="10">
        <f>FL203*0.5</f>
        <v>243.9</v>
      </c>
      <c r="FN204" s="165"/>
      <c r="FO204" s="10">
        <f>FN203*0.75</f>
        <v>320.21250000000191</v>
      </c>
      <c r="FP204" s="165"/>
      <c r="FQ204" s="437">
        <f>FP203*1</f>
        <v>473.39999999999782</v>
      </c>
      <c r="FS204" s="431"/>
      <c r="FT204" s="10">
        <f>FS203*0.25</f>
        <v>119.35</v>
      </c>
      <c r="FU204" s="431"/>
      <c r="FV204" s="10">
        <f>FU203*0.5</f>
        <v>216.6</v>
      </c>
      <c r="FW204" s="165"/>
      <c r="FX204" s="10">
        <f>FW203*0.75</f>
        <v>215.17500000000109</v>
      </c>
      <c r="FY204" s="165"/>
      <c r="FZ204" s="10">
        <f>FY203*1</f>
        <v>0</v>
      </c>
      <c r="GB204" s="431"/>
      <c r="GC204" s="10">
        <f>GB203*0.25</f>
        <v>62.8125</v>
      </c>
      <c r="GD204" s="431"/>
      <c r="GE204" s="10">
        <f>GD203*0.5</f>
        <v>0.6</v>
      </c>
      <c r="GF204" s="31"/>
      <c r="GG204" s="10">
        <f>GF203*0.75</f>
        <v>47.77500000000191</v>
      </c>
      <c r="GH204" s="31"/>
      <c r="GI204" s="10">
        <f>GH203*1</f>
        <v>0</v>
      </c>
      <c r="GK204" s="431"/>
      <c r="GL204" s="10">
        <f>GK203*0.25</f>
        <v>1158.175</v>
      </c>
      <c r="GM204" s="431"/>
      <c r="GN204" s="10">
        <f>GM203*0.5</f>
        <v>1595.75</v>
      </c>
      <c r="GO204" s="165"/>
      <c r="GP204" s="10">
        <f>GO203*0.75</f>
        <v>2624.5874999999992</v>
      </c>
      <c r="GQ204" s="165"/>
      <c r="GR204" s="437">
        <f>GQ203*1</f>
        <v>1405.399999999996</v>
      </c>
      <c r="GT204" s="431"/>
      <c r="GU204" s="10">
        <f>GT203*0.25</f>
        <v>78.575000000000003</v>
      </c>
      <c r="GV204" s="431"/>
      <c r="GW204" s="10">
        <f>GV203*0.5</f>
        <v>358.85</v>
      </c>
      <c r="GX204" s="165"/>
      <c r="GY204" s="10">
        <f>GX203*0.75</f>
        <v>267.97500000000218</v>
      </c>
      <c r="GZ204" s="165"/>
      <c r="HA204" s="10">
        <f>GZ203*1</f>
        <v>0</v>
      </c>
      <c r="HD204" s="10">
        <f>HC203*0.25</f>
        <v>148.47499999999999</v>
      </c>
      <c r="HF204" s="10">
        <f>HE203*0.5</f>
        <v>139.1</v>
      </c>
      <c r="HH204" s="10">
        <f>HG203*0.75</f>
        <v>323.92499999999973</v>
      </c>
      <c r="HJ204" s="10">
        <f>HI203*1</f>
        <v>903.10000000000036</v>
      </c>
      <c r="HL204" s="431"/>
      <c r="HM204" s="10">
        <f>HL203*0.25</f>
        <v>46.274999999999999</v>
      </c>
      <c r="HN204" s="431"/>
      <c r="HO204" s="10">
        <f>HN203*0.5</f>
        <v>402.95</v>
      </c>
      <c r="HP204" s="431"/>
      <c r="HQ204" s="10">
        <f>HP203*0.75</f>
        <v>516.07500000000573</v>
      </c>
      <c r="HS204" s="10">
        <f>HR203*1</f>
        <v>0</v>
      </c>
      <c r="HU204" s="431"/>
      <c r="HV204" s="10">
        <f>HU203*0.25</f>
        <v>795.77499999999998</v>
      </c>
      <c r="HW204" s="431"/>
      <c r="HX204" s="10">
        <f>HW203*0.5</f>
        <v>1585.75</v>
      </c>
      <c r="HY204" s="431"/>
      <c r="HZ204" s="10">
        <f>HY203*0.75</f>
        <v>2353.1249999999986</v>
      </c>
      <c r="IB204" s="437">
        <f>IA203*1</f>
        <v>3674.5999999999949</v>
      </c>
      <c r="ID204" s="431"/>
      <c r="IE204" s="10">
        <f>ID203*0.25</f>
        <v>27.5</v>
      </c>
      <c r="IF204" s="431"/>
      <c r="IG204" s="10">
        <f>IF203*0.5</f>
        <v>35.85</v>
      </c>
      <c r="IH204" s="431"/>
      <c r="II204" s="10">
        <f>IH203*0.75</f>
        <v>0</v>
      </c>
      <c r="IK204" s="10">
        <f>IJ203*1</f>
        <v>0</v>
      </c>
      <c r="IM204" s="431"/>
      <c r="IN204" s="10">
        <f>IM203*0.25</f>
        <v>74.875</v>
      </c>
      <c r="IO204" s="431"/>
      <c r="IP204" s="10">
        <f>IO203*0.5</f>
        <v>0</v>
      </c>
      <c r="IQ204" s="431"/>
      <c r="IR204" s="10">
        <f>IQ203*0.75</f>
        <v>171.22499999999945</v>
      </c>
      <c r="IT204" s="10">
        <f>IS203*1</f>
        <v>0</v>
      </c>
      <c r="IW204" s="10">
        <f>IV203*0.25</f>
        <v>154.42500000000001</v>
      </c>
      <c r="IY204" s="10">
        <f>IX203*0.5</f>
        <v>231.75</v>
      </c>
      <c r="JA204" s="10">
        <f>IZ203*0.75</f>
        <v>345.44999999999891</v>
      </c>
      <c r="JC204" s="10">
        <f>JB203*1</f>
        <v>475.00000000000045</v>
      </c>
      <c r="JE204" s="431"/>
      <c r="JF204" s="10">
        <f>JE203*0.25</f>
        <v>167.57499999999999</v>
      </c>
      <c r="JG204" s="431"/>
      <c r="JH204" s="10">
        <f>JG203*0.5</f>
        <v>107.15</v>
      </c>
      <c r="JI204" s="431"/>
      <c r="JJ204" s="10">
        <f>JI203*0.75</f>
        <v>140.849999999994</v>
      </c>
      <c r="JL204" s="437">
        <f>JK203*1</f>
        <v>126.89999999999782</v>
      </c>
      <c r="JN204" s="431"/>
      <c r="JO204" s="10">
        <f>JN203*0.25</f>
        <v>79.75</v>
      </c>
      <c r="JP204" s="431"/>
      <c r="JQ204" s="10">
        <f>JP203*0.5</f>
        <v>23.95</v>
      </c>
      <c r="JR204" s="431"/>
      <c r="JS204" s="10">
        <f>JR203*0.75</f>
        <v>119.24999999999454</v>
      </c>
      <c r="JU204" s="10">
        <f>JT203*1</f>
        <v>0</v>
      </c>
      <c r="JW204" s="431"/>
      <c r="JX204" s="10">
        <f>JW203*0.25</f>
        <v>864.1</v>
      </c>
      <c r="JY204" s="431"/>
      <c r="JZ204" s="10">
        <f>JY203*0.5</f>
        <v>1641.2</v>
      </c>
      <c r="KA204" s="431"/>
      <c r="KB204" s="10">
        <f>KA203*0.75</f>
        <v>1932.1500000000033</v>
      </c>
      <c r="KD204" s="437">
        <f t="shared" ref="KD204" si="65">KC203*1</f>
        <v>2763.6999999999389</v>
      </c>
      <c r="KG204" s="10">
        <f>KF203*0.25</f>
        <v>16.350000000000001</v>
      </c>
      <c r="KI204" s="10">
        <f>KH203*0.5</f>
        <v>30.45</v>
      </c>
      <c r="KK204" s="10">
        <f>KJ203*0.75</f>
        <v>160.42499999999563</v>
      </c>
      <c r="KM204" s="10">
        <f>KL203*1</f>
        <v>35.999999999999091</v>
      </c>
      <c r="KO204" s="431"/>
      <c r="KP204" s="10">
        <f>KO203*0.25</f>
        <v>47.225000000000001</v>
      </c>
      <c r="KQ204" s="431"/>
      <c r="KR204" s="10">
        <f>KQ203*0.5</f>
        <v>48.75</v>
      </c>
      <c r="KS204" s="431"/>
      <c r="KT204" s="10">
        <f>KS203*0.75</f>
        <v>198.97499999999945</v>
      </c>
      <c r="KV204" s="10">
        <f>KU203*1</f>
        <v>0</v>
      </c>
      <c r="KX204" s="431"/>
      <c r="KY204" s="10">
        <f>KX203*0.25</f>
        <v>65.674999999999997</v>
      </c>
      <c r="KZ204" s="431"/>
      <c r="LA204" s="10">
        <f>KZ203*0.5</f>
        <v>102.25</v>
      </c>
      <c r="LB204" s="431"/>
      <c r="LC204" s="10">
        <f>LB203*0.75</f>
        <v>123.67499999999563</v>
      </c>
      <c r="LE204" s="10">
        <f>LD203*1</f>
        <v>0</v>
      </c>
      <c r="LG204" s="431"/>
      <c r="LH204" s="10">
        <f>LG203*0.25</f>
        <v>17</v>
      </c>
      <c r="LI204" s="431"/>
      <c r="LJ204" s="10">
        <f>LI203*0.5</f>
        <v>1.95</v>
      </c>
      <c r="LK204" s="29"/>
      <c r="LL204" s="10">
        <f>LK203*0.75</f>
        <v>123.44999999999959</v>
      </c>
      <c r="LM204" s="29"/>
      <c r="LN204" s="10">
        <f>LM203*1</f>
        <v>0</v>
      </c>
      <c r="LQ204" s="10">
        <f>LP203*0.25</f>
        <v>85.525000000000006</v>
      </c>
      <c r="LS204" s="10">
        <f>LR203*0.5</f>
        <v>138.15</v>
      </c>
      <c r="LU204" s="10">
        <f>LT203*0.75</f>
        <v>291.37499999999454</v>
      </c>
      <c r="LW204" s="10">
        <f>LV203*1</f>
        <v>321.19999999999891</v>
      </c>
      <c r="LY204" s="431"/>
      <c r="LZ204" s="10">
        <f>LY203*0.25</f>
        <v>119.1</v>
      </c>
      <c r="MA204" s="431"/>
      <c r="MB204" s="10">
        <f>MA203*0.5</f>
        <v>285.5</v>
      </c>
      <c r="MC204" s="431"/>
      <c r="MD204" s="10">
        <f>MC203*0.75</f>
        <v>411.89999999999509</v>
      </c>
      <c r="MF204" s="10">
        <f>ME203*1</f>
        <v>0</v>
      </c>
      <c r="MH204" s="431"/>
      <c r="MI204" s="10">
        <f>MH203*0.25</f>
        <v>225.45</v>
      </c>
      <c r="MJ204" s="431"/>
      <c r="MK204" s="10">
        <f>MJ203*0.5</f>
        <v>540.5</v>
      </c>
      <c r="ML204" s="431"/>
      <c r="MM204" s="10">
        <f>ML203*0.75</f>
        <v>446.39999999999509</v>
      </c>
      <c r="MO204" s="437">
        <f>MN203*1</f>
        <v>1220.3999999999924</v>
      </c>
      <c r="MQ204" s="431"/>
      <c r="MR204" s="10">
        <f>MQ203*0.25</f>
        <v>99.5625</v>
      </c>
      <c r="MS204" s="431"/>
      <c r="MT204" s="10">
        <f>MS203*0.5</f>
        <v>151.25</v>
      </c>
      <c r="MU204" s="431"/>
      <c r="MV204" s="10">
        <f>MU203*0.75</f>
        <v>170.62500000001091</v>
      </c>
      <c r="MX204" s="437">
        <f>MW203*1</f>
        <v>315.99999999999272</v>
      </c>
    </row>
    <row r="205" spans="1:363" s="60" customFormat="1" ht="15.75">
      <c r="A205" s="62"/>
      <c r="B205" s="381"/>
      <c r="C205" s="379"/>
      <c r="E205" s="380"/>
      <c r="G205" s="85"/>
      <c r="L205" s="379"/>
      <c r="N205" s="380"/>
      <c r="P205" s="85"/>
      <c r="U205" s="379"/>
      <c r="W205" s="380"/>
      <c r="Y205" s="85"/>
      <c r="Z205" s="382"/>
      <c r="AD205" s="379"/>
      <c r="AF205" s="380"/>
      <c r="AI205" s="382"/>
      <c r="AK205" s="382"/>
      <c r="AM205" s="379"/>
      <c r="AO205" s="380"/>
      <c r="AR205" s="382"/>
      <c r="AT205" s="382"/>
      <c r="AV205" s="379"/>
      <c r="AW205" s="235"/>
      <c r="AX205" s="380"/>
      <c r="AY205" s="235"/>
      <c r="BA205" s="382"/>
      <c r="BE205" s="379"/>
      <c r="BG205" s="380"/>
      <c r="BJ205" s="382"/>
      <c r="BL205" s="382"/>
      <c r="BN205" s="379"/>
      <c r="BP205" s="380"/>
      <c r="BW205" s="379"/>
      <c r="BX205" s="384"/>
      <c r="BY205" s="380"/>
      <c r="BZ205" s="384"/>
      <c r="CB205" s="385"/>
      <c r="CD205" s="385"/>
      <c r="CE205" s="456"/>
      <c r="CF205" s="379"/>
      <c r="CG205" s="456"/>
      <c r="CH205" s="380"/>
      <c r="CI205" s="456"/>
      <c r="CK205" s="382"/>
      <c r="CM205" s="382"/>
      <c r="CO205" s="379"/>
      <c r="CP205" s="456"/>
      <c r="CQ205" s="380"/>
      <c r="CR205" s="456"/>
      <c r="CT205" s="382"/>
      <c r="CV205" s="382"/>
      <c r="CX205" s="379"/>
      <c r="CY205" s="456"/>
      <c r="CZ205" s="380"/>
      <c r="DA205" s="456"/>
      <c r="DC205" s="382"/>
      <c r="DE205" s="382"/>
      <c r="DF205" s="456"/>
      <c r="DG205" s="379"/>
      <c r="DH205" s="456"/>
      <c r="DI205" s="380"/>
      <c r="DJ205" s="456"/>
      <c r="DL205" s="382"/>
      <c r="DN205" s="382"/>
      <c r="DP205" s="379"/>
      <c r="DQ205" s="456"/>
      <c r="DR205" s="380"/>
      <c r="DS205" s="456"/>
      <c r="DU205" s="382"/>
      <c r="DW205" s="382"/>
      <c r="DX205" s="456"/>
      <c r="DY205" s="379"/>
      <c r="DZ205" s="456"/>
      <c r="EA205" s="380"/>
      <c r="EB205" s="456"/>
      <c r="ED205" s="235"/>
      <c r="EF205" s="235"/>
      <c r="EH205" s="379"/>
      <c r="EI205" s="456"/>
      <c r="EJ205" s="380"/>
      <c r="EK205" s="456"/>
      <c r="EM205" s="382"/>
      <c r="EO205" s="382"/>
      <c r="EQ205" s="379"/>
      <c r="ER205" s="456"/>
      <c r="ES205" s="380"/>
      <c r="ET205" s="456"/>
      <c r="EV205" s="382"/>
      <c r="EX205" s="382"/>
      <c r="EZ205" s="379"/>
      <c r="FA205" s="456"/>
      <c r="FB205" s="380"/>
      <c r="FC205" s="456"/>
      <c r="FE205" s="235"/>
      <c r="FH205" s="456"/>
      <c r="FI205" s="379"/>
      <c r="FJ205" s="456"/>
      <c r="FK205" s="380"/>
      <c r="FL205" s="456"/>
      <c r="FN205" s="382"/>
      <c r="FP205" s="382"/>
      <c r="FQ205" s="456"/>
      <c r="FR205" s="379"/>
      <c r="FS205" s="456"/>
      <c r="FT205" s="380"/>
      <c r="FU205" s="456"/>
      <c r="FW205" s="382"/>
      <c r="FY205" s="382"/>
      <c r="GA205" s="379"/>
      <c r="GB205" s="456"/>
      <c r="GC205" s="380"/>
      <c r="GD205" s="456"/>
      <c r="GF205" s="235"/>
      <c r="GH205" s="235"/>
      <c r="GJ205" s="379"/>
      <c r="GK205" s="456"/>
      <c r="GL205" s="380"/>
      <c r="GM205" s="456"/>
      <c r="GO205" s="382"/>
      <c r="GQ205" s="382"/>
      <c r="GR205" s="456"/>
      <c r="GS205" s="379"/>
      <c r="GT205" s="456"/>
      <c r="GU205" s="380"/>
      <c r="GV205" s="456"/>
      <c r="GX205" s="382"/>
      <c r="GZ205" s="382"/>
      <c r="HB205" s="379"/>
      <c r="HD205" s="380"/>
      <c r="HK205" s="379"/>
      <c r="HL205" s="456"/>
      <c r="HM205" s="380"/>
      <c r="HN205" s="456"/>
      <c r="HP205" s="456"/>
      <c r="HT205" s="379"/>
      <c r="HU205" s="456"/>
      <c r="HV205" s="380"/>
      <c r="HW205" s="456"/>
      <c r="HY205" s="456"/>
      <c r="IB205" s="456"/>
      <c r="IC205" s="379"/>
      <c r="ID205" s="456"/>
      <c r="IE205" s="380"/>
      <c r="IF205" s="456"/>
      <c r="IH205" s="456"/>
      <c r="IL205" s="379"/>
      <c r="IM205" s="456"/>
      <c r="IN205" s="380"/>
      <c r="IO205" s="456"/>
      <c r="IQ205" s="456"/>
      <c r="IU205" s="379"/>
      <c r="IW205" s="380"/>
      <c r="JD205" s="379"/>
      <c r="JE205" s="456"/>
      <c r="JF205" s="380"/>
      <c r="JG205" s="456"/>
      <c r="JI205" s="456"/>
      <c r="JL205" s="456"/>
      <c r="JM205" s="379"/>
      <c r="JN205" s="456"/>
      <c r="JO205" s="380"/>
      <c r="JP205" s="456"/>
      <c r="JR205" s="456"/>
      <c r="JV205" s="379"/>
      <c r="JW205" s="456"/>
      <c r="JX205" s="380"/>
      <c r="JY205" s="456"/>
      <c r="KA205" s="456"/>
      <c r="KD205" s="456"/>
      <c r="KE205" s="379"/>
      <c r="KG205" s="380"/>
      <c r="KN205" s="379"/>
      <c r="KO205" s="456"/>
      <c r="KP205" s="380"/>
      <c r="KQ205" s="456"/>
      <c r="KS205" s="456"/>
      <c r="KW205" s="379"/>
      <c r="KX205" s="456"/>
      <c r="KY205" s="380"/>
      <c r="KZ205" s="456"/>
      <c r="LB205" s="456"/>
      <c r="LF205" s="379"/>
      <c r="LG205" s="456"/>
      <c r="LH205" s="380"/>
      <c r="LI205" s="456"/>
      <c r="LK205" s="383"/>
      <c r="LM205" s="383"/>
      <c r="LO205" s="379"/>
      <c r="LQ205" s="380"/>
      <c r="LX205" s="379"/>
      <c r="LY205" s="456"/>
      <c r="LZ205" s="380"/>
      <c r="MA205" s="456"/>
      <c r="MC205" s="456"/>
      <c r="MG205" s="379"/>
      <c r="MH205" s="456"/>
      <c r="MI205" s="380"/>
      <c r="MJ205" s="456"/>
      <c r="ML205" s="456"/>
      <c r="MO205" s="456"/>
      <c r="MP205" s="379"/>
      <c r="MQ205" s="456"/>
      <c r="MR205" s="380"/>
      <c r="MS205" s="456"/>
      <c r="MU205" s="456"/>
      <c r="MX205" s="456"/>
      <c r="MY205" s="379"/>
    </row>
    <row r="206" spans="1:363" ht="15">
      <c r="A206" s="123" t="s">
        <v>2604</v>
      </c>
      <c r="D206"/>
      <c r="E206" s="1" t="s">
        <v>190</v>
      </c>
      <c r="G206" s="1" t="s">
        <v>186</v>
      </c>
      <c r="I206" s="1" t="s">
        <v>187</v>
      </c>
      <c r="J206" s="157">
        <v>215.49999999999997</v>
      </c>
      <c r="K206" s="1" t="s">
        <v>188</v>
      </c>
      <c r="N206" s="1" t="s">
        <v>190</v>
      </c>
      <c r="P206" s="1" t="s">
        <v>186</v>
      </c>
      <c r="R206" s="1" t="s">
        <v>187</v>
      </c>
      <c r="S206" s="168">
        <v>172.49999999999994</v>
      </c>
      <c r="T206" s="1" t="s">
        <v>188</v>
      </c>
      <c r="W206" s="1" t="s">
        <v>190</v>
      </c>
      <c r="Y206" s="1" t="s">
        <v>186</v>
      </c>
      <c r="AA206" s="1" t="s">
        <v>187</v>
      </c>
      <c r="AB206" s="168">
        <v>174</v>
      </c>
      <c r="AC206" s="1" t="s">
        <v>188</v>
      </c>
      <c r="AF206" s="1" t="s">
        <v>190</v>
      </c>
      <c r="AH206" s="1" t="s">
        <v>186</v>
      </c>
      <c r="AJ206" s="1" t="s">
        <v>187</v>
      </c>
      <c r="AK206" s="168">
        <v>216.89999999999986</v>
      </c>
      <c r="AL206" s="1" t="s">
        <v>188</v>
      </c>
      <c r="AO206" s="1" t="s">
        <v>190</v>
      </c>
      <c r="AQ206" s="1" t="s">
        <v>186</v>
      </c>
      <c r="AS206" s="1" t="s">
        <v>187</v>
      </c>
      <c r="AT206" s="168">
        <v>235</v>
      </c>
      <c r="AU206" s="1" t="s">
        <v>188</v>
      </c>
      <c r="AX206" s="1" t="s">
        <v>190</v>
      </c>
      <c r="AY206"/>
      <c r="AZ206" s="1" t="s">
        <v>186</v>
      </c>
      <c r="BA206"/>
      <c r="BB206" s="1" t="s">
        <v>187</v>
      </c>
      <c r="BC206" s="168">
        <v>323.09999999999991</v>
      </c>
      <c r="BD206" s="1" t="s">
        <v>188</v>
      </c>
      <c r="BG206" s="1" t="s">
        <v>190</v>
      </c>
      <c r="BI206" s="1" t="s">
        <v>186</v>
      </c>
      <c r="BK206" s="1" t="s">
        <v>187</v>
      </c>
      <c r="BL206" s="168">
        <v>461.60000000000218</v>
      </c>
      <c r="BM206" s="1" t="s">
        <v>188</v>
      </c>
      <c r="BP206" s="1" t="s">
        <v>190</v>
      </c>
      <c r="BR206" s="1" t="s">
        <v>186</v>
      </c>
      <c r="BT206" s="1" t="s">
        <v>187</v>
      </c>
      <c r="BU206" s="168">
        <v>485.39999999999964</v>
      </c>
      <c r="BV206" s="1" t="s">
        <v>188</v>
      </c>
      <c r="BX206" s="431"/>
      <c r="BY206" s="1" t="s">
        <v>190</v>
      </c>
      <c r="BZ206" s="431"/>
      <c r="CA206" s="1" t="s">
        <v>186</v>
      </c>
      <c r="CB206" s="431"/>
      <c r="CC206" s="1" t="s">
        <v>187</v>
      </c>
      <c r="CD206" s="427">
        <v>252.10000000000218</v>
      </c>
      <c r="CE206" s="432" t="s">
        <v>188</v>
      </c>
      <c r="CG206" s="431"/>
      <c r="CH206" s="1" t="s">
        <v>190</v>
      </c>
      <c r="CI206" s="431"/>
      <c r="CJ206" s="1" t="s">
        <v>186</v>
      </c>
      <c r="CK206" s="431"/>
      <c r="CL206" s="1" t="s">
        <v>187</v>
      </c>
      <c r="CN206" s="1" t="s">
        <v>188</v>
      </c>
      <c r="CP206" s="431"/>
      <c r="CQ206" s="1" t="s">
        <v>190</v>
      </c>
      <c r="CR206" s="431"/>
      <c r="CS206" s="1" t="s">
        <v>186</v>
      </c>
      <c r="CT206" s="431"/>
      <c r="CU206" s="1" t="s">
        <v>187</v>
      </c>
      <c r="CW206" s="1" t="s">
        <v>188</v>
      </c>
      <c r="CY206" s="431"/>
      <c r="CZ206" s="1" t="s">
        <v>190</v>
      </c>
      <c r="DA206" s="431"/>
      <c r="DB206" s="1" t="s">
        <v>186</v>
      </c>
      <c r="DC206" s="431"/>
      <c r="DD206" s="1" t="s">
        <v>187</v>
      </c>
      <c r="DE206" s="545">
        <v>265.60000000000218</v>
      </c>
      <c r="DF206" s="432" t="s">
        <v>188</v>
      </c>
      <c r="DH206" s="431"/>
      <c r="DI206" s="1" t="s">
        <v>190</v>
      </c>
      <c r="DJ206" s="431"/>
      <c r="DK206" s="1" t="s">
        <v>186</v>
      </c>
      <c r="DL206" s="431"/>
      <c r="DM206" s="1" t="s">
        <v>187</v>
      </c>
      <c r="DO206" s="1" t="s">
        <v>188</v>
      </c>
      <c r="DQ206" s="431"/>
      <c r="DR206" s="1" t="s">
        <v>190</v>
      </c>
      <c r="DS206" s="431"/>
      <c r="DT206" s="1" t="s">
        <v>186</v>
      </c>
      <c r="DU206" s="431"/>
      <c r="DV206" s="1" t="s">
        <v>187</v>
      </c>
      <c r="DW206" s="545">
        <v>417.40000000000146</v>
      </c>
      <c r="DX206" s="432" t="s">
        <v>188</v>
      </c>
      <c r="DZ206" s="431"/>
      <c r="EA206" s="1" t="s">
        <v>190</v>
      </c>
      <c r="EB206" s="431"/>
      <c r="EC206" s="1" t="s">
        <v>186</v>
      </c>
      <c r="ED206" s="431"/>
      <c r="EE206" s="1" t="s">
        <v>187</v>
      </c>
      <c r="EG206" s="1" t="s">
        <v>188</v>
      </c>
      <c r="EI206" s="431"/>
      <c r="EJ206" s="1" t="s">
        <v>190</v>
      </c>
      <c r="EK206" s="431"/>
      <c r="EL206" s="1" t="s">
        <v>186</v>
      </c>
      <c r="EM206" s="431"/>
      <c r="EN206" s="1" t="s">
        <v>187</v>
      </c>
      <c r="EP206" s="1" t="s">
        <v>188</v>
      </c>
      <c r="ER206" s="431"/>
      <c r="ES206" s="1" t="s">
        <v>190</v>
      </c>
      <c r="ET206" s="431"/>
      <c r="EU206" s="1" t="s">
        <v>186</v>
      </c>
      <c r="EV206" s="431"/>
      <c r="EW206" s="1" t="s">
        <v>187</v>
      </c>
      <c r="EY206" s="1" t="s">
        <v>188</v>
      </c>
      <c r="FA206" s="431"/>
      <c r="FB206" s="1" t="s">
        <v>190</v>
      </c>
      <c r="FC206" s="431"/>
      <c r="FD206" s="1" t="s">
        <v>186</v>
      </c>
      <c r="FE206" s="431"/>
      <c r="FF206" s="1" t="s">
        <v>187</v>
      </c>
      <c r="FG206" s="427">
        <v>129.60000000000218</v>
      </c>
      <c r="FH206" s="432" t="s">
        <v>188</v>
      </c>
      <c r="FJ206" s="431"/>
      <c r="FK206" s="1" t="s">
        <v>190</v>
      </c>
      <c r="FL206" s="431"/>
      <c r="FM206" s="1" t="s">
        <v>186</v>
      </c>
      <c r="FN206" s="431"/>
      <c r="FO206" s="1" t="s">
        <v>187</v>
      </c>
      <c r="FP206" s="545">
        <v>452.80000000000109</v>
      </c>
      <c r="FQ206" s="432" t="s">
        <v>188</v>
      </c>
      <c r="FS206" s="431"/>
      <c r="FT206" s="1" t="s">
        <v>190</v>
      </c>
      <c r="FU206" s="431"/>
      <c r="FV206" s="1" t="s">
        <v>186</v>
      </c>
      <c r="FW206" s="431"/>
      <c r="FX206" s="1" t="s">
        <v>187</v>
      </c>
      <c r="FZ206" s="1" t="s">
        <v>188</v>
      </c>
      <c r="GB206" s="431"/>
      <c r="GC206" s="1" t="s">
        <v>190</v>
      </c>
      <c r="GD206" s="431"/>
      <c r="GE206" s="1" t="s">
        <v>186</v>
      </c>
      <c r="GF206" s="431"/>
      <c r="GG206" s="1" t="s">
        <v>187</v>
      </c>
      <c r="GI206" s="1" t="s">
        <v>188</v>
      </c>
      <c r="GK206" s="431"/>
      <c r="GL206" s="1" t="s">
        <v>190</v>
      </c>
      <c r="GM206" s="431"/>
      <c r="GN206" s="1" t="s">
        <v>186</v>
      </c>
      <c r="GO206" s="431"/>
      <c r="GP206" s="1" t="s">
        <v>187</v>
      </c>
      <c r="GQ206" s="545">
        <v>1447.0000000000018</v>
      </c>
      <c r="GR206" s="432" t="s">
        <v>188</v>
      </c>
      <c r="GT206" s="431"/>
      <c r="GU206" s="1" t="s">
        <v>190</v>
      </c>
      <c r="GV206" s="431"/>
      <c r="GW206" s="1" t="s">
        <v>186</v>
      </c>
      <c r="GX206" s="431"/>
      <c r="GY206" s="1" t="s">
        <v>187</v>
      </c>
      <c r="HA206" s="1" t="s">
        <v>188</v>
      </c>
      <c r="HD206" s="1" t="s">
        <v>190</v>
      </c>
      <c r="HF206" s="1" t="s">
        <v>186</v>
      </c>
      <c r="HH206" s="1" t="s">
        <v>187</v>
      </c>
      <c r="HI206" s="168">
        <v>644.70000000000164</v>
      </c>
      <c r="HJ206" s="1" t="s">
        <v>188</v>
      </c>
      <c r="HL206" s="431"/>
      <c r="HM206" s="1" t="s">
        <v>190</v>
      </c>
      <c r="HN206" s="431"/>
      <c r="HO206" s="1" t="s">
        <v>186</v>
      </c>
      <c r="HP206" s="431"/>
      <c r="HQ206" s="1" t="s">
        <v>187</v>
      </c>
      <c r="HS206" s="1" t="s">
        <v>188</v>
      </c>
      <c r="HU206" s="431"/>
      <c r="HV206" s="1" t="s">
        <v>190</v>
      </c>
      <c r="HW206" s="431"/>
      <c r="HX206" s="1" t="s">
        <v>186</v>
      </c>
      <c r="HY206" s="431"/>
      <c r="HZ206" s="1" t="s">
        <v>187</v>
      </c>
      <c r="IA206" s="545">
        <v>2970.8000000000011</v>
      </c>
      <c r="IB206" s="432" t="s">
        <v>188</v>
      </c>
      <c r="ID206" s="431"/>
      <c r="IE206" s="1" t="s">
        <v>190</v>
      </c>
      <c r="IF206" s="431"/>
      <c r="IG206" s="1" t="s">
        <v>186</v>
      </c>
      <c r="IH206" s="431"/>
      <c r="II206" s="1" t="s">
        <v>187</v>
      </c>
      <c r="IK206" s="1" t="s">
        <v>188</v>
      </c>
      <c r="IM206" s="431"/>
      <c r="IN206" s="1" t="s">
        <v>190</v>
      </c>
      <c r="IO206" s="431"/>
      <c r="IP206" s="1" t="s">
        <v>186</v>
      </c>
      <c r="IQ206" s="431"/>
      <c r="IR206" s="1" t="s">
        <v>187</v>
      </c>
      <c r="IT206" s="1" t="s">
        <v>188</v>
      </c>
      <c r="IW206" s="1" t="s">
        <v>190</v>
      </c>
      <c r="IY206" s="1" t="s">
        <v>186</v>
      </c>
      <c r="JA206" s="1" t="s">
        <v>187</v>
      </c>
      <c r="JB206" s="168">
        <v>385.49999999999955</v>
      </c>
      <c r="JC206" s="1" t="s">
        <v>188</v>
      </c>
      <c r="JE206" s="431"/>
      <c r="JF206" s="1" t="s">
        <v>190</v>
      </c>
      <c r="JG206" s="431"/>
      <c r="JH206" s="1" t="s">
        <v>186</v>
      </c>
      <c r="JI206" s="431"/>
      <c r="JJ206" s="1" t="s">
        <v>187</v>
      </c>
      <c r="JK206" s="427">
        <v>239.00000000000182</v>
      </c>
      <c r="JL206" s="432" t="s">
        <v>188</v>
      </c>
      <c r="JN206" s="431"/>
      <c r="JO206" s="1" t="s">
        <v>190</v>
      </c>
      <c r="JP206" s="431"/>
      <c r="JQ206" s="1" t="s">
        <v>186</v>
      </c>
      <c r="JR206" s="431"/>
      <c r="JS206" s="1" t="s">
        <v>187</v>
      </c>
      <c r="JU206" s="1" t="s">
        <v>188</v>
      </c>
      <c r="JW206" s="431"/>
      <c r="JX206" s="1" t="s">
        <v>190</v>
      </c>
      <c r="JY206" s="431"/>
      <c r="JZ206" s="1" t="s">
        <v>186</v>
      </c>
      <c r="KA206" s="431"/>
      <c r="KB206" s="1" t="s">
        <v>187</v>
      </c>
      <c r="KC206" s="545">
        <v>1584.4000000000233</v>
      </c>
      <c r="KD206" s="432" t="s">
        <v>188</v>
      </c>
      <c r="KG206" s="1" t="s">
        <v>190</v>
      </c>
      <c r="KI206" s="1" t="s">
        <v>186</v>
      </c>
      <c r="KK206" s="1" t="s">
        <v>187</v>
      </c>
      <c r="KL206" s="213">
        <v>1.5000000000009095</v>
      </c>
      <c r="KM206" s="1" t="s">
        <v>188</v>
      </c>
      <c r="KO206" s="431"/>
      <c r="KP206" s="1" t="s">
        <v>190</v>
      </c>
      <c r="KQ206" s="431"/>
      <c r="KR206" s="1" t="s">
        <v>186</v>
      </c>
      <c r="KS206" s="431"/>
      <c r="KT206" s="1" t="s">
        <v>187</v>
      </c>
      <c r="KV206" s="1" t="s">
        <v>188</v>
      </c>
      <c r="KX206" s="431"/>
      <c r="KY206" s="1" t="s">
        <v>190</v>
      </c>
      <c r="KZ206" s="431"/>
      <c r="LA206" s="1" t="s">
        <v>186</v>
      </c>
      <c r="LB206" s="431"/>
      <c r="LC206" s="1" t="s">
        <v>187</v>
      </c>
      <c r="LE206" s="1" t="s">
        <v>188</v>
      </c>
      <c r="LG206" s="431"/>
      <c r="LH206" s="1" t="s">
        <v>190</v>
      </c>
      <c r="LI206" s="431"/>
      <c r="LJ206" s="1" t="s">
        <v>186</v>
      </c>
      <c r="LK206" s="431"/>
      <c r="LL206" s="1" t="s">
        <v>187</v>
      </c>
      <c r="LN206" s="1" t="s">
        <v>188</v>
      </c>
      <c r="LQ206" s="1" t="s">
        <v>190</v>
      </c>
      <c r="LS206" s="1" t="s">
        <v>186</v>
      </c>
      <c r="LU206" s="1" t="s">
        <v>187</v>
      </c>
      <c r="LV206" s="168">
        <v>393.50000000000091</v>
      </c>
      <c r="LW206" s="1" t="s">
        <v>188</v>
      </c>
      <c r="LY206" s="431"/>
      <c r="LZ206" s="1" t="s">
        <v>190</v>
      </c>
      <c r="MA206" s="431"/>
      <c r="MB206" s="1" t="s">
        <v>186</v>
      </c>
      <c r="MC206" s="431"/>
      <c r="MD206" s="1" t="s">
        <v>187</v>
      </c>
      <c r="MF206" s="1" t="s">
        <v>188</v>
      </c>
      <c r="MH206" s="431"/>
      <c r="MI206" s="1" t="s">
        <v>190</v>
      </c>
      <c r="MJ206" s="431"/>
      <c r="MK206" s="1" t="s">
        <v>186</v>
      </c>
      <c r="ML206" s="431"/>
      <c r="MM206" s="1" t="s">
        <v>187</v>
      </c>
      <c r="MN206" s="588">
        <v>959.00000000000364</v>
      </c>
      <c r="MO206" s="432" t="s">
        <v>188</v>
      </c>
      <c r="MQ206" s="431"/>
      <c r="MR206" s="1" t="s">
        <v>190</v>
      </c>
      <c r="MS206" s="431"/>
      <c r="MT206" s="1" t="s">
        <v>186</v>
      </c>
      <c r="MU206" s="431"/>
      <c r="MV206" s="1" t="s">
        <v>187</v>
      </c>
      <c r="MW206" s="545">
        <v>341.50000000000364</v>
      </c>
      <c r="MX206" s="432" t="s">
        <v>188</v>
      </c>
    </row>
    <row r="207" spans="1:363" ht="18">
      <c r="A207" s="129">
        <v>2020</v>
      </c>
      <c r="B207" s="69">
        <f>SUM(D207:AAP207)</f>
        <v>12768.400000000049</v>
      </c>
      <c r="D207"/>
      <c r="E207" s="10">
        <f>D206*0.25</f>
        <v>0</v>
      </c>
      <c r="G207" s="10">
        <f>F206*0.5</f>
        <v>0</v>
      </c>
      <c r="I207" s="10">
        <f>H206*0.75</f>
        <v>0</v>
      </c>
      <c r="K207" s="10">
        <f>J206*1</f>
        <v>215.49999999999997</v>
      </c>
      <c r="N207" s="10">
        <f>M206*0.25</f>
        <v>0</v>
      </c>
      <c r="P207" s="10">
        <f>O206*0.5</f>
        <v>0</v>
      </c>
      <c r="R207" s="10">
        <f>Q206*0.75</f>
        <v>0</v>
      </c>
      <c r="T207" s="10">
        <f>S206*1</f>
        <v>172.49999999999994</v>
      </c>
      <c r="W207" s="10">
        <f>V206*0.25</f>
        <v>0</v>
      </c>
      <c r="Y207" s="10">
        <f>X206*0.5</f>
        <v>0</v>
      </c>
      <c r="AA207" s="10">
        <f>Z206*0.75</f>
        <v>0</v>
      </c>
      <c r="AC207" s="10">
        <f>AB206*1</f>
        <v>174</v>
      </c>
      <c r="AF207" s="10">
        <f>AE206*0.25</f>
        <v>0</v>
      </c>
      <c r="AH207" s="10">
        <f>AG206*0.5</f>
        <v>0</v>
      </c>
      <c r="AJ207" s="10">
        <f>AI206*0.75</f>
        <v>0</v>
      </c>
      <c r="AL207" s="10">
        <f>AK206*1</f>
        <v>216.89999999999986</v>
      </c>
      <c r="AO207" s="10">
        <f>AN206*0.25</f>
        <v>0</v>
      </c>
      <c r="AQ207" s="10">
        <f>AP206*0.5</f>
        <v>0</v>
      </c>
      <c r="AS207" s="10">
        <f>AR206*0.75</f>
        <v>0</v>
      </c>
      <c r="AU207" s="10">
        <f>AT206*1</f>
        <v>235</v>
      </c>
      <c r="AX207" s="10">
        <f>AW206*0.25</f>
        <v>0</v>
      </c>
      <c r="AY207"/>
      <c r="AZ207" s="10">
        <f>AY206*0.5</f>
        <v>0</v>
      </c>
      <c r="BA207"/>
      <c r="BB207" s="10">
        <f>BA206*0.75</f>
        <v>0</v>
      </c>
      <c r="BD207" s="10">
        <f>BC206*1</f>
        <v>323.09999999999991</v>
      </c>
      <c r="BG207" s="10">
        <f>BF206*0.25</f>
        <v>0</v>
      </c>
      <c r="BI207" s="10">
        <f>BH206*0.5</f>
        <v>0</v>
      </c>
      <c r="BK207" s="10">
        <f>BJ206*0.75</f>
        <v>0</v>
      </c>
      <c r="BM207" s="10">
        <f>BL206*1</f>
        <v>461.60000000000218</v>
      </c>
      <c r="BP207" s="10">
        <f>BO206*0.25</f>
        <v>0</v>
      </c>
      <c r="BR207" s="10">
        <f>BQ206*0.5</f>
        <v>0</v>
      </c>
      <c r="BT207" s="10">
        <f>BS206*0.75</f>
        <v>0</v>
      </c>
      <c r="BV207" s="10">
        <f>BU206*1</f>
        <v>485.39999999999964</v>
      </c>
      <c r="BX207" s="431"/>
      <c r="BY207" s="10">
        <f>BX206*0.25</f>
        <v>0</v>
      </c>
      <c r="BZ207" s="431"/>
      <c r="CA207" s="10">
        <f>BZ206*0.5</f>
        <v>0</v>
      </c>
      <c r="CB207" s="431"/>
      <c r="CC207" s="10">
        <f>CB206*0.75</f>
        <v>0</v>
      </c>
      <c r="CD207"/>
      <c r="CE207" s="437">
        <f>CD206*1</f>
        <v>252.10000000000218</v>
      </c>
      <c r="CG207" s="431"/>
      <c r="CH207" s="10">
        <f>CG206*0.25</f>
        <v>0</v>
      </c>
      <c r="CI207" s="431"/>
      <c r="CJ207" s="10">
        <f>CI206*0.5</f>
        <v>0</v>
      </c>
      <c r="CK207" s="431"/>
      <c r="CL207" s="10">
        <f>CK206*0.75</f>
        <v>0</v>
      </c>
      <c r="CN207" s="10">
        <f>CM206*1</f>
        <v>0</v>
      </c>
      <c r="CP207" s="431"/>
      <c r="CQ207" s="10">
        <f>CP206*0.25</f>
        <v>0</v>
      </c>
      <c r="CR207" s="431"/>
      <c r="CS207" s="10">
        <f>CR206*0.5</f>
        <v>0</v>
      </c>
      <c r="CT207" s="431"/>
      <c r="CU207" s="10">
        <f>CT206*0.75</f>
        <v>0</v>
      </c>
      <c r="CW207" s="10">
        <f>CV206*1</f>
        <v>0</v>
      </c>
      <c r="CY207" s="431"/>
      <c r="CZ207" s="10">
        <f>CY206*0.25</f>
        <v>0</v>
      </c>
      <c r="DA207" s="431"/>
      <c r="DB207" s="10">
        <f>DA206*0.5</f>
        <v>0</v>
      </c>
      <c r="DC207" s="431"/>
      <c r="DD207" s="10">
        <f>DC206*0.75</f>
        <v>0</v>
      </c>
      <c r="DF207" s="437">
        <f>DE206*1</f>
        <v>265.60000000000218</v>
      </c>
      <c r="DH207" s="431"/>
      <c r="DI207" s="10">
        <f>DH206*0.25</f>
        <v>0</v>
      </c>
      <c r="DJ207" s="431"/>
      <c r="DK207" s="10">
        <f>DJ206*0.5</f>
        <v>0</v>
      </c>
      <c r="DL207" s="431"/>
      <c r="DM207" s="10">
        <f>DL206*0.75</f>
        <v>0</v>
      </c>
      <c r="DO207" s="10">
        <f>DN206*1</f>
        <v>0</v>
      </c>
      <c r="DQ207" s="431"/>
      <c r="DR207" s="10">
        <f>DQ206*0.25</f>
        <v>0</v>
      </c>
      <c r="DS207" s="431"/>
      <c r="DT207" s="10">
        <f>DS206*0.5</f>
        <v>0</v>
      </c>
      <c r="DU207" s="431"/>
      <c r="DV207" s="10">
        <f>DU206*0.75</f>
        <v>0</v>
      </c>
      <c r="DX207" s="437">
        <f>DW206*1</f>
        <v>417.40000000000146</v>
      </c>
      <c r="DZ207" s="431"/>
      <c r="EA207" s="10">
        <f>DZ206*0.25</f>
        <v>0</v>
      </c>
      <c r="EB207" s="431"/>
      <c r="EC207" s="10">
        <f>EB206*0.5</f>
        <v>0</v>
      </c>
      <c r="ED207" s="431"/>
      <c r="EE207" s="10">
        <f>ED206*0.75</f>
        <v>0</v>
      </c>
      <c r="EG207" s="10">
        <f>EF206*1</f>
        <v>0</v>
      </c>
      <c r="EI207" s="431"/>
      <c r="EJ207" s="10">
        <f>EI206*0.25</f>
        <v>0</v>
      </c>
      <c r="EK207" s="431"/>
      <c r="EL207" s="10">
        <f>EK206*0.5</f>
        <v>0</v>
      </c>
      <c r="EM207" s="431"/>
      <c r="EN207" s="10">
        <f>EM206*0.75</f>
        <v>0</v>
      </c>
      <c r="EP207" s="10">
        <f>EO206*1</f>
        <v>0</v>
      </c>
      <c r="ER207" s="431"/>
      <c r="ES207" s="10">
        <f>ER206*0.25</f>
        <v>0</v>
      </c>
      <c r="ET207" s="431"/>
      <c r="EU207" s="10">
        <f>ET206*0.5</f>
        <v>0</v>
      </c>
      <c r="EV207" s="431"/>
      <c r="EW207" s="10">
        <f>EV206*0.75</f>
        <v>0</v>
      </c>
      <c r="EY207" s="10">
        <f>EX206*1</f>
        <v>0</v>
      </c>
      <c r="FA207" s="431"/>
      <c r="FB207" s="10">
        <f>FA206*0.25</f>
        <v>0</v>
      </c>
      <c r="FC207" s="431"/>
      <c r="FD207" s="10">
        <f>FC206*0.5</f>
        <v>0</v>
      </c>
      <c r="FE207" s="431"/>
      <c r="FF207" s="10">
        <f>FE206*0.75</f>
        <v>0</v>
      </c>
      <c r="FH207" s="437">
        <f>FG206*1</f>
        <v>129.60000000000218</v>
      </c>
      <c r="FJ207" s="431"/>
      <c r="FK207" s="10">
        <f>FJ206*0.25</f>
        <v>0</v>
      </c>
      <c r="FL207" s="431"/>
      <c r="FM207" s="10">
        <f>FL206*0.5</f>
        <v>0</v>
      </c>
      <c r="FN207" s="431"/>
      <c r="FO207" s="10">
        <f>FN206*0.75</f>
        <v>0</v>
      </c>
      <c r="FP207"/>
      <c r="FQ207" s="437">
        <f>FP206*1</f>
        <v>452.80000000000109</v>
      </c>
      <c r="FS207" s="431"/>
      <c r="FT207" s="10">
        <f>FS206*0.25</f>
        <v>0</v>
      </c>
      <c r="FU207" s="431"/>
      <c r="FV207" s="10">
        <f>FU206*0.5</f>
        <v>0</v>
      </c>
      <c r="FW207" s="431"/>
      <c r="FX207" s="10">
        <f>FW206*0.75</f>
        <v>0</v>
      </c>
      <c r="FZ207" s="10">
        <f>FY206*1</f>
        <v>0</v>
      </c>
      <c r="GB207" s="431"/>
      <c r="GC207" s="10">
        <f>GB206*0.25</f>
        <v>0</v>
      </c>
      <c r="GD207" s="431"/>
      <c r="GE207" s="10">
        <f>GD206*0.5</f>
        <v>0</v>
      </c>
      <c r="GF207" s="431"/>
      <c r="GG207" s="10">
        <f>GF206*0.75</f>
        <v>0</v>
      </c>
      <c r="GI207" s="10">
        <f>GH206*1</f>
        <v>0</v>
      </c>
      <c r="GK207" s="431"/>
      <c r="GL207" s="10">
        <f>GK206*0.25</f>
        <v>0</v>
      </c>
      <c r="GM207" s="431"/>
      <c r="GN207" s="10">
        <f>GM206*0.5</f>
        <v>0</v>
      </c>
      <c r="GO207" s="431"/>
      <c r="GP207" s="10">
        <f>GO206*0.75</f>
        <v>0</v>
      </c>
      <c r="GR207" s="437">
        <f>GQ206*1</f>
        <v>1447.0000000000018</v>
      </c>
      <c r="GT207" s="431"/>
      <c r="GU207" s="10">
        <f>GT206*0.25</f>
        <v>0</v>
      </c>
      <c r="GV207" s="431"/>
      <c r="GW207" s="10">
        <f>GV206*0.5</f>
        <v>0</v>
      </c>
      <c r="GX207" s="431"/>
      <c r="GY207" s="10">
        <f>GX206*0.75</f>
        <v>0</v>
      </c>
      <c r="HA207" s="10">
        <f>GZ206*1</f>
        <v>0</v>
      </c>
      <c r="HD207" s="10">
        <f>HC206*0.25</f>
        <v>0</v>
      </c>
      <c r="HF207" s="10">
        <f>HE206*0.5</f>
        <v>0</v>
      </c>
      <c r="HH207" s="10">
        <f>HG206*0.75</f>
        <v>0</v>
      </c>
      <c r="HJ207" s="10">
        <f>HI206*1</f>
        <v>644.70000000000164</v>
      </c>
      <c r="HL207" s="431"/>
      <c r="HM207" s="10">
        <f>HL206*0.25</f>
        <v>0</v>
      </c>
      <c r="HN207" s="431"/>
      <c r="HO207" s="10">
        <f>HN206*0.5</f>
        <v>0</v>
      </c>
      <c r="HP207" s="431"/>
      <c r="HQ207" s="10">
        <f>HP206*0.75</f>
        <v>0</v>
      </c>
      <c r="HS207" s="10">
        <f>HR206*1</f>
        <v>0</v>
      </c>
      <c r="HU207" s="431"/>
      <c r="HV207" s="10">
        <f>HU206*0.25</f>
        <v>0</v>
      </c>
      <c r="HW207" s="431"/>
      <c r="HX207" s="10">
        <f>HW206*0.5</f>
        <v>0</v>
      </c>
      <c r="HY207" s="431"/>
      <c r="HZ207" s="10">
        <f>HY206*0.75</f>
        <v>0</v>
      </c>
      <c r="IB207" s="437">
        <f>IA206*1</f>
        <v>2970.8000000000011</v>
      </c>
      <c r="ID207" s="431"/>
      <c r="IE207" s="10">
        <f>ID206*0.25</f>
        <v>0</v>
      </c>
      <c r="IF207" s="431"/>
      <c r="IG207" s="10">
        <f>IF206*0.5</f>
        <v>0</v>
      </c>
      <c r="IH207" s="431"/>
      <c r="II207" s="10">
        <f>IH206*0.75</f>
        <v>0</v>
      </c>
      <c r="IK207" s="10">
        <f>IJ206*1</f>
        <v>0</v>
      </c>
      <c r="IM207" s="431"/>
      <c r="IN207" s="10">
        <f>IM206*0.25</f>
        <v>0</v>
      </c>
      <c r="IO207" s="431"/>
      <c r="IP207" s="10">
        <f>IO206*0.5</f>
        <v>0</v>
      </c>
      <c r="IQ207" s="431"/>
      <c r="IR207" s="10">
        <f>IQ206*0.75</f>
        <v>0</v>
      </c>
      <c r="IT207" s="10">
        <f>IS206*1</f>
        <v>0</v>
      </c>
      <c r="IW207" s="10">
        <f>IV206*0.25</f>
        <v>0</v>
      </c>
      <c r="IY207" s="10">
        <f>IX206*0.5</f>
        <v>0</v>
      </c>
      <c r="JA207" s="10">
        <f>IZ206*0.75</f>
        <v>0</v>
      </c>
      <c r="JC207" s="10">
        <f>JB206*1</f>
        <v>385.49999999999955</v>
      </c>
      <c r="JE207" s="431"/>
      <c r="JF207" s="10">
        <f>JE206*0.25</f>
        <v>0</v>
      </c>
      <c r="JG207" s="431"/>
      <c r="JH207" s="10">
        <f>JG206*0.5</f>
        <v>0</v>
      </c>
      <c r="JI207" s="431"/>
      <c r="JJ207" s="10">
        <f>JI206*0.75</f>
        <v>0</v>
      </c>
      <c r="JL207" s="437">
        <f>JK206*1</f>
        <v>239.00000000000182</v>
      </c>
      <c r="JN207" s="431"/>
      <c r="JO207" s="10">
        <f>JN206*0.25</f>
        <v>0</v>
      </c>
      <c r="JP207" s="431"/>
      <c r="JQ207" s="10">
        <f>JP206*0.5</f>
        <v>0</v>
      </c>
      <c r="JR207" s="431"/>
      <c r="JS207" s="10">
        <f>JR206*0.75</f>
        <v>0</v>
      </c>
      <c r="JU207" s="10">
        <f>JT206*1</f>
        <v>0</v>
      </c>
      <c r="JW207" s="431"/>
      <c r="JX207" s="10">
        <f>JW206*0.25</f>
        <v>0</v>
      </c>
      <c r="JY207" s="431"/>
      <c r="JZ207" s="10">
        <f>JY206*0.5</f>
        <v>0</v>
      </c>
      <c r="KA207" s="431"/>
      <c r="KB207" s="10">
        <f>KA206*0.75</f>
        <v>0</v>
      </c>
      <c r="KD207" s="437">
        <f t="shared" ref="KD207" si="66">KC206*1</f>
        <v>1584.4000000000233</v>
      </c>
      <c r="KG207" s="10">
        <f>KF206*0.25</f>
        <v>0</v>
      </c>
      <c r="KI207" s="10">
        <f>KH206*0.5</f>
        <v>0</v>
      </c>
      <c r="KK207" s="10">
        <f>KJ206*0.75</f>
        <v>0</v>
      </c>
      <c r="KM207" s="10">
        <f>KL206*1</f>
        <v>1.5000000000009095</v>
      </c>
      <c r="KO207" s="431"/>
      <c r="KP207" s="10">
        <f>KO206*0.25</f>
        <v>0</v>
      </c>
      <c r="KQ207" s="431"/>
      <c r="KR207" s="10">
        <f>KQ206*0.5</f>
        <v>0</v>
      </c>
      <c r="KS207" s="431"/>
      <c r="KT207" s="10">
        <f>KS206*0.75</f>
        <v>0</v>
      </c>
      <c r="KV207" s="10">
        <f>KU206*1</f>
        <v>0</v>
      </c>
      <c r="KX207" s="431"/>
      <c r="KY207" s="10">
        <f>KX206*0.25</f>
        <v>0</v>
      </c>
      <c r="KZ207" s="431"/>
      <c r="LA207" s="10">
        <f>KZ206*0.5</f>
        <v>0</v>
      </c>
      <c r="LB207" s="431"/>
      <c r="LC207" s="10">
        <f>LB206*0.75</f>
        <v>0</v>
      </c>
      <c r="LE207" s="10">
        <f>LD206*1</f>
        <v>0</v>
      </c>
      <c r="LG207" s="431"/>
      <c r="LH207" s="10">
        <f>LG206*0.25</f>
        <v>0</v>
      </c>
      <c r="LI207" s="431"/>
      <c r="LJ207" s="10">
        <f>LI206*0.5</f>
        <v>0</v>
      </c>
      <c r="LK207" s="431"/>
      <c r="LL207" s="10">
        <f>LK206*0.75</f>
        <v>0</v>
      </c>
      <c r="LN207" s="10">
        <f>LM206*1</f>
        <v>0</v>
      </c>
      <c r="LQ207" s="10">
        <f>LP206*0.25</f>
        <v>0</v>
      </c>
      <c r="LS207" s="10">
        <f>LR206*0.5</f>
        <v>0</v>
      </c>
      <c r="LU207" s="10">
        <f>LT206*0.75</f>
        <v>0</v>
      </c>
      <c r="LW207" s="10">
        <f>LV206*1</f>
        <v>393.50000000000091</v>
      </c>
      <c r="LY207" s="431"/>
      <c r="LZ207" s="10">
        <f>LY206*0.25</f>
        <v>0</v>
      </c>
      <c r="MA207" s="431"/>
      <c r="MB207" s="10">
        <f>MA206*0.5</f>
        <v>0</v>
      </c>
      <c r="MC207" s="431"/>
      <c r="MD207" s="10">
        <f>MC206*0.75</f>
        <v>0</v>
      </c>
      <c r="MF207" s="10">
        <f>ME206*1</f>
        <v>0</v>
      </c>
      <c r="MH207" s="431"/>
      <c r="MI207" s="10">
        <f>MH206*0.25</f>
        <v>0</v>
      </c>
      <c r="MJ207" s="431"/>
      <c r="MK207" s="10">
        <f>MJ206*0.5</f>
        <v>0</v>
      </c>
      <c r="ML207" s="431"/>
      <c r="MM207" s="10">
        <f>ML206*0.75</f>
        <v>0</v>
      </c>
      <c r="MO207" s="437">
        <f>MN206*1</f>
        <v>959.00000000000364</v>
      </c>
      <c r="MQ207" s="431"/>
      <c r="MR207" s="10">
        <f>MQ206*0.25</f>
        <v>0</v>
      </c>
      <c r="MS207" s="431"/>
      <c r="MT207" s="10">
        <f>MS206*0.5</f>
        <v>0</v>
      </c>
      <c r="MU207" s="431"/>
      <c r="MV207" s="10">
        <f>MU206*0.75</f>
        <v>0</v>
      </c>
      <c r="MX207" s="437">
        <f>MW206*1</f>
        <v>341.50000000000364</v>
      </c>
    </row>
    <row r="208" spans="1:363" s="60" customFormat="1" ht="15">
      <c r="A208" s="377"/>
      <c r="B208" s="378"/>
      <c r="C208" s="379"/>
      <c r="E208" s="380"/>
      <c r="L208" s="379"/>
      <c r="N208" s="380"/>
      <c r="U208" s="379"/>
      <c r="W208" s="380"/>
      <c r="AD208" s="379"/>
      <c r="AF208" s="380"/>
      <c r="AM208" s="379"/>
      <c r="AO208" s="380"/>
      <c r="AV208" s="379"/>
      <c r="AX208" s="380"/>
      <c r="BE208" s="379"/>
      <c r="BG208" s="380"/>
      <c r="BN208" s="379"/>
      <c r="BP208" s="380"/>
      <c r="BW208" s="379"/>
      <c r="BX208" s="456"/>
      <c r="BY208" s="380"/>
      <c r="BZ208" s="456"/>
      <c r="CB208" s="456"/>
      <c r="CE208" s="456"/>
      <c r="CF208" s="379"/>
      <c r="CG208" s="456"/>
      <c r="CH208" s="380"/>
      <c r="CI208" s="456"/>
      <c r="CK208" s="456"/>
      <c r="CO208" s="379"/>
      <c r="CP208" s="456"/>
      <c r="CQ208" s="380"/>
      <c r="CR208" s="456"/>
      <c r="CT208" s="456"/>
      <c r="CX208" s="379"/>
      <c r="CY208" s="456"/>
      <c r="CZ208" s="380"/>
      <c r="DA208" s="456"/>
      <c r="DC208" s="456"/>
      <c r="DF208" s="456"/>
      <c r="DG208" s="379"/>
      <c r="DH208" s="456"/>
      <c r="DI208" s="380"/>
      <c r="DJ208" s="456"/>
      <c r="DL208" s="456"/>
      <c r="DP208" s="379"/>
      <c r="DQ208" s="456"/>
      <c r="DR208" s="380"/>
      <c r="DS208" s="456"/>
      <c r="DU208" s="456"/>
      <c r="DX208" s="456"/>
      <c r="DY208" s="379"/>
      <c r="DZ208" s="456"/>
      <c r="EA208" s="380"/>
      <c r="EB208" s="456"/>
      <c r="ED208" s="456"/>
      <c r="EH208" s="379"/>
      <c r="EI208" s="456"/>
      <c r="EJ208" s="380"/>
      <c r="EK208" s="456"/>
      <c r="EM208" s="456"/>
      <c r="EQ208" s="379"/>
      <c r="ER208" s="456"/>
      <c r="ES208" s="380"/>
      <c r="ET208" s="456"/>
      <c r="EV208" s="456"/>
      <c r="EZ208" s="379"/>
      <c r="FA208" s="456"/>
      <c r="FB208" s="380"/>
      <c r="FC208" s="456"/>
      <c r="FE208" s="456"/>
      <c r="FH208" s="456"/>
      <c r="FI208" s="379"/>
      <c r="FJ208" s="456"/>
      <c r="FK208" s="380"/>
      <c r="FL208" s="456"/>
      <c r="FN208" s="456"/>
      <c r="FQ208" s="456"/>
      <c r="FR208" s="379"/>
      <c r="FS208" s="456"/>
      <c r="FT208" s="380"/>
      <c r="FU208" s="456"/>
      <c r="FW208" s="456"/>
      <c r="GA208" s="379"/>
      <c r="GB208" s="456"/>
      <c r="GC208" s="380"/>
      <c r="GD208" s="456"/>
      <c r="GF208" s="456"/>
      <c r="GJ208" s="379"/>
      <c r="GK208" s="456"/>
      <c r="GL208" s="380"/>
      <c r="GM208" s="456"/>
      <c r="GO208" s="456"/>
      <c r="GR208" s="456"/>
      <c r="GS208" s="379"/>
      <c r="GT208" s="456"/>
      <c r="GU208" s="380"/>
      <c r="GV208" s="456"/>
      <c r="GX208" s="456"/>
      <c r="HB208" s="379"/>
      <c r="HD208" s="380"/>
      <c r="HK208" s="379"/>
      <c r="HL208" s="456"/>
      <c r="HM208" s="380"/>
      <c r="HN208" s="456"/>
      <c r="HP208" s="456"/>
      <c r="HT208" s="379"/>
      <c r="HU208" s="456"/>
      <c r="HV208" s="380"/>
      <c r="HW208" s="456"/>
      <c r="HY208" s="456"/>
      <c r="IB208" s="456"/>
      <c r="IC208" s="379"/>
      <c r="ID208" s="456"/>
      <c r="IE208" s="380"/>
      <c r="IF208" s="456"/>
      <c r="IH208" s="456"/>
      <c r="IL208" s="379"/>
      <c r="IM208" s="456"/>
      <c r="IN208" s="380"/>
      <c r="IO208" s="456"/>
      <c r="IQ208" s="456"/>
      <c r="IU208" s="379"/>
      <c r="IW208" s="380"/>
      <c r="JD208" s="379"/>
      <c r="JE208" s="456"/>
      <c r="JF208" s="380"/>
      <c r="JG208" s="456"/>
      <c r="JI208" s="456"/>
      <c r="JL208" s="456"/>
      <c r="JM208" s="379"/>
      <c r="JN208" s="456"/>
      <c r="JO208" s="380"/>
      <c r="JP208" s="456"/>
      <c r="JR208" s="456"/>
      <c r="JV208" s="379"/>
      <c r="JW208" s="456"/>
      <c r="JX208" s="380"/>
      <c r="JY208" s="456"/>
      <c r="KA208" s="456"/>
      <c r="KD208" s="456"/>
      <c r="KE208" s="379"/>
      <c r="KG208" s="380"/>
      <c r="KN208" s="379"/>
      <c r="KO208" s="456"/>
      <c r="KP208" s="380"/>
      <c r="KQ208" s="456"/>
      <c r="KS208" s="456"/>
      <c r="KW208" s="379"/>
      <c r="KX208" s="456"/>
      <c r="KY208" s="380"/>
      <c r="KZ208" s="456"/>
      <c r="LB208" s="456"/>
      <c r="LF208" s="379"/>
      <c r="LG208" s="456"/>
      <c r="LH208" s="380"/>
      <c r="LI208" s="456"/>
      <c r="LK208" s="456"/>
      <c r="LO208" s="379"/>
      <c r="LQ208" s="380"/>
      <c r="LX208" s="379"/>
      <c r="LY208" s="456"/>
      <c r="LZ208" s="380"/>
      <c r="MA208" s="456"/>
      <c r="MC208" s="456"/>
      <c r="MG208" s="379"/>
      <c r="MH208" s="456"/>
      <c r="MI208" s="380"/>
      <c r="MJ208" s="456"/>
      <c r="ML208" s="456"/>
      <c r="MO208" s="456"/>
      <c r="MP208" s="379"/>
      <c r="MQ208" s="456"/>
      <c r="MR208" s="380"/>
      <c r="MS208" s="456"/>
      <c r="MU208" s="456"/>
      <c r="MX208" s="456"/>
      <c r="MY208" s="379"/>
    </row>
    <row r="209" spans="1:363" ht="18">
      <c r="A209" s="62" t="s">
        <v>35</v>
      </c>
      <c r="B209" s="69"/>
      <c r="D209">
        <v>576.4</v>
      </c>
      <c r="E209" s="1" t="s">
        <v>190</v>
      </c>
      <c r="F209">
        <v>185.2</v>
      </c>
      <c r="G209" s="1" t="s">
        <v>186</v>
      </c>
      <c r="H209">
        <v>263</v>
      </c>
      <c r="I209" s="1" t="s">
        <v>187</v>
      </c>
      <c r="J209" s="157">
        <v>634.10000000000014</v>
      </c>
      <c r="K209" s="1" t="s">
        <v>188</v>
      </c>
      <c r="M209">
        <v>106</v>
      </c>
      <c r="N209" s="1" t="s">
        <v>190</v>
      </c>
      <c r="O209">
        <v>48.4</v>
      </c>
      <c r="P209" s="1" t="s">
        <v>186</v>
      </c>
      <c r="Q209">
        <v>164.8</v>
      </c>
      <c r="R209" s="1" t="s">
        <v>187</v>
      </c>
      <c r="S209" s="168">
        <v>416.5</v>
      </c>
      <c r="T209" s="1" t="s">
        <v>188</v>
      </c>
      <c r="V209">
        <v>523.70000000000005</v>
      </c>
      <c r="W209" s="1" t="s">
        <v>190</v>
      </c>
      <c r="X209">
        <v>436.3</v>
      </c>
      <c r="Y209" s="1" t="s">
        <v>186</v>
      </c>
      <c r="Z209" s="168">
        <v>409.59999999999991</v>
      </c>
      <c r="AA209" s="1" t="s">
        <v>187</v>
      </c>
      <c r="AB209" s="168">
        <v>549.40000000000055</v>
      </c>
      <c r="AC209" s="1" t="s">
        <v>188</v>
      </c>
      <c r="AE209">
        <v>235</v>
      </c>
      <c r="AF209" s="1" t="s">
        <v>190</v>
      </c>
      <c r="AG209">
        <v>4.8</v>
      </c>
      <c r="AH209" s="1" t="s">
        <v>186</v>
      </c>
      <c r="AI209" s="168">
        <v>318.99999999999977</v>
      </c>
      <c r="AJ209" s="1" t="s">
        <v>187</v>
      </c>
      <c r="AK209" s="168">
        <v>242.20000000000027</v>
      </c>
      <c r="AL209" s="1" t="s">
        <v>188</v>
      </c>
      <c r="AN209">
        <v>143</v>
      </c>
      <c r="AO209" s="1" t="s">
        <v>190</v>
      </c>
      <c r="AP209">
        <v>209.1</v>
      </c>
      <c r="AQ209" s="1" t="s">
        <v>186</v>
      </c>
      <c r="AR209" s="168">
        <v>37.800000000000182</v>
      </c>
      <c r="AS209" s="1" t="s">
        <v>187</v>
      </c>
      <c r="AT209" s="168">
        <v>264.09999999999991</v>
      </c>
      <c r="AU209" s="1" t="s">
        <v>188</v>
      </c>
      <c r="AW209" s="31">
        <v>562.9</v>
      </c>
      <c r="AX209" s="1" t="s">
        <v>190</v>
      </c>
      <c r="AY209" s="31">
        <v>431.55</v>
      </c>
      <c r="AZ209" s="1" t="s">
        <v>186</v>
      </c>
      <c r="BA209" s="168">
        <v>579.29999999999973</v>
      </c>
      <c r="BB209" s="1" t="s">
        <v>187</v>
      </c>
      <c r="BC209" s="168">
        <v>273.99999999999955</v>
      </c>
      <c r="BD209" s="1" t="s">
        <v>188</v>
      </c>
      <c r="BF209">
        <v>973.9</v>
      </c>
      <c r="BG209" s="1" t="s">
        <v>190</v>
      </c>
      <c r="BH209">
        <v>366</v>
      </c>
      <c r="BI209" s="1" t="s">
        <v>186</v>
      </c>
      <c r="BJ209" s="168">
        <v>257.29999999999927</v>
      </c>
      <c r="BK209" s="1" t="s">
        <v>187</v>
      </c>
      <c r="BL209" s="168">
        <v>478.74999999999727</v>
      </c>
      <c r="BM209" s="1" t="s">
        <v>188</v>
      </c>
      <c r="BO209">
        <v>554.5</v>
      </c>
      <c r="BP209" s="1" t="s">
        <v>190</v>
      </c>
      <c r="BQ209">
        <v>281</v>
      </c>
      <c r="BR209" s="1" t="s">
        <v>186</v>
      </c>
      <c r="BS209" s="168">
        <v>293.69999999999982</v>
      </c>
      <c r="BT209" s="1" t="s">
        <v>187</v>
      </c>
      <c r="BU209" s="168">
        <v>353.29999999999973</v>
      </c>
      <c r="BV209" s="1" t="s">
        <v>188</v>
      </c>
      <c r="BX209" s="90">
        <v>107.30000000000109</v>
      </c>
      <c r="BY209" s="1" t="s">
        <v>190</v>
      </c>
      <c r="BZ209" s="90">
        <v>14.299999999999272</v>
      </c>
      <c r="CA209" s="1" t="s">
        <v>186</v>
      </c>
      <c r="CB209" s="176">
        <v>253.49999999999955</v>
      </c>
      <c r="CC209" s="1" t="s">
        <v>187</v>
      </c>
      <c r="CD209" s="427">
        <v>180</v>
      </c>
      <c r="CE209" s="432" t="s">
        <v>188</v>
      </c>
      <c r="CG209" s="431">
        <v>260.60000000000002</v>
      </c>
      <c r="CH209" s="1" t="s">
        <v>190</v>
      </c>
      <c r="CI209" s="431">
        <v>736.8</v>
      </c>
      <c r="CJ209" s="1" t="s">
        <v>186</v>
      </c>
      <c r="CK209" s="168">
        <v>584.79999999999973</v>
      </c>
      <c r="CL209" s="1" t="s">
        <v>187</v>
      </c>
      <c r="CM209" s="168"/>
      <c r="CN209" s="1" t="s">
        <v>188</v>
      </c>
      <c r="CP209" s="431">
        <v>162</v>
      </c>
      <c r="CQ209" s="1" t="s">
        <v>190</v>
      </c>
      <c r="CR209" s="431">
        <v>234</v>
      </c>
      <c r="CS209" s="1" t="s">
        <v>186</v>
      </c>
      <c r="CT209" s="168">
        <v>166.29999999999927</v>
      </c>
      <c r="CU209" s="1" t="s">
        <v>187</v>
      </c>
      <c r="CV209" s="168"/>
      <c r="CW209" s="1" t="s">
        <v>188</v>
      </c>
      <c r="CY209" s="431">
        <v>243.35</v>
      </c>
      <c r="CZ209" s="1" t="s">
        <v>190</v>
      </c>
      <c r="DA209" s="431">
        <v>277.5</v>
      </c>
      <c r="DB209" s="1" t="s">
        <v>186</v>
      </c>
      <c r="DC209" s="168">
        <v>237.39999999999964</v>
      </c>
      <c r="DD209" s="1" t="s">
        <v>187</v>
      </c>
      <c r="DE209" s="545">
        <v>422.30000000000109</v>
      </c>
      <c r="DF209" s="432" t="s">
        <v>188</v>
      </c>
      <c r="DH209" s="431">
        <v>77</v>
      </c>
      <c r="DI209" s="1" t="s">
        <v>190</v>
      </c>
      <c r="DJ209" s="431">
        <v>196.5</v>
      </c>
      <c r="DK209" s="1" t="s">
        <v>186</v>
      </c>
      <c r="DL209" s="168">
        <v>65.699999999998909</v>
      </c>
      <c r="DM209" s="1" t="s">
        <v>187</v>
      </c>
      <c r="DN209" s="168"/>
      <c r="DO209" s="1" t="s">
        <v>188</v>
      </c>
      <c r="DQ209" s="431">
        <v>163.69999999999999</v>
      </c>
      <c r="DR209" s="1" t="s">
        <v>190</v>
      </c>
      <c r="DS209" s="431">
        <v>190.7</v>
      </c>
      <c r="DT209" s="1" t="s">
        <v>186</v>
      </c>
      <c r="DU209" s="496">
        <v>292.19999999999982</v>
      </c>
      <c r="DV209" s="1" t="s">
        <v>187</v>
      </c>
      <c r="DW209" s="545">
        <v>489</v>
      </c>
      <c r="DX209" s="432" t="s">
        <v>188</v>
      </c>
      <c r="DZ209" s="431">
        <v>133.80000000000001</v>
      </c>
      <c r="EA209" s="1" t="s">
        <v>190</v>
      </c>
      <c r="EB209" s="431">
        <v>270</v>
      </c>
      <c r="EC209" s="1" t="s">
        <v>186</v>
      </c>
      <c r="ED209" s="168">
        <v>419</v>
      </c>
      <c r="EE209" s="1" t="s">
        <v>187</v>
      </c>
      <c r="EF209" s="168"/>
      <c r="EG209" s="1" t="s">
        <v>188</v>
      </c>
      <c r="EI209" s="431">
        <v>52.5</v>
      </c>
      <c r="EJ209" s="1" t="s">
        <v>190</v>
      </c>
      <c r="EK209" s="431">
        <v>261</v>
      </c>
      <c r="EL209" s="1" t="s">
        <v>186</v>
      </c>
      <c r="EM209" s="496">
        <v>162.5</v>
      </c>
      <c r="EN209" s="1" t="s">
        <v>187</v>
      </c>
      <c r="EO209" s="213"/>
      <c r="EP209" s="1" t="s">
        <v>188</v>
      </c>
      <c r="ER209" s="431">
        <v>171.6</v>
      </c>
      <c r="ES209" s="1" t="s">
        <v>190</v>
      </c>
      <c r="ET209" s="431">
        <v>218.7</v>
      </c>
      <c r="EU209" s="1" t="s">
        <v>186</v>
      </c>
      <c r="EV209" s="168">
        <v>121.5</v>
      </c>
      <c r="EW209" s="1" t="s">
        <v>187</v>
      </c>
      <c r="EX209" s="168"/>
      <c r="EY209" s="1" t="s">
        <v>188</v>
      </c>
      <c r="FA209" s="431">
        <v>71.099999999999994</v>
      </c>
      <c r="FB209" s="1" t="s">
        <v>190</v>
      </c>
      <c r="FC209" s="431">
        <v>227.4</v>
      </c>
      <c r="FD209" s="1" t="s">
        <v>186</v>
      </c>
      <c r="FE209" s="496">
        <v>224.30000000000018</v>
      </c>
      <c r="FF209" s="1" t="s">
        <v>187</v>
      </c>
      <c r="FG209" s="427">
        <v>210</v>
      </c>
      <c r="FH209" s="432" t="s">
        <v>188</v>
      </c>
      <c r="FJ209" s="431">
        <v>64.099999999999994</v>
      </c>
      <c r="FK209" s="1" t="s">
        <v>190</v>
      </c>
      <c r="FL209" s="431">
        <v>239.3</v>
      </c>
      <c r="FM209" s="1" t="s">
        <v>186</v>
      </c>
      <c r="FN209" s="496">
        <v>237.30000000000109</v>
      </c>
      <c r="FO209" s="1" t="s">
        <v>187</v>
      </c>
      <c r="FP209" s="545">
        <v>525.35000000000036</v>
      </c>
      <c r="FQ209" s="432" t="s">
        <v>188</v>
      </c>
      <c r="FS209" s="431">
        <v>469.2</v>
      </c>
      <c r="FT209" s="1" t="s">
        <v>190</v>
      </c>
      <c r="FU209" s="431">
        <v>358.2</v>
      </c>
      <c r="FV209" s="1" t="s">
        <v>186</v>
      </c>
      <c r="FW209" s="496">
        <v>207.90000000000055</v>
      </c>
      <c r="FX209" s="1" t="s">
        <v>187</v>
      </c>
      <c r="FY209" s="213"/>
      <c r="FZ209" s="1" t="s">
        <v>188</v>
      </c>
      <c r="GB209" s="431">
        <v>415.5</v>
      </c>
      <c r="GC209" s="1" t="s">
        <v>190</v>
      </c>
      <c r="GD209" s="431">
        <v>340.5</v>
      </c>
      <c r="GE209" s="1" t="s">
        <v>186</v>
      </c>
      <c r="GF209" s="168">
        <v>113.00000000000091</v>
      </c>
      <c r="GG209" s="1" t="s">
        <v>187</v>
      </c>
      <c r="GH209" s="168"/>
      <c r="GI209" s="1" t="s">
        <v>188</v>
      </c>
      <c r="GK209" s="431">
        <v>3488.9</v>
      </c>
      <c r="GL209" s="1" t="s">
        <v>190</v>
      </c>
      <c r="GM209" s="431">
        <v>1874.7</v>
      </c>
      <c r="GN209" s="1" t="s">
        <v>186</v>
      </c>
      <c r="GO209" s="496">
        <v>2279.4999999999982</v>
      </c>
      <c r="GP209" s="1" t="s">
        <v>187</v>
      </c>
      <c r="GQ209" s="545">
        <v>1413.4000000000033</v>
      </c>
      <c r="GR209" s="432" t="s">
        <v>188</v>
      </c>
      <c r="GT209" s="431">
        <v>230.05</v>
      </c>
      <c r="GU209" s="1" t="s">
        <v>190</v>
      </c>
      <c r="GV209" s="431">
        <v>149.6</v>
      </c>
      <c r="GW209" s="1" t="s">
        <v>186</v>
      </c>
      <c r="GX209" s="496">
        <v>81.000000000000909</v>
      </c>
      <c r="GY209" s="1" t="s">
        <v>187</v>
      </c>
      <c r="GZ209" s="213"/>
      <c r="HA209" s="1" t="s">
        <v>188</v>
      </c>
      <c r="HC209">
        <v>241.2</v>
      </c>
      <c r="HD209" s="1" t="s">
        <v>190</v>
      </c>
      <c r="HE209">
        <v>338.9</v>
      </c>
      <c r="HF209" s="1" t="s">
        <v>186</v>
      </c>
      <c r="HG209" s="168">
        <v>484.99999999999636</v>
      </c>
      <c r="HH209" s="1" t="s">
        <v>187</v>
      </c>
      <c r="HI209" s="168">
        <v>416.5</v>
      </c>
      <c r="HJ209" s="1" t="s">
        <v>188</v>
      </c>
      <c r="HL209" s="431">
        <v>379.6</v>
      </c>
      <c r="HM209" s="1" t="s">
        <v>190</v>
      </c>
      <c r="HN209" s="431">
        <v>647.20000000000005</v>
      </c>
      <c r="HO209" s="1" t="s">
        <v>186</v>
      </c>
      <c r="HP209" s="496">
        <v>181.69999999999527</v>
      </c>
      <c r="HQ209" s="1" t="s">
        <v>187</v>
      </c>
      <c r="HR209" s="213"/>
      <c r="HS209" s="1" t="s">
        <v>188</v>
      </c>
      <c r="HU209" s="431">
        <v>2518.5500000000002</v>
      </c>
      <c r="HV209" s="1" t="s">
        <v>190</v>
      </c>
      <c r="HW209" s="431">
        <v>2911.1</v>
      </c>
      <c r="HX209" s="1" t="s">
        <v>186</v>
      </c>
      <c r="HY209" s="496">
        <v>3110.8000000000011</v>
      </c>
      <c r="HZ209" s="1" t="s">
        <v>187</v>
      </c>
      <c r="IA209" s="545">
        <v>3317.7000000000007</v>
      </c>
      <c r="IB209" s="432" t="s">
        <v>188</v>
      </c>
      <c r="ID209" s="431">
        <v>247</v>
      </c>
      <c r="IE209" s="1" t="s">
        <v>190</v>
      </c>
      <c r="IF209" s="431">
        <v>5.9</v>
      </c>
      <c r="IG209" s="1" t="s">
        <v>186</v>
      </c>
      <c r="IH209" s="496">
        <v>55.000000000003638</v>
      </c>
      <c r="II209" s="1" t="s">
        <v>187</v>
      </c>
      <c r="IJ209" s="213"/>
      <c r="IK209" s="1" t="s">
        <v>188</v>
      </c>
      <c r="IM209" s="431">
        <v>316.39999999999998</v>
      </c>
      <c r="IN209" s="1" t="s">
        <v>190</v>
      </c>
      <c r="IO209" s="431">
        <v>277</v>
      </c>
      <c r="IP209" s="1" t="s">
        <v>186</v>
      </c>
      <c r="IQ209" s="168">
        <v>216.00000000000364</v>
      </c>
      <c r="IR209" s="1" t="s">
        <v>187</v>
      </c>
      <c r="IS209" s="168"/>
      <c r="IT209" s="1" t="s">
        <v>188</v>
      </c>
      <c r="IV209">
        <v>391.8</v>
      </c>
      <c r="IW209" s="1" t="s">
        <v>190</v>
      </c>
      <c r="IX209">
        <v>389.7</v>
      </c>
      <c r="IY209" s="1" t="s">
        <v>186</v>
      </c>
      <c r="IZ209" s="213">
        <v>111.20000000000437</v>
      </c>
      <c r="JA209" s="1" t="s">
        <v>187</v>
      </c>
      <c r="JB209" s="168">
        <v>218.5</v>
      </c>
      <c r="JC209" s="1" t="s">
        <v>188</v>
      </c>
      <c r="JE209" s="431">
        <v>540.45000000000005</v>
      </c>
      <c r="JF209" s="1" t="s">
        <v>190</v>
      </c>
      <c r="JG209" s="431">
        <v>437</v>
      </c>
      <c r="JH209" s="1" t="s">
        <v>186</v>
      </c>
      <c r="JI209" s="496">
        <v>83.200000000002547</v>
      </c>
      <c r="JJ209" s="1" t="s">
        <v>187</v>
      </c>
      <c r="JK209" s="427">
        <v>490.10000000000036</v>
      </c>
      <c r="JL209" s="432" t="s">
        <v>188</v>
      </c>
      <c r="JN209" s="431">
        <v>265.5</v>
      </c>
      <c r="JO209" s="1" t="s">
        <v>190</v>
      </c>
      <c r="JP209" s="431">
        <v>210.5</v>
      </c>
      <c r="JQ209" s="1" t="s">
        <v>186</v>
      </c>
      <c r="JR209" s="496">
        <v>267.50000000000182</v>
      </c>
      <c r="JS209" s="1" t="s">
        <v>187</v>
      </c>
      <c r="JT209" s="213"/>
      <c r="JU209" s="1" t="s">
        <v>188</v>
      </c>
      <c r="JW209" s="431">
        <v>1220.5</v>
      </c>
      <c r="JX209" s="1" t="s">
        <v>190</v>
      </c>
      <c r="JY209" s="431">
        <v>3350.7</v>
      </c>
      <c r="JZ209" s="1" t="s">
        <v>186</v>
      </c>
      <c r="KA209" s="168">
        <v>2328.7000000000007</v>
      </c>
      <c r="KB209" s="1" t="s">
        <v>187</v>
      </c>
      <c r="KC209" s="545">
        <v>1881.7000000000007</v>
      </c>
      <c r="KD209" s="432" t="s">
        <v>188</v>
      </c>
      <c r="KF209">
        <v>326.8</v>
      </c>
      <c r="KG209" s="1" t="s">
        <v>190</v>
      </c>
      <c r="KH209">
        <v>145.5</v>
      </c>
      <c r="KI209" s="1" t="s">
        <v>186</v>
      </c>
      <c r="KJ209" s="168">
        <v>73.200000000002547</v>
      </c>
      <c r="KK209" s="1" t="s">
        <v>187</v>
      </c>
      <c r="KL209" s="213">
        <v>0</v>
      </c>
      <c r="KM209" s="1" t="s">
        <v>188</v>
      </c>
      <c r="KO209" s="431">
        <v>376.7</v>
      </c>
      <c r="KP209" s="1" t="s">
        <v>190</v>
      </c>
      <c r="KQ209" s="431">
        <v>414.8</v>
      </c>
      <c r="KR209" s="1" t="s">
        <v>186</v>
      </c>
      <c r="KS209" s="496">
        <v>199.50000000000364</v>
      </c>
      <c r="KT209" s="1" t="s">
        <v>187</v>
      </c>
      <c r="KU209" s="213"/>
      <c r="KV209" s="1" t="s">
        <v>188</v>
      </c>
      <c r="KX209" s="431">
        <v>565.4</v>
      </c>
      <c r="KY209" s="1" t="s">
        <v>190</v>
      </c>
      <c r="KZ209" s="431">
        <v>497.6</v>
      </c>
      <c r="LA209" s="1" t="s">
        <v>186</v>
      </c>
      <c r="LB209" s="168">
        <v>125.60000000000582</v>
      </c>
      <c r="LC209" s="1" t="s">
        <v>187</v>
      </c>
      <c r="LD209" s="168"/>
      <c r="LE209" s="1" t="s">
        <v>188</v>
      </c>
      <c r="LG209" s="431">
        <v>207.3</v>
      </c>
      <c r="LH209" s="1" t="s">
        <v>190</v>
      </c>
      <c r="LI209" s="431">
        <v>234</v>
      </c>
      <c r="LJ209" s="1" t="s">
        <v>186</v>
      </c>
      <c r="LK209" s="185">
        <v>116.39999999999964</v>
      </c>
      <c r="LL209" s="1" t="s">
        <v>187</v>
      </c>
      <c r="LM209" s="185"/>
      <c r="LN209" s="1" t="s">
        <v>188</v>
      </c>
      <c r="LP209">
        <v>284.39999999999998</v>
      </c>
      <c r="LQ209" s="1" t="s">
        <v>190</v>
      </c>
      <c r="LR209">
        <v>416.7</v>
      </c>
      <c r="LS209" s="1" t="s">
        <v>186</v>
      </c>
      <c r="LT209" s="168">
        <v>364.80000000000291</v>
      </c>
      <c r="LU209" s="1" t="s">
        <v>187</v>
      </c>
      <c r="LV209" s="168">
        <v>248.64999999999873</v>
      </c>
      <c r="LW209" s="1" t="s">
        <v>188</v>
      </c>
      <c r="LY209" s="431">
        <v>394</v>
      </c>
      <c r="LZ209" s="1" t="s">
        <v>190</v>
      </c>
      <c r="MA209" s="431">
        <v>268.10000000000002</v>
      </c>
      <c r="MB209" s="1" t="s">
        <v>186</v>
      </c>
      <c r="MC209" s="168">
        <v>348.40000000000146</v>
      </c>
      <c r="MD209" s="1" t="s">
        <v>187</v>
      </c>
      <c r="ME209" s="168"/>
      <c r="MF209" s="1" t="s">
        <v>188</v>
      </c>
      <c r="MH209" s="431">
        <v>1109.5999999999999</v>
      </c>
      <c r="MI209" s="1" t="s">
        <v>190</v>
      </c>
      <c r="MJ209" s="431">
        <v>987.9</v>
      </c>
      <c r="MK209" s="1" t="s">
        <v>186</v>
      </c>
      <c r="ML209" s="466">
        <v>465.40000000000146</v>
      </c>
      <c r="MM209" s="1" t="s">
        <v>187</v>
      </c>
      <c r="MN209" s="588">
        <v>554.69999999999891</v>
      </c>
      <c r="MO209" s="432" t="s">
        <v>188</v>
      </c>
      <c r="MQ209" s="431">
        <v>366</v>
      </c>
      <c r="MR209" s="1" t="s">
        <v>190</v>
      </c>
      <c r="MS209" s="431">
        <v>319</v>
      </c>
      <c r="MT209" s="1" t="s">
        <v>186</v>
      </c>
      <c r="MU209" s="431">
        <v>171.49999999999091</v>
      </c>
      <c r="MV209" s="1" t="s">
        <v>187</v>
      </c>
      <c r="MW209" s="545">
        <v>298.50000000000364</v>
      </c>
      <c r="MX209" s="432" t="s">
        <v>188</v>
      </c>
    </row>
    <row r="210" spans="1:363" ht="18">
      <c r="A210" s="128" t="s">
        <v>2987</v>
      </c>
      <c r="B210" s="69">
        <f>SUM(D210:AAP210)</f>
        <v>40820.375000000029</v>
      </c>
      <c r="D210"/>
      <c r="E210" s="10">
        <f>D209*0.25</f>
        <v>144.1</v>
      </c>
      <c r="G210" s="10">
        <f>F209*0.5</f>
        <v>92.6</v>
      </c>
      <c r="I210" s="10">
        <f>H209*0.75</f>
        <v>197.25</v>
      </c>
      <c r="K210" s="10">
        <f>J209*1</f>
        <v>634.10000000000014</v>
      </c>
      <c r="N210" s="10">
        <f>M209*0.25</f>
        <v>26.5</v>
      </c>
      <c r="P210" s="10">
        <f>O209*0.5</f>
        <v>24.2</v>
      </c>
      <c r="R210" s="10">
        <f>Q209*0.75</f>
        <v>123.60000000000001</v>
      </c>
      <c r="T210" s="10">
        <f>S209*1</f>
        <v>416.5</v>
      </c>
      <c r="W210" s="10">
        <f>V209*0.25</f>
        <v>130.92500000000001</v>
      </c>
      <c r="Y210" s="10">
        <f>X209*0.5</f>
        <v>218.15</v>
      </c>
      <c r="Z210" s="165"/>
      <c r="AA210" s="10">
        <f>Z209*0.75</f>
        <v>307.19999999999993</v>
      </c>
      <c r="AC210" s="10">
        <f>AB209*1</f>
        <v>549.40000000000055</v>
      </c>
      <c r="AF210" s="10">
        <f>AE209*0.25</f>
        <v>58.75</v>
      </c>
      <c r="AH210" s="10">
        <f>AG209*0.5</f>
        <v>2.4</v>
      </c>
      <c r="AI210" s="165"/>
      <c r="AJ210" s="10">
        <f>AI209*0.75</f>
        <v>239.24999999999983</v>
      </c>
      <c r="AK210" s="165"/>
      <c r="AL210" s="10">
        <f>AK209*1</f>
        <v>242.20000000000027</v>
      </c>
      <c r="AO210" s="10">
        <f>AN209*0.25</f>
        <v>35.75</v>
      </c>
      <c r="AQ210" s="10">
        <f>AP209*0.5</f>
        <v>104.55</v>
      </c>
      <c r="AR210" s="165"/>
      <c r="AS210" s="10">
        <f>AR209*0.75</f>
        <v>28.350000000000136</v>
      </c>
      <c r="AU210" s="10">
        <f>AT209*1</f>
        <v>264.09999999999991</v>
      </c>
      <c r="AW210" s="31"/>
      <c r="AX210" s="10">
        <f>AW209*0.25</f>
        <v>140.72499999999999</v>
      </c>
      <c r="AZ210" s="10">
        <f>AY209*0.5</f>
        <v>215.77500000000001</v>
      </c>
      <c r="BA210" s="165"/>
      <c r="BB210" s="10">
        <f>BA209*0.75</f>
        <v>434.4749999999998</v>
      </c>
      <c r="BD210" s="10">
        <f>BC209*1</f>
        <v>273.99999999999955</v>
      </c>
      <c r="BG210" s="10">
        <f>BF209*0.25</f>
        <v>243.47499999999999</v>
      </c>
      <c r="BI210" s="10">
        <f>BH209*0.5</f>
        <v>183</v>
      </c>
      <c r="BJ210" s="165"/>
      <c r="BK210" s="10">
        <f>BJ209*0.75</f>
        <v>192.97499999999945</v>
      </c>
      <c r="BL210" s="165"/>
      <c r="BM210" s="10">
        <f>BL209*1</f>
        <v>478.74999999999727</v>
      </c>
      <c r="BP210" s="10">
        <f>BO209*0.25</f>
        <v>138.625</v>
      </c>
      <c r="BR210" s="10">
        <f>BQ209*0.5</f>
        <v>140.5</v>
      </c>
      <c r="BT210" s="10">
        <f>BS209*0.75</f>
        <v>220.27499999999986</v>
      </c>
      <c r="BV210" s="10">
        <f>BU209*1</f>
        <v>353.29999999999973</v>
      </c>
      <c r="BX210" s="173"/>
      <c r="BY210" s="10">
        <f>BX209*0.25</f>
        <v>26.825000000000273</v>
      </c>
      <c r="BZ210" s="173"/>
      <c r="CA210" s="10">
        <f>BZ209*0.5</f>
        <v>7.1499999999996362</v>
      </c>
      <c r="CB210" s="177"/>
      <c r="CC210" s="10">
        <f>CB209*0.75</f>
        <v>190.12499999999966</v>
      </c>
      <c r="CD210" s="177"/>
      <c r="CE210" s="437">
        <f>CD209*1</f>
        <v>180</v>
      </c>
      <c r="CG210" s="431"/>
      <c r="CH210" s="10">
        <f>CG209*0.25</f>
        <v>65.150000000000006</v>
      </c>
      <c r="CI210" s="431"/>
      <c r="CJ210" s="10">
        <f>CI209*0.5</f>
        <v>368.4</v>
      </c>
      <c r="CK210" s="165"/>
      <c r="CL210" s="10">
        <f>CK209*0.75</f>
        <v>438.5999999999998</v>
      </c>
      <c r="CM210" s="165"/>
      <c r="CN210" s="10">
        <f>CM209*1</f>
        <v>0</v>
      </c>
      <c r="CP210" s="431"/>
      <c r="CQ210" s="10">
        <f>CP209*0.25</f>
        <v>40.5</v>
      </c>
      <c r="CR210" s="431"/>
      <c r="CS210" s="10">
        <f>CR209*0.5</f>
        <v>117</v>
      </c>
      <c r="CT210" s="165"/>
      <c r="CU210" s="10">
        <f>CT209*0.75</f>
        <v>124.72499999999945</v>
      </c>
      <c r="CV210" s="165"/>
      <c r="CW210" s="10">
        <f>CV209*1</f>
        <v>0</v>
      </c>
      <c r="CY210" s="431"/>
      <c r="CZ210" s="10">
        <f>CY209*0.25</f>
        <v>60.837499999999999</v>
      </c>
      <c r="DA210" s="431"/>
      <c r="DB210" s="10">
        <f>DA209*0.5</f>
        <v>138.75</v>
      </c>
      <c r="DC210" s="165"/>
      <c r="DD210" s="10">
        <f>DC209*0.75</f>
        <v>178.04999999999973</v>
      </c>
      <c r="DE210" s="165"/>
      <c r="DF210" s="437">
        <f>DE209*1</f>
        <v>422.30000000000109</v>
      </c>
      <c r="DH210" s="431"/>
      <c r="DI210" s="10">
        <f>DH209*0.25</f>
        <v>19.25</v>
      </c>
      <c r="DJ210" s="431"/>
      <c r="DK210" s="10">
        <f>DJ209*0.5</f>
        <v>98.25</v>
      </c>
      <c r="DL210" s="165"/>
      <c r="DM210" s="10">
        <f>DL209*0.75</f>
        <v>49.274999999999181</v>
      </c>
      <c r="DN210" s="165"/>
      <c r="DO210" s="10">
        <f>DN209*1</f>
        <v>0</v>
      </c>
      <c r="DQ210" s="431"/>
      <c r="DR210" s="10">
        <f>DQ209*0.25</f>
        <v>40.924999999999997</v>
      </c>
      <c r="DS210" s="431"/>
      <c r="DT210" s="10">
        <f>DS209*0.5</f>
        <v>95.35</v>
      </c>
      <c r="DU210" s="165"/>
      <c r="DV210" s="10">
        <f>DU209*0.75</f>
        <v>219.14999999999986</v>
      </c>
      <c r="DW210" s="165"/>
      <c r="DX210" s="437">
        <f>DW209*1</f>
        <v>489</v>
      </c>
      <c r="DZ210" s="431"/>
      <c r="EA210" s="10">
        <f>DZ209*0.25</f>
        <v>33.450000000000003</v>
      </c>
      <c r="EB210" s="431"/>
      <c r="EC210" s="10">
        <f>EB209*0.5</f>
        <v>135</v>
      </c>
      <c r="ED210" s="31"/>
      <c r="EE210" s="10">
        <f>ED209*0.75</f>
        <v>314.25</v>
      </c>
      <c r="EF210" s="31"/>
      <c r="EG210" s="10">
        <f>EF209*1</f>
        <v>0</v>
      </c>
      <c r="EI210" s="431"/>
      <c r="EJ210" s="10">
        <f>EI209*0.25</f>
        <v>13.125</v>
      </c>
      <c r="EK210" s="431"/>
      <c r="EL210" s="10">
        <f>EK209*0.5</f>
        <v>130.5</v>
      </c>
      <c r="EM210" s="165"/>
      <c r="EN210" s="10">
        <f>EM209*0.75</f>
        <v>121.875</v>
      </c>
      <c r="EO210" s="165"/>
      <c r="EP210" s="10">
        <f>EO209*1</f>
        <v>0</v>
      </c>
      <c r="ER210" s="431"/>
      <c r="ES210" s="10">
        <f>ER209*0.25</f>
        <v>42.9</v>
      </c>
      <c r="ET210" s="431"/>
      <c r="EU210" s="10">
        <f>ET209*0.5</f>
        <v>109.35</v>
      </c>
      <c r="EV210" s="165"/>
      <c r="EW210" s="10">
        <f>EV209*0.75</f>
        <v>91.125</v>
      </c>
      <c r="EX210" s="165"/>
      <c r="EY210" s="10">
        <f>EX209*1</f>
        <v>0</v>
      </c>
      <c r="FA210" s="431"/>
      <c r="FB210" s="10">
        <f>FA209*0.25</f>
        <v>17.774999999999999</v>
      </c>
      <c r="FC210" s="431"/>
      <c r="FD210" s="10">
        <f>FC209*0.5</f>
        <v>113.7</v>
      </c>
      <c r="FE210" s="31"/>
      <c r="FF210" s="10">
        <f>FE209*0.75</f>
        <v>168.22500000000014</v>
      </c>
      <c r="FG210" s="31"/>
      <c r="FH210" s="437">
        <f>FG209*1</f>
        <v>210</v>
      </c>
      <c r="FJ210" s="431"/>
      <c r="FK210" s="10">
        <f>FJ209*0.25</f>
        <v>16.024999999999999</v>
      </c>
      <c r="FL210" s="431"/>
      <c r="FM210" s="10">
        <f>FL209*0.5</f>
        <v>119.65</v>
      </c>
      <c r="FN210" s="165"/>
      <c r="FO210" s="10">
        <f>FN209*0.75</f>
        <v>177.97500000000082</v>
      </c>
      <c r="FP210" s="165"/>
      <c r="FQ210" s="437">
        <f>FP209*1</f>
        <v>525.35000000000036</v>
      </c>
      <c r="FS210" s="431"/>
      <c r="FT210" s="10">
        <f>FS209*0.25</f>
        <v>117.3</v>
      </c>
      <c r="FU210" s="431"/>
      <c r="FV210" s="10">
        <f>FU209*0.5</f>
        <v>179.1</v>
      </c>
      <c r="FW210" s="165"/>
      <c r="FX210" s="10">
        <f>FW209*0.75</f>
        <v>155.92500000000041</v>
      </c>
      <c r="FY210" s="165"/>
      <c r="FZ210" s="10">
        <f>FY209*1</f>
        <v>0</v>
      </c>
      <c r="GB210" s="431"/>
      <c r="GC210" s="10">
        <f>GB209*0.25</f>
        <v>103.875</v>
      </c>
      <c r="GD210" s="431"/>
      <c r="GE210" s="10">
        <f>GD209*0.5</f>
        <v>170.25</v>
      </c>
      <c r="GF210" s="31"/>
      <c r="GG210" s="10">
        <f>GF209*0.75</f>
        <v>84.750000000000682</v>
      </c>
      <c r="GH210" s="31"/>
      <c r="GI210" s="10">
        <f>GH209*1</f>
        <v>0</v>
      </c>
      <c r="GK210" s="431"/>
      <c r="GL210" s="10">
        <f>GK209*0.25</f>
        <v>872.22500000000002</v>
      </c>
      <c r="GM210" s="431"/>
      <c r="GN210" s="10">
        <f>GM209*0.5</f>
        <v>937.35</v>
      </c>
      <c r="GO210" s="165"/>
      <c r="GP210" s="10">
        <f>GO209*0.75</f>
        <v>1709.6249999999986</v>
      </c>
      <c r="GQ210" s="165"/>
      <c r="GR210" s="437">
        <f>GQ209*1</f>
        <v>1413.4000000000033</v>
      </c>
      <c r="GT210" s="431"/>
      <c r="GU210" s="10">
        <f>GT209*0.25</f>
        <v>57.512500000000003</v>
      </c>
      <c r="GV210" s="431"/>
      <c r="GW210" s="10">
        <f>GV209*0.5</f>
        <v>74.8</v>
      </c>
      <c r="GX210" s="165"/>
      <c r="GY210" s="10">
        <f>GX209*0.75</f>
        <v>60.750000000000682</v>
      </c>
      <c r="GZ210" s="165"/>
      <c r="HA210" s="10">
        <f>GZ209*1</f>
        <v>0</v>
      </c>
      <c r="HD210" s="10">
        <f>HC209*0.25</f>
        <v>60.3</v>
      </c>
      <c r="HF210" s="10">
        <f>HE209*0.5</f>
        <v>169.45</v>
      </c>
      <c r="HH210" s="10">
        <f>HG209*0.75</f>
        <v>363.74999999999727</v>
      </c>
      <c r="HJ210" s="10">
        <f>HI209*1</f>
        <v>416.5</v>
      </c>
      <c r="HL210" s="431"/>
      <c r="HM210" s="10">
        <f>HL209*0.25</f>
        <v>94.9</v>
      </c>
      <c r="HN210" s="431"/>
      <c r="HO210" s="10">
        <f>HN209*0.5</f>
        <v>323.60000000000002</v>
      </c>
      <c r="HP210" s="431"/>
      <c r="HQ210" s="10">
        <f>HP209*0.75</f>
        <v>136.27499999999645</v>
      </c>
      <c r="HS210" s="10">
        <f>HR209*1</f>
        <v>0</v>
      </c>
      <c r="HU210" s="431"/>
      <c r="HV210" s="10">
        <f>HU209*0.25</f>
        <v>629.63750000000005</v>
      </c>
      <c r="HW210" s="431"/>
      <c r="HX210" s="10">
        <f>HW209*0.5</f>
        <v>1455.55</v>
      </c>
      <c r="HY210" s="431"/>
      <c r="HZ210" s="10">
        <f>HY209*0.75</f>
        <v>2333.1000000000008</v>
      </c>
      <c r="IB210" s="437">
        <f>IA209*1</f>
        <v>3317.7000000000007</v>
      </c>
      <c r="ID210" s="431"/>
      <c r="IE210" s="10">
        <f>ID209*0.25</f>
        <v>61.75</v>
      </c>
      <c r="IF210" s="431"/>
      <c r="IG210" s="10">
        <f>IF209*0.5</f>
        <v>2.95</v>
      </c>
      <c r="IH210" s="431"/>
      <c r="II210" s="10">
        <f>IH209*0.75</f>
        <v>41.250000000002728</v>
      </c>
      <c r="IK210" s="10">
        <f>IJ209*1</f>
        <v>0</v>
      </c>
      <c r="IM210" s="431"/>
      <c r="IN210" s="10">
        <f>IM209*0.25</f>
        <v>79.099999999999994</v>
      </c>
      <c r="IO210" s="431"/>
      <c r="IP210" s="10">
        <f>IO209*0.5</f>
        <v>138.5</v>
      </c>
      <c r="IQ210" s="431"/>
      <c r="IR210" s="10">
        <f>IQ209*0.75</f>
        <v>162.00000000000273</v>
      </c>
      <c r="IT210" s="10">
        <f>IS209*1</f>
        <v>0</v>
      </c>
      <c r="IW210" s="10">
        <f>IV209*0.25</f>
        <v>97.95</v>
      </c>
      <c r="IY210" s="10">
        <f>IX209*0.5</f>
        <v>194.85</v>
      </c>
      <c r="JA210" s="10">
        <f>IZ209*0.75</f>
        <v>83.400000000003274</v>
      </c>
      <c r="JC210" s="10">
        <f>JB209*1</f>
        <v>218.5</v>
      </c>
      <c r="JE210" s="431"/>
      <c r="JF210" s="10">
        <f>JE209*0.25</f>
        <v>135.11250000000001</v>
      </c>
      <c r="JG210" s="431"/>
      <c r="JH210" s="10">
        <f>JG209*0.5</f>
        <v>218.5</v>
      </c>
      <c r="JI210" s="431"/>
      <c r="JJ210" s="10">
        <f>JI209*0.75</f>
        <v>62.40000000000191</v>
      </c>
      <c r="JL210" s="437">
        <f>JK209*1</f>
        <v>490.10000000000036</v>
      </c>
      <c r="JN210" s="431"/>
      <c r="JO210" s="10">
        <f>JN209*0.25</f>
        <v>66.375</v>
      </c>
      <c r="JP210" s="431"/>
      <c r="JQ210" s="10">
        <f>JP209*0.5</f>
        <v>105.25</v>
      </c>
      <c r="JR210" s="431"/>
      <c r="JS210" s="10">
        <f>JR209*0.75</f>
        <v>200.62500000000136</v>
      </c>
      <c r="JU210" s="10">
        <f>JT209*1</f>
        <v>0</v>
      </c>
      <c r="JW210" s="431"/>
      <c r="JX210" s="10">
        <f>JW209*0.25</f>
        <v>305.125</v>
      </c>
      <c r="JY210" s="431"/>
      <c r="JZ210" s="10">
        <f>JY209*0.5</f>
        <v>1675.35</v>
      </c>
      <c r="KA210" s="431"/>
      <c r="KB210" s="10">
        <f>KA209*0.75</f>
        <v>1746.5250000000005</v>
      </c>
      <c r="KD210" s="437">
        <f t="shared" ref="KD210" si="67">KC209*1</f>
        <v>1881.7000000000007</v>
      </c>
      <c r="KG210" s="10">
        <f>KF209*0.25</f>
        <v>81.7</v>
      </c>
      <c r="KI210" s="10">
        <f>KH209*0.5</f>
        <v>72.75</v>
      </c>
      <c r="KK210" s="10">
        <f>KJ209*0.75</f>
        <v>54.90000000000191</v>
      </c>
      <c r="KM210" s="10">
        <f>KL209*1</f>
        <v>0</v>
      </c>
      <c r="KO210" s="431"/>
      <c r="KP210" s="10">
        <f>KO209*0.25</f>
        <v>94.174999999999997</v>
      </c>
      <c r="KQ210" s="431"/>
      <c r="KR210" s="10">
        <f>KQ209*0.5</f>
        <v>207.4</v>
      </c>
      <c r="KS210" s="431"/>
      <c r="KT210" s="10">
        <f>KS209*0.75</f>
        <v>149.62500000000273</v>
      </c>
      <c r="KV210" s="10">
        <f>KU209*1</f>
        <v>0</v>
      </c>
      <c r="KX210" s="431"/>
      <c r="KY210" s="10">
        <f>KX209*0.25</f>
        <v>141.35</v>
      </c>
      <c r="KZ210" s="431"/>
      <c r="LA210" s="10">
        <f>KZ209*0.5</f>
        <v>248.8</v>
      </c>
      <c r="LB210" s="431"/>
      <c r="LC210" s="10">
        <f>LB209*0.75</f>
        <v>94.200000000004366</v>
      </c>
      <c r="LE210" s="10">
        <f>LD209*1</f>
        <v>0</v>
      </c>
      <c r="LG210" s="431"/>
      <c r="LH210" s="10">
        <f>LG209*0.25</f>
        <v>51.825000000000003</v>
      </c>
      <c r="LI210" s="431"/>
      <c r="LJ210" s="10">
        <f>LI209*0.5</f>
        <v>117</v>
      </c>
      <c r="LK210" s="29"/>
      <c r="LL210" s="10">
        <f>LK209*0.75</f>
        <v>87.299999999999727</v>
      </c>
      <c r="LM210" s="29"/>
      <c r="LN210" s="10">
        <f>LM209*1</f>
        <v>0</v>
      </c>
      <c r="LQ210" s="10">
        <f>LP209*0.25</f>
        <v>71.099999999999994</v>
      </c>
      <c r="LS210" s="10">
        <f>LR209*0.5</f>
        <v>208.35</v>
      </c>
      <c r="LU210" s="10">
        <f>LT209*0.75</f>
        <v>273.60000000000218</v>
      </c>
      <c r="LW210" s="10">
        <f>LV209*1</f>
        <v>248.64999999999873</v>
      </c>
      <c r="LY210" s="431"/>
      <c r="LZ210" s="10">
        <f>LY209*0.25</f>
        <v>98.5</v>
      </c>
      <c r="MA210" s="431"/>
      <c r="MB210" s="10">
        <f>MA209*0.5</f>
        <v>134.05000000000001</v>
      </c>
      <c r="MC210" s="431"/>
      <c r="MD210" s="10">
        <f>MC209*0.75</f>
        <v>261.30000000000109</v>
      </c>
      <c r="MF210" s="10">
        <f>ME209*1</f>
        <v>0</v>
      </c>
      <c r="MH210" s="431"/>
      <c r="MI210" s="10">
        <f>MH209*0.25</f>
        <v>277.39999999999998</v>
      </c>
      <c r="MJ210" s="431"/>
      <c r="MK210" s="10">
        <f>MJ209*0.5</f>
        <v>493.95</v>
      </c>
      <c r="ML210" s="431"/>
      <c r="MM210" s="10">
        <f>ML209*0.75</f>
        <v>349.05000000000109</v>
      </c>
      <c r="MO210" s="437">
        <f>MN209*1</f>
        <v>554.69999999999891</v>
      </c>
      <c r="MQ210" s="431"/>
      <c r="MR210" s="10">
        <f>MQ209*0.25</f>
        <v>91.5</v>
      </c>
      <c r="MS210" s="431"/>
      <c r="MT210" s="10">
        <f>MS209*0.5</f>
        <v>159.5</v>
      </c>
      <c r="MU210" s="431"/>
      <c r="MV210" s="10">
        <f>MU209*0.75</f>
        <v>128.62499999999318</v>
      </c>
      <c r="MX210" s="437">
        <f>MW209*1</f>
        <v>298.50000000000364</v>
      </c>
    </row>
    <row r="211" spans="1:363" s="60" customFormat="1" ht="15.75">
      <c r="A211" s="62"/>
      <c r="B211" s="381"/>
      <c r="C211" s="379"/>
      <c r="E211" s="380"/>
      <c r="G211" s="85"/>
      <c r="L211" s="379"/>
      <c r="N211" s="380"/>
      <c r="P211" s="85"/>
      <c r="U211" s="379"/>
      <c r="W211" s="380"/>
      <c r="Y211" s="85"/>
      <c r="Z211" s="382"/>
      <c r="AD211" s="379"/>
      <c r="AF211" s="380"/>
      <c r="AI211" s="382"/>
      <c r="AK211" s="382"/>
      <c r="AM211" s="379"/>
      <c r="AO211" s="380"/>
      <c r="AR211" s="382"/>
      <c r="AT211" s="382"/>
      <c r="AV211" s="379"/>
      <c r="AW211" s="235"/>
      <c r="AX211" s="380"/>
      <c r="AY211" s="235"/>
      <c r="BA211" s="382"/>
      <c r="BC211" s="382"/>
      <c r="BE211" s="379"/>
      <c r="BG211" s="380"/>
      <c r="BJ211" s="382"/>
      <c r="BL211" s="382"/>
      <c r="BN211" s="379"/>
      <c r="BP211" s="380"/>
      <c r="BW211" s="379"/>
      <c r="BX211" s="384"/>
      <c r="BY211" s="380"/>
      <c r="BZ211" s="384"/>
      <c r="CB211" s="385"/>
      <c r="CD211" s="385"/>
      <c r="CE211" s="456"/>
      <c r="CF211" s="379"/>
      <c r="CG211" s="456"/>
      <c r="CH211" s="380"/>
      <c r="CI211" s="456"/>
      <c r="CK211" s="382"/>
      <c r="CM211" s="382"/>
      <c r="CO211" s="379"/>
      <c r="CP211" s="456"/>
      <c r="CQ211" s="380"/>
      <c r="CR211" s="456"/>
      <c r="CT211" s="382"/>
      <c r="CV211" s="382"/>
      <c r="CX211" s="379"/>
      <c r="CY211" s="456"/>
      <c r="CZ211" s="380"/>
      <c r="DA211" s="456"/>
      <c r="DC211" s="382"/>
      <c r="DE211" s="382"/>
      <c r="DF211" s="456"/>
      <c r="DG211" s="379"/>
      <c r="DH211" s="456"/>
      <c r="DI211" s="380"/>
      <c r="DJ211" s="456"/>
      <c r="DL211" s="382"/>
      <c r="DN211" s="382"/>
      <c r="DP211" s="379"/>
      <c r="DQ211" s="456"/>
      <c r="DR211" s="380"/>
      <c r="DS211" s="456"/>
      <c r="DU211" s="382"/>
      <c r="DW211" s="382"/>
      <c r="DX211" s="456"/>
      <c r="DY211" s="379"/>
      <c r="DZ211" s="456"/>
      <c r="EA211" s="380"/>
      <c r="EB211" s="456"/>
      <c r="ED211" s="235"/>
      <c r="EF211" s="235"/>
      <c r="EH211" s="379"/>
      <c r="EI211" s="456"/>
      <c r="EJ211" s="380"/>
      <c r="EK211" s="456"/>
      <c r="EM211" s="382"/>
      <c r="EO211" s="382"/>
      <c r="EQ211" s="379"/>
      <c r="ER211" s="456"/>
      <c r="ES211" s="380"/>
      <c r="ET211" s="456"/>
      <c r="EV211" s="382"/>
      <c r="EX211" s="382"/>
      <c r="EZ211" s="379"/>
      <c r="FA211" s="456"/>
      <c r="FB211" s="380"/>
      <c r="FC211" s="456"/>
      <c r="FE211" s="235"/>
      <c r="FG211" s="235"/>
      <c r="FH211" s="456"/>
      <c r="FI211" s="379"/>
      <c r="FJ211" s="456"/>
      <c r="FK211" s="380"/>
      <c r="FL211" s="456"/>
      <c r="FN211" s="382"/>
      <c r="FP211" s="382"/>
      <c r="FQ211" s="456"/>
      <c r="FR211" s="379"/>
      <c r="FS211" s="456"/>
      <c r="FT211" s="380"/>
      <c r="FU211" s="456"/>
      <c r="FW211" s="382"/>
      <c r="FY211" s="382"/>
      <c r="GA211" s="379"/>
      <c r="GB211" s="456"/>
      <c r="GC211" s="380"/>
      <c r="GD211" s="456"/>
      <c r="GF211" s="235"/>
      <c r="GH211" s="235"/>
      <c r="GJ211" s="379"/>
      <c r="GK211" s="456"/>
      <c r="GL211" s="380"/>
      <c r="GM211" s="456"/>
      <c r="GO211" s="382"/>
      <c r="GQ211" s="382"/>
      <c r="GR211" s="456"/>
      <c r="GS211" s="379"/>
      <c r="GT211" s="456"/>
      <c r="GU211" s="380"/>
      <c r="GV211" s="456"/>
      <c r="GX211" s="382"/>
      <c r="GZ211" s="382"/>
      <c r="HB211" s="379"/>
      <c r="HD211" s="380"/>
      <c r="HK211" s="379"/>
      <c r="HL211" s="456"/>
      <c r="HM211" s="380"/>
      <c r="HN211" s="456"/>
      <c r="HP211" s="456"/>
      <c r="HT211" s="379"/>
      <c r="HU211" s="456"/>
      <c r="HV211" s="380"/>
      <c r="HW211" s="456"/>
      <c r="HY211" s="456"/>
      <c r="IB211" s="456"/>
      <c r="IC211" s="379"/>
      <c r="ID211" s="456"/>
      <c r="IE211" s="380"/>
      <c r="IF211" s="456"/>
      <c r="IH211" s="456"/>
      <c r="IL211" s="379"/>
      <c r="IM211" s="456"/>
      <c r="IN211" s="380"/>
      <c r="IO211" s="456"/>
      <c r="IQ211" s="456"/>
      <c r="IU211" s="379"/>
      <c r="IW211" s="380"/>
      <c r="JD211" s="379"/>
      <c r="JE211" s="456"/>
      <c r="JF211" s="380"/>
      <c r="JG211" s="456"/>
      <c r="JI211" s="456"/>
      <c r="JL211" s="456"/>
      <c r="JM211" s="379"/>
      <c r="JN211" s="456"/>
      <c r="JO211" s="380"/>
      <c r="JP211" s="456"/>
      <c r="JR211" s="456"/>
      <c r="JV211" s="379"/>
      <c r="JW211" s="456"/>
      <c r="JX211" s="380"/>
      <c r="JY211" s="456"/>
      <c r="KA211" s="456"/>
      <c r="KD211" s="456"/>
      <c r="KE211" s="379"/>
      <c r="KG211" s="380"/>
      <c r="KN211" s="379"/>
      <c r="KO211" s="456"/>
      <c r="KP211" s="380"/>
      <c r="KQ211" s="456"/>
      <c r="KS211" s="456"/>
      <c r="KW211" s="379"/>
      <c r="KX211" s="456"/>
      <c r="KY211" s="380"/>
      <c r="KZ211" s="456"/>
      <c r="LB211" s="456"/>
      <c r="LF211" s="379"/>
      <c r="LG211" s="456"/>
      <c r="LH211" s="380"/>
      <c r="LI211" s="456"/>
      <c r="LK211" s="383"/>
      <c r="LM211" s="383"/>
      <c r="LO211" s="379"/>
      <c r="LQ211" s="380"/>
      <c r="LX211" s="379"/>
      <c r="LY211" s="456"/>
      <c r="LZ211" s="380"/>
      <c r="MA211" s="456"/>
      <c r="MC211" s="456"/>
      <c r="MG211" s="379"/>
      <c r="MH211" s="456"/>
      <c r="MI211" s="380"/>
      <c r="MJ211" s="456"/>
      <c r="ML211" s="456"/>
      <c r="MO211" s="456"/>
      <c r="MP211" s="379"/>
      <c r="MQ211" s="456"/>
      <c r="MR211" s="380"/>
      <c r="MS211" s="456"/>
      <c r="MU211" s="456"/>
      <c r="MX211" s="456"/>
      <c r="MY211" s="379"/>
    </row>
    <row r="212" spans="1:363" ht="18">
      <c r="A212" s="62" t="s">
        <v>37</v>
      </c>
      <c r="B212" s="69"/>
      <c r="D212">
        <v>863.8</v>
      </c>
      <c r="E212" s="1" t="s">
        <v>190</v>
      </c>
      <c r="F212">
        <v>323.10000000000002</v>
      </c>
      <c r="G212" s="1" t="s">
        <v>186</v>
      </c>
      <c r="H212">
        <v>430.5</v>
      </c>
      <c r="I212" s="1" t="s">
        <v>187</v>
      </c>
      <c r="J212" s="157">
        <v>147.80000000000001</v>
      </c>
      <c r="K212" s="1" t="s">
        <v>188</v>
      </c>
      <c r="M212">
        <v>152.5</v>
      </c>
      <c r="N212" s="1" t="s">
        <v>190</v>
      </c>
      <c r="O212">
        <v>45</v>
      </c>
      <c r="P212" s="1" t="s">
        <v>186</v>
      </c>
      <c r="Q212">
        <v>111</v>
      </c>
      <c r="R212" s="1" t="s">
        <v>187</v>
      </c>
      <c r="S212" s="168">
        <v>101</v>
      </c>
      <c r="T212" s="1" t="s">
        <v>188</v>
      </c>
      <c r="V212">
        <v>525.79999999999995</v>
      </c>
      <c r="W212" s="1" t="s">
        <v>190</v>
      </c>
      <c r="X212">
        <v>392</v>
      </c>
      <c r="Y212" s="1" t="s">
        <v>186</v>
      </c>
      <c r="Z212" s="168">
        <v>839.30000000000018</v>
      </c>
      <c r="AA212" s="1" t="s">
        <v>187</v>
      </c>
      <c r="AB212" s="168">
        <v>487.99999999999955</v>
      </c>
      <c r="AC212" s="1" t="s">
        <v>188</v>
      </c>
      <c r="AE212">
        <v>438.5</v>
      </c>
      <c r="AF212" s="1" t="s">
        <v>190</v>
      </c>
      <c r="AG212">
        <v>114.5</v>
      </c>
      <c r="AH212" s="1" t="s">
        <v>186</v>
      </c>
      <c r="AI212" s="168">
        <v>32.400000000000318</v>
      </c>
      <c r="AJ212" s="1" t="s">
        <v>187</v>
      </c>
      <c r="AK212" s="168">
        <v>247.49999999999955</v>
      </c>
      <c r="AL212" s="1" t="s">
        <v>188</v>
      </c>
      <c r="AN212">
        <v>217.5</v>
      </c>
      <c r="AO212" s="1" t="s">
        <v>190</v>
      </c>
      <c r="AP212">
        <v>112.9</v>
      </c>
      <c r="AQ212" s="1" t="s">
        <v>186</v>
      </c>
      <c r="AR212" s="168">
        <v>209.49999999999932</v>
      </c>
      <c r="AS212" s="1" t="s">
        <v>187</v>
      </c>
      <c r="AT212" s="168">
        <v>114.30000000000064</v>
      </c>
      <c r="AU212" s="1" t="s">
        <v>188</v>
      </c>
      <c r="AW212" s="31">
        <v>424.75</v>
      </c>
      <c r="AX212" s="1" t="s">
        <v>190</v>
      </c>
      <c r="AY212" s="31">
        <v>358.6</v>
      </c>
      <c r="AZ212" s="1" t="s">
        <v>186</v>
      </c>
      <c r="BA212" s="168">
        <v>461.69999999999982</v>
      </c>
      <c r="BB212" s="1" t="s">
        <v>187</v>
      </c>
      <c r="BC212" s="168">
        <v>305.40000000000009</v>
      </c>
      <c r="BD212" s="1" t="s">
        <v>188</v>
      </c>
      <c r="BF212">
        <v>809.7</v>
      </c>
      <c r="BG212" s="1" t="s">
        <v>190</v>
      </c>
      <c r="BH212">
        <v>404.6</v>
      </c>
      <c r="BI212" s="1" t="s">
        <v>186</v>
      </c>
      <c r="BJ212" s="168">
        <v>653.20000000000118</v>
      </c>
      <c r="BK212" s="1" t="s">
        <v>187</v>
      </c>
      <c r="BL212" s="168">
        <v>681.29999999999836</v>
      </c>
      <c r="BM212" s="1" t="s">
        <v>188</v>
      </c>
      <c r="BO212">
        <v>505</v>
      </c>
      <c r="BP212" s="1" t="s">
        <v>190</v>
      </c>
      <c r="BQ212">
        <v>442.1</v>
      </c>
      <c r="BR212" s="1" t="s">
        <v>186</v>
      </c>
      <c r="BS212" s="168">
        <v>471.40000000000055</v>
      </c>
      <c r="BT212" s="1" t="s">
        <v>187</v>
      </c>
      <c r="BU212" s="168">
        <v>313.50000000000045</v>
      </c>
      <c r="BV212" s="1" t="s">
        <v>188</v>
      </c>
      <c r="BX212" s="90">
        <v>10.499999999999091</v>
      </c>
      <c r="BY212" s="1" t="s">
        <v>190</v>
      </c>
      <c r="BZ212" s="173">
        <v>0</v>
      </c>
      <c r="CA212" s="1" t="s">
        <v>186</v>
      </c>
      <c r="CB212" s="177">
        <v>379.8</v>
      </c>
      <c r="CC212" s="1" t="s">
        <v>187</v>
      </c>
      <c r="CD212" s="427">
        <v>69.900000000003274</v>
      </c>
      <c r="CE212" s="432" t="s">
        <v>188</v>
      </c>
      <c r="CG212" s="431">
        <v>296.10000000000002</v>
      </c>
      <c r="CH212" s="1" t="s">
        <v>190</v>
      </c>
      <c r="CI212" s="431">
        <v>263.2</v>
      </c>
      <c r="CJ212" s="1" t="s">
        <v>186</v>
      </c>
      <c r="CK212" s="168">
        <v>729.10000000000036</v>
      </c>
      <c r="CL212" s="1" t="s">
        <v>187</v>
      </c>
      <c r="CM212" s="168"/>
      <c r="CN212" s="1" t="s">
        <v>188</v>
      </c>
      <c r="CP212" s="431">
        <v>201.3</v>
      </c>
      <c r="CQ212" s="1" t="s">
        <v>190</v>
      </c>
      <c r="CR212" s="431">
        <v>85.2</v>
      </c>
      <c r="CS212" s="1" t="s">
        <v>186</v>
      </c>
      <c r="CT212" s="168">
        <v>70.800000000000182</v>
      </c>
      <c r="CU212" s="1" t="s">
        <v>187</v>
      </c>
      <c r="CV212" s="168"/>
      <c r="CW212" s="1" t="s">
        <v>188</v>
      </c>
      <c r="CY212" s="431">
        <v>439.35</v>
      </c>
      <c r="CZ212" s="1" t="s">
        <v>190</v>
      </c>
      <c r="DA212" s="431">
        <v>436.4</v>
      </c>
      <c r="DB212" s="1" t="s">
        <v>186</v>
      </c>
      <c r="DC212" s="168">
        <v>354.90000000000146</v>
      </c>
      <c r="DD212" s="1" t="s">
        <v>187</v>
      </c>
      <c r="DE212" s="545">
        <v>294</v>
      </c>
      <c r="DF212" s="432" t="s">
        <v>188</v>
      </c>
      <c r="DH212" s="431">
        <v>113.5</v>
      </c>
      <c r="DI212" s="1" t="s">
        <v>190</v>
      </c>
      <c r="DJ212" s="431">
        <v>67.7</v>
      </c>
      <c r="DK212" s="1" t="s">
        <v>186</v>
      </c>
      <c r="DL212" s="168">
        <v>274.30000000000109</v>
      </c>
      <c r="DM212" s="1" t="s">
        <v>187</v>
      </c>
      <c r="DN212" s="168"/>
      <c r="DO212" s="1" t="s">
        <v>188</v>
      </c>
      <c r="DQ212" s="431">
        <v>232.5</v>
      </c>
      <c r="DR212" s="1" t="s">
        <v>190</v>
      </c>
      <c r="DS212" s="431">
        <v>165.3</v>
      </c>
      <c r="DT212" s="1" t="s">
        <v>186</v>
      </c>
      <c r="DU212" s="496">
        <v>326.90000000000055</v>
      </c>
      <c r="DV212" s="1" t="s">
        <v>187</v>
      </c>
      <c r="DW212" s="545">
        <v>352.40000000000146</v>
      </c>
      <c r="DX212" s="432" t="s">
        <v>188</v>
      </c>
      <c r="DZ212" s="431">
        <v>98</v>
      </c>
      <c r="EA212" s="1" t="s">
        <v>190</v>
      </c>
      <c r="EB212" s="431">
        <v>526.29999999999995</v>
      </c>
      <c r="EC212" s="1" t="s">
        <v>186</v>
      </c>
      <c r="ED212" s="168">
        <v>731.30000000000018</v>
      </c>
      <c r="EE212" s="1" t="s">
        <v>187</v>
      </c>
      <c r="EF212" s="168"/>
      <c r="EG212" s="1" t="s">
        <v>188</v>
      </c>
      <c r="EI212" s="431">
        <v>294.25</v>
      </c>
      <c r="EJ212" s="1" t="s">
        <v>190</v>
      </c>
      <c r="EK212" s="431">
        <v>189.9</v>
      </c>
      <c r="EL212" s="1" t="s">
        <v>186</v>
      </c>
      <c r="EM212" s="496">
        <v>119.09999999999945</v>
      </c>
      <c r="EN212" s="1" t="s">
        <v>187</v>
      </c>
      <c r="EO212" s="213"/>
      <c r="EP212" s="1" t="s">
        <v>188</v>
      </c>
      <c r="ER212" s="431">
        <v>51.9</v>
      </c>
      <c r="ES212" s="1" t="s">
        <v>190</v>
      </c>
      <c r="ET212" s="431">
        <v>286.5</v>
      </c>
      <c r="EU212" s="1" t="s">
        <v>186</v>
      </c>
      <c r="EV212" s="168">
        <v>424.49999999999909</v>
      </c>
      <c r="EW212" s="1" t="s">
        <v>187</v>
      </c>
      <c r="EX212" s="168"/>
      <c r="EY212" s="1" t="s">
        <v>188</v>
      </c>
      <c r="FA212" s="431">
        <v>164.4</v>
      </c>
      <c r="FB212" s="1" t="s">
        <v>190</v>
      </c>
      <c r="FC212" s="431">
        <v>382.5</v>
      </c>
      <c r="FD212" s="1" t="s">
        <v>186</v>
      </c>
      <c r="FE212" s="496">
        <v>438.19999999999709</v>
      </c>
      <c r="FF212" s="1" t="s">
        <v>187</v>
      </c>
      <c r="FG212" s="427">
        <v>218.5</v>
      </c>
      <c r="FH212" s="432" t="s">
        <v>188</v>
      </c>
      <c r="FJ212" s="431">
        <v>121.5</v>
      </c>
      <c r="FK212" s="1" t="s">
        <v>190</v>
      </c>
      <c r="FL212" s="431">
        <v>488.2</v>
      </c>
      <c r="FM212" s="1" t="s">
        <v>186</v>
      </c>
      <c r="FN212" s="496">
        <v>284.30000000000109</v>
      </c>
      <c r="FO212" s="1" t="s">
        <v>187</v>
      </c>
      <c r="FP212" s="545">
        <v>537.29999999999927</v>
      </c>
      <c r="FQ212" s="432" t="s">
        <v>188</v>
      </c>
      <c r="FS212" s="431">
        <v>388.8</v>
      </c>
      <c r="FT212" s="1" t="s">
        <v>190</v>
      </c>
      <c r="FU212" s="431">
        <v>450.8</v>
      </c>
      <c r="FV212" s="1" t="s">
        <v>186</v>
      </c>
      <c r="FW212" s="496">
        <v>367.10000000000218</v>
      </c>
      <c r="FX212" s="1" t="s">
        <v>187</v>
      </c>
      <c r="FY212" s="213"/>
      <c r="FZ212" s="1" t="s">
        <v>188</v>
      </c>
      <c r="GB212" s="431">
        <v>191.25</v>
      </c>
      <c r="GC212" s="1" t="s">
        <v>190</v>
      </c>
      <c r="GD212" s="431">
        <v>278.7</v>
      </c>
      <c r="GE212" s="1" t="s">
        <v>186</v>
      </c>
      <c r="GF212" s="168">
        <v>150.00000000000364</v>
      </c>
      <c r="GG212" s="1" t="s">
        <v>187</v>
      </c>
      <c r="GH212" s="168"/>
      <c r="GI212" s="1" t="s">
        <v>188</v>
      </c>
      <c r="GK212" s="431">
        <v>3335.7</v>
      </c>
      <c r="GL212" s="1" t="s">
        <v>190</v>
      </c>
      <c r="GM212" s="431">
        <v>2188.8000000000002</v>
      </c>
      <c r="GN212" s="1" t="s">
        <v>186</v>
      </c>
      <c r="GO212" s="496">
        <v>2463.600000000004</v>
      </c>
      <c r="GP212" s="1" t="s">
        <v>187</v>
      </c>
      <c r="GQ212" s="545">
        <v>890.30000000000109</v>
      </c>
      <c r="GR212" s="432" t="s">
        <v>188</v>
      </c>
      <c r="GT212" s="431">
        <v>241.7</v>
      </c>
      <c r="GU212" s="1" t="s">
        <v>190</v>
      </c>
      <c r="GV212" s="431">
        <v>236.2</v>
      </c>
      <c r="GW212" s="1" t="s">
        <v>186</v>
      </c>
      <c r="GX212" s="496">
        <v>338.80000000000291</v>
      </c>
      <c r="GY212" s="1" t="s">
        <v>187</v>
      </c>
      <c r="GZ212" s="213"/>
      <c r="HA212" s="1" t="s">
        <v>188</v>
      </c>
      <c r="HC212">
        <v>505.1</v>
      </c>
      <c r="HD212" s="1" t="s">
        <v>190</v>
      </c>
      <c r="HE212">
        <v>490.1</v>
      </c>
      <c r="HF212" s="1" t="s">
        <v>186</v>
      </c>
      <c r="HG212" s="168">
        <v>455.00000000000182</v>
      </c>
      <c r="HH212" s="1" t="s">
        <v>187</v>
      </c>
      <c r="HI212" s="168">
        <v>834.19999999999982</v>
      </c>
      <c r="HJ212" s="1" t="s">
        <v>188</v>
      </c>
      <c r="HL212" s="431">
        <v>438.8</v>
      </c>
      <c r="HM212" s="1" t="s">
        <v>190</v>
      </c>
      <c r="HN212" s="431">
        <v>827.4</v>
      </c>
      <c r="HO212" s="1" t="s">
        <v>186</v>
      </c>
      <c r="HP212" s="496">
        <v>779.90000000000327</v>
      </c>
      <c r="HQ212" s="1" t="s">
        <v>187</v>
      </c>
      <c r="HR212" s="213"/>
      <c r="HS212" s="1" t="s">
        <v>188</v>
      </c>
      <c r="HU212" s="431">
        <v>2382.5</v>
      </c>
      <c r="HV212" s="1" t="s">
        <v>190</v>
      </c>
      <c r="HW212" s="431">
        <v>4128.8</v>
      </c>
      <c r="HX212" s="1" t="s">
        <v>186</v>
      </c>
      <c r="HY212" s="496">
        <v>3955.0000000000055</v>
      </c>
      <c r="HZ212" s="1" t="s">
        <v>187</v>
      </c>
      <c r="IA212" s="545">
        <v>3362.1000000000004</v>
      </c>
      <c r="IB212" s="432" t="s">
        <v>188</v>
      </c>
      <c r="ID212" s="431">
        <v>129.69999999999999</v>
      </c>
      <c r="IE212" s="1" t="s">
        <v>190</v>
      </c>
      <c r="IF212" s="431">
        <v>156.80000000000001</v>
      </c>
      <c r="IG212" s="1" t="s">
        <v>186</v>
      </c>
      <c r="IH212" s="496">
        <v>57.299999999999272</v>
      </c>
      <c r="II212" s="1" t="s">
        <v>187</v>
      </c>
      <c r="IJ212" s="213"/>
      <c r="IK212" s="1" t="s">
        <v>188</v>
      </c>
      <c r="IM212" s="431">
        <v>287.2</v>
      </c>
      <c r="IN212" s="1" t="s">
        <v>190</v>
      </c>
      <c r="IO212" s="431">
        <v>366.7</v>
      </c>
      <c r="IP212" s="1" t="s">
        <v>186</v>
      </c>
      <c r="IQ212" s="168">
        <v>199.30000000000291</v>
      </c>
      <c r="IR212" s="1" t="s">
        <v>187</v>
      </c>
      <c r="IS212" s="168"/>
      <c r="IT212" s="1" t="s">
        <v>188</v>
      </c>
      <c r="IV212">
        <v>662.6</v>
      </c>
      <c r="IW212" s="1" t="s">
        <v>190</v>
      </c>
      <c r="IX212">
        <v>116</v>
      </c>
      <c r="IY212" s="1" t="s">
        <v>186</v>
      </c>
      <c r="IZ212" s="213">
        <v>257.50000000000364</v>
      </c>
      <c r="JA212" s="1" t="s">
        <v>187</v>
      </c>
      <c r="JB212" s="168">
        <v>417.80000000000018</v>
      </c>
      <c r="JC212" s="1" t="s">
        <v>188</v>
      </c>
      <c r="JE212" s="431">
        <v>707.1</v>
      </c>
      <c r="JF212" s="1" t="s">
        <v>190</v>
      </c>
      <c r="JG212" s="431">
        <v>212.9</v>
      </c>
      <c r="JH212" s="1" t="s">
        <v>186</v>
      </c>
      <c r="JI212" s="496">
        <v>276.5</v>
      </c>
      <c r="JJ212" s="1" t="s">
        <v>187</v>
      </c>
      <c r="JK212" s="427">
        <v>352</v>
      </c>
      <c r="JL212" s="432" t="s">
        <v>188</v>
      </c>
      <c r="JN212" s="431">
        <v>486.2</v>
      </c>
      <c r="JO212" s="1" t="s">
        <v>190</v>
      </c>
      <c r="JP212" s="431">
        <v>371.5</v>
      </c>
      <c r="JQ212" s="1" t="s">
        <v>186</v>
      </c>
      <c r="JR212" s="496">
        <v>130.50000000000728</v>
      </c>
      <c r="JS212" s="1" t="s">
        <v>187</v>
      </c>
      <c r="JT212" s="213"/>
      <c r="JU212" s="1" t="s">
        <v>188</v>
      </c>
      <c r="JW212" s="431">
        <v>2362.8000000000002</v>
      </c>
      <c r="JX212" s="1" t="s">
        <v>190</v>
      </c>
      <c r="JY212" s="431">
        <v>2489.6</v>
      </c>
      <c r="JZ212" s="1" t="s">
        <v>186</v>
      </c>
      <c r="KA212" s="168">
        <v>2158.0000000000073</v>
      </c>
      <c r="KB212" s="1" t="s">
        <v>187</v>
      </c>
      <c r="KC212" s="545">
        <v>2637.3999999999978</v>
      </c>
      <c r="KD212" s="432" t="s">
        <v>188</v>
      </c>
      <c r="KF212">
        <v>367.5</v>
      </c>
      <c r="KG212" s="1" t="s">
        <v>190</v>
      </c>
      <c r="KH212">
        <v>160.80000000000001</v>
      </c>
      <c r="KI212" s="1" t="s">
        <v>186</v>
      </c>
      <c r="KJ212" s="168">
        <v>189.80000000000655</v>
      </c>
      <c r="KK212" s="1" t="s">
        <v>187</v>
      </c>
      <c r="KL212" s="213">
        <v>0</v>
      </c>
      <c r="KM212" s="1" t="s">
        <v>188</v>
      </c>
      <c r="KO212" s="431">
        <v>432</v>
      </c>
      <c r="KP212" s="1" t="s">
        <v>190</v>
      </c>
      <c r="KQ212" s="431">
        <v>177.6</v>
      </c>
      <c r="KR212" s="1" t="s">
        <v>186</v>
      </c>
      <c r="KS212" s="496">
        <v>349.00000000000728</v>
      </c>
      <c r="KT212" s="1" t="s">
        <v>187</v>
      </c>
      <c r="KU212" s="213"/>
      <c r="KV212" s="1" t="s">
        <v>188</v>
      </c>
      <c r="KX212" s="431">
        <v>191.5</v>
      </c>
      <c r="KY212" s="1" t="s">
        <v>190</v>
      </c>
      <c r="KZ212" s="431">
        <v>286</v>
      </c>
      <c r="LA212" s="1" t="s">
        <v>186</v>
      </c>
      <c r="LB212" s="168">
        <v>76.200000000008004</v>
      </c>
      <c r="LC212" s="1" t="s">
        <v>187</v>
      </c>
      <c r="LD212" s="168"/>
      <c r="LE212" s="1" t="s">
        <v>188</v>
      </c>
      <c r="LG212" s="431">
        <v>2.6</v>
      </c>
      <c r="LH212" s="1" t="s">
        <v>190</v>
      </c>
      <c r="LI212" s="431">
        <v>0</v>
      </c>
      <c r="LJ212" s="1" t="s">
        <v>186</v>
      </c>
      <c r="LK212" s="185">
        <v>75.699999999998909</v>
      </c>
      <c r="LL212" s="1" t="s">
        <v>187</v>
      </c>
      <c r="LM212" s="185"/>
      <c r="LN212" s="1" t="s">
        <v>188</v>
      </c>
      <c r="LP212">
        <v>333.5</v>
      </c>
      <c r="LQ212" s="1" t="s">
        <v>190</v>
      </c>
      <c r="LR212">
        <v>153.4</v>
      </c>
      <c r="LS212" s="1" t="s">
        <v>186</v>
      </c>
      <c r="LT212" s="168">
        <v>407.40000000000509</v>
      </c>
      <c r="LU212" s="1" t="s">
        <v>187</v>
      </c>
      <c r="LV212" s="168">
        <v>393.00000000000045</v>
      </c>
      <c r="LW212" s="1" t="s">
        <v>188</v>
      </c>
      <c r="LY212" s="431">
        <v>161.9</v>
      </c>
      <c r="LZ212" s="1" t="s">
        <v>190</v>
      </c>
      <c r="MA212" s="431">
        <v>217.2</v>
      </c>
      <c r="MB212" s="1" t="s">
        <v>186</v>
      </c>
      <c r="MC212" s="168">
        <v>499.80000000000655</v>
      </c>
      <c r="MD212" s="1" t="s">
        <v>187</v>
      </c>
      <c r="ME212" s="168"/>
      <c r="MF212" s="1" t="s">
        <v>188</v>
      </c>
      <c r="MH212" s="431">
        <v>904</v>
      </c>
      <c r="MI212" s="1" t="s">
        <v>190</v>
      </c>
      <c r="MJ212" s="431">
        <v>675.4</v>
      </c>
      <c r="MK212" s="1" t="s">
        <v>186</v>
      </c>
      <c r="ML212" s="466">
        <v>624.60000000000946</v>
      </c>
      <c r="MM212" s="1" t="s">
        <v>187</v>
      </c>
      <c r="MN212" s="588">
        <v>855.49999999999818</v>
      </c>
      <c r="MO212" s="432" t="s">
        <v>188</v>
      </c>
      <c r="MQ212" s="431">
        <v>338.25</v>
      </c>
      <c r="MR212" s="1" t="s">
        <v>190</v>
      </c>
      <c r="MS212" s="431">
        <v>279</v>
      </c>
      <c r="MT212" s="1" t="s">
        <v>186</v>
      </c>
      <c r="MU212" s="431">
        <v>244.50000000000728</v>
      </c>
      <c r="MV212" s="1" t="s">
        <v>187</v>
      </c>
      <c r="MW212" s="545">
        <v>278.50000000000364</v>
      </c>
      <c r="MX212" s="432" t="s">
        <v>188</v>
      </c>
    </row>
    <row r="213" spans="1:363" ht="18">
      <c r="A213" s="128" t="s">
        <v>2987</v>
      </c>
      <c r="B213" s="69">
        <f>SUM(D213:AAP213)</f>
        <v>44816.712500000096</v>
      </c>
      <c r="D213"/>
      <c r="E213" s="10">
        <f>D212*0.25</f>
        <v>215.95</v>
      </c>
      <c r="G213" s="10">
        <f>F212*0.5</f>
        <v>161.55000000000001</v>
      </c>
      <c r="I213" s="10">
        <f>H212*0.75</f>
        <v>322.875</v>
      </c>
      <c r="K213" s="10">
        <f>J212*1</f>
        <v>147.80000000000001</v>
      </c>
      <c r="N213" s="10">
        <f>M212*0.25</f>
        <v>38.125</v>
      </c>
      <c r="P213" s="10">
        <f>O212*0.5</f>
        <v>22.5</v>
      </c>
      <c r="R213" s="10">
        <f>Q212*0.75</f>
        <v>83.25</v>
      </c>
      <c r="T213" s="10">
        <f>S212*1</f>
        <v>101</v>
      </c>
      <c r="W213" s="10">
        <f>V212*0.25</f>
        <v>131.44999999999999</v>
      </c>
      <c r="Y213" s="10">
        <f>X212*0.5</f>
        <v>196</v>
      </c>
      <c r="Z213" s="165"/>
      <c r="AA213" s="10">
        <f>Z212*0.75</f>
        <v>629.47500000000014</v>
      </c>
      <c r="AC213" s="10">
        <f>AB212*1</f>
        <v>487.99999999999955</v>
      </c>
      <c r="AF213" s="10">
        <f>AE212*0.25</f>
        <v>109.625</v>
      </c>
      <c r="AH213" s="10">
        <f>AG212*0.5</f>
        <v>57.25</v>
      </c>
      <c r="AI213" s="165"/>
      <c r="AJ213" s="10">
        <f>AI212*0.75</f>
        <v>24.300000000000239</v>
      </c>
      <c r="AK213" s="165"/>
      <c r="AL213" s="10">
        <f>AK212*1</f>
        <v>247.49999999999955</v>
      </c>
      <c r="AO213" s="10">
        <f>AN212*0.25</f>
        <v>54.375</v>
      </c>
      <c r="AQ213" s="10">
        <f>AP212*0.5</f>
        <v>56.45</v>
      </c>
      <c r="AR213" s="165"/>
      <c r="AS213" s="10">
        <f>AR212*0.75</f>
        <v>157.12499999999949</v>
      </c>
      <c r="AT213" s="165"/>
      <c r="AU213" s="10">
        <f>AT212*1</f>
        <v>114.30000000000064</v>
      </c>
      <c r="AW213" s="31"/>
      <c r="AX213" s="10">
        <f>AW212*0.25</f>
        <v>106.1875</v>
      </c>
      <c r="AZ213" s="10">
        <f>AY212*0.5</f>
        <v>179.3</v>
      </c>
      <c r="BA213" s="165"/>
      <c r="BB213" s="10">
        <f>BA212*0.75</f>
        <v>346.27499999999986</v>
      </c>
      <c r="BD213" s="10">
        <f>BC212*1</f>
        <v>305.40000000000009</v>
      </c>
      <c r="BG213" s="10">
        <f>BF212*0.25</f>
        <v>202.42500000000001</v>
      </c>
      <c r="BI213" s="10">
        <f>BH212*0.5</f>
        <v>202.3</v>
      </c>
      <c r="BJ213" s="165"/>
      <c r="BK213" s="10">
        <f>BJ212*0.75</f>
        <v>489.90000000000089</v>
      </c>
      <c r="BM213" s="10">
        <f>BL212*1</f>
        <v>681.29999999999836</v>
      </c>
      <c r="BP213" s="10">
        <f>BO212*0.25</f>
        <v>126.25</v>
      </c>
      <c r="BR213" s="10">
        <f>BQ212*0.5</f>
        <v>221.05</v>
      </c>
      <c r="BT213" s="10">
        <f>BS212*0.75</f>
        <v>353.55000000000041</v>
      </c>
      <c r="BV213" s="10">
        <f>BU212*1</f>
        <v>313.50000000000045</v>
      </c>
      <c r="BX213" s="173"/>
      <c r="BY213" s="10">
        <f>BX212*0.25</f>
        <v>2.6249999999997726</v>
      </c>
      <c r="BZ213" s="173"/>
      <c r="CA213" s="10">
        <f>BZ212*0.5</f>
        <v>0</v>
      </c>
      <c r="CB213" s="177"/>
      <c r="CC213" s="10">
        <f>CB212*0.75</f>
        <v>284.85000000000002</v>
      </c>
      <c r="CD213" s="177"/>
      <c r="CE213" s="437">
        <f>CD212*1</f>
        <v>69.900000000003274</v>
      </c>
      <c r="CG213" s="431"/>
      <c r="CH213" s="10">
        <f>CG212*0.25</f>
        <v>74.025000000000006</v>
      </c>
      <c r="CI213" s="431"/>
      <c r="CJ213" s="10">
        <f>CI212*0.5</f>
        <v>131.6</v>
      </c>
      <c r="CK213" s="165"/>
      <c r="CL213" s="10">
        <f>CK212*0.75</f>
        <v>546.82500000000027</v>
      </c>
      <c r="CM213" s="165"/>
      <c r="CN213" s="10">
        <f>CM212*1</f>
        <v>0</v>
      </c>
      <c r="CP213" s="431"/>
      <c r="CQ213" s="10">
        <f>CP212*0.25</f>
        <v>50.325000000000003</v>
      </c>
      <c r="CR213" s="431"/>
      <c r="CS213" s="10">
        <f>CR212*0.5</f>
        <v>42.6</v>
      </c>
      <c r="CT213" s="165"/>
      <c r="CU213" s="10">
        <f>CT212*0.75</f>
        <v>53.100000000000136</v>
      </c>
      <c r="CV213" s="165"/>
      <c r="CW213" s="10">
        <f>CV212*1</f>
        <v>0</v>
      </c>
      <c r="CY213" s="431"/>
      <c r="CZ213" s="10">
        <f>CY212*0.25</f>
        <v>109.83750000000001</v>
      </c>
      <c r="DA213" s="431"/>
      <c r="DB213" s="10">
        <f>DA212*0.5</f>
        <v>218.2</v>
      </c>
      <c r="DC213" s="165"/>
      <c r="DD213" s="10">
        <f>DC212*0.75</f>
        <v>266.17500000000109</v>
      </c>
      <c r="DE213" s="165"/>
      <c r="DF213" s="437">
        <f>DE212*1</f>
        <v>294</v>
      </c>
      <c r="DH213" s="431"/>
      <c r="DI213" s="10">
        <f>DH212*0.25</f>
        <v>28.375</v>
      </c>
      <c r="DJ213" s="431"/>
      <c r="DK213" s="10">
        <f>DJ212*0.5</f>
        <v>33.85</v>
      </c>
      <c r="DL213" s="165"/>
      <c r="DM213" s="10">
        <f>DL212*0.75</f>
        <v>205.72500000000082</v>
      </c>
      <c r="DN213" s="165"/>
      <c r="DO213" s="10">
        <f>DN212*1</f>
        <v>0</v>
      </c>
      <c r="DQ213" s="431"/>
      <c r="DR213" s="10">
        <f>DQ212*0.25</f>
        <v>58.125</v>
      </c>
      <c r="DS213" s="431"/>
      <c r="DT213" s="10">
        <f>DS212*0.5</f>
        <v>82.65</v>
      </c>
      <c r="DU213" s="165"/>
      <c r="DV213" s="10">
        <f>DU212*0.75</f>
        <v>245.17500000000041</v>
      </c>
      <c r="DW213" s="165"/>
      <c r="DX213" s="437">
        <f>DW212*1</f>
        <v>352.40000000000146</v>
      </c>
      <c r="DZ213" s="431"/>
      <c r="EA213" s="10">
        <f>DZ212*0.25</f>
        <v>24.5</v>
      </c>
      <c r="EB213" s="431"/>
      <c r="EC213" s="10">
        <f>EB212*0.5</f>
        <v>263.14999999999998</v>
      </c>
      <c r="ED213" s="31"/>
      <c r="EE213" s="10">
        <f>ED212*0.75</f>
        <v>548.47500000000014</v>
      </c>
      <c r="EF213" s="31"/>
      <c r="EG213" s="10">
        <f>EF212*1</f>
        <v>0</v>
      </c>
      <c r="EI213" s="431"/>
      <c r="EJ213" s="10">
        <f>EI212*0.25</f>
        <v>73.5625</v>
      </c>
      <c r="EK213" s="431"/>
      <c r="EL213" s="10">
        <f>EK212*0.5</f>
        <v>94.95</v>
      </c>
      <c r="EM213" s="165"/>
      <c r="EN213" s="10">
        <f>EM212*0.75</f>
        <v>89.324999999999591</v>
      </c>
      <c r="EO213" s="165"/>
      <c r="EP213" s="10">
        <f>EO212*1</f>
        <v>0</v>
      </c>
      <c r="ER213" s="431"/>
      <c r="ES213" s="10">
        <f>ER212*0.25</f>
        <v>12.975</v>
      </c>
      <c r="ET213" s="431"/>
      <c r="EU213" s="10">
        <f>ET212*0.5</f>
        <v>143.25</v>
      </c>
      <c r="EV213" s="165"/>
      <c r="EW213" s="10">
        <f>EV212*0.75</f>
        <v>318.37499999999932</v>
      </c>
      <c r="EX213" s="165"/>
      <c r="EY213" s="10">
        <f>EX212*1</f>
        <v>0</v>
      </c>
      <c r="FA213" s="431"/>
      <c r="FB213" s="10">
        <f>FA212*0.25</f>
        <v>41.1</v>
      </c>
      <c r="FC213" s="431"/>
      <c r="FD213" s="10">
        <f>FC212*0.5</f>
        <v>191.25</v>
      </c>
      <c r="FE213" s="31"/>
      <c r="FF213" s="10">
        <f>FE212*0.75</f>
        <v>328.64999999999782</v>
      </c>
      <c r="FG213" s="31"/>
      <c r="FH213" s="437">
        <f>FG212*1</f>
        <v>218.5</v>
      </c>
      <c r="FJ213" s="431"/>
      <c r="FK213" s="10">
        <f>FJ212*0.25</f>
        <v>30.375</v>
      </c>
      <c r="FL213" s="431"/>
      <c r="FM213" s="10">
        <f>FL212*0.5</f>
        <v>244.1</v>
      </c>
      <c r="FN213" s="165"/>
      <c r="FO213" s="10">
        <f>FN212*0.75</f>
        <v>213.22500000000082</v>
      </c>
      <c r="FP213" s="165"/>
      <c r="FQ213" s="437">
        <f>FP212*1</f>
        <v>537.29999999999927</v>
      </c>
      <c r="FS213" s="431"/>
      <c r="FT213" s="10">
        <f>FS212*0.25</f>
        <v>97.2</v>
      </c>
      <c r="FU213" s="431"/>
      <c r="FV213" s="10">
        <f>FU212*0.5</f>
        <v>225.4</v>
      </c>
      <c r="FW213" s="165"/>
      <c r="FX213" s="10">
        <f>FW212*0.75</f>
        <v>275.32500000000164</v>
      </c>
      <c r="FY213" s="165"/>
      <c r="FZ213" s="10">
        <f>FY212*1</f>
        <v>0</v>
      </c>
      <c r="GB213" s="431"/>
      <c r="GC213" s="10">
        <f>GB212*0.25</f>
        <v>47.8125</v>
      </c>
      <c r="GD213" s="431"/>
      <c r="GE213" s="10">
        <f>GD212*0.5</f>
        <v>139.35</v>
      </c>
      <c r="GF213" s="31"/>
      <c r="GG213" s="10">
        <f>GF212*0.75</f>
        <v>112.50000000000273</v>
      </c>
      <c r="GH213" s="31"/>
      <c r="GI213" s="10">
        <f>GH212*1</f>
        <v>0</v>
      </c>
      <c r="GK213" s="431"/>
      <c r="GL213" s="10">
        <f>GK212*0.25</f>
        <v>833.92499999999995</v>
      </c>
      <c r="GM213" s="431"/>
      <c r="GN213" s="10">
        <f>GM212*0.5</f>
        <v>1094.4000000000001</v>
      </c>
      <c r="GO213" s="165"/>
      <c r="GP213" s="10">
        <f>GO212*0.75</f>
        <v>1847.700000000003</v>
      </c>
      <c r="GQ213" s="165"/>
      <c r="GR213" s="437">
        <f>GQ212*1</f>
        <v>890.30000000000109</v>
      </c>
      <c r="GT213" s="431"/>
      <c r="GU213" s="10">
        <f>GT212*0.25</f>
        <v>60.424999999999997</v>
      </c>
      <c r="GV213" s="431"/>
      <c r="GW213" s="10">
        <f>GV212*0.5</f>
        <v>118.1</v>
      </c>
      <c r="GX213" s="165"/>
      <c r="GY213" s="10">
        <f>GX212*0.75</f>
        <v>254.10000000000218</v>
      </c>
      <c r="GZ213" s="165"/>
      <c r="HA213" s="10">
        <f>GZ212*1</f>
        <v>0</v>
      </c>
      <c r="HD213" s="10">
        <f>HC212*0.25</f>
        <v>126.27500000000001</v>
      </c>
      <c r="HF213" s="10">
        <f>HE212*0.5</f>
        <v>245.05</v>
      </c>
      <c r="HH213" s="10">
        <f>HG212*0.75</f>
        <v>341.25000000000136</v>
      </c>
      <c r="HJ213" s="10">
        <f>HI212*1</f>
        <v>834.19999999999982</v>
      </c>
      <c r="HL213" s="431"/>
      <c r="HM213" s="10">
        <f>HL212*0.25</f>
        <v>109.7</v>
      </c>
      <c r="HN213" s="431"/>
      <c r="HO213" s="10">
        <f>HN212*0.5</f>
        <v>413.7</v>
      </c>
      <c r="HP213" s="431"/>
      <c r="HQ213" s="10">
        <f>HP212*0.75</f>
        <v>584.92500000000246</v>
      </c>
      <c r="HS213" s="10">
        <f>HR212*1</f>
        <v>0</v>
      </c>
      <c r="HU213" s="431"/>
      <c r="HV213" s="10">
        <f>HU212*0.25</f>
        <v>595.625</v>
      </c>
      <c r="HW213" s="431"/>
      <c r="HX213" s="10">
        <f>HW212*0.5</f>
        <v>2064.4</v>
      </c>
      <c r="HY213" s="431"/>
      <c r="HZ213" s="10">
        <f>HY212*0.75</f>
        <v>2966.2500000000041</v>
      </c>
      <c r="IB213" s="437">
        <f>IA212*1</f>
        <v>3362.1000000000004</v>
      </c>
      <c r="ID213" s="431"/>
      <c r="IE213" s="10">
        <f>ID212*0.25</f>
        <v>32.424999999999997</v>
      </c>
      <c r="IF213" s="431"/>
      <c r="IG213" s="10">
        <f>IF212*0.5</f>
        <v>78.400000000000006</v>
      </c>
      <c r="IH213" s="431"/>
      <c r="II213" s="10">
        <f>IH212*0.75</f>
        <v>42.974999999999454</v>
      </c>
      <c r="IK213" s="10">
        <f>IJ212*1</f>
        <v>0</v>
      </c>
      <c r="IM213" s="431"/>
      <c r="IN213" s="10">
        <f>IM212*0.25</f>
        <v>71.8</v>
      </c>
      <c r="IO213" s="431"/>
      <c r="IP213" s="10">
        <f>IO212*0.5</f>
        <v>183.35</v>
      </c>
      <c r="IQ213" s="431"/>
      <c r="IR213" s="10">
        <f>IQ212*0.75</f>
        <v>149.47500000000218</v>
      </c>
      <c r="IT213" s="10">
        <f>IS212*1</f>
        <v>0</v>
      </c>
      <c r="IW213" s="10">
        <f>IV212*0.25</f>
        <v>165.65</v>
      </c>
      <c r="IY213" s="10">
        <f>IX212*0.5</f>
        <v>58</v>
      </c>
      <c r="JA213" s="10">
        <f>IZ212*0.75</f>
        <v>193.12500000000273</v>
      </c>
      <c r="JC213" s="10">
        <f>JB212*1</f>
        <v>417.80000000000018</v>
      </c>
      <c r="JE213" s="431"/>
      <c r="JF213" s="10">
        <f>JE212*0.25</f>
        <v>176.77500000000001</v>
      </c>
      <c r="JG213" s="431"/>
      <c r="JH213" s="10">
        <f>JG212*0.5</f>
        <v>106.45</v>
      </c>
      <c r="JI213" s="431"/>
      <c r="JJ213" s="10">
        <f>JI212*0.75</f>
        <v>207.375</v>
      </c>
      <c r="JL213" s="437">
        <f>JK212*1</f>
        <v>352</v>
      </c>
      <c r="JN213" s="431"/>
      <c r="JO213" s="10">
        <f>JN212*0.25</f>
        <v>121.55</v>
      </c>
      <c r="JP213" s="431"/>
      <c r="JQ213" s="10">
        <f>JP212*0.5</f>
        <v>185.75</v>
      </c>
      <c r="JR213" s="431"/>
      <c r="JS213" s="10">
        <f>JR212*0.75</f>
        <v>97.875000000005457</v>
      </c>
      <c r="JU213" s="10">
        <f>JT212*1</f>
        <v>0</v>
      </c>
      <c r="JW213" s="431"/>
      <c r="JX213" s="10">
        <f>JW212*0.25</f>
        <v>590.70000000000005</v>
      </c>
      <c r="JY213" s="431"/>
      <c r="JZ213" s="10">
        <f>JY212*0.5</f>
        <v>1244.8</v>
      </c>
      <c r="KA213" s="431"/>
      <c r="KB213" s="10">
        <f>KA212*0.75</f>
        <v>1618.5000000000055</v>
      </c>
      <c r="KD213" s="437">
        <f t="shared" ref="KD213" si="68">KC212*1</f>
        <v>2637.3999999999978</v>
      </c>
      <c r="KG213" s="10">
        <f>KF212*0.25</f>
        <v>91.875</v>
      </c>
      <c r="KI213" s="10">
        <f>KH212*0.5</f>
        <v>80.400000000000006</v>
      </c>
      <c r="KK213" s="10">
        <f>KJ212*0.75</f>
        <v>142.35000000000491</v>
      </c>
      <c r="KM213" s="10">
        <f>KL212*1</f>
        <v>0</v>
      </c>
      <c r="KO213" s="431"/>
      <c r="KP213" s="10">
        <f>KO212*0.25</f>
        <v>108</v>
      </c>
      <c r="KQ213" s="431"/>
      <c r="KR213" s="10">
        <f>KQ212*0.5</f>
        <v>88.8</v>
      </c>
      <c r="KS213" s="431"/>
      <c r="KT213" s="10">
        <f>KS212*0.75</f>
        <v>261.75000000000546</v>
      </c>
      <c r="KV213" s="10">
        <f>KU212*1</f>
        <v>0</v>
      </c>
      <c r="KX213" s="431"/>
      <c r="KY213" s="10">
        <f>KX212*0.25</f>
        <v>47.875</v>
      </c>
      <c r="KZ213" s="431"/>
      <c r="LA213" s="10">
        <f>KZ212*0.5</f>
        <v>143</v>
      </c>
      <c r="LB213" s="431"/>
      <c r="LC213" s="10">
        <f>LB212*0.75</f>
        <v>57.150000000006003</v>
      </c>
      <c r="LE213" s="10">
        <f>LD212*1</f>
        <v>0</v>
      </c>
      <c r="LG213" s="431"/>
      <c r="LH213" s="10">
        <f>LG212*0.25</f>
        <v>0.65</v>
      </c>
      <c r="LI213" s="431"/>
      <c r="LJ213" s="10">
        <f>LI212*0.5</f>
        <v>0</v>
      </c>
      <c r="LK213" s="29"/>
      <c r="LL213" s="10">
        <f>LK212*0.75</f>
        <v>56.774999999999181</v>
      </c>
      <c r="LM213" s="29"/>
      <c r="LN213" s="10">
        <f>LM212*1</f>
        <v>0</v>
      </c>
      <c r="LQ213" s="10">
        <f>LP212*0.25</f>
        <v>83.375</v>
      </c>
      <c r="LS213" s="10">
        <f>LR212*0.5</f>
        <v>76.7</v>
      </c>
      <c r="LU213" s="10">
        <f>LT212*0.75</f>
        <v>305.55000000000382</v>
      </c>
      <c r="LW213" s="10">
        <f>LV212*1</f>
        <v>393.00000000000045</v>
      </c>
      <c r="LY213" s="431"/>
      <c r="LZ213" s="10">
        <f>LY212*0.25</f>
        <v>40.475000000000001</v>
      </c>
      <c r="MA213" s="431"/>
      <c r="MB213" s="10">
        <f>MA212*0.5</f>
        <v>108.6</v>
      </c>
      <c r="MC213" s="431"/>
      <c r="MD213" s="10">
        <f>MC212*0.75</f>
        <v>374.85000000000491</v>
      </c>
      <c r="MF213" s="10">
        <f>ME212*1</f>
        <v>0</v>
      </c>
      <c r="MH213" s="431"/>
      <c r="MI213" s="10">
        <f>MH212*0.25</f>
        <v>226</v>
      </c>
      <c r="MJ213" s="431"/>
      <c r="MK213" s="10">
        <f>MJ212*0.5</f>
        <v>337.7</v>
      </c>
      <c r="ML213" s="431"/>
      <c r="MM213" s="10">
        <f>ML212*0.75</f>
        <v>468.45000000000709</v>
      </c>
      <c r="MO213" s="437">
        <f>MN212*1</f>
        <v>855.49999999999818</v>
      </c>
      <c r="MQ213" s="431"/>
      <c r="MR213" s="10">
        <f>MQ212*0.25</f>
        <v>84.5625</v>
      </c>
      <c r="MS213" s="431"/>
      <c r="MT213" s="10">
        <f>MS212*0.5</f>
        <v>139.5</v>
      </c>
      <c r="MU213" s="431"/>
      <c r="MV213" s="10">
        <f>MU212*0.75</f>
        <v>183.37500000000546</v>
      </c>
      <c r="MX213" s="437">
        <f>MW212*1</f>
        <v>278.50000000000364</v>
      </c>
    </row>
    <row r="214" spans="1:363" s="60" customFormat="1" ht="15.75">
      <c r="A214" s="62"/>
      <c r="B214" s="381"/>
      <c r="C214" s="379"/>
      <c r="E214" s="380"/>
      <c r="G214" s="85"/>
      <c r="L214" s="379"/>
      <c r="N214" s="380"/>
      <c r="P214" s="85"/>
      <c r="U214" s="379"/>
      <c r="W214" s="380"/>
      <c r="Y214" s="85"/>
      <c r="Z214" s="382"/>
      <c r="AD214" s="379"/>
      <c r="AF214" s="380"/>
      <c r="AI214" s="382"/>
      <c r="AK214" s="382"/>
      <c r="AM214" s="379"/>
      <c r="AO214" s="380"/>
      <c r="AR214" s="382"/>
      <c r="AT214" s="382"/>
      <c r="AV214" s="379"/>
      <c r="AW214" s="235"/>
      <c r="AX214" s="380"/>
      <c r="AY214" s="235"/>
      <c r="BA214" s="382"/>
      <c r="BC214" s="382"/>
      <c r="BE214" s="379"/>
      <c r="BG214" s="380"/>
      <c r="BJ214" s="382"/>
      <c r="BN214" s="379"/>
      <c r="BP214" s="380"/>
      <c r="BW214" s="379"/>
      <c r="BX214" s="384"/>
      <c r="BY214" s="380"/>
      <c r="BZ214" s="384"/>
      <c r="CB214" s="385"/>
      <c r="CD214" s="385"/>
      <c r="CE214" s="456"/>
      <c r="CF214" s="379"/>
      <c r="CG214" s="456"/>
      <c r="CH214" s="380"/>
      <c r="CI214" s="456"/>
      <c r="CK214" s="382"/>
      <c r="CM214" s="382"/>
      <c r="CO214" s="379"/>
      <c r="CP214" s="456"/>
      <c r="CQ214" s="380"/>
      <c r="CR214" s="456"/>
      <c r="CT214" s="382"/>
      <c r="CV214" s="382"/>
      <c r="CX214" s="379"/>
      <c r="CY214" s="456"/>
      <c r="CZ214" s="380"/>
      <c r="DA214" s="456"/>
      <c r="DC214" s="382"/>
      <c r="DE214" s="382"/>
      <c r="DF214" s="456"/>
      <c r="DG214" s="379"/>
      <c r="DH214" s="456"/>
      <c r="DI214" s="380"/>
      <c r="DJ214" s="456"/>
      <c r="DL214" s="382"/>
      <c r="DN214" s="382"/>
      <c r="DP214" s="379"/>
      <c r="DQ214" s="456"/>
      <c r="DR214" s="380"/>
      <c r="DS214" s="456"/>
      <c r="DU214" s="382"/>
      <c r="DW214" s="382"/>
      <c r="DX214" s="456"/>
      <c r="DY214" s="379"/>
      <c r="DZ214" s="456"/>
      <c r="EA214" s="380"/>
      <c r="EB214" s="456"/>
      <c r="ED214" s="235"/>
      <c r="EF214" s="235"/>
      <c r="EH214" s="379"/>
      <c r="EI214" s="456"/>
      <c r="EJ214" s="380"/>
      <c r="EK214" s="456"/>
      <c r="EM214" s="382"/>
      <c r="EO214" s="382"/>
      <c r="EQ214" s="379"/>
      <c r="ER214" s="456"/>
      <c r="ES214" s="380"/>
      <c r="ET214" s="456"/>
      <c r="EV214" s="382"/>
      <c r="EX214" s="382"/>
      <c r="EZ214" s="379"/>
      <c r="FA214" s="456"/>
      <c r="FB214" s="380"/>
      <c r="FC214" s="456"/>
      <c r="FE214" s="235"/>
      <c r="FG214" s="235"/>
      <c r="FH214" s="456"/>
      <c r="FI214" s="379"/>
      <c r="FJ214" s="456"/>
      <c r="FK214" s="380"/>
      <c r="FL214" s="456"/>
      <c r="FN214" s="382"/>
      <c r="FP214" s="382"/>
      <c r="FQ214" s="456"/>
      <c r="FR214" s="379"/>
      <c r="FS214" s="456"/>
      <c r="FT214" s="380"/>
      <c r="FU214" s="456"/>
      <c r="FW214" s="382"/>
      <c r="FY214" s="382"/>
      <c r="GA214" s="379"/>
      <c r="GB214" s="456"/>
      <c r="GC214" s="380"/>
      <c r="GD214" s="456"/>
      <c r="GF214" s="235"/>
      <c r="GH214" s="235"/>
      <c r="GJ214" s="379"/>
      <c r="GK214" s="456"/>
      <c r="GL214" s="380"/>
      <c r="GM214" s="456"/>
      <c r="GO214" s="382"/>
      <c r="GQ214" s="382"/>
      <c r="GR214" s="456"/>
      <c r="GS214" s="379"/>
      <c r="GT214" s="456"/>
      <c r="GU214" s="380"/>
      <c r="GV214" s="456"/>
      <c r="GX214" s="382"/>
      <c r="GZ214" s="382"/>
      <c r="HB214" s="379"/>
      <c r="HD214" s="380"/>
      <c r="HK214" s="379"/>
      <c r="HL214" s="456"/>
      <c r="HM214" s="380"/>
      <c r="HN214" s="456"/>
      <c r="HP214" s="456"/>
      <c r="HT214" s="379"/>
      <c r="HU214" s="456"/>
      <c r="HV214" s="380"/>
      <c r="HW214" s="456"/>
      <c r="HY214" s="456"/>
      <c r="IB214" s="456"/>
      <c r="IC214" s="379"/>
      <c r="ID214" s="456"/>
      <c r="IE214" s="380"/>
      <c r="IF214" s="456"/>
      <c r="IH214" s="456"/>
      <c r="IL214" s="379"/>
      <c r="IM214" s="456"/>
      <c r="IN214" s="380"/>
      <c r="IO214" s="456"/>
      <c r="IQ214" s="456"/>
      <c r="IU214" s="379"/>
      <c r="IW214" s="380"/>
      <c r="JD214" s="379"/>
      <c r="JE214" s="456"/>
      <c r="JF214" s="380"/>
      <c r="JG214" s="456"/>
      <c r="JI214" s="456"/>
      <c r="JL214" s="456"/>
      <c r="JM214" s="379"/>
      <c r="JN214" s="456"/>
      <c r="JO214" s="380"/>
      <c r="JP214" s="456"/>
      <c r="JR214" s="456"/>
      <c r="JV214" s="379"/>
      <c r="JW214" s="456"/>
      <c r="JX214" s="380"/>
      <c r="JY214" s="456"/>
      <c r="KA214" s="456"/>
      <c r="KD214" s="456"/>
      <c r="KE214" s="379"/>
      <c r="KG214" s="380"/>
      <c r="KN214" s="379"/>
      <c r="KO214" s="456"/>
      <c r="KP214" s="380"/>
      <c r="KQ214" s="456"/>
      <c r="KS214" s="456"/>
      <c r="KW214" s="379"/>
      <c r="KX214" s="456"/>
      <c r="KY214" s="380"/>
      <c r="KZ214" s="456"/>
      <c r="LB214" s="456"/>
      <c r="LF214" s="379"/>
      <c r="LG214" s="456"/>
      <c r="LH214" s="380"/>
      <c r="LI214" s="456"/>
      <c r="LK214" s="383"/>
      <c r="LM214" s="383"/>
      <c r="LO214" s="379"/>
      <c r="LQ214" s="380"/>
      <c r="LX214" s="379"/>
      <c r="LY214" s="456"/>
      <c r="LZ214" s="380"/>
      <c r="MA214" s="456"/>
      <c r="MC214" s="456"/>
      <c r="MG214" s="379"/>
      <c r="MH214" s="456"/>
      <c r="MI214" s="380"/>
      <c r="MJ214" s="456"/>
      <c r="ML214" s="456"/>
      <c r="MO214" s="456"/>
      <c r="MP214" s="379"/>
      <c r="MQ214" s="456"/>
      <c r="MR214" s="380"/>
      <c r="MS214" s="456"/>
      <c r="MU214" s="456"/>
      <c r="MX214" s="456"/>
      <c r="MY214" s="379"/>
    </row>
    <row r="215" spans="1:363" ht="18">
      <c r="A215" s="60" t="s">
        <v>144</v>
      </c>
      <c r="B215" s="69"/>
      <c r="D215">
        <v>447.4</v>
      </c>
      <c r="E215" s="1" t="s">
        <v>190</v>
      </c>
      <c r="F215">
        <v>343.3</v>
      </c>
      <c r="G215" s="1" t="s">
        <v>186</v>
      </c>
      <c r="H215">
        <v>403.1</v>
      </c>
      <c r="I215" s="1" t="s">
        <v>187</v>
      </c>
      <c r="J215" s="157">
        <v>211.49999999999997</v>
      </c>
      <c r="K215" s="1" t="s">
        <v>188</v>
      </c>
      <c r="M215">
        <v>257</v>
      </c>
      <c r="N215" s="1" t="s">
        <v>190</v>
      </c>
      <c r="O215">
        <v>167.8</v>
      </c>
      <c r="P215" s="1" t="s">
        <v>186</v>
      </c>
      <c r="Q215">
        <v>21.5</v>
      </c>
      <c r="R215" s="1" t="s">
        <v>187</v>
      </c>
      <c r="S215" s="168">
        <v>55</v>
      </c>
      <c r="T215" s="1" t="s">
        <v>188</v>
      </c>
      <c r="V215">
        <v>635.79999999999995</v>
      </c>
      <c r="W215" s="1" t="s">
        <v>190</v>
      </c>
      <c r="X215">
        <v>463.4</v>
      </c>
      <c r="Y215" s="1" t="s">
        <v>186</v>
      </c>
      <c r="Z215" s="168">
        <v>580.60000000000059</v>
      </c>
      <c r="AA215" s="1" t="s">
        <v>187</v>
      </c>
      <c r="AB215" s="168">
        <v>310.79999999999973</v>
      </c>
      <c r="AC215" s="1" t="s">
        <v>188</v>
      </c>
      <c r="AE215">
        <v>501.6</v>
      </c>
      <c r="AF215" s="1" t="s">
        <v>190</v>
      </c>
      <c r="AG215">
        <v>58.5</v>
      </c>
      <c r="AH215" s="1" t="s">
        <v>186</v>
      </c>
      <c r="AI215" s="168">
        <v>123.7000000000005</v>
      </c>
      <c r="AJ215" s="1" t="s">
        <v>187</v>
      </c>
      <c r="AK215" s="168">
        <v>209.39999999999986</v>
      </c>
      <c r="AL215" s="1" t="s">
        <v>188</v>
      </c>
      <c r="AN215">
        <v>253</v>
      </c>
      <c r="AO215" s="1" t="s">
        <v>190</v>
      </c>
      <c r="AP215">
        <v>116.3</v>
      </c>
      <c r="AQ215" s="1" t="s">
        <v>186</v>
      </c>
      <c r="AR215" s="168">
        <v>124.79999999999995</v>
      </c>
      <c r="AS215" s="1" t="s">
        <v>187</v>
      </c>
      <c r="AT215" s="168">
        <v>412.89999999999918</v>
      </c>
      <c r="AU215" s="1" t="s">
        <v>188</v>
      </c>
      <c r="AW215" s="31">
        <v>450.55</v>
      </c>
      <c r="AX215" s="1" t="s">
        <v>190</v>
      </c>
      <c r="AY215" s="31">
        <v>570.20000000000005</v>
      </c>
      <c r="AZ215" s="1" t="s">
        <v>186</v>
      </c>
      <c r="BA215" s="168">
        <v>839.09999999999991</v>
      </c>
      <c r="BB215" s="1" t="s">
        <v>187</v>
      </c>
      <c r="BC215" s="168">
        <v>1012.1000000000001</v>
      </c>
      <c r="BD215" s="1" t="s">
        <v>188</v>
      </c>
      <c r="BF215">
        <v>671.3</v>
      </c>
      <c r="BG215" s="1" t="s">
        <v>190</v>
      </c>
      <c r="BH215">
        <v>453</v>
      </c>
      <c r="BI215" s="1" t="s">
        <v>186</v>
      </c>
      <c r="BJ215" s="168">
        <v>331.40000000000055</v>
      </c>
      <c r="BK215" s="1" t="s">
        <v>187</v>
      </c>
      <c r="BL215" s="168">
        <v>282.84999999999854</v>
      </c>
      <c r="BM215" s="1" t="s">
        <v>188</v>
      </c>
      <c r="BO215">
        <v>492.9</v>
      </c>
      <c r="BP215" s="1" t="s">
        <v>190</v>
      </c>
      <c r="BQ215">
        <v>454.3</v>
      </c>
      <c r="BR215" s="1" t="s">
        <v>186</v>
      </c>
      <c r="BS215" s="168">
        <v>462.50000000000045</v>
      </c>
      <c r="BT215" s="1" t="s">
        <v>187</v>
      </c>
      <c r="BU215" s="168">
        <v>621.40000000000055</v>
      </c>
      <c r="BV215" s="1" t="s">
        <v>188</v>
      </c>
      <c r="BX215" s="173">
        <v>82.3</v>
      </c>
      <c r="BY215" s="1" t="s">
        <v>190</v>
      </c>
      <c r="BZ215" s="173">
        <v>0</v>
      </c>
      <c r="CA215" s="1" t="s">
        <v>186</v>
      </c>
      <c r="CB215" s="177">
        <v>311</v>
      </c>
      <c r="CC215" s="1" t="s">
        <v>187</v>
      </c>
      <c r="CD215" s="427">
        <v>29.999999999996362</v>
      </c>
      <c r="CE215" s="432" t="s">
        <v>188</v>
      </c>
      <c r="CG215" s="431">
        <v>417</v>
      </c>
      <c r="CH215" s="1" t="s">
        <v>190</v>
      </c>
      <c r="CI215" s="431">
        <v>736.9</v>
      </c>
      <c r="CJ215" s="1" t="s">
        <v>186</v>
      </c>
      <c r="CK215" s="168">
        <v>974.50000000000182</v>
      </c>
      <c r="CL215" s="1" t="s">
        <v>187</v>
      </c>
      <c r="CM215" s="168"/>
      <c r="CN215" s="1" t="s">
        <v>188</v>
      </c>
      <c r="CP215" s="431">
        <v>385.1</v>
      </c>
      <c r="CQ215" s="1" t="s">
        <v>190</v>
      </c>
      <c r="CR215" s="431">
        <v>334.8</v>
      </c>
      <c r="CS215" s="1" t="s">
        <v>186</v>
      </c>
      <c r="CT215" s="168">
        <v>220.69999999999982</v>
      </c>
      <c r="CU215" s="1" t="s">
        <v>187</v>
      </c>
      <c r="CV215" s="168"/>
      <c r="CW215" s="1" t="s">
        <v>188</v>
      </c>
      <c r="CY215" s="431">
        <v>603.54999999999995</v>
      </c>
      <c r="CZ215" s="1" t="s">
        <v>190</v>
      </c>
      <c r="DA215" s="431">
        <v>403.4</v>
      </c>
      <c r="DB215" s="1" t="s">
        <v>186</v>
      </c>
      <c r="DC215" s="168">
        <v>220.00000000000182</v>
      </c>
      <c r="DD215" s="1" t="s">
        <v>187</v>
      </c>
      <c r="DE215" s="545">
        <v>114.49999999999636</v>
      </c>
      <c r="DF215" s="432" t="s">
        <v>188</v>
      </c>
      <c r="DH215" s="431">
        <v>219.5</v>
      </c>
      <c r="DI215" s="1" t="s">
        <v>190</v>
      </c>
      <c r="DJ215" s="431">
        <v>160.4</v>
      </c>
      <c r="DK215" s="1" t="s">
        <v>186</v>
      </c>
      <c r="DL215" s="168">
        <v>154.50000000000182</v>
      </c>
      <c r="DM215" s="1" t="s">
        <v>187</v>
      </c>
      <c r="DN215" s="168"/>
      <c r="DO215" s="1" t="s">
        <v>188</v>
      </c>
      <c r="DQ215" s="431">
        <v>354.5</v>
      </c>
      <c r="DR215" s="1" t="s">
        <v>190</v>
      </c>
      <c r="DS215" s="431">
        <v>250</v>
      </c>
      <c r="DT215" s="1" t="s">
        <v>186</v>
      </c>
      <c r="DU215" s="496">
        <v>360.70000000000255</v>
      </c>
      <c r="DV215" s="1" t="s">
        <v>187</v>
      </c>
      <c r="DW215" s="545">
        <v>309.19999999999709</v>
      </c>
      <c r="DX215" s="432" t="s">
        <v>188</v>
      </c>
      <c r="DZ215" s="431">
        <v>316.89999999999998</v>
      </c>
      <c r="EA215" s="1" t="s">
        <v>190</v>
      </c>
      <c r="EB215" s="431">
        <v>330.6</v>
      </c>
      <c r="EC215" s="1" t="s">
        <v>186</v>
      </c>
      <c r="ED215" s="168">
        <v>610.90000000000055</v>
      </c>
      <c r="EE215" s="1" t="s">
        <v>187</v>
      </c>
      <c r="EF215" s="168"/>
      <c r="EG215" s="1" t="s">
        <v>188</v>
      </c>
      <c r="EI215" s="431">
        <v>477.85</v>
      </c>
      <c r="EJ215" s="1" t="s">
        <v>190</v>
      </c>
      <c r="EK215" s="431">
        <v>389.7</v>
      </c>
      <c r="EL215" s="1" t="s">
        <v>186</v>
      </c>
      <c r="EM215" s="496">
        <v>96.200000000000728</v>
      </c>
      <c r="EN215" s="1" t="s">
        <v>187</v>
      </c>
      <c r="EO215" s="213"/>
      <c r="EP215" s="1" t="s">
        <v>188</v>
      </c>
      <c r="ER215" s="431">
        <v>264</v>
      </c>
      <c r="ES215" s="1" t="s">
        <v>190</v>
      </c>
      <c r="ET215" s="431">
        <v>193.7</v>
      </c>
      <c r="EU215" s="1" t="s">
        <v>186</v>
      </c>
      <c r="EV215" s="168">
        <v>351.00000000000091</v>
      </c>
      <c r="EW215" s="1" t="s">
        <v>187</v>
      </c>
      <c r="EX215" s="168"/>
      <c r="EY215" s="1" t="s">
        <v>188</v>
      </c>
      <c r="FA215" s="431">
        <v>202</v>
      </c>
      <c r="FB215" s="1" t="s">
        <v>190</v>
      </c>
      <c r="FC215" s="431">
        <v>203.5</v>
      </c>
      <c r="FD215" s="1" t="s">
        <v>186</v>
      </c>
      <c r="FE215" s="496">
        <v>320</v>
      </c>
      <c r="FF215" s="1" t="s">
        <v>187</v>
      </c>
      <c r="FG215" s="427">
        <v>65.299999999997453</v>
      </c>
      <c r="FH215" s="432" t="s">
        <v>188</v>
      </c>
      <c r="FJ215" s="431">
        <v>275.89999999999998</v>
      </c>
      <c r="FK215" s="1" t="s">
        <v>190</v>
      </c>
      <c r="FL215" s="431">
        <v>227.5</v>
      </c>
      <c r="FM215" s="1" t="s">
        <v>186</v>
      </c>
      <c r="FN215" s="496">
        <v>437.19999999999982</v>
      </c>
      <c r="FO215" s="1" t="s">
        <v>187</v>
      </c>
      <c r="FP215" s="545">
        <v>486.899999999996</v>
      </c>
      <c r="FQ215" s="432" t="s">
        <v>188</v>
      </c>
      <c r="FS215" s="431">
        <v>381.2</v>
      </c>
      <c r="FT215" s="1" t="s">
        <v>190</v>
      </c>
      <c r="FU215" s="431">
        <v>550.29999999999995</v>
      </c>
      <c r="FV215" s="1" t="s">
        <v>186</v>
      </c>
      <c r="FW215" s="496">
        <v>120.50000000000182</v>
      </c>
      <c r="FX215" s="1" t="s">
        <v>187</v>
      </c>
      <c r="FY215" s="213"/>
      <c r="FZ215" s="1" t="s">
        <v>188</v>
      </c>
      <c r="GB215" s="431">
        <v>289.85000000000002</v>
      </c>
      <c r="GC215" s="1" t="s">
        <v>190</v>
      </c>
      <c r="GD215" s="431">
        <v>203.5</v>
      </c>
      <c r="GE215" s="1" t="s">
        <v>186</v>
      </c>
      <c r="GF215" s="168">
        <v>131.30000000000109</v>
      </c>
      <c r="GG215" s="1" t="s">
        <v>187</v>
      </c>
      <c r="GH215" s="168"/>
      <c r="GI215" s="1" t="s">
        <v>188</v>
      </c>
      <c r="GK215" s="431">
        <v>4200.5</v>
      </c>
      <c r="GL215" s="1" t="s">
        <v>190</v>
      </c>
      <c r="GM215" s="431">
        <v>3037.1</v>
      </c>
      <c r="GN215" s="1" t="s">
        <v>186</v>
      </c>
      <c r="GO215" s="496">
        <v>2455.4000000000033</v>
      </c>
      <c r="GP215" s="1" t="s">
        <v>187</v>
      </c>
      <c r="GQ215" s="545">
        <v>1191.2999999999975</v>
      </c>
      <c r="GR215" s="432" t="s">
        <v>188</v>
      </c>
      <c r="GT215" s="431">
        <v>280.8</v>
      </c>
      <c r="GU215" s="1" t="s">
        <v>190</v>
      </c>
      <c r="GV215" s="431">
        <v>581.29999999999995</v>
      </c>
      <c r="GW215" s="1" t="s">
        <v>186</v>
      </c>
      <c r="GX215" s="496">
        <v>800.10000000000036</v>
      </c>
      <c r="GY215" s="1" t="s">
        <v>187</v>
      </c>
      <c r="GZ215" s="213"/>
      <c r="HA215" s="1" t="s">
        <v>188</v>
      </c>
      <c r="HC215">
        <v>459.2</v>
      </c>
      <c r="HD215" s="1" t="s">
        <v>190</v>
      </c>
      <c r="HE215">
        <v>488.6</v>
      </c>
      <c r="HF215" s="1" t="s">
        <v>186</v>
      </c>
      <c r="HG215" s="168">
        <v>697.00000000000182</v>
      </c>
      <c r="HH215" s="1" t="s">
        <v>187</v>
      </c>
      <c r="HI215" s="168">
        <v>865.39999999999964</v>
      </c>
      <c r="HJ215" s="1" t="s">
        <v>188</v>
      </c>
      <c r="HL215" s="431">
        <v>235.9</v>
      </c>
      <c r="HM215" s="1" t="s">
        <v>190</v>
      </c>
      <c r="HN215" s="431">
        <v>738.8</v>
      </c>
      <c r="HO215" s="1" t="s">
        <v>186</v>
      </c>
      <c r="HP215" s="496">
        <v>639.30000000000291</v>
      </c>
      <c r="HQ215" s="1" t="s">
        <v>187</v>
      </c>
      <c r="HR215" s="213"/>
      <c r="HS215" s="1" t="s">
        <v>188</v>
      </c>
      <c r="HU215" s="431">
        <v>3172.4</v>
      </c>
      <c r="HV215" s="1" t="s">
        <v>190</v>
      </c>
      <c r="HW215" s="431">
        <v>3867</v>
      </c>
      <c r="HX215" s="1" t="s">
        <v>186</v>
      </c>
      <c r="HY215" s="496">
        <v>3457.3000000000011</v>
      </c>
      <c r="HZ215" s="1" t="s">
        <v>187</v>
      </c>
      <c r="IA215" s="545">
        <v>3427.4999999999982</v>
      </c>
      <c r="IB215" s="432" t="s">
        <v>188</v>
      </c>
      <c r="ID215" s="431">
        <v>252</v>
      </c>
      <c r="IE215" s="1" t="s">
        <v>190</v>
      </c>
      <c r="IF215" s="431">
        <v>193.6</v>
      </c>
      <c r="IG215" s="1" t="s">
        <v>186</v>
      </c>
      <c r="IH215" s="496">
        <v>42.599999999998545</v>
      </c>
      <c r="II215" s="1" t="s">
        <v>187</v>
      </c>
      <c r="IJ215" s="213"/>
      <c r="IK215" s="1" t="s">
        <v>188</v>
      </c>
      <c r="IM215" s="431">
        <v>374.5</v>
      </c>
      <c r="IN215" s="1" t="s">
        <v>190</v>
      </c>
      <c r="IO215" s="431">
        <v>333</v>
      </c>
      <c r="IP215" s="1" t="s">
        <v>186</v>
      </c>
      <c r="IQ215" s="168">
        <v>247.70000000000073</v>
      </c>
      <c r="IR215" s="1" t="s">
        <v>187</v>
      </c>
      <c r="IS215" s="168"/>
      <c r="IT215" s="1" t="s">
        <v>188</v>
      </c>
      <c r="IV215">
        <v>660.6</v>
      </c>
      <c r="IW215" s="1" t="s">
        <v>190</v>
      </c>
      <c r="IX215">
        <v>401.2</v>
      </c>
      <c r="IY215" s="1" t="s">
        <v>186</v>
      </c>
      <c r="IZ215" s="213">
        <v>268.80000000000291</v>
      </c>
      <c r="JA215" s="1" t="s">
        <v>187</v>
      </c>
      <c r="JB215" s="168">
        <v>178.400000000001</v>
      </c>
      <c r="JC215" s="1" t="s">
        <v>188</v>
      </c>
      <c r="JE215" s="431">
        <v>779.6</v>
      </c>
      <c r="JF215" s="1" t="s">
        <v>190</v>
      </c>
      <c r="JG215" s="431">
        <v>438.6</v>
      </c>
      <c r="JH215" s="1" t="s">
        <v>186</v>
      </c>
      <c r="JI215" s="496">
        <v>399.60000000000218</v>
      </c>
      <c r="JJ215" s="1" t="s">
        <v>187</v>
      </c>
      <c r="JK215" s="427">
        <v>316.899999999996</v>
      </c>
      <c r="JL215" s="432" t="s">
        <v>188</v>
      </c>
      <c r="JN215" s="431">
        <v>319.5</v>
      </c>
      <c r="JO215" s="1" t="s">
        <v>190</v>
      </c>
      <c r="JP215" s="431">
        <v>316</v>
      </c>
      <c r="JQ215" s="1" t="s">
        <v>186</v>
      </c>
      <c r="JR215" s="496">
        <v>155.70000000000073</v>
      </c>
      <c r="JS215" s="1" t="s">
        <v>187</v>
      </c>
      <c r="JT215" s="213"/>
      <c r="JU215" s="1" t="s">
        <v>188</v>
      </c>
      <c r="JW215" s="431">
        <v>2707.9</v>
      </c>
      <c r="JX215" s="1" t="s">
        <v>190</v>
      </c>
      <c r="JY215" s="431">
        <v>2810.5</v>
      </c>
      <c r="JZ215" s="1" t="s">
        <v>186</v>
      </c>
      <c r="KA215" s="168">
        <v>3435.5000000000036</v>
      </c>
      <c r="KB215" s="1" t="s">
        <v>187</v>
      </c>
      <c r="KC215" s="545">
        <v>2517.9999999999764</v>
      </c>
      <c r="KD215" s="432" t="s">
        <v>188</v>
      </c>
      <c r="KF215">
        <v>415</v>
      </c>
      <c r="KG215" s="1" t="s">
        <v>190</v>
      </c>
      <c r="KH215">
        <v>306.5</v>
      </c>
      <c r="KI215" s="1" t="s">
        <v>186</v>
      </c>
      <c r="KJ215" s="168">
        <v>142.80000000000655</v>
      </c>
      <c r="KK215" s="1" t="s">
        <v>187</v>
      </c>
      <c r="KL215" s="213">
        <v>257.99999999999818</v>
      </c>
      <c r="KM215" s="1" t="s">
        <v>188</v>
      </c>
      <c r="KO215" s="431">
        <v>621.5</v>
      </c>
      <c r="KP215" s="1" t="s">
        <v>190</v>
      </c>
      <c r="KQ215" s="431">
        <v>305.10000000000002</v>
      </c>
      <c r="KR215" s="1" t="s">
        <v>186</v>
      </c>
      <c r="KS215" s="496">
        <v>149.90000000000509</v>
      </c>
      <c r="KT215" s="1" t="s">
        <v>187</v>
      </c>
      <c r="KU215" s="213"/>
      <c r="KV215" s="1" t="s">
        <v>188</v>
      </c>
      <c r="KX215" s="431">
        <v>589.6</v>
      </c>
      <c r="KY215" s="1" t="s">
        <v>190</v>
      </c>
      <c r="KZ215" s="431">
        <v>476.4</v>
      </c>
      <c r="LA215" s="1" t="s">
        <v>186</v>
      </c>
      <c r="LB215" s="168">
        <v>118.50000000001455</v>
      </c>
      <c r="LC215" s="1" t="s">
        <v>187</v>
      </c>
      <c r="LD215" s="168"/>
      <c r="LE215" s="1" t="s">
        <v>188</v>
      </c>
      <c r="LG215" s="431">
        <v>321</v>
      </c>
      <c r="LH215" s="1" t="s">
        <v>190</v>
      </c>
      <c r="LI215" s="431">
        <v>33.6</v>
      </c>
      <c r="LJ215" s="1" t="s">
        <v>186</v>
      </c>
      <c r="LK215" s="185">
        <v>79.800000000001091</v>
      </c>
      <c r="LL215" s="1" t="s">
        <v>187</v>
      </c>
      <c r="LM215" s="185"/>
      <c r="LN215" s="1" t="s">
        <v>188</v>
      </c>
      <c r="LP215">
        <v>446.7</v>
      </c>
      <c r="LQ215" s="1" t="s">
        <v>190</v>
      </c>
      <c r="LR215">
        <v>245.1</v>
      </c>
      <c r="LS215" s="1" t="s">
        <v>186</v>
      </c>
      <c r="LT215" s="168">
        <v>361.1000000000131</v>
      </c>
      <c r="LU215" s="1" t="s">
        <v>187</v>
      </c>
      <c r="LV215" s="168">
        <v>220.50000000000091</v>
      </c>
      <c r="LW215" s="1" t="s">
        <v>188</v>
      </c>
      <c r="LY215" s="431">
        <v>465.8</v>
      </c>
      <c r="LZ215" s="1" t="s">
        <v>190</v>
      </c>
      <c r="MA215" s="431">
        <v>404.2</v>
      </c>
      <c r="MB215" s="1" t="s">
        <v>186</v>
      </c>
      <c r="MC215" s="168">
        <v>350.10000000000946</v>
      </c>
      <c r="MD215" s="1" t="s">
        <v>187</v>
      </c>
      <c r="ME215" s="168"/>
      <c r="MF215" s="1" t="s">
        <v>188</v>
      </c>
      <c r="MH215" s="431">
        <v>1099.2</v>
      </c>
      <c r="MI215" s="1" t="s">
        <v>190</v>
      </c>
      <c r="MJ215" s="431">
        <v>682.6</v>
      </c>
      <c r="MK215" s="1" t="s">
        <v>186</v>
      </c>
      <c r="ML215" s="466">
        <v>696.40000000001965</v>
      </c>
      <c r="MM215" s="1" t="s">
        <v>187</v>
      </c>
      <c r="MN215" s="588">
        <v>1210.4999999999982</v>
      </c>
      <c r="MO215" s="432" t="s">
        <v>188</v>
      </c>
      <c r="MQ215" s="431">
        <v>262.25</v>
      </c>
      <c r="MR215" s="1" t="s">
        <v>190</v>
      </c>
      <c r="MS215" s="431">
        <v>308.5</v>
      </c>
      <c r="MT215" s="1" t="s">
        <v>186</v>
      </c>
      <c r="MU215" s="431">
        <v>361.00000000000364</v>
      </c>
      <c r="MV215" s="1" t="s">
        <v>187</v>
      </c>
      <c r="MW215" s="545">
        <v>362.99999999999636</v>
      </c>
      <c r="MX215" s="432" t="s">
        <v>188</v>
      </c>
    </row>
    <row r="216" spans="1:363" ht="18">
      <c r="A216" s="129" t="s">
        <v>2988</v>
      </c>
      <c r="B216" s="69">
        <f>SUM(D216:AAP216)</f>
        <v>48911.887500000041</v>
      </c>
      <c r="D216"/>
      <c r="E216" s="10">
        <f>D215*0.25</f>
        <v>111.85</v>
      </c>
      <c r="G216" s="10">
        <f>F215*0.5</f>
        <v>171.65</v>
      </c>
      <c r="I216" s="10">
        <f>H215*0.75</f>
        <v>302.32500000000005</v>
      </c>
      <c r="K216" s="10">
        <f>J215*1</f>
        <v>211.49999999999997</v>
      </c>
      <c r="N216" s="10">
        <f>M215*0.25</f>
        <v>64.25</v>
      </c>
      <c r="P216" s="10">
        <f>O215*0.5</f>
        <v>83.9</v>
      </c>
      <c r="R216" s="10">
        <f>Q215*0.75</f>
        <v>16.125</v>
      </c>
      <c r="T216" s="10">
        <f>S215*1</f>
        <v>55</v>
      </c>
      <c r="W216" s="10">
        <f>V215*0.25</f>
        <v>158.94999999999999</v>
      </c>
      <c r="Y216" s="10">
        <f>X215*0.5</f>
        <v>231.7</v>
      </c>
      <c r="Z216" s="29"/>
      <c r="AA216" s="10">
        <f>Z215*0.75</f>
        <v>435.45000000000044</v>
      </c>
      <c r="AB216" s="29"/>
      <c r="AC216" s="10">
        <f>AB215*1</f>
        <v>310.79999999999973</v>
      </c>
      <c r="AF216" s="10">
        <f>AE215*0.25</f>
        <v>125.4</v>
      </c>
      <c r="AH216" s="10">
        <f>AG215*0.5</f>
        <v>29.25</v>
      </c>
      <c r="AI216" s="165"/>
      <c r="AJ216" s="10">
        <f>AI215*0.75</f>
        <v>92.775000000000375</v>
      </c>
      <c r="AK216" s="165"/>
      <c r="AL216" s="10">
        <f>AK215*1</f>
        <v>209.39999999999986</v>
      </c>
      <c r="AO216" s="10">
        <f>AN215*0.25</f>
        <v>63.25</v>
      </c>
      <c r="AQ216" s="10">
        <f>AP215*0.5</f>
        <v>58.15</v>
      </c>
      <c r="AR216" s="165"/>
      <c r="AS216" s="10">
        <f>AR215*0.75</f>
        <v>93.599999999999966</v>
      </c>
      <c r="AT216" s="165"/>
      <c r="AU216" s="10">
        <f>AT215*1</f>
        <v>412.89999999999918</v>
      </c>
      <c r="AW216" s="31"/>
      <c r="AX216" s="10">
        <f>AW215*0.25</f>
        <v>112.6375</v>
      </c>
      <c r="AZ216" s="10">
        <f>AY215*0.5</f>
        <v>285.10000000000002</v>
      </c>
      <c r="BA216" s="165"/>
      <c r="BB216" s="10">
        <f>BA215*0.75</f>
        <v>629.32499999999993</v>
      </c>
      <c r="BD216" s="10">
        <f>BC215*1</f>
        <v>1012.1000000000001</v>
      </c>
      <c r="BG216" s="10">
        <f>BF215*0.25</f>
        <v>167.82499999999999</v>
      </c>
      <c r="BI216" s="10">
        <f>BH215*0.5</f>
        <v>226.5</v>
      </c>
      <c r="BJ216" s="165"/>
      <c r="BK216" s="10">
        <f>BJ215*0.75</f>
        <v>248.55000000000041</v>
      </c>
      <c r="BM216" s="10">
        <f>BL215*1</f>
        <v>282.84999999999854</v>
      </c>
      <c r="BP216" s="10">
        <f>BO215*0.25</f>
        <v>123.22499999999999</v>
      </c>
      <c r="BR216" s="10">
        <f>BQ215*0.5</f>
        <v>227.15</v>
      </c>
      <c r="BT216" s="10">
        <f>BS215*0.75</f>
        <v>346.87500000000034</v>
      </c>
      <c r="BV216" s="10">
        <f>BU215*1</f>
        <v>621.40000000000055</v>
      </c>
      <c r="BX216" s="173"/>
      <c r="BY216" s="10">
        <f>BX215*0.25</f>
        <v>20.574999999999999</v>
      </c>
      <c r="BZ216" s="173"/>
      <c r="CA216" s="10">
        <f>BZ215*0.5</f>
        <v>0</v>
      </c>
      <c r="CB216" s="177"/>
      <c r="CC216" s="10">
        <f>CB215*0.75</f>
        <v>233.25</v>
      </c>
      <c r="CD216" s="177"/>
      <c r="CE216" s="437">
        <f>CD215*1</f>
        <v>29.999999999996362</v>
      </c>
      <c r="CG216" s="431"/>
      <c r="CH216" s="10">
        <f>CG215*0.25</f>
        <v>104.25</v>
      </c>
      <c r="CI216" s="431"/>
      <c r="CJ216" s="10">
        <f>CI215*0.5</f>
        <v>368.45</v>
      </c>
      <c r="CK216" s="165"/>
      <c r="CL216" s="10">
        <f>CK215*0.75</f>
        <v>730.87500000000136</v>
      </c>
      <c r="CM216" s="165"/>
      <c r="CN216" s="10">
        <f>CM215*1</f>
        <v>0</v>
      </c>
      <c r="CP216" s="431"/>
      <c r="CQ216" s="10">
        <f>CP215*0.25</f>
        <v>96.275000000000006</v>
      </c>
      <c r="CR216" s="431"/>
      <c r="CS216" s="10">
        <f>CR215*0.5</f>
        <v>167.4</v>
      </c>
      <c r="CT216" s="165"/>
      <c r="CU216" s="10">
        <f>CT215*0.75</f>
        <v>165.52499999999986</v>
      </c>
      <c r="CV216" s="165"/>
      <c r="CW216" s="10">
        <f>CV215*1</f>
        <v>0</v>
      </c>
      <c r="CY216" s="431"/>
      <c r="CZ216" s="10">
        <f>CY215*0.25</f>
        <v>150.88749999999999</v>
      </c>
      <c r="DA216" s="431"/>
      <c r="DB216" s="10">
        <f>DA215*0.5</f>
        <v>201.7</v>
      </c>
      <c r="DC216" s="165"/>
      <c r="DD216" s="10">
        <f>DC215*0.75</f>
        <v>165.00000000000136</v>
      </c>
      <c r="DE216" s="165"/>
      <c r="DF216" s="437">
        <f>DE215*1</f>
        <v>114.49999999999636</v>
      </c>
      <c r="DH216" s="431"/>
      <c r="DI216" s="10">
        <f>DH215*0.25</f>
        <v>54.875</v>
      </c>
      <c r="DJ216" s="431"/>
      <c r="DK216" s="10">
        <f>DJ215*0.5</f>
        <v>80.2</v>
      </c>
      <c r="DL216" s="165"/>
      <c r="DM216" s="10">
        <f>DL215*0.75</f>
        <v>115.87500000000136</v>
      </c>
      <c r="DN216" s="165"/>
      <c r="DO216" s="10">
        <f>DN215*1</f>
        <v>0</v>
      </c>
      <c r="DQ216" s="431"/>
      <c r="DR216" s="10">
        <f>DQ215*0.25</f>
        <v>88.625</v>
      </c>
      <c r="DS216" s="431"/>
      <c r="DT216" s="10">
        <f>DS215*0.5</f>
        <v>125</v>
      </c>
      <c r="DU216" s="165"/>
      <c r="DV216" s="10">
        <f>DU215*0.75</f>
        <v>270.52500000000191</v>
      </c>
      <c r="DW216" s="165"/>
      <c r="DX216" s="437">
        <f>DW215*1</f>
        <v>309.19999999999709</v>
      </c>
      <c r="DZ216" s="431"/>
      <c r="EA216" s="10">
        <f>DZ215*0.25</f>
        <v>79.224999999999994</v>
      </c>
      <c r="EB216" s="431"/>
      <c r="EC216" s="10">
        <f>EB215*0.5</f>
        <v>165.3</v>
      </c>
      <c r="ED216" s="31"/>
      <c r="EE216" s="10">
        <f>ED215*0.75</f>
        <v>458.17500000000041</v>
      </c>
      <c r="EF216" s="31"/>
      <c r="EG216" s="10">
        <f>EF215*1</f>
        <v>0</v>
      </c>
      <c r="EI216" s="431"/>
      <c r="EJ216" s="10">
        <f>EI215*0.25</f>
        <v>119.46250000000001</v>
      </c>
      <c r="EK216" s="431"/>
      <c r="EL216" s="10">
        <f>EK215*0.5</f>
        <v>194.85</v>
      </c>
      <c r="EM216" s="165"/>
      <c r="EN216" s="10">
        <f>EM215*0.75</f>
        <v>72.150000000000546</v>
      </c>
      <c r="EO216" s="165"/>
      <c r="EP216" s="10">
        <f>EO215*1</f>
        <v>0</v>
      </c>
      <c r="ER216" s="431"/>
      <c r="ES216" s="10">
        <f>ER215*0.25</f>
        <v>66</v>
      </c>
      <c r="ET216" s="431"/>
      <c r="EU216" s="10">
        <f>ET215*0.5</f>
        <v>96.85</v>
      </c>
      <c r="EV216" s="165"/>
      <c r="EW216" s="10">
        <f>EV215*0.75</f>
        <v>263.25000000000068</v>
      </c>
      <c r="EX216" s="165"/>
      <c r="EY216" s="10">
        <f>EX215*1</f>
        <v>0</v>
      </c>
      <c r="FA216" s="431"/>
      <c r="FB216" s="10">
        <f>FA215*0.25</f>
        <v>50.5</v>
      </c>
      <c r="FC216" s="431"/>
      <c r="FD216" s="10">
        <f>FC215*0.5</f>
        <v>101.75</v>
      </c>
      <c r="FE216" s="31"/>
      <c r="FF216" s="10">
        <f>FE215*0.75</f>
        <v>240</v>
      </c>
      <c r="FG216" s="31"/>
      <c r="FH216" s="437">
        <f>FG215*1</f>
        <v>65.299999999997453</v>
      </c>
      <c r="FJ216" s="431"/>
      <c r="FK216" s="10">
        <f>FJ215*0.25</f>
        <v>68.974999999999994</v>
      </c>
      <c r="FL216" s="431"/>
      <c r="FM216" s="10">
        <f>FL215*0.5</f>
        <v>113.75</v>
      </c>
      <c r="FN216" s="165"/>
      <c r="FO216" s="10">
        <f>FN215*0.75</f>
        <v>327.89999999999986</v>
      </c>
      <c r="FP216" s="165"/>
      <c r="FQ216" s="437">
        <f>FP215*1</f>
        <v>486.899999999996</v>
      </c>
      <c r="FS216" s="431"/>
      <c r="FT216" s="10">
        <f>FS215*0.25</f>
        <v>95.3</v>
      </c>
      <c r="FU216" s="431"/>
      <c r="FV216" s="10">
        <f>FU215*0.5</f>
        <v>275.14999999999998</v>
      </c>
      <c r="FW216" s="165"/>
      <c r="FX216" s="10">
        <f>FW215*0.75</f>
        <v>90.375000000001364</v>
      </c>
      <c r="FY216" s="165"/>
      <c r="FZ216" s="10">
        <f>FY215*1</f>
        <v>0</v>
      </c>
      <c r="GB216" s="431"/>
      <c r="GC216" s="10">
        <f>GB215*0.25</f>
        <v>72.462500000000006</v>
      </c>
      <c r="GD216" s="431"/>
      <c r="GE216" s="10">
        <f>GD215*0.5</f>
        <v>101.75</v>
      </c>
      <c r="GF216" s="31"/>
      <c r="GG216" s="10">
        <f>GF215*0.75</f>
        <v>98.475000000000819</v>
      </c>
      <c r="GH216" s="31"/>
      <c r="GI216" s="10">
        <f>GH215*1</f>
        <v>0</v>
      </c>
      <c r="GK216" s="431"/>
      <c r="GL216" s="10">
        <f>GK215*0.25</f>
        <v>1050.125</v>
      </c>
      <c r="GM216" s="431"/>
      <c r="GN216" s="10">
        <f>GM215*0.5</f>
        <v>1518.55</v>
      </c>
      <c r="GO216" s="165"/>
      <c r="GP216" s="10">
        <f>GO215*0.75</f>
        <v>1841.5500000000025</v>
      </c>
      <c r="GQ216" s="165"/>
      <c r="GR216" s="437">
        <f>GQ215*1</f>
        <v>1191.2999999999975</v>
      </c>
      <c r="GT216" s="431"/>
      <c r="GU216" s="10">
        <f>GT215*0.25</f>
        <v>70.2</v>
      </c>
      <c r="GV216" s="431"/>
      <c r="GW216" s="10">
        <f>GV215*0.5</f>
        <v>290.64999999999998</v>
      </c>
      <c r="GX216" s="165"/>
      <c r="GY216" s="10">
        <f>GX215*0.75</f>
        <v>600.07500000000027</v>
      </c>
      <c r="GZ216" s="165"/>
      <c r="HA216" s="10">
        <f>GZ215*1</f>
        <v>0</v>
      </c>
      <c r="HD216" s="10">
        <f>HC215*0.25</f>
        <v>114.8</v>
      </c>
      <c r="HF216" s="10">
        <f>HE215*0.5</f>
        <v>244.3</v>
      </c>
      <c r="HH216" s="10">
        <f>HG215*0.75</f>
        <v>522.75000000000136</v>
      </c>
      <c r="HJ216" s="10">
        <f>HI215*1</f>
        <v>865.39999999999964</v>
      </c>
      <c r="HL216" s="431"/>
      <c r="HM216" s="10">
        <f>HL215*0.25</f>
        <v>58.975000000000001</v>
      </c>
      <c r="HN216" s="431"/>
      <c r="HO216" s="10">
        <f>HN215*0.5</f>
        <v>369.4</v>
      </c>
      <c r="HP216" s="431"/>
      <c r="HQ216" s="10">
        <f>HP215*0.75</f>
        <v>479.47500000000218</v>
      </c>
      <c r="HS216" s="10">
        <f>HR215*1</f>
        <v>0</v>
      </c>
      <c r="HU216" s="431"/>
      <c r="HV216" s="10">
        <f>HU215*0.25</f>
        <v>793.1</v>
      </c>
      <c r="HW216" s="431"/>
      <c r="HX216" s="10">
        <f>HW215*0.5</f>
        <v>1933.5</v>
      </c>
      <c r="HY216" s="431"/>
      <c r="HZ216" s="10">
        <f>HY215*0.75</f>
        <v>2592.9750000000008</v>
      </c>
      <c r="IB216" s="437">
        <f>IA215*1</f>
        <v>3427.4999999999982</v>
      </c>
      <c r="ID216" s="431"/>
      <c r="IE216" s="10">
        <f>ID215*0.25</f>
        <v>63</v>
      </c>
      <c r="IF216" s="431"/>
      <c r="IG216" s="10">
        <f>IF215*0.5</f>
        <v>96.8</v>
      </c>
      <c r="IH216" s="431"/>
      <c r="II216" s="10">
        <f>IH215*0.75</f>
        <v>31.949999999998909</v>
      </c>
      <c r="IK216" s="10">
        <f>IJ215*1</f>
        <v>0</v>
      </c>
      <c r="IM216" s="431"/>
      <c r="IN216" s="10">
        <f>IM215*0.25</f>
        <v>93.625</v>
      </c>
      <c r="IO216" s="431"/>
      <c r="IP216" s="10">
        <f>IO215*0.5</f>
        <v>166.5</v>
      </c>
      <c r="IQ216" s="431"/>
      <c r="IR216" s="10">
        <f>IQ215*0.75</f>
        <v>185.77500000000055</v>
      </c>
      <c r="IT216" s="10">
        <f>IS215*1</f>
        <v>0</v>
      </c>
      <c r="IW216" s="10">
        <f>IV215*0.25</f>
        <v>165.15</v>
      </c>
      <c r="IY216" s="10">
        <f>IX215*0.5</f>
        <v>200.6</v>
      </c>
      <c r="JA216" s="10">
        <f>IZ215*0.75</f>
        <v>201.60000000000218</v>
      </c>
      <c r="JC216" s="10">
        <f>JB215*1</f>
        <v>178.400000000001</v>
      </c>
      <c r="JE216" s="431"/>
      <c r="JF216" s="10">
        <f>JE215*0.25</f>
        <v>194.9</v>
      </c>
      <c r="JG216" s="431"/>
      <c r="JH216" s="10">
        <f>JG215*0.5</f>
        <v>219.3</v>
      </c>
      <c r="JI216" s="431"/>
      <c r="JJ216" s="10">
        <f>JI215*0.75</f>
        <v>299.70000000000164</v>
      </c>
      <c r="JL216" s="437">
        <f>JK215*1</f>
        <v>316.899999999996</v>
      </c>
      <c r="JN216" s="431"/>
      <c r="JO216" s="10">
        <f>JN215*0.25</f>
        <v>79.875</v>
      </c>
      <c r="JP216" s="431"/>
      <c r="JQ216" s="10">
        <f>JP215*0.5</f>
        <v>158</v>
      </c>
      <c r="JR216" s="431"/>
      <c r="JS216" s="10">
        <f>JR215*0.75</f>
        <v>116.77500000000055</v>
      </c>
      <c r="JU216" s="10">
        <f>JT215*1</f>
        <v>0</v>
      </c>
      <c r="JW216" s="431"/>
      <c r="JX216" s="10">
        <f>JW215*0.25</f>
        <v>676.97500000000002</v>
      </c>
      <c r="JY216" s="431"/>
      <c r="JZ216" s="10">
        <f>JY215*0.5</f>
        <v>1405.25</v>
      </c>
      <c r="KA216" s="431"/>
      <c r="KB216" s="10">
        <f>KA215*0.75</f>
        <v>2576.6250000000027</v>
      </c>
      <c r="KD216" s="437">
        <f t="shared" ref="KD216" si="69">KC215*1</f>
        <v>2517.9999999999764</v>
      </c>
      <c r="KG216" s="10">
        <f>KF215*0.25</f>
        <v>103.75</v>
      </c>
      <c r="KI216" s="10">
        <f>KH215*0.5</f>
        <v>153.25</v>
      </c>
      <c r="KK216" s="10">
        <f>KJ215*0.75</f>
        <v>107.10000000000491</v>
      </c>
      <c r="KM216" s="10">
        <f>KL215*1</f>
        <v>257.99999999999818</v>
      </c>
      <c r="KO216" s="431"/>
      <c r="KP216" s="10">
        <f>KO215*0.25</f>
        <v>155.375</v>
      </c>
      <c r="KQ216" s="431"/>
      <c r="KR216" s="10">
        <f>KQ215*0.5</f>
        <v>152.55000000000001</v>
      </c>
      <c r="KS216" s="431"/>
      <c r="KT216" s="10">
        <f>KS215*0.75</f>
        <v>112.42500000000382</v>
      </c>
      <c r="KV216" s="10">
        <f>KU215*1</f>
        <v>0</v>
      </c>
      <c r="KX216" s="431"/>
      <c r="KY216" s="10">
        <f>KX215*0.25</f>
        <v>147.4</v>
      </c>
      <c r="KZ216" s="431"/>
      <c r="LA216" s="10">
        <f>KZ215*0.5</f>
        <v>238.2</v>
      </c>
      <c r="LB216" s="431"/>
      <c r="LC216" s="10">
        <f>LB215*0.75</f>
        <v>88.875000000010914</v>
      </c>
      <c r="LE216" s="10">
        <f>LD215*1</f>
        <v>0</v>
      </c>
      <c r="LG216" s="431"/>
      <c r="LH216" s="10">
        <f>LG215*0.25</f>
        <v>80.25</v>
      </c>
      <c r="LI216" s="431"/>
      <c r="LJ216" s="10">
        <f>LI215*0.5</f>
        <v>16.8</v>
      </c>
      <c r="LK216" s="29"/>
      <c r="LL216" s="10">
        <f>LK215*0.75</f>
        <v>59.850000000000819</v>
      </c>
      <c r="LM216" s="29"/>
      <c r="LN216" s="10">
        <f>LM215*1</f>
        <v>0</v>
      </c>
      <c r="LQ216" s="10">
        <f>LP215*0.25</f>
        <v>111.675</v>
      </c>
      <c r="LS216" s="10">
        <f>LR215*0.5</f>
        <v>122.55</v>
      </c>
      <c r="LU216" s="10">
        <f>LT215*0.75</f>
        <v>270.82500000000982</v>
      </c>
      <c r="LW216" s="10">
        <f>LV215*1</f>
        <v>220.50000000000091</v>
      </c>
      <c r="LY216" s="431"/>
      <c r="LZ216" s="10">
        <f>LY215*0.25</f>
        <v>116.45</v>
      </c>
      <c r="MA216" s="431"/>
      <c r="MB216" s="10">
        <f>MA215*0.5</f>
        <v>202.1</v>
      </c>
      <c r="MC216" s="431"/>
      <c r="MD216" s="10">
        <f>MC215*0.75</f>
        <v>262.57500000000709</v>
      </c>
      <c r="MF216" s="10">
        <f>ME215*1</f>
        <v>0</v>
      </c>
      <c r="MH216" s="431"/>
      <c r="MI216" s="10">
        <f>MH215*0.25</f>
        <v>274.8</v>
      </c>
      <c r="MJ216" s="431"/>
      <c r="MK216" s="10">
        <f>MJ215*0.5</f>
        <v>341.3</v>
      </c>
      <c r="ML216" s="431"/>
      <c r="MM216" s="10">
        <f>ML215*0.75</f>
        <v>522.30000000001473</v>
      </c>
      <c r="MO216" s="437">
        <f>MN215*1</f>
        <v>1210.4999999999982</v>
      </c>
      <c r="MQ216" s="431"/>
      <c r="MR216" s="10">
        <f>MQ215*0.25</f>
        <v>65.5625</v>
      </c>
      <c r="MS216" s="431"/>
      <c r="MT216" s="10">
        <f>MS215*0.5</f>
        <v>154.25</v>
      </c>
      <c r="MU216" s="431"/>
      <c r="MV216" s="10">
        <f>MU215*0.75</f>
        <v>270.75000000000273</v>
      </c>
      <c r="MX216" s="437">
        <f>MW215*1</f>
        <v>362.99999999999636</v>
      </c>
    </row>
    <row r="217" spans="1:363" s="60" customFormat="1" ht="15.75">
      <c r="B217" s="381"/>
      <c r="C217" s="379"/>
      <c r="E217" s="380"/>
      <c r="G217" s="380"/>
      <c r="L217" s="379"/>
      <c r="N217" s="380"/>
      <c r="P217" s="380"/>
      <c r="U217" s="379"/>
      <c r="W217" s="380"/>
      <c r="Y217" s="380"/>
      <c r="Z217" s="383"/>
      <c r="AB217" s="383"/>
      <c r="AD217" s="379"/>
      <c r="AF217" s="380"/>
      <c r="AI217" s="382"/>
      <c r="AK217" s="382"/>
      <c r="AM217" s="379"/>
      <c r="AO217" s="380"/>
      <c r="AR217" s="382"/>
      <c r="AT217" s="382"/>
      <c r="AV217" s="379"/>
      <c r="AW217" s="235"/>
      <c r="AX217" s="380"/>
      <c r="AY217" s="235"/>
      <c r="BA217" s="382"/>
      <c r="BC217" s="382"/>
      <c r="BE217" s="379"/>
      <c r="BG217" s="380"/>
      <c r="BJ217" s="382"/>
      <c r="BN217" s="379"/>
      <c r="BP217" s="380"/>
      <c r="BW217" s="379"/>
      <c r="BX217" s="384"/>
      <c r="BY217" s="380"/>
      <c r="BZ217" s="384"/>
      <c r="CB217" s="385"/>
      <c r="CD217" s="385"/>
      <c r="CE217" s="456"/>
      <c r="CF217" s="379"/>
      <c r="CG217" s="456"/>
      <c r="CH217" s="380"/>
      <c r="CI217" s="456"/>
      <c r="CK217" s="382"/>
      <c r="CM217" s="382"/>
      <c r="CO217" s="379"/>
      <c r="CP217" s="456"/>
      <c r="CQ217" s="380"/>
      <c r="CR217" s="456"/>
      <c r="CT217" s="382"/>
      <c r="CV217" s="382"/>
      <c r="CX217" s="379"/>
      <c r="CY217" s="456"/>
      <c r="CZ217" s="380"/>
      <c r="DA217" s="456"/>
      <c r="DC217" s="382"/>
      <c r="DE217" s="382"/>
      <c r="DF217" s="456"/>
      <c r="DG217" s="379"/>
      <c r="DH217" s="456"/>
      <c r="DI217" s="380"/>
      <c r="DJ217" s="456"/>
      <c r="DL217" s="382"/>
      <c r="DN217" s="382"/>
      <c r="DP217" s="379"/>
      <c r="DQ217" s="456"/>
      <c r="DR217" s="380"/>
      <c r="DS217" s="456"/>
      <c r="DU217" s="382"/>
      <c r="DW217" s="382"/>
      <c r="DX217" s="456"/>
      <c r="DY217" s="379"/>
      <c r="DZ217" s="456"/>
      <c r="EA217" s="380"/>
      <c r="EB217" s="456"/>
      <c r="ED217" s="235"/>
      <c r="EF217" s="235"/>
      <c r="EH217" s="379"/>
      <c r="EI217" s="456"/>
      <c r="EJ217" s="380"/>
      <c r="EK217" s="456"/>
      <c r="EM217" s="382"/>
      <c r="EO217" s="382"/>
      <c r="EQ217" s="379"/>
      <c r="ER217" s="456"/>
      <c r="ES217" s="380"/>
      <c r="ET217" s="456"/>
      <c r="EV217" s="382"/>
      <c r="EX217" s="382"/>
      <c r="EZ217" s="379"/>
      <c r="FA217" s="456"/>
      <c r="FB217" s="380"/>
      <c r="FC217" s="456"/>
      <c r="FE217" s="235"/>
      <c r="FG217" s="235"/>
      <c r="FH217" s="456"/>
      <c r="FI217" s="379"/>
      <c r="FJ217" s="456"/>
      <c r="FK217" s="380"/>
      <c r="FL217" s="456"/>
      <c r="FN217" s="382"/>
      <c r="FP217" s="382"/>
      <c r="FQ217" s="456"/>
      <c r="FR217" s="379"/>
      <c r="FS217" s="456"/>
      <c r="FT217" s="380"/>
      <c r="FU217" s="456"/>
      <c r="FW217" s="382"/>
      <c r="FY217" s="382"/>
      <c r="GA217" s="379"/>
      <c r="GB217" s="456"/>
      <c r="GC217" s="380"/>
      <c r="GD217" s="456"/>
      <c r="GF217" s="235"/>
      <c r="GH217" s="235"/>
      <c r="GJ217" s="379"/>
      <c r="GK217" s="456"/>
      <c r="GL217" s="380"/>
      <c r="GM217" s="456"/>
      <c r="GO217" s="382"/>
      <c r="GQ217" s="382"/>
      <c r="GR217" s="456"/>
      <c r="GS217" s="379"/>
      <c r="GT217" s="456"/>
      <c r="GU217" s="380"/>
      <c r="GV217" s="456"/>
      <c r="GX217" s="382"/>
      <c r="GZ217" s="382"/>
      <c r="HB217" s="379"/>
      <c r="HD217" s="380"/>
      <c r="HK217" s="379"/>
      <c r="HL217" s="456"/>
      <c r="HM217" s="380"/>
      <c r="HN217" s="456"/>
      <c r="HP217" s="456"/>
      <c r="HT217" s="379"/>
      <c r="HU217" s="456"/>
      <c r="HV217" s="380"/>
      <c r="HW217" s="456"/>
      <c r="HY217" s="456"/>
      <c r="IB217" s="456"/>
      <c r="IC217" s="379"/>
      <c r="ID217" s="456"/>
      <c r="IE217" s="380"/>
      <c r="IF217" s="456"/>
      <c r="IH217" s="456"/>
      <c r="IL217" s="379"/>
      <c r="IM217" s="456"/>
      <c r="IN217" s="380"/>
      <c r="IO217" s="456"/>
      <c r="IQ217" s="456"/>
      <c r="IU217" s="379"/>
      <c r="IW217" s="380"/>
      <c r="JD217" s="379"/>
      <c r="JE217" s="456"/>
      <c r="JF217" s="380"/>
      <c r="JG217" s="456"/>
      <c r="JI217" s="456"/>
      <c r="JL217" s="456"/>
      <c r="JM217" s="379"/>
      <c r="JN217" s="456"/>
      <c r="JO217" s="380"/>
      <c r="JP217" s="456"/>
      <c r="JR217" s="456"/>
      <c r="JV217" s="379"/>
      <c r="JW217" s="456"/>
      <c r="JX217" s="380"/>
      <c r="JY217" s="456"/>
      <c r="KA217" s="456"/>
      <c r="KD217" s="456"/>
      <c r="KE217" s="379"/>
      <c r="KG217" s="380"/>
      <c r="KN217" s="379"/>
      <c r="KO217" s="456"/>
      <c r="KP217" s="380"/>
      <c r="KQ217" s="456"/>
      <c r="KS217" s="456"/>
      <c r="KW217" s="379"/>
      <c r="KX217" s="456"/>
      <c r="KY217" s="380"/>
      <c r="KZ217" s="456"/>
      <c r="LB217" s="456"/>
      <c r="LF217" s="379"/>
      <c r="LG217" s="456"/>
      <c r="LH217" s="380"/>
      <c r="LI217" s="456"/>
      <c r="LK217" s="383"/>
      <c r="LM217" s="383"/>
      <c r="LO217" s="379"/>
      <c r="LQ217" s="380"/>
      <c r="LX217" s="379"/>
      <c r="LY217" s="456"/>
      <c r="LZ217" s="380"/>
      <c r="MA217" s="456"/>
      <c r="MC217" s="456"/>
      <c r="MG217" s="379"/>
      <c r="MH217" s="456"/>
      <c r="MI217" s="380"/>
      <c r="MJ217" s="456"/>
      <c r="ML217" s="456"/>
      <c r="MO217" s="456"/>
      <c r="MP217" s="379"/>
      <c r="MQ217" s="456"/>
      <c r="MR217" s="380"/>
      <c r="MS217" s="456"/>
      <c r="MU217" s="456"/>
      <c r="MX217" s="456"/>
      <c r="MY217" s="379"/>
    </row>
    <row r="218" spans="1:363" ht="15">
      <c r="A218" s="123" t="s">
        <v>2570</v>
      </c>
      <c r="D218"/>
      <c r="E218" s="1" t="s">
        <v>190</v>
      </c>
      <c r="G218" s="1" t="s">
        <v>186</v>
      </c>
      <c r="I218" s="1" t="s">
        <v>187</v>
      </c>
      <c r="J218" s="157">
        <v>348.5</v>
      </c>
      <c r="K218" s="1" t="s">
        <v>188</v>
      </c>
      <c r="N218" s="1" t="s">
        <v>190</v>
      </c>
      <c r="P218" s="1" t="s">
        <v>186</v>
      </c>
      <c r="R218" s="1" t="s">
        <v>187</v>
      </c>
      <c r="S218" s="168">
        <v>234.79999999999995</v>
      </c>
      <c r="T218" s="1" t="s">
        <v>188</v>
      </c>
      <c r="W218" s="1" t="s">
        <v>190</v>
      </c>
      <c r="Y218" s="1" t="s">
        <v>186</v>
      </c>
      <c r="AA218" s="1" t="s">
        <v>187</v>
      </c>
      <c r="AB218" s="168">
        <v>371.29999999999973</v>
      </c>
      <c r="AC218" s="1" t="s">
        <v>188</v>
      </c>
      <c r="AF218" s="1" t="s">
        <v>190</v>
      </c>
      <c r="AH218" s="1" t="s">
        <v>186</v>
      </c>
      <c r="AJ218" s="1" t="s">
        <v>187</v>
      </c>
      <c r="AK218" s="168">
        <v>268.5</v>
      </c>
      <c r="AL218" s="1" t="s">
        <v>188</v>
      </c>
      <c r="AO218" s="1" t="s">
        <v>190</v>
      </c>
      <c r="AQ218" s="1" t="s">
        <v>186</v>
      </c>
      <c r="AS218" s="1" t="s">
        <v>187</v>
      </c>
      <c r="AT218" s="168">
        <v>325.19999999999936</v>
      </c>
      <c r="AU218" s="1" t="s">
        <v>188</v>
      </c>
      <c r="AX218" s="1" t="s">
        <v>190</v>
      </c>
      <c r="AY218"/>
      <c r="AZ218" s="1" t="s">
        <v>186</v>
      </c>
      <c r="BA218"/>
      <c r="BB218" s="1" t="s">
        <v>187</v>
      </c>
      <c r="BC218" s="168">
        <v>727.09999999999991</v>
      </c>
      <c r="BD218" s="1" t="s">
        <v>188</v>
      </c>
      <c r="BG218" s="1" t="s">
        <v>190</v>
      </c>
      <c r="BI218" s="1" t="s">
        <v>186</v>
      </c>
      <c r="BK218" s="1" t="s">
        <v>187</v>
      </c>
      <c r="BL218" s="168">
        <v>502.60000000000036</v>
      </c>
      <c r="BM218" s="1" t="s">
        <v>188</v>
      </c>
      <c r="BP218" s="1" t="s">
        <v>190</v>
      </c>
      <c r="BR218" s="1" t="s">
        <v>186</v>
      </c>
      <c r="BT218" s="1" t="s">
        <v>187</v>
      </c>
      <c r="BU218" s="168">
        <v>670.40000000000055</v>
      </c>
      <c r="BV218" s="1" t="s">
        <v>188</v>
      </c>
      <c r="BX218" s="431"/>
      <c r="BY218" s="1" t="s">
        <v>190</v>
      </c>
      <c r="BZ218" s="431"/>
      <c r="CA218" s="1" t="s">
        <v>186</v>
      </c>
      <c r="CB218" s="431"/>
      <c r="CC218" s="1" t="s">
        <v>187</v>
      </c>
      <c r="CD218" s="427">
        <v>161.59999999999491</v>
      </c>
      <c r="CE218" s="432" t="s">
        <v>188</v>
      </c>
      <c r="CG218" s="431"/>
      <c r="CH218" s="1" t="s">
        <v>190</v>
      </c>
      <c r="CI218" s="431"/>
      <c r="CJ218" s="1" t="s">
        <v>186</v>
      </c>
      <c r="CK218" s="431"/>
      <c r="CL218" s="1" t="s">
        <v>187</v>
      </c>
      <c r="CN218" s="1" t="s">
        <v>188</v>
      </c>
      <c r="CP218" s="431"/>
      <c r="CQ218" s="1" t="s">
        <v>190</v>
      </c>
      <c r="CR218" s="431"/>
      <c r="CS218" s="1" t="s">
        <v>186</v>
      </c>
      <c r="CT218" s="431"/>
      <c r="CU218" s="1" t="s">
        <v>187</v>
      </c>
      <c r="CW218" s="1" t="s">
        <v>188</v>
      </c>
      <c r="CY218" s="431"/>
      <c r="CZ218" s="1" t="s">
        <v>190</v>
      </c>
      <c r="DA218" s="431"/>
      <c r="DB218" s="1" t="s">
        <v>186</v>
      </c>
      <c r="DC218" s="431"/>
      <c r="DD218" s="1" t="s">
        <v>187</v>
      </c>
      <c r="DE218" s="545">
        <v>453.99999999999454</v>
      </c>
      <c r="DF218" s="432" t="s">
        <v>188</v>
      </c>
      <c r="DH218" s="431"/>
      <c r="DI218" s="1" t="s">
        <v>190</v>
      </c>
      <c r="DJ218" s="431"/>
      <c r="DK218" s="1" t="s">
        <v>186</v>
      </c>
      <c r="DL218" s="431"/>
      <c r="DM218" s="1" t="s">
        <v>187</v>
      </c>
      <c r="DO218" s="1" t="s">
        <v>188</v>
      </c>
      <c r="DQ218" s="431"/>
      <c r="DR218" s="1" t="s">
        <v>190</v>
      </c>
      <c r="DS218" s="431"/>
      <c r="DT218" s="1" t="s">
        <v>186</v>
      </c>
      <c r="DU218" s="431"/>
      <c r="DV218" s="1" t="s">
        <v>187</v>
      </c>
      <c r="DW218" s="545">
        <v>398.79999999999563</v>
      </c>
      <c r="DX218" s="432" t="s">
        <v>188</v>
      </c>
      <c r="DZ218" s="431"/>
      <c r="EA218" s="1" t="s">
        <v>190</v>
      </c>
      <c r="EB218" s="431"/>
      <c r="EC218" s="1" t="s">
        <v>186</v>
      </c>
      <c r="ED218" s="431"/>
      <c r="EE218" s="1" t="s">
        <v>187</v>
      </c>
      <c r="EG218" s="1" t="s">
        <v>188</v>
      </c>
      <c r="EI218" s="431"/>
      <c r="EJ218" s="1" t="s">
        <v>190</v>
      </c>
      <c r="EK218" s="431"/>
      <c r="EL218" s="1" t="s">
        <v>186</v>
      </c>
      <c r="EM218" s="431"/>
      <c r="EN218" s="1" t="s">
        <v>187</v>
      </c>
      <c r="EP218" s="1" t="s">
        <v>188</v>
      </c>
      <c r="ER218" s="431"/>
      <c r="ES218" s="1" t="s">
        <v>190</v>
      </c>
      <c r="ET218" s="431"/>
      <c r="EU218" s="1" t="s">
        <v>186</v>
      </c>
      <c r="EV218" s="431"/>
      <c r="EW218" s="1" t="s">
        <v>187</v>
      </c>
      <c r="EY218" s="1" t="s">
        <v>188</v>
      </c>
      <c r="FA218" s="431"/>
      <c r="FB218" s="1" t="s">
        <v>190</v>
      </c>
      <c r="FC218" s="431"/>
      <c r="FD218" s="1" t="s">
        <v>186</v>
      </c>
      <c r="FE218" s="431"/>
      <c r="FF218" s="1" t="s">
        <v>187</v>
      </c>
      <c r="FG218" s="427">
        <v>76.599999999998545</v>
      </c>
      <c r="FH218" s="432" t="s">
        <v>188</v>
      </c>
      <c r="FJ218" s="431"/>
      <c r="FK218" s="1" t="s">
        <v>190</v>
      </c>
      <c r="FL218" s="431"/>
      <c r="FM218" s="1" t="s">
        <v>186</v>
      </c>
      <c r="FN218" s="431"/>
      <c r="FO218" s="1" t="s">
        <v>187</v>
      </c>
      <c r="FP218" s="545">
        <v>504.89999999999236</v>
      </c>
      <c r="FQ218" s="432" t="s">
        <v>188</v>
      </c>
      <c r="FS218" s="431"/>
      <c r="FT218" s="1" t="s">
        <v>190</v>
      </c>
      <c r="FU218" s="431"/>
      <c r="FV218" s="1" t="s">
        <v>186</v>
      </c>
      <c r="FW218" s="431"/>
      <c r="FX218" s="1" t="s">
        <v>187</v>
      </c>
      <c r="FZ218" s="1" t="s">
        <v>188</v>
      </c>
      <c r="GB218" s="431"/>
      <c r="GC218" s="1" t="s">
        <v>190</v>
      </c>
      <c r="GD218" s="431"/>
      <c r="GE218" s="1" t="s">
        <v>186</v>
      </c>
      <c r="GF218" s="431"/>
      <c r="GG218" s="1" t="s">
        <v>187</v>
      </c>
      <c r="GI218" s="1" t="s">
        <v>188</v>
      </c>
      <c r="GK218" s="431"/>
      <c r="GL218" s="1" t="s">
        <v>190</v>
      </c>
      <c r="GM218" s="431"/>
      <c r="GN218" s="1" t="s">
        <v>186</v>
      </c>
      <c r="GO218" s="431"/>
      <c r="GP218" s="1" t="s">
        <v>187</v>
      </c>
      <c r="GQ218" s="545">
        <v>1144.8999999999996</v>
      </c>
      <c r="GR218" s="432" t="s">
        <v>188</v>
      </c>
      <c r="GT218" s="431"/>
      <c r="GU218" s="1" t="s">
        <v>190</v>
      </c>
      <c r="GV218" s="431"/>
      <c r="GW218" s="1" t="s">
        <v>186</v>
      </c>
      <c r="GX218" s="431"/>
      <c r="GY218" s="1" t="s">
        <v>187</v>
      </c>
      <c r="HA218" s="1" t="s">
        <v>188</v>
      </c>
      <c r="HD218" s="1" t="s">
        <v>190</v>
      </c>
      <c r="HF218" s="1" t="s">
        <v>186</v>
      </c>
      <c r="HH218" s="1" t="s">
        <v>187</v>
      </c>
      <c r="HI218" s="168">
        <v>987.30000000000018</v>
      </c>
      <c r="HJ218" s="1" t="s">
        <v>188</v>
      </c>
      <c r="HL218" s="431"/>
      <c r="HM218" s="1" t="s">
        <v>190</v>
      </c>
      <c r="HN218" s="431"/>
      <c r="HO218" s="1" t="s">
        <v>186</v>
      </c>
      <c r="HP218" s="431"/>
      <c r="HQ218" s="1" t="s">
        <v>187</v>
      </c>
      <c r="HS218" s="1" t="s">
        <v>188</v>
      </c>
      <c r="HU218" s="431"/>
      <c r="HV218" s="1" t="s">
        <v>190</v>
      </c>
      <c r="HW218" s="431"/>
      <c r="HX218" s="1" t="s">
        <v>186</v>
      </c>
      <c r="HY218" s="431"/>
      <c r="HZ218" s="1" t="s">
        <v>187</v>
      </c>
      <c r="IA218" s="545">
        <v>3655.3999999999969</v>
      </c>
      <c r="IB218" s="432" t="s">
        <v>188</v>
      </c>
      <c r="ID218" s="431"/>
      <c r="IE218" s="1" t="s">
        <v>190</v>
      </c>
      <c r="IF218" s="431"/>
      <c r="IG218" s="1" t="s">
        <v>186</v>
      </c>
      <c r="IH218" s="431"/>
      <c r="II218" s="1" t="s">
        <v>187</v>
      </c>
      <c r="IK218" s="1" t="s">
        <v>188</v>
      </c>
      <c r="IM218" s="431"/>
      <c r="IN218" s="1" t="s">
        <v>190</v>
      </c>
      <c r="IO218" s="431"/>
      <c r="IP218" s="1" t="s">
        <v>186</v>
      </c>
      <c r="IQ218" s="431"/>
      <c r="IR218" s="1" t="s">
        <v>187</v>
      </c>
      <c r="IT218" s="1" t="s">
        <v>188</v>
      </c>
      <c r="IW218" s="1" t="s">
        <v>190</v>
      </c>
      <c r="IY218" s="1" t="s">
        <v>186</v>
      </c>
      <c r="JA218" s="1" t="s">
        <v>187</v>
      </c>
      <c r="JB218" s="168">
        <v>496.10000000000036</v>
      </c>
      <c r="JC218" s="1" t="s">
        <v>188</v>
      </c>
      <c r="JE218" s="431"/>
      <c r="JF218" s="1" t="s">
        <v>190</v>
      </c>
      <c r="JG218" s="431"/>
      <c r="JH218" s="1" t="s">
        <v>186</v>
      </c>
      <c r="JI218" s="431"/>
      <c r="JJ218" s="1" t="s">
        <v>187</v>
      </c>
      <c r="JK218" s="427">
        <v>507.899999999996</v>
      </c>
      <c r="JL218" s="432" t="s">
        <v>188</v>
      </c>
      <c r="JN218" s="431"/>
      <c r="JO218" s="1" t="s">
        <v>190</v>
      </c>
      <c r="JP218" s="431"/>
      <c r="JQ218" s="1" t="s">
        <v>186</v>
      </c>
      <c r="JR218" s="431"/>
      <c r="JS218" s="1" t="s">
        <v>187</v>
      </c>
      <c r="JU218" s="1" t="s">
        <v>188</v>
      </c>
      <c r="JW218" s="431"/>
      <c r="JX218" s="1" t="s">
        <v>190</v>
      </c>
      <c r="JY218" s="431"/>
      <c r="JZ218" s="1" t="s">
        <v>186</v>
      </c>
      <c r="KA218" s="431"/>
      <c r="KB218" s="1" t="s">
        <v>187</v>
      </c>
      <c r="KC218" s="545">
        <v>1189.9999999999091</v>
      </c>
      <c r="KD218" s="432" t="s">
        <v>188</v>
      </c>
      <c r="KG218" s="1" t="s">
        <v>190</v>
      </c>
      <c r="KI218" s="1" t="s">
        <v>186</v>
      </c>
      <c r="KK218" s="1" t="s">
        <v>187</v>
      </c>
      <c r="KL218" s="213">
        <v>259.49999999999909</v>
      </c>
      <c r="KM218" s="1" t="s">
        <v>188</v>
      </c>
      <c r="KO218" s="431"/>
      <c r="KP218" s="1" t="s">
        <v>190</v>
      </c>
      <c r="KQ218" s="431"/>
      <c r="KR218" s="1" t="s">
        <v>186</v>
      </c>
      <c r="KS218" s="431"/>
      <c r="KT218" s="1" t="s">
        <v>187</v>
      </c>
      <c r="KV218" s="1" t="s">
        <v>188</v>
      </c>
      <c r="KX218" s="431"/>
      <c r="KY218" s="1" t="s">
        <v>190</v>
      </c>
      <c r="KZ218" s="431"/>
      <c r="LA218" s="1" t="s">
        <v>186</v>
      </c>
      <c r="LB218" s="431"/>
      <c r="LC218" s="1" t="s">
        <v>187</v>
      </c>
      <c r="LE218" s="1" t="s">
        <v>188</v>
      </c>
      <c r="LG218" s="431"/>
      <c r="LH218" s="1" t="s">
        <v>190</v>
      </c>
      <c r="LI218" s="431"/>
      <c r="LJ218" s="1" t="s">
        <v>186</v>
      </c>
      <c r="LK218" s="431"/>
      <c r="LL218" s="1" t="s">
        <v>187</v>
      </c>
      <c r="LN218" s="1" t="s">
        <v>188</v>
      </c>
      <c r="LQ218" s="1" t="s">
        <v>190</v>
      </c>
      <c r="LS218" s="1" t="s">
        <v>186</v>
      </c>
      <c r="LU218" s="1" t="s">
        <v>187</v>
      </c>
      <c r="LV218" s="168">
        <v>171.50000000000091</v>
      </c>
      <c r="LW218" s="1" t="s">
        <v>188</v>
      </c>
      <c r="LY218" s="431"/>
      <c r="LZ218" s="1" t="s">
        <v>190</v>
      </c>
      <c r="MA218" s="431"/>
      <c r="MB218" s="1" t="s">
        <v>186</v>
      </c>
      <c r="MC218" s="431"/>
      <c r="MD218" s="1" t="s">
        <v>187</v>
      </c>
      <c r="MF218" s="1" t="s">
        <v>188</v>
      </c>
      <c r="MH218" s="431"/>
      <c r="MI218" s="1" t="s">
        <v>190</v>
      </c>
      <c r="MJ218" s="431"/>
      <c r="MK218" s="1" t="s">
        <v>186</v>
      </c>
      <c r="ML218" s="431"/>
      <c r="MM218" s="1" t="s">
        <v>187</v>
      </c>
      <c r="MN218" s="588">
        <v>1119.3999999999942</v>
      </c>
      <c r="MO218" s="432" t="s">
        <v>188</v>
      </c>
      <c r="MQ218" s="431"/>
      <c r="MR218" s="1" t="s">
        <v>190</v>
      </c>
      <c r="MS218" s="431"/>
      <c r="MT218" s="1" t="s">
        <v>186</v>
      </c>
      <c r="MU218" s="431"/>
      <c r="MV218" s="1" t="s">
        <v>187</v>
      </c>
      <c r="MW218" s="545">
        <v>304.49999999999454</v>
      </c>
      <c r="MX218" s="432" t="s">
        <v>188</v>
      </c>
    </row>
    <row r="219" spans="1:363" ht="18">
      <c r="A219" s="129">
        <v>2020</v>
      </c>
      <c r="B219" s="69">
        <f>SUM(D219:AAP219)</f>
        <v>14880.799999999866</v>
      </c>
      <c r="D219"/>
      <c r="E219" s="10">
        <f>D218*0.25</f>
        <v>0</v>
      </c>
      <c r="G219" s="10">
        <f>F218*0.5</f>
        <v>0</v>
      </c>
      <c r="I219" s="10">
        <f>H218*0.75</f>
        <v>0</v>
      </c>
      <c r="K219" s="10">
        <f>J218*1</f>
        <v>348.5</v>
      </c>
      <c r="N219" s="10">
        <f>M218*0.25</f>
        <v>0</v>
      </c>
      <c r="P219" s="10">
        <f>O218*0.5</f>
        <v>0</v>
      </c>
      <c r="R219" s="10">
        <f>Q218*0.75</f>
        <v>0</v>
      </c>
      <c r="T219" s="10">
        <f>S218*1</f>
        <v>234.79999999999995</v>
      </c>
      <c r="W219" s="10">
        <f>V218*0.25</f>
        <v>0</v>
      </c>
      <c r="Y219" s="10">
        <f>X218*0.5</f>
        <v>0</v>
      </c>
      <c r="AA219" s="10">
        <f>Z218*0.75</f>
        <v>0</v>
      </c>
      <c r="AC219" s="10">
        <f>AB218*1</f>
        <v>371.29999999999973</v>
      </c>
      <c r="AF219" s="10">
        <f>AE218*0.25</f>
        <v>0</v>
      </c>
      <c r="AH219" s="10">
        <f>AG218*0.5</f>
        <v>0</v>
      </c>
      <c r="AJ219" s="10">
        <f>AI218*0.75</f>
        <v>0</v>
      </c>
      <c r="AL219" s="10">
        <f>AK218*1</f>
        <v>268.5</v>
      </c>
      <c r="AO219" s="10">
        <f>AN218*0.25</f>
        <v>0</v>
      </c>
      <c r="AQ219" s="10">
        <f>AP218*0.5</f>
        <v>0</v>
      </c>
      <c r="AS219" s="10">
        <f>AR218*0.75</f>
        <v>0</v>
      </c>
      <c r="AT219"/>
      <c r="AU219" s="10">
        <f>AT218*1</f>
        <v>325.19999999999936</v>
      </c>
      <c r="AX219" s="10">
        <f>AW218*0.25</f>
        <v>0</v>
      </c>
      <c r="AY219"/>
      <c r="AZ219" s="10">
        <f>AY218*0.5</f>
        <v>0</v>
      </c>
      <c r="BA219"/>
      <c r="BB219" s="10">
        <f>BA218*0.75</f>
        <v>0</v>
      </c>
      <c r="BD219" s="10">
        <f>BC218*1</f>
        <v>727.09999999999991</v>
      </c>
      <c r="BG219" s="10">
        <f>BF218*0.25</f>
        <v>0</v>
      </c>
      <c r="BI219" s="10">
        <f>BH218*0.5</f>
        <v>0</v>
      </c>
      <c r="BK219" s="10">
        <f>BJ218*0.75</f>
        <v>0</v>
      </c>
      <c r="BM219" s="10">
        <f>BL218*1</f>
        <v>502.60000000000036</v>
      </c>
      <c r="BP219" s="10">
        <f>BO218*0.25</f>
        <v>0</v>
      </c>
      <c r="BR219" s="10">
        <f>BQ218*0.5</f>
        <v>0</v>
      </c>
      <c r="BT219" s="10">
        <f>BS218*0.75</f>
        <v>0</v>
      </c>
      <c r="BV219" s="10">
        <f>BU218*1</f>
        <v>670.40000000000055</v>
      </c>
      <c r="BX219" s="431"/>
      <c r="BY219" s="10">
        <f>BX218*0.25</f>
        <v>0</v>
      </c>
      <c r="BZ219" s="431"/>
      <c r="CA219" s="10">
        <f>BZ218*0.5</f>
        <v>0</v>
      </c>
      <c r="CB219" s="431"/>
      <c r="CC219" s="10">
        <f>CB218*0.75</f>
        <v>0</v>
      </c>
      <c r="CD219"/>
      <c r="CE219" s="437">
        <f>CD218*1</f>
        <v>161.59999999999491</v>
      </c>
      <c r="CG219" s="431"/>
      <c r="CH219" s="10">
        <f>CG218*0.25</f>
        <v>0</v>
      </c>
      <c r="CI219" s="431"/>
      <c r="CJ219" s="10">
        <f>CI218*0.5</f>
        <v>0</v>
      </c>
      <c r="CK219" s="431"/>
      <c r="CL219" s="10">
        <f>CK218*0.75</f>
        <v>0</v>
      </c>
      <c r="CN219" s="10">
        <f>CM218*1</f>
        <v>0</v>
      </c>
      <c r="CP219" s="431"/>
      <c r="CQ219" s="10">
        <f>CP218*0.25</f>
        <v>0</v>
      </c>
      <c r="CR219" s="431"/>
      <c r="CS219" s="10">
        <f>CR218*0.5</f>
        <v>0</v>
      </c>
      <c r="CT219" s="431"/>
      <c r="CU219" s="10">
        <f>CT218*0.75</f>
        <v>0</v>
      </c>
      <c r="CW219" s="10">
        <f>CV218*1</f>
        <v>0</v>
      </c>
      <c r="CY219" s="431"/>
      <c r="CZ219" s="10">
        <f>CY218*0.25</f>
        <v>0</v>
      </c>
      <c r="DA219" s="431"/>
      <c r="DB219" s="10">
        <f>DA218*0.5</f>
        <v>0</v>
      </c>
      <c r="DC219" s="431"/>
      <c r="DD219" s="10">
        <f>DC218*0.75</f>
        <v>0</v>
      </c>
      <c r="DF219" s="437">
        <f>DE218*1</f>
        <v>453.99999999999454</v>
      </c>
      <c r="DH219" s="431"/>
      <c r="DI219" s="10">
        <f>DH218*0.25</f>
        <v>0</v>
      </c>
      <c r="DJ219" s="431"/>
      <c r="DK219" s="10">
        <f>DJ218*0.5</f>
        <v>0</v>
      </c>
      <c r="DL219" s="431"/>
      <c r="DM219" s="10">
        <f>DL218*0.75</f>
        <v>0</v>
      </c>
      <c r="DO219" s="10">
        <f>DN218*1</f>
        <v>0</v>
      </c>
      <c r="DQ219" s="431"/>
      <c r="DR219" s="10">
        <f>DQ218*0.25</f>
        <v>0</v>
      </c>
      <c r="DS219" s="431"/>
      <c r="DT219" s="10">
        <f>DS218*0.5</f>
        <v>0</v>
      </c>
      <c r="DU219" s="431"/>
      <c r="DV219" s="10">
        <f>DU218*0.75</f>
        <v>0</v>
      </c>
      <c r="DX219" s="437">
        <f>DW218*1</f>
        <v>398.79999999999563</v>
      </c>
      <c r="DZ219" s="431"/>
      <c r="EA219" s="10">
        <f>DZ218*0.25</f>
        <v>0</v>
      </c>
      <c r="EB219" s="431"/>
      <c r="EC219" s="10">
        <f>EB218*0.5</f>
        <v>0</v>
      </c>
      <c r="ED219" s="431"/>
      <c r="EE219" s="10">
        <f>ED218*0.75</f>
        <v>0</v>
      </c>
      <c r="EG219" s="10">
        <f>EF218*1</f>
        <v>0</v>
      </c>
      <c r="EI219" s="431"/>
      <c r="EJ219" s="10">
        <f>EI218*0.25</f>
        <v>0</v>
      </c>
      <c r="EK219" s="431"/>
      <c r="EL219" s="10">
        <f>EK218*0.5</f>
        <v>0</v>
      </c>
      <c r="EM219" s="431"/>
      <c r="EN219" s="10">
        <f>EM218*0.75</f>
        <v>0</v>
      </c>
      <c r="EP219" s="10">
        <f>EO218*1</f>
        <v>0</v>
      </c>
      <c r="ER219" s="431"/>
      <c r="ES219" s="10">
        <f>ER218*0.25</f>
        <v>0</v>
      </c>
      <c r="ET219" s="431"/>
      <c r="EU219" s="10">
        <f>ET218*0.5</f>
        <v>0</v>
      </c>
      <c r="EV219" s="431"/>
      <c r="EW219" s="10">
        <f>EV218*0.75</f>
        <v>0</v>
      </c>
      <c r="EY219" s="10">
        <f>EX218*1</f>
        <v>0</v>
      </c>
      <c r="FA219" s="431"/>
      <c r="FB219" s="10">
        <f>FA218*0.25</f>
        <v>0</v>
      </c>
      <c r="FC219" s="431"/>
      <c r="FD219" s="10">
        <f>FC218*0.5</f>
        <v>0</v>
      </c>
      <c r="FE219" s="431"/>
      <c r="FF219" s="10">
        <f>FE218*0.75</f>
        <v>0</v>
      </c>
      <c r="FH219" s="437">
        <f>FG218*1</f>
        <v>76.599999999998545</v>
      </c>
      <c r="FJ219" s="431"/>
      <c r="FK219" s="10">
        <f>FJ218*0.25</f>
        <v>0</v>
      </c>
      <c r="FL219" s="431"/>
      <c r="FM219" s="10">
        <f>FL218*0.5</f>
        <v>0</v>
      </c>
      <c r="FN219" s="431"/>
      <c r="FO219" s="10">
        <f>FN218*0.75</f>
        <v>0</v>
      </c>
      <c r="FP219"/>
      <c r="FQ219" s="437">
        <f>FP218*1</f>
        <v>504.89999999999236</v>
      </c>
      <c r="FS219" s="431"/>
      <c r="FT219" s="10">
        <f>FS218*0.25</f>
        <v>0</v>
      </c>
      <c r="FU219" s="431"/>
      <c r="FV219" s="10">
        <f>FU218*0.5</f>
        <v>0</v>
      </c>
      <c r="FW219" s="431"/>
      <c r="FX219" s="10">
        <f>FW218*0.75</f>
        <v>0</v>
      </c>
      <c r="FZ219" s="10">
        <f>FY218*1</f>
        <v>0</v>
      </c>
      <c r="GB219" s="431"/>
      <c r="GC219" s="10">
        <f>GB218*0.25</f>
        <v>0</v>
      </c>
      <c r="GD219" s="431"/>
      <c r="GE219" s="10">
        <f>GD218*0.5</f>
        <v>0</v>
      </c>
      <c r="GF219" s="431"/>
      <c r="GG219" s="10">
        <f>GF218*0.75</f>
        <v>0</v>
      </c>
      <c r="GI219" s="10">
        <f>GH218*1</f>
        <v>0</v>
      </c>
      <c r="GK219" s="431"/>
      <c r="GL219" s="10">
        <f>GK218*0.25</f>
        <v>0</v>
      </c>
      <c r="GM219" s="431"/>
      <c r="GN219" s="10">
        <f>GM218*0.5</f>
        <v>0</v>
      </c>
      <c r="GO219" s="431"/>
      <c r="GP219" s="10">
        <f>GO218*0.75</f>
        <v>0</v>
      </c>
      <c r="GR219" s="437">
        <f>GQ218*1</f>
        <v>1144.8999999999996</v>
      </c>
      <c r="GT219" s="431"/>
      <c r="GU219" s="10">
        <f>GT218*0.25</f>
        <v>0</v>
      </c>
      <c r="GV219" s="431"/>
      <c r="GW219" s="10">
        <f>GV218*0.5</f>
        <v>0</v>
      </c>
      <c r="GX219" s="431"/>
      <c r="GY219" s="10">
        <f>GX218*0.75</f>
        <v>0</v>
      </c>
      <c r="HA219" s="10">
        <f>GZ218*1</f>
        <v>0</v>
      </c>
      <c r="HD219" s="10">
        <f>HC218*0.25</f>
        <v>0</v>
      </c>
      <c r="HF219" s="10">
        <f>HE218*0.5</f>
        <v>0</v>
      </c>
      <c r="HH219" s="10">
        <f>HG218*0.75</f>
        <v>0</v>
      </c>
      <c r="HJ219" s="10">
        <f>HI218*1</f>
        <v>987.30000000000018</v>
      </c>
      <c r="HL219" s="431"/>
      <c r="HM219" s="10">
        <f>HL218*0.25</f>
        <v>0</v>
      </c>
      <c r="HN219" s="431"/>
      <c r="HO219" s="10">
        <f>HN218*0.5</f>
        <v>0</v>
      </c>
      <c r="HP219" s="431"/>
      <c r="HQ219" s="10">
        <f>HP218*0.75</f>
        <v>0</v>
      </c>
      <c r="HS219" s="10">
        <f>HR218*1</f>
        <v>0</v>
      </c>
      <c r="HU219" s="431"/>
      <c r="HV219" s="10">
        <f>HU218*0.25</f>
        <v>0</v>
      </c>
      <c r="HW219" s="431"/>
      <c r="HX219" s="10">
        <f>HW218*0.5</f>
        <v>0</v>
      </c>
      <c r="HY219" s="431"/>
      <c r="HZ219" s="10">
        <f>HY218*0.75</f>
        <v>0</v>
      </c>
      <c r="IB219" s="437">
        <f>IA218*1</f>
        <v>3655.3999999999969</v>
      </c>
      <c r="ID219" s="431"/>
      <c r="IE219" s="10">
        <f>ID218*0.25</f>
        <v>0</v>
      </c>
      <c r="IF219" s="431"/>
      <c r="IG219" s="10">
        <f>IF218*0.5</f>
        <v>0</v>
      </c>
      <c r="IH219" s="431"/>
      <c r="II219" s="10">
        <f>IH218*0.75</f>
        <v>0</v>
      </c>
      <c r="IK219" s="10">
        <f>IJ218*1</f>
        <v>0</v>
      </c>
      <c r="IM219" s="431"/>
      <c r="IN219" s="10">
        <f>IM218*0.25</f>
        <v>0</v>
      </c>
      <c r="IO219" s="431"/>
      <c r="IP219" s="10">
        <f>IO218*0.5</f>
        <v>0</v>
      </c>
      <c r="IQ219" s="431"/>
      <c r="IR219" s="10">
        <f>IQ218*0.75</f>
        <v>0</v>
      </c>
      <c r="IT219" s="10">
        <f>IS218*1</f>
        <v>0</v>
      </c>
      <c r="IW219" s="10">
        <f>IV218*0.25</f>
        <v>0</v>
      </c>
      <c r="IY219" s="10">
        <f>IX218*0.5</f>
        <v>0</v>
      </c>
      <c r="JA219" s="10">
        <f>IZ218*0.75</f>
        <v>0</v>
      </c>
      <c r="JC219" s="10">
        <f>JB218*1</f>
        <v>496.10000000000036</v>
      </c>
      <c r="JE219" s="431"/>
      <c r="JF219" s="10">
        <f>JE218*0.25</f>
        <v>0</v>
      </c>
      <c r="JG219" s="431"/>
      <c r="JH219" s="10">
        <f>JG218*0.5</f>
        <v>0</v>
      </c>
      <c r="JI219" s="431"/>
      <c r="JJ219" s="10">
        <f>JI218*0.75</f>
        <v>0</v>
      </c>
      <c r="JL219" s="437">
        <f>JK218*1</f>
        <v>507.899999999996</v>
      </c>
      <c r="JN219" s="431"/>
      <c r="JO219" s="10">
        <f>JN218*0.25</f>
        <v>0</v>
      </c>
      <c r="JP219" s="431"/>
      <c r="JQ219" s="10">
        <f>JP218*0.5</f>
        <v>0</v>
      </c>
      <c r="JR219" s="431"/>
      <c r="JS219" s="10">
        <f>JR218*0.75</f>
        <v>0</v>
      </c>
      <c r="JU219" s="10">
        <f>JT218*1</f>
        <v>0</v>
      </c>
      <c r="JW219" s="431"/>
      <c r="JX219" s="10">
        <f>JW218*0.25</f>
        <v>0</v>
      </c>
      <c r="JY219" s="431"/>
      <c r="JZ219" s="10">
        <f>JY218*0.5</f>
        <v>0</v>
      </c>
      <c r="KA219" s="431"/>
      <c r="KB219" s="10">
        <f>KA218*0.75</f>
        <v>0</v>
      </c>
      <c r="KD219" s="437">
        <f t="shared" ref="KD219" si="70">KC218*1</f>
        <v>1189.9999999999091</v>
      </c>
      <c r="KG219" s="10">
        <f>KF218*0.25</f>
        <v>0</v>
      </c>
      <c r="KI219" s="10">
        <f>KH218*0.5</f>
        <v>0</v>
      </c>
      <c r="KK219" s="10">
        <f>KJ218*0.75</f>
        <v>0</v>
      </c>
      <c r="KM219" s="10">
        <f>KL218*1</f>
        <v>259.49999999999909</v>
      </c>
      <c r="KO219" s="431"/>
      <c r="KP219" s="10">
        <f>KO218*0.25</f>
        <v>0</v>
      </c>
      <c r="KQ219" s="431"/>
      <c r="KR219" s="10">
        <f>KQ218*0.5</f>
        <v>0</v>
      </c>
      <c r="KS219" s="431"/>
      <c r="KT219" s="10">
        <f>KS218*0.75</f>
        <v>0</v>
      </c>
      <c r="KV219" s="10">
        <f>KU218*1</f>
        <v>0</v>
      </c>
      <c r="KX219" s="431"/>
      <c r="KY219" s="10">
        <f>KX218*0.25</f>
        <v>0</v>
      </c>
      <c r="KZ219" s="431"/>
      <c r="LA219" s="10">
        <f>KZ218*0.5</f>
        <v>0</v>
      </c>
      <c r="LB219" s="431"/>
      <c r="LC219" s="10">
        <f>LB218*0.75</f>
        <v>0</v>
      </c>
      <c r="LE219" s="10">
        <f>LD218*1</f>
        <v>0</v>
      </c>
      <c r="LG219" s="431"/>
      <c r="LH219" s="10">
        <f>LG218*0.25</f>
        <v>0</v>
      </c>
      <c r="LI219" s="431"/>
      <c r="LJ219" s="10">
        <f>LI218*0.5</f>
        <v>0</v>
      </c>
      <c r="LK219" s="431"/>
      <c r="LL219" s="10">
        <f>LK218*0.75</f>
        <v>0</v>
      </c>
      <c r="LN219" s="10">
        <f>LM218*1</f>
        <v>0</v>
      </c>
      <c r="LQ219" s="10">
        <f>LP218*0.25</f>
        <v>0</v>
      </c>
      <c r="LS219" s="10">
        <f>LR218*0.5</f>
        <v>0</v>
      </c>
      <c r="LU219" s="10">
        <f>LT218*0.75</f>
        <v>0</v>
      </c>
      <c r="LW219" s="10">
        <f>LV218*1</f>
        <v>171.50000000000091</v>
      </c>
      <c r="LY219" s="431"/>
      <c r="LZ219" s="10">
        <f>LY218*0.25</f>
        <v>0</v>
      </c>
      <c r="MA219" s="431"/>
      <c r="MB219" s="10">
        <f>MA218*0.5</f>
        <v>0</v>
      </c>
      <c r="MC219" s="431"/>
      <c r="MD219" s="10">
        <f>MC218*0.75</f>
        <v>0</v>
      </c>
      <c r="MF219" s="10">
        <f>ME218*1</f>
        <v>0</v>
      </c>
      <c r="MH219" s="431"/>
      <c r="MI219" s="10">
        <f>MH218*0.25</f>
        <v>0</v>
      </c>
      <c r="MJ219" s="431"/>
      <c r="MK219" s="10">
        <f>MJ218*0.5</f>
        <v>0</v>
      </c>
      <c r="ML219" s="431"/>
      <c r="MM219" s="10">
        <f>ML218*0.75</f>
        <v>0</v>
      </c>
      <c r="MO219" s="437">
        <f>MN218*1</f>
        <v>1119.3999999999942</v>
      </c>
      <c r="MQ219" s="431"/>
      <c r="MR219" s="10">
        <f>MQ218*0.25</f>
        <v>0</v>
      </c>
      <c r="MS219" s="431"/>
      <c r="MT219" s="10">
        <f>MS218*0.5</f>
        <v>0</v>
      </c>
      <c r="MU219" s="431"/>
      <c r="MV219" s="10">
        <f>MU218*0.75</f>
        <v>0</v>
      </c>
      <c r="MX219" s="437">
        <f>MW218*1</f>
        <v>304.49999999999454</v>
      </c>
    </row>
    <row r="220" spans="1:363" s="60" customFormat="1" ht="15">
      <c r="A220" s="377"/>
      <c r="B220" s="378"/>
      <c r="C220" s="379"/>
      <c r="E220" s="380"/>
      <c r="L220" s="379"/>
      <c r="N220" s="380"/>
      <c r="U220" s="379"/>
      <c r="W220" s="380"/>
      <c r="AD220" s="379"/>
      <c r="AF220" s="380"/>
      <c r="AM220" s="379"/>
      <c r="AO220" s="380"/>
      <c r="AV220" s="379"/>
      <c r="AX220" s="380"/>
      <c r="BE220" s="379"/>
      <c r="BG220" s="380"/>
      <c r="BN220" s="379"/>
      <c r="BP220" s="380"/>
      <c r="BW220" s="379"/>
      <c r="BX220" s="456"/>
      <c r="BY220" s="380"/>
      <c r="BZ220" s="456"/>
      <c r="CB220" s="456"/>
      <c r="CE220" s="456"/>
      <c r="CF220" s="379"/>
      <c r="CG220" s="456"/>
      <c r="CH220" s="380"/>
      <c r="CI220" s="456"/>
      <c r="CK220" s="456"/>
      <c r="CO220" s="379"/>
      <c r="CP220" s="456"/>
      <c r="CQ220" s="380"/>
      <c r="CR220" s="456"/>
      <c r="CT220" s="456"/>
      <c r="CX220" s="379"/>
      <c r="CY220" s="456"/>
      <c r="CZ220" s="380"/>
      <c r="DA220" s="456"/>
      <c r="DC220" s="456"/>
      <c r="DF220" s="456"/>
      <c r="DG220" s="379"/>
      <c r="DH220" s="456"/>
      <c r="DI220" s="380"/>
      <c r="DJ220" s="456"/>
      <c r="DL220" s="456"/>
      <c r="DP220" s="379"/>
      <c r="DQ220" s="456"/>
      <c r="DR220" s="380"/>
      <c r="DS220" s="456"/>
      <c r="DU220" s="456"/>
      <c r="DX220" s="456"/>
      <c r="DY220" s="379"/>
      <c r="DZ220" s="456"/>
      <c r="EA220" s="380"/>
      <c r="EB220" s="456"/>
      <c r="ED220" s="456"/>
      <c r="EH220" s="379"/>
      <c r="EI220" s="456"/>
      <c r="EJ220" s="380"/>
      <c r="EK220" s="456"/>
      <c r="EM220" s="456"/>
      <c r="EQ220" s="379"/>
      <c r="ER220" s="456"/>
      <c r="ES220" s="380"/>
      <c r="ET220" s="456"/>
      <c r="EV220" s="456"/>
      <c r="EZ220" s="379"/>
      <c r="FA220" s="456"/>
      <c r="FB220" s="380"/>
      <c r="FC220" s="456"/>
      <c r="FE220" s="456"/>
      <c r="FH220" s="456"/>
      <c r="FI220" s="379"/>
      <c r="FJ220" s="456"/>
      <c r="FK220" s="380"/>
      <c r="FL220" s="456"/>
      <c r="FN220" s="456"/>
      <c r="FQ220" s="456"/>
      <c r="FR220" s="379"/>
      <c r="FS220" s="456"/>
      <c r="FT220" s="380"/>
      <c r="FU220" s="456"/>
      <c r="FW220" s="456"/>
      <c r="GA220" s="379"/>
      <c r="GB220" s="456"/>
      <c r="GC220" s="380"/>
      <c r="GD220" s="456"/>
      <c r="GF220" s="456"/>
      <c r="GJ220" s="379"/>
      <c r="GK220" s="456"/>
      <c r="GL220" s="380"/>
      <c r="GM220" s="456"/>
      <c r="GO220" s="456"/>
      <c r="GR220" s="456"/>
      <c r="GS220" s="379"/>
      <c r="GT220" s="456"/>
      <c r="GU220" s="380"/>
      <c r="GV220" s="456"/>
      <c r="GX220" s="456"/>
      <c r="HB220" s="379"/>
      <c r="HD220" s="380"/>
      <c r="HK220" s="379"/>
      <c r="HL220" s="456"/>
      <c r="HM220" s="380"/>
      <c r="HN220" s="456"/>
      <c r="HP220" s="456"/>
      <c r="HT220" s="379"/>
      <c r="HU220" s="456"/>
      <c r="HV220" s="380"/>
      <c r="HW220" s="456"/>
      <c r="HY220" s="456"/>
      <c r="IB220" s="456"/>
      <c r="IC220" s="379"/>
      <c r="ID220" s="456"/>
      <c r="IE220" s="380"/>
      <c r="IF220" s="456"/>
      <c r="IH220" s="456"/>
      <c r="IL220" s="379"/>
      <c r="IM220" s="456"/>
      <c r="IN220" s="380"/>
      <c r="IO220" s="456"/>
      <c r="IQ220" s="456"/>
      <c r="IU220" s="379"/>
      <c r="IW220" s="380"/>
      <c r="JD220" s="379"/>
      <c r="JE220" s="456"/>
      <c r="JF220" s="380"/>
      <c r="JG220" s="456"/>
      <c r="JI220" s="456"/>
      <c r="JL220" s="456"/>
      <c r="JM220" s="379"/>
      <c r="JN220" s="456"/>
      <c r="JO220" s="380"/>
      <c r="JP220" s="456"/>
      <c r="JR220" s="456"/>
      <c r="JV220" s="379"/>
      <c r="JW220" s="456"/>
      <c r="JX220" s="380"/>
      <c r="JY220" s="456"/>
      <c r="KA220" s="456"/>
      <c r="KD220" s="456"/>
      <c r="KE220" s="379"/>
      <c r="KG220" s="380"/>
      <c r="KN220" s="379"/>
      <c r="KO220" s="456"/>
      <c r="KP220" s="380"/>
      <c r="KQ220" s="456"/>
      <c r="KS220" s="456"/>
      <c r="KW220" s="379"/>
      <c r="KX220" s="456"/>
      <c r="KY220" s="380"/>
      <c r="KZ220" s="456"/>
      <c r="LB220" s="456"/>
      <c r="LF220" s="379"/>
      <c r="LG220" s="456"/>
      <c r="LH220" s="380"/>
      <c r="LI220" s="456"/>
      <c r="LK220" s="456"/>
      <c r="LO220" s="379"/>
      <c r="LQ220" s="380"/>
      <c r="LX220" s="379"/>
      <c r="LY220" s="456"/>
      <c r="LZ220" s="380"/>
      <c r="MA220" s="456"/>
      <c r="MC220" s="456"/>
      <c r="MG220" s="379"/>
      <c r="MH220" s="456"/>
      <c r="MI220" s="380"/>
      <c r="MJ220" s="456"/>
      <c r="ML220" s="456"/>
      <c r="MO220" s="456"/>
      <c r="MP220" s="379"/>
      <c r="MQ220" s="456"/>
      <c r="MR220" s="380"/>
      <c r="MS220" s="456"/>
      <c r="MU220" s="456"/>
      <c r="MX220" s="456"/>
      <c r="MY220" s="379"/>
    </row>
    <row r="221" spans="1:363" ht="18">
      <c r="A221" s="62" t="s">
        <v>39</v>
      </c>
      <c r="B221" s="69"/>
      <c r="D221">
        <v>914.3</v>
      </c>
      <c r="E221" s="1" t="s">
        <v>190</v>
      </c>
      <c r="F221">
        <v>635.29999999999995</v>
      </c>
      <c r="G221" s="1" t="s">
        <v>186</v>
      </c>
      <c r="H221">
        <v>475.9</v>
      </c>
      <c r="I221" s="1" t="s">
        <v>187</v>
      </c>
      <c r="J221" s="157">
        <v>586.5</v>
      </c>
      <c r="K221" s="1" t="s">
        <v>188</v>
      </c>
      <c r="M221">
        <v>149.30000000000001</v>
      </c>
      <c r="N221" s="1" t="s">
        <v>190</v>
      </c>
      <c r="O221">
        <v>84.5</v>
      </c>
      <c r="P221" s="1" t="s">
        <v>186</v>
      </c>
      <c r="Q221">
        <v>393.5</v>
      </c>
      <c r="R221" s="1" t="s">
        <v>187</v>
      </c>
      <c r="S221" s="168">
        <v>294.79999999999973</v>
      </c>
      <c r="T221" s="1" t="s">
        <v>188</v>
      </c>
      <c r="V221">
        <v>581.4</v>
      </c>
      <c r="W221" s="1" t="s">
        <v>190</v>
      </c>
      <c r="X221">
        <v>231.8</v>
      </c>
      <c r="Y221" s="1" t="s">
        <v>186</v>
      </c>
      <c r="Z221" s="168">
        <v>661.80000000000041</v>
      </c>
      <c r="AA221" s="1" t="s">
        <v>187</v>
      </c>
      <c r="AB221" s="168">
        <v>331.5</v>
      </c>
      <c r="AC221" s="1" t="s">
        <v>188</v>
      </c>
      <c r="AE221">
        <v>200.4</v>
      </c>
      <c r="AF221" s="1" t="s">
        <v>190</v>
      </c>
      <c r="AG221">
        <v>44</v>
      </c>
      <c r="AH221" s="1" t="s">
        <v>186</v>
      </c>
      <c r="AI221" s="168">
        <v>193.80000000000064</v>
      </c>
      <c r="AJ221" s="1" t="s">
        <v>187</v>
      </c>
      <c r="AK221" s="168">
        <v>0</v>
      </c>
      <c r="AL221" s="1" t="s">
        <v>188</v>
      </c>
      <c r="AN221">
        <v>145.6</v>
      </c>
      <c r="AO221" s="1" t="s">
        <v>190</v>
      </c>
      <c r="AP221">
        <v>396.9</v>
      </c>
      <c r="AQ221" s="1" t="s">
        <v>186</v>
      </c>
      <c r="AR221" s="168">
        <v>370.00000000000045</v>
      </c>
      <c r="AS221" s="1" t="s">
        <v>187</v>
      </c>
      <c r="AT221" s="168">
        <v>104</v>
      </c>
      <c r="AU221" s="1" t="s">
        <v>188</v>
      </c>
      <c r="AW221" s="31">
        <v>697.6</v>
      </c>
      <c r="AX221" s="1" t="s">
        <v>190</v>
      </c>
      <c r="AY221" s="31">
        <v>278.8</v>
      </c>
      <c r="AZ221" s="1" t="s">
        <v>186</v>
      </c>
      <c r="BA221" s="168">
        <v>456</v>
      </c>
      <c r="BB221" s="1" t="s">
        <v>187</v>
      </c>
      <c r="BC221" s="168">
        <v>325.00000000000045</v>
      </c>
      <c r="BD221" s="1" t="s">
        <v>188</v>
      </c>
      <c r="BF221">
        <v>716.2</v>
      </c>
      <c r="BG221" s="1" t="s">
        <v>190</v>
      </c>
      <c r="BH221">
        <v>603.9</v>
      </c>
      <c r="BI221" s="1" t="s">
        <v>186</v>
      </c>
      <c r="BJ221" s="168">
        <v>1054.0000000000009</v>
      </c>
      <c r="BK221" s="1" t="s">
        <v>187</v>
      </c>
      <c r="BL221" s="168">
        <v>717.09999999999945</v>
      </c>
      <c r="BM221" s="1" t="s">
        <v>188</v>
      </c>
      <c r="BO221">
        <v>462</v>
      </c>
      <c r="BP221" s="1" t="s">
        <v>190</v>
      </c>
      <c r="BQ221">
        <v>393</v>
      </c>
      <c r="BR221" s="1" t="s">
        <v>186</v>
      </c>
      <c r="BS221" s="168">
        <v>498.15000000000055</v>
      </c>
      <c r="BT221" s="1" t="s">
        <v>187</v>
      </c>
      <c r="BU221" s="168">
        <v>312.89999999999964</v>
      </c>
      <c r="BV221" s="1" t="s">
        <v>188</v>
      </c>
      <c r="BX221" s="90">
        <v>10.499999999998181</v>
      </c>
      <c r="BY221" s="1" t="s">
        <v>190</v>
      </c>
      <c r="BZ221" s="173">
        <v>0</v>
      </c>
      <c r="CA221" s="1" t="s">
        <v>186</v>
      </c>
      <c r="CB221" s="177">
        <v>605.70000000000005</v>
      </c>
      <c r="CC221" s="1" t="s">
        <v>187</v>
      </c>
      <c r="CD221" s="427">
        <v>110.50000000000182</v>
      </c>
      <c r="CE221" s="432" t="s">
        <v>188</v>
      </c>
      <c r="CG221" s="431">
        <v>502</v>
      </c>
      <c r="CH221" s="1" t="s">
        <v>190</v>
      </c>
      <c r="CI221" s="431">
        <v>482.2</v>
      </c>
      <c r="CJ221" s="1" t="s">
        <v>186</v>
      </c>
      <c r="CK221" s="168">
        <v>770.90000000000146</v>
      </c>
      <c r="CL221" s="1" t="s">
        <v>187</v>
      </c>
      <c r="CM221" s="168"/>
      <c r="CN221" s="1" t="s">
        <v>188</v>
      </c>
      <c r="CP221" s="431">
        <v>63.3</v>
      </c>
      <c r="CQ221" s="1" t="s">
        <v>190</v>
      </c>
      <c r="CR221" s="431">
        <v>92.9</v>
      </c>
      <c r="CS221" s="1" t="s">
        <v>186</v>
      </c>
      <c r="CT221" s="168">
        <v>166.60000000000036</v>
      </c>
      <c r="CU221" s="1" t="s">
        <v>187</v>
      </c>
      <c r="CV221" s="168"/>
      <c r="CW221" s="1" t="s">
        <v>188</v>
      </c>
      <c r="CY221" s="431">
        <v>292.5</v>
      </c>
      <c r="CZ221" s="1" t="s">
        <v>190</v>
      </c>
      <c r="DA221" s="431">
        <v>323.8</v>
      </c>
      <c r="DB221" s="1" t="s">
        <v>186</v>
      </c>
      <c r="DC221" s="168">
        <v>241.00000000000091</v>
      </c>
      <c r="DD221" s="1" t="s">
        <v>187</v>
      </c>
      <c r="DE221" s="545">
        <v>52.000000000003638</v>
      </c>
      <c r="DF221" s="432" t="s">
        <v>188</v>
      </c>
      <c r="DH221" s="431">
        <v>156</v>
      </c>
      <c r="DI221" s="1" t="s">
        <v>190</v>
      </c>
      <c r="DJ221" s="431">
        <v>52.1</v>
      </c>
      <c r="DK221" s="1" t="s">
        <v>186</v>
      </c>
      <c r="DL221" s="168">
        <v>239.60000000000036</v>
      </c>
      <c r="DM221" s="1" t="s">
        <v>187</v>
      </c>
      <c r="DN221" s="168"/>
      <c r="DO221" s="1" t="s">
        <v>188</v>
      </c>
      <c r="DQ221" s="431">
        <v>75</v>
      </c>
      <c r="DR221" s="1" t="s">
        <v>190</v>
      </c>
      <c r="DS221" s="431">
        <v>193.6</v>
      </c>
      <c r="DT221" s="1" t="s">
        <v>186</v>
      </c>
      <c r="DU221" s="496">
        <v>365.70000000000073</v>
      </c>
      <c r="DV221" s="1" t="s">
        <v>187</v>
      </c>
      <c r="DW221" s="545">
        <v>177.10000000000218</v>
      </c>
      <c r="DX221" s="432" t="s">
        <v>188</v>
      </c>
      <c r="DZ221" s="431">
        <v>407.1</v>
      </c>
      <c r="EA221" s="1" t="s">
        <v>190</v>
      </c>
      <c r="EB221" s="431">
        <v>257.2</v>
      </c>
      <c r="EC221" s="1" t="s">
        <v>186</v>
      </c>
      <c r="ED221" s="168">
        <v>352.70000000000073</v>
      </c>
      <c r="EE221" s="1" t="s">
        <v>187</v>
      </c>
      <c r="EF221" s="168"/>
      <c r="EG221" s="1" t="s">
        <v>188</v>
      </c>
      <c r="EI221" s="431">
        <v>108.5</v>
      </c>
      <c r="EJ221" s="1" t="s">
        <v>190</v>
      </c>
      <c r="EK221" s="431">
        <v>200.7</v>
      </c>
      <c r="EL221" s="1" t="s">
        <v>186</v>
      </c>
      <c r="EM221" s="496">
        <v>102.30000000000018</v>
      </c>
      <c r="EN221" s="1" t="s">
        <v>187</v>
      </c>
      <c r="EO221" s="213"/>
      <c r="EP221" s="1" t="s">
        <v>188</v>
      </c>
      <c r="ER221" s="431">
        <v>254.3</v>
      </c>
      <c r="ES221" s="1" t="s">
        <v>190</v>
      </c>
      <c r="ET221" s="431">
        <v>167.4</v>
      </c>
      <c r="EU221" s="1" t="s">
        <v>186</v>
      </c>
      <c r="EV221" s="168">
        <v>318.39999999999964</v>
      </c>
      <c r="EW221" s="1" t="s">
        <v>187</v>
      </c>
      <c r="EX221" s="168"/>
      <c r="EY221" s="1" t="s">
        <v>188</v>
      </c>
      <c r="FA221" s="431">
        <v>265.5</v>
      </c>
      <c r="FB221" s="1" t="s">
        <v>190</v>
      </c>
      <c r="FC221" s="431">
        <v>165</v>
      </c>
      <c r="FD221" s="1" t="s">
        <v>186</v>
      </c>
      <c r="FE221" s="496">
        <v>292.70000000000073</v>
      </c>
      <c r="FF221" s="1" t="s">
        <v>187</v>
      </c>
      <c r="FG221" s="427">
        <v>67.500000000003638</v>
      </c>
      <c r="FH221" s="432" t="s">
        <v>188</v>
      </c>
      <c r="FJ221" s="431">
        <v>322.39999999999998</v>
      </c>
      <c r="FK221" s="1" t="s">
        <v>190</v>
      </c>
      <c r="FL221" s="431">
        <v>331.4</v>
      </c>
      <c r="FM221" s="1" t="s">
        <v>186</v>
      </c>
      <c r="FN221" s="496">
        <v>406.55000000000109</v>
      </c>
      <c r="FO221" s="1" t="s">
        <v>187</v>
      </c>
      <c r="FP221" s="545">
        <v>423.30000000000291</v>
      </c>
      <c r="FQ221" s="432" t="s">
        <v>188</v>
      </c>
      <c r="FS221" s="431">
        <v>535.6</v>
      </c>
      <c r="FT221" s="1" t="s">
        <v>190</v>
      </c>
      <c r="FU221" s="431">
        <v>822</v>
      </c>
      <c r="FV221" s="1" t="s">
        <v>186</v>
      </c>
      <c r="FW221" s="496">
        <v>414.99999999999818</v>
      </c>
      <c r="FX221" s="1" t="s">
        <v>187</v>
      </c>
      <c r="FY221" s="213"/>
      <c r="FZ221" s="1" t="s">
        <v>188</v>
      </c>
      <c r="GB221" s="431">
        <v>322.5</v>
      </c>
      <c r="GC221" s="1" t="s">
        <v>190</v>
      </c>
      <c r="GD221" s="431">
        <v>128</v>
      </c>
      <c r="GE221" s="1" t="s">
        <v>186</v>
      </c>
      <c r="GF221" s="168">
        <v>33.800000000001091</v>
      </c>
      <c r="GG221" s="1" t="s">
        <v>187</v>
      </c>
      <c r="GH221" s="168"/>
      <c r="GI221" s="1" t="s">
        <v>188</v>
      </c>
      <c r="GK221" s="431">
        <v>3448.9</v>
      </c>
      <c r="GL221" s="1" t="s">
        <v>190</v>
      </c>
      <c r="GM221" s="431">
        <v>2846</v>
      </c>
      <c r="GN221" s="1" t="s">
        <v>186</v>
      </c>
      <c r="GO221" s="496">
        <v>3475.6499999999996</v>
      </c>
      <c r="GP221" s="1" t="s">
        <v>187</v>
      </c>
      <c r="GQ221" s="545">
        <v>2176.7999999999975</v>
      </c>
      <c r="GR221" s="432" t="s">
        <v>188</v>
      </c>
      <c r="GT221" s="431">
        <v>295.89999999999998</v>
      </c>
      <c r="GU221" s="1" t="s">
        <v>190</v>
      </c>
      <c r="GV221" s="431">
        <v>485.3</v>
      </c>
      <c r="GW221" s="1" t="s">
        <v>186</v>
      </c>
      <c r="GX221" s="496">
        <v>443.89999999999782</v>
      </c>
      <c r="GY221" s="1" t="s">
        <v>187</v>
      </c>
      <c r="GZ221" s="213"/>
      <c r="HA221" s="1" t="s">
        <v>188</v>
      </c>
      <c r="HC221">
        <v>744.9</v>
      </c>
      <c r="HD221" s="1" t="s">
        <v>190</v>
      </c>
      <c r="HE221">
        <v>327.8</v>
      </c>
      <c r="HF221" s="1" t="s">
        <v>186</v>
      </c>
      <c r="HG221" s="168">
        <v>702.5</v>
      </c>
      <c r="HH221" s="1" t="s">
        <v>187</v>
      </c>
      <c r="HI221" s="168">
        <v>690.89999999999964</v>
      </c>
      <c r="HJ221" s="1" t="s">
        <v>188</v>
      </c>
      <c r="HL221" s="431">
        <v>581.9</v>
      </c>
      <c r="HM221" s="1" t="s">
        <v>190</v>
      </c>
      <c r="HN221" s="431">
        <v>745.55</v>
      </c>
      <c r="HO221" s="1" t="s">
        <v>186</v>
      </c>
      <c r="HP221" s="496">
        <v>845.29999999999927</v>
      </c>
      <c r="HQ221" s="1" t="s">
        <v>187</v>
      </c>
      <c r="HR221" s="213"/>
      <c r="HS221" s="1" t="s">
        <v>188</v>
      </c>
      <c r="HU221" s="431">
        <v>3179</v>
      </c>
      <c r="HV221" s="1" t="s">
        <v>190</v>
      </c>
      <c r="HW221" s="431">
        <v>3442.9</v>
      </c>
      <c r="HX221" s="1" t="s">
        <v>186</v>
      </c>
      <c r="HY221" s="496">
        <v>4083.7999999999975</v>
      </c>
      <c r="HZ221" s="1" t="s">
        <v>187</v>
      </c>
      <c r="IA221" s="545">
        <v>3365.6000000000022</v>
      </c>
      <c r="IB221" s="432" t="s">
        <v>188</v>
      </c>
      <c r="ID221" s="431">
        <v>109.5</v>
      </c>
      <c r="IE221" s="1" t="s">
        <v>190</v>
      </c>
      <c r="IF221" s="431">
        <v>185.5</v>
      </c>
      <c r="IG221" s="1" t="s">
        <v>186</v>
      </c>
      <c r="IH221" s="496">
        <v>172.50000000000364</v>
      </c>
      <c r="II221" s="1" t="s">
        <v>187</v>
      </c>
      <c r="IJ221" s="213"/>
      <c r="IK221" s="1" t="s">
        <v>188</v>
      </c>
      <c r="IM221" s="431">
        <v>196.5</v>
      </c>
      <c r="IN221" s="1" t="s">
        <v>190</v>
      </c>
      <c r="IO221" s="431">
        <v>180.4</v>
      </c>
      <c r="IP221" s="1" t="s">
        <v>186</v>
      </c>
      <c r="IQ221" s="168">
        <v>80.799999999999272</v>
      </c>
      <c r="IR221" s="1" t="s">
        <v>187</v>
      </c>
      <c r="IS221" s="168"/>
      <c r="IT221" s="1" t="s">
        <v>188</v>
      </c>
      <c r="IV221">
        <v>515.6</v>
      </c>
      <c r="IW221" s="1" t="s">
        <v>190</v>
      </c>
      <c r="IX221">
        <v>386</v>
      </c>
      <c r="IY221" s="1" t="s">
        <v>186</v>
      </c>
      <c r="IZ221" s="213">
        <v>299</v>
      </c>
      <c r="JA221" s="1" t="s">
        <v>187</v>
      </c>
      <c r="JB221" s="168">
        <v>375.29999999999927</v>
      </c>
      <c r="JC221" s="1" t="s">
        <v>188</v>
      </c>
      <c r="JE221" s="431">
        <v>325.60000000000002</v>
      </c>
      <c r="JF221" s="1" t="s">
        <v>190</v>
      </c>
      <c r="JG221" s="431">
        <v>323</v>
      </c>
      <c r="JH221" s="1" t="s">
        <v>186</v>
      </c>
      <c r="JI221" s="496">
        <v>306.59999999999491</v>
      </c>
      <c r="JJ221" s="1" t="s">
        <v>187</v>
      </c>
      <c r="JK221" s="427">
        <v>206.70000000000255</v>
      </c>
      <c r="JL221" s="432" t="s">
        <v>188</v>
      </c>
      <c r="JN221" s="431">
        <v>488.1</v>
      </c>
      <c r="JO221" s="1" t="s">
        <v>190</v>
      </c>
      <c r="JP221" s="431">
        <v>196.9</v>
      </c>
      <c r="JQ221" s="1" t="s">
        <v>186</v>
      </c>
      <c r="JR221" s="496">
        <v>387.59999999999854</v>
      </c>
      <c r="JS221" s="1" t="s">
        <v>187</v>
      </c>
      <c r="JT221" s="213"/>
      <c r="JU221" s="1" t="s">
        <v>188</v>
      </c>
      <c r="JW221" s="431">
        <v>2745.1</v>
      </c>
      <c r="JX221" s="1" t="s">
        <v>190</v>
      </c>
      <c r="JY221" s="431">
        <v>2380.5</v>
      </c>
      <c r="JZ221" s="1" t="s">
        <v>186</v>
      </c>
      <c r="KA221" s="168">
        <v>2032.8999999999942</v>
      </c>
      <c r="KB221" s="1" t="s">
        <v>187</v>
      </c>
      <c r="KC221" s="545">
        <v>2422.9999999999509</v>
      </c>
      <c r="KD221" s="432" t="s">
        <v>188</v>
      </c>
      <c r="KF221">
        <v>252.1</v>
      </c>
      <c r="KG221" s="1" t="s">
        <v>190</v>
      </c>
      <c r="KH221">
        <v>90</v>
      </c>
      <c r="KI221" s="1" t="s">
        <v>186</v>
      </c>
      <c r="KJ221" s="168">
        <v>169.5</v>
      </c>
      <c r="KK221" s="1" t="s">
        <v>187</v>
      </c>
      <c r="KL221" s="213">
        <v>0</v>
      </c>
      <c r="KM221" s="1" t="s">
        <v>188</v>
      </c>
      <c r="KO221" s="431">
        <v>331.9</v>
      </c>
      <c r="KP221" s="1" t="s">
        <v>190</v>
      </c>
      <c r="KQ221" s="431">
        <v>144</v>
      </c>
      <c r="KR221" s="1" t="s">
        <v>186</v>
      </c>
      <c r="KS221" s="496">
        <v>283.79999999999927</v>
      </c>
      <c r="KT221" s="1" t="s">
        <v>187</v>
      </c>
      <c r="KU221" s="213"/>
      <c r="KV221" s="1" t="s">
        <v>188</v>
      </c>
      <c r="KX221" s="431">
        <v>138.6</v>
      </c>
      <c r="KY221" s="1" t="s">
        <v>190</v>
      </c>
      <c r="KZ221" s="431">
        <v>165.2</v>
      </c>
      <c r="LA221" s="1" t="s">
        <v>186</v>
      </c>
      <c r="LB221" s="168">
        <v>252.49999999999272</v>
      </c>
      <c r="LC221" s="1" t="s">
        <v>187</v>
      </c>
      <c r="LD221" s="168"/>
      <c r="LE221" s="1" t="s">
        <v>188</v>
      </c>
      <c r="LG221" s="431">
        <v>160.69999999999999</v>
      </c>
      <c r="LH221" s="1" t="s">
        <v>190</v>
      </c>
      <c r="LI221" s="431">
        <v>25.2</v>
      </c>
      <c r="LJ221" s="1" t="s">
        <v>186</v>
      </c>
      <c r="LK221" s="185">
        <v>94.400000000000546</v>
      </c>
      <c r="LL221" s="1" t="s">
        <v>187</v>
      </c>
      <c r="LM221" s="185"/>
      <c r="LN221" s="1" t="s">
        <v>188</v>
      </c>
      <c r="LP221">
        <v>454.5</v>
      </c>
      <c r="LQ221" s="1" t="s">
        <v>190</v>
      </c>
      <c r="LR221">
        <v>379.5</v>
      </c>
      <c r="LS221" s="1" t="s">
        <v>186</v>
      </c>
      <c r="LT221" s="168">
        <v>278.19999999999709</v>
      </c>
      <c r="LU221" s="1" t="s">
        <v>187</v>
      </c>
      <c r="LV221" s="168">
        <v>403.30000000000018</v>
      </c>
      <c r="LW221" s="1" t="s">
        <v>188</v>
      </c>
      <c r="LY221" s="431">
        <v>304.89999999999998</v>
      </c>
      <c r="LZ221" s="1" t="s">
        <v>190</v>
      </c>
      <c r="MA221" s="431">
        <v>389.8</v>
      </c>
      <c r="MB221" s="1" t="s">
        <v>186</v>
      </c>
      <c r="MC221" s="168">
        <v>402.09999999999854</v>
      </c>
      <c r="MD221" s="1" t="s">
        <v>187</v>
      </c>
      <c r="ME221" s="168"/>
      <c r="MF221" s="1" t="s">
        <v>188</v>
      </c>
      <c r="MH221" s="431">
        <v>659.7</v>
      </c>
      <c r="MI221" s="1" t="s">
        <v>190</v>
      </c>
      <c r="MJ221" s="431">
        <v>835.6</v>
      </c>
      <c r="MK221" s="1" t="s">
        <v>186</v>
      </c>
      <c r="ML221" s="466">
        <v>344.20000000000073</v>
      </c>
      <c r="MM221" s="1" t="s">
        <v>187</v>
      </c>
      <c r="MN221" s="588">
        <v>895.100000000004</v>
      </c>
      <c r="MO221" s="432" t="s">
        <v>188</v>
      </c>
      <c r="MQ221" s="431">
        <v>309.5</v>
      </c>
      <c r="MR221" s="1" t="s">
        <v>190</v>
      </c>
      <c r="MS221" s="431">
        <v>290.75</v>
      </c>
      <c r="MT221" s="1" t="s">
        <v>186</v>
      </c>
      <c r="MU221" s="431">
        <v>177.5</v>
      </c>
      <c r="MV221" s="1" t="s">
        <v>187</v>
      </c>
      <c r="MW221" s="545">
        <v>201.49999999999636</v>
      </c>
      <c r="MX221" s="432" t="s">
        <v>188</v>
      </c>
    </row>
    <row r="222" spans="1:363" ht="18">
      <c r="A222" s="128" t="s">
        <v>2986</v>
      </c>
      <c r="B222" s="69">
        <f>SUM(D222:AAP222)</f>
        <v>47133.962499999965</v>
      </c>
      <c r="D222"/>
      <c r="E222" s="10">
        <f>D221*0.25</f>
        <v>228.57499999999999</v>
      </c>
      <c r="G222" s="10">
        <f>F221*0.5</f>
        <v>317.64999999999998</v>
      </c>
      <c r="I222" s="10">
        <f>H221*0.75</f>
        <v>356.92499999999995</v>
      </c>
      <c r="K222" s="10">
        <f>J221*1</f>
        <v>586.5</v>
      </c>
      <c r="N222" s="10">
        <f>M221*0.25</f>
        <v>37.325000000000003</v>
      </c>
      <c r="P222" s="10">
        <f>O221*0.5</f>
        <v>42.25</v>
      </c>
      <c r="R222" s="10">
        <f>Q221*0.75</f>
        <v>295.125</v>
      </c>
      <c r="T222" s="10">
        <f>S221*1</f>
        <v>294.79999999999973</v>
      </c>
      <c r="W222" s="10">
        <f>V221*0.25</f>
        <v>145.35</v>
      </c>
      <c r="Y222" s="10">
        <f>X221*0.5</f>
        <v>115.9</v>
      </c>
      <c r="Z222" s="165"/>
      <c r="AA222" s="10">
        <f>Z221*0.75</f>
        <v>496.35000000000031</v>
      </c>
      <c r="AB222" s="165"/>
      <c r="AC222" s="10">
        <f>AB221*1</f>
        <v>331.5</v>
      </c>
      <c r="AF222" s="10">
        <f>AE221*0.25</f>
        <v>50.1</v>
      </c>
      <c r="AH222" s="10">
        <f>AG221*0.5</f>
        <v>22</v>
      </c>
      <c r="AI222" s="165"/>
      <c r="AJ222" s="10">
        <f>AI221*0.75</f>
        <v>145.35000000000048</v>
      </c>
      <c r="AK222" s="165"/>
      <c r="AL222" s="10">
        <f>AK221*1</f>
        <v>0</v>
      </c>
      <c r="AO222" s="10">
        <f>AN221*0.25</f>
        <v>36.4</v>
      </c>
      <c r="AQ222" s="10">
        <f>AP221*0.5</f>
        <v>198.45</v>
      </c>
      <c r="AR222" s="165"/>
      <c r="AS222" s="10">
        <f>AR221*0.75</f>
        <v>277.50000000000034</v>
      </c>
      <c r="AU222" s="10">
        <f>AT221*1</f>
        <v>104</v>
      </c>
      <c r="AW222" s="31"/>
      <c r="AX222" s="10">
        <f>AW221*0.25</f>
        <v>174.4</v>
      </c>
      <c r="AZ222" s="10">
        <f>AY221*0.5</f>
        <v>139.4</v>
      </c>
      <c r="BA222" s="165"/>
      <c r="BB222" s="10">
        <f>BA221*0.75</f>
        <v>342</v>
      </c>
      <c r="BD222" s="10">
        <f>BC221*1</f>
        <v>325.00000000000045</v>
      </c>
      <c r="BG222" s="10">
        <f>BF221*0.25</f>
        <v>179.05</v>
      </c>
      <c r="BI222" s="10">
        <f>BH221*0.5</f>
        <v>301.95</v>
      </c>
      <c r="BJ222" s="165"/>
      <c r="BK222" s="10">
        <f>BJ221*0.75</f>
        <v>790.50000000000068</v>
      </c>
      <c r="BL222" s="165"/>
      <c r="BM222" s="10">
        <f>BL221*1</f>
        <v>717.09999999999945</v>
      </c>
      <c r="BP222" s="10">
        <f>BO221*0.25</f>
        <v>115.5</v>
      </c>
      <c r="BR222" s="10">
        <f>BQ221*0.5</f>
        <v>196.5</v>
      </c>
      <c r="BT222" s="10">
        <f>BS221*0.75</f>
        <v>373.61250000000041</v>
      </c>
      <c r="BV222" s="10">
        <f>BU221*1</f>
        <v>312.89999999999964</v>
      </c>
      <c r="BX222" s="173"/>
      <c r="BY222" s="10">
        <f>BX221*0.25</f>
        <v>2.6249999999995453</v>
      </c>
      <c r="BZ222" s="173"/>
      <c r="CA222" s="10">
        <f>BZ221*0.5</f>
        <v>0</v>
      </c>
      <c r="CB222" s="177"/>
      <c r="CC222" s="10">
        <f>CB221*0.75</f>
        <v>454.27500000000003</v>
      </c>
      <c r="CD222" s="177"/>
      <c r="CE222" s="437">
        <f>CD221*1</f>
        <v>110.50000000000182</v>
      </c>
      <c r="CG222" s="431"/>
      <c r="CH222" s="10">
        <f>CG221*0.25</f>
        <v>125.5</v>
      </c>
      <c r="CI222" s="431"/>
      <c r="CJ222" s="10">
        <f>CI221*0.5</f>
        <v>241.1</v>
      </c>
      <c r="CK222" s="165"/>
      <c r="CL222" s="10">
        <f>CK221*0.75</f>
        <v>578.17500000000109</v>
      </c>
      <c r="CM222" s="165"/>
      <c r="CN222" s="10">
        <f>CM221*1</f>
        <v>0</v>
      </c>
      <c r="CP222" s="431"/>
      <c r="CQ222" s="10">
        <f>CP221*0.25</f>
        <v>15.824999999999999</v>
      </c>
      <c r="CR222" s="431"/>
      <c r="CS222" s="10">
        <f>CR221*0.5</f>
        <v>46.45</v>
      </c>
      <c r="CT222" s="165"/>
      <c r="CU222" s="10">
        <f>CT221*0.75</f>
        <v>124.95000000000027</v>
      </c>
      <c r="CV222" s="165"/>
      <c r="CW222" s="10">
        <f>CV221*1</f>
        <v>0</v>
      </c>
      <c r="CY222" s="431"/>
      <c r="CZ222" s="10">
        <f>CY221*0.25</f>
        <v>73.125</v>
      </c>
      <c r="DA222" s="431"/>
      <c r="DB222" s="10">
        <f>DA221*0.5</f>
        <v>161.9</v>
      </c>
      <c r="DC222" s="165"/>
      <c r="DD222" s="10">
        <f>DC221*0.75</f>
        <v>180.75000000000068</v>
      </c>
      <c r="DE222" s="165"/>
      <c r="DF222" s="437">
        <f>DE221*1</f>
        <v>52.000000000003638</v>
      </c>
      <c r="DH222" s="431"/>
      <c r="DI222" s="10">
        <f>DH221*0.25</f>
        <v>39</v>
      </c>
      <c r="DJ222" s="431"/>
      <c r="DK222" s="10">
        <f>DJ221*0.5</f>
        <v>26.05</v>
      </c>
      <c r="DL222" s="165"/>
      <c r="DM222" s="10">
        <f>DL221*0.75</f>
        <v>179.70000000000027</v>
      </c>
      <c r="DN222" s="165"/>
      <c r="DO222" s="10">
        <f>DN221*1</f>
        <v>0</v>
      </c>
      <c r="DQ222" s="431"/>
      <c r="DR222" s="10">
        <f>DQ221*0.25</f>
        <v>18.75</v>
      </c>
      <c r="DS222" s="431"/>
      <c r="DT222" s="10">
        <f>DS221*0.5</f>
        <v>96.8</v>
      </c>
      <c r="DU222" s="165"/>
      <c r="DV222" s="10">
        <f>DU221*0.75</f>
        <v>274.27500000000055</v>
      </c>
      <c r="DW222" s="165"/>
      <c r="DX222" s="437">
        <f>DW221*1</f>
        <v>177.10000000000218</v>
      </c>
      <c r="DZ222" s="431"/>
      <c r="EA222" s="10">
        <f>DZ221*0.25</f>
        <v>101.77500000000001</v>
      </c>
      <c r="EB222" s="431"/>
      <c r="EC222" s="10">
        <f>EB221*0.5</f>
        <v>128.6</v>
      </c>
      <c r="ED222" s="31"/>
      <c r="EE222" s="10">
        <f>ED221*0.75</f>
        <v>264.52500000000055</v>
      </c>
      <c r="EF222" s="31"/>
      <c r="EG222" s="10">
        <f>EF221*1</f>
        <v>0</v>
      </c>
      <c r="EI222" s="431"/>
      <c r="EJ222" s="10">
        <f>EI221*0.25</f>
        <v>27.125</v>
      </c>
      <c r="EK222" s="431"/>
      <c r="EL222" s="10">
        <f>EK221*0.5</f>
        <v>100.35</v>
      </c>
      <c r="EM222" s="165"/>
      <c r="EN222" s="10">
        <f>EM221*0.75</f>
        <v>76.725000000000136</v>
      </c>
      <c r="EO222" s="165"/>
      <c r="EP222" s="10">
        <f>EO221*1</f>
        <v>0</v>
      </c>
      <c r="ER222" s="431"/>
      <c r="ES222" s="10">
        <f>ER221*0.25</f>
        <v>63.575000000000003</v>
      </c>
      <c r="ET222" s="431"/>
      <c r="EU222" s="10">
        <f>ET221*0.5</f>
        <v>83.7</v>
      </c>
      <c r="EV222" s="165"/>
      <c r="EW222" s="10">
        <f>EV221*0.75</f>
        <v>238.79999999999973</v>
      </c>
      <c r="EX222" s="165"/>
      <c r="EY222" s="10">
        <f>EX221*1</f>
        <v>0</v>
      </c>
      <c r="FA222" s="431"/>
      <c r="FB222" s="10">
        <f>FA221*0.25</f>
        <v>66.375</v>
      </c>
      <c r="FC222" s="431"/>
      <c r="FD222" s="10">
        <f>FC221*0.5</f>
        <v>82.5</v>
      </c>
      <c r="FE222" s="31"/>
      <c r="FF222" s="10">
        <f>FE221*0.75</f>
        <v>219.52500000000055</v>
      </c>
      <c r="FG222" s="31"/>
      <c r="FH222" s="437">
        <f>FG221*1</f>
        <v>67.500000000003638</v>
      </c>
      <c r="FJ222" s="431"/>
      <c r="FK222" s="10">
        <f>FJ221*0.25</f>
        <v>80.599999999999994</v>
      </c>
      <c r="FL222" s="431"/>
      <c r="FM222" s="10">
        <f>FL221*0.5</f>
        <v>165.7</v>
      </c>
      <c r="FN222" s="165"/>
      <c r="FO222" s="10">
        <f>FN221*0.75</f>
        <v>304.91250000000082</v>
      </c>
      <c r="FP222" s="165"/>
      <c r="FQ222" s="437">
        <f>FP221*1</f>
        <v>423.30000000000291</v>
      </c>
      <c r="FS222" s="431"/>
      <c r="FT222" s="10">
        <f>FS221*0.25</f>
        <v>133.9</v>
      </c>
      <c r="FU222" s="431"/>
      <c r="FV222" s="10">
        <f>FU221*0.5</f>
        <v>411</v>
      </c>
      <c r="FW222" s="165"/>
      <c r="FX222" s="10">
        <f>FW221*0.75</f>
        <v>311.24999999999864</v>
      </c>
      <c r="FY222" s="165"/>
      <c r="FZ222" s="10">
        <f>FY221*1</f>
        <v>0</v>
      </c>
      <c r="GB222" s="431"/>
      <c r="GC222" s="10">
        <f>GB221*0.25</f>
        <v>80.625</v>
      </c>
      <c r="GD222" s="431"/>
      <c r="GE222" s="10">
        <f>GD221*0.5</f>
        <v>64</v>
      </c>
      <c r="GF222" s="31"/>
      <c r="GG222" s="10">
        <f>GF221*0.75</f>
        <v>25.350000000000819</v>
      </c>
      <c r="GH222" s="31"/>
      <c r="GI222" s="10">
        <f>GH221*1</f>
        <v>0</v>
      </c>
      <c r="GK222" s="431"/>
      <c r="GL222" s="10">
        <f>GK221*0.25</f>
        <v>862.22500000000002</v>
      </c>
      <c r="GM222" s="431"/>
      <c r="GN222" s="10">
        <f>GM221*0.5</f>
        <v>1423</v>
      </c>
      <c r="GO222" s="165"/>
      <c r="GP222" s="10">
        <f>GO221*0.75</f>
        <v>2606.7374999999997</v>
      </c>
      <c r="GQ222" s="165"/>
      <c r="GR222" s="437">
        <f>GQ221*1</f>
        <v>2176.7999999999975</v>
      </c>
      <c r="GT222" s="431"/>
      <c r="GU222" s="10">
        <f>GT221*0.25</f>
        <v>73.974999999999994</v>
      </c>
      <c r="GV222" s="431"/>
      <c r="GW222" s="10">
        <f>GV221*0.5</f>
        <v>242.65</v>
      </c>
      <c r="GX222" s="165"/>
      <c r="GY222" s="10">
        <f>GX221*0.75</f>
        <v>332.92499999999836</v>
      </c>
      <c r="GZ222" s="165"/>
      <c r="HA222" s="10">
        <f>GZ221*1</f>
        <v>0</v>
      </c>
      <c r="HD222" s="10">
        <f>HC221*0.25</f>
        <v>186.22499999999999</v>
      </c>
      <c r="HF222" s="10">
        <f>HE221*0.5</f>
        <v>163.9</v>
      </c>
      <c r="HH222" s="10">
        <f>HG221*0.75</f>
        <v>526.875</v>
      </c>
      <c r="HJ222" s="10">
        <f>HI221*1</f>
        <v>690.89999999999964</v>
      </c>
      <c r="HL222" s="431"/>
      <c r="HM222" s="10">
        <f>HL221*0.25</f>
        <v>145.47499999999999</v>
      </c>
      <c r="HN222" s="431"/>
      <c r="HO222" s="10">
        <f>HN221*0.5</f>
        <v>372.77499999999998</v>
      </c>
      <c r="HP222" s="431"/>
      <c r="HQ222" s="10">
        <f>HP221*0.75</f>
        <v>633.97499999999945</v>
      </c>
      <c r="HS222" s="10">
        <f>HR221*1</f>
        <v>0</v>
      </c>
      <c r="HU222" s="431"/>
      <c r="HV222" s="10">
        <f>HU221*0.25</f>
        <v>794.75</v>
      </c>
      <c r="HW222" s="431"/>
      <c r="HX222" s="10">
        <f>HW221*0.5</f>
        <v>1721.45</v>
      </c>
      <c r="HY222" s="431"/>
      <c r="HZ222" s="10">
        <f>HY221*0.75</f>
        <v>3062.8499999999981</v>
      </c>
      <c r="IB222" s="437">
        <f>IA221*1</f>
        <v>3365.6000000000022</v>
      </c>
      <c r="ID222" s="431"/>
      <c r="IE222" s="10">
        <f>ID221*0.25</f>
        <v>27.375</v>
      </c>
      <c r="IF222" s="431"/>
      <c r="IG222" s="10">
        <f>IF221*0.5</f>
        <v>92.75</v>
      </c>
      <c r="IH222" s="431"/>
      <c r="II222" s="10">
        <f>IH221*0.75</f>
        <v>129.37500000000273</v>
      </c>
      <c r="IK222" s="10">
        <f>IJ221*1</f>
        <v>0</v>
      </c>
      <c r="IM222" s="431"/>
      <c r="IN222" s="10">
        <f>IM221*0.25</f>
        <v>49.125</v>
      </c>
      <c r="IO222" s="431"/>
      <c r="IP222" s="10">
        <f>IO221*0.5</f>
        <v>90.2</v>
      </c>
      <c r="IQ222" s="431"/>
      <c r="IR222" s="10">
        <f>IQ221*0.75</f>
        <v>60.599999999999454</v>
      </c>
      <c r="IT222" s="10">
        <f>IS221*1</f>
        <v>0</v>
      </c>
      <c r="IW222" s="10">
        <f>IV221*0.25</f>
        <v>128.9</v>
      </c>
      <c r="IY222" s="10">
        <f>IX221*0.5</f>
        <v>193</v>
      </c>
      <c r="JA222" s="10">
        <f>IZ221*0.75</f>
        <v>224.25</v>
      </c>
      <c r="JC222" s="10">
        <f>JB221*1</f>
        <v>375.29999999999927</v>
      </c>
      <c r="JE222" s="431"/>
      <c r="JF222" s="10">
        <f>JE221*0.25</f>
        <v>81.400000000000006</v>
      </c>
      <c r="JG222" s="431"/>
      <c r="JH222" s="10">
        <f>JG221*0.5</f>
        <v>161.5</v>
      </c>
      <c r="JI222" s="431"/>
      <c r="JJ222" s="10">
        <f>JI221*0.75</f>
        <v>229.94999999999618</v>
      </c>
      <c r="JL222" s="437">
        <f>JK221*1</f>
        <v>206.70000000000255</v>
      </c>
      <c r="JN222" s="431"/>
      <c r="JO222" s="10">
        <f>JN221*0.25</f>
        <v>122.02500000000001</v>
      </c>
      <c r="JP222" s="431"/>
      <c r="JQ222" s="10">
        <f>JP221*0.5</f>
        <v>98.45</v>
      </c>
      <c r="JR222" s="431"/>
      <c r="JS222" s="10">
        <f>JR221*0.75</f>
        <v>290.69999999999891</v>
      </c>
      <c r="JU222" s="10">
        <f>JT221*1</f>
        <v>0</v>
      </c>
      <c r="JW222" s="431"/>
      <c r="JX222" s="10">
        <f>JW221*0.25</f>
        <v>686.27499999999998</v>
      </c>
      <c r="JY222" s="431"/>
      <c r="JZ222" s="10">
        <f>JY221*0.5</f>
        <v>1190.25</v>
      </c>
      <c r="KA222" s="431"/>
      <c r="KB222" s="10">
        <f>KA221*0.75</f>
        <v>1524.6749999999956</v>
      </c>
      <c r="KD222" s="437">
        <f t="shared" ref="KD222" si="71">KC221*1</f>
        <v>2422.9999999999509</v>
      </c>
      <c r="KG222" s="10">
        <f>KF221*0.25</f>
        <v>63.024999999999999</v>
      </c>
      <c r="KI222" s="10">
        <f>KH221*0.5</f>
        <v>45</v>
      </c>
      <c r="KK222" s="10">
        <f>KJ221*0.75</f>
        <v>127.125</v>
      </c>
      <c r="KM222" s="10">
        <f>KL221*1</f>
        <v>0</v>
      </c>
      <c r="KO222" s="431"/>
      <c r="KP222" s="10">
        <f>KO221*0.25</f>
        <v>82.974999999999994</v>
      </c>
      <c r="KQ222" s="431"/>
      <c r="KR222" s="10">
        <f>KQ221*0.5</f>
        <v>72</v>
      </c>
      <c r="KS222" s="431"/>
      <c r="KT222" s="10">
        <f>KS221*0.75</f>
        <v>212.84999999999945</v>
      </c>
      <c r="KV222" s="10">
        <f>KU221*1</f>
        <v>0</v>
      </c>
      <c r="KX222" s="431"/>
      <c r="KY222" s="10">
        <f>KX221*0.25</f>
        <v>34.65</v>
      </c>
      <c r="KZ222" s="431"/>
      <c r="LA222" s="10">
        <f>KZ221*0.5</f>
        <v>82.6</v>
      </c>
      <c r="LB222" s="431"/>
      <c r="LC222" s="10">
        <f>LB221*0.75</f>
        <v>189.37499999999454</v>
      </c>
      <c r="LE222" s="10">
        <f>LD221*1</f>
        <v>0</v>
      </c>
      <c r="LG222" s="431"/>
      <c r="LH222" s="10">
        <f>LG221*0.25</f>
        <v>40.174999999999997</v>
      </c>
      <c r="LI222" s="431"/>
      <c r="LJ222" s="10">
        <f>LI221*0.5</f>
        <v>12.6</v>
      </c>
      <c r="LK222" s="29"/>
      <c r="LL222" s="10">
        <f>LK221*0.75</f>
        <v>70.800000000000409</v>
      </c>
      <c r="LM222" s="29"/>
      <c r="LN222" s="10">
        <f>LM221*1</f>
        <v>0</v>
      </c>
      <c r="LQ222" s="10">
        <f>LP221*0.25</f>
        <v>113.625</v>
      </c>
      <c r="LS222" s="10">
        <f>LR221*0.5</f>
        <v>189.75</v>
      </c>
      <c r="LU222" s="10">
        <f>LT221*0.75</f>
        <v>208.64999999999782</v>
      </c>
      <c r="LW222" s="10">
        <f>LV221*1</f>
        <v>403.30000000000018</v>
      </c>
      <c r="LY222" s="431"/>
      <c r="LZ222" s="10">
        <f>LY221*0.25</f>
        <v>76.224999999999994</v>
      </c>
      <c r="MA222" s="431"/>
      <c r="MB222" s="10">
        <f>MA221*0.5</f>
        <v>194.9</v>
      </c>
      <c r="MC222" s="431"/>
      <c r="MD222" s="10">
        <f>MC221*0.75</f>
        <v>301.57499999999891</v>
      </c>
      <c r="MF222" s="10">
        <f>ME221*1</f>
        <v>0</v>
      </c>
      <c r="MH222" s="431"/>
      <c r="MI222" s="10">
        <f>MH221*0.25</f>
        <v>164.92500000000001</v>
      </c>
      <c r="MJ222" s="431"/>
      <c r="MK222" s="10">
        <f>MJ221*0.5</f>
        <v>417.8</v>
      </c>
      <c r="ML222" s="431"/>
      <c r="MM222" s="10">
        <f>ML221*0.75</f>
        <v>258.15000000000055</v>
      </c>
      <c r="MO222" s="437">
        <f>MN221*1</f>
        <v>895.100000000004</v>
      </c>
      <c r="MQ222" s="431"/>
      <c r="MR222" s="10">
        <f>MQ221*0.25</f>
        <v>77.375</v>
      </c>
      <c r="MS222" s="431"/>
      <c r="MT222" s="10">
        <f>MS221*0.5</f>
        <v>145.375</v>
      </c>
      <c r="MU222" s="431"/>
      <c r="MV222" s="10">
        <f>MU221*0.75</f>
        <v>133.125</v>
      </c>
      <c r="MX222" s="437">
        <f>MW221*1</f>
        <v>201.49999999999636</v>
      </c>
    </row>
    <row r="223" spans="1:363" s="60" customFormat="1" ht="15.75">
      <c r="A223" s="128">
        <v>2020</v>
      </c>
      <c r="B223" s="381"/>
      <c r="C223" s="379"/>
      <c r="E223" s="380"/>
      <c r="G223" s="85"/>
      <c r="L223" s="379"/>
      <c r="N223" s="380"/>
      <c r="P223" s="85"/>
      <c r="U223" s="379"/>
      <c r="W223" s="380"/>
      <c r="Y223" s="85"/>
      <c r="Z223" s="382"/>
      <c r="AB223" s="382"/>
      <c r="AD223" s="379"/>
      <c r="AF223" s="380"/>
      <c r="AI223" s="382"/>
      <c r="AK223" s="382"/>
      <c r="AM223" s="379"/>
      <c r="AO223" s="380"/>
      <c r="AR223" s="382"/>
      <c r="AV223" s="379"/>
      <c r="AW223" s="235"/>
      <c r="AX223" s="380"/>
      <c r="AY223" s="235"/>
      <c r="BA223" s="382"/>
      <c r="BE223" s="379"/>
      <c r="BG223" s="380"/>
      <c r="BJ223" s="382"/>
      <c r="BL223" s="382"/>
      <c r="BN223" s="379"/>
      <c r="BP223" s="380"/>
      <c r="BW223" s="379"/>
      <c r="BX223" s="384"/>
      <c r="BY223" s="380"/>
      <c r="BZ223" s="384"/>
      <c r="CB223" s="385"/>
      <c r="CD223" s="385"/>
      <c r="CE223" s="456"/>
      <c r="CF223" s="379"/>
      <c r="CG223" s="456"/>
      <c r="CH223" s="380"/>
      <c r="CI223" s="456"/>
      <c r="CK223" s="382"/>
      <c r="CM223" s="382"/>
      <c r="CO223" s="379"/>
      <c r="CP223" s="456"/>
      <c r="CQ223" s="380"/>
      <c r="CR223" s="456"/>
      <c r="CT223" s="382"/>
      <c r="CV223" s="382"/>
      <c r="CX223" s="379"/>
      <c r="CY223" s="456"/>
      <c r="CZ223" s="380"/>
      <c r="DA223" s="456"/>
      <c r="DC223" s="382"/>
      <c r="DE223" s="382"/>
      <c r="DF223" s="456"/>
      <c r="DG223" s="379"/>
      <c r="DH223" s="456"/>
      <c r="DI223" s="380"/>
      <c r="DJ223" s="456"/>
      <c r="DL223" s="382"/>
      <c r="DN223" s="382"/>
      <c r="DP223" s="379"/>
      <c r="DQ223" s="456"/>
      <c r="DR223" s="380"/>
      <c r="DS223" s="456"/>
      <c r="DU223" s="382"/>
      <c r="DW223" s="382"/>
      <c r="DX223" s="456"/>
      <c r="DY223" s="379"/>
      <c r="DZ223" s="456"/>
      <c r="EA223" s="380"/>
      <c r="EB223" s="456"/>
      <c r="ED223" s="235"/>
      <c r="EF223" s="235"/>
      <c r="EH223" s="379"/>
      <c r="EI223" s="456"/>
      <c r="EJ223" s="380"/>
      <c r="EK223" s="456"/>
      <c r="EM223" s="382"/>
      <c r="EO223" s="382"/>
      <c r="EQ223" s="379"/>
      <c r="ER223" s="456"/>
      <c r="ES223" s="380"/>
      <c r="ET223" s="456"/>
      <c r="EV223" s="382"/>
      <c r="EX223" s="382"/>
      <c r="EZ223" s="379"/>
      <c r="FA223" s="456"/>
      <c r="FB223" s="380"/>
      <c r="FC223" s="456"/>
      <c r="FE223" s="235"/>
      <c r="FG223" s="235"/>
      <c r="FH223" s="456"/>
      <c r="FI223" s="379"/>
      <c r="FJ223" s="456"/>
      <c r="FK223" s="380"/>
      <c r="FL223" s="456"/>
      <c r="FN223" s="382"/>
      <c r="FP223" s="382"/>
      <c r="FQ223" s="456"/>
      <c r="FR223" s="379"/>
      <c r="FS223" s="456"/>
      <c r="FT223" s="380"/>
      <c r="FU223" s="456"/>
      <c r="FW223" s="382"/>
      <c r="FY223" s="382"/>
      <c r="GA223" s="379"/>
      <c r="GB223" s="456"/>
      <c r="GC223" s="380"/>
      <c r="GD223" s="456"/>
      <c r="GF223" s="235"/>
      <c r="GH223" s="235"/>
      <c r="GJ223" s="379"/>
      <c r="GK223" s="456"/>
      <c r="GL223" s="380"/>
      <c r="GM223" s="456"/>
      <c r="GO223" s="382"/>
      <c r="GQ223" s="382"/>
      <c r="GR223" s="456"/>
      <c r="GS223" s="379"/>
      <c r="GT223" s="456"/>
      <c r="GU223" s="380"/>
      <c r="GV223" s="456"/>
      <c r="GX223" s="382"/>
      <c r="GZ223" s="382"/>
      <c r="HB223" s="379"/>
      <c r="HD223" s="380"/>
      <c r="HK223" s="379"/>
      <c r="HL223" s="456"/>
      <c r="HM223" s="380"/>
      <c r="HN223" s="456"/>
      <c r="HP223" s="456"/>
      <c r="HT223" s="379"/>
      <c r="HU223" s="456"/>
      <c r="HV223" s="380"/>
      <c r="HW223" s="456"/>
      <c r="HY223" s="456"/>
      <c r="IB223" s="456"/>
      <c r="IC223" s="379"/>
      <c r="ID223" s="456"/>
      <c r="IE223" s="380"/>
      <c r="IF223" s="456"/>
      <c r="IH223" s="456"/>
      <c r="IL223" s="379"/>
      <c r="IM223" s="456"/>
      <c r="IN223" s="380"/>
      <c r="IO223" s="456"/>
      <c r="IQ223" s="456"/>
      <c r="IU223" s="379"/>
      <c r="IW223" s="380"/>
      <c r="JD223" s="379"/>
      <c r="JE223" s="456"/>
      <c r="JF223" s="380"/>
      <c r="JG223" s="456"/>
      <c r="JI223" s="456"/>
      <c r="JL223" s="456"/>
      <c r="JM223" s="379"/>
      <c r="JN223" s="456"/>
      <c r="JO223" s="380"/>
      <c r="JP223" s="456"/>
      <c r="JR223" s="456"/>
      <c r="JV223" s="379"/>
      <c r="JW223" s="456"/>
      <c r="JX223" s="380"/>
      <c r="JY223" s="456"/>
      <c r="KA223" s="456"/>
      <c r="KD223" s="456"/>
      <c r="KE223" s="379"/>
      <c r="KG223" s="380"/>
      <c r="KN223" s="379"/>
      <c r="KO223" s="456"/>
      <c r="KP223" s="380"/>
      <c r="KQ223" s="456"/>
      <c r="KS223" s="456"/>
      <c r="KW223" s="379"/>
      <c r="KX223" s="456"/>
      <c r="KY223" s="380"/>
      <c r="KZ223" s="456"/>
      <c r="LB223" s="456"/>
      <c r="LF223" s="379"/>
      <c r="LG223" s="456"/>
      <c r="LH223" s="380"/>
      <c r="LI223" s="456"/>
      <c r="LK223" s="383"/>
      <c r="LM223" s="383"/>
      <c r="LO223" s="379"/>
      <c r="LQ223" s="380"/>
      <c r="LX223" s="379"/>
      <c r="LY223" s="456"/>
      <c r="LZ223" s="380"/>
      <c r="MA223" s="456"/>
      <c r="MC223" s="456"/>
      <c r="MG223" s="379"/>
      <c r="MH223" s="456"/>
      <c r="MI223" s="380"/>
      <c r="MJ223" s="456"/>
      <c r="ML223" s="456"/>
      <c r="MO223" s="456"/>
      <c r="MP223" s="379"/>
      <c r="MQ223" s="456"/>
      <c r="MR223" s="380"/>
      <c r="MS223" s="456"/>
      <c r="MU223" s="456"/>
      <c r="MX223" s="456"/>
      <c r="MY223" s="379"/>
    </row>
    <row r="224" spans="1:363" ht="18">
      <c r="A224" s="60" t="s">
        <v>145</v>
      </c>
      <c r="B224" s="69"/>
      <c r="D224">
        <v>228.9</v>
      </c>
      <c r="E224" s="1" t="s">
        <v>190</v>
      </c>
      <c r="F224">
        <v>632.45000000000005</v>
      </c>
      <c r="G224" s="1" t="s">
        <v>186</v>
      </c>
      <c r="H224">
        <v>352.3</v>
      </c>
      <c r="I224" s="1" t="s">
        <v>187</v>
      </c>
      <c r="J224" s="157">
        <v>101.4</v>
      </c>
      <c r="K224" s="1" t="s">
        <v>188</v>
      </c>
      <c r="M224">
        <v>37.200000000000003</v>
      </c>
      <c r="N224" s="1" t="s">
        <v>190</v>
      </c>
      <c r="O224">
        <v>155.30000000000001</v>
      </c>
      <c r="P224" s="1" t="s">
        <v>186</v>
      </c>
      <c r="Q224">
        <v>184.6</v>
      </c>
      <c r="R224" s="1" t="s">
        <v>187</v>
      </c>
      <c r="S224" s="168">
        <v>144.00000000000003</v>
      </c>
      <c r="T224" s="1" t="s">
        <v>188</v>
      </c>
      <c r="V224">
        <v>581.5</v>
      </c>
      <c r="W224" s="1" t="s">
        <v>190</v>
      </c>
      <c r="X224">
        <v>234.6</v>
      </c>
      <c r="Y224" s="1" t="s">
        <v>186</v>
      </c>
      <c r="Z224" s="168">
        <v>808.70000000000027</v>
      </c>
      <c r="AA224" s="1" t="s">
        <v>187</v>
      </c>
      <c r="AB224" s="168">
        <v>295.19999999999993</v>
      </c>
      <c r="AC224" s="1" t="s">
        <v>188</v>
      </c>
      <c r="AE224">
        <v>523.29999999999995</v>
      </c>
      <c r="AF224" s="1" t="s">
        <v>190</v>
      </c>
      <c r="AG224">
        <v>122.9</v>
      </c>
      <c r="AH224" s="1" t="s">
        <v>186</v>
      </c>
      <c r="AI224" s="168">
        <v>158.80000000000041</v>
      </c>
      <c r="AJ224" s="1" t="s">
        <v>187</v>
      </c>
      <c r="AK224" s="168">
        <v>248.99999999999977</v>
      </c>
      <c r="AL224" s="1" t="s">
        <v>188</v>
      </c>
      <c r="AN224">
        <v>237.5</v>
      </c>
      <c r="AO224" s="1" t="s">
        <v>190</v>
      </c>
      <c r="AP224">
        <v>152.25</v>
      </c>
      <c r="AQ224" s="1" t="s">
        <v>186</v>
      </c>
      <c r="AR224" s="168">
        <v>165.10000000000082</v>
      </c>
      <c r="AS224" s="1" t="s">
        <v>187</v>
      </c>
      <c r="AT224" s="168">
        <v>378.60000000000036</v>
      </c>
      <c r="AU224" s="1" t="s">
        <v>188</v>
      </c>
      <c r="AW224" s="31">
        <v>546.4</v>
      </c>
      <c r="AX224" s="1" t="s">
        <v>190</v>
      </c>
      <c r="AY224" s="31">
        <v>397.2</v>
      </c>
      <c r="AZ224" s="1" t="s">
        <v>186</v>
      </c>
      <c r="BA224" s="168">
        <v>473.40000000000055</v>
      </c>
      <c r="BB224" s="1" t="s">
        <v>187</v>
      </c>
      <c r="BC224" s="168">
        <v>406.70000000000005</v>
      </c>
      <c r="BD224" s="1" t="s">
        <v>188</v>
      </c>
      <c r="BF224">
        <v>529.29999999999995</v>
      </c>
      <c r="BG224" s="1" t="s">
        <v>190</v>
      </c>
      <c r="BH224">
        <v>513.9</v>
      </c>
      <c r="BI224" s="1" t="s">
        <v>186</v>
      </c>
      <c r="BJ224" s="168">
        <v>485.95000000000073</v>
      </c>
      <c r="BK224" s="1" t="s">
        <v>187</v>
      </c>
      <c r="BL224" s="168">
        <v>238.40000000000055</v>
      </c>
      <c r="BM224" s="1" t="s">
        <v>188</v>
      </c>
      <c r="BO224">
        <v>207.1</v>
      </c>
      <c r="BP224" s="1" t="s">
        <v>190</v>
      </c>
      <c r="BQ224">
        <v>313.45</v>
      </c>
      <c r="BR224" s="1" t="s">
        <v>186</v>
      </c>
      <c r="BS224" s="168">
        <v>367.75000000000136</v>
      </c>
      <c r="BT224" s="1" t="s">
        <v>187</v>
      </c>
      <c r="BU224" s="168">
        <v>589.09999999999991</v>
      </c>
      <c r="BV224" s="1" t="s">
        <v>188</v>
      </c>
      <c r="BX224" s="173">
        <v>89.6</v>
      </c>
      <c r="BY224" s="1" t="s">
        <v>190</v>
      </c>
      <c r="BZ224" s="173">
        <v>0</v>
      </c>
      <c r="CA224" s="1" t="s">
        <v>186</v>
      </c>
      <c r="CB224" s="177">
        <v>344</v>
      </c>
      <c r="CC224" s="1" t="s">
        <v>187</v>
      </c>
      <c r="CD224" s="427">
        <v>4.2000000000025466</v>
      </c>
      <c r="CE224" s="432" t="s">
        <v>188</v>
      </c>
      <c r="CG224" s="431">
        <v>318.8</v>
      </c>
      <c r="CH224" s="1" t="s">
        <v>190</v>
      </c>
      <c r="CI224" s="431">
        <v>498</v>
      </c>
      <c r="CJ224" s="1" t="s">
        <v>186</v>
      </c>
      <c r="CK224" s="168">
        <v>211.40000000000055</v>
      </c>
      <c r="CL224" s="1" t="s">
        <v>187</v>
      </c>
      <c r="CM224" s="168"/>
      <c r="CN224" s="1" t="s">
        <v>188</v>
      </c>
      <c r="CP224" s="431">
        <v>399.9</v>
      </c>
      <c r="CQ224" s="1" t="s">
        <v>190</v>
      </c>
      <c r="CR224" s="431">
        <v>243.9</v>
      </c>
      <c r="CS224" s="1" t="s">
        <v>186</v>
      </c>
      <c r="CT224" s="168">
        <v>237.04999999999927</v>
      </c>
      <c r="CU224" s="1" t="s">
        <v>187</v>
      </c>
      <c r="CV224" s="168"/>
      <c r="CW224" s="1" t="s">
        <v>188</v>
      </c>
      <c r="CY224" s="431">
        <v>496.15</v>
      </c>
      <c r="CZ224" s="1" t="s">
        <v>190</v>
      </c>
      <c r="DA224" s="431">
        <v>283.2</v>
      </c>
      <c r="DB224" s="1" t="s">
        <v>186</v>
      </c>
      <c r="DC224" s="168">
        <v>221.30000000000109</v>
      </c>
      <c r="DD224" s="1" t="s">
        <v>187</v>
      </c>
      <c r="DE224" s="545">
        <v>113.10000000000582</v>
      </c>
      <c r="DF224" s="432" t="s">
        <v>188</v>
      </c>
      <c r="DH224" s="431">
        <v>209.3</v>
      </c>
      <c r="DI224" s="1" t="s">
        <v>190</v>
      </c>
      <c r="DJ224" s="431">
        <v>191.4</v>
      </c>
      <c r="DK224" s="1" t="s">
        <v>186</v>
      </c>
      <c r="DL224" s="168">
        <v>67.400000000000546</v>
      </c>
      <c r="DM224" s="1" t="s">
        <v>187</v>
      </c>
      <c r="DN224" s="168"/>
      <c r="DO224" s="1" t="s">
        <v>188</v>
      </c>
      <c r="DQ224" s="431">
        <v>570</v>
      </c>
      <c r="DR224" s="1" t="s">
        <v>190</v>
      </c>
      <c r="DS224" s="431">
        <v>236.05</v>
      </c>
      <c r="DT224" s="1" t="s">
        <v>186</v>
      </c>
      <c r="DU224" s="496">
        <v>163.40000000000055</v>
      </c>
      <c r="DV224" s="1" t="s">
        <v>187</v>
      </c>
      <c r="DW224" s="545">
        <v>270.80000000000291</v>
      </c>
      <c r="DX224" s="432" t="s">
        <v>188</v>
      </c>
      <c r="DZ224" s="431">
        <v>313.10000000000002</v>
      </c>
      <c r="EA224" s="1" t="s">
        <v>190</v>
      </c>
      <c r="EB224" s="431">
        <v>290.3</v>
      </c>
      <c r="EC224" s="1" t="s">
        <v>186</v>
      </c>
      <c r="ED224" s="168">
        <v>291.00000000000091</v>
      </c>
      <c r="EE224" s="1" t="s">
        <v>187</v>
      </c>
      <c r="EF224" s="168"/>
      <c r="EG224" s="1" t="s">
        <v>188</v>
      </c>
      <c r="EI224" s="431">
        <v>325.60000000000002</v>
      </c>
      <c r="EJ224" s="1" t="s">
        <v>190</v>
      </c>
      <c r="EK224" s="431">
        <v>369</v>
      </c>
      <c r="EL224" s="1" t="s">
        <v>186</v>
      </c>
      <c r="EM224" s="496">
        <v>231.05000000000109</v>
      </c>
      <c r="EN224" s="1" t="s">
        <v>187</v>
      </c>
      <c r="EO224" s="213"/>
      <c r="EP224" s="1" t="s">
        <v>188</v>
      </c>
      <c r="ER224" s="431">
        <v>356.3</v>
      </c>
      <c r="ES224" s="1" t="s">
        <v>190</v>
      </c>
      <c r="ET224" s="431">
        <v>347.85</v>
      </c>
      <c r="EU224" s="1" t="s">
        <v>186</v>
      </c>
      <c r="EV224" s="168">
        <v>218.80000000000109</v>
      </c>
      <c r="EW224" s="1" t="s">
        <v>187</v>
      </c>
      <c r="EX224" s="168"/>
      <c r="EY224" s="1" t="s">
        <v>188</v>
      </c>
      <c r="FA224" s="431">
        <v>19.8</v>
      </c>
      <c r="FB224" s="1" t="s">
        <v>190</v>
      </c>
      <c r="FC224" s="431">
        <v>223.2</v>
      </c>
      <c r="FD224" s="1" t="s">
        <v>186</v>
      </c>
      <c r="FE224" s="496">
        <v>155.30000000000018</v>
      </c>
      <c r="FF224" s="1" t="s">
        <v>187</v>
      </c>
      <c r="FG224" s="427">
        <v>163.50000000000546</v>
      </c>
      <c r="FH224" s="432" t="s">
        <v>188</v>
      </c>
      <c r="FJ224" s="431">
        <v>194.5</v>
      </c>
      <c r="FK224" s="1" t="s">
        <v>190</v>
      </c>
      <c r="FL224" s="431">
        <v>296.7</v>
      </c>
      <c r="FM224" s="1" t="s">
        <v>186</v>
      </c>
      <c r="FN224" s="496">
        <v>81</v>
      </c>
      <c r="FO224" s="1" t="s">
        <v>187</v>
      </c>
      <c r="FP224" s="545">
        <v>588.10000000000582</v>
      </c>
      <c r="FQ224" s="432" t="s">
        <v>188</v>
      </c>
      <c r="FS224" s="431">
        <v>295</v>
      </c>
      <c r="FT224" s="1" t="s">
        <v>190</v>
      </c>
      <c r="FU224" s="431">
        <v>422.3</v>
      </c>
      <c r="FV224" s="1" t="s">
        <v>186</v>
      </c>
      <c r="FW224" s="496">
        <v>494.69999999999982</v>
      </c>
      <c r="FX224" s="1" t="s">
        <v>187</v>
      </c>
      <c r="FY224" s="213"/>
      <c r="FZ224" s="1" t="s">
        <v>188</v>
      </c>
      <c r="GB224" s="431">
        <v>42.9</v>
      </c>
      <c r="GC224" s="1" t="s">
        <v>190</v>
      </c>
      <c r="GD224" s="431">
        <v>111.5</v>
      </c>
      <c r="GE224" s="1" t="s">
        <v>186</v>
      </c>
      <c r="GF224" s="168">
        <v>225.80000000000018</v>
      </c>
      <c r="GG224" s="1" t="s">
        <v>187</v>
      </c>
      <c r="GH224" s="168"/>
      <c r="GI224" s="1" t="s">
        <v>188</v>
      </c>
      <c r="GK224" s="431">
        <v>2386.1999999999998</v>
      </c>
      <c r="GL224" s="1" t="s">
        <v>190</v>
      </c>
      <c r="GM224" s="431">
        <v>1715.9</v>
      </c>
      <c r="GN224" s="1" t="s">
        <v>186</v>
      </c>
      <c r="GO224" s="496">
        <v>1977.9999999999973</v>
      </c>
      <c r="GP224" s="1" t="s">
        <v>187</v>
      </c>
      <c r="GQ224" s="545">
        <v>890.40000000000146</v>
      </c>
      <c r="GR224" s="432" t="s">
        <v>188</v>
      </c>
      <c r="GT224" s="431">
        <v>508.05</v>
      </c>
      <c r="GU224" s="1" t="s">
        <v>190</v>
      </c>
      <c r="GV224" s="431">
        <v>251.65</v>
      </c>
      <c r="GW224" s="1" t="s">
        <v>186</v>
      </c>
      <c r="GX224" s="496">
        <v>249.15000000000055</v>
      </c>
      <c r="GY224" s="1" t="s">
        <v>187</v>
      </c>
      <c r="GZ224" s="213"/>
      <c r="HA224" s="1" t="s">
        <v>188</v>
      </c>
      <c r="HC224">
        <v>420.5</v>
      </c>
      <c r="HD224" s="1" t="s">
        <v>190</v>
      </c>
      <c r="HE224">
        <v>593.9</v>
      </c>
      <c r="HF224" s="1" t="s">
        <v>186</v>
      </c>
      <c r="HG224" s="168">
        <v>462.20000000000073</v>
      </c>
      <c r="HH224" s="1" t="s">
        <v>187</v>
      </c>
      <c r="HI224" s="168">
        <v>803.59999999999945</v>
      </c>
      <c r="HJ224" s="1" t="s">
        <v>188</v>
      </c>
      <c r="HL224" s="431">
        <v>437</v>
      </c>
      <c r="HM224" s="1" t="s">
        <v>190</v>
      </c>
      <c r="HN224" s="431">
        <v>974.1</v>
      </c>
      <c r="HO224" s="1" t="s">
        <v>186</v>
      </c>
      <c r="HP224" s="496">
        <v>642.50000000000182</v>
      </c>
      <c r="HQ224" s="1" t="s">
        <v>187</v>
      </c>
      <c r="HR224" s="213"/>
      <c r="HS224" s="1" t="s">
        <v>188</v>
      </c>
      <c r="HU224" s="431">
        <v>3075.25</v>
      </c>
      <c r="HV224" s="1" t="s">
        <v>190</v>
      </c>
      <c r="HW224" s="431">
        <v>4156.2</v>
      </c>
      <c r="HX224" s="1" t="s">
        <v>186</v>
      </c>
      <c r="HY224" s="496">
        <v>2883.1000000000022</v>
      </c>
      <c r="HZ224" s="1" t="s">
        <v>187</v>
      </c>
      <c r="IA224" s="545">
        <v>3701.2000000000025</v>
      </c>
      <c r="IB224" s="432" t="s">
        <v>188</v>
      </c>
      <c r="ID224" s="431">
        <v>274</v>
      </c>
      <c r="IE224" s="1" t="s">
        <v>190</v>
      </c>
      <c r="IF224" s="431">
        <v>88.4</v>
      </c>
      <c r="IG224" s="1" t="s">
        <v>186</v>
      </c>
      <c r="IH224" s="496">
        <v>144.00000000000364</v>
      </c>
      <c r="II224" s="1" t="s">
        <v>187</v>
      </c>
      <c r="IJ224" s="213"/>
      <c r="IK224" s="1" t="s">
        <v>188</v>
      </c>
      <c r="IM224" s="431">
        <v>302.39999999999998</v>
      </c>
      <c r="IN224" s="1" t="s">
        <v>190</v>
      </c>
      <c r="IO224" s="431">
        <v>310.8</v>
      </c>
      <c r="IP224" s="1" t="s">
        <v>186</v>
      </c>
      <c r="IQ224" s="168">
        <v>143.30000000000291</v>
      </c>
      <c r="IR224" s="1" t="s">
        <v>187</v>
      </c>
      <c r="IS224" s="168"/>
      <c r="IT224" s="1" t="s">
        <v>188</v>
      </c>
      <c r="IV224">
        <v>699.7</v>
      </c>
      <c r="IW224" s="1" t="s">
        <v>190</v>
      </c>
      <c r="IX224">
        <v>176.6</v>
      </c>
      <c r="IY224" s="1" t="s">
        <v>186</v>
      </c>
      <c r="IZ224" s="213">
        <v>242.20000000000618</v>
      </c>
      <c r="JA224" s="1" t="s">
        <v>187</v>
      </c>
      <c r="JB224" s="168">
        <v>320.80000000000018</v>
      </c>
      <c r="JC224" s="1" t="s">
        <v>188</v>
      </c>
      <c r="JE224" s="431">
        <v>782.55</v>
      </c>
      <c r="JF224" s="1" t="s">
        <v>190</v>
      </c>
      <c r="JG224" s="431">
        <v>286.7</v>
      </c>
      <c r="JH224" s="1" t="s">
        <v>186</v>
      </c>
      <c r="JI224" s="496">
        <v>27.500000000010914</v>
      </c>
      <c r="JJ224" s="1" t="s">
        <v>187</v>
      </c>
      <c r="JK224" s="427">
        <v>156.600000000004</v>
      </c>
      <c r="JL224" s="432" t="s">
        <v>188</v>
      </c>
      <c r="JN224" s="431">
        <v>39</v>
      </c>
      <c r="JO224" s="1" t="s">
        <v>190</v>
      </c>
      <c r="JP224" s="431">
        <v>78.75</v>
      </c>
      <c r="JQ224" s="1" t="s">
        <v>186</v>
      </c>
      <c r="JR224" s="496">
        <v>309.75000000001091</v>
      </c>
      <c r="JS224" s="1" t="s">
        <v>187</v>
      </c>
      <c r="JT224" s="213"/>
      <c r="JU224" s="1" t="s">
        <v>188</v>
      </c>
      <c r="JW224" s="431">
        <v>3220.9</v>
      </c>
      <c r="JX224" s="1" t="s">
        <v>190</v>
      </c>
      <c r="JY224" s="431">
        <v>1892.5</v>
      </c>
      <c r="JZ224" s="1" t="s">
        <v>186</v>
      </c>
      <c r="KA224" s="168">
        <v>2153.9000000000015</v>
      </c>
      <c r="KB224" s="1" t="s">
        <v>187</v>
      </c>
      <c r="KC224" s="545">
        <v>2217.1000000000531</v>
      </c>
      <c r="KD224" s="432" t="s">
        <v>188</v>
      </c>
      <c r="KF224">
        <v>243.7</v>
      </c>
      <c r="KG224" s="1" t="s">
        <v>190</v>
      </c>
      <c r="KH224">
        <v>82.5</v>
      </c>
      <c r="KI224" s="1" t="s">
        <v>186</v>
      </c>
      <c r="KJ224" s="168">
        <v>160.10000000000946</v>
      </c>
      <c r="KK224" s="1" t="s">
        <v>187</v>
      </c>
      <c r="KL224" s="213">
        <v>144</v>
      </c>
      <c r="KM224" s="1" t="s">
        <v>188</v>
      </c>
      <c r="KO224" s="431">
        <v>518.5</v>
      </c>
      <c r="KP224" s="1" t="s">
        <v>190</v>
      </c>
      <c r="KQ224" s="431">
        <v>383.3</v>
      </c>
      <c r="KR224" s="1" t="s">
        <v>186</v>
      </c>
      <c r="KS224" s="496">
        <v>194.40000000000873</v>
      </c>
      <c r="KT224" s="1" t="s">
        <v>187</v>
      </c>
      <c r="KU224" s="213"/>
      <c r="KV224" s="1" t="s">
        <v>188</v>
      </c>
      <c r="KX224" s="431">
        <v>322.89999999999998</v>
      </c>
      <c r="KY224" s="1" t="s">
        <v>190</v>
      </c>
      <c r="KZ224" s="431">
        <v>330.2</v>
      </c>
      <c r="LA224" s="1" t="s">
        <v>186</v>
      </c>
      <c r="LB224" s="168">
        <v>109.15000000000691</v>
      </c>
      <c r="LC224" s="1" t="s">
        <v>187</v>
      </c>
      <c r="LD224" s="168"/>
      <c r="LE224" s="1" t="s">
        <v>188</v>
      </c>
      <c r="LG224" s="431">
        <v>205.6</v>
      </c>
      <c r="LH224" s="1" t="s">
        <v>190</v>
      </c>
      <c r="LI224" s="431">
        <v>0</v>
      </c>
      <c r="LJ224" s="1" t="s">
        <v>186</v>
      </c>
      <c r="LK224" s="185">
        <v>45.500000000000909</v>
      </c>
      <c r="LL224" s="1" t="s">
        <v>187</v>
      </c>
      <c r="LM224" s="185"/>
      <c r="LN224" s="1" t="s">
        <v>188</v>
      </c>
      <c r="LP224">
        <v>271.2</v>
      </c>
      <c r="LQ224" s="1" t="s">
        <v>190</v>
      </c>
      <c r="LR224">
        <v>187.4</v>
      </c>
      <c r="LS224" s="1" t="s">
        <v>186</v>
      </c>
      <c r="LT224" s="168">
        <v>591.40000000000146</v>
      </c>
      <c r="LU224" s="1" t="s">
        <v>187</v>
      </c>
      <c r="LV224" s="168">
        <v>306.89999999999964</v>
      </c>
      <c r="LW224" s="1" t="s">
        <v>188</v>
      </c>
      <c r="LY224" s="431">
        <v>276.7</v>
      </c>
      <c r="LZ224" s="1" t="s">
        <v>190</v>
      </c>
      <c r="MA224" s="431">
        <v>124.8</v>
      </c>
      <c r="MB224" s="1" t="s">
        <v>186</v>
      </c>
      <c r="MC224" s="168">
        <v>202.80000000000291</v>
      </c>
      <c r="MD224" s="1" t="s">
        <v>187</v>
      </c>
      <c r="ME224" s="168"/>
      <c r="MF224" s="1" t="s">
        <v>188</v>
      </c>
      <c r="MH224" s="431">
        <v>1004.5</v>
      </c>
      <c r="MI224" s="1" t="s">
        <v>190</v>
      </c>
      <c r="MJ224" s="431">
        <v>844.6</v>
      </c>
      <c r="MK224" s="1" t="s">
        <v>186</v>
      </c>
      <c r="ML224" s="466">
        <v>754.80000000000291</v>
      </c>
      <c r="MM224" s="1" t="s">
        <v>187</v>
      </c>
      <c r="MN224" s="588">
        <v>1091.0000000000073</v>
      </c>
      <c r="MO224" s="432" t="s">
        <v>188</v>
      </c>
      <c r="MQ224" s="431">
        <v>164</v>
      </c>
      <c r="MR224" s="1" t="s">
        <v>190</v>
      </c>
      <c r="MS224" s="431">
        <v>443</v>
      </c>
      <c r="MT224" s="1" t="s">
        <v>186</v>
      </c>
      <c r="MU224" s="431">
        <v>243.00000000000364</v>
      </c>
      <c r="MV224" s="1" t="s">
        <v>187</v>
      </c>
      <c r="MW224" s="545">
        <v>337.00000000000364</v>
      </c>
      <c r="MX224" s="432" t="s">
        <v>188</v>
      </c>
    </row>
    <row r="225" spans="1:363" ht="18">
      <c r="A225" s="129" t="s">
        <v>2988</v>
      </c>
      <c r="B225" s="69">
        <f>SUM(D225:AAP225)</f>
        <v>41514.43750000016</v>
      </c>
      <c r="D225"/>
      <c r="E225" s="10">
        <f>D224*0.25</f>
        <v>57.225000000000001</v>
      </c>
      <c r="G225" s="10">
        <f>F224*0.5</f>
        <v>316.22500000000002</v>
      </c>
      <c r="I225" s="10">
        <f>H224*0.75</f>
        <v>264.22500000000002</v>
      </c>
      <c r="K225" s="10">
        <f>J224*1</f>
        <v>101.4</v>
      </c>
      <c r="N225" s="10">
        <f>M224*0.25</f>
        <v>9.3000000000000007</v>
      </c>
      <c r="P225" s="10">
        <f>O224*0.5</f>
        <v>77.650000000000006</v>
      </c>
      <c r="R225" s="10">
        <f>Q224*0.75</f>
        <v>138.44999999999999</v>
      </c>
      <c r="T225" s="10">
        <f>S224*1</f>
        <v>144.00000000000003</v>
      </c>
      <c r="W225" s="10">
        <f>V224*0.25</f>
        <v>145.375</v>
      </c>
      <c r="Y225" s="10">
        <f>X224*0.5</f>
        <v>117.3</v>
      </c>
      <c r="Z225" s="165"/>
      <c r="AA225" s="10">
        <f>Z224*0.75</f>
        <v>606.5250000000002</v>
      </c>
      <c r="AB225" s="165"/>
      <c r="AC225" s="10">
        <f>AB224*1</f>
        <v>295.19999999999993</v>
      </c>
      <c r="AF225" s="10">
        <f>AE224*0.25</f>
        <v>130.82499999999999</v>
      </c>
      <c r="AH225" s="10">
        <f>AG224*0.5</f>
        <v>61.45</v>
      </c>
      <c r="AI225" s="165"/>
      <c r="AJ225" s="10">
        <f>AI224*0.75</f>
        <v>119.10000000000031</v>
      </c>
      <c r="AK225" s="165"/>
      <c r="AL225" s="10">
        <f>AK224*1</f>
        <v>248.99999999999977</v>
      </c>
      <c r="AO225" s="10">
        <f>AN224*0.25</f>
        <v>59.375</v>
      </c>
      <c r="AQ225" s="10">
        <f>AP224*0.5</f>
        <v>76.125</v>
      </c>
      <c r="AR225" s="165"/>
      <c r="AS225" s="10">
        <f>AR224*0.75</f>
        <v>123.82500000000061</v>
      </c>
      <c r="AU225" s="10">
        <f>AT224*1</f>
        <v>378.60000000000036</v>
      </c>
      <c r="AW225" s="31"/>
      <c r="AX225" s="10">
        <f>AW224*0.25</f>
        <v>136.6</v>
      </c>
      <c r="AZ225" s="10">
        <f>AY224*0.5</f>
        <v>198.6</v>
      </c>
      <c r="BA225" s="165"/>
      <c r="BB225" s="10">
        <f>BA224*0.75</f>
        <v>355.05000000000041</v>
      </c>
      <c r="BD225" s="10">
        <f>BC224*1</f>
        <v>406.70000000000005</v>
      </c>
      <c r="BG225" s="10">
        <f>BF224*0.25</f>
        <v>132.32499999999999</v>
      </c>
      <c r="BI225" s="10">
        <f>BH224*0.5</f>
        <v>256.95</v>
      </c>
      <c r="BJ225" s="165"/>
      <c r="BK225" s="10">
        <f>BJ224*0.75</f>
        <v>364.46250000000055</v>
      </c>
      <c r="BL225" s="165"/>
      <c r="BM225" s="10">
        <f>BL224*1</f>
        <v>238.40000000000055</v>
      </c>
      <c r="BP225" s="10">
        <f>BO224*0.25</f>
        <v>51.774999999999999</v>
      </c>
      <c r="BR225" s="10">
        <f>BQ224*0.5</f>
        <v>156.72499999999999</v>
      </c>
      <c r="BT225" s="10">
        <f>BS224*0.75</f>
        <v>275.81250000000102</v>
      </c>
      <c r="BV225" s="10">
        <f>BU224*1</f>
        <v>589.09999999999991</v>
      </c>
      <c r="BX225" s="173"/>
      <c r="BY225" s="10">
        <f>BX224*0.25</f>
        <v>22.4</v>
      </c>
      <c r="BZ225" s="173"/>
      <c r="CA225" s="10">
        <f>BZ224*0.5</f>
        <v>0</v>
      </c>
      <c r="CB225" s="177"/>
      <c r="CC225" s="10">
        <f>CB224*0.75</f>
        <v>258</v>
      </c>
      <c r="CD225" s="177"/>
      <c r="CE225" s="437">
        <f>CD224*1</f>
        <v>4.2000000000025466</v>
      </c>
      <c r="CG225" s="431"/>
      <c r="CH225" s="10">
        <f>CG224*0.25</f>
        <v>79.7</v>
      </c>
      <c r="CI225" s="431"/>
      <c r="CJ225" s="10">
        <f>CI224*0.5</f>
        <v>249</v>
      </c>
      <c r="CK225" s="165"/>
      <c r="CL225" s="10">
        <f>CK224*0.75</f>
        <v>158.55000000000041</v>
      </c>
      <c r="CM225" s="165"/>
      <c r="CN225" s="10">
        <f>CM224*1</f>
        <v>0</v>
      </c>
      <c r="CP225" s="431"/>
      <c r="CQ225" s="10">
        <f>CP224*0.25</f>
        <v>99.974999999999994</v>
      </c>
      <c r="CR225" s="431"/>
      <c r="CS225" s="10">
        <f>CR224*0.5</f>
        <v>121.95</v>
      </c>
      <c r="CT225" s="165"/>
      <c r="CU225" s="10">
        <f>CT224*0.75</f>
        <v>177.78749999999945</v>
      </c>
      <c r="CV225" s="165"/>
      <c r="CW225" s="10">
        <f>CV224*1</f>
        <v>0</v>
      </c>
      <c r="CY225" s="431"/>
      <c r="CZ225" s="10">
        <f>CY224*0.25</f>
        <v>124.03749999999999</v>
      </c>
      <c r="DA225" s="431"/>
      <c r="DB225" s="10">
        <f>DA224*0.5</f>
        <v>141.6</v>
      </c>
      <c r="DC225" s="165"/>
      <c r="DD225" s="10">
        <f>DC224*0.75</f>
        <v>165.97500000000082</v>
      </c>
      <c r="DE225" s="165"/>
      <c r="DF225" s="437">
        <f>DE224*1</f>
        <v>113.10000000000582</v>
      </c>
      <c r="DH225" s="431"/>
      <c r="DI225" s="10">
        <f>DH224*0.25</f>
        <v>52.325000000000003</v>
      </c>
      <c r="DJ225" s="431"/>
      <c r="DK225" s="10">
        <f>DJ224*0.5</f>
        <v>95.7</v>
      </c>
      <c r="DL225" s="165"/>
      <c r="DM225" s="10">
        <f>DL224*0.75</f>
        <v>50.550000000000409</v>
      </c>
      <c r="DN225" s="165"/>
      <c r="DO225" s="10">
        <f>DN224*1</f>
        <v>0</v>
      </c>
      <c r="DQ225" s="431"/>
      <c r="DR225" s="10">
        <f>DQ224*0.25</f>
        <v>142.5</v>
      </c>
      <c r="DS225" s="431"/>
      <c r="DT225" s="10">
        <f>DS224*0.5</f>
        <v>118.02500000000001</v>
      </c>
      <c r="DU225" s="165"/>
      <c r="DV225" s="10">
        <f>DU224*0.75</f>
        <v>122.55000000000041</v>
      </c>
      <c r="DW225" s="165"/>
      <c r="DX225" s="437">
        <f>DW224*1</f>
        <v>270.80000000000291</v>
      </c>
      <c r="DZ225" s="431"/>
      <c r="EA225" s="10">
        <f>DZ224*0.25</f>
        <v>78.275000000000006</v>
      </c>
      <c r="EB225" s="431"/>
      <c r="EC225" s="10">
        <f>EB224*0.5</f>
        <v>145.15</v>
      </c>
      <c r="ED225" s="31"/>
      <c r="EE225" s="10">
        <f>ED224*0.75</f>
        <v>218.25000000000068</v>
      </c>
      <c r="EF225" s="31"/>
      <c r="EG225" s="10">
        <f>EF224*1</f>
        <v>0</v>
      </c>
      <c r="EI225" s="431"/>
      <c r="EJ225" s="10">
        <f>EI224*0.25</f>
        <v>81.400000000000006</v>
      </c>
      <c r="EK225" s="431"/>
      <c r="EL225" s="10">
        <f>EK224*0.5</f>
        <v>184.5</v>
      </c>
      <c r="EM225" s="165"/>
      <c r="EN225" s="10">
        <f>EM224*0.75</f>
        <v>173.28750000000082</v>
      </c>
      <c r="EO225" s="165"/>
      <c r="EP225" s="10">
        <f>EO224*1</f>
        <v>0</v>
      </c>
      <c r="ER225" s="431"/>
      <c r="ES225" s="10">
        <f>ER224*0.25</f>
        <v>89.075000000000003</v>
      </c>
      <c r="ET225" s="431"/>
      <c r="EU225" s="10">
        <f>ET224*0.5</f>
        <v>173.92500000000001</v>
      </c>
      <c r="EV225" s="165"/>
      <c r="EW225" s="10">
        <f>EV224*0.75</f>
        <v>164.10000000000082</v>
      </c>
      <c r="EX225" s="165"/>
      <c r="EY225" s="10">
        <f>EX224*1</f>
        <v>0</v>
      </c>
      <c r="FA225" s="431"/>
      <c r="FB225" s="10">
        <f>FA224*0.25</f>
        <v>4.95</v>
      </c>
      <c r="FC225" s="431"/>
      <c r="FD225" s="10">
        <f>FC224*0.5</f>
        <v>111.6</v>
      </c>
      <c r="FE225" s="31"/>
      <c r="FF225" s="10">
        <f>FE224*0.75</f>
        <v>116.47500000000014</v>
      </c>
      <c r="FG225" s="31"/>
      <c r="FH225" s="437">
        <f>FG224*1</f>
        <v>163.50000000000546</v>
      </c>
      <c r="FJ225" s="431"/>
      <c r="FK225" s="10">
        <f>FJ224*0.25</f>
        <v>48.625</v>
      </c>
      <c r="FL225" s="431"/>
      <c r="FM225" s="10">
        <f>FL224*0.5</f>
        <v>148.35</v>
      </c>
      <c r="FN225" s="165"/>
      <c r="FO225" s="10">
        <f>FN224*0.75</f>
        <v>60.75</v>
      </c>
      <c r="FP225" s="165"/>
      <c r="FQ225" s="437">
        <f>FP224*1</f>
        <v>588.10000000000582</v>
      </c>
      <c r="FS225" s="431"/>
      <c r="FT225" s="10">
        <f>FS224*0.25</f>
        <v>73.75</v>
      </c>
      <c r="FU225" s="431"/>
      <c r="FV225" s="10">
        <f>FU224*0.5</f>
        <v>211.15</v>
      </c>
      <c r="FW225" s="165"/>
      <c r="FX225" s="10">
        <f>FW224*0.75</f>
        <v>371.02499999999986</v>
      </c>
      <c r="FY225" s="165"/>
      <c r="FZ225" s="10">
        <f>FY224*1</f>
        <v>0</v>
      </c>
      <c r="GB225" s="431"/>
      <c r="GC225" s="10">
        <f>GB224*0.25</f>
        <v>10.725</v>
      </c>
      <c r="GD225" s="431"/>
      <c r="GE225" s="10">
        <f>GD224*0.5</f>
        <v>55.75</v>
      </c>
      <c r="GF225" s="31"/>
      <c r="GG225" s="10">
        <f>GF224*0.75</f>
        <v>169.35000000000014</v>
      </c>
      <c r="GH225" s="31"/>
      <c r="GI225" s="10">
        <f>GH224*1</f>
        <v>0</v>
      </c>
      <c r="GK225" s="431"/>
      <c r="GL225" s="10">
        <f>GK224*0.25</f>
        <v>596.54999999999995</v>
      </c>
      <c r="GM225" s="431"/>
      <c r="GN225" s="10">
        <f>GM224*0.5</f>
        <v>857.95</v>
      </c>
      <c r="GO225" s="165"/>
      <c r="GP225" s="10">
        <f>GO224*0.75</f>
        <v>1483.499999999998</v>
      </c>
      <c r="GQ225" s="165"/>
      <c r="GR225" s="437">
        <f>GQ224*1</f>
        <v>890.40000000000146</v>
      </c>
      <c r="GT225" s="431"/>
      <c r="GU225" s="10">
        <f>GT224*0.25</f>
        <v>127.0125</v>
      </c>
      <c r="GV225" s="431"/>
      <c r="GW225" s="10">
        <f>GV224*0.5</f>
        <v>125.825</v>
      </c>
      <c r="GX225" s="165"/>
      <c r="GY225" s="10">
        <f>GX224*0.75</f>
        <v>186.86250000000041</v>
      </c>
      <c r="GZ225" s="165"/>
      <c r="HA225" s="10">
        <f>GZ224*1</f>
        <v>0</v>
      </c>
      <c r="HD225" s="10">
        <f>HC224*0.25</f>
        <v>105.125</v>
      </c>
      <c r="HF225" s="10">
        <f>HE224*0.5</f>
        <v>296.95</v>
      </c>
      <c r="HH225" s="10">
        <f>HG224*0.75</f>
        <v>346.65000000000055</v>
      </c>
      <c r="HJ225" s="10">
        <f>HI224*1</f>
        <v>803.59999999999945</v>
      </c>
      <c r="HL225" s="431"/>
      <c r="HM225" s="10">
        <f>HL224*0.25</f>
        <v>109.25</v>
      </c>
      <c r="HN225" s="431"/>
      <c r="HO225" s="10">
        <f>HN224*0.5</f>
        <v>487.05</v>
      </c>
      <c r="HP225" s="431"/>
      <c r="HQ225" s="10">
        <f>HP224*0.75</f>
        <v>481.87500000000136</v>
      </c>
      <c r="HS225" s="10">
        <f>HR224*1</f>
        <v>0</v>
      </c>
      <c r="HU225" s="431"/>
      <c r="HV225" s="10">
        <f>HU224*0.25</f>
        <v>768.8125</v>
      </c>
      <c r="HW225" s="431"/>
      <c r="HX225" s="10">
        <f>HW224*0.5</f>
        <v>2078.1</v>
      </c>
      <c r="HY225" s="431"/>
      <c r="HZ225" s="10">
        <f>HY224*0.75</f>
        <v>2162.3250000000016</v>
      </c>
      <c r="IB225" s="437">
        <f>IA224*1</f>
        <v>3701.2000000000025</v>
      </c>
      <c r="ID225" s="431"/>
      <c r="IE225" s="10">
        <f>ID224*0.25</f>
        <v>68.5</v>
      </c>
      <c r="IF225" s="431"/>
      <c r="IG225" s="10">
        <f>IF224*0.5</f>
        <v>44.2</v>
      </c>
      <c r="IH225" s="431"/>
      <c r="II225" s="10">
        <f>IH224*0.75</f>
        <v>108.00000000000273</v>
      </c>
      <c r="IK225" s="10">
        <f>IJ224*1</f>
        <v>0</v>
      </c>
      <c r="IM225" s="431"/>
      <c r="IN225" s="10">
        <f>IM224*0.25</f>
        <v>75.599999999999994</v>
      </c>
      <c r="IO225" s="431"/>
      <c r="IP225" s="10">
        <f>IO224*0.5</f>
        <v>155.4</v>
      </c>
      <c r="IQ225" s="431"/>
      <c r="IR225" s="10">
        <f>IQ224*0.75</f>
        <v>107.47500000000218</v>
      </c>
      <c r="IT225" s="10">
        <f>IS224*1</f>
        <v>0</v>
      </c>
      <c r="IW225" s="10">
        <f>IV224*0.25</f>
        <v>174.92500000000001</v>
      </c>
      <c r="IY225" s="10">
        <f>IX224*0.5</f>
        <v>88.3</v>
      </c>
      <c r="JA225" s="10">
        <f>IZ224*0.75</f>
        <v>181.65000000000464</v>
      </c>
      <c r="JC225" s="10">
        <f>JB224*1</f>
        <v>320.80000000000018</v>
      </c>
      <c r="JE225" s="431"/>
      <c r="JF225" s="10">
        <f>JE224*0.25</f>
        <v>195.63749999999999</v>
      </c>
      <c r="JG225" s="431"/>
      <c r="JH225" s="10">
        <f>JG224*0.5</f>
        <v>143.35</v>
      </c>
      <c r="JI225" s="431"/>
      <c r="JJ225" s="10">
        <f>JI224*0.75</f>
        <v>20.625000000008185</v>
      </c>
      <c r="JL225" s="437">
        <f>JK224*1</f>
        <v>156.600000000004</v>
      </c>
      <c r="JN225" s="431"/>
      <c r="JO225" s="10">
        <f>JN224*0.25</f>
        <v>9.75</v>
      </c>
      <c r="JP225" s="431"/>
      <c r="JQ225" s="10">
        <f>JP224*0.5</f>
        <v>39.375</v>
      </c>
      <c r="JR225" s="431"/>
      <c r="JS225" s="10">
        <f>JR224*0.75</f>
        <v>232.31250000000819</v>
      </c>
      <c r="JU225" s="10">
        <f>JT224*1</f>
        <v>0</v>
      </c>
      <c r="JW225" s="431"/>
      <c r="JX225" s="10">
        <f>JW224*0.25</f>
        <v>805.22500000000002</v>
      </c>
      <c r="JY225" s="431"/>
      <c r="JZ225" s="10">
        <f>JY224*0.5</f>
        <v>946.25</v>
      </c>
      <c r="KA225" s="431"/>
      <c r="KB225" s="10">
        <f>KA224*0.75</f>
        <v>1615.4250000000011</v>
      </c>
      <c r="KD225" s="437">
        <f t="shared" ref="KD225" si="72">KC224*1</f>
        <v>2217.1000000000531</v>
      </c>
      <c r="KG225" s="10">
        <f>KF224*0.25</f>
        <v>60.924999999999997</v>
      </c>
      <c r="KI225" s="10">
        <f>KH224*0.5</f>
        <v>41.25</v>
      </c>
      <c r="KK225" s="10">
        <f>KJ224*0.75</f>
        <v>120.07500000000709</v>
      </c>
      <c r="KM225" s="10">
        <f>KL224*1</f>
        <v>144</v>
      </c>
      <c r="KO225" s="431"/>
      <c r="KP225" s="10">
        <f>KO224*0.25</f>
        <v>129.625</v>
      </c>
      <c r="KQ225" s="431"/>
      <c r="KR225" s="10">
        <f>KQ224*0.5</f>
        <v>191.65</v>
      </c>
      <c r="KS225" s="431"/>
      <c r="KT225" s="10">
        <f>KS224*0.75</f>
        <v>145.80000000000655</v>
      </c>
      <c r="KV225" s="10">
        <f>KU224*1</f>
        <v>0</v>
      </c>
      <c r="KX225" s="431"/>
      <c r="KY225" s="10">
        <f>KX224*0.25</f>
        <v>80.724999999999994</v>
      </c>
      <c r="KZ225" s="431"/>
      <c r="LA225" s="10">
        <f>KZ224*0.5</f>
        <v>165.1</v>
      </c>
      <c r="LB225" s="431"/>
      <c r="LC225" s="10">
        <f>LB224*0.75</f>
        <v>81.862500000005184</v>
      </c>
      <c r="LE225" s="10">
        <f>LD224*1</f>
        <v>0</v>
      </c>
      <c r="LG225" s="431"/>
      <c r="LH225" s="10">
        <f>LG224*0.25</f>
        <v>51.4</v>
      </c>
      <c r="LI225" s="431"/>
      <c r="LJ225" s="10">
        <f>LI224*0.5</f>
        <v>0</v>
      </c>
      <c r="LK225" s="29"/>
      <c r="LL225" s="10">
        <f>LK224*0.75</f>
        <v>34.125000000000682</v>
      </c>
      <c r="LM225" s="29"/>
      <c r="LN225" s="10">
        <f>LM224*1</f>
        <v>0</v>
      </c>
      <c r="LQ225" s="10">
        <f>LP224*0.25</f>
        <v>67.8</v>
      </c>
      <c r="LS225" s="10">
        <f>LR224*0.5</f>
        <v>93.7</v>
      </c>
      <c r="LU225" s="10">
        <f>LT224*0.75</f>
        <v>443.55000000000109</v>
      </c>
      <c r="LW225" s="10">
        <f>LV224*1</f>
        <v>306.89999999999964</v>
      </c>
      <c r="LY225" s="431"/>
      <c r="LZ225" s="10">
        <f>LY224*0.25</f>
        <v>69.174999999999997</v>
      </c>
      <c r="MA225" s="431"/>
      <c r="MB225" s="10">
        <f>MA224*0.5</f>
        <v>62.4</v>
      </c>
      <c r="MC225" s="431"/>
      <c r="MD225" s="10">
        <f>MC224*0.75</f>
        <v>152.10000000000218</v>
      </c>
      <c r="MF225" s="10">
        <f>ME224*1</f>
        <v>0</v>
      </c>
      <c r="MH225" s="431"/>
      <c r="MI225" s="10">
        <f>MH224*0.25</f>
        <v>251.125</v>
      </c>
      <c r="MJ225" s="431"/>
      <c r="MK225" s="10">
        <f>MJ224*0.5</f>
        <v>422.3</v>
      </c>
      <c r="ML225" s="431"/>
      <c r="MM225" s="10">
        <f>ML224*0.75</f>
        <v>566.10000000000218</v>
      </c>
      <c r="MO225" s="437">
        <f>MN224*1</f>
        <v>1091.0000000000073</v>
      </c>
      <c r="MQ225" s="431"/>
      <c r="MR225" s="10">
        <f>MQ224*0.25</f>
        <v>41</v>
      </c>
      <c r="MS225" s="431"/>
      <c r="MT225" s="10">
        <f>MS224*0.5</f>
        <v>221.5</v>
      </c>
      <c r="MU225" s="431"/>
      <c r="MV225" s="10">
        <f>MU224*0.75</f>
        <v>182.25000000000273</v>
      </c>
      <c r="MX225" s="437">
        <f>MW224*1</f>
        <v>337.00000000000364</v>
      </c>
    </row>
    <row r="226" spans="1:363" s="60" customFormat="1" ht="15.75">
      <c r="B226" s="381"/>
      <c r="C226" s="379"/>
      <c r="E226" s="380"/>
      <c r="G226" s="380"/>
      <c r="L226" s="379"/>
      <c r="N226" s="380"/>
      <c r="P226" s="380"/>
      <c r="U226" s="379"/>
      <c r="W226" s="380"/>
      <c r="Y226" s="380"/>
      <c r="Z226" s="382"/>
      <c r="AB226" s="382"/>
      <c r="AD226" s="379"/>
      <c r="AF226" s="380"/>
      <c r="AI226" s="382"/>
      <c r="AK226" s="382"/>
      <c r="AM226" s="379"/>
      <c r="AO226" s="380"/>
      <c r="AR226" s="382"/>
      <c r="AV226" s="379"/>
      <c r="AW226" s="235"/>
      <c r="AX226" s="380"/>
      <c r="AY226" s="235"/>
      <c r="BA226" s="382"/>
      <c r="BC226" s="382"/>
      <c r="BE226" s="379"/>
      <c r="BG226" s="380"/>
      <c r="BJ226" s="382"/>
      <c r="BL226" s="382"/>
      <c r="BN226" s="379"/>
      <c r="BP226" s="380"/>
      <c r="BW226" s="379"/>
      <c r="BX226" s="384"/>
      <c r="BY226" s="380"/>
      <c r="BZ226" s="384"/>
      <c r="CB226" s="385"/>
      <c r="CD226" s="385"/>
      <c r="CE226" s="456"/>
      <c r="CF226" s="379"/>
      <c r="CG226" s="456"/>
      <c r="CH226" s="380"/>
      <c r="CI226" s="456"/>
      <c r="CK226" s="382"/>
      <c r="CM226" s="382"/>
      <c r="CO226" s="379"/>
      <c r="CP226" s="456"/>
      <c r="CQ226" s="380"/>
      <c r="CR226" s="456"/>
      <c r="CT226" s="382"/>
      <c r="CV226" s="382"/>
      <c r="CX226" s="379"/>
      <c r="CY226" s="456"/>
      <c r="CZ226" s="380"/>
      <c r="DA226" s="456"/>
      <c r="DC226" s="382"/>
      <c r="DE226" s="382"/>
      <c r="DF226" s="456"/>
      <c r="DG226" s="379"/>
      <c r="DH226" s="456"/>
      <c r="DI226" s="380"/>
      <c r="DJ226" s="456"/>
      <c r="DL226" s="382"/>
      <c r="DN226" s="382"/>
      <c r="DP226" s="379"/>
      <c r="DQ226" s="456"/>
      <c r="DR226" s="380"/>
      <c r="DS226" s="456"/>
      <c r="DU226" s="382"/>
      <c r="DW226" s="382"/>
      <c r="DX226" s="456"/>
      <c r="DY226" s="379"/>
      <c r="DZ226" s="456"/>
      <c r="EA226" s="380"/>
      <c r="EB226" s="456"/>
      <c r="ED226" s="235"/>
      <c r="EF226" s="235"/>
      <c r="EH226" s="379"/>
      <c r="EI226" s="456"/>
      <c r="EJ226" s="380"/>
      <c r="EK226" s="456"/>
      <c r="EM226" s="382"/>
      <c r="EO226" s="382"/>
      <c r="EQ226" s="379"/>
      <c r="ER226" s="456"/>
      <c r="ES226" s="380"/>
      <c r="ET226" s="456"/>
      <c r="EV226" s="382"/>
      <c r="EX226" s="382"/>
      <c r="EZ226" s="379"/>
      <c r="FA226" s="456"/>
      <c r="FB226" s="380"/>
      <c r="FC226" s="456"/>
      <c r="FE226" s="235"/>
      <c r="FG226" s="235"/>
      <c r="FH226" s="456"/>
      <c r="FI226" s="379"/>
      <c r="FJ226" s="456"/>
      <c r="FK226" s="380"/>
      <c r="FL226" s="456"/>
      <c r="FN226" s="382"/>
      <c r="FP226" s="382"/>
      <c r="FQ226" s="456"/>
      <c r="FR226" s="379"/>
      <c r="FS226" s="456"/>
      <c r="FT226" s="380"/>
      <c r="FU226" s="456"/>
      <c r="FW226" s="382"/>
      <c r="FY226" s="382"/>
      <c r="GA226" s="379"/>
      <c r="GB226" s="456"/>
      <c r="GC226" s="380"/>
      <c r="GD226" s="456"/>
      <c r="GF226" s="235"/>
      <c r="GH226" s="235"/>
      <c r="GJ226" s="379"/>
      <c r="GK226" s="456"/>
      <c r="GL226" s="380"/>
      <c r="GM226" s="456"/>
      <c r="GO226" s="382"/>
      <c r="GQ226" s="382"/>
      <c r="GR226" s="456"/>
      <c r="GS226" s="379"/>
      <c r="GT226" s="456"/>
      <c r="GU226" s="380"/>
      <c r="GV226" s="456"/>
      <c r="GX226" s="382"/>
      <c r="GZ226" s="382"/>
      <c r="HB226" s="379"/>
      <c r="HD226" s="380"/>
      <c r="HK226" s="379"/>
      <c r="HL226" s="456"/>
      <c r="HM226" s="380"/>
      <c r="HN226" s="456"/>
      <c r="HP226" s="456"/>
      <c r="HT226" s="379"/>
      <c r="HU226" s="456"/>
      <c r="HV226" s="380"/>
      <c r="HW226" s="456"/>
      <c r="HY226" s="456"/>
      <c r="IB226" s="456"/>
      <c r="IC226" s="379"/>
      <c r="ID226" s="456"/>
      <c r="IE226" s="380"/>
      <c r="IF226" s="456"/>
      <c r="IH226" s="456"/>
      <c r="IL226" s="379"/>
      <c r="IM226" s="456"/>
      <c r="IN226" s="380"/>
      <c r="IO226" s="456"/>
      <c r="IQ226" s="456"/>
      <c r="IU226" s="379"/>
      <c r="IW226" s="380"/>
      <c r="JD226" s="379"/>
      <c r="JE226" s="456"/>
      <c r="JF226" s="380"/>
      <c r="JG226" s="456"/>
      <c r="JI226" s="456"/>
      <c r="JL226" s="456"/>
      <c r="JM226" s="379"/>
      <c r="JN226" s="456"/>
      <c r="JO226" s="380"/>
      <c r="JP226" s="456"/>
      <c r="JR226" s="456"/>
      <c r="JV226" s="379"/>
      <c r="JW226" s="456"/>
      <c r="JX226" s="380"/>
      <c r="JY226" s="456"/>
      <c r="KA226" s="456"/>
      <c r="KD226" s="456"/>
      <c r="KE226" s="379"/>
      <c r="KG226" s="380"/>
      <c r="KN226" s="379"/>
      <c r="KO226" s="456"/>
      <c r="KP226" s="380"/>
      <c r="KQ226" s="456"/>
      <c r="KS226" s="456"/>
      <c r="KW226" s="379"/>
      <c r="KX226" s="456"/>
      <c r="KY226" s="380"/>
      <c r="KZ226" s="456"/>
      <c r="LB226" s="456"/>
      <c r="LF226" s="379"/>
      <c r="LG226" s="456"/>
      <c r="LH226" s="380"/>
      <c r="LI226" s="456"/>
      <c r="LK226" s="383"/>
      <c r="LM226" s="383"/>
      <c r="LO226" s="379"/>
      <c r="LQ226" s="380"/>
      <c r="LX226" s="379"/>
      <c r="LY226" s="456"/>
      <c r="LZ226" s="380"/>
      <c r="MA226" s="456"/>
      <c r="MC226" s="456"/>
      <c r="MG226" s="379"/>
      <c r="MH226" s="456"/>
      <c r="MI226" s="380"/>
      <c r="MJ226" s="456"/>
      <c r="ML226" s="456"/>
      <c r="MO226" s="456"/>
      <c r="MP226" s="379"/>
      <c r="MQ226" s="456"/>
      <c r="MR226" s="380"/>
      <c r="MS226" s="456"/>
      <c r="MU226" s="456"/>
      <c r="MX226" s="456"/>
      <c r="MY226" s="379"/>
    </row>
    <row r="227" spans="1:363" ht="15">
      <c r="A227" s="123" t="s">
        <v>2567</v>
      </c>
      <c r="D227"/>
      <c r="E227" s="1" t="s">
        <v>190</v>
      </c>
      <c r="G227" s="1" t="s">
        <v>186</v>
      </c>
      <c r="I227" s="1" t="s">
        <v>187</v>
      </c>
      <c r="J227" s="157">
        <v>86.699999999999989</v>
      </c>
      <c r="K227" s="1" t="s">
        <v>188</v>
      </c>
      <c r="N227" s="1" t="s">
        <v>190</v>
      </c>
      <c r="P227" s="1" t="s">
        <v>186</v>
      </c>
      <c r="R227" s="1" t="s">
        <v>187</v>
      </c>
      <c r="S227" s="168">
        <v>41.69999999999996</v>
      </c>
      <c r="T227" s="1" t="s">
        <v>188</v>
      </c>
      <c r="W227" s="1" t="s">
        <v>190</v>
      </c>
      <c r="Y227" s="1" t="s">
        <v>186</v>
      </c>
      <c r="AA227" s="1" t="s">
        <v>187</v>
      </c>
      <c r="AB227" s="168">
        <v>251.20000000000027</v>
      </c>
      <c r="AC227" s="1" t="s">
        <v>188</v>
      </c>
      <c r="AF227" s="1" t="s">
        <v>190</v>
      </c>
      <c r="AH227" s="1" t="s">
        <v>186</v>
      </c>
      <c r="AJ227" s="1" t="s">
        <v>187</v>
      </c>
      <c r="AK227" s="168">
        <v>104</v>
      </c>
      <c r="AL227" s="1" t="s">
        <v>188</v>
      </c>
      <c r="AO227" s="1" t="s">
        <v>190</v>
      </c>
      <c r="AQ227" s="1" t="s">
        <v>186</v>
      </c>
      <c r="AS227" s="1" t="s">
        <v>187</v>
      </c>
      <c r="AT227" s="168">
        <v>197.90000000000009</v>
      </c>
      <c r="AU227" s="1" t="s">
        <v>188</v>
      </c>
      <c r="AX227" s="1" t="s">
        <v>190</v>
      </c>
      <c r="AY227"/>
      <c r="AZ227" s="1" t="s">
        <v>186</v>
      </c>
      <c r="BA227"/>
      <c r="BB227" s="1" t="s">
        <v>187</v>
      </c>
      <c r="BC227" s="168">
        <v>265.99999999999977</v>
      </c>
      <c r="BD227" s="1" t="s">
        <v>188</v>
      </c>
      <c r="BG227" s="1" t="s">
        <v>190</v>
      </c>
      <c r="BI227" s="1" t="s">
        <v>186</v>
      </c>
      <c r="BK227" s="1" t="s">
        <v>187</v>
      </c>
      <c r="BL227" s="168">
        <v>333.19999999999982</v>
      </c>
      <c r="BM227" s="1" t="s">
        <v>188</v>
      </c>
      <c r="BP227" s="1" t="s">
        <v>190</v>
      </c>
      <c r="BR227" s="1" t="s">
        <v>186</v>
      </c>
      <c r="BT227" s="1" t="s">
        <v>187</v>
      </c>
      <c r="BU227" s="168">
        <v>464.89999999999964</v>
      </c>
      <c r="BV227" s="1" t="s">
        <v>188</v>
      </c>
      <c r="BX227" s="431"/>
      <c r="BY227" s="1" t="s">
        <v>190</v>
      </c>
      <c r="BZ227" s="431"/>
      <c r="CA227" s="1" t="s">
        <v>186</v>
      </c>
      <c r="CB227" s="431"/>
      <c r="CC227" s="1" t="s">
        <v>187</v>
      </c>
      <c r="CD227">
        <v>0</v>
      </c>
      <c r="CE227" s="432" t="s">
        <v>188</v>
      </c>
      <c r="CG227" s="431"/>
      <c r="CH227" s="1" t="s">
        <v>190</v>
      </c>
      <c r="CI227" s="431"/>
      <c r="CJ227" s="1" t="s">
        <v>186</v>
      </c>
      <c r="CK227" s="431"/>
      <c r="CL227" s="1" t="s">
        <v>187</v>
      </c>
      <c r="CN227" s="1" t="s">
        <v>188</v>
      </c>
      <c r="CP227" s="431"/>
      <c r="CQ227" s="1" t="s">
        <v>190</v>
      </c>
      <c r="CR227" s="431"/>
      <c r="CS227" s="1" t="s">
        <v>186</v>
      </c>
      <c r="CT227" s="431"/>
      <c r="CU227" s="1" t="s">
        <v>187</v>
      </c>
      <c r="CW227" s="1" t="s">
        <v>188</v>
      </c>
      <c r="CY227" s="431"/>
      <c r="CZ227" s="1" t="s">
        <v>190</v>
      </c>
      <c r="DA227" s="431"/>
      <c r="DB227" s="1" t="s">
        <v>186</v>
      </c>
      <c r="DC227" s="431"/>
      <c r="DD227" s="1" t="s">
        <v>187</v>
      </c>
      <c r="DE227" s="545">
        <v>204.10000000000036</v>
      </c>
      <c r="DF227" s="432" t="s">
        <v>188</v>
      </c>
      <c r="DH227" s="431"/>
      <c r="DI227" s="1" t="s">
        <v>190</v>
      </c>
      <c r="DJ227" s="431"/>
      <c r="DK227" s="1" t="s">
        <v>186</v>
      </c>
      <c r="DL227" s="431"/>
      <c r="DM227" s="1" t="s">
        <v>187</v>
      </c>
      <c r="DO227" s="1" t="s">
        <v>188</v>
      </c>
      <c r="DQ227" s="431"/>
      <c r="DR227" s="1" t="s">
        <v>190</v>
      </c>
      <c r="DS227" s="431"/>
      <c r="DT227" s="1" t="s">
        <v>186</v>
      </c>
      <c r="DU227" s="431"/>
      <c r="DV227" s="1" t="s">
        <v>187</v>
      </c>
      <c r="DW227" s="545">
        <v>97.000000000001819</v>
      </c>
      <c r="DX227" s="432" t="s">
        <v>188</v>
      </c>
      <c r="DZ227" s="431"/>
      <c r="EA227" s="1" t="s">
        <v>190</v>
      </c>
      <c r="EB227" s="431"/>
      <c r="EC227" s="1" t="s">
        <v>186</v>
      </c>
      <c r="ED227" s="431"/>
      <c r="EE227" s="1" t="s">
        <v>187</v>
      </c>
      <c r="EG227" s="1" t="s">
        <v>188</v>
      </c>
      <c r="EI227" s="431"/>
      <c r="EJ227" s="1" t="s">
        <v>190</v>
      </c>
      <c r="EK227" s="431"/>
      <c r="EL227" s="1" t="s">
        <v>186</v>
      </c>
      <c r="EM227" s="431"/>
      <c r="EN227" s="1" t="s">
        <v>187</v>
      </c>
      <c r="EP227" s="1" t="s">
        <v>188</v>
      </c>
      <c r="ER227" s="431"/>
      <c r="ES227" s="1" t="s">
        <v>190</v>
      </c>
      <c r="ET227" s="431"/>
      <c r="EU227" s="1" t="s">
        <v>186</v>
      </c>
      <c r="EV227" s="431"/>
      <c r="EW227" s="1" t="s">
        <v>187</v>
      </c>
      <c r="EY227" s="1" t="s">
        <v>188</v>
      </c>
      <c r="FA227" s="431"/>
      <c r="FB227" s="1" t="s">
        <v>190</v>
      </c>
      <c r="FC227" s="431"/>
      <c r="FD227" s="1" t="s">
        <v>186</v>
      </c>
      <c r="FE227" s="431"/>
      <c r="FF227" s="1" t="s">
        <v>187</v>
      </c>
      <c r="FG227" s="427">
        <v>234.70000000000073</v>
      </c>
      <c r="FH227" s="432" t="s">
        <v>188</v>
      </c>
      <c r="FJ227" s="431"/>
      <c r="FK227" s="1" t="s">
        <v>190</v>
      </c>
      <c r="FL227" s="431"/>
      <c r="FM227" s="1" t="s">
        <v>186</v>
      </c>
      <c r="FN227" s="431"/>
      <c r="FO227" s="1" t="s">
        <v>187</v>
      </c>
      <c r="FP227" s="545">
        <v>571.60000000000036</v>
      </c>
      <c r="FQ227" s="432" t="s">
        <v>188</v>
      </c>
      <c r="FS227" s="431"/>
      <c r="FT227" s="1" t="s">
        <v>190</v>
      </c>
      <c r="FU227" s="431"/>
      <c r="FV227" s="1" t="s">
        <v>186</v>
      </c>
      <c r="FW227" s="431"/>
      <c r="FX227" s="1" t="s">
        <v>187</v>
      </c>
      <c r="FZ227" s="1" t="s">
        <v>188</v>
      </c>
      <c r="GB227" s="431"/>
      <c r="GC227" s="1" t="s">
        <v>190</v>
      </c>
      <c r="GD227" s="431"/>
      <c r="GE227" s="1" t="s">
        <v>186</v>
      </c>
      <c r="GF227" s="431"/>
      <c r="GG227" s="1" t="s">
        <v>187</v>
      </c>
      <c r="GI227" s="1" t="s">
        <v>188</v>
      </c>
      <c r="GK227" s="431"/>
      <c r="GL227" s="1" t="s">
        <v>190</v>
      </c>
      <c r="GM227" s="431"/>
      <c r="GN227" s="1" t="s">
        <v>186</v>
      </c>
      <c r="GO227" s="431"/>
      <c r="GP227" s="1" t="s">
        <v>187</v>
      </c>
      <c r="GQ227" s="545">
        <v>1576.600000000004</v>
      </c>
      <c r="GR227" s="432" t="s">
        <v>188</v>
      </c>
      <c r="GT227" s="431"/>
      <c r="GU227" s="1" t="s">
        <v>190</v>
      </c>
      <c r="GV227" s="431"/>
      <c r="GW227" s="1" t="s">
        <v>186</v>
      </c>
      <c r="GX227" s="431"/>
      <c r="GY227" s="1" t="s">
        <v>187</v>
      </c>
      <c r="HA227" s="1" t="s">
        <v>188</v>
      </c>
      <c r="HD227" s="1" t="s">
        <v>190</v>
      </c>
      <c r="HF227" s="1" t="s">
        <v>186</v>
      </c>
      <c r="HH227" s="1" t="s">
        <v>187</v>
      </c>
      <c r="HI227" s="168">
        <v>740.65000000000009</v>
      </c>
      <c r="HJ227" s="1" t="s">
        <v>188</v>
      </c>
      <c r="HL227" s="431"/>
      <c r="HM227" s="1" t="s">
        <v>190</v>
      </c>
      <c r="HN227" s="431"/>
      <c r="HO227" s="1" t="s">
        <v>186</v>
      </c>
      <c r="HP227" s="431"/>
      <c r="HQ227" s="1" t="s">
        <v>187</v>
      </c>
      <c r="HS227" s="1" t="s">
        <v>188</v>
      </c>
      <c r="HU227" s="431"/>
      <c r="HV227" s="1" t="s">
        <v>190</v>
      </c>
      <c r="HW227" s="431"/>
      <c r="HX227" s="1" t="s">
        <v>186</v>
      </c>
      <c r="HY227" s="431"/>
      <c r="HZ227" s="1" t="s">
        <v>187</v>
      </c>
      <c r="IA227" s="545">
        <v>4088.9500000000007</v>
      </c>
      <c r="IB227" s="432" t="s">
        <v>188</v>
      </c>
      <c r="ID227" s="431"/>
      <c r="IE227" s="1" t="s">
        <v>190</v>
      </c>
      <c r="IF227" s="431"/>
      <c r="IG227" s="1" t="s">
        <v>186</v>
      </c>
      <c r="IH227" s="431"/>
      <c r="II227" s="1" t="s">
        <v>187</v>
      </c>
      <c r="IK227" s="1" t="s">
        <v>188</v>
      </c>
      <c r="IM227" s="431"/>
      <c r="IN227" s="1" t="s">
        <v>190</v>
      </c>
      <c r="IO227" s="431"/>
      <c r="IP227" s="1" t="s">
        <v>186</v>
      </c>
      <c r="IQ227" s="431"/>
      <c r="IR227" s="1" t="s">
        <v>187</v>
      </c>
      <c r="IT227" s="1" t="s">
        <v>188</v>
      </c>
      <c r="IW227" s="1" t="s">
        <v>190</v>
      </c>
      <c r="IY227" s="1" t="s">
        <v>186</v>
      </c>
      <c r="JA227" s="1" t="s">
        <v>187</v>
      </c>
      <c r="JB227" s="168">
        <v>221.29999999999927</v>
      </c>
      <c r="JC227" s="1" t="s">
        <v>188</v>
      </c>
      <c r="JE227" s="431"/>
      <c r="JF227" s="1" t="s">
        <v>190</v>
      </c>
      <c r="JG227" s="431"/>
      <c r="JH227" s="1" t="s">
        <v>186</v>
      </c>
      <c r="JI227" s="431"/>
      <c r="JJ227" s="1" t="s">
        <v>187</v>
      </c>
      <c r="JK227" s="427">
        <v>156.19999999999891</v>
      </c>
      <c r="JL227" s="432" t="s">
        <v>188</v>
      </c>
      <c r="JN227" s="431"/>
      <c r="JO227" s="1" t="s">
        <v>190</v>
      </c>
      <c r="JP227" s="431"/>
      <c r="JQ227" s="1" t="s">
        <v>186</v>
      </c>
      <c r="JR227" s="431"/>
      <c r="JS227" s="1" t="s">
        <v>187</v>
      </c>
      <c r="JU227" s="1" t="s">
        <v>188</v>
      </c>
      <c r="JW227" s="431"/>
      <c r="JX227" s="1" t="s">
        <v>190</v>
      </c>
      <c r="JY227" s="431"/>
      <c r="JZ227" s="1" t="s">
        <v>186</v>
      </c>
      <c r="KA227" s="431"/>
      <c r="KB227" s="1" t="s">
        <v>187</v>
      </c>
      <c r="KC227" s="545">
        <v>2663.6000000000131</v>
      </c>
      <c r="KD227" s="432" t="s">
        <v>188</v>
      </c>
      <c r="KG227" s="1" t="s">
        <v>190</v>
      </c>
      <c r="KI227" s="1" t="s">
        <v>186</v>
      </c>
      <c r="KK227" s="1" t="s">
        <v>187</v>
      </c>
      <c r="KL227" s="213">
        <v>145.49999999999909</v>
      </c>
      <c r="KM227" s="1" t="s">
        <v>188</v>
      </c>
      <c r="KO227" s="431"/>
      <c r="KP227" s="1" t="s">
        <v>190</v>
      </c>
      <c r="KQ227" s="431"/>
      <c r="KR227" s="1" t="s">
        <v>186</v>
      </c>
      <c r="KS227" s="431"/>
      <c r="KT227" s="1" t="s">
        <v>187</v>
      </c>
      <c r="KV227" s="1" t="s">
        <v>188</v>
      </c>
      <c r="KX227" s="431"/>
      <c r="KY227" s="1" t="s">
        <v>190</v>
      </c>
      <c r="KZ227" s="431"/>
      <c r="LA227" s="1" t="s">
        <v>186</v>
      </c>
      <c r="LB227" s="431"/>
      <c r="LC227" s="1" t="s">
        <v>187</v>
      </c>
      <c r="LE227" s="1" t="s">
        <v>188</v>
      </c>
      <c r="LG227" s="431"/>
      <c r="LH227" s="1" t="s">
        <v>190</v>
      </c>
      <c r="LI227" s="431"/>
      <c r="LJ227" s="1" t="s">
        <v>186</v>
      </c>
      <c r="LK227" s="431"/>
      <c r="LL227" s="1" t="s">
        <v>187</v>
      </c>
      <c r="LN227" s="1" t="s">
        <v>188</v>
      </c>
      <c r="LQ227" s="1" t="s">
        <v>190</v>
      </c>
      <c r="LS227" s="1" t="s">
        <v>186</v>
      </c>
      <c r="LU227" s="1" t="s">
        <v>187</v>
      </c>
      <c r="LV227" s="168">
        <v>183.99999999999955</v>
      </c>
      <c r="LW227" s="1" t="s">
        <v>188</v>
      </c>
      <c r="LY227" s="431"/>
      <c r="LZ227" s="1" t="s">
        <v>190</v>
      </c>
      <c r="MA227" s="431"/>
      <c r="MB227" s="1" t="s">
        <v>186</v>
      </c>
      <c r="MC227" s="431"/>
      <c r="MD227" s="1" t="s">
        <v>187</v>
      </c>
      <c r="MF227" s="1" t="s">
        <v>188</v>
      </c>
      <c r="MH227" s="431"/>
      <c r="MI227" s="1" t="s">
        <v>190</v>
      </c>
      <c r="MJ227" s="431"/>
      <c r="MK227" s="1" t="s">
        <v>186</v>
      </c>
      <c r="ML227" s="431"/>
      <c r="MM227" s="1" t="s">
        <v>187</v>
      </c>
      <c r="MN227" s="588">
        <v>622.15000000000327</v>
      </c>
      <c r="MO227" s="432" t="s">
        <v>188</v>
      </c>
      <c r="MQ227" s="431"/>
      <c r="MR227" s="1" t="s">
        <v>190</v>
      </c>
      <c r="MS227" s="431"/>
      <c r="MT227" s="1" t="s">
        <v>186</v>
      </c>
      <c r="MU227" s="431"/>
      <c r="MV227" s="1" t="s">
        <v>187</v>
      </c>
      <c r="MW227" s="545">
        <v>302.50000000000728</v>
      </c>
      <c r="MX227" s="432" t="s">
        <v>188</v>
      </c>
    </row>
    <row r="228" spans="1:363" ht="18">
      <c r="A228" s="129">
        <v>2020</v>
      </c>
      <c r="B228" s="69">
        <f>SUM(D228:AAP228)</f>
        <v>13554.450000000028</v>
      </c>
      <c r="D228"/>
      <c r="E228" s="10">
        <f>D227*0.25</f>
        <v>0</v>
      </c>
      <c r="G228" s="10">
        <f>F227*0.5</f>
        <v>0</v>
      </c>
      <c r="I228" s="10">
        <f>H227*0.75</f>
        <v>0</v>
      </c>
      <c r="K228" s="10">
        <f>J227*1</f>
        <v>86.699999999999989</v>
      </c>
      <c r="N228" s="10">
        <f>M227*0.25</f>
        <v>0</v>
      </c>
      <c r="P228" s="10">
        <f>O227*0.5</f>
        <v>0</v>
      </c>
      <c r="R228" s="10">
        <f>Q227*0.75</f>
        <v>0</v>
      </c>
      <c r="T228" s="10">
        <f>S227*1</f>
        <v>41.69999999999996</v>
      </c>
      <c r="W228" s="10">
        <f>V227*0.25</f>
        <v>0</v>
      </c>
      <c r="Y228" s="10">
        <f>X227*0.5</f>
        <v>0</v>
      </c>
      <c r="AA228" s="10">
        <f>Z227*0.75</f>
        <v>0</v>
      </c>
      <c r="AC228" s="10">
        <f>AB227*1</f>
        <v>251.20000000000027</v>
      </c>
      <c r="AF228" s="10">
        <f>AE227*0.25</f>
        <v>0</v>
      </c>
      <c r="AH228" s="10">
        <f>AG227*0.5</f>
        <v>0</v>
      </c>
      <c r="AJ228" s="10">
        <f>AI227*0.75</f>
        <v>0</v>
      </c>
      <c r="AL228" s="10">
        <f>AK227*1</f>
        <v>104</v>
      </c>
      <c r="AO228" s="10">
        <f>AN227*0.25</f>
        <v>0</v>
      </c>
      <c r="AQ228" s="10">
        <f>AP227*0.5</f>
        <v>0</v>
      </c>
      <c r="AS228" s="10">
        <f>AR227*0.75</f>
        <v>0</v>
      </c>
      <c r="AT228"/>
      <c r="AU228" s="10">
        <f>AT227*1</f>
        <v>197.90000000000009</v>
      </c>
      <c r="AX228" s="10">
        <f>AW227*0.25</f>
        <v>0</v>
      </c>
      <c r="AY228"/>
      <c r="AZ228" s="10">
        <f>AY227*0.5</f>
        <v>0</v>
      </c>
      <c r="BA228"/>
      <c r="BB228" s="10">
        <f>BA227*0.75</f>
        <v>0</v>
      </c>
      <c r="BC228"/>
      <c r="BD228" s="10">
        <f>BC227*1</f>
        <v>265.99999999999977</v>
      </c>
      <c r="BG228" s="10">
        <f>BF227*0.25</f>
        <v>0</v>
      </c>
      <c r="BI228" s="10">
        <f>BH227*0.5</f>
        <v>0</v>
      </c>
      <c r="BK228" s="10">
        <f>BJ227*0.75</f>
        <v>0</v>
      </c>
      <c r="BM228" s="10">
        <f>BL227*1</f>
        <v>333.19999999999982</v>
      </c>
      <c r="BP228" s="10">
        <f>BO227*0.25</f>
        <v>0</v>
      </c>
      <c r="BR228" s="10">
        <f>BQ227*0.5</f>
        <v>0</v>
      </c>
      <c r="BT228" s="10">
        <f>BS227*0.75</f>
        <v>0</v>
      </c>
      <c r="BV228" s="10">
        <f>BU227*1</f>
        <v>464.89999999999964</v>
      </c>
      <c r="BX228" s="431"/>
      <c r="BY228" s="10">
        <f>BX227*0.25</f>
        <v>0</v>
      </c>
      <c r="BZ228" s="431"/>
      <c r="CA228" s="10">
        <f>BZ227*0.5</f>
        <v>0</v>
      </c>
      <c r="CB228" s="431"/>
      <c r="CC228" s="10">
        <f>CB227*0.75</f>
        <v>0</v>
      </c>
      <c r="CD228"/>
      <c r="CE228" s="437">
        <f>CD227*1</f>
        <v>0</v>
      </c>
      <c r="CG228" s="431"/>
      <c r="CH228" s="10">
        <f>CG227*0.25</f>
        <v>0</v>
      </c>
      <c r="CI228" s="431"/>
      <c r="CJ228" s="10">
        <f>CI227*0.5</f>
        <v>0</v>
      </c>
      <c r="CK228" s="431"/>
      <c r="CL228" s="10">
        <f>CK227*0.75</f>
        <v>0</v>
      </c>
      <c r="CN228" s="10">
        <f>CM227*1</f>
        <v>0</v>
      </c>
      <c r="CP228" s="431"/>
      <c r="CQ228" s="10">
        <f>CP227*0.25</f>
        <v>0</v>
      </c>
      <c r="CR228" s="431"/>
      <c r="CS228" s="10">
        <f>CR227*0.5</f>
        <v>0</v>
      </c>
      <c r="CT228" s="431"/>
      <c r="CU228" s="10">
        <f>CT227*0.75</f>
        <v>0</v>
      </c>
      <c r="CW228" s="10">
        <f>CV227*1</f>
        <v>0</v>
      </c>
      <c r="CY228" s="431"/>
      <c r="CZ228" s="10">
        <f>CY227*0.25</f>
        <v>0</v>
      </c>
      <c r="DA228" s="431"/>
      <c r="DB228" s="10">
        <f>DA227*0.5</f>
        <v>0</v>
      </c>
      <c r="DC228" s="431"/>
      <c r="DD228" s="10">
        <f>DC227*0.75</f>
        <v>0</v>
      </c>
      <c r="DF228" s="437">
        <f>DE227*1</f>
        <v>204.10000000000036</v>
      </c>
      <c r="DH228" s="431"/>
      <c r="DI228" s="10">
        <f>DH227*0.25</f>
        <v>0</v>
      </c>
      <c r="DJ228" s="431"/>
      <c r="DK228" s="10">
        <f>DJ227*0.5</f>
        <v>0</v>
      </c>
      <c r="DL228" s="431"/>
      <c r="DM228" s="10">
        <f>DL227*0.75</f>
        <v>0</v>
      </c>
      <c r="DO228" s="10">
        <f>DN227*1</f>
        <v>0</v>
      </c>
      <c r="DQ228" s="431"/>
      <c r="DR228" s="10">
        <f>DQ227*0.25</f>
        <v>0</v>
      </c>
      <c r="DS228" s="431"/>
      <c r="DT228" s="10">
        <f>DS227*0.5</f>
        <v>0</v>
      </c>
      <c r="DU228" s="431"/>
      <c r="DV228" s="10">
        <f>DU227*0.75</f>
        <v>0</v>
      </c>
      <c r="DX228" s="437">
        <f>DW227*1</f>
        <v>97.000000000001819</v>
      </c>
      <c r="DZ228" s="431"/>
      <c r="EA228" s="10">
        <f>DZ227*0.25</f>
        <v>0</v>
      </c>
      <c r="EB228" s="431"/>
      <c r="EC228" s="10">
        <f>EB227*0.5</f>
        <v>0</v>
      </c>
      <c r="ED228" s="431"/>
      <c r="EE228" s="10">
        <f>ED227*0.75</f>
        <v>0</v>
      </c>
      <c r="EG228" s="10">
        <f>EF227*1</f>
        <v>0</v>
      </c>
      <c r="EI228" s="431"/>
      <c r="EJ228" s="10">
        <f>EI227*0.25</f>
        <v>0</v>
      </c>
      <c r="EK228" s="431"/>
      <c r="EL228" s="10">
        <f>EK227*0.5</f>
        <v>0</v>
      </c>
      <c r="EM228" s="431"/>
      <c r="EN228" s="10">
        <f>EM227*0.75</f>
        <v>0</v>
      </c>
      <c r="EP228" s="10">
        <f>EO227*1</f>
        <v>0</v>
      </c>
      <c r="ER228" s="431"/>
      <c r="ES228" s="10">
        <f>ER227*0.25</f>
        <v>0</v>
      </c>
      <c r="ET228" s="431"/>
      <c r="EU228" s="10">
        <f>ET227*0.5</f>
        <v>0</v>
      </c>
      <c r="EV228" s="431"/>
      <c r="EW228" s="10">
        <f>EV227*0.75</f>
        <v>0</v>
      </c>
      <c r="EY228" s="10">
        <f>EX227*1</f>
        <v>0</v>
      </c>
      <c r="FA228" s="431"/>
      <c r="FB228" s="10">
        <f>FA227*0.25</f>
        <v>0</v>
      </c>
      <c r="FC228" s="431"/>
      <c r="FD228" s="10">
        <f>FC227*0.5</f>
        <v>0</v>
      </c>
      <c r="FE228" s="431"/>
      <c r="FF228" s="10">
        <f>FE227*0.75</f>
        <v>0</v>
      </c>
      <c r="FH228" s="437">
        <f>FG227*1</f>
        <v>234.70000000000073</v>
      </c>
      <c r="FJ228" s="431"/>
      <c r="FK228" s="10">
        <f>FJ227*0.25</f>
        <v>0</v>
      </c>
      <c r="FL228" s="431"/>
      <c r="FM228" s="10">
        <f>FL227*0.5</f>
        <v>0</v>
      </c>
      <c r="FN228" s="431"/>
      <c r="FO228" s="10">
        <f>FN227*0.75</f>
        <v>0</v>
      </c>
      <c r="FP228"/>
      <c r="FQ228" s="437">
        <f>FP227*1</f>
        <v>571.60000000000036</v>
      </c>
      <c r="FS228" s="431"/>
      <c r="FT228" s="10">
        <f>FS227*0.25</f>
        <v>0</v>
      </c>
      <c r="FU228" s="431"/>
      <c r="FV228" s="10">
        <f>FU227*0.5</f>
        <v>0</v>
      </c>
      <c r="FW228" s="431"/>
      <c r="FX228" s="10">
        <f>FW227*0.75</f>
        <v>0</v>
      </c>
      <c r="FZ228" s="10">
        <f>FY227*1</f>
        <v>0</v>
      </c>
      <c r="GB228" s="431"/>
      <c r="GC228" s="10">
        <f>GB227*0.25</f>
        <v>0</v>
      </c>
      <c r="GD228" s="431"/>
      <c r="GE228" s="10">
        <f>GD227*0.5</f>
        <v>0</v>
      </c>
      <c r="GF228" s="431"/>
      <c r="GG228" s="10">
        <f>GF227*0.75</f>
        <v>0</v>
      </c>
      <c r="GI228" s="10">
        <f>GH227*1</f>
        <v>0</v>
      </c>
      <c r="GK228" s="431"/>
      <c r="GL228" s="10">
        <f>GK227*0.25</f>
        <v>0</v>
      </c>
      <c r="GM228" s="431"/>
      <c r="GN228" s="10">
        <f>GM227*0.5</f>
        <v>0</v>
      </c>
      <c r="GO228" s="431"/>
      <c r="GP228" s="10">
        <f>GO227*0.75</f>
        <v>0</v>
      </c>
      <c r="GR228" s="437">
        <f>GQ227*1</f>
        <v>1576.600000000004</v>
      </c>
      <c r="GT228" s="431"/>
      <c r="GU228" s="10">
        <f>GT227*0.25</f>
        <v>0</v>
      </c>
      <c r="GV228" s="431"/>
      <c r="GW228" s="10">
        <f>GV227*0.5</f>
        <v>0</v>
      </c>
      <c r="GX228" s="431"/>
      <c r="GY228" s="10">
        <f>GX227*0.75</f>
        <v>0</v>
      </c>
      <c r="HA228" s="10">
        <f>GZ227*1</f>
        <v>0</v>
      </c>
      <c r="HD228" s="10">
        <f>HC227*0.25</f>
        <v>0</v>
      </c>
      <c r="HF228" s="10">
        <f>HE227*0.5</f>
        <v>0</v>
      </c>
      <c r="HH228" s="10">
        <f>HG227*0.75</f>
        <v>0</v>
      </c>
      <c r="HJ228" s="10">
        <f>HI227*1</f>
        <v>740.65000000000009</v>
      </c>
      <c r="HL228" s="431"/>
      <c r="HM228" s="10">
        <f>HL227*0.25</f>
        <v>0</v>
      </c>
      <c r="HN228" s="431"/>
      <c r="HO228" s="10">
        <f>HN227*0.5</f>
        <v>0</v>
      </c>
      <c r="HP228" s="431"/>
      <c r="HQ228" s="10">
        <f>HP227*0.75</f>
        <v>0</v>
      </c>
      <c r="HS228" s="10">
        <f>HR227*1</f>
        <v>0</v>
      </c>
      <c r="HU228" s="431"/>
      <c r="HV228" s="10">
        <f>HU227*0.25</f>
        <v>0</v>
      </c>
      <c r="HW228" s="431"/>
      <c r="HX228" s="10">
        <f>HW227*0.5</f>
        <v>0</v>
      </c>
      <c r="HY228" s="431"/>
      <c r="HZ228" s="10">
        <f>HY227*0.75</f>
        <v>0</v>
      </c>
      <c r="IB228" s="437">
        <f>IA227*1</f>
        <v>4088.9500000000007</v>
      </c>
      <c r="ID228" s="431"/>
      <c r="IE228" s="10">
        <f>ID227*0.25</f>
        <v>0</v>
      </c>
      <c r="IF228" s="431"/>
      <c r="IG228" s="10">
        <f>IF227*0.5</f>
        <v>0</v>
      </c>
      <c r="IH228" s="431"/>
      <c r="II228" s="10">
        <f>IH227*0.75</f>
        <v>0</v>
      </c>
      <c r="IK228" s="10">
        <f>IJ227*1</f>
        <v>0</v>
      </c>
      <c r="IM228" s="431"/>
      <c r="IN228" s="10">
        <f>IM227*0.25</f>
        <v>0</v>
      </c>
      <c r="IO228" s="431"/>
      <c r="IP228" s="10">
        <f>IO227*0.5</f>
        <v>0</v>
      </c>
      <c r="IQ228" s="431"/>
      <c r="IR228" s="10">
        <f>IQ227*0.75</f>
        <v>0</v>
      </c>
      <c r="IT228" s="10">
        <f>IS227*1</f>
        <v>0</v>
      </c>
      <c r="IW228" s="10">
        <f>IV227*0.25</f>
        <v>0</v>
      </c>
      <c r="IY228" s="10">
        <f>IX227*0.5</f>
        <v>0</v>
      </c>
      <c r="JA228" s="10">
        <f>IZ227*0.75</f>
        <v>0</v>
      </c>
      <c r="JC228" s="10">
        <f>JB227*1</f>
        <v>221.29999999999927</v>
      </c>
      <c r="JE228" s="431"/>
      <c r="JF228" s="10">
        <f>JE227*0.25</f>
        <v>0</v>
      </c>
      <c r="JG228" s="431"/>
      <c r="JH228" s="10">
        <f>JG227*0.5</f>
        <v>0</v>
      </c>
      <c r="JI228" s="431"/>
      <c r="JJ228" s="10">
        <f>JI227*0.75</f>
        <v>0</v>
      </c>
      <c r="JL228" s="437">
        <f>JK227*1</f>
        <v>156.19999999999891</v>
      </c>
      <c r="JN228" s="431"/>
      <c r="JO228" s="10">
        <f>JN227*0.25</f>
        <v>0</v>
      </c>
      <c r="JP228" s="431"/>
      <c r="JQ228" s="10">
        <f>JP227*0.5</f>
        <v>0</v>
      </c>
      <c r="JR228" s="431"/>
      <c r="JS228" s="10">
        <f>JR227*0.75</f>
        <v>0</v>
      </c>
      <c r="JU228" s="10">
        <f>JT227*1</f>
        <v>0</v>
      </c>
      <c r="JW228" s="431"/>
      <c r="JX228" s="10">
        <f>JW227*0.25</f>
        <v>0</v>
      </c>
      <c r="JY228" s="431"/>
      <c r="JZ228" s="10">
        <f>JY227*0.5</f>
        <v>0</v>
      </c>
      <c r="KA228" s="431"/>
      <c r="KB228" s="10">
        <f>KA227*0.75</f>
        <v>0</v>
      </c>
      <c r="KD228" s="437">
        <f t="shared" ref="KD228" si="73">KC227*1</f>
        <v>2663.6000000000131</v>
      </c>
      <c r="KG228" s="10">
        <f>KF227*0.25</f>
        <v>0</v>
      </c>
      <c r="KI228" s="10">
        <f>KH227*0.5</f>
        <v>0</v>
      </c>
      <c r="KK228" s="10">
        <f>KJ227*0.75</f>
        <v>0</v>
      </c>
      <c r="KM228" s="10">
        <f>KL227*1</f>
        <v>145.49999999999909</v>
      </c>
      <c r="KO228" s="431"/>
      <c r="KP228" s="10">
        <f>KO227*0.25</f>
        <v>0</v>
      </c>
      <c r="KQ228" s="431"/>
      <c r="KR228" s="10">
        <f>KQ227*0.5</f>
        <v>0</v>
      </c>
      <c r="KS228" s="431"/>
      <c r="KT228" s="10">
        <f>KS227*0.75</f>
        <v>0</v>
      </c>
      <c r="KV228" s="10">
        <f>KU227*1</f>
        <v>0</v>
      </c>
      <c r="KX228" s="431"/>
      <c r="KY228" s="10">
        <f>KX227*0.25</f>
        <v>0</v>
      </c>
      <c r="KZ228" s="431"/>
      <c r="LA228" s="10">
        <f>KZ227*0.5</f>
        <v>0</v>
      </c>
      <c r="LB228" s="431"/>
      <c r="LC228" s="10">
        <f>LB227*0.75</f>
        <v>0</v>
      </c>
      <c r="LE228" s="10">
        <f>LD227*1</f>
        <v>0</v>
      </c>
      <c r="LG228" s="431"/>
      <c r="LH228" s="10">
        <f>LG227*0.25</f>
        <v>0</v>
      </c>
      <c r="LI228" s="431"/>
      <c r="LJ228" s="10">
        <f>LI227*0.5</f>
        <v>0</v>
      </c>
      <c r="LK228" s="431"/>
      <c r="LL228" s="10">
        <f>LK227*0.75</f>
        <v>0</v>
      </c>
      <c r="LN228" s="10">
        <f>LM227*1</f>
        <v>0</v>
      </c>
      <c r="LQ228" s="10">
        <f>LP227*0.25</f>
        <v>0</v>
      </c>
      <c r="LS228" s="10">
        <f>LR227*0.5</f>
        <v>0</v>
      </c>
      <c r="LU228" s="10">
        <f>LT227*0.75</f>
        <v>0</v>
      </c>
      <c r="LW228" s="10">
        <f>LV227*1</f>
        <v>183.99999999999955</v>
      </c>
      <c r="LY228" s="431"/>
      <c r="LZ228" s="10">
        <f>LY227*0.25</f>
        <v>0</v>
      </c>
      <c r="MA228" s="431"/>
      <c r="MB228" s="10">
        <f>MA227*0.5</f>
        <v>0</v>
      </c>
      <c r="MC228" s="431"/>
      <c r="MD228" s="10">
        <f>MC227*0.75</f>
        <v>0</v>
      </c>
      <c r="MF228" s="10">
        <f>ME227*1</f>
        <v>0</v>
      </c>
      <c r="MH228" s="431"/>
      <c r="MI228" s="10">
        <f>MH227*0.25</f>
        <v>0</v>
      </c>
      <c r="MJ228" s="431"/>
      <c r="MK228" s="10">
        <f>MJ227*0.5</f>
        <v>0</v>
      </c>
      <c r="ML228" s="431"/>
      <c r="MM228" s="10">
        <f>ML227*0.75</f>
        <v>0</v>
      </c>
      <c r="MO228" s="437">
        <f>MN227*1</f>
        <v>622.15000000000327</v>
      </c>
      <c r="MQ228" s="431"/>
      <c r="MR228" s="10">
        <f>MQ227*0.25</f>
        <v>0</v>
      </c>
      <c r="MS228" s="431"/>
      <c r="MT228" s="10">
        <f>MS227*0.5</f>
        <v>0</v>
      </c>
      <c r="MU228" s="431"/>
      <c r="MV228" s="10">
        <f>MU227*0.75</f>
        <v>0</v>
      </c>
      <c r="MX228" s="437">
        <f>MW227*1</f>
        <v>302.50000000000728</v>
      </c>
    </row>
    <row r="229" spans="1:363" s="60" customFormat="1" ht="15">
      <c r="A229" s="377"/>
      <c r="B229" s="378"/>
      <c r="C229" s="379"/>
      <c r="E229" s="380"/>
      <c r="L229" s="379"/>
      <c r="N229" s="380"/>
      <c r="U229" s="379"/>
      <c r="W229" s="380"/>
      <c r="AD229" s="379"/>
      <c r="AF229" s="380"/>
      <c r="AM229" s="379"/>
      <c r="AO229" s="380"/>
      <c r="AV229" s="379"/>
      <c r="AX229" s="380"/>
      <c r="BE229" s="379"/>
      <c r="BG229" s="380"/>
      <c r="BN229" s="379"/>
      <c r="BP229" s="380"/>
      <c r="BW229" s="379"/>
      <c r="BX229" s="456"/>
      <c r="BY229" s="380"/>
      <c r="BZ229" s="456"/>
      <c r="CB229" s="456"/>
      <c r="CE229" s="456"/>
      <c r="CF229" s="379"/>
      <c r="CG229" s="456"/>
      <c r="CH229" s="380"/>
      <c r="CI229" s="456"/>
      <c r="CK229" s="456"/>
      <c r="CO229" s="379"/>
      <c r="CP229" s="456"/>
      <c r="CQ229" s="380"/>
      <c r="CR229" s="456"/>
      <c r="CT229" s="456"/>
      <c r="CX229" s="379"/>
      <c r="CY229" s="456"/>
      <c r="CZ229" s="380"/>
      <c r="DA229" s="456"/>
      <c r="DC229" s="456"/>
      <c r="DF229" s="456"/>
      <c r="DG229" s="379"/>
      <c r="DH229" s="456"/>
      <c r="DI229" s="380"/>
      <c r="DJ229" s="456"/>
      <c r="DL229" s="456"/>
      <c r="DP229" s="379"/>
      <c r="DQ229" s="456"/>
      <c r="DR229" s="380"/>
      <c r="DS229" s="456"/>
      <c r="DU229" s="456"/>
      <c r="DX229" s="456"/>
      <c r="DY229" s="379"/>
      <c r="DZ229" s="456"/>
      <c r="EA229" s="380"/>
      <c r="EB229" s="456"/>
      <c r="ED229" s="456"/>
      <c r="EH229" s="379"/>
      <c r="EI229" s="456"/>
      <c r="EJ229" s="380"/>
      <c r="EK229" s="456"/>
      <c r="EM229" s="456"/>
      <c r="EQ229" s="379"/>
      <c r="ER229" s="456"/>
      <c r="ES229" s="380"/>
      <c r="ET229" s="456"/>
      <c r="EV229" s="456"/>
      <c r="EZ229" s="379"/>
      <c r="FA229" s="456"/>
      <c r="FB229" s="380"/>
      <c r="FC229" s="456"/>
      <c r="FE229" s="456"/>
      <c r="FH229" s="456"/>
      <c r="FI229" s="379"/>
      <c r="FJ229" s="456"/>
      <c r="FK229" s="380"/>
      <c r="FL229" s="456"/>
      <c r="FN229" s="456"/>
      <c r="FQ229" s="456"/>
      <c r="FR229" s="379"/>
      <c r="FS229" s="456"/>
      <c r="FT229" s="380"/>
      <c r="FU229" s="456"/>
      <c r="FW229" s="456"/>
      <c r="GA229" s="379"/>
      <c r="GB229" s="456"/>
      <c r="GC229" s="380"/>
      <c r="GD229" s="456"/>
      <c r="GF229" s="456"/>
      <c r="GJ229" s="379"/>
      <c r="GK229" s="456"/>
      <c r="GL229" s="380"/>
      <c r="GM229" s="456"/>
      <c r="GO229" s="456"/>
      <c r="GR229" s="456"/>
      <c r="GS229" s="379"/>
      <c r="GT229" s="456"/>
      <c r="GU229" s="380"/>
      <c r="GV229" s="456"/>
      <c r="GX229" s="456"/>
      <c r="HB229" s="379"/>
      <c r="HD229" s="380"/>
      <c r="HK229" s="379"/>
      <c r="HL229" s="456"/>
      <c r="HM229" s="380"/>
      <c r="HN229" s="456"/>
      <c r="HP229" s="456"/>
      <c r="HT229" s="379"/>
      <c r="HU229" s="456"/>
      <c r="HV229" s="380"/>
      <c r="HW229" s="456"/>
      <c r="HY229" s="456"/>
      <c r="IB229" s="456"/>
      <c r="IC229" s="379"/>
      <c r="ID229" s="456"/>
      <c r="IE229" s="380"/>
      <c r="IF229" s="456"/>
      <c r="IH229" s="456"/>
      <c r="IL229" s="379"/>
      <c r="IM229" s="456"/>
      <c r="IN229" s="380"/>
      <c r="IO229" s="456"/>
      <c r="IQ229" s="456"/>
      <c r="IU229" s="379"/>
      <c r="IW229" s="380"/>
      <c r="JD229" s="379"/>
      <c r="JE229" s="456"/>
      <c r="JF229" s="380"/>
      <c r="JG229" s="456"/>
      <c r="JI229" s="456"/>
      <c r="JL229" s="456"/>
      <c r="JM229" s="379"/>
      <c r="JN229" s="456"/>
      <c r="JO229" s="380"/>
      <c r="JP229" s="456"/>
      <c r="JR229" s="456"/>
      <c r="JV229" s="379"/>
      <c r="JW229" s="456"/>
      <c r="JX229" s="380"/>
      <c r="JY229" s="456"/>
      <c r="KA229" s="456"/>
      <c r="KD229" s="456"/>
      <c r="KE229" s="379"/>
      <c r="KG229" s="380"/>
      <c r="KN229" s="379"/>
      <c r="KO229" s="456"/>
      <c r="KP229" s="380"/>
      <c r="KQ229" s="456"/>
      <c r="KS229" s="456"/>
      <c r="KW229" s="379"/>
      <c r="KX229" s="456"/>
      <c r="KY229" s="380"/>
      <c r="KZ229" s="456"/>
      <c r="LB229" s="456"/>
      <c r="LF229" s="379"/>
      <c r="LG229" s="456"/>
      <c r="LH229" s="380"/>
      <c r="LI229" s="456"/>
      <c r="LK229" s="456"/>
      <c r="LO229" s="379"/>
      <c r="LQ229" s="380"/>
      <c r="LX229" s="379"/>
      <c r="LY229" s="456"/>
      <c r="LZ229" s="380"/>
      <c r="MA229" s="456"/>
      <c r="MC229" s="456"/>
      <c r="MG229" s="379"/>
      <c r="MH229" s="456"/>
      <c r="MI229" s="380"/>
      <c r="MJ229" s="456"/>
      <c r="ML229" s="456"/>
      <c r="MO229" s="456"/>
      <c r="MP229" s="379"/>
      <c r="MQ229" s="456"/>
      <c r="MR229" s="380"/>
      <c r="MS229" s="456"/>
      <c r="MU229" s="456"/>
      <c r="MX229" s="456"/>
      <c r="MY229" s="379"/>
    </row>
    <row r="230" spans="1:363" ht="18">
      <c r="A230" s="61" t="s">
        <v>157</v>
      </c>
      <c r="B230" s="69"/>
      <c r="E230" s="1" t="s">
        <v>190</v>
      </c>
      <c r="F230">
        <v>427</v>
      </c>
      <c r="G230" s="1" t="s">
        <v>186</v>
      </c>
      <c r="H230">
        <v>234.7</v>
      </c>
      <c r="I230" s="1" t="s">
        <v>187</v>
      </c>
      <c r="J230" s="157">
        <v>388.7</v>
      </c>
      <c r="K230" s="1" t="s">
        <v>188</v>
      </c>
      <c r="N230" s="1" t="s">
        <v>190</v>
      </c>
      <c r="O230">
        <v>257.5</v>
      </c>
      <c r="P230" s="1" t="s">
        <v>186</v>
      </c>
      <c r="Q230">
        <v>171.7</v>
      </c>
      <c r="R230" s="1" t="s">
        <v>187</v>
      </c>
      <c r="S230" s="168">
        <v>278.29999999999995</v>
      </c>
      <c r="T230" s="1" t="s">
        <v>188</v>
      </c>
      <c r="W230" s="1" t="s">
        <v>190</v>
      </c>
      <c r="X230">
        <v>361.8</v>
      </c>
      <c r="Y230" s="1" t="s">
        <v>186</v>
      </c>
      <c r="Z230" s="168">
        <v>764.8</v>
      </c>
      <c r="AA230" s="1" t="s">
        <v>187</v>
      </c>
      <c r="AB230" s="168">
        <v>574.10000000000036</v>
      </c>
      <c r="AC230" s="1" t="s">
        <v>188</v>
      </c>
      <c r="AF230" s="1" t="s">
        <v>190</v>
      </c>
      <c r="AG230">
        <v>202.8</v>
      </c>
      <c r="AH230" s="1" t="s">
        <v>186</v>
      </c>
      <c r="AI230" s="168">
        <v>84.5</v>
      </c>
      <c r="AJ230" s="1" t="s">
        <v>187</v>
      </c>
      <c r="AK230" s="168">
        <v>160.50000000000045</v>
      </c>
      <c r="AL230" s="1" t="s">
        <v>188</v>
      </c>
      <c r="AO230" s="1" t="s">
        <v>190</v>
      </c>
      <c r="AP230">
        <v>299.8</v>
      </c>
      <c r="AQ230" s="1" t="s">
        <v>186</v>
      </c>
      <c r="AR230" s="168">
        <v>44</v>
      </c>
      <c r="AS230" s="1" t="s">
        <v>187</v>
      </c>
      <c r="AT230" s="168">
        <v>221.80000000000064</v>
      </c>
      <c r="AU230" s="1" t="s">
        <v>188</v>
      </c>
      <c r="AW230" s="31"/>
      <c r="AX230" s="1" t="s">
        <v>190</v>
      </c>
      <c r="AY230" s="31">
        <v>207.9</v>
      </c>
      <c r="AZ230" s="1" t="s">
        <v>186</v>
      </c>
      <c r="BA230" s="168">
        <v>650.79999999999905</v>
      </c>
      <c r="BB230" s="1" t="s">
        <v>187</v>
      </c>
      <c r="BC230" s="168">
        <v>478.20000000000027</v>
      </c>
      <c r="BD230" s="1" t="s">
        <v>188</v>
      </c>
      <c r="BG230" s="1" t="s">
        <v>190</v>
      </c>
      <c r="BH230">
        <v>532.4</v>
      </c>
      <c r="BI230" s="1" t="s">
        <v>186</v>
      </c>
      <c r="BJ230" s="168">
        <v>378.19999999999936</v>
      </c>
      <c r="BK230" s="1" t="s">
        <v>187</v>
      </c>
      <c r="BL230" s="168">
        <v>631.99999999999909</v>
      </c>
      <c r="BM230" s="1" t="s">
        <v>188</v>
      </c>
      <c r="BP230" s="1" t="s">
        <v>190</v>
      </c>
      <c r="BQ230">
        <v>255.5</v>
      </c>
      <c r="BR230" s="1" t="s">
        <v>186</v>
      </c>
      <c r="BS230" s="168">
        <v>268.599999999999</v>
      </c>
      <c r="BT230" s="1" t="s">
        <v>187</v>
      </c>
      <c r="BU230" s="168">
        <v>475.50000000000045</v>
      </c>
      <c r="BV230" s="1" t="s">
        <v>188</v>
      </c>
      <c r="BX230" s="173"/>
      <c r="BY230" s="1" t="s">
        <v>190</v>
      </c>
      <c r="BZ230" s="173">
        <v>56</v>
      </c>
      <c r="CA230" s="1" t="s">
        <v>186</v>
      </c>
      <c r="CB230" s="177">
        <v>638.5</v>
      </c>
      <c r="CC230" s="1" t="s">
        <v>187</v>
      </c>
      <c r="CD230" s="427">
        <v>0</v>
      </c>
      <c r="CE230" s="432" t="s">
        <v>188</v>
      </c>
      <c r="CG230" s="431"/>
      <c r="CH230" s="1" t="s">
        <v>190</v>
      </c>
      <c r="CI230" s="431">
        <v>123.6</v>
      </c>
      <c r="CJ230" s="1" t="s">
        <v>186</v>
      </c>
      <c r="CK230" s="168">
        <v>632.39999999999964</v>
      </c>
      <c r="CL230" s="1" t="s">
        <v>187</v>
      </c>
      <c r="CM230" s="168"/>
      <c r="CN230" s="1" t="s">
        <v>188</v>
      </c>
      <c r="CP230" s="431"/>
      <c r="CQ230" s="1" t="s">
        <v>190</v>
      </c>
      <c r="CR230" s="431">
        <v>310.7</v>
      </c>
      <c r="CS230" s="1" t="s">
        <v>186</v>
      </c>
      <c r="CT230" s="168">
        <v>73.399999999998727</v>
      </c>
      <c r="CU230" s="1" t="s">
        <v>187</v>
      </c>
      <c r="CV230" s="168"/>
      <c r="CW230" s="1" t="s">
        <v>188</v>
      </c>
      <c r="CY230" s="431"/>
      <c r="CZ230" s="1" t="s">
        <v>190</v>
      </c>
      <c r="DA230" s="431">
        <v>483.3</v>
      </c>
      <c r="DB230" s="1" t="s">
        <v>186</v>
      </c>
      <c r="DC230" s="168">
        <v>153.59999999999945</v>
      </c>
      <c r="DD230" s="1" t="s">
        <v>187</v>
      </c>
      <c r="DE230" s="545">
        <v>259</v>
      </c>
      <c r="DF230" s="432" t="s">
        <v>188</v>
      </c>
      <c r="DH230" s="431"/>
      <c r="DI230" s="1" t="s">
        <v>190</v>
      </c>
      <c r="DJ230" s="431">
        <v>204.3</v>
      </c>
      <c r="DK230" s="1" t="s">
        <v>186</v>
      </c>
      <c r="DL230" s="168">
        <v>150</v>
      </c>
      <c r="DM230" s="1" t="s">
        <v>187</v>
      </c>
      <c r="DN230" s="168"/>
      <c r="DO230" s="1" t="s">
        <v>188</v>
      </c>
      <c r="DQ230" s="431"/>
      <c r="DR230" s="1" t="s">
        <v>190</v>
      </c>
      <c r="DS230" s="431">
        <v>303.5</v>
      </c>
      <c r="DT230" s="1" t="s">
        <v>186</v>
      </c>
      <c r="DU230" s="496">
        <v>198</v>
      </c>
      <c r="DV230" s="1" t="s">
        <v>187</v>
      </c>
      <c r="DW230" s="545">
        <v>255.5</v>
      </c>
      <c r="DX230" s="432" t="s">
        <v>188</v>
      </c>
      <c r="DZ230" s="431"/>
      <c r="EA230" s="1" t="s">
        <v>190</v>
      </c>
      <c r="EB230" s="431">
        <v>599.29999999999995</v>
      </c>
      <c r="EC230" s="1" t="s">
        <v>186</v>
      </c>
      <c r="ED230" s="168">
        <v>527.39999999999964</v>
      </c>
      <c r="EE230" s="1" t="s">
        <v>187</v>
      </c>
      <c r="EF230" s="168"/>
      <c r="EG230" s="1" t="s">
        <v>188</v>
      </c>
      <c r="EI230" s="431"/>
      <c r="EJ230" s="1" t="s">
        <v>190</v>
      </c>
      <c r="EK230" s="431">
        <v>464.5</v>
      </c>
      <c r="EL230" s="1" t="s">
        <v>186</v>
      </c>
      <c r="EM230" s="496">
        <v>97.499999999999091</v>
      </c>
      <c r="EN230" s="1" t="s">
        <v>187</v>
      </c>
      <c r="EO230" s="213"/>
      <c r="EP230" s="1" t="s">
        <v>188</v>
      </c>
      <c r="ER230" s="431"/>
      <c r="ES230" s="1" t="s">
        <v>190</v>
      </c>
      <c r="ET230" s="431">
        <v>370</v>
      </c>
      <c r="EU230" s="1" t="s">
        <v>186</v>
      </c>
      <c r="EV230" s="168">
        <v>341.79999999999836</v>
      </c>
      <c r="EW230" s="1" t="s">
        <v>187</v>
      </c>
      <c r="EX230" s="168"/>
      <c r="EY230" s="1" t="s">
        <v>188</v>
      </c>
      <c r="FA230" s="431"/>
      <c r="FB230" s="1" t="s">
        <v>190</v>
      </c>
      <c r="FC230" s="431">
        <v>526.79999999999995</v>
      </c>
      <c r="FD230" s="1" t="s">
        <v>186</v>
      </c>
      <c r="FE230" s="496">
        <v>263.39999999999873</v>
      </c>
      <c r="FF230" s="1" t="s">
        <v>187</v>
      </c>
      <c r="FG230" s="427">
        <v>312.79999999999927</v>
      </c>
      <c r="FH230" s="432" t="s">
        <v>188</v>
      </c>
      <c r="FJ230" s="431"/>
      <c r="FK230" s="1" t="s">
        <v>190</v>
      </c>
      <c r="FL230" s="431">
        <v>459.8</v>
      </c>
      <c r="FM230" s="1" t="s">
        <v>186</v>
      </c>
      <c r="FN230" s="496">
        <v>184.09999999999945</v>
      </c>
      <c r="FO230" s="1" t="s">
        <v>187</v>
      </c>
      <c r="FP230" s="545">
        <v>670.30000000000109</v>
      </c>
      <c r="FQ230" s="432" t="s">
        <v>188</v>
      </c>
      <c r="FS230" s="431"/>
      <c r="FT230" s="1" t="s">
        <v>190</v>
      </c>
      <c r="FU230" s="431">
        <v>609</v>
      </c>
      <c r="FV230" s="1" t="s">
        <v>186</v>
      </c>
      <c r="FW230" s="496">
        <v>393.80000000000018</v>
      </c>
      <c r="FX230" s="1" t="s">
        <v>187</v>
      </c>
      <c r="FY230" s="213"/>
      <c r="FZ230" s="1" t="s">
        <v>188</v>
      </c>
      <c r="GB230" s="431"/>
      <c r="GC230" s="1" t="s">
        <v>190</v>
      </c>
      <c r="GD230" s="431">
        <v>186.8</v>
      </c>
      <c r="GE230" s="1" t="s">
        <v>186</v>
      </c>
      <c r="GF230" s="168">
        <v>32.899999999999636</v>
      </c>
      <c r="GG230" s="1" t="s">
        <v>187</v>
      </c>
      <c r="GH230" s="168"/>
      <c r="GI230" s="1" t="s">
        <v>188</v>
      </c>
      <c r="GK230" s="431"/>
      <c r="GL230" s="1" t="s">
        <v>190</v>
      </c>
      <c r="GM230" s="431">
        <v>1780.9</v>
      </c>
      <c r="GN230" s="1" t="s">
        <v>186</v>
      </c>
      <c r="GO230" s="496">
        <v>1976.4000000000051</v>
      </c>
      <c r="GP230" s="1" t="s">
        <v>187</v>
      </c>
      <c r="GQ230" s="545">
        <v>1912.9999999999927</v>
      </c>
      <c r="GR230" s="432" t="s">
        <v>188</v>
      </c>
      <c r="GT230" s="431"/>
      <c r="GU230" s="1" t="s">
        <v>190</v>
      </c>
      <c r="GV230" s="431">
        <v>305.39999999999998</v>
      </c>
      <c r="GW230" s="1" t="s">
        <v>186</v>
      </c>
      <c r="GX230" s="496">
        <v>595.600000000004</v>
      </c>
      <c r="GY230" s="1" t="s">
        <v>187</v>
      </c>
      <c r="GZ230" s="213"/>
      <c r="HA230" s="1" t="s">
        <v>188</v>
      </c>
      <c r="HD230" s="1" t="s">
        <v>190</v>
      </c>
      <c r="HE230">
        <v>277.2</v>
      </c>
      <c r="HF230" s="1" t="s">
        <v>186</v>
      </c>
      <c r="HG230" s="168">
        <v>404.30000000000655</v>
      </c>
      <c r="HH230" s="1" t="s">
        <v>187</v>
      </c>
      <c r="HI230" s="168">
        <v>1126.1999999999989</v>
      </c>
      <c r="HJ230" s="1" t="s">
        <v>188</v>
      </c>
      <c r="HL230" s="431"/>
      <c r="HM230" s="1" t="s">
        <v>190</v>
      </c>
      <c r="HN230" s="431">
        <v>640.5</v>
      </c>
      <c r="HO230" s="1" t="s">
        <v>186</v>
      </c>
      <c r="HP230" s="496">
        <v>703.90000000000509</v>
      </c>
      <c r="HQ230" s="1" t="s">
        <v>187</v>
      </c>
      <c r="HR230" s="213"/>
      <c r="HS230" s="1" t="s">
        <v>188</v>
      </c>
      <c r="HU230" s="431"/>
      <c r="HV230" s="1" t="s">
        <v>190</v>
      </c>
      <c r="HW230" s="431">
        <v>3559.1</v>
      </c>
      <c r="HX230" s="1" t="s">
        <v>186</v>
      </c>
      <c r="HY230" s="496">
        <v>2935.700000000008</v>
      </c>
      <c r="HZ230" s="1" t="s">
        <v>187</v>
      </c>
      <c r="IA230" s="545">
        <v>5145.1999999999971</v>
      </c>
      <c r="IB230" s="432" t="s">
        <v>188</v>
      </c>
      <c r="ID230" s="431"/>
      <c r="IE230" s="1" t="s">
        <v>190</v>
      </c>
      <c r="IF230" s="431">
        <v>177.8</v>
      </c>
      <c r="IG230" s="1" t="s">
        <v>186</v>
      </c>
      <c r="IH230" s="496">
        <v>252.00000000000546</v>
      </c>
      <c r="II230" s="1" t="s">
        <v>187</v>
      </c>
      <c r="IJ230" s="213"/>
      <c r="IK230" s="1" t="s">
        <v>188</v>
      </c>
      <c r="IM230" s="431"/>
      <c r="IN230" s="1" t="s">
        <v>190</v>
      </c>
      <c r="IO230" s="431">
        <v>392.9</v>
      </c>
      <c r="IP230" s="1" t="s">
        <v>186</v>
      </c>
      <c r="IQ230" s="168">
        <v>270.70000000000437</v>
      </c>
      <c r="IR230" s="1" t="s">
        <v>187</v>
      </c>
      <c r="IS230" s="168"/>
      <c r="IT230" s="1" t="s">
        <v>188</v>
      </c>
      <c r="IW230" s="1" t="s">
        <v>190</v>
      </c>
      <c r="IX230">
        <v>222.6</v>
      </c>
      <c r="IY230" s="1" t="s">
        <v>186</v>
      </c>
      <c r="IZ230" s="213">
        <v>185.50000000000546</v>
      </c>
      <c r="JA230" s="1" t="s">
        <v>187</v>
      </c>
      <c r="JB230" s="168">
        <v>513.49999999999909</v>
      </c>
      <c r="JC230" s="1" t="s">
        <v>188</v>
      </c>
      <c r="JE230" s="431"/>
      <c r="JF230" s="1" t="s">
        <v>190</v>
      </c>
      <c r="JG230" s="431">
        <v>550.4</v>
      </c>
      <c r="JH230" s="1" t="s">
        <v>186</v>
      </c>
      <c r="JI230" s="496">
        <v>312.19999999999709</v>
      </c>
      <c r="JJ230" s="1" t="s">
        <v>187</v>
      </c>
      <c r="JK230" s="427">
        <v>485.10000000000218</v>
      </c>
      <c r="JL230" s="432" t="s">
        <v>188</v>
      </c>
      <c r="JN230" s="431"/>
      <c r="JO230" s="1" t="s">
        <v>190</v>
      </c>
      <c r="JP230" s="431">
        <v>220.5</v>
      </c>
      <c r="JQ230" s="1" t="s">
        <v>186</v>
      </c>
      <c r="JR230" s="496">
        <v>247.19999999999709</v>
      </c>
      <c r="JS230" s="1" t="s">
        <v>187</v>
      </c>
      <c r="JT230" s="213"/>
      <c r="JU230" s="1" t="s">
        <v>188</v>
      </c>
      <c r="JW230" s="431"/>
      <c r="JX230" s="1" t="s">
        <v>190</v>
      </c>
      <c r="JY230" s="431">
        <v>1385</v>
      </c>
      <c r="JZ230" s="1" t="s">
        <v>186</v>
      </c>
      <c r="KA230" s="168">
        <v>3344.5000000000036</v>
      </c>
      <c r="KB230" s="1" t="s">
        <v>187</v>
      </c>
      <c r="KC230" s="545">
        <v>3960.8999999999505</v>
      </c>
      <c r="KD230" s="432" t="s">
        <v>188</v>
      </c>
      <c r="KG230" s="1" t="s">
        <v>190</v>
      </c>
      <c r="KH230">
        <v>158</v>
      </c>
      <c r="KI230" s="1" t="s">
        <v>186</v>
      </c>
      <c r="KJ230" s="168">
        <v>205.79999999999927</v>
      </c>
      <c r="KK230" s="1" t="s">
        <v>187</v>
      </c>
      <c r="KL230" s="213">
        <v>0</v>
      </c>
      <c r="KM230" s="1" t="s">
        <v>188</v>
      </c>
      <c r="KO230" s="431"/>
      <c r="KP230" s="1" t="s">
        <v>190</v>
      </c>
      <c r="KQ230" s="431">
        <v>603.4</v>
      </c>
      <c r="KR230" s="1" t="s">
        <v>186</v>
      </c>
      <c r="KS230" s="496">
        <v>160.79999999999927</v>
      </c>
      <c r="KT230" s="1" t="s">
        <v>187</v>
      </c>
      <c r="KU230" s="213"/>
      <c r="KV230" s="1" t="s">
        <v>188</v>
      </c>
      <c r="KX230" s="431"/>
      <c r="KY230" s="1" t="s">
        <v>190</v>
      </c>
      <c r="KZ230" s="431">
        <v>397.7</v>
      </c>
      <c r="LA230" s="1" t="s">
        <v>186</v>
      </c>
      <c r="LB230" s="168">
        <v>120.29999999999563</v>
      </c>
      <c r="LC230" s="1" t="s">
        <v>187</v>
      </c>
      <c r="LD230" s="168"/>
      <c r="LE230" s="1" t="s">
        <v>188</v>
      </c>
      <c r="LG230" s="431"/>
      <c r="LH230" s="1" t="s">
        <v>190</v>
      </c>
      <c r="LI230" s="431">
        <v>115.4</v>
      </c>
      <c r="LJ230" s="1" t="s">
        <v>186</v>
      </c>
      <c r="LK230" s="185">
        <v>269.39999999999873</v>
      </c>
      <c r="LL230" s="1" t="s">
        <v>187</v>
      </c>
      <c r="LM230" s="185"/>
      <c r="LN230" s="1" t="s">
        <v>188</v>
      </c>
      <c r="LQ230" s="1" t="s">
        <v>190</v>
      </c>
      <c r="LR230">
        <v>104</v>
      </c>
      <c r="LS230" s="1" t="s">
        <v>186</v>
      </c>
      <c r="LT230" s="168">
        <v>453.59999999999854</v>
      </c>
      <c r="LU230" s="1" t="s">
        <v>187</v>
      </c>
      <c r="LV230" s="168">
        <v>83.999999999998181</v>
      </c>
      <c r="LW230" s="1" t="s">
        <v>188</v>
      </c>
      <c r="LY230" s="431"/>
      <c r="LZ230" s="1" t="s">
        <v>190</v>
      </c>
      <c r="MA230" s="431">
        <v>33.4</v>
      </c>
      <c r="MB230" s="1" t="s">
        <v>186</v>
      </c>
      <c r="MC230" s="168">
        <v>619.29999999999927</v>
      </c>
      <c r="MD230" s="1" t="s">
        <v>187</v>
      </c>
      <c r="ME230" s="168"/>
      <c r="MF230" s="1" t="s">
        <v>188</v>
      </c>
      <c r="MH230" s="431"/>
      <c r="MI230" s="1" t="s">
        <v>190</v>
      </c>
      <c r="MJ230" s="431">
        <v>1066.3</v>
      </c>
      <c r="MK230" s="1" t="s">
        <v>186</v>
      </c>
      <c r="ML230" s="466">
        <v>514.30000000000291</v>
      </c>
      <c r="MM230" s="1" t="s">
        <v>187</v>
      </c>
      <c r="MN230" s="588">
        <v>1060.5999999999949</v>
      </c>
      <c r="MO230" s="432" t="s">
        <v>188</v>
      </c>
      <c r="MQ230" s="431"/>
      <c r="MR230" s="1" t="s">
        <v>190</v>
      </c>
      <c r="MS230" s="431">
        <v>313.5</v>
      </c>
      <c r="MT230" s="1" t="s">
        <v>186</v>
      </c>
      <c r="MU230" s="431">
        <v>292.00000000000728</v>
      </c>
      <c r="MV230" s="1" t="s">
        <v>187</v>
      </c>
      <c r="MW230" s="545">
        <v>299.49999999999272</v>
      </c>
      <c r="MX230" s="432" t="s">
        <v>188</v>
      </c>
    </row>
    <row r="231" spans="1:363" ht="18">
      <c r="A231" s="129" t="s">
        <v>2983</v>
      </c>
      <c r="B231" s="69">
        <f>SUM(D231:AAP231)</f>
        <v>44178.54999999993</v>
      </c>
      <c r="D231"/>
      <c r="E231" s="10">
        <f>D230*0.25</f>
        <v>0</v>
      </c>
      <c r="G231" s="10">
        <f>F230*0.5</f>
        <v>213.5</v>
      </c>
      <c r="I231" s="10">
        <f>H230*0.75</f>
        <v>176.02499999999998</v>
      </c>
      <c r="K231" s="10">
        <f>J230*1</f>
        <v>388.7</v>
      </c>
      <c r="N231" s="10">
        <f>M230*0.25</f>
        <v>0</v>
      </c>
      <c r="P231" s="10">
        <f>O230*0.5</f>
        <v>128.75</v>
      </c>
      <c r="R231" s="10">
        <f>Q230*0.75</f>
        <v>128.77499999999998</v>
      </c>
      <c r="T231" s="10">
        <f>S230*1</f>
        <v>278.29999999999995</v>
      </c>
      <c r="W231" s="10">
        <f>V230*0.25</f>
        <v>0</v>
      </c>
      <c r="Y231" s="10">
        <f>X230*0.5</f>
        <v>180.9</v>
      </c>
      <c r="Z231" s="165"/>
      <c r="AA231" s="10">
        <f>Z230*0.75</f>
        <v>573.59999999999991</v>
      </c>
      <c r="AB231" s="165"/>
      <c r="AC231" s="10">
        <f>AB230*1</f>
        <v>574.10000000000036</v>
      </c>
      <c r="AF231" s="10">
        <f>AE230*0.25</f>
        <v>0</v>
      </c>
      <c r="AH231" s="10">
        <f>AG230*0.5</f>
        <v>101.4</v>
      </c>
      <c r="AI231" s="165"/>
      <c r="AJ231" s="10">
        <f>AI230*0.75</f>
        <v>63.375</v>
      </c>
      <c r="AK231" s="165"/>
      <c r="AL231" s="10">
        <f>AK230*1</f>
        <v>160.50000000000045</v>
      </c>
      <c r="AO231" s="10">
        <f>AN230*0.25</f>
        <v>0</v>
      </c>
      <c r="AQ231" s="10">
        <f>AP230*0.5</f>
        <v>149.9</v>
      </c>
      <c r="AR231" s="165"/>
      <c r="AS231" s="10">
        <f>AR230*0.75</f>
        <v>33</v>
      </c>
      <c r="AT231" s="165"/>
      <c r="AU231" s="10">
        <f>AT230*1</f>
        <v>221.80000000000064</v>
      </c>
      <c r="AW231" s="31"/>
      <c r="AX231" s="10">
        <f>AW230*0.25</f>
        <v>0</v>
      </c>
      <c r="AZ231" s="10">
        <f>AY230*0.5</f>
        <v>103.95</v>
      </c>
      <c r="BA231" s="165"/>
      <c r="BB231" s="10">
        <f>BA230*0.75</f>
        <v>488.09999999999928</v>
      </c>
      <c r="BD231" s="10">
        <f>BC230*1</f>
        <v>478.20000000000027</v>
      </c>
      <c r="BG231" s="10">
        <f>BF230*0.25</f>
        <v>0</v>
      </c>
      <c r="BI231" s="10">
        <f>BH230*0.5</f>
        <v>266.2</v>
      </c>
      <c r="BJ231" s="165"/>
      <c r="BK231" s="10">
        <f>BJ230*0.75</f>
        <v>283.64999999999952</v>
      </c>
      <c r="BL231" s="165"/>
      <c r="BM231" s="10">
        <f>BL230*1</f>
        <v>631.99999999999909</v>
      </c>
      <c r="BP231" s="10">
        <f>BO230*0.25</f>
        <v>0</v>
      </c>
      <c r="BR231" s="10">
        <f>BQ230*0.5</f>
        <v>127.75</v>
      </c>
      <c r="BT231" s="10">
        <f>BS230*0.75</f>
        <v>201.44999999999925</v>
      </c>
      <c r="BV231" s="10">
        <f>BU230*1</f>
        <v>475.50000000000045</v>
      </c>
      <c r="BX231" s="173"/>
      <c r="BY231" s="10">
        <f>BX230*0.25</f>
        <v>0</v>
      </c>
      <c r="BZ231" s="173"/>
      <c r="CA231" s="10">
        <f>BZ230*0.5</f>
        <v>28</v>
      </c>
      <c r="CB231" s="177"/>
      <c r="CC231" s="10">
        <f>CB230*0.75</f>
        <v>478.875</v>
      </c>
      <c r="CD231" s="177"/>
      <c r="CE231" s="437">
        <f>CD230*1</f>
        <v>0</v>
      </c>
      <c r="CG231" s="431"/>
      <c r="CH231" s="10">
        <f>CG230*0.25</f>
        <v>0</v>
      </c>
      <c r="CI231" s="431"/>
      <c r="CJ231" s="10">
        <f>CI230*0.5</f>
        <v>61.8</v>
      </c>
      <c r="CK231" s="165"/>
      <c r="CL231" s="10">
        <f>CK230*0.75</f>
        <v>474.29999999999973</v>
      </c>
      <c r="CM231" s="165"/>
      <c r="CN231" s="10">
        <f>CM230*1</f>
        <v>0</v>
      </c>
      <c r="CP231" s="431"/>
      <c r="CQ231" s="10">
        <f>CP230*0.25</f>
        <v>0</v>
      </c>
      <c r="CR231" s="431"/>
      <c r="CS231" s="10">
        <f>CR230*0.5</f>
        <v>155.35</v>
      </c>
      <c r="CT231" s="165"/>
      <c r="CU231" s="10">
        <f>CT230*0.75</f>
        <v>55.049999999999045</v>
      </c>
      <c r="CV231" s="165"/>
      <c r="CW231" s="10">
        <f>CV230*1</f>
        <v>0</v>
      </c>
      <c r="CY231" s="431"/>
      <c r="CZ231" s="10">
        <f>CY230*0.25</f>
        <v>0</v>
      </c>
      <c r="DA231" s="431"/>
      <c r="DB231" s="10">
        <f>DA230*0.5</f>
        <v>241.65</v>
      </c>
      <c r="DC231" s="165"/>
      <c r="DD231" s="10">
        <f>DC230*0.75</f>
        <v>115.19999999999959</v>
      </c>
      <c r="DE231" s="165"/>
      <c r="DF231" s="437">
        <f>DE230*1</f>
        <v>259</v>
      </c>
      <c r="DH231" s="431"/>
      <c r="DI231" s="10">
        <f>DH230*0.25</f>
        <v>0</v>
      </c>
      <c r="DJ231" s="431"/>
      <c r="DK231" s="10">
        <f>DJ230*0.5</f>
        <v>102.15</v>
      </c>
      <c r="DL231" s="165"/>
      <c r="DM231" s="10">
        <f>DL230*0.75</f>
        <v>112.5</v>
      </c>
      <c r="DN231" s="165"/>
      <c r="DO231" s="10">
        <f>DN230*1</f>
        <v>0</v>
      </c>
      <c r="DQ231" s="431"/>
      <c r="DR231" s="10">
        <f>DQ230*0.25</f>
        <v>0</v>
      </c>
      <c r="DS231" s="431"/>
      <c r="DT231" s="10">
        <f>DS230*0.5</f>
        <v>151.75</v>
      </c>
      <c r="DU231" s="165"/>
      <c r="DV231" s="10">
        <f>DU230*0.75</f>
        <v>148.5</v>
      </c>
      <c r="DW231" s="165"/>
      <c r="DX231" s="437">
        <f>DW230*1</f>
        <v>255.5</v>
      </c>
      <c r="DZ231" s="431"/>
      <c r="EA231" s="10">
        <f>DZ230*0.25</f>
        <v>0</v>
      </c>
      <c r="EB231" s="431"/>
      <c r="EC231" s="10">
        <f>EB230*0.5</f>
        <v>299.64999999999998</v>
      </c>
      <c r="ED231" s="31"/>
      <c r="EE231" s="10">
        <f>ED230*0.75</f>
        <v>395.54999999999973</v>
      </c>
      <c r="EF231" s="31"/>
      <c r="EG231" s="10">
        <f>EF230*1</f>
        <v>0</v>
      </c>
      <c r="EI231" s="431"/>
      <c r="EJ231" s="10">
        <f>EI230*0.25</f>
        <v>0</v>
      </c>
      <c r="EK231" s="431"/>
      <c r="EL231" s="10">
        <f>EK230*0.5</f>
        <v>232.25</v>
      </c>
      <c r="EM231" s="165"/>
      <c r="EN231" s="10">
        <f>EM230*0.75</f>
        <v>73.124999999999318</v>
      </c>
      <c r="EO231" s="165"/>
      <c r="EP231" s="10">
        <f>EO230*1</f>
        <v>0</v>
      </c>
      <c r="ER231" s="431"/>
      <c r="ES231" s="10">
        <f>ER230*0.25</f>
        <v>0</v>
      </c>
      <c r="ET231" s="431"/>
      <c r="EU231" s="10">
        <f>ET230*0.5</f>
        <v>185</v>
      </c>
      <c r="EV231" s="165"/>
      <c r="EW231" s="10">
        <f>EV230*0.75</f>
        <v>256.34999999999877</v>
      </c>
      <c r="EX231" s="165"/>
      <c r="EY231" s="10">
        <f>EX230*1</f>
        <v>0</v>
      </c>
      <c r="FA231" s="431"/>
      <c r="FB231" s="10">
        <f>FA230*0.25</f>
        <v>0</v>
      </c>
      <c r="FC231" s="431"/>
      <c r="FD231" s="10">
        <f>FC230*0.5</f>
        <v>263.39999999999998</v>
      </c>
      <c r="FE231" s="31"/>
      <c r="FF231" s="10">
        <f>FE230*0.75</f>
        <v>197.54999999999905</v>
      </c>
      <c r="FG231" s="31"/>
      <c r="FH231" s="437">
        <f>FG230*1</f>
        <v>312.79999999999927</v>
      </c>
      <c r="FJ231" s="431"/>
      <c r="FK231" s="10">
        <f>FJ230*0.25</f>
        <v>0</v>
      </c>
      <c r="FL231" s="431"/>
      <c r="FM231" s="10">
        <f>FL230*0.5</f>
        <v>229.9</v>
      </c>
      <c r="FN231" s="165"/>
      <c r="FO231" s="10">
        <f>FN230*0.75</f>
        <v>138.07499999999959</v>
      </c>
      <c r="FP231" s="165"/>
      <c r="FQ231" s="437">
        <f>FP230*1</f>
        <v>670.30000000000109</v>
      </c>
      <c r="FS231" s="431"/>
      <c r="FT231" s="10">
        <f>FS230*0.25</f>
        <v>0</v>
      </c>
      <c r="FU231" s="431"/>
      <c r="FV231" s="10">
        <f>FU230*0.5</f>
        <v>304.5</v>
      </c>
      <c r="FW231" s="165"/>
      <c r="FX231" s="10">
        <f>FW230*0.75</f>
        <v>295.35000000000014</v>
      </c>
      <c r="FY231" s="165"/>
      <c r="FZ231" s="10">
        <f>FY230*1</f>
        <v>0</v>
      </c>
      <c r="GB231" s="431"/>
      <c r="GC231" s="10">
        <f>GB230*0.25</f>
        <v>0</v>
      </c>
      <c r="GD231" s="431"/>
      <c r="GE231" s="10">
        <f>GD230*0.5</f>
        <v>93.4</v>
      </c>
      <c r="GF231" s="31"/>
      <c r="GG231" s="10">
        <f>GF230*0.75</f>
        <v>24.674999999999727</v>
      </c>
      <c r="GH231" s="31"/>
      <c r="GI231" s="10">
        <f>GH230*1</f>
        <v>0</v>
      </c>
      <c r="GK231" s="431"/>
      <c r="GL231" s="10">
        <f>GK230*0.25</f>
        <v>0</v>
      </c>
      <c r="GM231" s="431"/>
      <c r="GN231" s="10">
        <f>GM230*0.5</f>
        <v>890.45</v>
      </c>
      <c r="GO231" s="165"/>
      <c r="GP231" s="10">
        <f>GO230*0.75</f>
        <v>1482.3000000000038</v>
      </c>
      <c r="GQ231" s="165"/>
      <c r="GR231" s="437">
        <f>GQ230*1</f>
        <v>1912.9999999999927</v>
      </c>
      <c r="GT231" s="431"/>
      <c r="GU231" s="10">
        <f>GT230*0.25</f>
        <v>0</v>
      </c>
      <c r="GV231" s="431"/>
      <c r="GW231" s="10">
        <f>GV230*0.5</f>
        <v>152.69999999999999</v>
      </c>
      <c r="GX231" s="165"/>
      <c r="GY231" s="10">
        <f>GX230*0.75</f>
        <v>446.700000000003</v>
      </c>
      <c r="GZ231" s="165"/>
      <c r="HA231" s="10">
        <f>GZ230*1</f>
        <v>0</v>
      </c>
      <c r="HD231" s="10">
        <f>HC230*0.25</f>
        <v>0</v>
      </c>
      <c r="HF231" s="10">
        <f>HE230*0.5</f>
        <v>138.6</v>
      </c>
      <c r="HH231" s="10">
        <f>HG230*0.75</f>
        <v>303.22500000000491</v>
      </c>
      <c r="HJ231" s="10">
        <f>HI230*1</f>
        <v>1126.1999999999989</v>
      </c>
      <c r="HL231" s="431"/>
      <c r="HM231" s="10">
        <f>HL230*0.25</f>
        <v>0</v>
      </c>
      <c r="HN231" s="431"/>
      <c r="HO231" s="10">
        <f>HN230*0.5</f>
        <v>320.25</v>
      </c>
      <c r="HP231" s="431"/>
      <c r="HQ231" s="10">
        <f>HP230*0.75</f>
        <v>527.92500000000382</v>
      </c>
      <c r="HS231" s="10">
        <f>HR230*1</f>
        <v>0</v>
      </c>
      <c r="HU231" s="431"/>
      <c r="HV231" s="10">
        <f>HU230*0.25</f>
        <v>0</v>
      </c>
      <c r="HW231" s="431"/>
      <c r="HX231" s="10">
        <f>HW230*0.5</f>
        <v>1779.55</v>
      </c>
      <c r="HY231" s="431"/>
      <c r="HZ231" s="10">
        <f>HY230*0.75</f>
        <v>2201.775000000006</v>
      </c>
      <c r="IB231" s="437">
        <f>IA230*1</f>
        <v>5145.1999999999971</v>
      </c>
      <c r="ID231" s="431"/>
      <c r="IE231" s="10">
        <f>ID230*0.25</f>
        <v>0</v>
      </c>
      <c r="IF231" s="431"/>
      <c r="IG231" s="10">
        <f>IF230*0.5</f>
        <v>88.9</v>
      </c>
      <c r="IH231" s="431"/>
      <c r="II231" s="10">
        <f>IH230*0.75</f>
        <v>189.00000000000409</v>
      </c>
      <c r="IK231" s="10">
        <f>IJ230*1</f>
        <v>0</v>
      </c>
      <c r="IM231" s="431"/>
      <c r="IN231" s="10">
        <f>IM230*0.25</f>
        <v>0</v>
      </c>
      <c r="IO231" s="431"/>
      <c r="IP231" s="10">
        <f>IO230*0.5</f>
        <v>196.45</v>
      </c>
      <c r="IQ231" s="431"/>
      <c r="IR231" s="10">
        <f>IQ230*0.75</f>
        <v>203.02500000000327</v>
      </c>
      <c r="IT231" s="10">
        <f>IS230*1</f>
        <v>0</v>
      </c>
      <c r="IW231" s="10">
        <f>IV230*0.25</f>
        <v>0</v>
      </c>
      <c r="IY231" s="10">
        <f>IX230*0.5</f>
        <v>111.3</v>
      </c>
      <c r="JA231" s="10">
        <f>IZ230*0.75</f>
        <v>139.12500000000409</v>
      </c>
      <c r="JC231" s="10">
        <f>JB230*1</f>
        <v>513.49999999999909</v>
      </c>
      <c r="JE231" s="431"/>
      <c r="JF231" s="10">
        <f>JE230*0.25</f>
        <v>0</v>
      </c>
      <c r="JG231" s="431"/>
      <c r="JH231" s="10">
        <f>JG230*0.5</f>
        <v>275.2</v>
      </c>
      <c r="JI231" s="431"/>
      <c r="JJ231" s="10">
        <f>JI230*0.75</f>
        <v>234.14999999999782</v>
      </c>
      <c r="JL231" s="437">
        <f>JK230*1</f>
        <v>485.10000000000218</v>
      </c>
      <c r="JN231" s="431"/>
      <c r="JO231" s="10">
        <f>JN230*0.25</f>
        <v>0</v>
      </c>
      <c r="JP231" s="431"/>
      <c r="JQ231" s="10">
        <f>JP230*0.5</f>
        <v>110.25</v>
      </c>
      <c r="JR231" s="431"/>
      <c r="JS231" s="10">
        <f>JR230*0.75</f>
        <v>185.39999999999782</v>
      </c>
      <c r="JU231" s="10">
        <f>JT230*1</f>
        <v>0</v>
      </c>
      <c r="JW231" s="431"/>
      <c r="JX231" s="10">
        <f>JW230*0.25</f>
        <v>0</v>
      </c>
      <c r="JY231" s="431"/>
      <c r="JZ231" s="10">
        <f>JY230*0.5</f>
        <v>692.5</v>
      </c>
      <c r="KA231" s="431"/>
      <c r="KB231" s="10">
        <f>KA230*0.75</f>
        <v>2508.3750000000027</v>
      </c>
      <c r="KD231" s="437">
        <f t="shared" ref="KD231" si="74">KC230*1</f>
        <v>3960.8999999999505</v>
      </c>
      <c r="KG231" s="10">
        <f>KF230*0.25</f>
        <v>0</v>
      </c>
      <c r="KI231" s="10">
        <f>KH230*0.5</f>
        <v>79</v>
      </c>
      <c r="KK231" s="10">
        <f>KJ230*0.75</f>
        <v>154.34999999999945</v>
      </c>
      <c r="KM231" s="10">
        <f>KL230*1</f>
        <v>0</v>
      </c>
      <c r="KO231" s="431"/>
      <c r="KP231" s="10">
        <f>KO230*0.25</f>
        <v>0</v>
      </c>
      <c r="KQ231" s="431"/>
      <c r="KR231" s="10">
        <f>KQ230*0.5</f>
        <v>301.7</v>
      </c>
      <c r="KS231" s="431"/>
      <c r="KT231" s="10">
        <f>KS230*0.75</f>
        <v>120.59999999999945</v>
      </c>
      <c r="KV231" s="10">
        <f>KU230*1</f>
        <v>0</v>
      </c>
      <c r="KX231" s="431"/>
      <c r="KY231" s="10">
        <f>KX230*0.25</f>
        <v>0</v>
      </c>
      <c r="KZ231" s="431"/>
      <c r="LA231" s="10">
        <f>KZ230*0.5</f>
        <v>198.85</v>
      </c>
      <c r="LB231" s="431"/>
      <c r="LC231" s="10">
        <f>LB230*0.75</f>
        <v>90.224999999996726</v>
      </c>
      <c r="LE231" s="10">
        <f>LD230*1</f>
        <v>0</v>
      </c>
      <c r="LG231" s="431"/>
      <c r="LH231" s="10">
        <f>LG230*0.25</f>
        <v>0</v>
      </c>
      <c r="LI231" s="431"/>
      <c r="LJ231" s="10">
        <f>LI230*0.5</f>
        <v>57.7</v>
      </c>
      <c r="LK231" s="29"/>
      <c r="LL231" s="10">
        <f>LK230*0.75</f>
        <v>202.04999999999905</v>
      </c>
      <c r="LM231" s="29"/>
      <c r="LN231" s="10">
        <f>LM230*1</f>
        <v>0</v>
      </c>
      <c r="LQ231" s="10">
        <f>LP230*0.25</f>
        <v>0</v>
      </c>
      <c r="LS231" s="10">
        <f>LR230*0.5</f>
        <v>52</v>
      </c>
      <c r="LU231" s="10">
        <f>LT230*0.75</f>
        <v>340.19999999999891</v>
      </c>
      <c r="LW231" s="10">
        <f>LV230*1</f>
        <v>83.999999999998181</v>
      </c>
      <c r="LY231" s="431"/>
      <c r="LZ231" s="10">
        <f>LY230*0.25</f>
        <v>0</v>
      </c>
      <c r="MA231" s="431"/>
      <c r="MB231" s="10">
        <f>MA230*0.5</f>
        <v>16.7</v>
      </c>
      <c r="MC231" s="431"/>
      <c r="MD231" s="10">
        <f>MC230*0.75</f>
        <v>464.47499999999945</v>
      </c>
      <c r="MF231" s="10">
        <f>ME230*1</f>
        <v>0</v>
      </c>
      <c r="MH231" s="431"/>
      <c r="MI231" s="10">
        <f>MH230*0.25</f>
        <v>0</v>
      </c>
      <c r="MJ231" s="431"/>
      <c r="MK231" s="10">
        <f>MJ230*0.5</f>
        <v>533.15</v>
      </c>
      <c r="ML231" s="431"/>
      <c r="MM231" s="10">
        <f>ML230*0.75</f>
        <v>385.72500000000218</v>
      </c>
      <c r="MO231" s="437">
        <f>MN230*1</f>
        <v>1060.5999999999949</v>
      </c>
      <c r="MQ231" s="431"/>
      <c r="MR231" s="10">
        <f>MQ230*0.25</f>
        <v>0</v>
      </c>
      <c r="MS231" s="431"/>
      <c r="MT231" s="10">
        <f>MS230*0.5</f>
        <v>156.75</v>
      </c>
      <c r="MU231" s="431"/>
      <c r="MV231" s="10">
        <f>MU230*0.75</f>
        <v>219.00000000000546</v>
      </c>
      <c r="MX231" s="437">
        <f>MW230*1</f>
        <v>299.49999999999272</v>
      </c>
    </row>
    <row r="232" spans="1:363" s="60" customFormat="1" ht="15.75">
      <c r="A232" s="377"/>
      <c r="B232" s="381"/>
      <c r="C232" s="379"/>
      <c r="E232" s="85"/>
      <c r="G232" s="85"/>
      <c r="I232" s="85"/>
      <c r="L232" s="379"/>
      <c r="N232" s="85"/>
      <c r="P232" s="85"/>
      <c r="R232" s="85"/>
      <c r="U232" s="379"/>
      <c r="W232" s="85"/>
      <c r="Y232" s="85"/>
      <c r="Z232" s="382"/>
      <c r="AB232" s="382"/>
      <c r="AD232" s="379"/>
      <c r="AF232" s="380"/>
      <c r="AI232" s="382"/>
      <c r="AK232" s="382"/>
      <c r="AM232" s="379"/>
      <c r="AO232" s="380"/>
      <c r="AR232" s="382"/>
      <c r="AT232" s="382"/>
      <c r="AV232" s="379"/>
      <c r="AW232" s="235"/>
      <c r="AX232" s="380"/>
      <c r="AY232" s="235"/>
      <c r="BA232" s="382"/>
      <c r="BC232" s="382"/>
      <c r="BE232" s="379"/>
      <c r="BG232" s="380"/>
      <c r="BJ232" s="382"/>
      <c r="BL232" s="382"/>
      <c r="BN232" s="379"/>
      <c r="BP232" s="380"/>
      <c r="BW232" s="379"/>
      <c r="BX232" s="384"/>
      <c r="BY232" s="380"/>
      <c r="BZ232" s="384"/>
      <c r="CB232" s="385"/>
      <c r="CD232" s="385"/>
      <c r="CE232" s="456"/>
      <c r="CF232" s="379"/>
      <c r="CG232" s="456"/>
      <c r="CH232" s="380"/>
      <c r="CI232" s="456"/>
      <c r="CK232" s="382"/>
      <c r="CM232" s="382"/>
      <c r="CO232" s="379"/>
      <c r="CP232" s="456"/>
      <c r="CQ232" s="380"/>
      <c r="CR232" s="456"/>
      <c r="CT232" s="382"/>
      <c r="CV232" s="382"/>
      <c r="CX232" s="379"/>
      <c r="CY232" s="456"/>
      <c r="CZ232" s="380"/>
      <c r="DA232" s="456"/>
      <c r="DC232" s="382"/>
      <c r="DE232" s="382"/>
      <c r="DF232" s="456"/>
      <c r="DG232" s="379"/>
      <c r="DH232" s="456"/>
      <c r="DI232" s="380"/>
      <c r="DJ232" s="456"/>
      <c r="DL232" s="382"/>
      <c r="DN232" s="382"/>
      <c r="DP232" s="379"/>
      <c r="DQ232" s="456"/>
      <c r="DR232" s="380"/>
      <c r="DS232" s="456"/>
      <c r="DU232" s="382"/>
      <c r="DW232" s="382"/>
      <c r="DX232" s="456"/>
      <c r="DY232" s="379"/>
      <c r="DZ232" s="456"/>
      <c r="EA232" s="380"/>
      <c r="EB232" s="456"/>
      <c r="ED232" s="235"/>
      <c r="EF232" s="235"/>
      <c r="EH232" s="379"/>
      <c r="EI232" s="456"/>
      <c r="EJ232" s="380"/>
      <c r="EK232" s="456"/>
      <c r="EM232" s="382"/>
      <c r="EO232" s="382"/>
      <c r="EQ232" s="379"/>
      <c r="ER232" s="456"/>
      <c r="ES232" s="380"/>
      <c r="ET232" s="456"/>
      <c r="EV232" s="382"/>
      <c r="EX232" s="382"/>
      <c r="EZ232" s="379"/>
      <c r="FA232" s="456"/>
      <c r="FB232" s="380"/>
      <c r="FC232" s="456"/>
      <c r="FE232" s="235"/>
      <c r="FG232" s="235"/>
      <c r="FH232" s="456"/>
      <c r="FI232" s="379"/>
      <c r="FJ232" s="456"/>
      <c r="FK232" s="380"/>
      <c r="FL232" s="456"/>
      <c r="FN232" s="382"/>
      <c r="FP232" s="382"/>
      <c r="FQ232" s="456"/>
      <c r="FR232" s="379"/>
      <c r="FS232" s="456"/>
      <c r="FT232" s="380"/>
      <c r="FU232" s="456"/>
      <c r="FW232" s="382"/>
      <c r="FY232" s="382"/>
      <c r="GA232" s="379"/>
      <c r="GB232" s="456"/>
      <c r="GC232" s="380"/>
      <c r="GD232" s="456"/>
      <c r="GF232" s="235"/>
      <c r="GH232" s="235"/>
      <c r="GJ232" s="379"/>
      <c r="GK232" s="456"/>
      <c r="GL232" s="380"/>
      <c r="GM232" s="456"/>
      <c r="GO232" s="382"/>
      <c r="GQ232" s="382"/>
      <c r="GR232" s="456"/>
      <c r="GS232" s="379"/>
      <c r="GT232" s="456"/>
      <c r="GU232" s="380"/>
      <c r="GV232" s="456"/>
      <c r="GX232" s="382"/>
      <c r="GZ232" s="382"/>
      <c r="HB232" s="379"/>
      <c r="HD232" s="380"/>
      <c r="HK232" s="379"/>
      <c r="HL232" s="456"/>
      <c r="HM232" s="380"/>
      <c r="HN232" s="456"/>
      <c r="HP232" s="456"/>
      <c r="HT232" s="379"/>
      <c r="HU232" s="456"/>
      <c r="HV232" s="380"/>
      <c r="HW232" s="456"/>
      <c r="HY232" s="456"/>
      <c r="IB232" s="456"/>
      <c r="IC232" s="379"/>
      <c r="ID232" s="456"/>
      <c r="IE232" s="380"/>
      <c r="IF232" s="456"/>
      <c r="IH232" s="456"/>
      <c r="IL232" s="379"/>
      <c r="IM232" s="456"/>
      <c r="IN232" s="380"/>
      <c r="IO232" s="456"/>
      <c r="IQ232" s="456"/>
      <c r="IU232" s="379"/>
      <c r="IW232" s="380"/>
      <c r="JD232" s="379"/>
      <c r="JE232" s="456"/>
      <c r="JF232" s="380"/>
      <c r="JG232" s="456"/>
      <c r="JI232" s="456"/>
      <c r="JL232" s="456"/>
      <c r="JM232" s="379"/>
      <c r="JN232" s="456"/>
      <c r="JO232" s="380"/>
      <c r="JP232" s="456"/>
      <c r="JR232" s="456"/>
      <c r="JV232" s="379"/>
      <c r="JW232" s="456"/>
      <c r="JX232" s="380"/>
      <c r="JY232" s="456"/>
      <c r="KA232" s="456"/>
      <c r="KD232" s="456"/>
      <c r="KE232" s="379"/>
      <c r="KG232" s="380"/>
      <c r="KN232" s="379"/>
      <c r="KO232" s="456"/>
      <c r="KP232" s="380"/>
      <c r="KQ232" s="456"/>
      <c r="KS232" s="456"/>
      <c r="KW232" s="379"/>
      <c r="KX232" s="456"/>
      <c r="KY232" s="380"/>
      <c r="KZ232" s="456"/>
      <c r="LB232" s="456"/>
      <c r="LF232" s="379"/>
      <c r="LG232" s="456"/>
      <c r="LH232" s="380"/>
      <c r="LI232" s="456"/>
      <c r="LK232" s="383"/>
      <c r="LM232" s="383"/>
      <c r="LO232" s="379"/>
      <c r="LQ232" s="380"/>
      <c r="LX232" s="379"/>
      <c r="LY232" s="456"/>
      <c r="LZ232" s="380"/>
      <c r="MA232" s="456"/>
      <c r="MC232" s="456"/>
      <c r="MG232" s="379"/>
      <c r="MH232" s="456"/>
      <c r="MI232" s="380"/>
      <c r="MJ232" s="456"/>
      <c r="ML232" s="456"/>
      <c r="MO232" s="456"/>
      <c r="MP232" s="379"/>
      <c r="MQ232" s="456"/>
      <c r="MR232" s="380"/>
      <c r="MS232" s="456"/>
      <c r="MU232" s="456"/>
      <c r="MX232" s="456"/>
      <c r="MY232" s="379"/>
    </row>
    <row r="233" spans="1:363" ht="15">
      <c r="A233" s="123" t="s">
        <v>2566</v>
      </c>
      <c r="D233"/>
      <c r="E233" s="1" t="s">
        <v>190</v>
      </c>
      <c r="G233" s="1" t="s">
        <v>186</v>
      </c>
      <c r="I233" s="1" t="s">
        <v>187</v>
      </c>
      <c r="J233" s="157">
        <v>230.3</v>
      </c>
      <c r="K233" s="1" t="s">
        <v>188</v>
      </c>
      <c r="N233" s="1" t="s">
        <v>190</v>
      </c>
      <c r="P233" s="1" t="s">
        <v>186</v>
      </c>
      <c r="R233" s="1" t="s">
        <v>187</v>
      </c>
      <c r="S233" s="168">
        <v>185.2</v>
      </c>
      <c r="T233" s="1" t="s">
        <v>188</v>
      </c>
      <c r="W233" s="1" t="s">
        <v>190</v>
      </c>
      <c r="Y233" s="1" t="s">
        <v>186</v>
      </c>
      <c r="AA233" s="1" t="s">
        <v>187</v>
      </c>
      <c r="AB233" s="168">
        <v>407.50000000000023</v>
      </c>
      <c r="AC233" s="1" t="s">
        <v>188</v>
      </c>
      <c r="AF233" s="1" t="s">
        <v>190</v>
      </c>
      <c r="AH233" s="1" t="s">
        <v>186</v>
      </c>
      <c r="AJ233" s="1" t="s">
        <v>187</v>
      </c>
      <c r="AK233" s="168">
        <v>240.40000000000032</v>
      </c>
      <c r="AL233" s="1" t="s">
        <v>188</v>
      </c>
      <c r="AO233" s="1" t="s">
        <v>190</v>
      </c>
      <c r="AQ233" s="1" t="s">
        <v>186</v>
      </c>
      <c r="AS233" s="1" t="s">
        <v>187</v>
      </c>
      <c r="AT233" s="168">
        <v>371.00000000000045</v>
      </c>
      <c r="AU233" s="1" t="s">
        <v>188</v>
      </c>
      <c r="AX233" s="1" t="s">
        <v>190</v>
      </c>
      <c r="AY233"/>
      <c r="AZ233" s="1" t="s">
        <v>186</v>
      </c>
      <c r="BA233"/>
      <c r="BB233" s="1" t="s">
        <v>187</v>
      </c>
      <c r="BC233" s="168">
        <v>498.30000000000064</v>
      </c>
      <c r="BD233" s="1" t="s">
        <v>188</v>
      </c>
      <c r="BG233" s="1" t="s">
        <v>190</v>
      </c>
      <c r="BI233" s="1" t="s">
        <v>186</v>
      </c>
      <c r="BK233" s="1" t="s">
        <v>187</v>
      </c>
      <c r="BL233" s="168">
        <v>575.10000000000036</v>
      </c>
      <c r="BM233" s="1" t="s">
        <v>188</v>
      </c>
      <c r="BP233" s="1" t="s">
        <v>190</v>
      </c>
      <c r="BR233" s="1" t="s">
        <v>186</v>
      </c>
      <c r="BT233" s="1" t="s">
        <v>187</v>
      </c>
      <c r="BU233" s="168">
        <v>61.100000000000364</v>
      </c>
      <c r="BV233" s="1" t="s">
        <v>188</v>
      </c>
      <c r="BX233" s="431"/>
      <c r="BY233" s="1" t="s">
        <v>190</v>
      </c>
      <c r="BZ233" s="431"/>
      <c r="CA233" s="1" t="s">
        <v>186</v>
      </c>
      <c r="CB233" s="431"/>
      <c r="CC233" s="1" t="s">
        <v>187</v>
      </c>
      <c r="CD233" s="427">
        <v>158.5</v>
      </c>
      <c r="CE233" s="432" t="s">
        <v>188</v>
      </c>
      <c r="CG233" s="431"/>
      <c r="CH233" s="1" t="s">
        <v>190</v>
      </c>
      <c r="CI233" s="431"/>
      <c r="CJ233" s="1" t="s">
        <v>186</v>
      </c>
      <c r="CK233" s="431"/>
      <c r="CL233" s="1" t="s">
        <v>187</v>
      </c>
      <c r="CN233" s="1" t="s">
        <v>188</v>
      </c>
      <c r="CP233" s="431"/>
      <c r="CQ233" s="1" t="s">
        <v>190</v>
      </c>
      <c r="CR233" s="431"/>
      <c r="CS233" s="1" t="s">
        <v>186</v>
      </c>
      <c r="CT233" s="431"/>
      <c r="CU233" s="1" t="s">
        <v>187</v>
      </c>
      <c r="CW233" s="1" t="s">
        <v>188</v>
      </c>
      <c r="CY233" s="431"/>
      <c r="CZ233" s="1" t="s">
        <v>190</v>
      </c>
      <c r="DA233" s="431"/>
      <c r="DB233" s="1" t="s">
        <v>186</v>
      </c>
      <c r="DC233" s="431"/>
      <c r="DD233" s="1" t="s">
        <v>187</v>
      </c>
      <c r="DE233" s="545">
        <v>170.40000000000146</v>
      </c>
      <c r="DF233" s="432" t="s">
        <v>188</v>
      </c>
      <c r="DH233" s="431"/>
      <c r="DI233" s="1" t="s">
        <v>190</v>
      </c>
      <c r="DJ233" s="431"/>
      <c r="DK233" s="1" t="s">
        <v>186</v>
      </c>
      <c r="DL233" s="431"/>
      <c r="DM233" s="1" t="s">
        <v>187</v>
      </c>
      <c r="DO233" s="1" t="s">
        <v>188</v>
      </c>
      <c r="DQ233" s="431"/>
      <c r="DR233" s="1" t="s">
        <v>190</v>
      </c>
      <c r="DS233" s="431"/>
      <c r="DT233" s="1" t="s">
        <v>186</v>
      </c>
      <c r="DU233" s="431"/>
      <c r="DV233" s="1" t="s">
        <v>187</v>
      </c>
      <c r="DW233" s="545">
        <v>159.39999999999964</v>
      </c>
      <c r="DX233" s="432" t="s">
        <v>188</v>
      </c>
      <c r="DZ233" s="431"/>
      <c r="EA233" s="1" t="s">
        <v>190</v>
      </c>
      <c r="EB233" s="431"/>
      <c r="EC233" s="1" t="s">
        <v>186</v>
      </c>
      <c r="ED233" s="431"/>
      <c r="EE233" s="1" t="s">
        <v>187</v>
      </c>
      <c r="EG233" s="1" t="s">
        <v>188</v>
      </c>
      <c r="EI233" s="431"/>
      <c r="EJ233" s="1" t="s">
        <v>190</v>
      </c>
      <c r="EK233" s="431"/>
      <c r="EL233" s="1" t="s">
        <v>186</v>
      </c>
      <c r="EM233" s="431"/>
      <c r="EN233" s="1" t="s">
        <v>187</v>
      </c>
      <c r="EP233" s="1" t="s">
        <v>188</v>
      </c>
      <c r="ER233" s="431"/>
      <c r="ES233" s="1" t="s">
        <v>190</v>
      </c>
      <c r="ET233" s="431"/>
      <c r="EU233" s="1" t="s">
        <v>186</v>
      </c>
      <c r="EV233" s="431"/>
      <c r="EW233" s="1" t="s">
        <v>187</v>
      </c>
      <c r="EY233" s="1" t="s">
        <v>188</v>
      </c>
      <c r="FA233" s="431"/>
      <c r="FB233" s="1" t="s">
        <v>190</v>
      </c>
      <c r="FC233" s="431"/>
      <c r="FD233" s="1" t="s">
        <v>186</v>
      </c>
      <c r="FE233" s="431"/>
      <c r="FF233" s="1" t="s">
        <v>187</v>
      </c>
      <c r="FG233" s="427">
        <v>44</v>
      </c>
      <c r="FH233" s="432" t="s">
        <v>188</v>
      </c>
      <c r="FJ233" s="431"/>
      <c r="FK233" s="1" t="s">
        <v>190</v>
      </c>
      <c r="FL233" s="431"/>
      <c r="FM233" s="1" t="s">
        <v>186</v>
      </c>
      <c r="FN233" s="431"/>
      <c r="FO233" s="1" t="s">
        <v>187</v>
      </c>
      <c r="FP233" s="545">
        <v>344</v>
      </c>
      <c r="FQ233" s="432" t="s">
        <v>188</v>
      </c>
      <c r="FS233" s="431"/>
      <c r="FT233" s="1" t="s">
        <v>190</v>
      </c>
      <c r="FU233" s="431"/>
      <c r="FV233" s="1" t="s">
        <v>186</v>
      </c>
      <c r="FW233" s="431"/>
      <c r="FX233" s="1" t="s">
        <v>187</v>
      </c>
      <c r="FZ233" s="1" t="s">
        <v>188</v>
      </c>
      <c r="GB233" s="431"/>
      <c r="GC233" s="1" t="s">
        <v>190</v>
      </c>
      <c r="GD233" s="431"/>
      <c r="GE233" s="1" t="s">
        <v>186</v>
      </c>
      <c r="GF233" s="431"/>
      <c r="GG233" s="1" t="s">
        <v>187</v>
      </c>
      <c r="GI233" s="1" t="s">
        <v>188</v>
      </c>
      <c r="GK233" s="431"/>
      <c r="GL233" s="1" t="s">
        <v>190</v>
      </c>
      <c r="GM233" s="431"/>
      <c r="GN233" s="1" t="s">
        <v>186</v>
      </c>
      <c r="GO233" s="431"/>
      <c r="GP233" s="1" t="s">
        <v>187</v>
      </c>
      <c r="GQ233" s="545">
        <v>1932.7999999999956</v>
      </c>
      <c r="GR233" s="432" t="s">
        <v>188</v>
      </c>
      <c r="GT233" s="431"/>
      <c r="GU233" s="1" t="s">
        <v>190</v>
      </c>
      <c r="GV233" s="431"/>
      <c r="GW233" s="1" t="s">
        <v>186</v>
      </c>
      <c r="GX233" s="431"/>
      <c r="GY233" s="1" t="s">
        <v>187</v>
      </c>
      <c r="HA233" s="1" t="s">
        <v>188</v>
      </c>
      <c r="HD233" s="1" t="s">
        <v>190</v>
      </c>
      <c r="HF233" s="1" t="s">
        <v>186</v>
      </c>
      <c r="HH233" s="1" t="s">
        <v>187</v>
      </c>
      <c r="HI233" s="168">
        <v>380.09999999999945</v>
      </c>
      <c r="HJ233" s="1" t="s">
        <v>188</v>
      </c>
      <c r="HL233" s="431"/>
      <c r="HM233" s="1" t="s">
        <v>190</v>
      </c>
      <c r="HN233" s="431"/>
      <c r="HO233" s="1" t="s">
        <v>186</v>
      </c>
      <c r="HP233" s="431"/>
      <c r="HQ233" s="1" t="s">
        <v>187</v>
      </c>
      <c r="HS233" s="1" t="s">
        <v>188</v>
      </c>
      <c r="HU233" s="431"/>
      <c r="HV233" s="1" t="s">
        <v>190</v>
      </c>
      <c r="HW233" s="431"/>
      <c r="HX233" s="1" t="s">
        <v>186</v>
      </c>
      <c r="HY233" s="431"/>
      <c r="HZ233" s="1" t="s">
        <v>187</v>
      </c>
      <c r="IA233" s="545">
        <v>2958</v>
      </c>
      <c r="IB233" s="432" t="s">
        <v>188</v>
      </c>
      <c r="ID233" s="431"/>
      <c r="IE233" s="1" t="s">
        <v>190</v>
      </c>
      <c r="IF233" s="431"/>
      <c r="IG233" s="1" t="s">
        <v>186</v>
      </c>
      <c r="IH233" s="431"/>
      <c r="II233" s="1" t="s">
        <v>187</v>
      </c>
      <c r="IK233" s="1" t="s">
        <v>188</v>
      </c>
      <c r="IM233" s="431"/>
      <c r="IN233" s="1" t="s">
        <v>190</v>
      </c>
      <c r="IO233" s="431"/>
      <c r="IP233" s="1" t="s">
        <v>186</v>
      </c>
      <c r="IQ233" s="431"/>
      <c r="IR233" s="1" t="s">
        <v>187</v>
      </c>
      <c r="IT233" s="1" t="s">
        <v>188</v>
      </c>
      <c r="IW233" s="1" t="s">
        <v>190</v>
      </c>
      <c r="IY233" s="1" t="s">
        <v>186</v>
      </c>
      <c r="JA233" s="1" t="s">
        <v>187</v>
      </c>
      <c r="JB233" s="168">
        <v>579.599999999999</v>
      </c>
      <c r="JC233" s="1" t="s">
        <v>188</v>
      </c>
      <c r="JE233" s="431"/>
      <c r="JF233" s="1" t="s">
        <v>190</v>
      </c>
      <c r="JG233" s="431"/>
      <c r="JH233" s="1" t="s">
        <v>186</v>
      </c>
      <c r="JI233" s="431"/>
      <c r="JJ233" s="1" t="s">
        <v>187</v>
      </c>
      <c r="JK233" s="427">
        <v>345.39999999999964</v>
      </c>
      <c r="JL233" s="432" t="s">
        <v>188</v>
      </c>
      <c r="JN233" s="431"/>
      <c r="JO233" s="1" t="s">
        <v>190</v>
      </c>
      <c r="JP233" s="431"/>
      <c r="JQ233" s="1" t="s">
        <v>186</v>
      </c>
      <c r="JR233" s="431"/>
      <c r="JS233" s="1" t="s">
        <v>187</v>
      </c>
      <c r="JU233" s="1" t="s">
        <v>188</v>
      </c>
      <c r="JW233" s="431"/>
      <c r="JX233" s="1" t="s">
        <v>190</v>
      </c>
      <c r="JY233" s="431"/>
      <c r="JZ233" s="1" t="s">
        <v>186</v>
      </c>
      <c r="KA233" s="431"/>
      <c r="KB233" s="1" t="s">
        <v>187</v>
      </c>
      <c r="KC233" s="545">
        <v>2493.4999999999345</v>
      </c>
      <c r="KD233" s="432" t="s">
        <v>188</v>
      </c>
      <c r="KG233" s="1" t="s">
        <v>190</v>
      </c>
      <c r="KI233" s="1" t="s">
        <v>186</v>
      </c>
      <c r="KK233" s="1" t="s">
        <v>187</v>
      </c>
      <c r="KL233" s="213">
        <v>70.000000000001819</v>
      </c>
      <c r="KM233" s="1" t="s">
        <v>188</v>
      </c>
      <c r="KO233" s="431"/>
      <c r="KP233" s="1" t="s">
        <v>190</v>
      </c>
      <c r="KQ233" s="431"/>
      <c r="KR233" s="1" t="s">
        <v>186</v>
      </c>
      <c r="KS233" s="431"/>
      <c r="KT233" s="1" t="s">
        <v>187</v>
      </c>
      <c r="KV233" s="1" t="s">
        <v>188</v>
      </c>
      <c r="KX233" s="431"/>
      <c r="KY233" s="1" t="s">
        <v>190</v>
      </c>
      <c r="KZ233" s="431"/>
      <c r="LA233" s="1" t="s">
        <v>186</v>
      </c>
      <c r="LB233" s="431"/>
      <c r="LC233" s="1" t="s">
        <v>187</v>
      </c>
      <c r="LE233" s="1" t="s">
        <v>188</v>
      </c>
      <c r="LG233" s="431"/>
      <c r="LH233" s="1" t="s">
        <v>190</v>
      </c>
      <c r="LI233" s="431"/>
      <c r="LJ233" s="1" t="s">
        <v>186</v>
      </c>
      <c r="LK233" s="431"/>
      <c r="LL233" s="1" t="s">
        <v>187</v>
      </c>
      <c r="LN233" s="1" t="s">
        <v>188</v>
      </c>
      <c r="LQ233" s="1" t="s">
        <v>190</v>
      </c>
      <c r="LS233" s="1" t="s">
        <v>186</v>
      </c>
      <c r="LU233" s="1" t="s">
        <v>187</v>
      </c>
      <c r="LV233" s="168">
        <v>340.89999999999873</v>
      </c>
      <c r="LW233" s="1" t="s">
        <v>188</v>
      </c>
      <c r="LY233" s="431"/>
      <c r="LZ233" s="1" t="s">
        <v>190</v>
      </c>
      <c r="MA233" s="431"/>
      <c r="MB233" s="1" t="s">
        <v>186</v>
      </c>
      <c r="MC233" s="431"/>
      <c r="MD233" s="1" t="s">
        <v>187</v>
      </c>
      <c r="MF233" s="1" t="s">
        <v>188</v>
      </c>
      <c r="MH233" s="431"/>
      <c r="MI233" s="1" t="s">
        <v>190</v>
      </c>
      <c r="MJ233" s="431"/>
      <c r="MK233" s="1" t="s">
        <v>186</v>
      </c>
      <c r="ML233" s="431"/>
      <c r="MM233" s="1" t="s">
        <v>187</v>
      </c>
      <c r="MN233" s="588">
        <v>533.60000000000036</v>
      </c>
      <c r="MO233" s="432" t="s">
        <v>188</v>
      </c>
      <c r="MQ233" s="431"/>
      <c r="MR233" s="1" t="s">
        <v>190</v>
      </c>
      <c r="MS233" s="431"/>
      <c r="MT233" s="1" t="s">
        <v>186</v>
      </c>
      <c r="MU233" s="431"/>
      <c r="MV233" s="1" t="s">
        <v>187</v>
      </c>
      <c r="MW233" s="545">
        <v>259.99999999999636</v>
      </c>
      <c r="MX233" s="432" t="s">
        <v>188</v>
      </c>
    </row>
    <row r="234" spans="1:363" ht="18">
      <c r="A234" s="129">
        <v>2020</v>
      </c>
      <c r="B234" s="69">
        <f>SUM(D234:AAP234)</f>
        <v>13339.099999999928</v>
      </c>
      <c r="D234"/>
      <c r="E234" s="10">
        <f>D233*0.25</f>
        <v>0</v>
      </c>
      <c r="G234" s="10">
        <f>F233*0.5</f>
        <v>0</v>
      </c>
      <c r="I234" s="10">
        <f>H233*0.75</f>
        <v>0</v>
      </c>
      <c r="K234" s="10">
        <f>J233*1</f>
        <v>230.3</v>
      </c>
      <c r="N234" s="10">
        <f>M233*0.25</f>
        <v>0</v>
      </c>
      <c r="P234" s="10">
        <f>O233*0.5</f>
        <v>0</v>
      </c>
      <c r="R234" s="10">
        <f>Q233*0.75</f>
        <v>0</v>
      </c>
      <c r="T234" s="10">
        <f>S233*1</f>
        <v>185.2</v>
      </c>
      <c r="W234" s="10">
        <f>V233*0.25</f>
        <v>0</v>
      </c>
      <c r="Y234" s="10">
        <f>X233*0.5</f>
        <v>0</v>
      </c>
      <c r="AA234" s="10">
        <f>Z233*0.75</f>
        <v>0</v>
      </c>
      <c r="AC234" s="10">
        <f>AB233*1</f>
        <v>407.50000000000023</v>
      </c>
      <c r="AF234" s="10">
        <f>AE233*0.25</f>
        <v>0</v>
      </c>
      <c r="AH234" s="10">
        <f>AG233*0.5</f>
        <v>0</v>
      </c>
      <c r="AJ234" s="10">
        <f>AI233*0.75</f>
        <v>0</v>
      </c>
      <c r="AL234" s="10">
        <f>AK233*1</f>
        <v>240.40000000000032</v>
      </c>
      <c r="AO234" s="10">
        <f>AN233*0.25</f>
        <v>0</v>
      </c>
      <c r="AQ234" s="10">
        <f>AP233*0.5</f>
        <v>0</v>
      </c>
      <c r="AS234" s="10">
        <f>AR233*0.75</f>
        <v>0</v>
      </c>
      <c r="AT234"/>
      <c r="AU234" s="10">
        <f>AT233*1</f>
        <v>371.00000000000045</v>
      </c>
      <c r="AX234" s="10">
        <f>AW233*0.25</f>
        <v>0</v>
      </c>
      <c r="AY234"/>
      <c r="AZ234" s="10">
        <f>AY233*0.5</f>
        <v>0</v>
      </c>
      <c r="BA234"/>
      <c r="BB234" s="10">
        <f>BA233*0.75</f>
        <v>0</v>
      </c>
      <c r="BC234"/>
      <c r="BD234" s="10">
        <f>BC233*1</f>
        <v>498.30000000000064</v>
      </c>
      <c r="BG234" s="10">
        <f>BF233*0.25</f>
        <v>0</v>
      </c>
      <c r="BI234" s="10">
        <f>BH233*0.5</f>
        <v>0</v>
      </c>
      <c r="BK234" s="10">
        <f>BJ233*0.75</f>
        <v>0</v>
      </c>
      <c r="BM234" s="10">
        <f>BL233*1</f>
        <v>575.10000000000036</v>
      </c>
      <c r="BP234" s="10">
        <f>BO233*0.25</f>
        <v>0</v>
      </c>
      <c r="BR234" s="10">
        <f>BQ233*0.5</f>
        <v>0</v>
      </c>
      <c r="BT234" s="10">
        <f>BS233*0.75</f>
        <v>0</v>
      </c>
      <c r="BV234" s="10">
        <f>BU233*1</f>
        <v>61.100000000000364</v>
      </c>
      <c r="BX234" s="431"/>
      <c r="BY234" s="10">
        <f>BX233*0.25</f>
        <v>0</v>
      </c>
      <c r="BZ234" s="431"/>
      <c r="CA234" s="10">
        <f>BZ233*0.5</f>
        <v>0</v>
      </c>
      <c r="CB234" s="431"/>
      <c r="CC234" s="10">
        <f>CB233*0.75</f>
        <v>0</v>
      </c>
      <c r="CD234"/>
      <c r="CE234" s="437">
        <f>CD233*1</f>
        <v>158.5</v>
      </c>
      <c r="CG234" s="431"/>
      <c r="CH234" s="10">
        <f>CG233*0.25</f>
        <v>0</v>
      </c>
      <c r="CI234" s="431"/>
      <c r="CJ234" s="10">
        <f>CI233*0.5</f>
        <v>0</v>
      </c>
      <c r="CK234" s="431"/>
      <c r="CL234" s="10">
        <f>CK233*0.75</f>
        <v>0</v>
      </c>
      <c r="CN234" s="10">
        <f>CM233*1</f>
        <v>0</v>
      </c>
      <c r="CP234" s="431"/>
      <c r="CQ234" s="10">
        <f>CP233*0.25</f>
        <v>0</v>
      </c>
      <c r="CR234" s="431"/>
      <c r="CS234" s="10">
        <f>CR233*0.5</f>
        <v>0</v>
      </c>
      <c r="CT234" s="431"/>
      <c r="CU234" s="10">
        <f>CT233*0.75</f>
        <v>0</v>
      </c>
      <c r="CW234" s="10">
        <f>CV233*1</f>
        <v>0</v>
      </c>
      <c r="CY234" s="431"/>
      <c r="CZ234" s="10">
        <f>CY233*0.25</f>
        <v>0</v>
      </c>
      <c r="DA234" s="431"/>
      <c r="DB234" s="10">
        <f>DA233*0.5</f>
        <v>0</v>
      </c>
      <c r="DC234" s="431"/>
      <c r="DD234" s="10">
        <f>DC233*0.75</f>
        <v>0</v>
      </c>
      <c r="DF234" s="437">
        <f>DE233*1</f>
        <v>170.40000000000146</v>
      </c>
      <c r="DH234" s="431"/>
      <c r="DI234" s="10">
        <f>DH233*0.25</f>
        <v>0</v>
      </c>
      <c r="DJ234" s="431"/>
      <c r="DK234" s="10">
        <f>DJ233*0.5</f>
        <v>0</v>
      </c>
      <c r="DL234" s="431"/>
      <c r="DM234" s="10">
        <f>DL233*0.75</f>
        <v>0</v>
      </c>
      <c r="DO234" s="10">
        <f>DN233*1</f>
        <v>0</v>
      </c>
      <c r="DQ234" s="431"/>
      <c r="DR234" s="10">
        <f>DQ233*0.25</f>
        <v>0</v>
      </c>
      <c r="DS234" s="431"/>
      <c r="DT234" s="10">
        <f>DS233*0.5</f>
        <v>0</v>
      </c>
      <c r="DU234" s="431"/>
      <c r="DV234" s="10">
        <f>DU233*0.75</f>
        <v>0</v>
      </c>
      <c r="DX234" s="437">
        <f>DW233*1</f>
        <v>159.39999999999964</v>
      </c>
      <c r="DZ234" s="431"/>
      <c r="EA234" s="10">
        <f>DZ233*0.25</f>
        <v>0</v>
      </c>
      <c r="EB234" s="431"/>
      <c r="EC234" s="10">
        <f>EB233*0.5</f>
        <v>0</v>
      </c>
      <c r="ED234" s="431"/>
      <c r="EE234" s="10">
        <f>ED233*0.75</f>
        <v>0</v>
      </c>
      <c r="EG234" s="10">
        <f>EF233*1</f>
        <v>0</v>
      </c>
      <c r="EI234" s="431"/>
      <c r="EJ234" s="10">
        <f>EI233*0.25</f>
        <v>0</v>
      </c>
      <c r="EK234" s="431"/>
      <c r="EL234" s="10">
        <f>EK233*0.5</f>
        <v>0</v>
      </c>
      <c r="EM234" s="431"/>
      <c r="EN234" s="10">
        <f>EM233*0.75</f>
        <v>0</v>
      </c>
      <c r="EP234" s="10">
        <f>EO233*1</f>
        <v>0</v>
      </c>
      <c r="ER234" s="431"/>
      <c r="ES234" s="10">
        <f>ER233*0.25</f>
        <v>0</v>
      </c>
      <c r="ET234" s="431"/>
      <c r="EU234" s="10">
        <f>ET233*0.5</f>
        <v>0</v>
      </c>
      <c r="EV234" s="431"/>
      <c r="EW234" s="10">
        <f>EV233*0.75</f>
        <v>0</v>
      </c>
      <c r="EY234" s="10">
        <f>EX233*1</f>
        <v>0</v>
      </c>
      <c r="FA234" s="431"/>
      <c r="FB234" s="10">
        <f>FA233*0.25</f>
        <v>0</v>
      </c>
      <c r="FC234" s="431"/>
      <c r="FD234" s="10">
        <f>FC233*0.5</f>
        <v>0</v>
      </c>
      <c r="FE234" s="431"/>
      <c r="FF234" s="10">
        <f>FE233*0.75</f>
        <v>0</v>
      </c>
      <c r="FH234" s="437">
        <f>FG233*1</f>
        <v>44</v>
      </c>
      <c r="FJ234" s="431"/>
      <c r="FK234" s="10">
        <f>FJ233*0.25</f>
        <v>0</v>
      </c>
      <c r="FL234" s="431"/>
      <c r="FM234" s="10">
        <f>FL233*0.5</f>
        <v>0</v>
      </c>
      <c r="FN234" s="431"/>
      <c r="FO234" s="10">
        <f>FN233*0.75</f>
        <v>0</v>
      </c>
      <c r="FP234"/>
      <c r="FQ234" s="437">
        <f>FP233*1</f>
        <v>344</v>
      </c>
      <c r="FS234" s="431"/>
      <c r="FT234" s="10">
        <f>FS233*0.25</f>
        <v>0</v>
      </c>
      <c r="FU234" s="431"/>
      <c r="FV234" s="10">
        <f>FU233*0.5</f>
        <v>0</v>
      </c>
      <c r="FW234" s="431"/>
      <c r="FX234" s="10">
        <f>FW233*0.75</f>
        <v>0</v>
      </c>
      <c r="FZ234" s="10">
        <f>FY233*1</f>
        <v>0</v>
      </c>
      <c r="GB234" s="431"/>
      <c r="GC234" s="10">
        <f>GB233*0.25</f>
        <v>0</v>
      </c>
      <c r="GD234" s="431"/>
      <c r="GE234" s="10">
        <f>GD233*0.5</f>
        <v>0</v>
      </c>
      <c r="GF234" s="431"/>
      <c r="GG234" s="10">
        <f>GF233*0.75</f>
        <v>0</v>
      </c>
      <c r="GI234" s="10">
        <f>GH233*1</f>
        <v>0</v>
      </c>
      <c r="GK234" s="431"/>
      <c r="GL234" s="10">
        <f>GK233*0.25</f>
        <v>0</v>
      </c>
      <c r="GM234" s="431"/>
      <c r="GN234" s="10">
        <f>GM233*0.5</f>
        <v>0</v>
      </c>
      <c r="GO234" s="431"/>
      <c r="GP234" s="10">
        <f>GO233*0.75</f>
        <v>0</v>
      </c>
      <c r="GR234" s="437">
        <f>GQ233*1</f>
        <v>1932.7999999999956</v>
      </c>
      <c r="GT234" s="431"/>
      <c r="GU234" s="10">
        <f>GT233*0.25</f>
        <v>0</v>
      </c>
      <c r="GV234" s="431"/>
      <c r="GW234" s="10">
        <f>GV233*0.5</f>
        <v>0</v>
      </c>
      <c r="GX234" s="431"/>
      <c r="GY234" s="10">
        <f>GX233*0.75</f>
        <v>0</v>
      </c>
      <c r="HA234" s="10">
        <f>GZ233*1</f>
        <v>0</v>
      </c>
      <c r="HD234" s="10">
        <f>HC233*0.25</f>
        <v>0</v>
      </c>
      <c r="HF234" s="10">
        <f>HE233*0.5</f>
        <v>0</v>
      </c>
      <c r="HH234" s="10">
        <f>HG233*0.75</f>
        <v>0</v>
      </c>
      <c r="HJ234" s="10">
        <f>HI233*1</f>
        <v>380.09999999999945</v>
      </c>
      <c r="HL234" s="431"/>
      <c r="HM234" s="10">
        <f>HL233*0.25</f>
        <v>0</v>
      </c>
      <c r="HN234" s="431"/>
      <c r="HO234" s="10">
        <f>HN233*0.5</f>
        <v>0</v>
      </c>
      <c r="HP234" s="431"/>
      <c r="HQ234" s="10">
        <f>HP233*0.75</f>
        <v>0</v>
      </c>
      <c r="HS234" s="10">
        <f>HR233*1</f>
        <v>0</v>
      </c>
      <c r="HU234" s="431"/>
      <c r="HV234" s="10">
        <f>HU233*0.25</f>
        <v>0</v>
      </c>
      <c r="HW234" s="431"/>
      <c r="HX234" s="10">
        <f>HW233*0.5</f>
        <v>0</v>
      </c>
      <c r="HY234" s="431"/>
      <c r="HZ234" s="10">
        <f>HY233*0.75</f>
        <v>0</v>
      </c>
      <c r="IB234" s="437">
        <f>IA233*1</f>
        <v>2958</v>
      </c>
      <c r="ID234" s="431"/>
      <c r="IE234" s="10">
        <f>ID233*0.25</f>
        <v>0</v>
      </c>
      <c r="IF234" s="431"/>
      <c r="IG234" s="10">
        <f>IF233*0.5</f>
        <v>0</v>
      </c>
      <c r="IH234" s="431"/>
      <c r="II234" s="10">
        <f>IH233*0.75</f>
        <v>0</v>
      </c>
      <c r="IK234" s="10">
        <f>IJ233*1</f>
        <v>0</v>
      </c>
      <c r="IM234" s="431"/>
      <c r="IN234" s="10">
        <f>IM233*0.25</f>
        <v>0</v>
      </c>
      <c r="IO234" s="431"/>
      <c r="IP234" s="10">
        <f>IO233*0.5</f>
        <v>0</v>
      </c>
      <c r="IQ234" s="431"/>
      <c r="IR234" s="10">
        <f>IQ233*0.75</f>
        <v>0</v>
      </c>
      <c r="IT234" s="10">
        <f>IS233*1</f>
        <v>0</v>
      </c>
      <c r="IW234" s="10">
        <f>IV233*0.25</f>
        <v>0</v>
      </c>
      <c r="IY234" s="10">
        <f>IX233*0.5</f>
        <v>0</v>
      </c>
      <c r="JA234" s="10">
        <f>IZ233*0.75</f>
        <v>0</v>
      </c>
      <c r="JC234" s="10">
        <f>JB233*1</f>
        <v>579.599999999999</v>
      </c>
      <c r="JE234" s="431"/>
      <c r="JF234" s="10">
        <f>JE233*0.25</f>
        <v>0</v>
      </c>
      <c r="JG234" s="431"/>
      <c r="JH234" s="10">
        <f>JG233*0.5</f>
        <v>0</v>
      </c>
      <c r="JI234" s="431"/>
      <c r="JJ234" s="10">
        <f>JI233*0.75</f>
        <v>0</v>
      </c>
      <c r="JL234" s="437">
        <f>JK233*1</f>
        <v>345.39999999999964</v>
      </c>
      <c r="JN234" s="431"/>
      <c r="JO234" s="10">
        <f>JN233*0.25</f>
        <v>0</v>
      </c>
      <c r="JP234" s="431"/>
      <c r="JQ234" s="10">
        <f>JP233*0.5</f>
        <v>0</v>
      </c>
      <c r="JR234" s="431"/>
      <c r="JS234" s="10">
        <f>JR233*0.75</f>
        <v>0</v>
      </c>
      <c r="JU234" s="10">
        <f>JT233*1</f>
        <v>0</v>
      </c>
      <c r="JW234" s="431"/>
      <c r="JX234" s="10">
        <f>JW233*0.25</f>
        <v>0</v>
      </c>
      <c r="JY234" s="431"/>
      <c r="JZ234" s="10">
        <f>JY233*0.5</f>
        <v>0</v>
      </c>
      <c r="KA234" s="431"/>
      <c r="KB234" s="10">
        <f>KA233*0.75</f>
        <v>0</v>
      </c>
      <c r="KD234" s="437">
        <f t="shared" ref="KD234" si="75">KC233*1</f>
        <v>2493.4999999999345</v>
      </c>
      <c r="KG234" s="10">
        <f>KF233*0.25</f>
        <v>0</v>
      </c>
      <c r="KI234" s="10">
        <f>KH233*0.5</f>
        <v>0</v>
      </c>
      <c r="KK234" s="10">
        <f>KJ233*0.75</f>
        <v>0</v>
      </c>
      <c r="KM234" s="10">
        <f>KL233*1</f>
        <v>70.000000000001819</v>
      </c>
      <c r="KO234" s="431"/>
      <c r="KP234" s="10">
        <f>KO233*0.25</f>
        <v>0</v>
      </c>
      <c r="KQ234" s="431"/>
      <c r="KR234" s="10">
        <f>KQ233*0.5</f>
        <v>0</v>
      </c>
      <c r="KS234" s="431"/>
      <c r="KT234" s="10">
        <f>KS233*0.75</f>
        <v>0</v>
      </c>
      <c r="KV234" s="10">
        <f>KU233*1</f>
        <v>0</v>
      </c>
      <c r="KX234" s="431"/>
      <c r="KY234" s="10">
        <f>KX233*0.25</f>
        <v>0</v>
      </c>
      <c r="KZ234" s="431"/>
      <c r="LA234" s="10">
        <f>KZ233*0.5</f>
        <v>0</v>
      </c>
      <c r="LB234" s="431"/>
      <c r="LC234" s="10">
        <f>LB233*0.75</f>
        <v>0</v>
      </c>
      <c r="LE234" s="10">
        <f>LD233*1</f>
        <v>0</v>
      </c>
      <c r="LG234" s="431"/>
      <c r="LH234" s="10">
        <f>LG233*0.25</f>
        <v>0</v>
      </c>
      <c r="LI234" s="431"/>
      <c r="LJ234" s="10">
        <f>LI233*0.5</f>
        <v>0</v>
      </c>
      <c r="LK234" s="431"/>
      <c r="LL234" s="10">
        <f>LK233*0.75</f>
        <v>0</v>
      </c>
      <c r="LN234" s="10">
        <f>LM233*1</f>
        <v>0</v>
      </c>
      <c r="LQ234" s="10">
        <f>LP233*0.25</f>
        <v>0</v>
      </c>
      <c r="LS234" s="10">
        <f>LR233*0.5</f>
        <v>0</v>
      </c>
      <c r="LU234" s="10">
        <f>LT233*0.75</f>
        <v>0</v>
      </c>
      <c r="LW234" s="10">
        <f>LV233*1</f>
        <v>340.89999999999873</v>
      </c>
      <c r="LY234" s="431"/>
      <c r="LZ234" s="10">
        <f>LY233*0.25</f>
        <v>0</v>
      </c>
      <c r="MA234" s="431"/>
      <c r="MB234" s="10">
        <f>MA233*0.5</f>
        <v>0</v>
      </c>
      <c r="MC234" s="431"/>
      <c r="MD234" s="10">
        <f>MC233*0.75</f>
        <v>0</v>
      </c>
      <c r="MF234" s="10">
        <f>ME233*1</f>
        <v>0</v>
      </c>
      <c r="MH234" s="431"/>
      <c r="MI234" s="10">
        <f>MH233*0.25</f>
        <v>0</v>
      </c>
      <c r="MJ234" s="431"/>
      <c r="MK234" s="10">
        <f>MJ233*0.5</f>
        <v>0</v>
      </c>
      <c r="ML234" s="431"/>
      <c r="MM234" s="10">
        <f>ML233*0.75</f>
        <v>0</v>
      </c>
      <c r="MO234" s="437">
        <f>MN233*1</f>
        <v>533.60000000000036</v>
      </c>
      <c r="MQ234" s="431"/>
      <c r="MR234" s="10">
        <f>MQ233*0.25</f>
        <v>0</v>
      </c>
      <c r="MS234" s="431"/>
      <c r="MT234" s="10">
        <f>MS233*0.5</f>
        <v>0</v>
      </c>
      <c r="MU234" s="431"/>
      <c r="MV234" s="10">
        <f>MU233*0.75</f>
        <v>0</v>
      </c>
      <c r="MX234" s="437">
        <f>MW233*1</f>
        <v>259.99999999999636</v>
      </c>
    </row>
    <row r="235" spans="1:363" s="60" customFormat="1" ht="15">
      <c r="A235" s="377"/>
      <c r="B235" s="378"/>
      <c r="C235" s="379"/>
      <c r="E235" s="380"/>
      <c r="L235" s="379"/>
      <c r="N235" s="380"/>
      <c r="U235" s="379"/>
      <c r="W235" s="380"/>
      <c r="AD235" s="379"/>
      <c r="AF235" s="380"/>
      <c r="AM235" s="379"/>
      <c r="AO235" s="380"/>
      <c r="AV235" s="379"/>
      <c r="AX235" s="380"/>
      <c r="BE235" s="379"/>
      <c r="BG235" s="380"/>
      <c r="BN235" s="379"/>
      <c r="BP235" s="380"/>
      <c r="BW235" s="379"/>
      <c r="BX235" s="456"/>
      <c r="BY235" s="380"/>
      <c r="BZ235" s="456"/>
      <c r="CB235" s="456"/>
      <c r="CE235" s="456"/>
      <c r="CF235" s="379"/>
      <c r="CG235" s="456"/>
      <c r="CH235" s="380"/>
      <c r="CI235" s="456"/>
      <c r="CK235" s="456"/>
      <c r="CO235" s="379"/>
      <c r="CP235" s="456"/>
      <c r="CQ235" s="380"/>
      <c r="CR235" s="456"/>
      <c r="CT235" s="456"/>
      <c r="CX235" s="379"/>
      <c r="CY235" s="456"/>
      <c r="CZ235" s="380"/>
      <c r="DA235" s="456"/>
      <c r="DC235" s="456"/>
      <c r="DF235" s="456"/>
      <c r="DG235" s="379"/>
      <c r="DH235" s="456"/>
      <c r="DI235" s="380"/>
      <c r="DJ235" s="456"/>
      <c r="DL235" s="456"/>
      <c r="DP235" s="379"/>
      <c r="DQ235" s="456"/>
      <c r="DR235" s="380"/>
      <c r="DS235" s="456"/>
      <c r="DU235" s="456"/>
      <c r="DX235" s="456"/>
      <c r="DY235" s="379"/>
      <c r="DZ235" s="456"/>
      <c r="EA235" s="380"/>
      <c r="EB235" s="456"/>
      <c r="ED235" s="456"/>
      <c r="EH235" s="379"/>
      <c r="EI235" s="456"/>
      <c r="EJ235" s="380"/>
      <c r="EK235" s="456"/>
      <c r="EM235" s="456"/>
      <c r="EQ235" s="379"/>
      <c r="ER235" s="456"/>
      <c r="ES235" s="380"/>
      <c r="ET235" s="456"/>
      <c r="EV235" s="456"/>
      <c r="EZ235" s="379"/>
      <c r="FA235" s="456"/>
      <c r="FB235" s="380"/>
      <c r="FC235" s="456"/>
      <c r="FE235" s="456"/>
      <c r="FH235" s="456"/>
      <c r="FI235" s="379"/>
      <c r="FJ235" s="456"/>
      <c r="FK235" s="380"/>
      <c r="FL235" s="456"/>
      <c r="FN235" s="456"/>
      <c r="FQ235" s="456"/>
      <c r="FR235" s="379"/>
      <c r="FS235" s="456"/>
      <c r="FT235" s="380"/>
      <c r="FU235" s="456"/>
      <c r="FW235" s="456"/>
      <c r="GA235" s="379"/>
      <c r="GB235" s="456"/>
      <c r="GC235" s="380"/>
      <c r="GD235" s="456"/>
      <c r="GF235" s="456"/>
      <c r="GJ235" s="379"/>
      <c r="GK235" s="456"/>
      <c r="GL235" s="380"/>
      <c r="GM235" s="456"/>
      <c r="GO235" s="456"/>
      <c r="GR235" s="456"/>
      <c r="GS235" s="379"/>
      <c r="GT235" s="456"/>
      <c r="GU235" s="380"/>
      <c r="GV235" s="456"/>
      <c r="GX235" s="456"/>
      <c r="HB235" s="379"/>
      <c r="HD235" s="380"/>
      <c r="HK235" s="379"/>
      <c r="HL235" s="456"/>
      <c r="HM235" s="380"/>
      <c r="HN235" s="456"/>
      <c r="HP235" s="456"/>
      <c r="HT235" s="379"/>
      <c r="HU235" s="456"/>
      <c r="HV235" s="380"/>
      <c r="HW235" s="456"/>
      <c r="HY235" s="456"/>
      <c r="IB235" s="456"/>
      <c r="IC235" s="379"/>
      <c r="ID235" s="456"/>
      <c r="IE235" s="380"/>
      <c r="IF235" s="456"/>
      <c r="IH235" s="456"/>
      <c r="IL235" s="379"/>
      <c r="IM235" s="456"/>
      <c r="IN235" s="380"/>
      <c r="IO235" s="456"/>
      <c r="IQ235" s="456"/>
      <c r="IU235" s="379"/>
      <c r="IW235" s="380"/>
      <c r="JD235" s="379"/>
      <c r="JE235" s="456"/>
      <c r="JF235" s="380"/>
      <c r="JG235" s="456"/>
      <c r="JI235" s="456"/>
      <c r="JL235" s="456"/>
      <c r="JM235" s="379"/>
      <c r="JN235" s="456"/>
      <c r="JO235" s="380"/>
      <c r="JP235" s="456"/>
      <c r="JR235" s="456"/>
      <c r="JV235" s="379"/>
      <c r="JW235" s="456"/>
      <c r="JX235" s="380"/>
      <c r="JY235" s="456"/>
      <c r="KA235" s="456"/>
      <c r="KD235" s="456"/>
      <c r="KE235" s="379"/>
      <c r="KG235" s="380"/>
      <c r="KN235" s="379"/>
      <c r="KO235" s="456"/>
      <c r="KP235" s="380"/>
      <c r="KQ235" s="456"/>
      <c r="KS235" s="456"/>
      <c r="KW235" s="379"/>
      <c r="KX235" s="456"/>
      <c r="KY235" s="380"/>
      <c r="KZ235" s="456"/>
      <c r="LB235" s="456"/>
      <c r="LF235" s="379"/>
      <c r="LG235" s="456"/>
      <c r="LH235" s="380"/>
      <c r="LI235" s="456"/>
      <c r="LK235" s="456"/>
      <c r="LO235" s="379"/>
      <c r="LQ235" s="380"/>
      <c r="LX235" s="379"/>
      <c r="LY235" s="456"/>
      <c r="LZ235" s="380"/>
      <c r="MA235" s="456"/>
      <c r="MC235" s="456"/>
      <c r="MG235" s="379"/>
      <c r="MH235" s="456"/>
      <c r="MI235" s="380"/>
      <c r="MJ235" s="456"/>
      <c r="ML235" s="456"/>
      <c r="MO235" s="456"/>
      <c r="MP235" s="379"/>
      <c r="MQ235" s="456"/>
      <c r="MR235" s="380"/>
      <c r="MS235" s="456"/>
      <c r="MU235" s="456"/>
      <c r="MX235" s="456"/>
      <c r="MY235" s="379"/>
    </row>
    <row r="236" spans="1:363" ht="18">
      <c r="A236" s="61" t="s">
        <v>1008</v>
      </c>
      <c r="B236" s="69"/>
      <c r="D236"/>
      <c r="E236" s="1" t="s">
        <v>190</v>
      </c>
      <c r="G236" s="1" t="s">
        <v>186</v>
      </c>
      <c r="H236">
        <v>431.4</v>
      </c>
      <c r="I236" s="1" t="s">
        <v>187</v>
      </c>
      <c r="J236" s="157">
        <v>246.1</v>
      </c>
      <c r="K236" s="1" t="s">
        <v>188</v>
      </c>
      <c r="N236" s="1" t="s">
        <v>190</v>
      </c>
      <c r="P236" s="1" t="s">
        <v>186</v>
      </c>
      <c r="Q236">
        <v>173.9</v>
      </c>
      <c r="R236" s="1" t="s">
        <v>187</v>
      </c>
      <c r="S236" s="168">
        <v>142.89999999999998</v>
      </c>
      <c r="T236" s="1" t="s">
        <v>188</v>
      </c>
      <c r="W236" s="1" t="s">
        <v>190</v>
      </c>
      <c r="Y236" s="1" t="s">
        <v>186</v>
      </c>
      <c r="Z236" s="168">
        <v>692.89999999999986</v>
      </c>
      <c r="AA236" s="1" t="s">
        <v>187</v>
      </c>
      <c r="AB236" s="168">
        <v>288.79999999999973</v>
      </c>
      <c r="AC236" s="1" t="s">
        <v>188</v>
      </c>
      <c r="AF236" s="1" t="s">
        <v>190</v>
      </c>
      <c r="AH236" s="1" t="s">
        <v>186</v>
      </c>
      <c r="AI236" s="168">
        <v>71.099999999999909</v>
      </c>
      <c r="AJ236" s="1" t="s">
        <v>187</v>
      </c>
      <c r="AK236" s="168">
        <v>214</v>
      </c>
      <c r="AL236" s="1" t="s">
        <v>188</v>
      </c>
      <c r="AO236" s="1" t="s">
        <v>190</v>
      </c>
      <c r="AQ236" s="1" t="s">
        <v>186</v>
      </c>
      <c r="AR236" s="168">
        <v>226.30000000000064</v>
      </c>
      <c r="AS236" s="1" t="s">
        <v>187</v>
      </c>
      <c r="AT236" s="168">
        <v>216.400000000001</v>
      </c>
      <c r="AU236" s="1" t="s">
        <v>188</v>
      </c>
      <c r="AW236" s="31"/>
      <c r="AX236" s="1" t="s">
        <v>190</v>
      </c>
      <c r="AZ236" s="1" t="s">
        <v>186</v>
      </c>
      <c r="BA236" s="168">
        <v>447.80000000000064</v>
      </c>
      <c r="BB236" s="1" t="s">
        <v>187</v>
      </c>
      <c r="BC236" s="168">
        <v>408.09999999999968</v>
      </c>
      <c r="BD236" s="1" t="s">
        <v>188</v>
      </c>
      <c r="BG236" s="1" t="s">
        <v>190</v>
      </c>
      <c r="BI236" s="1" t="s">
        <v>186</v>
      </c>
      <c r="BJ236" s="168">
        <v>603.90000000000055</v>
      </c>
      <c r="BK236" s="1" t="s">
        <v>187</v>
      </c>
      <c r="BL236" s="168">
        <v>421.60000000000036</v>
      </c>
      <c r="BM236" s="1" t="s">
        <v>188</v>
      </c>
      <c r="BP236" s="1" t="s">
        <v>190</v>
      </c>
      <c r="BR236" s="1" t="s">
        <v>186</v>
      </c>
      <c r="BS236" s="168">
        <v>406.00000000000091</v>
      </c>
      <c r="BT236" s="1" t="s">
        <v>187</v>
      </c>
      <c r="BU236" s="168">
        <v>504.80000000000064</v>
      </c>
      <c r="BV236" s="1" t="s">
        <v>188</v>
      </c>
      <c r="BX236" s="173"/>
      <c r="BY236" s="1" t="s">
        <v>190</v>
      </c>
      <c r="BZ236" s="173"/>
      <c r="CA236" s="1" t="s">
        <v>186</v>
      </c>
      <c r="CB236" s="177">
        <v>231.2</v>
      </c>
      <c r="CC236" s="1" t="s">
        <v>187</v>
      </c>
      <c r="CD236" s="427">
        <v>107.40000000000327</v>
      </c>
      <c r="CE236" s="432" t="s">
        <v>188</v>
      </c>
      <c r="CG236" s="431"/>
      <c r="CH236" s="1" t="s">
        <v>190</v>
      </c>
      <c r="CI236" s="431"/>
      <c r="CJ236" s="1" t="s">
        <v>186</v>
      </c>
      <c r="CK236" s="168">
        <v>633.19999999999982</v>
      </c>
      <c r="CL236" s="1" t="s">
        <v>187</v>
      </c>
      <c r="CM236" s="168"/>
      <c r="CN236" s="1" t="s">
        <v>188</v>
      </c>
      <c r="CP236" s="431"/>
      <c r="CQ236" s="1" t="s">
        <v>190</v>
      </c>
      <c r="CR236" s="431"/>
      <c r="CS236" s="1" t="s">
        <v>186</v>
      </c>
      <c r="CT236" s="168">
        <v>233.20000000000027</v>
      </c>
      <c r="CU236" s="1" t="s">
        <v>187</v>
      </c>
      <c r="CV236" s="168"/>
      <c r="CW236" s="1" t="s">
        <v>188</v>
      </c>
      <c r="CY236" s="431"/>
      <c r="CZ236" s="1" t="s">
        <v>190</v>
      </c>
      <c r="DA236" s="431"/>
      <c r="DB236" s="1" t="s">
        <v>186</v>
      </c>
      <c r="DC236" s="168">
        <v>223.40000000000055</v>
      </c>
      <c r="DD236" s="1" t="s">
        <v>187</v>
      </c>
      <c r="DE236" s="545">
        <v>177.30000000000291</v>
      </c>
      <c r="DF236" s="432" t="s">
        <v>188</v>
      </c>
      <c r="DH236" s="431"/>
      <c r="DI236" s="1" t="s">
        <v>190</v>
      </c>
      <c r="DJ236" s="431"/>
      <c r="DK236" s="1" t="s">
        <v>186</v>
      </c>
      <c r="DL236" s="168">
        <v>325.00000000000091</v>
      </c>
      <c r="DM236" s="1" t="s">
        <v>187</v>
      </c>
      <c r="DN236" s="168"/>
      <c r="DO236" s="1" t="s">
        <v>188</v>
      </c>
      <c r="DQ236" s="431"/>
      <c r="DR236" s="1" t="s">
        <v>190</v>
      </c>
      <c r="DS236" s="431"/>
      <c r="DT236" s="1" t="s">
        <v>186</v>
      </c>
      <c r="DU236" s="496">
        <v>358.10000000000127</v>
      </c>
      <c r="DV236" s="1" t="s">
        <v>187</v>
      </c>
      <c r="DW236" s="545">
        <v>121.40000000000327</v>
      </c>
      <c r="DX236" s="432" t="s">
        <v>188</v>
      </c>
      <c r="DZ236" s="431"/>
      <c r="EA236" s="1" t="s">
        <v>190</v>
      </c>
      <c r="EB236" s="431"/>
      <c r="EC236" s="1" t="s">
        <v>186</v>
      </c>
      <c r="ED236" s="168">
        <v>105.60000000000036</v>
      </c>
      <c r="EE236" s="1" t="s">
        <v>187</v>
      </c>
      <c r="EF236" s="168"/>
      <c r="EG236" s="1" t="s">
        <v>188</v>
      </c>
      <c r="EI236" s="431"/>
      <c r="EJ236" s="1" t="s">
        <v>190</v>
      </c>
      <c r="EK236" s="431"/>
      <c r="EL236" s="1" t="s">
        <v>186</v>
      </c>
      <c r="EM236" s="496">
        <v>257</v>
      </c>
      <c r="EN236" s="1" t="s">
        <v>187</v>
      </c>
      <c r="EO236" s="213"/>
      <c r="EP236" s="1" t="s">
        <v>188</v>
      </c>
      <c r="ER236" s="431"/>
      <c r="ES236" s="1" t="s">
        <v>190</v>
      </c>
      <c r="ET236" s="431"/>
      <c r="EU236" s="1" t="s">
        <v>186</v>
      </c>
      <c r="EV236" s="168">
        <v>200.60000000000036</v>
      </c>
      <c r="EW236" s="1" t="s">
        <v>187</v>
      </c>
      <c r="EX236" s="168"/>
      <c r="EY236" s="1" t="s">
        <v>188</v>
      </c>
      <c r="FA236" s="431"/>
      <c r="FB236" s="1" t="s">
        <v>190</v>
      </c>
      <c r="FC236" s="431"/>
      <c r="FD236" s="1" t="s">
        <v>186</v>
      </c>
      <c r="FE236" s="496">
        <v>211.20000000000073</v>
      </c>
      <c r="FF236" s="1" t="s">
        <v>187</v>
      </c>
      <c r="FG236" s="427">
        <v>111.20000000000073</v>
      </c>
      <c r="FH236" s="432" t="s">
        <v>188</v>
      </c>
      <c r="FJ236" s="431"/>
      <c r="FK236" s="1" t="s">
        <v>190</v>
      </c>
      <c r="FL236" s="431"/>
      <c r="FM236" s="1" t="s">
        <v>186</v>
      </c>
      <c r="FN236" s="496">
        <v>122.70000000000073</v>
      </c>
      <c r="FO236" s="1" t="s">
        <v>187</v>
      </c>
      <c r="FP236" s="545">
        <v>561.30000000000109</v>
      </c>
      <c r="FQ236" s="432" t="s">
        <v>188</v>
      </c>
      <c r="FS236" s="431"/>
      <c r="FT236" s="1" t="s">
        <v>190</v>
      </c>
      <c r="FU236" s="431"/>
      <c r="FV236" s="1" t="s">
        <v>186</v>
      </c>
      <c r="FW236" s="496">
        <v>462.00000000000091</v>
      </c>
      <c r="FX236" s="1" t="s">
        <v>187</v>
      </c>
      <c r="FY236" s="213"/>
      <c r="FZ236" s="1" t="s">
        <v>188</v>
      </c>
      <c r="GB236" s="431"/>
      <c r="GC236" s="1" t="s">
        <v>190</v>
      </c>
      <c r="GD236" s="431"/>
      <c r="GE236" s="1" t="s">
        <v>186</v>
      </c>
      <c r="GF236" s="168">
        <v>0</v>
      </c>
      <c r="GG236" s="1" t="s">
        <v>187</v>
      </c>
      <c r="GH236" s="168"/>
      <c r="GI236" s="1" t="s">
        <v>188</v>
      </c>
      <c r="GK236" s="431"/>
      <c r="GL236" s="1" t="s">
        <v>190</v>
      </c>
      <c r="GM236" s="431"/>
      <c r="GN236" s="1" t="s">
        <v>186</v>
      </c>
      <c r="GO236" s="496">
        <v>2153.0999999999967</v>
      </c>
      <c r="GP236" s="1" t="s">
        <v>187</v>
      </c>
      <c r="GQ236" s="545">
        <v>647.00000000000182</v>
      </c>
      <c r="GR236" s="432" t="s">
        <v>188</v>
      </c>
      <c r="GT236" s="431"/>
      <c r="GU236" s="1" t="s">
        <v>190</v>
      </c>
      <c r="GV236" s="431"/>
      <c r="GW236" s="1" t="s">
        <v>186</v>
      </c>
      <c r="GX236" s="496">
        <v>235.50000000000091</v>
      </c>
      <c r="GY236" s="1" t="s">
        <v>187</v>
      </c>
      <c r="GZ236" s="213"/>
      <c r="HA236" s="1" t="s">
        <v>188</v>
      </c>
      <c r="HD236" s="1" t="s">
        <v>190</v>
      </c>
      <c r="HF236" s="1" t="s">
        <v>186</v>
      </c>
      <c r="HG236" s="168">
        <v>427.69999999999709</v>
      </c>
      <c r="HH236" s="1" t="s">
        <v>187</v>
      </c>
      <c r="HI236" s="168">
        <v>780.60000000000036</v>
      </c>
      <c r="HJ236" s="1" t="s">
        <v>188</v>
      </c>
      <c r="HL236" s="431"/>
      <c r="HM236" s="1" t="s">
        <v>190</v>
      </c>
      <c r="HN236" s="431"/>
      <c r="HO236" s="1" t="s">
        <v>186</v>
      </c>
      <c r="HP236" s="496">
        <v>383.29999999999927</v>
      </c>
      <c r="HQ236" s="1" t="s">
        <v>187</v>
      </c>
      <c r="HR236" s="213"/>
      <c r="HS236" s="1" t="s">
        <v>188</v>
      </c>
      <c r="HU236" s="431"/>
      <c r="HV236" s="1" t="s">
        <v>190</v>
      </c>
      <c r="HW236" s="431"/>
      <c r="HX236" s="1" t="s">
        <v>186</v>
      </c>
      <c r="HY236" s="496">
        <v>2923.8999999999978</v>
      </c>
      <c r="HZ236" s="1" t="s">
        <v>187</v>
      </c>
      <c r="IA236" s="545">
        <v>3818.9999999999991</v>
      </c>
      <c r="IB236" s="432" t="s">
        <v>188</v>
      </c>
      <c r="ID236" s="431"/>
      <c r="IE236" s="1" t="s">
        <v>190</v>
      </c>
      <c r="IF236" s="431"/>
      <c r="IG236" s="1" t="s">
        <v>186</v>
      </c>
      <c r="IH236" s="496">
        <v>193.19999999999527</v>
      </c>
      <c r="II236" s="1" t="s">
        <v>187</v>
      </c>
      <c r="IJ236" s="213"/>
      <c r="IK236" s="1" t="s">
        <v>188</v>
      </c>
      <c r="IM236" s="431"/>
      <c r="IN236" s="1" t="s">
        <v>190</v>
      </c>
      <c r="IO236" s="431"/>
      <c r="IP236" s="1" t="s">
        <v>186</v>
      </c>
      <c r="IQ236" s="168">
        <v>276.19999999999527</v>
      </c>
      <c r="IR236" s="1" t="s">
        <v>187</v>
      </c>
      <c r="IS236" s="168"/>
      <c r="IT236" s="1" t="s">
        <v>188</v>
      </c>
      <c r="IW236" s="1" t="s">
        <v>190</v>
      </c>
      <c r="IY236" s="1" t="s">
        <v>186</v>
      </c>
      <c r="IZ236" s="213">
        <v>190.89999999999782</v>
      </c>
      <c r="JA236" s="1" t="s">
        <v>187</v>
      </c>
      <c r="JB236" s="168">
        <v>242.30000000000109</v>
      </c>
      <c r="JC236" s="1" t="s">
        <v>188</v>
      </c>
      <c r="JE236" s="431"/>
      <c r="JF236" s="1" t="s">
        <v>190</v>
      </c>
      <c r="JG236" s="431"/>
      <c r="JH236" s="1" t="s">
        <v>186</v>
      </c>
      <c r="JI236" s="496">
        <v>460.69999999999527</v>
      </c>
      <c r="JJ236" s="1" t="s">
        <v>187</v>
      </c>
      <c r="JK236" s="427">
        <v>76.30000000000291</v>
      </c>
      <c r="JL236" s="432" t="s">
        <v>188</v>
      </c>
      <c r="JN236" s="431"/>
      <c r="JO236" s="1" t="s">
        <v>190</v>
      </c>
      <c r="JP236" s="431"/>
      <c r="JQ236" s="1" t="s">
        <v>186</v>
      </c>
      <c r="JR236" s="496">
        <v>182.19999999999345</v>
      </c>
      <c r="JS236" s="1" t="s">
        <v>187</v>
      </c>
      <c r="JT236" s="213"/>
      <c r="JU236" s="1" t="s">
        <v>188</v>
      </c>
      <c r="JW236" s="431"/>
      <c r="JX236" s="1" t="s">
        <v>190</v>
      </c>
      <c r="JY236" s="431"/>
      <c r="JZ236" s="1" t="s">
        <v>186</v>
      </c>
      <c r="KA236" s="168">
        <v>3349.1000000000095</v>
      </c>
      <c r="KB236" s="1" t="s">
        <v>187</v>
      </c>
      <c r="KC236" s="545">
        <v>2259.0000000000946</v>
      </c>
      <c r="KD236" s="432" t="s">
        <v>188</v>
      </c>
      <c r="KG236" s="1" t="s">
        <v>190</v>
      </c>
      <c r="KI236" s="1" t="s">
        <v>186</v>
      </c>
      <c r="KJ236" s="168">
        <v>456.39999999999418</v>
      </c>
      <c r="KK236" s="1" t="s">
        <v>187</v>
      </c>
      <c r="KL236" s="213">
        <v>234.00000000000091</v>
      </c>
      <c r="KM236" s="1" t="s">
        <v>188</v>
      </c>
      <c r="KO236" s="431"/>
      <c r="KP236" s="1" t="s">
        <v>190</v>
      </c>
      <c r="KQ236" s="431"/>
      <c r="KR236" s="1" t="s">
        <v>186</v>
      </c>
      <c r="KS236" s="496">
        <v>461.99999999998909</v>
      </c>
      <c r="KT236" s="1" t="s">
        <v>187</v>
      </c>
      <c r="KU236" s="213"/>
      <c r="KV236" s="1" t="s">
        <v>188</v>
      </c>
      <c r="KX236" s="431"/>
      <c r="KY236" s="1" t="s">
        <v>190</v>
      </c>
      <c r="KZ236" s="431"/>
      <c r="LA236" s="1" t="s">
        <v>186</v>
      </c>
      <c r="LB236" s="168">
        <v>86.599999999991269</v>
      </c>
      <c r="LC236" s="1" t="s">
        <v>187</v>
      </c>
      <c r="LD236" s="168"/>
      <c r="LE236" s="1" t="s">
        <v>188</v>
      </c>
      <c r="LG236" s="431"/>
      <c r="LH236" s="1" t="s">
        <v>190</v>
      </c>
      <c r="LI236" s="431"/>
      <c r="LJ236" s="1" t="s">
        <v>186</v>
      </c>
      <c r="LK236" s="185">
        <v>8.4000000000005457</v>
      </c>
      <c r="LL236" s="1" t="s">
        <v>187</v>
      </c>
      <c r="LM236" s="185"/>
      <c r="LN236" s="1" t="s">
        <v>188</v>
      </c>
      <c r="LQ236" s="1" t="s">
        <v>190</v>
      </c>
      <c r="LS236" s="1" t="s">
        <v>186</v>
      </c>
      <c r="LT236" s="168">
        <v>418.39999999999782</v>
      </c>
      <c r="LU236" s="1" t="s">
        <v>187</v>
      </c>
      <c r="LV236" s="168">
        <v>287.40000000000009</v>
      </c>
      <c r="LW236" s="1" t="s">
        <v>188</v>
      </c>
      <c r="LY236" s="431"/>
      <c r="LZ236" s="1" t="s">
        <v>190</v>
      </c>
      <c r="MA236" s="431"/>
      <c r="MB236" s="1" t="s">
        <v>186</v>
      </c>
      <c r="MC236" s="168">
        <v>192.200000000008</v>
      </c>
      <c r="MD236" s="1" t="s">
        <v>187</v>
      </c>
      <c r="ME236" s="168"/>
      <c r="MF236" s="1" t="s">
        <v>188</v>
      </c>
      <c r="MH236" s="431"/>
      <c r="MI236" s="1" t="s">
        <v>190</v>
      </c>
      <c r="MJ236" s="431"/>
      <c r="MK236" s="1" t="s">
        <v>186</v>
      </c>
      <c r="ML236" s="466">
        <v>574.40000000001601</v>
      </c>
      <c r="MM236" s="1" t="s">
        <v>187</v>
      </c>
      <c r="MN236" s="588">
        <v>1110.3000000000011</v>
      </c>
      <c r="MO236" s="432" t="s">
        <v>188</v>
      </c>
      <c r="MQ236" s="431"/>
      <c r="MR236" s="1" t="s">
        <v>190</v>
      </c>
      <c r="MS236" s="431"/>
      <c r="MT236" s="1" t="s">
        <v>186</v>
      </c>
      <c r="MU236" s="431">
        <v>373.49999999999636</v>
      </c>
      <c r="MV236" s="1" t="s">
        <v>187</v>
      </c>
      <c r="MW236" s="545">
        <v>274.50000000000728</v>
      </c>
      <c r="MX236" s="432" t="s">
        <v>188</v>
      </c>
    </row>
    <row r="237" spans="1:363" ht="18">
      <c r="A237" s="129" t="s">
        <v>2985</v>
      </c>
      <c r="B237" s="69">
        <f>SUM(D237:AAP237)</f>
        <v>28074.850000000111</v>
      </c>
      <c r="D237"/>
      <c r="E237" s="10">
        <f>D236*0.25</f>
        <v>0</v>
      </c>
      <c r="G237" s="10">
        <f>F236*0.5</f>
        <v>0</v>
      </c>
      <c r="I237" s="10">
        <f>H236*0.75</f>
        <v>323.54999999999995</v>
      </c>
      <c r="K237" s="10">
        <f>J236*1</f>
        <v>246.1</v>
      </c>
      <c r="N237" s="10">
        <f>M236*0.25</f>
        <v>0</v>
      </c>
      <c r="P237" s="10">
        <f>O236*0.5</f>
        <v>0</v>
      </c>
      <c r="R237" s="10">
        <f>Q236*0.75</f>
        <v>130.42500000000001</v>
      </c>
      <c r="T237" s="10">
        <f>S236*1</f>
        <v>142.89999999999998</v>
      </c>
      <c r="W237" s="10">
        <f>V236*0.25</f>
        <v>0</v>
      </c>
      <c r="Y237" s="10">
        <f>X236*0.5</f>
        <v>0</v>
      </c>
      <c r="Z237" s="165"/>
      <c r="AA237" s="10">
        <f>Z236*0.75</f>
        <v>519.67499999999995</v>
      </c>
      <c r="AB237" s="165"/>
      <c r="AC237" s="10">
        <f>AB236*1</f>
        <v>288.79999999999973</v>
      </c>
      <c r="AF237" s="10">
        <f>AE236*0.25</f>
        <v>0</v>
      </c>
      <c r="AH237" s="10">
        <f>AG236*0.5</f>
        <v>0</v>
      </c>
      <c r="AI237" s="165"/>
      <c r="AJ237" s="10">
        <f>AI236*0.75</f>
        <v>53.324999999999932</v>
      </c>
      <c r="AK237" s="165"/>
      <c r="AL237" s="10">
        <f>AK236*1</f>
        <v>214</v>
      </c>
      <c r="AO237" s="10">
        <f>AN236*0.25</f>
        <v>0</v>
      </c>
      <c r="AQ237" s="10">
        <f>AP236*0.5</f>
        <v>0</v>
      </c>
      <c r="AR237" s="165"/>
      <c r="AS237" s="10">
        <f>AR236*0.75</f>
        <v>169.72500000000048</v>
      </c>
      <c r="AT237" s="165"/>
      <c r="AU237" s="10">
        <f>AT236*1</f>
        <v>216.400000000001</v>
      </c>
      <c r="AW237" s="31"/>
      <c r="AX237" s="10">
        <f>AW236*0.25</f>
        <v>0</v>
      </c>
      <c r="AZ237" s="10">
        <f>AY236*0.5</f>
        <v>0</v>
      </c>
      <c r="BA237" s="165"/>
      <c r="BB237" s="10">
        <f>BA236*0.75</f>
        <v>335.85000000000048</v>
      </c>
      <c r="BD237" s="10">
        <f>BC236*1</f>
        <v>408.09999999999968</v>
      </c>
      <c r="BG237" s="10">
        <f>BF236*0.25</f>
        <v>0</v>
      </c>
      <c r="BI237" s="10">
        <f>BH236*0.5</f>
        <v>0</v>
      </c>
      <c r="BJ237" s="165"/>
      <c r="BK237" s="10">
        <f>BJ236*0.75</f>
        <v>452.92500000000041</v>
      </c>
      <c r="BL237" s="165"/>
      <c r="BM237" s="10">
        <f>BL236*1</f>
        <v>421.60000000000036</v>
      </c>
      <c r="BP237" s="10">
        <f>BO236*0.25</f>
        <v>0</v>
      </c>
      <c r="BR237" s="10">
        <f>BQ236*0.5</f>
        <v>0</v>
      </c>
      <c r="BT237" s="10">
        <f>BS236*0.75</f>
        <v>304.50000000000068</v>
      </c>
      <c r="BV237" s="10">
        <f>BU236*1</f>
        <v>504.80000000000064</v>
      </c>
      <c r="BX237" s="173"/>
      <c r="BY237" s="10">
        <f>BX236*0.25</f>
        <v>0</v>
      </c>
      <c r="BZ237" s="173"/>
      <c r="CA237" s="10">
        <f>BZ236*0.5</f>
        <v>0</v>
      </c>
      <c r="CB237" s="177"/>
      <c r="CC237" s="10">
        <f>CB236*0.75</f>
        <v>173.39999999999998</v>
      </c>
      <c r="CD237" s="177"/>
      <c r="CE237" s="437">
        <f>CD236*1</f>
        <v>107.40000000000327</v>
      </c>
      <c r="CG237" s="431"/>
      <c r="CH237" s="10">
        <f>CG236*0.25</f>
        <v>0</v>
      </c>
      <c r="CI237" s="431"/>
      <c r="CJ237" s="10">
        <f>CI236*0.5</f>
        <v>0</v>
      </c>
      <c r="CK237" s="165"/>
      <c r="CL237" s="10">
        <f>CK236*0.75</f>
        <v>474.89999999999986</v>
      </c>
      <c r="CM237" s="165"/>
      <c r="CN237" s="10">
        <f>CM236*1</f>
        <v>0</v>
      </c>
      <c r="CP237" s="431"/>
      <c r="CQ237" s="10">
        <f>CP236*0.25</f>
        <v>0</v>
      </c>
      <c r="CR237" s="431"/>
      <c r="CS237" s="10">
        <f>CR236*0.5</f>
        <v>0</v>
      </c>
      <c r="CT237" s="165"/>
      <c r="CU237" s="10">
        <f>CT236*0.75</f>
        <v>174.9000000000002</v>
      </c>
      <c r="CV237" s="165"/>
      <c r="CW237" s="10">
        <f>CV236*1</f>
        <v>0</v>
      </c>
      <c r="CY237" s="431"/>
      <c r="CZ237" s="10">
        <f>CY236*0.25</f>
        <v>0</v>
      </c>
      <c r="DA237" s="431"/>
      <c r="DB237" s="10">
        <f>DA236*0.5</f>
        <v>0</v>
      </c>
      <c r="DC237" s="165"/>
      <c r="DD237" s="10">
        <f>DC236*0.75</f>
        <v>167.55000000000041</v>
      </c>
      <c r="DE237" s="165"/>
      <c r="DF237" s="437">
        <f>DE236*1</f>
        <v>177.30000000000291</v>
      </c>
      <c r="DH237" s="431"/>
      <c r="DI237" s="10">
        <f>DH236*0.25</f>
        <v>0</v>
      </c>
      <c r="DJ237" s="431"/>
      <c r="DK237" s="10">
        <f>DJ236*0.5</f>
        <v>0</v>
      </c>
      <c r="DL237" s="31"/>
      <c r="DM237" s="10">
        <f>DL236*0.75</f>
        <v>243.75000000000068</v>
      </c>
      <c r="DN237" s="31"/>
      <c r="DO237" s="10">
        <f>DN236*1</f>
        <v>0</v>
      </c>
      <c r="DQ237" s="431"/>
      <c r="DR237" s="10">
        <f>DQ236*0.25</f>
        <v>0</v>
      </c>
      <c r="DS237" s="431"/>
      <c r="DT237" s="10">
        <f>DS236*0.5</f>
        <v>0</v>
      </c>
      <c r="DU237" s="31"/>
      <c r="DV237" s="10">
        <f>DU236*0.75</f>
        <v>268.57500000000095</v>
      </c>
      <c r="DW237" s="31"/>
      <c r="DX237" s="437">
        <f>DW236*1</f>
        <v>121.40000000000327</v>
      </c>
      <c r="DZ237" s="431"/>
      <c r="EA237" s="10">
        <f>DZ236*0.25</f>
        <v>0</v>
      </c>
      <c r="EB237" s="431"/>
      <c r="EC237" s="10">
        <f>EB236*0.5</f>
        <v>0</v>
      </c>
      <c r="ED237" s="31"/>
      <c r="EE237" s="10">
        <f>ED236*0.75</f>
        <v>79.200000000000273</v>
      </c>
      <c r="EF237" s="31"/>
      <c r="EG237" s="10">
        <f>EF236*1</f>
        <v>0</v>
      </c>
      <c r="EI237" s="431"/>
      <c r="EJ237" s="10">
        <f>EI236*0.25</f>
        <v>0</v>
      </c>
      <c r="EK237" s="431"/>
      <c r="EL237" s="10">
        <f>EK236*0.5</f>
        <v>0</v>
      </c>
      <c r="EM237" s="165"/>
      <c r="EN237" s="10">
        <f>EM236*0.75</f>
        <v>192.75</v>
      </c>
      <c r="EO237" s="165"/>
      <c r="EP237" s="10">
        <f>EO236*1</f>
        <v>0</v>
      </c>
      <c r="ER237" s="431"/>
      <c r="ES237" s="10">
        <f>ER236*0.25</f>
        <v>0</v>
      </c>
      <c r="ET237" s="431"/>
      <c r="EU237" s="10">
        <f>ET236*0.5</f>
        <v>0</v>
      </c>
      <c r="EV237" s="29"/>
      <c r="EW237" s="10">
        <f>EV236*0.75</f>
        <v>150.45000000000027</v>
      </c>
      <c r="EX237" s="29"/>
      <c r="EY237" s="10">
        <f>EX236*1</f>
        <v>0</v>
      </c>
      <c r="FA237" s="431"/>
      <c r="FB237" s="10">
        <f>FA236*0.25</f>
        <v>0</v>
      </c>
      <c r="FC237" s="431"/>
      <c r="FD237" s="10">
        <f>FC236*0.5</f>
        <v>0</v>
      </c>
      <c r="FE237" s="31"/>
      <c r="FF237" s="10">
        <f>FE236*0.75</f>
        <v>158.40000000000055</v>
      </c>
      <c r="FG237" s="31"/>
      <c r="FH237" s="437">
        <f>FG236*1</f>
        <v>111.20000000000073</v>
      </c>
      <c r="FJ237" s="431"/>
      <c r="FK237" s="10">
        <f>FJ236*0.25</f>
        <v>0</v>
      </c>
      <c r="FL237" s="431"/>
      <c r="FM237" s="10">
        <f>FL236*0.5</f>
        <v>0</v>
      </c>
      <c r="FN237" s="165"/>
      <c r="FO237" s="10">
        <f>FN236*0.75</f>
        <v>92.025000000000546</v>
      </c>
      <c r="FP237" s="165"/>
      <c r="FQ237" s="437">
        <f>FP236*1</f>
        <v>561.30000000000109</v>
      </c>
      <c r="FS237" s="431"/>
      <c r="FT237" s="10">
        <f>FS236*0.25</f>
        <v>0</v>
      </c>
      <c r="FU237" s="431"/>
      <c r="FV237" s="10">
        <f>FU236*0.5</f>
        <v>0</v>
      </c>
      <c r="FW237" s="165"/>
      <c r="FX237" s="10">
        <f>FW236*0.75</f>
        <v>346.50000000000068</v>
      </c>
      <c r="FY237" s="165"/>
      <c r="FZ237" s="10">
        <f>FY236*1</f>
        <v>0</v>
      </c>
      <c r="GB237" s="431"/>
      <c r="GC237" s="10">
        <f>GB236*0.25</f>
        <v>0</v>
      </c>
      <c r="GD237" s="431"/>
      <c r="GE237" s="10">
        <f>GD236*0.5</f>
        <v>0</v>
      </c>
      <c r="GF237" s="31"/>
      <c r="GG237" s="10">
        <f>GF236*0.75</f>
        <v>0</v>
      </c>
      <c r="GH237" s="31"/>
      <c r="GI237" s="10">
        <f>GH236*1</f>
        <v>0</v>
      </c>
      <c r="GK237" s="431"/>
      <c r="GL237" s="10">
        <f>GK236*0.25</f>
        <v>0</v>
      </c>
      <c r="GM237" s="431"/>
      <c r="GN237" s="10">
        <f>GM236*0.5</f>
        <v>0</v>
      </c>
      <c r="GO237" s="165"/>
      <c r="GP237" s="10">
        <f>GO236*0.75</f>
        <v>1614.8249999999975</v>
      </c>
      <c r="GQ237" s="165"/>
      <c r="GR237" s="437">
        <f>GQ236*1</f>
        <v>647.00000000000182</v>
      </c>
      <c r="GT237" s="431"/>
      <c r="GU237" s="10">
        <f>GT236*0.25</f>
        <v>0</v>
      </c>
      <c r="GV237" s="431"/>
      <c r="GW237" s="10">
        <f>GV236*0.5</f>
        <v>0</v>
      </c>
      <c r="GX237" s="165"/>
      <c r="GY237" s="10">
        <f>GX236*0.75</f>
        <v>176.62500000000068</v>
      </c>
      <c r="GZ237" s="165"/>
      <c r="HA237" s="10">
        <f>GZ236*1</f>
        <v>0</v>
      </c>
      <c r="HD237" s="10">
        <f>HC236*0.25</f>
        <v>0</v>
      </c>
      <c r="HF237" s="10">
        <f>HE236*0.5</f>
        <v>0</v>
      </c>
      <c r="HH237" s="10">
        <f>HG236*0.75</f>
        <v>320.77499999999782</v>
      </c>
      <c r="HJ237" s="10">
        <f>HI236*1</f>
        <v>780.60000000000036</v>
      </c>
      <c r="HL237" s="431"/>
      <c r="HM237" s="10">
        <f>HL236*0.25</f>
        <v>0</v>
      </c>
      <c r="HN237" s="431"/>
      <c r="HO237" s="10">
        <f>HN236*0.5</f>
        <v>0</v>
      </c>
      <c r="HP237" s="431"/>
      <c r="HQ237" s="10">
        <f>HP236*0.75</f>
        <v>287.47499999999945</v>
      </c>
      <c r="HS237" s="10">
        <f>HR236*1</f>
        <v>0</v>
      </c>
      <c r="HU237" s="431"/>
      <c r="HV237" s="10">
        <f>HU236*0.25</f>
        <v>0</v>
      </c>
      <c r="HW237" s="431"/>
      <c r="HX237" s="10">
        <f>HW236*0.5</f>
        <v>0</v>
      </c>
      <c r="HY237" s="431"/>
      <c r="HZ237" s="10">
        <f>HY236*0.75</f>
        <v>2192.9249999999984</v>
      </c>
      <c r="IB237" s="437">
        <f>IA236*1</f>
        <v>3818.9999999999991</v>
      </c>
      <c r="ID237" s="431"/>
      <c r="IE237" s="10">
        <f>ID236*0.25</f>
        <v>0</v>
      </c>
      <c r="IF237" s="431"/>
      <c r="IG237" s="10">
        <f>IF236*0.5</f>
        <v>0</v>
      </c>
      <c r="IH237" s="431"/>
      <c r="II237" s="10">
        <f>IH236*0.75</f>
        <v>144.89999999999645</v>
      </c>
      <c r="IK237" s="10">
        <f>IJ236*1</f>
        <v>0</v>
      </c>
      <c r="IM237" s="431"/>
      <c r="IN237" s="10">
        <f>IM236*0.25</f>
        <v>0</v>
      </c>
      <c r="IO237" s="431"/>
      <c r="IP237" s="10">
        <f>IO236*0.5</f>
        <v>0</v>
      </c>
      <c r="IQ237" s="431"/>
      <c r="IR237" s="10">
        <f>IQ236*0.75</f>
        <v>207.14999999999645</v>
      </c>
      <c r="IT237" s="10">
        <f>IS236*1</f>
        <v>0</v>
      </c>
      <c r="IW237" s="10">
        <f>IV236*0.25</f>
        <v>0</v>
      </c>
      <c r="IY237" s="10">
        <f>IX236*0.5</f>
        <v>0</v>
      </c>
      <c r="JA237" s="10">
        <f>IZ236*0.75</f>
        <v>143.17499999999836</v>
      </c>
      <c r="JC237" s="10">
        <f>JB236*1</f>
        <v>242.30000000000109</v>
      </c>
      <c r="JE237" s="431"/>
      <c r="JF237" s="10">
        <f>JE236*0.25</f>
        <v>0</v>
      </c>
      <c r="JG237" s="431"/>
      <c r="JH237" s="10">
        <f>JG236*0.5</f>
        <v>0</v>
      </c>
      <c r="JI237" s="431"/>
      <c r="JJ237" s="10">
        <f>JI236*0.75</f>
        <v>345.52499999999645</v>
      </c>
      <c r="JL237" s="437">
        <f>JK236*1</f>
        <v>76.30000000000291</v>
      </c>
      <c r="JN237" s="431"/>
      <c r="JO237" s="10">
        <f>JN236*0.25</f>
        <v>0</v>
      </c>
      <c r="JP237" s="431"/>
      <c r="JQ237" s="10">
        <f>JP236*0.5</f>
        <v>0</v>
      </c>
      <c r="JR237" s="431"/>
      <c r="JS237" s="10">
        <f>JR236*0.75</f>
        <v>136.64999999999509</v>
      </c>
      <c r="JU237" s="10">
        <f>JT236*1</f>
        <v>0</v>
      </c>
      <c r="JW237" s="431"/>
      <c r="JX237" s="10">
        <f>JW236*0.25</f>
        <v>0</v>
      </c>
      <c r="JY237" s="431"/>
      <c r="JZ237" s="10">
        <f>JY236*0.5</f>
        <v>0</v>
      </c>
      <c r="KA237" s="431"/>
      <c r="KB237" s="10">
        <f>KA236*0.75</f>
        <v>2511.8250000000071</v>
      </c>
      <c r="KD237" s="437">
        <f t="shared" ref="KD237" si="76">KC236*1</f>
        <v>2259.0000000000946</v>
      </c>
      <c r="KG237" s="10">
        <f>KF236*0.25</f>
        <v>0</v>
      </c>
      <c r="KI237" s="10">
        <f>KH236*0.5</f>
        <v>0</v>
      </c>
      <c r="KK237" s="10">
        <f>KJ236*0.75</f>
        <v>342.29999999999563</v>
      </c>
      <c r="KM237" s="10">
        <f>KL236*1</f>
        <v>234.00000000000091</v>
      </c>
      <c r="KO237" s="431"/>
      <c r="KP237" s="10">
        <f>KO236*0.25</f>
        <v>0</v>
      </c>
      <c r="KQ237" s="431"/>
      <c r="KR237" s="10">
        <f>KQ236*0.5</f>
        <v>0</v>
      </c>
      <c r="KS237" s="431"/>
      <c r="KT237" s="10">
        <f>KS236*0.75</f>
        <v>346.49999999999181</v>
      </c>
      <c r="KV237" s="10">
        <f>KU236*1</f>
        <v>0</v>
      </c>
      <c r="KX237" s="431"/>
      <c r="KY237" s="10">
        <f>KX236*0.25</f>
        <v>0</v>
      </c>
      <c r="KZ237" s="431"/>
      <c r="LA237" s="10">
        <f>KZ236*0.5</f>
        <v>0</v>
      </c>
      <c r="LB237" s="431"/>
      <c r="LC237" s="10">
        <f>LB236*0.75</f>
        <v>64.949999999993452</v>
      </c>
      <c r="LE237" s="10">
        <f>LD236*1</f>
        <v>0</v>
      </c>
      <c r="LG237" s="431"/>
      <c r="LH237" s="10">
        <f>LG236*0.25</f>
        <v>0</v>
      </c>
      <c r="LI237" s="431"/>
      <c r="LJ237" s="10">
        <f>LI236*0.5</f>
        <v>0</v>
      </c>
      <c r="LK237" s="29"/>
      <c r="LL237" s="10">
        <f>LK236*0.75</f>
        <v>6.3000000000004093</v>
      </c>
      <c r="LM237" s="29"/>
      <c r="LN237" s="10">
        <f>LM236*1</f>
        <v>0</v>
      </c>
      <c r="LQ237" s="10">
        <f>LP236*0.25</f>
        <v>0</v>
      </c>
      <c r="LS237" s="10">
        <f>LR236*0.5</f>
        <v>0</v>
      </c>
      <c r="LU237" s="10">
        <f>LT236*0.75</f>
        <v>313.79999999999836</v>
      </c>
      <c r="LW237" s="10">
        <f>LV236*1</f>
        <v>287.40000000000009</v>
      </c>
      <c r="LY237" s="431"/>
      <c r="LZ237" s="10">
        <f>LY236*0.25</f>
        <v>0</v>
      </c>
      <c r="MA237" s="431"/>
      <c r="MB237" s="10">
        <f>MA236*0.5</f>
        <v>0</v>
      </c>
      <c r="MC237" s="431"/>
      <c r="MD237" s="10">
        <f>MC236*0.75</f>
        <v>144.150000000006</v>
      </c>
      <c r="MF237" s="10">
        <f>ME236*1</f>
        <v>0</v>
      </c>
      <c r="MH237" s="431"/>
      <c r="MI237" s="10">
        <f>MH236*0.25</f>
        <v>0</v>
      </c>
      <c r="MJ237" s="431"/>
      <c r="MK237" s="10">
        <f>MJ236*0.5</f>
        <v>0</v>
      </c>
      <c r="ML237" s="431"/>
      <c r="MM237" s="10">
        <f>ML236*0.75</f>
        <v>430.80000000001201</v>
      </c>
      <c r="MO237" s="437">
        <f>MN236*1</f>
        <v>1110.3000000000011</v>
      </c>
      <c r="MQ237" s="431"/>
      <c r="MR237" s="10">
        <f>MQ236*0.25</f>
        <v>0</v>
      </c>
      <c r="MS237" s="431"/>
      <c r="MT237" s="10">
        <f>MS236*0.5</f>
        <v>0</v>
      </c>
      <c r="MU237" s="431"/>
      <c r="MV237" s="10">
        <f>MU236*0.75</f>
        <v>280.12499999999727</v>
      </c>
      <c r="MX237" s="437">
        <f>MW236*1</f>
        <v>274.50000000000728</v>
      </c>
    </row>
    <row r="238" spans="1:363" ht="15">
      <c r="A238" s="72"/>
      <c r="K238" s="60"/>
      <c r="M238" s="31"/>
      <c r="N238" s="1"/>
      <c r="T238" s="60"/>
      <c r="V238" s="31"/>
      <c r="W238" s="1"/>
      <c r="AC238" s="60"/>
      <c r="AF238" s="1"/>
      <c r="AL238" s="60"/>
      <c r="AN238" s="31"/>
      <c r="AO238" s="1"/>
      <c r="AT238"/>
      <c r="AU238" s="60"/>
      <c r="AW238" s="31"/>
      <c r="AX238" s="1"/>
      <c r="AY238"/>
      <c r="BA238"/>
      <c r="BC238"/>
      <c r="BD238" s="60"/>
      <c r="BG238" s="1"/>
      <c r="BM238" s="60"/>
      <c r="BO238" s="31"/>
      <c r="BP238" s="1"/>
      <c r="BV238" s="60"/>
      <c r="BX238" s="31"/>
      <c r="BY238" s="1"/>
      <c r="BZ238"/>
      <c r="CA238"/>
      <c r="CB238"/>
      <c r="CC238"/>
      <c r="CD238"/>
      <c r="CE238" s="456"/>
      <c r="CG238" s="31"/>
      <c r="CH238" s="1"/>
      <c r="CP238" s="31"/>
      <c r="CQ238" s="1"/>
      <c r="CY238" s="31"/>
      <c r="CZ238" s="1"/>
      <c r="DF238" s="456"/>
      <c r="DH238" s="31"/>
      <c r="DI238" s="1"/>
      <c r="DQ238" s="31"/>
      <c r="DR238" s="1"/>
      <c r="DX238" s="456"/>
      <c r="DZ238" s="31"/>
      <c r="EA238" s="1"/>
      <c r="EI238" s="31"/>
      <c r="EJ238" s="1"/>
      <c r="ER238" s="31"/>
      <c r="ES238" s="1"/>
      <c r="FA238" s="31"/>
      <c r="FB238" s="1"/>
      <c r="FH238" s="456"/>
      <c r="FJ238" s="431"/>
      <c r="FK238" s="1"/>
      <c r="FL238" s="431"/>
      <c r="FN238" s="431"/>
      <c r="FP238"/>
      <c r="FQ238" s="456"/>
      <c r="FS238" s="31"/>
      <c r="FT238" s="1"/>
      <c r="GB238" s="31"/>
      <c r="GC238" s="1"/>
      <c r="GK238" s="31"/>
      <c r="GL238" s="1"/>
      <c r="GR238" s="456"/>
      <c r="GT238" s="31"/>
      <c r="GU238" s="1"/>
      <c r="HC238" s="31"/>
      <c r="HD238" s="1"/>
      <c r="HJ238" s="60"/>
      <c r="HL238" s="31"/>
      <c r="HM238" s="1"/>
      <c r="HU238" s="431"/>
      <c r="HV238" s="1"/>
      <c r="HW238" s="431"/>
      <c r="HY238" s="431"/>
      <c r="IB238" s="456"/>
      <c r="ID238" s="31"/>
      <c r="IE238" s="1"/>
      <c r="IM238" s="31"/>
      <c r="IN238" s="1"/>
      <c r="IV238" s="31"/>
      <c r="IW238" s="1"/>
      <c r="JC238" s="60"/>
      <c r="JE238" s="31"/>
      <c r="JF238" s="1"/>
      <c r="JL238" s="456"/>
      <c r="JN238" s="31"/>
      <c r="JO238" s="1"/>
      <c r="JW238" s="31"/>
      <c r="JX238" s="1"/>
      <c r="KD238" s="456"/>
      <c r="KF238" s="31"/>
      <c r="KG238" s="1"/>
      <c r="KM238" s="60"/>
      <c r="KO238" s="31"/>
      <c r="KP238" s="1"/>
      <c r="KX238" s="31"/>
      <c r="KY238" s="1"/>
      <c r="LG238" s="31"/>
      <c r="LH238" s="1"/>
      <c r="LP238" s="31"/>
      <c r="LQ238" s="1"/>
      <c r="LW238" s="60"/>
      <c r="LY238" s="31"/>
      <c r="LZ238" s="1"/>
      <c r="MH238" s="431"/>
      <c r="MI238" s="1"/>
      <c r="MJ238" s="431"/>
      <c r="ML238" s="431"/>
      <c r="MO238" s="456"/>
      <c r="MQ238" s="31"/>
      <c r="MR238" s="1"/>
      <c r="MX238" s="456"/>
    </row>
    <row r="243" spans="1:363" ht="20.25">
      <c r="A243" s="77" t="s">
        <v>2230</v>
      </c>
      <c r="D243" s="77" t="s">
        <v>230</v>
      </c>
      <c r="E243" s="69"/>
      <c r="M243" s="77" t="s">
        <v>231</v>
      </c>
      <c r="N243" s="3"/>
      <c r="O243" s="3"/>
      <c r="P243" s="10"/>
      <c r="V243" s="77" t="s">
        <v>255</v>
      </c>
      <c r="W243" s="3"/>
      <c r="X243" s="3"/>
      <c r="Y243" s="12"/>
      <c r="AE243" s="77" t="s">
        <v>283</v>
      </c>
      <c r="AF243" s="3"/>
      <c r="AG243" s="3"/>
      <c r="AH243" s="10"/>
      <c r="AN243" s="77" t="s">
        <v>2140</v>
      </c>
      <c r="AO243" s="11"/>
      <c r="AP243" s="117"/>
      <c r="AQ243" s="11"/>
      <c r="AW243" s="77" t="s">
        <v>3355</v>
      </c>
      <c r="AX243" s="61"/>
      <c r="AY243" s="61"/>
      <c r="AZ243" s="282"/>
      <c r="BF243" s="148"/>
      <c r="BG243" s="11"/>
      <c r="BH243" s="11"/>
      <c r="BI243" s="218"/>
      <c r="BO243" s="121"/>
      <c r="BP243" s="61"/>
      <c r="BQ243" s="61"/>
      <c r="BR243" s="282"/>
      <c r="BX243" s="560"/>
      <c r="BY243" s="597"/>
      <c r="BZ243" s="597"/>
      <c r="CA243" s="505"/>
      <c r="CY243" s="507"/>
      <c r="CZ243" s="513"/>
      <c r="DA243" s="513"/>
      <c r="DB243" s="511"/>
      <c r="FA243" s="589"/>
      <c r="FB243" s="427"/>
      <c r="FC243" s="427"/>
      <c r="FD243" s="427"/>
      <c r="GK243" s="507"/>
      <c r="GL243" s="502"/>
      <c r="GM243" s="502"/>
      <c r="GN243" s="499"/>
      <c r="HU243" s="507"/>
      <c r="HV243" s="502"/>
      <c r="HW243" s="502"/>
      <c r="HX243" s="499"/>
      <c r="IV243" s="121"/>
      <c r="IW243" s="61"/>
      <c r="IX243" s="61"/>
      <c r="IY243" s="282"/>
      <c r="JW243" s="507"/>
      <c r="JX243" s="513"/>
      <c r="JY243" s="513"/>
      <c r="JZ243" s="498"/>
      <c r="KA243" s="545"/>
      <c r="KF243" s="413"/>
      <c r="KG243" s="213"/>
      <c r="KH243" s="213"/>
      <c r="KI243" s="427"/>
      <c r="MH243" s="507"/>
      <c r="MI243" s="513"/>
      <c r="MJ243" s="545"/>
      <c r="ML243" s="545"/>
      <c r="MN243" s="545"/>
      <c r="MQ243" s="507"/>
      <c r="MR243" s="513"/>
    </row>
    <row r="244" spans="1:363" ht="18">
      <c r="D244" s="75"/>
      <c r="E244" s="69"/>
      <c r="M244" s="75"/>
      <c r="N244" s="3"/>
      <c r="O244" s="3"/>
      <c r="P244" s="10"/>
      <c r="V244" s="3"/>
      <c r="W244" s="3"/>
      <c r="X244" s="3"/>
      <c r="Y244" s="12"/>
      <c r="AE244" s="3"/>
      <c r="AF244" s="3"/>
      <c r="AG244" s="3"/>
      <c r="AH244" s="10"/>
      <c r="AN244" s="121"/>
      <c r="AO244" s="11"/>
      <c r="AP244" s="117"/>
      <c r="AQ244" s="11"/>
      <c r="AW244" s="11"/>
      <c r="AX244" s="11"/>
      <c r="AY244" s="117"/>
      <c r="AZ244" s="218"/>
      <c r="BF244" s="11"/>
      <c r="BG244" s="11"/>
      <c r="BH244" s="11"/>
      <c r="BI244" s="218"/>
      <c r="BO244" s="11"/>
      <c r="BP244" s="11"/>
      <c r="BQ244" s="117"/>
      <c r="BR244" s="218"/>
      <c r="BX244" s="597"/>
      <c r="BY244" s="597"/>
      <c r="BZ244" s="597"/>
      <c r="CA244" s="505"/>
      <c r="CY244" s="502"/>
      <c r="CZ244" s="502"/>
      <c r="DA244" s="555"/>
      <c r="DB244" s="499"/>
      <c r="FA244" s="590"/>
      <c r="FB244" s="427"/>
      <c r="FC244" s="427"/>
      <c r="FD244" s="427"/>
      <c r="FJ244" s="507"/>
      <c r="FK244" s="502"/>
      <c r="FL244" s="502"/>
      <c r="FM244" s="499"/>
      <c r="GK244" s="502"/>
      <c r="GL244" s="502"/>
      <c r="GM244" s="502"/>
      <c r="GN244" s="499"/>
      <c r="HC244" s="413"/>
      <c r="HD244" s="168"/>
      <c r="HE244" s="168"/>
      <c r="HF244" s="414"/>
      <c r="HG244" s="168"/>
      <c r="HU244" s="502"/>
      <c r="HV244" s="502"/>
      <c r="HW244" s="502"/>
      <c r="HX244" s="499"/>
      <c r="IV244" s="11"/>
      <c r="IW244" s="11"/>
      <c r="IX244" s="117"/>
      <c r="IY244" s="218"/>
      <c r="JW244" s="502"/>
      <c r="JX244" s="502"/>
      <c r="JY244" s="555"/>
      <c r="JZ244" s="498"/>
      <c r="KA244" s="545"/>
      <c r="KF244" s="425"/>
      <c r="KG244" s="213"/>
      <c r="KH244" s="213"/>
      <c r="KI244" s="427"/>
      <c r="LP244" s="422"/>
      <c r="LQ244" s="168"/>
      <c r="LR244" s="168"/>
      <c r="LS244" s="414"/>
      <c r="MH244" s="502"/>
      <c r="MI244" s="502"/>
      <c r="MJ244" s="545"/>
      <c r="ML244" s="545"/>
      <c r="MN244" s="545"/>
      <c r="MQ244" s="502"/>
      <c r="MR244" s="502"/>
    </row>
    <row r="245" spans="1:363" ht="18">
      <c r="A245" s="75" t="s">
        <v>15</v>
      </c>
      <c r="B245" s="277" t="s">
        <v>2200</v>
      </c>
      <c r="D245" s="75" t="s">
        <v>21</v>
      </c>
      <c r="E245" s="69"/>
      <c r="M245" s="75" t="s">
        <v>21</v>
      </c>
      <c r="N245" s="3"/>
      <c r="O245" s="3"/>
      <c r="P245" s="78"/>
      <c r="R245" s="80"/>
      <c r="V245" s="75" t="s">
        <v>21</v>
      </c>
      <c r="W245" s="3"/>
      <c r="X245" s="3"/>
      <c r="Y245" s="12"/>
      <c r="AE245" s="75" t="s">
        <v>21</v>
      </c>
      <c r="AH245" s="69"/>
      <c r="AN245" s="75" t="s">
        <v>31</v>
      </c>
      <c r="AO245" s="10"/>
      <c r="AP245" s="3"/>
      <c r="AQ245" s="269">
        <v>61535.249999999898</v>
      </c>
      <c r="AR245" t="s">
        <v>2141</v>
      </c>
      <c r="AS245" s="277" t="s">
        <v>2200</v>
      </c>
      <c r="AW245" s="75" t="s">
        <v>31</v>
      </c>
      <c r="AX245" s="437"/>
      <c r="AY245" s="433"/>
      <c r="AZ245" s="269">
        <v>54485.262499999983</v>
      </c>
      <c r="BA245" s="616" t="s">
        <v>3437</v>
      </c>
      <c r="BB245" s="277" t="s">
        <v>2200</v>
      </c>
      <c r="BF245" s="148"/>
      <c r="BG245" s="11"/>
      <c r="BH245" s="11"/>
      <c r="BI245" s="218"/>
      <c r="BO245" s="121"/>
      <c r="BP245" s="61"/>
      <c r="BQ245" s="61"/>
      <c r="BR245" s="282"/>
      <c r="BX245" s="560"/>
      <c r="BY245" s="597"/>
      <c r="BZ245" s="597"/>
      <c r="CA245" s="505"/>
      <c r="CY245" s="507"/>
      <c r="CZ245" s="513"/>
      <c r="DA245" s="513"/>
      <c r="DB245" s="511"/>
      <c r="DQ245" s="507"/>
      <c r="DR245" s="502"/>
      <c r="DS245" s="502"/>
      <c r="DT245" s="499"/>
      <c r="FA245" s="589"/>
      <c r="FB245" s="427"/>
      <c r="FC245" s="427"/>
      <c r="FD245" s="427"/>
      <c r="FJ245" s="502"/>
      <c r="FK245" s="502"/>
      <c r="FL245" s="502"/>
      <c r="FM245" s="499"/>
      <c r="GK245" s="507"/>
      <c r="GL245" s="502"/>
      <c r="GM245" s="502"/>
      <c r="GN245" s="499"/>
      <c r="HC245" s="412"/>
      <c r="HD245" s="168"/>
      <c r="HE245" s="168"/>
      <c r="HF245" s="414"/>
      <c r="HG245" s="168"/>
      <c r="HU245" s="507"/>
      <c r="HV245" s="502"/>
      <c r="HW245" s="502"/>
      <c r="HX245" s="499"/>
      <c r="IV245" s="121"/>
      <c r="IW245" s="61"/>
      <c r="IX245" s="61"/>
      <c r="IY245" s="282"/>
      <c r="JE245" s="560"/>
      <c r="JF245" s="597"/>
      <c r="JG245" s="597"/>
      <c r="JH245" s="505"/>
      <c r="JW245" s="507"/>
      <c r="JX245" s="513"/>
      <c r="JY245" s="513"/>
      <c r="JZ245" s="498"/>
      <c r="KA245" s="545"/>
      <c r="KF245" s="413"/>
      <c r="KG245" s="213"/>
      <c r="KH245" s="213"/>
      <c r="KI245" s="427"/>
      <c r="LP245" s="412"/>
      <c r="LQ245" s="168"/>
      <c r="LR245" s="168"/>
      <c r="LS245" s="414"/>
      <c r="MH245" s="507"/>
      <c r="MI245" s="513"/>
      <c r="MJ245" s="545"/>
      <c r="ML245" s="545"/>
      <c r="MN245" s="545"/>
      <c r="MQ245" s="507"/>
      <c r="MR245" s="513"/>
      <c r="MS245" s="431"/>
    </row>
    <row r="246" spans="1:363" ht="18">
      <c r="A246" s="76">
        <v>2014</v>
      </c>
      <c r="B246"/>
      <c r="D246" s="72" t="s">
        <v>229</v>
      </c>
      <c r="G246" s="69">
        <v>10338</v>
      </c>
      <c r="H246" s="277" t="s">
        <v>2200</v>
      </c>
      <c r="M246" s="76" t="s">
        <v>2231</v>
      </c>
      <c r="N246" s="3"/>
      <c r="O246" s="3"/>
      <c r="P246" s="83">
        <v>27401</v>
      </c>
      <c r="Q246" t="s">
        <v>232</v>
      </c>
      <c r="R246" s="277" t="s">
        <v>2200</v>
      </c>
      <c r="V246" s="76" t="s">
        <v>2233</v>
      </c>
      <c r="W246" s="3"/>
      <c r="X246" s="3"/>
      <c r="Y246" s="83">
        <v>45612</v>
      </c>
      <c r="Z246" t="s">
        <v>256</v>
      </c>
      <c r="AA246" s="277" t="s">
        <v>2200</v>
      </c>
      <c r="AE246" s="76" t="s">
        <v>226</v>
      </c>
      <c r="AH246" s="69">
        <v>56935</v>
      </c>
      <c r="AI246" t="s">
        <v>394</v>
      </c>
      <c r="AJ246" s="277" t="s">
        <v>2200</v>
      </c>
      <c r="AN246" s="76" t="s">
        <v>1063</v>
      </c>
      <c r="AO246" s="10"/>
      <c r="AP246" s="1"/>
      <c r="AW246" s="76" t="s">
        <v>3514</v>
      </c>
      <c r="AZ246" s="131"/>
      <c r="BA246" s="460"/>
      <c r="BB246" s="431"/>
      <c r="BF246" s="148"/>
      <c r="BG246" s="11"/>
      <c r="BH246" s="11"/>
      <c r="BI246" s="218"/>
      <c r="BO246" s="121"/>
      <c r="BP246" s="61"/>
      <c r="BQ246" s="61"/>
      <c r="BR246" s="282"/>
      <c r="BX246" s="560"/>
      <c r="BY246" s="597"/>
      <c r="BZ246" s="597"/>
      <c r="CA246" s="505"/>
      <c r="CY246" s="507"/>
      <c r="CZ246" s="513"/>
      <c r="DA246" s="513"/>
      <c r="DB246" s="511"/>
      <c r="DQ246" s="502"/>
      <c r="DR246" s="502"/>
      <c r="DS246" s="502"/>
      <c r="DT246" s="499"/>
      <c r="FA246" s="589"/>
      <c r="FB246" s="427"/>
      <c r="FC246" s="427"/>
      <c r="FD246" s="427"/>
      <c r="FJ246" s="507"/>
      <c r="FK246" s="502"/>
      <c r="FL246" s="502"/>
      <c r="FM246" s="499"/>
      <c r="GK246" s="507"/>
      <c r="GL246" s="502"/>
      <c r="GM246" s="502"/>
      <c r="GN246" s="499"/>
      <c r="HC246" s="413"/>
      <c r="HD246" s="168"/>
      <c r="HE246" s="168"/>
      <c r="HF246" s="414"/>
      <c r="HG246" s="168"/>
      <c r="HU246" s="507"/>
      <c r="HV246" s="502"/>
      <c r="HW246" s="502"/>
      <c r="HX246" s="499"/>
      <c r="IV246" s="121"/>
      <c r="IW246" s="61"/>
      <c r="IX246" s="61"/>
      <c r="IY246" s="282"/>
      <c r="JE246" s="597"/>
      <c r="JF246" s="597"/>
      <c r="JG246" s="597"/>
      <c r="JH246" s="505"/>
      <c r="JW246" s="507"/>
      <c r="JX246" s="513"/>
      <c r="JY246" s="513"/>
      <c r="JZ246" s="498"/>
      <c r="KA246" s="545"/>
      <c r="KF246" s="413"/>
      <c r="KG246" s="213"/>
      <c r="KH246" s="213"/>
      <c r="KI246" s="427"/>
      <c r="LP246" s="422"/>
      <c r="LQ246" s="168"/>
      <c r="LR246" s="168"/>
      <c r="LS246" s="414"/>
      <c r="MH246" s="507"/>
      <c r="MI246" s="513"/>
      <c r="MJ246" s="545"/>
      <c r="ML246" s="545"/>
      <c r="MN246" s="545"/>
      <c r="MQ246" s="507"/>
      <c r="MR246" s="513"/>
    </row>
    <row r="247" spans="1:363" ht="18">
      <c r="A247" s="75" t="s">
        <v>21</v>
      </c>
      <c r="B247" s="277" t="s">
        <v>2201</v>
      </c>
      <c r="D247" s="75" t="s">
        <v>31</v>
      </c>
      <c r="G247" s="69"/>
      <c r="M247" s="75" t="s">
        <v>31</v>
      </c>
      <c r="N247" s="3"/>
      <c r="O247" s="3"/>
      <c r="P247" s="84"/>
      <c r="V247" s="75" t="s">
        <v>31</v>
      </c>
      <c r="W247" s="3"/>
      <c r="X247" s="3"/>
      <c r="Y247" s="84"/>
      <c r="AE247" s="75" t="s">
        <v>31</v>
      </c>
      <c r="AH247" s="69"/>
      <c r="AN247" s="75" t="s">
        <v>21</v>
      </c>
      <c r="AO247" s="10"/>
      <c r="AP247" s="1"/>
      <c r="AQ247" s="269">
        <v>59758.550000000061</v>
      </c>
      <c r="AR247" t="s">
        <v>2142</v>
      </c>
      <c r="AS247" s="277" t="s">
        <v>2201</v>
      </c>
      <c r="AW247" s="75" t="s">
        <v>21</v>
      </c>
      <c r="AX247" s="437"/>
      <c r="AY247" s="433"/>
      <c r="AZ247" s="269">
        <v>52280.250000000058</v>
      </c>
      <c r="BA247" s="616" t="s">
        <v>3438</v>
      </c>
      <c r="BB247" s="277" t="s">
        <v>2201</v>
      </c>
      <c r="BF247" s="268"/>
      <c r="BG247" s="11"/>
      <c r="BH247" s="11"/>
      <c r="BI247" s="218"/>
      <c r="BO247" s="268"/>
      <c r="BP247" s="3"/>
      <c r="BQ247" s="117"/>
      <c r="BR247" s="219"/>
      <c r="BX247" s="598"/>
      <c r="BY247" s="597"/>
      <c r="BZ247" s="597"/>
      <c r="CA247" s="505"/>
      <c r="CY247" s="509"/>
      <c r="CZ247" s="502"/>
      <c r="DA247" s="555"/>
      <c r="DB247" s="499"/>
      <c r="DQ247" s="507"/>
      <c r="DR247" s="502"/>
      <c r="DS247" s="502"/>
      <c r="DT247" s="499"/>
      <c r="FA247" s="550"/>
      <c r="FB247" s="427"/>
      <c r="FC247" s="427"/>
      <c r="FD247" s="427"/>
      <c r="FJ247" s="507"/>
      <c r="FK247" s="502"/>
      <c r="FL247" s="502"/>
      <c r="FM247" s="499"/>
      <c r="GK247" s="509"/>
      <c r="GL247" s="502"/>
      <c r="GM247" s="502"/>
      <c r="GN247" s="499"/>
      <c r="HC247" s="413"/>
      <c r="HD247" s="168"/>
      <c r="HE247" s="168"/>
      <c r="HF247" s="414"/>
      <c r="HG247" s="168"/>
      <c r="HU247" s="509"/>
      <c r="HV247" s="502"/>
      <c r="HW247" s="502"/>
      <c r="HX247" s="499"/>
      <c r="IV247" s="268"/>
      <c r="IW247" s="3"/>
      <c r="IX247" s="117"/>
      <c r="IY247" s="219"/>
      <c r="JE247" s="560"/>
      <c r="JF247" s="597"/>
      <c r="JG247" s="597"/>
      <c r="JH247" s="505"/>
      <c r="JW247" s="509"/>
      <c r="JX247" s="502"/>
      <c r="JY247" s="555"/>
      <c r="JZ247" s="498"/>
      <c r="KA247" s="545"/>
      <c r="KF247" s="426"/>
      <c r="KG247" s="213"/>
      <c r="KH247" s="213"/>
      <c r="KI247" s="427"/>
      <c r="LP247" s="422"/>
      <c r="LQ247" s="168"/>
      <c r="LR247" s="168"/>
      <c r="LS247" s="414"/>
      <c r="MH247" s="509"/>
      <c r="MI247" s="502"/>
      <c r="MJ247" s="545"/>
      <c r="ML247" s="545"/>
      <c r="MN247" s="545"/>
      <c r="MQ247" s="509"/>
      <c r="MR247" s="502"/>
    </row>
    <row r="248" spans="1:363" ht="18">
      <c r="A248" s="76">
        <v>2014</v>
      </c>
      <c r="B248" s="268"/>
      <c r="D248" s="72" t="s">
        <v>229</v>
      </c>
      <c r="G248" s="69">
        <v>9197</v>
      </c>
      <c r="H248" s="277" t="s">
        <v>2201</v>
      </c>
      <c r="M248" s="76" t="s">
        <v>2231</v>
      </c>
      <c r="N248" s="3"/>
      <c r="O248" s="3"/>
      <c r="P248" s="81">
        <v>25671</v>
      </c>
      <c r="Q248" t="s">
        <v>233</v>
      </c>
      <c r="R248" s="277" t="s">
        <v>2201</v>
      </c>
      <c r="V248" s="76" t="s">
        <v>2233</v>
      </c>
      <c r="W248" s="3"/>
      <c r="X248" s="3"/>
      <c r="Y248" s="81">
        <v>42103</v>
      </c>
      <c r="Z248" t="s">
        <v>257</v>
      </c>
      <c r="AA248" s="277" t="s">
        <v>2201</v>
      </c>
      <c r="AE248" s="76" t="s">
        <v>226</v>
      </c>
      <c r="AH248" s="69">
        <v>54486</v>
      </c>
      <c r="AI248" t="s">
        <v>395</v>
      </c>
      <c r="AJ248" s="277" t="s">
        <v>2201</v>
      </c>
      <c r="AN248" s="76" t="s">
        <v>1063</v>
      </c>
      <c r="AO248" s="10"/>
      <c r="AP248" s="3"/>
      <c r="AS248" s="268"/>
      <c r="AW248" s="76" t="s">
        <v>3514</v>
      </c>
      <c r="AX248" s="437"/>
      <c r="AZ248" s="131"/>
      <c r="BA248" s="460"/>
      <c r="BB248" s="509"/>
      <c r="BF248" s="11"/>
      <c r="BG248" s="11"/>
      <c r="BH248" s="11"/>
      <c r="BI248" s="218"/>
      <c r="BO248" s="11"/>
      <c r="BP248" s="3"/>
      <c r="BQ248" s="117"/>
      <c r="BR248" s="219"/>
      <c r="BX248" s="597"/>
      <c r="BY248" s="597"/>
      <c r="BZ248" s="597"/>
      <c r="CA248" s="505"/>
      <c r="CY248" s="502"/>
      <c r="CZ248" s="502"/>
      <c r="DA248" s="555"/>
      <c r="DB248" s="499"/>
      <c r="DQ248" s="507"/>
      <c r="DR248" s="502"/>
      <c r="DS248" s="502"/>
      <c r="DT248" s="499"/>
      <c r="FA248" s="590"/>
      <c r="FB248" s="427"/>
      <c r="FC248" s="427"/>
      <c r="FD248" s="427"/>
      <c r="FJ248" s="509"/>
      <c r="FK248" s="502"/>
      <c r="FL248" s="502"/>
      <c r="FM248" s="499"/>
      <c r="GK248" s="502"/>
      <c r="GL248" s="502"/>
      <c r="GM248" s="502"/>
      <c r="GN248" s="499"/>
      <c r="HC248" s="93"/>
      <c r="HD248" s="168"/>
      <c r="HE248" s="168"/>
      <c r="HF248" s="414"/>
      <c r="HG248" s="168"/>
      <c r="HU248" s="502"/>
      <c r="HV248" s="502"/>
      <c r="HW248" s="502"/>
      <c r="HX248" s="499"/>
      <c r="IV248" s="11"/>
      <c r="IW248" s="3"/>
      <c r="IX248" s="117"/>
      <c r="IY248" s="219"/>
      <c r="JE248" s="560"/>
      <c r="JF248" s="597"/>
      <c r="JG248" s="597"/>
      <c r="JH248" s="505"/>
      <c r="JW248" s="502"/>
      <c r="JX248" s="502"/>
      <c r="JY248" s="555"/>
      <c r="JZ248" s="498"/>
      <c r="KA248" s="545"/>
      <c r="KF248" s="425"/>
      <c r="KG248" s="213"/>
      <c r="KH248" s="213"/>
      <c r="KI248" s="427"/>
      <c r="LP248" s="93"/>
      <c r="LQ248" s="168"/>
      <c r="LR248" s="168"/>
      <c r="LS248" s="414"/>
      <c r="MH248" s="502"/>
      <c r="MI248" s="502"/>
      <c r="MJ248" s="545"/>
      <c r="ML248" s="545"/>
      <c r="MN248" s="545"/>
      <c r="MQ248" s="502"/>
      <c r="MR248" s="502"/>
    </row>
    <row r="249" spans="1:363" ht="18">
      <c r="A249" s="75" t="s">
        <v>39</v>
      </c>
      <c r="B249" s="277" t="s">
        <v>2202</v>
      </c>
      <c r="D249" s="75" t="s">
        <v>15</v>
      </c>
      <c r="G249" s="69"/>
      <c r="H249" s="268"/>
      <c r="M249" s="75" t="s">
        <v>15</v>
      </c>
      <c r="N249" s="3"/>
      <c r="O249" s="3"/>
      <c r="P249" s="82"/>
      <c r="R249" s="268"/>
      <c r="V249" s="75" t="s">
        <v>17</v>
      </c>
      <c r="W249" s="3"/>
      <c r="X249" s="3"/>
      <c r="Y249" s="81"/>
      <c r="AA249" s="268"/>
      <c r="AE249" s="75" t="s">
        <v>17</v>
      </c>
      <c r="AH249" s="69"/>
      <c r="AJ249" s="268"/>
      <c r="AN249" s="75" t="s">
        <v>11</v>
      </c>
      <c r="AO249" s="10"/>
      <c r="AP249" s="1"/>
      <c r="AQ249" s="269">
        <v>59632.025000000045</v>
      </c>
      <c r="AR249" t="s">
        <v>2143</v>
      </c>
      <c r="AS249" s="277" t="s">
        <v>2202</v>
      </c>
      <c r="AW249" s="75" t="s">
        <v>11</v>
      </c>
      <c r="AX249" s="437"/>
      <c r="AY249" s="433"/>
      <c r="AZ249" s="269">
        <v>51534.462500000038</v>
      </c>
      <c r="BA249" s="616" t="s">
        <v>3439</v>
      </c>
      <c r="BB249" s="277" t="s">
        <v>2202</v>
      </c>
      <c r="BF249" s="148"/>
      <c r="BG249" s="11"/>
      <c r="BH249" s="11"/>
      <c r="BI249" s="218"/>
      <c r="BO249" s="121"/>
      <c r="BP249" s="61"/>
      <c r="BQ249" s="61"/>
      <c r="BR249" s="282"/>
      <c r="BX249" s="560"/>
      <c r="BY249" s="597"/>
      <c r="BZ249" s="597"/>
      <c r="CA249" s="505"/>
      <c r="CY249" s="507"/>
      <c r="CZ249" s="513"/>
      <c r="DA249" s="513"/>
      <c r="DB249" s="511"/>
      <c r="DQ249" s="509"/>
      <c r="DR249" s="502"/>
      <c r="DS249" s="502"/>
      <c r="DT249" s="499"/>
      <c r="FA249" s="589"/>
      <c r="FB249" s="427"/>
      <c r="FC249" s="427"/>
      <c r="FD249" s="427"/>
      <c r="FJ249" s="502"/>
      <c r="FK249" s="502"/>
      <c r="FL249" s="502"/>
      <c r="FM249" s="499"/>
      <c r="GK249" s="507"/>
      <c r="GL249" s="502"/>
      <c r="GM249" s="502"/>
      <c r="GN249" s="499"/>
      <c r="HC249" s="412"/>
      <c r="HD249" s="168"/>
      <c r="HE249" s="168"/>
      <c r="HF249" s="414"/>
      <c r="HG249" s="168"/>
      <c r="HU249" s="507"/>
      <c r="HV249" s="502"/>
      <c r="HW249" s="502"/>
      <c r="HX249" s="499"/>
      <c r="IV249" s="121"/>
      <c r="IW249" s="61"/>
      <c r="IX249" s="61"/>
      <c r="IY249" s="282"/>
      <c r="JE249" s="598"/>
      <c r="JF249" s="597"/>
      <c r="JG249" s="597"/>
      <c r="JH249" s="505"/>
      <c r="JW249" s="507"/>
      <c r="JX249" s="513"/>
      <c r="JY249" s="513"/>
      <c r="JZ249" s="498"/>
      <c r="KA249" s="545"/>
      <c r="KF249" s="413"/>
      <c r="KG249" s="213"/>
      <c r="KH249" s="213"/>
      <c r="KI249" s="427"/>
      <c r="LP249" s="412"/>
      <c r="LQ249" s="168"/>
      <c r="LR249" s="168"/>
      <c r="LS249" s="414"/>
      <c r="MH249" s="507"/>
      <c r="MI249" s="513"/>
      <c r="MJ249" s="545"/>
      <c r="ML249" s="545"/>
      <c r="MN249" s="545"/>
      <c r="MQ249" s="507"/>
      <c r="MR249" s="513"/>
    </row>
    <row r="250" spans="1:363" s="131" customFormat="1" ht="18">
      <c r="A250" s="76">
        <v>2014</v>
      </c>
      <c r="B250" s="268"/>
      <c r="C250" s="63"/>
      <c r="D250" s="72" t="s">
        <v>229</v>
      </c>
      <c r="E250" s="1"/>
      <c r="F250"/>
      <c r="G250" s="69">
        <v>8932</v>
      </c>
      <c r="H250" s="277" t="s">
        <v>2202</v>
      </c>
      <c r="I250"/>
      <c r="J250"/>
      <c r="K250"/>
      <c r="L250" s="63"/>
      <c r="M250" s="76" t="s">
        <v>2231</v>
      </c>
      <c r="N250" s="3"/>
      <c r="O250" s="3"/>
      <c r="P250" s="81">
        <v>25309</v>
      </c>
      <c r="Q250" t="s">
        <v>234</v>
      </c>
      <c r="R250" s="277" t="s">
        <v>2202</v>
      </c>
      <c r="S250"/>
      <c r="T250"/>
      <c r="U250" s="63"/>
      <c r="V250" s="76" t="s">
        <v>225</v>
      </c>
      <c r="W250"/>
      <c r="X250"/>
      <c r="Y250" s="81">
        <v>41707</v>
      </c>
      <c r="Z250" t="s">
        <v>258</v>
      </c>
      <c r="AA250" s="277" t="s">
        <v>2202</v>
      </c>
      <c r="AB250"/>
      <c r="AC250"/>
      <c r="AD250" s="63"/>
      <c r="AE250" s="76" t="s">
        <v>227</v>
      </c>
      <c r="AF250"/>
      <c r="AG250"/>
      <c r="AH250" s="69">
        <v>54363</v>
      </c>
      <c r="AI250" t="s">
        <v>396</v>
      </c>
      <c r="AJ250" s="277" t="s">
        <v>2202</v>
      </c>
      <c r="AK250"/>
      <c r="AL250"/>
      <c r="AM250" s="63"/>
      <c r="AN250" s="76" t="s">
        <v>1061</v>
      </c>
      <c r="AO250" s="10"/>
      <c r="AP250" s="1"/>
      <c r="AQ250"/>
      <c r="AR250"/>
      <c r="AS250" s="268"/>
      <c r="AT250" s="29"/>
      <c r="AU250"/>
      <c r="AV250" s="271"/>
      <c r="AW250" s="76" t="s">
        <v>2984</v>
      </c>
      <c r="BB250" s="509"/>
      <c r="BC250" s="275"/>
      <c r="BE250" s="271"/>
      <c r="BF250" s="11"/>
      <c r="BG250" s="11"/>
      <c r="BH250" s="11"/>
      <c r="BI250" s="218"/>
      <c r="BN250" s="271"/>
      <c r="BO250" s="11"/>
      <c r="BP250" s="3"/>
      <c r="BQ250" s="117"/>
      <c r="BR250" s="219"/>
      <c r="BW250" s="271"/>
      <c r="BX250" s="597"/>
      <c r="BY250" s="597"/>
      <c r="BZ250" s="597"/>
      <c r="CA250" s="505"/>
      <c r="CC250" s="276"/>
      <c r="CD250" s="276"/>
      <c r="CE250" s="276"/>
      <c r="CF250" s="271"/>
      <c r="CO250" s="271"/>
      <c r="CX250" s="271"/>
      <c r="CY250" s="502"/>
      <c r="CZ250" s="502"/>
      <c r="DA250" s="555"/>
      <c r="DB250" s="499"/>
      <c r="DG250" s="271"/>
      <c r="DP250" s="271"/>
      <c r="DQ250" s="502"/>
      <c r="DR250" s="502"/>
      <c r="DS250" s="502"/>
      <c r="DT250" s="499"/>
      <c r="DY250" s="271"/>
      <c r="EH250" s="271"/>
      <c r="EQ250" s="271"/>
      <c r="EZ250" s="271"/>
      <c r="FA250" s="590"/>
      <c r="FB250" s="427"/>
      <c r="FC250" s="427"/>
      <c r="FD250" s="427"/>
      <c r="FI250" s="271"/>
      <c r="FJ250" s="507"/>
      <c r="FK250" s="502"/>
      <c r="FL250" s="502"/>
      <c r="FM250" s="499"/>
      <c r="FP250" s="274"/>
      <c r="FR250" s="271"/>
      <c r="GA250" s="271"/>
      <c r="GJ250" s="271"/>
      <c r="GK250" s="502"/>
      <c r="GL250" s="502"/>
      <c r="GM250" s="502"/>
      <c r="GN250" s="499"/>
      <c r="GS250" s="271"/>
      <c r="HB250" s="271"/>
      <c r="HC250" s="413"/>
      <c r="HD250" s="168"/>
      <c r="HE250" s="168"/>
      <c r="HF250" s="414"/>
      <c r="HG250" s="168"/>
      <c r="HK250" s="271"/>
      <c r="HT250" s="271"/>
      <c r="HU250" s="502"/>
      <c r="HV250" s="502"/>
      <c r="HW250" s="502"/>
      <c r="HX250" s="499"/>
      <c r="IC250" s="271"/>
      <c r="IL250" s="271"/>
      <c r="IU250" s="271"/>
      <c r="IV250" s="11"/>
      <c r="IW250" s="3"/>
      <c r="IX250" s="117"/>
      <c r="IY250" s="219"/>
      <c r="JD250" s="271"/>
      <c r="JE250" s="597"/>
      <c r="JF250" s="597"/>
      <c r="JG250" s="597"/>
      <c r="JH250" s="505"/>
      <c r="JM250" s="271"/>
      <c r="JV250" s="271"/>
      <c r="JW250" s="502"/>
      <c r="JX250" s="502"/>
      <c r="JY250" s="555"/>
      <c r="JZ250" s="498"/>
      <c r="KA250" s="545"/>
      <c r="KE250" s="271"/>
      <c r="KF250" s="425"/>
      <c r="KG250" s="213"/>
      <c r="KH250" s="213"/>
      <c r="KI250" s="427"/>
      <c r="KN250" s="271"/>
      <c r="KW250" s="271"/>
      <c r="LF250" s="271"/>
      <c r="LO250" s="271"/>
      <c r="LP250" s="422"/>
      <c r="LQ250" s="168"/>
      <c r="LR250" s="168"/>
      <c r="LS250" s="414"/>
      <c r="LX250" s="271"/>
      <c r="MG250" s="271"/>
      <c r="MH250" s="502"/>
      <c r="MI250" s="502"/>
      <c r="MJ250" s="545"/>
      <c r="ML250" s="545"/>
      <c r="MN250" s="545"/>
      <c r="MP250" s="271"/>
      <c r="MQ250" s="502"/>
      <c r="MR250" s="502"/>
      <c r="MY250" s="271"/>
    </row>
    <row r="251" spans="1:363" ht="18">
      <c r="A251" s="61" t="s">
        <v>183</v>
      </c>
      <c r="B251" s="277" t="s">
        <v>2203</v>
      </c>
      <c r="D251" s="75" t="s">
        <v>181</v>
      </c>
      <c r="G251" s="69"/>
      <c r="H251" s="268"/>
      <c r="M251" s="75" t="s">
        <v>17</v>
      </c>
      <c r="N251" s="3"/>
      <c r="O251" s="3"/>
      <c r="P251" s="81"/>
      <c r="R251" s="268"/>
      <c r="V251" s="75" t="s">
        <v>39</v>
      </c>
      <c r="W251" s="3"/>
      <c r="X251" s="3"/>
      <c r="Y251" s="81"/>
      <c r="AA251" s="268"/>
      <c r="AE251" s="75" t="s">
        <v>25</v>
      </c>
      <c r="AH251" s="69"/>
      <c r="AJ251" s="268"/>
      <c r="AN251" s="75" t="s">
        <v>17</v>
      </c>
      <c r="AO251" s="4"/>
      <c r="AP251" s="1"/>
      <c r="AQ251" s="269">
        <v>58074.64999999998</v>
      </c>
      <c r="AR251" t="s">
        <v>2144</v>
      </c>
      <c r="AS251" s="277" t="s">
        <v>2203</v>
      </c>
      <c r="AW251" s="75" t="s">
        <v>17</v>
      </c>
      <c r="AX251" s="437"/>
      <c r="AY251" s="433"/>
      <c r="AZ251" s="269">
        <v>50945.962499999878</v>
      </c>
      <c r="BA251" s="616" t="s">
        <v>3440</v>
      </c>
      <c r="BB251" s="277" t="s">
        <v>2203</v>
      </c>
      <c r="BF251" s="268"/>
      <c r="BG251" s="11"/>
      <c r="BH251" s="11"/>
      <c r="BI251" s="218"/>
      <c r="BO251" s="268"/>
      <c r="BP251" s="3"/>
      <c r="BQ251" s="117"/>
      <c r="BR251" s="219"/>
      <c r="BX251" s="598"/>
      <c r="BY251" s="597"/>
      <c r="BZ251" s="597"/>
      <c r="CA251" s="505"/>
      <c r="CY251" s="509"/>
      <c r="CZ251" s="502"/>
      <c r="DA251" s="555"/>
      <c r="DB251" s="499"/>
      <c r="DQ251" s="507"/>
      <c r="DR251" s="502"/>
      <c r="DS251" s="502"/>
      <c r="DT251" s="499"/>
      <c r="FA251" s="550"/>
      <c r="FB251" s="427"/>
      <c r="FC251" s="427"/>
      <c r="FD251" s="427"/>
      <c r="FJ251" s="502"/>
      <c r="FK251" s="502"/>
      <c r="FL251" s="502"/>
      <c r="FM251" s="499"/>
      <c r="GK251" s="509"/>
      <c r="GL251" s="502"/>
      <c r="GM251" s="502"/>
      <c r="GN251" s="499"/>
      <c r="HC251" s="412"/>
      <c r="HD251" s="168"/>
      <c r="HE251" s="168"/>
      <c r="HF251" s="414"/>
      <c r="HU251" s="509"/>
      <c r="HV251" s="502"/>
      <c r="HW251" s="502"/>
      <c r="HX251" s="499"/>
      <c r="IV251" s="268"/>
      <c r="IW251" s="3"/>
      <c r="IX251" s="117"/>
      <c r="IY251" s="219"/>
      <c r="JE251" s="560"/>
      <c r="JF251" s="597"/>
      <c r="JG251" s="597"/>
      <c r="JH251" s="505"/>
      <c r="JW251" s="509"/>
      <c r="JX251" s="502"/>
      <c r="JY251" s="555"/>
      <c r="JZ251" s="498"/>
      <c r="KA251" s="545"/>
      <c r="KF251" s="426"/>
      <c r="KG251" s="213"/>
      <c r="KH251" s="213"/>
      <c r="KI251" s="427"/>
      <c r="LP251" s="412"/>
      <c r="LQ251" s="168"/>
      <c r="LR251" s="168"/>
      <c r="LS251" s="414"/>
      <c r="MH251" s="509"/>
      <c r="MI251" s="502"/>
      <c r="MJ251" s="545"/>
      <c r="ML251" s="545"/>
      <c r="MN251" s="545"/>
      <c r="MQ251" s="509"/>
      <c r="MR251" s="502"/>
    </row>
    <row r="252" spans="1:363" s="131" customFormat="1" ht="18">
      <c r="A252" s="76">
        <v>2014</v>
      </c>
      <c r="B252" s="268"/>
      <c r="C252" s="63"/>
      <c r="D252" s="76">
        <v>2015</v>
      </c>
      <c r="E252" s="1"/>
      <c r="F252"/>
      <c r="G252" s="69">
        <v>8362</v>
      </c>
      <c r="H252" s="277" t="s">
        <v>2203</v>
      </c>
      <c r="I252"/>
      <c r="J252"/>
      <c r="K252"/>
      <c r="L252" s="63"/>
      <c r="M252" s="76" t="s">
        <v>2232</v>
      </c>
      <c r="N252"/>
      <c r="O252"/>
      <c r="P252" s="81">
        <v>24938</v>
      </c>
      <c r="Q252" t="s">
        <v>235</v>
      </c>
      <c r="R252" s="277" t="s">
        <v>2203</v>
      </c>
      <c r="S252"/>
      <c r="T252"/>
      <c r="U252" s="63"/>
      <c r="V252" s="76" t="s">
        <v>2233</v>
      </c>
      <c r="W252" s="3"/>
      <c r="X252" s="3"/>
      <c r="Y252" s="81">
        <v>39913</v>
      </c>
      <c r="Z252" t="s">
        <v>259</v>
      </c>
      <c r="AA252" s="277" t="s">
        <v>2203</v>
      </c>
      <c r="AB252"/>
      <c r="AC252"/>
      <c r="AD252" s="63"/>
      <c r="AE252" s="76" t="s">
        <v>227</v>
      </c>
      <c r="AF252"/>
      <c r="AG252"/>
      <c r="AH252" s="69">
        <v>51525</v>
      </c>
      <c r="AI252" t="s">
        <v>397</v>
      </c>
      <c r="AJ252" s="277" t="s">
        <v>2203</v>
      </c>
      <c r="AK252"/>
      <c r="AL252"/>
      <c r="AM252" s="63"/>
      <c r="AN252" s="76" t="s">
        <v>1064</v>
      </c>
      <c r="AO252" s="10"/>
      <c r="AP252" s="3"/>
      <c r="AQ252"/>
      <c r="AR252"/>
      <c r="AS252" s="268"/>
      <c r="AT252" s="29"/>
      <c r="AU252"/>
      <c r="AV252" s="271"/>
      <c r="AW252" s="76" t="s">
        <v>2987</v>
      </c>
      <c r="BB252" s="509"/>
      <c r="BC252" s="275"/>
      <c r="BE252" s="271"/>
      <c r="BF252" s="11"/>
      <c r="BG252" s="11"/>
      <c r="BH252" s="11"/>
      <c r="BI252" s="218"/>
      <c r="BN252" s="271"/>
      <c r="BO252" s="3"/>
      <c r="BP252" s="3"/>
      <c r="BQ252" s="117"/>
      <c r="BR252" s="219"/>
      <c r="BW252" s="271"/>
      <c r="BX252" s="597"/>
      <c r="BY252" s="597"/>
      <c r="BZ252" s="597"/>
      <c r="CA252" s="505"/>
      <c r="CC252" s="276"/>
      <c r="CD252" s="276"/>
      <c r="CE252" s="276"/>
      <c r="CF252" s="271"/>
      <c r="CO252" s="271"/>
      <c r="CX252" s="271"/>
      <c r="CY252" s="502"/>
      <c r="CZ252" s="502"/>
      <c r="DA252" s="555"/>
      <c r="DB252" s="499"/>
      <c r="DG252" s="271"/>
      <c r="DP252" s="271"/>
      <c r="DQ252" s="502"/>
      <c r="DR252" s="502"/>
      <c r="DS252" s="502"/>
      <c r="DT252" s="499"/>
      <c r="DY252" s="271"/>
      <c r="EH252" s="271"/>
      <c r="EQ252" s="271"/>
      <c r="EZ252" s="271"/>
      <c r="FA252" s="590"/>
      <c r="FB252" s="427"/>
      <c r="FC252" s="427"/>
      <c r="FD252" s="427"/>
      <c r="FI252" s="271"/>
      <c r="FJ252" s="509"/>
      <c r="FK252" s="502"/>
      <c r="FL252" s="502"/>
      <c r="FM252" s="499"/>
      <c r="FP252" s="274"/>
      <c r="FR252" s="271"/>
      <c r="GA252" s="271"/>
      <c r="GJ252" s="271"/>
      <c r="GK252" s="502"/>
      <c r="GL252" s="502"/>
      <c r="GM252" s="502"/>
      <c r="GN252" s="499"/>
      <c r="GS252" s="271"/>
      <c r="HB252" s="271"/>
      <c r="HC252" s="93"/>
      <c r="HD252" s="168"/>
      <c r="HE252" s="168"/>
      <c r="HF252" s="414"/>
      <c r="HK252" s="271"/>
      <c r="HT252" s="271"/>
      <c r="HU252" s="502"/>
      <c r="HV252" s="502"/>
      <c r="HW252" s="502"/>
      <c r="HX252" s="499"/>
      <c r="IC252" s="271"/>
      <c r="IL252" s="271"/>
      <c r="IU252" s="271"/>
      <c r="IV252" s="3"/>
      <c r="IW252" s="3"/>
      <c r="IX252" s="117"/>
      <c r="IY252" s="219"/>
      <c r="JD252" s="271"/>
      <c r="JE252" s="597"/>
      <c r="JF252" s="597"/>
      <c r="JG252" s="597"/>
      <c r="JH252" s="505"/>
      <c r="JM252" s="271"/>
      <c r="JV252" s="271"/>
      <c r="JW252" s="502"/>
      <c r="JX252" s="502"/>
      <c r="JY252" s="555"/>
      <c r="JZ252" s="498"/>
      <c r="KA252" s="545"/>
      <c r="KE252" s="271"/>
      <c r="KF252" s="425"/>
      <c r="KG252" s="213"/>
      <c r="KH252" s="213"/>
      <c r="KI252" s="427"/>
      <c r="KN252" s="271"/>
      <c r="KW252" s="271"/>
      <c r="LF252" s="271"/>
      <c r="LO252" s="271"/>
      <c r="LP252" s="93"/>
      <c r="LQ252" s="168"/>
      <c r="LR252" s="168"/>
      <c r="LS252" s="414"/>
      <c r="LX252" s="271"/>
      <c r="MG252" s="271"/>
      <c r="MH252" s="502"/>
      <c r="MI252" s="502"/>
      <c r="MJ252" s="545"/>
      <c r="ML252" s="545"/>
      <c r="MN252" s="545"/>
      <c r="MP252" s="271"/>
      <c r="MQ252" s="502"/>
      <c r="MR252" s="502"/>
      <c r="MY252" s="271"/>
    </row>
    <row r="253" spans="1:363" ht="18">
      <c r="A253" s="75" t="s">
        <v>9</v>
      </c>
      <c r="B253" s="277" t="s">
        <v>2204</v>
      </c>
      <c r="D253" s="75" t="s">
        <v>39</v>
      </c>
      <c r="G253" s="69"/>
      <c r="H253" s="268"/>
      <c r="M253" s="75" t="s">
        <v>25</v>
      </c>
      <c r="P253" s="81"/>
      <c r="R253" s="268"/>
      <c r="V253" s="75" t="s">
        <v>25</v>
      </c>
      <c r="Y253" s="81"/>
      <c r="AA253" s="268"/>
      <c r="AE253" s="75" t="s">
        <v>11</v>
      </c>
      <c r="AH253" s="69"/>
      <c r="AJ253" s="268"/>
      <c r="AN253" s="75" t="s">
        <v>25</v>
      </c>
      <c r="AO253" s="10"/>
      <c r="AP253" s="11"/>
      <c r="AQ253" s="269">
        <v>54296.30000000001</v>
      </c>
      <c r="AR253" t="s">
        <v>2145</v>
      </c>
      <c r="AS253" s="277" t="s">
        <v>2204</v>
      </c>
      <c r="AW253" s="457" t="s">
        <v>142</v>
      </c>
      <c r="AX253" s="437"/>
      <c r="AY253" s="433"/>
      <c r="AZ253" s="269">
        <v>49663.662499999897</v>
      </c>
      <c r="BA253" s="616" t="s">
        <v>3441</v>
      </c>
      <c r="BB253" s="277" t="s">
        <v>2204</v>
      </c>
      <c r="BF253" s="268"/>
      <c r="BG253" s="11"/>
      <c r="BH253" s="11"/>
      <c r="BI253" s="218"/>
      <c r="BO253" s="268"/>
      <c r="BP253" s="11"/>
      <c r="BQ253" s="117"/>
      <c r="BR253" s="219"/>
      <c r="BX253" s="598"/>
      <c r="BY253" s="597"/>
      <c r="BZ253" s="597"/>
      <c r="CA253" s="505"/>
      <c r="CY253" s="509"/>
      <c r="CZ253" s="502"/>
      <c r="DA253" s="555"/>
      <c r="DB253" s="499"/>
      <c r="DQ253" s="509"/>
      <c r="DR253" s="502"/>
      <c r="DS253" s="502"/>
      <c r="DT253" s="499"/>
      <c r="FA253" s="550"/>
      <c r="FB253" s="427"/>
      <c r="FC253" s="427"/>
      <c r="FD253" s="427"/>
      <c r="FJ253" s="545"/>
      <c r="FK253" s="545"/>
      <c r="FL253" s="545"/>
      <c r="FM253" s="545"/>
      <c r="GK253" s="509"/>
      <c r="GL253" s="502"/>
      <c r="GM253" s="502"/>
      <c r="GN253" s="499"/>
      <c r="HC253" s="412"/>
      <c r="HD253" s="168"/>
      <c r="HE253" s="168"/>
      <c r="HF253" s="414"/>
      <c r="HU253" s="509"/>
      <c r="HV253" s="502"/>
      <c r="HW253" s="502"/>
      <c r="HX253" s="499"/>
      <c r="IV253" s="268"/>
      <c r="IW253" s="11"/>
      <c r="IX253" s="117"/>
      <c r="IY253" s="219"/>
      <c r="JE253" s="598"/>
      <c r="JF253" s="597"/>
      <c r="JG253" s="597"/>
      <c r="JH253" s="505"/>
      <c r="JW253" s="509"/>
      <c r="JX253" s="502"/>
      <c r="JY253" s="555"/>
      <c r="JZ253" s="498"/>
      <c r="KA253" s="545"/>
      <c r="KF253" s="426"/>
      <c r="KG253" s="213"/>
      <c r="KH253" s="213"/>
      <c r="KI253" s="427"/>
      <c r="LP253" s="412"/>
      <c r="LQ253" s="168"/>
      <c r="LR253" s="168"/>
      <c r="LS253" s="414"/>
      <c r="MH253" s="509"/>
      <c r="MI253" s="502"/>
      <c r="MJ253" s="545"/>
      <c r="ML253" s="545"/>
      <c r="MN253" s="545"/>
      <c r="MQ253" s="509"/>
      <c r="MR253" s="502"/>
    </row>
    <row r="254" spans="1:363" ht="18">
      <c r="A254" s="76">
        <v>2014</v>
      </c>
      <c r="B254" s="28"/>
      <c r="D254" s="72" t="s">
        <v>229</v>
      </c>
      <c r="G254" s="69">
        <v>8089</v>
      </c>
      <c r="H254" s="277" t="s">
        <v>2204</v>
      </c>
      <c r="M254" s="76" t="s">
        <v>2232</v>
      </c>
      <c r="P254" s="81">
        <v>24503</v>
      </c>
      <c r="Q254" t="s">
        <v>236</v>
      </c>
      <c r="R254" s="277" t="s">
        <v>2204</v>
      </c>
      <c r="V254" s="76" t="s">
        <v>225</v>
      </c>
      <c r="Y254" s="81">
        <v>39349</v>
      </c>
      <c r="Z254" t="s">
        <v>260</v>
      </c>
      <c r="AA254" s="277" t="s">
        <v>2204</v>
      </c>
      <c r="AE254" s="76" t="s">
        <v>224</v>
      </c>
      <c r="AH254" s="69">
        <v>50806</v>
      </c>
      <c r="AI254" t="s">
        <v>398</v>
      </c>
      <c r="AJ254" s="277" t="s">
        <v>2204</v>
      </c>
      <c r="AN254" s="76" t="s">
        <v>1064</v>
      </c>
      <c r="AO254" s="10"/>
      <c r="AP254" s="1"/>
      <c r="AS254" s="28"/>
      <c r="AW254" s="72" t="s">
        <v>3515</v>
      </c>
      <c r="AZ254" s="131"/>
      <c r="BA254" s="460"/>
      <c r="BB254" s="442"/>
      <c r="BF254" s="11"/>
      <c r="BG254" s="11"/>
      <c r="BH254" s="11"/>
      <c r="BI254" s="218"/>
      <c r="BO254" s="11"/>
      <c r="BP254" s="3"/>
      <c r="BQ254" s="117"/>
      <c r="BR254" s="219"/>
      <c r="BX254" s="597"/>
      <c r="BY254" s="597"/>
      <c r="BZ254" s="597"/>
      <c r="CA254" s="505"/>
      <c r="CY254" s="502"/>
      <c r="CZ254" s="502"/>
      <c r="DA254" s="555"/>
      <c r="DB254" s="499"/>
      <c r="DQ254" s="502"/>
      <c r="DR254" s="502"/>
      <c r="DS254" s="502"/>
      <c r="DT254" s="499"/>
      <c r="FA254" s="590"/>
      <c r="FB254" s="427"/>
      <c r="FC254" s="427"/>
      <c r="FD254" s="427"/>
      <c r="FJ254" s="509"/>
      <c r="FK254" s="502"/>
      <c r="FL254" s="502"/>
      <c r="FM254" s="499"/>
      <c r="GK254" s="502"/>
      <c r="GL254" s="502"/>
      <c r="GM254" s="502"/>
      <c r="GN254" s="499"/>
      <c r="HC254" s="93"/>
      <c r="HD254" s="168"/>
      <c r="HE254" s="168"/>
      <c r="HF254" s="414"/>
      <c r="HU254" s="502"/>
      <c r="HV254" s="502"/>
      <c r="HW254" s="502"/>
      <c r="HX254" s="499"/>
      <c r="IV254" s="11"/>
      <c r="IW254" s="3"/>
      <c r="IX254" s="117"/>
      <c r="IY254" s="219"/>
      <c r="JE254" s="597"/>
      <c r="JF254" s="597"/>
      <c r="JG254" s="597"/>
      <c r="JH254" s="505"/>
      <c r="JW254" s="502"/>
      <c r="JX254" s="502"/>
      <c r="JY254" s="555"/>
      <c r="JZ254" s="498"/>
      <c r="KA254" s="545"/>
      <c r="KF254" s="425"/>
      <c r="KG254" s="213"/>
      <c r="KH254" s="213"/>
      <c r="KI254" s="427"/>
      <c r="LP254" s="93"/>
      <c r="LQ254" s="168"/>
      <c r="LR254" s="168"/>
      <c r="LS254" s="414"/>
      <c r="MH254" s="502"/>
      <c r="MI254" s="502"/>
      <c r="MJ254" s="545"/>
      <c r="ML254" s="545"/>
      <c r="MN254" s="545"/>
      <c r="MQ254" s="502"/>
      <c r="MR254" s="502"/>
    </row>
    <row r="255" spans="1:363" ht="18">
      <c r="A255" s="75" t="s">
        <v>31</v>
      </c>
      <c r="B255" s="277" t="s">
        <v>2205</v>
      </c>
      <c r="D255" s="75" t="s">
        <v>35</v>
      </c>
      <c r="G255" s="69"/>
      <c r="H255" s="28"/>
      <c r="M255" s="75" t="s">
        <v>39</v>
      </c>
      <c r="N255" s="3"/>
      <c r="O255" s="3"/>
      <c r="P255" s="81"/>
      <c r="R255" s="28"/>
      <c r="V255" s="62" t="s">
        <v>11</v>
      </c>
      <c r="Y255" s="31"/>
      <c r="AA255" s="28"/>
      <c r="AE255" s="75" t="s">
        <v>9</v>
      </c>
      <c r="AG255" s="3"/>
      <c r="AH255" s="69"/>
      <c r="AJ255" s="28"/>
      <c r="AN255" s="75" t="s">
        <v>9</v>
      </c>
      <c r="AO255" s="10"/>
      <c r="AP255" s="3"/>
      <c r="AQ255" s="269">
        <v>54075.012500000004</v>
      </c>
      <c r="AR255" t="s">
        <v>2146</v>
      </c>
      <c r="AS255" s="277" t="s">
        <v>2205</v>
      </c>
      <c r="AW255" s="456" t="s">
        <v>144</v>
      </c>
      <c r="AX255" s="437"/>
      <c r="AY255" s="433"/>
      <c r="AZ255" s="269">
        <v>48911.887500000041</v>
      </c>
      <c r="BA255" s="616" t="s">
        <v>3442</v>
      </c>
      <c r="BB255" s="277" t="s">
        <v>2205</v>
      </c>
      <c r="BF255" s="268"/>
      <c r="BG255" s="11"/>
      <c r="BH255" s="11"/>
      <c r="BI255" s="218"/>
      <c r="BO255" s="268"/>
      <c r="BP255" s="11"/>
      <c r="BQ255" s="117"/>
      <c r="BR255" s="219"/>
      <c r="BX255" s="598"/>
      <c r="BY255" s="597"/>
      <c r="BZ255" s="597"/>
      <c r="CA255" s="505"/>
      <c r="CY255" s="509"/>
      <c r="CZ255" s="502"/>
      <c r="DA255" s="555"/>
      <c r="DB255" s="499"/>
      <c r="DQ255" s="509"/>
      <c r="DR255" s="502"/>
      <c r="DS255" s="502"/>
      <c r="DT255" s="499"/>
      <c r="FA255" s="550"/>
      <c r="FB255" s="427"/>
      <c r="FC255" s="427"/>
      <c r="FD255" s="427"/>
      <c r="FJ255" s="502"/>
      <c r="FK255" s="502"/>
      <c r="FL255" s="502"/>
      <c r="FM255" s="499"/>
      <c r="GK255" s="509"/>
      <c r="GL255" s="502"/>
      <c r="GM255" s="502"/>
      <c r="GN255" s="499"/>
      <c r="HC255" s="412"/>
      <c r="HD255" s="168"/>
      <c r="HE255" s="168"/>
      <c r="HF255" s="414"/>
      <c r="HU255" s="509"/>
      <c r="HV255" s="502"/>
      <c r="HW255" s="502"/>
      <c r="HX255" s="499"/>
      <c r="IV255" s="268"/>
      <c r="IW255" s="11"/>
      <c r="IX255" s="117"/>
      <c r="IY255" s="219"/>
      <c r="JE255" s="598"/>
      <c r="JF255" s="597"/>
      <c r="JG255" s="597"/>
      <c r="JH255" s="505"/>
      <c r="JW255" s="509"/>
      <c r="JX255" s="502"/>
      <c r="JY255" s="555"/>
      <c r="JZ255" s="498"/>
      <c r="KA255" s="545"/>
      <c r="KF255" s="426"/>
      <c r="KG255" s="213"/>
      <c r="KH255" s="213"/>
      <c r="KI255" s="427"/>
      <c r="LP255" s="412"/>
      <c r="LQ255" s="168"/>
      <c r="LR255" s="168"/>
      <c r="LS255" s="414"/>
      <c r="MH255" s="509"/>
      <c r="MI255" s="502"/>
      <c r="MJ255" s="545"/>
      <c r="ML255" s="545"/>
      <c r="MN255" s="545"/>
      <c r="MQ255" s="509"/>
      <c r="MR255" s="502"/>
    </row>
    <row r="256" spans="1:363" s="131" customFormat="1" ht="18">
      <c r="A256" s="76">
        <v>2014</v>
      </c>
      <c r="B256" s="66"/>
      <c r="C256" s="63"/>
      <c r="D256" s="76">
        <v>2015</v>
      </c>
      <c r="E256" s="1"/>
      <c r="F256"/>
      <c r="G256" s="69">
        <v>7492</v>
      </c>
      <c r="H256" s="277" t="s">
        <v>2205</v>
      </c>
      <c r="I256"/>
      <c r="J256"/>
      <c r="K256"/>
      <c r="L256" s="63"/>
      <c r="M256" s="76" t="s">
        <v>2231</v>
      </c>
      <c r="N256" s="3"/>
      <c r="O256" s="3"/>
      <c r="P256" s="81">
        <v>24418</v>
      </c>
      <c r="Q256" t="s">
        <v>237</v>
      </c>
      <c r="R256" s="277" t="s">
        <v>2205</v>
      </c>
      <c r="S256"/>
      <c r="T256"/>
      <c r="U256" s="63"/>
      <c r="V256" s="73" t="s">
        <v>2234</v>
      </c>
      <c r="W256"/>
      <c r="X256"/>
      <c r="Y256" s="81">
        <v>39251</v>
      </c>
      <c r="Z256" t="s">
        <v>261</v>
      </c>
      <c r="AA256" s="277" t="s">
        <v>2205</v>
      </c>
      <c r="AB256"/>
      <c r="AC256"/>
      <c r="AD256" s="63"/>
      <c r="AE256" s="76" t="s">
        <v>226</v>
      </c>
      <c r="AF256"/>
      <c r="AG256"/>
      <c r="AH256" s="69">
        <v>50794</v>
      </c>
      <c r="AI256" t="s">
        <v>399</v>
      </c>
      <c r="AJ256" s="277" t="s">
        <v>2205</v>
      </c>
      <c r="AK256"/>
      <c r="AL256"/>
      <c r="AM256" s="63"/>
      <c r="AN256" s="76" t="s">
        <v>1063</v>
      </c>
      <c r="AO256" s="12"/>
      <c r="AP256" s="1"/>
      <c r="AQ256"/>
      <c r="AR256"/>
      <c r="AS256" s="268"/>
      <c r="AT256" s="29"/>
      <c r="AU256"/>
      <c r="AV256" s="271"/>
      <c r="AW256" s="72" t="s">
        <v>2988</v>
      </c>
      <c r="BB256" s="509"/>
      <c r="BC256" s="275"/>
      <c r="BE256" s="271"/>
      <c r="BF256" s="268"/>
      <c r="BG256" s="11"/>
      <c r="BH256" s="11"/>
      <c r="BI256" s="218"/>
      <c r="BN256" s="271"/>
      <c r="BO256" s="268"/>
      <c r="BP256" s="3"/>
      <c r="BQ256" s="117"/>
      <c r="BR256" s="219"/>
      <c r="BW256" s="271"/>
      <c r="BX256" s="598"/>
      <c r="BY256" s="597"/>
      <c r="BZ256" s="597"/>
      <c r="CA256" s="505"/>
      <c r="CC256" s="276"/>
      <c r="CD256" s="276"/>
      <c r="CE256" s="276"/>
      <c r="CF256" s="271"/>
      <c r="CO256" s="271"/>
      <c r="CX256" s="271"/>
      <c r="CY256" s="509"/>
      <c r="CZ256" s="502"/>
      <c r="DA256" s="555"/>
      <c r="DB256" s="499"/>
      <c r="DG256" s="271"/>
      <c r="DP256" s="271"/>
      <c r="DQ256" s="502"/>
      <c r="DR256" s="502"/>
      <c r="DS256" s="502"/>
      <c r="DT256" s="499"/>
      <c r="DY256" s="271"/>
      <c r="EH256" s="271"/>
      <c r="EQ256" s="271"/>
      <c r="EZ256" s="271"/>
      <c r="FA256" s="550"/>
      <c r="FB256" s="427"/>
      <c r="FC256" s="427"/>
      <c r="FD256" s="427"/>
      <c r="FI256" s="271"/>
      <c r="FJ256" s="509"/>
      <c r="FK256" s="502"/>
      <c r="FL256" s="502"/>
      <c r="FM256" s="499"/>
      <c r="FP256" s="274"/>
      <c r="FR256" s="271"/>
      <c r="GA256" s="271"/>
      <c r="GJ256" s="271"/>
      <c r="GK256" s="509"/>
      <c r="GL256" s="502"/>
      <c r="GM256" s="502"/>
      <c r="GN256" s="499"/>
      <c r="GS256" s="271"/>
      <c r="HB256" s="271"/>
      <c r="HC256" s="93"/>
      <c r="HD256" s="168"/>
      <c r="HE256" s="168"/>
      <c r="HF256" s="414"/>
      <c r="HK256" s="271"/>
      <c r="HT256" s="271"/>
      <c r="HU256" s="509"/>
      <c r="HV256" s="502"/>
      <c r="HW256" s="502"/>
      <c r="HX256" s="499"/>
      <c r="IC256" s="271"/>
      <c r="IL256" s="271"/>
      <c r="IU256" s="271"/>
      <c r="IV256" s="268"/>
      <c r="IW256" s="3"/>
      <c r="IX256" s="117"/>
      <c r="IY256" s="219"/>
      <c r="JD256" s="271"/>
      <c r="JE256" s="597"/>
      <c r="JF256" s="597"/>
      <c r="JG256" s="597"/>
      <c r="JH256" s="505"/>
      <c r="JM256" s="271"/>
      <c r="JV256" s="271"/>
      <c r="JW256" s="509"/>
      <c r="JX256" s="502"/>
      <c r="JY256" s="555"/>
      <c r="JZ256" s="498"/>
      <c r="KA256" s="545"/>
      <c r="KE256" s="271"/>
      <c r="KF256" s="426"/>
      <c r="KG256" s="213"/>
      <c r="KH256" s="213"/>
      <c r="KI256" s="427"/>
      <c r="KN256" s="271"/>
      <c r="KW256" s="271"/>
      <c r="LF256" s="271"/>
      <c r="LO256" s="271"/>
      <c r="LP256" s="93"/>
      <c r="LQ256" s="168"/>
      <c r="LR256" s="168"/>
      <c r="LS256" s="414"/>
      <c r="LX256" s="271"/>
      <c r="MG256" s="271"/>
      <c r="MH256" s="509"/>
      <c r="MI256" s="502"/>
      <c r="MJ256" s="545"/>
      <c r="ML256" s="545"/>
      <c r="MN256" s="545"/>
      <c r="MP256" s="271"/>
      <c r="MQ256" s="509"/>
      <c r="MR256" s="502"/>
      <c r="MY256" s="271"/>
    </row>
    <row r="257" spans="1:363" ht="18">
      <c r="D257" s="75" t="s">
        <v>17</v>
      </c>
      <c r="G257" s="69"/>
      <c r="H257" s="268"/>
      <c r="M257" s="75" t="s">
        <v>181</v>
      </c>
      <c r="N257" s="3"/>
      <c r="O257" s="3"/>
      <c r="P257" s="81"/>
      <c r="R257" s="268"/>
      <c r="V257" s="75" t="s">
        <v>15</v>
      </c>
      <c r="W257" s="3"/>
      <c r="X257" s="3"/>
      <c r="Y257" s="82"/>
      <c r="AA257" s="268"/>
      <c r="AE257" s="75" t="s">
        <v>33</v>
      </c>
      <c r="AH257" s="69"/>
      <c r="AJ257" s="268"/>
      <c r="AN257" s="75" t="s">
        <v>39</v>
      </c>
      <c r="AO257" s="10"/>
      <c r="AP257" s="1"/>
      <c r="AQ257" s="269">
        <v>53931.899999999994</v>
      </c>
      <c r="AR257" t="s">
        <v>2147</v>
      </c>
      <c r="AS257" s="277" t="s">
        <v>2206</v>
      </c>
      <c r="AW257" s="75" t="s">
        <v>25</v>
      </c>
      <c r="AX257" s="437"/>
      <c r="AY257" s="433"/>
      <c r="AZ257" s="269">
        <v>48875.137500000041</v>
      </c>
      <c r="BA257" s="616" t="s">
        <v>3443</v>
      </c>
      <c r="BB257" s="277" t="s">
        <v>2206</v>
      </c>
      <c r="BF257" s="148"/>
      <c r="BG257" s="11"/>
      <c r="BH257" s="11"/>
      <c r="BI257" s="218"/>
      <c r="BO257" s="121"/>
      <c r="BP257" s="61"/>
      <c r="BQ257" s="61"/>
      <c r="BR257" s="282"/>
      <c r="BX257" s="560"/>
      <c r="BY257" s="597"/>
      <c r="BZ257" s="597"/>
      <c r="CA257" s="505"/>
      <c r="CY257" s="507"/>
      <c r="CZ257" s="513"/>
      <c r="DA257" s="513"/>
      <c r="DB257" s="511"/>
      <c r="DQ257" s="509"/>
      <c r="DR257" s="502"/>
      <c r="DS257" s="502"/>
      <c r="DT257" s="499"/>
      <c r="FA257" s="589"/>
      <c r="FB257" s="427"/>
      <c r="FC257" s="427"/>
      <c r="FD257" s="427"/>
      <c r="FJ257" s="509"/>
      <c r="FK257" s="502"/>
      <c r="FL257" s="502"/>
      <c r="FM257" s="499"/>
      <c r="GK257" s="507"/>
      <c r="GL257" s="502"/>
      <c r="GM257" s="502"/>
      <c r="GN257" s="499"/>
      <c r="HC257" s="93"/>
      <c r="HD257" s="168"/>
      <c r="HE257" s="168"/>
      <c r="HF257" s="414"/>
      <c r="HU257" s="507"/>
      <c r="HV257" s="502"/>
      <c r="HW257" s="502"/>
      <c r="HX257" s="499"/>
      <c r="IV257" s="121"/>
      <c r="IW257" s="61"/>
      <c r="IX257" s="61"/>
      <c r="IY257" s="282"/>
      <c r="JE257" s="598"/>
      <c r="JF257" s="597"/>
      <c r="JG257" s="597"/>
      <c r="JH257" s="505"/>
      <c r="JW257" s="507"/>
      <c r="JX257" s="513"/>
      <c r="JY257" s="513"/>
      <c r="JZ257" s="498"/>
      <c r="KA257" s="545"/>
      <c r="KF257" s="413"/>
      <c r="KG257" s="213"/>
      <c r="KH257" s="213"/>
      <c r="KI257" s="427"/>
      <c r="LP257" s="93"/>
      <c r="LQ257" s="168"/>
      <c r="LR257" s="168"/>
      <c r="LS257" s="414"/>
      <c r="MH257" s="507"/>
      <c r="MI257" s="513"/>
      <c r="MJ257" s="545"/>
      <c r="ML257" s="545"/>
      <c r="MN257" s="545"/>
      <c r="MQ257" s="507"/>
      <c r="MR257" s="513"/>
    </row>
    <row r="258" spans="1:363" s="131" customFormat="1" ht="18">
      <c r="A258"/>
      <c r="B258" s="66"/>
      <c r="C258" s="63"/>
      <c r="D258" s="76">
        <v>2015</v>
      </c>
      <c r="E258" s="1"/>
      <c r="F258"/>
      <c r="G258" s="69">
        <v>7446</v>
      </c>
      <c r="H258" s="277" t="s">
        <v>2206</v>
      </c>
      <c r="I258"/>
      <c r="J258"/>
      <c r="K258"/>
      <c r="L258" s="63"/>
      <c r="M258" s="76" t="s">
        <v>2232</v>
      </c>
      <c r="N258" s="3"/>
      <c r="O258" s="3"/>
      <c r="P258" s="81">
        <v>24259</v>
      </c>
      <c r="Q258" t="s">
        <v>238</v>
      </c>
      <c r="R258" s="277" t="s">
        <v>2206</v>
      </c>
      <c r="S258"/>
      <c r="T258"/>
      <c r="U258" s="63"/>
      <c r="V258" s="76" t="s">
        <v>2233</v>
      </c>
      <c r="W258" s="3"/>
      <c r="X258" s="3"/>
      <c r="Y258" s="81">
        <v>39033</v>
      </c>
      <c r="Z258" t="s">
        <v>262</v>
      </c>
      <c r="AA258" s="277" t="s">
        <v>2206</v>
      </c>
      <c r="AB258"/>
      <c r="AC258"/>
      <c r="AD258" s="63"/>
      <c r="AE258" s="76" t="s">
        <v>227</v>
      </c>
      <c r="AF258"/>
      <c r="AG258"/>
      <c r="AH258" s="69">
        <v>48542</v>
      </c>
      <c r="AI258" t="s">
        <v>400</v>
      </c>
      <c r="AJ258" s="277" t="s">
        <v>2206</v>
      </c>
      <c r="AK258"/>
      <c r="AL258"/>
      <c r="AM258" s="63"/>
      <c r="AN258" s="76" t="s">
        <v>1063</v>
      </c>
      <c r="AO258" s="10"/>
      <c r="AP258" s="3"/>
      <c r="AQ258"/>
      <c r="AR258"/>
      <c r="AS258" s="11"/>
      <c r="AT258" s="29"/>
      <c r="AU258"/>
      <c r="AV258" s="271"/>
      <c r="AW258" s="76" t="s">
        <v>2987</v>
      </c>
      <c r="BB258" s="438"/>
      <c r="BC258" s="275"/>
      <c r="BE258" s="271"/>
      <c r="BF258" s="11"/>
      <c r="BG258" s="11"/>
      <c r="BH258" s="11"/>
      <c r="BI258" s="218"/>
      <c r="BN258" s="271"/>
      <c r="BO258" s="3"/>
      <c r="BP258" s="155"/>
      <c r="BQ258" s="117"/>
      <c r="BR258" s="219"/>
      <c r="BW258" s="271"/>
      <c r="BX258" s="597"/>
      <c r="BY258" s="597"/>
      <c r="BZ258" s="597"/>
      <c r="CA258" s="505"/>
      <c r="CC258" s="276"/>
      <c r="CD258" s="276"/>
      <c r="CE258" s="276"/>
      <c r="CF258" s="271"/>
      <c r="CO258" s="271"/>
      <c r="CX258" s="271"/>
      <c r="CY258" s="502"/>
      <c r="CZ258" s="502"/>
      <c r="DA258" s="555"/>
      <c r="DB258" s="499"/>
      <c r="DG258" s="271"/>
      <c r="DP258" s="271"/>
      <c r="DQ258" s="509"/>
      <c r="DR258" s="502"/>
      <c r="DS258" s="502"/>
      <c r="DT258" s="499"/>
      <c r="DY258" s="271"/>
      <c r="EH258" s="271"/>
      <c r="EQ258" s="271"/>
      <c r="EZ258" s="271"/>
      <c r="FA258" s="590"/>
      <c r="FB258" s="427"/>
      <c r="FC258" s="427"/>
      <c r="FD258" s="427"/>
      <c r="FI258" s="271"/>
      <c r="FJ258" s="507"/>
      <c r="FK258" s="502"/>
      <c r="FL258" s="502"/>
      <c r="FM258" s="499"/>
      <c r="FP258" s="274"/>
      <c r="FR258" s="271"/>
      <c r="GA258" s="271"/>
      <c r="GJ258" s="271"/>
      <c r="GK258" s="502"/>
      <c r="GL258" s="502"/>
      <c r="GM258" s="502"/>
      <c r="GN258" s="499"/>
      <c r="GS258" s="271"/>
      <c r="HB258" s="271"/>
      <c r="HC258" s="413"/>
      <c r="HD258" s="168"/>
      <c r="HE258" s="168"/>
      <c r="HF258" s="414"/>
      <c r="HK258" s="271"/>
      <c r="HT258" s="271"/>
      <c r="HU258" s="502"/>
      <c r="HV258" s="502"/>
      <c r="HW258" s="502"/>
      <c r="HX258" s="499"/>
      <c r="IC258" s="271"/>
      <c r="IL258" s="271"/>
      <c r="IU258" s="271"/>
      <c r="IV258" s="3"/>
      <c r="IW258" s="155"/>
      <c r="IX258" s="117"/>
      <c r="IY258" s="219"/>
      <c r="JD258" s="271"/>
      <c r="JE258" s="598"/>
      <c r="JF258" s="597"/>
      <c r="JG258" s="597"/>
      <c r="JH258" s="505"/>
      <c r="JM258" s="271"/>
      <c r="JV258" s="271"/>
      <c r="JW258" s="502"/>
      <c r="JX258" s="502"/>
      <c r="JY258" s="555"/>
      <c r="JZ258" s="498"/>
      <c r="KA258" s="545"/>
      <c r="KE258" s="271"/>
      <c r="KF258" s="425"/>
      <c r="KG258" s="213"/>
      <c r="KH258" s="213"/>
      <c r="KI258" s="427"/>
      <c r="KN258" s="271"/>
      <c r="KW258" s="271"/>
      <c r="LF258" s="271"/>
      <c r="LO258" s="271"/>
      <c r="LP258" s="422"/>
      <c r="LQ258" s="168"/>
      <c r="LR258" s="168"/>
      <c r="LS258" s="414"/>
      <c r="LX258" s="271"/>
      <c r="MG258" s="271"/>
      <c r="MH258" s="502"/>
      <c r="MI258" s="502"/>
      <c r="MJ258" s="545"/>
      <c r="ML258" s="545"/>
      <c r="MN258" s="545"/>
      <c r="MP258" s="271"/>
      <c r="MQ258" s="502"/>
      <c r="MR258" s="502"/>
      <c r="MY258" s="271"/>
    </row>
    <row r="259" spans="1:363" ht="18">
      <c r="D259" s="61" t="s">
        <v>183</v>
      </c>
      <c r="G259" s="69"/>
      <c r="H259" s="11"/>
      <c r="M259" s="75" t="s">
        <v>9</v>
      </c>
      <c r="P259" s="81"/>
      <c r="R259" s="11"/>
      <c r="V259" s="75" t="s">
        <v>9</v>
      </c>
      <c r="Y259" s="81"/>
      <c r="AA259" s="11"/>
      <c r="AE259" s="75" t="s">
        <v>39</v>
      </c>
      <c r="AH259" s="69"/>
      <c r="AJ259" s="11"/>
      <c r="AN259" s="75" t="s">
        <v>33</v>
      </c>
      <c r="AO259" s="10"/>
      <c r="AP259" s="1"/>
      <c r="AQ259" s="269">
        <v>53818.049999999974</v>
      </c>
      <c r="AR259" t="s">
        <v>2148</v>
      </c>
      <c r="AS259" t="s">
        <v>2207</v>
      </c>
      <c r="AW259" s="457" t="s">
        <v>156</v>
      </c>
      <c r="AX259" s="437"/>
      <c r="AY259" s="433"/>
      <c r="AZ259" s="269">
        <v>48443.112499999988</v>
      </c>
      <c r="BA259" s="616" t="s">
        <v>3444</v>
      </c>
      <c r="BB259" s="431" t="s">
        <v>2207</v>
      </c>
      <c r="BF259" s="11"/>
      <c r="BG259" s="11"/>
      <c r="BH259" s="11"/>
      <c r="BI259" s="218"/>
      <c r="BO259" s="3"/>
      <c r="BP259" s="3"/>
      <c r="BQ259" s="117"/>
      <c r="BR259" s="219"/>
      <c r="BX259" s="597"/>
      <c r="BY259" s="597"/>
      <c r="BZ259" s="597"/>
      <c r="CA259" s="505"/>
      <c r="CY259" s="502"/>
      <c r="CZ259" s="502"/>
      <c r="DA259" s="555"/>
      <c r="DB259" s="499"/>
      <c r="DQ259" s="507"/>
      <c r="DR259" s="502"/>
      <c r="DS259" s="502"/>
      <c r="DT259" s="499"/>
      <c r="FA259" s="590"/>
      <c r="FB259" s="427"/>
      <c r="FC259" s="427"/>
      <c r="FD259" s="427"/>
      <c r="FJ259" s="502"/>
      <c r="FK259" s="502"/>
      <c r="FL259" s="502"/>
      <c r="FM259" s="499"/>
      <c r="GK259" s="502"/>
      <c r="GL259" s="502"/>
      <c r="GM259" s="502"/>
      <c r="GN259" s="499"/>
      <c r="HC259" s="412"/>
      <c r="HD259" s="168"/>
      <c r="HE259" s="168"/>
      <c r="HF259" s="414"/>
      <c r="HU259" s="502"/>
      <c r="HV259" s="502"/>
      <c r="HW259" s="502"/>
      <c r="HX259" s="499"/>
      <c r="IV259" s="3"/>
      <c r="IW259" s="3"/>
      <c r="IX259" s="117"/>
      <c r="IY259" s="219"/>
      <c r="JE259" s="560"/>
      <c r="JF259" s="597"/>
      <c r="JG259" s="597"/>
      <c r="JH259" s="505"/>
      <c r="JW259" s="502"/>
      <c r="JX259" s="502"/>
      <c r="JY259" s="555"/>
      <c r="JZ259" s="498"/>
      <c r="KA259" s="545"/>
      <c r="KF259" s="425"/>
      <c r="KG259" s="213"/>
      <c r="KH259" s="213"/>
      <c r="KI259" s="427"/>
      <c r="LP259" s="412"/>
      <c r="LQ259" s="168"/>
      <c r="LR259" s="168"/>
      <c r="LS259" s="414"/>
      <c r="MH259" s="502"/>
      <c r="MI259" s="502"/>
      <c r="MJ259" s="545"/>
      <c r="ML259" s="545"/>
      <c r="MN259" s="545"/>
      <c r="MQ259" s="502"/>
      <c r="MR259" s="502"/>
    </row>
    <row r="260" spans="1:363" ht="18">
      <c r="D260" s="72" t="s">
        <v>229</v>
      </c>
      <c r="G260" s="69">
        <v>7415</v>
      </c>
      <c r="H260" t="s">
        <v>2207</v>
      </c>
      <c r="M260" s="76" t="s">
        <v>2231</v>
      </c>
      <c r="P260" s="81">
        <v>22594</v>
      </c>
      <c r="Q260" t="s">
        <v>239</v>
      </c>
      <c r="R260" t="s">
        <v>2207</v>
      </c>
      <c r="V260" s="76" t="s">
        <v>2233</v>
      </c>
      <c r="Y260" s="81">
        <v>38876</v>
      </c>
      <c r="Z260" t="s">
        <v>263</v>
      </c>
      <c r="AA260" t="s">
        <v>2207</v>
      </c>
      <c r="AE260" s="76" t="s">
        <v>226</v>
      </c>
      <c r="AH260" s="69">
        <v>47875</v>
      </c>
      <c r="AI260" t="s">
        <v>401</v>
      </c>
      <c r="AJ260" t="s">
        <v>2207</v>
      </c>
      <c r="AN260" s="76" t="s">
        <v>1064</v>
      </c>
      <c r="AO260" s="10"/>
      <c r="AP260" s="1"/>
      <c r="AS260" s="268"/>
      <c r="AW260" s="72" t="s">
        <v>2983</v>
      </c>
      <c r="AZ260" s="131"/>
      <c r="BA260" s="460"/>
      <c r="BB260" s="509"/>
      <c r="BF260" s="268"/>
      <c r="BG260" s="11"/>
      <c r="BH260" s="11"/>
      <c r="BI260" s="218"/>
      <c r="BO260" s="268"/>
      <c r="BP260" s="11"/>
      <c r="BQ260" s="117"/>
      <c r="BR260" s="219"/>
      <c r="BX260" s="598"/>
      <c r="BY260" s="597"/>
      <c r="BZ260" s="597"/>
      <c r="CA260" s="505"/>
      <c r="CY260" s="509"/>
      <c r="CZ260" s="502"/>
      <c r="DA260" s="555"/>
      <c r="DB260" s="499"/>
      <c r="DQ260" s="502"/>
      <c r="DR260" s="502"/>
      <c r="DS260" s="502"/>
      <c r="DT260" s="499"/>
      <c r="FA260" s="550"/>
      <c r="FB260" s="427"/>
      <c r="FC260" s="427"/>
      <c r="FD260" s="427"/>
      <c r="FJ260" s="502"/>
      <c r="FK260" s="502"/>
      <c r="FL260" s="502"/>
      <c r="FM260" s="499"/>
      <c r="GK260" s="509"/>
      <c r="GL260" s="502"/>
      <c r="GM260" s="502"/>
      <c r="GN260" s="499"/>
      <c r="HC260" s="412"/>
      <c r="HD260" s="168"/>
      <c r="HE260" s="168"/>
      <c r="HF260" s="414"/>
      <c r="HU260" s="509"/>
      <c r="HV260" s="502"/>
      <c r="HW260" s="502"/>
      <c r="HX260" s="499"/>
      <c r="IV260" s="268"/>
      <c r="IW260" s="11"/>
      <c r="IX260" s="117"/>
      <c r="IY260" s="219"/>
      <c r="JE260" s="597"/>
      <c r="JF260" s="597"/>
      <c r="JG260" s="597"/>
      <c r="JH260" s="505"/>
      <c r="JW260" s="509"/>
      <c r="JX260" s="502"/>
      <c r="JY260" s="555"/>
      <c r="JZ260" s="498"/>
      <c r="KA260" s="545"/>
      <c r="KF260" s="426"/>
      <c r="KG260" s="213"/>
      <c r="KH260" s="213"/>
      <c r="KI260" s="427"/>
      <c r="LP260" s="412"/>
      <c r="LQ260" s="168"/>
      <c r="LR260" s="168"/>
      <c r="LS260" s="414"/>
      <c r="MH260" s="509"/>
      <c r="MI260" s="502"/>
      <c r="MJ260" s="545"/>
      <c r="ML260" s="545"/>
      <c r="MN260" s="545"/>
      <c r="MQ260" s="509"/>
      <c r="MR260" s="502"/>
    </row>
    <row r="261" spans="1:363" ht="18">
      <c r="D261" s="75" t="s">
        <v>25</v>
      </c>
      <c r="G261" s="69"/>
      <c r="H261" s="268"/>
      <c r="M261" s="75" t="s">
        <v>19</v>
      </c>
      <c r="P261" s="81"/>
      <c r="R261" s="268"/>
      <c r="V261" s="75" t="s">
        <v>181</v>
      </c>
      <c r="W261" s="3"/>
      <c r="X261" s="3"/>
      <c r="Y261" s="81"/>
      <c r="AA261" s="268"/>
      <c r="AE261" s="75" t="s">
        <v>19</v>
      </c>
      <c r="AH261" s="69"/>
      <c r="AJ261" s="268"/>
      <c r="AN261" s="75" t="s">
        <v>19</v>
      </c>
      <c r="AO261" s="10"/>
      <c r="AP261" s="1"/>
      <c r="AQ261" s="269">
        <v>52291.95000000007</v>
      </c>
      <c r="AR261" t="s">
        <v>2149</v>
      </c>
      <c r="AS261" s="277" t="s">
        <v>2208</v>
      </c>
      <c r="AW261" s="456" t="s">
        <v>143</v>
      </c>
      <c r="AX261" s="437"/>
      <c r="AY261" s="433"/>
      <c r="AZ261" s="269">
        <v>48424.437499999927</v>
      </c>
      <c r="BA261" s="616" t="s">
        <v>3445</v>
      </c>
      <c r="BB261" s="277" t="s">
        <v>2208</v>
      </c>
      <c r="BF261" s="11"/>
      <c r="BG261" s="11"/>
      <c r="BH261" s="11"/>
      <c r="BI261" s="218"/>
      <c r="BO261" s="3"/>
      <c r="BP261" s="11"/>
      <c r="BQ261" s="117"/>
      <c r="BR261" s="218"/>
      <c r="BX261" s="597"/>
      <c r="BY261" s="597"/>
      <c r="BZ261" s="597"/>
      <c r="CA261" s="505"/>
      <c r="CY261" s="502"/>
      <c r="CZ261" s="502"/>
      <c r="DA261" s="555"/>
      <c r="DB261" s="499"/>
      <c r="DQ261" s="502"/>
      <c r="DR261" s="502"/>
      <c r="DS261" s="502"/>
      <c r="DT261" s="499"/>
      <c r="FA261" s="590"/>
      <c r="FB261" s="427"/>
      <c r="FC261" s="427"/>
      <c r="FD261" s="427"/>
      <c r="FJ261" s="509"/>
      <c r="FK261" s="502"/>
      <c r="FL261" s="502"/>
      <c r="FM261" s="499"/>
      <c r="GK261" s="502"/>
      <c r="GL261" s="502"/>
      <c r="GM261" s="502"/>
      <c r="GN261" s="499"/>
      <c r="HC261" s="93"/>
      <c r="HD261" s="168"/>
      <c r="HE261" s="168"/>
      <c r="HF261" s="414"/>
      <c r="HU261" s="502"/>
      <c r="HV261" s="502"/>
      <c r="HW261" s="502"/>
      <c r="HX261" s="499"/>
      <c r="IV261" s="3"/>
      <c r="IW261" s="11"/>
      <c r="IX261" s="117"/>
      <c r="IY261" s="218"/>
      <c r="JE261" s="597"/>
      <c r="JF261" s="597"/>
      <c r="JG261" s="597"/>
      <c r="JH261" s="505"/>
      <c r="JW261" s="502"/>
      <c r="JX261" s="502"/>
      <c r="JY261" s="555"/>
      <c r="JZ261" s="498"/>
      <c r="KA261" s="545"/>
      <c r="KF261" s="425"/>
      <c r="KG261" s="213"/>
      <c r="KH261" s="213"/>
      <c r="KI261" s="427"/>
      <c r="LP261" s="93"/>
      <c r="LQ261" s="168"/>
      <c r="LR261" s="168"/>
      <c r="LS261" s="414"/>
      <c r="MH261" s="502"/>
      <c r="MI261" s="502"/>
      <c r="MJ261" s="545"/>
      <c r="ML261" s="545"/>
      <c r="MN261" s="545"/>
      <c r="MQ261" s="502"/>
      <c r="MR261" s="502"/>
    </row>
    <row r="262" spans="1:363" s="131" customFormat="1" ht="18">
      <c r="B262" s="66"/>
      <c r="C262" s="63"/>
      <c r="D262" s="76">
        <v>2015</v>
      </c>
      <c r="E262" s="1"/>
      <c r="F262"/>
      <c r="G262" s="69">
        <v>7405</v>
      </c>
      <c r="H262" s="277" t="s">
        <v>2208</v>
      </c>
      <c r="I262"/>
      <c r="J262"/>
      <c r="K262"/>
      <c r="L262" s="63"/>
      <c r="M262" s="76" t="s">
        <v>2232</v>
      </c>
      <c r="N262"/>
      <c r="O262"/>
      <c r="P262" s="81">
        <v>21470</v>
      </c>
      <c r="Q262" t="s">
        <v>240</v>
      </c>
      <c r="R262" s="277" t="s">
        <v>2208</v>
      </c>
      <c r="S262"/>
      <c r="T262"/>
      <c r="U262" s="63"/>
      <c r="V262" s="76" t="s">
        <v>225</v>
      </c>
      <c r="W262" s="3"/>
      <c r="X262" s="3"/>
      <c r="Y262" s="81">
        <v>38617</v>
      </c>
      <c r="Z262" t="s">
        <v>264</v>
      </c>
      <c r="AA262" s="277" t="s">
        <v>2208</v>
      </c>
      <c r="AB262"/>
      <c r="AC262"/>
      <c r="AD262" s="63"/>
      <c r="AE262" s="76" t="s">
        <v>227</v>
      </c>
      <c r="AF262"/>
      <c r="AG262"/>
      <c r="AH262" s="69">
        <v>46784</v>
      </c>
      <c r="AI262" t="s">
        <v>402</v>
      </c>
      <c r="AJ262" s="277" t="s">
        <v>2208</v>
      </c>
      <c r="AK262"/>
      <c r="AL262"/>
      <c r="AM262" s="63"/>
      <c r="AN262" s="76" t="s">
        <v>1064</v>
      </c>
      <c r="AO262" s="10"/>
      <c r="AP262" s="3"/>
      <c r="AQ262"/>
      <c r="AR262"/>
      <c r="AS262" s="268"/>
      <c r="AT262" s="29"/>
      <c r="AU262"/>
      <c r="AV262" s="271"/>
      <c r="AW262" s="72" t="s">
        <v>3515</v>
      </c>
      <c r="BB262" s="509"/>
      <c r="BC262" s="275"/>
      <c r="BE262" s="271"/>
      <c r="BF262" s="268"/>
      <c r="BG262" s="11"/>
      <c r="BH262" s="11"/>
      <c r="BI262" s="218"/>
      <c r="BN262" s="271"/>
      <c r="BO262" s="268"/>
      <c r="BP262" s="3"/>
      <c r="BQ262" s="117"/>
      <c r="BR262" s="219"/>
      <c r="BW262" s="271"/>
      <c r="BX262" s="598"/>
      <c r="BY262" s="597"/>
      <c r="BZ262" s="597"/>
      <c r="CA262" s="505"/>
      <c r="CC262" s="276"/>
      <c r="CD262" s="276"/>
      <c r="CE262" s="276"/>
      <c r="CF262" s="271"/>
      <c r="CO262" s="271"/>
      <c r="CX262" s="271"/>
      <c r="CY262" s="509"/>
      <c r="CZ262" s="502"/>
      <c r="DA262" s="555"/>
      <c r="DB262" s="499"/>
      <c r="DG262" s="271"/>
      <c r="DP262" s="271"/>
      <c r="DQ262" s="509"/>
      <c r="DR262" s="502"/>
      <c r="DS262" s="502"/>
      <c r="DT262" s="499"/>
      <c r="DY262" s="271"/>
      <c r="EH262" s="271"/>
      <c r="EQ262" s="271"/>
      <c r="EZ262" s="271"/>
      <c r="FA262" s="550"/>
      <c r="FB262" s="427"/>
      <c r="FC262" s="427"/>
      <c r="FD262" s="427"/>
      <c r="FI262" s="271"/>
      <c r="FJ262" s="502"/>
      <c r="FK262" s="502"/>
      <c r="FL262" s="502"/>
      <c r="FM262" s="499"/>
      <c r="FP262" s="274"/>
      <c r="FR262" s="271"/>
      <c r="GA262" s="271"/>
      <c r="GJ262" s="271"/>
      <c r="GK262" s="509"/>
      <c r="GL262" s="502"/>
      <c r="GM262" s="502"/>
      <c r="GN262" s="499"/>
      <c r="GS262" s="271"/>
      <c r="HB262" s="271"/>
      <c r="HC262" s="412"/>
      <c r="HD262" s="168"/>
      <c r="HE262" s="168"/>
      <c r="HF262" s="414"/>
      <c r="HK262" s="271"/>
      <c r="HT262" s="271"/>
      <c r="HU262" s="509"/>
      <c r="HV262" s="502"/>
      <c r="HW262" s="502"/>
      <c r="HX262" s="499"/>
      <c r="IC262" s="271"/>
      <c r="IL262" s="271"/>
      <c r="IU262" s="271"/>
      <c r="IV262" s="268"/>
      <c r="IW262" s="3"/>
      <c r="IX262" s="117"/>
      <c r="IY262" s="219"/>
      <c r="JD262" s="271"/>
      <c r="JE262" s="598"/>
      <c r="JF262" s="597"/>
      <c r="JG262" s="597"/>
      <c r="JH262" s="505"/>
      <c r="JM262" s="271"/>
      <c r="JV262" s="271"/>
      <c r="JW262" s="509"/>
      <c r="JX262" s="502"/>
      <c r="JY262" s="555"/>
      <c r="JZ262" s="498"/>
      <c r="KA262" s="545"/>
      <c r="KE262" s="271"/>
      <c r="KF262" s="426"/>
      <c r="KG262" s="213"/>
      <c r="KH262" s="213"/>
      <c r="KI262" s="427"/>
      <c r="KN262" s="271"/>
      <c r="KW262" s="271"/>
      <c r="LF262" s="271"/>
      <c r="LO262" s="271"/>
      <c r="LP262" s="412"/>
      <c r="LQ262" s="168"/>
      <c r="LR262" s="168"/>
      <c r="LS262" s="414"/>
      <c r="LX262" s="271"/>
      <c r="MG262" s="271"/>
      <c r="MH262" s="509"/>
      <c r="MI262" s="502"/>
      <c r="MJ262" s="545"/>
      <c r="ML262" s="545"/>
      <c r="MN262" s="545"/>
      <c r="MP262" s="271"/>
      <c r="MQ262" s="509"/>
      <c r="MR262" s="502"/>
      <c r="MY262" s="271"/>
    </row>
    <row r="263" spans="1:363" ht="18">
      <c r="D263" s="75" t="s">
        <v>9</v>
      </c>
      <c r="G263" s="69"/>
      <c r="H263" s="268"/>
      <c r="M263" s="62" t="s">
        <v>11</v>
      </c>
      <c r="P263" s="31"/>
      <c r="R263" s="268"/>
      <c r="V263" s="75" t="s">
        <v>33</v>
      </c>
      <c r="Y263" s="81"/>
      <c r="AA263" s="268"/>
      <c r="AE263" s="75" t="s">
        <v>6</v>
      </c>
      <c r="AG263" s="3"/>
      <c r="AH263" s="69"/>
      <c r="AJ263" s="268"/>
      <c r="AN263" s="60" t="s">
        <v>144</v>
      </c>
      <c r="AO263" s="10"/>
      <c r="AP263" s="1"/>
      <c r="AQ263" s="269">
        <v>51809.475000000079</v>
      </c>
      <c r="AR263" t="s">
        <v>2150</v>
      </c>
      <c r="AS263" s="277" t="s">
        <v>2209</v>
      </c>
      <c r="AW263" s="75" t="s">
        <v>33</v>
      </c>
      <c r="AX263" s="434"/>
      <c r="AY263" s="433"/>
      <c r="AZ263" s="269">
        <v>48170.512499999859</v>
      </c>
      <c r="BA263" s="616" t="s">
        <v>3446</v>
      </c>
      <c r="BB263" s="277" t="s">
        <v>2209</v>
      </c>
      <c r="BF263" s="268"/>
      <c r="BG263" s="11"/>
      <c r="BH263" s="11"/>
      <c r="BI263" s="218"/>
      <c r="BO263" s="268"/>
      <c r="BP263" s="3"/>
      <c r="BQ263" s="117"/>
      <c r="BR263" s="219"/>
      <c r="BX263" s="598"/>
      <c r="BY263" s="597"/>
      <c r="BZ263" s="597"/>
      <c r="CA263" s="505"/>
      <c r="CY263" s="509"/>
      <c r="CZ263" s="502"/>
      <c r="DA263" s="555"/>
      <c r="DB263" s="499"/>
      <c r="DQ263" s="502"/>
      <c r="DR263" s="502"/>
      <c r="DS263" s="502"/>
      <c r="DT263" s="499"/>
      <c r="FA263" s="550"/>
      <c r="FB263" s="427"/>
      <c r="FC263" s="427"/>
      <c r="FD263" s="427"/>
      <c r="FJ263" s="509"/>
      <c r="FK263" s="502"/>
      <c r="FL263" s="502"/>
      <c r="FM263" s="499"/>
      <c r="GK263" s="509"/>
      <c r="GL263" s="502"/>
      <c r="GM263" s="502"/>
      <c r="GN263" s="499"/>
      <c r="HC263" s="93"/>
      <c r="HD263" s="168"/>
      <c r="HE263" s="168"/>
      <c r="HF263" s="414"/>
      <c r="HU263" s="509"/>
      <c r="HV263" s="502"/>
      <c r="HW263" s="502"/>
      <c r="HX263" s="499"/>
      <c r="IV263" s="268"/>
      <c r="IW263" s="3"/>
      <c r="IX263" s="117"/>
      <c r="IY263" s="219"/>
      <c r="JE263" s="597"/>
      <c r="JF263" s="597"/>
      <c r="JG263" s="597"/>
      <c r="JH263" s="505"/>
      <c r="JW263" s="509"/>
      <c r="JX263" s="502"/>
      <c r="JY263" s="555"/>
      <c r="JZ263" s="498"/>
      <c r="KA263" s="545"/>
      <c r="KF263" s="426"/>
      <c r="KG263" s="213"/>
      <c r="KH263" s="213"/>
      <c r="KI263" s="427"/>
      <c r="LP263" s="93"/>
      <c r="LQ263" s="168"/>
      <c r="LR263" s="168"/>
      <c r="LS263" s="414"/>
      <c r="MH263" s="509"/>
      <c r="MI263" s="502"/>
      <c r="MJ263" s="545"/>
      <c r="ML263" s="545"/>
      <c r="MN263" s="545"/>
      <c r="MQ263" s="509"/>
      <c r="MR263" s="502"/>
    </row>
    <row r="264" spans="1:363" ht="18">
      <c r="D264" s="72" t="s">
        <v>229</v>
      </c>
      <c r="G264" s="69">
        <v>6409</v>
      </c>
      <c r="H264" s="277" t="s">
        <v>2209</v>
      </c>
      <c r="M264" s="73">
        <v>2016</v>
      </c>
      <c r="P264" s="81">
        <v>20964</v>
      </c>
      <c r="Q264" t="s">
        <v>241</v>
      </c>
      <c r="R264" s="277" t="s">
        <v>2209</v>
      </c>
      <c r="V264" s="76" t="s">
        <v>225</v>
      </c>
      <c r="Y264" s="81">
        <v>37578</v>
      </c>
      <c r="Z264" t="s">
        <v>267</v>
      </c>
      <c r="AA264" s="277" t="s">
        <v>2209</v>
      </c>
      <c r="AE264" s="76" t="s">
        <v>224</v>
      </c>
      <c r="AG264" s="3"/>
      <c r="AH264" s="69">
        <v>46214</v>
      </c>
      <c r="AI264" t="s">
        <v>403</v>
      </c>
      <c r="AJ264" s="277" t="s">
        <v>2209</v>
      </c>
      <c r="AN264" s="72" t="s">
        <v>1065</v>
      </c>
      <c r="AO264" s="10"/>
      <c r="AP264" s="1"/>
      <c r="AS264" s="268"/>
      <c r="AW264" s="76" t="s">
        <v>2987</v>
      </c>
      <c r="AZ264" s="131"/>
      <c r="BA264" s="460"/>
      <c r="BB264" s="509"/>
      <c r="BF264" s="11"/>
      <c r="BG264" s="11"/>
      <c r="BH264" s="11"/>
      <c r="BI264" s="218"/>
      <c r="BO264" s="3"/>
      <c r="BP264" s="11"/>
      <c r="BQ264" s="117"/>
      <c r="BR264" s="218"/>
      <c r="BX264" s="597"/>
      <c r="BY264" s="597"/>
      <c r="BZ264" s="597"/>
      <c r="CA264" s="505"/>
      <c r="CY264" s="502"/>
      <c r="CZ264" s="502"/>
      <c r="DA264" s="555"/>
      <c r="DB264" s="499"/>
      <c r="DQ264" s="509"/>
      <c r="DR264" s="502"/>
      <c r="DS264" s="502"/>
      <c r="DT264" s="499"/>
      <c r="FA264" s="590"/>
      <c r="FB264" s="427"/>
      <c r="FC264" s="427"/>
      <c r="FD264" s="427"/>
      <c r="FJ264" s="509"/>
      <c r="FK264" s="502"/>
      <c r="FL264" s="502"/>
      <c r="FM264" s="499"/>
      <c r="GK264" s="502"/>
      <c r="GL264" s="502"/>
      <c r="GM264" s="502"/>
      <c r="GN264" s="499"/>
      <c r="HC264" s="93"/>
      <c r="HD264" s="168"/>
      <c r="HE264" s="168"/>
      <c r="HF264" s="414"/>
      <c r="HU264" s="502"/>
      <c r="HV264" s="502"/>
      <c r="HW264" s="502"/>
      <c r="HX264" s="499"/>
      <c r="HY264" s="545"/>
      <c r="IV264" s="3"/>
      <c r="IW264" s="11"/>
      <c r="IX264" s="117"/>
      <c r="IY264" s="218"/>
      <c r="JE264" s="598"/>
      <c r="JF264" s="597"/>
      <c r="JG264" s="597"/>
      <c r="JH264" s="505"/>
      <c r="JW264" s="502"/>
      <c r="JX264" s="502"/>
      <c r="JY264" s="555"/>
      <c r="JZ264" s="498"/>
      <c r="KA264" s="545"/>
      <c r="KF264" s="425"/>
      <c r="KG264" s="213"/>
      <c r="KH264" s="213"/>
      <c r="KI264" s="427"/>
      <c r="LP264" s="93"/>
      <c r="LQ264" s="168"/>
      <c r="LR264" s="168"/>
      <c r="LS264" s="414"/>
      <c r="MH264" s="502"/>
      <c r="MI264" s="502"/>
      <c r="MJ264" s="545"/>
      <c r="ML264" s="545"/>
      <c r="MN264" s="545"/>
      <c r="MQ264" s="502"/>
      <c r="MR264" s="502"/>
      <c r="MS264" s="431"/>
    </row>
    <row r="265" spans="1:363" ht="18">
      <c r="D265" s="75" t="s">
        <v>19</v>
      </c>
      <c r="G265" s="69"/>
      <c r="H265" s="268"/>
      <c r="M265" s="75" t="s">
        <v>35</v>
      </c>
      <c r="N265" s="3"/>
      <c r="O265" s="3"/>
      <c r="P265" s="81"/>
      <c r="R265" s="268"/>
      <c r="V265" s="62" t="s">
        <v>6</v>
      </c>
      <c r="Y265" s="31"/>
      <c r="AA265" s="268"/>
      <c r="AE265" s="75" t="s">
        <v>27</v>
      </c>
      <c r="AH265" s="69"/>
      <c r="AJ265" s="268"/>
      <c r="AN265" s="75" t="s">
        <v>27</v>
      </c>
      <c r="AO265" s="4"/>
      <c r="AP265" s="1"/>
      <c r="AQ265" s="269">
        <v>51554.024999999943</v>
      </c>
      <c r="AR265" t="s">
        <v>2151</v>
      </c>
      <c r="AS265" t="s">
        <v>2210</v>
      </c>
      <c r="AW265" s="75" t="s">
        <v>39</v>
      </c>
      <c r="AX265" s="437"/>
      <c r="AY265" s="433"/>
      <c r="AZ265" s="269">
        <v>47133.962499999965</v>
      </c>
      <c r="BA265" s="616" t="s">
        <v>3447</v>
      </c>
      <c r="BB265" s="431" t="s">
        <v>2210</v>
      </c>
      <c r="BF265" s="11"/>
      <c r="BG265" s="11"/>
      <c r="BH265" s="11"/>
      <c r="BI265" s="218"/>
      <c r="BO265" s="3"/>
      <c r="BP265" s="3"/>
      <c r="BQ265" s="117"/>
      <c r="BR265" s="219"/>
      <c r="BX265" s="597"/>
      <c r="BY265" s="597"/>
      <c r="BZ265" s="599"/>
      <c r="CA265" s="505"/>
      <c r="CY265" s="502"/>
      <c r="CZ265" s="502"/>
      <c r="DA265" s="558"/>
      <c r="DB265" s="499"/>
      <c r="DQ265" s="509"/>
      <c r="DR265" s="502"/>
      <c r="DS265" s="502"/>
      <c r="DT265" s="499"/>
      <c r="FA265" s="590"/>
      <c r="FB265" s="427"/>
      <c r="FC265" s="427"/>
      <c r="FD265" s="427"/>
      <c r="FJ265" s="502"/>
      <c r="FK265" s="502"/>
      <c r="FL265" s="502"/>
      <c r="FM265" s="499"/>
      <c r="GK265" s="502"/>
      <c r="GL265" s="502"/>
      <c r="GM265" s="501"/>
      <c r="GN265" s="499"/>
      <c r="HC265" s="412"/>
      <c r="HD265" s="168"/>
      <c r="HE265" s="168"/>
      <c r="HF265" s="414"/>
      <c r="HU265" s="502"/>
      <c r="HV265" s="502"/>
      <c r="HW265" s="501"/>
      <c r="HX265" s="499"/>
      <c r="HY265" s="545"/>
      <c r="IV265" s="3"/>
      <c r="IW265" s="3"/>
      <c r="IX265" s="117"/>
      <c r="IY265" s="219"/>
      <c r="JE265" s="598"/>
      <c r="JF265" s="597"/>
      <c r="JG265" s="597"/>
      <c r="JH265" s="505"/>
      <c r="JW265" s="502"/>
      <c r="JX265" s="502"/>
      <c r="JY265" s="558"/>
      <c r="JZ265" s="498"/>
      <c r="KA265" s="545"/>
      <c r="KF265" s="425"/>
      <c r="KG265" s="213"/>
      <c r="KH265" s="213"/>
      <c r="KI265" s="427"/>
      <c r="LP265" s="412"/>
      <c r="LQ265" s="168"/>
      <c r="LR265" s="168"/>
      <c r="LS265" s="414"/>
      <c r="MH265" s="502"/>
      <c r="MI265" s="502"/>
      <c r="MJ265" s="545"/>
      <c r="ML265" s="545"/>
      <c r="MN265" s="545"/>
      <c r="MQ265" s="502"/>
      <c r="MR265" s="502"/>
    </row>
    <row r="266" spans="1:363" ht="18">
      <c r="D266" s="76">
        <v>2015</v>
      </c>
      <c r="G266" s="69">
        <v>6335</v>
      </c>
      <c r="H266" t="s">
        <v>2210</v>
      </c>
      <c r="M266" s="76" t="s">
        <v>2232</v>
      </c>
      <c r="N266" s="3"/>
      <c r="O266" s="3"/>
      <c r="P266" s="81">
        <v>20591</v>
      </c>
      <c r="Q266" t="s">
        <v>242</v>
      </c>
      <c r="R266" t="s">
        <v>2210</v>
      </c>
      <c r="V266" s="73" t="s">
        <v>2234</v>
      </c>
      <c r="Y266" s="81">
        <v>36631</v>
      </c>
      <c r="Z266" t="s">
        <v>265</v>
      </c>
      <c r="AA266" t="s">
        <v>2210</v>
      </c>
      <c r="AE266" s="76" t="s">
        <v>224</v>
      </c>
      <c r="AH266" s="69">
        <v>45938</v>
      </c>
      <c r="AI266" t="s">
        <v>404</v>
      </c>
      <c r="AJ266" t="s">
        <v>2210</v>
      </c>
      <c r="AN266" s="76" t="s">
        <v>1061</v>
      </c>
      <c r="AO266" s="10"/>
      <c r="AP266" s="1"/>
      <c r="AS266" s="11"/>
      <c r="AW266" s="76" t="s">
        <v>3514</v>
      </c>
      <c r="AZ266" s="131"/>
      <c r="BA266" s="460"/>
      <c r="BB266" s="438"/>
      <c r="BF266" s="11"/>
      <c r="BG266" s="11"/>
      <c r="BH266" s="11"/>
      <c r="BI266" s="218"/>
      <c r="BO266" s="11"/>
      <c r="BP266" s="11"/>
      <c r="BQ266" s="117"/>
      <c r="BR266" s="218"/>
      <c r="BX266" s="597"/>
      <c r="BY266" s="597"/>
      <c r="BZ266" s="597"/>
      <c r="CA266" s="505"/>
      <c r="CY266" s="502"/>
      <c r="CZ266" s="502"/>
      <c r="DA266" s="555"/>
      <c r="DB266" s="499"/>
      <c r="DQ266" s="502"/>
      <c r="DR266" s="502"/>
      <c r="DS266" s="502"/>
      <c r="DT266" s="499"/>
      <c r="FA266" s="590"/>
      <c r="FB266" s="427"/>
      <c r="FC266" s="427"/>
      <c r="FD266" s="427"/>
      <c r="FJ266" s="502"/>
      <c r="FK266" s="502"/>
      <c r="FL266" s="501"/>
      <c r="FM266" s="499"/>
      <c r="GK266" s="502"/>
      <c r="GL266" s="502"/>
      <c r="GM266" s="502"/>
      <c r="GN266" s="499"/>
      <c r="HC266" s="412"/>
      <c r="HD266" s="168"/>
      <c r="HE266" s="168"/>
      <c r="HF266" s="414"/>
      <c r="HU266" s="502"/>
      <c r="HV266" s="502"/>
      <c r="HW266" s="502"/>
      <c r="HX266" s="499"/>
      <c r="HY266" s="545"/>
      <c r="IV266" s="11"/>
      <c r="IW266" s="11"/>
      <c r="IX266" s="117"/>
      <c r="IY266" s="218"/>
      <c r="JE266" s="597"/>
      <c r="JF266" s="597"/>
      <c r="JG266" s="597"/>
      <c r="JH266" s="505"/>
      <c r="JW266" s="502"/>
      <c r="JX266" s="502"/>
      <c r="JY266" s="555"/>
      <c r="JZ266" s="498"/>
      <c r="KA266" s="545"/>
      <c r="KF266" s="425"/>
      <c r="KG266" s="213"/>
      <c r="KH266" s="213"/>
      <c r="KI266" s="427"/>
      <c r="LP266" s="412"/>
      <c r="LQ266" s="168"/>
      <c r="LR266" s="168"/>
      <c r="LS266" s="414"/>
      <c r="MH266" s="502"/>
      <c r="MI266" s="502"/>
      <c r="MJ266" s="545"/>
      <c r="ML266" s="545"/>
      <c r="MN266" s="545"/>
      <c r="MQ266" s="502"/>
      <c r="MR266" s="502"/>
    </row>
    <row r="267" spans="1:363" ht="18">
      <c r="D267" s="61" t="s">
        <v>184</v>
      </c>
      <c r="G267" s="69"/>
      <c r="H267" s="11"/>
      <c r="M267" s="62" t="s">
        <v>27</v>
      </c>
      <c r="P267" s="31"/>
      <c r="R267" s="11"/>
      <c r="V267" s="75" t="s">
        <v>19</v>
      </c>
      <c r="Y267" s="81"/>
      <c r="AA267" s="11"/>
      <c r="AE267" s="75" t="s">
        <v>15</v>
      </c>
      <c r="AH267" s="69"/>
      <c r="AJ267" s="11"/>
      <c r="AN267" s="75" t="s">
        <v>6</v>
      </c>
      <c r="AO267" s="10"/>
      <c r="AP267" s="1"/>
      <c r="AQ267" s="269">
        <v>51476.937500000087</v>
      </c>
      <c r="AR267" t="s">
        <v>2152</v>
      </c>
      <c r="AS267" s="277" t="s">
        <v>2211</v>
      </c>
      <c r="AW267" s="75" t="s">
        <v>9</v>
      </c>
      <c r="AX267" s="437"/>
      <c r="AY267" s="433"/>
      <c r="AZ267" s="269">
        <v>46647.224999999999</v>
      </c>
      <c r="BA267" s="616" t="s">
        <v>3448</v>
      </c>
      <c r="BB267" s="277" t="s">
        <v>2211</v>
      </c>
      <c r="BF267" s="268"/>
      <c r="BG267" s="11"/>
      <c r="BH267" s="11"/>
      <c r="BI267" s="218"/>
      <c r="BO267" s="268"/>
      <c r="BP267" s="3"/>
      <c r="BQ267" s="117"/>
      <c r="BR267" s="219"/>
      <c r="BX267" s="598"/>
      <c r="BY267" s="597"/>
      <c r="BZ267" s="597"/>
      <c r="CA267" s="505"/>
      <c r="CY267" s="509"/>
      <c r="CZ267" s="502"/>
      <c r="DA267" s="555"/>
      <c r="DB267" s="499"/>
      <c r="DQ267" s="502"/>
      <c r="DR267" s="502"/>
      <c r="DS267" s="501"/>
      <c r="DT267" s="499"/>
      <c r="FA267" s="550"/>
      <c r="FB267" s="427"/>
      <c r="FC267" s="427"/>
      <c r="FD267" s="427"/>
      <c r="FJ267" s="502"/>
      <c r="FK267" s="502"/>
      <c r="FL267" s="502"/>
      <c r="FM267" s="499"/>
      <c r="GK267" s="509"/>
      <c r="GL267" s="502"/>
      <c r="GM267" s="502"/>
      <c r="GN267" s="499"/>
      <c r="HC267" s="412"/>
      <c r="HD267" s="168"/>
      <c r="HE267" s="168"/>
      <c r="HF267" s="414"/>
      <c r="HU267" s="509"/>
      <c r="HV267" s="502"/>
      <c r="HW267" s="502"/>
      <c r="HX267" s="499"/>
      <c r="HY267" s="545"/>
      <c r="IV267" s="268"/>
      <c r="IW267" s="3"/>
      <c r="IX267" s="117"/>
      <c r="IY267" s="219"/>
      <c r="JE267" s="597"/>
      <c r="JF267" s="597"/>
      <c r="JG267" s="599"/>
      <c r="JH267" s="505"/>
      <c r="JW267" s="509"/>
      <c r="JX267" s="502"/>
      <c r="JY267" s="555"/>
      <c r="JZ267" s="498"/>
      <c r="KA267" s="545"/>
      <c r="KF267" s="426"/>
      <c r="KG267" s="213"/>
      <c r="KH267" s="213"/>
      <c r="KI267" s="427"/>
      <c r="LP267" s="412"/>
      <c r="LQ267" s="168"/>
      <c r="LR267" s="168"/>
      <c r="LS267" s="414"/>
      <c r="MH267" s="509"/>
      <c r="MI267" s="502"/>
      <c r="MJ267" s="545"/>
      <c r="ML267" s="545"/>
      <c r="MN267" s="545"/>
      <c r="MQ267" s="509"/>
      <c r="MR267" s="502"/>
    </row>
    <row r="268" spans="1:363" ht="18">
      <c r="D268" s="72">
        <v>2015</v>
      </c>
      <c r="G268" s="69">
        <v>5767</v>
      </c>
      <c r="H268" s="277" t="s">
        <v>2211</v>
      </c>
      <c r="M268" s="73">
        <v>2016</v>
      </c>
      <c r="P268" s="81">
        <v>20444</v>
      </c>
      <c r="Q268" t="s">
        <v>243</v>
      </c>
      <c r="R268" s="277" t="s">
        <v>2211</v>
      </c>
      <c r="V268" s="76" t="s">
        <v>225</v>
      </c>
      <c r="Y268" s="81">
        <v>36460</v>
      </c>
      <c r="Z268" t="s">
        <v>266</v>
      </c>
      <c r="AA268" s="277" t="s">
        <v>2211</v>
      </c>
      <c r="AE268" s="76" t="s">
        <v>226</v>
      </c>
      <c r="AH268" s="69">
        <v>44747</v>
      </c>
      <c r="AI268" t="s">
        <v>405</v>
      </c>
      <c r="AJ268" s="277" t="s">
        <v>2211</v>
      </c>
      <c r="AN268" s="76" t="s">
        <v>1061</v>
      </c>
      <c r="AO268" s="55"/>
      <c r="AP268" s="1"/>
      <c r="AS268" s="11"/>
      <c r="AW268" s="76" t="s">
        <v>3516</v>
      </c>
      <c r="AZ268" s="131"/>
      <c r="BA268" s="460"/>
      <c r="BB268" s="438"/>
      <c r="BF268" s="148"/>
      <c r="BG268" s="11"/>
      <c r="BH268" s="11"/>
      <c r="BI268" s="218"/>
      <c r="BO268" s="121"/>
      <c r="BP268" s="61"/>
      <c r="BQ268" s="61"/>
      <c r="BR268" s="282"/>
      <c r="BX268" s="560"/>
      <c r="BY268" s="597"/>
      <c r="BZ268" s="597"/>
      <c r="CA268" s="505"/>
      <c r="CY268" s="507"/>
      <c r="CZ268" s="513"/>
      <c r="DA268" s="513"/>
      <c r="DB268" s="511"/>
      <c r="DQ268" s="502"/>
      <c r="DR268" s="502"/>
      <c r="DS268" s="502"/>
      <c r="DT268" s="499"/>
      <c r="FA268" s="589"/>
      <c r="FB268" s="427"/>
      <c r="FC268" s="427"/>
      <c r="FD268" s="427"/>
      <c r="FJ268" s="509"/>
      <c r="FK268" s="502"/>
      <c r="FL268" s="502"/>
      <c r="FM268" s="499"/>
      <c r="GK268" s="507"/>
      <c r="GL268" s="502"/>
      <c r="GM268" s="502"/>
      <c r="GN268" s="499"/>
      <c r="HC268" s="93"/>
      <c r="HD268" s="168"/>
      <c r="HE268" s="168"/>
      <c r="HF268" s="414"/>
      <c r="HU268" s="507"/>
      <c r="HV268" s="502"/>
      <c r="HW268" s="502"/>
      <c r="HX268" s="499"/>
      <c r="HY268" s="545"/>
      <c r="IV268" s="121"/>
      <c r="IW268" s="61"/>
      <c r="IX268" s="61"/>
      <c r="IY268" s="282"/>
      <c r="JE268" s="597"/>
      <c r="JF268" s="597"/>
      <c r="JG268" s="597"/>
      <c r="JH268" s="505"/>
      <c r="JW268" s="507"/>
      <c r="JX268" s="513"/>
      <c r="JY268" s="513"/>
      <c r="JZ268" s="498"/>
      <c r="KA268" s="545"/>
      <c r="KF268" s="413"/>
      <c r="KG268" s="213"/>
      <c r="KH268" s="213"/>
      <c r="KI268" s="427"/>
      <c r="LP268" s="93"/>
      <c r="LQ268" s="168"/>
      <c r="LR268" s="168"/>
      <c r="LS268" s="414"/>
      <c r="MH268" s="507"/>
      <c r="MI268" s="513"/>
      <c r="MJ268" s="545"/>
      <c r="ML268" s="545"/>
      <c r="MN268" s="545"/>
      <c r="MQ268" s="507"/>
      <c r="MR268" s="513"/>
    </row>
    <row r="269" spans="1:363" ht="18">
      <c r="D269" s="75" t="s">
        <v>33</v>
      </c>
      <c r="G269" s="69"/>
      <c r="H269" s="11"/>
      <c r="M269" s="75" t="s">
        <v>33</v>
      </c>
      <c r="P269" s="81"/>
      <c r="R269" s="11"/>
      <c r="V269" s="62" t="s">
        <v>27</v>
      </c>
      <c r="Y269" s="31"/>
      <c r="AA269" s="11"/>
      <c r="AE269" s="75" t="s">
        <v>29</v>
      </c>
      <c r="AH269" s="69"/>
      <c r="AJ269" s="11"/>
      <c r="AN269" s="75" t="s">
        <v>37</v>
      </c>
      <c r="AO269" s="10"/>
      <c r="AP269" s="1"/>
      <c r="AQ269" s="269">
        <v>50235.300000000112</v>
      </c>
      <c r="AR269" t="s">
        <v>2153</v>
      </c>
      <c r="AS269" s="3" t="s">
        <v>2212</v>
      </c>
      <c r="AW269" s="75" t="s">
        <v>19</v>
      </c>
      <c r="AX269" s="439"/>
      <c r="AY269" s="433"/>
      <c r="AZ269" s="269">
        <v>46588.875000000022</v>
      </c>
      <c r="BA269" s="616" t="s">
        <v>3449</v>
      </c>
      <c r="BB269" s="433" t="s">
        <v>2212</v>
      </c>
      <c r="BF269" s="148"/>
      <c r="BG269" s="11"/>
      <c r="BH269" s="11"/>
      <c r="BI269" s="218"/>
      <c r="BO269" s="121"/>
      <c r="BP269" s="61"/>
      <c r="BQ269" s="61"/>
      <c r="BR269" s="282"/>
      <c r="BX269" s="560"/>
      <c r="BY269" s="597"/>
      <c r="BZ269" s="597"/>
      <c r="CA269" s="505"/>
      <c r="CY269" s="507"/>
      <c r="CZ269" s="513"/>
      <c r="DA269" s="513"/>
      <c r="DB269" s="511"/>
      <c r="DQ269" s="509"/>
      <c r="DR269" s="502"/>
      <c r="DS269" s="502"/>
      <c r="DT269" s="499"/>
      <c r="FA269" s="589"/>
      <c r="FB269" s="427"/>
      <c r="FC269" s="427"/>
      <c r="FD269" s="427"/>
      <c r="FJ269" s="507"/>
      <c r="FK269" s="502"/>
      <c r="FL269" s="502"/>
      <c r="FM269" s="499"/>
      <c r="GK269" s="507"/>
      <c r="GL269" s="502"/>
      <c r="GM269" s="502"/>
      <c r="GN269" s="499"/>
      <c r="HC269" s="413"/>
      <c r="HD269" s="168"/>
      <c r="HE269" s="168"/>
      <c r="HF269" s="414"/>
      <c r="HU269" s="507"/>
      <c r="HV269" s="502"/>
      <c r="HW269" s="502"/>
      <c r="HX269" s="499"/>
      <c r="HY269" s="545"/>
      <c r="IV269" s="121"/>
      <c r="IW269" s="61"/>
      <c r="IX269" s="61"/>
      <c r="IY269" s="282"/>
      <c r="JE269" s="598"/>
      <c r="JF269" s="597"/>
      <c r="JG269" s="597"/>
      <c r="JH269" s="505"/>
      <c r="JW269" s="507"/>
      <c r="JX269" s="513"/>
      <c r="JY269" s="513"/>
      <c r="JZ269" s="498"/>
      <c r="KA269" s="545"/>
      <c r="KF269" s="413"/>
      <c r="KG269" s="213"/>
      <c r="KH269" s="213"/>
      <c r="KI269" s="427"/>
      <c r="LP269" s="422"/>
      <c r="LQ269" s="168"/>
      <c r="LR269" s="168"/>
      <c r="LS269" s="414"/>
      <c r="MH269" s="507"/>
      <c r="MI269" s="513"/>
      <c r="MJ269" s="545"/>
      <c r="ML269" s="545"/>
      <c r="MN269" s="545"/>
      <c r="MQ269" s="507"/>
      <c r="MR269" s="513"/>
    </row>
    <row r="270" spans="1:363" ht="18">
      <c r="D270" s="76">
        <v>2015</v>
      </c>
      <c r="G270" s="69">
        <v>3437</v>
      </c>
      <c r="H270" s="3" t="s">
        <v>2212</v>
      </c>
      <c r="M270" s="76" t="s">
        <v>2232</v>
      </c>
      <c r="P270" s="81">
        <v>20013</v>
      </c>
      <c r="Q270" t="s">
        <v>244</v>
      </c>
      <c r="R270" s="3" t="s">
        <v>2212</v>
      </c>
      <c r="V270" s="73" t="s">
        <v>2234</v>
      </c>
      <c r="Y270" s="81">
        <v>35242</v>
      </c>
      <c r="Z270" t="s">
        <v>268</v>
      </c>
      <c r="AA270" s="3" t="s">
        <v>2212</v>
      </c>
      <c r="AE270" s="76" t="s">
        <v>224</v>
      </c>
      <c r="AH270" s="69">
        <v>44411</v>
      </c>
      <c r="AI270" t="s">
        <v>406</v>
      </c>
      <c r="AJ270" s="3" t="s">
        <v>2212</v>
      </c>
      <c r="AN270" s="76" t="s">
        <v>1064</v>
      </c>
      <c r="AO270" s="4"/>
      <c r="AP270" s="1"/>
      <c r="AS270" s="11"/>
      <c r="AW270" s="76" t="s">
        <v>2987</v>
      </c>
      <c r="AZ270" s="131"/>
      <c r="BA270" s="460"/>
      <c r="BB270" s="438"/>
      <c r="BF270" s="11"/>
      <c r="BG270" s="11"/>
      <c r="BH270" s="11"/>
      <c r="BI270" s="218"/>
      <c r="BO270" s="3"/>
      <c r="BP270" s="155"/>
      <c r="BQ270" s="117"/>
      <c r="BR270" s="219"/>
      <c r="BX270" s="597"/>
      <c r="BY270" s="597"/>
      <c r="BZ270" s="597"/>
      <c r="CA270" s="505"/>
      <c r="CY270" s="502"/>
      <c r="CZ270" s="502"/>
      <c r="DA270" s="555"/>
      <c r="DB270" s="499"/>
      <c r="DQ270" s="507"/>
      <c r="DR270" s="502"/>
      <c r="DS270" s="502"/>
      <c r="DT270" s="499"/>
      <c r="FA270" s="590"/>
      <c r="FB270" s="427"/>
      <c r="FC270" s="427"/>
      <c r="FD270" s="427"/>
      <c r="FJ270" s="507"/>
      <c r="FK270" s="502"/>
      <c r="FL270" s="502"/>
      <c r="FM270" s="499"/>
      <c r="GK270" s="502"/>
      <c r="GL270" s="502"/>
      <c r="GM270" s="502"/>
      <c r="GN270" s="499"/>
      <c r="HC270" s="413"/>
      <c r="HD270" s="168"/>
      <c r="HE270" s="168"/>
      <c r="HF270" s="414"/>
      <c r="HU270" s="502"/>
      <c r="HV270" s="502"/>
      <c r="HW270" s="502"/>
      <c r="HX270" s="499"/>
      <c r="HY270" s="545"/>
      <c r="IV270" s="3"/>
      <c r="IW270" s="155"/>
      <c r="IX270" s="117"/>
      <c r="IY270" s="219"/>
      <c r="JE270" s="560"/>
      <c r="JF270" s="597"/>
      <c r="JG270" s="597"/>
      <c r="JH270" s="505"/>
      <c r="JW270" s="502"/>
      <c r="JX270" s="502"/>
      <c r="JY270" s="555"/>
      <c r="JZ270" s="498"/>
      <c r="KA270" s="545"/>
      <c r="KF270" s="425"/>
      <c r="KG270" s="213"/>
      <c r="KH270" s="213"/>
      <c r="KI270" s="427"/>
      <c r="LP270" s="422"/>
      <c r="LQ270" s="168"/>
      <c r="LR270" s="168"/>
      <c r="LS270" s="414"/>
      <c r="MH270" s="502"/>
      <c r="MI270" s="502"/>
      <c r="MJ270" s="545"/>
      <c r="ML270" s="545"/>
      <c r="MN270" s="545"/>
      <c r="MQ270" s="502"/>
      <c r="MR270" s="502"/>
    </row>
    <row r="271" spans="1:363" ht="18">
      <c r="D271" s="75" t="s">
        <v>37</v>
      </c>
      <c r="G271" s="69"/>
      <c r="H271" s="11"/>
      <c r="M271" s="62" t="s">
        <v>23</v>
      </c>
      <c r="P271" s="31"/>
      <c r="R271" s="11"/>
      <c r="V271" s="62" t="s">
        <v>23</v>
      </c>
      <c r="Y271" s="31"/>
      <c r="AA271" s="11"/>
      <c r="AE271" s="75" t="s">
        <v>37</v>
      </c>
      <c r="AH271" s="69"/>
      <c r="AJ271" s="11"/>
      <c r="AN271" s="61" t="s">
        <v>142</v>
      </c>
      <c r="AO271" s="10"/>
      <c r="AP271" s="1"/>
      <c r="AQ271" s="269">
        <v>49138.3</v>
      </c>
      <c r="AR271" t="s">
        <v>2154</v>
      </c>
      <c r="AS271" s="3" t="s">
        <v>2213</v>
      </c>
      <c r="AW271" s="75" t="s">
        <v>6</v>
      </c>
      <c r="AX271" s="437"/>
      <c r="AY271" s="433"/>
      <c r="AZ271" s="269">
        <v>45735.55000000009</v>
      </c>
      <c r="BA271" s="616" t="s">
        <v>3450</v>
      </c>
      <c r="BB271" s="433" t="s">
        <v>2213</v>
      </c>
      <c r="BF271" s="11"/>
      <c r="BG271" s="11"/>
      <c r="BH271" s="11"/>
      <c r="BI271" s="218"/>
      <c r="BO271" s="3"/>
      <c r="BP271" s="155"/>
      <c r="BQ271" s="117"/>
      <c r="BR271" s="218"/>
      <c r="BX271" s="597"/>
      <c r="BY271" s="597"/>
      <c r="BZ271" s="597"/>
      <c r="CA271" s="505"/>
      <c r="CY271" s="502"/>
      <c r="CZ271" s="502"/>
      <c r="DA271" s="555"/>
      <c r="DB271" s="499"/>
      <c r="DQ271" s="507"/>
      <c r="DR271" s="502"/>
      <c r="DS271" s="502"/>
      <c r="DT271" s="499"/>
      <c r="FA271" s="590"/>
      <c r="FB271" s="427"/>
      <c r="FC271" s="427"/>
      <c r="FD271" s="427"/>
      <c r="FJ271" s="502"/>
      <c r="FK271" s="502"/>
      <c r="FL271" s="502"/>
      <c r="FM271" s="499"/>
      <c r="GK271" s="502"/>
      <c r="GL271" s="502"/>
      <c r="GM271" s="502"/>
      <c r="GN271" s="499"/>
      <c r="HC271" s="412"/>
      <c r="HD271" s="168"/>
      <c r="HE271" s="168"/>
      <c r="HF271" s="414"/>
      <c r="HU271" s="502"/>
      <c r="HV271" s="502"/>
      <c r="HW271" s="502"/>
      <c r="HX271" s="499"/>
      <c r="IV271" s="3"/>
      <c r="IW271" s="155"/>
      <c r="IX271" s="117"/>
      <c r="IY271" s="218"/>
      <c r="JE271" s="560"/>
      <c r="JF271" s="597"/>
      <c r="JG271" s="597"/>
      <c r="JH271" s="505"/>
      <c r="JW271" s="502"/>
      <c r="JX271" s="502"/>
      <c r="JY271" s="555"/>
      <c r="JZ271" s="498"/>
      <c r="KA271" s="545"/>
      <c r="KF271" s="425"/>
      <c r="KG271" s="213"/>
      <c r="KH271" s="213"/>
      <c r="KI271" s="427"/>
      <c r="LP271" s="412"/>
      <c r="LQ271" s="168"/>
      <c r="LR271" s="168"/>
      <c r="LS271" s="414"/>
      <c r="MH271" s="502"/>
      <c r="MI271" s="502"/>
      <c r="MJ271" s="545"/>
      <c r="ML271" s="545"/>
      <c r="MN271" s="545"/>
      <c r="MQ271" s="502"/>
      <c r="MR271" s="502"/>
    </row>
    <row r="272" spans="1:363" ht="18">
      <c r="D272" s="76">
        <v>2015</v>
      </c>
      <c r="G272" s="69">
        <v>2966</v>
      </c>
      <c r="H272" s="3" t="s">
        <v>2213</v>
      </c>
      <c r="M272" s="73">
        <v>2016</v>
      </c>
      <c r="P272" s="81">
        <v>18558</v>
      </c>
      <c r="Q272" t="s">
        <v>245</v>
      </c>
      <c r="R272" s="3" t="s">
        <v>2213</v>
      </c>
      <c r="V272" s="73" t="s">
        <v>2234</v>
      </c>
      <c r="Y272" s="81">
        <v>34109</v>
      </c>
      <c r="Z272" t="s">
        <v>269</v>
      </c>
      <c r="AA272" s="3" t="s">
        <v>2213</v>
      </c>
      <c r="AE272" s="76" t="s">
        <v>227</v>
      </c>
      <c r="AH272" s="69">
        <v>43466</v>
      </c>
      <c r="AI272" t="s">
        <v>407</v>
      </c>
      <c r="AJ272" s="3" t="s">
        <v>2213</v>
      </c>
      <c r="AN272" s="72" t="s">
        <v>1065</v>
      </c>
      <c r="AO272" s="10"/>
      <c r="AP272" s="1"/>
      <c r="AS272" s="11"/>
      <c r="AW272" s="76" t="s">
        <v>2984</v>
      </c>
      <c r="AZ272" s="131"/>
      <c r="BA272" s="460"/>
      <c r="BB272" s="438"/>
      <c r="BF272" s="28"/>
      <c r="BG272" s="11"/>
      <c r="BH272" s="11"/>
      <c r="BI272" s="218"/>
      <c r="BP272" s="3"/>
      <c r="BQ272" s="117"/>
      <c r="BR272" s="219"/>
      <c r="BX272" s="600"/>
      <c r="BY272" s="597"/>
      <c r="BZ272" s="597"/>
      <c r="CA272" s="505"/>
      <c r="CY272" s="557"/>
      <c r="CZ272" s="502"/>
      <c r="DA272" s="555"/>
      <c r="DB272" s="499"/>
      <c r="DQ272" s="502"/>
      <c r="DR272" s="502"/>
      <c r="DS272" s="502"/>
      <c r="DT272" s="499"/>
      <c r="FA272" s="590"/>
      <c r="FB272" s="427"/>
      <c r="FC272" s="427"/>
      <c r="FD272" s="427"/>
      <c r="FJ272" s="502"/>
      <c r="FK272" s="502"/>
      <c r="FL272" s="502"/>
      <c r="FM272" s="499"/>
      <c r="GK272" s="557"/>
      <c r="GL272" s="502"/>
      <c r="GM272" s="502"/>
      <c r="GN272" s="499"/>
      <c r="HC272" s="412"/>
      <c r="HD272" s="168"/>
      <c r="HE272" s="168"/>
      <c r="HF272" s="414"/>
      <c r="HU272" s="557"/>
      <c r="HV272" s="502"/>
      <c r="HW272" s="502"/>
      <c r="HX272" s="499"/>
      <c r="IW272" s="3"/>
      <c r="IX272" s="117"/>
      <c r="IY272" s="219"/>
      <c r="JE272" s="597"/>
      <c r="JF272" s="597"/>
      <c r="JG272" s="597"/>
      <c r="JH272" s="505"/>
      <c r="JW272" s="557"/>
      <c r="JX272" s="502"/>
      <c r="JY272" s="555"/>
      <c r="JZ272" s="498"/>
      <c r="KA272" s="545"/>
      <c r="KF272" s="425"/>
      <c r="KG272" s="213"/>
      <c r="KH272" s="213"/>
      <c r="KI272" s="427"/>
      <c r="LP272" s="412"/>
      <c r="LQ272" s="168"/>
      <c r="LR272" s="168"/>
      <c r="LS272" s="414"/>
      <c r="MH272" s="557"/>
      <c r="MI272" s="502"/>
      <c r="MJ272" s="545"/>
      <c r="ML272" s="545"/>
      <c r="MN272" s="545"/>
      <c r="MQ272" s="557"/>
      <c r="MR272" s="502"/>
    </row>
    <row r="273" spans="1:357" ht="18">
      <c r="M273" s="75" t="s">
        <v>37</v>
      </c>
      <c r="P273" s="81"/>
      <c r="R273" s="11"/>
      <c r="V273" s="75" t="s">
        <v>35</v>
      </c>
      <c r="W273" s="3"/>
      <c r="X273" s="3"/>
      <c r="Y273" s="81"/>
      <c r="AA273" s="11"/>
      <c r="AE273" s="75" t="s">
        <v>35</v>
      </c>
      <c r="AH273" s="69"/>
      <c r="AJ273" s="11"/>
      <c r="AN273" s="60" t="s">
        <v>143</v>
      </c>
      <c r="AO273" s="10"/>
      <c r="AP273" s="3"/>
      <c r="AQ273" s="269">
        <v>48852.549999999967</v>
      </c>
      <c r="AR273" t="s">
        <v>2155</v>
      </c>
      <c r="AS273" s="277" t="s">
        <v>2214</v>
      </c>
      <c r="AW273" s="75" t="s">
        <v>37</v>
      </c>
      <c r="AX273" s="437"/>
      <c r="AY273" s="433"/>
      <c r="AZ273" s="269">
        <v>44816.712500000096</v>
      </c>
      <c r="BA273" s="616" t="s">
        <v>3451</v>
      </c>
      <c r="BB273" s="277" t="s">
        <v>2214</v>
      </c>
      <c r="BF273" s="11"/>
      <c r="BG273" s="11"/>
      <c r="BH273" s="11"/>
      <c r="BI273" s="218"/>
      <c r="BO273" s="11"/>
      <c r="BP273" s="11"/>
      <c r="BQ273" s="117"/>
      <c r="BR273" s="218"/>
      <c r="BX273" s="597"/>
      <c r="BY273" s="597"/>
      <c r="BZ273" s="597"/>
      <c r="CA273" s="505"/>
      <c r="CY273" s="502"/>
      <c r="CZ273" s="502"/>
      <c r="DA273" s="555"/>
      <c r="DB273" s="499"/>
      <c r="DQ273" s="502"/>
      <c r="DR273" s="502"/>
      <c r="DS273" s="502"/>
      <c r="DT273" s="499"/>
      <c r="FA273" s="590"/>
      <c r="FB273" s="427"/>
      <c r="FC273" s="427"/>
      <c r="FD273" s="427"/>
      <c r="FJ273" s="557"/>
      <c r="FK273" s="502"/>
      <c r="FL273" s="502"/>
      <c r="FM273" s="499"/>
      <c r="GK273" s="502"/>
      <c r="GL273" s="502"/>
      <c r="GM273" s="502"/>
      <c r="GN273" s="499"/>
      <c r="HC273" s="412"/>
      <c r="HD273" s="168"/>
      <c r="HE273" s="168"/>
      <c r="HF273" s="414"/>
      <c r="HU273" s="502"/>
      <c r="HV273" s="502"/>
      <c r="HW273" s="502"/>
      <c r="HX273" s="499"/>
      <c r="IV273" s="11"/>
      <c r="IW273" s="11"/>
      <c r="IX273" s="117"/>
      <c r="IY273" s="218"/>
      <c r="JE273" s="597"/>
      <c r="JF273" s="597"/>
      <c r="JG273" s="597"/>
      <c r="JH273" s="505"/>
      <c r="JW273" s="502"/>
      <c r="JX273" s="502"/>
      <c r="JY273" s="555"/>
      <c r="JZ273" s="498"/>
      <c r="KA273" s="545"/>
      <c r="KF273" s="425"/>
      <c r="KG273" s="213"/>
      <c r="KH273" s="213"/>
      <c r="KI273" s="427"/>
      <c r="LP273" s="412"/>
      <c r="LQ273" s="168"/>
      <c r="LR273" s="168"/>
      <c r="LS273" s="414"/>
      <c r="MH273" s="502"/>
      <c r="MI273" s="502"/>
      <c r="MJ273" s="545"/>
      <c r="ML273" s="545"/>
      <c r="MN273" s="545"/>
      <c r="MQ273" s="502"/>
      <c r="MR273" s="502"/>
    </row>
    <row r="274" spans="1:357" ht="18">
      <c r="M274" s="76" t="s">
        <v>2232</v>
      </c>
      <c r="P274" s="81">
        <v>17409</v>
      </c>
      <c r="Q274" t="s">
        <v>246</v>
      </c>
      <c r="R274" s="277" t="s">
        <v>2214</v>
      </c>
      <c r="V274" s="76" t="s">
        <v>225</v>
      </c>
      <c r="W274" s="3"/>
      <c r="X274" s="3"/>
      <c r="Y274" s="81">
        <v>34039</v>
      </c>
      <c r="Z274" t="s">
        <v>270</v>
      </c>
      <c r="AA274" s="277" t="s">
        <v>2214</v>
      </c>
      <c r="AE274" s="76" t="s">
        <v>227</v>
      </c>
      <c r="AH274" s="69">
        <v>43433</v>
      </c>
      <c r="AI274" t="s">
        <v>408</v>
      </c>
      <c r="AJ274" s="277" t="s">
        <v>2214</v>
      </c>
      <c r="AN274" s="72" t="s">
        <v>1065</v>
      </c>
      <c r="AO274" s="11"/>
      <c r="AP274" s="11"/>
      <c r="AS274" s="3"/>
      <c r="AW274" s="76" t="s">
        <v>2987</v>
      </c>
      <c r="AZ274" s="131"/>
      <c r="BA274" s="460"/>
      <c r="BB274" s="433"/>
      <c r="BF274" s="148"/>
      <c r="BG274" s="11"/>
      <c r="BH274" s="11"/>
      <c r="BI274" s="218"/>
      <c r="BO274" s="121"/>
      <c r="BP274" s="61"/>
      <c r="BQ274" s="61"/>
      <c r="BR274" s="282"/>
      <c r="BX274" s="560"/>
      <c r="BY274" s="597"/>
      <c r="BZ274" s="597"/>
      <c r="CA274" s="505"/>
      <c r="CY274" s="507"/>
      <c r="CZ274" s="513"/>
      <c r="DA274" s="513"/>
      <c r="DB274" s="511"/>
      <c r="DQ274" s="557"/>
      <c r="DR274" s="502"/>
      <c r="DS274" s="502"/>
      <c r="DT274" s="499"/>
      <c r="FA274" s="589"/>
      <c r="FB274" s="427"/>
      <c r="FC274" s="427"/>
      <c r="FD274" s="427"/>
      <c r="FJ274" s="502"/>
      <c r="FK274" s="502"/>
      <c r="FL274" s="502"/>
      <c r="FM274" s="499"/>
      <c r="GK274" s="507"/>
      <c r="GL274" s="502"/>
      <c r="GM274" s="502"/>
      <c r="GN274" s="499"/>
      <c r="HC274" s="412"/>
      <c r="HD274" s="168"/>
      <c r="HE274" s="168"/>
      <c r="HF274" s="414"/>
      <c r="HU274" s="507"/>
      <c r="HV274" s="502"/>
      <c r="HW274" s="502"/>
      <c r="HX274" s="499"/>
      <c r="IV274" s="121"/>
      <c r="IW274" s="61"/>
      <c r="IX274" s="61"/>
      <c r="IY274" s="282"/>
      <c r="JE274" s="600"/>
      <c r="JF274" s="597"/>
      <c r="JG274" s="597"/>
      <c r="JH274" s="505"/>
      <c r="JW274" s="507"/>
      <c r="JX274" s="513"/>
      <c r="JY274" s="513"/>
      <c r="JZ274" s="498"/>
      <c r="KA274" s="545"/>
      <c r="KF274" s="413"/>
      <c r="KG274" s="213"/>
      <c r="KH274" s="213"/>
      <c r="KI274" s="427"/>
      <c r="LP274" s="412"/>
      <c r="LQ274" s="168"/>
      <c r="LR274" s="168"/>
      <c r="LS274" s="414"/>
      <c r="MH274" s="507"/>
      <c r="MI274" s="513"/>
      <c r="MJ274" s="545"/>
      <c r="ML274" s="545"/>
      <c r="MN274" s="545"/>
      <c r="MQ274" s="507"/>
      <c r="MR274" s="513"/>
    </row>
    <row r="275" spans="1:357" ht="18">
      <c r="D275" s="121"/>
      <c r="E275" s="61"/>
      <c r="F275" s="61"/>
      <c r="G275" s="282"/>
      <c r="M275" s="62" t="s">
        <v>6</v>
      </c>
      <c r="P275" s="31"/>
      <c r="R275" s="3"/>
      <c r="V275" s="75" t="s">
        <v>37</v>
      </c>
      <c r="Y275" s="81"/>
      <c r="AA275" s="3"/>
      <c r="AE275" s="60" t="s">
        <v>144</v>
      </c>
      <c r="AH275" s="69"/>
      <c r="AJ275" s="3"/>
      <c r="AN275" s="75" t="s">
        <v>23</v>
      </c>
      <c r="AO275" s="11"/>
      <c r="AP275" s="11"/>
      <c r="AQ275" s="269">
        <v>47012.825000000033</v>
      </c>
      <c r="AR275" t="s">
        <v>2156</v>
      </c>
      <c r="AS275" s="3" t="s">
        <v>2215</v>
      </c>
      <c r="AW275" s="75" t="s">
        <v>27</v>
      </c>
      <c r="AX275" s="434"/>
      <c r="AY275" s="433"/>
      <c r="AZ275" s="269">
        <v>44328.012499999939</v>
      </c>
      <c r="BA275" s="616" t="s">
        <v>3452</v>
      </c>
      <c r="BB275" s="433" t="s">
        <v>2215</v>
      </c>
      <c r="BF275" s="148"/>
      <c r="BG275" s="11"/>
      <c r="BH275" s="11"/>
      <c r="BI275" s="218"/>
      <c r="BO275" s="121"/>
      <c r="BP275" s="61"/>
      <c r="BQ275" s="61"/>
      <c r="BR275" s="282"/>
      <c r="BX275" s="560"/>
      <c r="BY275" s="597"/>
      <c r="BZ275" s="597"/>
      <c r="CA275" s="505"/>
      <c r="CY275" s="507"/>
      <c r="CZ275" s="513"/>
      <c r="DA275" s="513"/>
      <c r="DB275" s="511"/>
      <c r="DQ275" s="502"/>
      <c r="DR275" s="502"/>
      <c r="DS275" s="502"/>
      <c r="DT275" s="499"/>
      <c r="FA275" s="589"/>
      <c r="FB275" s="427"/>
      <c r="FC275" s="427"/>
      <c r="FD275" s="427"/>
      <c r="FJ275" s="507"/>
      <c r="FK275" s="502"/>
      <c r="FL275" s="502"/>
      <c r="FM275" s="499"/>
      <c r="GK275" s="507"/>
      <c r="GL275" s="502"/>
      <c r="GM275" s="502"/>
      <c r="GN275" s="499"/>
      <c r="HC275" s="413"/>
      <c r="HD275" s="168"/>
      <c r="HE275" s="168"/>
      <c r="HF275" s="414"/>
      <c r="HU275" s="507"/>
      <c r="HV275" s="502"/>
      <c r="HW275" s="502"/>
      <c r="HX275" s="499"/>
      <c r="IV275" s="121"/>
      <c r="IW275" s="61"/>
      <c r="IX275" s="61"/>
      <c r="IY275" s="282"/>
      <c r="JE275" s="597"/>
      <c r="JF275" s="597"/>
      <c r="JG275" s="597"/>
      <c r="JH275" s="505"/>
      <c r="JW275" s="507"/>
      <c r="JX275" s="513"/>
      <c r="JY275" s="513"/>
      <c r="JZ275" s="498"/>
      <c r="KA275" s="545"/>
      <c r="KF275" s="413"/>
      <c r="KG275" s="213"/>
      <c r="KH275" s="213"/>
      <c r="KI275" s="427"/>
      <c r="LP275" s="422"/>
      <c r="LQ275" s="168"/>
      <c r="LR275" s="168"/>
      <c r="LS275" s="414"/>
      <c r="MH275" s="507"/>
      <c r="MI275" s="513"/>
      <c r="MJ275" s="545"/>
      <c r="ML275" s="545"/>
      <c r="MN275" s="545"/>
      <c r="MQ275" s="507"/>
      <c r="MR275" s="513"/>
    </row>
    <row r="276" spans="1:357" ht="18">
      <c r="D276" s="11"/>
      <c r="E276" s="11"/>
      <c r="F276" s="117"/>
      <c r="G276" s="218"/>
      <c r="M276" s="73">
        <v>2016</v>
      </c>
      <c r="P276" s="81">
        <v>16820</v>
      </c>
      <c r="Q276" t="s">
        <v>247</v>
      </c>
      <c r="R276" s="3" t="s">
        <v>2215</v>
      </c>
      <c r="V276" s="76" t="s">
        <v>225</v>
      </c>
      <c r="Y276" s="81">
        <v>33334</v>
      </c>
      <c r="Z276" t="s">
        <v>271</v>
      </c>
      <c r="AA276" s="3" t="s">
        <v>2215</v>
      </c>
      <c r="AE276" s="72" t="s">
        <v>228</v>
      </c>
      <c r="AH276" s="69">
        <v>41749</v>
      </c>
      <c r="AI276" t="s">
        <v>409</v>
      </c>
      <c r="AJ276" s="3" t="s">
        <v>2215</v>
      </c>
      <c r="AN276" s="76" t="s">
        <v>1061</v>
      </c>
      <c r="AO276" s="10"/>
      <c r="AP276" s="3"/>
      <c r="AS276" s="3"/>
      <c r="AW276" s="76" t="s">
        <v>2984</v>
      </c>
      <c r="AZ276" s="131"/>
      <c r="BA276" s="460"/>
      <c r="BB276" s="433"/>
      <c r="BF276" s="11"/>
      <c r="BG276" s="11"/>
      <c r="BH276" s="11"/>
      <c r="BI276" s="218"/>
      <c r="BO276" s="3"/>
      <c r="BP276" s="3"/>
      <c r="BQ276" s="117"/>
      <c r="BR276" s="219"/>
      <c r="BX276" s="597"/>
      <c r="BY276" s="597"/>
      <c r="BZ276" s="597"/>
      <c r="CA276" s="505"/>
      <c r="CY276" s="502"/>
      <c r="CZ276" s="502"/>
      <c r="DA276" s="555"/>
      <c r="DB276" s="499"/>
      <c r="DQ276" s="507"/>
      <c r="DR276" s="502"/>
      <c r="DS276" s="502"/>
      <c r="DT276" s="499"/>
      <c r="FA276" s="590"/>
      <c r="FB276" s="427"/>
      <c r="FC276" s="427"/>
      <c r="FD276" s="427"/>
      <c r="FJ276" s="507"/>
      <c r="FK276" s="502"/>
      <c r="FL276" s="502"/>
      <c r="FM276" s="499"/>
      <c r="GK276" s="502"/>
      <c r="GL276" s="502"/>
      <c r="GM276" s="502"/>
      <c r="GN276" s="499"/>
      <c r="HC276" s="413"/>
      <c r="HD276" s="168"/>
      <c r="HE276" s="168"/>
      <c r="HF276" s="414"/>
      <c r="HU276" s="502"/>
      <c r="HV276" s="502"/>
      <c r="HW276" s="502"/>
      <c r="HX276" s="499"/>
      <c r="IV276" s="3"/>
      <c r="IW276" s="3"/>
      <c r="IX276" s="117"/>
      <c r="IY276" s="219"/>
      <c r="JE276" s="560"/>
      <c r="JF276" s="597"/>
      <c r="JG276" s="597"/>
      <c r="JH276" s="505"/>
      <c r="JW276" s="502"/>
      <c r="JX276" s="502"/>
      <c r="JY276" s="555"/>
      <c r="JZ276" s="498"/>
      <c r="KA276" s="545"/>
      <c r="KF276" s="425"/>
      <c r="KG276" s="213"/>
      <c r="KH276" s="213"/>
      <c r="KI276" s="427"/>
      <c r="LP276" s="422"/>
      <c r="LQ276" s="168"/>
      <c r="LR276" s="168"/>
      <c r="LS276" s="414"/>
      <c r="MH276" s="502"/>
      <c r="MI276" s="502"/>
      <c r="MJ276" s="545"/>
      <c r="ML276" s="545"/>
      <c r="MN276" s="545"/>
      <c r="MQ276" s="502"/>
      <c r="MR276" s="502"/>
    </row>
    <row r="277" spans="1:357" ht="18">
      <c r="B277" s="69"/>
      <c r="D277" s="121"/>
      <c r="E277" s="61"/>
      <c r="F277" s="61"/>
      <c r="G277" s="282"/>
      <c r="M277" s="62" t="s">
        <v>29</v>
      </c>
      <c r="P277" s="31"/>
      <c r="R277" s="80"/>
      <c r="V277" s="62" t="s">
        <v>13</v>
      </c>
      <c r="Y277" s="31"/>
      <c r="AA277" s="3"/>
      <c r="AE277" s="75" t="s">
        <v>23</v>
      </c>
      <c r="AH277" s="69"/>
      <c r="AJ277" s="3"/>
      <c r="AN277" s="75" t="s">
        <v>1</v>
      </c>
      <c r="AO277" s="10"/>
      <c r="AP277" s="3"/>
      <c r="AQ277" s="269">
        <v>46863.79999999993</v>
      </c>
      <c r="AR277" t="s">
        <v>2157</v>
      </c>
      <c r="AS277" s="3" t="s">
        <v>2216</v>
      </c>
      <c r="AW277" s="457" t="s">
        <v>157</v>
      </c>
      <c r="AX277" s="437"/>
      <c r="AY277" s="433"/>
      <c r="AZ277" s="269">
        <v>44178.54999999993</v>
      </c>
      <c r="BA277" s="616" t="s">
        <v>3453</v>
      </c>
      <c r="BB277" s="433" t="s">
        <v>2216</v>
      </c>
      <c r="BF277" s="11"/>
      <c r="BG277" s="11"/>
      <c r="BH277" s="11"/>
      <c r="BI277" s="218"/>
      <c r="BO277" s="3"/>
      <c r="BP277" s="3"/>
      <c r="BQ277" s="117"/>
      <c r="BR277" s="219"/>
      <c r="BX277" s="597"/>
      <c r="BY277" s="597"/>
      <c r="BZ277" s="597"/>
      <c r="CA277" s="505"/>
      <c r="CY277" s="502"/>
      <c r="CZ277" s="502"/>
      <c r="DA277" s="555"/>
      <c r="DB277" s="499"/>
      <c r="DQ277" s="507"/>
      <c r="DR277" s="502"/>
      <c r="DS277" s="502"/>
      <c r="DT277" s="499"/>
      <c r="FA277" s="590"/>
      <c r="FB277" s="427"/>
      <c r="FC277" s="427"/>
      <c r="FD277" s="427"/>
      <c r="FJ277" s="502"/>
      <c r="FK277" s="502"/>
      <c r="FL277" s="502"/>
      <c r="FM277" s="499"/>
      <c r="GK277" s="502"/>
      <c r="GL277" s="502"/>
      <c r="GM277" s="502"/>
      <c r="GN277" s="499"/>
      <c r="HC277" s="412"/>
      <c r="HD277" s="168"/>
      <c r="HE277" s="168"/>
      <c r="HF277" s="414"/>
      <c r="HU277" s="502"/>
      <c r="HV277" s="502"/>
      <c r="HW277" s="502"/>
      <c r="HX277" s="499"/>
      <c r="IV277" s="3"/>
      <c r="IW277" s="3"/>
      <c r="IX277" s="117"/>
      <c r="IY277" s="219"/>
      <c r="JE277" s="560"/>
      <c r="JF277" s="597"/>
      <c r="JG277" s="597"/>
      <c r="JH277" s="505"/>
      <c r="JW277" s="502"/>
      <c r="JX277" s="502"/>
      <c r="JY277" s="555"/>
      <c r="JZ277" s="498"/>
      <c r="KA277" s="545"/>
      <c r="KF277" s="425"/>
      <c r="KG277" s="213"/>
      <c r="KH277" s="213"/>
      <c r="KI277" s="427"/>
      <c r="LP277" s="412"/>
      <c r="LQ277" s="168"/>
      <c r="LR277" s="168"/>
      <c r="LS277" s="414"/>
      <c r="MH277" s="502"/>
      <c r="MI277" s="502"/>
      <c r="MJ277" s="545"/>
      <c r="ML277" s="545"/>
      <c r="MN277" s="545"/>
      <c r="MQ277" s="502"/>
      <c r="MR277" s="502"/>
    </row>
    <row r="278" spans="1:357" ht="18">
      <c r="A278" s="73"/>
      <c r="B278" s="69"/>
      <c r="D278" s="121"/>
      <c r="E278" s="61"/>
      <c r="F278" s="61"/>
      <c r="G278" s="282"/>
      <c r="M278" s="73">
        <v>2016</v>
      </c>
      <c r="P278" s="81">
        <v>16784</v>
      </c>
      <c r="Q278" t="s">
        <v>248</v>
      </c>
      <c r="R278" s="3" t="s">
        <v>2216</v>
      </c>
      <c r="V278" s="73" t="s">
        <v>2234</v>
      </c>
      <c r="Y278" s="81">
        <v>32946</v>
      </c>
      <c r="Z278" t="s">
        <v>272</v>
      </c>
      <c r="AA278" s="3" t="s">
        <v>2216</v>
      </c>
      <c r="AE278" s="76" t="s">
        <v>224</v>
      </c>
      <c r="AH278" s="69">
        <v>41674</v>
      </c>
      <c r="AI278" t="s">
        <v>410</v>
      </c>
      <c r="AJ278" s="3" t="s">
        <v>2216</v>
      </c>
      <c r="AN278" s="76" t="s">
        <v>1061</v>
      </c>
      <c r="AO278" s="11"/>
      <c r="AP278" s="11"/>
      <c r="AS278" s="3"/>
      <c r="AW278" s="72" t="s">
        <v>2983</v>
      </c>
      <c r="AZ278" s="131"/>
      <c r="BA278" s="460"/>
      <c r="BB278" s="433"/>
      <c r="BF278" s="268"/>
      <c r="BG278" s="11"/>
      <c r="BH278" s="11"/>
      <c r="BI278" s="218"/>
      <c r="BO278" s="268"/>
      <c r="BP278" s="3"/>
      <c r="BQ278" s="117"/>
      <c r="BR278" s="219"/>
      <c r="BX278" s="598"/>
      <c r="BY278" s="597"/>
      <c r="BZ278" s="597"/>
      <c r="CA278" s="505"/>
      <c r="CY278" s="509"/>
      <c r="CZ278" s="502"/>
      <c r="DA278" s="555"/>
      <c r="DB278" s="499"/>
      <c r="DQ278" s="502"/>
      <c r="DR278" s="502"/>
      <c r="DS278" s="502"/>
      <c r="DT278" s="499"/>
      <c r="FA278" s="550"/>
      <c r="FB278" s="427"/>
      <c r="FC278" s="427"/>
      <c r="FD278" s="427"/>
      <c r="FJ278" s="502"/>
      <c r="FK278" s="502"/>
      <c r="FL278" s="502"/>
      <c r="FM278" s="499"/>
      <c r="GK278" s="509"/>
      <c r="GL278" s="502"/>
      <c r="GM278" s="502"/>
      <c r="GN278" s="499"/>
      <c r="HC278" s="412"/>
      <c r="HD278" s="168"/>
      <c r="HE278" s="168"/>
      <c r="HF278" s="414"/>
      <c r="HU278" s="509"/>
      <c r="HV278" s="502"/>
      <c r="HW278" s="502"/>
      <c r="HX278" s="499"/>
      <c r="IV278" s="268"/>
      <c r="IW278" s="3"/>
      <c r="IX278" s="117"/>
      <c r="IY278" s="219"/>
      <c r="JE278" s="597"/>
      <c r="JF278" s="597"/>
      <c r="JG278" s="597"/>
      <c r="JH278" s="505"/>
      <c r="JW278" s="509"/>
      <c r="JX278" s="502"/>
      <c r="JY278" s="555"/>
      <c r="JZ278" s="498"/>
      <c r="KA278" s="545"/>
      <c r="KF278" s="426"/>
      <c r="KG278" s="213"/>
      <c r="KH278" s="213"/>
      <c r="KI278" s="427"/>
      <c r="LP278" s="412"/>
      <c r="LQ278" s="168"/>
      <c r="LR278" s="168"/>
      <c r="LS278" s="414"/>
      <c r="MH278" s="509"/>
      <c r="MI278" s="502"/>
      <c r="MJ278" s="545"/>
      <c r="ML278" s="545"/>
      <c r="MN278" s="545"/>
      <c r="MQ278" s="509"/>
      <c r="MR278" s="502"/>
    </row>
    <row r="279" spans="1:357" ht="18">
      <c r="A279" s="62"/>
      <c r="B279" s="69"/>
      <c r="D279" s="268"/>
      <c r="E279" s="3"/>
      <c r="F279" s="117"/>
      <c r="G279" s="219"/>
      <c r="M279" s="62" t="s">
        <v>13</v>
      </c>
      <c r="P279" s="31"/>
      <c r="R279" s="3"/>
      <c r="V279" s="62" t="s">
        <v>29</v>
      </c>
      <c r="Y279" s="31"/>
      <c r="AA279" s="3"/>
      <c r="AE279" s="75" t="s">
        <v>13</v>
      </c>
      <c r="AH279" s="69"/>
      <c r="AJ279" s="3"/>
      <c r="AN279" s="75" t="s">
        <v>13</v>
      </c>
      <c r="AO279" s="11"/>
      <c r="AP279" s="11"/>
      <c r="AQ279" s="269">
        <v>46797.724999999919</v>
      </c>
      <c r="AR279" t="s">
        <v>2158</v>
      </c>
      <c r="AS279" s="3" t="s">
        <v>2217</v>
      </c>
      <c r="AW279" s="75" t="s">
        <v>23</v>
      </c>
      <c r="AX279" s="437"/>
      <c r="AY279" s="433"/>
      <c r="AZ279" s="269">
        <v>42938.337500000089</v>
      </c>
      <c r="BA279" s="616" t="s">
        <v>3454</v>
      </c>
      <c r="BB279" s="433" t="s">
        <v>2217</v>
      </c>
      <c r="BF279" s="268"/>
      <c r="BG279" s="11"/>
      <c r="BH279" s="11"/>
      <c r="BI279" s="218"/>
      <c r="BO279" s="268"/>
      <c r="BP279" s="3"/>
      <c r="BQ279" s="117"/>
      <c r="BR279" s="219"/>
      <c r="BX279" s="598"/>
      <c r="BY279" s="597"/>
      <c r="BZ279" s="597"/>
      <c r="CA279" s="505"/>
      <c r="CY279" s="509"/>
      <c r="CZ279" s="502"/>
      <c r="DA279" s="555"/>
      <c r="DB279" s="499"/>
      <c r="DQ279" s="502"/>
      <c r="DR279" s="502"/>
      <c r="DS279" s="502"/>
      <c r="DT279" s="499"/>
      <c r="FA279" s="550"/>
      <c r="FB279" s="427"/>
      <c r="FC279" s="427"/>
      <c r="FD279" s="427"/>
      <c r="FJ279" s="509"/>
      <c r="FK279" s="502"/>
      <c r="FL279" s="502"/>
      <c r="FM279" s="499"/>
      <c r="GK279" s="509"/>
      <c r="GL279" s="502"/>
      <c r="GM279" s="502"/>
      <c r="GN279" s="499"/>
      <c r="HC279" s="93"/>
      <c r="HD279" s="168"/>
      <c r="HE279" s="168"/>
      <c r="HF279" s="414"/>
      <c r="HU279" s="509"/>
      <c r="HV279" s="502"/>
      <c r="HW279" s="502"/>
      <c r="HX279" s="499"/>
      <c r="IV279" s="268"/>
      <c r="IW279" s="3"/>
      <c r="IX279" s="117"/>
      <c r="IY279" s="219"/>
      <c r="JE279" s="597"/>
      <c r="JF279" s="597"/>
      <c r="JG279" s="597"/>
      <c r="JH279" s="505"/>
      <c r="JW279" s="509"/>
      <c r="JX279" s="502"/>
      <c r="JY279" s="555"/>
      <c r="JZ279" s="498"/>
      <c r="KA279" s="545"/>
      <c r="KF279" s="426"/>
      <c r="KG279" s="213"/>
      <c r="KH279" s="213"/>
      <c r="KI279" s="427"/>
      <c r="LP279" s="93"/>
      <c r="LQ279" s="168"/>
      <c r="LR279" s="168"/>
      <c r="LS279" s="414"/>
      <c r="MH279" s="509"/>
      <c r="MI279" s="502"/>
      <c r="MJ279" s="545"/>
      <c r="ML279" s="545"/>
      <c r="MN279" s="545"/>
      <c r="MQ279" s="509"/>
      <c r="MR279" s="502"/>
    </row>
    <row r="280" spans="1:357" ht="18">
      <c r="A280" s="73"/>
      <c r="B280" s="69"/>
      <c r="D280" s="11"/>
      <c r="E280" s="3"/>
      <c r="F280" s="117"/>
      <c r="G280" s="219"/>
      <c r="M280" s="73">
        <v>2016</v>
      </c>
      <c r="P280" s="81">
        <v>16328</v>
      </c>
      <c r="Q280" t="s">
        <v>249</v>
      </c>
      <c r="R280" s="3" t="s">
        <v>2217</v>
      </c>
      <c r="V280" s="73" t="s">
        <v>2234</v>
      </c>
      <c r="Y280" s="81">
        <v>32711</v>
      </c>
      <c r="Z280" t="s">
        <v>273</v>
      </c>
      <c r="AA280" s="3" t="s">
        <v>2217</v>
      </c>
      <c r="AE280" s="76" t="s">
        <v>224</v>
      </c>
      <c r="AH280" s="69">
        <v>41471</v>
      </c>
      <c r="AI280" t="s">
        <v>411</v>
      </c>
      <c r="AJ280" s="3" t="s">
        <v>2217</v>
      </c>
      <c r="AN280" s="76" t="s">
        <v>1061</v>
      </c>
      <c r="AO280" s="10"/>
      <c r="AP280" s="3"/>
      <c r="AS280" s="3"/>
      <c r="AW280" s="76" t="s">
        <v>2984</v>
      </c>
      <c r="AZ280" s="131"/>
      <c r="BA280" s="460"/>
      <c r="BB280" s="433"/>
      <c r="BF280" s="148"/>
      <c r="BG280" s="11"/>
      <c r="BH280" s="11"/>
      <c r="BI280" s="218"/>
      <c r="BO280" s="121"/>
      <c r="BP280" s="61"/>
      <c r="BQ280" s="61"/>
      <c r="BR280" s="282"/>
      <c r="BX280" s="560"/>
      <c r="BY280" s="597"/>
      <c r="BZ280" s="597"/>
      <c r="CA280" s="505"/>
      <c r="CY280" s="507"/>
      <c r="CZ280" s="513"/>
      <c r="DA280" s="513"/>
      <c r="DB280" s="511"/>
      <c r="DQ280" s="509"/>
      <c r="DR280" s="502"/>
      <c r="DS280" s="502"/>
      <c r="DT280" s="499"/>
      <c r="FA280" s="589"/>
      <c r="FB280" s="427"/>
      <c r="FC280" s="427"/>
      <c r="FD280" s="427"/>
      <c r="FJ280" s="509"/>
      <c r="FK280" s="502"/>
      <c r="FL280" s="502"/>
      <c r="FM280" s="499"/>
      <c r="GK280" s="507"/>
      <c r="GL280" s="502"/>
      <c r="GM280" s="502"/>
      <c r="GN280" s="499"/>
      <c r="HC280" s="93"/>
      <c r="HD280" s="168"/>
      <c r="HE280" s="168"/>
      <c r="HF280" s="414"/>
      <c r="HU280" s="507"/>
      <c r="HV280" s="502"/>
      <c r="HW280" s="502"/>
      <c r="HX280" s="499"/>
      <c r="IV280" s="121"/>
      <c r="IW280" s="61"/>
      <c r="IX280" s="61"/>
      <c r="IY280" s="282"/>
      <c r="JE280" s="598"/>
      <c r="JF280" s="597"/>
      <c r="JG280" s="597"/>
      <c r="JH280" s="505"/>
      <c r="JW280" s="507"/>
      <c r="JX280" s="513"/>
      <c r="JY280" s="513"/>
      <c r="JZ280" s="498"/>
      <c r="KA280" s="545"/>
      <c r="KF280" s="413"/>
      <c r="KG280" s="213"/>
      <c r="KH280" s="213"/>
      <c r="KI280" s="427"/>
      <c r="LP280" s="93"/>
      <c r="LQ280" s="168"/>
      <c r="LR280" s="168"/>
      <c r="LS280" s="414"/>
      <c r="MH280" s="507"/>
      <c r="MI280" s="513"/>
      <c r="MJ280" s="545"/>
      <c r="ML280" s="545"/>
      <c r="MN280" s="545"/>
      <c r="MQ280" s="507"/>
      <c r="MR280" s="513"/>
    </row>
    <row r="281" spans="1:357" ht="18">
      <c r="A281" s="62"/>
      <c r="D281" s="121"/>
      <c r="E281" s="61"/>
      <c r="F281" s="61"/>
      <c r="G281" s="282"/>
      <c r="M281" s="62" t="s">
        <v>182</v>
      </c>
      <c r="P281" s="31"/>
      <c r="R281" s="3"/>
      <c r="V281" s="62" t="s">
        <v>1</v>
      </c>
      <c r="Y281" s="31"/>
      <c r="AA281" s="3"/>
      <c r="AE281" s="75" t="s">
        <v>1</v>
      </c>
      <c r="AG281" s="3"/>
      <c r="AH281" s="69"/>
      <c r="AJ281" s="3"/>
      <c r="AN281" s="75" t="s">
        <v>15</v>
      </c>
      <c r="AQ281" s="269">
        <v>45956.074999999939</v>
      </c>
      <c r="AR281" t="s">
        <v>2159</v>
      </c>
      <c r="AS281" s="3" t="s">
        <v>2218</v>
      </c>
      <c r="AW281" s="75" t="s">
        <v>15</v>
      </c>
      <c r="AX281" s="434"/>
      <c r="AY281" s="433"/>
      <c r="AZ281" s="269">
        <v>41848.824999999822</v>
      </c>
      <c r="BA281" s="616" t="s">
        <v>3455</v>
      </c>
      <c r="BB281" s="433" t="s">
        <v>2218</v>
      </c>
      <c r="BF281" s="148"/>
      <c r="BG281" s="11"/>
      <c r="BH281" s="11"/>
      <c r="BI281" s="218"/>
      <c r="BO281" s="121"/>
      <c r="BP281" s="61"/>
      <c r="BQ281" s="61"/>
      <c r="BR281" s="282"/>
      <c r="BX281" s="560"/>
      <c r="BY281" s="597"/>
      <c r="BZ281" s="597"/>
      <c r="CA281" s="505"/>
      <c r="CY281" s="507"/>
      <c r="CZ281" s="513"/>
      <c r="DA281" s="513"/>
      <c r="DB281" s="511"/>
      <c r="DQ281" s="509"/>
      <c r="DR281" s="502"/>
      <c r="DS281" s="502"/>
      <c r="DT281" s="499"/>
      <c r="FA281" s="589"/>
      <c r="FB281" s="427"/>
      <c r="FC281" s="427"/>
      <c r="FD281" s="427"/>
      <c r="FJ281" s="507"/>
      <c r="FK281" s="502"/>
      <c r="FL281" s="502"/>
      <c r="FM281" s="499"/>
      <c r="GK281" s="507"/>
      <c r="GL281" s="502"/>
      <c r="GM281" s="502"/>
      <c r="GN281" s="499"/>
      <c r="HC281" s="413"/>
      <c r="HD281" s="168"/>
      <c r="HE281" s="168"/>
      <c r="HF281" s="414"/>
      <c r="HU281" s="507"/>
      <c r="HV281" s="502"/>
      <c r="HW281" s="502"/>
      <c r="HX281" s="499"/>
      <c r="IV281" s="121"/>
      <c r="IW281" s="61"/>
      <c r="IX281" s="61"/>
      <c r="IY281" s="282"/>
      <c r="JE281" s="598"/>
      <c r="JF281" s="597"/>
      <c r="JG281" s="597"/>
      <c r="JH281" s="505"/>
      <c r="JW281" s="507"/>
      <c r="JX281" s="513"/>
      <c r="JY281" s="513"/>
      <c r="JZ281" s="498"/>
      <c r="KA281" s="545"/>
      <c r="KF281" s="413"/>
      <c r="KG281" s="213"/>
      <c r="KH281" s="213"/>
      <c r="KI281" s="427"/>
      <c r="LP281" s="422"/>
      <c r="LQ281" s="168"/>
      <c r="LR281" s="168"/>
      <c r="LS281" s="414"/>
      <c r="MH281" s="507"/>
      <c r="MI281" s="513"/>
      <c r="MJ281" s="545"/>
      <c r="ML281" s="545"/>
      <c r="MN281" s="545"/>
      <c r="MQ281" s="507"/>
      <c r="MR281" s="513"/>
    </row>
    <row r="282" spans="1:357" ht="18">
      <c r="A282" s="73"/>
      <c r="D282" s="11"/>
      <c r="E282" s="3"/>
      <c r="F282" s="117"/>
      <c r="G282" s="219"/>
      <c r="M282" s="72">
        <v>2016</v>
      </c>
      <c r="P282" s="81">
        <v>16200</v>
      </c>
      <c r="Q282" t="s">
        <v>250</v>
      </c>
      <c r="R282" s="3" t="s">
        <v>2218</v>
      </c>
      <c r="V282" s="73" t="s">
        <v>2234</v>
      </c>
      <c r="Y282" s="81">
        <v>32152</v>
      </c>
      <c r="Z282" t="s">
        <v>274</v>
      </c>
      <c r="AA282" s="3" t="s">
        <v>2218</v>
      </c>
      <c r="AE282" s="76" t="s">
        <v>224</v>
      </c>
      <c r="AG282" s="3"/>
      <c r="AH282" s="69">
        <v>40392</v>
      </c>
      <c r="AI282" t="s">
        <v>412</v>
      </c>
      <c r="AJ282" s="3" t="s">
        <v>2218</v>
      </c>
      <c r="AN282" s="76" t="s">
        <v>1063</v>
      </c>
      <c r="AS282" s="3"/>
      <c r="AW282" s="76" t="s">
        <v>3514</v>
      </c>
      <c r="AZ282" s="131"/>
      <c r="BA282" s="460"/>
      <c r="BB282" s="433"/>
      <c r="BF282" s="148"/>
      <c r="BG282" s="11"/>
      <c r="BH282" s="11"/>
      <c r="BI282" s="218"/>
      <c r="BO282" s="121"/>
      <c r="BP282" s="61"/>
      <c r="BQ282" s="61"/>
      <c r="BR282" s="282"/>
      <c r="BX282" s="560"/>
      <c r="BY282" s="597"/>
      <c r="BZ282" s="597"/>
      <c r="CA282" s="505"/>
      <c r="CY282" s="507"/>
      <c r="CZ282" s="513"/>
      <c r="DA282" s="513"/>
      <c r="DB282" s="511"/>
      <c r="DQ282" s="507"/>
      <c r="DR282" s="502"/>
      <c r="DS282" s="502"/>
      <c r="DT282" s="499"/>
      <c r="FA282" s="589"/>
      <c r="FB282" s="427"/>
      <c r="FC282" s="427"/>
      <c r="FD282" s="427"/>
      <c r="FJ282" s="507"/>
      <c r="FK282" s="502"/>
      <c r="FL282" s="502"/>
      <c r="FM282" s="499"/>
      <c r="GK282" s="507"/>
      <c r="GL282" s="502"/>
      <c r="GM282" s="502"/>
      <c r="GN282" s="499"/>
      <c r="HC282" s="413"/>
      <c r="HD282" s="168"/>
      <c r="HE282" s="168"/>
      <c r="HF282" s="414"/>
      <c r="HU282" s="507"/>
      <c r="HV282" s="502"/>
      <c r="HW282" s="502"/>
      <c r="HX282" s="499"/>
      <c r="IV282" s="121"/>
      <c r="IW282" s="61"/>
      <c r="IX282" s="61"/>
      <c r="IY282" s="282"/>
      <c r="JE282" s="560"/>
      <c r="JF282" s="597"/>
      <c r="JG282" s="597"/>
      <c r="JH282" s="505"/>
      <c r="JW282" s="507"/>
      <c r="JX282" s="513"/>
      <c r="JY282" s="513"/>
      <c r="JZ282" s="498"/>
      <c r="KA282" s="545"/>
      <c r="KF282" s="413"/>
      <c r="KG282" s="213"/>
      <c r="KH282" s="213"/>
      <c r="KI282" s="427"/>
      <c r="LP282" s="422"/>
      <c r="LQ282" s="168"/>
      <c r="LR282" s="168"/>
      <c r="LS282" s="414"/>
      <c r="MH282" s="507"/>
      <c r="MI282" s="513"/>
      <c r="MJ282" s="545"/>
      <c r="ML282" s="545"/>
      <c r="MN282" s="545"/>
      <c r="MQ282" s="507"/>
      <c r="MR282" s="513"/>
    </row>
    <row r="283" spans="1:357" ht="18">
      <c r="A283" s="62"/>
      <c r="D283" s="268"/>
      <c r="E283" s="3"/>
      <c r="F283" s="117"/>
      <c r="G283" s="219"/>
      <c r="M283" s="62" t="s">
        <v>1</v>
      </c>
      <c r="P283" s="31"/>
      <c r="R283" s="3"/>
      <c r="V283" s="62" t="s">
        <v>4</v>
      </c>
      <c r="Y283" s="31"/>
      <c r="AA283" s="3"/>
      <c r="AE283" s="75" t="s">
        <v>4</v>
      </c>
      <c r="AG283" s="3"/>
      <c r="AH283" s="69"/>
      <c r="AJ283" s="3"/>
      <c r="AN283" s="75" t="s">
        <v>35</v>
      </c>
      <c r="AO283" s="3"/>
      <c r="AP283" s="3"/>
      <c r="AQ283" s="269">
        <v>44624.487500000017</v>
      </c>
      <c r="AR283" t="s">
        <v>2160</v>
      </c>
      <c r="AS283" s="3" t="s">
        <v>2219</v>
      </c>
      <c r="AW283" s="456" t="s">
        <v>145</v>
      </c>
      <c r="AX283" s="454"/>
      <c r="AY283" s="433"/>
      <c r="AZ283" s="269">
        <v>41514.43750000016</v>
      </c>
      <c r="BA283" s="616" t="s">
        <v>3456</v>
      </c>
      <c r="BB283" s="433" t="s">
        <v>2219</v>
      </c>
      <c r="BF283" s="148"/>
      <c r="BG283" s="11"/>
      <c r="BH283" s="11"/>
      <c r="BI283" s="218"/>
      <c r="BO283" s="121"/>
      <c r="BP283" s="61"/>
      <c r="BQ283" s="61"/>
      <c r="BR283" s="282"/>
      <c r="BX283" s="560"/>
      <c r="BY283" s="597"/>
      <c r="BZ283" s="597"/>
      <c r="CA283" s="505"/>
      <c r="CY283" s="507"/>
      <c r="CZ283" s="513"/>
      <c r="DA283" s="513"/>
      <c r="DB283" s="511"/>
      <c r="DQ283" s="507"/>
      <c r="DR283" s="502"/>
      <c r="DS283" s="502"/>
      <c r="DT283" s="499"/>
      <c r="FA283" s="589"/>
      <c r="FB283" s="427"/>
      <c r="FC283" s="427"/>
      <c r="FD283" s="427"/>
      <c r="FJ283" s="507"/>
      <c r="FK283" s="502"/>
      <c r="FL283" s="502"/>
      <c r="FM283" s="499"/>
      <c r="GK283" s="507"/>
      <c r="GL283" s="502"/>
      <c r="GM283" s="502"/>
      <c r="GN283" s="499"/>
      <c r="HC283" s="413"/>
      <c r="HD283" s="168"/>
      <c r="HE283" s="168"/>
      <c r="HF283" s="414"/>
      <c r="HU283" s="507"/>
      <c r="HV283" s="502"/>
      <c r="HW283" s="502"/>
      <c r="HX283" s="499"/>
      <c r="IV283" s="121"/>
      <c r="IW283" s="61"/>
      <c r="IX283" s="61"/>
      <c r="IY283" s="282"/>
      <c r="JE283" s="560"/>
      <c r="JF283" s="597"/>
      <c r="JG283" s="597"/>
      <c r="JH283" s="505"/>
      <c r="JW283" s="507"/>
      <c r="JX283" s="513"/>
      <c r="JY283" s="513"/>
      <c r="JZ283" s="498"/>
      <c r="KA283" s="545"/>
      <c r="KF283" s="413"/>
      <c r="KG283" s="213"/>
      <c r="KH283" s="213"/>
      <c r="KI283" s="427"/>
      <c r="LP283" s="422"/>
      <c r="LQ283" s="168"/>
      <c r="LR283" s="168"/>
      <c r="LS283" s="414"/>
      <c r="MH283" s="507"/>
      <c r="MI283" s="513"/>
      <c r="MJ283" s="545"/>
      <c r="ML283" s="545"/>
      <c r="MN283" s="545"/>
      <c r="MQ283" s="507"/>
      <c r="MR283" s="513"/>
      <c r="MS283" s="431"/>
    </row>
    <row r="284" spans="1:357" ht="18">
      <c r="A284" s="73"/>
      <c r="D284" s="3"/>
      <c r="E284" s="3"/>
      <c r="F284" s="117"/>
      <c r="G284" s="219"/>
      <c r="M284" s="73">
        <v>2016</v>
      </c>
      <c r="P284" s="81">
        <v>15056</v>
      </c>
      <c r="Q284" t="s">
        <v>251</v>
      </c>
      <c r="R284" s="3" t="s">
        <v>2219</v>
      </c>
      <c r="V284" s="73" t="s">
        <v>2234</v>
      </c>
      <c r="Y284" s="81">
        <v>27513</v>
      </c>
      <c r="Z284" t="s">
        <v>275</v>
      </c>
      <c r="AA284" s="3" t="s">
        <v>2219</v>
      </c>
      <c r="AE284" s="76" t="s">
        <v>224</v>
      </c>
      <c r="AG284" s="3"/>
      <c r="AH284" s="69">
        <v>37571</v>
      </c>
      <c r="AI284" t="s">
        <v>413</v>
      </c>
      <c r="AJ284" s="3" t="s">
        <v>2219</v>
      </c>
      <c r="AN284" s="76" t="s">
        <v>1064</v>
      </c>
      <c r="AO284" s="11"/>
      <c r="AP284" s="11"/>
      <c r="AS284" s="3"/>
      <c r="AW284" s="72" t="s">
        <v>2988</v>
      </c>
      <c r="AZ284" s="131"/>
      <c r="BA284" s="460"/>
      <c r="BB284" s="433"/>
      <c r="BF284" s="148"/>
      <c r="BG284" s="11"/>
      <c r="BH284" s="11"/>
      <c r="BI284" s="218"/>
      <c r="BO284" s="121"/>
      <c r="BP284" s="61"/>
      <c r="BQ284" s="61"/>
      <c r="BR284" s="282"/>
      <c r="BX284" s="560"/>
      <c r="BY284" s="597"/>
      <c r="BZ284" s="597"/>
      <c r="CA284" s="505"/>
      <c r="CY284" s="507"/>
      <c r="CZ284" s="513"/>
      <c r="DA284" s="513"/>
      <c r="DB284" s="511"/>
      <c r="DQ284" s="507"/>
      <c r="DR284" s="502"/>
      <c r="DS284" s="502"/>
      <c r="DT284" s="499"/>
      <c r="FA284" s="589"/>
      <c r="FB284" s="427"/>
      <c r="FC284" s="427"/>
      <c r="FD284" s="427"/>
      <c r="FJ284" s="507"/>
      <c r="FK284" s="502"/>
      <c r="FL284" s="502"/>
      <c r="FM284" s="499"/>
      <c r="GK284" s="507"/>
      <c r="GL284" s="502"/>
      <c r="GM284" s="502"/>
      <c r="GN284" s="499"/>
      <c r="HC284" s="413"/>
      <c r="HD284" s="168"/>
      <c r="HE284" s="168"/>
      <c r="HF284" s="414"/>
      <c r="HU284" s="507"/>
      <c r="HV284" s="502"/>
      <c r="HW284" s="502"/>
      <c r="HX284" s="499"/>
      <c r="IV284" s="121"/>
      <c r="IW284" s="61"/>
      <c r="IX284" s="61"/>
      <c r="IY284" s="282"/>
      <c r="JE284" s="560"/>
      <c r="JF284" s="597"/>
      <c r="JG284" s="597"/>
      <c r="JH284" s="505"/>
      <c r="JW284" s="507"/>
      <c r="JX284" s="513"/>
      <c r="JY284" s="513"/>
      <c r="JZ284" s="498"/>
      <c r="KA284" s="545"/>
      <c r="KF284" s="413"/>
      <c r="KG284" s="213"/>
      <c r="KH284" s="213"/>
      <c r="KI284" s="427"/>
      <c r="LP284" s="422"/>
      <c r="LQ284" s="168"/>
      <c r="LR284" s="168"/>
      <c r="LS284" s="414"/>
      <c r="MH284" s="507"/>
      <c r="MI284" s="513"/>
      <c r="MJ284" s="545"/>
      <c r="ML284" s="545"/>
      <c r="MN284" s="545"/>
      <c r="MQ284" s="507"/>
      <c r="MR284" s="513"/>
    </row>
    <row r="285" spans="1:357" ht="18">
      <c r="A285" s="62"/>
      <c r="D285" s="268"/>
      <c r="E285" s="11"/>
      <c r="F285" s="117"/>
      <c r="G285" s="219"/>
      <c r="M285" s="62" t="s">
        <v>4</v>
      </c>
      <c r="P285" s="31"/>
      <c r="R285" s="3"/>
      <c r="V285" s="60" t="s">
        <v>144</v>
      </c>
      <c r="Y285" s="31"/>
      <c r="AA285" s="3"/>
      <c r="AE285" s="60" t="s">
        <v>143</v>
      </c>
      <c r="AH285" s="69"/>
      <c r="AJ285" s="3"/>
      <c r="AN285" s="60" t="s">
        <v>145</v>
      </c>
      <c r="AO285" s="10"/>
      <c r="AP285" s="3"/>
      <c r="AQ285" s="269">
        <v>42530.512500000084</v>
      </c>
      <c r="AR285" t="s">
        <v>2161</v>
      </c>
      <c r="AS285" s="3" t="s">
        <v>2220</v>
      </c>
      <c r="AW285" s="457" t="s">
        <v>164</v>
      </c>
      <c r="AX285" s="437"/>
      <c r="AY285" s="433"/>
      <c r="AZ285" s="269">
        <v>41436.274999999951</v>
      </c>
      <c r="BA285" s="616" t="s">
        <v>3457</v>
      </c>
      <c r="BB285" s="433" t="s">
        <v>2220</v>
      </c>
      <c r="BF285" s="11"/>
      <c r="BG285" s="11"/>
      <c r="BH285" s="11"/>
      <c r="BI285" s="218"/>
      <c r="BO285" s="3"/>
      <c r="BP285" s="11"/>
      <c r="BQ285" s="117"/>
      <c r="BR285" s="219"/>
      <c r="BX285" s="597"/>
      <c r="BY285" s="597"/>
      <c r="BZ285" s="597"/>
      <c r="CA285" s="505"/>
      <c r="CY285" s="502"/>
      <c r="CZ285" s="502"/>
      <c r="DA285" s="555"/>
      <c r="DB285" s="499"/>
      <c r="DQ285" s="507"/>
      <c r="DR285" s="502"/>
      <c r="DS285" s="502"/>
      <c r="DT285" s="499"/>
      <c r="FA285" s="590"/>
      <c r="FB285" s="427"/>
      <c r="FC285" s="427"/>
      <c r="FD285" s="427"/>
      <c r="FJ285" s="507"/>
      <c r="FK285" s="502"/>
      <c r="FL285" s="502"/>
      <c r="FM285" s="499"/>
      <c r="GK285" s="502"/>
      <c r="GL285" s="502"/>
      <c r="GM285" s="502"/>
      <c r="GN285" s="499"/>
      <c r="HC285" s="413"/>
      <c r="HD285" s="168"/>
      <c r="HE285" s="168"/>
      <c r="HF285" s="414"/>
      <c r="HU285" s="502"/>
      <c r="HV285" s="502"/>
      <c r="HW285" s="502"/>
      <c r="HX285" s="499"/>
      <c r="IV285" s="3"/>
      <c r="IW285" s="11"/>
      <c r="IX285" s="117"/>
      <c r="IY285" s="219"/>
      <c r="JE285" s="560"/>
      <c r="JF285" s="597"/>
      <c r="JG285" s="597"/>
      <c r="JH285" s="505"/>
      <c r="JW285" s="502"/>
      <c r="JX285" s="502"/>
      <c r="JY285" s="555"/>
      <c r="JZ285" s="498"/>
      <c r="KA285" s="545"/>
      <c r="KF285" s="425"/>
      <c r="KG285" s="213"/>
      <c r="KH285" s="213"/>
      <c r="KI285" s="427"/>
      <c r="LP285" s="422"/>
      <c r="LQ285" s="168"/>
      <c r="LR285" s="168"/>
      <c r="LS285" s="414"/>
      <c r="MH285" s="502"/>
      <c r="MI285" s="502"/>
      <c r="MJ285" s="545"/>
      <c r="ML285" s="545"/>
      <c r="MN285" s="545"/>
      <c r="MQ285" s="502"/>
      <c r="MR285" s="502"/>
    </row>
    <row r="286" spans="1:357" ht="18">
      <c r="A286" s="73"/>
      <c r="B286" s="69"/>
      <c r="D286" s="11"/>
      <c r="E286" s="3"/>
      <c r="F286" s="117"/>
      <c r="G286" s="219"/>
      <c r="M286" s="73">
        <v>2016</v>
      </c>
      <c r="P286" s="81">
        <v>14214</v>
      </c>
      <c r="Q286" t="s">
        <v>252</v>
      </c>
      <c r="R286" s="3" t="s">
        <v>2220</v>
      </c>
      <c r="V286" s="72">
        <v>2017</v>
      </c>
      <c r="Y286" s="81">
        <v>25299</v>
      </c>
      <c r="Z286" t="s">
        <v>276</v>
      </c>
      <c r="AA286" s="3" t="s">
        <v>2220</v>
      </c>
      <c r="AE286" s="72" t="s">
        <v>228</v>
      </c>
      <c r="AH286" s="69">
        <v>36223</v>
      </c>
      <c r="AI286" t="s">
        <v>414</v>
      </c>
      <c r="AJ286" s="3" t="s">
        <v>2220</v>
      </c>
      <c r="AN286" s="72" t="s">
        <v>1065</v>
      </c>
      <c r="AO286" s="11"/>
      <c r="AP286" s="11"/>
      <c r="AS286" s="3"/>
      <c r="AW286" s="72" t="s">
        <v>2983</v>
      </c>
      <c r="AZ286" s="131"/>
      <c r="BA286" s="460"/>
      <c r="BB286" s="433"/>
      <c r="BF286" s="268"/>
      <c r="BG286" s="11"/>
      <c r="BH286" s="11"/>
      <c r="BI286" s="218"/>
      <c r="BO286" s="268"/>
      <c r="BP286" s="3"/>
      <c r="BQ286" s="117"/>
      <c r="BR286" s="219"/>
      <c r="BX286" s="598"/>
      <c r="BY286" s="597"/>
      <c r="BZ286" s="597"/>
      <c r="CA286" s="505"/>
      <c r="CY286" s="509"/>
      <c r="CZ286" s="502"/>
      <c r="DA286" s="555"/>
      <c r="DB286" s="499"/>
      <c r="DQ286" s="507"/>
      <c r="DR286" s="502"/>
      <c r="DS286" s="502"/>
      <c r="DT286" s="499"/>
      <c r="FA286" s="550"/>
      <c r="FB286" s="427"/>
      <c r="FC286" s="427"/>
      <c r="FD286" s="427"/>
      <c r="FJ286" s="502"/>
      <c r="FK286" s="502"/>
      <c r="FL286" s="502"/>
      <c r="FM286" s="499"/>
      <c r="GK286" s="509"/>
      <c r="GL286" s="502"/>
      <c r="GM286" s="502"/>
      <c r="GN286" s="499"/>
      <c r="HC286" s="412"/>
      <c r="HD286" s="168"/>
      <c r="HE286" s="168"/>
      <c r="HF286" s="414"/>
      <c r="HU286" s="509"/>
      <c r="HV286" s="502"/>
      <c r="HW286" s="502"/>
      <c r="HX286" s="499"/>
      <c r="IV286" s="268"/>
      <c r="IW286" s="3"/>
      <c r="IX286" s="117"/>
      <c r="IY286" s="219"/>
      <c r="JE286" s="560"/>
      <c r="JF286" s="597"/>
      <c r="JG286" s="597"/>
      <c r="JH286" s="505"/>
      <c r="JW286" s="509"/>
      <c r="JX286" s="502"/>
      <c r="JY286" s="555"/>
      <c r="JZ286" s="498"/>
      <c r="KA286" s="545"/>
      <c r="KF286" s="426"/>
      <c r="KG286" s="213"/>
      <c r="KH286" s="213"/>
      <c r="KI286" s="427"/>
      <c r="LP286" s="412"/>
      <c r="LQ286" s="168"/>
      <c r="LR286" s="168"/>
      <c r="LS286" s="414"/>
      <c r="MH286" s="509"/>
      <c r="MI286" s="502"/>
      <c r="MJ286" s="545"/>
      <c r="ML286" s="545"/>
      <c r="MN286" s="545"/>
      <c r="MQ286" s="509"/>
      <c r="MR286" s="502"/>
    </row>
    <row r="287" spans="1:357" ht="18">
      <c r="A287" s="62"/>
      <c r="B287" s="69"/>
      <c r="D287" s="268"/>
      <c r="E287" s="11"/>
      <c r="F287" s="117"/>
      <c r="G287" s="219"/>
      <c r="M287" s="61" t="s">
        <v>183</v>
      </c>
      <c r="P287" s="81"/>
      <c r="R287" s="3"/>
      <c r="V287" s="60" t="s">
        <v>145</v>
      </c>
      <c r="Y287" s="31"/>
      <c r="AA287" s="3"/>
      <c r="AE287" s="61" t="s">
        <v>142</v>
      </c>
      <c r="AH287" s="69"/>
      <c r="AJ287" s="3"/>
      <c r="AN287" s="61" t="s">
        <v>156</v>
      </c>
      <c r="AO287" s="10"/>
      <c r="AP287" s="3"/>
      <c r="AQ287" s="269">
        <v>41494.724999999948</v>
      </c>
      <c r="AR287" t="s">
        <v>2162</v>
      </c>
      <c r="AS287" s="3" t="s">
        <v>2221</v>
      </c>
      <c r="AW287" s="75" t="s">
        <v>13</v>
      </c>
      <c r="AX287" s="437"/>
      <c r="AY287" s="433"/>
      <c r="AZ287" s="269">
        <v>41023.299999999974</v>
      </c>
      <c r="BA287" s="616" t="s">
        <v>3458</v>
      </c>
      <c r="BB287" s="433" t="s">
        <v>2221</v>
      </c>
      <c r="BF287" s="11"/>
      <c r="BG287" s="11"/>
      <c r="BH287" s="11"/>
      <c r="BI287" s="218"/>
      <c r="BO287" s="3"/>
      <c r="BP287" s="11"/>
      <c r="BQ287" s="117"/>
      <c r="BR287" s="218"/>
      <c r="BX287" s="597"/>
      <c r="BY287" s="597"/>
      <c r="BZ287" s="597"/>
      <c r="CA287" s="505"/>
      <c r="CY287" s="502"/>
      <c r="CZ287" s="502"/>
      <c r="DA287" s="555"/>
      <c r="DB287" s="499"/>
      <c r="DQ287" s="502"/>
      <c r="DR287" s="502"/>
      <c r="DS287" s="502"/>
      <c r="DT287" s="499"/>
      <c r="FA287" s="590"/>
      <c r="FB287" s="427"/>
      <c r="FC287" s="427"/>
      <c r="FD287" s="427"/>
      <c r="FJ287" s="509"/>
      <c r="FK287" s="502"/>
      <c r="FL287" s="502"/>
      <c r="FM287" s="499"/>
      <c r="GK287" s="502"/>
      <c r="GL287" s="502"/>
      <c r="GM287" s="502"/>
      <c r="GN287" s="499"/>
      <c r="HC287" s="93"/>
      <c r="HD287" s="168"/>
      <c r="HE287" s="168"/>
      <c r="HF287" s="414"/>
      <c r="HU287" s="502"/>
      <c r="HV287" s="502"/>
      <c r="HW287" s="502"/>
      <c r="HX287" s="499"/>
      <c r="IV287" s="3"/>
      <c r="IW287" s="11"/>
      <c r="IX287" s="117"/>
      <c r="IY287" s="218"/>
      <c r="JE287" s="597"/>
      <c r="JF287" s="597"/>
      <c r="JG287" s="597"/>
      <c r="JH287" s="505"/>
      <c r="JW287" s="502"/>
      <c r="JX287" s="502"/>
      <c r="JY287" s="555"/>
      <c r="JZ287" s="498"/>
      <c r="KA287" s="545"/>
      <c r="KF287" s="425"/>
      <c r="KG287" s="213"/>
      <c r="KH287" s="213"/>
      <c r="KI287" s="427"/>
      <c r="LP287" s="93"/>
      <c r="LQ287" s="168"/>
      <c r="LR287" s="168"/>
      <c r="LS287" s="414"/>
      <c r="MH287" s="502"/>
      <c r="MI287" s="502"/>
      <c r="MJ287" s="545"/>
      <c r="ML287" s="545"/>
      <c r="MN287" s="545"/>
      <c r="MQ287" s="502"/>
      <c r="MR287" s="502"/>
    </row>
    <row r="288" spans="1:357" ht="18">
      <c r="A288" s="73"/>
      <c r="B288" s="69"/>
      <c r="D288" s="268"/>
      <c r="E288" s="3"/>
      <c r="F288" s="117"/>
      <c r="G288" s="219"/>
      <c r="M288" s="72" t="s">
        <v>229</v>
      </c>
      <c r="P288" s="81">
        <v>5561</v>
      </c>
      <c r="Q288" t="s">
        <v>253</v>
      </c>
      <c r="R288" s="3" t="s">
        <v>2221</v>
      </c>
      <c r="V288" s="72">
        <v>2017</v>
      </c>
      <c r="Y288" s="81">
        <v>21421</v>
      </c>
      <c r="Z288" t="s">
        <v>277</v>
      </c>
      <c r="AA288" s="3" t="s">
        <v>2221</v>
      </c>
      <c r="AE288" s="72" t="s">
        <v>228</v>
      </c>
      <c r="AH288" s="69">
        <v>36067</v>
      </c>
      <c r="AI288" t="s">
        <v>415</v>
      </c>
      <c r="AJ288" s="3" t="s">
        <v>2221</v>
      </c>
      <c r="AN288" s="72" t="s">
        <v>1062</v>
      </c>
      <c r="AO288" s="3"/>
      <c r="AP288" s="3"/>
      <c r="AS288" s="11"/>
      <c r="AW288" s="76" t="s">
        <v>2984</v>
      </c>
      <c r="AZ288" s="131"/>
      <c r="BA288" s="460"/>
      <c r="BB288" s="438"/>
      <c r="BF288" s="11"/>
      <c r="BG288" s="11"/>
      <c r="BH288" s="11"/>
      <c r="BI288" s="218"/>
      <c r="BO288" s="11"/>
      <c r="BP288" s="3"/>
      <c r="BQ288" s="117"/>
      <c r="BR288" s="219"/>
      <c r="BX288" s="597"/>
      <c r="BY288" s="597"/>
      <c r="BZ288" s="597"/>
      <c r="CA288" s="505"/>
      <c r="CY288" s="502"/>
      <c r="CZ288" s="502"/>
      <c r="DA288" s="555"/>
      <c r="DB288" s="499"/>
      <c r="DQ288" s="509"/>
      <c r="DR288" s="502"/>
      <c r="DS288" s="502"/>
      <c r="DT288" s="499"/>
      <c r="FA288" s="590"/>
      <c r="FB288" s="427"/>
      <c r="FC288" s="427"/>
      <c r="FD288" s="427"/>
      <c r="FJ288" s="502"/>
      <c r="FK288" s="502"/>
      <c r="FL288" s="502"/>
      <c r="FM288" s="499"/>
      <c r="GK288" s="502"/>
      <c r="GL288" s="502"/>
      <c r="GM288" s="502"/>
      <c r="GN288" s="499"/>
      <c r="HC288" s="412"/>
      <c r="HD288" s="168"/>
      <c r="HE288" s="168"/>
      <c r="HF288" s="414"/>
      <c r="HU288" s="502"/>
      <c r="HV288" s="502"/>
      <c r="HW288" s="502"/>
      <c r="HX288" s="499"/>
      <c r="IV288" s="11"/>
      <c r="IW288" s="3"/>
      <c r="IX288" s="117"/>
      <c r="IY288" s="219"/>
      <c r="JE288" s="598"/>
      <c r="JF288" s="597"/>
      <c r="JG288" s="597"/>
      <c r="JH288" s="505"/>
      <c r="JW288" s="502"/>
      <c r="JX288" s="502"/>
      <c r="JY288" s="555"/>
      <c r="JZ288" s="498"/>
      <c r="KA288" s="545"/>
      <c r="KF288" s="425"/>
      <c r="KG288" s="213"/>
      <c r="KH288" s="213"/>
      <c r="KI288" s="427"/>
      <c r="LP288" s="412"/>
      <c r="LQ288" s="168"/>
      <c r="LR288" s="168"/>
      <c r="LS288" s="414"/>
      <c r="MH288" s="502"/>
      <c r="MI288" s="502"/>
      <c r="MJ288" s="545"/>
      <c r="ML288" s="545"/>
      <c r="MN288" s="545"/>
      <c r="MQ288" s="502"/>
      <c r="MR288" s="502"/>
    </row>
    <row r="289" spans="1:357" ht="18">
      <c r="A289" s="62"/>
      <c r="B289" s="69"/>
      <c r="D289" s="121"/>
      <c r="E289" s="61"/>
      <c r="F289" s="61"/>
      <c r="G289" s="282"/>
      <c r="M289" s="61" t="s">
        <v>184</v>
      </c>
      <c r="P289" s="81"/>
      <c r="R289" s="11"/>
      <c r="V289" s="60" t="s">
        <v>143</v>
      </c>
      <c r="Y289" s="31"/>
      <c r="AA289" s="11"/>
      <c r="AE289" s="60" t="s">
        <v>145</v>
      </c>
      <c r="AH289" s="69"/>
      <c r="AJ289" s="11"/>
      <c r="AN289" s="75" t="s">
        <v>4</v>
      </c>
      <c r="AO289" s="3"/>
      <c r="AP289" s="3"/>
      <c r="AQ289" s="269">
        <v>40811.412499999991</v>
      </c>
      <c r="AR289" t="s">
        <v>2163</v>
      </c>
      <c r="AS289" s="3" t="s">
        <v>2222</v>
      </c>
      <c r="AW289" s="75" t="s">
        <v>35</v>
      </c>
      <c r="AX289" s="437"/>
      <c r="AY289" s="433"/>
      <c r="AZ289" s="269">
        <v>40820.375000000029</v>
      </c>
      <c r="BA289" s="616" t="s">
        <v>3459</v>
      </c>
      <c r="BB289" s="433" t="s">
        <v>2222</v>
      </c>
      <c r="BF289" s="11"/>
      <c r="BG289" s="11"/>
      <c r="BH289" s="11"/>
      <c r="BI289" s="218"/>
      <c r="BO289" s="3"/>
      <c r="BP289" s="11"/>
      <c r="BQ289" s="117"/>
      <c r="BR289" s="219"/>
      <c r="BX289" s="597"/>
      <c r="BY289" s="597"/>
      <c r="BZ289" s="597"/>
      <c r="CA289" s="505"/>
      <c r="CY289" s="502"/>
      <c r="CZ289" s="502"/>
      <c r="DA289" s="555"/>
      <c r="DB289" s="499"/>
      <c r="DQ289" s="502"/>
      <c r="DR289" s="502"/>
      <c r="DS289" s="502"/>
      <c r="DT289" s="499"/>
      <c r="FA289" s="590"/>
      <c r="FB289" s="427"/>
      <c r="FC289" s="427"/>
      <c r="FD289" s="427"/>
      <c r="FJ289" s="502"/>
      <c r="FK289" s="502"/>
      <c r="FL289" s="502"/>
      <c r="FM289" s="499"/>
      <c r="GK289" s="502"/>
      <c r="GL289" s="502"/>
      <c r="GM289" s="502"/>
      <c r="GN289" s="499"/>
      <c r="HC289" s="412"/>
      <c r="HD289" s="168"/>
      <c r="HE289" s="168"/>
      <c r="HF289" s="414"/>
      <c r="HU289" s="502"/>
      <c r="HV289" s="502"/>
      <c r="HW289" s="502"/>
      <c r="HX289" s="499"/>
      <c r="IV289" s="3"/>
      <c r="IW289" s="11"/>
      <c r="IX289" s="117"/>
      <c r="IY289" s="219"/>
      <c r="JE289" s="597"/>
      <c r="JF289" s="597"/>
      <c r="JG289" s="597"/>
      <c r="JH289" s="505"/>
      <c r="JW289" s="502"/>
      <c r="JX289" s="502"/>
      <c r="JY289" s="555"/>
      <c r="JZ289" s="498"/>
      <c r="KA289" s="545"/>
      <c r="KF289" s="425"/>
      <c r="KG289" s="213"/>
      <c r="KH289" s="213"/>
      <c r="KI289" s="427"/>
      <c r="LP289" s="412"/>
      <c r="LQ289" s="168"/>
      <c r="LR289" s="168"/>
      <c r="LS289" s="414"/>
      <c r="MH289" s="502"/>
      <c r="MI289" s="502"/>
      <c r="MJ289" s="545"/>
      <c r="ML289" s="545"/>
      <c r="MN289" s="545"/>
      <c r="MQ289" s="502"/>
      <c r="MR289" s="502"/>
    </row>
    <row r="290" spans="1:357" ht="18">
      <c r="A290" s="73"/>
      <c r="B290" s="69"/>
      <c r="D290" s="3"/>
      <c r="E290" s="155"/>
      <c r="F290" s="117"/>
      <c r="G290" s="219"/>
      <c r="M290" s="72">
        <v>2015</v>
      </c>
      <c r="P290" s="81">
        <v>4325</v>
      </c>
      <c r="Q290" t="s">
        <v>254</v>
      </c>
      <c r="R290" s="3" t="s">
        <v>2222</v>
      </c>
      <c r="V290" s="72">
        <v>2017</v>
      </c>
      <c r="Y290" s="81">
        <v>19103</v>
      </c>
      <c r="Z290" t="s">
        <v>278</v>
      </c>
      <c r="AA290" s="3" t="s">
        <v>2222</v>
      </c>
      <c r="AE290" s="72" t="s">
        <v>228</v>
      </c>
      <c r="AH290" s="69">
        <v>35146</v>
      </c>
      <c r="AI290" t="s">
        <v>416</v>
      </c>
      <c r="AJ290" s="3" t="s">
        <v>2222</v>
      </c>
      <c r="AN290" s="76" t="s">
        <v>1061</v>
      </c>
      <c r="AO290" s="11"/>
      <c r="AP290" s="11"/>
      <c r="AS290" s="3"/>
      <c r="AW290" s="76" t="s">
        <v>2987</v>
      </c>
      <c r="AZ290" s="131"/>
      <c r="BA290" s="460"/>
      <c r="BB290" s="433"/>
      <c r="BF290" s="28"/>
      <c r="BG290" s="11"/>
      <c r="BH290" s="11"/>
      <c r="BI290" s="218"/>
      <c r="BO290" s="28"/>
      <c r="BP290" s="3"/>
      <c r="BQ290" s="117"/>
      <c r="BR290" s="219"/>
      <c r="BX290" s="600"/>
      <c r="BY290" s="597"/>
      <c r="BZ290" s="597"/>
      <c r="CA290" s="505"/>
      <c r="CY290" s="557"/>
      <c r="CZ290" s="502"/>
      <c r="DA290" s="555"/>
      <c r="DB290" s="499"/>
      <c r="DQ290" s="502"/>
      <c r="DR290" s="502"/>
      <c r="DS290" s="502"/>
      <c r="DT290" s="499"/>
      <c r="FA290" s="590"/>
      <c r="FB290" s="427"/>
      <c r="FC290" s="427"/>
      <c r="FD290" s="427"/>
      <c r="FJ290" s="502"/>
      <c r="FK290" s="502"/>
      <c r="FL290" s="502"/>
      <c r="FM290" s="499"/>
      <c r="GK290" s="557"/>
      <c r="GL290" s="502"/>
      <c r="GM290" s="502"/>
      <c r="GN290" s="499"/>
      <c r="HC290" s="412"/>
      <c r="HD290" s="168"/>
      <c r="HE290" s="168"/>
      <c r="HF290" s="414"/>
      <c r="HU290" s="557"/>
      <c r="HV290" s="502"/>
      <c r="HW290" s="502"/>
      <c r="HX290" s="499"/>
      <c r="IV290" s="28"/>
      <c r="IW290" s="3"/>
      <c r="IX290" s="117"/>
      <c r="IY290" s="219"/>
      <c r="JE290" s="597"/>
      <c r="JF290" s="597"/>
      <c r="JG290" s="597"/>
      <c r="JH290" s="505"/>
      <c r="JW290" s="557"/>
      <c r="JX290" s="502"/>
      <c r="JY290" s="555"/>
      <c r="JZ290" s="498"/>
      <c r="KA290" s="545"/>
      <c r="KF290" s="425"/>
      <c r="KG290" s="213"/>
      <c r="KH290" s="213"/>
      <c r="KI290" s="427"/>
      <c r="LP290" s="412"/>
      <c r="LQ290" s="168"/>
      <c r="LR290" s="168"/>
      <c r="LS290" s="414"/>
      <c r="MH290" s="557"/>
      <c r="MI290" s="502"/>
      <c r="MJ290" s="545"/>
      <c r="ML290" s="545"/>
      <c r="MN290" s="545"/>
      <c r="MQ290" s="557"/>
      <c r="MR290" s="502"/>
    </row>
    <row r="291" spans="1:357" ht="18">
      <c r="A291" s="61"/>
      <c r="B291" s="69"/>
      <c r="D291" s="3"/>
      <c r="E291" s="3"/>
      <c r="F291" s="117"/>
      <c r="G291" s="219"/>
      <c r="M291" s="31"/>
      <c r="N291" s="1"/>
      <c r="P291" s="1"/>
      <c r="R291" s="80"/>
      <c r="V291" s="61" t="s">
        <v>142</v>
      </c>
      <c r="Y291" s="31"/>
      <c r="AA291" s="3"/>
      <c r="AE291" s="75" t="s">
        <v>181</v>
      </c>
      <c r="AG291" s="3"/>
      <c r="AH291" s="69"/>
      <c r="AJ291" s="3"/>
      <c r="AN291" s="61" t="s">
        <v>164</v>
      </c>
      <c r="AO291" s="11"/>
      <c r="AP291" s="11"/>
      <c r="AQ291" s="269">
        <v>37032.350000000006</v>
      </c>
      <c r="AR291" t="s">
        <v>2164</v>
      </c>
      <c r="AS291" s="3" t="s">
        <v>2223</v>
      </c>
      <c r="AW291" s="75" t="s">
        <v>1</v>
      </c>
      <c r="AX291" s="437"/>
      <c r="AY291" s="433"/>
      <c r="AZ291" s="269">
        <v>40258.574999999968</v>
      </c>
      <c r="BA291" s="616" t="s">
        <v>3460</v>
      </c>
      <c r="BB291" s="433" t="s">
        <v>2223</v>
      </c>
      <c r="BF291" s="11"/>
      <c r="BG291" s="11"/>
      <c r="BH291" s="11"/>
      <c r="BI291" s="218"/>
      <c r="BO291" s="3"/>
      <c r="BP291" s="11"/>
      <c r="BQ291" s="117"/>
      <c r="BR291" s="219"/>
      <c r="BX291" s="597"/>
      <c r="BY291" s="597"/>
      <c r="BZ291" s="597"/>
      <c r="CA291" s="505"/>
      <c r="CY291" s="502"/>
      <c r="CZ291" s="502"/>
      <c r="DA291" s="555"/>
      <c r="DB291" s="499"/>
      <c r="DQ291" s="502"/>
      <c r="DR291" s="502"/>
      <c r="DS291" s="502"/>
      <c r="DT291" s="499"/>
      <c r="FA291" s="590"/>
      <c r="FB291" s="427"/>
      <c r="FC291" s="427"/>
      <c r="FD291" s="427"/>
      <c r="FJ291" s="557"/>
      <c r="FK291" s="502"/>
      <c r="FL291" s="502"/>
      <c r="FM291" s="499"/>
      <c r="GK291" s="502"/>
      <c r="GL291" s="502"/>
      <c r="GM291" s="502"/>
      <c r="GN291" s="499"/>
      <c r="HC291" s="412"/>
      <c r="HD291" s="168"/>
      <c r="HE291" s="168"/>
      <c r="HF291" s="414"/>
      <c r="HU291" s="502"/>
      <c r="HV291" s="502"/>
      <c r="HW291" s="502"/>
      <c r="HX291" s="499"/>
      <c r="IV291" s="3"/>
      <c r="IW291" s="11"/>
      <c r="IX291" s="117"/>
      <c r="IY291" s="219"/>
      <c r="JE291" s="597"/>
      <c r="JF291" s="597"/>
      <c r="JG291" s="597"/>
      <c r="JH291" s="505"/>
      <c r="JW291" s="502"/>
      <c r="JX291" s="502"/>
      <c r="JY291" s="555"/>
      <c r="JZ291" s="498"/>
      <c r="KA291" s="545"/>
      <c r="KF291" s="425"/>
      <c r="KG291" s="213"/>
      <c r="KH291" s="213"/>
      <c r="KI291" s="427"/>
      <c r="LP291" s="412"/>
      <c r="LQ291" s="168"/>
      <c r="LR291" s="168"/>
      <c r="LS291" s="414"/>
      <c r="MH291" s="502"/>
      <c r="MI291" s="502"/>
      <c r="MJ291" s="545"/>
      <c r="ML291" s="545"/>
      <c r="MN291" s="545"/>
      <c r="MQ291" s="502"/>
      <c r="MR291" s="502"/>
      <c r="MS291" s="431"/>
    </row>
    <row r="292" spans="1:357" ht="18">
      <c r="A292" s="72"/>
      <c r="B292" s="69"/>
      <c r="D292" s="268"/>
      <c r="E292" s="11"/>
      <c r="F292" s="117"/>
      <c r="G292" s="219"/>
      <c r="M292" s="3"/>
      <c r="N292" s="3"/>
      <c r="O292" s="3"/>
      <c r="P292" s="10"/>
      <c r="V292" s="72">
        <v>2017</v>
      </c>
      <c r="Y292" s="81">
        <v>18324</v>
      </c>
      <c r="Z292" t="s">
        <v>279</v>
      </c>
      <c r="AA292" s="3" t="s">
        <v>2223</v>
      </c>
      <c r="AE292" s="76" t="s">
        <v>225</v>
      </c>
      <c r="AG292" s="3"/>
      <c r="AH292" s="69">
        <v>27207</v>
      </c>
      <c r="AI292" t="s">
        <v>417</v>
      </c>
      <c r="AJ292" s="3" t="s">
        <v>2223</v>
      </c>
      <c r="AN292" s="72" t="s">
        <v>1062</v>
      </c>
      <c r="AO292" s="3"/>
      <c r="AP292" s="3"/>
      <c r="AS292" s="3"/>
      <c r="AW292" s="76" t="s">
        <v>2984</v>
      </c>
      <c r="AZ292" s="131"/>
      <c r="BA292" s="460"/>
      <c r="BB292" s="433"/>
      <c r="BF292" s="148"/>
      <c r="BG292" s="11"/>
      <c r="BH292" s="11"/>
      <c r="BI292" s="218"/>
      <c r="BO292" s="121"/>
      <c r="BP292" s="61"/>
      <c r="BQ292" s="61"/>
      <c r="BR292" s="282"/>
      <c r="BX292" s="560"/>
      <c r="BY292" s="597"/>
      <c r="BZ292" s="597"/>
      <c r="CA292" s="505"/>
      <c r="CY292" s="507"/>
      <c r="CZ292" s="513"/>
      <c r="DA292" s="513"/>
      <c r="DB292" s="511"/>
      <c r="DQ292" s="557"/>
      <c r="DR292" s="502"/>
      <c r="DS292" s="502"/>
      <c r="DT292" s="499"/>
      <c r="FA292" s="589"/>
      <c r="FB292" s="427"/>
      <c r="FC292" s="427"/>
      <c r="FD292" s="427"/>
      <c r="FJ292" s="502"/>
      <c r="FK292" s="502"/>
      <c r="FL292" s="502"/>
      <c r="FM292" s="499"/>
      <c r="GK292" s="507"/>
      <c r="GL292" s="502"/>
      <c r="GM292" s="502"/>
      <c r="GN292" s="499"/>
      <c r="HC292" s="412"/>
      <c r="HD292" s="168"/>
      <c r="HE292" s="168"/>
      <c r="HF292" s="414"/>
      <c r="HU292" s="507"/>
      <c r="HV292" s="502"/>
      <c r="HW292" s="502"/>
      <c r="HX292" s="499"/>
      <c r="IV292" s="121"/>
      <c r="IW292" s="61"/>
      <c r="IX292" s="61"/>
      <c r="IY292" s="282"/>
      <c r="JE292" s="600"/>
      <c r="JF292" s="597"/>
      <c r="JG292" s="597"/>
      <c r="JH292" s="505"/>
      <c r="JW292" s="507"/>
      <c r="JX292" s="513"/>
      <c r="JY292" s="513"/>
      <c r="JZ292" s="498"/>
      <c r="KA292" s="545"/>
      <c r="KF292" s="413"/>
      <c r="KG292" s="213"/>
      <c r="KH292" s="213"/>
      <c r="KI292" s="427"/>
      <c r="LP292" s="412"/>
      <c r="LQ292" s="168"/>
      <c r="LR292" s="168"/>
      <c r="LS292" s="414"/>
      <c r="MH292" s="507"/>
      <c r="MI292" s="513"/>
      <c r="MJ292" s="545"/>
      <c r="ML292" s="545"/>
      <c r="MN292" s="545"/>
      <c r="MQ292" s="507"/>
      <c r="MR292" s="513"/>
    </row>
    <row r="293" spans="1:357" ht="18">
      <c r="A293" s="60"/>
      <c r="D293" s="3"/>
      <c r="E293" s="11"/>
      <c r="F293" s="117"/>
      <c r="G293" s="218"/>
      <c r="M293" s="3"/>
      <c r="N293" s="3"/>
      <c r="O293" s="3"/>
      <c r="P293" s="10"/>
      <c r="R293" s="80"/>
      <c r="V293" s="62" t="s">
        <v>182</v>
      </c>
      <c r="Y293" s="31"/>
      <c r="AA293" s="3"/>
      <c r="AE293" s="61" t="s">
        <v>156</v>
      </c>
      <c r="AH293" s="69"/>
      <c r="AJ293" s="3"/>
      <c r="AN293" s="61" t="s">
        <v>160</v>
      </c>
      <c r="AO293" s="3"/>
      <c r="AP293" s="3"/>
      <c r="AQ293" s="269">
        <v>35647.924999999959</v>
      </c>
      <c r="AR293" t="s">
        <v>2165</v>
      </c>
      <c r="AS293" s="3" t="s">
        <v>2224</v>
      </c>
      <c r="AW293" s="457" t="s">
        <v>160</v>
      </c>
      <c r="AX293" s="437"/>
      <c r="AY293" s="433"/>
      <c r="AZ293" s="269">
        <v>39223.124999999942</v>
      </c>
      <c r="BA293" s="616" t="s">
        <v>3461</v>
      </c>
      <c r="BB293" s="433" t="s">
        <v>2224</v>
      </c>
      <c r="BF293" s="11"/>
      <c r="BG293" s="11"/>
      <c r="BH293" s="11"/>
      <c r="BI293" s="218"/>
      <c r="BO293" s="11"/>
      <c r="BP293" s="11"/>
      <c r="BQ293" s="117"/>
      <c r="BR293" s="218"/>
      <c r="BX293" s="597"/>
      <c r="BY293" s="597"/>
      <c r="BZ293" s="597"/>
      <c r="CA293" s="505"/>
      <c r="CY293" s="502"/>
      <c r="CZ293" s="502"/>
      <c r="DA293" s="555"/>
      <c r="DB293" s="499"/>
      <c r="DQ293" s="502"/>
      <c r="DR293" s="502"/>
      <c r="DS293" s="502"/>
      <c r="DT293" s="499"/>
      <c r="FA293" s="590"/>
      <c r="FB293" s="427"/>
      <c r="FC293" s="427"/>
      <c r="FD293" s="427"/>
      <c r="FJ293" s="507"/>
      <c r="FK293" s="502"/>
      <c r="FL293" s="502"/>
      <c r="FM293" s="499"/>
      <c r="GK293" s="502"/>
      <c r="GL293" s="502"/>
      <c r="GM293" s="502"/>
      <c r="GN293" s="499"/>
      <c r="HC293" s="413"/>
      <c r="HD293" s="168"/>
      <c r="HE293" s="168"/>
      <c r="HF293" s="414"/>
      <c r="HU293" s="502"/>
      <c r="HV293" s="502"/>
      <c r="HW293" s="502"/>
      <c r="HX293" s="499"/>
      <c r="IV293" s="11"/>
      <c r="IW293" s="11"/>
      <c r="IX293" s="117"/>
      <c r="IY293" s="218"/>
      <c r="JE293" s="597"/>
      <c r="JF293" s="597"/>
      <c r="JG293" s="597"/>
      <c r="JH293" s="505"/>
      <c r="JW293" s="502"/>
      <c r="JX293" s="502"/>
      <c r="JY293" s="555"/>
      <c r="JZ293" s="498"/>
      <c r="KA293" s="545"/>
      <c r="KF293" s="425"/>
      <c r="KG293" s="213"/>
      <c r="KH293" s="213"/>
      <c r="KI293" s="427"/>
      <c r="LP293" s="422"/>
      <c r="LQ293" s="168"/>
      <c r="LR293" s="168"/>
      <c r="LS293" s="414"/>
      <c r="MH293" s="502"/>
      <c r="MI293" s="502"/>
      <c r="MJ293" s="545"/>
      <c r="ML293" s="545"/>
      <c r="MN293" s="545"/>
      <c r="MQ293" s="502"/>
      <c r="MR293" s="502"/>
    </row>
    <row r="294" spans="1:357" ht="18">
      <c r="A294" s="72"/>
      <c r="D294" s="268"/>
      <c r="E294" s="3"/>
      <c r="F294" s="117"/>
      <c r="G294" s="219"/>
      <c r="M294" s="121"/>
      <c r="N294" s="61"/>
      <c r="O294" s="61"/>
      <c r="P294" s="282"/>
      <c r="V294" s="72">
        <v>2016</v>
      </c>
      <c r="Y294" s="81">
        <v>12150</v>
      </c>
      <c r="Z294" t="s">
        <v>280</v>
      </c>
      <c r="AA294" s="3" t="s">
        <v>2224</v>
      </c>
      <c r="AE294" s="72">
        <v>2018</v>
      </c>
      <c r="AH294" s="69">
        <v>21181</v>
      </c>
      <c r="AI294" t="s">
        <v>418</v>
      </c>
      <c r="AJ294" s="3" t="s">
        <v>2224</v>
      </c>
      <c r="AN294" s="72" t="s">
        <v>1062</v>
      </c>
      <c r="AO294" s="3"/>
      <c r="AP294" s="3"/>
      <c r="AS294" s="3"/>
      <c r="AW294" s="72" t="s">
        <v>2983</v>
      </c>
      <c r="AZ294" s="131"/>
      <c r="BA294" s="460"/>
      <c r="BB294" s="433"/>
      <c r="BF294" s="11"/>
      <c r="BG294" s="11"/>
      <c r="BH294" s="11"/>
      <c r="BI294" s="218"/>
      <c r="BO294" s="3"/>
      <c r="BP294" s="3"/>
      <c r="BQ294" s="117"/>
      <c r="BR294" s="219"/>
      <c r="BX294" s="597"/>
      <c r="BY294" s="597"/>
      <c r="BZ294" s="597"/>
      <c r="CA294" s="505"/>
      <c r="CY294" s="502"/>
      <c r="CZ294" s="502"/>
      <c r="DA294" s="555"/>
      <c r="DB294" s="499"/>
      <c r="DQ294" s="507"/>
      <c r="DR294" s="502"/>
      <c r="DS294" s="502"/>
      <c r="DT294" s="499"/>
      <c r="FA294" s="590"/>
      <c r="FB294" s="427"/>
      <c r="FC294" s="427"/>
      <c r="FD294" s="427"/>
      <c r="FJ294" s="502"/>
      <c r="FK294" s="502"/>
      <c r="FL294" s="502"/>
      <c r="FM294" s="499"/>
      <c r="GK294" s="502"/>
      <c r="GL294" s="502"/>
      <c r="GM294" s="502"/>
      <c r="GN294" s="499"/>
      <c r="HC294" s="412"/>
      <c r="HD294" s="168"/>
      <c r="HE294" s="168"/>
      <c r="HF294" s="414"/>
      <c r="HU294" s="502"/>
      <c r="HV294" s="502"/>
      <c r="HW294" s="502"/>
      <c r="HX294" s="499"/>
      <c r="IV294" s="3"/>
      <c r="IW294" s="3"/>
      <c r="IX294" s="117"/>
      <c r="IY294" s="219"/>
      <c r="JE294" s="560"/>
      <c r="JF294" s="597"/>
      <c r="JG294" s="597"/>
      <c r="JH294" s="505"/>
      <c r="JW294" s="502"/>
      <c r="JX294" s="502"/>
      <c r="JY294" s="555"/>
      <c r="JZ294" s="498"/>
      <c r="KA294" s="545"/>
      <c r="KF294" s="425"/>
      <c r="KG294" s="213"/>
      <c r="KH294" s="213"/>
      <c r="KI294" s="427"/>
      <c r="LP294" s="412"/>
      <c r="LQ294" s="168"/>
      <c r="LR294" s="168"/>
      <c r="LS294" s="414"/>
      <c r="MH294" s="502"/>
      <c r="MI294" s="502"/>
      <c r="MJ294" s="545"/>
      <c r="ML294" s="545"/>
      <c r="MN294" s="545"/>
      <c r="MQ294" s="502"/>
      <c r="MR294" s="502"/>
    </row>
    <row r="295" spans="1:357" ht="18">
      <c r="A295" s="60"/>
      <c r="B295" s="69"/>
      <c r="D295" s="268"/>
      <c r="E295" s="3"/>
      <c r="F295" s="117"/>
      <c r="G295" s="219"/>
      <c r="M295" s="11"/>
      <c r="N295" s="11"/>
      <c r="O295" s="117"/>
      <c r="P295" s="218"/>
      <c r="R295" s="80"/>
      <c r="V295" s="61" t="s">
        <v>183</v>
      </c>
      <c r="Y295" s="31"/>
      <c r="AA295" s="3"/>
      <c r="AE295" s="61" t="s">
        <v>160</v>
      </c>
      <c r="AH295" s="69"/>
      <c r="AJ295" s="3"/>
      <c r="AN295" s="61" t="s">
        <v>157</v>
      </c>
      <c r="AO295" s="11"/>
      <c r="AP295" s="11"/>
      <c r="AQ295" s="269">
        <v>34807.325000000026</v>
      </c>
      <c r="AR295" t="s">
        <v>2166</v>
      </c>
      <c r="AS295" s="3" t="s">
        <v>2225</v>
      </c>
      <c r="AW295" s="457" t="s">
        <v>155</v>
      </c>
      <c r="AX295" s="437"/>
      <c r="AY295" s="433"/>
      <c r="AZ295" s="269">
        <v>38173.700000000114</v>
      </c>
      <c r="BA295" s="616" t="s">
        <v>3462</v>
      </c>
      <c r="BB295" s="433" t="s">
        <v>2225</v>
      </c>
      <c r="BF295" s="11"/>
      <c r="BG295" s="11"/>
      <c r="BH295" s="11"/>
      <c r="BI295" s="218"/>
      <c r="BO295" s="3"/>
      <c r="BP295" s="11"/>
      <c r="BQ295" s="117"/>
      <c r="BR295" s="219"/>
      <c r="BX295" s="597"/>
      <c r="BY295" s="597"/>
      <c r="BZ295" s="597"/>
      <c r="CA295" s="505"/>
      <c r="CY295" s="502"/>
      <c r="CZ295" s="502"/>
      <c r="DA295" s="555"/>
      <c r="DB295" s="499"/>
      <c r="DQ295" s="502"/>
      <c r="DR295" s="502"/>
      <c r="DS295" s="502"/>
      <c r="DT295" s="499"/>
      <c r="FA295" s="590"/>
      <c r="FB295" s="427"/>
      <c r="FC295" s="427"/>
      <c r="FD295" s="427"/>
      <c r="FJ295" s="502"/>
      <c r="FK295" s="502"/>
      <c r="FL295" s="502"/>
      <c r="FM295" s="499"/>
      <c r="GK295" s="502"/>
      <c r="GL295" s="502"/>
      <c r="GM295" s="502"/>
      <c r="GN295" s="499"/>
      <c r="HC295" s="412"/>
      <c r="HD295" s="168"/>
      <c r="HE295" s="168"/>
      <c r="HF295" s="414"/>
      <c r="HU295" s="502"/>
      <c r="HV295" s="502"/>
      <c r="HW295" s="502"/>
      <c r="HX295" s="499"/>
      <c r="IV295" s="3"/>
      <c r="IW295" s="11"/>
      <c r="IX295" s="117"/>
      <c r="IY295" s="219"/>
      <c r="JE295" s="597"/>
      <c r="JF295" s="597"/>
      <c r="JG295" s="597"/>
      <c r="JH295" s="505"/>
      <c r="JW295" s="502"/>
      <c r="JX295" s="502"/>
      <c r="JY295" s="555"/>
      <c r="JZ295" s="498"/>
      <c r="KA295" s="545"/>
      <c r="KF295" s="425"/>
      <c r="KG295" s="213"/>
      <c r="KH295" s="213"/>
      <c r="KI295" s="427"/>
      <c r="LP295" s="412"/>
      <c r="LQ295" s="168"/>
      <c r="LR295" s="168"/>
      <c r="LS295" s="414"/>
      <c r="MH295" s="502"/>
      <c r="MI295" s="502"/>
      <c r="MJ295" s="545"/>
      <c r="ML295" s="545"/>
      <c r="MN295" s="545"/>
      <c r="MQ295" s="502"/>
      <c r="MR295" s="502"/>
    </row>
    <row r="296" spans="1:357" ht="18">
      <c r="A296" s="72"/>
      <c r="B296" s="69"/>
      <c r="D296" s="3"/>
      <c r="E296" s="11"/>
      <c r="F296" s="117"/>
      <c r="G296" s="218"/>
      <c r="M296" s="121"/>
      <c r="N296" s="61"/>
      <c r="O296" s="61"/>
      <c r="P296" s="282"/>
      <c r="V296" s="72" t="s">
        <v>229</v>
      </c>
      <c r="Y296" s="81">
        <v>3708</v>
      </c>
      <c r="Z296" t="s">
        <v>281</v>
      </c>
      <c r="AA296" s="3" t="s">
        <v>2225</v>
      </c>
      <c r="AE296" s="72">
        <v>2018</v>
      </c>
      <c r="AH296" s="69">
        <v>20312</v>
      </c>
      <c r="AI296" t="s">
        <v>419</v>
      </c>
      <c r="AJ296" s="3" t="s">
        <v>2225</v>
      </c>
      <c r="AN296" s="72" t="s">
        <v>1062</v>
      </c>
      <c r="AO296" s="11"/>
      <c r="AP296" s="11"/>
      <c r="AS296" s="3"/>
      <c r="AW296" s="72" t="s">
        <v>2983</v>
      </c>
      <c r="AZ296" s="131"/>
      <c r="BA296" s="460"/>
      <c r="BB296" s="433"/>
      <c r="BF296" s="148"/>
      <c r="BG296" s="11"/>
      <c r="BH296" s="11"/>
      <c r="BI296" s="218"/>
      <c r="BO296" s="121"/>
      <c r="BP296" s="61"/>
      <c r="BQ296" s="61"/>
      <c r="BR296" s="282"/>
      <c r="BX296" s="560"/>
      <c r="BY296" s="597"/>
      <c r="BZ296" s="597"/>
      <c r="CA296" s="505"/>
      <c r="CY296" s="507"/>
      <c r="CZ296" s="513"/>
      <c r="DA296" s="513"/>
      <c r="DB296" s="511"/>
      <c r="DQ296" s="502"/>
      <c r="DR296" s="502"/>
      <c r="DS296" s="502"/>
      <c r="DT296" s="499"/>
      <c r="FA296" s="589"/>
      <c r="FB296" s="427"/>
      <c r="FC296" s="427"/>
      <c r="FD296" s="427"/>
      <c r="FJ296" s="502"/>
      <c r="FK296" s="502"/>
      <c r="FL296" s="502"/>
      <c r="FM296" s="499"/>
      <c r="GK296" s="507"/>
      <c r="GL296" s="502"/>
      <c r="GM296" s="502"/>
      <c r="GN296" s="499"/>
      <c r="HC296" s="412"/>
      <c r="HD296" s="168"/>
      <c r="HE296" s="168"/>
      <c r="HF296" s="414"/>
      <c r="HU296" s="507"/>
      <c r="HV296" s="502"/>
      <c r="HW296" s="502"/>
      <c r="HX296" s="499"/>
      <c r="IV296" s="121"/>
      <c r="IW296" s="61"/>
      <c r="IX296" s="61"/>
      <c r="IY296" s="282"/>
      <c r="JE296" s="597"/>
      <c r="JF296" s="597"/>
      <c r="JG296" s="597"/>
      <c r="JH296" s="505"/>
      <c r="JW296" s="507"/>
      <c r="JX296" s="513"/>
      <c r="JY296" s="513"/>
      <c r="JZ296" s="498"/>
      <c r="KA296" s="545"/>
      <c r="KF296" s="413"/>
      <c r="KG296" s="213"/>
      <c r="KH296" s="213"/>
      <c r="KI296" s="427"/>
      <c r="LP296" s="412"/>
      <c r="LQ296" s="168"/>
      <c r="LR296" s="168"/>
      <c r="LS296" s="414"/>
      <c r="MH296" s="507"/>
      <c r="MI296" s="513"/>
      <c r="MJ296" s="545"/>
      <c r="ML296" s="545"/>
      <c r="MN296" s="545"/>
      <c r="MQ296" s="507"/>
      <c r="MR296" s="513"/>
    </row>
    <row r="297" spans="1:357" ht="18">
      <c r="A297" s="60"/>
      <c r="B297" s="69"/>
      <c r="D297" s="3"/>
      <c r="E297" s="3"/>
      <c r="F297" s="117"/>
      <c r="G297" s="219"/>
      <c r="M297" s="121"/>
      <c r="N297" s="61"/>
      <c r="O297" s="61"/>
      <c r="P297" s="282"/>
      <c r="R297" s="80"/>
      <c r="V297" s="61" t="s">
        <v>184</v>
      </c>
      <c r="Y297" s="81"/>
      <c r="AA297" s="3"/>
      <c r="AE297" s="61" t="s">
        <v>164</v>
      </c>
      <c r="AH297" s="69"/>
      <c r="AJ297" s="3"/>
      <c r="AN297" s="61" t="s">
        <v>155</v>
      </c>
      <c r="AO297" s="10"/>
      <c r="AP297" s="3"/>
      <c r="AQ297" s="269">
        <v>33859.375000000015</v>
      </c>
      <c r="AR297" t="s">
        <v>2167</v>
      </c>
      <c r="AS297" s="3" t="s">
        <v>2226</v>
      </c>
      <c r="AW297" s="75" t="s">
        <v>4</v>
      </c>
      <c r="AX297" s="437"/>
      <c r="AY297" s="433"/>
      <c r="AZ297" s="269">
        <v>36952.287499999984</v>
      </c>
      <c r="BA297" s="616" t="s">
        <v>3463</v>
      </c>
      <c r="BB297" s="433" t="s">
        <v>2226</v>
      </c>
      <c r="BF297" s="11"/>
      <c r="BG297" s="11"/>
      <c r="BH297" s="11"/>
      <c r="BI297" s="218"/>
      <c r="BO297" s="11"/>
      <c r="BP297" s="3"/>
      <c r="BQ297" s="117"/>
      <c r="BR297" s="219"/>
      <c r="BX297" s="597"/>
      <c r="BY297" s="597"/>
      <c r="BZ297" s="597"/>
      <c r="CA297" s="505"/>
      <c r="CY297" s="502"/>
      <c r="CZ297" s="502"/>
      <c r="DA297" s="555"/>
      <c r="DB297" s="499"/>
      <c r="DQ297" s="502"/>
      <c r="DR297" s="502"/>
      <c r="DS297" s="502"/>
      <c r="DT297" s="499"/>
      <c r="FA297" s="590"/>
      <c r="FB297" s="427"/>
      <c r="FC297" s="427"/>
      <c r="FD297" s="427"/>
      <c r="FJ297" s="507"/>
      <c r="FK297" s="502"/>
      <c r="FL297" s="502"/>
      <c r="FM297" s="499"/>
      <c r="GK297" s="502"/>
      <c r="GL297" s="502"/>
      <c r="GM297" s="502"/>
      <c r="GN297" s="499"/>
      <c r="HC297" s="413"/>
      <c r="HD297" s="168"/>
      <c r="HE297" s="168"/>
      <c r="HF297" s="414"/>
      <c r="HU297" s="502"/>
      <c r="HV297" s="502"/>
      <c r="HW297" s="502"/>
      <c r="HX297" s="499"/>
      <c r="IV297" s="11"/>
      <c r="IW297" s="3"/>
      <c r="IX297" s="117"/>
      <c r="IY297" s="219"/>
      <c r="JE297" s="597"/>
      <c r="JF297" s="597"/>
      <c r="JG297" s="597"/>
      <c r="JH297" s="505"/>
      <c r="JW297" s="502"/>
      <c r="JX297" s="502"/>
      <c r="JY297" s="555"/>
      <c r="JZ297" s="498"/>
      <c r="KA297" s="545"/>
      <c r="KF297" s="425"/>
      <c r="KG297" s="213"/>
      <c r="KH297" s="213"/>
      <c r="KI297" s="427"/>
      <c r="LP297" s="422"/>
      <c r="LQ297" s="168"/>
      <c r="LR297" s="168"/>
      <c r="LS297" s="414"/>
      <c r="MH297" s="502"/>
      <c r="MI297" s="502"/>
      <c r="MJ297" s="545"/>
      <c r="ML297" s="545"/>
      <c r="MN297" s="545"/>
      <c r="MQ297" s="502"/>
      <c r="MR297" s="502"/>
    </row>
    <row r="298" spans="1:357" ht="18">
      <c r="A298" s="72"/>
      <c r="B298" s="69"/>
      <c r="D298" s="11"/>
      <c r="E298" s="11"/>
      <c r="F298" s="117"/>
      <c r="G298" s="218"/>
      <c r="M298" s="268"/>
      <c r="N298" s="3"/>
      <c r="O298" s="117"/>
      <c r="P298" s="219"/>
      <c r="V298" s="72">
        <v>2015</v>
      </c>
      <c r="Y298" s="81">
        <v>2884</v>
      </c>
      <c r="Z298" t="s">
        <v>282</v>
      </c>
      <c r="AA298" s="3" t="s">
        <v>2226</v>
      </c>
      <c r="AE298" s="72">
        <v>2018</v>
      </c>
      <c r="AH298" s="69">
        <v>20307</v>
      </c>
      <c r="AI298" t="s">
        <v>420</v>
      </c>
      <c r="AJ298" s="3" t="s">
        <v>2226</v>
      </c>
      <c r="AN298" s="72" t="s">
        <v>1062</v>
      </c>
      <c r="AO298" s="3"/>
      <c r="AP298" s="3"/>
      <c r="AS298" s="3"/>
      <c r="AW298" s="76" t="s">
        <v>2984</v>
      </c>
      <c r="AZ298" s="131"/>
      <c r="BA298" s="460"/>
      <c r="BB298" s="433"/>
      <c r="BF298" s="11"/>
      <c r="BG298" s="11"/>
      <c r="BH298" s="11"/>
      <c r="BI298" s="218"/>
      <c r="BO298" s="3"/>
      <c r="BP298" s="3"/>
      <c r="BQ298" s="117"/>
      <c r="BR298" s="219"/>
      <c r="BX298" s="597"/>
      <c r="BY298" s="597"/>
      <c r="BZ298" s="597"/>
      <c r="CA298" s="505"/>
      <c r="CY298" s="502"/>
      <c r="CZ298" s="502"/>
      <c r="DA298" s="555"/>
      <c r="DB298" s="499"/>
      <c r="DQ298" s="507"/>
      <c r="DR298" s="502"/>
      <c r="DS298" s="502"/>
      <c r="DT298" s="499"/>
      <c r="FA298" s="590"/>
      <c r="FB298" s="427"/>
      <c r="FC298" s="427"/>
      <c r="FD298" s="427"/>
      <c r="FJ298" s="502"/>
      <c r="FK298" s="502"/>
      <c r="FL298" s="502"/>
      <c r="FM298" s="499"/>
      <c r="GK298" s="502"/>
      <c r="GL298" s="502"/>
      <c r="GM298" s="502"/>
      <c r="GN298" s="499"/>
      <c r="HC298" s="412"/>
      <c r="HD298" s="168"/>
      <c r="HE298" s="168"/>
      <c r="HF298" s="414"/>
      <c r="HU298" s="502"/>
      <c r="HV298" s="502"/>
      <c r="HW298" s="502"/>
      <c r="HX298" s="499"/>
      <c r="IV298" s="3"/>
      <c r="IW298" s="3"/>
      <c r="IX298" s="117"/>
      <c r="IY298" s="219"/>
      <c r="JE298" s="560"/>
      <c r="JF298" s="597"/>
      <c r="JG298" s="597"/>
      <c r="JH298" s="505"/>
      <c r="JW298" s="502"/>
      <c r="JX298" s="502"/>
      <c r="JY298" s="555"/>
      <c r="JZ298" s="498"/>
      <c r="KA298" s="545"/>
      <c r="KF298" s="425"/>
      <c r="KG298" s="213"/>
      <c r="KH298" s="213"/>
      <c r="KI298" s="427"/>
      <c r="LP298" s="412"/>
      <c r="LQ298" s="168"/>
      <c r="LR298" s="168"/>
      <c r="LS298" s="414"/>
      <c r="MH298" s="502"/>
      <c r="MI298" s="502"/>
      <c r="MJ298" s="545"/>
      <c r="ML298" s="545"/>
      <c r="MN298" s="545"/>
      <c r="MQ298" s="502"/>
      <c r="MR298" s="502"/>
    </row>
    <row r="299" spans="1:357" ht="18">
      <c r="A299" s="61"/>
      <c r="B299" s="69"/>
      <c r="D299" s="268"/>
      <c r="E299" s="3"/>
      <c r="F299" s="117"/>
      <c r="G299" s="219"/>
      <c r="M299" s="11"/>
      <c r="N299" s="3"/>
      <c r="O299" s="117"/>
      <c r="P299" s="219"/>
      <c r="AA299" s="3"/>
      <c r="AE299" s="61" t="s">
        <v>155</v>
      </c>
      <c r="AG299" s="3"/>
      <c r="AH299" s="69"/>
      <c r="AJ299" s="3"/>
      <c r="AN299" s="61" t="s">
        <v>158</v>
      </c>
      <c r="AO299" s="10"/>
      <c r="AP299" s="3"/>
      <c r="AQ299" s="269">
        <v>31287.362499999956</v>
      </c>
      <c r="AR299" t="s">
        <v>2168</v>
      </c>
      <c r="AS299" s="3" t="s">
        <v>2227</v>
      </c>
      <c r="AW299" s="457" t="s">
        <v>158</v>
      </c>
      <c r="AX299" s="438"/>
      <c r="AY299" s="433"/>
      <c r="AZ299" s="269">
        <v>34736.450000000084</v>
      </c>
      <c r="BA299" s="616" t="s">
        <v>3464</v>
      </c>
      <c r="BB299" s="433" t="s">
        <v>2227</v>
      </c>
      <c r="BF299" s="268"/>
      <c r="BG299" s="11"/>
      <c r="BH299" s="11"/>
      <c r="BI299" s="218"/>
      <c r="BO299" s="268"/>
      <c r="BP299" s="3"/>
      <c r="BQ299" s="117"/>
      <c r="BR299" s="219"/>
      <c r="BX299" s="598"/>
      <c r="BY299" s="597"/>
      <c r="BZ299" s="597"/>
      <c r="CA299" s="505"/>
      <c r="CY299" s="509"/>
      <c r="CZ299" s="502"/>
      <c r="DA299" s="555"/>
      <c r="DB299" s="499"/>
      <c r="DQ299" s="502"/>
      <c r="DR299" s="502"/>
      <c r="DS299" s="502"/>
      <c r="DT299" s="499"/>
      <c r="FA299" s="550"/>
      <c r="FB299" s="427"/>
      <c r="FC299" s="427"/>
      <c r="FD299" s="427"/>
      <c r="FJ299" s="502"/>
      <c r="FK299" s="502"/>
      <c r="FL299" s="502"/>
      <c r="FM299" s="499"/>
      <c r="GK299" s="509"/>
      <c r="GL299" s="502"/>
      <c r="GM299" s="502"/>
      <c r="GN299" s="499"/>
      <c r="HC299" s="412"/>
      <c r="HD299" s="168"/>
      <c r="HE299" s="168"/>
      <c r="HF299" s="414"/>
      <c r="HU299" s="509"/>
      <c r="HV299" s="502"/>
      <c r="HW299" s="502"/>
      <c r="HX299" s="499"/>
      <c r="IV299" s="268"/>
      <c r="IW299" s="3"/>
      <c r="IX299" s="117"/>
      <c r="IY299" s="219"/>
      <c r="JE299" s="597"/>
      <c r="JF299" s="597"/>
      <c r="JG299" s="597"/>
      <c r="JH299" s="505"/>
      <c r="JW299" s="509"/>
      <c r="JX299" s="502"/>
      <c r="JY299" s="555"/>
      <c r="JZ299" s="498"/>
      <c r="KA299" s="545"/>
      <c r="KF299" s="426"/>
      <c r="KG299" s="213"/>
      <c r="KH299" s="213"/>
      <c r="KI299" s="427"/>
      <c r="LP299" s="412"/>
      <c r="LQ299" s="168"/>
      <c r="LR299" s="168"/>
      <c r="LS299" s="414"/>
      <c r="MH299" s="509"/>
      <c r="MI299" s="502"/>
      <c r="MJ299" s="545"/>
      <c r="ML299" s="545"/>
      <c r="MN299" s="545"/>
      <c r="MQ299" s="509"/>
      <c r="MR299" s="502"/>
    </row>
    <row r="300" spans="1:357" ht="18">
      <c r="A300" s="72"/>
      <c r="B300" s="69"/>
      <c r="D300" s="121"/>
      <c r="E300" s="61"/>
      <c r="F300" s="61"/>
      <c r="G300" s="282"/>
      <c r="M300" s="121"/>
      <c r="N300" s="61"/>
      <c r="O300" s="61"/>
      <c r="P300" s="282"/>
      <c r="V300" s="121"/>
      <c r="W300" s="11"/>
      <c r="X300" s="117"/>
      <c r="Y300" s="11"/>
      <c r="AA300" s="3"/>
      <c r="AE300" s="72">
        <v>2018</v>
      </c>
      <c r="AG300" s="3"/>
      <c r="AH300" s="69">
        <v>19559</v>
      </c>
      <c r="AI300" t="s">
        <v>421</v>
      </c>
      <c r="AJ300" s="3" t="s">
        <v>2227</v>
      </c>
      <c r="AN300" s="72" t="s">
        <v>1062</v>
      </c>
      <c r="AO300" s="11"/>
      <c r="AP300" s="11"/>
      <c r="AS300" s="268"/>
      <c r="AW300" s="72" t="s">
        <v>2983</v>
      </c>
      <c r="AZ300" s="131"/>
      <c r="BA300" s="460"/>
      <c r="BB300" s="509"/>
      <c r="BF300" s="11"/>
      <c r="BG300" s="11"/>
      <c r="BH300" s="11"/>
      <c r="BI300" s="218"/>
      <c r="BO300" s="3"/>
      <c r="BP300" s="11"/>
      <c r="BQ300" s="117"/>
      <c r="BR300" s="218"/>
      <c r="BX300" s="597"/>
      <c r="BY300" s="597"/>
      <c r="BZ300" s="597"/>
      <c r="CA300" s="505"/>
      <c r="CY300" s="502"/>
      <c r="CZ300" s="502"/>
      <c r="DA300" s="555"/>
      <c r="DB300" s="499"/>
      <c r="DQ300" s="502"/>
      <c r="DR300" s="502"/>
      <c r="DS300" s="502"/>
      <c r="DT300" s="499"/>
      <c r="FA300" s="590"/>
      <c r="FB300" s="427"/>
      <c r="FC300" s="427"/>
      <c r="FD300" s="427"/>
      <c r="FJ300" s="509"/>
      <c r="FK300" s="502"/>
      <c r="FL300" s="502"/>
      <c r="FM300" s="499"/>
      <c r="GK300" s="502"/>
      <c r="GL300" s="502"/>
      <c r="GM300" s="502"/>
      <c r="GN300" s="499"/>
      <c r="HC300" s="93"/>
      <c r="HD300" s="168"/>
      <c r="HE300" s="168"/>
      <c r="HF300" s="414"/>
      <c r="HU300" s="502"/>
      <c r="HV300" s="502"/>
      <c r="HW300" s="502"/>
      <c r="HX300" s="499"/>
      <c r="IV300" s="3"/>
      <c r="IW300" s="11"/>
      <c r="IX300" s="117"/>
      <c r="IY300" s="218"/>
      <c r="JE300" s="597"/>
      <c r="JF300" s="597"/>
      <c r="JG300" s="597"/>
      <c r="JH300" s="505"/>
      <c r="JW300" s="502"/>
      <c r="JX300" s="502"/>
      <c r="JY300" s="555"/>
      <c r="JZ300" s="498"/>
      <c r="KA300" s="545"/>
      <c r="KF300" s="425"/>
      <c r="KG300" s="213"/>
      <c r="KH300" s="213"/>
      <c r="KI300" s="427"/>
      <c r="LP300" s="93"/>
      <c r="LQ300" s="168"/>
      <c r="LR300" s="168"/>
      <c r="LS300" s="414"/>
      <c r="MH300" s="502"/>
      <c r="MI300" s="502"/>
      <c r="MJ300" s="545"/>
      <c r="ML300" s="545"/>
      <c r="MN300" s="545"/>
      <c r="MQ300" s="502"/>
      <c r="MR300" s="502"/>
    </row>
    <row r="301" spans="1:357" ht="18">
      <c r="A301" s="61"/>
      <c r="B301" s="69"/>
      <c r="D301" s="121"/>
      <c r="E301" s="61"/>
      <c r="F301" s="61"/>
      <c r="G301" s="282"/>
      <c r="M301" s="11"/>
      <c r="N301" s="3"/>
      <c r="O301" s="117"/>
      <c r="P301" s="219"/>
      <c r="V301" s="121"/>
      <c r="W301" s="3"/>
      <c r="X301" s="117"/>
      <c r="Y301" s="3"/>
      <c r="AA301" s="268"/>
      <c r="AE301" s="61" t="s">
        <v>166</v>
      </c>
      <c r="AH301" s="69"/>
      <c r="AJ301" s="268"/>
      <c r="AN301" s="75" t="s">
        <v>29</v>
      </c>
      <c r="AO301" s="11"/>
      <c r="AP301" s="11"/>
      <c r="AQ301" s="269">
        <v>29997.449999999993</v>
      </c>
      <c r="AR301" t="s">
        <v>2169</v>
      </c>
      <c r="AS301" s="3" t="s">
        <v>2228</v>
      </c>
      <c r="AW301" s="457" t="s">
        <v>1035</v>
      </c>
      <c r="AX301" s="438"/>
      <c r="AY301" s="433"/>
      <c r="AZ301" s="269">
        <v>34658.987499999894</v>
      </c>
      <c r="BA301" s="616" t="s">
        <v>3465</v>
      </c>
      <c r="BB301" s="433" t="s">
        <v>2228</v>
      </c>
      <c r="BF301" s="11"/>
      <c r="BG301" s="11"/>
      <c r="BH301" s="11"/>
      <c r="BI301" s="218"/>
      <c r="BO301" s="3"/>
      <c r="BP301" s="11"/>
      <c r="BQ301" s="117"/>
      <c r="BR301" s="218"/>
      <c r="BX301" s="597"/>
      <c r="BY301" s="597"/>
      <c r="BZ301" s="597"/>
      <c r="CA301" s="505"/>
      <c r="CY301" s="502"/>
      <c r="CZ301" s="502"/>
      <c r="DA301" s="555"/>
      <c r="DB301" s="499"/>
      <c r="DQ301" s="509"/>
      <c r="DR301" s="502"/>
      <c r="DS301" s="502"/>
      <c r="DT301" s="499"/>
      <c r="FA301" s="590"/>
      <c r="FB301" s="427"/>
      <c r="FC301" s="427"/>
      <c r="FD301" s="427"/>
      <c r="FJ301" s="502"/>
      <c r="FK301" s="502"/>
      <c r="FL301" s="502"/>
      <c r="FM301" s="499"/>
      <c r="GK301" s="502"/>
      <c r="GL301" s="502"/>
      <c r="GM301" s="502"/>
      <c r="GN301" s="499"/>
      <c r="HC301" s="412"/>
      <c r="HD301" s="168"/>
      <c r="HE301" s="168"/>
      <c r="HF301" s="414"/>
      <c r="HU301" s="502"/>
      <c r="HV301" s="502"/>
      <c r="HW301" s="502"/>
      <c r="HX301" s="499"/>
      <c r="IV301" s="3"/>
      <c r="IW301" s="11"/>
      <c r="IX301" s="117"/>
      <c r="IY301" s="218"/>
      <c r="JE301" s="598"/>
      <c r="JF301" s="597"/>
      <c r="JG301" s="597"/>
      <c r="JH301" s="505"/>
      <c r="JW301" s="502"/>
      <c r="JX301" s="502"/>
      <c r="JY301" s="555"/>
      <c r="JZ301" s="498"/>
      <c r="KA301" s="545"/>
      <c r="KF301" s="425"/>
      <c r="KG301" s="213"/>
      <c r="KH301" s="213"/>
      <c r="KI301" s="427"/>
      <c r="LP301" s="412"/>
      <c r="LQ301" s="168"/>
      <c r="LR301" s="168"/>
      <c r="LS301" s="414"/>
      <c r="MH301" s="502"/>
      <c r="MI301" s="502"/>
      <c r="MJ301" s="545"/>
      <c r="ML301" s="545"/>
      <c r="MN301" s="545"/>
      <c r="MQ301" s="502"/>
      <c r="MR301" s="502"/>
    </row>
    <row r="302" spans="1:357" ht="18">
      <c r="A302" s="75"/>
      <c r="B302" s="69"/>
      <c r="D302" s="3"/>
      <c r="E302" s="155"/>
      <c r="F302" s="117"/>
      <c r="G302" s="219"/>
      <c r="M302" s="268"/>
      <c r="N302" s="3"/>
      <c r="O302" s="117"/>
      <c r="P302" s="219"/>
      <c r="V302" s="121"/>
      <c r="W302" s="61"/>
      <c r="X302" s="61"/>
      <c r="Y302" s="282"/>
      <c r="AA302" s="3"/>
      <c r="AE302" s="72">
        <v>2018</v>
      </c>
      <c r="AH302" s="69">
        <v>19512</v>
      </c>
      <c r="AI302" t="s">
        <v>422</v>
      </c>
      <c r="AJ302" s="3" t="s">
        <v>2228</v>
      </c>
      <c r="AN302" s="76" t="s">
        <v>224</v>
      </c>
      <c r="AO302" s="10"/>
      <c r="AP302" s="3"/>
      <c r="AS302" s="268"/>
      <c r="AW302" s="76" t="s">
        <v>2985</v>
      </c>
      <c r="AZ302" s="131"/>
      <c r="BA302" s="460"/>
      <c r="BB302" s="509"/>
      <c r="BF302" s="11"/>
      <c r="BG302" s="11"/>
      <c r="BH302" s="11"/>
      <c r="BI302" s="218"/>
      <c r="BO302" s="3"/>
      <c r="BP302" s="3"/>
      <c r="BQ302" s="117"/>
      <c r="BR302" s="219"/>
      <c r="BX302" s="597"/>
      <c r="BY302" s="597"/>
      <c r="BZ302" s="597"/>
      <c r="CA302" s="505"/>
      <c r="CY302" s="502"/>
      <c r="CZ302" s="502"/>
      <c r="DA302" s="555"/>
      <c r="DB302" s="499"/>
      <c r="DQ302" s="502"/>
      <c r="DR302" s="502"/>
      <c r="DS302" s="502"/>
      <c r="DT302" s="499"/>
      <c r="FA302" s="590"/>
      <c r="FB302" s="427"/>
      <c r="FC302" s="427"/>
      <c r="FD302" s="427"/>
      <c r="FJ302" s="502"/>
      <c r="FK302" s="502"/>
      <c r="FL302" s="502"/>
      <c r="FM302" s="499"/>
      <c r="GK302" s="502"/>
      <c r="GL302" s="502"/>
      <c r="GM302" s="502"/>
      <c r="GN302" s="499"/>
      <c r="HC302" s="412"/>
      <c r="HD302" s="168"/>
      <c r="HE302" s="168"/>
      <c r="HF302" s="414"/>
      <c r="HU302" s="502"/>
      <c r="HV302" s="502"/>
      <c r="HW302" s="502"/>
      <c r="HX302" s="499"/>
      <c r="IV302" s="3"/>
      <c r="IW302" s="3"/>
      <c r="IX302" s="117"/>
      <c r="IY302" s="219"/>
      <c r="JE302" s="597"/>
      <c r="JF302" s="597"/>
      <c r="JG302" s="597"/>
      <c r="JH302" s="505"/>
      <c r="JW302" s="502"/>
      <c r="JX302" s="502"/>
      <c r="JY302" s="555"/>
      <c r="JZ302" s="498"/>
      <c r="KA302" s="545"/>
      <c r="KF302" s="425"/>
      <c r="KG302" s="213"/>
      <c r="KH302" s="213"/>
      <c r="KI302" s="427"/>
      <c r="LP302" s="412"/>
      <c r="LQ302" s="168"/>
      <c r="LR302" s="168"/>
      <c r="LS302" s="414"/>
      <c r="MH302" s="502"/>
      <c r="MI302" s="502"/>
      <c r="MJ302" s="545"/>
      <c r="ML302" s="545"/>
      <c r="MN302" s="545"/>
      <c r="MQ302" s="502"/>
      <c r="MR302" s="502"/>
    </row>
    <row r="303" spans="1:357" ht="18">
      <c r="A303" s="76"/>
      <c r="B303" s="69"/>
      <c r="D303" s="3"/>
      <c r="E303" s="155"/>
      <c r="F303" s="117"/>
      <c r="G303" s="218"/>
      <c r="M303" s="3"/>
      <c r="N303" s="3"/>
      <c r="O303" s="117"/>
      <c r="P303" s="219"/>
      <c r="V303" s="11"/>
      <c r="W303" s="11"/>
      <c r="X303" s="117"/>
      <c r="Y303" s="218"/>
      <c r="AA303" s="268"/>
      <c r="AE303" s="61" t="s">
        <v>157</v>
      </c>
      <c r="AH303" s="69"/>
      <c r="AJ303" s="268"/>
      <c r="AN303" s="75" t="s">
        <v>1035</v>
      </c>
      <c r="AO303" s="53"/>
      <c r="AP303" s="3"/>
      <c r="AQ303" s="269">
        <v>23185.050000000083</v>
      </c>
      <c r="AR303" t="s">
        <v>2170</v>
      </c>
      <c r="AS303" s="3" t="s">
        <v>2229</v>
      </c>
      <c r="AW303" s="457" t="s">
        <v>1036</v>
      </c>
      <c r="AX303" s="433"/>
      <c r="AY303" s="433"/>
      <c r="AZ303" s="269">
        <v>33853.450000000114</v>
      </c>
      <c r="BA303" s="616" t="s">
        <v>3466</v>
      </c>
      <c r="BB303" s="433" t="s">
        <v>2229</v>
      </c>
      <c r="BF303" s="268"/>
      <c r="BG303" s="11"/>
      <c r="BH303" s="11"/>
      <c r="BI303" s="218"/>
      <c r="BO303" s="268"/>
      <c r="BP303" s="3"/>
      <c r="BQ303" s="117"/>
      <c r="BR303" s="219"/>
      <c r="BX303" s="598"/>
      <c r="BY303" s="597"/>
      <c r="BZ303" s="597"/>
      <c r="CA303" s="505"/>
      <c r="CY303" s="509"/>
      <c r="CZ303" s="502"/>
      <c r="DA303" s="555"/>
      <c r="DB303" s="499"/>
      <c r="DQ303" s="502"/>
      <c r="DR303" s="502"/>
      <c r="DS303" s="502"/>
      <c r="DT303" s="499"/>
      <c r="FA303" s="550"/>
      <c r="FB303" s="427"/>
      <c r="FC303" s="427"/>
      <c r="FD303" s="427"/>
      <c r="FJ303" s="502"/>
      <c r="FK303" s="502"/>
      <c r="FL303" s="502"/>
      <c r="FM303" s="499"/>
      <c r="GK303" s="509"/>
      <c r="GL303" s="502"/>
      <c r="GM303" s="502"/>
      <c r="GN303" s="499"/>
      <c r="HC303" s="412"/>
      <c r="HD303" s="168"/>
      <c r="HE303" s="168"/>
      <c r="HF303" s="414"/>
      <c r="HU303" s="509"/>
      <c r="HV303" s="502"/>
      <c r="HW303" s="502"/>
      <c r="HX303" s="499"/>
      <c r="IV303" s="268"/>
      <c r="IW303" s="3"/>
      <c r="IX303" s="117"/>
      <c r="IY303" s="219"/>
      <c r="JE303" s="597"/>
      <c r="JF303" s="597"/>
      <c r="JG303" s="597"/>
      <c r="JH303" s="505"/>
      <c r="JW303" s="509"/>
      <c r="JX303" s="502"/>
      <c r="JY303" s="555"/>
      <c r="JZ303" s="498"/>
      <c r="KA303" s="545"/>
      <c r="KF303" s="426"/>
      <c r="KG303" s="213"/>
      <c r="KH303" s="213"/>
      <c r="KI303" s="427"/>
      <c r="LP303" s="412"/>
      <c r="LQ303" s="168"/>
      <c r="LR303" s="168"/>
      <c r="LS303" s="414"/>
      <c r="MH303" s="509"/>
      <c r="MI303" s="502"/>
      <c r="MJ303" s="545"/>
      <c r="ML303" s="545"/>
      <c r="MN303" s="545"/>
      <c r="MQ303" s="509"/>
      <c r="MR303" s="502"/>
    </row>
    <row r="304" spans="1:357" ht="18">
      <c r="A304" s="75"/>
      <c r="B304" s="69"/>
      <c r="D304"/>
      <c r="E304" s="3"/>
      <c r="F304" s="117"/>
      <c r="G304" s="219"/>
      <c r="M304" s="268"/>
      <c r="N304" s="11"/>
      <c r="O304" s="117"/>
      <c r="P304" s="219"/>
      <c r="V304" s="121"/>
      <c r="W304" s="61"/>
      <c r="X304" s="61"/>
      <c r="Y304" s="282"/>
      <c r="AA304" s="3"/>
      <c r="AE304" s="72">
        <v>2018</v>
      </c>
      <c r="AH304" s="69">
        <v>19268</v>
      </c>
      <c r="AI304" t="s">
        <v>423</v>
      </c>
      <c r="AJ304" s="3" t="s">
        <v>2229</v>
      </c>
      <c r="AN304" s="76">
        <v>2019</v>
      </c>
      <c r="AO304" s="52"/>
      <c r="AP304" s="3"/>
      <c r="AS304" s="11"/>
      <c r="AW304" s="76" t="s">
        <v>2985</v>
      </c>
      <c r="AZ304" s="131"/>
      <c r="BA304" s="460"/>
      <c r="BB304" s="438"/>
      <c r="BF304" s="148"/>
      <c r="BG304" s="11"/>
      <c r="BH304" s="11"/>
      <c r="BI304" s="218"/>
      <c r="BO304" s="121"/>
      <c r="BP304" s="61"/>
      <c r="BQ304" s="61"/>
      <c r="BR304" s="282"/>
      <c r="BX304" s="560"/>
      <c r="BY304" s="597"/>
      <c r="BZ304" s="597"/>
      <c r="CA304" s="505"/>
      <c r="CY304" s="507"/>
      <c r="CZ304" s="513"/>
      <c r="DA304" s="513"/>
      <c r="DB304" s="511"/>
      <c r="DQ304" s="502"/>
      <c r="DR304" s="502"/>
      <c r="DS304" s="502"/>
      <c r="DT304" s="499"/>
      <c r="FA304" s="589"/>
      <c r="FB304" s="427"/>
      <c r="FC304" s="427"/>
      <c r="FD304" s="427"/>
      <c r="FJ304" s="509"/>
      <c r="FK304" s="502"/>
      <c r="FL304" s="502"/>
      <c r="FM304" s="499"/>
      <c r="GK304" s="507"/>
      <c r="GL304" s="502"/>
      <c r="GM304" s="502"/>
      <c r="GN304" s="499"/>
      <c r="HC304" s="93"/>
      <c r="HD304" s="168"/>
      <c r="HE304" s="168"/>
      <c r="HF304" s="414"/>
      <c r="HU304" s="507"/>
      <c r="HV304" s="502"/>
      <c r="HW304" s="502"/>
      <c r="HX304" s="499"/>
      <c r="IV304" s="121"/>
      <c r="IW304" s="61"/>
      <c r="IX304" s="61"/>
      <c r="IY304" s="282"/>
      <c r="JE304" s="597"/>
      <c r="JF304" s="597"/>
      <c r="JG304" s="597"/>
      <c r="JH304" s="505"/>
      <c r="JW304" s="507"/>
      <c r="JX304" s="513"/>
      <c r="JY304" s="513"/>
      <c r="JZ304" s="498"/>
      <c r="KA304" s="545"/>
      <c r="KF304" s="413"/>
      <c r="KG304" s="213"/>
      <c r="KH304" s="213"/>
      <c r="KI304" s="427"/>
      <c r="LP304" s="93"/>
      <c r="LQ304" s="168"/>
      <c r="LR304" s="168"/>
      <c r="LS304" s="414"/>
      <c r="MH304" s="507"/>
      <c r="MI304" s="513"/>
      <c r="MJ304" s="545"/>
      <c r="ML304" s="545"/>
      <c r="MN304" s="545"/>
      <c r="MQ304" s="507"/>
      <c r="MR304" s="513"/>
    </row>
    <row r="305" spans="1:357" ht="18">
      <c r="A305" s="60"/>
      <c r="B305" s="69"/>
      <c r="D305" s="11"/>
      <c r="E305" s="11"/>
      <c r="F305" s="117"/>
      <c r="G305" s="218"/>
      <c r="M305" s="11"/>
      <c r="N305" s="3"/>
      <c r="O305" s="117"/>
      <c r="P305" s="219"/>
      <c r="V305" s="121"/>
      <c r="W305" s="61"/>
      <c r="X305" s="61"/>
      <c r="Y305" s="282"/>
      <c r="AA305" s="11"/>
      <c r="AE305" s="61" t="s">
        <v>158</v>
      </c>
      <c r="AF305" s="69"/>
      <c r="AG305" s="3"/>
      <c r="AH305" s="10"/>
      <c r="AJ305" s="11"/>
      <c r="AN305" s="75" t="s">
        <v>1036</v>
      </c>
      <c r="AO305" s="10"/>
      <c r="AP305" s="3"/>
      <c r="AQ305" s="269">
        <v>22762.999999999967</v>
      </c>
      <c r="AR305" t="s">
        <v>2171</v>
      </c>
      <c r="AS305" t="s">
        <v>2235</v>
      </c>
      <c r="AW305" s="457" t="s">
        <v>1004</v>
      </c>
      <c r="AX305" s="438"/>
      <c r="AY305" s="433"/>
      <c r="AZ305" s="269">
        <v>33025.625</v>
      </c>
      <c r="BA305" s="616" t="s">
        <v>3467</v>
      </c>
      <c r="BB305" s="431" t="s">
        <v>2235</v>
      </c>
      <c r="BF305" s="268"/>
      <c r="BG305" s="11"/>
      <c r="BH305" s="11"/>
      <c r="BI305" s="218"/>
      <c r="BO305" s="268"/>
      <c r="BP305" s="11"/>
      <c r="BQ305" s="117"/>
      <c r="BR305" s="219"/>
      <c r="BX305" s="598"/>
      <c r="BY305" s="597"/>
      <c r="BZ305" s="597"/>
      <c r="CA305" s="505"/>
      <c r="CY305" s="509"/>
      <c r="CZ305" s="502"/>
      <c r="DA305" s="555"/>
      <c r="DB305" s="499"/>
      <c r="DQ305" s="509"/>
      <c r="DR305" s="502"/>
      <c r="DS305" s="502"/>
      <c r="DT305" s="499"/>
      <c r="FA305" s="550"/>
      <c r="FB305" s="427"/>
      <c r="FC305" s="427"/>
      <c r="FD305" s="427"/>
      <c r="FJ305" s="507"/>
      <c r="FK305" s="502"/>
      <c r="FL305" s="502"/>
      <c r="FM305" s="499"/>
      <c r="GK305" s="509"/>
      <c r="GL305" s="502"/>
      <c r="GM305" s="502"/>
      <c r="GN305" s="499"/>
      <c r="HC305" s="413"/>
      <c r="HD305" s="168"/>
      <c r="HE305" s="168"/>
      <c r="HF305" s="414"/>
      <c r="HU305" s="509"/>
      <c r="HV305" s="502"/>
      <c r="HW305" s="502"/>
      <c r="HX305" s="499"/>
      <c r="IV305" s="268"/>
      <c r="IW305" s="11"/>
      <c r="IX305" s="117"/>
      <c r="IY305" s="219"/>
      <c r="JE305" s="598"/>
      <c r="JF305" s="597"/>
      <c r="JG305" s="597"/>
      <c r="JH305" s="505"/>
      <c r="JW305" s="509"/>
      <c r="JX305" s="502"/>
      <c r="JY305" s="555"/>
      <c r="JZ305" s="498"/>
      <c r="KA305" s="545"/>
      <c r="KF305" s="426"/>
      <c r="KG305" s="213"/>
      <c r="KH305" s="213"/>
      <c r="KI305" s="427"/>
      <c r="LP305" s="422"/>
      <c r="LQ305" s="168"/>
      <c r="LR305" s="168"/>
      <c r="LS305" s="414"/>
      <c r="MH305" s="509"/>
      <c r="MI305" s="502"/>
      <c r="MJ305" s="545"/>
      <c r="ML305" s="545"/>
      <c r="MN305" s="545"/>
      <c r="MQ305" s="509"/>
      <c r="MR305" s="502"/>
    </row>
    <row r="306" spans="1:357" ht="18">
      <c r="A306" s="72"/>
      <c r="B306" s="69"/>
      <c r="D306" s="121"/>
      <c r="E306" s="61"/>
      <c r="F306" s="61"/>
      <c r="G306" s="282"/>
      <c r="M306" s="268"/>
      <c r="N306" s="11"/>
      <c r="O306" s="117"/>
      <c r="P306" s="219"/>
      <c r="V306" s="268"/>
      <c r="W306" s="3"/>
      <c r="X306" s="117"/>
      <c r="Y306" s="219"/>
      <c r="AE306" s="72">
        <v>2018</v>
      </c>
      <c r="AG306" s="3"/>
      <c r="AH306" s="69">
        <v>16858</v>
      </c>
      <c r="AI306" t="s">
        <v>424</v>
      </c>
      <c r="AJ306" t="s">
        <v>2235</v>
      </c>
      <c r="AN306" s="76">
        <v>2019</v>
      </c>
      <c r="AO306" s="4"/>
      <c r="AP306" s="3"/>
      <c r="AW306" s="76" t="s">
        <v>2985</v>
      </c>
      <c r="AZ306" s="131"/>
      <c r="BA306" s="460"/>
      <c r="BB306" s="431"/>
      <c r="BF306" s="268"/>
      <c r="BG306" s="11"/>
      <c r="BH306" s="11"/>
      <c r="BI306" s="218"/>
      <c r="BO306" s="268"/>
      <c r="BP306" s="3"/>
      <c r="BQ306" s="117"/>
      <c r="BR306" s="219"/>
      <c r="BX306" s="598"/>
      <c r="BY306" s="597"/>
      <c r="BZ306" s="597"/>
      <c r="CA306" s="505"/>
      <c r="CY306" s="509"/>
      <c r="CZ306" s="502"/>
      <c r="DA306" s="555"/>
      <c r="DB306" s="499"/>
      <c r="DQ306" s="507"/>
      <c r="DR306" s="502"/>
      <c r="DS306" s="502"/>
      <c r="DT306" s="499"/>
      <c r="FA306" s="550"/>
      <c r="FB306" s="427"/>
      <c r="FC306" s="427"/>
      <c r="FD306" s="427"/>
      <c r="FJ306" s="509"/>
      <c r="FK306" s="502"/>
      <c r="FL306" s="502"/>
      <c r="FM306" s="499"/>
      <c r="GK306" s="509"/>
      <c r="GL306" s="502"/>
      <c r="GM306" s="502"/>
      <c r="GN306" s="499"/>
      <c r="HC306" s="93"/>
      <c r="HD306" s="168"/>
      <c r="HE306" s="168"/>
      <c r="HF306" s="414"/>
      <c r="HU306" s="509"/>
      <c r="HV306" s="502"/>
      <c r="HW306" s="502"/>
      <c r="HX306" s="499"/>
      <c r="IV306" s="268"/>
      <c r="IW306" s="3"/>
      <c r="IX306" s="117"/>
      <c r="IY306" s="219"/>
      <c r="JE306" s="560"/>
      <c r="JF306" s="597"/>
      <c r="JG306" s="597"/>
      <c r="JH306" s="505"/>
      <c r="JW306" s="509"/>
      <c r="JX306" s="502"/>
      <c r="JY306" s="555"/>
      <c r="JZ306" s="498"/>
      <c r="KA306" s="545"/>
      <c r="KF306" s="426"/>
      <c r="KG306" s="213"/>
      <c r="KH306" s="213"/>
      <c r="KI306" s="427"/>
      <c r="LP306" s="93"/>
      <c r="LQ306" s="168"/>
      <c r="LR306" s="168"/>
      <c r="LS306" s="414"/>
      <c r="MH306" s="509"/>
      <c r="MI306" s="502"/>
      <c r="MJ306" s="545"/>
      <c r="ML306" s="545"/>
      <c r="MN306" s="545"/>
      <c r="MQ306" s="509"/>
      <c r="MR306" s="502"/>
    </row>
    <row r="307" spans="1:357" ht="18">
      <c r="A307" s="60"/>
      <c r="B307" s="69"/>
      <c r="D307" s="121"/>
      <c r="E307" s="61"/>
      <c r="F307" s="61"/>
      <c r="G307" s="282"/>
      <c r="M307" s="268"/>
      <c r="N307" s="3"/>
      <c r="O307" s="117"/>
      <c r="P307" s="219"/>
      <c r="V307" s="11"/>
      <c r="W307" s="3"/>
      <c r="X307" s="117"/>
      <c r="Y307" s="219"/>
      <c r="AE307" s="75" t="s">
        <v>182</v>
      </c>
      <c r="AG307" s="3"/>
      <c r="AH307" s="69"/>
      <c r="AN307" s="75" t="s">
        <v>993</v>
      </c>
      <c r="AQ307" s="269">
        <v>22312.550000000014</v>
      </c>
      <c r="AR307" t="s">
        <v>2172</v>
      </c>
      <c r="AS307" t="s">
        <v>2236</v>
      </c>
      <c r="AW307" s="457" t="s">
        <v>1057</v>
      </c>
      <c r="AX307" s="438"/>
      <c r="AY307" s="433"/>
      <c r="AZ307" s="269">
        <v>32186.087500000031</v>
      </c>
      <c r="BA307" s="616" t="s">
        <v>3468</v>
      </c>
      <c r="BB307" s="431" t="s">
        <v>2236</v>
      </c>
      <c r="BF307" s="28"/>
      <c r="BG307" s="11"/>
      <c r="BH307" s="11"/>
      <c r="BI307" s="218"/>
      <c r="BO307" s="28"/>
      <c r="BP307" s="11"/>
      <c r="BQ307" s="117"/>
      <c r="BR307" s="219"/>
      <c r="BX307" s="600"/>
      <c r="BY307" s="597"/>
      <c r="BZ307" s="597"/>
      <c r="CA307" s="505"/>
      <c r="CY307" s="557"/>
      <c r="CZ307" s="502"/>
      <c r="DA307" s="555"/>
      <c r="DB307" s="499"/>
      <c r="DQ307" s="509"/>
      <c r="DR307" s="502"/>
      <c r="DS307" s="502"/>
      <c r="DT307" s="499"/>
      <c r="FA307" s="590"/>
      <c r="FB307" s="427"/>
      <c r="FC307" s="427"/>
      <c r="FD307" s="427"/>
      <c r="FJ307" s="509"/>
      <c r="FK307" s="502"/>
      <c r="FL307" s="502"/>
      <c r="FM307" s="499"/>
      <c r="GK307" s="557"/>
      <c r="GL307" s="502"/>
      <c r="GM307" s="502"/>
      <c r="GN307" s="499"/>
      <c r="HC307" s="93"/>
      <c r="HD307" s="168"/>
      <c r="HE307" s="168"/>
      <c r="HF307" s="414"/>
      <c r="HU307" s="557"/>
      <c r="HV307" s="502"/>
      <c r="HW307" s="502"/>
      <c r="HX307" s="499"/>
      <c r="IV307" s="28"/>
      <c r="IW307" s="11"/>
      <c r="IX307" s="117"/>
      <c r="IY307" s="219"/>
      <c r="JE307" s="598"/>
      <c r="JF307" s="597"/>
      <c r="JG307" s="597"/>
      <c r="JH307" s="505"/>
      <c r="JW307" s="557"/>
      <c r="JX307" s="502"/>
      <c r="JY307" s="555"/>
      <c r="JZ307" s="498"/>
      <c r="KA307" s="545"/>
      <c r="KF307" s="425"/>
      <c r="KG307" s="213"/>
      <c r="KH307" s="213"/>
      <c r="KI307" s="427"/>
      <c r="LP307" s="93"/>
      <c r="LQ307" s="168"/>
      <c r="LR307" s="168"/>
      <c r="LS307" s="414"/>
      <c r="MH307" s="557"/>
      <c r="MI307" s="502"/>
      <c r="MJ307" s="545"/>
      <c r="ML307" s="545"/>
      <c r="MN307" s="545"/>
      <c r="MQ307" s="557"/>
      <c r="MR307" s="502"/>
    </row>
    <row r="308" spans="1:357" ht="18">
      <c r="A308" s="61"/>
      <c r="B308" s="69"/>
      <c r="D308" s="3"/>
      <c r="E308" s="3"/>
      <c r="F308" s="117"/>
      <c r="G308" s="219"/>
      <c r="M308" s="121"/>
      <c r="N308" s="61"/>
      <c r="O308" s="61"/>
      <c r="P308" s="282"/>
      <c r="V308" s="121"/>
      <c r="W308" s="61"/>
      <c r="X308" s="61"/>
      <c r="Y308" s="282"/>
      <c r="AE308" s="72">
        <v>2016</v>
      </c>
      <c r="AG308" s="3"/>
      <c r="AH308" s="69">
        <v>8304</v>
      </c>
      <c r="AI308" t="s">
        <v>425</v>
      </c>
      <c r="AJ308" t="s">
        <v>2236</v>
      </c>
      <c r="AN308" s="76">
        <v>2019</v>
      </c>
      <c r="AW308" s="76" t="s">
        <v>2985</v>
      </c>
      <c r="AZ308" s="131"/>
      <c r="BA308" s="460"/>
      <c r="BB308" s="431"/>
      <c r="BF308" s="148"/>
      <c r="BG308" s="11"/>
      <c r="BH308" s="11"/>
      <c r="BI308" s="218"/>
      <c r="BO308" s="121"/>
      <c r="BP308" s="61"/>
      <c r="BQ308" s="61"/>
      <c r="BR308" s="282"/>
      <c r="BX308" s="560"/>
      <c r="BY308" s="597"/>
      <c r="BZ308" s="597"/>
      <c r="CA308" s="505"/>
      <c r="CY308" s="507"/>
      <c r="CZ308" s="513"/>
      <c r="DA308" s="513"/>
      <c r="DB308" s="511"/>
      <c r="DQ308" s="509"/>
      <c r="DR308" s="502"/>
      <c r="DS308" s="502"/>
      <c r="DT308" s="499"/>
      <c r="FA308" s="589"/>
      <c r="FB308" s="427"/>
      <c r="FC308" s="427"/>
      <c r="FD308" s="427"/>
      <c r="FJ308" s="557"/>
      <c r="FK308" s="502"/>
      <c r="FL308" s="502"/>
      <c r="FM308" s="499"/>
      <c r="GK308" s="507"/>
      <c r="GL308" s="502"/>
      <c r="GM308" s="502"/>
      <c r="GN308" s="499"/>
      <c r="HC308" s="412"/>
      <c r="HD308" s="168"/>
      <c r="HE308" s="168"/>
      <c r="HF308" s="414"/>
      <c r="HU308" s="507"/>
      <c r="HV308" s="502"/>
      <c r="HW308" s="502"/>
      <c r="HX308" s="499"/>
      <c r="IV308" s="121"/>
      <c r="IW308" s="61"/>
      <c r="IX308" s="61"/>
      <c r="IY308" s="282"/>
      <c r="JE308" s="598"/>
      <c r="JF308" s="597"/>
      <c r="JG308" s="597"/>
      <c r="JH308" s="505"/>
      <c r="JW308" s="507"/>
      <c r="JX308" s="513"/>
      <c r="JY308" s="513"/>
      <c r="JZ308" s="498"/>
      <c r="KA308" s="545"/>
      <c r="KF308" s="413"/>
      <c r="KG308" s="213"/>
      <c r="KH308" s="213"/>
      <c r="KI308" s="427"/>
      <c r="LP308" s="412"/>
      <c r="LQ308" s="168"/>
      <c r="LR308" s="168"/>
      <c r="LS308" s="414"/>
      <c r="MH308" s="507"/>
      <c r="MI308" s="513"/>
      <c r="MJ308" s="545"/>
      <c r="ML308" s="545"/>
      <c r="MN308" s="545"/>
      <c r="MQ308" s="507"/>
      <c r="MR308" s="513"/>
      <c r="MS308" s="431"/>
    </row>
    <row r="309" spans="1:357" ht="18">
      <c r="A309" s="72"/>
      <c r="B309" s="69"/>
      <c r="D309" s="3"/>
      <c r="E309" s="3"/>
      <c r="F309" s="117"/>
      <c r="G309" s="219"/>
      <c r="M309" s="3"/>
      <c r="N309" s="155"/>
      <c r="O309" s="117"/>
      <c r="P309" s="219"/>
      <c r="V309" s="11"/>
      <c r="W309" s="3"/>
      <c r="X309" s="117"/>
      <c r="Y309" s="219"/>
      <c r="AE309" s="61" t="s">
        <v>183</v>
      </c>
      <c r="AH309" s="69"/>
      <c r="AN309" s="75" t="s">
        <v>999</v>
      </c>
      <c r="AQ309" s="269">
        <v>21871.950000000077</v>
      </c>
      <c r="AR309" t="s">
        <v>2173</v>
      </c>
      <c r="AS309" t="s">
        <v>2237</v>
      </c>
      <c r="AW309" s="457" t="s">
        <v>1047</v>
      </c>
      <c r="AX309" s="437"/>
      <c r="AY309" s="433"/>
      <c r="AZ309" s="269">
        <v>31936.762499999884</v>
      </c>
      <c r="BA309" s="616" t="s">
        <v>3469</v>
      </c>
      <c r="BB309" s="431" t="s">
        <v>2237</v>
      </c>
      <c r="BF309" s="268"/>
      <c r="BG309" s="11"/>
      <c r="BH309" s="11"/>
      <c r="BI309" s="218"/>
      <c r="BO309" s="268"/>
      <c r="BP309" s="3"/>
      <c r="BQ309" s="117"/>
      <c r="BR309" s="219"/>
      <c r="BX309" s="598"/>
      <c r="BY309" s="597"/>
      <c r="BZ309" s="597"/>
      <c r="CA309" s="505"/>
      <c r="CY309" s="509"/>
      <c r="CZ309" s="502"/>
      <c r="DA309" s="555"/>
      <c r="DB309" s="499"/>
      <c r="DQ309" s="557"/>
      <c r="DR309" s="502"/>
      <c r="DS309" s="502"/>
      <c r="DT309" s="499"/>
      <c r="FA309" s="550"/>
      <c r="FB309" s="427"/>
      <c r="FC309" s="427"/>
      <c r="FD309" s="427"/>
      <c r="FJ309" s="507"/>
      <c r="FK309" s="502"/>
      <c r="FL309" s="502"/>
      <c r="FM309" s="499"/>
      <c r="GK309" s="509"/>
      <c r="GL309" s="502"/>
      <c r="GM309" s="502"/>
      <c r="GN309" s="499"/>
      <c r="HC309" s="413"/>
      <c r="HD309" s="168"/>
      <c r="HE309" s="168"/>
      <c r="HF309" s="414"/>
      <c r="HU309" s="509"/>
      <c r="HV309" s="502"/>
      <c r="HW309" s="502"/>
      <c r="HX309" s="499"/>
      <c r="IV309" s="268"/>
      <c r="IW309" s="3"/>
      <c r="IX309" s="117"/>
      <c r="IY309" s="219"/>
      <c r="JE309" s="600"/>
      <c r="JF309" s="597"/>
      <c r="JG309" s="597"/>
      <c r="JH309" s="505"/>
      <c r="JW309" s="509"/>
      <c r="JX309" s="502"/>
      <c r="JY309" s="555"/>
      <c r="JZ309" s="498"/>
      <c r="KA309" s="545"/>
      <c r="KF309" s="426"/>
      <c r="KG309" s="213"/>
      <c r="KH309" s="213"/>
      <c r="KI309" s="427"/>
      <c r="LP309" s="422"/>
      <c r="LQ309" s="168"/>
      <c r="LR309" s="168"/>
      <c r="LS309" s="414"/>
      <c r="MH309" s="509"/>
      <c r="MI309" s="502"/>
      <c r="MJ309" s="545"/>
      <c r="ML309" s="545"/>
      <c r="MN309" s="545"/>
      <c r="MQ309" s="509"/>
      <c r="MR309" s="502"/>
    </row>
    <row r="310" spans="1:357" ht="18">
      <c r="A310" s="61"/>
      <c r="B310" s="69"/>
      <c r="D310" s="268"/>
      <c r="E310" s="3"/>
      <c r="F310" s="117"/>
      <c r="G310" s="219"/>
      <c r="M310" s="3"/>
      <c r="N310" s="3"/>
      <c r="O310" s="117"/>
      <c r="P310" s="219"/>
      <c r="V310" s="268"/>
      <c r="W310" s="3"/>
      <c r="X310" s="117"/>
      <c r="Y310" s="219"/>
      <c r="AE310" s="72" t="s">
        <v>229</v>
      </c>
      <c r="AH310" s="69">
        <v>1854</v>
      </c>
      <c r="AI310" t="s">
        <v>253</v>
      </c>
      <c r="AJ310" t="s">
        <v>2237</v>
      </c>
      <c r="AN310" s="76">
        <v>2019</v>
      </c>
      <c r="AW310" s="76" t="s">
        <v>2985</v>
      </c>
      <c r="AZ310" s="131"/>
      <c r="BA310" s="460"/>
      <c r="BB310" s="431"/>
      <c r="BF310" s="28"/>
      <c r="BG310" s="11"/>
      <c r="BH310" s="11"/>
      <c r="BI310" s="218"/>
      <c r="BO310" s="28"/>
      <c r="BP310" s="3"/>
      <c r="BQ310" s="117"/>
      <c r="BR310" s="219"/>
      <c r="BX310" s="600"/>
      <c r="BY310" s="597"/>
      <c r="BZ310" s="597"/>
      <c r="CA310" s="505"/>
      <c r="CY310" s="557"/>
      <c r="CZ310" s="502"/>
      <c r="DA310" s="555"/>
      <c r="DB310" s="499"/>
      <c r="DQ310" s="507"/>
      <c r="DR310" s="502"/>
      <c r="DS310" s="502"/>
      <c r="DT310" s="499"/>
      <c r="FA310" s="590"/>
      <c r="FB310" s="427"/>
      <c r="FC310" s="427"/>
      <c r="FD310" s="427"/>
      <c r="FJ310" s="509"/>
      <c r="FK310" s="502"/>
      <c r="FL310" s="502"/>
      <c r="FM310" s="499"/>
      <c r="GK310" s="557"/>
      <c r="GL310" s="502"/>
      <c r="GM310" s="502"/>
      <c r="GN310" s="499"/>
      <c r="HC310" s="93"/>
      <c r="HD310" s="168"/>
      <c r="HE310" s="168"/>
      <c r="HF310" s="414"/>
      <c r="HU310" s="557"/>
      <c r="HV310" s="502"/>
      <c r="HW310" s="502"/>
      <c r="HX310" s="499"/>
      <c r="IV310" s="28"/>
      <c r="IW310" s="3"/>
      <c r="IX310" s="117"/>
      <c r="IY310" s="219"/>
      <c r="JE310" s="560"/>
      <c r="JF310" s="597"/>
      <c r="JG310" s="597"/>
      <c r="JH310" s="505"/>
      <c r="JW310" s="557"/>
      <c r="JX310" s="502"/>
      <c r="JY310" s="555"/>
      <c r="JZ310" s="498"/>
      <c r="KA310" s="545"/>
      <c r="KF310" s="425"/>
      <c r="KG310" s="213"/>
      <c r="KH310" s="213"/>
      <c r="KI310" s="427"/>
      <c r="LP310" s="93"/>
      <c r="LQ310" s="168"/>
      <c r="LR310" s="168"/>
      <c r="LS310" s="414"/>
      <c r="MH310" s="557"/>
      <c r="MI310" s="502"/>
      <c r="MJ310" s="545"/>
      <c r="ML310" s="545"/>
      <c r="MN310" s="545"/>
      <c r="MQ310" s="557"/>
      <c r="MR310" s="502"/>
    </row>
    <row r="311" spans="1:357" ht="18">
      <c r="D311" s="268"/>
      <c r="E311" s="3"/>
      <c r="F311" s="117"/>
      <c r="G311" s="219"/>
      <c r="M311" s="268"/>
      <c r="N311" s="11"/>
      <c r="O311" s="117"/>
      <c r="P311" s="219"/>
      <c r="V311" s="3"/>
      <c r="W311" s="3"/>
      <c r="X311" s="117"/>
      <c r="Y311" s="219"/>
      <c r="AE311" s="61" t="s">
        <v>184</v>
      </c>
      <c r="AH311" s="69"/>
      <c r="AN311" s="75" t="s">
        <v>1053</v>
      </c>
      <c r="AQ311" s="269">
        <v>21795.29999999993</v>
      </c>
      <c r="AR311" t="s">
        <v>2174</v>
      </c>
      <c r="AS311" t="s">
        <v>2238</v>
      </c>
      <c r="AW311" s="457" t="s">
        <v>999</v>
      </c>
      <c r="AX311" s="437"/>
      <c r="AY311" s="433"/>
      <c r="AZ311" s="269">
        <v>31851.462500000023</v>
      </c>
      <c r="BA311" s="616" t="s">
        <v>3470</v>
      </c>
      <c r="BB311" s="431" t="s">
        <v>2238</v>
      </c>
      <c r="BF311" s="148"/>
      <c r="BG311" s="11"/>
      <c r="BH311" s="11"/>
      <c r="BI311" s="218"/>
      <c r="BO311" s="121"/>
      <c r="BP311" s="61"/>
      <c r="BQ311" s="61"/>
      <c r="BR311" s="282"/>
      <c r="BX311" s="560"/>
      <c r="BY311" s="597"/>
      <c r="BZ311" s="597"/>
      <c r="CA311" s="505"/>
      <c r="CY311" s="507"/>
      <c r="CZ311" s="513"/>
      <c r="DA311" s="513"/>
      <c r="DB311" s="511"/>
      <c r="DQ311" s="509"/>
      <c r="DR311" s="502"/>
      <c r="DS311" s="502"/>
      <c r="DT311" s="499"/>
      <c r="FA311" s="589"/>
      <c r="FB311" s="427"/>
      <c r="FC311" s="427"/>
      <c r="FD311" s="427"/>
      <c r="FJ311" s="557"/>
      <c r="FK311" s="502"/>
      <c r="FL311" s="502"/>
      <c r="FM311" s="499"/>
      <c r="GK311" s="507"/>
      <c r="GL311" s="502"/>
      <c r="GM311" s="502"/>
      <c r="GN311" s="499"/>
      <c r="HC311" s="412"/>
      <c r="HD311" s="168"/>
      <c r="HE311" s="168"/>
      <c r="HF311" s="414"/>
      <c r="HU311" s="507"/>
      <c r="HV311" s="502"/>
      <c r="HW311" s="502"/>
      <c r="HX311" s="499"/>
      <c r="IV311" s="121"/>
      <c r="IW311" s="61"/>
      <c r="IX311" s="61"/>
      <c r="IY311" s="282"/>
      <c r="JE311" s="598"/>
      <c r="JF311" s="597"/>
      <c r="JG311" s="597"/>
      <c r="JH311" s="505"/>
      <c r="JW311" s="507"/>
      <c r="JX311" s="513"/>
      <c r="JY311" s="513"/>
      <c r="JZ311" s="498"/>
      <c r="KA311" s="545"/>
      <c r="KF311" s="413"/>
      <c r="KG311" s="213"/>
      <c r="KH311" s="213"/>
      <c r="KI311" s="427"/>
      <c r="LP311" s="412"/>
      <c r="LQ311" s="168"/>
      <c r="LR311" s="168"/>
      <c r="LS311" s="414"/>
      <c r="MH311" s="507"/>
      <c r="MI311" s="513"/>
      <c r="MJ311" s="545"/>
      <c r="ML311" s="545"/>
      <c r="MN311" s="545"/>
      <c r="MQ311" s="507"/>
      <c r="MR311" s="513"/>
    </row>
    <row r="312" spans="1:357" ht="18">
      <c r="D312" s="121"/>
      <c r="E312" s="61"/>
      <c r="F312" s="61"/>
      <c r="G312" s="282"/>
      <c r="M312" s="3"/>
      <c r="N312" s="11"/>
      <c r="O312" s="117"/>
      <c r="P312" s="218"/>
      <c r="V312" s="268"/>
      <c r="W312" s="11"/>
      <c r="X312" s="117"/>
      <c r="Y312" s="219"/>
      <c r="AE312" s="72">
        <v>2015</v>
      </c>
      <c r="AH312" s="69">
        <v>1448</v>
      </c>
      <c r="AI312" t="s">
        <v>426</v>
      </c>
      <c r="AJ312" t="s">
        <v>2238</v>
      </c>
      <c r="AN312" s="76">
        <v>2019</v>
      </c>
      <c r="AW312" s="76" t="s">
        <v>2985</v>
      </c>
      <c r="AZ312" s="131"/>
      <c r="BA312" s="460"/>
      <c r="BB312" s="431"/>
      <c r="BF312" s="11"/>
      <c r="BG312" s="11"/>
      <c r="BH312" s="11"/>
      <c r="BI312" s="218"/>
      <c r="BO312" s="11"/>
      <c r="BP312" s="11"/>
      <c r="BQ312" s="117"/>
      <c r="BR312" s="219"/>
      <c r="BX312" s="597"/>
      <c r="BY312" s="597"/>
      <c r="BZ312" s="597"/>
      <c r="CA312" s="505"/>
      <c r="CY312" s="502"/>
      <c r="CZ312" s="502"/>
      <c r="DA312" s="555"/>
      <c r="DB312" s="499"/>
      <c r="DQ312" s="557"/>
      <c r="DR312" s="502"/>
      <c r="DS312" s="502"/>
      <c r="DT312" s="499"/>
      <c r="FA312" s="590"/>
      <c r="FB312" s="427"/>
      <c r="FC312" s="427"/>
      <c r="FD312" s="427"/>
      <c r="FJ312" s="507"/>
      <c r="FK312" s="502"/>
      <c r="FL312" s="502"/>
      <c r="FM312" s="499"/>
      <c r="GK312" s="502"/>
      <c r="GL312" s="502"/>
      <c r="GM312" s="502"/>
      <c r="GN312" s="499"/>
      <c r="HC312" s="413"/>
      <c r="HD312" s="168"/>
      <c r="HE312" s="168"/>
      <c r="HF312" s="414"/>
      <c r="HU312" s="502"/>
      <c r="HV312" s="502"/>
      <c r="HW312" s="502"/>
      <c r="HX312" s="499"/>
      <c r="IV312" s="11"/>
      <c r="IW312" s="11"/>
      <c r="IX312" s="117"/>
      <c r="IY312" s="219"/>
      <c r="JE312" s="600"/>
      <c r="JF312" s="597"/>
      <c r="JG312" s="597"/>
      <c r="JH312" s="505"/>
      <c r="JW312" s="502"/>
      <c r="JX312" s="502"/>
      <c r="JY312" s="555"/>
      <c r="JZ312" s="498"/>
      <c r="KA312" s="545"/>
      <c r="KF312" s="425"/>
      <c r="KG312" s="213"/>
      <c r="KH312" s="213"/>
      <c r="KI312" s="427"/>
      <c r="LP312" s="422"/>
      <c r="LQ312" s="168"/>
      <c r="LR312" s="168"/>
      <c r="LS312" s="414"/>
      <c r="MH312" s="502"/>
      <c r="MI312" s="502"/>
      <c r="MJ312" s="545"/>
      <c r="ML312" s="545"/>
      <c r="MN312" s="545"/>
      <c r="MQ312" s="502"/>
      <c r="MR312" s="502"/>
    </row>
    <row r="313" spans="1:357" ht="18">
      <c r="D313" s="121"/>
      <c r="E313" s="61"/>
      <c r="F313" s="61"/>
      <c r="G313" s="282"/>
      <c r="M313" s="268"/>
      <c r="N313" s="3"/>
      <c r="O313" s="117"/>
      <c r="P313" s="219"/>
      <c r="V313" s="11"/>
      <c r="W313" s="3"/>
      <c r="X313" s="117"/>
      <c r="Y313" s="219"/>
      <c r="AE313" s="75"/>
      <c r="AG313" s="3"/>
      <c r="AH313" s="69"/>
      <c r="AN313" s="75" t="s">
        <v>1057</v>
      </c>
      <c r="AQ313" s="269">
        <v>21579.049999999974</v>
      </c>
      <c r="AR313" t="s">
        <v>2175</v>
      </c>
      <c r="AS313" s="3" t="s">
        <v>2267</v>
      </c>
      <c r="AW313" s="457" t="s">
        <v>993</v>
      </c>
      <c r="AX313" s="433"/>
      <c r="AY313" s="433"/>
      <c r="AZ313" s="269">
        <v>31209.812500000015</v>
      </c>
      <c r="BA313" s="616" t="s">
        <v>3471</v>
      </c>
      <c r="BB313" s="433" t="s">
        <v>2267</v>
      </c>
      <c r="BF313" s="148"/>
      <c r="BG313" s="11"/>
      <c r="BH313" s="11"/>
      <c r="BI313" s="218"/>
      <c r="BO313" s="121"/>
      <c r="BP313" s="61"/>
      <c r="BQ313" s="61"/>
      <c r="BR313" s="282"/>
      <c r="BX313" s="560"/>
      <c r="BY313" s="597"/>
      <c r="BZ313" s="597"/>
      <c r="CA313" s="505"/>
      <c r="CY313" s="507"/>
      <c r="CZ313" s="513"/>
      <c r="DA313" s="513"/>
      <c r="DB313" s="511"/>
      <c r="DQ313" s="507"/>
      <c r="DR313" s="502"/>
      <c r="DS313" s="502"/>
      <c r="DT313" s="499"/>
      <c r="FA313" s="589"/>
      <c r="FB313" s="427"/>
      <c r="FC313" s="427"/>
      <c r="FD313" s="427"/>
      <c r="FJ313" s="502"/>
      <c r="FK313" s="502"/>
      <c r="FL313" s="502"/>
      <c r="FM313" s="499"/>
      <c r="GK313" s="507"/>
      <c r="GL313" s="502"/>
      <c r="GM313" s="502"/>
      <c r="GN313" s="499"/>
      <c r="HC313" s="412"/>
      <c r="HD313" s="168"/>
      <c r="HE313" s="168"/>
      <c r="HF313" s="414"/>
      <c r="HU313" s="507"/>
      <c r="HV313" s="502"/>
      <c r="HW313" s="502"/>
      <c r="HX313" s="499"/>
      <c r="IV313" s="121"/>
      <c r="IW313" s="61"/>
      <c r="IX313" s="61"/>
      <c r="IY313" s="282"/>
      <c r="JE313" s="560"/>
      <c r="JF313" s="597"/>
      <c r="JG313" s="597"/>
      <c r="JH313" s="505"/>
      <c r="JW313" s="507"/>
      <c r="JX313" s="513"/>
      <c r="JY313" s="513"/>
      <c r="JZ313" s="498"/>
      <c r="KA313" s="545"/>
      <c r="KF313" s="413"/>
      <c r="KG313" s="213"/>
      <c r="KH313" s="213"/>
      <c r="KI313" s="427"/>
      <c r="LP313" s="412"/>
      <c r="LQ313" s="168"/>
      <c r="LR313" s="168"/>
      <c r="LS313" s="414"/>
      <c r="MH313" s="507"/>
      <c r="MI313" s="513"/>
      <c r="MJ313" s="545"/>
      <c r="ML313" s="545"/>
      <c r="MN313" s="545"/>
      <c r="MQ313" s="507"/>
      <c r="MR313" s="513"/>
    </row>
    <row r="314" spans="1:357" ht="18">
      <c r="D314" s="121"/>
      <c r="E314" s="61"/>
      <c r="F314" s="61"/>
      <c r="G314" s="282"/>
      <c r="M314" s="268"/>
      <c r="N314" s="3"/>
      <c r="O314" s="117"/>
      <c r="P314" s="219"/>
      <c r="V314" s="268"/>
      <c r="W314" s="11"/>
      <c r="X314" s="117"/>
      <c r="Y314" s="219"/>
      <c r="AN314" s="76">
        <v>2019</v>
      </c>
      <c r="AS314" s="11"/>
      <c r="AW314" s="76" t="s">
        <v>2985</v>
      </c>
      <c r="AZ314" s="131"/>
      <c r="BA314" s="460"/>
      <c r="BB314" s="438"/>
      <c r="BF314" s="11"/>
      <c r="BG314" s="11"/>
      <c r="BH314" s="11"/>
      <c r="BI314" s="218"/>
      <c r="BO314" s="3"/>
      <c r="BP314" s="11"/>
      <c r="BQ314" s="117"/>
      <c r="BR314" s="218"/>
      <c r="BX314" s="597"/>
      <c r="BY314" s="597"/>
      <c r="BZ314" s="597"/>
      <c r="CA314" s="505"/>
      <c r="CY314" s="502"/>
      <c r="CZ314" s="502"/>
      <c r="DA314" s="555"/>
      <c r="DB314" s="499"/>
      <c r="DQ314" s="502"/>
      <c r="DR314" s="502"/>
      <c r="DS314" s="502"/>
      <c r="DT314" s="499"/>
      <c r="FA314" s="590"/>
      <c r="FB314" s="427"/>
      <c r="FC314" s="427"/>
      <c r="FD314" s="427"/>
      <c r="FJ314" s="507"/>
      <c r="FK314" s="502"/>
      <c r="FL314" s="502"/>
      <c r="FM314" s="499"/>
      <c r="GK314" s="502"/>
      <c r="GL314" s="502"/>
      <c r="GM314" s="502"/>
      <c r="GN314" s="499"/>
      <c r="HC314" s="413"/>
      <c r="HD314" s="168"/>
      <c r="HE314" s="168"/>
      <c r="HF314" s="414"/>
      <c r="HU314" s="502"/>
      <c r="HV314" s="502"/>
      <c r="HW314" s="502"/>
      <c r="HX314" s="499"/>
      <c r="IV314" s="3"/>
      <c r="IW314" s="11"/>
      <c r="IX314" s="117"/>
      <c r="IY314" s="218"/>
      <c r="JE314" s="597"/>
      <c r="JF314" s="597"/>
      <c r="JG314" s="597"/>
      <c r="JH314" s="505"/>
      <c r="JW314" s="502"/>
      <c r="JX314" s="502"/>
      <c r="JY314" s="555"/>
      <c r="JZ314" s="498"/>
      <c r="KA314" s="545"/>
      <c r="KF314" s="425"/>
      <c r="KG314" s="213"/>
      <c r="KH314" s="213"/>
      <c r="KI314" s="427"/>
      <c r="LP314" s="422"/>
      <c r="LQ314" s="168"/>
      <c r="LR314" s="168"/>
      <c r="LS314" s="414"/>
      <c r="MH314" s="502"/>
      <c r="MI314" s="502"/>
      <c r="MJ314" s="545"/>
      <c r="ML314" s="545"/>
      <c r="MN314" s="545"/>
      <c r="MQ314" s="502"/>
      <c r="MR314" s="502"/>
    </row>
    <row r="315" spans="1:357" ht="18">
      <c r="D315" s="121"/>
      <c r="E315" s="61"/>
      <c r="F315" s="61"/>
      <c r="G315" s="282"/>
      <c r="M315" s="3"/>
      <c r="N315" s="11"/>
      <c r="O315" s="117"/>
      <c r="P315" s="218"/>
      <c r="V315" s="268"/>
      <c r="W315" s="3"/>
      <c r="X315" s="117"/>
      <c r="Y315" s="219"/>
      <c r="AE315" s="121"/>
      <c r="AF315" s="11"/>
      <c r="AG315" s="117"/>
      <c r="AH315" s="11"/>
      <c r="AI315" s="108"/>
      <c r="AN315" s="75" t="s">
        <v>1001</v>
      </c>
      <c r="AQ315" s="269">
        <v>21526.349999999922</v>
      </c>
      <c r="AR315" t="s">
        <v>2176</v>
      </c>
      <c r="AS315" s="3" t="s">
        <v>2268</v>
      </c>
      <c r="AW315" s="457" t="s">
        <v>1013</v>
      </c>
      <c r="AX315" s="438"/>
      <c r="AY315" s="433"/>
      <c r="AZ315" s="269">
        <v>30516.525000000122</v>
      </c>
      <c r="BA315" s="616" t="s">
        <v>3472</v>
      </c>
      <c r="BB315" s="433" t="s">
        <v>2268</v>
      </c>
      <c r="DQ315" s="507"/>
      <c r="DR315" s="502"/>
      <c r="DS315" s="502"/>
      <c r="DT315" s="499"/>
      <c r="FJ315" s="502"/>
      <c r="FK315" s="502"/>
      <c r="FL315" s="502"/>
      <c r="FM315" s="499"/>
      <c r="HC315" s="412"/>
      <c r="HD315" s="168"/>
      <c r="HE315" s="168"/>
      <c r="HF315" s="414"/>
      <c r="JE315" s="560"/>
      <c r="JF315" s="597"/>
      <c r="JG315" s="597"/>
      <c r="JH315" s="505"/>
      <c r="LP315" s="412"/>
      <c r="LQ315" s="168"/>
      <c r="LR315" s="168"/>
      <c r="LS315" s="414"/>
    </row>
    <row r="316" spans="1:357" ht="18">
      <c r="D316" s="121"/>
      <c r="E316" s="61"/>
      <c r="F316" s="61"/>
      <c r="G316" s="282"/>
      <c r="M316" s="3"/>
      <c r="N316" s="3"/>
      <c r="O316" s="117"/>
      <c r="P316" s="219"/>
      <c r="V316" s="121"/>
      <c r="W316" s="61"/>
      <c r="X316" s="61"/>
      <c r="Y316" s="282"/>
      <c r="AE316" s="413"/>
      <c r="AF316" s="168"/>
      <c r="AG316" s="168"/>
      <c r="AH316" s="414"/>
      <c r="AN316" s="76">
        <v>2019</v>
      </c>
      <c r="AS316" s="11"/>
      <c r="AW316" s="76" t="s">
        <v>2985</v>
      </c>
      <c r="AZ316" s="131"/>
      <c r="BA316" s="460"/>
      <c r="BB316" s="438"/>
      <c r="DQ316" s="502"/>
      <c r="DR316" s="502"/>
      <c r="DS316" s="502"/>
      <c r="DT316" s="499"/>
      <c r="JE316" s="597"/>
      <c r="JF316" s="597"/>
      <c r="JG316" s="597"/>
      <c r="JH316" s="505"/>
    </row>
    <row r="317" spans="1:357" ht="18">
      <c r="D317" s="3"/>
      <c r="E317" s="11"/>
      <c r="F317" s="117"/>
      <c r="G317" s="219"/>
      <c r="M317" s="11"/>
      <c r="N317" s="11"/>
      <c r="O317" s="117"/>
      <c r="P317" s="218"/>
      <c r="V317" s="3"/>
      <c r="W317" s="155"/>
      <c r="X317" s="117"/>
      <c r="Y317" s="219"/>
      <c r="AE317" s="412"/>
      <c r="AF317" s="168"/>
      <c r="AG317" s="168"/>
      <c r="AH317" s="414"/>
      <c r="AN317" s="75" t="s">
        <v>1019</v>
      </c>
      <c r="AQ317" s="269">
        <v>21452.850000000053</v>
      </c>
      <c r="AR317" t="s">
        <v>2177</v>
      </c>
      <c r="AS317" s="277" t="s">
        <v>2269</v>
      </c>
      <c r="AW317" s="457" t="s">
        <v>1040</v>
      </c>
      <c r="AX317" s="438"/>
      <c r="AY317" s="433"/>
      <c r="AZ317" s="269">
        <v>30488.549999999923</v>
      </c>
      <c r="BA317" s="616" t="s">
        <v>3473</v>
      </c>
      <c r="BB317" s="277" t="s">
        <v>2269</v>
      </c>
    </row>
    <row r="318" spans="1:357" ht="18">
      <c r="D318" s="268"/>
      <c r="E318" s="3"/>
      <c r="F318" s="117"/>
      <c r="G318" s="219"/>
      <c r="M318" s="268"/>
      <c r="N318" s="3"/>
      <c r="O318" s="117"/>
      <c r="P318" s="219"/>
      <c r="V318" s="3"/>
      <c r="W318" s="3"/>
      <c r="X318" s="117"/>
      <c r="Y318" s="219"/>
      <c r="AE318" s="413"/>
      <c r="AF318" s="168"/>
      <c r="AG318" s="168"/>
      <c r="AH318" s="414"/>
      <c r="AN318" s="76">
        <v>2019</v>
      </c>
      <c r="AS318" s="3"/>
      <c r="AW318" s="76" t="s">
        <v>2985</v>
      </c>
      <c r="AZ318" s="131"/>
      <c r="BA318" s="460"/>
      <c r="BB318" s="433"/>
    </row>
    <row r="319" spans="1:357" ht="18">
      <c r="D319" s="3"/>
      <c r="E319" s="11"/>
      <c r="F319" s="117"/>
      <c r="G319" s="218"/>
      <c r="M319" s="121"/>
      <c r="N319" s="61"/>
      <c r="O319" s="61"/>
      <c r="P319" s="282"/>
      <c r="V319" s="268"/>
      <c r="W319" s="11"/>
      <c r="X319" s="117"/>
      <c r="Y319" s="219"/>
      <c r="AE319" s="413"/>
      <c r="AF319" s="168"/>
      <c r="AG319" s="168"/>
      <c r="AH319" s="414"/>
      <c r="AN319" s="75" t="s">
        <v>1047</v>
      </c>
      <c r="AQ319" s="269">
        <v>21413.94999999991</v>
      </c>
      <c r="AR319" t="s">
        <v>2178</v>
      </c>
      <c r="AS319" s="3" t="s">
        <v>2270</v>
      </c>
      <c r="AW319" s="457" t="s">
        <v>1053</v>
      </c>
      <c r="AX319" s="433"/>
      <c r="AY319" s="433"/>
      <c r="AZ319" s="269">
        <v>29754.074999999895</v>
      </c>
      <c r="BA319" s="616" t="s">
        <v>3474</v>
      </c>
      <c r="BB319" s="433" t="s">
        <v>2270</v>
      </c>
    </row>
    <row r="320" spans="1:357" ht="18">
      <c r="D320" s="11"/>
      <c r="E320" s="3"/>
      <c r="F320" s="117"/>
      <c r="G320" s="219"/>
      <c r="M320" s="121"/>
      <c r="N320" s="61"/>
      <c r="O320" s="61"/>
      <c r="P320" s="282"/>
      <c r="V320" s="3"/>
      <c r="W320" s="11"/>
      <c r="X320" s="117"/>
      <c r="Y320" s="218"/>
      <c r="AE320" s="93"/>
      <c r="AF320" s="168"/>
      <c r="AG320" s="168"/>
      <c r="AH320" s="414"/>
      <c r="AN320" s="76">
        <v>2019</v>
      </c>
      <c r="AS320" s="3"/>
      <c r="AW320" s="76" t="s">
        <v>2985</v>
      </c>
      <c r="AZ320" s="131"/>
      <c r="BA320" s="460"/>
      <c r="BB320" s="433"/>
    </row>
    <row r="321" spans="1:54" ht="18">
      <c r="D321" s="3"/>
      <c r="E321" s="11"/>
      <c r="F321" s="117"/>
      <c r="G321" s="219"/>
      <c r="M321" s="3"/>
      <c r="N321" s="155"/>
      <c r="O321" s="117"/>
      <c r="P321" s="219"/>
      <c r="V321" s="268"/>
      <c r="W321" s="3"/>
      <c r="X321" s="117"/>
      <c r="Y321" s="219"/>
      <c r="AE321" s="412"/>
      <c r="AF321" s="168"/>
      <c r="AG321" s="168"/>
      <c r="AH321" s="414"/>
      <c r="AN321" s="75" t="s">
        <v>983</v>
      </c>
      <c r="AQ321" s="269">
        <v>21102.400000000111</v>
      </c>
      <c r="AR321" t="s">
        <v>2179</v>
      </c>
      <c r="AS321" s="3" t="s">
        <v>2271</v>
      </c>
      <c r="AW321" s="457" t="s">
        <v>1019</v>
      </c>
      <c r="AX321" s="437"/>
      <c r="AY321" s="433"/>
      <c r="AZ321" s="269">
        <v>29685.237500000097</v>
      </c>
      <c r="BA321" s="616" t="s">
        <v>3475</v>
      </c>
      <c r="BB321" s="433" t="s">
        <v>2271</v>
      </c>
    </row>
    <row r="322" spans="1:54" ht="18">
      <c r="A322" s="75"/>
      <c r="B322" s="69"/>
      <c r="D322" s="28"/>
      <c r="E322" s="3"/>
      <c r="F322" s="117"/>
      <c r="G322" s="219"/>
      <c r="M322" s="3"/>
      <c r="N322" s="155"/>
      <c r="O322" s="117"/>
      <c r="P322" s="218"/>
      <c r="V322" s="268"/>
      <c r="W322" s="3"/>
      <c r="X322" s="117"/>
      <c r="Y322" s="219"/>
      <c r="AE322" s="413"/>
      <c r="AF322" s="168"/>
      <c r="AG322" s="168"/>
      <c r="AH322" s="414"/>
      <c r="AN322" s="76">
        <v>2019</v>
      </c>
      <c r="AS322" s="3"/>
      <c r="AW322" s="76" t="s">
        <v>2985</v>
      </c>
      <c r="AZ322" s="131"/>
      <c r="BA322" s="460"/>
      <c r="BB322" s="433"/>
    </row>
    <row r="323" spans="1:54" ht="18">
      <c r="A323" s="60"/>
      <c r="B323" s="69"/>
      <c r="D323" s="3"/>
      <c r="E323" s="11"/>
      <c r="F323" s="117"/>
      <c r="G323" s="219"/>
      <c r="N323" s="3"/>
      <c r="O323" s="117"/>
      <c r="P323" s="219"/>
      <c r="V323" s="3"/>
      <c r="W323" s="11"/>
      <c r="X323" s="117"/>
      <c r="Y323" s="218"/>
      <c r="AE323" s="412"/>
      <c r="AF323" s="168"/>
      <c r="AG323" s="168"/>
      <c r="AH323" s="414"/>
      <c r="AN323" s="75" t="s">
        <v>1040</v>
      </c>
      <c r="AQ323" s="269">
        <v>20991.399999999936</v>
      </c>
      <c r="AR323" t="s">
        <v>2180</v>
      </c>
      <c r="AS323" s="3" t="s">
        <v>2272</v>
      </c>
      <c r="AW323" s="457" t="s">
        <v>988</v>
      </c>
      <c r="AX323" s="437"/>
      <c r="AY323" s="433"/>
      <c r="AZ323" s="269">
        <v>29489.575000000157</v>
      </c>
      <c r="BA323" s="616" t="s">
        <v>3476</v>
      </c>
      <c r="BB323" s="433" t="s">
        <v>2272</v>
      </c>
    </row>
    <row r="324" spans="1:54" ht="18">
      <c r="A324" s="72"/>
      <c r="B324" s="69"/>
      <c r="D324" s="121"/>
      <c r="E324" s="61"/>
      <c r="F324" s="61"/>
      <c r="G324" s="282"/>
      <c r="M324" s="11"/>
      <c r="N324" s="11"/>
      <c r="O324" s="117"/>
      <c r="P324" s="218"/>
      <c r="V324" s="3"/>
      <c r="W324" s="3"/>
      <c r="X324" s="117"/>
      <c r="Y324" s="219"/>
      <c r="AE324" s="93"/>
      <c r="AF324" s="168"/>
      <c r="AG324" s="168"/>
      <c r="AH324" s="414"/>
      <c r="AN324" s="76">
        <v>2019</v>
      </c>
      <c r="AS324" s="3"/>
      <c r="AW324" s="76" t="s">
        <v>2985</v>
      </c>
      <c r="AZ324" s="131"/>
      <c r="BA324" s="460"/>
      <c r="BB324" s="433"/>
    </row>
    <row r="325" spans="1:54" ht="18">
      <c r="A325" s="60"/>
      <c r="B325" s="69"/>
      <c r="D325" s="11"/>
      <c r="E325" s="11"/>
      <c r="F325" s="117"/>
      <c r="G325" s="218"/>
      <c r="M325" s="121"/>
      <c r="N325" s="61"/>
      <c r="O325" s="61"/>
      <c r="P325" s="282"/>
      <c r="V325" s="11"/>
      <c r="W325" s="11"/>
      <c r="X325" s="117"/>
      <c r="Y325" s="218"/>
      <c r="AE325" s="412"/>
      <c r="AF325" s="168"/>
      <c r="AG325" s="168"/>
      <c r="AH325" s="414"/>
      <c r="AN325" s="75" t="s">
        <v>1003</v>
      </c>
      <c r="AQ325" s="269">
        <v>20909.049999999988</v>
      </c>
      <c r="AR325" t="s">
        <v>2181</v>
      </c>
      <c r="AS325" s="3" t="s">
        <v>2273</v>
      </c>
      <c r="AW325" s="457" t="s">
        <v>1003</v>
      </c>
      <c r="AX325" s="437"/>
      <c r="AY325" s="433"/>
      <c r="AZ325" s="269">
        <v>29463.6875</v>
      </c>
      <c r="BA325" s="616" t="s">
        <v>3477</v>
      </c>
      <c r="BB325" s="433" t="s">
        <v>2273</v>
      </c>
    </row>
    <row r="326" spans="1:54" ht="18">
      <c r="D326" s="3"/>
      <c r="E326" s="3"/>
      <c r="F326" s="117"/>
      <c r="G326" s="219"/>
      <c r="M326" s="121"/>
      <c r="N326" s="61"/>
      <c r="O326" s="61"/>
      <c r="P326" s="282"/>
      <c r="V326" s="268"/>
      <c r="W326" s="3"/>
      <c r="X326" s="117"/>
      <c r="Y326" s="219"/>
      <c r="AE326" s="93"/>
      <c r="AF326" s="168"/>
      <c r="AG326" s="168"/>
      <c r="AH326" s="414"/>
      <c r="AN326" s="76">
        <v>2019</v>
      </c>
      <c r="AS326" s="3"/>
      <c r="AW326" s="76" t="s">
        <v>2985</v>
      </c>
      <c r="AZ326" s="131"/>
      <c r="BA326" s="460"/>
      <c r="BB326" s="433"/>
    </row>
    <row r="327" spans="1:54" ht="18">
      <c r="D327" s="3"/>
      <c r="E327" s="11"/>
      <c r="F327" s="117"/>
      <c r="G327" s="219"/>
      <c r="M327" s="3"/>
      <c r="N327" s="3"/>
      <c r="O327" s="117"/>
      <c r="P327" s="219"/>
      <c r="V327" s="121"/>
      <c r="W327" s="61"/>
      <c r="X327" s="61"/>
      <c r="Y327" s="282"/>
      <c r="AE327" s="412"/>
      <c r="AF327" s="168"/>
      <c r="AG327" s="168"/>
      <c r="AH327" s="414"/>
      <c r="AN327" s="75" t="s">
        <v>1013</v>
      </c>
      <c r="AQ327" s="269">
        <v>20807.300000000047</v>
      </c>
      <c r="AR327" t="s">
        <v>2182</v>
      </c>
      <c r="AS327" s="3" t="s">
        <v>2274</v>
      </c>
      <c r="AW327" s="457" t="s">
        <v>1001</v>
      </c>
      <c r="AX327" s="438"/>
      <c r="AY327" s="433"/>
      <c r="AZ327" s="269">
        <v>29423.312499999894</v>
      </c>
      <c r="BA327" s="616" t="s">
        <v>3478</v>
      </c>
      <c r="BB327" s="433" t="s">
        <v>2274</v>
      </c>
    </row>
    <row r="328" spans="1:54" ht="18">
      <c r="D328" s="121"/>
      <c r="E328" s="61"/>
      <c r="F328" s="61"/>
      <c r="G328" s="282"/>
      <c r="M328" s="3"/>
      <c r="N328" s="3"/>
      <c r="O328" s="117"/>
      <c r="P328" s="219"/>
      <c r="V328" s="121"/>
      <c r="W328" s="61"/>
      <c r="X328" s="61"/>
      <c r="Y328" s="282"/>
      <c r="AE328" s="93"/>
      <c r="AF328" s="168"/>
      <c r="AG328" s="168"/>
      <c r="AH328" s="414"/>
      <c r="AN328" s="76">
        <v>2019</v>
      </c>
      <c r="AS328" s="3"/>
      <c r="AW328" s="76" t="s">
        <v>2985</v>
      </c>
      <c r="AZ328" s="131"/>
      <c r="BA328" s="460"/>
      <c r="BB328" s="433"/>
    </row>
    <row r="329" spans="1:54" ht="18">
      <c r="D329" s="11"/>
      <c r="E329" s="3"/>
      <c r="F329" s="117"/>
      <c r="G329" s="219"/>
      <c r="M329" s="268"/>
      <c r="N329" s="3"/>
      <c r="O329" s="117"/>
      <c r="P329" s="219"/>
      <c r="V329" s="3"/>
      <c r="W329" s="155"/>
      <c r="X329" s="117"/>
      <c r="Y329" s="219"/>
      <c r="AE329" s="93"/>
      <c r="AF329" s="168"/>
      <c r="AG329" s="168"/>
      <c r="AH329" s="414"/>
      <c r="AN329" s="75" t="s">
        <v>1004</v>
      </c>
      <c r="AQ329" s="269">
        <v>20404.699999999932</v>
      </c>
      <c r="AR329" t="s">
        <v>2183</v>
      </c>
      <c r="AS329" s="3" t="s">
        <v>2275</v>
      </c>
      <c r="AW329" s="457" t="s">
        <v>1028</v>
      </c>
      <c r="AX329" s="438"/>
      <c r="AY329" s="433"/>
      <c r="AZ329" s="269">
        <v>28920.175000000014</v>
      </c>
      <c r="BA329" s="616" t="s">
        <v>3479</v>
      </c>
      <c r="BB329" s="433" t="s">
        <v>2275</v>
      </c>
    </row>
    <row r="330" spans="1:54" ht="18">
      <c r="A330" s="131"/>
      <c r="B330" s="270"/>
      <c r="C330" s="271"/>
      <c r="D330" s="3"/>
      <c r="E330" s="3"/>
      <c r="F330" s="117"/>
      <c r="G330" s="219"/>
      <c r="I330" s="131"/>
      <c r="J330" s="131"/>
      <c r="K330" s="131"/>
      <c r="L330" s="271"/>
      <c r="M330" s="268"/>
      <c r="N330" s="3"/>
      <c r="O330" s="117"/>
      <c r="P330" s="219"/>
      <c r="R330" s="131"/>
      <c r="S330" s="131"/>
      <c r="T330" s="131"/>
      <c r="U330" s="271"/>
      <c r="V330" s="3"/>
      <c r="W330" s="155"/>
      <c r="X330" s="117"/>
      <c r="Y330" s="218"/>
      <c r="AA330" s="131"/>
      <c r="AB330" s="131"/>
      <c r="AC330" s="131"/>
      <c r="AD330" s="271"/>
      <c r="AE330" s="413"/>
      <c r="AF330" s="168"/>
      <c r="AG330" s="168"/>
      <c r="AH330" s="414"/>
      <c r="AJ330" s="131"/>
      <c r="AK330" s="131"/>
      <c r="AL330" s="131"/>
      <c r="AM330" s="271"/>
      <c r="AN330" s="76">
        <v>2019</v>
      </c>
      <c r="AQ330" s="131"/>
      <c r="AR330" s="131"/>
      <c r="AS330" s="3"/>
      <c r="AT330" s="274"/>
      <c r="AU330" s="131"/>
      <c r="AW330" s="76" t="s">
        <v>2985</v>
      </c>
      <c r="AZ330" s="131"/>
      <c r="BA330" s="460"/>
      <c r="BB330" s="433"/>
    </row>
    <row r="331" spans="1:54" ht="18">
      <c r="D331" s="268"/>
      <c r="E331" s="3"/>
      <c r="F331" s="117"/>
      <c r="G331" s="219"/>
      <c r="M331" s="121"/>
      <c r="N331" s="61"/>
      <c r="O331" s="61"/>
      <c r="P331" s="282"/>
      <c r="W331" s="3"/>
      <c r="X331" s="117"/>
      <c r="Y331" s="219"/>
      <c r="AE331" s="412"/>
      <c r="AF331" s="168"/>
      <c r="AG331" s="168"/>
      <c r="AH331" s="414"/>
      <c r="AN331" s="75" t="s">
        <v>1028</v>
      </c>
      <c r="AQ331" s="269">
        <v>20083.699999999993</v>
      </c>
      <c r="AR331" t="s">
        <v>2184</v>
      </c>
      <c r="AS331" s="3" t="s">
        <v>2276</v>
      </c>
      <c r="AW331" s="457" t="s">
        <v>1026</v>
      </c>
      <c r="AX331" s="433"/>
      <c r="AY331" s="433"/>
      <c r="AZ331" s="269">
        <v>28904.68750000008</v>
      </c>
      <c r="BA331" s="616" t="s">
        <v>3480</v>
      </c>
      <c r="BB331" s="433" t="s">
        <v>2276</v>
      </c>
    </row>
    <row r="332" spans="1:54" ht="18">
      <c r="D332" s="3"/>
      <c r="E332" s="11"/>
      <c r="F332" s="117"/>
      <c r="G332" s="218"/>
      <c r="M332" s="121"/>
      <c r="N332" s="61"/>
      <c r="O332" s="61"/>
      <c r="P332" s="282"/>
      <c r="V332" s="11"/>
      <c r="W332" s="11"/>
      <c r="X332" s="117"/>
      <c r="Y332" s="218"/>
      <c r="AE332" s="412"/>
      <c r="AF332" s="168"/>
      <c r="AG332" s="168"/>
      <c r="AH332" s="414"/>
      <c r="AN332" s="76">
        <v>2019</v>
      </c>
      <c r="AO332" s="131"/>
      <c r="AP332" s="131"/>
      <c r="AS332" s="11"/>
      <c r="AW332" s="76" t="s">
        <v>2985</v>
      </c>
      <c r="AZ332" s="131"/>
      <c r="BA332" s="460"/>
      <c r="BB332" s="438"/>
    </row>
    <row r="333" spans="1:54" ht="18">
      <c r="D333" s="3"/>
      <c r="E333" s="11"/>
      <c r="F333" s="117"/>
      <c r="G333" s="218"/>
      <c r="M333" s="121"/>
      <c r="N333" s="61"/>
      <c r="O333" s="61"/>
      <c r="P333" s="282"/>
      <c r="V333" s="121"/>
      <c r="W333" s="61"/>
      <c r="X333" s="61"/>
      <c r="Y333" s="282"/>
      <c r="AE333" s="93"/>
      <c r="AF333" s="168"/>
      <c r="AG333" s="168"/>
      <c r="AH333" s="414"/>
      <c r="AN333" s="75" t="s">
        <v>1026</v>
      </c>
      <c r="AQ333" s="269">
        <v>19975.250000000138</v>
      </c>
      <c r="AR333" t="s">
        <v>2185</v>
      </c>
      <c r="AS333" s="3" t="s">
        <v>2277</v>
      </c>
      <c r="AW333" s="457" t="s">
        <v>1020</v>
      </c>
      <c r="AX333" s="438"/>
      <c r="AY333" s="433"/>
      <c r="AZ333" s="269">
        <v>28529.499999999847</v>
      </c>
      <c r="BA333" s="616" t="s">
        <v>3481</v>
      </c>
      <c r="BB333" s="433" t="s">
        <v>2277</v>
      </c>
    </row>
    <row r="334" spans="1:54" ht="18">
      <c r="A334" s="61"/>
      <c r="B334" s="69"/>
      <c r="D334" s="3"/>
      <c r="E334" s="3"/>
      <c r="F334" s="117"/>
      <c r="G334" s="219"/>
      <c r="M334" s="121"/>
      <c r="N334" s="61"/>
      <c r="O334" s="61"/>
      <c r="P334" s="282"/>
      <c r="V334" s="121"/>
      <c r="W334" s="61"/>
      <c r="X334" s="61"/>
      <c r="Y334" s="282"/>
      <c r="AE334" s="412"/>
      <c r="AF334" s="168"/>
      <c r="AG334" s="168"/>
      <c r="AH334" s="414"/>
      <c r="AN334" s="76">
        <v>2019</v>
      </c>
      <c r="AS334" s="3"/>
      <c r="AW334" s="76" t="s">
        <v>2985</v>
      </c>
      <c r="AZ334" s="131"/>
      <c r="BA334" s="460"/>
      <c r="BB334" s="433"/>
    </row>
    <row r="335" spans="1:54" ht="18">
      <c r="A335" s="60"/>
      <c r="B335" s="69"/>
      <c r="D335" s="268"/>
      <c r="E335" s="3"/>
      <c r="F335" s="117"/>
      <c r="G335" s="219"/>
      <c r="M335" s="121"/>
      <c r="N335" s="61"/>
      <c r="O335" s="61"/>
      <c r="P335" s="282"/>
      <c r="V335" s="3"/>
      <c r="W335" s="3"/>
      <c r="X335" s="117"/>
      <c r="Y335" s="219"/>
      <c r="AE335" s="93"/>
      <c r="AF335" s="168"/>
      <c r="AG335" s="168"/>
      <c r="AH335" s="414"/>
      <c r="AN335" s="75" t="s">
        <v>1008</v>
      </c>
      <c r="AQ335" s="269">
        <v>19764.199999999983</v>
      </c>
      <c r="AR335" t="s">
        <v>2186</v>
      </c>
      <c r="AS335" s="3" t="s">
        <v>2278</v>
      </c>
      <c r="AW335" s="457" t="s">
        <v>1039</v>
      </c>
      <c r="AX335" s="437"/>
      <c r="AY335" s="433"/>
      <c r="AZ335" s="269">
        <v>28228.225000000144</v>
      </c>
      <c r="BA335" s="616" t="s">
        <v>3482</v>
      </c>
      <c r="BB335" s="433" t="s">
        <v>2278</v>
      </c>
    </row>
    <row r="336" spans="1:54" ht="18">
      <c r="A336" s="72"/>
      <c r="B336" s="69"/>
      <c r="D336" s="121"/>
      <c r="E336" s="61"/>
      <c r="F336" s="61"/>
      <c r="G336" s="282"/>
      <c r="M336" s="3"/>
      <c r="N336" s="11"/>
      <c r="O336" s="117"/>
      <c r="P336" s="219"/>
      <c r="V336" s="3"/>
      <c r="W336" s="3"/>
      <c r="X336" s="117"/>
      <c r="Y336" s="219"/>
      <c r="AE336" s="93"/>
      <c r="AF336" s="168"/>
      <c r="AG336" s="168"/>
      <c r="AH336" s="414"/>
      <c r="AN336" s="76">
        <v>2019</v>
      </c>
      <c r="AS336" s="3"/>
      <c r="AW336" s="76" t="s">
        <v>2985</v>
      </c>
      <c r="AZ336" s="131"/>
      <c r="BA336" s="460"/>
      <c r="BB336" s="433"/>
    </row>
    <row r="337" spans="1:54" ht="18">
      <c r="A337" s="60"/>
      <c r="B337" s="69"/>
      <c r="D337" s="268"/>
      <c r="E337" s="11"/>
      <c r="F337" s="117"/>
      <c r="G337" s="219"/>
      <c r="M337" s="268"/>
      <c r="N337" s="3"/>
      <c r="O337" s="117"/>
      <c r="P337" s="219"/>
      <c r="V337" s="268"/>
      <c r="W337" s="3"/>
      <c r="X337" s="117"/>
      <c r="Y337" s="219"/>
      <c r="AE337" s="412"/>
      <c r="AF337" s="168"/>
      <c r="AG337" s="168"/>
      <c r="AH337" s="414"/>
      <c r="AN337" s="75" t="s">
        <v>1021</v>
      </c>
      <c r="AQ337" s="269">
        <v>19674.000000000044</v>
      </c>
      <c r="AR337" t="s">
        <v>2187</v>
      </c>
      <c r="AS337" s="3" t="s">
        <v>2279</v>
      </c>
      <c r="AW337" s="457" t="s">
        <v>983</v>
      </c>
      <c r="AX337" s="433"/>
      <c r="AY337" s="433"/>
      <c r="AZ337" s="269">
        <v>28177.000000000065</v>
      </c>
      <c r="BA337" s="616" t="s">
        <v>3483</v>
      </c>
      <c r="BB337" s="433" t="s">
        <v>2279</v>
      </c>
    </row>
    <row r="338" spans="1:54" ht="18">
      <c r="A338" s="61"/>
      <c r="B338" s="69"/>
      <c r="D338" s="268"/>
      <c r="E338" s="3"/>
      <c r="F338" s="117"/>
      <c r="G338" s="219"/>
      <c r="I338" s="1"/>
      <c r="K338" s="1"/>
      <c r="M338" s="3"/>
      <c r="N338" s="11"/>
      <c r="O338" s="117"/>
      <c r="P338" s="218"/>
      <c r="V338" s="268"/>
      <c r="W338" s="3"/>
      <c r="X338" s="117"/>
      <c r="Y338" s="219"/>
      <c r="AE338" s="412"/>
      <c r="AF338" s="168"/>
      <c r="AG338" s="168"/>
      <c r="AH338" s="414"/>
      <c r="AN338" s="76">
        <v>2019</v>
      </c>
      <c r="AS338" s="3"/>
      <c r="AW338" s="76" t="s">
        <v>2985</v>
      </c>
      <c r="AZ338" s="131"/>
      <c r="BA338" s="460"/>
      <c r="BB338" s="433"/>
    </row>
    <row r="339" spans="1:54" ht="18">
      <c r="A339" s="72"/>
      <c r="B339" s="69"/>
      <c r="D339" s="28"/>
      <c r="E339" s="11"/>
      <c r="F339" s="117"/>
      <c r="G339" s="219"/>
      <c r="I339" s="10"/>
      <c r="K339" s="10"/>
      <c r="M339" s="11"/>
      <c r="N339" s="3"/>
      <c r="O339" s="117"/>
      <c r="P339" s="219"/>
      <c r="V339" s="121"/>
      <c r="W339" s="61"/>
      <c r="X339" s="61"/>
      <c r="Y339" s="282"/>
      <c r="AE339" s="412"/>
      <c r="AF339" s="168"/>
      <c r="AG339" s="168"/>
      <c r="AH339" s="414"/>
      <c r="AN339" s="75" t="s">
        <v>1020</v>
      </c>
      <c r="AQ339" s="269">
        <v>19448.399999999972</v>
      </c>
      <c r="AR339" t="s">
        <v>2188</v>
      </c>
      <c r="AS339" s="3" t="s">
        <v>2280</v>
      </c>
      <c r="AW339" s="457" t="s">
        <v>1008</v>
      </c>
      <c r="AX339" s="437"/>
      <c r="AY339" s="433"/>
      <c r="AZ339" s="269">
        <v>28074.850000000111</v>
      </c>
      <c r="BA339" s="616" t="s">
        <v>3484</v>
      </c>
      <c r="BB339" s="433" t="s">
        <v>2280</v>
      </c>
    </row>
    <row r="340" spans="1:54" ht="18">
      <c r="A340" s="131"/>
      <c r="B340" s="270"/>
      <c r="C340" s="271"/>
      <c r="D340" s="121"/>
      <c r="E340" s="61"/>
      <c r="F340" s="61"/>
      <c r="G340" s="282"/>
      <c r="I340" s="131"/>
      <c r="J340" s="131"/>
      <c r="K340" s="131"/>
      <c r="L340" s="271"/>
      <c r="M340" s="3"/>
      <c r="N340" s="11"/>
      <c r="O340" s="117"/>
      <c r="P340" s="219"/>
      <c r="R340" s="131"/>
      <c r="S340" s="131"/>
      <c r="T340" s="131"/>
      <c r="U340" s="271"/>
      <c r="V340" s="121"/>
      <c r="W340" s="61"/>
      <c r="X340" s="61"/>
      <c r="Y340" s="282"/>
      <c r="AA340" s="131"/>
      <c r="AB340" s="131"/>
      <c r="AC340" s="131"/>
      <c r="AD340" s="271"/>
      <c r="AE340" s="93"/>
      <c r="AF340" s="168"/>
      <c r="AG340" s="168"/>
      <c r="AH340" s="414"/>
      <c r="AJ340" s="131"/>
      <c r="AK340" s="131"/>
      <c r="AL340" s="131"/>
      <c r="AM340" s="271"/>
      <c r="AN340" s="76">
        <v>2019</v>
      </c>
      <c r="AQ340" s="131"/>
      <c r="AR340" s="131"/>
      <c r="AS340" s="3"/>
      <c r="AT340" s="274"/>
      <c r="AU340" s="131"/>
      <c r="AW340" s="76" t="s">
        <v>2985</v>
      </c>
      <c r="AZ340" s="131"/>
      <c r="BA340" s="460"/>
      <c r="BB340" s="433"/>
    </row>
    <row r="341" spans="1:54" ht="18">
      <c r="D341" s="268"/>
      <c r="E341" s="3"/>
      <c r="F341" s="117"/>
      <c r="G341" s="219"/>
      <c r="I341" s="1"/>
      <c r="K341" s="1"/>
      <c r="M341" s="28"/>
      <c r="N341" s="3"/>
      <c r="O341" s="117"/>
      <c r="P341" s="219"/>
      <c r="V341" s="121"/>
      <c r="W341" s="61"/>
      <c r="X341" s="61"/>
      <c r="Y341" s="282"/>
      <c r="AE341" s="413"/>
      <c r="AF341" s="168"/>
      <c r="AG341" s="168"/>
      <c r="AH341" s="414"/>
      <c r="AN341" s="75" t="s">
        <v>1039</v>
      </c>
      <c r="AQ341" s="269">
        <v>18799.500000000025</v>
      </c>
      <c r="AR341" t="s">
        <v>2189</v>
      </c>
      <c r="AS341" s="3" t="s">
        <v>2281</v>
      </c>
      <c r="AW341" s="457" t="s">
        <v>989</v>
      </c>
      <c r="AX341" s="433"/>
      <c r="AY341" s="433"/>
      <c r="AZ341" s="269">
        <v>27062.650000000031</v>
      </c>
      <c r="BA341" s="616" t="s">
        <v>3485</v>
      </c>
      <c r="BB341" s="433" t="s">
        <v>2281</v>
      </c>
    </row>
    <row r="342" spans="1:54" ht="18">
      <c r="D342" s="28"/>
      <c r="E342" s="3"/>
      <c r="F342" s="117"/>
      <c r="G342" s="219"/>
      <c r="I342" s="10"/>
      <c r="K342" s="10"/>
      <c r="M342" s="3"/>
      <c r="N342" s="11"/>
      <c r="O342" s="117"/>
      <c r="P342" s="219"/>
      <c r="V342" s="121"/>
      <c r="W342" s="61"/>
      <c r="X342" s="61"/>
      <c r="Y342" s="282"/>
      <c r="AE342" s="413"/>
      <c r="AF342" s="168"/>
      <c r="AG342" s="168"/>
      <c r="AH342" s="414"/>
      <c r="AN342" s="76">
        <v>2019</v>
      </c>
      <c r="AO342" s="131"/>
      <c r="AP342" s="131"/>
      <c r="AS342" s="3"/>
      <c r="AW342" s="76" t="s">
        <v>2985</v>
      </c>
      <c r="AZ342" s="131"/>
      <c r="BA342" s="460"/>
      <c r="BB342" s="433"/>
    </row>
    <row r="343" spans="1:54" ht="18">
      <c r="D343" s="121"/>
      <c r="E343" s="61"/>
      <c r="F343" s="61"/>
      <c r="G343" s="282"/>
      <c r="M343" s="121"/>
      <c r="N343" s="61"/>
      <c r="O343" s="61"/>
      <c r="P343" s="282"/>
      <c r="V343" s="121"/>
      <c r="W343" s="61"/>
      <c r="X343" s="61"/>
      <c r="Y343" s="282"/>
      <c r="AE343" s="412"/>
      <c r="AF343" s="168"/>
      <c r="AG343" s="168"/>
      <c r="AH343" s="414"/>
      <c r="AN343" s="75" t="s">
        <v>1031</v>
      </c>
      <c r="AQ343" s="269">
        <v>18479.549999999927</v>
      </c>
      <c r="AR343" t="s">
        <v>2190</v>
      </c>
      <c r="AS343" s="3" t="s">
        <v>2282</v>
      </c>
      <c r="AW343" s="457" t="s">
        <v>1010</v>
      </c>
      <c r="AX343" s="433"/>
      <c r="AY343" s="433"/>
      <c r="AZ343" s="269">
        <v>25822.300000000003</v>
      </c>
      <c r="BA343" s="616" t="s">
        <v>3486</v>
      </c>
      <c r="BB343" s="433" t="s">
        <v>2282</v>
      </c>
    </row>
    <row r="344" spans="1:54" ht="18">
      <c r="D344" s="11"/>
      <c r="E344" s="11"/>
      <c r="F344" s="117"/>
      <c r="G344" s="219"/>
      <c r="I344" s="1"/>
      <c r="J344" s="31"/>
      <c r="K344" s="1"/>
      <c r="M344" s="11"/>
      <c r="N344" s="11"/>
      <c r="O344" s="117"/>
      <c r="P344" s="218"/>
      <c r="V344" s="3"/>
      <c r="W344" s="11"/>
      <c r="X344" s="117"/>
      <c r="Y344" s="219"/>
      <c r="AE344" s="412"/>
      <c r="AF344" s="168"/>
      <c r="AG344" s="168"/>
      <c r="AH344" s="414"/>
      <c r="AN344" s="76">
        <v>2019</v>
      </c>
      <c r="AS344" s="268"/>
      <c r="AW344" s="76" t="s">
        <v>2985</v>
      </c>
      <c r="AZ344" s="131"/>
      <c r="BA344" s="460"/>
      <c r="BB344" s="509"/>
    </row>
    <row r="345" spans="1:54" ht="18">
      <c r="D345" s="121"/>
      <c r="E345" s="61"/>
      <c r="F345" s="61"/>
      <c r="G345" s="282"/>
      <c r="I345" s="10"/>
      <c r="K345" s="10"/>
      <c r="M345" s="3"/>
      <c r="N345" s="3"/>
      <c r="O345" s="117"/>
      <c r="P345" s="219"/>
      <c r="V345" s="268"/>
      <c r="W345" s="3"/>
      <c r="X345" s="117"/>
      <c r="Y345" s="219"/>
      <c r="AE345" s="412"/>
      <c r="AF345" s="168"/>
      <c r="AG345" s="168"/>
      <c r="AH345" s="414"/>
      <c r="AN345" s="75" t="s">
        <v>988</v>
      </c>
      <c r="AQ345" s="269">
        <v>18065.300000000014</v>
      </c>
      <c r="AR345" t="s">
        <v>2191</v>
      </c>
      <c r="AS345" s="3" t="s">
        <v>2283</v>
      </c>
      <c r="AW345" s="457" t="s">
        <v>1021</v>
      </c>
      <c r="AX345" s="438"/>
      <c r="AY345" s="433"/>
      <c r="AZ345" s="269">
        <v>25186.100000000115</v>
      </c>
      <c r="BA345" s="616" t="s">
        <v>3487</v>
      </c>
      <c r="BB345" s="433" t="s">
        <v>2283</v>
      </c>
    </row>
    <row r="346" spans="1:54" ht="18">
      <c r="D346" s="3"/>
      <c r="E346" s="11"/>
      <c r="F346" s="117"/>
      <c r="G346" s="218"/>
      <c r="M346" s="3"/>
      <c r="N346" s="11"/>
      <c r="O346" s="117"/>
      <c r="P346" s="219"/>
      <c r="V346" s="3"/>
      <c r="W346" s="11"/>
      <c r="X346" s="117"/>
      <c r="Y346" s="218"/>
      <c r="AE346" s="412"/>
      <c r="AF346" s="168"/>
      <c r="AG346" s="168"/>
      <c r="AH346" s="414"/>
      <c r="AN346" s="76">
        <v>2019</v>
      </c>
      <c r="AS346" s="268"/>
      <c r="AW346" s="76" t="s">
        <v>2985</v>
      </c>
      <c r="AZ346" s="131"/>
      <c r="BA346" s="460"/>
      <c r="BB346" s="509"/>
    </row>
    <row r="347" spans="1:54" ht="18">
      <c r="I347" s="1"/>
      <c r="K347" s="1"/>
      <c r="M347" s="121"/>
      <c r="N347" s="61"/>
      <c r="O347" s="61"/>
      <c r="P347" s="282"/>
      <c r="V347" s="11"/>
      <c r="W347" s="3"/>
      <c r="X347" s="117"/>
      <c r="Y347" s="219"/>
      <c r="AE347" s="413"/>
      <c r="AF347" s="168"/>
      <c r="AG347" s="168"/>
      <c r="AH347" s="414"/>
      <c r="AN347" s="75" t="s">
        <v>1010</v>
      </c>
      <c r="AQ347" s="269">
        <v>18035.600000000049</v>
      </c>
      <c r="AR347" t="s">
        <v>2192</v>
      </c>
      <c r="AS347" s="3" t="s">
        <v>2284</v>
      </c>
      <c r="AW347" s="457" t="s">
        <v>1045</v>
      </c>
      <c r="AX347" s="437"/>
      <c r="AY347" s="433"/>
      <c r="AZ347" s="269">
        <v>23431.022000000041</v>
      </c>
      <c r="BA347" s="616" t="s">
        <v>3488</v>
      </c>
      <c r="BB347" s="433" t="s">
        <v>2284</v>
      </c>
    </row>
    <row r="348" spans="1:54" ht="18">
      <c r="I348" s="10"/>
      <c r="K348" s="10"/>
      <c r="M348" s="11"/>
      <c r="N348" s="3"/>
      <c r="O348" s="117"/>
      <c r="P348" s="219"/>
      <c r="V348" s="3"/>
      <c r="W348" s="11"/>
      <c r="X348" s="117"/>
      <c r="Y348" s="219"/>
      <c r="AE348" s="413"/>
      <c r="AF348" s="168"/>
      <c r="AG348" s="168"/>
      <c r="AH348" s="414"/>
      <c r="AN348" s="76">
        <v>2019</v>
      </c>
      <c r="AS348" s="11"/>
      <c r="AW348" s="76" t="s">
        <v>2985</v>
      </c>
      <c r="AZ348" s="131"/>
      <c r="BA348" s="460"/>
      <c r="BB348" s="438"/>
    </row>
    <row r="349" spans="1:54" ht="18">
      <c r="M349" s="3"/>
      <c r="N349" s="3"/>
      <c r="O349" s="117"/>
      <c r="P349" s="219"/>
      <c r="V349" s="28"/>
      <c r="W349" s="3"/>
      <c r="X349" s="117"/>
      <c r="Y349" s="219"/>
      <c r="AE349" s="412"/>
      <c r="AF349" s="168"/>
      <c r="AG349" s="168"/>
      <c r="AH349" s="414"/>
      <c r="AN349" s="75" t="s">
        <v>989</v>
      </c>
      <c r="AQ349" s="269">
        <v>17565.80000000005</v>
      </c>
      <c r="AR349" t="s">
        <v>2193</v>
      </c>
      <c r="AS349" t="s">
        <v>2285</v>
      </c>
      <c r="AW349" s="75" t="s">
        <v>29</v>
      </c>
      <c r="AX349" s="437"/>
      <c r="AY349" s="433"/>
      <c r="AZ349" s="269">
        <v>15402.999999999998</v>
      </c>
      <c r="BA349" s="616" t="s">
        <v>3489</v>
      </c>
      <c r="BB349" s="431" t="s">
        <v>2285</v>
      </c>
    </row>
    <row r="350" spans="1:54" ht="18">
      <c r="A350" s="131"/>
      <c r="B350" s="270"/>
      <c r="C350" s="271"/>
      <c r="D350" s="272"/>
      <c r="E350" s="130"/>
      <c r="F350" s="131"/>
      <c r="G350" s="131"/>
      <c r="H350" s="131"/>
      <c r="I350" s="130"/>
      <c r="J350" s="131"/>
      <c r="K350" s="130"/>
      <c r="L350" s="271"/>
      <c r="M350" s="268"/>
      <c r="N350" s="3"/>
      <c r="O350" s="117"/>
      <c r="P350" s="219"/>
      <c r="R350" s="131"/>
      <c r="S350" s="131"/>
      <c r="T350" s="131"/>
      <c r="U350" s="271"/>
      <c r="V350" s="3"/>
      <c r="W350" s="11"/>
      <c r="X350" s="117"/>
      <c r="Y350" s="219"/>
      <c r="AA350" s="131"/>
      <c r="AB350" s="131"/>
      <c r="AC350" s="131"/>
      <c r="AD350" s="271"/>
      <c r="AE350" s="412"/>
      <c r="AF350" s="168"/>
      <c r="AG350" s="168"/>
      <c r="AH350" s="414"/>
      <c r="AJ350" s="131"/>
      <c r="AK350" s="131"/>
      <c r="AL350" s="131"/>
      <c r="AM350" s="271"/>
      <c r="AN350" s="76">
        <v>2019</v>
      </c>
      <c r="AQ350" s="131"/>
      <c r="AR350" s="131"/>
      <c r="AT350" s="274"/>
      <c r="AU350" s="131"/>
      <c r="AW350" s="76" t="s">
        <v>224</v>
      </c>
      <c r="AZ350" s="131"/>
      <c r="BA350" s="460"/>
      <c r="BB350" s="431"/>
    </row>
    <row r="351" spans="1:54" ht="18">
      <c r="I351" s="10"/>
      <c r="K351" s="10"/>
      <c r="M351" s="3"/>
      <c r="N351" s="11"/>
      <c r="O351" s="117"/>
      <c r="P351" s="218"/>
      <c r="V351" s="121"/>
      <c r="W351" s="61"/>
      <c r="X351" s="61"/>
      <c r="Y351" s="282"/>
      <c r="AE351" s="93"/>
      <c r="AF351" s="168"/>
      <c r="AG351" s="168"/>
      <c r="AH351" s="414"/>
      <c r="AN351" s="75" t="s">
        <v>1045</v>
      </c>
      <c r="AQ351" s="269">
        <v>16833.096000000027</v>
      </c>
      <c r="AR351" t="s">
        <v>2194</v>
      </c>
      <c r="AS351" t="s">
        <v>2286</v>
      </c>
      <c r="AW351" s="457" t="s">
        <v>2544</v>
      </c>
      <c r="AX351" s="434"/>
      <c r="AY351" s="433"/>
      <c r="AZ351" s="269">
        <v>14884.499999999896</v>
      </c>
      <c r="BA351" s="616" t="s">
        <v>3490</v>
      </c>
      <c r="BB351" s="431" t="s">
        <v>2286</v>
      </c>
    </row>
    <row r="352" spans="1:54" ht="18">
      <c r="A352" s="131"/>
      <c r="B352" s="270"/>
      <c r="C352" s="271"/>
      <c r="D352" s="272"/>
      <c r="E352" s="130"/>
      <c r="F352" s="131"/>
      <c r="G352" s="131"/>
      <c r="H352" s="131"/>
      <c r="I352" s="131"/>
      <c r="J352" s="131"/>
      <c r="K352" s="131"/>
      <c r="L352" s="271"/>
      <c r="M352" s="3"/>
      <c r="N352" s="11"/>
      <c r="O352" s="117"/>
      <c r="P352" s="218"/>
      <c r="R352" s="131"/>
      <c r="S352" s="131"/>
      <c r="T352" s="131"/>
      <c r="U352" s="271"/>
      <c r="V352" s="11"/>
      <c r="W352" s="11"/>
      <c r="X352" s="117"/>
      <c r="Y352" s="218"/>
      <c r="AA352" s="131"/>
      <c r="AB352" s="131"/>
      <c r="AC352" s="131"/>
      <c r="AD352" s="271"/>
      <c r="AE352" s="93"/>
      <c r="AF352" s="168"/>
      <c r="AG352" s="168"/>
      <c r="AH352" s="414"/>
      <c r="AJ352" s="131"/>
      <c r="AK352" s="131"/>
      <c r="AL352" s="131"/>
      <c r="AM352" s="271"/>
      <c r="AN352" s="76">
        <v>2019</v>
      </c>
      <c r="AO352" s="131"/>
      <c r="AP352" s="131"/>
      <c r="AQ352" s="131"/>
      <c r="AR352" s="131"/>
      <c r="AT352" s="274"/>
      <c r="AU352" s="131"/>
      <c r="AW352" s="76">
        <v>2020</v>
      </c>
      <c r="AZ352" s="131"/>
      <c r="BA352" s="460"/>
      <c r="BB352" s="431"/>
    </row>
    <row r="353" spans="1:54" ht="18">
      <c r="H353" s="31"/>
      <c r="I353" s="1"/>
      <c r="K353" s="1"/>
      <c r="M353" s="3"/>
      <c r="N353" s="3"/>
      <c r="O353" s="117"/>
      <c r="P353" s="219"/>
      <c r="V353" s="3"/>
      <c r="W353" s="3"/>
      <c r="X353" s="117"/>
      <c r="Y353" s="219"/>
      <c r="AE353" s="413"/>
      <c r="AF353" s="168"/>
      <c r="AG353" s="168"/>
      <c r="AH353" s="414"/>
      <c r="AN353" s="75" t="s">
        <v>1041</v>
      </c>
      <c r="AQ353" s="269">
        <v>16425.599999999977</v>
      </c>
      <c r="AR353" t="s">
        <v>2195</v>
      </c>
      <c r="AS353" t="s">
        <v>2287</v>
      </c>
      <c r="AW353" s="123" t="s">
        <v>2570</v>
      </c>
      <c r="AX353" s="434"/>
      <c r="AY353" s="433"/>
      <c r="AZ353" s="269">
        <v>14880.799999999866</v>
      </c>
      <c r="BA353" s="616" t="s">
        <v>3491</v>
      </c>
      <c r="BB353" s="431" t="s">
        <v>2287</v>
      </c>
    </row>
    <row r="354" spans="1:54" ht="18">
      <c r="I354" s="10"/>
      <c r="K354" s="10"/>
      <c r="M354" s="268"/>
      <c r="N354" s="3"/>
      <c r="O354" s="117"/>
      <c r="P354" s="219"/>
      <c r="V354" s="3"/>
      <c r="W354" s="11"/>
      <c r="X354" s="117"/>
      <c r="Y354" s="219"/>
      <c r="AE354" s="413"/>
      <c r="AF354" s="168"/>
      <c r="AG354" s="168"/>
      <c r="AH354" s="414"/>
      <c r="AN354" s="76">
        <v>2019</v>
      </c>
      <c r="AO354" s="131"/>
      <c r="AP354" s="131"/>
      <c r="AW354" s="76">
        <v>2020</v>
      </c>
      <c r="AZ354" s="131"/>
      <c r="BA354" s="460"/>
      <c r="BB354" s="431"/>
    </row>
    <row r="355" spans="1:54" ht="18">
      <c r="M355" s="121"/>
      <c r="N355" s="61"/>
      <c r="O355" s="61"/>
      <c r="P355" s="282"/>
      <c r="V355" s="121"/>
      <c r="W355" s="61"/>
      <c r="X355" s="61"/>
      <c r="Y355" s="282"/>
      <c r="AE355" s="413"/>
      <c r="AF355" s="168"/>
      <c r="AG355" s="168"/>
      <c r="AH355" s="414"/>
      <c r="AN355" s="75" t="s">
        <v>181</v>
      </c>
      <c r="AQ355" s="269">
        <v>15246.750000000002</v>
      </c>
      <c r="AR355" t="s">
        <v>2196</v>
      </c>
      <c r="AS355" t="s">
        <v>2288</v>
      </c>
      <c r="AW355" s="123" t="s">
        <v>2551</v>
      </c>
      <c r="AX355" s="434"/>
      <c r="AY355" s="433"/>
      <c r="AZ355" s="269">
        <v>14459.750000000085</v>
      </c>
      <c r="BA355" s="616" t="s">
        <v>3492</v>
      </c>
      <c r="BB355" s="431" t="s">
        <v>2288</v>
      </c>
    </row>
    <row r="356" spans="1:54" ht="18">
      <c r="A356" s="131"/>
      <c r="B356" s="270"/>
      <c r="C356" s="271"/>
      <c r="D356" s="272"/>
      <c r="E356" s="130"/>
      <c r="F356" s="131"/>
      <c r="G356" s="131"/>
      <c r="H356" s="272"/>
      <c r="I356" s="130"/>
      <c r="J356" s="272"/>
      <c r="K356" s="130"/>
      <c r="L356" s="271"/>
      <c r="M356" s="268"/>
      <c r="N356" s="11"/>
      <c r="O356" s="117"/>
      <c r="P356" s="219"/>
      <c r="R356" s="131"/>
      <c r="S356" s="131"/>
      <c r="T356" s="131"/>
      <c r="U356" s="271"/>
      <c r="V356" s="11"/>
      <c r="W356" s="3"/>
      <c r="X356" s="117"/>
      <c r="Y356" s="219"/>
      <c r="AA356" s="131"/>
      <c r="AB356" s="131"/>
      <c r="AC356" s="131"/>
      <c r="AD356" s="271"/>
      <c r="AE356" s="413"/>
      <c r="AF356" s="168"/>
      <c r="AG356" s="168"/>
      <c r="AH356" s="414"/>
      <c r="AJ356" s="131"/>
      <c r="AK356" s="131"/>
      <c r="AL356" s="131"/>
      <c r="AM356" s="271"/>
      <c r="AN356" s="76" t="s">
        <v>225</v>
      </c>
      <c r="AQ356" s="131"/>
      <c r="AR356" s="131"/>
      <c r="AS356" s="131"/>
      <c r="AT356" s="274"/>
      <c r="AU356" s="131"/>
      <c r="AW356" s="76">
        <v>2020</v>
      </c>
      <c r="AZ356" s="131"/>
      <c r="BA356" s="460"/>
      <c r="BB356" s="131"/>
    </row>
    <row r="357" spans="1:54" ht="18">
      <c r="I357" s="10"/>
      <c r="K357" s="10"/>
      <c r="M357" s="268"/>
      <c r="N357" s="3"/>
      <c r="O357" s="117"/>
      <c r="P357" s="219"/>
      <c r="V357" s="3"/>
      <c r="W357" s="3"/>
      <c r="X357" s="117"/>
      <c r="Y357" s="219"/>
      <c r="AE357" s="413"/>
      <c r="AF357" s="168"/>
      <c r="AG357" s="168"/>
      <c r="AH357" s="414"/>
      <c r="AN357" s="61" t="s">
        <v>166</v>
      </c>
      <c r="AQ357" s="269">
        <v>14645.062500000002</v>
      </c>
      <c r="AR357" t="s">
        <v>2197</v>
      </c>
      <c r="AS357" t="s">
        <v>2289</v>
      </c>
      <c r="AW357" s="123" t="s">
        <v>2561</v>
      </c>
      <c r="AX357" s="434"/>
      <c r="AY357" s="433"/>
      <c r="AZ357" s="269">
        <v>13999.699999999899</v>
      </c>
      <c r="BA357" s="616" t="s">
        <v>3493</v>
      </c>
      <c r="BB357" s="431" t="s">
        <v>2289</v>
      </c>
    </row>
    <row r="358" spans="1:54" ht="18">
      <c r="A358" s="131"/>
      <c r="B358" s="270"/>
      <c r="C358" s="271"/>
      <c r="D358" s="272"/>
      <c r="E358" s="130"/>
      <c r="F358" s="131"/>
      <c r="G358" s="131"/>
      <c r="H358" s="131"/>
      <c r="I358" s="131"/>
      <c r="J358" s="131"/>
      <c r="K358" s="131"/>
      <c r="L358" s="271"/>
      <c r="M358" s="28"/>
      <c r="N358" s="11"/>
      <c r="O358" s="117"/>
      <c r="P358" s="219"/>
      <c r="R358" s="131"/>
      <c r="S358" s="131"/>
      <c r="T358" s="131"/>
      <c r="U358" s="271"/>
      <c r="V358" s="268"/>
      <c r="W358" s="3"/>
      <c r="X358" s="117"/>
      <c r="Y358" s="219"/>
      <c r="AA358" s="131"/>
      <c r="AB358" s="131"/>
      <c r="AC358" s="131"/>
      <c r="AD358" s="271"/>
      <c r="AE358" s="412"/>
      <c r="AF358" s="168"/>
      <c r="AG358" s="168"/>
      <c r="AH358" s="414"/>
      <c r="AJ358" s="131"/>
      <c r="AK358" s="131"/>
      <c r="AL358" s="131"/>
      <c r="AM358" s="271"/>
      <c r="AN358" s="72">
        <v>2018</v>
      </c>
      <c r="AO358" s="131"/>
      <c r="AP358" s="131"/>
      <c r="AQ358" s="131"/>
      <c r="AR358" s="131"/>
      <c r="AT358" s="274"/>
      <c r="AU358" s="131"/>
      <c r="AW358" s="76">
        <v>2020</v>
      </c>
      <c r="AZ358" s="131"/>
      <c r="BA358" s="460"/>
      <c r="BB358" s="431"/>
    </row>
    <row r="359" spans="1:54" ht="18">
      <c r="I359" s="1"/>
      <c r="K359" s="1"/>
      <c r="M359" s="121"/>
      <c r="N359" s="61"/>
      <c r="O359" s="61"/>
      <c r="P359" s="282"/>
      <c r="V359" s="3"/>
      <c r="W359" s="11"/>
      <c r="X359" s="117"/>
      <c r="Y359" s="218"/>
      <c r="AE359" s="93"/>
      <c r="AF359" s="168"/>
      <c r="AG359" s="168"/>
      <c r="AH359" s="414"/>
      <c r="AN359" s="75" t="s">
        <v>182</v>
      </c>
      <c r="AQ359" s="269">
        <v>4181.3374999999996</v>
      </c>
      <c r="AR359" t="s">
        <v>2198</v>
      </c>
      <c r="AS359" t="s">
        <v>2290</v>
      </c>
      <c r="AW359" s="123" t="s">
        <v>2549</v>
      </c>
      <c r="AX359" s="438"/>
      <c r="AY359" s="433"/>
      <c r="AZ359" s="269">
        <v>13952.89999999989</v>
      </c>
      <c r="BA359" s="616" t="s">
        <v>3494</v>
      </c>
      <c r="BB359" s="431" t="s">
        <v>2290</v>
      </c>
    </row>
    <row r="360" spans="1:54" ht="18">
      <c r="I360" s="10"/>
      <c r="K360" s="10"/>
      <c r="M360" s="268"/>
      <c r="N360" s="3"/>
      <c r="O360" s="117"/>
      <c r="P360" s="219"/>
      <c r="V360" s="3"/>
      <c r="W360" s="11"/>
      <c r="X360" s="117"/>
      <c r="Y360" s="218"/>
      <c r="AE360" s="412"/>
      <c r="AF360" s="168"/>
      <c r="AG360" s="168"/>
      <c r="AH360" s="414"/>
      <c r="AN360" s="72">
        <v>2016</v>
      </c>
      <c r="AO360" s="131"/>
      <c r="AP360" s="131"/>
      <c r="AW360" s="76">
        <v>2020</v>
      </c>
      <c r="AZ360" s="131"/>
      <c r="BA360" s="460"/>
      <c r="BB360" s="431"/>
    </row>
    <row r="361" spans="1:54" ht="18">
      <c r="M361" s="28"/>
      <c r="N361" s="3"/>
      <c r="O361" s="117"/>
      <c r="P361" s="219"/>
      <c r="V361" s="3"/>
      <c r="W361" s="3"/>
      <c r="X361" s="117"/>
      <c r="Y361" s="219"/>
      <c r="AE361" s="412"/>
      <c r="AF361" s="168"/>
      <c r="AG361" s="168"/>
      <c r="AH361" s="414"/>
      <c r="AN361" s="61" t="s">
        <v>184</v>
      </c>
      <c r="AQ361" s="269">
        <v>0</v>
      </c>
      <c r="AR361" t="s">
        <v>2199</v>
      </c>
      <c r="AS361" t="s">
        <v>2292</v>
      </c>
      <c r="AW361" s="457" t="s">
        <v>1031</v>
      </c>
      <c r="AX361" s="434"/>
      <c r="AY361" s="433"/>
      <c r="AZ361" s="269">
        <v>13859.662499999946</v>
      </c>
      <c r="BA361" s="616" t="s">
        <v>3495</v>
      </c>
      <c r="BB361" s="431" t="s">
        <v>2292</v>
      </c>
    </row>
    <row r="362" spans="1:54" ht="18">
      <c r="A362" s="131"/>
      <c r="B362" s="270"/>
      <c r="C362" s="271"/>
      <c r="D362" s="272"/>
      <c r="E362" s="130"/>
      <c r="F362" s="131"/>
      <c r="G362" s="131"/>
      <c r="H362" s="131"/>
      <c r="I362" s="130"/>
      <c r="J362" s="131"/>
      <c r="K362" s="130"/>
      <c r="L362" s="271"/>
      <c r="M362" s="121"/>
      <c r="N362" s="61"/>
      <c r="O362" s="61"/>
      <c r="P362" s="282"/>
      <c r="R362" s="131"/>
      <c r="S362" s="131"/>
      <c r="T362" s="131"/>
      <c r="U362" s="271"/>
      <c r="V362" s="268"/>
      <c r="W362" s="3"/>
      <c r="X362" s="117"/>
      <c r="Y362" s="219"/>
      <c r="AA362" s="131"/>
      <c r="AB362" s="131"/>
      <c r="AC362" s="131"/>
      <c r="AD362" s="271"/>
      <c r="AE362" s="412"/>
      <c r="AF362" s="168"/>
      <c r="AG362" s="168"/>
      <c r="AH362" s="414"/>
      <c r="AJ362" s="131"/>
      <c r="AK362" s="131"/>
      <c r="AL362" s="131"/>
      <c r="AM362" s="271"/>
      <c r="AN362" s="72">
        <v>2015</v>
      </c>
      <c r="AQ362" s="131"/>
      <c r="AR362" s="131"/>
      <c r="AT362" s="274"/>
      <c r="AU362" s="131"/>
      <c r="AW362" s="76">
        <v>2019</v>
      </c>
      <c r="AZ362" s="131"/>
      <c r="BA362" s="460"/>
      <c r="BB362" s="431"/>
    </row>
    <row r="363" spans="1:54" ht="18">
      <c r="I363" s="10"/>
      <c r="K363" s="10"/>
      <c r="M363" s="11"/>
      <c r="N363" s="11"/>
      <c r="O363" s="117"/>
      <c r="P363" s="219"/>
      <c r="V363" s="121"/>
      <c r="W363" s="61"/>
      <c r="X363" s="61"/>
      <c r="Y363" s="282"/>
      <c r="AE363" s="412"/>
      <c r="AF363" s="168"/>
      <c r="AG363" s="168"/>
      <c r="AH363" s="414"/>
      <c r="AN363" s="61" t="s">
        <v>183</v>
      </c>
      <c r="AQ363" s="269">
        <v>0</v>
      </c>
      <c r="AR363" t="s">
        <v>253</v>
      </c>
      <c r="AS363" t="s">
        <v>2293</v>
      </c>
      <c r="AW363" s="123" t="s">
        <v>2569</v>
      </c>
      <c r="AX363" s="434"/>
      <c r="AY363" s="433"/>
      <c r="AZ363" s="269">
        <v>13742.6</v>
      </c>
      <c r="BA363" s="616" t="s">
        <v>3496</v>
      </c>
      <c r="BB363" s="431" t="s">
        <v>2293</v>
      </c>
    </row>
    <row r="364" spans="1:54" ht="18">
      <c r="M364" s="121"/>
      <c r="N364" s="61"/>
      <c r="O364" s="61"/>
      <c r="P364" s="282"/>
      <c r="V364" s="268"/>
      <c r="W364" s="11"/>
      <c r="X364" s="117"/>
      <c r="Y364" s="219"/>
      <c r="AE364" s="412"/>
      <c r="AF364" s="168"/>
      <c r="AG364" s="168"/>
      <c r="AH364" s="414"/>
      <c r="AN364" s="72" t="s">
        <v>229</v>
      </c>
      <c r="AW364" s="76">
        <v>2020</v>
      </c>
      <c r="AZ364" s="131"/>
      <c r="BA364" s="460"/>
    </row>
    <row r="365" spans="1:54" ht="18">
      <c r="M365" s="3"/>
      <c r="N365" s="11"/>
      <c r="O365" s="117"/>
      <c r="P365" s="218"/>
      <c r="V365" s="268"/>
      <c r="W365" s="3"/>
      <c r="X365" s="117"/>
      <c r="Y365" s="219"/>
      <c r="AE365" s="413"/>
      <c r="AF365" s="168"/>
      <c r="AG365" s="168"/>
      <c r="AH365" s="414"/>
      <c r="AW365" s="123" t="s">
        <v>2564</v>
      </c>
      <c r="AX365" s="434"/>
      <c r="AY365" s="433"/>
      <c r="AZ365" s="269">
        <v>13701.55000000003</v>
      </c>
      <c r="BA365" s="616" t="s">
        <v>3497</v>
      </c>
      <c r="BB365" s="431" t="s">
        <v>3419</v>
      </c>
    </row>
    <row r="366" spans="1:54" ht="18">
      <c r="V366" s="28"/>
      <c r="W366" s="11"/>
      <c r="X366" s="117"/>
      <c r="Y366" s="219"/>
      <c r="AE366" s="412"/>
      <c r="AF366" s="168"/>
      <c r="AG366" s="168"/>
      <c r="AH366" s="414"/>
      <c r="AW366" s="76">
        <v>2020</v>
      </c>
      <c r="AZ366" s="131"/>
      <c r="BA366" s="460"/>
      <c r="BB366" s="431"/>
    </row>
    <row r="367" spans="1:54" ht="18">
      <c r="V367" s="121"/>
      <c r="W367" s="61"/>
      <c r="X367" s="61"/>
      <c r="Y367" s="282"/>
      <c r="AE367" s="412"/>
      <c r="AF367" s="168"/>
      <c r="AG367" s="168"/>
      <c r="AH367" s="414"/>
      <c r="AN367" s="121"/>
      <c r="AO367" s="61"/>
      <c r="AP367" s="61"/>
      <c r="AQ367" s="282"/>
      <c r="AW367" s="123" t="s">
        <v>2563</v>
      </c>
      <c r="AX367" s="434"/>
      <c r="AY367" s="433"/>
      <c r="AZ367" s="269">
        <v>13694.099999999968</v>
      </c>
      <c r="BA367" s="616" t="s">
        <v>3498</v>
      </c>
      <c r="BB367" s="431" t="s">
        <v>3420</v>
      </c>
    </row>
    <row r="368" spans="1:54" ht="18">
      <c r="V368" s="268"/>
      <c r="W368" s="3"/>
      <c r="X368" s="117"/>
      <c r="Y368" s="219"/>
      <c r="AE368" s="412"/>
      <c r="AF368" s="168"/>
      <c r="AG368" s="168"/>
      <c r="AH368" s="414"/>
      <c r="AN368" s="11"/>
      <c r="AO368" s="11"/>
      <c r="AP368" s="117"/>
      <c r="AQ368" s="218"/>
      <c r="AW368" s="76">
        <v>2020</v>
      </c>
      <c r="AZ368" s="131"/>
      <c r="BA368" s="460"/>
      <c r="BB368" s="431"/>
    </row>
    <row r="369" spans="22:54" ht="18">
      <c r="V369" s="28"/>
      <c r="W369" s="3"/>
      <c r="X369" s="117"/>
      <c r="Y369" s="219"/>
      <c r="AE369" s="413"/>
      <c r="AF369" s="168"/>
      <c r="AG369" s="168"/>
      <c r="AH369" s="414"/>
      <c r="AN369" s="121"/>
      <c r="AO369" s="61"/>
      <c r="AP369" s="61"/>
      <c r="AQ369" s="282"/>
      <c r="AW369" s="123" t="s">
        <v>2560</v>
      </c>
      <c r="AX369" s="434"/>
      <c r="AY369" s="433"/>
      <c r="AZ369" s="269">
        <v>13607.199999999961</v>
      </c>
      <c r="BA369" s="616" t="s">
        <v>3499</v>
      </c>
      <c r="BB369" s="431" t="s">
        <v>3421</v>
      </c>
    </row>
    <row r="370" spans="22:54" ht="18">
      <c r="V370" s="121"/>
      <c r="W370" s="61"/>
      <c r="X370" s="61"/>
      <c r="Y370" s="282"/>
      <c r="AE370" s="412"/>
      <c r="AF370" s="168"/>
      <c r="AG370" s="168"/>
      <c r="AH370" s="414"/>
      <c r="AN370" s="121"/>
      <c r="AO370" s="61"/>
      <c r="AP370" s="61"/>
      <c r="AQ370" s="282"/>
      <c r="AW370" s="76">
        <v>2020</v>
      </c>
      <c r="AZ370" s="131"/>
      <c r="BA370" s="460"/>
      <c r="BB370" s="431"/>
    </row>
    <row r="371" spans="22:54" ht="18">
      <c r="V371" s="11"/>
      <c r="W371" s="11"/>
      <c r="X371" s="117"/>
      <c r="Y371" s="219"/>
      <c r="AE371" s="412"/>
      <c r="AF371" s="168"/>
      <c r="AG371" s="168"/>
      <c r="AH371" s="414"/>
      <c r="AN371" s="268"/>
      <c r="AO371" s="3"/>
      <c r="AP371" s="117"/>
      <c r="AQ371" s="219"/>
      <c r="AW371" s="123" t="s">
        <v>2568</v>
      </c>
      <c r="AX371" s="434"/>
      <c r="AY371" s="433"/>
      <c r="AZ371" s="269">
        <v>13604.599999999899</v>
      </c>
      <c r="BA371" s="616" t="s">
        <v>3500</v>
      </c>
      <c r="BB371" s="431" t="s">
        <v>3422</v>
      </c>
    </row>
    <row r="372" spans="22:54" ht="18">
      <c r="V372" s="121"/>
      <c r="W372" s="61"/>
      <c r="X372" s="61"/>
      <c r="Y372" s="282"/>
      <c r="AE372" s="93"/>
      <c r="AF372" s="168"/>
      <c r="AG372" s="168"/>
      <c r="AH372" s="414"/>
      <c r="AN372" s="11"/>
      <c r="AO372" s="3"/>
      <c r="AP372" s="117"/>
      <c r="AQ372" s="219"/>
      <c r="AW372" s="76">
        <v>2020</v>
      </c>
      <c r="AZ372" s="131"/>
      <c r="BA372" s="460"/>
      <c r="BB372" s="431"/>
    </row>
    <row r="373" spans="22:54" ht="18">
      <c r="V373" s="3"/>
      <c r="W373" s="11"/>
      <c r="X373" s="117"/>
      <c r="Y373" s="218"/>
      <c r="AE373" s="412"/>
      <c r="AF373" s="168"/>
      <c r="AG373" s="168"/>
      <c r="AH373" s="414"/>
      <c r="AN373" s="121"/>
      <c r="AO373" s="61"/>
      <c r="AP373" s="61"/>
      <c r="AQ373" s="282"/>
      <c r="AW373" s="123" t="s">
        <v>2565</v>
      </c>
      <c r="AX373" s="434"/>
      <c r="AY373" s="433"/>
      <c r="AZ373" s="269">
        <v>13592.350000000077</v>
      </c>
      <c r="BA373" s="616" t="s">
        <v>3501</v>
      </c>
      <c r="BB373" s="431" t="s">
        <v>3423</v>
      </c>
    </row>
    <row r="374" spans="22:54" ht="18">
      <c r="AE374" s="412"/>
      <c r="AF374" s="168"/>
      <c r="AG374" s="168"/>
      <c r="AH374" s="414"/>
      <c r="AN374" s="11"/>
      <c r="AO374" s="3"/>
      <c r="AP374" s="117"/>
      <c r="AQ374" s="219"/>
      <c r="AW374" s="76">
        <v>2020</v>
      </c>
      <c r="AZ374" s="131"/>
      <c r="BA374" s="460"/>
      <c r="BB374" s="431"/>
    </row>
    <row r="375" spans="22:54" ht="18">
      <c r="AE375" s="412"/>
      <c r="AF375" s="168"/>
      <c r="AG375" s="168"/>
      <c r="AH375" s="414"/>
      <c r="AN375" s="268"/>
      <c r="AO375" s="3"/>
      <c r="AP375" s="117"/>
      <c r="AQ375" s="219"/>
      <c r="AW375" s="123" t="s">
        <v>2567</v>
      </c>
      <c r="AX375" s="434"/>
      <c r="AY375" s="433"/>
      <c r="AZ375" s="269">
        <v>13554.450000000028</v>
      </c>
      <c r="BA375" s="616" t="s">
        <v>3502</v>
      </c>
      <c r="BB375" s="431" t="s">
        <v>3424</v>
      </c>
    </row>
    <row r="376" spans="22:54" ht="18">
      <c r="AE376" s="93"/>
      <c r="AF376" s="168"/>
      <c r="AG376" s="168"/>
      <c r="AH376" s="414"/>
      <c r="AN376" s="3"/>
      <c r="AO376" s="3"/>
      <c r="AP376" s="117"/>
      <c r="AQ376" s="219"/>
      <c r="AW376" s="76">
        <v>2020</v>
      </c>
      <c r="AZ376" s="131"/>
      <c r="BA376" s="460"/>
      <c r="BB376" s="431"/>
    </row>
    <row r="377" spans="22:54" ht="18">
      <c r="AE377" s="413"/>
      <c r="AF377" s="168"/>
      <c r="AG377" s="168"/>
      <c r="AH377" s="414"/>
      <c r="AN377" s="268"/>
      <c r="AO377" s="11"/>
      <c r="AP377" s="117"/>
      <c r="AQ377" s="219"/>
      <c r="AW377" s="123" t="s">
        <v>2566</v>
      </c>
      <c r="AX377" s="434"/>
      <c r="AY377" s="433"/>
      <c r="AZ377" s="269">
        <v>13339.099999999928</v>
      </c>
      <c r="BA377" s="616" t="s">
        <v>3503</v>
      </c>
      <c r="BB377" s="431" t="s">
        <v>3425</v>
      </c>
    </row>
    <row r="378" spans="22:54" ht="18">
      <c r="AE378" s="93"/>
      <c r="AF378" s="168"/>
      <c r="AG378" s="168"/>
      <c r="AH378" s="414"/>
      <c r="AN378" s="11"/>
      <c r="AO378" s="3"/>
      <c r="AP378" s="117"/>
      <c r="AQ378" s="219"/>
      <c r="AW378" s="76">
        <v>2020</v>
      </c>
      <c r="AZ378" s="131"/>
      <c r="BA378" s="460"/>
      <c r="BB378" s="431"/>
    </row>
    <row r="379" spans="22:54" ht="18">
      <c r="AE379" s="93"/>
      <c r="AF379" s="168"/>
      <c r="AG379" s="168"/>
      <c r="AH379" s="414"/>
      <c r="AN379" s="268"/>
      <c r="AO379" s="11"/>
      <c r="AP379" s="117"/>
      <c r="AQ379" s="219"/>
      <c r="AW379" s="123" t="s">
        <v>2559</v>
      </c>
      <c r="AX379" s="434"/>
      <c r="AY379" s="433"/>
      <c r="AZ379" s="269">
        <v>13241.300000000012</v>
      </c>
      <c r="BA379" s="616" t="s">
        <v>3504</v>
      </c>
      <c r="BB379" s="431" t="s">
        <v>3426</v>
      </c>
    </row>
    <row r="380" spans="22:54" ht="18">
      <c r="AE380" s="412"/>
      <c r="AF380" s="168"/>
      <c r="AG380" s="168"/>
      <c r="AH380" s="414"/>
      <c r="AN380" s="268"/>
      <c r="AO380" s="3"/>
      <c r="AP380" s="117"/>
      <c r="AQ380" s="219"/>
      <c r="AW380" s="76">
        <v>2020</v>
      </c>
      <c r="AZ380" s="131"/>
      <c r="BA380" s="460"/>
      <c r="BB380" s="431"/>
    </row>
    <row r="381" spans="22:54" ht="18">
      <c r="AE381" s="413"/>
      <c r="AF381" s="168"/>
      <c r="AG381" s="168"/>
      <c r="AH381" s="414"/>
      <c r="AN381" s="121"/>
      <c r="AO381" s="61"/>
      <c r="AP381" s="61"/>
      <c r="AQ381" s="282"/>
      <c r="AW381" s="123" t="s">
        <v>2548</v>
      </c>
      <c r="AX381" s="434"/>
      <c r="AY381" s="433"/>
      <c r="AZ381" s="269">
        <v>13084.699999999904</v>
      </c>
      <c r="BA381" s="616" t="s">
        <v>3505</v>
      </c>
      <c r="BB381" s="431" t="s">
        <v>3427</v>
      </c>
    </row>
    <row r="382" spans="22:54" ht="18">
      <c r="AE382" s="93"/>
      <c r="AF382" s="168"/>
      <c r="AG382" s="168"/>
      <c r="AH382" s="414"/>
      <c r="AN382" s="3"/>
      <c r="AO382" s="155"/>
      <c r="AP382" s="117"/>
      <c r="AQ382" s="219"/>
      <c r="AW382" s="76">
        <v>2020</v>
      </c>
      <c r="AZ382" s="131"/>
      <c r="BA382" s="460"/>
      <c r="BB382" s="431"/>
    </row>
    <row r="383" spans="22:54" ht="18">
      <c r="AE383" s="412"/>
      <c r="AF383" s="168"/>
      <c r="AG383" s="168"/>
      <c r="AH383" s="414"/>
      <c r="AN383" s="3"/>
      <c r="AO383" s="3"/>
      <c r="AP383" s="117"/>
      <c r="AQ383" s="219"/>
      <c r="AW383" s="123" t="s">
        <v>2554</v>
      </c>
      <c r="AX383" s="434"/>
      <c r="AY383" s="433"/>
      <c r="AZ383" s="269">
        <v>12924.600000000022</v>
      </c>
      <c r="BA383" s="616" t="s">
        <v>3506</v>
      </c>
      <c r="BB383" s="431" t="s">
        <v>3428</v>
      </c>
    </row>
    <row r="384" spans="22:54" ht="18">
      <c r="AE384" s="413"/>
      <c r="AF384" s="168"/>
      <c r="AG384" s="168"/>
      <c r="AH384" s="414"/>
      <c r="AN384" s="268"/>
      <c r="AO384" s="11"/>
      <c r="AP384" s="117"/>
      <c r="AQ384" s="219"/>
      <c r="AW384" s="76">
        <v>2020</v>
      </c>
      <c r="AZ384" s="131"/>
      <c r="BA384" s="460"/>
      <c r="BB384" s="431"/>
    </row>
    <row r="385" spans="31:54" ht="18">
      <c r="AE385" s="412"/>
      <c r="AF385" s="168"/>
      <c r="AG385" s="168"/>
      <c r="AH385" s="414"/>
      <c r="AN385" s="3"/>
      <c r="AO385" s="11"/>
      <c r="AP385" s="117"/>
      <c r="AQ385" s="218"/>
      <c r="AW385" s="123" t="s">
        <v>2604</v>
      </c>
      <c r="AX385" s="434"/>
      <c r="AY385" s="433"/>
      <c r="AZ385" s="269">
        <v>12768.400000000049</v>
      </c>
      <c r="BA385" s="616" t="s">
        <v>3507</v>
      </c>
      <c r="BB385" s="431" t="s">
        <v>3429</v>
      </c>
    </row>
    <row r="386" spans="31:54" ht="18">
      <c r="AE386" s="413"/>
      <c r="AF386" s="168"/>
      <c r="AG386" s="168"/>
      <c r="AH386" s="414"/>
      <c r="AN386" s="268"/>
      <c r="AO386" s="3"/>
      <c r="AP386" s="117"/>
      <c r="AQ386" s="219"/>
      <c r="AW386" s="76">
        <v>2020</v>
      </c>
      <c r="AZ386" s="131"/>
      <c r="BA386" s="460"/>
      <c r="BB386" s="431"/>
    </row>
    <row r="387" spans="31:54" ht="18">
      <c r="AE387" s="412"/>
      <c r="AF387" s="168"/>
      <c r="AG387" s="168"/>
      <c r="AH387" s="414"/>
      <c r="AN387" s="268"/>
      <c r="AO387" s="3"/>
      <c r="AP387" s="117"/>
      <c r="AQ387" s="219"/>
      <c r="AW387" s="123" t="s">
        <v>2562</v>
      </c>
      <c r="AX387" s="438"/>
      <c r="AY387" s="433"/>
      <c r="AZ387" s="269">
        <v>12416.899999999921</v>
      </c>
      <c r="BA387" s="616" t="s">
        <v>3508</v>
      </c>
      <c r="BB387" s="431" t="s">
        <v>3430</v>
      </c>
    </row>
    <row r="388" spans="31:54" ht="18">
      <c r="AN388" s="3"/>
      <c r="AO388" s="11"/>
      <c r="AP388" s="117"/>
      <c r="AQ388" s="218"/>
      <c r="AW388" s="76">
        <v>2020</v>
      </c>
      <c r="AZ388" s="131"/>
      <c r="BA388" s="460"/>
      <c r="BB388" s="431"/>
    </row>
    <row r="389" spans="31:54" ht="18">
      <c r="AN389" s="3"/>
      <c r="AO389" s="3"/>
      <c r="AP389" s="117"/>
      <c r="AQ389" s="219"/>
      <c r="AW389" s="457" t="s">
        <v>1041</v>
      </c>
      <c r="AX389" s="434"/>
      <c r="AY389" s="433"/>
      <c r="AZ389" s="269">
        <v>12319.199999999979</v>
      </c>
      <c r="BA389" s="616" t="s">
        <v>3455</v>
      </c>
      <c r="BB389" s="431" t="s">
        <v>3431</v>
      </c>
    </row>
    <row r="390" spans="31:54" ht="18">
      <c r="AN390" s="11"/>
      <c r="AO390" s="11"/>
      <c r="AP390" s="117"/>
      <c r="AQ390" s="218"/>
      <c r="AW390" s="76">
        <v>2019</v>
      </c>
      <c r="AZ390" s="131"/>
      <c r="BA390" s="460"/>
      <c r="BB390" s="431"/>
    </row>
    <row r="391" spans="31:54" ht="18">
      <c r="AN391" s="268"/>
      <c r="AO391" s="3"/>
      <c r="AP391" s="117"/>
      <c r="AQ391" s="219"/>
      <c r="AW391" s="123" t="s">
        <v>2546</v>
      </c>
      <c r="AX391" s="434"/>
      <c r="AY391" s="433"/>
      <c r="AZ391" s="269">
        <v>11519.400000000081</v>
      </c>
      <c r="BA391" s="616" t="s">
        <v>3509</v>
      </c>
      <c r="BB391" s="431" t="s">
        <v>3432</v>
      </c>
    </row>
    <row r="392" spans="31:54" ht="18">
      <c r="AN392" s="121"/>
      <c r="AO392" s="61"/>
      <c r="AP392" s="61"/>
      <c r="AQ392" s="282"/>
      <c r="AW392" s="76">
        <v>2020</v>
      </c>
      <c r="AZ392" s="131"/>
      <c r="BA392" s="460"/>
      <c r="BB392" s="431"/>
    </row>
    <row r="393" spans="31:54" ht="18">
      <c r="AN393" s="121"/>
      <c r="AO393" s="61"/>
      <c r="AP393" s="61"/>
      <c r="AQ393" s="282"/>
      <c r="AW393" s="123" t="s">
        <v>2552</v>
      </c>
      <c r="AX393" s="453"/>
      <c r="AY393" s="433"/>
      <c r="AZ393" s="269">
        <v>11316.500000000095</v>
      </c>
      <c r="BA393" s="616" t="s">
        <v>3510</v>
      </c>
      <c r="BB393" s="431" t="s">
        <v>3433</v>
      </c>
    </row>
    <row r="394" spans="31:54" ht="18">
      <c r="AN394" s="3"/>
      <c r="AO394" s="155"/>
      <c r="AP394" s="117"/>
      <c r="AQ394" s="219"/>
      <c r="AW394" s="76">
        <v>2020</v>
      </c>
      <c r="AZ394" s="131"/>
      <c r="BA394" s="460"/>
      <c r="BB394" s="431"/>
    </row>
    <row r="395" spans="31:54" ht="18">
      <c r="AN395" s="3"/>
      <c r="AO395" s="155"/>
      <c r="AP395" s="117"/>
      <c r="AQ395" s="218"/>
      <c r="AW395" s="457" t="s">
        <v>166</v>
      </c>
      <c r="AX395" s="437"/>
      <c r="AY395" s="433"/>
      <c r="AZ395" s="269">
        <v>9763.375</v>
      </c>
      <c r="BA395" s="616" t="s">
        <v>3511</v>
      </c>
      <c r="BB395" s="431" t="s">
        <v>3434</v>
      </c>
    </row>
    <row r="396" spans="31:54" ht="18">
      <c r="AO396" s="3"/>
      <c r="AP396" s="117"/>
      <c r="AQ396" s="219"/>
      <c r="AW396" s="72">
        <v>2018</v>
      </c>
      <c r="AZ396" s="131"/>
      <c r="BA396" s="460"/>
      <c r="BB396" s="431"/>
    </row>
    <row r="397" spans="31:54" ht="18">
      <c r="AN397" s="11"/>
      <c r="AO397" s="11"/>
      <c r="AP397" s="117"/>
      <c r="AQ397" s="218"/>
      <c r="AW397" s="75" t="s">
        <v>181</v>
      </c>
      <c r="AX397" s="452"/>
      <c r="AY397" s="433"/>
      <c r="AZ397" s="269">
        <v>5319.05</v>
      </c>
      <c r="BA397" s="616" t="s">
        <v>3512</v>
      </c>
      <c r="BB397" s="431" t="s">
        <v>3435</v>
      </c>
    </row>
    <row r="398" spans="31:54" ht="18">
      <c r="AN398" s="121"/>
      <c r="AO398" s="61"/>
      <c r="AP398" s="61"/>
      <c r="AQ398" s="282"/>
      <c r="AW398" s="76" t="s">
        <v>225</v>
      </c>
      <c r="AZ398" s="131"/>
      <c r="BA398" s="460"/>
      <c r="BB398" s="431"/>
    </row>
    <row r="399" spans="31:54" ht="18">
      <c r="AN399" s="121"/>
      <c r="AO399" s="61"/>
      <c r="AP399" s="61"/>
      <c r="AQ399" s="282"/>
      <c r="AW399" s="75" t="s">
        <v>182</v>
      </c>
      <c r="AY399" s="433"/>
      <c r="AZ399" s="269">
        <v>0</v>
      </c>
      <c r="BA399" s="616" t="s">
        <v>3513</v>
      </c>
      <c r="BB399" s="431" t="s">
        <v>3436</v>
      </c>
    </row>
    <row r="400" spans="31:54">
      <c r="AN400" s="3"/>
      <c r="AO400" s="3"/>
      <c r="AP400" s="117"/>
      <c r="AQ400" s="219"/>
      <c r="AW400" s="72">
        <v>2016</v>
      </c>
      <c r="BB400" s="431"/>
    </row>
    <row r="401" spans="40:43">
      <c r="AN401" s="3"/>
      <c r="AO401" s="3"/>
      <c r="AP401" s="117"/>
      <c r="AQ401" s="219"/>
    </row>
    <row r="402" spans="40:43">
      <c r="AN402" s="268"/>
      <c r="AO402" s="3"/>
      <c r="AP402" s="117"/>
      <c r="AQ402" s="219"/>
    </row>
    <row r="403" spans="40:43">
      <c r="AN403" s="268"/>
      <c r="AO403" s="3"/>
      <c r="AP403" s="117"/>
      <c r="AQ403" s="219"/>
    </row>
    <row r="404" spans="40:43" ht="15">
      <c r="AN404" s="121"/>
      <c r="AO404" s="61"/>
      <c r="AP404" s="61"/>
      <c r="AQ404" s="282"/>
    </row>
    <row r="405" spans="40:43" ht="15">
      <c r="AN405" s="121"/>
      <c r="AO405" s="61"/>
      <c r="AP405" s="61"/>
      <c r="AQ405" s="282"/>
    </row>
    <row r="406" spans="40:43" ht="15">
      <c r="AN406" s="121"/>
      <c r="AO406" s="61"/>
      <c r="AP406" s="61"/>
      <c r="AQ406" s="282"/>
    </row>
    <row r="407" spans="40:43" ht="15">
      <c r="AN407" s="121"/>
      <c r="AO407" s="61"/>
      <c r="AP407" s="61"/>
      <c r="AQ407" s="282"/>
    </row>
    <row r="408" spans="40:43" ht="15">
      <c r="AN408" s="121"/>
      <c r="AO408" s="61"/>
      <c r="AP408" s="61"/>
      <c r="AQ408" s="282"/>
    </row>
    <row r="409" spans="40:43">
      <c r="AN409" s="3"/>
      <c r="AO409" s="11"/>
      <c r="AP409" s="117"/>
      <c r="AQ409" s="219"/>
    </row>
    <row r="410" spans="40:43">
      <c r="AN410" s="268"/>
      <c r="AO410" s="3"/>
      <c r="AP410" s="117"/>
      <c r="AQ410" s="219"/>
    </row>
    <row r="411" spans="40:43">
      <c r="AN411" s="3"/>
      <c r="AO411" s="11"/>
      <c r="AP411" s="117"/>
      <c r="AQ411" s="218"/>
    </row>
    <row r="412" spans="40:43">
      <c r="AN412" s="11"/>
      <c r="AO412" s="3"/>
      <c r="AP412" s="117"/>
      <c r="AQ412" s="219"/>
    </row>
    <row r="413" spans="40:43">
      <c r="AN413" s="3"/>
      <c r="AO413" s="11"/>
      <c r="AP413" s="117"/>
      <c r="AQ413" s="219"/>
    </row>
    <row r="414" spans="40:43">
      <c r="AN414" s="28"/>
      <c r="AO414" s="3"/>
      <c r="AP414" s="117"/>
      <c r="AQ414" s="219"/>
    </row>
    <row r="415" spans="40:43">
      <c r="AN415" s="3"/>
      <c r="AO415" s="11"/>
      <c r="AP415" s="117"/>
      <c r="AQ415" s="219"/>
    </row>
    <row r="416" spans="40:43" ht="15">
      <c r="AN416" s="121"/>
      <c r="AO416" s="61"/>
      <c r="AP416" s="61"/>
      <c r="AQ416" s="282"/>
    </row>
    <row r="417" spans="40:43">
      <c r="AN417" s="11"/>
      <c r="AO417" s="11"/>
      <c r="AP417" s="117"/>
      <c r="AQ417" s="218"/>
    </row>
    <row r="418" spans="40:43">
      <c r="AN418" s="3"/>
      <c r="AO418" s="3"/>
      <c r="AP418" s="117"/>
      <c r="AQ418" s="219"/>
    </row>
    <row r="419" spans="40:43">
      <c r="AN419" s="3"/>
      <c r="AO419" s="11"/>
      <c r="AP419" s="117"/>
      <c r="AQ419" s="219"/>
    </row>
    <row r="420" spans="40:43" ht="15">
      <c r="AN420" s="121"/>
      <c r="AO420" s="61"/>
      <c r="AP420" s="61"/>
      <c r="AQ420" s="282"/>
    </row>
    <row r="421" spans="40:43">
      <c r="AN421" s="11"/>
      <c r="AO421" s="3"/>
      <c r="AP421" s="117"/>
      <c r="AQ421" s="219"/>
    </row>
    <row r="422" spans="40:43">
      <c r="AN422" s="3"/>
      <c r="AO422" s="3"/>
      <c r="AP422" s="117"/>
      <c r="AQ422" s="219"/>
    </row>
    <row r="423" spans="40:43">
      <c r="AN423" s="268"/>
      <c r="AO423" s="3"/>
      <c r="AP423" s="117"/>
      <c r="AQ423" s="219"/>
    </row>
    <row r="424" spans="40:43">
      <c r="AN424" s="3"/>
      <c r="AO424" s="11"/>
      <c r="AP424" s="117"/>
      <c r="AQ424" s="218"/>
    </row>
    <row r="425" spans="40:43">
      <c r="AN425" s="3"/>
      <c r="AO425" s="11"/>
      <c r="AP425" s="117"/>
      <c r="AQ425" s="218"/>
    </row>
    <row r="426" spans="40:43">
      <c r="AN426" s="3"/>
      <c r="AO426" s="3"/>
      <c r="AP426" s="117"/>
      <c r="AQ426" s="219"/>
    </row>
    <row r="427" spans="40:43">
      <c r="AN427" s="268"/>
      <c r="AO427" s="3"/>
      <c r="AP427" s="117"/>
      <c r="AQ427" s="219"/>
    </row>
    <row r="428" spans="40:43" ht="15">
      <c r="AN428" s="121"/>
      <c r="AO428" s="61"/>
      <c r="AP428" s="61"/>
      <c r="AQ428" s="282"/>
    </row>
    <row r="429" spans="40:43">
      <c r="AN429" s="268"/>
      <c r="AO429" s="11"/>
      <c r="AP429" s="117"/>
      <c r="AQ429" s="219"/>
    </row>
    <row r="430" spans="40:43">
      <c r="AN430" s="268"/>
      <c r="AO430" s="3"/>
      <c r="AP430" s="117"/>
      <c r="AQ430" s="219"/>
    </row>
    <row r="431" spans="40:43">
      <c r="AN431" s="28"/>
      <c r="AO431" s="11"/>
      <c r="AP431" s="117"/>
      <c r="AQ431" s="219"/>
    </row>
    <row r="432" spans="40:43" ht="15">
      <c r="AN432" s="121"/>
      <c r="AO432" s="61"/>
      <c r="AP432" s="61"/>
      <c r="AQ432" s="282"/>
    </row>
    <row r="433" spans="40:43">
      <c r="AN433" s="268"/>
      <c r="AO433" s="3"/>
      <c r="AP433" s="117"/>
      <c r="AQ433" s="219"/>
    </row>
    <row r="434" spans="40:43">
      <c r="AN434" s="28"/>
      <c r="AO434" s="3"/>
      <c r="AP434" s="117"/>
      <c r="AQ434" s="219"/>
    </row>
    <row r="435" spans="40:43" ht="15">
      <c r="AN435" s="121"/>
      <c r="AO435" s="61"/>
      <c r="AP435" s="61"/>
      <c r="AQ435" s="282"/>
    </row>
    <row r="436" spans="40:43">
      <c r="AN436" s="11"/>
      <c r="AO436" s="11"/>
      <c r="AP436" s="117"/>
      <c r="AQ436" s="219"/>
    </row>
    <row r="437" spans="40:43" ht="15">
      <c r="AN437" s="121"/>
      <c r="AO437" s="61"/>
      <c r="AP437" s="61"/>
      <c r="AQ437" s="282"/>
    </row>
    <row r="438" spans="40:43">
      <c r="AN438" s="3"/>
      <c r="AO438" s="11"/>
      <c r="AP438" s="117"/>
      <c r="AQ438" s="218"/>
    </row>
  </sheetData>
  <sortState ref="JW243:KA314">
    <sortCondition ref="JW243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A127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75" sqref="A75"/>
    </sheetView>
  </sheetViews>
  <sheetFormatPr defaultRowHeight="12.75"/>
  <cols>
    <col min="4" max="4" width="10.7109375" customWidth="1"/>
    <col min="5" max="19" width="3.7109375" customWidth="1"/>
    <col min="20" max="41" width="3.7109375" style="87" customWidth="1"/>
    <col min="42" max="133" width="3.7109375" customWidth="1"/>
    <col min="134" max="135" width="4" customWidth="1"/>
    <col min="136" max="215" width="3.7109375" customWidth="1"/>
    <col min="216" max="216" width="4.140625" customWidth="1"/>
    <col min="217" max="226" width="3.7109375" customWidth="1"/>
    <col min="227" max="235" width="2.7109375" customWidth="1"/>
  </cols>
  <sheetData>
    <row r="1" spans="1:235" s="39" customFormat="1" ht="34.5">
      <c r="A1" s="47" t="s">
        <v>976</v>
      </c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CB1" s="559" t="s">
        <v>1867</v>
      </c>
      <c r="CS1" s="559" t="s">
        <v>1761</v>
      </c>
      <c r="CV1" s="559" t="s">
        <v>1868</v>
      </c>
    </row>
    <row r="2" spans="1:235">
      <c r="E2" s="159">
        <v>1</v>
      </c>
      <c r="F2" s="159">
        <v>2</v>
      </c>
      <c r="G2" s="159">
        <v>3</v>
      </c>
      <c r="H2" s="159">
        <v>4</v>
      </c>
      <c r="I2" s="159">
        <v>5</v>
      </c>
      <c r="J2" s="159">
        <v>6</v>
      </c>
      <c r="K2" s="159">
        <v>7</v>
      </c>
      <c r="L2" s="159">
        <v>8</v>
      </c>
      <c r="M2" s="159">
        <v>9</v>
      </c>
      <c r="N2" s="159">
        <v>10</v>
      </c>
      <c r="O2" s="159">
        <v>11</v>
      </c>
      <c r="P2" s="159">
        <v>12</v>
      </c>
      <c r="Q2" s="159">
        <v>13</v>
      </c>
      <c r="R2" s="159">
        <v>14</v>
      </c>
      <c r="S2" s="159">
        <v>15</v>
      </c>
      <c r="T2" s="159">
        <v>16</v>
      </c>
      <c r="U2" s="159">
        <v>17</v>
      </c>
      <c r="V2" s="159">
        <v>18</v>
      </c>
      <c r="W2" s="159">
        <v>19</v>
      </c>
      <c r="X2" s="159">
        <v>20</v>
      </c>
      <c r="Y2" s="159">
        <v>21</v>
      </c>
      <c r="Z2" s="159">
        <v>22</v>
      </c>
      <c r="AA2" s="159">
        <v>23</v>
      </c>
      <c r="AB2" s="159">
        <v>24</v>
      </c>
      <c r="AC2" s="159">
        <v>25</v>
      </c>
      <c r="AD2" s="159">
        <v>26</v>
      </c>
      <c r="AE2" s="159">
        <v>27</v>
      </c>
      <c r="AF2" s="159">
        <v>28</v>
      </c>
      <c r="AG2" s="159">
        <v>29</v>
      </c>
      <c r="AH2" s="159">
        <v>30</v>
      </c>
      <c r="AI2" s="159">
        <v>31</v>
      </c>
      <c r="AJ2" s="159">
        <v>32</v>
      </c>
      <c r="AK2" s="159">
        <v>33</v>
      </c>
      <c r="AL2" s="159">
        <v>34</v>
      </c>
      <c r="AM2" s="159">
        <v>35</v>
      </c>
      <c r="AN2" s="159">
        <v>36</v>
      </c>
      <c r="AO2" s="159">
        <v>37</v>
      </c>
      <c r="AP2" s="159">
        <v>38</v>
      </c>
      <c r="AQ2" s="159">
        <v>39</v>
      </c>
      <c r="AR2" s="159">
        <v>40</v>
      </c>
      <c r="AS2" s="159">
        <v>41</v>
      </c>
      <c r="AT2" s="159">
        <v>42</v>
      </c>
      <c r="AU2" s="159">
        <v>43</v>
      </c>
      <c r="AV2" s="159">
        <v>44</v>
      </c>
      <c r="AW2" s="159">
        <v>45</v>
      </c>
      <c r="AX2" s="159">
        <v>46</v>
      </c>
      <c r="AY2" s="159">
        <v>47</v>
      </c>
      <c r="AZ2" s="159">
        <v>48</v>
      </c>
      <c r="BA2" s="159">
        <v>49</v>
      </c>
      <c r="BB2" s="159">
        <v>50</v>
      </c>
      <c r="BC2" s="159">
        <v>51</v>
      </c>
      <c r="BD2" s="159">
        <v>52</v>
      </c>
      <c r="BE2" s="159">
        <v>53</v>
      </c>
      <c r="BF2" s="159">
        <v>54</v>
      </c>
      <c r="BG2" s="159">
        <v>55</v>
      </c>
      <c r="BH2" s="159">
        <v>56</v>
      </c>
      <c r="BI2" s="159">
        <v>57</v>
      </c>
      <c r="BJ2" s="159">
        <v>58</v>
      </c>
      <c r="BK2" s="159">
        <v>59</v>
      </c>
      <c r="BL2" s="159">
        <v>60</v>
      </c>
      <c r="BM2" s="159">
        <v>61</v>
      </c>
      <c r="BN2" s="159">
        <v>62</v>
      </c>
      <c r="BO2" s="159">
        <v>63</v>
      </c>
      <c r="BP2" s="159">
        <v>64</v>
      </c>
      <c r="BQ2" s="159">
        <v>65</v>
      </c>
      <c r="BR2" s="159">
        <v>66</v>
      </c>
      <c r="BS2" s="159">
        <v>67</v>
      </c>
      <c r="BT2" s="159">
        <v>68</v>
      </c>
      <c r="BU2" s="159">
        <v>69</v>
      </c>
      <c r="BV2" s="159">
        <v>70</v>
      </c>
      <c r="BW2" s="159">
        <v>71</v>
      </c>
      <c r="BX2" s="159">
        <v>72</v>
      </c>
      <c r="BY2" s="159">
        <v>73</v>
      </c>
      <c r="BZ2" s="159">
        <v>74</v>
      </c>
      <c r="CA2" s="159">
        <v>75</v>
      </c>
      <c r="CB2" s="159">
        <v>76</v>
      </c>
      <c r="CC2" s="159">
        <v>77</v>
      </c>
      <c r="CD2" s="159">
        <v>78</v>
      </c>
      <c r="CE2" s="159">
        <v>79</v>
      </c>
      <c r="CF2" s="159">
        <v>80</v>
      </c>
      <c r="CG2" s="159">
        <v>81</v>
      </c>
      <c r="CH2" s="159">
        <v>82</v>
      </c>
      <c r="CI2" s="159">
        <v>83</v>
      </c>
      <c r="CJ2" s="159">
        <v>84</v>
      </c>
      <c r="CK2" s="159">
        <v>85</v>
      </c>
      <c r="CL2" s="159">
        <v>86</v>
      </c>
      <c r="CM2" s="159">
        <v>87</v>
      </c>
      <c r="CN2" s="159">
        <v>88</v>
      </c>
      <c r="CO2" s="159">
        <v>89</v>
      </c>
      <c r="CP2" s="159">
        <v>90</v>
      </c>
      <c r="CQ2" s="159">
        <v>91</v>
      </c>
      <c r="CR2" s="159">
        <v>92</v>
      </c>
      <c r="CS2" s="159">
        <v>93</v>
      </c>
      <c r="CT2" s="159">
        <v>94</v>
      </c>
      <c r="CU2" s="159">
        <v>95</v>
      </c>
      <c r="CV2" s="159">
        <v>96</v>
      </c>
      <c r="CW2" s="159">
        <v>97</v>
      </c>
      <c r="CX2" s="159">
        <v>98</v>
      </c>
      <c r="CY2" s="159">
        <v>99</v>
      </c>
      <c r="CZ2" s="159" t="s">
        <v>1742</v>
      </c>
      <c r="DA2" s="159" t="s">
        <v>1743</v>
      </c>
      <c r="DB2" s="159">
        <v>101</v>
      </c>
      <c r="DC2" s="159">
        <v>102</v>
      </c>
      <c r="DD2" s="159">
        <v>103</v>
      </c>
      <c r="DE2" s="159">
        <v>104</v>
      </c>
      <c r="DF2" s="159">
        <v>105</v>
      </c>
      <c r="DG2" s="159">
        <v>106</v>
      </c>
      <c r="DH2" s="159">
        <v>107</v>
      </c>
      <c r="DI2" s="159">
        <v>108</v>
      </c>
      <c r="DJ2" s="159">
        <v>109</v>
      </c>
      <c r="DK2" s="159">
        <v>110</v>
      </c>
      <c r="DL2" s="159">
        <v>111</v>
      </c>
      <c r="DM2" s="159">
        <v>112</v>
      </c>
      <c r="DN2" s="159">
        <v>113</v>
      </c>
      <c r="DO2" s="159">
        <v>114</v>
      </c>
      <c r="DP2" s="159">
        <v>115</v>
      </c>
      <c r="DQ2" s="159">
        <v>116</v>
      </c>
      <c r="DR2" s="159">
        <v>117</v>
      </c>
      <c r="DS2" s="159">
        <v>118</v>
      </c>
      <c r="DT2" s="159">
        <v>119</v>
      </c>
      <c r="DU2" s="159">
        <v>120</v>
      </c>
      <c r="DV2" s="159">
        <v>121</v>
      </c>
      <c r="DW2" s="159">
        <v>122</v>
      </c>
      <c r="DX2" s="159">
        <v>123</v>
      </c>
      <c r="DY2" s="159">
        <v>124</v>
      </c>
      <c r="DZ2" s="159">
        <v>125</v>
      </c>
      <c r="EA2" s="159">
        <v>126</v>
      </c>
      <c r="EB2" s="159">
        <v>127</v>
      </c>
      <c r="EC2" s="159">
        <v>128</v>
      </c>
      <c r="ED2" s="159" t="s">
        <v>1898</v>
      </c>
      <c r="EE2" s="159" t="s">
        <v>1899</v>
      </c>
      <c r="EF2" s="159">
        <v>130</v>
      </c>
      <c r="EG2" s="159">
        <v>131</v>
      </c>
      <c r="EH2" s="159">
        <v>132</v>
      </c>
      <c r="EI2" s="159">
        <v>133</v>
      </c>
      <c r="EJ2" s="159">
        <v>134</v>
      </c>
      <c r="EK2" s="159">
        <v>135</v>
      </c>
      <c r="EL2" s="159">
        <v>136</v>
      </c>
      <c r="EM2" s="159">
        <v>137</v>
      </c>
      <c r="EN2" s="159">
        <v>138</v>
      </c>
      <c r="EO2" s="159">
        <v>139</v>
      </c>
      <c r="EP2" s="159">
        <v>140</v>
      </c>
      <c r="EQ2" s="159">
        <v>141</v>
      </c>
      <c r="ER2" s="159">
        <v>142</v>
      </c>
      <c r="ES2" s="159">
        <v>143</v>
      </c>
      <c r="ET2" s="159">
        <v>144</v>
      </c>
      <c r="EU2" s="159">
        <v>145</v>
      </c>
      <c r="EV2" s="159">
        <v>146</v>
      </c>
      <c r="EW2" s="159">
        <v>147</v>
      </c>
      <c r="EX2" s="159">
        <v>148</v>
      </c>
      <c r="EY2" s="159">
        <v>149</v>
      </c>
      <c r="EZ2" s="159">
        <v>150</v>
      </c>
      <c r="FA2" s="159">
        <v>151</v>
      </c>
      <c r="FB2" s="159">
        <v>152</v>
      </c>
      <c r="FC2" s="159">
        <v>153</v>
      </c>
      <c r="FD2" s="159">
        <v>154</v>
      </c>
      <c r="FE2" s="159">
        <v>155</v>
      </c>
      <c r="FF2" s="159">
        <v>156</v>
      </c>
      <c r="FG2" s="159">
        <v>157</v>
      </c>
      <c r="FH2" s="159">
        <v>158</v>
      </c>
      <c r="FI2" s="159">
        <v>159</v>
      </c>
      <c r="FJ2" s="159">
        <v>160</v>
      </c>
      <c r="FK2" s="159">
        <v>161</v>
      </c>
      <c r="FL2" s="159">
        <v>162</v>
      </c>
      <c r="FM2" s="159">
        <v>163</v>
      </c>
      <c r="FN2" s="159">
        <v>164</v>
      </c>
      <c r="FO2" s="159">
        <v>165</v>
      </c>
      <c r="FP2" s="159">
        <v>166</v>
      </c>
      <c r="FQ2" s="159">
        <v>167</v>
      </c>
      <c r="FR2" s="159">
        <v>168</v>
      </c>
      <c r="FS2" s="159">
        <v>169</v>
      </c>
      <c r="FT2" s="159">
        <v>170</v>
      </c>
      <c r="FU2" s="159">
        <v>171</v>
      </c>
      <c r="FV2" s="159">
        <v>172</v>
      </c>
      <c r="FW2" s="159">
        <v>173</v>
      </c>
      <c r="FX2" s="159">
        <v>174</v>
      </c>
      <c r="FY2" s="159">
        <v>175</v>
      </c>
      <c r="FZ2" s="159">
        <v>176</v>
      </c>
      <c r="GA2" s="159">
        <v>177</v>
      </c>
      <c r="GB2" s="159">
        <v>178</v>
      </c>
      <c r="GC2" s="159">
        <v>179</v>
      </c>
      <c r="GD2" s="159">
        <v>180</v>
      </c>
      <c r="GE2" s="159">
        <v>181</v>
      </c>
      <c r="GF2" s="159">
        <v>182</v>
      </c>
      <c r="GG2" s="159">
        <v>183</v>
      </c>
      <c r="GH2" s="159">
        <v>184</v>
      </c>
      <c r="GI2" s="159">
        <v>185</v>
      </c>
      <c r="GJ2" s="159">
        <v>186</v>
      </c>
      <c r="GK2" s="159">
        <v>187</v>
      </c>
      <c r="GL2" s="159">
        <v>188</v>
      </c>
      <c r="GM2" s="159">
        <v>189</v>
      </c>
      <c r="GN2" s="159">
        <v>190</v>
      </c>
      <c r="GO2" s="159">
        <v>191</v>
      </c>
      <c r="GP2" s="159">
        <v>192</v>
      </c>
      <c r="GQ2" s="159">
        <v>193</v>
      </c>
      <c r="GR2" s="159">
        <v>194</v>
      </c>
      <c r="GS2" s="159">
        <v>195</v>
      </c>
      <c r="GT2" s="159">
        <v>196</v>
      </c>
      <c r="GU2" s="159">
        <v>197</v>
      </c>
      <c r="GV2" s="159">
        <v>198</v>
      </c>
      <c r="GW2" s="159">
        <v>199</v>
      </c>
      <c r="GX2" s="159">
        <v>200</v>
      </c>
      <c r="GY2" s="159">
        <v>201</v>
      </c>
      <c r="GZ2" s="159">
        <v>202</v>
      </c>
      <c r="HA2" s="159">
        <v>203</v>
      </c>
      <c r="HB2" s="159">
        <v>204</v>
      </c>
      <c r="HC2" s="159">
        <v>205</v>
      </c>
      <c r="HD2" s="159">
        <v>206</v>
      </c>
      <c r="HE2" s="159">
        <v>207</v>
      </c>
      <c r="HF2" s="159">
        <v>208</v>
      </c>
      <c r="HG2" s="159">
        <v>209</v>
      </c>
      <c r="HH2" s="159" t="s">
        <v>2106</v>
      </c>
      <c r="HI2" s="86"/>
      <c r="HJ2" s="86"/>
      <c r="HK2" s="86"/>
      <c r="HL2" s="86"/>
      <c r="HM2" s="86"/>
      <c r="HN2" s="86"/>
      <c r="HO2" s="86"/>
      <c r="HP2" s="86"/>
      <c r="HQ2" s="86"/>
      <c r="HR2" s="86"/>
      <c r="HS2" s="86"/>
      <c r="HT2" s="86"/>
      <c r="HU2" s="86"/>
      <c r="HV2" s="86"/>
      <c r="HW2" s="86"/>
      <c r="HX2" s="86"/>
      <c r="HY2" s="86"/>
      <c r="HZ2" s="86"/>
      <c r="IA2" s="86"/>
    </row>
    <row r="3" spans="1:235" ht="15.75">
      <c r="A3" s="123" t="s">
        <v>2565</v>
      </c>
      <c r="D3" s="85">
        <f>SUM(E3:HR3)</f>
        <v>2535</v>
      </c>
      <c r="E3" s="401">
        <v>0</v>
      </c>
      <c r="F3" s="401">
        <v>8</v>
      </c>
      <c r="G3" s="401">
        <v>57</v>
      </c>
      <c r="H3" s="401">
        <v>0</v>
      </c>
      <c r="I3" s="401">
        <v>53</v>
      </c>
      <c r="J3" s="401">
        <v>64</v>
      </c>
      <c r="K3" s="401">
        <v>49</v>
      </c>
      <c r="L3" s="401">
        <v>0</v>
      </c>
      <c r="M3" s="401">
        <v>64</v>
      </c>
      <c r="N3" s="401">
        <v>18</v>
      </c>
      <c r="O3" s="401">
        <v>34</v>
      </c>
      <c r="P3" s="401">
        <v>0</v>
      </c>
      <c r="Q3" s="401">
        <v>0</v>
      </c>
      <c r="R3" s="401">
        <v>4</v>
      </c>
      <c r="S3" s="401">
        <v>58</v>
      </c>
      <c r="T3" s="401">
        <v>0</v>
      </c>
      <c r="U3" s="401">
        <v>0</v>
      </c>
      <c r="V3" s="401">
        <v>72</v>
      </c>
      <c r="W3" s="401">
        <v>15</v>
      </c>
      <c r="X3" s="401">
        <v>37</v>
      </c>
      <c r="Y3" s="401">
        <v>11</v>
      </c>
      <c r="Z3" s="401">
        <v>0</v>
      </c>
      <c r="AA3" s="401">
        <v>38</v>
      </c>
      <c r="AB3" s="401">
        <v>48</v>
      </c>
      <c r="AC3" s="401">
        <v>14</v>
      </c>
      <c r="AD3" s="401">
        <v>37</v>
      </c>
      <c r="AE3" s="401">
        <v>54</v>
      </c>
      <c r="AF3" s="401">
        <v>0</v>
      </c>
      <c r="AG3" s="401">
        <v>18</v>
      </c>
      <c r="AH3" s="401">
        <v>66</v>
      </c>
      <c r="AI3" s="401">
        <v>0</v>
      </c>
      <c r="AJ3" s="401">
        <v>57</v>
      </c>
      <c r="AK3" s="401">
        <v>36</v>
      </c>
      <c r="AL3" s="401">
        <v>0</v>
      </c>
      <c r="AM3" s="401">
        <v>19</v>
      </c>
      <c r="AN3" s="401">
        <v>72</v>
      </c>
      <c r="AO3" s="401">
        <v>36</v>
      </c>
      <c r="AP3" s="401">
        <v>18</v>
      </c>
      <c r="AQ3" s="401">
        <v>72</v>
      </c>
      <c r="AR3" s="401">
        <v>35</v>
      </c>
      <c r="AS3" s="401">
        <v>24</v>
      </c>
      <c r="AT3" s="401">
        <v>34</v>
      </c>
      <c r="AU3" s="401">
        <v>21</v>
      </c>
      <c r="AV3" s="401">
        <v>21</v>
      </c>
      <c r="AW3" s="401">
        <v>0</v>
      </c>
      <c r="AX3" s="401">
        <v>13</v>
      </c>
      <c r="AY3" s="401">
        <v>6</v>
      </c>
      <c r="AZ3" s="401">
        <v>33</v>
      </c>
      <c r="BA3" s="401">
        <v>35</v>
      </c>
      <c r="BB3" s="401">
        <v>33</v>
      </c>
      <c r="BC3" s="401">
        <v>26</v>
      </c>
      <c r="BD3" s="401">
        <v>24</v>
      </c>
      <c r="BE3" s="401">
        <v>31</v>
      </c>
      <c r="BF3" s="401">
        <v>42</v>
      </c>
      <c r="BG3" s="401">
        <v>0</v>
      </c>
      <c r="BH3" s="401">
        <v>33</v>
      </c>
      <c r="BI3" s="401">
        <v>48</v>
      </c>
      <c r="BJ3" s="401">
        <v>51</v>
      </c>
      <c r="BK3" s="401">
        <v>24</v>
      </c>
      <c r="BL3" s="401">
        <v>0</v>
      </c>
      <c r="BM3" s="401">
        <v>0</v>
      </c>
      <c r="BN3" s="401">
        <v>0</v>
      </c>
      <c r="BO3" s="401">
        <v>0</v>
      </c>
      <c r="BP3" s="401">
        <v>0</v>
      </c>
      <c r="BQ3" s="401">
        <v>0</v>
      </c>
      <c r="BR3" s="401">
        <v>0</v>
      </c>
      <c r="BS3" s="401">
        <v>0</v>
      </c>
      <c r="BT3" s="401">
        <v>41</v>
      </c>
      <c r="BU3" s="401">
        <v>69</v>
      </c>
      <c r="BV3" s="401">
        <v>55</v>
      </c>
      <c r="BW3" s="401">
        <v>52</v>
      </c>
      <c r="BX3" s="401">
        <v>0</v>
      </c>
      <c r="BY3" s="401">
        <v>0</v>
      </c>
      <c r="BZ3" s="538">
        <v>51</v>
      </c>
      <c r="CA3" s="538">
        <v>0</v>
      </c>
      <c r="CB3" s="554">
        <v>64</v>
      </c>
      <c r="CC3" s="519">
        <v>0</v>
      </c>
      <c r="CD3" s="519">
        <v>13</v>
      </c>
      <c r="CE3" s="519">
        <v>0</v>
      </c>
      <c r="CF3" s="519">
        <v>5</v>
      </c>
      <c r="CG3" s="519">
        <v>18</v>
      </c>
      <c r="CH3" s="519">
        <v>43</v>
      </c>
      <c r="CI3" s="519">
        <v>5</v>
      </c>
      <c r="CJ3" s="519">
        <v>0</v>
      </c>
      <c r="CK3" s="519">
        <v>40</v>
      </c>
      <c r="CL3" s="519">
        <v>0</v>
      </c>
      <c r="CM3" s="519">
        <v>55</v>
      </c>
      <c r="CN3" s="519">
        <v>31</v>
      </c>
      <c r="CO3" s="519">
        <v>60</v>
      </c>
      <c r="CP3" s="519">
        <v>58</v>
      </c>
      <c r="CQ3" s="519">
        <v>18</v>
      </c>
      <c r="CR3" s="519">
        <v>54</v>
      </c>
      <c r="CS3" s="440">
        <v>47</v>
      </c>
      <c r="CT3" s="519">
        <v>28</v>
      </c>
      <c r="CU3" s="519">
        <v>23</v>
      </c>
      <c r="CV3" s="440">
        <v>42</v>
      </c>
      <c r="CW3" s="507"/>
      <c r="CX3" s="507"/>
      <c r="CY3" s="507"/>
      <c r="CZ3" s="513"/>
      <c r="DA3" s="513"/>
      <c r="DB3" s="511"/>
      <c r="DC3" s="556"/>
      <c r="DE3" s="506"/>
      <c r="DF3" s="502"/>
      <c r="DG3" s="501"/>
      <c r="DH3" s="506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163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163"/>
      <c r="HI3" s="121"/>
      <c r="HJ3" s="121"/>
      <c r="HK3" s="11"/>
      <c r="HL3" s="117"/>
      <c r="HM3" s="218"/>
      <c r="HN3" s="108"/>
    </row>
    <row r="4" spans="1:235" ht="15.75">
      <c r="A4" s="123" t="s">
        <v>158</v>
      </c>
      <c r="D4" s="85">
        <f t="shared" ref="D4:D67" si="0">SUM(E4:HR4)</f>
        <v>2650</v>
      </c>
      <c r="E4" s="401">
        <v>0</v>
      </c>
      <c r="F4" s="401">
        <v>47</v>
      </c>
      <c r="G4" s="401">
        <v>60</v>
      </c>
      <c r="H4" s="401">
        <v>30</v>
      </c>
      <c r="I4" s="401">
        <v>40</v>
      </c>
      <c r="J4" s="401">
        <v>19</v>
      </c>
      <c r="K4" s="401">
        <v>68</v>
      </c>
      <c r="L4" s="401">
        <v>30</v>
      </c>
      <c r="M4" s="401">
        <v>44</v>
      </c>
      <c r="N4" s="401">
        <v>13</v>
      </c>
      <c r="O4" s="401">
        <v>63</v>
      </c>
      <c r="P4" s="401">
        <v>0</v>
      </c>
      <c r="Q4" s="401">
        <v>32</v>
      </c>
      <c r="R4" s="401">
        <v>7</v>
      </c>
      <c r="S4" s="401">
        <v>0</v>
      </c>
      <c r="T4" s="401">
        <v>0</v>
      </c>
      <c r="U4" s="401">
        <v>0</v>
      </c>
      <c r="V4" s="401">
        <v>58</v>
      </c>
      <c r="W4" s="401">
        <v>0</v>
      </c>
      <c r="X4" s="401">
        <v>4</v>
      </c>
      <c r="Y4" s="401">
        <v>53</v>
      </c>
      <c r="Z4" s="401">
        <v>0</v>
      </c>
      <c r="AA4" s="401">
        <v>43</v>
      </c>
      <c r="AB4" s="401">
        <v>0</v>
      </c>
      <c r="AC4" s="401">
        <v>16</v>
      </c>
      <c r="AD4" s="401">
        <v>22</v>
      </c>
      <c r="AE4" s="401">
        <v>24</v>
      </c>
      <c r="AF4" s="401">
        <v>0</v>
      </c>
      <c r="AG4" s="401">
        <v>57</v>
      </c>
      <c r="AH4" s="401">
        <v>34</v>
      </c>
      <c r="AI4" s="401">
        <v>0</v>
      </c>
      <c r="AJ4" s="401">
        <v>71</v>
      </c>
      <c r="AK4" s="401">
        <v>0</v>
      </c>
      <c r="AL4" s="401">
        <v>0</v>
      </c>
      <c r="AM4" s="401">
        <v>63</v>
      </c>
      <c r="AN4" s="401">
        <v>24</v>
      </c>
      <c r="AO4" s="401">
        <v>5</v>
      </c>
      <c r="AP4" s="401">
        <v>56</v>
      </c>
      <c r="AQ4" s="401">
        <v>69</v>
      </c>
      <c r="AR4" s="401">
        <v>2</v>
      </c>
      <c r="AS4" s="401">
        <v>69</v>
      </c>
      <c r="AT4" s="401">
        <v>52</v>
      </c>
      <c r="AU4" s="401">
        <v>25</v>
      </c>
      <c r="AV4" s="401">
        <v>57</v>
      </c>
      <c r="AW4" s="401">
        <v>44</v>
      </c>
      <c r="AX4" s="401">
        <v>34</v>
      </c>
      <c r="AY4" s="401">
        <v>8</v>
      </c>
      <c r="AZ4" s="401">
        <v>49</v>
      </c>
      <c r="BA4" s="401">
        <v>0</v>
      </c>
      <c r="BB4" s="401">
        <v>61</v>
      </c>
      <c r="BC4" s="401">
        <v>1</v>
      </c>
      <c r="BD4" s="401">
        <v>55</v>
      </c>
      <c r="BE4" s="401">
        <v>34</v>
      </c>
      <c r="BF4" s="401">
        <v>34</v>
      </c>
      <c r="BG4" s="401">
        <v>0</v>
      </c>
      <c r="BH4" s="401">
        <v>44</v>
      </c>
      <c r="BI4" s="401">
        <v>44</v>
      </c>
      <c r="BJ4" s="401">
        <v>0</v>
      </c>
      <c r="BK4" s="401">
        <v>24</v>
      </c>
      <c r="BL4" s="401">
        <v>0</v>
      </c>
      <c r="BM4" s="401">
        <v>29</v>
      </c>
      <c r="BN4" s="401">
        <v>48</v>
      </c>
      <c r="BO4" s="401">
        <v>0</v>
      </c>
      <c r="BP4" s="401">
        <v>0</v>
      </c>
      <c r="BQ4" s="401">
        <v>61</v>
      </c>
      <c r="BR4" s="401">
        <v>0</v>
      </c>
      <c r="BS4" s="401">
        <v>0</v>
      </c>
      <c r="BT4" s="401">
        <v>26</v>
      </c>
      <c r="BU4" s="401">
        <v>55</v>
      </c>
      <c r="BV4" s="401">
        <v>69</v>
      </c>
      <c r="BW4" s="401">
        <v>44</v>
      </c>
      <c r="BX4" s="401">
        <v>0</v>
      </c>
      <c r="BY4" s="401">
        <v>69</v>
      </c>
      <c r="BZ4" s="538">
        <v>0</v>
      </c>
      <c r="CA4" s="538">
        <v>51</v>
      </c>
      <c r="CB4" s="519">
        <v>7</v>
      </c>
      <c r="CC4" s="519">
        <v>67</v>
      </c>
      <c r="CD4" s="519">
        <v>4</v>
      </c>
      <c r="CE4" s="519">
        <v>60</v>
      </c>
      <c r="CF4" s="519">
        <v>67</v>
      </c>
      <c r="CG4" s="519">
        <v>25</v>
      </c>
      <c r="CH4" s="519">
        <v>13</v>
      </c>
      <c r="CI4" s="519">
        <v>14</v>
      </c>
      <c r="CJ4" s="519">
        <v>0</v>
      </c>
      <c r="CK4" s="519">
        <v>37</v>
      </c>
      <c r="CL4" s="519">
        <v>0</v>
      </c>
      <c r="CM4" s="519">
        <v>0</v>
      </c>
      <c r="CN4" s="519">
        <v>3</v>
      </c>
      <c r="CO4" s="519">
        <v>0</v>
      </c>
      <c r="CP4" s="519">
        <v>42</v>
      </c>
      <c r="CQ4" s="519">
        <v>15</v>
      </c>
      <c r="CR4" s="519">
        <v>20</v>
      </c>
      <c r="CS4" s="440">
        <v>42</v>
      </c>
      <c r="CT4" s="519">
        <v>29</v>
      </c>
      <c r="CU4" s="519">
        <v>37</v>
      </c>
      <c r="CV4" s="440">
        <v>27</v>
      </c>
      <c r="CW4" s="502"/>
      <c r="CX4" s="502"/>
      <c r="CY4" s="502"/>
      <c r="CZ4" s="502"/>
      <c r="DA4" s="555"/>
      <c r="DB4" s="499"/>
      <c r="DC4" s="556"/>
      <c r="DE4" s="498"/>
      <c r="DF4" s="502"/>
      <c r="DG4" s="501"/>
      <c r="DH4" s="498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163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163"/>
      <c r="HI4" s="121"/>
      <c r="HJ4" s="121"/>
      <c r="HK4" s="3"/>
      <c r="HL4" s="117"/>
      <c r="HM4" s="219"/>
      <c r="HN4" s="108"/>
    </row>
    <row r="5" spans="1:235" ht="15.75">
      <c r="A5" s="123" t="s">
        <v>2560</v>
      </c>
      <c r="D5" s="85">
        <f t="shared" si="0"/>
        <v>3328</v>
      </c>
      <c r="E5" s="401">
        <v>66</v>
      </c>
      <c r="F5" s="401">
        <v>35</v>
      </c>
      <c r="G5" s="401">
        <v>36</v>
      </c>
      <c r="H5" s="401">
        <v>40</v>
      </c>
      <c r="I5" s="401">
        <v>52</v>
      </c>
      <c r="J5" s="401">
        <v>28</v>
      </c>
      <c r="K5" s="401">
        <v>44</v>
      </c>
      <c r="L5" s="401">
        <v>33</v>
      </c>
      <c r="M5" s="401">
        <v>50</v>
      </c>
      <c r="N5" s="401">
        <v>17</v>
      </c>
      <c r="O5" s="401">
        <v>67</v>
      </c>
      <c r="P5" s="401">
        <v>0</v>
      </c>
      <c r="Q5" s="401">
        <v>38</v>
      </c>
      <c r="R5" s="401">
        <v>2</v>
      </c>
      <c r="S5" s="401">
        <v>58</v>
      </c>
      <c r="T5" s="401">
        <v>0</v>
      </c>
      <c r="U5" s="401">
        <v>0</v>
      </c>
      <c r="V5" s="401">
        <v>0</v>
      </c>
      <c r="W5" s="401">
        <v>63</v>
      </c>
      <c r="X5" s="401">
        <v>30</v>
      </c>
      <c r="Y5" s="401">
        <v>47</v>
      </c>
      <c r="Z5" s="401">
        <v>0</v>
      </c>
      <c r="AA5" s="401">
        <v>15</v>
      </c>
      <c r="AB5" s="401">
        <v>32</v>
      </c>
      <c r="AC5" s="401">
        <v>7</v>
      </c>
      <c r="AD5" s="401">
        <v>51</v>
      </c>
      <c r="AE5" s="401">
        <v>68</v>
      </c>
      <c r="AF5" s="401">
        <v>35</v>
      </c>
      <c r="AG5" s="401">
        <v>44</v>
      </c>
      <c r="AH5" s="401">
        <v>51</v>
      </c>
      <c r="AI5" s="401">
        <v>0</v>
      </c>
      <c r="AJ5" s="401">
        <v>65</v>
      </c>
      <c r="AK5" s="401">
        <v>70</v>
      </c>
      <c r="AL5" s="401">
        <v>58</v>
      </c>
      <c r="AM5" s="401">
        <v>69</v>
      </c>
      <c r="AN5" s="401">
        <v>31</v>
      </c>
      <c r="AO5" s="401">
        <v>13</v>
      </c>
      <c r="AP5" s="401">
        <v>2</v>
      </c>
      <c r="AQ5" s="401">
        <v>64</v>
      </c>
      <c r="AR5" s="401">
        <v>56</v>
      </c>
      <c r="AS5" s="401">
        <v>60</v>
      </c>
      <c r="AT5" s="401">
        <v>55</v>
      </c>
      <c r="AU5" s="401">
        <v>11</v>
      </c>
      <c r="AV5" s="401">
        <v>36</v>
      </c>
      <c r="AW5" s="401">
        <v>30</v>
      </c>
      <c r="AX5" s="401">
        <v>42</v>
      </c>
      <c r="AY5" s="401">
        <v>2</v>
      </c>
      <c r="AZ5" s="401">
        <v>67</v>
      </c>
      <c r="BA5" s="401">
        <v>0</v>
      </c>
      <c r="BB5" s="401">
        <v>49</v>
      </c>
      <c r="BC5" s="401">
        <v>14</v>
      </c>
      <c r="BD5" s="401">
        <v>50</v>
      </c>
      <c r="BE5" s="401">
        <v>34</v>
      </c>
      <c r="BF5" s="401">
        <v>47</v>
      </c>
      <c r="BG5" s="401">
        <v>71</v>
      </c>
      <c r="BH5" s="401">
        <v>50</v>
      </c>
      <c r="BI5" s="401">
        <v>35</v>
      </c>
      <c r="BJ5" s="401">
        <v>37</v>
      </c>
      <c r="BK5" s="401">
        <v>24</v>
      </c>
      <c r="BL5" s="401">
        <v>0</v>
      </c>
      <c r="BM5" s="401">
        <v>44</v>
      </c>
      <c r="BN5" s="401">
        <v>0</v>
      </c>
      <c r="BO5" s="401">
        <v>0</v>
      </c>
      <c r="BP5" s="401">
        <v>48</v>
      </c>
      <c r="BQ5" s="401">
        <v>0</v>
      </c>
      <c r="BR5" s="401">
        <v>0</v>
      </c>
      <c r="BS5" s="401">
        <v>0</v>
      </c>
      <c r="BT5" s="401">
        <v>8</v>
      </c>
      <c r="BU5" s="401">
        <v>65</v>
      </c>
      <c r="BV5" s="401">
        <v>61</v>
      </c>
      <c r="BW5" s="401">
        <v>55</v>
      </c>
      <c r="BX5" s="401">
        <v>61</v>
      </c>
      <c r="BY5" s="401">
        <v>72</v>
      </c>
      <c r="BZ5" s="538">
        <v>29</v>
      </c>
      <c r="CA5" s="538">
        <v>22</v>
      </c>
      <c r="CB5" s="519">
        <v>41</v>
      </c>
      <c r="CC5" s="519">
        <v>68</v>
      </c>
      <c r="CD5" s="519">
        <v>24</v>
      </c>
      <c r="CE5" s="519">
        <v>66</v>
      </c>
      <c r="CF5" s="519">
        <v>15</v>
      </c>
      <c r="CG5" s="519">
        <v>0</v>
      </c>
      <c r="CH5" s="519">
        <v>39</v>
      </c>
      <c r="CI5" s="519">
        <v>30</v>
      </c>
      <c r="CJ5" s="519">
        <v>59</v>
      </c>
      <c r="CK5" s="519">
        <v>45</v>
      </c>
      <c r="CL5" s="519">
        <v>0</v>
      </c>
      <c r="CM5" s="519">
        <v>34</v>
      </c>
      <c r="CN5" s="519">
        <v>6</v>
      </c>
      <c r="CO5" s="519">
        <v>0</v>
      </c>
      <c r="CP5" s="519">
        <v>65</v>
      </c>
      <c r="CQ5" s="519">
        <v>34</v>
      </c>
      <c r="CR5" s="519">
        <v>12</v>
      </c>
      <c r="CS5" s="440">
        <v>37</v>
      </c>
      <c r="CT5" s="519">
        <v>47</v>
      </c>
      <c r="CU5" s="519">
        <v>52</v>
      </c>
      <c r="CV5" s="440">
        <v>38</v>
      </c>
      <c r="CW5" s="507"/>
      <c r="CX5" s="507"/>
      <c r="CY5" s="507"/>
      <c r="CZ5" s="513"/>
      <c r="DA5" s="513"/>
      <c r="DB5" s="511"/>
      <c r="DC5" s="556"/>
      <c r="DE5" s="498"/>
      <c r="DF5" s="502"/>
      <c r="DG5" s="501"/>
      <c r="DH5" s="498"/>
      <c r="EJ5" s="121"/>
      <c r="EK5" s="11"/>
      <c r="EL5" s="11"/>
      <c r="EM5" s="218"/>
      <c r="EN5" s="90"/>
      <c r="EO5" s="90"/>
      <c r="HH5" s="219"/>
      <c r="HI5" s="121"/>
      <c r="HJ5" s="121"/>
      <c r="HK5" s="3"/>
      <c r="HL5" s="117"/>
      <c r="HM5" s="219"/>
      <c r="HN5" s="108"/>
    </row>
    <row r="6" spans="1:235" ht="15.75">
      <c r="A6" s="123" t="s">
        <v>2551</v>
      </c>
      <c r="D6" s="85">
        <f t="shared" si="0"/>
        <v>3178</v>
      </c>
      <c r="E6" s="401">
        <v>62</v>
      </c>
      <c r="F6" s="401">
        <v>63</v>
      </c>
      <c r="G6" s="401">
        <v>52</v>
      </c>
      <c r="H6" s="401">
        <v>53</v>
      </c>
      <c r="I6" s="401">
        <v>46</v>
      </c>
      <c r="J6" s="401">
        <v>24</v>
      </c>
      <c r="K6" s="401">
        <v>25</v>
      </c>
      <c r="L6" s="401">
        <v>59</v>
      </c>
      <c r="M6" s="401">
        <v>44</v>
      </c>
      <c r="N6" s="401">
        <v>40</v>
      </c>
      <c r="O6" s="401">
        <v>0</v>
      </c>
      <c r="P6" s="401">
        <v>0</v>
      </c>
      <c r="Q6" s="401">
        <v>62</v>
      </c>
      <c r="R6" s="401">
        <v>65</v>
      </c>
      <c r="S6" s="401">
        <v>0</v>
      </c>
      <c r="T6" s="401">
        <v>0</v>
      </c>
      <c r="U6" s="401">
        <v>0</v>
      </c>
      <c r="V6" s="401">
        <v>0</v>
      </c>
      <c r="W6" s="401">
        <v>65</v>
      </c>
      <c r="X6" s="401">
        <v>12</v>
      </c>
      <c r="Y6" s="401">
        <v>45</v>
      </c>
      <c r="Z6" s="401">
        <v>0</v>
      </c>
      <c r="AA6" s="401">
        <v>67</v>
      </c>
      <c r="AB6" s="401">
        <v>0</v>
      </c>
      <c r="AC6" s="401">
        <v>27</v>
      </c>
      <c r="AD6" s="401">
        <v>47</v>
      </c>
      <c r="AE6" s="401">
        <v>0</v>
      </c>
      <c r="AF6" s="401">
        <v>40</v>
      </c>
      <c r="AG6" s="401">
        <v>26</v>
      </c>
      <c r="AH6" s="401">
        <v>36</v>
      </c>
      <c r="AI6" s="401">
        <v>0</v>
      </c>
      <c r="AJ6" s="401">
        <v>0</v>
      </c>
      <c r="AK6" s="401">
        <v>64</v>
      </c>
      <c r="AL6" s="401">
        <v>0</v>
      </c>
      <c r="AM6" s="401">
        <v>4</v>
      </c>
      <c r="AN6" s="401">
        <v>48</v>
      </c>
      <c r="AO6" s="401">
        <v>42</v>
      </c>
      <c r="AP6" s="401">
        <v>17</v>
      </c>
      <c r="AQ6" s="401">
        <v>0</v>
      </c>
      <c r="AR6" s="401">
        <v>18</v>
      </c>
      <c r="AS6" s="401">
        <v>64</v>
      </c>
      <c r="AT6" s="401">
        <v>70</v>
      </c>
      <c r="AU6" s="401">
        <v>60</v>
      </c>
      <c r="AV6" s="401">
        <v>48</v>
      </c>
      <c r="AW6" s="401">
        <v>56</v>
      </c>
      <c r="AX6" s="401">
        <v>48</v>
      </c>
      <c r="AY6" s="401">
        <v>58</v>
      </c>
      <c r="AZ6" s="401">
        <v>51</v>
      </c>
      <c r="BA6" s="401">
        <v>61</v>
      </c>
      <c r="BB6" s="401">
        <v>17</v>
      </c>
      <c r="BC6" s="401">
        <v>10</v>
      </c>
      <c r="BD6" s="401">
        <v>61</v>
      </c>
      <c r="BE6" s="401">
        <v>0</v>
      </c>
      <c r="BF6" s="401">
        <v>42</v>
      </c>
      <c r="BG6" s="401">
        <v>35</v>
      </c>
      <c r="BH6" s="401">
        <v>70</v>
      </c>
      <c r="BI6" s="401">
        <v>51</v>
      </c>
      <c r="BJ6" s="401">
        <v>60</v>
      </c>
      <c r="BK6" s="401">
        <v>61</v>
      </c>
      <c r="BL6" s="401">
        <v>0</v>
      </c>
      <c r="BM6" s="401">
        <v>20</v>
      </c>
      <c r="BN6" s="401">
        <v>48</v>
      </c>
      <c r="BO6" s="401">
        <v>0</v>
      </c>
      <c r="BP6" s="401">
        <v>49</v>
      </c>
      <c r="BQ6" s="401">
        <v>0</v>
      </c>
      <c r="BR6" s="401">
        <v>0</v>
      </c>
      <c r="BS6" s="401">
        <v>0</v>
      </c>
      <c r="BT6" s="401">
        <v>68</v>
      </c>
      <c r="BU6" s="401">
        <v>66</v>
      </c>
      <c r="BV6" s="401">
        <v>68</v>
      </c>
      <c r="BW6" s="401">
        <v>0</v>
      </c>
      <c r="BX6" s="401">
        <v>72</v>
      </c>
      <c r="BY6" s="401">
        <v>0</v>
      </c>
      <c r="BZ6" s="538">
        <v>35</v>
      </c>
      <c r="CA6" s="538">
        <v>15</v>
      </c>
      <c r="CB6" s="519">
        <v>50</v>
      </c>
      <c r="CC6" s="519">
        <v>0</v>
      </c>
      <c r="CD6" s="519">
        <v>15</v>
      </c>
      <c r="CE6" s="519">
        <v>45</v>
      </c>
      <c r="CF6" s="519">
        <v>14</v>
      </c>
      <c r="CG6" s="519">
        <v>37</v>
      </c>
      <c r="CH6" s="519">
        <v>35</v>
      </c>
      <c r="CI6" s="519">
        <v>65</v>
      </c>
      <c r="CJ6" s="519">
        <v>0</v>
      </c>
      <c r="CK6" s="519">
        <v>61</v>
      </c>
      <c r="CL6" s="519">
        <v>0</v>
      </c>
      <c r="CM6" s="519">
        <v>21</v>
      </c>
      <c r="CN6" s="519">
        <v>9</v>
      </c>
      <c r="CO6" s="519">
        <v>61</v>
      </c>
      <c r="CP6" s="519">
        <v>34</v>
      </c>
      <c r="CQ6" s="519">
        <v>32</v>
      </c>
      <c r="CR6" s="519">
        <v>16</v>
      </c>
      <c r="CS6" s="440">
        <v>63</v>
      </c>
      <c r="CT6" s="519">
        <v>5</v>
      </c>
      <c r="CU6" s="519">
        <v>69</v>
      </c>
      <c r="CV6" s="440">
        <v>29</v>
      </c>
      <c r="CW6" s="507"/>
      <c r="CX6" s="507"/>
      <c r="CY6" s="507"/>
      <c r="CZ6" s="513"/>
      <c r="DA6" s="513"/>
      <c r="DB6" s="511"/>
      <c r="DC6" s="556"/>
      <c r="DE6" s="498"/>
      <c r="DF6" s="502"/>
      <c r="DG6" s="501"/>
      <c r="DH6" s="498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163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163"/>
      <c r="HI6" s="121"/>
      <c r="HJ6" s="121"/>
      <c r="HK6" s="3"/>
      <c r="HL6" s="117"/>
      <c r="HM6" s="219"/>
      <c r="HN6" s="108"/>
    </row>
    <row r="7" spans="1:235" ht="15.75">
      <c r="A7" s="123" t="s">
        <v>1</v>
      </c>
      <c r="D7" s="85">
        <f t="shared" si="0"/>
        <v>2567</v>
      </c>
      <c r="E7" s="401">
        <v>0</v>
      </c>
      <c r="F7" s="401">
        <v>29</v>
      </c>
      <c r="G7" s="401">
        <v>14</v>
      </c>
      <c r="H7" s="401">
        <v>47</v>
      </c>
      <c r="I7" s="401">
        <v>27</v>
      </c>
      <c r="J7" s="401">
        <v>59</v>
      </c>
      <c r="K7" s="401">
        <v>66</v>
      </c>
      <c r="L7" s="401">
        <v>54</v>
      </c>
      <c r="M7" s="401">
        <v>53</v>
      </c>
      <c r="N7" s="401">
        <v>57</v>
      </c>
      <c r="O7" s="401">
        <v>0</v>
      </c>
      <c r="P7" s="401">
        <v>46</v>
      </c>
      <c r="Q7" s="401">
        <v>44</v>
      </c>
      <c r="R7" s="401">
        <v>16</v>
      </c>
      <c r="S7" s="401">
        <v>58</v>
      </c>
      <c r="T7" s="401">
        <v>0</v>
      </c>
      <c r="U7" s="401">
        <v>0</v>
      </c>
      <c r="V7" s="401">
        <v>0</v>
      </c>
      <c r="W7" s="401">
        <v>66</v>
      </c>
      <c r="X7" s="401">
        <v>21</v>
      </c>
      <c r="Y7" s="401">
        <v>28</v>
      </c>
      <c r="Z7" s="401">
        <v>0</v>
      </c>
      <c r="AA7" s="401">
        <v>6</v>
      </c>
      <c r="AB7" s="401">
        <v>69</v>
      </c>
      <c r="AC7" s="401">
        <v>30</v>
      </c>
      <c r="AD7" s="401">
        <v>6</v>
      </c>
      <c r="AE7" s="401">
        <v>65</v>
      </c>
      <c r="AF7" s="401">
        <v>66</v>
      </c>
      <c r="AG7" s="401">
        <v>0</v>
      </c>
      <c r="AH7" s="401">
        <v>0</v>
      </c>
      <c r="AI7" s="401">
        <v>0</v>
      </c>
      <c r="AJ7" s="401">
        <v>69</v>
      </c>
      <c r="AK7" s="401">
        <v>21</v>
      </c>
      <c r="AL7" s="401">
        <v>71</v>
      </c>
      <c r="AM7" s="401">
        <v>37</v>
      </c>
      <c r="AN7" s="401">
        <v>59</v>
      </c>
      <c r="AO7" s="401">
        <v>10</v>
      </c>
      <c r="AP7" s="401">
        <v>50</v>
      </c>
      <c r="AQ7" s="401">
        <v>41</v>
      </c>
      <c r="AR7" s="401">
        <v>34</v>
      </c>
      <c r="AS7" s="401">
        <v>34</v>
      </c>
      <c r="AT7" s="401">
        <v>19</v>
      </c>
      <c r="AU7" s="401">
        <v>0</v>
      </c>
      <c r="AV7" s="401">
        <v>30</v>
      </c>
      <c r="AW7" s="401">
        <v>40</v>
      </c>
      <c r="AX7" s="401">
        <v>60</v>
      </c>
      <c r="AY7" s="401">
        <v>50</v>
      </c>
      <c r="AZ7" s="401">
        <v>5</v>
      </c>
      <c r="BA7" s="401">
        <v>0</v>
      </c>
      <c r="BB7" s="401">
        <v>24</v>
      </c>
      <c r="BC7" s="401">
        <v>3</v>
      </c>
      <c r="BD7" s="401">
        <v>45</v>
      </c>
      <c r="BE7" s="401">
        <v>0</v>
      </c>
      <c r="BF7" s="401">
        <v>68</v>
      </c>
      <c r="BG7" s="401">
        <v>62</v>
      </c>
      <c r="BH7" s="401">
        <v>12</v>
      </c>
      <c r="BI7" s="401">
        <v>25</v>
      </c>
      <c r="BJ7" s="401">
        <v>30</v>
      </c>
      <c r="BK7" s="401">
        <v>0</v>
      </c>
      <c r="BL7" s="401">
        <v>64</v>
      </c>
      <c r="BM7" s="401">
        <v>18</v>
      </c>
      <c r="BN7" s="401">
        <v>0</v>
      </c>
      <c r="BO7" s="401">
        <v>0</v>
      </c>
      <c r="BP7" s="401">
        <v>46</v>
      </c>
      <c r="BQ7" s="401">
        <v>61</v>
      </c>
      <c r="BR7" s="401">
        <v>0</v>
      </c>
      <c r="BS7" s="401">
        <v>0</v>
      </c>
      <c r="BT7" s="401">
        <v>55</v>
      </c>
      <c r="BU7" s="401">
        <v>0</v>
      </c>
      <c r="BV7" s="401">
        <v>0</v>
      </c>
      <c r="BW7" s="401">
        <v>0</v>
      </c>
      <c r="BX7" s="401">
        <v>0</v>
      </c>
      <c r="BY7" s="401">
        <v>44</v>
      </c>
      <c r="BZ7" s="538">
        <v>0</v>
      </c>
      <c r="CA7" s="538">
        <v>25</v>
      </c>
      <c r="CB7" s="519">
        <v>3</v>
      </c>
      <c r="CC7" s="519">
        <v>51</v>
      </c>
      <c r="CD7" s="519">
        <v>48</v>
      </c>
      <c r="CE7" s="519">
        <v>32</v>
      </c>
      <c r="CF7" s="519">
        <v>3</v>
      </c>
      <c r="CG7" s="519">
        <v>0</v>
      </c>
      <c r="CH7" s="519">
        <v>30</v>
      </c>
      <c r="CI7" s="519">
        <v>3</v>
      </c>
      <c r="CJ7" s="519">
        <v>0</v>
      </c>
      <c r="CK7" s="519">
        <v>3</v>
      </c>
      <c r="CL7" s="519">
        <v>0</v>
      </c>
      <c r="CM7" s="519">
        <v>0</v>
      </c>
      <c r="CN7" s="519">
        <v>28</v>
      </c>
      <c r="CO7" s="519">
        <v>57</v>
      </c>
      <c r="CP7" s="519">
        <v>0</v>
      </c>
      <c r="CQ7" s="519">
        <v>45</v>
      </c>
      <c r="CR7" s="519">
        <v>0</v>
      </c>
      <c r="CS7" s="440">
        <v>21</v>
      </c>
      <c r="CT7" s="519">
        <v>57</v>
      </c>
      <c r="CU7" s="519">
        <v>7</v>
      </c>
      <c r="CV7" s="440">
        <v>40</v>
      </c>
      <c r="CW7" s="462"/>
      <c r="CX7" s="462"/>
      <c r="CY7" s="462"/>
      <c r="CZ7" s="502"/>
      <c r="DA7" s="555"/>
      <c r="DB7" s="499"/>
      <c r="DC7" s="556"/>
      <c r="DE7" s="498"/>
      <c r="DF7" s="502"/>
      <c r="DG7" s="501"/>
      <c r="DH7" s="498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163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163"/>
      <c r="HI7" s="121"/>
      <c r="HJ7" s="121"/>
      <c r="HK7" s="3"/>
      <c r="HL7" s="117"/>
      <c r="HM7" s="219"/>
      <c r="HN7" s="108"/>
    </row>
    <row r="8" spans="1:235" ht="15.75">
      <c r="A8" s="123" t="s">
        <v>1026</v>
      </c>
      <c r="D8" s="85">
        <f t="shared" si="0"/>
        <v>2676</v>
      </c>
      <c r="E8" s="401">
        <v>0</v>
      </c>
      <c r="F8" s="401">
        <v>60</v>
      </c>
      <c r="G8" s="401">
        <v>0</v>
      </c>
      <c r="H8" s="401">
        <v>0</v>
      </c>
      <c r="I8" s="401">
        <v>37</v>
      </c>
      <c r="J8" s="401">
        <v>17</v>
      </c>
      <c r="K8" s="401">
        <v>69</v>
      </c>
      <c r="L8" s="401">
        <v>0</v>
      </c>
      <c r="M8" s="401">
        <v>59</v>
      </c>
      <c r="N8" s="401">
        <v>49</v>
      </c>
      <c r="O8" s="401">
        <v>40</v>
      </c>
      <c r="P8" s="401">
        <v>38</v>
      </c>
      <c r="Q8" s="401">
        <v>30</v>
      </c>
      <c r="R8" s="401">
        <v>20</v>
      </c>
      <c r="S8" s="401">
        <v>48</v>
      </c>
      <c r="T8" s="401">
        <v>0</v>
      </c>
      <c r="U8" s="401">
        <v>0</v>
      </c>
      <c r="V8" s="401">
        <v>52</v>
      </c>
      <c r="W8" s="401">
        <v>32</v>
      </c>
      <c r="X8" s="401">
        <v>19</v>
      </c>
      <c r="Y8" s="401">
        <v>2</v>
      </c>
      <c r="Z8" s="401">
        <v>0</v>
      </c>
      <c r="AA8" s="401">
        <v>11</v>
      </c>
      <c r="AB8" s="401">
        <v>0</v>
      </c>
      <c r="AC8" s="401">
        <v>58</v>
      </c>
      <c r="AD8" s="401">
        <v>31</v>
      </c>
      <c r="AE8" s="401">
        <v>31</v>
      </c>
      <c r="AF8" s="401">
        <v>68</v>
      </c>
      <c r="AG8" s="401">
        <v>61</v>
      </c>
      <c r="AH8" s="401">
        <v>52</v>
      </c>
      <c r="AI8" s="401">
        <v>69</v>
      </c>
      <c r="AJ8" s="401">
        <v>0</v>
      </c>
      <c r="AK8" s="401">
        <v>65</v>
      </c>
      <c r="AL8" s="401">
        <v>0</v>
      </c>
      <c r="AM8" s="401">
        <v>2</v>
      </c>
      <c r="AN8" s="401">
        <v>0</v>
      </c>
      <c r="AO8" s="401">
        <v>29</v>
      </c>
      <c r="AP8" s="401">
        <v>49</v>
      </c>
      <c r="AQ8" s="401">
        <v>0</v>
      </c>
      <c r="AR8" s="401">
        <v>32</v>
      </c>
      <c r="AS8" s="401">
        <v>36</v>
      </c>
      <c r="AT8" s="401">
        <v>56</v>
      </c>
      <c r="AU8" s="401">
        <v>17</v>
      </c>
      <c r="AV8" s="401">
        <v>44</v>
      </c>
      <c r="AW8" s="401">
        <v>37</v>
      </c>
      <c r="AX8" s="401">
        <v>36</v>
      </c>
      <c r="AY8" s="401">
        <v>25</v>
      </c>
      <c r="AZ8" s="401">
        <v>54</v>
      </c>
      <c r="BA8" s="401">
        <v>36</v>
      </c>
      <c r="BB8" s="401">
        <v>13</v>
      </c>
      <c r="BC8" s="401">
        <v>9</v>
      </c>
      <c r="BD8" s="401">
        <v>16</v>
      </c>
      <c r="BE8" s="401">
        <v>25</v>
      </c>
      <c r="BF8" s="401">
        <v>37</v>
      </c>
      <c r="BG8" s="401">
        <v>51</v>
      </c>
      <c r="BH8" s="401">
        <v>8</v>
      </c>
      <c r="BI8" s="401">
        <v>0</v>
      </c>
      <c r="BJ8" s="401">
        <v>0</v>
      </c>
      <c r="BK8" s="401">
        <v>51</v>
      </c>
      <c r="BL8" s="401">
        <v>0</v>
      </c>
      <c r="BM8" s="401">
        <v>12</v>
      </c>
      <c r="BN8" s="401">
        <v>0</v>
      </c>
      <c r="BO8" s="401">
        <v>0</v>
      </c>
      <c r="BP8" s="401">
        <v>0</v>
      </c>
      <c r="BQ8" s="401">
        <v>0</v>
      </c>
      <c r="BR8" s="401">
        <v>0</v>
      </c>
      <c r="BS8" s="401">
        <v>0</v>
      </c>
      <c r="BT8" s="401">
        <v>17</v>
      </c>
      <c r="BU8" s="401">
        <v>54</v>
      </c>
      <c r="BV8" s="401">
        <v>0</v>
      </c>
      <c r="BW8" s="401">
        <v>47</v>
      </c>
      <c r="BX8" s="401">
        <v>0</v>
      </c>
      <c r="BY8" s="401">
        <v>0</v>
      </c>
      <c r="BZ8" s="538">
        <v>0</v>
      </c>
      <c r="CA8" s="538">
        <v>50</v>
      </c>
      <c r="CB8" s="519">
        <v>26</v>
      </c>
      <c r="CC8" s="519">
        <v>0</v>
      </c>
      <c r="CD8" s="519">
        <v>65</v>
      </c>
      <c r="CE8" s="519">
        <v>31</v>
      </c>
      <c r="CF8" s="519">
        <v>62</v>
      </c>
      <c r="CG8" s="519">
        <v>60</v>
      </c>
      <c r="CH8" s="519">
        <v>25</v>
      </c>
      <c r="CI8" s="519">
        <v>40</v>
      </c>
      <c r="CJ8" s="519">
        <v>0</v>
      </c>
      <c r="CK8" s="519">
        <v>72</v>
      </c>
      <c r="CL8" s="519">
        <v>0</v>
      </c>
      <c r="CM8" s="519">
        <v>37</v>
      </c>
      <c r="CN8" s="519">
        <v>62</v>
      </c>
      <c r="CO8" s="519">
        <v>0</v>
      </c>
      <c r="CP8" s="519">
        <v>51</v>
      </c>
      <c r="CQ8" s="519">
        <v>72</v>
      </c>
      <c r="CR8" s="519">
        <v>60</v>
      </c>
      <c r="CS8" s="440">
        <v>17</v>
      </c>
      <c r="CT8" s="519">
        <v>61</v>
      </c>
      <c r="CU8" s="519">
        <v>20</v>
      </c>
      <c r="CV8" s="440">
        <v>54</v>
      </c>
      <c r="CW8" s="502"/>
      <c r="CX8" s="502"/>
      <c r="CY8" s="502"/>
      <c r="CZ8" s="502"/>
      <c r="DA8" s="555"/>
      <c r="DB8" s="499"/>
      <c r="DC8" s="556"/>
      <c r="DE8" s="498"/>
      <c r="DF8" s="502"/>
      <c r="DG8" s="501"/>
      <c r="DH8" s="498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163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163"/>
      <c r="HI8" s="121"/>
      <c r="HJ8" s="121"/>
      <c r="HK8" s="11"/>
      <c r="HL8" s="117"/>
      <c r="HM8" s="218"/>
      <c r="HN8" s="108"/>
    </row>
    <row r="9" spans="1:235" ht="15.75">
      <c r="A9" s="123" t="s">
        <v>2561</v>
      </c>
      <c r="D9" s="85">
        <f t="shared" si="0"/>
        <v>3091</v>
      </c>
      <c r="E9" s="401">
        <v>0</v>
      </c>
      <c r="F9" s="401">
        <v>43</v>
      </c>
      <c r="G9" s="401">
        <v>42</v>
      </c>
      <c r="H9" s="401">
        <v>41</v>
      </c>
      <c r="I9" s="401">
        <v>37</v>
      </c>
      <c r="J9" s="401">
        <v>17</v>
      </c>
      <c r="K9" s="401">
        <v>39</v>
      </c>
      <c r="L9" s="401">
        <v>35</v>
      </c>
      <c r="M9" s="401">
        <v>0</v>
      </c>
      <c r="N9" s="401">
        <v>72</v>
      </c>
      <c r="O9" s="401">
        <v>49</v>
      </c>
      <c r="P9" s="401">
        <v>0</v>
      </c>
      <c r="Q9" s="401">
        <v>56</v>
      </c>
      <c r="R9" s="401">
        <v>34</v>
      </c>
      <c r="S9" s="401">
        <v>71</v>
      </c>
      <c r="T9" s="401">
        <v>0</v>
      </c>
      <c r="U9" s="401">
        <v>0</v>
      </c>
      <c r="V9" s="401">
        <v>0</v>
      </c>
      <c r="W9" s="401">
        <v>30</v>
      </c>
      <c r="X9" s="401">
        <v>59</v>
      </c>
      <c r="Y9" s="401">
        <v>65</v>
      </c>
      <c r="Z9" s="401">
        <v>62</v>
      </c>
      <c r="AA9" s="401">
        <v>53</v>
      </c>
      <c r="AB9" s="401">
        <v>30</v>
      </c>
      <c r="AC9" s="401">
        <v>38</v>
      </c>
      <c r="AD9" s="401">
        <v>27</v>
      </c>
      <c r="AE9" s="401">
        <v>64</v>
      </c>
      <c r="AF9" s="401">
        <v>0</v>
      </c>
      <c r="AG9" s="401">
        <v>0</v>
      </c>
      <c r="AH9" s="401">
        <v>37</v>
      </c>
      <c r="AI9" s="401">
        <v>0</v>
      </c>
      <c r="AJ9" s="401">
        <v>0</v>
      </c>
      <c r="AK9" s="401">
        <v>64</v>
      </c>
      <c r="AL9" s="401">
        <v>0</v>
      </c>
      <c r="AM9" s="401">
        <v>62</v>
      </c>
      <c r="AN9" s="401">
        <v>32</v>
      </c>
      <c r="AO9" s="401">
        <v>65</v>
      </c>
      <c r="AP9" s="401">
        <v>1</v>
      </c>
      <c r="AQ9" s="401">
        <v>0</v>
      </c>
      <c r="AR9" s="401">
        <v>64</v>
      </c>
      <c r="AS9" s="401">
        <v>0</v>
      </c>
      <c r="AT9" s="401">
        <v>68</v>
      </c>
      <c r="AU9" s="401">
        <v>7</v>
      </c>
      <c r="AV9" s="401">
        <v>17</v>
      </c>
      <c r="AW9" s="401">
        <v>32</v>
      </c>
      <c r="AX9" s="401">
        <v>65</v>
      </c>
      <c r="AY9" s="401">
        <v>23</v>
      </c>
      <c r="AZ9" s="401">
        <v>32</v>
      </c>
      <c r="BA9" s="401">
        <v>71</v>
      </c>
      <c r="BB9" s="401">
        <v>30</v>
      </c>
      <c r="BC9" s="401">
        <v>20</v>
      </c>
      <c r="BD9" s="401">
        <v>70</v>
      </c>
      <c r="BE9" s="401">
        <v>0</v>
      </c>
      <c r="BF9" s="401">
        <v>61</v>
      </c>
      <c r="BG9" s="401">
        <v>32</v>
      </c>
      <c r="BH9" s="401">
        <v>49</v>
      </c>
      <c r="BI9" s="401">
        <v>43</v>
      </c>
      <c r="BJ9" s="401">
        <v>68</v>
      </c>
      <c r="BK9" s="401">
        <v>13</v>
      </c>
      <c r="BL9" s="401">
        <v>0</v>
      </c>
      <c r="BM9" s="401">
        <v>68</v>
      </c>
      <c r="BN9" s="401">
        <v>0</v>
      </c>
      <c r="BO9" s="401">
        <v>0</v>
      </c>
      <c r="BP9" s="401">
        <v>50</v>
      </c>
      <c r="BQ9" s="401">
        <v>0</v>
      </c>
      <c r="BR9" s="401">
        <v>0</v>
      </c>
      <c r="BS9" s="401">
        <v>0</v>
      </c>
      <c r="BT9" s="401">
        <v>14</v>
      </c>
      <c r="BU9" s="401">
        <v>59</v>
      </c>
      <c r="BV9" s="401">
        <v>64</v>
      </c>
      <c r="BW9" s="401">
        <v>0</v>
      </c>
      <c r="BX9" s="401">
        <v>0</v>
      </c>
      <c r="BY9" s="401">
        <v>53</v>
      </c>
      <c r="BZ9" s="538">
        <v>31</v>
      </c>
      <c r="CA9" s="538">
        <v>31</v>
      </c>
      <c r="CB9" s="519">
        <v>37</v>
      </c>
      <c r="CC9" s="519">
        <v>50</v>
      </c>
      <c r="CD9" s="519">
        <v>32</v>
      </c>
      <c r="CE9" s="519">
        <v>62</v>
      </c>
      <c r="CF9" s="519">
        <v>24</v>
      </c>
      <c r="CG9" s="519">
        <v>0</v>
      </c>
      <c r="CH9" s="519">
        <v>32</v>
      </c>
      <c r="CI9" s="519">
        <v>6</v>
      </c>
      <c r="CJ9" s="519">
        <v>0</v>
      </c>
      <c r="CK9" s="519">
        <v>15</v>
      </c>
      <c r="CL9" s="519">
        <v>0</v>
      </c>
      <c r="CM9" s="519">
        <v>38</v>
      </c>
      <c r="CN9" s="519">
        <v>23</v>
      </c>
      <c r="CO9" s="519">
        <v>65</v>
      </c>
      <c r="CP9" s="519">
        <v>72</v>
      </c>
      <c r="CQ9" s="519">
        <v>4</v>
      </c>
      <c r="CR9" s="519">
        <v>67</v>
      </c>
      <c r="CS9" s="440">
        <v>72</v>
      </c>
      <c r="CT9" s="519">
        <v>20</v>
      </c>
      <c r="CU9" s="519">
        <v>58</v>
      </c>
      <c r="CV9" s="440">
        <v>54</v>
      </c>
      <c r="CW9" s="507"/>
      <c r="CX9" s="507"/>
      <c r="CY9" s="507"/>
      <c r="CZ9" s="513"/>
      <c r="DA9" s="513"/>
      <c r="DB9" s="511"/>
      <c r="DC9" s="556"/>
      <c r="DE9" s="498"/>
      <c r="DF9" s="502"/>
      <c r="DG9" s="501"/>
      <c r="DH9" s="498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163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163"/>
      <c r="HI9" s="121"/>
      <c r="HJ9" s="121"/>
      <c r="HK9" s="11"/>
      <c r="HL9" s="117"/>
      <c r="HM9" s="218"/>
      <c r="HN9" s="108"/>
    </row>
    <row r="10" spans="1:235" ht="15.75">
      <c r="A10" s="123" t="s">
        <v>1028</v>
      </c>
      <c r="D10" s="85">
        <f t="shared" si="0"/>
        <v>3366</v>
      </c>
      <c r="E10" s="401">
        <v>0</v>
      </c>
      <c r="F10" s="401">
        <v>56</v>
      </c>
      <c r="G10" s="401">
        <v>55</v>
      </c>
      <c r="H10" s="401">
        <v>0</v>
      </c>
      <c r="I10" s="401">
        <v>0</v>
      </c>
      <c r="J10" s="401">
        <v>41</v>
      </c>
      <c r="K10" s="401">
        <v>38</v>
      </c>
      <c r="L10" s="401">
        <v>0</v>
      </c>
      <c r="M10" s="401">
        <v>0</v>
      </c>
      <c r="N10" s="401">
        <v>46</v>
      </c>
      <c r="O10" s="401">
        <v>30</v>
      </c>
      <c r="P10" s="401">
        <v>0</v>
      </c>
      <c r="Q10" s="401">
        <v>41</v>
      </c>
      <c r="R10" s="401">
        <v>31</v>
      </c>
      <c r="S10" s="401">
        <v>0</v>
      </c>
      <c r="T10" s="401">
        <v>0</v>
      </c>
      <c r="U10" s="401">
        <v>61</v>
      </c>
      <c r="V10" s="401">
        <v>0</v>
      </c>
      <c r="W10" s="401">
        <v>28</v>
      </c>
      <c r="X10" s="401">
        <v>32</v>
      </c>
      <c r="Y10" s="401">
        <v>8</v>
      </c>
      <c r="Z10" s="401">
        <v>0</v>
      </c>
      <c r="AA10" s="401">
        <v>21</v>
      </c>
      <c r="AB10" s="401">
        <v>46</v>
      </c>
      <c r="AC10" s="401">
        <v>67</v>
      </c>
      <c r="AD10" s="401">
        <v>4</v>
      </c>
      <c r="AE10" s="401">
        <v>53</v>
      </c>
      <c r="AF10" s="401">
        <v>71</v>
      </c>
      <c r="AG10" s="401">
        <v>64</v>
      </c>
      <c r="AH10" s="401">
        <v>23</v>
      </c>
      <c r="AI10" s="401">
        <v>0</v>
      </c>
      <c r="AJ10" s="401">
        <v>0</v>
      </c>
      <c r="AK10" s="401">
        <v>64</v>
      </c>
      <c r="AL10" s="401">
        <v>0</v>
      </c>
      <c r="AM10" s="401">
        <v>1</v>
      </c>
      <c r="AN10" s="401">
        <v>27</v>
      </c>
      <c r="AO10" s="401">
        <v>66</v>
      </c>
      <c r="AP10" s="401">
        <v>58</v>
      </c>
      <c r="AQ10" s="401">
        <v>48</v>
      </c>
      <c r="AR10" s="401">
        <v>39</v>
      </c>
      <c r="AS10" s="401">
        <v>34</v>
      </c>
      <c r="AT10" s="401">
        <v>64</v>
      </c>
      <c r="AU10" s="401">
        <v>46</v>
      </c>
      <c r="AV10" s="401">
        <v>45</v>
      </c>
      <c r="AW10" s="401">
        <v>0</v>
      </c>
      <c r="AX10" s="401">
        <v>37</v>
      </c>
      <c r="AY10" s="401">
        <v>52</v>
      </c>
      <c r="AZ10" s="401">
        <v>17</v>
      </c>
      <c r="BA10" s="401">
        <v>42</v>
      </c>
      <c r="BB10" s="401">
        <v>23</v>
      </c>
      <c r="BC10" s="401">
        <v>12</v>
      </c>
      <c r="BD10" s="401">
        <v>72</v>
      </c>
      <c r="BE10" s="401">
        <v>0</v>
      </c>
      <c r="BF10" s="401">
        <v>55</v>
      </c>
      <c r="BG10" s="401">
        <v>72</v>
      </c>
      <c r="BH10" s="401">
        <v>61</v>
      </c>
      <c r="BI10" s="401">
        <v>19</v>
      </c>
      <c r="BJ10" s="401">
        <v>70</v>
      </c>
      <c r="BK10" s="401">
        <v>64</v>
      </c>
      <c r="BL10" s="401">
        <v>60</v>
      </c>
      <c r="BM10" s="401">
        <v>36</v>
      </c>
      <c r="BN10" s="401">
        <v>0</v>
      </c>
      <c r="BO10" s="401">
        <v>71</v>
      </c>
      <c r="BP10" s="401">
        <v>36</v>
      </c>
      <c r="BQ10" s="401">
        <v>43</v>
      </c>
      <c r="BR10" s="401">
        <v>0</v>
      </c>
      <c r="BS10" s="401">
        <v>0</v>
      </c>
      <c r="BT10" s="401">
        <v>4</v>
      </c>
      <c r="BU10" s="401">
        <v>0</v>
      </c>
      <c r="BV10" s="401">
        <v>55</v>
      </c>
      <c r="BW10" s="401">
        <v>52</v>
      </c>
      <c r="BX10" s="401">
        <v>65</v>
      </c>
      <c r="BY10" s="401">
        <v>0</v>
      </c>
      <c r="BZ10" s="538">
        <v>34</v>
      </c>
      <c r="CA10" s="538">
        <v>70</v>
      </c>
      <c r="CB10" s="519">
        <v>28</v>
      </c>
      <c r="CC10" s="519">
        <v>0</v>
      </c>
      <c r="CD10" s="519">
        <v>66</v>
      </c>
      <c r="CE10" s="519">
        <v>39</v>
      </c>
      <c r="CF10" s="519">
        <v>37</v>
      </c>
      <c r="CG10" s="519">
        <v>61</v>
      </c>
      <c r="CH10" s="519">
        <v>41</v>
      </c>
      <c r="CI10" s="519">
        <v>32</v>
      </c>
      <c r="CJ10" s="519">
        <v>51</v>
      </c>
      <c r="CK10" s="519">
        <v>42</v>
      </c>
      <c r="CL10" s="519">
        <v>0</v>
      </c>
      <c r="CM10" s="519">
        <v>62</v>
      </c>
      <c r="CN10" s="519">
        <v>68</v>
      </c>
      <c r="CO10" s="519">
        <v>55</v>
      </c>
      <c r="CP10" s="519">
        <v>48</v>
      </c>
      <c r="CQ10" s="519">
        <v>56</v>
      </c>
      <c r="CR10" s="519">
        <v>62</v>
      </c>
      <c r="CS10" s="440">
        <v>28</v>
      </c>
      <c r="CT10" s="519">
        <v>69</v>
      </c>
      <c r="CU10" s="519">
        <v>60</v>
      </c>
      <c r="CV10" s="440">
        <v>31</v>
      </c>
      <c r="CW10" s="502"/>
      <c r="CX10" s="502"/>
      <c r="CY10" s="502"/>
      <c r="CZ10" s="502"/>
      <c r="DA10" s="555"/>
      <c r="DB10" s="499"/>
      <c r="DC10" s="556"/>
      <c r="DE10" s="498"/>
      <c r="DF10" s="502"/>
      <c r="DG10" s="501"/>
      <c r="DH10" s="498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163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163"/>
      <c r="HI10" s="121"/>
      <c r="HJ10" s="121"/>
      <c r="HK10" s="3"/>
      <c r="HL10" s="117"/>
      <c r="HM10" s="219"/>
      <c r="HN10" s="108"/>
    </row>
    <row r="11" spans="1:235" ht="15.75">
      <c r="A11" s="123" t="s">
        <v>4</v>
      </c>
      <c r="D11" s="85">
        <f t="shared" si="0"/>
        <v>2687</v>
      </c>
      <c r="E11" s="401">
        <v>0</v>
      </c>
      <c r="F11" s="401">
        <v>50</v>
      </c>
      <c r="G11" s="401">
        <v>14</v>
      </c>
      <c r="H11" s="401">
        <v>0</v>
      </c>
      <c r="I11" s="401">
        <v>62</v>
      </c>
      <c r="J11" s="401">
        <v>63</v>
      </c>
      <c r="K11" s="401">
        <v>7</v>
      </c>
      <c r="L11" s="401">
        <v>0</v>
      </c>
      <c r="M11" s="401">
        <v>0</v>
      </c>
      <c r="N11" s="401">
        <v>0</v>
      </c>
      <c r="O11" s="401">
        <v>0</v>
      </c>
      <c r="P11" s="401">
        <v>0</v>
      </c>
      <c r="Q11" s="401">
        <v>42</v>
      </c>
      <c r="R11" s="401">
        <v>6</v>
      </c>
      <c r="S11" s="401">
        <v>0</v>
      </c>
      <c r="T11" s="401">
        <v>0</v>
      </c>
      <c r="U11" s="401">
        <v>0</v>
      </c>
      <c r="V11" s="401">
        <v>62</v>
      </c>
      <c r="W11" s="401">
        <v>67</v>
      </c>
      <c r="X11" s="401">
        <v>33</v>
      </c>
      <c r="Y11" s="401">
        <v>3</v>
      </c>
      <c r="Z11" s="401">
        <v>0</v>
      </c>
      <c r="AA11" s="401">
        <v>64</v>
      </c>
      <c r="AB11" s="401">
        <v>65</v>
      </c>
      <c r="AC11" s="401">
        <v>2</v>
      </c>
      <c r="AD11" s="401">
        <v>14</v>
      </c>
      <c r="AE11" s="401">
        <v>17</v>
      </c>
      <c r="AF11" s="401">
        <v>43</v>
      </c>
      <c r="AG11" s="401">
        <v>54</v>
      </c>
      <c r="AH11" s="401">
        <v>56</v>
      </c>
      <c r="AI11" s="401">
        <v>61</v>
      </c>
      <c r="AJ11" s="401">
        <v>0</v>
      </c>
      <c r="AK11" s="401">
        <v>0</v>
      </c>
      <c r="AL11" s="401">
        <v>57</v>
      </c>
      <c r="AM11" s="401">
        <v>18</v>
      </c>
      <c r="AN11" s="401">
        <v>0</v>
      </c>
      <c r="AO11" s="401">
        <v>9</v>
      </c>
      <c r="AP11" s="401">
        <v>63</v>
      </c>
      <c r="AQ11" s="401">
        <v>0</v>
      </c>
      <c r="AR11" s="401">
        <v>11</v>
      </c>
      <c r="AS11" s="401">
        <v>54</v>
      </c>
      <c r="AT11" s="401">
        <v>7</v>
      </c>
      <c r="AU11" s="401">
        <v>52</v>
      </c>
      <c r="AV11" s="401">
        <v>15</v>
      </c>
      <c r="AW11" s="401">
        <v>0</v>
      </c>
      <c r="AX11" s="401">
        <v>46</v>
      </c>
      <c r="AY11" s="401">
        <v>26</v>
      </c>
      <c r="AZ11" s="401">
        <v>72</v>
      </c>
      <c r="BA11" s="401">
        <v>39</v>
      </c>
      <c r="BB11" s="401">
        <v>72</v>
      </c>
      <c r="BC11" s="401">
        <v>52</v>
      </c>
      <c r="BD11" s="401">
        <v>3</v>
      </c>
      <c r="BE11" s="401">
        <v>68</v>
      </c>
      <c r="BF11" s="401">
        <v>37</v>
      </c>
      <c r="BG11" s="401">
        <v>0</v>
      </c>
      <c r="BH11" s="401">
        <v>20</v>
      </c>
      <c r="BI11" s="401">
        <v>54</v>
      </c>
      <c r="BJ11" s="401">
        <v>0</v>
      </c>
      <c r="BK11" s="401">
        <v>67</v>
      </c>
      <c r="BL11" s="401">
        <v>71</v>
      </c>
      <c r="BM11" s="401">
        <v>39</v>
      </c>
      <c r="BN11" s="401">
        <v>69</v>
      </c>
      <c r="BO11" s="401">
        <v>0</v>
      </c>
      <c r="BP11" s="401">
        <v>0</v>
      </c>
      <c r="BQ11" s="401">
        <v>50</v>
      </c>
      <c r="BR11" s="401">
        <v>0</v>
      </c>
      <c r="BS11" s="401">
        <v>65</v>
      </c>
      <c r="BT11" s="401">
        <v>2</v>
      </c>
      <c r="BU11" s="401">
        <v>0</v>
      </c>
      <c r="BV11" s="401">
        <v>0</v>
      </c>
      <c r="BW11" s="401">
        <v>0</v>
      </c>
      <c r="BX11" s="401">
        <v>70</v>
      </c>
      <c r="BY11" s="401">
        <v>0</v>
      </c>
      <c r="BZ11" s="538">
        <v>0</v>
      </c>
      <c r="CA11" s="538">
        <v>71</v>
      </c>
      <c r="CB11" s="519">
        <v>6</v>
      </c>
      <c r="CC11" s="519">
        <v>0</v>
      </c>
      <c r="CD11" s="519">
        <v>17</v>
      </c>
      <c r="CE11" s="519">
        <v>40</v>
      </c>
      <c r="CF11" s="519">
        <v>72</v>
      </c>
      <c r="CG11" s="519">
        <v>29</v>
      </c>
      <c r="CH11" s="519">
        <v>31</v>
      </c>
      <c r="CI11" s="519">
        <v>23</v>
      </c>
      <c r="CJ11" s="519">
        <v>48</v>
      </c>
      <c r="CK11" s="519">
        <v>65</v>
      </c>
      <c r="CL11" s="519">
        <v>0</v>
      </c>
      <c r="CM11" s="519">
        <v>30</v>
      </c>
      <c r="CN11" s="519">
        <v>37</v>
      </c>
      <c r="CO11" s="519">
        <v>65</v>
      </c>
      <c r="CP11" s="519">
        <v>6</v>
      </c>
      <c r="CQ11" s="519">
        <v>44</v>
      </c>
      <c r="CR11" s="519">
        <v>29</v>
      </c>
      <c r="CS11" s="440">
        <v>31</v>
      </c>
      <c r="CT11" s="519">
        <v>4</v>
      </c>
      <c r="CU11" s="519">
        <v>26</v>
      </c>
      <c r="CV11" s="440">
        <v>20</v>
      </c>
      <c r="CW11" s="462"/>
      <c r="CX11" s="462"/>
      <c r="CY11" s="462"/>
      <c r="CZ11" s="502"/>
      <c r="DA11" s="555"/>
      <c r="DB11" s="499"/>
      <c r="DC11" s="556"/>
      <c r="DE11" s="498"/>
      <c r="DF11" s="502"/>
      <c r="DG11" s="501"/>
      <c r="DH11" s="498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163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163"/>
      <c r="HI11" s="121"/>
      <c r="HJ11" s="121"/>
      <c r="HK11" s="3"/>
      <c r="HL11" s="117"/>
      <c r="HM11" s="218"/>
      <c r="HN11" s="108"/>
    </row>
    <row r="12" spans="1:235" ht="15.75">
      <c r="A12" s="123" t="s">
        <v>1045</v>
      </c>
      <c r="D12" s="85">
        <f t="shared" si="0"/>
        <v>2529</v>
      </c>
      <c r="E12" s="401">
        <v>0</v>
      </c>
      <c r="F12" s="401">
        <v>39</v>
      </c>
      <c r="G12" s="401">
        <v>25</v>
      </c>
      <c r="H12" s="401">
        <v>0</v>
      </c>
      <c r="I12" s="401">
        <v>40</v>
      </c>
      <c r="J12" s="401">
        <v>42</v>
      </c>
      <c r="K12" s="401">
        <v>62</v>
      </c>
      <c r="L12" s="401">
        <v>0</v>
      </c>
      <c r="M12" s="401">
        <v>67</v>
      </c>
      <c r="N12" s="401">
        <v>7</v>
      </c>
      <c r="O12" s="401">
        <v>34</v>
      </c>
      <c r="P12" s="401">
        <v>32</v>
      </c>
      <c r="Q12" s="401">
        <v>69</v>
      </c>
      <c r="R12" s="401">
        <v>13</v>
      </c>
      <c r="S12" s="401">
        <v>50</v>
      </c>
      <c r="T12" s="401">
        <v>0</v>
      </c>
      <c r="U12" s="401">
        <v>54</v>
      </c>
      <c r="V12" s="401">
        <v>60</v>
      </c>
      <c r="W12" s="401">
        <v>29</v>
      </c>
      <c r="X12" s="401">
        <v>24</v>
      </c>
      <c r="Y12" s="401">
        <v>27</v>
      </c>
      <c r="Z12" s="401">
        <v>0</v>
      </c>
      <c r="AA12" s="401">
        <v>10</v>
      </c>
      <c r="AB12" s="401">
        <v>59</v>
      </c>
      <c r="AC12" s="401">
        <v>19</v>
      </c>
      <c r="AD12" s="401">
        <v>23</v>
      </c>
      <c r="AE12" s="401">
        <v>40</v>
      </c>
      <c r="AF12" s="401">
        <v>28</v>
      </c>
      <c r="AG12" s="401">
        <v>29</v>
      </c>
      <c r="AH12" s="401">
        <v>70</v>
      </c>
      <c r="AI12" s="401">
        <v>0</v>
      </c>
      <c r="AJ12" s="401">
        <v>72</v>
      </c>
      <c r="AK12" s="401">
        <v>0</v>
      </c>
      <c r="AL12" s="401">
        <v>70</v>
      </c>
      <c r="AM12" s="401">
        <v>48</v>
      </c>
      <c r="AN12" s="401">
        <v>0</v>
      </c>
      <c r="AO12" s="401">
        <v>6</v>
      </c>
      <c r="AP12" s="401">
        <v>32</v>
      </c>
      <c r="AQ12" s="401">
        <v>68</v>
      </c>
      <c r="AR12" s="401">
        <v>69</v>
      </c>
      <c r="AS12" s="401">
        <v>0</v>
      </c>
      <c r="AT12" s="401">
        <v>22</v>
      </c>
      <c r="AU12" s="401">
        <v>19</v>
      </c>
      <c r="AV12" s="401">
        <v>23</v>
      </c>
      <c r="AW12" s="401">
        <v>40</v>
      </c>
      <c r="AX12" s="401">
        <v>11</v>
      </c>
      <c r="AY12" s="401">
        <v>51</v>
      </c>
      <c r="AZ12" s="401">
        <v>38</v>
      </c>
      <c r="BA12" s="401">
        <v>0</v>
      </c>
      <c r="BB12" s="401">
        <v>71</v>
      </c>
      <c r="BC12" s="401">
        <v>23</v>
      </c>
      <c r="BD12" s="401">
        <v>25</v>
      </c>
      <c r="BE12" s="401">
        <v>41</v>
      </c>
      <c r="BF12" s="401">
        <v>0</v>
      </c>
      <c r="BG12" s="401">
        <v>47</v>
      </c>
      <c r="BH12" s="401">
        <v>17</v>
      </c>
      <c r="BI12" s="401">
        <v>23</v>
      </c>
      <c r="BJ12" s="401">
        <v>44</v>
      </c>
      <c r="BK12" s="401">
        <v>16</v>
      </c>
      <c r="BL12" s="401">
        <v>0</v>
      </c>
      <c r="BM12" s="401">
        <v>0</v>
      </c>
      <c r="BN12" s="401">
        <v>0</v>
      </c>
      <c r="BO12" s="401">
        <v>0</v>
      </c>
      <c r="BP12" s="401">
        <v>0</v>
      </c>
      <c r="BQ12" s="401">
        <v>55</v>
      </c>
      <c r="BR12" s="401">
        <v>0</v>
      </c>
      <c r="BS12" s="401">
        <v>0</v>
      </c>
      <c r="BT12" s="401">
        <v>54</v>
      </c>
      <c r="BU12" s="401">
        <v>0</v>
      </c>
      <c r="BV12" s="401">
        <v>0</v>
      </c>
      <c r="BW12" s="401">
        <v>0</v>
      </c>
      <c r="BX12" s="401">
        <v>0</v>
      </c>
      <c r="BY12" s="401">
        <v>43</v>
      </c>
      <c r="BZ12" s="538">
        <v>33</v>
      </c>
      <c r="CA12" s="538">
        <v>41</v>
      </c>
      <c r="CB12" s="519">
        <v>2</v>
      </c>
      <c r="CC12" s="519">
        <v>42</v>
      </c>
      <c r="CD12" s="519">
        <v>43</v>
      </c>
      <c r="CE12" s="519">
        <v>0</v>
      </c>
      <c r="CF12" s="519">
        <v>25</v>
      </c>
      <c r="CG12" s="519">
        <v>28</v>
      </c>
      <c r="CH12" s="519">
        <v>18</v>
      </c>
      <c r="CI12" s="519">
        <v>1</v>
      </c>
      <c r="CJ12" s="519">
        <v>0</v>
      </c>
      <c r="CK12" s="519">
        <v>51</v>
      </c>
      <c r="CL12" s="519">
        <v>0</v>
      </c>
      <c r="CM12" s="519">
        <v>46</v>
      </c>
      <c r="CN12" s="519">
        <v>12</v>
      </c>
      <c r="CO12" s="519">
        <v>0</v>
      </c>
      <c r="CP12" s="519">
        <v>56</v>
      </c>
      <c r="CQ12" s="519">
        <v>27</v>
      </c>
      <c r="CR12" s="519">
        <v>65</v>
      </c>
      <c r="CS12" s="440">
        <v>31</v>
      </c>
      <c r="CT12" s="519">
        <v>15</v>
      </c>
      <c r="CU12" s="519">
        <v>11</v>
      </c>
      <c r="CV12" s="440">
        <v>2</v>
      </c>
      <c r="CW12" s="502"/>
      <c r="CX12" s="502"/>
      <c r="CY12" s="502"/>
      <c r="CZ12" s="502"/>
      <c r="DA12" s="555"/>
      <c r="DB12" s="499"/>
      <c r="DC12" s="556"/>
      <c r="DE12" s="498"/>
      <c r="DF12" s="502"/>
      <c r="DG12" s="501"/>
      <c r="DH12" s="498"/>
      <c r="EJ12" s="121"/>
      <c r="EK12" s="11"/>
      <c r="EL12" s="11"/>
      <c r="EM12" s="218"/>
      <c r="EN12" s="28"/>
      <c r="EO12" s="28"/>
      <c r="HI12" s="121"/>
      <c r="HJ12" s="121"/>
      <c r="HK12" s="3"/>
      <c r="HL12" s="117"/>
      <c r="HM12" s="219"/>
      <c r="HN12" s="108"/>
    </row>
    <row r="13" spans="1:235" ht="15.75">
      <c r="A13" s="123" t="s">
        <v>6</v>
      </c>
      <c r="D13" s="85">
        <f t="shared" si="0"/>
        <v>2448</v>
      </c>
      <c r="E13" s="401">
        <v>0</v>
      </c>
      <c r="F13" s="401">
        <v>28</v>
      </c>
      <c r="G13" s="401">
        <v>48</v>
      </c>
      <c r="H13" s="401">
        <v>45</v>
      </c>
      <c r="I13" s="401">
        <v>41</v>
      </c>
      <c r="J13" s="401">
        <v>20</v>
      </c>
      <c r="K13" s="401">
        <v>53</v>
      </c>
      <c r="L13" s="401">
        <v>54</v>
      </c>
      <c r="M13" s="401">
        <v>0</v>
      </c>
      <c r="N13" s="401">
        <v>5</v>
      </c>
      <c r="O13" s="401">
        <v>0</v>
      </c>
      <c r="P13" s="401">
        <v>41</v>
      </c>
      <c r="Q13" s="401">
        <v>10</v>
      </c>
      <c r="R13" s="401">
        <v>71</v>
      </c>
      <c r="S13" s="401">
        <v>0</v>
      </c>
      <c r="T13" s="401">
        <v>0</v>
      </c>
      <c r="U13" s="401">
        <v>0</v>
      </c>
      <c r="V13" s="401">
        <v>0</v>
      </c>
      <c r="W13" s="401">
        <v>49</v>
      </c>
      <c r="X13" s="401">
        <v>6</v>
      </c>
      <c r="Y13" s="401">
        <v>4</v>
      </c>
      <c r="Z13" s="401">
        <v>0</v>
      </c>
      <c r="AA13" s="401">
        <v>10</v>
      </c>
      <c r="AB13" s="401">
        <v>66</v>
      </c>
      <c r="AC13" s="401">
        <v>5</v>
      </c>
      <c r="AD13" s="401">
        <v>63</v>
      </c>
      <c r="AE13" s="401">
        <v>19</v>
      </c>
      <c r="AF13" s="401">
        <v>0</v>
      </c>
      <c r="AG13" s="401">
        <v>0</v>
      </c>
      <c r="AH13" s="401">
        <v>35</v>
      </c>
      <c r="AI13" s="401">
        <v>59</v>
      </c>
      <c r="AJ13" s="401">
        <v>0</v>
      </c>
      <c r="AK13" s="401">
        <v>49</v>
      </c>
      <c r="AL13" s="401">
        <v>0</v>
      </c>
      <c r="AM13" s="401">
        <v>34</v>
      </c>
      <c r="AN13" s="401">
        <v>58</v>
      </c>
      <c r="AO13" s="401">
        <v>39</v>
      </c>
      <c r="AP13" s="401">
        <v>42</v>
      </c>
      <c r="AQ13" s="401">
        <v>0</v>
      </c>
      <c r="AR13" s="401">
        <v>1</v>
      </c>
      <c r="AS13" s="401">
        <v>0</v>
      </c>
      <c r="AT13" s="401">
        <v>48</v>
      </c>
      <c r="AU13" s="401">
        <v>29</v>
      </c>
      <c r="AV13" s="401">
        <v>10</v>
      </c>
      <c r="AW13" s="401">
        <v>0</v>
      </c>
      <c r="AX13" s="401">
        <v>8</v>
      </c>
      <c r="AY13" s="401">
        <v>29</v>
      </c>
      <c r="AZ13" s="401">
        <v>31</v>
      </c>
      <c r="BA13" s="401">
        <v>0</v>
      </c>
      <c r="BB13" s="401">
        <v>45</v>
      </c>
      <c r="BC13" s="401">
        <v>29</v>
      </c>
      <c r="BD13" s="401">
        <v>69</v>
      </c>
      <c r="BE13" s="401">
        <v>39</v>
      </c>
      <c r="BF13" s="401">
        <v>0</v>
      </c>
      <c r="BG13" s="401">
        <v>0</v>
      </c>
      <c r="BH13" s="401">
        <v>67</v>
      </c>
      <c r="BI13" s="401">
        <v>21</v>
      </c>
      <c r="BJ13" s="401">
        <v>70</v>
      </c>
      <c r="BK13" s="401">
        <v>51</v>
      </c>
      <c r="BL13" s="401">
        <v>63</v>
      </c>
      <c r="BM13" s="401">
        <v>18</v>
      </c>
      <c r="BN13" s="401">
        <v>0</v>
      </c>
      <c r="BO13" s="401">
        <v>0</v>
      </c>
      <c r="BP13" s="401">
        <v>0</v>
      </c>
      <c r="BQ13" s="401">
        <v>0</v>
      </c>
      <c r="BR13" s="401">
        <v>0</v>
      </c>
      <c r="BS13" s="401">
        <v>0</v>
      </c>
      <c r="BT13" s="401">
        <v>19</v>
      </c>
      <c r="BU13" s="401">
        <v>0</v>
      </c>
      <c r="BV13" s="401">
        <v>0</v>
      </c>
      <c r="BW13" s="401">
        <v>0</v>
      </c>
      <c r="BX13" s="401">
        <v>0</v>
      </c>
      <c r="BY13" s="401">
        <v>40</v>
      </c>
      <c r="BZ13" s="538">
        <v>0</v>
      </c>
      <c r="CA13" s="538">
        <v>50</v>
      </c>
      <c r="CB13" s="519">
        <v>36</v>
      </c>
      <c r="CC13" s="519">
        <v>0</v>
      </c>
      <c r="CD13" s="519">
        <v>7</v>
      </c>
      <c r="CE13" s="519">
        <v>38</v>
      </c>
      <c r="CF13" s="519">
        <v>40</v>
      </c>
      <c r="CG13" s="519">
        <v>38</v>
      </c>
      <c r="CH13" s="519">
        <v>48</v>
      </c>
      <c r="CI13" s="519">
        <v>69</v>
      </c>
      <c r="CJ13" s="519">
        <v>69</v>
      </c>
      <c r="CK13" s="519">
        <v>35</v>
      </c>
      <c r="CL13" s="519">
        <v>0</v>
      </c>
      <c r="CM13" s="519">
        <v>0</v>
      </c>
      <c r="CN13" s="519">
        <v>61</v>
      </c>
      <c r="CO13" s="519">
        <v>58</v>
      </c>
      <c r="CP13" s="519">
        <v>30</v>
      </c>
      <c r="CQ13" s="519">
        <v>43</v>
      </c>
      <c r="CR13" s="519">
        <v>33</v>
      </c>
      <c r="CS13" s="440">
        <v>11</v>
      </c>
      <c r="CT13" s="519">
        <v>17</v>
      </c>
      <c r="CU13" s="519">
        <v>59</v>
      </c>
      <c r="CV13" s="440">
        <v>65</v>
      </c>
      <c r="CW13" s="462"/>
      <c r="CX13" s="462"/>
      <c r="CY13" s="462"/>
      <c r="CZ13" s="502"/>
      <c r="DA13" s="555"/>
      <c r="DB13" s="499"/>
      <c r="DC13" s="556"/>
      <c r="DE13" s="498"/>
      <c r="DF13" s="502"/>
      <c r="DG13" s="501"/>
      <c r="DH13" s="498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163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163"/>
      <c r="HI13" s="121"/>
      <c r="HJ13" s="121"/>
      <c r="HK13" s="3"/>
      <c r="HL13" s="117"/>
      <c r="HM13" s="219"/>
      <c r="HN13" s="108"/>
    </row>
    <row r="14" spans="1:235" ht="15.75">
      <c r="A14" s="123" t="s">
        <v>155</v>
      </c>
      <c r="D14" s="85">
        <f t="shared" si="0"/>
        <v>2820</v>
      </c>
      <c r="E14" s="401">
        <v>0</v>
      </c>
      <c r="F14" s="401">
        <v>6</v>
      </c>
      <c r="G14" s="401">
        <v>19</v>
      </c>
      <c r="H14" s="401">
        <v>21</v>
      </c>
      <c r="I14" s="401">
        <v>0</v>
      </c>
      <c r="J14" s="401">
        <v>0</v>
      </c>
      <c r="K14" s="401">
        <v>28</v>
      </c>
      <c r="L14" s="401">
        <v>0</v>
      </c>
      <c r="M14" s="401">
        <v>48</v>
      </c>
      <c r="N14" s="401">
        <v>19</v>
      </c>
      <c r="O14" s="401">
        <v>49</v>
      </c>
      <c r="P14" s="401">
        <v>0</v>
      </c>
      <c r="Q14" s="401">
        <v>31</v>
      </c>
      <c r="R14" s="401">
        <v>39</v>
      </c>
      <c r="S14" s="401">
        <v>58</v>
      </c>
      <c r="T14" s="401">
        <v>0</v>
      </c>
      <c r="U14" s="401">
        <v>0</v>
      </c>
      <c r="V14" s="401">
        <v>49</v>
      </c>
      <c r="W14" s="401">
        <v>54</v>
      </c>
      <c r="X14" s="401">
        <v>66</v>
      </c>
      <c r="Y14" s="401">
        <v>56</v>
      </c>
      <c r="Z14" s="401">
        <v>53</v>
      </c>
      <c r="AA14" s="401">
        <v>68</v>
      </c>
      <c r="AB14" s="401">
        <v>58</v>
      </c>
      <c r="AC14" s="401">
        <v>16</v>
      </c>
      <c r="AD14" s="401">
        <v>19</v>
      </c>
      <c r="AE14" s="401">
        <v>70</v>
      </c>
      <c r="AF14" s="401">
        <v>27</v>
      </c>
      <c r="AG14" s="401">
        <v>18</v>
      </c>
      <c r="AH14" s="401">
        <v>72</v>
      </c>
      <c r="AI14" s="401">
        <v>0</v>
      </c>
      <c r="AJ14" s="401">
        <v>0</v>
      </c>
      <c r="AK14" s="401">
        <v>49</v>
      </c>
      <c r="AL14" s="401">
        <v>0</v>
      </c>
      <c r="AM14" s="401">
        <v>53</v>
      </c>
      <c r="AN14" s="401">
        <v>0</v>
      </c>
      <c r="AO14" s="401">
        <v>27</v>
      </c>
      <c r="AP14" s="401">
        <v>11</v>
      </c>
      <c r="AQ14" s="401">
        <v>61</v>
      </c>
      <c r="AR14" s="401">
        <v>30</v>
      </c>
      <c r="AS14" s="401">
        <v>0</v>
      </c>
      <c r="AT14" s="401">
        <v>8</v>
      </c>
      <c r="AU14" s="401">
        <v>45</v>
      </c>
      <c r="AV14" s="401">
        <v>12</v>
      </c>
      <c r="AW14" s="401">
        <v>30</v>
      </c>
      <c r="AX14" s="401">
        <v>45</v>
      </c>
      <c r="AY14" s="401">
        <v>5</v>
      </c>
      <c r="AZ14" s="401">
        <v>28</v>
      </c>
      <c r="BA14" s="401">
        <v>52</v>
      </c>
      <c r="BB14" s="401">
        <v>9</v>
      </c>
      <c r="BC14" s="401">
        <v>38</v>
      </c>
      <c r="BD14" s="401">
        <v>7</v>
      </c>
      <c r="BE14" s="401">
        <v>0</v>
      </c>
      <c r="BF14" s="401">
        <v>34</v>
      </c>
      <c r="BG14" s="401">
        <v>0</v>
      </c>
      <c r="BH14" s="401">
        <v>26</v>
      </c>
      <c r="BI14" s="401">
        <v>0</v>
      </c>
      <c r="BJ14" s="401">
        <v>0</v>
      </c>
      <c r="BK14" s="401">
        <v>24</v>
      </c>
      <c r="BL14" s="401">
        <v>67</v>
      </c>
      <c r="BM14" s="401">
        <v>55</v>
      </c>
      <c r="BN14" s="401">
        <v>46</v>
      </c>
      <c r="BO14" s="401">
        <v>0</v>
      </c>
      <c r="BP14" s="401">
        <v>60</v>
      </c>
      <c r="BQ14" s="401">
        <v>0</v>
      </c>
      <c r="BR14" s="401">
        <v>0</v>
      </c>
      <c r="BS14" s="401">
        <v>0</v>
      </c>
      <c r="BT14" s="401">
        <v>7</v>
      </c>
      <c r="BU14" s="401">
        <v>71</v>
      </c>
      <c r="BV14" s="401">
        <v>58</v>
      </c>
      <c r="BW14" s="401">
        <v>54</v>
      </c>
      <c r="BX14" s="401">
        <v>0</v>
      </c>
      <c r="BY14" s="401">
        <v>53</v>
      </c>
      <c r="BZ14" s="538">
        <v>61</v>
      </c>
      <c r="CA14" s="538">
        <v>46</v>
      </c>
      <c r="CB14" s="519">
        <v>63</v>
      </c>
      <c r="CC14" s="519">
        <v>50</v>
      </c>
      <c r="CD14" s="519">
        <v>10</v>
      </c>
      <c r="CE14" s="519">
        <v>50</v>
      </c>
      <c r="CF14" s="519">
        <v>18</v>
      </c>
      <c r="CG14" s="519">
        <v>44</v>
      </c>
      <c r="CH14" s="519">
        <v>22</v>
      </c>
      <c r="CI14" s="519">
        <v>67</v>
      </c>
      <c r="CJ14" s="519">
        <v>0</v>
      </c>
      <c r="CK14" s="519">
        <v>23</v>
      </c>
      <c r="CL14" s="519">
        <v>0</v>
      </c>
      <c r="CM14" s="519">
        <v>26</v>
      </c>
      <c r="CN14" s="519">
        <v>21</v>
      </c>
      <c r="CO14" s="519">
        <v>67</v>
      </c>
      <c r="CP14" s="519">
        <v>17</v>
      </c>
      <c r="CQ14" s="519">
        <v>62</v>
      </c>
      <c r="CR14" s="519">
        <v>39</v>
      </c>
      <c r="CS14" s="440">
        <v>10</v>
      </c>
      <c r="CT14" s="519">
        <v>24</v>
      </c>
      <c r="CU14" s="519">
        <v>22</v>
      </c>
      <c r="CV14" s="440">
        <v>69</v>
      </c>
      <c r="CW14" s="502"/>
      <c r="CX14" s="502"/>
      <c r="CY14" s="502"/>
      <c r="CZ14" s="502"/>
      <c r="DA14" s="555"/>
      <c r="DB14" s="499"/>
      <c r="DC14" s="556"/>
      <c r="DE14" s="498"/>
      <c r="DF14" s="502"/>
      <c r="DG14" s="501"/>
      <c r="DH14" s="498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163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163"/>
      <c r="HI14" s="121"/>
      <c r="HJ14" s="121"/>
      <c r="HK14" s="11"/>
      <c r="HL14" s="117"/>
      <c r="HM14" s="219"/>
      <c r="HN14" s="108"/>
    </row>
    <row r="15" spans="1:235" ht="15.75">
      <c r="A15" s="123" t="s">
        <v>9</v>
      </c>
      <c r="D15" s="85">
        <f t="shared" si="0"/>
        <v>3156</v>
      </c>
      <c r="E15" s="401">
        <v>0</v>
      </c>
      <c r="F15" s="401">
        <v>27</v>
      </c>
      <c r="G15" s="401">
        <v>29</v>
      </c>
      <c r="H15" s="401">
        <v>59</v>
      </c>
      <c r="I15" s="401">
        <v>71</v>
      </c>
      <c r="J15" s="401">
        <v>59</v>
      </c>
      <c r="K15" s="401">
        <v>5</v>
      </c>
      <c r="L15" s="401">
        <v>61</v>
      </c>
      <c r="M15" s="401">
        <v>54</v>
      </c>
      <c r="N15" s="401">
        <v>31</v>
      </c>
      <c r="O15" s="401">
        <v>0</v>
      </c>
      <c r="P15" s="401">
        <v>0</v>
      </c>
      <c r="Q15" s="401">
        <v>18</v>
      </c>
      <c r="R15" s="401">
        <v>62</v>
      </c>
      <c r="S15" s="401">
        <v>0</v>
      </c>
      <c r="T15" s="401">
        <v>0</v>
      </c>
      <c r="U15" s="401">
        <v>0</v>
      </c>
      <c r="V15" s="401">
        <v>0</v>
      </c>
      <c r="W15" s="401">
        <v>57</v>
      </c>
      <c r="X15" s="401">
        <v>55</v>
      </c>
      <c r="Y15" s="401">
        <v>50</v>
      </c>
      <c r="Z15" s="401">
        <v>51</v>
      </c>
      <c r="AA15" s="401">
        <v>65</v>
      </c>
      <c r="AB15" s="401">
        <v>49</v>
      </c>
      <c r="AC15" s="401">
        <v>35</v>
      </c>
      <c r="AD15" s="401">
        <v>48</v>
      </c>
      <c r="AE15" s="401">
        <v>21</v>
      </c>
      <c r="AF15" s="401">
        <v>47</v>
      </c>
      <c r="AG15" s="401">
        <v>50</v>
      </c>
      <c r="AH15" s="401">
        <v>22</v>
      </c>
      <c r="AI15" s="401">
        <v>0</v>
      </c>
      <c r="AJ15" s="401">
        <v>65</v>
      </c>
      <c r="AK15" s="401">
        <v>64</v>
      </c>
      <c r="AL15" s="401">
        <v>0</v>
      </c>
      <c r="AM15" s="401">
        <v>60</v>
      </c>
      <c r="AN15" s="401">
        <v>62</v>
      </c>
      <c r="AO15" s="401">
        <v>67</v>
      </c>
      <c r="AP15" s="401">
        <v>14</v>
      </c>
      <c r="AQ15" s="401">
        <v>0</v>
      </c>
      <c r="AR15" s="401">
        <v>29</v>
      </c>
      <c r="AS15" s="401">
        <v>27</v>
      </c>
      <c r="AT15" s="401">
        <v>2</v>
      </c>
      <c r="AU15" s="401">
        <v>24</v>
      </c>
      <c r="AV15" s="401">
        <v>7</v>
      </c>
      <c r="AW15" s="401">
        <v>53</v>
      </c>
      <c r="AX15" s="401">
        <v>58</v>
      </c>
      <c r="AY15" s="401">
        <v>53</v>
      </c>
      <c r="AZ15" s="401">
        <v>20</v>
      </c>
      <c r="BA15" s="401">
        <v>50</v>
      </c>
      <c r="BB15" s="401">
        <v>4</v>
      </c>
      <c r="BC15" s="401">
        <v>62</v>
      </c>
      <c r="BD15" s="401">
        <v>18</v>
      </c>
      <c r="BE15" s="401">
        <v>0</v>
      </c>
      <c r="BF15" s="401">
        <v>42</v>
      </c>
      <c r="BG15" s="401">
        <v>0</v>
      </c>
      <c r="BH15" s="401">
        <v>39</v>
      </c>
      <c r="BI15" s="401">
        <v>37</v>
      </c>
      <c r="BJ15" s="401">
        <v>50</v>
      </c>
      <c r="BK15" s="401">
        <v>54</v>
      </c>
      <c r="BL15" s="401">
        <v>0</v>
      </c>
      <c r="BM15" s="401">
        <v>59</v>
      </c>
      <c r="BN15" s="401">
        <v>50</v>
      </c>
      <c r="BO15" s="401">
        <v>0</v>
      </c>
      <c r="BP15" s="401">
        <v>58</v>
      </c>
      <c r="BQ15" s="401">
        <v>55</v>
      </c>
      <c r="BR15" s="401">
        <v>0</v>
      </c>
      <c r="BS15" s="401">
        <v>0</v>
      </c>
      <c r="BT15" s="401">
        <v>35</v>
      </c>
      <c r="BU15" s="401">
        <v>27</v>
      </c>
      <c r="BV15" s="401">
        <v>72</v>
      </c>
      <c r="BW15" s="401">
        <v>0</v>
      </c>
      <c r="BX15" s="401">
        <v>0</v>
      </c>
      <c r="BY15" s="401">
        <v>0</v>
      </c>
      <c r="BZ15" s="538">
        <v>25</v>
      </c>
      <c r="CA15" s="538">
        <v>68</v>
      </c>
      <c r="CB15" s="519">
        <v>56</v>
      </c>
      <c r="CC15" s="519">
        <v>0</v>
      </c>
      <c r="CD15" s="519">
        <v>6</v>
      </c>
      <c r="CE15" s="519">
        <v>0</v>
      </c>
      <c r="CF15" s="519">
        <v>41</v>
      </c>
      <c r="CG15" s="519">
        <v>62</v>
      </c>
      <c r="CH15" s="519">
        <v>64</v>
      </c>
      <c r="CI15" s="519">
        <v>55</v>
      </c>
      <c r="CJ15" s="519">
        <v>53</v>
      </c>
      <c r="CK15" s="519">
        <v>66</v>
      </c>
      <c r="CL15" s="519">
        <v>0</v>
      </c>
      <c r="CM15" s="519">
        <v>64</v>
      </c>
      <c r="CN15" s="519">
        <v>24</v>
      </c>
      <c r="CO15" s="519">
        <v>0</v>
      </c>
      <c r="CP15" s="519">
        <v>33</v>
      </c>
      <c r="CQ15" s="519">
        <v>29</v>
      </c>
      <c r="CR15" s="519">
        <v>61</v>
      </c>
      <c r="CS15" s="440">
        <v>2</v>
      </c>
      <c r="CT15" s="519">
        <v>14</v>
      </c>
      <c r="CU15" s="519">
        <v>43</v>
      </c>
      <c r="CV15" s="440">
        <v>47</v>
      </c>
      <c r="CW15" s="462"/>
      <c r="CX15" s="462"/>
      <c r="CY15" s="462"/>
      <c r="CZ15" s="502"/>
      <c r="DA15" s="555"/>
      <c r="DB15" s="499"/>
      <c r="DC15" s="556"/>
      <c r="DE15" s="498"/>
      <c r="DF15" s="502"/>
      <c r="DG15" s="501"/>
      <c r="DH15" s="498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163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163"/>
      <c r="HI15" s="121"/>
      <c r="HJ15" s="121"/>
      <c r="HK15" s="3"/>
      <c r="HL15" s="117"/>
      <c r="HM15" s="219"/>
      <c r="HN15" s="108"/>
    </row>
    <row r="16" spans="1:235" ht="15.75">
      <c r="A16" s="123" t="s">
        <v>11</v>
      </c>
      <c r="D16" s="85">
        <f t="shared" si="0"/>
        <v>2937</v>
      </c>
      <c r="E16" s="401">
        <v>0</v>
      </c>
      <c r="F16" s="401">
        <v>33</v>
      </c>
      <c r="G16" s="401">
        <v>18</v>
      </c>
      <c r="H16" s="401">
        <v>32</v>
      </c>
      <c r="I16" s="401">
        <v>63</v>
      </c>
      <c r="J16" s="401">
        <v>65</v>
      </c>
      <c r="K16" s="401">
        <v>19</v>
      </c>
      <c r="L16" s="401">
        <v>35</v>
      </c>
      <c r="M16" s="401">
        <v>0</v>
      </c>
      <c r="N16" s="401">
        <v>56</v>
      </c>
      <c r="O16" s="401">
        <v>0</v>
      </c>
      <c r="P16" s="401">
        <v>0</v>
      </c>
      <c r="Q16" s="401">
        <v>40</v>
      </c>
      <c r="R16" s="401">
        <v>19</v>
      </c>
      <c r="S16" s="401">
        <v>45</v>
      </c>
      <c r="T16" s="401">
        <v>0</v>
      </c>
      <c r="U16" s="401">
        <v>0</v>
      </c>
      <c r="V16" s="401">
        <v>66</v>
      </c>
      <c r="W16" s="401">
        <v>27</v>
      </c>
      <c r="X16" s="401">
        <v>69</v>
      </c>
      <c r="Y16" s="401">
        <v>63</v>
      </c>
      <c r="Z16" s="401">
        <v>0</v>
      </c>
      <c r="AA16" s="401">
        <v>44</v>
      </c>
      <c r="AB16" s="401">
        <v>37</v>
      </c>
      <c r="AC16" s="401">
        <v>50</v>
      </c>
      <c r="AD16" s="401">
        <v>57</v>
      </c>
      <c r="AE16" s="401">
        <v>60</v>
      </c>
      <c r="AF16" s="401">
        <v>34</v>
      </c>
      <c r="AG16" s="401">
        <v>55</v>
      </c>
      <c r="AH16" s="401">
        <v>61</v>
      </c>
      <c r="AI16" s="401">
        <v>0</v>
      </c>
      <c r="AJ16" s="401">
        <v>53</v>
      </c>
      <c r="AK16" s="401">
        <v>0</v>
      </c>
      <c r="AL16" s="401">
        <v>56</v>
      </c>
      <c r="AM16" s="401">
        <v>71</v>
      </c>
      <c r="AN16" s="401">
        <v>41</v>
      </c>
      <c r="AO16" s="401">
        <v>25</v>
      </c>
      <c r="AP16" s="401">
        <v>27</v>
      </c>
      <c r="AQ16" s="401">
        <v>53</v>
      </c>
      <c r="AR16" s="401">
        <v>53</v>
      </c>
      <c r="AS16" s="401">
        <v>59</v>
      </c>
      <c r="AT16" s="401">
        <v>9</v>
      </c>
      <c r="AU16" s="401">
        <v>71</v>
      </c>
      <c r="AV16" s="401">
        <v>51</v>
      </c>
      <c r="AW16" s="401">
        <v>0</v>
      </c>
      <c r="AX16" s="401">
        <v>1</v>
      </c>
      <c r="AY16" s="401">
        <v>69</v>
      </c>
      <c r="AZ16" s="401">
        <v>46</v>
      </c>
      <c r="BA16" s="401">
        <v>33</v>
      </c>
      <c r="BB16" s="401">
        <v>46</v>
      </c>
      <c r="BC16" s="401">
        <v>60</v>
      </c>
      <c r="BD16" s="401">
        <v>0</v>
      </c>
      <c r="BE16" s="401">
        <v>67</v>
      </c>
      <c r="BF16" s="401">
        <v>34</v>
      </c>
      <c r="BG16" s="401">
        <v>0</v>
      </c>
      <c r="BH16" s="401">
        <v>27</v>
      </c>
      <c r="BI16" s="401">
        <v>68</v>
      </c>
      <c r="BJ16" s="401">
        <v>0</v>
      </c>
      <c r="BK16" s="401">
        <v>13</v>
      </c>
      <c r="BL16" s="401">
        <v>0</v>
      </c>
      <c r="BM16" s="401">
        <v>29</v>
      </c>
      <c r="BN16" s="401">
        <v>0</v>
      </c>
      <c r="BO16" s="401">
        <v>0</v>
      </c>
      <c r="BP16" s="401">
        <v>55</v>
      </c>
      <c r="BQ16" s="401">
        <v>0</v>
      </c>
      <c r="BR16" s="401">
        <v>0</v>
      </c>
      <c r="BS16" s="401">
        <v>0</v>
      </c>
      <c r="BT16" s="401">
        <v>72</v>
      </c>
      <c r="BU16" s="401">
        <v>0</v>
      </c>
      <c r="BV16" s="401">
        <v>0</v>
      </c>
      <c r="BW16" s="401">
        <v>0</v>
      </c>
      <c r="BX16" s="401">
        <v>0</v>
      </c>
      <c r="BY16" s="401">
        <v>0</v>
      </c>
      <c r="BZ16" s="538">
        <v>72</v>
      </c>
      <c r="CA16" s="538">
        <v>66</v>
      </c>
      <c r="CB16" s="519">
        <v>15</v>
      </c>
      <c r="CC16" s="519">
        <v>40</v>
      </c>
      <c r="CD16" s="519">
        <v>68</v>
      </c>
      <c r="CE16" s="519">
        <v>0</v>
      </c>
      <c r="CF16" s="519">
        <v>39</v>
      </c>
      <c r="CG16" s="519">
        <v>14</v>
      </c>
      <c r="CH16" s="519">
        <v>49</v>
      </c>
      <c r="CI16" s="519">
        <v>2</v>
      </c>
      <c r="CJ16" s="519">
        <v>67</v>
      </c>
      <c r="CK16" s="519">
        <v>13</v>
      </c>
      <c r="CL16" s="519">
        <v>0</v>
      </c>
      <c r="CM16" s="519">
        <v>28</v>
      </c>
      <c r="CN16" s="519">
        <v>34</v>
      </c>
      <c r="CO16" s="519">
        <v>0</v>
      </c>
      <c r="CP16" s="519">
        <v>15</v>
      </c>
      <c r="CQ16" s="519">
        <v>5</v>
      </c>
      <c r="CR16" s="519">
        <v>23</v>
      </c>
      <c r="CS16" s="440">
        <v>70</v>
      </c>
      <c r="CT16" s="519">
        <v>51</v>
      </c>
      <c r="CU16" s="519">
        <v>10</v>
      </c>
      <c r="CV16" s="440">
        <v>19</v>
      </c>
      <c r="CW16" s="462"/>
      <c r="CX16" s="462"/>
      <c r="CY16" s="462"/>
      <c r="CZ16" s="502"/>
      <c r="DA16" s="555"/>
      <c r="DB16" s="499"/>
      <c r="DC16" s="556"/>
      <c r="DE16" s="498"/>
      <c r="DF16" s="502"/>
      <c r="DG16" s="501"/>
      <c r="DH16" s="498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163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163"/>
      <c r="HI16" s="121"/>
      <c r="HJ16" s="121"/>
      <c r="HK16" s="3"/>
      <c r="HL16" s="117"/>
      <c r="HM16" s="219"/>
      <c r="HN16" s="108"/>
    </row>
    <row r="17" spans="1:222" ht="15.75">
      <c r="A17" s="123" t="s">
        <v>2563</v>
      </c>
      <c r="D17" s="85">
        <f t="shared" si="0"/>
        <v>2674</v>
      </c>
      <c r="E17" s="401">
        <v>0</v>
      </c>
      <c r="F17" s="401">
        <v>31</v>
      </c>
      <c r="G17" s="401">
        <v>0</v>
      </c>
      <c r="H17" s="401">
        <v>45</v>
      </c>
      <c r="I17" s="401">
        <v>66</v>
      </c>
      <c r="J17" s="401">
        <v>62</v>
      </c>
      <c r="K17" s="401">
        <v>32</v>
      </c>
      <c r="L17" s="401">
        <v>54</v>
      </c>
      <c r="M17" s="401">
        <v>38</v>
      </c>
      <c r="N17" s="401">
        <v>51</v>
      </c>
      <c r="O17" s="401">
        <v>0</v>
      </c>
      <c r="P17" s="401">
        <v>38</v>
      </c>
      <c r="Q17" s="401">
        <v>59</v>
      </c>
      <c r="R17" s="401">
        <v>56</v>
      </c>
      <c r="S17" s="401">
        <v>0</v>
      </c>
      <c r="T17" s="401">
        <v>0</v>
      </c>
      <c r="U17" s="401">
        <v>51</v>
      </c>
      <c r="V17" s="401">
        <v>0</v>
      </c>
      <c r="W17" s="401">
        <v>49</v>
      </c>
      <c r="X17" s="401">
        <v>31</v>
      </c>
      <c r="Y17" s="401">
        <v>38</v>
      </c>
      <c r="Z17" s="401">
        <v>51</v>
      </c>
      <c r="AA17" s="401">
        <v>54</v>
      </c>
      <c r="AB17" s="401">
        <v>57</v>
      </c>
      <c r="AC17" s="401">
        <v>54</v>
      </c>
      <c r="AD17" s="401">
        <v>53</v>
      </c>
      <c r="AE17" s="401">
        <v>13</v>
      </c>
      <c r="AF17" s="401">
        <v>49</v>
      </c>
      <c r="AG17" s="401">
        <v>70</v>
      </c>
      <c r="AH17" s="401">
        <v>14</v>
      </c>
      <c r="AI17" s="401">
        <v>59</v>
      </c>
      <c r="AJ17" s="401">
        <v>0</v>
      </c>
      <c r="AK17" s="401">
        <v>50</v>
      </c>
      <c r="AL17" s="401">
        <v>0</v>
      </c>
      <c r="AM17" s="401">
        <v>6</v>
      </c>
      <c r="AN17" s="401">
        <v>58</v>
      </c>
      <c r="AO17" s="401">
        <v>52</v>
      </c>
      <c r="AP17" s="401">
        <v>23</v>
      </c>
      <c r="AQ17" s="401">
        <v>0</v>
      </c>
      <c r="AR17" s="401">
        <v>25</v>
      </c>
      <c r="AS17" s="401">
        <v>57</v>
      </c>
      <c r="AT17" s="401">
        <v>21</v>
      </c>
      <c r="AU17" s="401">
        <v>40</v>
      </c>
      <c r="AV17" s="401">
        <v>4</v>
      </c>
      <c r="AW17" s="401">
        <v>27</v>
      </c>
      <c r="AX17" s="401">
        <v>61</v>
      </c>
      <c r="AY17" s="401">
        <v>71</v>
      </c>
      <c r="AZ17" s="401">
        <v>0</v>
      </c>
      <c r="BA17" s="401">
        <v>50</v>
      </c>
      <c r="BB17" s="401">
        <v>42</v>
      </c>
      <c r="BC17" s="401">
        <v>17</v>
      </c>
      <c r="BD17" s="401">
        <v>13</v>
      </c>
      <c r="BE17" s="401">
        <v>48</v>
      </c>
      <c r="BF17" s="401">
        <v>52</v>
      </c>
      <c r="BG17" s="401">
        <v>0</v>
      </c>
      <c r="BH17" s="401">
        <v>19</v>
      </c>
      <c r="BI17" s="401">
        <v>0</v>
      </c>
      <c r="BJ17" s="401">
        <v>28</v>
      </c>
      <c r="BK17" s="401">
        <v>0</v>
      </c>
      <c r="BL17" s="401">
        <v>0</v>
      </c>
      <c r="BM17" s="401">
        <v>43</v>
      </c>
      <c r="BN17" s="401">
        <v>69</v>
      </c>
      <c r="BO17" s="401">
        <v>0</v>
      </c>
      <c r="BP17" s="401">
        <v>0</v>
      </c>
      <c r="BQ17" s="401">
        <v>34</v>
      </c>
      <c r="BR17" s="401">
        <v>0</v>
      </c>
      <c r="BS17" s="401">
        <v>0</v>
      </c>
      <c r="BT17" s="401">
        <v>64</v>
      </c>
      <c r="BU17" s="401">
        <v>0</v>
      </c>
      <c r="BV17" s="401">
        <v>0</v>
      </c>
      <c r="BW17" s="401">
        <v>0</v>
      </c>
      <c r="BX17" s="401">
        <v>0</v>
      </c>
      <c r="BY17" s="401">
        <v>0</v>
      </c>
      <c r="BZ17" s="538">
        <v>0</v>
      </c>
      <c r="CA17" s="538">
        <v>0</v>
      </c>
      <c r="CB17" s="519">
        <v>30</v>
      </c>
      <c r="CC17" s="519">
        <v>0</v>
      </c>
      <c r="CD17" s="519">
        <v>12</v>
      </c>
      <c r="CE17" s="519">
        <v>0</v>
      </c>
      <c r="CF17" s="519">
        <v>7</v>
      </c>
      <c r="CG17" s="519">
        <v>56</v>
      </c>
      <c r="CH17" s="519">
        <v>1</v>
      </c>
      <c r="CI17" s="519">
        <v>36</v>
      </c>
      <c r="CJ17" s="519">
        <v>46</v>
      </c>
      <c r="CK17" s="519">
        <v>8</v>
      </c>
      <c r="CL17" s="519">
        <v>0</v>
      </c>
      <c r="CM17" s="519">
        <v>50</v>
      </c>
      <c r="CN17" s="519">
        <v>14</v>
      </c>
      <c r="CO17" s="519">
        <v>53</v>
      </c>
      <c r="CP17" s="519">
        <v>39</v>
      </c>
      <c r="CQ17" s="519">
        <v>1</v>
      </c>
      <c r="CR17" s="519">
        <v>52</v>
      </c>
      <c r="CS17" s="440">
        <v>73</v>
      </c>
      <c r="CT17" s="519">
        <v>12</v>
      </c>
      <c r="CU17" s="519">
        <v>1</v>
      </c>
      <c r="CV17" s="440">
        <v>34</v>
      </c>
      <c r="CW17" s="507"/>
      <c r="CX17" s="507"/>
      <c r="CY17" s="507"/>
      <c r="CZ17" s="513"/>
      <c r="DA17" s="513"/>
      <c r="DB17" s="511"/>
      <c r="DC17" s="556"/>
      <c r="DE17" s="498"/>
      <c r="DF17" s="502"/>
      <c r="DG17" s="501"/>
      <c r="DH17" s="498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163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163"/>
      <c r="HI17" s="121"/>
      <c r="HJ17" s="121"/>
      <c r="HK17" s="11"/>
      <c r="HL17" s="117"/>
      <c r="HM17" s="219"/>
      <c r="HN17" s="108"/>
    </row>
    <row r="18" spans="1:222" ht="15.75">
      <c r="A18" s="123" t="s">
        <v>983</v>
      </c>
      <c r="D18" s="85">
        <f t="shared" si="0"/>
        <v>2949</v>
      </c>
      <c r="E18" s="401">
        <v>0</v>
      </c>
      <c r="F18" s="401">
        <v>7</v>
      </c>
      <c r="G18" s="401">
        <v>23</v>
      </c>
      <c r="H18" s="401">
        <v>0</v>
      </c>
      <c r="I18" s="401">
        <v>68</v>
      </c>
      <c r="J18" s="401">
        <v>53</v>
      </c>
      <c r="K18" s="401">
        <v>12</v>
      </c>
      <c r="L18" s="401">
        <v>0</v>
      </c>
      <c r="M18" s="401">
        <v>56</v>
      </c>
      <c r="N18" s="401">
        <v>44</v>
      </c>
      <c r="O18" s="401">
        <v>31</v>
      </c>
      <c r="P18" s="401">
        <v>48</v>
      </c>
      <c r="Q18" s="401">
        <v>60</v>
      </c>
      <c r="R18" s="401">
        <v>22</v>
      </c>
      <c r="S18" s="401">
        <v>39</v>
      </c>
      <c r="T18" s="401">
        <v>0</v>
      </c>
      <c r="U18" s="401">
        <v>0</v>
      </c>
      <c r="V18" s="401">
        <v>69</v>
      </c>
      <c r="W18" s="401">
        <v>26</v>
      </c>
      <c r="X18" s="401">
        <v>47</v>
      </c>
      <c r="Y18" s="401">
        <v>23</v>
      </c>
      <c r="Z18" s="401">
        <v>0</v>
      </c>
      <c r="AA18" s="401">
        <v>55</v>
      </c>
      <c r="AB18" s="401">
        <v>0</v>
      </c>
      <c r="AC18" s="401">
        <v>26</v>
      </c>
      <c r="AD18" s="401">
        <v>43</v>
      </c>
      <c r="AE18" s="401">
        <v>14</v>
      </c>
      <c r="AF18" s="401">
        <v>70</v>
      </c>
      <c r="AG18" s="401">
        <v>69</v>
      </c>
      <c r="AH18" s="401">
        <v>69</v>
      </c>
      <c r="AI18" s="401">
        <v>52</v>
      </c>
      <c r="AJ18" s="401">
        <v>55</v>
      </c>
      <c r="AK18" s="401">
        <v>19</v>
      </c>
      <c r="AL18" s="401">
        <v>0</v>
      </c>
      <c r="AM18" s="401">
        <v>54</v>
      </c>
      <c r="AN18" s="401">
        <v>66</v>
      </c>
      <c r="AO18" s="401">
        <v>16</v>
      </c>
      <c r="AP18" s="401">
        <v>45</v>
      </c>
      <c r="AQ18" s="401">
        <v>65</v>
      </c>
      <c r="AR18" s="401">
        <v>61</v>
      </c>
      <c r="AS18" s="401">
        <v>66</v>
      </c>
      <c r="AT18" s="401">
        <v>0</v>
      </c>
      <c r="AU18" s="401">
        <v>43</v>
      </c>
      <c r="AV18" s="401">
        <v>29</v>
      </c>
      <c r="AW18" s="401">
        <v>0</v>
      </c>
      <c r="AX18" s="401">
        <v>16</v>
      </c>
      <c r="AY18" s="401">
        <v>32</v>
      </c>
      <c r="AZ18" s="401">
        <v>15</v>
      </c>
      <c r="BA18" s="401">
        <v>32</v>
      </c>
      <c r="BB18" s="401">
        <v>14</v>
      </c>
      <c r="BC18" s="401">
        <v>56</v>
      </c>
      <c r="BD18" s="401">
        <v>20</v>
      </c>
      <c r="BE18" s="401">
        <v>28</v>
      </c>
      <c r="BF18" s="401">
        <v>34</v>
      </c>
      <c r="BG18" s="401">
        <v>0</v>
      </c>
      <c r="BH18" s="401">
        <v>41</v>
      </c>
      <c r="BI18" s="401">
        <v>60</v>
      </c>
      <c r="BJ18" s="401">
        <v>31</v>
      </c>
      <c r="BK18" s="401">
        <v>35</v>
      </c>
      <c r="BL18" s="401">
        <v>65</v>
      </c>
      <c r="BM18" s="401">
        <v>48</v>
      </c>
      <c r="BN18" s="401">
        <v>44</v>
      </c>
      <c r="BO18" s="401">
        <v>0</v>
      </c>
      <c r="BP18" s="401">
        <v>55</v>
      </c>
      <c r="BQ18" s="401">
        <v>0</v>
      </c>
      <c r="BR18" s="401">
        <v>69</v>
      </c>
      <c r="BS18" s="401">
        <v>71</v>
      </c>
      <c r="BT18" s="401">
        <v>16</v>
      </c>
      <c r="BU18" s="401">
        <v>31</v>
      </c>
      <c r="BV18" s="401">
        <v>0</v>
      </c>
      <c r="BW18" s="401">
        <v>0</v>
      </c>
      <c r="BX18" s="401">
        <v>0</v>
      </c>
      <c r="BY18" s="401">
        <v>45</v>
      </c>
      <c r="BZ18" s="538">
        <v>65</v>
      </c>
      <c r="CA18" s="538">
        <v>59</v>
      </c>
      <c r="CB18" s="519">
        <v>13</v>
      </c>
      <c r="CC18" s="519">
        <v>0</v>
      </c>
      <c r="CD18" s="519">
        <v>21</v>
      </c>
      <c r="CE18" s="519">
        <v>0</v>
      </c>
      <c r="CF18" s="519">
        <v>1</v>
      </c>
      <c r="CG18" s="519">
        <v>43</v>
      </c>
      <c r="CH18" s="519">
        <v>3</v>
      </c>
      <c r="CI18" s="519">
        <v>17</v>
      </c>
      <c r="CJ18" s="519">
        <v>0</v>
      </c>
      <c r="CK18" s="519">
        <v>2</v>
      </c>
      <c r="CL18" s="519">
        <v>0</v>
      </c>
      <c r="CM18" s="519">
        <v>51</v>
      </c>
      <c r="CN18" s="519">
        <v>42</v>
      </c>
      <c r="CO18" s="519">
        <v>0</v>
      </c>
      <c r="CP18" s="519">
        <v>31</v>
      </c>
      <c r="CQ18" s="519">
        <v>13</v>
      </c>
      <c r="CR18" s="519">
        <v>36</v>
      </c>
      <c r="CS18" s="440">
        <v>19</v>
      </c>
      <c r="CT18" s="519">
        <v>24</v>
      </c>
      <c r="CU18" s="519">
        <v>49</v>
      </c>
      <c r="CV18" s="440">
        <v>57</v>
      </c>
      <c r="CW18" s="502"/>
      <c r="CX18" s="502"/>
      <c r="CY18" s="502"/>
      <c r="CZ18" s="502"/>
      <c r="DA18" s="555"/>
      <c r="DB18" s="499"/>
      <c r="DC18" s="556"/>
      <c r="DE18" s="498"/>
      <c r="DF18" s="502"/>
      <c r="DG18" s="501"/>
      <c r="DH18" s="498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163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163"/>
      <c r="HI18" s="121"/>
      <c r="HJ18" s="121"/>
      <c r="HK18" s="11"/>
      <c r="HL18" s="117"/>
      <c r="HM18" s="218"/>
      <c r="HN18" s="108"/>
    </row>
    <row r="19" spans="1:222" ht="15.75">
      <c r="A19" s="123" t="s">
        <v>1040</v>
      </c>
      <c r="D19" s="85">
        <f t="shared" si="0"/>
        <v>3683</v>
      </c>
      <c r="E19" s="401">
        <v>70</v>
      </c>
      <c r="F19" s="401">
        <v>42</v>
      </c>
      <c r="G19" s="401">
        <v>0</v>
      </c>
      <c r="H19" s="401">
        <v>45</v>
      </c>
      <c r="I19" s="401">
        <v>37</v>
      </c>
      <c r="J19" s="401">
        <v>17</v>
      </c>
      <c r="K19" s="401">
        <v>23</v>
      </c>
      <c r="L19" s="401">
        <v>54</v>
      </c>
      <c r="M19" s="401">
        <v>71</v>
      </c>
      <c r="N19" s="401">
        <v>66</v>
      </c>
      <c r="O19" s="401">
        <v>37</v>
      </c>
      <c r="P19" s="401">
        <v>49</v>
      </c>
      <c r="Q19" s="401">
        <v>64</v>
      </c>
      <c r="R19" s="401">
        <v>61</v>
      </c>
      <c r="S19" s="401">
        <v>48</v>
      </c>
      <c r="T19" s="401">
        <v>0</v>
      </c>
      <c r="U19" s="401">
        <v>0</v>
      </c>
      <c r="V19" s="401">
        <v>48</v>
      </c>
      <c r="W19" s="401">
        <v>52</v>
      </c>
      <c r="X19" s="401">
        <v>53</v>
      </c>
      <c r="Y19" s="401">
        <v>71</v>
      </c>
      <c r="Z19" s="401">
        <v>66</v>
      </c>
      <c r="AA19" s="401">
        <v>13</v>
      </c>
      <c r="AB19" s="401">
        <v>31</v>
      </c>
      <c r="AC19" s="401">
        <v>52</v>
      </c>
      <c r="AD19" s="401">
        <v>61</v>
      </c>
      <c r="AE19" s="401">
        <v>35</v>
      </c>
      <c r="AF19" s="401">
        <v>53</v>
      </c>
      <c r="AG19" s="401">
        <v>60</v>
      </c>
      <c r="AH19" s="401">
        <v>38</v>
      </c>
      <c r="AI19" s="401">
        <v>0</v>
      </c>
      <c r="AJ19" s="401">
        <v>0</v>
      </c>
      <c r="AK19" s="401">
        <v>36</v>
      </c>
      <c r="AL19" s="401">
        <v>63</v>
      </c>
      <c r="AM19" s="401">
        <v>38</v>
      </c>
      <c r="AN19" s="401">
        <v>58</v>
      </c>
      <c r="AO19" s="401">
        <v>51</v>
      </c>
      <c r="AP19" s="401">
        <v>5</v>
      </c>
      <c r="AQ19" s="401">
        <v>0</v>
      </c>
      <c r="AR19" s="401">
        <v>71</v>
      </c>
      <c r="AS19" s="401">
        <v>19</v>
      </c>
      <c r="AT19" s="401">
        <v>16</v>
      </c>
      <c r="AU19" s="401">
        <v>64</v>
      </c>
      <c r="AV19" s="401">
        <v>9</v>
      </c>
      <c r="AW19" s="401">
        <v>34</v>
      </c>
      <c r="AX19" s="401">
        <v>67</v>
      </c>
      <c r="AY19" s="401">
        <v>46</v>
      </c>
      <c r="AZ19" s="401">
        <v>13</v>
      </c>
      <c r="BA19" s="401">
        <v>60</v>
      </c>
      <c r="BB19" s="401">
        <v>38</v>
      </c>
      <c r="BC19" s="401">
        <v>40</v>
      </c>
      <c r="BD19" s="401">
        <v>21</v>
      </c>
      <c r="BE19" s="401">
        <v>69</v>
      </c>
      <c r="BF19" s="401">
        <v>67</v>
      </c>
      <c r="BG19" s="401">
        <v>57</v>
      </c>
      <c r="BH19" s="401">
        <v>23</v>
      </c>
      <c r="BI19" s="401">
        <v>57</v>
      </c>
      <c r="BJ19" s="401">
        <v>0</v>
      </c>
      <c r="BK19" s="401">
        <v>15</v>
      </c>
      <c r="BL19" s="401">
        <v>66</v>
      </c>
      <c r="BM19" s="401">
        <v>67</v>
      </c>
      <c r="BN19" s="401">
        <v>45</v>
      </c>
      <c r="BO19" s="401">
        <v>0</v>
      </c>
      <c r="BP19" s="401">
        <v>0</v>
      </c>
      <c r="BQ19" s="401">
        <v>52</v>
      </c>
      <c r="BR19" s="401">
        <v>0</v>
      </c>
      <c r="BS19" s="401">
        <v>61</v>
      </c>
      <c r="BT19" s="401">
        <v>51</v>
      </c>
      <c r="BU19" s="401">
        <v>0</v>
      </c>
      <c r="BV19" s="401">
        <v>58</v>
      </c>
      <c r="BW19" s="401">
        <v>54</v>
      </c>
      <c r="BX19" s="401">
        <v>0</v>
      </c>
      <c r="BY19" s="401">
        <v>0</v>
      </c>
      <c r="BZ19" s="538">
        <v>0</v>
      </c>
      <c r="CA19" s="538">
        <v>30</v>
      </c>
      <c r="CB19" s="519">
        <v>50</v>
      </c>
      <c r="CC19" s="519">
        <v>0</v>
      </c>
      <c r="CD19" s="519">
        <v>23</v>
      </c>
      <c r="CE19" s="519">
        <v>0</v>
      </c>
      <c r="CF19" s="519">
        <v>71</v>
      </c>
      <c r="CG19" s="519">
        <v>70</v>
      </c>
      <c r="CH19" s="519">
        <v>55</v>
      </c>
      <c r="CI19" s="519">
        <v>61</v>
      </c>
      <c r="CJ19" s="519">
        <v>55</v>
      </c>
      <c r="CK19" s="519">
        <v>47</v>
      </c>
      <c r="CL19" s="519">
        <v>0</v>
      </c>
      <c r="CM19" s="519">
        <v>70</v>
      </c>
      <c r="CN19" s="519">
        <v>17</v>
      </c>
      <c r="CO19" s="519">
        <v>56</v>
      </c>
      <c r="CP19" s="519">
        <v>70</v>
      </c>
      <c r="CQ19" s="519">
        <v>8</v>
      </c>
      <c r="CR19" s="519">
        <v>57</v>
      </c>
      <c r="CS19" s="440">
        <v>38</v>
      </c>
      <c r="CT19" s="519">
        <v>8</v>
      </c>
      <c r="CU19" s="519">
        <v>57</v>
      </c>
      <c r="CV19" s="440">
        <v>32</v>
      </c>
      <c r="CW19" s="502"/>
      <c r="CX19" s="502"/>
      <c r="CY19" s="502"/>
      <c r="CZ19" s="502"/>
      <c r="DA19" s="555"/>
      <c r="DB19" s="499"/>
      <c r="DC19" s="556"/>
      <c r="DE19" s="498"/>
      <c r="DF19" s="502"/>
      <c r="DG19" s="501"/>
      <c r="DH19" s="498"/>
      <c r="EJ19" s="121"/>
      <c r="EK19" s="11"/>
      <c r="EL19" s="11"/>
      <c r="EM19" s="218"/>
      <c r="EN19" s="28"/>
      <c r="EO19" s="28"/>
      <c r="HI19" s="121"/>
      <c r="HJ19" s="121"/>
      <c r="HK19" s="3"/>
      <c r="HL19" s="117"/>
      <c r="HM19" s="219"/>
      <c r="HN19" s="108"/>
    </row>
    <row r="20" spans="1:222" ht="15.75">
      <c r="A20" s="123" t="s">
        <v>13</v>
      </c>
      <c r="D20" s="85">
        <f t="shared" si="0"/>
        <v>2808</v>
      </c>
      <c r="E20" s="401">
        <v>0</v>
      </c>
      <c r="F20" s="401">
        <v>71</v>
      </c>
      <c r="G20" s="401">
        <v>68</v>
      </c>
      <c r="H20" s="401">
        <v>40</v>
      </c>
      <c r="I20" s="401">
        <v>0</v>
      </c>
      <c r="J20" s="401">
        <v>0</v>
      </c>
      <c r="K20" s="401">
        <v>71</v>
      </c>
      <c r="L20" s="401">
        <v>46</v>
      </c>
      <c r="M20" s="401">
        <v>57</v>
      </c>
      <c r="N20" s="401">
        <v>38</v>
      </c>
      <c r="O20" s="401">
        <v>0</v>
      </c>
      <c r="P20" s="401">
        <v>0</v>
      </c>
      <c r="Q20" s="401">
        <v>29</v>
      </c>
      <c r="R20" s="401">
        <v>5</v>
      </c>
      <c r="S20" s="401">
        <v>0</v>
      </c>
      <c r="T20" s="401">
        <v>0</v>
      </c>
      <c r="U20" s="401">
        <v>0</v>
      </c>
      <c r="V20" s="401">
        <v>70</v>
      </c>
      <c r="W20" s="401">
        <v>72</v>
      </c>
      <c r="X20" s="401">
        <v>26</v>
      </c>
      <c r="Y20" s="401">
        <v>21</v>
      </c>
      <c r="Z20" s="401">
        <v>0</v>
      </c>
      <c r="AA20" s="401">
        <v>26</v>
      </c>
      <c r="AB20" s="401">
        <v>0</v>
      </c>
      <c r="AC20" s="401">
        <v>31</v>
      </c>
      <c r="AD20" s="401">
        <v>38</v>
      </c>
      <c r="AE20" s="401">
        <v>5</v>
      </c>
      <c r="AF20" s="401">
        <v>23</v>
      </c>
      <c r="AG20" s="401">
        <v>0</v>
      </c>
      <c r="AH20" s="401">
        <v>64</v>
      </c>
      <c r="AI20" s="401">
        <v>54</v>
      </c>
      <c r="AJ20" s="401">
        <v>59</v>
      </c>
      <c r="AK20" s="401">
        <v>0</v>
      </c>
      <c r="AL20" s="401">
        <v>0</v>
      </c>
      <c r="AM20" s="401">
        <v>10</v>
      </c>
      <c r="AN20" s="401">
        <v>48</v>
      </c>
      <c r="AO20" s="401">
        <v>34</v>
      </c>
      <c r="AP20" s="401">
        <v>8</v>
      </c>
      <c r="AQ20" s="401">
        <v>70</v>
      </c>
      <c r="AR20" s="401">
        <v>36</v>
      </c>
      <c r="AS20" s="401">
        <v>31</v>
      </c>
      <c r="AT20" s="401">
        <v>63</v>
      </c>
      <c r="AU20" s="401">
        <v>53</v>
      </c>
      <c r="AV20" s="401">
        <v>31</v>
      </c>
      <c r="AW20" s="401">
        <v>62</v>
      </c>
      <c r="AX20" s="401">
        <v>19</v>
      </c>
      <c r="AY20" s="401">
        <v>19</v>
      </c>
      <c r="AZ20" s="401">
        <v>56</v>
      </c>
      <c r="BA20" s="401">
        <v>39</v>
      </c>
      <c r="BB20" s="401">
        <v>32</v>
      </c>
      <c r="BC20" s="401">
        <v>5</v>
      </c>
      <c r="BD20" s="401">
        <v>65</v>
      </c>
      <c r="BE20" s="401">
        <v>31</v>
      </c>
      <c r="BF20" s="401">
        <v>25</v>
      </c>
      <c r="BG20" s="401">
        <v>0</v>
      </c>
      <c r="BH20" s="401">
        <v>72</v>
      </c>
      <c r="BI20" s="401">
        <v>19</v>
      </c>
      <c r="BJ20" s="401">
        <v>64</v>
      </c>
      <c r="BK20" s="401">
        <v>62</v>
      </c>
      <c r="BL20" s="401">
        <v>60</v>
      </c>
      <c r="BM20" s="401">
        <v>61</v>
      </c>
      <c r="BN20" s="401">
        <v>66</v>
      </c>
      <c r="BO20" s="401">
        <v>0</v>
      </c>
      <c r="BP20" s="401">
        <v>0</v>
      </c>
      <c r="BQ20" s="401">
        <v>0</v>
      </c>
      <c r="BR20" s="401">
        <v>0</v>
      </c>
      <c r="BS20" s="401">
        <v>0</v>
      </c>
      <c r="BT20" s="401">
        <v>30</v>
      </c>
      <c r="BU20" s="401">
        <v>44</v>
      </c>
      <c r="BV20" s="401">
        <v>0</v>
      </c>
      <c r="BW20" s="401">
        <v>0</v>
      </c>
      <c r="BX20" s="401">
        <v>0</v>
      </c>
      <c r="BY20" s="401">
        <v>0</v>
      </c>
      <c r="BZ20" s="538">
        <v>44</v>
      </c>
      <c r="CA20" s="538">
        <v>48</v>
      </c>
      <c r="CB20" s="519">
        <v>18</v>
      </c>
      <c r="CC20" s="519">
        <v>0</v>
      </c>
      <c r="CD20" s="519">
        <v>20</v>
      </c>
      <c r="CE20" s="519">
        <v>37</v>
      </c>
      <c r="CF20" s="519">
        <v>22</v>
      </c>
      <c r="CG20" s="519">
        <v>39</v>
      </c>
      <c r="CH20" s="519">
        <v>28</v>
      </c>
      <c r="CI20" s="519">
        <v>15</v>
      </c>
      <c r="CJ20" s="519">
        <v>53</v>
      </c>
      <c r="CK20" s="519">
        <v>46</v>
      </c>
      <c r="CL20" s="519">
        <v>0</v>
      </c>
      <c r="CM20" s="519">
        <v>0</v>
      </c>
      <c r="CN20" s="519">
        <v>30</v>
      </c>
      <c r="CO20" s="519">
        <v>0</v>
      </c>
      <c r="CP20" s="519">
        <v>28</v>
      </c>
      <c r="CQ20" s="519">
        <v>50</v>
      </c>
      <c r="CR20" s="519">
        <v>63</v>
      </c>
      <c r="CS20" s="440">
        <v>39</v>
      </c>
      <c r="CT20" s="519">
        <v>6</v>
      </c>
      <c r="CU20" s="519">
        <v>71</v>
      </c>
      <c r="CV20" s="440">
        <v>22</v>
      </c>
      <c r="CW20" s="462"/>
      <c r="CX20" s="462"/>
      <c r="CY20" s="462"/>
      <c r="CZ20" s="502"/>
      <c r="DA20" s="555"/>
      <c r="DB20" s="499"/>
      <c r="DC20" s="556"/>
      <c r="DE20" s="498"/>
      <c r="DF20" s="502"/>
      <c r="DG20" s="501"/>
      <c r="DH20" s="498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163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163"/>
      <c r="HI20" s="121"/>
      <c r="HJ20" s="121"/>
      <c r="HK20" s="3"/>
      <c r="HL20" s="117"/>
      <c r="HM20" s="219"/>
      <c r="HN20" s="108"/>
    </row>
    <row r="21" spans="1:222" ht="15.75">
      <c r="A21" s="123" t="s">
        <v>989</v>
      </c>
      <c r="D21" s="85">
        <f t="shared" si="0"/>
        <v>3204</v>
      </c>
      <c r="E21" s="401">
        <v>0</v>
      </c>
      <c r="F21" s="401">
        <v>36</v>
      </c>
      <c r="G21" s="401">
        <v>30</v>
      </c>
      <c r="H21" s="401">
        <v>63</v>
      </c>
      <c r="I21" s="401">
        <v>57</v>
      </c>
      <c r="J21" s="401">
        <v>31</v>
      </c>
      <c r="K21" s="401">
        <v>46</v>
      </c>
      <c r="L21" s="401">
        <v>63</v>
      </c>
      <c r="M21" s="401">
        <v>68</v>
      </c>
      <c r="N21" s="401">
        <v>30</v>
      </c>
      <c r="O21" s="401">
        <v>0</v>
      </c>
      <c r="P21" s="401">
        <v>70</v>
      </c>
      <c r="Q21" s="401">
        <v>72</v>
      </c>
      <c r="R21" s="401">
        <v>67</v>
      </c>
      <c r="S21" s="401">
        <v>0</v>
      </c>
      <c r="T21" s="401">
        <v>0</v>
      </c>
      <c r="U21" s="401">
        <v>68</v>
      </c>
      <c r="V21" s="401">
        <v>0</v>
      </c>
      <c r="W21" s="401">
        <v>31</v>
      </c>
      <c r="X21" s="401">
        <v>62</v>
      </c>
      <c r="Y21" s="401">
        <v>40</v>
      </c>
      <c r="Z21" s="401">
        <v>0</v>
      </c>
      <c r="AA21" s="401">
        <v>20</v>
      </c>
      <c r="AB21" s="401">
        <v>63</v>
      </c>
      <c r="AC21" s="401">
        <v>57</v>
      </c>
      <c r="AD21" s="401">
        <v>65</v>
      </c>
      <c r="AE21" s="401">
        <v>7</v>
      </c>
      <c r="AF21" s="401">
        <v>62</v>
      </c>
      <c r="AG21" s="401">
        <v>31</v>
      </c>
      <c r="AH21" s="401">
        <v>0</v>
      </c>
      <c r="AI21" s="401">
        <v>0</v>
      </c>
      <c r="AJ21" s="401">
        <v>58</v>
      </c>
      <c r="AK21" s="401">
        <v>20</v>
      </c>
      <c r="AL21" s="401">
        <v>0</v>
      </c>
      <c r="AM21" s="401">
        <v>59</v>
      </c>
      <c r="AN21" s="401">
        <v>31</v>
      </c>
      <c r="AO21" s="401">
        <v>12</v>
      </c>
      <c r="AP21" s="401">
        <v>70</v>
      </c>
      <c r="AQ21" s="401">
        <v>0</v>
      </c>
      <c r="AR21" s="401">
        <v>17</v>
      </c>
      <c r="AS21" s="401">
        <v>0</v>
      </c>
      <c r="AT21" s="401">
        <v>5</v>
      </c>
      <c r="AU21" s="401">
        <v>0</v>
      </c>
      <c r="AV21" s="401">
        <v>5</v>
      </c>
      <c r="AW21" s="401">
        <v>45</v>
      </c>
      <c r="AX21" s="401">
        <v>18</v>
      </c>
      <c r="AY21" s="401">
        <v>43</v>
      </c>
      <c r="AZ21" s="401">
        <v>50</v>
      </c>
      <c r="BA21" s="401">
        <v>60</v>
      </c>
      <c r="BB21" s="401">
        <v>48</v>
      </c>
      <c r="BC21" s="401">
        <v>11</v>
      </c>
      <c r="BD21" s="401">
        <v>12</v>
      </c>
      <c r="BE21" s="401">
        <v>57</v>
      </c>
      <c r="BF21" s="401">
        <v>0</v>
      </c>
      <c r="BG21" s="401">
        <v>50</v>
      </c>
      <c r="BH21" s="401">
        <v>56</v>
      </c>
      <c r="BI21" s="401">
        <v>56</v>
      </c>
      <c r="BJ21" s="401">
        <v>53</v>
      </c>
      <c r="BK21" s="401">
        <v>72</v>
      </c>
      <c r="BL21" s="401">
        <v>0</v>
      </c>
      <c r="BM21" s="401">
        <v>31</v>
      </c>
      <c r="BN21" s="401">
        <v>59</v>
      </c>
      <c r="BO21" s="401">
        <v>0</v>
      </c>
      <c r="BP21" s="401">
        <v>71</v>
      </c>
      <c r="BQ21" s="401">
        <v>45</v>
      </c>
      <c r="BR21" s="401">
        <v>0</v>
      </c>
      <c r="BS21" s="401">
        <v>0</v>
      </c>
      <c r="BT21" s="401">
        <v>13</v>
      </c>
      <c r="BU21" s="401">
        <v>38</v>
      </c>
      <c r="BV21" s="401">
        <v>66</v>
      </c>
      <c r="BW21" s="401">
        <v>72</v>
      </c>
      <c r="BX21" s="401">
        <v>0</v>
      </c>
      <c r="BY21" s="401">
        <v>0</v>
      </c>
      <c r="BZ21" s="538">
        <v>61</v>
      </c>
      <c r="CA21" s="538">
        <v>36</v>
      </c>
      <c r="CB21" s="519">
        <v>12</v>
      </c>
      <c r="CC21" s="519">
        <v>0</v>
      </c>
      <c r="CD21" s="519">
        <v>22</v>
      </c>
      <c r="CE21" s="519">
        <v>0</v>
      </c>
      <c r="CF21" s="519">
        <v>53</v>
      </c>
      <c r="CG21" s="519">
        <v>71</v>
      </c>
      <c r="CH21" s="519">
        <v>36</v>
      </c>
      <c r="CI21" s="519">
        <v>57</v>
      </c>
      <c r="CJ21" s="519">
        <v>0</v>
      </c>
      <c r="CK21" s="519">
        <v>49</v>
      </c>
      <c r="CL21" s="519">
        <v>0</v>
      </c>
      <c r="CM21" s="519">
        <v>43</v>
      </c>
      <c r="CN21" s="519">
        <v>49</v>
      </c>
      <c r="CO21" s="519">
        <v>0</v>
      </c>
      <c r="CP21" s="519">
        <v>5</v>
      </c>
      <c r="CQ21" s="519">
        <v>49</v>
      </c>
      <c r="CR21" s="519">
        <v>18</v>
      </c>
      <c r="CS21" s="440">
        <v>44</v>
      </c>
      <c r="CT21" s="519">
        <v>64</v>
      </c>
      <c r="CU21" s="519">
        <v>65</v>
      </c>
      <c r="CV21" s="440">
        <v>28</v>
      </c>
      <c r="CW21" s="502"/>
      <c r="CX21" s="502"/>
      <c r="CY21" s="502"/>
      <c r="CZ21" s="502"/>
      <c r="DA21" s="555"/>
      <c r="DB21" s="499"/>
      <c r="DC21" s="556"/>
      <c r="DE21" s="498"/>
      <c r="DF21" s="502"/>
      <c r="DG21" s="501"/>
      <c r="DH21" s="498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163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163"/>
      <c r="HI21" s="121"/>
      <c r="HJ21" s="121"/>
      <c r="HK21" s="11"/>
      <c r="HL21" s="117"/>
      <c r="HM21" s="218"/>
      <c r="HN21" s="108"/>
    </row>
    <row r="22" spans="1:222" ht="15.75">
      <c r="A22" s="123" t="s">
        <v>15</v>
      </c>
      <c r="D22" s="85">
        <f t="shared" si="0"/>
        <v>2810</v>
      </c>
      <c r="E22" s="401">
        <v>0</v>
      </c>
      <c r="F22" s="401">
        <v>68</v>
      </c>
      <c r="G22" s="401">
        <v>64</v>
      </c>
      <c r="H22" s="401">
        <v>21</v>
      </c>
      <c r="I22" s="401">
        <v>52</v>
      </c>
      <c r="J22" s="401">
        <v>28</v>
      </c>
      <c r="K22" s="401">
        <v>72</v>
      </c>
      <c r="L22" s="401">
        <v>0</v>
      </c>
      <c r="M22" s="401">
        <v>67</v>
      </c>
      <c r="N22" s="401">
        <v>23</v>
      </c>
      <c r="O22" s="401">
        <v>49</v>
      </c>
      <c r="P22" s="401">
        <v>72</v>
      </c>
      <c r="Q22" s="401">
        <v>70</v>
      </c>
      <c r="R22" s="401">
        <v>24</v>
      </c>
      <c r="S22" s="401">
        <v>33</v>
      </c>
      <c r="T22" s="401">
        <v>0</v>
      </c>
      <c r="U22" s="401">
        <v>0</v>
      </c>
      <c r="V22" s="401">
        <v>61</v>
      </c>
      <c r="W22" s="401">
        <v>8</v>
      </c>
      <c r="X22" s="401">
        <v>52</v>
      </c>
      <c r="Y22" s="401">
        <v>25</v>
      </c>
      <c r="Z22" s="401">
        <v>0</v>
      </c>
      <c r="AA22" s="401">
        <v>59</v>
      </c>
      <c r="AB22" s="401">
        <v>42</v>
      </c>
      <c r="AC22" s="401">
        <v>20</v>
      </c>
      <c r="AD22" s="401">
        <v>44</v>
      </c>
      <c r="AE22" s="401">
        <v>0</v>
      </c>
      <c r="AF22" s="401">
        <v>36</v>
      </c>
      <c r="AG22" s="401">
        <v>65</v>
      </c>
      <c r="AH22" s="401">
        <v>65</v>
      </c>
      <c r="AI22" s="401">
        <v>0</v>
      </c>
      <c r="AJ22" s="401">
        <v>0</v>
      </c>
      <c r="AK22" s="401">
        <v>26</v>
      </c>
      <c r="AL22" s="401">
        <v>0</v>
      </c>
      <c r="AM22" s="401">
        <v>55</v>
      </c>
      <c r="AN22" s="401">
        <v>0</v>
      </c>
      <c r="AO22" s="401">
        <v>54</v>
      </c>
      <c r="AP22" s="401">
        <v>3</v>
      </c>
      <c r="AQ22" s="401">
        <v>0</v>
      </c>
      <c r="AR22" s="401">
        <v>72</v>
      </c>
      <c r="AS22" s="401">
        <v>41</v>
      </c>
      <c r="AT22" s="401">
        <v>30</v>
      </c>
      <c r="AU22" s="401">
        <v>54</v>
      </c>
      <c r="AV22" s="401">
        <v>13</v>
      </c>
      <c r="AW22" s="401">
        <v>0</v>
      </c>
      <c r="AX22" s="401">
        <v>24</v>
      </c>
      <c r="AY22" s="401">
        <v>16</v>
      </c>
      <c r="AZ22" s="401">
        <v>7</v>
      </c>
      <c r="BA22" s="401">
        <v>0</v>
      </c>
      <c r="BB22" s="401">
        <v>7</v>
      </c>
      <c r="BC22" s="401">
        <v>57</v>
      </c>
      <c r="BD22" s="401">
        <v>23</v>
      </c>
      <c r="BE22" s="401">
        <v>51</v>
      </c>
      <c r="BF22" s="401">
        <v>0</v>
      </c>
      <c r="BG22" s="401">
        <v>42</v>
      </c>
      <c r="BH22" s="401">
        <v>6</v>
      </c>
      <c r="BI22" s="401">
        <v>0</v>
      </c>
      <c r="BJ22" s="401">
        <v>0</v>
      </c>
      <c r="BK22" s="401">
        <v>18</v>
      </c>
      <c r="BL22" s="401">
        <v>0</v>
      </c>
      <c r="BM22" s="401">
        <v>47</v>
      </c>
      <c r="BN22" s="401">
        <v>0</v>
      </c>
      <c r="BO22" s="401">
        <v>0</v>
      </c>
      <c r="BP22" s="401">
        <v>72</v>
      </c>
      <c r="BQ22" s="401">
        <v>66</v>
      </c>
      <c r="BR22" s="401">
        <v>0</v>
      </c>
      <c r="BS22" s="401">
        <v>0</v>
      </c>
      <c r="BT22" s="401">
        <v>10</v>
      </c>
      <c r="BU22" s="401">
        <v>0</v>
      </c>
      <c r="BV22" s="401">
        <v>0</v>
      </c>
      <c r="BW22" s="401">
        <v>0</v>
      </c>
      <c r="BX22" s="401">
        <v>0</v>
      </c>
      <c r="BY22" s="401">
        <v>53</v>
      </c>
      <c r="BZ22" s="538">
        <v>70</v>
      </c>
      <c r="CA22" s="538">
        <v>36</v>
      </c>
      <c r="CB22" s="519">
        <v>70</v>
      </c>
      <c r="CC22" s="519">
        <v>50</v>
      </c>
      <c r="CD22" s="519">
        <v>38</v>
      </c>
      <c r="CE22" s="519">
        <v>50</v>
      </c>
      <c r="CF22" s="519">
        <v>16</v>
      </c>
      <c r="CG22" s="519">
        <v>58</v>
      </c>
      <c r="CH22" s="519">
        <v>19</v>
      </c>
      <c r="CI22" s="519">
        <v>19</v>
      </c>
      <c r="CJ22" s="519">
        <v>0</v>
      </c>
      <c r="CK22" s="519">
        <v>58</v>
      </c>
      <c r="CL22" s="519">
        <v>0</v>
      </c>
      <c r="CM22" s="519">
        <v>61</v>
      </c>
      <c r="CN22" s="519">
        <v>33</v>
      </c>
      <c r="CO22" s="519">
        <v>0</v>
      </c>
      <c r="CP22" s="519">
        <v>57</v>
      </c>
      <c r="CQ22" s="519">
        <v>12</v>
      </c>
      <c r="CR22" s="519">
        <v>24</v>
      </c>
      <c r="CS22" s="440">
        <v>55</v>
      </c>
      <c r="CT22" s="519">
        <v>37</v>
      </c>
      <c r="CU22" s="519">
        <v>54</v>
      </c>
      <c r="CV22" s="440">
        <v>26</v>
      </c>
      <c r="CW22" s="462"/>
      <c r="CX22" s="462"/>
      <c r="CY22" s="462"/>
      <c r="CZ22" s="502"/>
      <c r="DA22" s="555"/>
      <c r="DB22" s="499"/>
      <c r="DC22" s="556"/>
      <c r="DE22" s="498"/>
      <c r="DF22" s="502"/>
      <c r="DG22" s="501"/>
      <c r="DH22" s="498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163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163"/>
      <c r="HI22" s="121"/>
      <c r="HJ22" s="121"/>
      <c r="HK22" s="3"/>
      <c r="HL22" s="117"/>
      <c r="HM22" s="219"/>
      <c r="HN22" s="108"/>
    </row>
    <row r="23" spans="1:222" ht="15.75">
      <c r="A23" s="123" t="s">
        <v>17</v>
      </c>
      <c r="D23" s="85">
        <f t="shared" si="0"/>
        <v>3111</v>
      </c>
      <c r="E23" s="401">
        <v>0</v>
      </c>
      <c r="F23" s="401">
        <v>66</v>
      </c>
      <c r="G23" s="401">
        <v>0</v>
      </c>
      <c r="H23" s="401">
        <v>64</v>
      </c>
      <c r="I23" s="401">
        <v>57</v>
      </c>
      <c r="J23" s="401">
        <v>56</v>
      </c>
      <c r="K23" s="401">
        <v>59</v>
      </c>
      <c r="L23" s="401">
        <v>65</v>
      </c>
      <c r="M23" s="401">
        <v>0</v>
      </c>
      <c r="N23" s="401">
        <v>30</v>
      </c>
      <c r="O23" s="401">
        <v>0</v>
      </c>
      <c r="P23" s="401">
        <v>57</v>
      </c>
      <c r="Q23" s="401">
        <v>36</v>
      </c>
      <c r="R23" s="401">
        <v>27</v>
      </c>
      <c r="S23" s="401">
        <v>61</v>
      </c>
      <c r="T23" s="401">
        <v>0</v>
      </c>
      <c r="U23" s="401">
        <v>0</v>
      </c>
      <c r="V23" s="401">
        <v>0</v>
      </c>
      <c r="W23" s="401">
        <v>49</v>
      </c>
      <c r="X23" s="401">
        <v>60</v>
      </c>
      <c r="Y23" s="401">
        <v>34</v>
      </c>
      <c r="Z23" s="401">
        <v>0</v>
      </c>
      <c r="AA23" s="401">
        <v>27</v>
      </c>
      <c r="AB23" s="401">
        <v>25</v>
      </c>
      <c r="AC23" s="401">
        <v>69</v>
      </c>
      <c r="AD23" s="401">
        <v>39</v>
      </c>
      <c r="AE23" s="401">
        <v>8</v>
      </c>
      <c r="AF23" s="401">
        <v>34</v>
      </c>
      <c r="AG23" s="401">
        <v>40</v>
      </c>
      <c r="AH23" s="401">
        <v>11</v>
      </c>
      <c r="AI23" s="401">
        <v>71</v>
      </c>
      <c r="AJ23" s="401">
        <v>0</v>
      </c>
      <c r="AK23" s="401">
        <v>26</v>
      </c>
      <c r="AL23" s="401">
        <v>0</v>
      </c>
      <c r="AM23" s="401">
        <v>65</v>
      </c>
      <c r="AN23" s="401">
        <v>58</v>
      </c>
      <c r="AO23" s="401">
        <v>61</v>
      </c>
      <c r="AP23" s="401">
        <v>72</v>
      </c>
      <c r="AQ23" s="401">
        <v>0</v>
      </c>
      <c r="AR23" s="401">
        <v>62</v>
      </c>
      <c r="AS23" s="401">
        <v>58</v>
      </c>
      <c r="AT23" s="401">
        <v>10</v>
      </c>
      <c r="AU23" s="401">
        <v>48</v>
      </c>
      <c r="AV23" s="401">
        <v>46</v>
      </c>
      <c r="AW23" s="401">
        <v>47</v>
      </c>
      <c r="AX23" s="401">
        <v>47</v>
      </c>
      <c r="AY23" s="401">
        <v>55</v>
      </c>
      <c r="AZ23" s="401">
        <v>64</v>
      </c>
      <c r="BA23" s="401">
        <v>0</v>
      </c>
      <c r="BB23" s="401">
        <v>60</v>
      </c>
      <c r="BC23" s="401">
        <v>68</v>
      </c>
      <c r="BD23" s="401">
        <v>2</v>
      </c>
      <c r="BE23" s="401">
        <v>29</v>
      </c>
      <c r="BF23" s="401">
        <v>0</v>
      </c>
      <c r="BG23" s="401">
        <v>0</v>
      </c>
      <c r="BH23" s="401">
        <v>42</v>
      </c>
      <c r="BI23" s="401">
        <v>22</v>
      </c>
      <c r="BJ23" s="401">
        <v>25</v>
      </c>
      <c r="BK23" s="401">
        <v>30</v>
      </c>
      <c r="BL23" s="401">
        <v>0</v>
      </c>
      <c r="BM23" s="401">
        <v>18</v>
      </c>
      <c r="BN23" s="401">
        <v>53</v>
      </c>
      <c r="BO23" s="401">
        <v>0</v>
      </c>
      <c r="BP23" s="401">
        <v>42</v>
      </c>
      <c r="BQ23" s="401">
        <v>65</v>
      </c>
      <c r="BR23" s="401">
        <v>0</v>
      </c>
      <c r="BS23" s="401">
        <v>0</v>
      </c>
      <c r="BT23" s="401">
        <v>39</v>
      </c>
      <c r="BU23" s="401">
        <v>32</v>
      </c>
      <c r="BV23" s="401">
        <v>47</v>
      </c>
      <c r="BW23" s="401">
        <v>65</v>
      </c>
      <c r="BX23" s="401">
        <v>0</v>
      </c>
      <c r="BY23" s="401">
        <v>0</v>
      </c>
      <c r="BZ23" s="538">
        <v>56</v>
      </c>
      <c r="CA23" s="538">
        <v>69</v>
      </c>
      <c r="CB23" s="519">
        <v>60</v>
      </c>
      <c r="CC23" s="519">
        <v>0</v>
      </c>
      <c r="CD23" s="519">
        <v>63</v>
      </c>
      <c r="CE23" s="519">
        <v>0</v>
      </c>
      <c r="CF23" s="519">
        <v>51</v>
      </c>
      <c r="CG23" s="519">
        <v>20</v>
      </c>
      <c r="CH23" s="519">
        <v>15</v>
      </c>
      <c r="CI23" s="519">
        <v>45</v>
      </c>
      <c r="CJ23" s="519">
        <v>0</v>
      </c>
      <c r="CK23" s="519">
        <v>27</v>
      </c>
      <c r="CL23" s="519">
        <v>0</v>
      </c>
      <c r="CM23" s="519">
        <v>57</v>
      </c>
      <c r="CN23" s="519">
        <v>15</v>
      </c>
      <c r="CO23" s="519">
        <v>0</v>
      </c>
      <c r="CP23" s="519">
        <v>0</v>
      </c>
      <c r="CQ23" s="519">
        <v>60</v>
      </c>
      <c r="CR23" s="519">
        <v>0</v>
      </c>
      <c r="CS23" s="440">
        <v>4</v>
      </c>
      <c r="CT23" s="519">
        <v>55</v>
      </c>
      <c r="CU23" s="519">
        <v>52</v>
      </c>
      <c r="CV23" s="440">
        <v>59</v>
      </c>
      <c r="CW23" s="462"/>
      <c r="CX23" s="462"/>
      <c r="CY23" s="462"/>
      <c r="CZ23" s="502"/>
      <c r="DA23" s="555"/>
      <c r="DB23" s="499"/>
      <c r="DC23" s="556"/>
      <c r="DE23" s="498"/>
      <c r="DF23" s="502"/>
      <c r="DG23" s="501"/>
      <c r="DH23" s="498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163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163"/>
      <c r="HI23" s="121"/>
      <c r="HJ23" s="121"/>
      <c r="HK23" s="155"/>
      <c r="HL23" s="117"/>
      <c r="HM23" s="218"/>
      <c r="HN23" s="108"/>
    </row>
    <row r="24" spans="1:222" ht="15.75">
      <c r="A24" s="123" t="s">
        <v>999</v>
      </c>
      <c r="D24" s="85">
        <f t="shared" si="0"/>
        <v>3424</v>
      </c>
      <c r="E24" s="401">
        <v>0</v>
      </c>
      <c r="F24" s="401">
        <v>64</v>
      </c>
      <c r="G24" s="401">
        <v>56</v>
      </c>
      <c r="H24" s="401">
        <v>40</v>
      </c>
      <c r="I24" s="401">
        <v>58</v>
      </c>
      <c r="J24" s="401">
        <v>71</v>
      </c>
      <c r="K24" s="401">
        <v>48</v>
      </c>
      <c r="L24" s="401">
        <v>46</v>
      </c>
      <c r="M24" s="401">
        <v>44</v>
      </c>
      <c r="N24" s="401">
        <v>37</v>
      </c>
      <c r="O24" s="401">
        <v>65</v>
      </c>
      <c r="P24" s="401">
        <v>47</v>
      </c>
      <c r="Q24" s="401">
        <v>54</v>
      </c>
      <c r="R24" s="401">
        <v>21</v>
      </c>
      <c r="S24" s="401">
        <v>33</v>
      </c>
      <c r="T24" s="401">
        <v>0</v>
      </c>
      <c r="U24" s="401">
        <v>69</v>
      </c>
      <c r="V24" s="401">
        <v>65</v>
      </c>
      <c r="W24" s="401">
        <v>62</v>
      </c>
      <c r="X24" s="401">
        <v>49</v>
      </c>
      <c r="Y24" s="401">
        <v>5</v>
      </c>
      <c r="Z24" s="401">
        <v>0</v>
      </c>
      <c r="AA24" s="401">
        <v>56</v>
      </c>
      <c r="AB24" s="401">
        <v>29</v>
      </c>
      <c r="AC24" s="401">
        <v>56</v>
      </c>
      <c r="AD24" s="401">
        <v>3</v>
      </c>
      <c r="AE24" s="401">
        <v>71</v>
      </c>
      <c r="AF24" s="401">
        <v>44</v>
      </c>
      <c r="AG24" s="401">
        <v>41</v>
      </c>
      <c r="AH24" s="401">
        <v>55</v>
      </c>
      <c r="AI24" s="401">
        <v>65</v>
      </c>
      <c r="AJ24" s="401">
        <v>0</v>
      </c>
      <c r="AK24" s="401">
        <v>64</v>
      </c>
      <c r="AL24" s="401">
        <v>0</v>
      </c>
      <c r="AM24" s="401">
        <v>17</v>
      </c>
      <c r="AN24" s="401">
        <v>48</v>
      </c>
      <c r="AO24" s="401">
        <v>69</v>
      </c>
      <c r="AP24" s="401">
        <v>36</v>
      </c>
      <c r="AQ24" s="401">
        <v>46</v>
      </c>
      <c r="AR24" s="401">
        <v>38</v>
      </c>
      <c r="AS24" s="401">
        <v>0</v>
      </c>
      <c r="AT24" s="401">
        <v>41</v>
      </c>
      <c r="AU24" s="401">
        <v>51</v>
      </c>
      <c r="AV24" s="401">
        <v>34</v>
      </c>
      <c r="AW24" s="401">
        <v>71</v>
      </c>
      <c r="AX24" s="401">
        <v>50</v>
      </c>
      <c r="AY24" s="401">
        <v>17</v>
      </c>
      <c r="AZ24" s="401">
        <v>31</v>
      </c>
      <c r="BA24" s="401">
        <v>0</v>
      </c>
      <c r="BB24" s="401">
        <v>15</v>
      </c>
      <c r="BC24" s="401">
        <v>67</v>
      </c>
      <c r="BD24" s="401">
        <v>46</v>
      </c>
      <c r="BE24" s="401">
        <v>57</v>
      </c>
      <c r="BF24" s="401">
        <v>47</v>
      </c>
      <c r="BG24" s="401">
        <v>0</v>
      </c>
      <c r="BH24" s="401">
        <v>57</v>
      </c>
      <c r="BI24" s="401">
        <v>39</v>
      </c>
      <c r="BJ24" s="401">
        <v>39</v>
      </c>
      <c r="BK24" s="401">
        <v>51</v>
      </c>
      <c r="BL24" s="401">
        <v>0</v>
      </c>
      <c r="BM24" s="401">
        <v>19</v>
      </c>
      <c r="BN24" s="401">
        <v>0</v>
      </c>
      <c r="BO24" s="401">
        <v>0</v>
      </c>
      <c r="BP24" s="401">
        <v>36</v>
      </c>
      <c r="BQ24" s="401">
        <v>68</v>
      </c>
      <c r="BR24" s="401">
        <v>0</v>
      </c>
      <c r="BS24" s="401">
        <v>0</v>
      </c>
      <c r="BT24" s="401">
        <v>22</v>
      </c>
      <c r="BU24" s="401">
        <v>65</v>
      </c>
      <c r="BV24" s="401">
        <v>0</v>
      </c>
      <c r="BW24" s="401">
        <v>0</v>
      </c>
      <c r="BX24" s="401">
        <v>0</v>
      </c>
      <c r="BY24" s="401">
        <v>0</v>
      </c>
      <c r="BZ24" s="538">
        <v>48</v>
      </c>
      <c r="CA24" s="538">
        <v>10</v>
      </c>
      <c r="CB24" s="519">
        <v>48</v>
      </c>
      <c r="CC24" s="519">
        <v>0</v>
      </c>
      <c r="CD24" s="519">
        <v>44</v>
      </c>
      <c r="CE24" s="519">
        <v>0</v>
      </c>
      <c r="CF24" s="519">
        <v>38</v>
      </c>
      <c r="CG24" s="519">
        <v>40</v>
      </c>
      <c r="CH24" s="519">
        <v>54</v>
      </c>
      <c r="CI24" s="519">
        <v>35</v>
      </c>
      <c r="CJ24" s="519">
        <v>66</v>
      </c>
      <c r="CK24" s="519">
        <v>50</v>
      </c>
      <c r="CL24" s="519">
        <v>0</v>
      </c>
      <c r="CM24" s="519">
        <v>44</v>
      </c>
      <c r="CN24" s="519">
        <v>66</v>
      </c>
      <c r="CO24" s="519">
        <v>0</v>
      </c>
      <c r="CP24" s="519">
        <v>32</v>
      </c>
      <c r="CQ24" s="519">
        <v>68</v>
      </c>
      <c r="CR24" s="519">
        <v>50</v>
      </c>
      <c r="CS24" s="440">
        <v>33</v>
      </c>
      <c r="CT24" s="519">
        <v>32</v>
      </c>
      <c r="CU24" s="519">
        <v>14</v>
      </c>
      <c r="CV24" s="440">
        <v>57</v>
      </c>
      <c r="CW24" s="502"/>
      <c r="CX24" s="502"/>
      <c r="CY24" s="502"/>
      <c r="CZ24" s="502"/>
      <c r="DA24" s="555"/>
      <c r="DB24" s="499"/>
      <c r="DC24" s="556"/>
      <c r="DE24" s="498"/>
      <c r="DF24" s="502"/>
      <c r="DG24" s="501"/>
      <c r="DH24" s="498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163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163"/>
      <c r="HI24" s="121"/>
      <c r="HJ24" s="121"/>
      <c r="HK24" s="11"/>
      <c r="HL24" s="117"/>
      <c r="HM24" s="218"/>
      <c r="HN24" s="108"/>
    </row>
    <row r="25" spans="1:222" ht="15.75">
      <c r="A25" s="123" t="s">
        <v>1013</v>
      </c>
      <c r="D25" s="85">
        <f t="shared" si="0"/>
        <v>3229</v>
      </c>
      <c r="E25" s="401">
        <v>0</v>
      </c>
      <c r="F25" s="401">
        <v>58</v>
      </c>
      <c r="G25" s="401">
        <v>49</v>
      </c>
      <c r="H25" s="401">
        <v>66</v>
      </c>
      <c r="I25" s="401">
        <v>0</v>
      </c>
      <c r="J25" s="401">
        <v>0</v>
      </c>
      <c r="K25" s="401">
        <v>42</v>
      </c>
      <c r="L25" s="401">
        <v>70</v>
      </c>
      <c r="M25" s="401">
        <v>0</v>
      </c>
      <c r="N25" s="401">
        <v>35</v>
      </c>
      <c r="O25" s="401">
        <v>59</v>
      </c>
      <c r="P25" s="401">
        <v>0</v>
      </c>
      <c r="Q25" s="401">
        <v>61</v>
      </c>
      <c r="R25" s="401">
        <v>8</v>
      </c>
      <c r="S25" s="401">
        <v>36</v>
      </c>
      <c r="T25" s="401">
        <v>0</v>
      </c>
      <c r="U25" s="401">
        <v>0</v>
      </c>
      <c r="V25" s="401">
        <v>0</v>
      </c>
      <c r="W25" s="401">
        <v>69</v>
      </c>
      <c r="X25" s="401">
        <v>5</v>
      </c>
      <c r="Y25" s="401">
        <v>36</v>
      </c>
      <c r="Z25" s="401">
        <v>62</v>
      </c>
      <c r="AA25" s="401">
        <v>57</v>
      </c>
      <c r="AB25" s="401">
        <v>56</v>
      </c>
      <c r="AC25" s="401">
        <v>51</v>
      </c>
      <c r="AD25" s="401">
        <v>18</v>
      </c>
      <c r="AE25" s="401">
        <v>30</v>
      </c>
      <c r="AF25" s="401">
        <v>57</v>
      </c>
      <c r="AG25" s="401">
        <v>28</v>
      </c>
      <c r="AH25" s="401">
        <v>62</v>
      </c>
      <c r="AI25" s="401">
        <v>54</v>
      </c>
      <c r="AJ25" s="401">
        <v>0</v>
      </c>
      <c r="AK25" s="401">
        <v>49</v>
      </c>
      <c r="AL25" s="401">
        <v>0</v>
      </c>
      <c r="AM25" s="401">
        <v>22</v>
      </c>
      <c r="AN25" s="401">
        <v>40</v>
      </c>
      <c r="AO25" s="401">
        <v>37</v>
      </c>
      <c r="AP25" s="401">
        <v>40</v>
      </c>
      <c r="AQ25" s="401">
        <v>0</v>
      </c>
      <c r="AR25" s="401">
        <v>7</v>
      </c>
      <c r="AS25" s="401">
        <v>0</v>
      </c>
      <c r="AT25" s="401">
        <v>46</v>
      </c>
      <c r="AU25" s="401">
        <v>55</v>
      </c>
      <c r="AV25" s="401">
        <v>11</v>
      </c>
      <c r="AW25" s="401">
        <v>63</v>
      </c>
      <c r="AX25" s="401">
        <v>10</v>
      </c>
      <c r="AY25" s="401">
        <v>72</v>
      </c>
      <c r="AZ25" s="401">
        <v>27</v>
      </c>
      <c r="BA25" s="401">
        <v>57</v>
      </c>
      <c r="BB25" s="401">
        <v>34</v>
      </c>
      <c r="BC25" s="401">
        <v>21</v>
      </c>
      <c r="BD25" s="401">
        <v>42</v>
      </c>
      <c r="BE25" s="401">
        <v>39</v>
      </c>
      <c r="BF25" s="401">
        <v>0</v>
      </c>
      <c r="BG25" s="401">
        <v>70</v>
      </c>
      <c r="BH25" s="401">
        <v>31</v>
      </c>
      <c r="BI25" s="401">
        <v>46</v>
      </c>
      <c r="BJ25" s="401">
        <v>0</v>
      </c>
      <c r="BK25" s="401">
        <v>42</v>
      </c>
      <c r="BL25" s="401">
        <v>0</v>
      </c>
      <c r="BM25" s="401">
        <v>65</v>
      </c>
      <c r="BN25" s="401">
        <v>0</v>
      </c>
      <c r="BO25" s="401">
        <v>0</v>
      </c>
      <c r="BP25" s="401">
        <v>30</v>
      </c>
      <c r="BQ25" s="401">
        <v>0</v>
      </c>
      <c r="BR25" s="401">
        <v>0</v>
      </c>
      <c r="BS25" s="401">
        <v>59</v>
      </c>
      <c r="BT25" s="401">
        <v>67</v>
      </c>
      <c r="BU25" s="401">
        <v>0</v>
      </c>
      <c r="BV25" s="401">
        <v>55</v>
      </c>
      <c r="BW25" s="401">
        <v>52</v>
      </c>
      <c r="BX25" s="401">
        <v>64</v>
      </c>
      <c r="BY25" s="401">
        <v>63</v>
      </c>
      <c r="BZ25" s="538">
        <v>42</v>
      </c>
      <c r="CA25" s="538">
        <v>22</v>
      </c>
      <c r="CB25" s="519">
        <v>47</v>
      </c>
      <c r="CC25" s="519">
        <v>61</v>
      </c>
      <c r="CD25" s="519">
        <v>58</v>
      </c>
      <c r="CE25" s="519">
        <v>57</v>
      </c>
      <c r="CF25" s="519">
        <v>29</v>
      </c>
      <c r="CG25" s="519">
        <v>7</v>
      </c>
      <c r="CH25" s="519">
        <v>57</v>
      </c>
      <c r="CI25" s="519">
        <v>20</v>
      </c>
      <c r="CJ25" s="519">
        <v>0</v>
      </c>
      <c r="CK25" s="519">
        <v>29</v>
      </c>
      <c r="CL25" s="519">
        <v>0</v>
      </c>
      <c r="CM25" s="519">
        <v>66</v>
      </c>
      <c r="CN25" s="519">
        <v>72</v>
      </c>
      <c r="CO25" s="519">
        <v>0</v>
      </c>
      <c r="CP25" s="519">
        <v>64</v>
      </c>
      <c r="CQ25" s="519">
        <v>30</v>
      </c>
      <c r="CR25" s="519">
        <v>70</v>
      </c>
      <c r="CS25" s="440">
        <v>48</v>
      </c>
      <c r="CT25" s="519">
        <v>11</v>
      </c>
      <c r="CU25" s="519">
        <v>29</v>
      </c>
      <c r="CV25" s="440">
        <v>25</v>
      </c>
      <c r="CW25" s="502"/>
      <c r="CX25" s="502"/>
      <c r="CY25" s="502"/>
      <c r="CZ25" s="502"/>
      <c r="DA25" s="558"/>
      <c r="DB25" s="499"/>
      <c r="DC25" s="556"/>
      <c r="DE25" s="498"/>
      <c r="DF25" s="502"/>
      <c r="DG25" s="501"/>
      <c r="DH25" s="498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163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163"/>
      <c r="HI25" s="121"/>
      <c r="HJ25" s="121"/>
      <c r="HK25" s="11"/>
      <c r="HL25" s="117"/>
      <c r="HM25" s="218"/>
      <c r="HN25" s="108"/>
    </row>
    <row r="26" spans="1:222" ht="15.75">
      <c r="A26" s="123" t="s">
        <v>164</v>
      </c>
      <c r="D26" s="85">
        <f t="shared" si="0"/>
        <v>2594</v>
      </c>
      <c r="E26" s="401">
        <v>0</v>
      </c>
      <c r="F26" s="401">
        <v>13</v>
      </c>
      <c r="G26" s="401">
        <v>53</v>
      </c>
      <c r="H26" s="401">
        <v>0</v>
      </c>
      <c r="I26" s="401">
        <v>0</v>
      </c>
      <c r="J26" s="401">
        <v>55</v>
      </c>
      <c r="K26" s="401">
        <v>1</v>
      </c>
      <c r="L26" s="401">
        <v>0</v>
      </c>
      <c r="M26" s="401">
        <v>0</v>
      </c>
      <c r="N26" s="401">
        <v>15</v>
      </c>
      <c r="O26" s="401">
        <v>0</v>
      </c>
      <c r="P26" s="401">
        <v>0</v>
      </c>
      <c r="Q26" s="401">
        <v>0</v>
      </c>
      <c r="R26" s="401">
        <v>10</v>
      </c>
      <c r="S26" s="401">
        <v>65</v>
      </c>
      <c r="T26" s="401">
        <v>0</v>
      </c>
      <c r="U26" s="401">
        <v>0</v>
      </c>
      <c r="V26" s="401">
        <v>50</v>
      </c>
      <c r="W26" s="401">
        <v>41</v>
      </c>
      <c r="X26" s="401">
        <v>46</v>
      </c>
      <c r="Y26" s="401">
        <v>19</v>
      </c>
      <c r="Z26" s="401">
        <v>0</v>
      </c>
      <c r="AA26" s="401">
        <v>7</v>
      </c>
      <c r="AB26" s="401">
        <v>70</v>
      </c>
      <c r="AC26" s="401">
        <v>9</v>
      </c>
      <c r="AD26" s="401">
        <v>7</v>
      </c>
      <c r="AE26" s="401">
        <v>22</v>
      </c>
      <c r="AF26" s="401">
        <v>61</v>
      </c>
      <c r="AG26" s="401">
        <v>33</v>
      </c>
      <c r="AH26" s="401">
        <v>57</v>
      </c>
      <c r="AI26" s="401">
        <v>63</v>
      </c>
      <c r="AJ26" s="401">
        <v>0</v>
      </c>
      <c r="AK26" s="401">
        <v>68</v>
      </c>
      <c r="AL26" s="401">
        <v>72</v>
      </c>
      <c r="AM26" s="401">
        <v>51</v>
      </c>
      <c r="AN26" s="401">
        <v>0</v>
      </c>
      <c r="AO26" s="401">
        <v>28</v>
      </c>
      <c r="AP26" s="401">
        <v>24</v>
      </c>
      <c r="AQ26" s="401">
        <v>0</v>
      </c>
      <c r="AR26" s="401">
        <v>26</v>
      </c>
      <c r="AS26" s="401">
        <v>30</v>
      </c>
      <c r="AT26" s="401">
        <v>3</v>
      </c>
      <c r="AU26" s="401">
        <v>27</v>
      </c>
      <c r="AV26" s="401">
        <v>32</v>
      </c>
      <c r="AW26" s="401">
        <v>0</v>
      </c>
      <c r="AX26" s="401">
        <v>59</v>
      </c>
      <c r="AY26" s="401">
        <v>24</v>
      </c>
      <c r="AZ26" s="401">
        <v>27</v>
      </c>
      <c r="BA26" s="401">
        <v>0</v>
      </c>
      <c r="BB26" s="401">
        <v>59</v>
      </c>
      <c r="BC26" s="401">
        <v>43</v>
      </c>
      <c r="BD26" s="401">
        <v>38</v>
      </c>
      <c r="BE26" s="401">
        <v>57</v>
      </c>
      <c r="BF26" s="401">
        <v>42</v>
      </c>
      <c r="BG26" s="401">
        <v>59</v>
      </c>
      <c r="BH26" s="401">
        <v>34</v>
      </c>
      <c r="BI26" s="401">
        <v>59</v>
      </c>
      <c r="BJ26" s="401">
        <v>49</v>
      </c>
      <c r="BK26" s="401">
        <v>63</v>
      </c>
      <c r="BL26" s="401">
        <v>0</v>
      </c>
      <c r="BM26" s="401">
        <v>24</v>
      </c>
      <c r="BN26" s="401">
        <v>0</v>
      </c>
      <c r="BO26" s="401">
        <v>0</v>
      </c>
      <c r="BP26" s="401">
        <v>0</v>
      </c>
      <c r="BQ26" s="401">
        <v>69</v>
      </c>
      <c r="BR26" s="401">
        <v>0</v>
      </c>
      <c r="BS26" s="401">
        <v>0</v>
      </c>
      <c r="BT26" s="401">
        <v>29</v>
      </c>
      <c r="BU26" s="401">
        <v>0</v>
      </c>
      <c r="BV26" s="401">
        <v>0</v>
      </c>
      <c r="BW26" s="401">
        <v>0</v>
      </c>
      <c r="BX26" s="401">
        <v>0</v>
      </c>
      <c r="BY26" s="401">
        <v>42</v>
      </c>
      <c r="BZ26" s="538">
        <v>0</v>
      </c>
      <c r="CA26" s="538">
        <v>15</v>
      </c>
      <c r="CB26" s="519">
        <v>27</v>
      </c>
      <c r="CC26" s="519">
        <v>0</v>
      </c>
      <c r="CD26" s="519">
        <v>57</v>
      </c>
      <c r="CE26" s="519">
        <v>0</v>
      </c>
      <c r="CF26" s="519">
        <v>61</v>
      </c>
      <c r="CG26" s="519">
        <v>30</v>
      </c>
      <c r="CH26" s="519">
        <v>47</v>
      </c>
      <c r="CI26" s="519">
        <v>47</v>
      </c>
      <c r="CJ26" s="519">
        <v>51</v>
      </c>
      <c r="CK26" s="519">
        <v>44</v>
      </c>
      <c r="CL26" s="519">
        <v>0</v>
      </c>
      <c r="CM26" s="519">
        <v>41</v>
      </c>
      <c r="CN26" s="519">
        <v>59</v>
      </c>
      <c r="CO26" s="519">
        <v>0</v>
      </c>
      <c r="CP26" s="519">
        <v>13</v>
      </c>
      <c r="CQ26" s="519">
        <v>58</v>
      </c>
      <c r="CR26" s="519">
        <v>35</v>
      </c>
      <c r="CS26" s="440">
        <v>24</v>
      </c>
      <c r="CT26" s="519">
        <v>40</v>
      </c>
      <c r="CU26" s="519">
        <v>47</v>
      </c>
      <c r="CV26" s="440">
        <v>63</v>
      </c>
      <c r="CW26" s="502"/>
      <c r="CX26" s="502"/>
      <c r="CY26" s="502"/>
      <c r="CZ26" s="502"/>
      <c r="DA26" s="555"/>
      <c r="DB26" s="499"/>
      <c r="DC26" s="556"/>
      <c r="DE26" s="498"/>
      <c r="DF26" s="502"/>
      <c r="DG26" s="501"/>
      <c r="DH26" s="498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163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163"/>
      <c r="HI26" s="121"/>
      <c r="HJ26" s="121"/>
      <c r="HK26" s="3"/>
      <c r="HL26" s="117"/>
      <c r="HM26" s="219"/>
      <c r="HN26" s="108"/>
    </row>
    <row r="27" spans="1:222" ht="15.75">
      <c r="A27" s="123" t="s">
        <v>19</v>
      </c>
      <c r="D27" s="85">
        <f t="shared" si="0"/>
        <v>2886</v>
      </c>
      <c r="E27" s="401">
        <v>63</v>
      </c>
      <c r="F27" s="401">
        <v>55</v>
      </c>
      <c r="G27" s="401">
        <v>45</v>
      </c>
      <c r="H27" s="401">
        <v>71</v>
      </c>
      <c r="I27" s="401">
        <v>0</v>
      </c>
      <c r="J27" s="401">
        <v>0</v>
      </c>
      <c r="K27" s="401">
        <v>65</v>
      </c>
      <c r="L27" s="401">
        <v>67</v>
      </c>
      <c r="M27" s="401">
        <v>0</v>
      </c>
      <c r="N27" s="401">
        <v>45</v>
      </c>
      <c r="O27" s="401">
        <v>0</v>
      </c>
      <c r="P27" s="401">
        <v>0</v>
      </c>
      <c r="Q27" s="401">
        <v>21</v>
      </c>
      <c r="R27" s="401">
        <v>30</v>
      </c>
      <c r="S27" s="401">
        <v>52</v>
      </c>
      <c r="T27" s="401">
        <v>0</v>
      </c>
      <c r="U27" s="401">
        <v>71</v>
      </c>
      <c r="V27" s="401">
        <v>0</v>
      </c>
      <c r="W27" s="401">
        <v>61</v>
      </c>
      <c r="X27" s="401">
        <v>28</v>
      </c>
      <c r="Y27" s="401">
        <v>37</v>
      </c>
      <c r="Z27" s="401">
        <v>66</v>
      </c>
      <c r="AA27" s="401">
        <v>39</v>
      </c>
      <c r="AB27" s="401">
        <v>51</v>
      </c>
      <c r="AC27" s="401">
        <v>53</v>
      </c>
      <c r="AD27" s="401">
        <v>8</v>
      </c>
      <c r="AE27" s="401">
        <v>0</v>
      </c>
      <c r="AF27" s="401">
        <v>0</v>
      </c>
      <c r="AG27" s="401">
        <v>46</v>
      </c>
      <c r="AH27" s="401">
        <v>18</v>
      </c>
      <c r="AI27" s="401">
        <v>0</v>
      </c>
      <c r="AJ27" s="401">
        <v>0</v>
      </c>
      <c r="AK27" s="401">
        <v>49</v>
      </c>
      <c r="AL27" s="401">
        <v>0</v>
      </c>
      <c r="AM27" s="401">
        <v>12</v>
      </c>
      <c r="AN27" s="401">
        <v>40</v>
      </c>
      <c r="AO27" s="401">
        <v>44</v>
      </c>
      <c r="AP27" s="401">
        <v>15</v>
      </c>
      <c r="AQ27" s="401">
        <v>63</v>
      </c>
      <c r="AR27" s="401">
        <v>60</v>
      </c>
      <c r="AS27" s="401">
        <v>23</v>
      </c>
      <c r="AT27" s="401">
        <v>14</v>
      </c>
      <c r="AU27" s="401">
        <v>17</v>
      </c>
      <c r="AV27" s="401">
        <v>2</v>
      </c>
      <c r="AW27" s="401">
        <v>58</v>
      </c>
      <c r="AX27" s="401">
        <v>58</v>
      </c>
      <c r="AY27" s="401">
        <v>67</v>
      </c>
      <c r="AZ27" s="401">
        <v>22</v>
      </c>
      <c r="BA27" s="401">
        <v>60</v>
      </c>
      <c r="BB27" s="401">
        <v>66</v>
      </c>
      <c r="BC27" s="401">
        <v>16</v>
      </c>
      <c r="BD27" s="401">
        <v>34</v>
      </c>
      <c r="BE27" s="401">
        <v>49</v>
      </c>
      <c r="BF27" s="401">
        <v>22</v>
      </c>
      <c r="BG27" s="401">
        <v>0</v>
      </c>
      <c r="BH27" s="401">
        <v>29</v>
      </c>
      <c r="BI27" s="401">
        <v>0</v>
      </c>
      <c r="BJ27" s="401">
        <v>0</v>
      </c>
      <c r="BK27" s="401">
        <v>34</v>
      </c>
      <c r="BL27" s="401">
        <v>0</v>
      </c>
      <c r="BM27" s="401">
        <v>52</v>
      </c>
      <c r="BN27" s="401">
        <v>0</v>
      </c>
      <c r="BO27" s="401">
        <v>0</v>
      </c>
      <c r="BP27" s="401">
        <v>64</v>
      </c>
      <c r="BQ27" s="401">
        <v>39</v>
      </c>
      <c r="BR27" s="401">
        <v>0</v>
      </c>
      <c r="BS27" s="401">
        <v>55</v>
      </c>
      <c r="BT27" s="401">
        <v>57</v>
      </c>
      <c r="BU27" s="401">
        <v>0</v>
      </c>
      <c r="BV27" s="401">
        <v>0</v>
      </c>
      <c r="BW27" s="401">
        <v>58</v>
      </c>
      <c r="BX27" s="401">
        <v>0</v>
      </c>
      <c r="BY27" s="401">
        <v>0</v>
      </c>
      <c r="BZ27" s="538">
        <v>40</v>
      </c>
      <c r="CA27" s="538">
        <v>42</v>
      </c>
      <c r="CB27" s="519">
        <v>8</v>
      </c>
      <c r="CC27" s="519">
        <v>0</v>
      </c>
      <c r="CD27" s="519">
        <v>47</v>
      </c>
      <c r="CE27" s="519">
        <v>0</v>
      </c>
      <c r="CF27" s="519">
        <v>26</v>
      </c>
      <c r="CG27" s="519">
        <v>5</v>
      </c>
      <c r="CH27" s="519">
        <v>17</v>
      </c>
      <c r="CI27" s="519">
        <v>18</v>
      </c>
      <c r="CJ27" s="519">
        <v>71</v>
      </c>
      <c r="CK27" s="519">
        <v>31</v>
      </c>
      <c r="CL27" s="519">
        <v>0</v>
      </c>
      <c r="CM27" s="519">
        <v>60</v>
      </c>
      <c r="CN27" s="519">
        <v>5</v>
      </c>
      <c r="CO27" s="519">
        <v>0</v>
      </c>
      <c r="CP27" s="519">
        <v>68</v>
      </c>
      <c r="CQ27" s="519">
        <v>21</v>
      </c>
      <c r="CR27" s="519">
        <v>44</v>
      </c>
      <c r="CS27" s="440">
        <v>84</v>
      </c>
      <c r="CT27" s="519">
        <v>25</v>
      </c>
      <c r="CU27" s="519">
        <v>41</v>
      </c>
      <c r="CV27" s="440">
        <v>62</v>
      </c>
      <c r="CW27" s="462"/>
      <c r="CX27" s="462"/>
      <c r="CY27" s="462"/>
      <c r="CZ27" s="502"/>
      <c r="DA27" s="555"/>
      <c r="DB27" s="499"/>
      <c r="DC27" s="556"/>
      <c r="DE27" s="498"/>
      <c r="DF27" s="502"/>
      <c r="DG27" s="501"/>
      <c r="DH27" s="498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163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163"/>
      <c r="HI27" s="121"/>
      <c r="HJ27" s="121"/>
      <c r="HK27" s="11"/>
      <c r="HL27" s="117"/>
      <c r="HM27" s="218"/>
      <c r="HN27" s="108"/>
    </row>
    <row r="28" spans="1:222" ht="15.75">
      <c r="A28" s="123" t="s">
        <v>2544</v>
      </c>
      <c r="D28" s="85">
        <f t="shared" si="0"/>
        <v>2966</v>
      </c>
      <c r="E28" s="401">
        <v>0</v>
      </c>
      <c r="F28" s="401">
        <v>14</v>
      </c>
      <c r="G28" s="401">
        <v>25</v>
      </c>
      <c r="H28" s="401">
        <v>0</v>
      </c>
      <c r="I28" s="401">
        <v>27</v>
      </c>
      <c r="J28" s="401">
        <v>41</v>
      </c>
      <c r="K28" s="401">
        <v>58</v>
      </c>
      <c r="L28" s="401">
        <v>0</v>
      </c>
      <c r="M28" s="401">
        <v>51</v>
      </c>
      <c r="N28" s="401">
        <v>60</v>
      </c>
      <c r="O28" s="401">
        <v>39</v>
      </c>
      <c r="P28" s="401">
        <v>61</v>
      </c>
      <c r="Q28" s="401">
        <v>0</v>
      </c>
      <c r="R28" s="401">
        <v>48</v>
      </c>
      <c r="S28" s="401">
        <v>70</v>
      </c>
      <c r="T28" s="401">
        <v>0</v>
      </c>
      <c r="U28" s="401">
        <v>61</v>
      </c>
      <c r="V28" s="401">
        <v>0</v>
      </c>
      <c r="W28" s="401">
        <v>13</v>
      </c>
      <c r="X28" s="401">
        <v>16</v>
      </c>
      <c r="Y28" s="401">
        <v>60</v>
      </c>
      <c r="Z28" s="401">
        <v>62</v>
      </c>
      <c r="AA28" s="401">
        <v>48</v>
      </c>
      <c r="AB28" s="401">
        <v>36</v>
      </c>
      <c r="AC28" s="401">
        <v>66</v>
      </c>
      <c r="AD28" s="401">
        <v>72</v>
      </c>
      <c r="AE28" s="401">
        <v>42</v>
      </c>
      <c r="AF28" s="401">
        <v>0</v>
      </c>
      <c r="AG28" s="401">
        <v>0</v>
      </c>
      <c r="AH28" s="401">
        <v>15</v>
      </c>
      <c r="AI28" s="401">
        <v>0</v>
      </c>
      <c r="AJ28" s="401">
        <v>66</v>
      </c>
      <c r="AK28" s="401">
        <v>36</v>
      </c>
      <c r="AL28" s="401">
        <v>0</v>
      </c>
      <c r="AM28" s="401">
        <v>20</v>
      </c>
      <c r="AN28" s="401">
        <v>0</v>
      </c>
      <c r="AO28" s="401">
        <v>32</v>
      </c>
      <c r="AP28" s="401">
        <v>57</v>
      </c>
      <c r="AQ28" s="401">
        <v>48</v>
      </c>
      <c r="AR28" s="401">
        <v>12</v>
      </c>
      <c r="AS28" s="401">
        <v>0</v>
      </c>
      <c r="AT28" s="401">
        <v>40</v>
      </c>
      <c r="AU28" s="401">
        <v>24</v>
      </c>
      <c r="AV28" s="401">
        <v>38</v>
      </c>
      <c r="AW28" s="401">
        <v>41</v>
      </c>
      <c r="AX28" s="401">
        <v>38</v>
      </c>
      <c r="AY28" s="401">
        <v>36</v>
      </c>
      <c r="AZ28" s="401">
        <v>43</v>
      </c>
      <c r="BA28" s="401">
        <v>68</v>
      </c>
      <c r="BB28" s="401">
        <v>18</v>
      </c>
      <c r="BC28" s="401">
        <v>53</v>
      </c>
      <c r="BD28" s="401">
        <v>39</v>
      </c>
      <c r="BE28" s="401">
        <v>0</v>
      </c>
      <c r="BF28" s="401">
        <v>42</v>
      </c>
      <c r="BG28" s="401">
        <v>65</v>
      </c>
      <c r="BH28" s="401">
        <v>7</v>
      </c>
      <c r="BI28" s="401">
        <v>0</v>
      </c>
      <c r="BJ28" s="401">
        <v>30</v>
      </c>
      <c r="BK28" s="401">
        <v>42</v>
      </c>
      <c r="BL28" s="401">
        <v>0</v>
      </c>
      <c r="BM28" s="401">
        <v>37</v>
      </c>
      <c r="BN28" s="401">
        <v>0</v>
      </c>
      <c r="BO28" s="401">
        <v>0</v>
      </c>
      <c r="BP28" s="401">
        <v>0</v>
      </c>
      <c r="BQ28" s="401">
        <v>0</v>
      </c>
      <c r="BR28" s="401">
        <v>0</v>
      </c>
      <c r="BS28" s="401">
        <v>59</v>
      </c>
      <c r="BT28" s="401">
        <v>25</v>
      </c>
      <c r="BU28" s="401">
        <v>59</v>
      </c>
      <c r="BV28" s="401">
        <v>0</v>
      </c>
      <c r="BW28" s="401">
        <v>0</v>
      </c>
      <c r="BX28" s="401">
        <v>58</v>
      </c>
      <c r="BY28" s="401">
        <v>0</v>
      </c>
      <c r="BZ28" s="538">
        <v>0</v>
      </c>
      <c r="CA28" s="538">
        <v>23</v>
      </c>
      <c r="CB28" s="519">
        <v>62</v>
      </c>
      <c r="CC28" s="519">
        <v>0</v>
      </c>
      <c r="CD28" s="519">
        <v>69</v>
      </c>
      <c r="CE28" s="519">
        <v>0</v>
      </c>
      <c r="CF28" s="519">
        <v>64</v>
      </c>
      <c r="CG28" s="519">
        <v>51</v>
      </c>
      <c r="CH28" s="519">
        <v>68</v>
      </c>
      <c r="CI28" s="519">
        <v>70</v>
      </c>
      <c r="CJ28" s="519">
        <v>0</v>
      </c>
      <c r="CK28" s="519">
        <v>41</v>
      </c>
      <c r="CL28" s="519">
        <v>0</v>
      </c>
      <c r="CM28" s="519">
        <v>33</v>
      </c>
      <c r="CN28" s="519">
        <v>63</v>
      </c>
      <c r="CO28" s="519">
        <v>0</v>
      </c>
      <c r="CP28" s="519">
        <v>49</v>
      </c>
      <c r="CQ28" s="519">
        <v>47</v>
      </c>
      <c r="CR28" s="519">
        <v>64</v>
      </c>
      <c r="CS28" s="440">
        <v>6</v>
      </c>
      <c r="CT28" s="519">
        <v>65</v>
      </c>
      <c r="CU28" s="519">
        <v>50</v>
      </c>
      <c r="CV28" s="440">
        <v>23</v>
      </c>
      <c r="CW28" s="507"/>
      <c r="CX28" s="507"/>
      <c r="CY28" s="507"/>
      <c r="CZ28" s="513"/>
      <c r="DA28" s="513"/>
      <c r="DB28" s="511"/>
      <c r="DC28" s="556"/>
      <c r="DE28" s="498"/>
      <c r="DF28" s="502"/>
      <c r="DG28" s="501"/>
      <c r="DH28" s="498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163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163"/>
      <c r="HI28" s="121"/>
      <c r="HJ28" s="121"/>
      <c r="HK28" s="155"/>
      <c r="HL28" s="117"/>
      <c r="HM28" s="219"/>
      <c r="HN28" s="108"/>
    </row>
    <row r="29" spans="1:222" ht="15.75">
      <c r="A29" s="123" t="s">
        <v>2546</v>
      </c>
      <c r="D29" s="85">
        <f t="shared" si="0"/>
        <v>2535</v>
      </c>
      <c r="E29" s="401">
        <v>0</v>
      </c>
      <c r="F29" s="401">
        <v>26</v>
      </c>
      <c r="G29" s="401">
        <v>0</v>
      </c>
      <c r="H29" s="401">
        <v>28</v>
      </c>
      <c r="I29" s="401">
        <v>42</v>
      </c>
      <c r="J29" s="401">
        <v>21</v>
      </c>
      <c r="K29" s="401">
        <v>13</v>
      </c>
      <c r="L29" s="401">
        <v>0</v>
      </c>
      <c r="M29" s="401">
        <v>0</v>
      </c>
      <c r="N29" s="401">
        <v>32</v>
      </c>
      <c r="O29" s="401">
        <v>49</v>
      </c>
      <c r="P29" s="401">
        <v>32</v>
      </c>
      <c r="Q29" s="401">
        <v>20</v>
      </c>
      <c r="R29" s="401">
        <v>37</v>
      </c>
      <c r="S29" s="401">
        <v>48</v>
      </c>
      <c r="T29" s="401">
        <v>0</v>
      </c>
      <c r="U29" s="401">
        <v>0</v>
      </c>
      <c r="V29" s="401">
        <v>0</v>
      </c>
      <c r="W29" s="401">
        <v>42</v>
      </c>
      <c r="X29" s="401">
        <v>41</v>
      </c>
      <c r="Y29" s="401">
        <v>44</v>
      </c>
      <c r="Z29" s="401">
        <v>0</v>
      </c>
      <c r="AA29" s="401">
        <v>72</v>
      </c>
      <c r="AB29" s="401">
        <v>0</v>
      </c>
      <c r="AC29" s="401">
        <v>34</v>
      </c>
      <c r="AD29" s="401">
        <v>35</v>
      </c>
      <c r="AE29" s="401">
        <v>32</v>
      </c>
      <c r="AF29" s="401">
        <v>0</v>
      </c>
      <c r="AG29" s="401">
        <v>58</v>
      </c>
      <c r="AH29" s="401">
        <v>0</v>
      </c>
      <c r="AI29" s="401">
        <v>70</v>
      </c>
      <c r="AJ29" s="401">
        <v>54</v>
      </c>
      <c r="AK29" s="401">
        <v>0</v>
      </c>
      <c r="AL29" s="401">
        <v>68</v>
      </c>
      <c r="AM29" s="401">
        <v>49</v>
      </c>
      <c r="AN29" s="401">
        <v>0</v>
      </c>
      <c r="AO29" s="401">
        <v>18</v>
      </c>
      <c r="AP29" s="401">
        <v>21</v>
      </c>
      <c r="AQ29" s="401">
        <v>0</v>
      </c>
      <c r="AR29" s="401">
        <v>8</v>
      </c>
      <c r="AS29" s="401">
        <v>34</v>
      </c>
      <c r="AT29" s="401">
        <v>24</v>
      </c>
      <c r="AU29" s="401">
        <v>58</v>
      </c>
      <c r="AV29" s="401">
        <v>39</v>
      </c>
      <c r="AW29" s="401">
        <v>52</v>
      </c>
      <c r="AX29" s="401">
        <v>30</v>
      </c>
      <c r="AY29" s="401">
        <v>12</v>
      </c>
      <c r="AZ29" s="401">
        <v>31</v>
      </c>
      <c r="BA29" s="401">
        <v>44</v>
      </c>
      <c r="BB29" s="401">
        <v>26</v>
      </c>
      <c r="BC29" s="401">
        <v>30</v>
      </c>
      <c r="BD29" s="401">
        <v>15</v>
      </c>
      <c r="BE29" s="401">
        <v>0</v>
      </c>
      <c r="BF29" s="401">
        <v>0</v>
      </c>
      <c r="BG29" s="401">
        <v>57</v>
      </c>
      <c r="BH29" s="401">
        <v>18</v>
      </c>
      <c r="BI29" s="401">
        <v>70</v>
      </c>
      <c r="BJ29" s="401">
        <v>37</v>
      </c>
      <c r="BK29" s="401">
        <v>51</v>
      </c>
      <c r="BL29" s="401">
        <v>0</v>
      </c>
      <c r="BM29" s="401">
        <v>25</v>
      </c>
      <c r="BN29" s="401">
        <v>62</v>
      </c>
      <c r="BO29" s="401">
        <v>0</v>
      </c>
      <c r="BP29" s="401">
        <v>0</v>
      </c>
      <c r="BQ29" s="401">
        <v>0</v>
      </c>
      <c r="BR29" s="401">
        <v>0</v>
      </c>
      <c r="BS29" s="401">
        <v>0</v>
      </c>
      <c r="BT29" s="401">
        <v>5</v>
      </c>
      <c r="BU29" s="401">
        <v>31</v>
      </c>
      <c r="BV29" s="401">
        <v>0</v>
      </c>
      <c r="BW29" s="401">
        <v>0</v>
      </c>
      <c r="BX29" s="401">
        <v>70</v>
      </c>
      <c r="BY29" s="401">
        <v>53</v>
      </c>
      <c r="BZ29" s="538">
        <v>40</v>
      </c>
      <c r="CA29" s="538">
        <v>48</v>
      </c>
      <c r="CB29" s="519">
        <v>16</v>
      </c>
      <c r="CC29" s="519">
        <v>50</v>
      </c>
      <c r="CD29" s="519">
        <v>49</v>
      </c>
      <c r="CE29" s="519">
        <v>69</v>
      </c>
      <c r="CF29" s="519">
        <v>6</v>
      </c>
      <c r="CG29" s="519">
        <v>36</v>
      </c>
      <c r="CH29" s="519">
        <v>33</v>
      </c>
      <c r="CI29" s="519">
        <v>41</v>
      </c>
      <c r="CJ29" s="519">
        <v>54</v>
      </c>
      <c r="CK29" s="519">
        <v>11</v>
      </c>
      <c r="CL29" s="519">
        <v>0</v>
      </c>
      <c r="CM29" s="519">
        <v>30</v>
      </c>
      <c r="CN29" s="519">
        <v>39</v>
      </c>
      <c r="CO29" s="519">
        <v>0</v>
      </c>
      <c r="CP29" s="519">
        <v>7</v>
      </c>
      <c r="CQ29" s="519">
        <v>35</v>
      </c>
      <c r="CR29" s="519">
        <v>27</v>
      </c>
      <c r="CS29" s="440">
        <v>8</v>
      </c>
      <c r="CT29" s="519">
        <v>26</v>
      </c>
      <c r="CU29" s="519">
        <v>32</v>
      </c>
      <c r="CV29" s="440">
        <v>10</v>
      </c>
      <c r="CW29" s="507"/>
      <c r="CX29" s="507"/>
      <c r="CY29" s="507"/>
      <c r="CZ29" s="513"/>
      <c r="DA29" s="513"/>
      <c r="DB29" s="511"/>
      <c r="DC29" s="556"/>
      <c r="DE29" s="498"/>
      <c r="DF29" s="502"/>
      <c r="DG29" s="501"/>
      <c r="DH29" s="498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163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163"/>
      <c r="HI29" s="121"/>
      <c r="HJ29" s="121"/>
      <c r="HK29" s="3"/>
      <c r="HL29" s="117"/>
      <c r="HM29" s="219"/>
      <c r="HN29" s="108"/>
    </row>
    <row r="30" spans="1:222" ht="15.75">
      <c r="A30" s="123" t="s">
        <v>1057</v>
      </c>
      <c r="D30" s="85">
        <f t="shared" si="0"/>
        <v>3145</v>
      </c>
      <c r="E30" s="401">
        <v>0</v>
      </c>
      <c r="F30" s="401">
        <v>62</v>
      </c>
      <c r="G30" s="401">
        <v>63</v>
      </c>
      <c r="H30" s="401">
        <v>55</v>
      </c>
      <c r="I30" s="401">
        <v>0</v>
      </c>
      <c r="J30" s="401">
        <v>52</v>
      </c>
      <c r="K30" s="401">
        <v>61</v>
      </c>
      <c r="L30" s="401">
        <v>56</v>
      </c>
      <c r="M30" s="401">
        <v>0</v>
      </c>
      <c r="N30" s="401">
        <v>50</v>
      </c>
      <c r="O30" s="401">
        <v>53</v>
      </c>
      <c r="P30" s="401">
        <v>64</v>
      </c>
      <c r="Q30" s="401">
        <v>52</v>
      </c>
      <c r="R30" s="401">
        <v>59</v>
      </c>
      <c r="S30" s="401">
        <v>33</v>
      </c>
      <c r="T30" s="401">
        <v>0</v>
      </c>
      <c r="U30" s="401">
        <v>0</v>
      </c>
      <c r="V30" s="401">
        <v>0</v>
      </c>
      <c r="W30" s="401">
        <v>11</v>
      </c>
      <c r="X30" s="401">
        <v>36</v>
      </c>
      <c r="Y30" s="401">
        <v>13</v>
      </c>
      <c r="Z30" s="401">
        <v>0</v>
      </c>
      <c r="AA30" s="401">
        <v>14</v>
      </c>
      <c r="AB30" s="401">
        <v>43</v>
      </c>
      <c r="AC30" s="401">
        <v>43</v>
      </c>
      <c r="AD30" s="401">
        <v>17</v>
      </c>
      <c r="AE30" s="401">
        <v>61</v>
      </c>
      <c r="AF30" s="401">
        <v>60</v>
      </c>
      <c r="AG30" s="401">
        <v>0</v>
      </c>
      <c r="AH30" s="401">
        <v>33</v>
      </c>
      <c r="AI30" s="401">
        <v>0</v>
      </c>
      <c r="AJ30" s="401">
        <v>0</v>
      </c>
      <c r="AK30" s="401">
        <v>49</v>
      </c>
      <c r="AL30" s="401">
        <v>0</v>
      </c>
      <c r="AM30" s="401">
        <v>44</v>
      </c>
      <c r="AN30" s="401">
        <v>26</v>
      </c>
      <c r="AO30" s="401">
        <v>71</v>
      </c>
      <c r="AP30" s="401">
        <v>6</v>
      </c>
      <c r="AQ30" s="401">
        <v>0</v>
      </c>
      <c r="AR30" s="401">
        <v>20</v>
      </c>
      <c r="AS30" s="401">
        <v>0</v>
      </c>
      <c r="AT30" s="401">
        <v>47</v>
      </c>
      <c r="AU30" s="401">
        <v>35</v>
      </c>
      <c r="AV30" s="401">
        <v>53</v>
      </c>
      <c r="AW30" s="401">
        <v>48</v>
      </c>
      <c r="AX30" s="401">
        <v>25</v>
      </c>
      <c r="AY30" s="401">
        <v>49</v>
      </c>
      <c r="AZ30" s="401">
        <v>39</v>
      </c>
      <c r="BA30" s="401">
        <v>0</v>
      </c>
      <c r="BB30" s="401">
        <v>11</v>
      </c>
      <c r="BC30" s="401">
        <v>31</v>
      </c>
      <c r="BD30" s="401">
        <v>43</v>
      </c>
      <c r="BE30" s="401">
        <v>0</v>
      </c>
      <c r="BF30" s="401">
        <v>58</v>
      </c>
      <c r="BG30" s="401">
        <v>54</v>
      </c>
      <c r="BH30" s="401">
        <v>47</v>
      </c>
      <c r="BI30" s="401">
        <v>72</v>
      </c>
      <c r="BJ30" s="401">
        <v>47</v>
      </c>
      <c r="BK30" s="401">
        <v>68</v>
      </c>
      <c r="BL30" s="401">
        <v>0</v>
      </c>
      <c r="BM30" s="401">
        <v>64</v>
      </c>
      <c r="BN30" s="401">
        <v>69</v>
      </c>
      <c r="BO30" s="401">
        <v>0</v>
      </c>
      <c r="BP30" s="401">
        <v>29</v>
      </c>
      <c r="BQ30" s="401">
        <v>0</v>
      </c>
      <c r="BR30" s="401">
        <v>0</v>
      </c>
      <c r="BS30" s="401">
        <v>0</v>
      </c>
      <c r="BT30" s="401">
        <v>36</v>
      </c>
      <c r="BU30" s="401">
        <v>44</v>
      </c>
      <c r="BV30" s="401">
        <v>0</v>
      </c>
      <c r="BW30" s="401">
        <v>0</v>
      </c>
      <c r="BX30" s="401">
        <v>0</v>
      </c>
      <c r="BY30" s="401">
        <v>57</v>
      </c>
      <c r="BZ30" s="538">
        <v>67</v>
      </c>
      <c r="CA30" s="538">
        <v>33</v>
      </c>
      <c r="CB30" s="519">
        <v>64</v>
      </c>
      <c r="CC30" s="519">
        <v>55</v>
      </c>
      <c r="CD30" s="519">
        <v>39</v>
      </c>
      <c r="CE30" s="519">
        <v>53</v>
      </c>
      <c r="CF30" s="519">
        <v>27</v>
      </c>
      <c r="CG30" s="519">
        <v>26</v>
      </c>
      <c r="CH30" s="519">
        <v>59</v>
      </c>
      <c r="CI30" s="519">
        <v>44</v>
      </c>
      <c r="CJ30" s="519">
        <v>57</v>
      </c>
      <c r="CK30" s="519">
        <v>38</v>
      </c>
      <c r="CL30" s="519">
        <v>0</v>
      </c>
      <c r="CM30" s="519">
        <v>0</v>
      </c>
      <c r="CN30" s="519">
        <v>46</v>
      </c>
      <c r="CO30" s="519">
        <v>0</v>
      </c>
      <c r="CP30" s="519">
        <v>52</v>
      </c>
      <c r="CQ30" s="519">
        <v>31</v>
      </c>
      <c r="CR30" s="519">
        <v>58</v>
      </c>
      <c r="CS30" s="440">
        <v>14</v>
      </c>
      <c r="CT30" s="519">
        <v>32</v>
      </c>
      <c r="CU30" s="519">
        <v>31</v>
      </c>
      <c r="CV30" s="440">
        <v>86</v>
      </c>
      <c r="CW30" s="502"/>
      <c r="CX30" s="502"/>
      <c r="CY30" s="502"/>
      <c r="CZ30" s="502"/>
      <c r="DA30" s="555"/>
      <c r="DB30" s="499"/>
      <c r="DC30" s="556"/>
      <c r="DE30" s="498"/>
      <c r="DF30" s="502"/>
      <c r="DG30" s="501"/>
      <c r="DH30" s="498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163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163"/>
      <c r="HI30" s="121"/>
      <c r="HJ30" s="121"/>
      <c r="HK30" s="11"/>
      <c r="HL30" s="117"/>
      <c r="HM30" s="219"/>
      <c r="HN30" s="108"/>
    </row>
    <row r="31" spans="1:222" ht="15.75">
      <c r="A31" s="123" t="s">
        <v>1053</v>
      </c>
      <c r="D31" s="85">
        <f t="shared" si="0"/>
        <v>3262</v>
      </c>
      <c r="E31" s="401">
        <v>0</v>
      </c>
      <c r="F31" s="401">
        <v>59</v>
      </c>
      <c r="G31" s="401">
        <v>59</v>
      </c>
      <c r="H31" s="401">
        <v>57</v>
      </c>
      <c r="I31" s="401">
        <v>0</v>
      </c>
      <c r="J31" s="401">
        <v>0</v>
      </c>
      <c r="K31" s="401">
        <v>41</v>
      </c>
      <c r="L31" s="401">
        <v>46</v>
      </c>
      <c r="M31" s="401">
        <v>0</v>
      </c>
      <c r="N31" s="401">
        <v>36</v>
      </c>
      <c r="O31" s="401">
        <v>72</v>
      </c>
      <c r="P31" s="401">
        <v>44</v>
      </c>
      <c r="Q31" s="401">
        <v>49</v>
      </c>
      <c r="R31" s="401">
        <v>11</v>
      </c>
      <c r="S31" s="401">
        <v>0</v>
      </c>
      <c r="T31" s="401">
        <v>0</v>
      </c>
      <c r="U31" s="401">
        <v>0</v>
      </c>
      <c r="V31" s="401">
        <v>54</v>
      </c>
      <c r="W31" s="401">
        <v>71</v>
      </c>
      <c r="X31" s="401">
        <v>3</v>
      </c>
      <c r="Y31" s="401">
        <v>20</v>
      </c>
      <c r="Z31" s="401">
        <v>62</v>
      </c>
      <c r="AA31" s="401">
        <v>0</v>
      </c>
      <c r="AB31" s="401">
        <v>60</v>
      </c>
      <c r="AC31" s="401">
        <v>48</v>
      </c>
      <c r="AD31" s="401">
        <v>10</v>
      </c>
      <c r="AE31" s="401">
        <v>39</v>
      </c>
      <c r="AF31" s="401">
        <v>26</v>
      </c>
      <c r="AG31" s="401">
        <v>0</v>
      </c>
      <c r="AH31" s="401">
        <v>68</v>
      </c>
      <c r="AI31" s="401">
        <v>59</v>
      </c>
      <c r="AJ31" s="401">
        <v>0</v>
      </c>
      <c r="AK31" s="401">
        <v>49</v>
      </c>
      <c r="AL31" s="401">
        <v>0</v>
      </c>
      <c r="AM31" s="401">
        <v>5</v>
      </c>
      <c r="AN31" s="401">
        <v>48</v>
      </c>
      <c r="AO31" s="401">
        <v>41</v>
      </c>
      <c r="AP31" s="401">
        <v>53</v>
      </c>
      <c r="AQ31" s="401">
        <v>0</v>
      </c>
      <c r="AR31" s="401">
        <v>3</v>
      </c>
      <c r="AS31" s="401">
        <v>0</v>
      </c>
      <c r="AT31" s="401">
        <v>72</v>
      </c>
      <c r="AU31" s="401">
        <v>14</v>
      </c>
      <c r="AV31" s="401">
        <v>56</v>
      </c>
      <c r="AW31" s="401">
        <v>67</v>
      </c>
      <c r="AX31" s="401">
        <v>6</v>
      </c>
      <c r="AY31" s="401">
        <v>70</v>
      </c>
      <c r="AZ31" s="401">
        <v>60</v>
      </c>
      <c r="BA31" s="401">
        <v>57</v>
      </c>
      <c r="BB31" s="401">
        <v>65</v>
      </c>
      <c r="BC31" s="401">
        <v>2</v>
      </c>
      <c r="BD31" s="401">
        <v>71</v>
      </c>
      <c r="BE31" s="401">
        <v>43</v>
      </c>
      <c r="BF31" s="401">
        <v>58</v>
      </c>
      <c r="BG31" s="401">
        <v>0</v>
      </c>
      <c r="BH31" s="401">
        <v>63</v>
      </c>
      <c r="BI31" s="401">
        <v>29</v>
      </c>
      <c r="BJ31" s="401">
        <v>60</v>
      </c>
      <c r="BK31" s="401">
        <v>58</v>
      </c>
      <c r="BL31" s="401">
        <v>0</v>
      </c>
      <c r="BM31" s="401">
        <v>70</v>
      </c>
      <c r="BN31" s="401">
        <v>0</v>
      </c>
      <c r="BO31" s="401">
        <v>0</v>
      </c>
      <c r="BP31" s="401">
        <v>0</v>
      </c>
      <c r="BQ31" s="401">
        <v>35</v>
      </c>
      <c r="BR31" s="401">
        <v>0</v>
      </c>
      <c r="BS31" s="401">
        <v>57</v>
      </c>
      <c r="BT31" s="401">
        <v>63</v>
      </c>
      <c r="BU31" s="401">
        <v>52</v>
      </c>
      <c r="BV31" s="401">
        <v>0</v>
      </c>
      <c r="BW31" s="401">
        <v>0</v>
      </c>
      <c r="BX31" s="401">
        <v>59</v>
      </c>
      <c r="BY31" s="401">
        <v>63</v>
      </c>
      <c r="BZ31" s="538">
        <v>0</v>
      </c>
      <c r="CA31" s="538">
        <v>39</v>
      </c>
      <c r="CB31" s="519">
        <v>10</v>
      </c>
      <c r="CC31" s="519">
        <v>61</v>
      </c>
      <c r="CD31" s="519">
        <v>34</v>
      </c>
      <c r="CE31" s="519">
        <v>67</v>
      </c>
      <c r="CF31" s="519">
        <v>49</v>
      </c>
      <c r="CG31" s="519">
        <v>17</v>
      </c>
      <c r="CH31" s="519">
        <v>71</v>
      </c>
      <c r="CI31" s="519">
        <v>13</v>
      </c>
      <c r="CJ31" s="519">
        <v>0</v>
      </c>
      <c r="CK31" s="519">
        <v>67</v>
      </c>
      <c r="CL31" s="519">
        <v>0</v>
      </c>
      <c r="CM31" s="519">
        <v>0</v>
      </c>
      <c r="CN31" s="519">
        <v>70</v>
      </c>
      <c r="CO31" s="519">
        <v>0</v>
      </c>
      <c r="CP31" s="519">
        <v>67</v>
      </c>
      <c r="CQ31" s="519">
        <v>70</v>
      </c>
      <c r="CR31" s="519">
        <v>71</v>
      </c>
      <c r="CS31" s="440">
        <v>56</v>
      </c>
      <c r="CT31" s="519">
        <v>4</v>
      </c>
      <c r="CU31" s="519">
        <v>44</v>
      </c>
      <c r="CV31" s="440">
        <v>9</v>
      </c>
      <c r="CW31" s="502"/>
      <c r="CX31" s="502"/>
      <c r="CY31" s="502"/>
      <c r="CZ31" s="502"/>
      <c r="DA31" s="555"/>
      <c r="DB31" s="499"/>
      <c r="DC31" s="556"/>
      <c r="DE31" s="498"/>
      <c r="DF31" s="502"/>
      <c r="DG31" s="501"/>
      <c r="DH31" s="498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163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163"/>
      <c r="HI31" s="121"/>
      <c r="HJ31" s="121"/>
      <c r="HK31" s="11"/>
      <c r="HL31" s="117"/>
      <c r="HM31" s="218"/>
      <c r="HN31" s="108"/>
    </row>
    <row r="32" spans="1:222" ht="15.75">
      <c r="A32" s="123" t="s">
        <v>21</v>
      </c>
      <c r="D32" s="85">
        <f t="shared" si="0"/>
        <v>3107</v>
      </c>
      <c r="E32" s="401">
        <v>0</v>
      </c>
      <c r="F32" s="401">
        <v>2</v>
      </c>
      <c r="G32" s="401">
        <v>0</v>
      </c>
      <c r="H32" s="401">
        <v>46</v>
      </c>
      <c r="I32" s="401">
        <v>0</v>
      </c>
      <c r="J32" s="401">
        <v>52</v>
      </c>
      <c r="K32" s="401">
        <v>6</v>
      </c>
      <c r="L32" s="401">
        <v>40</v>
      </c>
      <c r="M32" s="401">
        <v>0</v>
      </c>
      <c r="N32" s="401">
        <v>25</v>
      </c>
      <c r="O32" s="401">
        <v>63</v>
      </c>
      <c r="P32" s="401">
        <v>0</v>
      </c>
      <c r="Q32" s="401">
        <v>47</v>
      </c>
      <c r="R32" s="401">
        <v>72</v>
      </c>
      <c r="S32" s="401">
        <v>63</v>
      </c>
      <c r="T32" s="401">
        <v>0</v>
      </c>
      <c r="U32" s="401">
        <v>0</v>
      </c>
      <c r="V32" s="401">
        <v>0</v>
      </c>
      <c r="W32" s="401">
        <v>37</v>
      </c>
      <c r="X32" s="401">
        <v>51</v>
      </c>
      <c r="Y32" s="401">
        <v>66</v>
      </c>
      <c r="Z32" s="401">
        <v>68</v>
      </c>
      <c r="AA32" s="401">
        <v>36</v>
      </c>
      <c r="AB32" s="401">
        <v>45</v>
      </c>
      <c r="AC32" s="401">
        <v>21</v>
      </c>
      <c r="AD32" s="401">
        <v>68</v>
      </c>
      <c r="AE32" s="401">
        <v>48</v>
      </c>
      <c r="AF32" s="401">
        <v>57</v>
      </c>
      <c r="AG32" s="401">
        <v>20</v>
      </c>
      <c r="AH32" s="401">
        <v>17</v>
      </c>
      <c r="AI32" s="401">
        <v>0</v>
      </c>
      <c r="AJ32" s="401">
        <v>0</v>
      </c>
      <c r="AK32" s="401">
        <v>31</v>
      </c>
      <c r="AL32" s="401">
        <v>0</v>
      </c>
      <c r="AM32" s="401">
        <v>47</v>
      </c>
      <c r="AN32" s="401">
        <v>40</v>
      </c>
      <c r="AO32" s="401">
        <v>49</v>
      </c>
      <c r="AP32" s="401">
        <v>46</v>
      </c>
      <c r="AQ32" s="401">
        <v>0</v>
      </c>
      <c r="AR32" s="401">
        <v>46</v>
      </c>
      <c r="AS32" s="401">
        <v>28</v>
      </c>
      <c r="AT32" s="401">
        <v>60</v>
      </c>
      <c r="AU32" s="401">
        <v>68</v>
      </c>
      <c r="AV32" s="401">
        <v>60</v>
      </c>
      <c r="AW32" s="401">
        <v>32</v>
      </c>
      <c r="AX32" s="401">
        <v>17</v>
      </c>
      <c r="AY32" s="401">
        <v>44</v>
      </c>
      <c r="AZ32" s="401">
        <v>13</v>
      </c>
      <c r="BA32" s="401">
        <v>40</v>
      </c>
      <c r="BB32" s="401">
        <v>21</v>
      </c>
      <c r="BC32" s="401">
        <v>48</v>
      </c>
      <c r="BD32" s="401">
        <v>47</v>
      </c>
      <c r="BE32" s="401">
        <v>58</v>
      </c>
      <c r="BF32" s="401">
        <v>0</v>
      </c>
      <c r="BG32" s="401">
        <v>50</v>
      </c>
      <c r="BH32" s="401">
        <v>37</v>
      </c>
      <c r="BI32" s="401">
        <v>0</v>
      </c>
      <c r="BJ32" s="401">
        <v>67</v>
      </c>
      <c r="BK32" s="401">
        <v>0</v>
      </c>
      <c r="BL32" s="401">
        <v>0</v>
      </c>
      <c r="BM32" s="401">
        <v>42</v>
      </c>
      <c r="BN32" s="401">
        <v>0</v>
      </c>
      <c r="BO32" s="401">
        <v>0</v>
      </c>
      <c r="BP32" s="401">
        <v>36</v>
      </c>
      <c r="BQ32" s="401">
        <v>0</v>
      </c>
      <c r="BR32" s="401">
        <v>0</v>
      </c>
      <c r="BS32" s="401">
        <v>0</v>
      </c>
      <c r="BT32" s="401">
        <v>65</v>
      </c>
      <c r="BU32" s="401">
        <v>0</v>
      </c>
      <c r="BV32" s="401">
        <v>0</v>
      </c>
      <c r="BW32" s="401">
        <v>0</v>
      </c>
      <c r="BX32" s="401">
        <v>53</v>
      </c>
      <c r="BY32" s="401">
        <v>69</v>
      </c>
      <c r="BZ32" s="538">
        <v>0</v>
      </c>
      <c r="CA32" s="538">
        <v>64</v>
      </c>
      <c r="CB32" s="519">
        <v>63</v>
      </c>
      <c r="CC32" s="519">
        <v>67</v>
      </c>
      <c r="CD32" s="519">
        <v>59</v>
      </c>
      <c r="CE32" s="519">
        <v>69</v>
      </c>
      <c r="CF32" s="519">
        <v>54</v>
      </c>
      <c r="CG32" s="519">
        <v>25</v>
      </c>
      <c r="CH32" s="519">
        <v>14</v>
      </c>
      <c r="CI32" s="519">
        <v>49</v>
      </c>
      <c r="CJ32" s="519">
        <v>0</v>
      </c>
      <c r="CK32" s="519">
        <v>19</v>
      </c>
      <c r="CL32" s="519">
        <v>0</v>
      </c>
      <c r="CM32" s="519">
        <v>45</v>
      </c>
      <c r="CN32" s="519">
        <v>44</v>
      </c>
      <c r="CO32" s="519">
        <v>69</v>
      </c>
      <c r="CP32" s="519">
        <v>9</v>
      </c>
      <c r="CQ32" s="519">
        <v>25</v>
      </c>
      <c r="CR32" s="519">
        <v>48</v>
      </c>
      <c r="CS32" s="440">
        <v>66</v>
      </c>
      <c r="CT32" s="519">
        <v>62</v>
      </c>
      <c r="CU32" s="519">
        <v>47</v>
      </c>
      <c r="CV32" s="440">
        <v>45</v>
      </c>
      <c r="CW32" s="557"/>
      <c r="CX32" s="557"/>
      <c r="CY32" s="557"/>
      <c r="CZ32" s="502"/>
      <c r="DA32" s="555"/>
      <c r="DB32" s="499"/>
      <c r="DC32" s="556"/>
      <c r="DE32" s="498"/>
      <c r="DF32" s="502"/>
      <c r="DG32" s="501"/>
      <c r="DH32" s="498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163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163"/>
      <c r="HI32" s="121"/>
      <c r="HJ32" s="121"/>
      <c r="HK32" s="11"/>
      <c r="HL32" s="117"/>
      <c r="HM32" s="218"/>
      <c r="HN32" s="108"/>
    </row>
    <row r="33" spans="1:222" ht="15.75">
      <c r="A33" s="123" t="s">
        <v>142</v>
      </c>
      <c r="D33" s="85">
        <f t="shared" si="0"/>
        <v>2752</v>
      </c>
      <c r="E33" s="401">
        <v>0</v>
      </c>
      <c r="F33" s="401">
        <v>24</v>
      </c>
      <c r="G33" s="401">
        <v>22</v>
      </c>
      <c r="H33" s="401">
        <v>0</v>
      </c>
      <c r="I33" s="401">
        <v>64</v>
      </c>
      <c r="J33" s="401">
        <v>45</v>
      </c>
      <c r="K33" s="401">
        <v>35</v>
      </c>
      <c r="L33" s="401">
        <v>0</v>
      </c>
      <c r="M33" s="401">
        <v>0</v>
      </c>
      <c r="N33" s="401">
        <v>20</v>
      </c>
      <c r="O33" s="401">
        <v>0</v>
      </c>
      <c r="P33" s="401">
        <v>71</v>
      </c>
      <c r="Q33" s="401">
        <v>29</v>
      </c>
      <c r="R33" s="401">
        <v>33</v>
      </c>
      <c r="S33" s="401">
        <v>66</v>
      </c>
      <c r="T33" s="401">
        <v>72</v>
      </c>
      <c r="U33" s="401">
        <v>64</v>
      </c>
      <c r="V33" s="401">
        <v>0</v>
      </c>
      <c r="W33" s="401">
        <v>0</v>
      </c>
      <c r="X33" s="401">
        <v>71</v>
      </c>
      <c r="Y33" s="401">
        <v>68</v>
      </c>
      <c r="Z33" s="401">
        <v>0</v>
      </c>
      <c r="AA33" s="401">
        <v>46</v>
      </c>
      <c r="AB33" s="401">
        <v>19</v>
      </c>
      <c r="AC33" s="401">
        <v>49</v>
      </c>
      <c r="AD33" s="401">
        <v>54</v>
      </c>
      <c r="AE33" s="401">
        <v>41</v>
      </c>
      <c r="AF33" s="401">
        <v>0</v>
      </c>
      <c r="AG33" s="401">
        <v>62</v>
      </c>
      <c r="AH33" s="401">
        <v>0</v>
      </c>
      <c r="AI33" s="401">
        <v>0</v>
      </c>
      <c r="AJ33" s="401">
        <v>0</v>
      </c>
      <c r="AK33" s="401">
        <v>0</v>
      </c>
      <c r="AL33" s="401">
        <v>0</v>
      </c>
      <c r="AM33" s="401">
        <v>70</v>
      </c>
      <c r="AN33" s="401">
        <v>0</v>
      </c>
      <c r="AO33" s="401">
        <v>19</v>
      </c>
      <c r="AP33" s="401">
        <v>22</v>
      </c>
      <c r="AQ33" s="401">
        <v>0</v>
      </c>
      <c r="AR33" s="401">
        <v>68</v>
      </c>
      <c r="AS33" s="401">
        <v>52</v>
      </c>
      <c r="AT33" s="401">
        <v>4</v>
      </c>
      <c r="AU33" s="401">
        <v>70</v>
      </c>
      <c r="AV33" s="401">
        <v>14</v>
      </c>
      <c r="AW33" s="401">
        <v>0</v>
      </c>
      <c r="AX33" s="401">
        <v>29</v>
      </c>
      <c r="AY33" s="401">
        <v>41</v>
      </c>
      <c r="AZ33" s="401">
        <v>68</v>
      </c>
      <c r="BA33" s="401">
        <v>0</v>
      </c>
      <c r="BB33" s="401">
        <v>53</v>
      </c>
      <c r="BC33" s="401">
        <v>72</v>
      </c>
      <c r="BD33" s="401">
        <v>6</v>
      </c>
      <c r="BE33" s="401">
        <v>63</v>
      </c>
      <c r="BF33" s="401">
        <v>0</v>
      </c>
      <c r="BG33" s="401">
        <v>0</v>
      </c>
      <c r="BH33" s="401">
        <v>16</v>
      </c>
      <c r="BI33" s="401">
        <v>0</v>
      </c>
      <c r="BJ33" s="401">
        <v>0</v>
      </c>
      <c r="BK33" s="401">
        <v>51</v>
      </c>
      <c r="BL33" s="401">
        <v>0</v>
      </c>
      <c r="BM33" s="401">
        <v>0</v>
      </c>
      <c r="BN33" s="401">
        <v>58</v>
      </c>
      <c r="BO33" s="401">
        <v>0</v>
      </c>
      <c r="BP33" s="401">
        <v>67</v>
      </c>
      <c r="BQ33" s="401">
        <v>43</v>
      </c>
      <c r="BR33" s="401">
        <v>0</v>
      </c>
      <c r="BS33" s="401">
        <v>0</v>
      </c>
      <c r="BT33" s="401">
        <v>53</v>
      </c>
      <c r="BU33" s="401">
        <v>37</v>
      </c>
      <c r="BV33" s="401">
        <v>52</v>
      </c>
      <c r="BW33" s="401">
        <v>71</v>
      </c>
      <c r="BX33" s="401">
        <v>0</v>
      </c>
      <c r="BY33" s="401">
        <v>0</v>
      </c>
      <c r="BZ33" s="538">
        <v>69</v>
      </c>
      <c r="CA33" s="538">
        <v>41</v>
      </c>
      <c r="CB33" s="519">
        <v>57</v>
      </c>
      <c r="CC33" s="519">
        <v>0</v>
      </c>
      <c r="CD33" s="519">
        <v>28</v>
      </c>
      <c r="CE33" s="519">
        <v>0</v>
      </c>
      <c r="CF33" s="519">
        <v>28</v>
      </c>
      <c r="CG33" s="519">
        <v>50</v>
      </c>
      <c r="CH33" s="519">
        <v>37</v>
      </c>
      <c r="CI33" s="519">
        <v>68</v>
      </c>
      <c r="CJ33" s="519">
        <v>0</v>
      </c>
      <c r="CK33" s="519">
        <v>28</v>
      </c>
      <c r="CL33" s="519">
        <v>0</v>
      </c>
      <c r="CM33" s="519">
        <v>21</v>
      </c>
      <c r="CN33" s="519">
        <v>10</v>
      </c>
      <c r="CO33" s="519">
        <v>0</v>
      </c>
      <c r="CP33" s="519">
        <v>0</v>
      </c>
      <c r="CQ33" s="519">
        <v>46</v>
      </c>
      <c r="CR33" s="519">
        <v>0</v>
      </c>
      <c r="CS33" s="440">
        <v>43</v>
      </c>
      <c r="CT33" s="519">
        <v>52</v>
      </c>
      <c r="CU33" s="519">
        <v>53</v>
      </c>
      <c r="CV33" s="440">
        <v>67</v>
      </c>
      <c r="CW33" s="502"/>
      <c r="CX33" s="502"/>
      <c r="CY33" s="502"/>
      <c r="CZ33" s="502"/>
      <c r="DA33" s="555"/>
      <c r="DB33" s="499"/>
      <c r="DC33" s="556"/>
      <c r="DE33" s="498"/>
      <c r="DF33" s="502"/>
      <c r="DG33" s="501"/>
      <c r="DH33" s="498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163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163"/>
      <c r="HI33" s="121"/>
      <c r="HJ33" s="121"/>
      <c r="HK33" s="3"/>
      <c r="HL33" s="117"/>
      <c r="HM33" s="219"/>
      <c r="HN33" s="108"/>
    </row>
    <row r="34" spans="1:222" ht="15.75">
      <c r="A34" s="123" t="s">
        <v>2549</v>
      </c>
      <c r="D34" s="85">
        <f t="shared" si="0"/>
        <v>2395</v>
      </c>
      <c r="E34" s="401">
        <v>0</v>
      </c>
      <c r="F34" s="401">
        <v>11</v>
      </c>
      <c r="G34" s="401">
        <v>35</v>
      </c>
      <c r="H34" s="401">
        <v>50</v>
      </c>
      <c r="I34" s="401">
        <v>0</v>
      </c>
      <c r="J34" s="401">
        <v>0</v>
      </c>
      <c r="K34" s="401">
        <v>48</v>
      </c>
      <c r="L34" s="401">
        <v>54</v>
      </c>
      <c r="M34" s="401">
        <v>60</v>
      </c>
      <c r="N34" s="401">
        <v>8</v>
      </c>
      <c r="O34" s="401">
        <v>64</v>
      </c>
      <c r="P34" s="401">
        <v>41</v>
      </c>
      <c r="Q34" s="401">
        <v>48</v>
      </c>
      <c r="R34" s="401">
        <v>70</v>
      </c>
      <c r="S34" s="401">
        <v>0</v>
      </c>
      <c r="T34" s="401">
        <v>0</v>
      </c>
      <c r="U34" s="401">
        <v>0</v>
      </c>
      <c r="V34" s="401">
        <v>0</v>
      </c>
      <c r="W34" s="401">
        <v>49</v>
      </c>
      <c r="X34" s="401">
        <v>15</v>
      </c>
      <c r="Y34" s="401">
        <v>16</v>
      </c>
      <c r="Z34" s="401">
        <v>0</v>
      </c>
      <c r="AA34" s="401">
        <v>3</v>
      </c>
      <c r="AB34" s="401">
        <v>33</v>
      </c>
      <c r="AC34" s="401">
        <v>6</v>
      </c>
      <c r="AD34" s="401">
        <v>52</v>
      </c>
      <c r="AE34" s="401">
        <v>66</v>
      </c>
      <c r="AF34" s="401">
        <v>31</v>
      </c>
      <c r="AG34" s="401">
        <v>23</v>
      </c>
      <c r="AH34" s="401">
        <v>71</v>
      </c>
      <c r="AI34" s="401">
        <v>65</v>
      </c>
      <c r="AJ34" s="401">
        <v>0</v>
      </c>
      <c r="AK34" s="401">
        <v>31</v>
      </c>
      <c r="AL34" s="401">
        <v>66</v>
      </c>
      <c r="AM34" s="401">
        <v>42</v>
      </c>
      <c r="AN34" s="401">
        <v>65</v>
      </c>
      <c r="AO34" s="401">
        <v>4</v>
      </c>
      <c r="AP34" s="401">
        <v>29</v>
      </c>
      <c r="AQ34" s="401">
        <v>59</v>
      </c>
      <c r="AR34" s="401">
        <v>16</v>
      </c>
      <c r="AS34" s="401">
        <v>0</v>
      </c>
      <c r="AT34" s="401">
        <v>12</v>
      </c>
      <c r="AU34" s="401">
        <v>38</v>
      </c>
      <c r="AV34" s="401">
        <v>40</v>
      </c>
      <c r="AW34" s="401">
        <v>0</v>
      </c>
      <c r="AX34" s="401">
        <v>43</v>
      </c>
      <c r="AY34" s="401">
        <v>4</v>
      </c>
      <c r="AZ34" s="401">
        <v>0</v>
      </c>
      <c r="BA34" s="401">
        <v>0</v>
      </c>
      <c r="BB34" s="401">
        <v>8</v>
      </c>
      <c r="BC34" s="401">
        <v>8</v>
      </c>
      <c r="BD34" s="401">
        <v>11</v>
      </c>
      <c r="BE34" s="401">
        <v>22</v>
      </c>
      <c r="BF34" s="401">
        <v>0</v>
      </c>
      <c r="BG34" s="401">
        <v>55</v>
      </c>
      <c r="BH34" s="401">
        <v>32</v>
      </c>
      <c r="BI34" s="401">
        <v>50</v>
      </c>
      <c r="BJ34" s="401">
        <v>0</v>
      </c>
      <c r="BK34" s="401">
        <v>0</v>
      </c>
      <c r="BL34" s="401">
        <v>0</v>
      </c>
      <c r="BM34" s="401">
        <v>39</v>
      </c>
      <c r="BN34" s="401">
        <v>0</v>
      </c>
      <c r="BO34" s="401">
        <v>0</v>
      </c>
      <c r="BP34" s="401">
        <v>0</v>
      </c>
      <c r="BQ34" s="401">
        <v>44</v>
      </c>
      <c r="BR34" s="401">
        <v>0</v>
      </c>
      <c r="BS34" s="401">
        <v>0</v>
      </c>
      <c r="BT34" s="401">
        <v>31</v>
      </c>
      <c r="BU34" s="401">
        <v>0</v>
      </c>
      <c r="BV34" s="401">
        <v>0</v>
      </c>
      <c r="BW34" s="401">
        <v>56</v>
      </c>
      <c r="BX34" s="401">
        <v>0</v>
      </c>
      <c r="BY34" s="401">
        <v>57</v>
      </c>
      <c r="BZ34" s="538">
        <v>0</v>
      </c>
      <c r="CA34" s="538">
        <v>0</v>
      </c>
      <c r="CB34" s="519">
        <v>33</v>
      </c>
      <c r="CC34" s="519">
        <v>55</v>
      </c>
      <c r="CD34" s="519">
        <v>40</v>
      </c>
      <c r="CE34" s="519">
        <v>53</v>
      </c>
      <c r="CF34" s="519">
        <v>20</v>
      </c>
      <c r="CG34" s="519">
        <v>59</v>
      </c>
      <c r="CH34" s="519">
        <v>4</v>
      </c>
      <c r="CI34" s="519">
        <v>63</v>
      </c>
      <c r="CJ34" s="519">
        <v>0</v>
      </c>
      <c r="CK34" s="519">
        <v>22</v>
      </c>
      <c r="CL34" s="519">
        <v>0</v>
      </c>
      <c r="CM34" s="519">
        <v>0</v>
      </c>
      <c r="CN34" s="519">
        <v>29</v>
      </c>
      <c r="CO34" s="519">
        <v>0</v>
      </c>
      <c r="CP34" s="519">
        <v>27</v>
      </c>
      <c r="CQ34" s="519">
        <v>16</v>
      </c>
      <c r="CR34" s="519">
        <v>45</v>
      </c>
      <c r="CS34" s="440">
        <v>32</v>
      </c>
      <c r="CT34" s="519">
        <v>39</v>
      </c>
      <c r="CU34" s="519">
        <v>16</v>
      </c>
      <c r="CV34" s="440">
        <v>61</v>
      </c>
      <c r="CW34" s="507"/>
      <c r="CX34" s="507"/>
      <c r="CY34" s="507"/>
      <c r="CZ34" s="513"/>
      <c r="DA34" s="513"/>
      <c r="DB34" s="511"/>
      <c r="DC34" s="556"/>
      <c r="DE34" s="498"/>
      <c r="DF34" s="502"/>
      <c r="DG34" s="501"/>
      <c r="DH34" s="498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163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163"/>
      <c r="HI34" s="121"/>
      <c r="HJ34" s="121"/>
      <c r="HK34" s="11"/>
      <c r="HL34" s="117"/>
      <c r="HM34" s="218"/>
      <c r="HN34" s="108"/>
    </row>
    <row r="35" spans="1:222" ht="15.75">
      <c r="A35" s="123" t="s">
        <v>2548</v>
      </c>
      <c r="D35" s="85">
        <f t="shared" si="0"/>
        <v>2546</v>
      </c>
      <c r="E35" s="401">
        <v>0</v>
      </c>
      <c r="F35" s="401">
        <v>41</v>
      </c>
      <c r="G35" s="401">
        <v>42</v>
      </c>
      <c r="H35" s="401">
        <v>26</v>
      </c>
      <c r="I35" s="401">
        <v>72</v>
      </c>
      <c r="J35" s="401">
        <v>49</v>
      </c>
      <c r="K35" s="401">
        <v>3</v>
      </c>
      <c r="L35" s="401">
        <v>0</v>
      </c>
      <c r="M35" s="401">
        <v>0</v>
      </c>
      <c r="N35" s="401">
        <v>5</v>
      </c>
      <c r="O35" s="401">
        <v>68</v>
      </c>
      <c r="P35" s="401">
        <v>38</v>
      </c>
      <c r="Q35" s="401">
        <v>36</v>
      </c>
      <c r="R35" s="401">
        <v>68</v>
      </c>
      <c r="S35" s="401">
        <v>64</v>
      </c>
      <c r="T35" s="401">
        <v>0</v>
      </c>
      <c r="U35" s="401">
        <v>0</v>
      </c>
      <c r="V35" s="401">
        <v>0</v>
      </c>
      <c r="W35" s="401">
        <v>14</v>
      </c>
      <c r="X35" s="401">
        <v>7</v>
      </c>
      <c r="Y35" s="401">
        <v>46</v>
      </c>
      <c r="Z35" s="401">
        <v>0</v>
      </c>
      <c r="AA35" s="401">
        <v>62</v>
      </c>
      <c r="AB35" s="401">
        <v>39</v>
      </c>
      <c r="AC35" s="401">
        <v>1</v>
      </c>
      <c r="AD35" s="401">
        <v>67</v>
      </c>
      <c r="AE35" s="401">
        <v>18</v>
      </c>
      <c r="AF35" s="401">
        <v>37</v>
      </c>
      <c r="AG35" s="401">
        <v>63</v>
      </c>
      <c r="AH35" s="401">
        <v>0</v>
      </c>
      <c r="AI35" s="401">
        <v>61</v>
      </c>
      <c r="AJ35" s="401">
        <v>0</v>
      </c>
      <c r="AK35" s="401">
        <v>0</v>
      </c>
      <c r="AL35" s="401">
        <v>70</v>
      </c>
      <c r="AM35" s="401">
        <v>16</v>
      </c>
      <c r="AN35" s="401">
        <v>63</v>
      </c>
      <c r="AO35" s="401">
        <v>7</v>
      </c>
      <c r="AP35" s="401">
        <v>28</v>
      </c>
      <c r="AQ35" s="401">
        <v>0</v>
      </c>
      <c r="AR35" s="401">
        <v>4</v>
      </c>
      <c r="AS35" s="401">
        <v>56</v>
      </c>
      <c r="AT35" s="401">
        <v>27</v>
      </c>
      <c r="AU35" s="401">
        <v>37</v>
      </c>
      <c r="AV35" s="401">
        <v>6</v>
      </c>
      <c r="AW35" s="401">
        <v>0</v>
      </c>
      <c r="AX35" s="401">
        <v>12</v>
      </c>
      <c r="AY35" s="401">
        <v>22</v>
      </c>
      <c r="AZ35" s="401">
        <v>27</v>
      </c>
      <c r="BA35" s="401">
        <v>0</v>
      </c>
      <c r="BB35" s="401">
        <v>39</v>
      </c>
      <c r="BC35" s="401">
        <v>15</v>
      </c>
      <c r="BD35" s="401">
        <v>37</v>
      </c>
      <c r="BE35" s="401">
        <v>41</v>
      </c>
      <c r="BF35" s="401">
        <v>0</v>
      </c>
      <c r="BG35" s="401">
        <v>68</v>
      </c>
      <c r="BH35" s="401">
        <v>25</v>
      </c>
      <c r="BI35" s="401">
        <v>33</v>
      </c>
      <c r="BJ35" s="401">
        <v>39</v>
      </c>
      <c r="BK35" s="401">
        <v>42</v>
      </c>
      <c r="BL35" s="401">
        <v>0</v>
      </c>
      <c r="BM35" s="401">
        <v>34</v>
      </c>
      <c r="BN35" s="401">
        <v>0</v>
      </c>
      <c r="BO35" s="401">
        <v>0</v>
      </c>
      <c r="BP35" s="401">
        <v>0</v>
      </c>
      <c r="BQ35" s="401">
        <v>0</v>
      </c>
      <c r="BR35" s="401">
        <v>0</v>
      </c>
      <c r="BS35" s="401">
        <v>0</v>
      </c>
      <c r="BT35" s="401">
        <v>45</v>
      </c>
      <c r="BU35" s="401">
        <v>0</v>
      </c>
      <c r="BV35" s="401">
        <v>0</v>
      </c>
      <c r="BW35" s="401">
        <v>0</v>
      </c>
      <c r="BX35" s="401">
        <v>68</v>
      </c>
      <c r="BY35" s="401">
        <v>70</v>
      </c>
      <c r="BZ35" s="538">
        <v>0</v>
      </c>
      <c r="CA35" s="538">
        <v>18</v>
      </c>
      <c r="CB35" s="519">
        <v>52</v>
      </c>
      <c r="CC35" s="519">
        <v>67</v>
      </c>
      <c r="CD35" s="519">
        <v>33</v>
      </c>
      <c r="CE35" s="519">
        <v>71</v>
      </c>
      <c r="CF35" s="519">
        <v>4</v>
      </c>
      <c r="CG35" s="519">
        <v>31</v>
      </c>
      <c r="CH35" s="519">
        <v>44</v>
      </c>
      <c r="CI35" s="519">
        <v>25</v>
      </c>
      <c r="CJ35" s="519">
        <v>60</v>
      </c>
      <c r="CK35" s="519">
        <v>12</v>
      </c>
      <c r="CL35" s="519">
        <v>0</v>
      </c>
      <c r="CM35" s="519">
        <v>19</v>
      </c>
      <c r="CN35" s="519">
        <v>60</v>
      </c>
      <c r="CO35" s="519">
        <v>0</v>
      </c>
      <c r="CP35" s="519">
        <v>14</v>
      </c>
      <c r="CQ35" s="519">
        <v>41</v>
      </c>
      <c r="CR35" s="519">
        <v>55</v>
      </c>
      <c r="CS35" s="440">
        <v>35</v>
      </c>
      <c r="CT35" s="519">
        <v>13</v>
      </c>
      <c r="CU35" s="519">
        <v>21</v>
      </c>
      <c r="CV35" s="440">
        <v>13</v>
      </c>
      <c r="CW35" s="507"/>
      <c r="CX35" s="507"/>
      <c r="CY35" s="507"/>
      <c r="CZ35" s="513"/>
      <c r="DA35" s="513"/>
      <c r="DB35" s="511"/>
      <c r="DC35" s="556"/>
      <c r="DE35" s="498"/>
      <c r="DF35" s="502"/>
      <c r="DG35" s="501"/>
      <c r="DH35" s="498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163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163"/>
      <c r="HI35" s="121"/>
      <c r="HJ35" s="121"/>
      <c r="HK35" s="11"/>
      <c r="HL35" s="117"/>
      <c r="HM35" s="218"/>
      <c r="HN35" s="108"/>
    </row>
    <row r="36" spans="1:222" ht="15.75">
      <c r="A36" s="123" t="s">
        <v>1019</v>
      </c>
      <c r="D36" s="85">
        <f t="shared" si="0"/>
        <v>3531</v>
      </c>
      <c r="E36" s="401">
        <v>72</v>
      </c>
      <c r="F36" s="401">
        <v>20</v>
      </c>
      <c r="G36" s="401">
        <v>0</v>
      </c>
      <c r="H36" s="401">
        <v>59</v>
      </c>
      <c r="I36" s="401">
        <v>52</v>
      </c>
      <c r="J36" s="401">
        <v>28</v>
      </c>
      <c r="K36" s="401">
        <v>51</v>
      </c>
      <c r="L36" s="401">
        <v>60</v>
      </c>
      <c r="M36" s="401">
        <v>0</v>
      </c>
      <c r="N36" s="401">
        <v>52</v>
      </c>
      <c r="O36" s="401">
        <v>69</v>
      </c>
      <c r="P36" s="401">
        <v>30</v>
      </c>
      <c r="Q36" s="401">
        <v>37</v>
      </c>
      <c r="R36" s="401">
        <v>66</v>
      </c>
      <c r="S36" s="401">
        <v>58</v>
      </c>
      <c r="T36" s="401">
        <v>0</v>
      </c>
      <c r="U36" s="401">
        <v>0</v>
      </c>
      <c r="V36" s="401">
        <v>0</v>
      </c>
      <c r="W36" s="401">
        <v>37</v>
      </c>
      <c r="X36" s="401">
        <v>39</v>
      </c>
      <c r="Y36" s="401">
        <v>41</v>
      </c>
      <c r="Z36" s="401">
        <v>72</v>
      </c>
      <c r="AA36" s="401">
        <v>49</v>
      </c>
      <c r="AB36" s="401">
        <v>0</v>
      </c>
      <c r="AC36" s="401">
        <v>62</v>
      </c>
      <c r="AD36" s="401">
        <v>42</v>
      </c>
      <c r="AE36" s="401">
        <v>6</v>
      </c>
      <c r="AF36" s="401">
        <v>31</v>
      </c>
      <c r="AG36" s="401">
        <v>23</v>
      </c>
      <c r="AH36" s="401">
        <v>44</v>
      </c>
      <c r="AI36" s="401">
        <v>0</v>
      </c>
      <c r="AJ36" s="401">
        <v>0</v>
      </c>
      <c r="AK36" s="401">
        <v>67</v>
      </c>
      <c r="AL36" s="401">
        <v>59</v>
      </c>
      <c r="AM36" s="401">
        <v>56</v>
      </c>
      <c r="AN36" s="401">
        <v>40</v>
      </c>
      <c r="AO36" s="401">
        <v>38</v>
      </c>
      <c r="AP36" s="401">
        <v>61</v>
      </c>
      <c r="AQ36" s="401">
        <v>0</v>
      </c>
      <c r="AR36" s="401">
        <v>63</v>
      </c>
      <c r="AS36" s="401">
        <v>39</v>
      </c>
      <c r="AT36" s="401">
        <v>66</v>
      </c>
      <c r="AU36" s="401">
        <v>41</v>
      </c>
      <c r="AV36" s="401">
        <v>63</v>
      </c>
      <c r="AW36" s="401">
        <v>0</v>
      </c>
      <c r="AX36" s="401">
        <v>55</v>
      </c>
      <c r="AY36" s="401">
        <v>31</v>
      </c>
      <c r="AZ36" s="401">
        <v>36</v>
      </c>
      <c r="BA36" s="401">
        <v>0</v>
      </c>
      <c r="BB36" s="401">
        <v>20</v>
      </c>
      <c r="BC36" s="401">
        <v>54</v>
      </c>
      <c r="BD36" s="401">
        <v>22</v>
      </c>
      <c r="BE36" s="401">
        <v>0</v>
      </c>
      <c r="BF36" s="401">
        <v>64</v>
      </c>
      <c r="BG36" s="401">
        <v>0</v>
      </c>
      <c r="BH36" s="401">
        <v>36</v>
      </c>
      <c r="BI36" s="401">
        <v>45</v>
      </c>
      <c r="BJ36" s="401">
        <v>44</v>
      </c>
      <c r="BK36" s="401">
        <v>53</v>
      </c>
      <c r="BL36" s="401">
        <v>0</v>
      </c>
      <c r="BM36" s="401">
        <v>57</v>
      </c>
      <c r="BN36" s="401">
        <v>49</v>
      </c>
      <c r="BO36" s="401">
        <v>0</v>
      </c>
      <c r="BP36" s="401">
        <v>56</v>
      </c>
      <c r="BQ36" s="401">
        <v>34</v>
      </c>
      <c r="BR36" s="401">
        <v>0</v>
      </c>
      <c r="BS36" s="401">
        <v>0</v>
      </c>
      <c r="BT36" s="401">
        <v>18</v>
      </c>
      <c r="BU36" s="401">
        <v>68</v>
      </c>
      <c r="BV36" s="401">
        <v>70</v>
      </c>
      <c r="BW36" s="401">
        <v>61</v>
      </c>
      <c r="BX36" s="401">
        <v>0</v>
      </c>
      <c r="BY36" s="401">
        <v>69</v>
      </c>
      <c r="BZ36" s="538">
        <v>54</v>
      </c>
      <c r="CA36" s="538">
        <v>27</v>
      </c>
      <c r="CB36" s="519">
        <v>35</v>
      </c>
      <c r="CC36" s="519">
        <v>72</v>
      </c>
      <c r="CD36" s="519">
        <v>41</v>
      </c>
      <c r="CE36" s="519">
        <v>60</v>
      </c>
      <c r="CF36" s="519">
        <v>58</v>
      </c>
      <c r="CG36" s="519">
        <v>64</v>
      </c>
      <c r="CH36" s="519">
        <v>46</v>
      </c>
      <c r="CI36" s="519">
        <v>72</v>
      </c>
      <c r="CJ36" s="519">
        <v>64</v>
      </c>
      <c r="CK36" s="519">
        <v>64</v>
      </c>
      <c r="CL36" s="519">
        <v>0</v>
      </c>
      <c r="CM36" s="519">
        <v>16</v>
      </c>
      <c r="CN36" s="519">
        <v>19</v>
      </c>
      <c r="CO36" s="519">
        <v>0</v>
      </c>
      <c r="CP36" s="519">
        <v>66</v>
      </c>
      <c r="CQ36" s="519">
        <v>42</v>
      </c>
      <c r="CR36" s="519">
        <v>0</v>
      </c>
      <c r="CS36" s="440">
        <v>5</v>
      </c>
      <c r="CT36" s="519">
        <v>49</v>
      </c>
      <c r="CU36" s="519">
        <v>18</v>
      </c>
      <c r="CV36" s="440">
        <v>24</v>
      </c>
      <c r="CW36" s="502"/>
      <c r="CX36" s="502"/>
      <c r="CY36" s="502"/>
      <c r="CZ36" s="502"/>
      <c r="DA36" s="555"/>
      <c r="DB36" s="499"/>
      <c r="DC36" s="556"/>
      <c r="DE36" s="498"/>
      <c r="DF36" s="502"/>
      <c r="DG36" s="501"/>
      <c r="DH36" s="498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163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163"/>
      <c r="HI36" s="121"/>
      <c r="HJ36" s="121"/>
      <c r="HK36" s="3"/>
      <c r="HL36" s="117"/>
      <c r="HM36" s="219"/>
      <c r="HN36" s="108"/>
    </row>
    <row r="37" spans="1:222" ht="15.75">
      <c r="A37" s="123" t="s">
        <v>1020</v>
      </c>
      <c r="D37" s="85">
        <f t="shared" si="0"/>
        <v>2551</v>
      </c>
      <c r="E37" s="401">
        <v>71</v>
      </c>
      <c r="F37" s="401">
        <v>5</v>
      </c>
      <c r="G37" s="401">
        <v>15</v>
      </c>
      <c r="H37" s="401">
        <v>0</v>
      </c>
      <c r="I37" s="401">
        <v>67</v>
      </c>
      <c r="J37" s="401">
        <v>47</v>
      </c>
      <c r="K37" s="401">
        <v>21</v>
      </c>
      <c r="L37" s="401">
        <v>0</v>
      </c>
      <c r="M37" s="401">
        <v>38</v>
      </c>
      <c r="N37" s="401">
        <v>3</v>
      </c>
      <c r="O37" s="401">
        <v>41</v>
      </c>
      <c r="P37" s="401">
        <v>45</v>
      </c>
      <c r="Q37" s="401">
        <v>17</v>
      </c>
      <c r="R37" s="401">
        <v>52</v>
      </c>
      <c r="S37" s="401">
        <v>62</v>
      </c>
      <c r="T37" s="401">
        <v>0</v>
      </c>
      <c r="U37" s="401">
        <v>0</v>
      </c>
      <c r="V37" s="401">
        <v>52</v>
      </c>
      <c r="W37" s="401">
        <v>25</v>
      </c>
      <c r="X37" s="401">
        <v>43</v>
      </c>
      <c r="Y37" s="401">
        <v>30</v>
      </c>
      <c r="Z37" s="401">
        <v>71</v>
      </c>
      <c r="AA37" s="401">
        <v>31</v>
      </c>
      <c r="AB37" s="401">
        <v>0</v>
      </c>
      <c r="AC37" s="401">
        <v>11</v>
      </c>
      <c r="AD37" s="401">
        <v>55</v>
      </c>
      <c r="AE37" s="401">
        <v>59</v>
      </c>
      <c r="AF37" s="401">
        <v>0</v>
      </c>
      <c r="AG37" s="401">
        <v>15</v>
      </c>
      <c r="AH37" s="401">
        <v>0</v>
      </c>
      <c r="AI37" s="401">
        <v>63</v>
      </c>
      <c r="AJ37" s="401">
        <v>0</v>
      </c>
      <c r="AK37" s="401">
        <v>0</v>
      </c>
      <c r="AL37" s="401">
        <v>65</v>
      </c>
      <c r="AM37" s="401">
        <v>35</v>
      </c>
      <c r="AN37" s="401">
        <v>64</v>
      </c>
      <c r="AO37" s="401">
        <v>2</v>
      </c>
      <c r="AP37" s="401">
        <v>65</v>
      </c>
      <c r="AQ37" s="401">
        <v>42</v>
      </c>
      <c r="AR37" s="401">
        <v>22</v>
      </c>
      <c r="AS37" s="401">
        <v>21</v>
      </c>
      <c r="AT37" s="401">
        <v>25</v>
      </c>
      <c r="AU37" s="401">
        <v>0</v>
      </c>
      <c r="AV37" s="401">
        <v>61</v>
      </c>
      <c r="AW37" s="401">
        <v>0</v>
      </c>
      <c r="AX37" s="401">
        <v>2</v>
      </c>
      <c r="AY37" s="401">
        <v>13</v>
      </c>
      <c r="AZ37" s="401">
        <v>20</v>
      </c>
      <c r="BA37" s="401">
        <v>0</v>
      </c>
      <c r="BB37" s="401">
        <v>22</v>
      </c>
      <c r="BC37" s="401">
        <v>58</v>
      </c>
      <c r="BD37" s="401">
        <v>4</v>
      </c>
      <c r="BE37" s="401">
        <v>25</v>
      </c>
      <c r="BF37" s="401">
        <v>0</v>
      </c>
      <c r="BG37" s="401">
        <v>52</v>
      </c>
      <c r="BH37" s="401">
        <v>5</v>
      </c>
      <c r="BI37" s="401">
        <v>24</v>
      </c>
      <c r="BJ37" s="401">
        <v>0</v>
      </c>
      <c r="BK37" s="401">
        <v>34</v>
      </c>
      <c r="BL37" s="401">
        <v>0</v>
      </c>
      <c r="BM37" s="401">
        <v>0</v>
      </c>
      <c r="BN37" s="401">
        <v>0</v>
      </c>
      <c r="BO37" s="401">
        <v>0</v>
      </c>
      <c r="BP37" s="401">
        <v>0</v>
      </c>
      <c r="BQ37" s="401">
        <v>36</v>
      </c>
      <c r="BR37" s="401">
        <v>0</v>
      </c>
      <c r="BS37" s="401">
        <v>0</v>
      </c>
      <c r="BT37" s="401">
        <v>60</v>
      </c>
      <c r="BU37" s="401">
        <v>0</v>
      </c>
      <c r="BV37" s="401">
        <v>71</v>
      </c>
      <c r="BW37" s="401">
        <v>47</v>
      </c>
      <c r="BX37" s="401">
        <v>0</v>
      </c>
      <c r="BY37" s="401">
        <v>41</v>
      </c>
      <c r="BZ37" s="538">
        <v>56</v>
      </c>
      <c r="CA37" s="538">
        <v>28</v>
      </c>
      <c r="CB37" s="519">
        <v>20</v>
      </c>
      <c r="CC37" s="519">
        <v>40</v>
      </c>
      <c r="CD37" s="519">
        <v>64</v>
      </c>
      <c r="CE37" s="519">
        <v>0</v>
      </c>
      <c r="CF37" s="519">
        <v>33</v>
      </c>
      <c r="CG37" s="519">
        <v>45</v>
      </c>
      <c r="CH37" s="519">
        <v>23</v>
      </c>
      <c r="CI37" s="519">
        <v>11</v>
      </c>
      <c r="CJ37" s="519">
        <v>0</v>
      </c>
      <c r="CK37" s="519">
        <v>26</v>
      </c>
      <c r="CL37" s="519">
        <v>0</v>
      </c>
      <c r="CM37" s="519">
        <v>35</v>
      </c>
      <c r="CN37" s="519">
        <v>58</v>
      </c>
      <c r="CO37" s="519">
        <v>0</v>
      </c>
      <c r="CP37" s="519">
        <v>0</v>
      </c>
      <c r="CQ37" s="519">
        <v>57</v>
      </c>
      <c r="CR37" s="519">
        <v>66</v>
      </c>
      <c r="CS37" s="440">
        <v>77</v>
      </c>
      <c r="CT37" s="519">
        <v>49</v>
      </c>
      <c r="CU37" s="519">
        <v>3</v>
      </c>
      <c r="CV37" s="440">
        <v>5</v>
      </c>
      <c r="CW37" s="502"/>
      <c r="CX37" s="502"/>
      <c r="CY37" s="502"/>
      <c r="CZ37" s="502"/>
      <c r="DA37" s="555"/>
      <c r="DB37" s="499"/>
      <c r="DC37" s="556"/>
      <c r="DE37" s="498"/>
      <c r="DF37" s="502"/>
      <c r="DG37" s="501"/>
      <c r="DH37" s="498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163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163"/>
      <c r="HI37" s="121"/>
      <c r="HJ37" s="121"/>
      <c r="HK37" s="3"/>
      <c r="HL37" s="117"/>
      <c r="HM37" s="219"/>
      <c r="HN37" s="108"/>
    </row>
    <row r="38" spans="1:222" ht="15.75">
      <c r="A38" s="123" t="s">
        <v>23</v>
      </c>
      <c r="D38" s="85">
        <f t="shared" si="0"/>
        <v>2804</v>
      </c>
      <c r="E38" s="401">
        <v>0</v>
      </c>
      <c r="F38" s="401">
        <v>15</v>
      </c>
      <c r="G38" s="401">
        <v>35</v>
      </c>
      <c r="H38" s="401">
        <v>0</v>
      </c>
      <c r="I38" s="401">
        <v>0</v>
      </c>
      <c r="J38" s="401">
        <v>0</v>
      </c>
      <c r="K38" s="401">
        <v>14</v>
      </c>
      <c r="L38" s="401">
        <v>0</v>
      </c>
      <c r="M38" s="401">
        <v>46</v>
      </c>
      <c r="N38" s="401">
        <v>26</v>
      </c>
      <c r="O38" s="401">
        <v>0</v>
      </c>
      <c r="P38" s="401">
        <v>0</v>
      </c>
      <c r="Q38" s="401">
        <v>26</v>
      </c>
      <c r="R38" s="401">
        <v>55</v>
      </c>
      <c r="S38" s="401">
        <v>0</v>
      </c>
      <c r="T38" s="401">
        <v>0</v>
      </c>
      <c r="U38" s="401">
        <v>0</v>
      </c>
      <c r="V38" s="401">
        <v>47</v>
      </c>
      <c r="W38" s="401">
        <v>18</v>
      </c>
      <c r="X38" s="401">
        <v>12</v>
      </c>
      <c r="Y38" s="401">
        <v>58</v>
      </c>
      <c r="Z38" s="401">
        <v>0</v>
      </c>
      <c r="AA38" s="401">
        <v>51</v>
      </c>
      <c r="AB38" s="401">
        <v>0</v>
      </c>
      <c r="AC38" s="401">
        <v>45</v>
      </c>
      <c r="AD38" s="401">
        <v>70</v>
      </c>
      <c r="AE38" s="401">
        <v>49</v>
      </c>
      <c r="AF38" s="401">
        <v>54</v>
      </c>
      <c r="AG38" s="401">
        <v>67</v>
      </c>
      <c r="AH38" s="401">
        <v>45</v>
      </c>
      <c r="AI38" s="401">
        <v>0</v>
      </c>
      <c r="AJ38" s="401">
        <v>0</v>
      </c>
      <c r="AK38" s="401">
        <v>0</v>
      </c>
      <c r="AL38" s="401">
        <v>0</v>
      </c>
      <c r="AM38" s="401">
        <v>27</v>
      </c>
      <c r="AN38" s="401">
        <v>0</v>
      </c>
      <c r="AO38" s="401">
        <v>62</v>
      </c>
      <c r="AP38" s="401">
        <v>69</v>
      </c>
      <c r="AQ38" s="401">
        <v>59</v>
      </c>
      <c r="AR38" s="401">
        <v>19</v>
      </c>
      <c r="AS38" s="401">
        <v>65</v>
      </c>
      <c r="AT38" s="401">
        <v>30</v>
      </c>
      <c r="AU38" s="401">
        <v>26</v>
      </c>
      <c r="AV38" s="401">
        <v>54</v>
      </c>
      <c r="AW38" s="401">
        <v>0</v>
      </c>
      <c r="AX38" s="401">
        <v>71</v>
      </c>
      <c r="AY38" s="401">
        <v>14</v>
      </c>
      <c r="AZ38" s="401">
        <v>55</v>
      </c>
      <c r="BA38" s="401">
        <v>0</v>
      </c>
      <c r="BB38" s="401">
        <v>29</v>
      </c>
      <c r="BC38" s="401">
        <v>44</v>
      </c>
      <c r="BD38" s="401">
        <v>51</v>
      </c>
      <c r="BE38" s="401">
        <v>61</v>
      </c>
      <c r="BF38" s="401">
        <v>0</v>
      </c>
      <c r="BG38" s="401">
        <v>59</v>
      </c>
      <c r="BH38" s="401">
        <v>62</v>
      </c>
      <c r="BI38" s="401">
        <v>36</v>
      </c>
      <c r="BJ38" s="401">
        <v>48</v>
      </c>
      <c r="BK38" s="401">
        <v>65</v>
      </c>
      <c r="BL38" s="401">
        <v>0</v>
      </c>
      <c r="BM38" s="401">
        <v>29</v>
      </c>
      <c r="BN38" s="401">
        <v>52</v>
      </c>
      <c r="BO38" s="401">
        <v>0</v>
      </c>
      <c r="BP38" s="401">
        <v>0</v>
      </c>
      <c r="BQ38" s="401">
        <v>56</v>
      </c>
      <c r="BR38" s="401">
        <v>0</v>
      </c>
      <c r="BS38" s="401">
        <v>0</v>
      </c>
      <c r="BT38" s="401">
        <v>3</v>
      </c>
      <c r="BU38" s="401">
        <v>0</v>
      </c>
      <c r="BV38" s="401">
        <v>67</v>
      </c>
      <c r="BW38" s="401">
        <v>0</v>
      </c>
      <c r="BX38" s="401">
        <v>0</v>
      </c>
      <c r="BY38" s="401">
        <v>0</v>
      </c>
      <c r="BZ38" s="538">
        <v>0</v>
      </c>
      <c r="CA38" s="538">
        <v>10</v>
      </c>
      <c r="CB38" s="519">
        <v>53</v>
      </c>
      <c r="CC38" s="519">
        <v>0</v>
      </c>
      <c r="CD38" s="519">
        <v>50</v>
      </c>
      <c r="CE38" s="519">
        <v>0</v>
      </c>
      <c r="CF38" s="519">
        <v>43</v>
      </c>
      <c r="CG38" s="519">
        <v>63</v>
      </c>
      <c r="CH38" s="519">
        <v>21</v>
      </c>
      <c r="CI38" s="519">
        <v>71</v>
      </c>
      <c r="CJ38" s="519">
        <v>68</v>
      </c>
      <c r="CK38" s="519">
        <v>70</v>
      </c>
      <c r="CL38" s="519">
        <v>0</v>
      </c>
      <c r="CM38" s="519">
        <v>37</v>
      </c>
      <c r="CN38" s="519">
        <v>38</v>
      </c>
      <c r="CO38" s="519">
        <v>0</v>
      </c>
      <c r="CP38" s="519">
        <v>40</v>
      </c>
      <c r="CQ38" s="519">
        <v>67</v>
      </c>
      <c r="CR38" s="519">
        <v>32</v>
      </c>
      <c r="CS38" s="440">
        <v>64</v>
      </c>
      <c r="CT38" s="519">
        <v>67</v>
      </c>
      <c r="CU38" s="519">
        <v>48</v>
      </c>
      <c r="CV38" s="440">
        <v>16</v>
      </c>
      <c r="CW38" s="462"/>
      <c r="CX38" s="462"/>
      <c r="CY38" s="462"/>
      <c r="CZ38" s="502"/>
      <c r="DA38" s="555"/>
      <c r="DB38" s="499"/>
      <c r="DC38" s="556"/>
      <c r="DE38" s="498"/>
      <c r="DF38" s="502"/>
      <c r="DG38" s="501"/>
      <c r="DH38" s="498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163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163"/>
      <c r="HI38" s="121"/>
      <c r="HJ38" s="121"/>
      <c r="HK38" s="11"/>
      <c r="HL38" s="117"/>
      <c r="HM38" s="219"/>
      <c r="HN38" s="108"/>
    </row>
    <row r="39" spans="1:222" ht="15.75">
      <c r="A39" s="123" t="s">
        <v>25</v>
      </c>
      <c r="D39" s="85">
        <f t="shared" si="0"/>
        <v>3469</v>
      </c>
      <c r="E39" s="401">
        <v>0</v>
      </c>
      <c r="F39" s="401">
        <v>65</v>
      </c>
      <c r="G39" s="401">
        <v>42</v>
      </c>
      <c r="H39" s="401">
        <v>63</v>
      </c>
      <c r="I39" s="401">
        <v>61</v>
      </c>
      <c r="J39" s="401">
        <v>70</v>
      </c>
      <c r="K39" s="401">
        <v>57</v>
      </c>
      <c r="L39" s="401">
        <v>63</v>
      </c>
      <c r="M39" s="401">
        <v>72</v>
      </c>
      <c r="N39" s="401">
        <v>53</v>
      </c>
      <c r="O39" s="401">
        <v>0</v>
      </c>
      <c r="P39" s="401">
        <v>50</v>
      </c>
      <c r="Q39" s="401">
        <v>66</v>
      </c>
      <c r="R39" s="401">
        <v>54</v>
      </c>
      <c r="S39" s="401">
        <v>0</v>
      </c>
      <c r="T39" s="401">
        <v>0</v>
      </c>
      <c r="U39" s="401">
        <v>66</v>
      </c>
      <c r="V39" s="401">
        <v>68</v>
      </c>
      <c r="W39" s="401">
        <v>23</v>
      </c>
      <c r="X39" s="401">
        <v>19</v>
      </c>
      <c r="Y39" s="401">
        <v>22</v>
      </c>
      <c r="Z39" s="401">
        <v>0</v>
      </c>
      <c r="AA39" s="401">
        <v>28</v>
      </c>
      <c r="AB39" s="401">
        <v>35</v>
      </c>
      <c r="AC39" s="401">
        <v>36</v>
      </c>
      <c r="AD39" s="401">
        <v>25</v>
      </c>
      <c r="AE39" s="401">
        <v>67</v>
      </c>
      <c r="AF39" s="401">
        <v>0</v>
      </c>
      <c r="AG39" s="401">
        <v>32</v>
      </c>
      <c r="AH39" s="401">
        <v>50</v>
      </c>
      <c r="AI39" s="401">
        <v>0</v>
      </c>
      <c r="AJ39" s="401">
        <v>0</v>
      </c>
      <c r="AK39" s="401">
        <v>64</v>
      </c>
      <c r="AL39" s="401">
        <v>0</v>
      </c>
      <c r="AM39" s="401">
        <v>26</v>
      </c>
      <c r="AN39" s="401">
        <v>31</v>
      </c>
      <c r="AO39" s="401">
        <v>33</v>
      </c>
      <c r="AP39" s="401">
        <v>43</v>
      </c>
      <c r="AQ39" s="401">
        <v>56</v>
      </c>
      <c r="AR39" s="401">
        <v>28</v>
      </c>
      <c r="AS39" s="401">
        <v>42</v>
      </c>
      <c r="AT39" s="401">
        <v>49</v>
      </c>
      <c r="AU39" s="401">
        <v>21</v>
      </c>
      <c r="AV39" s="401">
        <v>70</v>
      </c>
      <c r="AW39" s="401">
        <v>30</v>
      </c>
      <c r="AX39" s="401">
        <v>36</v>
      </c>
      <c r="AY39" s="401">
        <v>38</v>
      </c>
      <c r="AZ39" s="401">
        <v>44</v>
      </c>
      <c r="BA39" s="401">
        <v>0</v>
      </c>
      <c r="BB39" s="401">
        <v>19</v>
      </c>
      <c r="BC39" s="401">
        <v>61</v>
      </c>
      <c r="BD39" s="401">
        <v>26</v>
      </c>
      <c r="BE39" s="401">
        <v>28</v>
      </c>
      <c r="BF39" s="401">
        <v>34</v>
      </c>
      <c r="BG39" s="401">
        <v>0</v>
      </c>
      <c r="BH39" s="401">
        <v>58</v>
      </c>
      <c r="BI39" s="401">
        <v>66</v>
      </c>
      <c r="BJ39" s="401">
        <v>0</v>
      </c>
      <c r="BK39" s="401">
        <v>51</v>
      </c>
      <c r="BL39" s="401">
        <v>0</v>
      </c>
      <c r="BM39" s="401">
        <v>31</v>
      </c>
      <c r="BN39" s="401">
        <v>72</v>
      </c>
      <c r="BO39" s="401">
        <v>0</v>
      </c>
      <c r="BP39" s="401">
        <v>40</v>
      </c>
      <c r="BQ39" s="401">
        <v>43</v>
      </c>
      <c r="BR39" s="401">
        <v>0</v>
      </c>
      <c r="BS39" s="401">
        <v>0</v>
      </c>
      <c r="BT39" s="401">
        <v>38</v>
      </c>
      <c r="BU39" s="401">
        <v>37</v>
      </c>
      <c r="BV39" s="401">
        <v>52</v>
      </c>
      <c r="BW39" s="401">
        <v>71</v>
      </c>
      <c r="BX39" s="401">
        <v>0</v>
      </c>
      <c r="BY39" s="401">
        <v>0</v>
      </c>
      <c r="BZ39" s="538">
        <v>58</v>
      </c>
      <c r="CA39" s="538">
        <v>62</v>
      </c>
      <c r="CB39" s="519">
        <v>72</v>
      </c>
      <c r="CC39" s="519">
        <v>0</v>
      </c>
      <c r="CD39" s="519">
        <v>51</v>
      </c>
      <c r="CE39" s="519">
        <v>0</v>
      </c>
      <c r="CF39" s="519">
        <v>65</v>
      </c>
      <c r="CG39" s="519">
        <v>72</v>
      </c>
      <c r="CH39" s="519">
        <v>45</v>
      </c>
      <c r="CI39" s="519">
        <v>62</v>
      </c>
      <c r="CJ39" s="519">
        <v>62</v>
      </c>
      <c r="CK39" s="519">
        <v>62</v>
      </c>
      <c r="CL39" s="519">
        <v>0</v>
      </c>
      <c r="CM39" s="519">
        <v>72</v>
      </c>
      <c r="CN39" s="519">
        <v>20</v>
      </c>
      <c r="CO39" s="519">
        <v>0</v>
      </c>
      <c r="CP39" s="519">
        <v>46</v>
      </c>
      <c r="CQ39" s="519">
        <v>59</v>
      </c>
      <c r="CR39" s="519">
        <v>13</v>
      </c>
      <c r="CS39" s="440">
        <v>20</v>
      </c>
      <c r="CT39" s="519">
        <v>54</v>
      </c>
      <c r="CU39" s="519">
        <v>8</v>
      </c>
      <c r="CV39" s="440">
        <v>41</v>
      </c>
      <c r="CW39" s="462"/>
      <c r="CX39" s="462"/>
      <c r="CY39" s="462"/>
      <c r="CZ39" s="502"/>
      <c r="DA39" s="555"/>
      <c r="DB39" s="499"/>
      <c r="DC39" s="556"/>
      <c r="DE39" s="498"/>
      <c r="DF39" s="502"/>
      <c r="DG39" s="501"/>
      <c r="DH39" s="498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163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163"/>
      <c r="HI39" s="121"/>
      <c r="HJ39" s="121"/>
      <c r="HK39" s="3"/>
      <c r="HL39" s="117"/>
      <c r="HM39" s="219"/>
      <c r="HN39" s="108"/>
    </row>
    <row r="40" spans="1:222" ht="15.75">
      <c r="A40" s="123" t="s">
        <v>2562</v>
      </c>
      <c r="D40" s="85">
        <f t="shared" si="0"/>
        <v>3238</v>
      </c>
      <c r="E40" s="401">
        <v>0</v>
      </c>
      <c r="F40" s="401">
        <v>49</v>
      </c>
      <c r="G40" s="401">
        <v>45</v>
      </c>
      <c r="H40" s="401">
        <v>51</v>
      </c>
      <c r="I40" s="401">
        <v>34</v>
      </c>
      <c r="J40" s="401">
        <v>50</v>
      </c>
      <c r="K40" s="401">
        <v>37</v>
      </c>
      <c r="L40" s="401">
        <v>54</v>
      </c>
      <c r="M40" s="401">
        <v>0</v>
      </c>
      <c r="N40" s="401">
        <v>61</v>
      </c>
      <c r="O40" s="401">
        <v>58</v>
      </c>
      <c r="P40" s="401">
        <v>0</v>
      </c>
      <c r="Q40" s="401">
        <v>0</v>
      </c>
      <c r="R40" s="401">
        <v>53</v>
      </c>
      <c r="S40" s="401">
        <v>38</v>
      </c>
      <c r="T40" s="401">
        <v>0</v>
      </c>
      <c r="U40" s="401">
        <v>50</v>
      </c>
      <c r="V40" s="401">
        <v>0</v>
      </c>
      <c r="W40" s="401">
        <v>49</v>
      </c>
      <c r="X40" s="401">
        <v>8</v>
      </c>
      <c r="Y40" s="401">
        <v>17</v>
      </c>
      <c r="Z40" s="401">
        <v>66</v>
      </c>
      <c r="AA40" s="401">
        <v>10</v>
      </c>
      <c r="AB40" s="401">
        <v>22</v>
      </c>
      <c r="AC40" s="401">
        <v>64</v>
      </c>
      <c r="AD40" s="401">
        <v>34</v>
      </c>
      <c r="AE40" s="401">
        <v>10</v>
      </c>
      <c r="AF40" s="401">
        <v>0</v>
      </c>
      <c r="AG40" s="401">
        <v>0</v>
      </c>
      <c r="AH40" s="401">
        <v>24</v>
      </c>
      <c r="AI40" s="401">
        <v>59</v>
      </c>
      <c r="AJ40" s="401">
        <v>0</v>
      </c>
      <c r="AK40" s="401">
        <v>64</v>
      </c>
      <c r="AL40" s="401">
        <v>0</v>
      </c>
      <c r="AM40" s="401">
        <v>3</v>
      </c>
      <c r="AN40" s="401">
        <v>71</v>
      </c>
      <c r="AO40" s="401">
        <v>30</v>
      </c>
      <c r="AP40" s="401">
        <v>59</v>
      </c>
      <c r="AQ40" s="401">
        <v>0</v>
      </c>
      <c r="AR40" s="401">
        <v>24</v>
      </c>
      <c r="AS40" s="401">
        <v>40</v>
      </c>
      <c r="AT40" s="401">
        <v>52</v>
      </c>
      <c r="AU40" s="401">
        <v>0</v>
      </c>
      <c r="AV40" s="401">
        <v>37</v>
      </c>
      <c r="AW40" s="401">
        <v>59</v>
      </c>
      <c r="AX40" s="401">
        <v>53</v>
      </c>
      <c r="AY40" s="401">
        <v>28</v>
      </c>
      <c r="AZ40" s="401">
        <v>34</v>
      </c>
      <c r="BA40" s="401">
        <v>62</v>
      </c>
      <c r="BB40" s="401">
        <v>36</v>
      </c>
      <c r="BC40" s="401">
        <v>35</v>
      </c>
      <c r="BD40" s="401">
        <v>54</v>
      </c>
      <c r="BE40" s="401">
        <v>20</v>
      </c>
      <c r="BF40" s="401">
        <v>0</v>
      </c>
      <c r="BG40" s="401">
        <v>0</v>
      </c>
      <c r="BH40" s="401">
        <v>40</v>
      </c>
      <c r="BI40" s="401">
        <v>19</v>
      </c>
      <c r="BJ40" s="401">
        <v>0</v>
      </c>
      <c r="BK40" s="401">
        <v>42</v>
      </c>
      <c r="BL40" s="401">
        <v>72</v>
      </c>
      <c r="BM40" s="401">
        <v>66</v>
      </c>
      <c r="BN40" s="401">
        <v>71</v>
      </c>
      <c r="BO40" s="401">
        <v>69</v>
      </c>
      <c r="BP40" s="401">
        <v>0</v>
      </c>
      <c r="BQ40" s="401">
        <v>48</v>
      </c>
      <c r="BR40" s="401">
        <v>0</v>
      </c>
      <c r="BS40" s="401">
        <v>72</v>
      </c>
      <c r="BT40" s="401">
        <v>27</v>
      </c>
      <c r="BU40" s="401">
        <v>26</v>
      </c>
      <c r="BV40" s="401">
        <v>62</v>
      </c>
      <c r="BW40" s="401">
        <v>0</v>
      </c>
      <c r="BX40" s="401">
        <v>0</v>
      </c>
      <c r="BY40" s="401">
        <v>63</v>
      </c>
      <c r="BZ40" s="538">
        <v>50</v>
      </c>
      <c r="CA40" s="538">
        <v>67</v>
      </c>
      <c r="CB40" s="519">
        <v>26</v>
      </c>
      <c r="CC40" s="519">
        <v>61</v>
      </c>
      <c r="CD40" s="519">
        <v>67</v>
      </c>
      <c r="CE40" s="519">
        <v>65</v>
      </c>
      <c r="CF40" s="519">
        <v>19</v>
      </c>
      <c r="CG40" s="519">
        <v>9</v>
      </c>
      <c r="CH40" s="519">
        <v>52</v>
      </c>
      <c r="CI40" s="519">
        <v>38</v>
      </c>
      <c r="CJ40" s="519">
        <v>0</v>
      </c>
      <c r="CK40" s="519">
        <v>24</v>
      </c>
      <c r="CL40" s="519">
        <v>0</v>
      </c>
      <c r="CM40" s="519">
        <v>0</v>
      </c>
      <c r="CN40" s="519">
        <v>55</v>
      </c>
      <c r="CO40" s="519">
        <v>72</v>
      </c>
      <c r="CP40" s="519">
        <v>60</v>
      </c>
      <c r="CQ40" s="519">
        <v>52</v>
      </c>
      <c r="CR40" s="519">
        <v>44</v>
      </c>
      <c r="CS40" s="440">
        <v>7</v>
      </c>
      <c r="CT40" s="519">
        <v>51</v>
      </c>
      <c r="CU40" s="519">
        <v>24</v>
      </c>
      <c r="CV40" s="440">
        <v>14</v>
      </c>
      <c r="CW40" s="507"/>
      <c r="CX40" s="507"/>
      <c r="CY40" s="507"/>
      <c r="CZ40" s="513"/>
      <c r="DA40" s="513"/>
      <c r="DB40" s="511"/>
      <c r="DC40" s="556"/>
      <c r="DE40" s="498"/>
      <c r="DF40" s="502"/>
      <c r="DG40" s="501"/>
      <c r="DH40" s="498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163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163"/>
      <c r="HI40" s="121"/>
      <c r="HJ40" s="121"/>
      <c r="HK40" s="11"/>
      <c r="HL40" s="117"/>
      <c r="HM40" s="218"/>
      <c r="HN40" s="108"/>
    </row>
    <row r="41" spans="1:222" ht="15.75">
      <c r="A41" s="123" t="s">
        <v>2569</v>
      </c>
      <c r="D41" s="85">
        <f t="shared" si="0"/>
        <v>3255</v>
      </c>
      <c r="E41" s="401">
        <v>0</v>
      </c>
      <c r="F41" s="401">
        <v>54</v>
      </c>
      <c r="G41" s="401">
        <v>27</v>
      </c>
      <c r="H41" s="401">
        <v>72</v>
      </c>
      <c r="I41" s="401">
        <v>0</v>
      </c>
      <c r="J41" s="401">
        <v>36</v>
      </c>
      <c r="K41" s="401">
        <v>50</v>
      </c>
      <c r="L41" s="401">
        <v>72</v>
      </c>
      <c r="M41" s="401">
        <v>38</v>
      </c>
      <c r="N41" s="401">
        <v>47</v>
      </c>
      <c r="O41" s="401">
        <v>0</v>
      </c>
      <c r="P41" s="401">
        <v>64</v>
      </c>
      <c r="Q41" s="401">
        <v>55</v>
      </c>
      <c r="R41" s="401">
        <v>44</v>
      </c>
      <c r="S41" s="401">
        <v>60</v>
      </c>
      <c r="T41" s="401">
        <v>0</v>
      </c>
      <c r="U41" s="401">
        <v>54</v>
      </c>
      <c r="V41" s="401">
        <v>0</v>
      </c>
      <c r="W41" s="401">
        <v>58</v>
      </c>
      <c r="X41" s="401">
        <v>48</v>
      </c>
      <c r="Y41" s="401">
        <v>12</v>
      </c>
      <c r="Z41" s="401">
        <v>69</v>
      </c>
      <c r="AA41" s="401">
        <v>50</v>
      </c>
      <c r="AB41" s="401">
        <v>51</v>
      </c>
      <c r="AC41" s="401">
        <v>68</v>
      </c>
      <c r="AD41" s="401">
        <v>20</v>
      </c>
      <c r="AE41" s="401">
        <v>50</v>
      </c>
      <c r="AF41" s="401">
        <v>47</v>
      </c>
      <c r="AG41" s="401">
        <v>50</v>
      </c>
      <c r="AH41" s="401">
        <v>29</v>
      </c>
      <c r="AI41" s="401">
        <v>0</v>
      </c>
      <c r="AJ41" s="401">
        <v>0</v>
      </c>
      <c r="AK41" s="401">
        <v>49</v>
      </c>
      <c r="AL41" s="401">
        <v>0</v>
      </c>
      <c r="AM41" s="401">
        <v>64</v>
      </c>
      <c r="AN41" s="401">
        <v>60</v>
      </c>
      <c r="AO41" s="401">
        <v>20</v>
      </c>
      <c r="AP41" s="401">
        <v>71</v>
      </c>
      <c r="AQ41" s="401">
        <v>60</v>
      </c>
      <c r="AR41" s="401">
        <v>45</v>
      </c>
      <c r="AS41" s="401">
        <v>52</v>
      </c>
      <c r="AT41" s="401">
        <v>50</v>
      </c>
      <c r="AU41" s="401">
        <v>50</v>
      </c>
      <c r="AV41" s="401">
        <v>71</v>
      </c>
      <c r="AW41" s="401">
        <v>0</v>
      </c>
      <c r="AX41" s="401">
        <v>4</v>
      </c>
      <c r="AY41" s="401">
        <v>65</v>
      </c>
      <c r="AZ41" s="401">
        <v>47</v>
      </c>
      <c r="BA41" s="401">
        <v>0</v>
      </c>
      <c r="BB41" s="401">
        <v>40</v>
      </c>
      <c r="BC41" s="401">
        <v>46</v>
      </c>
      <c r="BD41" s="401">
        <v>17</v>
      </c>
      <c r="BE41" s="401">
        <v>36</v>
      </c>
      <c r="BF41" s="401">
        <v>21</v>
      </c>
      <c r="BG41" s="401">
        <v>43</v>
      </c>
      <c r="BH41" s="401">
        <v>51</v>
      </c>
      <c r="BI41" s="401">
        <v>64</v>
      </c>
      <c r="BJ41" s="401">
        <v>37</v>
      </c>
      <c r="BK41" s="401">
        <v>42</v>
      </c>
      <c r="BL41" s="401">
        <v>0</v>
      </c>
      <c r="BM41" s="401">
        <v>21</v>
      </c>
      <c r="BN41" s="401">
        <v>0</v>
      </c>
      <c r="BO41" s="401">
        <v>0</v>
      </c>
      <c r="BP41" s="401">
        <v>68</v>
      </c>
      <c r="BQ41" s="401">
        <v>0</v>
      </c>
      <c r="BR41" s="401">
        <v>0</v>
      </c>
      <c r="BS41" s="401">
        <v>0</v>
      </c>
      <c r="BT41" s="401">
        <v>48</v>
      </c>
      <c r="BU41" s="401">
        <v>29</v>
      </c>
      <c r="BV41" s="401">
        <v>0</v>
      </c>
      <c r="BW41" s="401">
        <v>0</v>
      </c>
      <c r="BX41" s="401">
        <v>0</v>
      </c>
      <c r="BY41" s="401">
        <v>0</v>
      </c>
      <c r="BZ41" s="538">
        <v>29</v>
      </c>
      <c r="CA41" s="538">
        <v>17</v>
      </c>
      <c r="CB41" s="519">
        <v>25</v>
      </c>
      <c r="CC41" s="519">
        <v>0</v>
      </c>
      <c r="CD41" s="519">
        <v>25</v>
      </c>
      <c r="CE41" s="519">
        <v>0</v>
      </c>
      <c r="CF41" s="519">
        <v>70</v>
      </c>
      <c r="CG41" s="519">
        <v>66</v>
      </c>
      <c r="CH41" s="519">
        <v>67</v>
      </c>
      <c r="CI41" s="519">
        <v>37</v>
      </c>
      <c r="CJ41" s="519">
        <v>62</v>
      </c>
      <c r="CK41" s="519">
        <v>48</v>
      </c>
      <c r="CL41" s="519">
        <v>0</v>
      </c>
      <c r="CM41" s="519">
        <v>52</v>
      </c>
      <c r="CN41" s="519">
        <v>69</v>
      </c>
      <c r="CO41" s="519">
        <v>0</v>
      </c>
      <c r="CP41" s="519">
        <v>19</v>
      </c>
      <c r="CQ41" s="519">
        <v>66</v>
      </c>
      <c r="CR41" s="519">
        <v>56</v>
      </c>
      <c r="CS41" s="440">
        <v>13</v>
      </c>
      <c r="CT41" s="519">
        <v>32</v>
      </c>
      <c r="CU41" s="519">
        <v>5</v>
      </c>
      <c r="CV41" s="440">
        <v>1</v>
      </c>
      <c r="CW41" s="507"/>
      <c r="CX41" s="507"/>
      <c r="CY41" s="507"/>
      <c r="CZ41" s="513"/>
      <c r="DA41" s="513"/>
      <c r="DB41" s="511"/>
      <c r="DC41" s="556"/>
      <c r="DE41" s="498"/>
      <c r="DF41" s="502"/>
      <c r="DG41" s="501"/>
      <c r="DH41" s="498"/>
      <c r="EJ41" s="121"/>
      <c r="EK41" s="11"/>
      <c r="EL41" s="11"/>
      <c r="EM41" s="218"/>
      <c r="EN41" s="28"/>
      <c r="EO41" s="28"/>
      <c r="HI41" s="121"/>
      <c r="HJ41" s="121"/>
      <c r="HK41" s="3"/>
      <c r="HL41" s="117"/>
      <c r="HM41" s="219"/>
      <c r="HN41" s="108"/>
    </row>
    <row r="42" spans="1:222" ht="15.75">
      <c r="A42" s="123" t="s">
        <v>2559</v>
      </c>
      <c r="D42" s="85">
        <f t="shared" si="0"/>
        <v>2610</v>
      </c>
      <c r="E42" s="401">
        <v>0</v>
      </c>
      <c r="F42" s="401">
        <v>30</v>
      </c>
      <c r="G42" s="401">
        <v>0</v>
      </c>
      <c r="H42" s="401">
        <v>26</v>
      </c>
      <c r="I42" s="401">
        <v>0</v>
      </c>
      <c r="J42" s="401">
        <v>0</v>
      </c>
      <c r="K42" s="401">
        <v>52</v>
      </c>
      <c r="L42" s="401">
        <v>0</v>
      </c>
      <c r="M42" s="401">
        <v>0</v>
      </c>
      <c r="N42" s="401">
        <v>6</v>
      </c>
      <c r="O42" s="401">
        <v>63</v>
      </c>
      <c r="P42" s="401">
        <v>0</v>
      </c>
      <c r="Q42" s="401">
        <v>58</v>
      </c>
      <c r="R42" s="401">
        <v>18</v>
      </c>
      <c r="S42" s="401">
        <v>44</v>
      </c>
      <c r="T42" s="401">
        <v>0</v>
      </c>
      <c r="U42" s="401">
        <v>0</v>
      </c>
      <c r="V42" s="401">
        <v>0</v>
      </c>
      <c r="W42" s="401">
        <v>9</v>
      </c>
      <c r="X42" s="401">
        <v>34</v>
      </c>
      <c r="Y42" s="401">
        <v>59</v>
      </c>
      <c r="Z42" s="401">
        <v>0</v>
      </c>
      <c r="AA42" s="401">
        <v>69</v>
      </c>
      <c r="AB42" s="401">
        <v>55</v>
      </c>
      <c r="AC42" s="401">
        <v>18</v>
      </c>
      <c r="AD42" s="401">
        <v>58</v>
      </c>
      <c r="AE42" s="401">
        <v>28</v>
      </c>
      <c r="AF42" s="401">
        <v>59</v>
      </c>
      <c r="AG42" s="401">
        <v>27</v>
      </c>
      <c r="AH42" s="401">
        <v>39</v>
      </c>
      <c r="AI42" s="401">
        <v>66</v>
      </c>
      <c r="AJ42" s="401">
        <v>0</v>
      </c>
      <c r="AK42" s="401">
        <v>66</v>
      </c>
      <c r="AL42" s="401">
        <v>0</v>
      </c>
      <c r="AM42" s="401">
        <v>28</v>
      </c>
      <c r="AN42" s="401">
        <v>0</v>
      </c>
      <c r="AO42" s="401">
        <v>17</v>
      </c>
      <c r="AP42" s="401">
        <v>47</v>
      </c>
      <c r="AQ42" s="401">
        <v>0</v>
      </c>
      <c r="AR42" s="401">
        <v>43</v>
      </c>
      <c r="AS42" s="401">
        <v>67</v>
      </c>
      <c r="AT42" s="401">
        <v>71</v>
      </c>
      <c r="AU42" s="401">
        <v>8</v>
      </c>
      <c r="AV42" s="401">
        <v>43</v>
      </c>
      <c r="AW42" s="401">
        <v>0</v>
      </c>
      <c r="AX42" s="401">
        <v>70</v>
      </c>
      <c r="AY42" s="401">
        <v>34</v>
      </c>
      <c r="AZ42" s="401">
        <v>52</v>
      </c>
      <c r="BA42" s="401">
        <v>0</v>
      </c>
      <c r="BB42" s="401">
        <v>43</v>
      </c>
      <c r="BC42" s="401">
        <v>25</v>
      </c>
      <c r="BD42" s="401">
        <v>60</v>
      </c>
      <c r="BE42" s="401">
        <v>0</v>
      </c>
      <c r="BF42" s="401">
        <v>0</v>
      </c>
      <c r="BG42" s="401">
        <v>0</v>
      </c>
      <c r="BH42" s="401">
        <v>30</v>
      </c>
      <c r="BI42" s="401">
        <v>19</v>
      </c>
      <c r="BJ42" s="401">
        <v>60</v>
      </c>
      <c r="BK42" s="401">
        <v>24</v>
      </c>
      <c r="BL42" s="401">
        <v>60</v>
      </c>
      <c r="BM42" s="401">
        <v>32</v>
      </c>
      <c r="BN42" s="401">
        <v>0</v>
      </c>
      <c r="BO42" s="401">
        <v>0</v>
      </c>
      <c r="BP42" s="401">
        <v>0</v>
      </c>
      <c r="BQ42" s="401">
        <v>0</v>
      </c>
      <c r="BR42" s="401">
        <v>0</v>
      </c>
      <c r="BS42" s="401">
        <v>0</v>
      </c>
      <c r="BT42" s="401">
        <v>50</v>
      </c>
      <c r="BU42" s="401">
        <v>26</v>
      </c>
      <c r="BV42" s="401">
        <v>0</v>
      </c>
      <c r="BW42" s="401">
        <v>0</v>
      </c>
      <c r="BX42" s="401">
        <v>0</v>
      </c>
      <c r="BY42" s="401">
        <v>69</v>
      </c>
      <c r="BZ42" s="538">
        <v>63</v>
      </c>
      <c r="CA42" s="538">
        <v>65</v>
      </c>
      <c r="CB42" s="519">
        <v>29</v>
      </c>
      <c r="CC42" s="519">
        <v>67</v>
      </c>
      <c r="CD42" s="519">
        <v>27</v>
      </c>
      <c r="CE42" s="519">
        <v>72</v>
      </c>
      <c r="CF42" s="519">
        <v>45</v>
      </c>
      <c r="CG42" s="519">
        <v>12</v>
      </c>
      <c r="CH42" s="519">
        <v>7</v>
      </c>
      <c r="CI42" s="519">
        <v>10</v>
      </c>
      <c r="CJ42" s="519">
        <v>0</v>
      </c>
      <c r="CK42" s="519">
        <v>32</v>
      </c>
      <c r="CL42" s="519">
        <v>0</v>
      </c>
      <c r="CM42" s="519">
        <v>0</v>
      </c>
      <c r="CN42" s="519">
        <v>43</v>
      </c>
      <c r="CO42" s="519">
        <v>0</v>
      </c>
      <c r="CP42" s="519">
        <v>29</v>
      </c>
      <c r="CQ42" s="519">
        <v>53</v>
      </c>
      <c r="CR42" s="519">
        <v>26</v>
      </c>
      <c r="CS42" s="440">
        <v>50</v>
      </c>
      <c r="CT42" s="519">
        <v>63</v>
      </c>
      <c r="CU42" s="519">
        <v>43</v>
      </c>
      <c r="CV42" s="440">
        <v>12</v>
      </c>
      <c r="CW42" s="507"/>
      <c r="CX42" s="507"/>
      <c r="CY42" s="507"/>
      <c r="CZ42" s="513"/>
      <c r="DA42" s="513"/>
      <c r="DB42" s="511"/>
      <c r="DC42" s="556"/>
      <c r="DE42" s="498"/>
      <c r="DF42" s="502"/>
      <c r="DG42" s="501"/>
      <c r="DH42" s="498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163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163"/>
      <c r="HI42" s="121"/>
      <c r="HJ42" s="121"/>
      <c r="HK42" s="3"/>
      <c r="HL42" s="117"/>
      <c r="HM42" s="219"/>
      <c r="HN42" s="108"/>
    </row>
    <row r="43" spans="1:222" ht="15.75">
      <c r="A43" s="123" t="s">
        <v>2564</v>
      </c>
      <c r="D43" s="85">
        <f t="shared" si="0"/>
        <v>2932</v>
      </c>
      <c r="E43" s="401">
        <v>0</v>
      </c>
      <c r="F43" s="401">
        <v>44</v>
      </c>
      <c r="G43" s="401">
        <v>46</v>
      </c>
      <c r="H43" s="401">
        <v>35</v>
      </c>
      <c r="I43" s="401">
        <v>46</v>
      </c>
      <c r="J43" s="401">
        <v>44</v>
      </c>
      <c r="K43" s="401">
        <v>30</v>
      </c>
      <c r="L43" s="401">
        <v>39</v>
      </c>
      <c r="M43" s="401">
        <v>0</v>
      </c>
      <c r="N43" s="401">
        <v>64</v>
      </c>
      <c r="O43" s="401">
        <v>0</v>
      </c>
      <c r="P43" s="401">
        <v>0</v>
      </c>
      <c r="Q43" s="401">
        <v>12</v>
      </c>
      <c r="R43" s="401">
        <v>45</v>
      </c>
      <c r="S43" s="401">
        <v>0</v>
      </c>
      <c r="T43" s="401">
        <v>0</v>
      </c>
      <c r="U43" s="401">
        <v>61</v>
      </c>
      <c r="V43" s="401">
        <v>0</v>
      </c>
      <c r="W43" s="401">
        <v>53</v>
      </c>
      <c r="X43" s="401">
        <v>19</v>
      </c>
      <c r="Y43" s="401">
        <v>35</v>
      </c>
      <c r="Z43" s="401">
        <v>55</v>
      </c>
      <c r="AA43" s="401">
        <v>24</v>
      </c>
      <c r="AB43" s="401">
        <v>0</v>
      </c>
      <c r="AC43" s="401">
        <v>46</v>
      </c>
      <c r="AD43" s="401">
        <v>50</v>
      </c>
      <c r="AE43" s="401">
        <v>62</v>
      </c>
      <c r="AF43" s="401">
        <v>0</v>
      </c>
      <c r="AG43" s="401">
        <v>0</v>
      </c>
      <c r="AH43" s="401">
        <v>67</v>
      </c>
      <c r="AI43" s="401">
        <v>0</v>
      </c>
      <c r="AJ43" s="401">
        <v>0</v>
      </c>
      <c r="AK43" s="401">
        <v>69</v>
      </c>
      <c r="AL43" s="401">
        <v>0</v>
      </c>
      <c r="AM43" s="401">
        <v>30</v>
      </c>
      <c r="AN43" s="401">
        <v>40</v>
      </c>
      <c r="AO43" s="401">
        <v>22</v>
      </c>
      <c r="AP43" s="401">
        <v>12</v>
      </c>
      <c r="AQ43" s="401">
        <v>0</v>
      </c>
      <c r="AR43" s="401">
        <v>47</v>
      </c>
      <c r="AS43" s="401">
        <v>0</v>
      </c>
      <c r="AT43" s="401">
        <v>35</v>
      </c>
      <c r="AU43" s="401">
        <v>19</v>
      </c>
      <c r="AV43" s="401">
        <v>35</v>
      </c>
      <c r="AW43" s="401">
        <v>49</v>
      </c>
      <c r="AX43" s="401">
        <v>49</v>
      </c>
      <c r="AY43" s="401">
        <v>47</v>
      </c>
      <c r="AZ43" s="401">
        <v>27</v>
      </c>
      <c r="BA43" s="401">
        <v>72</v>
      </c>
      <c r="BB43" s="401">
        <v>6</v>
      </c>
      <c r="BC43" s="401">
        <v>36</v>
      </c>
      <c r="BD43" s="401">
        <v>41</v>
      </c>
      <c r="BE43" s="401">
        <v>0</v>
      </c>
      <c r="BF43" s="401">
        <v>64</v>
      </c>
      <c r="BG43" s="401">
        <v>36</v>
      </c>
      <c r="BH43" s="401">
        <v>54</v>
      </c>
      <c r="BI43" s="401">
        <v>42</v>
      </c>
      <c r="BJ43" s="401">
        <v>26</v>
      </c>
      <c r="BK43" s="401">
        <v>69</v>
      </c>
      <c r="BL43" s="401">
        <v>0</v>
      </c>
      <c r="BM43" s="401">
        <v>72</v>
      </c>
      <c r="BN43" s="401">
        <v>66</v>
      </c>
      <c r="BO43" s="401">
        <v>0</v>
      </c>
      <c r="BP43" s="401">
        <v>0</v>
      </c>
      <c r="BQ43" s="401">
        <v>61</v>
      </c>
      <c r="BR43" s="401">
        <v>0</v>
      </c>
      <c r="BS43" s="401">
        <v>0</v>
      </c>
      <c r="BT43" s="401">
        <v>46</v>
      </c>
      <c r="BU43" s="401">
        <v>65</v>
      </c>
      <c r="BV43" s="401">
        <v>0</v>
      </c>
      <c r="BW43" s="401">
        <v>0</v>
      </c>
      <c r="BX43" s="401">
        <v>55</v>
      </c>
      <c r="BY43" s="401">
        <v>0</v>
      </c>
      <c r="BZ43" s="538">
        <v>0</v>
      </c>
      <c r="CA43" s="538">
        <v>27</v>
      </c>
      <c r="CB43" s="519">
        <v>33</v>
      </c>
      <c r="CC43" s="519">
        <v>0</v>
      </c>
      <c r="CD43" s="519">
        <v>54</v>
      </c>
      <c r="CE43" s="519">
        <v>0</v>
      </c>
      <c r="CF43" s="519">
        <v>10</v>
      </c>
      <c r="CG43" s="519">
        <v>8</v>
      </c>
      <c r="CH43" s="519">
        <v>72</v>
      </c>
      <c r="CI43" s="519">
        <v>54</v>
      </c>
      <c r="CJ43" s="519">
        <v>0</v>
      </c>
      <c r="CK43" s="519">
        <v>54</v>
      </c>
      <c r="CL43" s="519">
        <v>0</v>
      </c>
      <c r="CM43" s="519">
        <v>0</v>
      </c>
      <c r="CN43" s="519">
        <v>64</v>
      </c>
      <c r="CO43" s="519">
        <v>69</v>
      </c>
      <c r="CP43" s="519">
        <v>71</v>
      </c>
      <c r="CQ43" s="519">
        <v>26</v>
      </c>
      <c r="CR43" s="519">
        <v>68</v>
      </c>
      <c r="CS43" s="440">
        <v>22</v>
      </c>
      <c r="CT43" s="519">
        <v>44</v>
      </c>
      <c r="CU43" s="519">
        <v>72</v>
      </c>
      <c r="CV43" s="440">
        <v>15</v>
      </c>
      <c r="CW43" s="507"/>
      <c r="CX43" s="507"/>
      <c r="CY43" s="507"/>
      <c r="CZ43" s="513"/>
      <c r="DA43" s="513"/>
      <c r="DB43" s="511"/>
      <c r="DC43" s="556"/>
      <c r="DE43" s="498"/>
      <c r="DF43" s="502"/>
      <c r="DG43" s="501"/>
      <c r="DH43" s="498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163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163"/>
      <c r="HI43" s="121"/>
      <c r="HJ43" s="121"/>
      <c r="HK43" s="3"/>
      <c r="HL43" s="117"/>
      <c r="HM43" s="219"/>
      <c r="HN43" s="108"/>
    </row>
    <row r="44" spans="1:222" ht="15.75">
      <c r="A44" s="123" t="s">
        <v>2554</v>
      </c>
      <c r="D44" s="85">
        <f t="shared" si="0"/>
        <v>2555</v>
      </c>
      <c r="E44" s="401">
        <v>0</v>
      </c>
      <c r="F44" s="401">
        <v>25</v>
      </c>
      <c r="G44" s="401">
        <v>35</v>
      </c>
      <c r="H44" s="401">
        <v>0</v>
      </c>
      <c r="I44" s="401">
        <v>61</v>
      </c>
      <c r="J44" s="401">
        <v>33</v>
      </c>
      <c r="K44" s="401">
        <v>9</v>
      </c>
      <c r="L44" s="401">
        <v>0</v>
      </c>
      <c r="M44" s="401">
        <v>62</v>
      </c>
      <c r="N44" s="401">
        <v>62</v>
      </c>
      <c r="O44" s="401">
        <v>0</v>
      </c>
      <c r="P44" s="401">
        <v>0</v>
      </c>
      <c r="Q44" s="401">
        <v>63</v>
      </c>
      <c r="R44" s="401">
        <v>57</v>
      </c>
      <c r="S44" s="401">
        <v>0</v>
      </c>
      <c r="T44" s="401">
        <v>0</v>
      </c>
      <c r="U44" s="401">
        <v>0</v>
      </c>
      <c r="V44" s="401">
        <v>54</v>
      </c>
      <c r="W44" s="401">
        <v>12</v>
      </c>
      <c r="X44" s="401">
        <v>9</v>
      </c>
      <c r="Y44" s="401">
        <v>24</v>
      </c>
      <c r="Z44" s="401">
        <v>53</v>
      </c>
      <c r="AA44" s="401">
        <v>17</v>
      </c>
      <c r="AB44" s="401">
        <v>17</v>
      </c>
      <c r="AC44" s="401">
        <v>47</v>
      </c>
      <c r="AD44" s="401">
        <v>59</v>
      </c>
      <c r="AE44" s="401">
        <v>63</v>
      </c>
      <c r="AF44" s="401">
        <v>34</v>
      </c>
      <c r="AG44" s="401">
        <v>24</v>
      </c>
      <c r="AH44" s="401">
        <v>41</v>
      </c>
      <c r="AI44" s="401">
        <v>0</v>
      </c>
      <c r="AJ44" s="401">
        <v>65</v>
      </c>
      <c r="AK44" s="401">
        <v>72</v>
      </c>
      <c r="AL44" s="401">
        <v>0</v>
      </c>
      <c r="AM44" s="401">
        <v>13</v>
      </c>
      <c r="AN44" s="401">
        <v>0</v>
      </c>
      <c r="AO44" s="401">
        <v>46</v>
      </c>
      <c r="AP44" s="401">
        <v>33</v>
      </c>
      <c r="AQ44" s="401">
        <v>0</v>
      </c>
      <c r="AR44" s="401">
        <v>24</v>
      </c>
      <c r="AS44" s="401">
        <v>43</v>
      </c>
      <c r="AT44" s="401">
        <v>17</v>
      </c>
      <c r="AU44" s="401">
        <v>28</v>
      </c>
      <c r="AV44" s="401">
        <v>22</v>
      </c>
      <c r="AW44" s="401">
        <v>38</v>
      </c>
      <c r="AX44" s="401">
        <v>21</v>
      </c>
      <c r="AY44" s="401">
        <v>15</v>
      </c>
      <c r="AZ44" s="401">
        <v>4</v>
      </c>
      <c r="BA44" s="401">
        <v>52</v>
      </c>
      <c r="BB44" s="401">
        <v>16</v>
      </c>
      <c r="BC44" s="401">
        <v>39</v>
      </c>
      <c r="BD44" s="401">
        <v>64</v>
      </c>
      <c r="BE44" s="401">
        <v>0</v>
      </c>
      <c r="BF44" s="401">
        <v>54</v>
      </c>
      <c r="BG44" s="401">
        <v>38</v>
      </c>
      <c r="BH44" s="401">
        <v>10</v>
      </c>
      <c r="BI44" s="401">
        <v>27</v>
      </c>
      <c r="BJ44" s="401">
        <v>0</v>
      </c>
      <c r="BK44" s="401">
        <v>18</v>
      </c>
      <c r="BL44" s="401">
        <v>0</v>
      </c>
      <c r="BM44" s="401">
        <v>45</v>
      </c>
      <c r="BN44" s="401">
        <v>0</v>
      </c>
      <c r="BO44" s="401">
        <v>0</v>
      </c>
      <c r="BP44" s="401">
        <v>53</v>
      </c>
      <c r="BQ44" s="401">
        <v>37</v>
      </c>
      <c r="BR44" s="401">
        <v>0</v>
      </c>
      <c r="BS44" s="401">
        <v>0</v>
      </c>
      <c r="BT44" s="401">
        <v>28</v>
      </c>
      <c r="BU44" s="401">
        <v>52</v>
      </c>
      <c r="BV44" s="401">
        <v>0</v>
      </c>
      <c r="BW44" s="401">
        <v>61</v>
      </c>
      <c r="BX44" s="401">
        <v>0</v>
      </c>
      <c r="BY44" s="401">
        <v>0</v>
      </c>
      <c r="BZ44" s="538">
        <v>32</v>
      </c>
      <c r="CA44" s="538">
        <v>38</v>
      </c>
      <c r="CB44" s="519">
        <v>50</v>
      </c>
      <c r="CC44" s="519">
        <v>69</v>
      </c>
      <c r="CD44" s="519">
        <v>37</v>
      </c>
      <c r="CE44" s="519">
        <v>0</v>
      </c>
      <c r="CF44" s="519">
        <v>35</v>
      </c>
      <c r="CG44" s="519">
        <v>69</v>
      </c>
      <c r="CH44" s="519">
        <v>29</v>
      </c>
      <c r="CI44" s="519">
        <v>56</v>
      </c>
      <c r="CJ44" s="519">
        <v>0</v>
      </c>
      <c r="CK44" s="519">
        <v>10</v>
      </c>
      <c r="CL44" s="519">
        <v>0</v>
      </c>
      <c r="CM44" s="519">
        <v>40</v>
      </c>
      <c r="CN44" s="519">
        <v>27</v>
      </c>
      <c r="CO44" s="519">
        <v>0</v>
      </c>
      <c r="CP44" s="519">
        <v>59</v>
      </c>
      <c r="CQ44" s="519">
        <v>11</v>
      </c>
      <c r="CR44" s="519">
        <v>47</v>
      </c>
      <c r="CS44" s="440">
        <v>1</v>
      </c>
      <c r="CT44" s="519">
        <v>10</v>
      </c>
      <c r="CU44" s="519">
        <v>2</v>
      </c>
      <c r="CV44" s="440">
        <v>37</v>
      </c>
      <c r="CW44" s="507"/>
      <c r="CX44" s="507"/>
      <c r="CY44" s="507"/>
      <c r="CZ44" s="513"/>
      <c r="DA44" s="513"/>
      <c r="DB44" s="511"/>
      <c r="DC44" s="556"/>
      <c r="DE44" s="498"/>
      <c r="DF44" s="502"/>
      <c r="DG44" s="501"/>
      <c r="DH44" s="498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163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163"/>
      <c r="HI44" s="121"/>
      <c r="HJ44" s="121"/>
      <c r="HK44" s="3"/>
      <c r="HL44" s="117"/>
      <c r="HM44" s="219"/>
      <c r="HN44" s="108"/>
    </row>
    <row r="45" spans="1:222" ht="15.75">
      <c r="A45" s="123" t="s">
        <v>1001</v>
      </c>
      <c r="D45" s="85">
        <f t="shared" si="0"/>
        <v>3166</v>
      </c>
      <c r="E45" s="401">
        <v>0</v>
      </c>
      <c r="F45" s="401">
        <v>32</v>
      </c>
      <c r="G45" s="401">
        <v>29</v>
      </c>
      <c r="H45" s="401">
        <v>65</v>
      </c>
      <c r="I45" s="401">
        <v>57</v>
      </c>
      <c r="J45" s="401">
        <v>31</v>
      </c>
      <c r="K45" s="401">
        <v>17</v>
      </c>
      <c r="L45" s="401">
        <v>65</v>
      </c>
      <c r="M45" s="401">
        <v>62</v>
      </c>
      <c r="N45" s="401">
        <v>39</v>
      </c>
      <c r="O45" s="401">
        <v>50</v>
      </c>
      <c r="P45" s="401">
        <v>67</v>
      </c>
      <c r="Q45" s="401">
        <v>53</v>
      </c>
      <c r="R45" s="401">
        <v>60</v>
      </c>
      <c r="S45" s="401">
        <v>36</v>
      </c>
      <c r="T45" s="401">
        <v>0</v>
      </c>
      <c r="U45" s="401">
        <v>0</v>
      </c>
      <c r="V45" s="401">
        <v>0</v>
      </c>
      <c r="W45" s="401">
        <v>70</v>
      </c>
      <c r="X45" s="401">
        <v>68</v>
      </c>
      <c r="Y45" s="401">
        <v>10</v>
      </c>
      <c r="Z45" s="401">
        <v>51</v>
      </c>
      <c r="AA45" s="401">
        <v>37</v>
      </c>
      <c r="AB45" s="401">
        <v>40</v>
      </c>
      <c r="AC45" s="401">
        <v>28</v>
      </c>
      <c r="AD45" s="401">
        <v>30</v>
      </c>
      <c r="AE45" s="401">
        <v>15</v>
      </c>
      <c r="AF45" s="401">
        <v>29</v>
      </c>
      <c r="AG45" s="401">
        <v>25</v>
      </c>
      <c r="AH45" s="401">
        <v>63</v>
      </c>
      <c r="AI45" s="401">
        <v>0</v>
      </c>
      <c r="AJ45" s="401">
        <v>67</v>
      </c>
      <c r="AK45" s="401">
        <v>64</v>
      </c>
      <c r="AL45" s="401">
        <v>0</v>
      </c>
      <c r="AM45" s="401">
        <v>40</v>
      </c>
      <c r="AN45" s="401">
        <v>58</v>
      </c>
      <c r="AO45" s="401">
        <v>64</v>
      </c>
      <c r="AP45" s="401">
        <v>9</v>
      </c>
      <c r="AQ45" s="401">
        <v>0</v>
      </c>
      <c r="AR45" s="401">
        <v>59</v>
      </c>
      <c r="AS45" s="401">
        <v>48</v>
      </c>
      <c r="AT45" s="401">
        <v>26</v>
      </c>
      <c r="AU45" s="401">
        <v>31</v>
      </c>
      <c r="AV45" s="401">
        <v>28</v>
      </c>
      <c r="AW45" s="401">
        <v>69</v>
      </c>
      <c r="AX45" s="401">
        <v>31</v>
      </c>
      <c r="AY45" s="401">
        <v>42</v>
      </c>
      <c r="AZ45" s="401">
        <v>45</v>
      </c>
      <c r="BA45" s="401">
        <v>0</v>
      </c>
      <c r="BB45" s="401">
        <v>6</v>
      </c>
      <c r="BC45" s="401">
        <v>63</v>
      </c>
      <c r="BD45" s="401">
        <v>44</v>
      </c>
      <c r="BE45" s="401">
        <v>0</v>
      </c>
      <c r="BF45" s="401">
        <v>59</v>
      </c>
      <c r="BG45" s="401">
        <v>42</v>
      </c>
      <c r="BH45" s="401">
        <v>46</v>
      </c>
      <c r="BI45" s="401">
        <v>32</v>
      </c>
      <c r="BJ45" s="401">
        <v>44</v>
      </c>
      <c r="BK45" s="401">
        <v>57</v>
      </c>
      <c r="BL45" s="401">
        <v>0</v>
      </c>
      <c r="BM45" s="401">
        <v>35</v>
      </c>
      <c r="BN45" s="401">
        <v>0</v>
      </c>
      <c r="BO45" s="401">
        <v>0</v>
      </c>
      <c r="BP45" s="401">
        <v>63</v>
      </c>
      <c r="BQ45" s="401">
        <v>31</v>
      </c>
      <c r="BR45" s="401">
        <v>0</v>
      </c>
      <c r="BS45" s="401">
        <v>0</v>
      </c>
      <c r="BT45" s="401">
        <v>34</v>
      </c>
      <c r="BU45" s="401">
        <v>44</v>
      </c>
      <c r="BV45" s="401">
        <v>0</v>
      </c>
      <c r="BW45" s="401">
        <v>0</v>
      </c>
      <c r="BX45" s="401">
        <v>0</v>
      </c>
      <c r="BY45" s="401">
        <v>0</v>
      </c>
      <c r="BZ45" s="538">
        <v>68</v>
      </c>
      <c r="CA45" s="538">
        <v>34</v>
      </c>
      <c r="CB45" s="519">
        <v>71</v>
      </c>
      <c r="CC45" s="519">
        <v>0</v>
      </c>
      <c r="CD45" s="519">
        <v>9</v>
      </c>
      <c r="CE45" s="519">
        <v>0</v>
      </c>
      <c r="CF45" s="519">
        <v>23</v>
      </c>
      <c r="CG45" s="519">
        <v>49</v>
      </c>
      <c r="CH45" s="519">
        <v>66</v>
      </c>
      <c r="CI45" s="519">
        <v>64</v>
      </c>
      <c r="CJ45" s="519">
        <v>0</v>
      </c>
      <c r="CK45" s="519">
        <v>56</v>
      </c>
      <c r="CL45" s="519">
        <v>0</v>
      </c>
      <c r="CM45" s="519">
        <v>28</v>
      </c>
      <c r="CN45" s="519">
        <v>25</v>
      </c>
      <c r="CO45" s="519">
        <v>0</v>
      </c>
      <c r="CP45" s="519">
        <v>63</v>
      </c>
      <c r="CQ45" s="519">
        <v>54</v>
      </c>
      <c r="CR45" s="519">
        <v>41</v>
      </c>
      <c r="CS45" s="440">
        <v>3</v>
      </c>
      <c r="CT45" s="519">
        <v>16</v>
      </c>
      <c r="CU45" s="519">
        <v>68</v>
      </c>
      <c r="CV45" s="440">
        <v>18</v>
      </c>
      <c r="CW45" s="502"/>
      <c r="CX45" s="502"/>
      <c r="CY45" s="502"/>
      <c r="CZ45" s="502"/>
      <c r="DA45" s="555"/>
      <c r="DB45" s="499"/>
      <c r="DC45" s="556"/>
      <c r="DE45" s="498"/>
      <c r="DF45" s="502"/>
      <c r="DG45" s="501"/>
      <c r="DH45" s="498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163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163"/>
      <c r="HI45" s="121"/>
      <c r="HJ45" s="121"/>
      <c r="HK45" s="3"/>
      <c r="HL45" s="117"/>
      <c r="HM45" s="219"/>
      <c r="HN45" s="108"/>
    </row>
    <row r="46" spans="1:222" ht="15.75">
      <c r="A46" s="123" t="s">
        <v>27</v>
      </c>
      <c r="D46" s="85">
        <f t="shared" si="0"/>
        <v>3051</v>
      </c>
      <c r="E46" s="401">
        <v>0</v>
      </c>
      <c r="F46" s="401">
        <v>52</v>
      </c>
      <c r="G46" s="401">
        <v>70</v>
      </c>
      <c r="H46" s="401">
        <v>0</v>
      </c>
      <c r="I46" s="401">
        <v>0</v>
      </c>
      <c r="J46" s="401">
        <v>0</v>
      </c>
      <c r="K46" s="401">
        <v>26</v>
      </c>
      <c r="L46" s="401">
        <v>0</v>
      </c>
      <c r="M46" s="401">
        <v>52</v>
      </c>
      <c r="N46" s="401">
        <v>11</v>
      </c>
      <c r="O46" s="401">
        <v>42</v>
      </c>
      <c r="P46" s="401">
        <v>56</v>
      </c>
      <c r="Q46" s="401">
        <v>67</v>
      </c>
      <c r="R46" s="401">
        <v>40</v>
      </c>
      <c r="S46" s="401">
        <v>72</v>
      </c>
      <c r="T46" s="401">
        <v>0</v>
      </c>
      <c r="U46" s="401">
        <v>0</v>
      </c>
      <c r="V46" s="401">
        <v>0</v>
      </c>
      <c r="W46" s="401">
        <v>17</v>
      </c>
      <c r="X46" s="401">
        <v>3</v>
      </c>
      <c r="Y46" s="401">
        <v>72</v>
      </c>
      <c r="Z46" s="401">
        <v>0</v>
      </c>
      <c r="AA46" s="401">
        <v>61</v>
      </c>
      <c r="AB46" s="401">
        <v>20</v>
      </c>
      <c r="AC46" s="401">
        <v>24</v>
      </c>
      <c r="AD46" s="401">
        <v>71</v>
      </c>
      <c r="AE46" s="401">
        <v>36</v>
      </c>
      <c r="AF46" s="401">
        <v>52</v>
      </c>
      <c r="AG46" s="401">
        <v>71</v>
      </c>
      <c r="AH46" s="401">
        <v>30</v>
      </c>
      <c r="AI46" s="401">
        <v>0</v>
      </c>
      <c r="AJ46" s="401">
        <v>68</v>
      </c>
      <c r="AK46" s="401">
        <v>49</v>
      </c>
      <c r="AL46" s="401">
        <v>0</v>
      </c>
      <c r="AM46" s="401">
        <v>41</v>
      </c>
      <c r="AN46" s="401">
        <v>26</v>
      </c>
      <c r="AO46" s="401">
        <v>11</v>
      </c>
      <c r="AP46" s="401">
        <v>54</v>
      </c>
      <c r="AQ46" s="401">
        <v>0</v>
      </c>
      <c r="AR46" s="401">
        <v>10</v>
      </c>
      <c r="AS46" s="401">
        <v>72</v>
      </c>
      <c r="AT46" s="401">
        <v>18</v>
      </c>
      <c r="AU46" s="401">
        <v>63</v>
      </c>
      <c r="AV46" s="401">
        <v>62</v>
      </c>
      <c r="AW46" s="401">
        <v>0</v>
      </c>
      <c r="AX46" s="401">
        <v>3</v>
      </c>
      <c r="AY46" s="401">
        <v>27</v>
      </c>
      <c r="AZ46" s="401">
        <v>71</v>
      </c>
      <c r="BA46" s="401">
        <v>0</v>
      </c>
      <c r="BB46" s="401">
        <v>51</v>
      </c>
      <c r="BC46" s="401">
        <v>7</v>
      </c>
      <c r="BD46" s="401">
        <v>57</v>
      </c>
      <c r="BE46" s="401">
        <v>72</v>
      </c>
      <c r="BF46" s="401">
        <v>70</v>
      </c>
      <c r="BG46" s="401">
        <v>31</v>
      </c>
      <c r="BH46" s="401">
        <v>11</v>
      </c>
      <c r="BI46" s="401">
        <v>0</v>
      </c>
      <c r="BJ46" s="401">
        <v>40</v>
      </c>
      <c r="BK46" s="401">
        <v>51</v>
      </c>
      <c r="BL46" s="401">
        <v>0</v>
      </c>
      <c r="BM46" s="401">
        <v>0</v>
      </c>
      <c r="BN46" s="401">
        <v>0</v>
      </c>
      <c r="BO46" s="401">
        <v>70</v>
      </c>
      <c r="BP46" s="401">
        <v>0</v>
      </c>
      <c r="BQ46" s="401">
        <v>71</v>
      </c>
      <c r="BR46" s="401">
        <v>0</v>
      </c>
      <c r="BS46" s="401">
        <v>0</v>
      </c>
      <c r="BT46" s="401">
        <v>49</v>
      </c>
      <c r="BU46" s="401">
        <v>29</v>
      </c>
      <c r="BV46" s="401">
        <v>63</v>
      </c>
      <c r="BW46" s="401">
        <v>62</v>
      </c>
      <c r="BX46" s="401">
        <v>0</v>
      </c>
      <c r="BY46" s="401">
        <v>0</v>
      </c>
      <c r="BZ46" s="538">
        <v>57</v>
      </c>
      <c r="CA46" s="538">
        <v>72</v>
      </c>
      <c r="CB46" s="519">
        <v>15</v>
      </c>
      <c r="CC46" s="519">
        <v>70</v>
      </c>
      <c r="CD46" s="519">
        <v>5</v>
      </c>
      <c r="CE46" s="519">
        <v>0</v>
      </c>
      <c r="CF46" s="519">
        <v>17</v>
      </c>
      <c r="CG46" s="519">
        <v>67</v>
      </c>
      <c r="CH46" s="519">
        <v>62</v>
      </c>
      <c r="CI46" s="519">
        <v>53</v>
      </c>
      <c r="CJ46" s="519">
        <v>0</v>
      </c>
      <c r="CK46" s="519">
        <v>69</v>
      </c>
      <c r="CL46" s="519">
        <v>0</v>
      </c>
      <c r="CM46" s="519">
        <v>58</v>
      </c>
      <c r="CN46" s="519">
        <v>45</v>
      </c>
      <c r="CO46" s="519">
        <v>0</v>
      </c>
      <c r="CP46" s="519">
        <v>21</v>
      </c>
      <c r="CQ46" s="519">
        <v>23</v>
      </c>
      <c r="CR46" s="519">
        <v>19</v>
      </c>
      <c r="CS46" s="440">
        <v>73</v>
      </c>
      <c r="CT46" s="519">
        <v>38</v>
      </c>
      <c r="CU46" s="519">
        <v>30</v>
      </c>
      <c r="CV46" s="440">
        <v>3</v>
      </c>
      <c r="CW46" s="462"/>
      <c r="CX46" s="462"/>
      <c r="CY46" s="462"/>
      <c r="CZ46" s="502"/>
      <c r="DA46" s="555"/>
      <c r="DB46" s="499"/>
      <c r="DC46" s="556"/>
      <c r="DE46" s="498"/>
      <c r="DF46" s="502"/>
      <c r="DG46" s="501"/>
      <c r="DH46" s="498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163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163"/>
      <c r="HI46" s="121"/>
      <c r="HJ46" s="121"/>
      <c r="HK46" s="11"/>
      <c r="HL46" s="117"/>
      <c r="HM46" s="219"/>
      <c r="HN46" s="108"/>
    </row>
    <row r="47" spans="1:222" ht="15.75">
      <c r="A47" s="123" t="s">
        <v>1035</v>
      </c>
      <c r="D47" s="85">
        <f t="shared" si="0"/>
        <v>3566</v>
      </c>
      <c r="E47" s="401">
        <v>69</v>
      </c>
      <c r="F47" s="401">
        <v>69</v>
      </c>
      <c r="G47" s="401">
        <v>72</v>
      </c>
      <c r="H47" s="401">
        <v>35</v>
      </c>
      <c r="I47" s="401">
        <v>47</v>
      </c>
      <c r="J47" s="401">
        <v>22</v>
      </c>
      <c r="K47" s="401">
        <v>56</v>
      </c>
      <c r="L47" s="401">
        <v>39</v>
      </c>
      <c r="M47" s="401">
        <v>58</v>
      </c>
      <c r="N47" s="401">
        <v>65</v>
      </c>
      <c r="O47" s="401">
        <v>36</v>
      </c>
      <c r="P47" s="401">
        <v>70</v>
      </c>
      <c r="Q47" s="401">
        <v>46</v>
      </c>
      <c r="R47" s="401">
        <v>58</v>
      </c>
      <c r="S47" s="401">
        <v>0</v>
      </c>
      <c r="T47" s="401">
        <v>0</v>
      </c>
      <c r="U47" s="401">
        <v>0</v>
      </c>
      <c r="V47" s="401">
        <v>57</v>
      </c>
      <c r="W47" s="401">
        <v>37</v>
      </c>
      <c r="X47" s="401">
        <v>42</v>
      </c>
      <c r="Y47" s="401">
        <v>51</v>
      </c>
      <c r="Z47" s="401">
        <v>0</v>
      </c>
      <c r="AA47" s="401">
        <v>0</v>
      </c>
      <c r="AB47" s="401">
        <v>47</v>
      </c>
      <c r="AC47" s="401">
        <v>61</v>
      </c>
      <c r="AD47" s="401">
        <v>40</v>
      </c>
      <c r="AE47" s="401">
        <v>39</v>
      </c>
      <c r="AF47" s="401">
        <v>0</v>
      </c>
      <c r="AG47" s="401">
        <v>0</v>
      </c>
      <c r="AH47" s="401">
        <v>46</v>
      </c>
      <c r="AI47" s="401">
        <v>0</v>
      </c>
      <c r="AJ47" s="401">
        <v>0</v>
      </c>
      <c r="AK47" s="401">
        <v>64</v>
      </c>
      <c r="AL47" s="401">
        <v>62</v>
      </c>
      <c r="AM47" s="401">
        <v>29</v>
      </c>
      <c r="AN47" s="401">
        <v>40</v>
      </c>
      <c r="AO47" s="401">
        <v>72</v>
      </c>
      <c r="AP47" s="401">
        <v>52</v>
      </c>
      <c r="AQ47" s="401">
        <v>53</v>
      </c>
      <c r="AR47" s="401">
        <v>5</v>
      </c>
      <c r="AS47" s="401">
        <v>22</v>
      </c>
      <c r="AT47" s="401">
        <v>61</v>
      </c>
      <c r="AU47" s="401">
        <v>62</v>
      </c>
      <c r="AV47" s="401">
        <v>49</v>
      </c>
      <c r="AW47" s="401">
        <v>65</v>
      </c>
      <c r="AX47" s="401">
        <v>15</v>
      </c>
      <c r="AY47" s="401">
        <v>60</v>
      </c>
      <c r="AZ47" s="401">
        <v>59</v>
      </c>
      <c r="BA47" s="401">
        <v>43</v>
      </c>
      <c r="BB47" s="401">
        <v>54</v>
      </c>
      <c r="BC47" s="401">
        <v>22</v>
      </c>
      <c r="BD47" s="401">
        <v>30</v>
      </c>
      <c r="BE47" s="401">
        <v>71</v>
      </c>
      <c r="BF47" s="401">
        <v>69</v>
      </c>
      <c r="BG47" s="401">
        <v>0</v>
      </c>
      <c r="BH47" s="401">
        <v>55</v>
      </c>
      <c r="BI47" s="401">
        <v>32</v>
      </c>
      <c r="BJ47" s="401">
        <v>0</v>
      </c>
      <c r="BK47" s="401">
        <v>59</v>
      </c>
      <c r="BL47" s="401">
        <v>0</v>
      </c>
      <c r="BM47" s="401">
        <v>34</v>
      </c>
      <c r="BN47" s="401">
        <v>0</v>
      </c>
      <c r="BO47" s="401">
        <v>0</v>
      </c>
      <c r="BP47" s="401">
        <v>51</v>
      </c>
      <c r="BQ47" s="401">
        <v>52</v>
      </c>
      <c r="BR47" s="401">
        <v>0</v>
      </c>
      <c r="BS47" s="401">
        <v>0</v>
      </c>
      <c r="BT47" s="401">
        <v>58</v>
      </c>
      <c r="BU47" s="401">
        <v>72</v>
      </c>
      <c r="BV47" s="401">
        <v>0</v>
      </c>
      <c r="BW47" s="401">
        <v>47</v>
      </c>
      <c r="BX47" s="401">
        <v>0</v>
      </c>
      <c r="BY47" s="401">
        <v>0</v>
      </c>
      <c r="BZ47" s="538">
        <v>64</v>
      </c>
      <c r="CA47" s="538">
        <v>30</v>
      </c>
      <c r="CB47" s="519">
        <v>63</v>
      </c>
      <c r="CC47" s="519">
        <v>0</v>
      </c>
      <c r="CD47" s="519">
        <v>56</v>
      </c>
      <c r="CE47" s="519">
        <v>0</v>
      </c>
      <c r="CF47" s="519">
        <v>59</v>
      </c>
      <c r="CG47" s="519">
        <v>23</v>
      </c>
      <c r="CH47" s="519">
        <v>65</v>
      </c>
      <c r="CI47" s="519">
        <v>31</v>
      </c>
      <c r="CJ47" s="519">
        <v>0</v>
      </c>
      <c r="CK47" s="519">
        <v>35</v>
      </c>
      <c r="CL47" s="519">
        <v>0</v>
      </c>
      <c r="CM47" s="519">
        <v>0</v>
      </c>
      <c r="CN47" s="519">
        <v>51</v>
      </c>
      <c r="CO47" s="519">
        <v>67</v>
      </c>
      <c r="CP47" s="519">
        <v>53</v>
      </c>
      <c r="CQ47" s="519">
        <v>51</v>
      </c>
      <c r="CR47" s="519">
        <v>12</v>
      </c>
      <c r="CS47" s="440">
        <v>63</v>
      </c>
      <c r="CT47" s="519">
        <v>66</v>
      </c>
      <c r="CU47" s="519">
        <v>27</v>
      </c>
      <c r="CV47" s="440">
        <v>69</v>
      </c>
      <c r="CW47" s="502"/>
      <c r="CX47" s="502"/>
      <c r="CY47" s="502"/>
      <c r="CZ47" s="502"/>
      <c r="DA47" s="555"/>
      <c r="DB47" s="499"/>
      <c r="DC47" s="556"/>
      <c r="DE47" s="498"/>
      <c r="DF47" s="502"/>
      <c r="DG47" s="501"/>
      <c r="DH47" s="498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163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163"/>
      <c r="HI47" s="121"/>
      <c r="HJ47" s="121"/>
      <c r="HK47" s="3"/>
      <c r="HL47" s="117"/>
      <c r="HM47" s="219"/>
      <c r="HN47" s="108"/>
    </row>
    <row r="48" spans="1:222" ht="15.75">
      <c r="A48" s="123" t="s">
        <v>156</v>
      </c>
      <c r="D48" s="85">
        <f t="shared" si="0"/>
        <v>3124</v>
      </c>
      <c r="E48" s="401">
        <v>0</v>
      </c>
      <c r="F48" s="401">
        <v>38</v>
      </c>
      <c r="G48" s="401">
        <v>61</v>
      </c>
      <c r="H48" s="401">
        <v>21</v>
      </c>
      <c r="I48" s="401">
        <v>0</v>
      </c>
      <c r="J48" s="401">
        <v>69</v>
      </c>
      <c r="K48" s="401">
        <v>11</v>
      </c>
      <c r="L48" s="401">
        <v>0</v>
      </c>
      <c r="M48" s="401">
        <v>0</v>
      </c>
      <c r="N48" s="401">
        <v>67</v>
      </c>
      <c r="O48" s="401">
        <v>49</v>
      </c>
      <c r="P48" s="401">
        <v>56</v>
      </c>
      <c r="Q48" s="401">
        <v>15</v>
      </c>
      <c r="R48" s="401">
        <v>28</v>
      </c>
      <c r="S48" s="401">
        <v>0</v>
      </c>
      <c r="T48" s="401">
        <v>0</v>
      </c>
      <c r="U48" s="401">
        <v>66</v>
      </c>
      <c r="V48" s="401">
        <v>0</v>
      </c>
      <c r="W48" s="401">
        <v>0</v>
      </c>
      <c r="X48" s="401">
        <v>65</v>
      </c>
      <c r="Y48" s="401">
        <v>70</v>
      </c>
      <c r="Z48" s="401">
        <v>51</v>
      </c>
      <c r="AA48" s="401">
        <v>33</v>
      </c>
      <c r="AB48" s="401">
        <v>52</v>
      </c>
      <c r="AC48" s="401">
        <v>25</v>
      </c>
      <c r="AD48" s="401">
        <v>66</v>
      </c>
      <c r="AE48" s="401">
        <v>33</v>
      </c>
      <c r="AF48" s="401">
        <v>0</v>
      </c>
      <c r="AG48" s="401">
        <v>18</v>
      </c>
      <c r="AH48" s="401">
        <v>0</v>
      </c>
      <c r="AI48" s="401">
        <v>0</v>
      </c>
      <c r="AJ48" s="401">
        <v>0</v>
      </c>
      <c r="AK48" s="401">
        <v>0</v>
      </c>
      <c r="AL48" s="401">
        <v>0</v>
      </c>
      <c r="AM48" s="401">
        <v>50</v>
      </c>
      <c r="AN48" s="401">
        <v>0</v>
      </c>
      <c r="AO48" s="401">
        <v>70</v>
      </c>
      <c r="AP48" s="401">
        <v>25</v>
      </c>
      <c r="AQ48" s="401">
        <v>0</v>
      </c>
      <c r="AR48" s="401">
        <v>49</v>
      </c>
      <c r="AS48" s="401">
        <v>52</v>
      </c>
      <c r="AT48" s="401">
        <v>32</v>
      </c>
      <c r="AU48" s="401">
        <v>69</v>
      </c>
      <c r="AV48" s="401">
        <v>64</v>
      </c>
      <c r="AW48" s="401">
        <v>27</v>
      </c>
      <c r="AX48" s="401">
        <v>26</v>
      </c>
      <c r="AY48" s="401">
        <v>57</v>
      </c>
      <c r="AZ48" s="401">
        <v>37</v>
      </c>
      <c r="BA48" s="401">
        <v>50</v>
      </c>
      <c r="BB48" s="401">
        <v>25</v>
      </c>
      <c r="BC48" s="401">
        <v>71</v>
      </c>
      <c r="BD48" s="401">
        <v>10</v>
      </c>
      <c r="BE48" s="401">
        <v>59</v>
      </c>
      <c r="BF48" s="401">
        <v>61</v>
      </c>
      <c r="BG48" s="401">
        <v>0</v>
      </c>
      <c r="BH48" s="401">
        <v>2</v>
      </c>
      <c r="BI48" s="401">
        <v>63</v>
      </c>
      <c r="BJ48" s="401">
        <v>27</v>
      </c>
      <c r="BK48" s="401">
        <v>15</v>
      </c>
      <c r="BL48" s="401">
        <v>0</v>
      </c>
      <c r="BM48" s="401">
        <v>62</v>
      </c>
      <c r="BN48" s="401">
        <v>0</v>
      </c>
      <c r="BO48" s="401">
        <v>0</v>
      </c>
      <c r="BP48" s="401">
        <v>38</v>
      </c>
      <c r="BQ48" s="401">
        <v>47</v>
      </c>
      <c r="BR48" s="401">
        <v>0</v>
      </c>
      <c r="BS48" s="401">
        <v>0</v>
      </c>
      <c r="BT48" s="401">
        <v>71</v>
      </c>
      <c r="BU48" s="401">
        <v>52</v>
      </c>
      <c r="BV48" s="401">
        <v>60</v>
      </c>
      <c r="BW48" s="401">
        <v>0</v>
      </c>
      <c r="BX48" s="401">
        <v>0</v>
      </c>
      <c r="BY48" s="401">
        <v>53</v>
      </c>
      <c r="BZ48" s="538">
        <v>66</v>
      </c>
      <c r="CA48" s="538">
        <v>60</v>
      </c>
      <c r="CB48" s="519">
        <v>80</v>
      </c>
      <c r="CC48" s="519">
        <v>50</v>
      </c>
      <c r="CD48" s="519">
        <v>42</v>
      </c>
      <c r="CE48" s="519">
        <v>50</v>
      </c>
      <c r="CF48" s="519">
        <v>68</v>
      </c>
      <c r="CG48" s="519">
        <v>55</v>
      </c>
      <c r="CH48" s="519">
        <v>51</v>
      </c>
      <c r="CI48" s="519">
        <v>46</v>
      </c>
      <c r="CJ48" s="519">
        <v>0</v>
      </c>
      <c r="CK48" s="519">
        <v>7</v>
      </c>
      <c r="CL48" s="519">
        <v>0</v>
      </c>
      <c r="CM48" s="519">
        <v>26</v>
      </c>
      <c r="CN48" s="519">
        <v>40</v>
      </c>
      <c r="CO48" s="519">
        <v>0</v>
      </c>
      <c r="CP48" s="519">
        <v>38</v>
      </c>
      <c r="CQ48" s="519">
        <v>10</v>
      </c>
      <c r="CR48" s="519">
        <v>30</v>
      </c>
      <c r="CS48" s="440">
        <v>50</v>
      </c>
      <c r="CT48" s="519">
        <v>46</v>
      </c>
      <c r="CU48" s="519">
        <v>10</v>
      </c>
      <c r="CV48" s="440">
        <v>81</v>
      </c>
      <c r="CW48" s="502"/>
      <c r="CX48" s="502"/>
      <c r="CY48" s="502"/>
      <c r="CZ48" s="502"/>
      <c r="DA48" s="555"/>
      <c r="DB48" s="499"/>
      <c r="DC48" s="556"/>
      <c r="DE48" s="498"/>
      <c r="DF48" s="502"/>
      <c r="DG48" s="501"/>
      <c r="DH48" s="498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163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163"/>
      <c r="HI48" s="121"/>
      <c r="HJ48" s="121"/>
      <c r="HK48" s="11"/>
      <c r="HL48" s="117"/>
      <c r="HM48" s="218"/>
      <c r="HN48" s="108"/>
    </row>
    <row r="49" spans="1:222" ht="15.75">
      <c r="A49" s="123" t="s">
        <v>1021</v>
      </c>
      <c r="D49" s="85">
        <f t="shared" si="0"/>
        <v>2689</v>
      </c>
      <c r="E49" s="401">
        <v>66</v>
      </c>
      <c r="F49" s="401">
        <v>4</v>
      </c>
      <c r="G49" s="401">
        <v>70</v>
      </c>
      <c r="H49" s="401">
        <v>29</v>
      </c>
      <c r="I49" s="401">
        <v>0</v>
      </c>
      <c r="J49" s="401">
        <v>0</v>
      </c>
      <c r="K49" s="401">
        <v>10</v>
      </c>
      <c r="L49" s="401">
        <v>0</v>
      </c>
      <c r="M49" s="401">
        <v>70</v>
      </c>
      <c r="N49" s="401">
        <v>42</v>
      </c>
      <c r="O49" s="401">
        <v>66</v>
      </c>
      <c r="P49" s="401">
        <v>64</v>
      </c>
      <c r="Q49" s="401">
        <v>22</v>
      </c>
      <c r="R49" s="401">
        <v>26</v>
      </c>
      <c r="S49" s="401">
        <v>44</v>
      </c>
      <c r="T49" s="401">
        <v>0</v>
      </c>
      <c r="U49" s="401">
        <v>0</v>
      </c>
      <c r="V49" s="401">
        <v>0</v>
      </c>
      <c r="W49" s="401">
        <v>19</v>
      </c>
      <c r="X49" s="401">
        <v>64</v>
      </c>
      <c r="Y49" s="401">
        <v>64</v>
      </c>
      <c r="Z49" s="401">
        <v>0</v>
      </c>
      <c r="AA49" s="401">
        <v>60</v>
      </c>
      <c r="AB49" s="401">
        <v>0</v>
      </c>
      <c r="AC49" s="401">
        <v>72</v>
      </c>
      <c r="AD49" s="401">
        <v>28</v>
      </c>
      <c r="AE49" s="401">
        <v>12</v>
      </c>
      <c r="AF49" s="401">
        <v>25</v>
      </c>
      <c r="AG49" s="401">
        <v>56</v>
      </c>
      <c r="AH49" s="401">
        <v>53</v>
      </c>
      <c r="AI49" s="401">
        <v>0</v>
      </c>
      <c r="AJ49" s="401">
        <v>0</v>
      </c>
      <c r="AK49" s="401">
        <v>31</v>
      </c>
      <c r="AL49" s="401">
        <v>64</v>
      </c>
      <c r="AM49" s="401">
        <v>67</v>
      </c>
      <c r="AN49" s="401">
        <v>23</v>
      </c>
      <c r="AO49" s="401">
        <v>23</v>
      </c>
      <c r="AP49" s="401">
        <v>20</v>
      </c>
      <c r="AQ49" s="401">
        <v>0</v>
      </c>
      <c r="AR49" s="401">
        <v>14</v>
      </c>
      <c r="AS49" s="401">
        <v>27</v>
      </c>
      <c r="AT49" s="401">
        <v>31</v>
      </c>
      <c r="AU49" s="401">
        <v>30</v>
      </c>
      <c r="AV49" s="401">
        <v>16</v>
      </c>
      <c r="AW49" s="401">
        <v>0</v>
      </c>
      <c r="AX49" s="401">
        <v>7</v>
      </c>
      <c r="AY49" s="401">
        <v>18</v>
      </c>
      <c r="AZ49" s="401">
        <v>0</v>
      </c>
      <c r="BA49" s="401">
        <v>0</v>
      </c>
      <c r="BB49" s="401">
        <v>27</v>
      </c>
      <c r="BC49" s="401">
        <v>13</v>
      </c>
      <c r="BD49" s="401">
        <v>49</v>
      </c>
      <c r="BE49" s="401">
        <v>47</v>
      </c>
      <c r="BF49" s="401">
        <v>72</v>
      </c>
      <c r="BG49" s="401">
        <v>45</v>
      </c>
      <c r="BH49" s="401">
        <v>9</v>
      </c>
      <c r="BI49" s="401">
        <v>41</v>
      </c>
      <c r="BJ49" s="401">
        <v>62</v>
      </c>
      <c r="BK49" s="401">
        <v>0</v>
      </c>
      <c r="BL49" s="401">
        <v>69</v>
      </c>
      <c r="BM49" s="401">
        <v>0</v>
      </c>
      <c r="BN49" s="401">
        <v>71</v>
      </c>
      <c r="BO49" s="401">
        <v>0</v>
      </c>
      <c r="BP49" s="401">
        <v>36</v>
      </c>
      <c r="BQ49" s="401">
        <v>38</v>
      </c>
      <c r="BR49" s="401">
        <v>72</v>
      </c>
      <c r="BS49" s="401">
        <v>0</v>
      </c>
      <c r="BT49" s="401">
        <v>9</v>
      </c>
      <c r="BU49" s="401">
        <v>54</v>
      </c>
      <c r="BV49" s="401">
        <v>0</v>
      </c>
      <c r="BW49" s="401">
        <v>0</v>
      </c>
      <c r="BX49" s="401">
        <v>0</v>
      </c>
      <c r="BY49" s="401">
        <v>0</v>
      </c>
      <c r="BZ49" s="538">
        <v>53</v>
      </c>
      <c r="CA49" s="538">
        <v>32</v>
      </c>
      <c r="CB49" s="519">
        <v>2</v>
      </c>
      <c r="CC49" s="519">
        <v>41</v>
      </c>
      <c r="CD49" s="519">
        <v>26</v>
      </c>
      <c r="CE49" s="519">
        <v>34</v>
      </c>
      <c r="CF49" s="519">
        <v>8</v>
      </c>
      <c r="CG49" s="519">
        <v>35</v>
      </c>
      <c r="CH49" s="519">
        <v>9</v>
      </c>
      <c r="CI49" s="519">
        <v>4</v>
      </c>
      <c r="CJ49" s="519">
        <v>0</v>
      </c>
      <c r="CK49" s="519">
        <v>16</v>
      </c>
      <c r="CL49" s="519">
        <v>0</v>
      </c>
      <c r="CM49" s="519">
        <v>53</v>
      </c>
      <c r="CN49" s="519">
        <v>52</v>
      </c>
      <c r="CO49" s="519">
        <v>70</v>
      </c>
      <c r="CP49" s="519">
        <v>26</v>
      </c>
      <c r="CQ49" s="519">
        <v>6</v>
      </c>
      <c r="CR49" s="519">
        <v>37</v>
      </c>
      <c r="CS49" s="440">
        <v>57</v>
      </c>
      <c r="CT49" s="519">
        <v>56</v>
      </c>
      <c r="CU49" s="519">
        <v>17</v>
      </c>
      <c r="CV49" s="440">
        <v>4</v>
      </c>
      <c r="CW49" s="502"/>
      <c r="CX49" s="502"/>
      <c r="CY49" s="502"/>
      <c r="CZ49" s="502"/>
      <c r="DA49" s="555"/>
      <c r="DB49" s="499"/>
      <c r="DC49" s="556"/>
      <c r="DE49" s="498"/>
      <c r="DF49" s="502"/>
      <c r="DG49" s="501"/>
      <c r="DH49" s="498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163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163"/>
      <c r="HI49" s="121"/>
      <c r="HJ49" s="121"/>
      <c r="HK49" s="3"/>
      <c r="HL49" s="117"/>
      <c r="HM49" s="219"/>
      <c r="HN49" s="108"/>
    </row>
    <row r="50" spans="1:222" ht="15.75">
      <c r="A50" s="123" t="s">
        <v>143</v>
      </c>
      <c r="D50" s="85">
        <f t="shared" si="0"/>
        <v>3033</v>
      </c>
      <c r="E50" s="401">
        <v>0</v>
      </c>
      <c r="F50" s="401">
        <v>40</v>
      </c>
      <c r="G50" s="401">
        <v>58</v>
      </c>
      <c r="H50" s="401">
        <v>67</v>
      </c>
      <c r="I50" s="401">
        <v>31</v>
      </c>
      <c r="J50" s="401">
        <v>60</v>
      </c>
      <c r="K50" s="401">
        <v>33</v>
      </c>
      <c r="L50" s="401">
        <v>68</v>
      </c>
      <c r="M50" s="401">
        <v>0</v>
      </c>
      <c r="N50" s="401">
        <v>34</v>
      </c>
      <c r="O50" s="401">
        <v>0</v>
      </c>
      <c r="P50" s="401">
        <v>53</v>
      </c>
      <c r="Q50" s="401">
        <v>12</v>
      </c>
      <c r="R50" s="401">
        <v>3</v>
      </c>
      <c r="S50" s="401">
        <v>0</v>
      </c>
      <c r="T50" s="401">
        <v>0</v>
      </c>
      <c r="U50" s="401">
        <v>61</v>
      </c>
      <c r="V50" s="401">
        <v>0</v>
      </c>
      <c r="W50" s="401">
        <v>23</v>
      </c>
      <c r="X50" s="401">
        <v>50</v>
      </c>
      <c r="Y50" s="401">
        <v>31</v>
      </c>
      <c r="Z50" s="401">
        <v>62</v>
      </c>
      <c r="AA50" s="401">
        <v>29</v>
      </c>
      <c r="AB50" s="401">
        <v>0</v>
      </c>
      <c r="AC50" s="401">
        <v>63</v>
      </c>
      <c r="AD50" s="401">
        <v>2</v>
      </c>
      <c r="AE50" s="401">
        <v>56</v>
      </c>
      <c r="AF50" s="401">
        <v>0</v>
      </c>
      <c r="AG50" s="401">
        <v>14</v>
      </c>
      <c r="AH50" s="401">
        <v>48</v>
      </c>
      <c r="AI50" s="401">
        <v>0</v>
      </c>
      <c r="AJ50" s="401">
        <v>0</v>
      </c>
      <c r="AK50" s="401">
        <v>64</v>
      </c>
      <c r="AL50" s="401">
        <v>0</v>
      </c>
      <c r="AM50" s="401">
        <v>45</v>
      </c>
      <c r="AN50" s="401">
        <v>67</v>
      </c>
      <c r="AO50" s="401">
        <v>50</v>
      </c>
      <c r="AP50" s="401">
        <v>30</v>
      </c>
      <c r="AQ50" s="401">
        <v>53</v>
      </c>
      <c r="AR50" s="401">
        <v>16</v>
      </c>
      <c r="AS50" s="401">
        <v>46</v>
      </c>
      <c r="AT50" s="401">
        <v>59</v>
      </c>
      <c r="AU50" s="401">
        <v>45</v>
      </c>
      <c r="AV50" s="401">
        <v>66</v>
      </c>
      <c r="AW50" s="401">
        <v>70</v>
      </c>
      <c r="AX50" s="401">
        <v>23</v>
      </c>
      <c r="AY50" s="401">
        <v>62</v>
      </c>
      <c r="AZ50" s="401">
        <v>8</v>
      </c>
      <c r="BA50" s="401">
        <v>68</v>
      </c>
      <c r="BB50" s="401">
        <v>3</v>
      </c>
      <c r="BC50" s="401">
        <v>51</v>
      </c>
      <c r="BD50" s="401">
        <v>59</v>
      </c>
      <c r="BE50" s="401">
        <v>0</v>
      </c>
      <c r="BF50" s="401">
        <v>25</v>
      </c>
      <c r="BG50" s="401">
        <v>42</v>
      </c>
      <c r="BH50" s="401">
        <v>64</v>
      </c>
      <c r="BI50" s="401">
        <v>62</v>
      </c>
      <c r="BJ50" s="401">
        <v>71</v>
      </c>
      <c r="BK50" s="401">
        <v>9</v>
      </c>
      <c r="BL50" s="401">
        <v>0</v>
      </c>
      <c r="BM50" s="401">
        <v>59</v>
      </c>
      <c r="BN50" s="401">
        <v>0</v>
      </c>
      <c r="BO50" s="401">
        <v>0</v>
      </c>
      <c r="BP50" s="401">
        <v>52</v>
      </c>
      <c r="BQ50" s="401">
        <v>61</v>
      </c>
      <c r="BR50" s="401">
        <v>0</v>
      </c>
      <c r="BS50" s="401">
        <v>0</v>
      </c>
      <c r="BT50" s="401">
        <v>69</v>
      </c>
      <c r="BU50" s="401">
        <v>23</v>
      </c>
      <c r="BV50" s="401">
        <v>0</v>
      </c>
      <c r="BW50" s="401">
        <v>0</v>
      </c>
      <c r="BX50" s="401">
        <v>58</v>
      </c>
      <c r="BY50" s="401">
        <v>0</v>
      </c>
      <c r="BZ50" s="538">
        <v>44</v>
      </c>
      <c r="CA50" s="538">
        <v>59</v>
      </c>
      <c r="CB50" s="519">
        <v>49</v>
      </c>
      <c r="CC50" s="519">
        <v>0</v>
      </c>
      <c r="CD50" s="519">
        <v>61</v>
      </c>
      <c r="CE50" s="519">
        <v>41</v>
      </c>
      <c r="CF50" s="519">
        <v>50</v>
      </c>
      <c r="CG50" s="519">
        <v>4</v>
      </c>
      <c r="CH50" s="519">
        <v>12</v>
      </c>
      <c r="CI50" s="519">
        <v>8</v>
      </c>
      <c r="CJ50" s="519">
        <v>0</v>
      </c>
      <c r="CK50" s="519">
        <v>10</v>
      </c>
      <c r="CL50" s="519">
        <v>0</v>
      </c>
      <c r="CM50" s="519">
        <v>19</v>
      </c>
      <c r="CN50" s="519">
        <v>11</v>
      </c>
      <c r="CO50" s="519">
        <v>0</v>
      </c>
      <c r="CP50" s="519">
        <v>36</v>
      </c>
      <c r="CQ50" s="519">
        <v>33</v>
      </c>
      <c r="CR50" s="519">
        <v>53</v>
      </c>
      <c r="CS50" s="440">
        <v>59</v>
      </c>
      <c r="CT50" s="519">
        <v>2</v>
      </c>
      <c r="CU50" s="519">
        <v>45</v>
      </c>
      <c r="CV50" s="440">
        <v>59</v>
      </c>
      <c r="CW50" s="557"/>
      <c r="CX50" s="557"/>
      <c r="CY50" s="557"/>
      <c r="CZ50" s="502"/>
      <c r="DA50" s="555"/>
      <c r="DB50" s="499"/>
      <c r="DC50" s="556"/>
      <c r="DE50" s="498"/>
      <c r="DF50" s="502"/>
      <c r="DG50" s="501"/>
      <c r="DH50" s="498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163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163"/>
      <c r="HI50" s="121"/>
      <c r="HJ50" s="121"/>
      <c r="HK50" s="3"/>
      <c r="HL50" s="117"/>
      <c r="HM50" s="219"/>
      <c r="HN50" s="108"/>
    </row>
    <row r="51" spans="1:222" ht="15.75">
      <c r="A51" s="123" t="s">
        <v>993</v>
      </c>
      <c r="D51" s="85">
        <f t="shared" si="0"/>
        <v>2474</v>
      </c>
      <c r="E51" s="401">
        <v>0</v>
      </c>
      <c r="F51" s="401">
        <v>46</v>
      </c>
      <c r="G51" s="401">
        <v>54</v>
      </c>
      <c r="H51" s="401">
        <v>0</v>
      </c>
      <c r="I51" s="401">
        <v>52</v>
      </c>
      <c r="J51" s="401">
        <v>28</v>
      </c>
      <c r="K51" s="401">
        <v>55</v>
      </c>
      <c r="L51" s="401">
        <v>0</v>
      </c>
      <c r="M51" s="401">
        <v>0</v>
      </c>
      <c r="N51" s="401">
        <v>41</v>
      </c>
      <c r="O51" s="401">
        <v>0</v>
      </c>
      <c r="P51" s="401">
        <v>44</v>
      </c>
      <c r="Q51" s="401">
        <v>36</v>
      </c>
      <c r="R51" s="401">
        <v>36</v>
      </c>
      <c r="S51" s="401">
        <v>50</v>
      </c>
      <c r="T51" s="401">
        <v>0</v>
      </c>
      <c r="U51" s="401">
        <v>0</v>
      </c>
      <c r="V51" s="401">
        <v>0</v>
      </c>
      <c r="W51" s="401">
        <v>16</v>
      </c>
      <c r="X51" s="401">
        <v>44</v>
      </c>
      <c r="Y51" s="401">
        <v>29</v>
      </c>
      <c r="Z51" s="401">
        <v>0</v>
      </c>
      <c r="AA51" s="401">
        <v>40</v>
      </c>
      <c r="AB51" s="401">
        <v>24</v>
      </c>
      <c r="AC51" s="401">
        <v>55</v>
      </c>
      <c r="AD51" s="401">
        <v>36</v>
      </c>
      <c r="AE51" s="401">
        <v>43</v>
      </c>
      <c r="AF51" s="401">
        <v>64</v>
      </c>
      <c r="AG51" s="401">
        <v>68</v>
      </c>
      <c r="AH51" s="401">
        <v>58</v>
      </c>
      <c r="AI51" s="401">
        <v>0</v>
      </c>
      <c r="AJ51" s="401">
        <v>0</v>
      </c>
      <c r="AK51" s="401">
        <v>49</v>
      </c>
      <c r="AL51" s="401">
        <v>0</v>
      </c>
      <c r="AM51" s="401">
        <v>61</v>
      </c>
      <c r="AN51" s="401">
        <v>0</v>
      </c>
      <c r="AO51" s="401">
        <v>59</v>
      </c>
      <c r="AP51" s="401">
        <v>26</v>
      </c>
      <c r="AQ51" s="401">
        <v>56</v>
      </c>
      <c r="AR51" s="401">
        <v>9</v>
      </c>
      <c r="AS51" s="401">
        <v>0</v>
      </c>
      <c r="AT51" s="401">
        <v>45</v>
      </c>
      <c r="AU51" s="401">
        <v>11</v>
      </c>
      <c r="AV51" s="401">
        <v>27</v>
      </c>
      <c r="AW51" s="401">
        <v>64</v>
      </c>
      <c r="AX51" s="401">
        <v>9</v>
      </c>
      <c r="AY51" s="401">
        <v>30</v>
      </c>
      <c r="AZ51" s="401">
        <v>66</v>
      </c>
      <c r="BA51" s="401">
        <v>0</v>
      </c>
      <c r="BB51" s="401">
        <v>57</v>
      </c>
      <c r="BC51" s="401">
        <v>42</v>
      </c>
      <c r="BD51" s="401">
        <v>29</v>
      </c>
      <c r="BE51" s="401">
        <v>0</v>
      </c>
      <c r="BF51" s="401">
        <v>34</v>
      </c>
      <c r="BG51" s="401">
        <v>38</v>
      </c>
      <c r="BH51" s="401">
        <v>24</v>
      </c>
      <c r="BI51" s="401">
        <v>0</v>
      </c>
      <c r="BJ51" s="401">
        <v>0</v>
      </c>
      <c r="BK51" s="401">
        <v>51</v>
      </c>
      <c r="BL51" s="401">
        <v>0</v>
      </c>
      <c r="BM51" s="401">
        <v>0</v>
      </c>
      <c r="BN51" s="401">
        <v>0</v>
      </c>
      <c r="BO51" s="401">
        <v>0</v>
      </c>
      <c r="BP51" s="401">
        <v>0</v>
      </c>
      <c r="BQ51" s="401">
        <v>57</v>
      </c>
      <c r="BR51" s="401">
        <v>0</v>
      </c>
      <c r="BS51" s="401">
        <v>0</v>
      </c>
      <c r="BT51" s="401">
        <v>43</v>
      </c>
      <c r="BU51" s="401">
        <v>52</v>
      </c>
      <c r="BV51" s="401">
        <v>0</v>
      </c>
      <c r="BW51" s="401">
        <v>0</v>
      </c>
      <c r="BX51" s="401">
        <v>0</v>
      </c>
      <c r="BY51" s="401">
        <v>0</v>
      </c>
      <c r="BZ51" s="538">
        <v>49</v>
      </c>
      <c r="CA51" s="538">
        <v>0</v>
      </c>
      <c r="CB51" s="519">
        <v>42</v>
      </c>
      <c r="CC51" s="519">
        <v>0</v>
      </c>
      <c r="CD51" s="519">
        <v>29</v>
      </c>
      <c r="CE51" s="519">
        <v>0</v>
      </c>
      <c r="CF51" s="519">
        <v>11</v>
      </c>
      <c r="CG51" s="519">
        <v>32</v>
      </c>
      <c r="CH51" s="519">
        <v>20</v>
      </c>
      <c r="CI51" s="519">
        <v>58</v>
      </c>
      <c r="CJ51" s="519">
        <v>0</v>
      </c>
      <c r="CK51" s="519">
        <v>63</v>
      </c>
      <c r="CL51" s="519">
        <v>0</v>
      </c>
      <c r="CM51" s="519">
        <v>54</v>
      </c>
      <c r="CN51" s="519">
        <v>8</v>
      </c>
      <c r="CO51" s="519">
        <v>0</v>
      </c>
      <c r="CP51" s="519">
        <v>41</v>
      </c>
      <c r="CQ51" s="519">
        <v>39</v>
      </c>
      <c r="CR51" s="519">
        <v>31</v>
      </c>
      <c r="CS51" s="440">
        <v>34</v>
      </c>
      <c r="CT51" s="519">
        <v>19</v>
      </c>
      <c r="CU51" s="519">
        <v>40</v>
      </c>
      <c r="CV51" s="440">
        <v>46</v>
      </c>
      <c r="CW51" s="502"/>
      <c r="CX51" s="502"/>
      <c r="CY51" s="502"/>
      <c r="CZ51" s="502"/>
      <c r="DA51" s="555"/>
      <c r="DB51" s="499"/>
      <c r="DC51" s="556"/>
      <c r="DE51" s="498"/>
      <c r="DF51" s="502"/>
      <c r="DG51" s="501"/>
      <c r="DH51" s="498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163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163"/>
      <c r="HI51" s="121"/>
      <c r="HJ51" s="121"/>
      <c r="HK51" s="11"/>
      <c r="HL51" s="117"/>
      <c r="HM51" s="219"/>
      <c r="HN51" s="108"/>
    </row>
    <row r="52" spans="1:222" ht="15.75">
      <c r="A52" s="123" t="s">
        <v>2568</v>
      </c>
      <c r="D52" s="85">
        <f t="shared" si="0"/>
        <v>3309</v>
      </c>
      <c r="E52" s="401">
        <v>0</v>
      </c>
      <c r="F52" s="401">
        <v>67</v>
      </c>
      <c r="G52" s="401">
        <v>50</v>
      </c>
      <c r="H52" s="401">
        <v>60</v>
      </c>
      <c r="I52" s="401">
        <v>65</v>
      </c>
      <c r="J52" s="401">
        <v>41</v>
      </c>
      <c r="K52" s="401">
        <v>45</v>
      </c>
      <c r="L52" s="401">
        <v>57</v>
      </c>
      <c r="M52" s="401">
        <v>39</v>
      </c>
      <c r="N52" s="401">
        <v>58</v>
      </c>
      <c r="O52" s="401">
        <v>0</v>
      </c>
      <c r="P52" s="401">
        <v>0</v>
      </c>
      <c r="Q52" s="401">
        <v>65</v>
      </c>
      <c r="R52" s="401">
        <v>51</v>
      </c>
      <c r="S52" s="401">
        <v>33</v>
      </c>
      <c r="T52" s="401">
        <v>0</v>
      </c>
      <c r="U52" s="401">
        <v>52</v>
      </c>
      <c r="V52" s="401">
        <v>67</v>
      </c>
      <c r="W52" s="401">
        <v>49</v>
      </c>
      <c r="X52" s="401">
        <v>10</v>
      </c>
      <c r="Y52" s="401">
        <v>6</v>
      </c>
      <c r="Z52" s="401">
        <v>51</v>
      </c>
      <c r="AA52" s="401">
        <v>23</v>
      </c>
      <c r="AB52" s="401">
        <v>44</v>
      </c>
      <c r="AC52" s="401">
        <v>37</v>
      </c>
      <c r="AD52" s="401">
        <v>29</v>
      </c>
      <c r="AE52" s="401">
        <v>37</v>
      </c>
      <c r="AF52" s="401">
        <v>63</v>
      </c>
      <c r="AG52" s="401">
        <v>51</v>
      </c>
      <c r="AH52" s="401">
        <v>40</v>
      </c>
      <c r="AI52" s="401">
        <v>0</v>
      </c>
      <c r="AJ52" s="401">
        <v>0</v>
      </c>
      <c r="AK52" s="401">
        <v>31</v>
      </c>
      <c r="AL52" s="401">
        <v>0</v>
      </c>
      <c r="AM52" s="401">
        <v>7</v>
      </c>
      <c r="AN52" s="401">
        <v>58</v>
      </c>
      <c r="AO52" s="401">
        <v>57</v>
      </c>
      <c r="AP52" s="401">
        <v>13</v>
      </c>
      <c r="AQ52" s="401">
        <v>67</v>
      </c>
      <c r="AR52" s="401">
        <v>40</v>
      </c>
      <c r="AS52" s="401">
        <v>52</v>
      </c>
      <c r="AT52" s="401">
        <v>57</v>
      </c>
      <c r="AU52" s="401">
        <v>65</v>
      </c>
      <c r="AV52" s="401">
        <v>26</v>
      </c>
      <c r="AW52" s="401">
        <v>27</v>
      </c>
      <c r="AX52" s="401">
        <v>39</v>
      </c>
      <c r="AY52" s="401">
        <v>39</v>
      </c>
      <c r="AZ52" s="401">
        <v>10</v>
      </c>
      <c r="BA52" s="401">
        <v>50</v>
      </c>
      <c r="BB52" s="401">
        <v>1</v>
      </c>
      <c r="BC52" s="401">
        <v>49</v>
      </c>
      <c r="BD52" s="401">
        <v>67</v>
      </c>
      <c r="BE52" s="401">
        <v>25</v>
      </c>
      <c r="BF52" s="401">
        <v>67</v>
      </c>
      <c r="BG52" s="401">
        <v>63</v>
      </c>
      <c r="BH52" s="401">
        <v>71</v>
      </c>
      <c r="BI52" s="401">
        <v>30</v>
      </c>
      <c r="BJ52" s="401">
        <v>65</v>
      </c>
      <c r="BK52" s="401">
        <v>36</v>
      </c>
      <c r="BL52" s="401">
        <v>0</v>
      </c>
      <c r="BM52" s="401">
        <v>71</v>
      </c>
      <c r="BN52" s="401">
        <v>0</v>
      </c>
      <c r="BO52" s="401">
        <v>0</v>
      </c>
      <c r="BP52" s="401">
        <v>43</v>
      </c>
      <c r="BQ52" s="401">
        <v>0</v>
      </c>
      <c r="BR52" s="401">
        <v>0</v>
      </c>
      <c r="BS52" s="401">
        <v>57</v>
      </c>
      <c r="BT52" s="401">
        <v>23</v>
      </c>
      <c r="BU52" s="401">
        <v>0</v>
      </c>
      <c r="BV52" s="401">
        <v>58</v>
      </c>
      <c r="BW52" s="401">
        <v>59</v>
      </c>
      <c r="BX52" s="401">
        <v>0</v>
      </c>
      <c r="BY52" s="401">
        <v>0</v>
      </c>
      <c r="BZ52" s="538">
        <v>0</v>
      </c>
      <c r="CA52" s="538">
        <v>63</v>
      </c>
      <c r="CB52" s="519">
        <v>70</v>
      </c>
      <c r="CC52" s="519">
        <v>0</v>
      </c>
      <c r="CD52" s="519">
        <v>14</v>
      </c>
      <c r="CE52" s="519">
        <v>37</v>
      </c>
      <c r="CF52" s="519">
        <v>42</v>
      </c>
      <c r="CG52" s="519">
        <v>53</v>
      </c>
      <c r="CH52" s="519">
        <v>8</v>
      </c>
      <c r="CI52" s="519">
        <v>51</v>
      </c>
      <c r="CJ52" s="519">
        <v>48</v>
      </c>
      <c r="CK52" s="519">
        <v>15</v>
      </c>
      <c r="CL52" s="519">
        <v>0</v>
      </c>
      <c r="CM52" s="519">
        <v>0</v>
      </c>
      <c r="CN52" s="519">
        <v>2</v>
      </c>
      <c r="CO52" s="519">
        <v>54</v>
      </c>
      <c r="CP52" s="519">
        <v>61</v>
      </c>
      <c r="CQ52" s="519">
        <v>3</v>
      </c>
      <c r="CR52" s="519">
        <v>46</v>
      </c>
      <c r="CS52" s="440">
        <v>14</v>
      </c>
      <c r="CT52" s="519">
        <v>21</v>
      </c>
      <c r="CU52" s="519">
        <v>36</v>
      </c>
      <c r="CV52" s="440">
        <v>58</v>
      </c>
      <c r="CW52" s="507"/>
      <c r="CX52" s="507"/>
      <c r="CY52" s="507"/>
      <c r="CZ52" s="513"/>
      <c r="DA52" s="513"/>
      <c r="DB52" s="511"/>
      <c r="DC52" s="556"/>
      <c r="DE52" s="498"/>
      <c r="DF52" s="502"/>
      <c r="DG52" s="501"/>
      <c r="DH52" s="498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163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163"/>
      <c r="HI52" s="121"/>
      <c r="HJ52" s="121"/>
      <c r="HK52" s="3"/>
      <c r="HL52" s="117"/>
      <c r="HM52" s="219"/>
      <c r="HN52" s="108"/>
    </row>
    <row r="53" spans="1:222" ht="15.75">
      <c r="A53" s="123" t="s">
        <v>1036</v>
      </c>
      <c r="D53" s="85">
        <f t="shared" si="0"/>
        <v>3654</v>
      </c>
      <c r="E53" s="401">
        <v>0</v>
      </c>
      <c r="F53" s="401">
        <v>53</v>
      </c>
      <c r="G53" s="401">
        <v>65</v>
      </c>
      <c r="H53" s="401">
        <v>49</v>
      </c>
      <c r="I53" s="401">
        <v>0</v>
      </c>
      <c r="J53" s="401">
        <v>59</v>
      </c>
      <c r="K53" s="401">
        <v>31</v>
      </c>
      <c r="L53" s="401">
        <v>46</v>
      </c>
      <c r="M53" s="401">
        <v>0</v>
      </c>
      <c r="N53" s="401">
        <v>30</v>
      </c>
      <c r="O53" s="401">
        <v>53</v>
      </c>
      <c r="P53" s="401">
        <v>66</v>
      </c>
      <c r="Q53" s="401">
        <v>52</v>
      </c>
      <c r="R53" s="401">
        <v>43</v>
      </c>
      <c r="S53" s="401">
        <v>40</v>
      </c>
      <c r="T53" s="401">
        <v>0</v>
      </c>
      <c r="U53" s="401">
        <v>0</v>
      </c>
      <c r="V53" s="401">
        <v>0</v>
      </c>
      <c r="W53" s="401">
        <v>40</v>
      </c>
      <c r="X53" s="401">
        <v>26</v>
      </c>
      <c r="Y53" s="401">
        <v>62</v>
      </c>
      <c r="Z53" s="401">
        <v>0</v>
      </c>
      <c r="AA53" s="401">
        <v>43</v>
      </c>
      <c r="AB53" s="401">
        <v>27</v>
      </c>
      <c r="AC53" s="401">
        <v>40</v>
      </c>
      <c r="AD53" s="401">
        <v>45</v>
      </c>
      <c r="AE53" s="401">
        <v>47</v>
      </c>
      <c r="AF53" s="401">
        <v>0</v>
      </c>
      <c r="AG53" s="401">
        <v>37</v>
      </c>
      <c r="AH53" s="401">
        <v>26</v>
      </c>
      <c r="AI53" s="401">
        <v>0</v>
      </c>
      <c r="AJ53" s="401">
        <v>0</v>
      </c>
      <c r="AK53" s="401">
        <v>36</v>
      </c>
      <c r="AL53" s="401">
        <v>0</v>
      </c>
      <c r="AM53" s="401">
        <v>46</v>
      </c>
      <c r="AN53" s="401">
        <v>48</v>
      </c>
      <c r="AO53" s="401">
        <v>53</v>
      </c>
      <c r="AP53" s="401">
        <v>31</v>
      </c>
      <c r="AQ53" s="401">
        <v>0</v>
      </c>
      <c r="AR53" s="401">
        <v>48</v>
      </c>
      <c r="AS53" s="401">
        <v>68</v>
      </c>
      <c r="AT53" s="401">
        <v>67</v>
      </c>
      <c r="AU53" s="401">
        <v>67</v>
      </c>
      <c r="AV53" s="401">
        <v>67</v>
      </c>
      <c r="AW53" s="401">
        <v>52</v>
      </c>
      <c r="AX53" s="401">
        <v>40</v>
      </c>
      <c r="AY53" s="401">
        <v>64</v>
      </c>
      <c r="AZ53" s="401">
        <v>69</v>
      </c>
      <c r="BA53" s="401">
        <v>64</v>
      </c>
      <c r="BB53" s="401">
        <v>62</v>
      </c>
      <c r="BC53" s="401">
        <v>41</v>
      </c>
      <c r="BD53" s="401">
        <v>58</v>
      </c>
      <c r="BE53" s="401">
        <v>64</v>
      </c>
      <c r="BF53" s="401">
        <v>34</v>
      </c>
      <c r="BG53" s="401">
        <v>47</v>
      </c>
      <c r="BH53" s="401">
        <v>45</v>
      </c>
      <c r="BI53" s="401">
        <v>71</v>
      </c>
      <c r="BJ53" s="401">
        <v>55</v>
      </c>
      <c r="BK53" s="401">
        <v>13</v>
      </c>
      <c r="BL53" s="401">
        <v>0</v>
      </c>
      <c r="BM53" s="401">
        <v>55</v>
      </c>
      <c r="BN53" s="401">
        <v>58</v>
      </c>
      <c r="BO53" s="401">
        <v>0</v>
      </c>
      <c r="BP53" s="401">
        <v>61</v>
      </c>
      <c r="BQ53" s="401">
        <v>43</v>
      </c>
      <c r="BR53" s="401">
        <v>0</v>
      </c>
      <c r="BS53" s="401">
        <v>0</v>
      </c>
      <c r="BT53" s="401">
        <v>66</v>
      </c>
      <c r="BU53" s="401">
        <v>37</v>
      </c>
      <c r="BV53" s="401">
        <v>59</v>
      </c>
      <c r="BW53" s="401">
        <v>71</v>
      </c>
      <c r="BX53" s="401">
        <v>0</v>
      </c>
      <c r="BY53" s="401">
        <v>71</v>
      </c>
      <c r="BZ53" s="538">
        <v>40</v>
      </c>
      <c r="CA53" s="538">
        <v>56</v>
      </c>
      <c r="CB53" s="519">
        <v>46</v>
      </c>
      <c r="CC53" s="519">
        <v>55</v>
      </c>
      <c r="CD53" s="519">
        <v>52</v>
      </c>
      <c r="CE53" s="519">
        <v>64</v>
      </c>
      <c r="CF53" s="519">
        <v>69</v>
      </c>
      <c r="CG53" s="519">
        <v>21</v>
      </c>
      <c r="CH53" s="519">
        <v>50</v>
      </c>
      <c r="CI53" s="519">
        <v>21</v>
      </c>
      <c r="CJ53" s="519">
        <v>0</v>
      </c>
      <c r="CK53" s="519">
        <v>18</v>
      </c>
      <c r="CL53" s="519">
        <v>0</v>
      </c>
      <c r="CM53" s="519">
        <v>26</v>
      </c>
      <c r="CN53" s="519">
        <v>57</v>
      </c>
      <c r="CO53" s="519">
        <v>0</v>
      </c>
      <c r="CP53" s="519">
        <v>47</v>
      </c>
      <c r="CQ53" s="519">
        <v>22</v>
      </c>
      <c r="CR53" s="519">
        <v>26</v>
      </c>
      <c r="CS53" s="440">
        <v>55</v>
      </c>
      <c r="CT53" s="519">
        <v>41</v>
      </c>
      <c r="CU53" s="519">
        <v>19</v>
      </c>
      <c r="CV53" s="440">
        <v>58</v>
      </c>
      <c r="CW53" s="502"/>
      <c r="CX53" s="502"/>
      <c r="CY53" s="502"/>
      <c r="CZ53" s="502"/>
      <c r="DA53" s="555"/>
      <c r="DB53" s="499"/>
      <c r="DC53" s="556"/>
      <c r="DE53" s="498"/>
      <c r="DF53" s="502"/>
      <c r="DG53" s="501"/>
      <c r="DH53" s="498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163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163"/>
      <c r="HI53" s="121"/>
      <c r="HJ53" s="121"/>
      <c r="HK53" s="155"/>
      <c r="HL53" s="117"/>
      <c r="HM53" s="219"/>
      <c r="HN53" s="108"/>
    </row>
    <row r="54" spans="1:222" ht="15.75">
      <c r="A54" s="123" t="s">
        <v>1004</v>
      </c>
      <c r="D54" s="85">
        <f t="shared" si="0"/>
        <v>3282</v>
      </c>
      <c r="E54" s="401">
        <v>0</v>
      </c>
      <c r="F54" s="401">
        <v>18</v>
      </c>
      <c r="G54" s="401">
        <v>37</v>
      </c>
      <c r="H54" s="401">
        <v>31</v>
      </c>
      <c r="I54" s="401">
        <v>70</v>
      </c>
      <c r="J54" s="401">
        <v>66</v>
      </c>
      <c r="K54" s="401">
        <v>43</v>
      </c>
      <c r="L54" s="401">
        <v>33</v>
      </c>
      <c r="M54" s="401">
        <v>0</v>
      </c>
      <c r="N54" s="401">
        <v>69</v>
      </c>
      <c r="O54" s="401">
        <v>0</v>
      </c>
      <c r="P54" s="401">
        <v>0</v>
      </c>
      <c r="Q54" s="401">
        <v>0</v>
      </c>
      <c r="R54" s="401">
        <v>49</v>
      </c>
      <c r="S54" s="401">
        <v>36</v>
      </c>
      <c r="T54" s="401">
        <v>0</v>
      </c>
      <c r="U54" s="401">
        <v>61</v>
      </c>
      <c r="V54" s="401">
        <v>0</v>
      </c>
      <c r="W54" s="401">
        <v>23</v>
      </c>
      <c r="X54" s="401">
        <v>61</v>
      </c>
      <c r="Y54" s="401">
        <v>61</v>
      </c>
      <c r="Z54" s="401">
        <v>0</v>
      </c>
      <c r="AA54" s="401">
        <v>64</v>
      </c>
      <c r="AB54" s="401">
        <v>61</v>
      </c>
      <c r="AC54" s="401">
        <v>29</v>
      </c>
      <c r="AD54" s="401">
        <v>9</v>
      </c>
      <c r="AE54" s="401">
        <v>26</v>
      </c>
      <c r="AF54" s="401">
        <v>69</v>
      </c>
      <c r="AG54" s="401">
        <v>14</v>
      </c>
      <c r="AH54" s="401">
        <v>19</v>
      </c>
      <c r="AI54" s="401">
        <v>0</v>
      </c>
      <c r="AJ54" s="401">
        <v>0</v>
      </c>
      <c r="AK54" s="401">
        <v>31</v>
      </c>
      <c r="AL54" s="401">
        <v>0</v>
      </c>
      <c r="AM54" s="401">
        <v>57</v>
      </c>
      <c r="AN54" s="401">
        <v>70</v>
      </c>
      <c r="AO54" s="401">
        <v>35</v>
      </c>
      <c r="AP54" s="401">
        <v>55</v>
      </c>
      <c r="AQ54" s="401">
        <v>0</v>
      </c>
      <c r="AR54" s="401">
        <v>57</v>
      </c>
      <c r="AS54" s="401">
        <v>46</v>
      </c>
      <c r="AT54" s="401">
        <v>28</v>
      </c>
      <c r="AU54" s="401">
        <v>34</v>
      </c>
      <c r="AV54" s="401">
        <v>33</v>
      </c>
      <c r="AW54" s="401">
        <v>60</v>
      </c>
      <c r="AX54" s="401">
        <v>63</v>
      </c>
      <c r="AY54" s="401">
        <v>35</v>
      </c>
      <c r="AZ54" s="401">
        <v>36</v>
      </c>
      <c r="BA54" s="401">
        <v>64</v>
      </c>
      <c r="BB54" s="401">
        <v>35</v>
      </c>
      <c r="BC54" s="401">
        <v>69</v>
      </c>
      <c r="BD54" s="401">
        <v>52</v>
      </c>
      <c r="BE54" s="401">
        <v>36</v>
      </c>
      <c r="BF54" s="401">
        <v>0</v>
      </c>
      <c r="BG54" s="401">
        <v>65</v>
      </c>
      <c r="BH54" s="401">
        <v>59</v>
      </c>
      <c r="BI54" s="401">
        <v>47</v>
      </c>
      <c r="BJ54" s="401">
        <v>72</v>
      </c>
      <c r="BK54" s="401">
        <v>30</v>
      </c>
      <c r="BL54" s="401">
        <v>0</v>
      </c>
      <c r="BM54" s="401">
        <v>14</v>
      </c>
      <c r="BN54" s="401">
        <v>0</v>
      </c>
      <c r="BO54" s="401">
        <v>0</v>
      </c>
      <c r="BP54" s="401">
        <v>37</v>
      </c>
      <c r="BQ54" s="401">
        <v>55</v>
      </c>
      <c r="BR54" s="401">
        <v>0</v>
      </c>
      <c r="BS54" s="401">
        <v>61</v>
      </c>
      <c r="BT54" s="401">
        <v>6</v>
      </c>
      <c r="BU54" s="401">
        <v>0</v>
      </c>
      <c r="BV54" s="401">
        <v>0</v>
      </c>
      <c r="BW54" s="401">
        <v>0</v>
      </c>
      <c r="BX54" s="401">
        <v>0</v>
      </c>
      <c r="BY54" s="401">
        <v>0</v>
      </c>
      <c r="BZ54" s="538">
        <v>47</v>
      </c>
      <c r="CA54" s="538">
        <v>15</v>
      </c>
      <c r="CB54" s="519">
        <v>72</v>
      </c>
      <c r="CC54" s="519">
        <v>0</v>
      </c>
      <c r="CD54" s="519">
        <v>72</v>
      </c>
      <c r="CE54" s="519">
        <v>35</v>
      </c>
      <c r="CF54" s="519">
        <v>57</v>
      </c>
      <c r="CG54" s="519">
        <v>54</v>
      </c>
      <c r="CH54" s="519">
        <v>56</v>
      </c>
      <c r="CI54" s="519">
        <v>59</v>
      </c>
      <c r="CJ54" s="519">
        <v>64</v>
      </c>
      <c r="CK54" s="519">
        <v>21</v>
      </c>
      <c r="CL54" s="519">
        <v>0</v>
      </c>
      <c r="CM54" s="519">
        <v>63</v>
      </c>
      <c r="CN54" s="519">
        <v>47</v>
      </c>
      <c r="CO54" s="519">
        <v>0</v>
      </c>
      <c r="CP54" s="519">
        <v>10</v>
      </c>
      <c r="CQ54" s="519">
        <v>36</v>
      </c>
      <c r="CR54" s="519">
        <v>0</v>
      </c>
      <c r="CS54" s="440">
        <v>68</v>
      </c>
      <c r="CT54" s="519">
        <v>71</v>
      </c>
      <c r="CU54" s="519">
        <v>67</v>
      </c>
      <c r="CV54" s="440">
        <v>77</v>
      </c>
      <c r="CW54" s="502"/>
      <c r="CX54" s="502"/>
      <c r="CY54" s="502"/>
      <c r="CZ54" s="502"/>
      <c r="DA54" s="555"/>
      <c r="DB54" s="499"/>
      <c r="DC54" s="556"/>
      <c r="DE54" s="498"/>
      <c r="DF54" s="502"/>
      <c r="DG54" s="501"/>
      <c r="DH54" s="498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163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163"/>
      <c r="HI54" s="121"/>
      <c r="HJ54" s="121"/>
      <c r="HK54" s="11"/>
      <c r="HL54" s="117"/>
      <c r="HM54" s="218"/>
      <c r="HN54" s="108"/>
    </row>
    <row r="55" spans="1:222" ht="15.75">
      <c r="A55" s="123" t="s">
        <v>1003</v>
      </c>
      <c r="D55" s="85">
        <f t="shared" si="0"/>
        <v>2840</v>
      </c>
      <c r="E55" s="401">
        <v>0</v>
      </c>
      <c r="F55" s="401">
        <v>10</v>
      </c>
      <c r="G55" s="401">
        <v>0</v>
      </c>
      <c r="H55" s="401">
        <v>61</v>
      </c>
      <c r="I55" s="401">
        <v>69</v>
      </c>
      <c r="J55" s="401">
        <v>67</v>
      </c>
      <c r="K55" s="401">
        <v>20</v>
      </c>
      <c r="L55" s="401">
        <v>58</v>
      </c>
      <c r="M55" s="401">
        <v>55</v>
      </c>
      <c r="N55" s="401">
        <v>9</v>
      </c>
      <c r="O55" s="401">
        <v>58</v>
      </c>
      <c r="P55" s="401">
        <v>65</v>
      </c>
      <c r="Q55" s="401">
        <v>23</v>
      </c>
      <c r="R55" s="401">
        <v>14</v>
      </c>
      <c r="S55" s="401">
        <v>0</v>
      </c>
      <c r="T55" s="401">
        <v>0</v>
      </c>
      <c r="U55" s="401">
        <v>0</v>
      </c>
      <c r="V55" s="401">
        <v>0</v>
      </c>
      <c r="W55" s="401">
        <v>59</v>
      </c>
      <c r="X55" s="401">
        <v>58</v>
      </c>
      <c r="Y55" s="401">
        <v>33</v>
      </c>
      <c r="Z55" s="401">
        <v>62</v>
      </c>
      <c r="AA55" s="401">
        <v>47</v>
      </c>
      <c r="AB55" s="401">
        <v>71</v>
      </c>
      <c r="AC55" s="401">
        <v>23</v>
      </c>
      <c r="AD55" s="401">
        <v>60</v>
      </c>
      <c r="AE55" s="401">
        <v>20</v>
      </c>
      <c r="AF55" s="401">
        <v>0</v>
      </c>
      <c r="AG55" s="401">
        <v>21</v>
      </c>
      <c r="AH55" s="401">
        <v>32</v>
      </c>
      <c r="AI55" s="401">
        <v>0</v>
      </c>
      <c r="AJ55" s="401">
        <v>65</v>
      </c>
      <c r="AK55" s="401">
        <v>64</v>
      </c>
      <c r="AL55" s="401">
        <v>0</v>
      </c>
      <c r="AM55" s="401">
        <v>68</v>
      </c>
      <c r="AN55" s="401">
        <v>58</v>
      </c>
      <c r="AO55" s="401">
        <v>31</v>
      </c>
      <c r="AP55" s="401">
        <v>62</v>
      </c>
      <c r="AQ55" s="401">
        <v>62</v>
      </c>
      <c r="AR55" s="401">
        <v>33</v>
      </c>
      <c r="AS55" s="401">
        <v>48</v>
      </c>
      <c r="AT55" s="401">
        <v>23</v>
      </c>
      <c r="AU55" s="401">
        <v>47</v>
      </c>
      <c r="AV55" s="401">
        <v>4</v>
      </c>
      <c r="AW55" s="401">
        <v>66</v>
      </c>
      <c r="AX55" s="401">
        <v>44</v>
      </c>
      <c r="AY55" s="401">
        <v>66</v>
      </c>
      <c r="AZ55" s="401">
        <v>9</v>
      </c>
      <c r="BA55" s="401">
        <v>0</v>
      </c>
      <c r="BB55" s="401">
        <v>52</v>
      </c>
      <c r="BC55" s="401">
        <v>34</v>
      </c>
      <c r="BD55" s="401">
        <v>33</v>
      </c>
      <c r="BE55" s="401">
        <v>43</v>
      </c>
      <c r="BF55" s="401">
        <v>48</v>
      </c>
      <c r="BG55" s="401">
        <v>69</v>
      </c>
      <c r="BH55" s="401">
        <v>13</v>
      </c>
      <c r="BI55" s="401">
        <v>35</v>
      </c>
      <c r="BJ55" s="401">
        <v>0</v>
      </c>
      <c r="BK55" s="401">
        <v>0</v>
      </c>
      <c r="BL55" s="401">
        <v>0</v>
      </c>
      <c r="BM55" s="401">
        <v>41</v>
      </c>
      <c r="BN55" s="401">
        <v>0</v>
      </c>
      <c r="BO55" s="401">
        <v>0</v>
      </c>
      <c r="BP55" s="401">
        <v>69</v>
      </c>
      <c r="BQ55" s="401">
        <v>0</v>
      </c>
      <c r="BR55" s="401">
        <v>0</v>
      </c>
      <c r="BS55" s="401">
        <v>0</v>
      </c>
      <c r="BT55" s="401">
        <v>61</v>
      </c>
      <c r="BU55" s="401">
        <v>56</v>
      </c>
      <c r="BV55" s="401">
        <v>0</v>
      </c>
      <c r="BW55" s="401">
        <v>0</v>
      </c>
      <c r="BX55" s="401">
        <v>0</v>
      </c>
      <c r="BY55" s="401">
        <v>63</v>
      </c>
      <c r="BZ55" s="538">
        <v>0</v>
      </c>
      <c r="CA55" s="538">
        <v>7</v>
      </c>
      <c r="CB55" s="519">
        <v>11</v>
      </c>
      <c r="CC55" s="519">
        <v>61</v>
      </c>
      <c r="CD55" s="519">
        <v>11</v>
      </c>
      <c r="CE55" s="519">
        <v>57</v>
      </c>
      <c r="CF55" s="519">
        <v>47</v>
      </c>
      <c r="CG55" s="519">
        <v>22</v>
      </c>
      <c r="CH55" s="519">
        <v>6</v>
      </c>
      <c r="CI55" s="519">
        <v>9</v>
      </c>
      <c r="CJ55" s="519">
        <v>72</v>
      </c>
      <c r="CK55" s="519">
        <v>7</v>
      </c>
      <c r="CL55" s="519">
        <v>0</v>
      </c>
      <c r="CM55" s="519">
        <v>40</v>
      </c>
      <c r="CN55" s="519">
        <v>0</v>
      </c>
      <c r="CO55" s="519">
        <v>0</v>
      </c>
      <c r="CP55" s="519">
        <v>22</v>
      </c>
      <c r="CQ55" s="519">
        <v>2</v>
      </c>
      <c r="CR55" s="519">
        <v>0</v>
      </c>
      <c r="CS55" s="440">
        <v>25</v>
      </c>
      <c r="CT55" s="519">
        <v>1</v>
      </c>
      <c r="CU55" s="519">
        <v>4</v>
      </c>
      <c r="CV55" s="440">
        <v>74</v>
      </c>
      <c r="CW55" s="502"/>
      <c r="CX55" s="502"/>
      <c r="CY55" s="502"/>
      <c r="CZ55" s="502"/>
      <c r="DA55" s="555"/>
      <c r="DB55" s="499"/>
      <c r="DC55" s="556"/>
      <c r="DE55" s="498"/>
      <c r="DF55" s="502"/>
      <c r="DG55" s="501"/>
      <c r="DH55" s="498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163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163"/>
      <c r="HI55" s="121"/>
      <c r="HJ55" s="121"/>
      <c r="HK55" s="3"/>
      <c r="HL55" s="117"/>
      <c r="HM55" s="219"/>
      <c r="HN55" s="108"/>
    </row>
    <row r="56" spans="1:222" ht="15.75">
      <c r="A56" s="123" t="s">
        <v>2552</v>
      </c>
      <c r="D56" s="85">
        <f t="shared" si="0"/>
        <v>2426</v>
      </c>
      <c r="E56" s="401">
        <v>0</v>
      </c>
      <c r="F56" s="401">
        <v>21</v>
      </c>
      <c r="G56" s="401">
        <v>43</v>
      </c>
      <c r="H56" s="401">
        <v>0</v>
      </c>
      <c r="I56" s="401">
        <v>46</v>
      </c>
      <c r="J56" s="401">
        <v>24</v>
      </c>
      <c r="K56" s="401">
        <v>4</v>
      </c>
      <c r="L56" s="401">
        <v>0</v>
      </c>
      <c r="M56" s="401">
        <v>0</v>
      </c>
      <c r="N56" s="401">
        <v>10</v>
      </c>
      <c r="O56" s="401">
        <v>0</v>
      </c>
      <c r="P56" s="401">
        <v>38</v>
      </c>
      <c r="Q56" s="401">
        <v>43</v>
      </c>
      <c r="R56" s="401">
        <v>64</v>
      </c>
      <c r="S56" s="401">
        <v>0</v>
      </c>
      <c r="T56" s="401">
        <v>0</v>
      </c>
      <c r="U56" s="401">
        <v>0</v>
      </c>
      <c r="V56" s="401">
        <v>0</v>
      </c>
      <c r="W56" s="401">
        <v>50</v>
      </c>
      <c r="X56" s="401">
        <v>54</v>
      </c>
      <c r="Y56" s="401">
        <v>0</v>
      </c>
      <c r="Z56" s="401">
        <v>0</v>
      </c>
      <c r="AA56" s="401">
        <v>25</v>
      </c>
      <c r="AB56" s="401">
        <v>38</v>
      </c>
      <c r="AC56" s="401">
        <v>12</v>
      </c>
      <c r="AD56" s="401">
        <v>46</v>
      </c>
      <c r="AE56" s="401">
        <v>11</v>
      </c>
      <c r="AF56" s="401">
        <v>72</v>
      </c>
      <c r="AG56" s="401">
        <v>66</v>
      </c>
      <c r="AH56" s="401">
        <v>0</v>
      </c>
      <c r="AI56" s="401">
        <v>59</v>
      </c>
      <c r="AJ56" s="401">
        <v>70</v>
      </c>
      <c r="AK56" s="401">
        <v>0</v>
      </c>
      <c r="AL56" s="401">
        <v>68</v>
      </c>
      <c r="AM56" s="401">
        <v>23</v>
      </c>
      <c r="AN56" s="401">
        <v>0</v>
      </c>
      <c r="AO56" s="401">
        <v>24</v>
      </c>
      <c r="AP56" s="401">
        <v>10</v>
      </c>
      <c r="AQ56" s="401">
        <v>0</v>
      </c>
      <c r="AR56" s="401">
        <v>52</v>
      </c>
      <c r="AS56" s="401">
        <v>20</v>
      </c>
      <c r="AT56" s="401">
        <v>33</v>
      </c>
      <c r="AU56" s="401">
        <v>17</v>
      </c>
      <c r="AV56" s="401">
        <v>18</v>
      </c>
      <c r="AW56" s="401">
        <v>37</v>
      </c>
      <c r="AX56" s="401">
        <v>5</v>
      </c>
      <c r="AY56" s="401">
        <v>1</v>
      </c>
      <c r="AZ56" s="401">
        <v>70</v>
      </c>
      <c r="BA56" s="401">
        <v>39</v>
      </c>
      <c r="BB56" s="401">
        <v>63</v>
      </c>
      <c r="BC56" s="401">
        <v>19</v>
      </c>
      <c r="BD56" s="401">
        <v>53</v>
      </c>
      <c r="BE56" s="401">
        <v>0</v>
      </c>
      <c r="BF56" s="401">
        <v>34</v>
      </c>
      <c r="BG56" s="401">
        <v>54</v>
      </c>
      <c r="BH56" s="401">
        <v>53</v>
      </c>
      <c r="BI56" s="401">
        <v>52</v>
      </c>
      <c r="BJ56" s="401">
        <v>66</v>
      </c>
      <c r="BK56" s="401">
        <v>24</v>
      </c>
      <c r="BL56" s="401">
        <v>0</v>
      </c>
      <c r="BM56" s="401">
        <v>11</v>
      </c>
      <c r="BN56" s="401">
        <v>0</v>
      </c>
      <c r="BO56" s="401">
        <v>0</v>
      </c>
      <c r="BP56" s="401">
        <v>32</v>
      </c>
      <c r="BQ56" s="401">
        <v>0</v>
      </c>
      <c r="BR56" s="401">
        <v>0</v>
      </c>
      <c r="BS56" s="401">
        <v>0</v>
      </c>
      <c r="BT56" s="401">
        <v>1</v>
      </c>
      <c r="BU56" s="401">
        <v>52</v>
      </c>
      <c r="BV56" s="401">
        <v>0</v>
      </c>
      <c r="BW56" s="401">
        <v>0</v>
      </c>
      <c r="BX56" s="401">
        <v>68</v>
      </c>
      <c r="BY56" s="401">
        <v>0</v>
      </c>
      <c r="BZ56" s="538">
        <v>0</v>
      </c>
      <c r="CA56" s="538">
        <v>55</v>
      </c>
      <c r="CB56" s="519">
        <v>38</v>
      </c>
      <c r="CC56" s="519">
        <v>0</v>
      </c>
      <c r="CD56" s="519">
        <v>18</v>
      </c>
      <c r="CE56" s="519">
        <v>43</v>
      </c>
      <c r="CF56" s="519">
        <v>2</v>
      </c>
      <c r="CG56" s="519">
        <v>47</v>
      </c>
      <c r="CH56" s="519">
        <v>26</v>
      </c>
      <c r="CI56" s="519">
        <v>22</v>
      </c>
      <c r="CJ56" s="519">
        <v>46</v>
      </c>
      <c r="CK56" s="519">
        <v>71</v>
      </c>
      <c r="CL56" s="519">
        <v>0</v>
      </c>
      <c r="CM56" s="519">
        <v>56</v>
      </c>
      <c r="CN56" s="519">
        <v>13</v>
      </c>
      <c r="CO56" s="519">
        <v>0</v>
      </c>
      <c r="CP56" s="519">
        <v>11</v>
      </c>
      <c r="CQ56" s="519">
        <v>24</v>
      </c>
      <c r="CR56" s="519">
        <v>0</v>
      </c>
      <c r="CS56" s="440">
        <v>18</v>
      </c>
      <c r="CT56" s="519">
        <v>60</v>
      </c>
      <c r="CU56" s="519">
        <v>64</v>
      </c>
      <c r="CV56" s="440">
        <v>17</v>
      </c>
      <c r="CW56" s="507"/>
      <c r="CX56" s="507"/>
      <c r="CY56" s="507"/>
      <c r="CZ56" s="513"/>
      <c r="DA56" s="513"/>
      <c r="DB56" s="511"/>
      <c r="DC56" s="556"/>
      <c r="DE56" s="498"/>
      <c r="DF56" s="502"/>
      <c r="DG56" s="501"/>
      <c r="DH56" s="498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163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163"/>
      <c r="HI56" s="121"/>
      <c r="HJ56" s="121"/>
      <c r="HK56" s="3"/>
      <c r="HL56" s="117"/>
      <c r="HM56" s="219"/>
      <c r="HN56" s="108"/>
    </row>
    <row r="57" spans="1:222" ht="15.75">
      <c r="A57" s="123" t="s">
        <v>160</v>
      </c>
      <c r="D57" s="85">
        <f t="shared" si="0"/>
        <v>2854</v>
      </c>
      <c r="E57" s="401">
        <v>0</v>
      </c>
      <c r="F57" s="401">
        <v>58</v>
      </c>
      <c r="G57" s="401">
        <v>51</v>
      </c>
      <c r="H57" s="401">
        <v>0</v>
      </c>
      <c r="I57" s="401">
        <v>40</v>
      </c>
      <c r="J57" s="401">
        <v>19</v>
      </c>
      <c r="K57" s="401">
        <v>22</v>
      </c>
      <c r="L57" s="401">
        <v>0</v>
      </c>
      <c r="M57" s="401">
        <v>35</v>
      </c>
      <c r="N57" s="401">
        <v>0</v>
      </c>
      <c r="O57" s="401">
        <v>0</v>
      </c>
      <c r="P57" s="401">
        <v>44</v>
      </c>
      <c r="Q57" s="401">
        <v>16</v>
      </c>
      <c r="R57" s="401">
        <v>10</v>
      </c>
      <c r="S57" s="401">
        <v>51</v>
      </c>
      <c r="T57" s="401">
        <v>0</v>
      </c>
      <c r="U57" s="401">
        <v>0</v>
      </c>
      <c r="V57" s="401">
        <v>0</v>
      </c>
      <c r="W57" s="401">
        <v>55</v>
      </c>
      <c r="X57" s="401">
        <v>24</v>
      </c>
      <c r="Y57" s="401">
        <v>54</v>
      </c>
      <c r="Z57" s="401">
        <v>0</v>
      </c>
      <c r="AA57" s="401">
        <v>71</v>
      </c>
      <c r="AB57" s="401">
        <v>0</v>
      </c>
      <c r="AC57" s="401">
        <v>3</v>
      </c>
      <c r="AD57" s="401">
        <v>32</v>
      </c>
      <c r="AE57" s="401">
        <v>29</v>
      </c>
      <c r="AF57" s="401">
        <v>52</v>
      </c>
      <c r="AG57" s="401">
        <v>72</v>
      </c>
      <c r="AH57" s="401">
        <v>16</v>
      </c>
      <c r="AI57" s="401">
        <v>67</v>
      </c>
      <c r="AJ57" s="401">
        <v>0</v>
      </c>
      <c r="AK57" s="401">
        <v>0</v>
      </c>
      <c r="AL57" s="401">
        <v>0</v>
      </c>
      <c r="AM57" s="401">
        <v>36</v>
      </c>
      <c r="AN57" s="401">
        <v>0</v>
      </c>
      <c r="AO57" s="401">
        <v>26</v>
      </c>
      <c r="AP57" s="401">
        <v>37</v>
      </c>
      <c r="AQ57" s="401">
        <v>0</v>
      </c>
      <c r="AR57" s="401">
        <v>50</v>
      </c>
      <c r="AS57" s="401">
        <v>62</v>
      </c>
      <c r="AT57" s="401">
        <v>43</v>
      </c>
      <c r="AU57" s="401">
        <v>58</v>
      </c>
      <c r="AV57" s="401">
        <v>41</v>
      </c>
      <c r="AW57" s="401">
        <v>0</v>
      </c>
      <c r="AX57" s="401">
        <v>72</v>
      </c>
      <c r="AY57" s="401">
        <v>3</v>
      </c>
      <c r="AZ57" s="401">
        <v>58</v>
      </c>
      <c r="BA57" s="401">
        <v>70</v>
      </c>
      <c r="BB57" s="401">
        <v>70</v>
      </c>
      <c r="BC57" s="401">
        <v>27</v>
      </c>
      <c r="BD57" s="401">
        <v>68</v>
      </c>
      <c r="BE57" s="401">
        <v>60</v>
      </c>
      <c r="BF57" s="401">
        <v>0</v>
      </c>
      <c r="BG57" s="401">
        <v>48</v>
      </c>
      <c r="BH57" s="401">
        <v>43</v>
      </c>
      <c r="BI57" s="401">
        <v>38</v>
      </c>
      <c r="BJ57" s="401">
        <v>64</v>
      </c>
      <c r="BK57" s="401">
        <v>42</v>
      </c>
      <c r="BL57" s="401">
        <v>0</v>
      </c>
      <c r="BM57" s="401">
        <v>11</v>
      </c>
      <c r="BN57" s="401">
        <v>66</v>
      </c>
      <c r="BO57" s="401">
        <v>0</v>
      </c>
      <c r="BP57" s="401">
        <v>0</v>
      </c>
      <c r="BQ57" s="401">
        <v>49</v>
      </c>
      <c r="BR57" s="401">
        <v>0</v>
      </c>
      <c r="BS57" s="401">
        <v>70</v>
      </c>
      <c r="BT57" s="401">
        <v>11</v>
      </c>
      <c r="BU57" s="401">
        <v>0</v>
      </c>
      <c r="BV57" s="401">
        <v>0</v>
      </c>
      <c r="BW57" s="401">
        <v>0</v>
      </c>
      <c r="BX57" s="401">
        <v>71</v>
      </c>
      <c r="BY57" s="401">
        <v>0</v>
      </c>
      <c r="BZ57" s="538">
        <v>0</v>
      </c>
      <c r="CA57" s="538">
        <v>16</v>
      </c>
      <c r="CB57" s="519">
        <v>20</v>
      </c>
      <c r="CC57" s="519">
        <v>0</v>
      </c>
      <c r="CD57" s="519">
        <v>36</v>
      </c>
      <c r="CE57" s="519">
        <v>44</v>
      </c>
      <c r="CF57" s="519">
        <v>52</v>
      </c>
      <c r="CG57" s="519">
        <v>42</v>
      </c>
      <c r="CH57" s="519">
        <v>42</v>
      </c>
      <c r="CI57" s="519">
        <v>26</v>
      </c>
      <c r="CJ57" s="519">
        <v>0</v>
      </c>
      <c r="CK57" s="519">
        <v>55</v>
      </c>
      <c r="CL57" s="519">
        <v>0</v>
      </c>
      <c r="CM57" s="519">
        <v>71</v>
      </c>
      <c r="CN57" s="519">
        <v>53</v>
      </c>
      <c r="CO57" s="519">
        <v>0</v>
      </c>
      <c r="CP57" s="519">
        <v>12</v>
      </c>
      <c r="CQ57" s="519">
        <v>69</v>
      </c>
      <c r="CR57" s="519">
        <v>17</v>
      </c>
      <c r="CS57" s="440">
        <v>73</v>
      </c>
      <c r="CT57" s="519">
        <v>36</v>
      </c>
      <c r="CU57" s="519">
        <v>66</v>
      </c>
      <c r="CV57" s="440">
        <v>9</v>
      </c>
      <c r="CW57" s="502"/>
      <c r="CX57" s="502"/>
      <c r="CY57" s="502"/>
      <c r="CZ57" s="502"/>
      <c r="DA57" s="555"/>
      <c r="DB57" s="499"/>
      <c r="DC57" s="556"/>
      <c r="DE57" s="498"/>
      <c r="DF57" s="502"/>
      <c r="DG57" s="501"/>
      <c r="DH57" s="498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163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163"/>
      <c r="HI57" s="108"/>
    </row>
    <row r="58" spans="1:222" ht="15.75">
      <c r="A58" s="123" t="s">
        <v>988</v>
      </c>
      <c r="D58" s="85">
        <f t="shared" si="0"/>
        <v>3414</v>
      </c>
      <c r="E58" s="401">
        <v>0</v>
      </c>
      <c r="F58" s="401">
        <v>48</v>
      </c>
      <c r="G58" s="401">
        <v>35</v>
      </c>
      <c r="H58" s="401">
        <v>36</v>
      </c>
      <c r="I58" s="401">
        <v>61</v>
      </c>
      <c r="J58" s="401">
        <v>33</v>
      </c>
      <c r="K58" s="401">
        <v>63</v>
      </c>
      <c r="L58" s="401">
        <v>33</v>
      </c>
      <c r="M58" s="401">
        <v>64</v>
      </c>
      <c r="N58" s="401">
        <v>68</v>
      </c>
      <c r="O58" s="401">
        <v>58</v>
      </c>
      <c r="P58" s="401">
        <v>38</v>
      </c>
      <c r="Q58" s="401">
        <v>52</v>
      </c>
      <c r="R58" s="401">
        <v>35</v>
      </c>
      <c r="S58" s="401">
        <v>38</v>
      </c>
      <c r="T58" s="401">
        <v>0</v>
      </c>
      <c r="U58" s="401">
        <v>50</v>
      </c>
      <c r="V58" s="401">
        <v>0</v>
      </c>
      <c r="W58" s="401">
        <v>23</v>
      </c>
      <c r="X58" s="401">
        <v>56</v>
      </c>
      <c r="Y58" s="401">
        <v>57</v>
      </c>
      <c r="Z58" s="401">
        <v>0</v>
      </c>
      <c r="AA58" s="401">
        <v>34</v>
      </c>
      <c r="AB58" s="401">
        <v>21</v>
      </c>
      <c r="AC58" s="401">
        <v>65</v>
      </c>
      <c r="AD58" s="401">
        <v>24</v>
      </c>
      <c r="AE58" s="401">
        <v>25</v>
      </c>
      <c r="AF58" s="401">
        <v>58</v>
      </c>
      <c r="AG58" s="401">
        <v>39</v>
      </c>
      <c r="AH58" s="401">
        <v>42</v>
      </c>
      <c r="AI58" s="401">
        <v>0</v>
      </c>
      <c r="AJ58" s="401">
        <v>0</v>
      </c>
      <c r="AK58" s="401">
        <v>72</v>
      </c>
      <c r="AL58" s="401">
        <v>0</v>
      </c>
      <c r="AM58" s="401">
        <v>58</v>
      </c>
      <c r="AN58" s="401">
        <v>31</v>
      </c>
      <c r="AO58" s="401">
        <v>58</v>
      </c>
      <c r="AP58" s="401">
        <v>7</v>
      </c>
      <c r="AQ58" s="401">
        <v>0</v>
      </c>
      <c r="AR58" s="401">
        <v>70</v>
      </c>
      <c r="AS58" s="401">
        <v>0</v>
      </c>
      <c r="AT58" s="401">
        <v>20</v>
      </c>
      <c r="AU58" s="401">
        <v>72</v>
      </c>
      <c r="AV58" s="401">
        <v>8</v>
      </c>
      <c r="AW58" s="401">
        <v>0</v>
      </c>
      <c r="AX58" s="401">
        <v>64</v>
      </c>
      <c r="AY58" s="401">
        <v>21</v>
      </c>
      <c r="AZ58" s="401">
        <v>53</v>
      </c>
      <c r="BA58" s="401">
        <v>34</v>
      </c>
      <c r="BB58" s="401">
        <v>41</v>
      </c>
      <c r="BC58" s="401">
        <v>66</v>
      </c>
      <c r="BD58" s="401">
        <v>31</v>
      </c>
      <c r="BE58" s="401">
        <v>70</v>
      </c>
      <c r="BF58" s="401">
        <v>25</v>
      </c>
      <c r="BG58" s="401">
        <v>0</v>
      </c>
      <c r="BH58" s="401">
        <v>28</v>
      </c>
      <c r="BI58" s="401">
        <v>27</v>
      </c>
      <c r="BJ58" s="401">
        <v>37</v>
      </c>
      <c r="BK58" s="401">
        <v>55</v>
      </c>
      <c r="BL58" s="401">
        <v>0</v>
      </c>
      <c r="BM58" s="401">
        <v>50</v>
      </c>
      <c r="BN58" s="401">
        <v>54</v>
      </c>
      <c r="BO58" s="401">
        <v>0</v>
      </c>
      <c r="BP58" s="401">
        <v>41</v>
      </c>
      <c r="BQ58" s="401">
        <v>62</v>
      </c>
      <c r="BR58" s="401">
        <v>0</v>
      </c>
      <c r="BS58" s="401">
        <v>0</v>
      </c>
      <c r="BT58" s="401">
        <v>40</v>
      </c>
      <c r="BU58" s="401">
        <v>33</v>
      </c>
      <c r="BV58" s="401">
        <v>48</v>
      </c>
      <c r="BW58" s="401">
        <v>66</v>
      </c>
      <c r="BX58" s="401">
        <v>0</v>
      </c>
      <c r="BY58" s="401">
        <v>63</v>
      </c>
      <c r="BZ58" s="538">
        <v>29</v>
      </c>
      <c r="CA58" s="538">
        <v>24</v>
      </c>
      <c r="CB58" s="519">
        <v>67</v>
      </c>
      <c r="CC58" s="519">
        <v>61</v>
      </c>
      <c r="CD58" s="519">
        <v>30</v>
      </c>
      <c r="CE58" s="519">
        <v>57</v>
      </c>
      <c r="CF58" s="519">
        <v>12</v>
      </c>
      <c r="CG58" s="519">
        <v>15</v>
      </c>
      <c r="CH58" s="519">
        <v>53</v>
      </c>
      <c r="CI58" s="519">
        <v>34</v>
      </c>
      <c r="CJ58" s="519">
        <v>0</v>
      </c>
      <c r="CK58" s="519">
        <v>36</v>
      </c>
      <c r="CL58" s="519">
        <v>0</v>
      </c>
      <c r="CM58" s="519">
        <v>47</v>
      </c>
      <c r="CN58" s="519">
        <v>7</v>
      </c>
      <c r="CO58" s="519">
        <v>63</v>
      </c>
      <c r="CP58" s="519">
        <v>54</v>
      </c>
      <c r="CQ58" s="519">
        <v>38</v>
      </c>
      <c r="CR58" s="519">
        <v>15</v>
      </c>
      <c r="CS58" s="440">
        <v>55</v>
      </c>
      <c r="CT58" s="519">
        <v>46</v>
      </c>
      <c r="CU58" s="519">
        <v>39</v>
      </c>
      <c r="CV58" s="440">
        <v>71</v>
      </c>
      <c r="CW58" s="502"/>
      <c r="CX58" s="502"/>
      <c r="CY58" s="502"/>
      <c r="CZ58" s="502"/>
      <c r="DA58" s="555"/>
      <c r="DB58" s="499"/>
      <c r="DC58" s="556"/>
      <c r="DE58" s="498"/>
      <c r="DF58" s="502"/>
      <c r="DG58" s="501"/>
      <c r="DH58" s="498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163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163"/>
    </row>
    <row r="59" spans="1:222" ht="15.75">
      <c r="A59" s="123" t="s">
        <v>31</v>
      </c>
      <c r="D59" s="85">
        <f t="shared" si="0"/>
        <v>2850</v>
      </c>
      <c r="E59" s="401">
        <v>0</v>
      </c>
      <c r="F59" s="401">
        <v>61</v>
      </c>
      <c r="G59" s="401">
        <v>62</v>
      </c>
      <c r="H59" s="401">
        <v>54</v>
      </c>
      <c r="I59" s="401">
        <v>0</v>
      </c>
      <c r="J59" s="401">
        <v>0</v>
      </c>
      <c r="K59" s="401">
        <v>67</v>
      </c>
      <c r="L59" s="401">
        <v>56</v>
      </c>
      <c r="M59" s="401">
        <v>0</v>
      </c>
      <c r="N59" s="401">
        <v>27</v>
      </c>
      <c r="O59" s="401">
        <v>51</v>
      </c>
      <c r="P59" s="401">
        <v>61</v>
      </c>
      <c r="Q59" s="401">
        <v>13</v>
      </c>
      <c r="R59" s="401">
        <v>23</v>
      </c>
      <c r="S59" s="401">
        <v>41</v>
      </c>
      <c r="T59" s="401">
        <v>0</v>
      </c>
      <c r="U59" s="401">
        <v>0</v>
      </c>
      <c r="V59" s="401">
        <v>0</v>
      </c>
      <c r="W59" s="401">
        <v>5</v>
      </c>
      <c r="X59" s="401">
        <v>70</v>
      </c>
      <c r="Y59" s="401">
        <v>39</v>
      </c>
      <c r="Z59" s="401">
        <v>0</v>
      </c>
      <c r="AA59" s="401">
        <v>41</v>
      </c>
      <c r="AB59" s="401">
        <v>41</v>
      </c>
      <c r="AC59" s="401">
        <v>17</v>
      </c>
      <c r="AD59" s="401">
        <v>69</v>
      </c>
      <c r="AE59" s="401">
        <v>28</v>
      </c>
      <c r="AF59" s="401">
        <v>0</v>
      </c>
      <c r="AG59" s="401">
        <v>14</v>
      </c>
      <c r="AH59" s="401">
        <v>0</v>
      </c>
      <c r="AI59" s="401">
        <v>0</v>
      </c>
      <c r="AJ59" s="401">
        <v>0</v>
      </c>
      <c r="AK59" s="401">
        <v>0</v>
      </c>
      <c r="AL59" s="401">
        <v>0</v>
      </c>
      <c r="AM59" s="401">
        <v>52</v>
      </c>
      <c r="AN59" s="401">
        <v>61</v>
      </c>
      <c r="AO59" s="401">
        <v>56</v>
      </c>
      <c r="AP59" s="401">
        <v>4</v>
      </c>
      <c r="AQ59" s="401">
        <v>0</v>
      </c>
      <c r="AR59" s="401">
        <v>65</v>
      </c>
      <c r="AS59" s="401">
        <v>46</v>
      </c>
      <c r="AT59" s="401">
        <v>11</v>
      </c>
      <c r="AU59" s="401">
        <v>32</v>
      </c>
      <c r="AV59" s="401">
        <v>42</v>
      </c>
      <c r="AW59" s="401">
        <v>0</v>
      </c>
      <c r="AX59" s="401">
        <v>33</v>
      </c>
      <c r="AY59" s="401">
        <v>48</v>
      </c>
      <c r="AZ59" s="401">
        <v>11</v>
      </c>
      <c r="BA59" s="401">
        <v>0</v>
      </c>
      <c r="BB59" s="401">
        <v>2</v>
      </c>
      <c r="BC59" s="401">
        <v>65</v>
      </c>
      <c r="BD59" s="401">
        <v>9</v>
      </c>
      <c r="BE59" s="401">
        <v>0</v>
      </c>
      <c r="BF59" s="401">
        <v>47</v>
      </c>
      <c r="BG59" s="401">
        <v>0</v>
      </c>
      <c r="BH59" s="401">
        <v>3</v>
      </c>
      <c r="BI59" s="401">
        <v>58</v>
      </c>
      <c r="BJ59" s="401">
        <v>0</v>
      </c>
      <c r="BK59" s="401">
        <v>25</v>
      </c>
      <c r="BL59" s="401">
        <v>0</v>
      </c>
      <c r="BM59" s="401">
        <v>63</v>
      </c>
      <c r="BN59" s="401">
        <v>58</v>
      </c>
      <c r="BO59" s="401">
        <v>0</v>
      </c>
      <c r="BP59" s="401">
        <v>70</v>
      </c>
      <c r="BQ59" s="401">
        <v>46</v>
      </c>
      <c r="BR59" s="401">
        <v>0</v>
      </c>
      <c r="BS59" s="401">
        <v>0</v>
      </c>
      <c r="BT59" s="401">
        <v>37</v>
      </c>
      <c r="BU59" s="401">
        <v>45</v>
      </c>
      <c r="BV59" s="401">
        <v>52</v>
      </c>
      <c r="BW59" s="401">
        <v>71</v>
      </c>
      <c r="BX59" s="401">
        <v>60</v>
      </c>
      <c r="BY59" s="401">
        <v>53</v>
      </c>
      <c r="BZ59" s="538">
        <v>53</v>
      </c>
      <c r="CA59" s="538">
        <v>53</v>
      </c>
      <c r="CB59" s="519">
        <v>79</v>
      </c>
      <c r="CC59" s="519">
        <v>50</v>
      </c>
      <c r="CD59" s="519">
        <v>16</v>
      </c>
      <c r="CE59" s="519">
        <v>50</v>
      </c>
      <c r="CF59" s="519">
        <v>34</v>
      </c>
      <c r="CG59" s="519">
        <v>68</v>
      </c>
      <c r="CH59" s="519">
        <v>58</v>
      </c>
      <c r="CI59" s="519">
        <v>60</v>
      </c>
      <c r="CJ59" s="519">
        <v>0</v>
      </c>
      <c r="CK59" s="519">
        <v>7</v>
      </c>
      <c r="CL59" s="519">
        <v>0</v>
      </c>
      <c r="CM59" s="519">
        <v>19</v>
      </c>
      <c r="CN59" s="519">
        <v>26</v>
      </c>
      <c r="CO59" s="519">
        <v>0</v>
      </c>
      <c r="CP59" s="519">
        <v>50</v>
      </c>
      <c r="CQ59" s="519">
        <v>7</v>
      </c>
      <c r="CR59" s="519">
        <v>0</v>
      </c>
      <c r="CS59" s="440">
        <v>27</v>
      </c>
      <c r="CT59" s="519">
        <v>35</v>
      </c>
      <c r="CU59" s="519">
        <v>33</v>
      </c>
      <c r="CV59" s="440">
        <v>60</v>
      </c>
      <c r="CW59" s="462"/>
      <c r="CX59" s="462"/>
      <c r="CY59" s="462"/>
      <c r="CZ59" s="502"/>
      <c r="DA59" s="555"/>
      <c r="DB59" s="499"/>
      <c r="DC59" s="556"/>
      <c r="DE59" s="498"/>
      <c r="DF59" s="502"/>
      <c r="DG59" s="501"/>
      <c r="DH59" s="498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163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163"/>
    </row>
    <row r="60" spans="1:222" ht="15.75">
      <c r="A60" s="123" t="s">
        <v>1047</v>
      </c>
      <c r="D60" s="85">
        <f t="shared" si="0"/>
        <v>3948</v>
      </c>
      <c r="E60" s="401">
        <v>64</v>
      </c>
      <c r="F60" s="401">
        <v>22</v>
      </c>
      <c r="G60" s="401">
        <v>71</v>
      </c>
      <c r="H60" s="401">
        <v>49</v>
      </c>
      <c r="I60" s="401">
        <v>52</v>
      </c>
      <c r="J60" s="401">
        <v>46</v>
      </c>
      <c r="K60" s="401">
        <v>36</v>
      </c>
      <c r="L60" s="401">
        <v>46</v>
      </c>
      <c r="M60" s="401">
        <v>69</v>
      </c>
      <c r="N60" s="401">
        <v>70</v>
      </c>
      <c r="O60" s="401">
        <v>54</v>
      </c>
      <c r="P60" s="401">
        <v>61</v>
      </c>
      <c r="Q60" s="401">
        <v>71</v>
      </c>
      <c r="R60" s="401">
        <v>46</v>
      </c>
      <c r="S60" s="401">
        <v>69</v>
      </c>
      <c r="T60" s="401">
        <v>0</v>
      </c>
      <c r="U60" s="401">
        <v>67</v>
      </c>
      <c r="V60" s="401">
        <v>60</v>
      </c>
      <c r="W60" s="401">
        <v>40</v>
      </c>
      <c r="X60" s="401">
        <v>38</v>
      </c>
      <c r="Y60" s="401">
        <v>9</v>
      </c>
      <c r="Z60" s="401">
        <v>0</v>
      </c>
      <c r="AA60" s="401">
        <v>5</v>
      </c>
      <c r="AB60" s="401">
        <v>0</v>
      </c>
      <c r="AC60" s="401">
        <v>60</v>
      </c>
      <c r="AD60" s="401">
        <v>15</v>
      </c>
      <c r="AE60" s="401">
        <v>72</v>
      </c>
      <c r="AF60" s="401">
        <v>39</v>
      </c>
      <c r="AG60" s="401">
        <v>30</v>
      </c>
      <c r="AH60" s="401">
        <v>43</v>
      </c>
      <c r="AI60" s="401">
        <v>0</v>
      </c>
      <c r="AJ60" s="401">
        <v>0</v>
      </c>
      <c r="AK60" s="401">
        <v>49</v>
      </c>
      <c r="AL60" s="401">
        <v>0</v>
      </c>
      <c r="AM60" s="401">
        <v>25</v>
      </c>
      <c r="AN60" s="401">
        <v>48</v>
      </c>
      <c r="AO60" s="401">
        <v>55</v>
      </c>
      <c r="AP60" s="401">
        <v>51</v>
      </c>
      <c r="AQ60" s="401">
        <v>46</v>
      </c>
      <c r="AR60" s="401">
        <v>51</v>
      </c>
      <c r="AS60" s="401">
        <v>0</v>
      </c>
      <c r="AT60" s="401">
        <v>37</v>
      </c>
      <c r="AU60" s="401">
        <v>0</v>
      </c>
      <c r="AV60" s="401">
        <v>69</v>
      </c>
      <c r="AW60" s="401">
        <v>46</v>
      </c>
      <c r="AX60" s="401">
        <v>54</v>
      </c>
      <c r="AY60" s="401">
        <v>40</v>
      </c>
      <c r="AZ60" s="401">
        <v>14</v>
      </c>
      <c r="BA60" s="401">
        <v>46</v>
      </c>
      <c r="BB60" s="401">
        <v>10</v>
      </c>
      <c r="BC60" s="401">
        <v>33</v>
      </c>
      <c r="BD60" s="401">
        <v>35</v>
      </c>
      <c r="BE60" s="401">
        <v>57</v>
      </c>
      <c r="BF60" s="401">
        <v>54</v>
      </c>
      <c r="BG60" s="401">
        <v>0</v>
      </c>
      <c r="BH60" s="401">
        <v>69</v>
      </c>
      <c r="BI60" s="401">
        <v>61</v>
      </c>
      <c r="BJ60" s="401">
        <v>45</v>
      </c>
      <c r="BK60" s="401">
        <v>71</v>
      </c>
      <c r="BL60" s="401">
        <v>0</v>
      </c>
      <c r="BM60" s="401">
        <v>69</v>
      </c>
      <c r="BN60" s="401">
        <v>51</v>
      </c>
      <c r="BO60" s="401">
        <v>0</v>
      </c>
      <c r="BP60" s="401">
        <v>48</v>
      </c>
      <c r="BQ60" s="401">
        <v>67</v>
      </c>
      <c r="BR60" s="401">
        <v>0</v>
      </c>
      <c r="BS60" s="401">
        <v>63</v>
      </c>
      <c r="BT60" s="401">
        <v>24</v>
      </c>
      <c r="BU60" s="401">
        <v>52</v>
      </c>
      <c r="BV60" s="401">
        <v>65</v>
      </c>
      <c r="BW60" s="401">
        <v>0</v>
      </c>
      <c r="BX60" s="401">
        <v>64</v>
      </c>
      <c r="BY60" s="401">
        <v>57</v>
      </c>
      <c r="BZ60" s="538">
        <v>30</v>
      </c>
      <c r="CA60" s="538">
        <v>38</v>
      </c>
      <c r="CB60" s="519">
        <v>62</v>
      </c>
      <c r="CC60" s="519">
        <v>71</v>
      </c>
      <c r="CD60" s="519">
        <v>71</v>
      </c>
      <c r="CE60" s="519">
        <v>53</v>
      </c>
      <c r="CF60" s="519">
        <v>30</v>
      </c>
      <c r="CG60" s="519">
        <v>46</v>
      </c>
      <c r="CH60" s="519">
        <v>70</v>
      </c>
      <c r="CI60" s="519">
        <v>28</v>
      </c>
      <c r="CJ60" s="519">
        <v>0</v>
      </c>
      <c r="CK60" s="519">
        <v>52</v>
      </c>
      <c r="CL60" s="519">
        <v>0</v>
      </c>
      <c r="CM60" s="519">
        <v>65</v>
      </c>
      <c r="CN60" s="519">
        <v>54</v>
      </c>
      <c r="CO60" s="519">
        <v>0</v>
      </c>
      <c r="CP60" s="519">
        <v>24</v>
      </c>
      <c r="CQ60" s="519">
        <v>64</v>
      </c>
      <c r="CR60" s="519">
        <v>22</v>
      </c>
      <c r="CS60" s="440">
        <v>74</v>
      </c>
      <c r="CT60" s="519">
        <v>58</v>
      </c>
      <c r="CU60" s="519">
        <v>70</v>
      </c>
      <c r="CV60" s="440">
        <v>36</v>
      </c>
      <c r="CW60" s="502"/>
      <c r="CX60" s="502"/>
      <c r="CY60" s="502"/>
      <c r="CZ60" s="502"/>
      <c r="DA60" s="555"/>
      <c r="DB60" s="499"/>
      <c r="DC60" s="556"/>
      <c r="DE60" s="498"/>
      <c r="DF60" s="502"/>
      <c r="DG60" s="501"/>
      <c r="DH60" s="498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163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163"/>
    </row>
    <row r="61" spans="1:222" ht="15.75">
      <c r="A61" s="123" t="s">
        <v>1010</v>
      </c>
      <c r="D61" s="85">
        <f t="shared" si="0"/>
        <v>2641</v>
      </c>
      <c r="E61" s="401">
        <v>0</v>
      </c>
      <c r="F61" s="401">
        <v>34</v>
      </c>
      <c r="G61" s="401">
        <v>0</v>
      </c>
      <c r="H61" s="401">
        <v>56</v>
      </c>
      <c r="I61" s="401">
        <v>29</v>
      </c>
      <c r="J61" s="401">
        <v>34</v>
      </c>
      <c r="K61" s="401">
        <v>15</v>
      </c>
      <c r="L61" s="401">
        <v>39</v>
      </c>
      <c r="M61" s="401">
        <v>0</v>
      </c>
      <c r="N61" s="401">
        <v>23</v>
      </c>
      <c r="O61" s="401">
        <v>0</v>
      </c>
      <c r="P61" s="401">
        <v>0</v>
      </c>
      <c r="Q61" s="401">
        <v>0</v>
      </c>
      <c r="R61" s="401">
        <v>17</v>
      </c>
      <c r="S61" s="401">
        <v>0</v>
      </c>
      <c r="T61" s="401">
        <v>0</v>
      </c>
      <c r="U61" s="401">
        <v>72</v>
      </c>
      <c r="V61" s="401">
        <v>65</v>
      </c>
      <c r="W61" s="401">
        <v>60</v>
      </c>
      <c r="X61" s="401">
        <v>45</v>
      </c>
      <c r="Y61" s="401">
        <v>55</v>
      </c>
      <c r="Z61" s="401">
        <v>0</v>
      </c>
      <c r="AA61" s="401">
        <v>70</v>
      </c>
      <c r="AB61" s="401">
        <v>62</v>
      </c>
      <c r="AC61" s="401">
        <v>22</v>
      </c>
      <c r="AD61" s="401">
        <v>26</v>
      </c>
      <c r="AE61" s="401">
        <v>9</v>
      </c>
      <c r="AF61" s="401">
        <v>42</v>
      </c>
      <c r="AG61" s="401">
        <v>11</v>
      </c>
      <c r="AH61" s="401">
        <v>12</v>
      </c>
      <c r="AI61" s="401">
        <v>0</v>
      </c>
      <c r="AJ61" s="401">
        <v>0</v>
      </c>
      <c r="AK61" s="401">
        <v>26</v>
      </c>
      <c r="AL61" s="401">
        <v>0</v>
      </c>
      <c r="AM61" s="401">
        <v>33</v>
      </c>
      <c r="AN61" s="401">
        <v>40</v>
      </c>
      <c r="AO61" s="401">
        <v>14</v>
      </c>
      <c r="AP61" s="401">
        <v>38</v>
      </c>
      <c r="AQ61" s="401">
        <v>0</v>
      </c>
      <c r="AR61" s="401">
        <v>44</v>
      </c>
      <c r="AS61" s="401">
        <v>36</v>
      </c>
      <c r="AT61" s="401">
        <v>39</v>
      </c>
      <c r="AU61" s="401">
        <v>49</v>
      </c>
      <c r="AV61" s="401">
        <v>24</v>
      </c>
      <c r="AW61" s="401">
        <v>56</v>
      </c>
      <c r="AX61" s="401">
        <v>69</v>
      </c>
      <c r="AY61" s="401">
        <v>63</v>
      </c>
      <c r="AZ61" s="401">
        <v>20</v>
      </c>
      <c r="BA61" s="401">
        <v>41</v>
      </c>
      <c r="BB61" s="401">
        <v>64</v>
      </c>
      <c r="BC61" s="401">
        <v>18</v>
      </c>
      <c r="BD61" s="401">
        <v>19</v>
      </c>
      <c r="BE61" s="401">
        <v>44</v>
      </c>
      <c r="BF61" s="401">
        <v>0</v>
      </c>
      <c r="BG61" s="401">
        <v>33</v>
      </c>
      <c r="BH61" s="401">
        <v>52</v>
      </c>
      <c r="BI61" s="401">
        <v>0</v>
      </c>
      <c r="BJ61" s="401">
        <v>52</v>
      </c>
      <c r="BK61" s="401">
        <v>67</v>
      </c>
      <c r="BL61" s="401">
        <v>71</v>
      </c>
      <c r="BM61" s="401">
        <v>50</v>
      </c>
      <c r="BN61" s="401">
        <v>0</v>
      </c>
      <c r="BO61" s="401">
        <v>0</v>
      </c>
      <c r="BP61" s="401">
        <v>45</v>
      </c>
      <c r="BQ61" s="401">
        <v>34</v>
      </c>
      <c r="BR61" s="401">
        <v>72</v>
      </c>
      <c r="BS61" s="401">
        <v>68</v>
      </c>
      <c r="BT61" s="401">
        <v>32</v>
      </c>
      <c r="BU61" s="401">
        <v>24</v>
      </c>
      <c r="BV61" s="401">
        <v>0</v>
      </c>
      <c r="BW61" s="401">
        <v>0</v>
      </c>
      <c r="BX61" s="401">
        <v>68</v>
      </c>
      <c r="BY61" s="401">
        <v>0</v>
      </c>
      <c r="BZ61" s="538">
        <v>0</v>
      </c>
      <c r="CA61" s="538">
        <v>15</v>
      </c>
      <c r="CB61" s="519">
        <v>5</v>
      </c>
      <c r="CC61" s="519">
        <v>0</v>
      </c>
      <c r="CD61" s="519">
        <v>8</v>
      </c>
      <c r="CE61" s="519">
        <v>42</v>
      </c>
      <c r="CF61" s="519">
        <v>31</v>
      </c>
      <c r="CG61" s="519">
        <v>41</v>
      </c>
      <c r="CH61" s="519">
        <v>27</v>
      </c>
      <c r="CI61" s="519">
        <v>12</v>
      </c>
      <c r="CJ61" s="519">
        <v>0</v>
      </c>
      <c r="CK61" s="519">
        <v>39</v>
      </c>
      <c r="CL61" s="519">
        <v>0</v>
      </c>
      <c r="CM61" s="519">
        <v>0</v>
      </c>
      <c r="CN61" s="519">
        <v>22</v>
      </c>
      <c r="CO61" s="519">
        <v>0</v>
      </c>
      <c r="CP61" s="519">
        <v>20</v>
      </c>
      <c r="CQ61" s="519">
        <v>28</v>
      </c>
      <c r="CR61" s="519">
        <v>34</v>
      </c>
      <c r="CS61" s="440">
        <v>48</v>
      </c>
      <c r="CT61" s="519">
        <v>18</v>
      </c>
      <c r="CU61" s="519">
        <v>15</v>
      </c>
      <c r="CV61" s="440">
        <v>33</v>
      </c>
      <c r="CW61" s="502"/>
      <c r="CX61" s="502"/>
      <c r="CY61" s="502"/>
      <c r="CZ61" s="502"/>
      <c r="DA61" s="555"/>
      <c r="DB61" s="499"/>
      <c r="DC61" s="556"/>
      <c r="DE61" s="498"/>
      <c r="DF61" s="502"/>
      <c r="DG61" s="501"/>
      <c r="DH61" s="498"/>
      <c r="EJ61" s="121"/>
      <c r="EK61" s="11"/>
      <c r="EL61" s="11"/>
      <c r="EM61" s="218"/>
      <c r="EN61" s="90"/>
      <c r="EO61" s="90"/>
    </row>
    <row r="62" spans="1:222" ht="15.75">
      <c r="A62" s="123" t="s">
        <v>1039</v>
      </c>
      <c r="D62" s="85">
        <f t="shared" si="0"/>
        <v>3161</v>
      </c>
      <c r="E62" s="401">
        <v>0</v>
      </c>
      <c r="F62" s="401">
        <v>12</v>
      </c>
      <c r="G62" s="401">
        <v>47</v>
      </c>
      <c r="H62" s="401">
        <v>23</v>
      </c>
      <c r="I62" s="401">
        <v>57</v>
      </c>
      <c r="J62" s="401">
        <v>31</v>
      </c>
      <c r="K62" s="401">
        <v>16</v>
      </c>
      <c r="L62" s="401">
        <v>0</v>
      </c>
      <c r="M62" s="401">
        <v>0</v>
      </c>
      <c r="N62" s="401">
        <v>63</v>
      </c>
      <c r="O62" s="401">
        <v>58</v>
      </c>
      <c r="P62" s="401">
        <v>41</v>
      </c>
      <c r="Q62" s="401">
        <v>68</v>
      </c>
      <c r="R62" s="401">
        <v>50</v>
      </c>
      <c r="S62" s="401">
        <v>0</v>
      </c>
      <c r="T62" s="401">
        <v>0</v>
      </c>
      <c r="U62" s="401">
        <v>0</v>
      </c>
      <c r="V62" s="401">
        <v>0</v>
      </c>
      <c r="W62" s="401">
        <v>8</v>
      </c>
      <c r="X62" s="401">
        <v>30</v>
      </c>
      <c r="Y62" s="401">
        <v>32</v>
      </c>
      <c r="Z62" s="401">
        <v>62</v>
      </c>
      <c r="AA62" s="401">
        <v>22</v>
      </c>
      <c r="AB62" s="401">
        <v>53</v>
      </c>
      <c r="AC62" s="401">
        <v>59</v>
      </c>
      <c r="AD62" s="401">
        <v>41</v>
      </c>
      <c r="AE62" s="401">
        <v>69</v>
      </c>
      <c r="AF62" s="401">
        <v>0</v>
      </c>
      <c r="AG62" s="401">
        <v>42</v>
      </c>
      <c r="AH62" s="401">
        <v>21</v>
      </c>
      <c r="AI62" s="401">
        <v>0</v>
      </c>
      <c r="AJ62" s="401">
        <v>0</v>
      </c>
      <c r="AK62" s="401">
        <v>64</v>
      </c>
      <c r="AL62" s="401">
        <v>0</v>
      </c>
      <c r="AM62" s="401">
        <v>24</v>
      </c>
      <c r="AN62" s="401">
        <v>0</v>
      </c>
      <c r="AO62" s="401">
        <v>45</v>
      </c>
      <c r="AP62" s="401">
        <v>68</v>
      </c>
      <c r="AQ62" s="401">
        <v>0</v>
      </c>
      <c r="AR62" s="401">
        <v>37</v>
      </c>
      <c r="AS62" s="401">
        <v>0</v>
      </c>
      <c r="AT62" s="401">
        <v>53</v>
      </c>
      <c r="AU62" s="401">
        <v>14</v>
      </c>
      <c r="AV62" s="401">
        <v>47</v>
      </c>
      <c r="AW62" s="401">
        <v>61</v>
      </c>
      <c r="AX62" s="401">
        <v>21</v>
      </c>
      <c r="AY62" s="401">
        <v>54</v>
      </c>
      <c r="AZ62" s="401">
        <v>21</v>
      </c>
      <c r="BA62" s="401">
        <v>57</v>
      </c>
      <c r="BB62" s="401">
        <v>47</v>
      </c>
      <c r="BC62" s="401">
        <v>28</v>
      </c>
      <c r="BD62" s="401">
        <v>40</v>
      </c>
      <c r="BE62" s="401">
        <v>39</v>
      </c>
      <c r="BF62" s="401">
        <v>47</v>
      </c>
      <c r="BG62" s="401">
        <v>66</v>
      </c>
      <c r="BH62" s="401">
        <v>5</v>
      </c>
      <c r="BI62" s="401">
        <v>50</v>
      </c>
      <c r="BJ62" s="401">
        <v>44</v>
      </c>
      <c r="BK62" s="401">
        <v>34</v>
      </c>
      <c r="BL62" s="401">
        <v>0</v>
      </c>
      <c r="BM62" s="401">
        <v>60</v>
      </c>
      <c r="BN62" s="401">
        <v>62</v>
      </c>
      <c r="BO62" s="401">
        <v>0</v>
      </c>
      <c r="BP62" s="401">
        <v>0</v>
      </c>
      <c r="BQ62" s="401">
        <v>0</v>
      </c>
      <c r="BR62" s="401">
        <v>0</v>
      </c>
      <c r="BS62" s="401">
        <v>63</v>
      </c>
      <c r="BT62" s="401">
        <v>20</v>
      </c>
      <c r="BU62" s="401">
        <v>65</v>
      </c>
      <c r="BV62" s="401">
        <v>0</v>
      </c>
      <c r="BW62" s="401">
        <v>0</v>
      </c>
      <c r="BX62" s="401">
        <v>0</v>
      </c>
      <c r="BY62" s="401">
        <v>63</v>
      </c>
      <c r="BZ62" s="538">
        <v>71</v>
      </c>
      <c r="CA62" s="538">
        <v>54</v>
      </c>
      <c r="CB62" s="519">
        <v>46</v>
      </c>
      <c r="CC62" s="519">
        <v>61</v>
      </c>
      <c r="CD62" s="519">
        <v>53</v>
      </c>
      <c r="CE62" s="519">
        <v>57</v>
      </c>
      <c r="CF62" s="519">
        <v>55</v>
      </c>
      <c r="CG62" s="519">
        <v>16</v>
      </c>
      <c r="CH62" s="519">
        <v>69</v>
      </c>
      <c r="CI62" s="519">
        <v>39</v>
      </c>
      <c r="CJ62" s="519">
        <v>0</v>
      </c>
      <c r="CK62" s="519">
        <v>30</v>
      </c>
      <c r="CL62" s="519">
        <v>0</v>
      </c>
      <c r="CM62" s="519">
        <v>33</v>
      </c>
      <c r="CN62" s="519">
        <v>71</v>
      </c>
      <c r="CO62" s="519">
        <v>0</v>
      </c>
      <c r="CP62" s="519">
        <v>69</v>
      </c>
      <c r="CQ62" s="519">
        <v>61</v>
      </c>
      <c r="CR62" s="519">
        <v>72</v>
      </c>
      <c r="CS62" s="440">
        <v>24</v>
      </c>
      <c r="CT62" s="519">
        <v>43</v>
      </c>
      <c r="CU62" s="519">
        <v>26</v>
      </c>
      <c r="CV62" s="440">
        <v>7</v>
      </c>
      <c r="CW62" s="502"/>
      <c r="CX62" s="502"/>
      <c r="CY62" s="502"/>
      <c r="CZ62" s="502"/>
      <c r="DA62" s="555"/>
      <c r="DB62" s="499"/>
      <c r="DC62" s="556"/>
      <c r="DE62" s="498"/>
      <c r="DF62" s="502"/>
      <c r="DG62" s="501"/>
      <c r="DH62" s="498"/>
      <c r="EJ62" s="121"/>
      <c r="EK62" s="28"/>
      <c r="EL62" s="28"/>
      <c r="EM62" s="28"/>
      <c r="EN62" s="28"/>
      <c r="EO62" s="28"/>
    </row>
    <row r="63" spans="1:222" ht="15.75">
      <c r="A63" s="123" t="s">
        <v>33</v>
      </c>
      <c r="D63" s="85">
        <f t="shared" si="0"/>
        <v>3244</v>
      </c>
      <c r="E63" s="401">
        <v>0</v>
      </c>
      <c r="F63" s="401">
        <v>37</v>
      </c>
      <c r="G63" s="401">
        <v>20</v>
      </c>
      <c r="H63" s="401">
        <v>68</v>
      </c>
      <c r="I63" s="401">
        <v>0</v>
      </c>
      <c r="J63" s="401">
        <v>43</v>
      </c>
      <c r="K63" s="401">
        <v>24</v>
      </c>
      <c r="L63" s="401">
        <v>69</v>
      </c>
      <c r="M63" s="401">
        <v>65</v>
      </c>
      <c r="N63" s="401">
        <v>48</v>
      </c>
      <c r="O63" s="401">
        <v>49</v>
      </c>
      <c r="P63" s="401">
        <v>53</v>
      </c>
      <c r="Q63" s="401">
        <v>0</v>
      </c>
      <c r="R63" s="401">
        <v>48</v>
      </c>
      <c r="S63" s="401">
        <v>0</v>
      </c>
      <c r="T63" s="401">
        <v>0</v>
      </c>
      <c r="U63" s="401">
        <v>64</v>
      </c>
      <c r="V63" s="401">
        <v>0</v>
      </c>
      <c r="W63" s="401">
        <v>57</v>
      </c>
      <c r="X63" s="401">
        <v>35</v>
      </c>
      <c r="Y63" s="401">
        <v>67</v>
      </c>
      <c r="Z63" s="401">
        <v>0</v>
      </c>
      <c r="AA63" s="401">
        <v>18</v>
      </c>
      <c r="AB63" s="401">
        <v>17</v>
      </c>
      <c r="AC63" s="401">
        <v>42</v>
      </c>
      <c r="AD63" s="401">
        <v>64</v>
      </c>
      <c r="AE63" s="401">
        <v>23</v>
      </c>
      <c r="AF63" s="401">
        <v>25</v>
      </c>
      <c r="AG63" s="401">
        <v>34</v>
      </c>
      <c r="AH63" s="401">
        <v>60</v>
      </c>
      <c r="AI63" s="401">
        <v>0</v>
      </c>
      <c r="AJ63" s="401">
        <v>65</v>
      </c>
      <c r="AK63" s="401">
        <v>26</v>
      </c>
      <c r="AL63" s="401">
        <v>0</v>
      </c>
      <c r="AM63" s="401">
        <v>21</v>
      </c>
      <c r="AN63" s="401">
        <v>58</v>
      </c>
      <c r="AO63" s="401">
        <v>48</v>
      </c>
      <c r="AP63" s="401">
        <v>35</v>
      </c>
      <c r="AQ63" s="401">
        <v>0</v>
      </c>
      <c r="AR63" s="401">
        <v>42</v>
      </c>
      <c r="AS63" s="401">
        <v>70</v>
      </c>
      <c r="AT63" s="401">
        <v>58</v>
      </c>
      <c r="AU63" s="401">
        <v>56</v>
      </c>
      <c r="AV63" s="401">
        <v>58</v>
      </c>
      <c r="AW63" s="401">
        <v>0</v>
      </c>
      <c r="AX63" s="401">
        <v>29</v>
      </c>
      <c r="AY63" s="401">
        <v>56</v>
      </c>
      <c r="AZ63" s="401">
        <v>63</v>
      </c>
      <c r="BA63" s="401">
        <v>0</v>
      </c>
      <c r="BB63" s="401">
        <v>56</v>
      </c>
      <c r="BC63" s="401">
        <v>59</v>
      </c>
      <c r="BD63" s="401">
        <v>27</v>
      </c>
      <c r="BE63" s="401">
        <v>62</v>
      </c>
      <c r="BF63" s="401">
        <v>58</v>
      </c>
      <c r="BG63" s="401">
        <v>44</v>
      </c>
      <c r="BH63" s="401">
        <v>15</v>
      </c>
      <c r="BI63" s="401">
        <v>29</v>
      </c>
      <c r="BJ63" s="401">
        <v>37</v>
      </c>
      <c r="BK63" s="401">
        <v>13</v>
      </c>
      <c r="BL63" s="401">
        <v>0</v>
      </c>
      <c r="BM63" s="401">
        <v>52</v>
      </c>
      <c r="BN63" s="401">
        <v>0</v>
      </c>
      <c r="BO63" s="401">
        <v>0</v>
      </c>
      <c r="BP63" s="401">
        <v>59</v>
      </c>
      <c r="BQ63" s="401">
        <v>0</v>
      </c>
      <c r="BR63" s="401">
        <v>0</v>
      </c>
      <c r="BS63" s="401">
        <v>0</v>
      </c>
      <c r="BT63" s="401">
        <v>70</v>
      </c>
      <c r="BU63" s="401">
        <v>52</v>
      </c>
      <c r="BV63" s="401">
        <v>0</v>
      </c>
      <c r="BW63" s="401">
        <v>0</v>
      </c>
      <c r="BX63" s="401">
        <v>0</v>
      </c>
      <c r="BY63" s="401">
        <v>53</v>
      </c>
      <c r="BZ63" s="538">
        <v>62</v>
      </c>
      <c r="CA63" s="538">
        <v>52</v>
      </c>
      <c r="CB63" s="519">
        <v>34</v>
      </c>
      <c r="CC63" s="519">
        <v>50</v>
      </c>
      <c r="CD63" s="519">
        <v>70</v>
      </c>
      <c r="CE63" s="519">
        <v>50</v>
      </c>
      <c r="CF63" s="519">
        <v>56</v>
      </c>
      <c r="CG63" s="519">
        <v>34</v>
      </c>
      <c r="CH63" s="519">
        <v>5</v>
      </c>
      <c r="CI63" s="519">
        <v>27</v>
      </c>
      <c r="CJ63" s="519">
        <v>0</v>
      </c>
      <c r="CK63" s="519">
        <v>20</v>
      </c>
      <c r="CL63" s="519">
        <v>0</v>
      </c>
      <c r="CM63" s="519">
        <v>67</v>
      </c>
      <c r="CN63" s="519">
        <v>36</v>
      </c>
      <c r="CO63" s="519">
        <v>0</v>
      </c>
      <c r="CP63" s="519">
        <v>43</v>
      </c>
      <c r="CQ63" s="519">
        <v>19</v>
      </c>
      <c r="CR63" s="519">
        <v>42</v>
      </c>
      <c r="CS63" s="440">
        <v>39</v>
      </c>
      <c r="CT63" s="519">
        <v>70</v>
      </c>
      <c r="CU63" s="519">
        <v>13</v>
      </c>
      <c r="CV63" s="440">
        <v>54</v>
      </c>
      <c r="CW63" s="462"/>
      <c r="CX63" s="462"/>
      <c r="CY63" s="462"/>
      <c r="CZ63" s="502"/>
      <c r="DA63" s="555"/>
      <c r="DB63" s="499"/>
      <c r="DC63" s="556"/>
      <c r="DE63" s="498"/>
      <c r="DF63" s="502"/>
      <c r="DG63" s="501"/>
      <c r="DH63" s="498"/>
      <c r="EJ63" s="121"/>
      <c r="EK63" s="11"/>
      <c r="EL63" s="11"/>
      <c r="EM63" s="218"/>
      <c r="EN63" s="90"/>
      <c r="EO63" s="90"/>
    </row>
    <row r="64" spans="1:222" ht="15.75">
      <c r="A64" s="123" t="s">
        <v>2604</v>
      </c>
      <c r="D64" s="85">
        <f t="shared" si="0"/>
        <v>3571</v>
      </c>
      <c r="E64" s="401">
        <v>69</v>
      </c>
      <c r="F64" s="401">
        <v>17</v>
      </c>
      <c r="G64" s="401">
        <v>0</v>
      </c>
      <c r="H64" s="401">
        <v>40</v>
      </c>
      <c r="I64" s="401">
        <v>0</v>
      </c>
      <c r="J64" s="401">
        <v>0</v>
      </c>
      <c r="K64" s="401">
        <v>34</v>
      </c>
      <c r="L64" s="401">
        <v>46</v>
      </c>
      <c r="M64" s="401">
        <v>50</v>
      </c>
      <c r="N64" s="401">
        <v>55</v>
      </c>
      <c r="O64" s="401">
        <v>38</v>
      </c>
      <c r="P64" s="401">
        <v>0</v>
      </c>
      <c r="Q64" s="401">
        <v>0</v>
      </c>
      <c r="R64" s="401">
        <v>25</v>
      </c>
      <c r="S64" s="401">
        <v>53</v>
      </c>
      <c r="T64" s="401">
        <v>0</v>
      </c>
      <c r="U64" s="401">
        <v>0</v>
      </c>
      <c r="V64" s="401">
        <v>0</v>
      </c>
      <c r="W64" s="401">
        <v>68</v>
      </c>
      <c r="X64" s="401">
        <v>15</v>
      </c>
      <c r="Y64" s="401">
        <v>48</v>
      </c>
      <c r="Z64" s="401">
        <v>66</v>
      </c>
      <c r="AA64" s="401">
        <v>13</v>
      </c>
      <c r="AB64" s="401">
        <v>68</v>
      </c>
      <c r="AC64" s="401">
        <v>39</v>
      </c>
      <c r="AD64" s="401">
        <v>1</v>
      </c>
      <c r="AE64" s="401">
        <v>46</v>
      </c>
      <c r="AF64" s="401">
        <v>49</v>
      </c>
      <c r="AG64" s="401">
        <v>43</v>
      </c>
      <c r="AH64" s="401">
        <v>59</v>
      </c>
      <c r="AI64" s="401">
        <v>68</v>
      </c>
      <c r="AJ64" s="401">
        <v>65</v>
      </c>
      <c r="AK64" s="401">
        <v>64</v>
      </c>
      <c r="AL64" s="401">
        <v>62</v>
      </c>
      <c r="AM64" s="401">
        <v>14</v>
      </c>
      <c r="AN64" s="401">
        <v>48</v>
      </c>
      <c r="AO64" s="401">
        <v>40</v>
      </c>
      <c r="AP64" s="401">
        <v>44</v>
      </c>
      <c r="AQ64" s="401">
        <v>43</v>
      </c>
      <c r="AR64" s="401">
        <v>55</v>
      </c>
      <c r="AS64" s="401">
        <v>0</v>
      </c>
      <c r="AT64" s="401">
        <v>65</v>
      </c>
      <c r="AU64" s="401">
        <v>61</v>
      </c>
      <c r="AV64" s="401">
        <v>55</v>
      </c>
      <c r="AW64" s="401">
        <v>34</v>
      </c>
      <c r="AX64" s="401">
        <v>22</v>
      </c>
      <c r="AY64" s="401">
        <v>37</v>
      </c>
      <c r="AZ64" s="401">
        <v>57</v>
      </c>
      <c r="BA64" s="401">
        <v>66</v>
      </c>
      <c r="BB64" s="401">
        <v>68</v>
      </c>
      <c r="BC64" s="401">
        <v>24</v>
      </c>
      <c r="BD64" s="401">
        <v>62</v>
      </c>
      <c r="BE64" s="401">
        <v>66</v>
      </c>
      <c r="BF64" s="401">
        <v>50</v>
      </c>
      <c r="BG64" s="401">
        <v>0</v>
      </c>
      <c r="BH64" s="401">
        <v>66</v>
      </c>
      <c r="BI64" s="401">
        <v>21</v>
      </c>
      <c r="BJ64" s="401">
        <v>56</v>
      </c>
      <c r="BK64" s="401">
        <v>51</v>
      </c>
      <c r="BL64" s="401">
        <v>63</v>
      </c>
      <c r="BM64" s="401">
        <v>55</v>
      </c>
      <c r="BN64" s="401">
        <v>66</v>
      </c>
      <c r="BO64" s="401">
        <v>0</v>
      </c>
      <c r="BP64" s="401">
        <v>28</v>
      </c>
      <c r="BQ64" s="401">
        <v>0</v>
      </c>
      <c r="BR64" s="401">
        <v>0</v>
      </c>
      <c r="BS64" s="401">
        <v>0</v>
      </c>
      <c r="BT64" s="401">
        <v>42</v>
      </c>
      <c r="BU64" s="401">
        <v>39</v>
      </c>
      <c r="BV64" s="401">
        <v>0</v>
      </c>
      <c r="BW64" s="401">
        <v>63</v>
      </c>
      <c r="BX64" s="401">
        <v>54</v>
      </c>
      <c r="BY64" s="401">
        <v>0</v>
      </c>
      <c r="BZ64" s="538">
        <v>0</v>
      </c>
      <c r="CA64" s="538">
        <v>45</v>
      </c>
      <c r="CB64" s="519">
        <v>10</v>
      </c>
      <c r="CC64" s="519">
        <v>0</v>
      </c>
      <c r="CD64" s="519">
        <v>31</v>
      </c>
      <c r="CE64" s="519">
        <v>34</v>
      </c>
      <c r="CF64" s="519">
        <v>48</v>
      </c>
      <c r="CG64" s="519">
        <v>27</v>
      </c>
      <c r="CH64" s="519">
        <v>24</v>
      </c>
      <c r="CI64" s="519">
        <v>24</v>
      </c>
      <c r="CJ64" s="519">
        <v>44</v>
      </c>
      <c r="CK64" s="519">
        <v>59</v>
      </c>
      <c r="CL64" s="519">
        <v>0</v>
      </c>
      <c r="CM64" s="519">
        <v>68</v>
      </c>
      <c r="CN64" s="519">
        <v>50</v>
      </c>
      <c r="CO64" s="519">
        <v>52</v>
      </c>
      <c r="CP64" s="519">
        <v>45</v>
      </c>
      <c r="CQ64" s="519">
        <v>65</v>
      </c>
      <c r="CR64" s="519">
        <v>69</v>
      </c>
      <c r="CS64" s="440">
        <v>44</v>
      </c>
      <c r="CT64" s="519">
        <v>43</v>
      </c>
      <c r="CU64" s="519">
        <v>62</v>
      </c>
      <c r="CV64" s="440">
        <v>11</v>
      </c>
      <c r="CW64" s="507"/>
      <c r="CX64" s="507"/>
      <c r="CY64" s="507"/>
      <c r="CZ64" s="513"/>
      <c r="DA64" s="513"/>
      <c r="DB64" s="511"/>
      <c r="DC64" s="556"/>
      <c r="DE64" s="498"/>
      <c r="DF64" s="502"/>
      <c r="DG64" s="501"/>
      <c r="DH64" s="498"/>
      <c r="EJ64" s="121"/>
      <c r="EK64" s="11"/>
      <c r="EL64" s="11"/>
      <c r="EM64" s="218"/>
      <c r="EN64" s="89"/>
      <c r="EO64" s="89"/>
    </row>
    <row r="65" spans="1:145" ht="15.75">
      <c r="A65" s="123" t="s">
        <v>35</v>
      </c>
      <c r="D65" s="85">
        <f t="shared" si="0"/>
        <v>2369</v>
      </c>
      <c r="E65" s="401">
        <v>0</v>
      </c>
      <c r="F65" s="401">
        <v>72</v>
      </c>
      <c r="G65" s="401">
        <v>18</v>
      </c>
      <c r="H65" s="401">
        <v>0</v>
      </c>
      <c r="I65" s="401">
        <v>0</v>
      </c>
      <c r="J65" s="401">
        <v>55</v>
      </c>
      <c r="K65" s="401">
        <v>71</v>
      </c>
      <c r="L65" s="401">
        <v>0</v>
      </c>
      <c r="M65" s="401">
        <v>0</v>
      </c>
      <c r="N65" s="401">
        <v>16</v>
      </c>
      <c r="O65" s="401">
        <v>0</v>
      </c>
      <c r="P65" s="401">
        <v>38</v>
      </c>
      <c r="Q65" s="401">
        <v>46</v>
      </c>
      <c r="R65" s="401">
        <v>29</v>
      </c>
      <c r="S65" s="401">
        <v>0</v>
      </c>
      <c r="T65" s="401">
        <v>0</v>
      </c>
      <c r="U65" s="401">
        <v>48</v>
      </c>
      <c r="V65" s="401">
        <v>56</v>
      </c>
      <c r="W65" s="401">
        <v>38</v>
      </c>
      <c r="X65" s="401">
        <v>15</v>
      </c>
      <c r="Y65" s="401">
        <v>43</v>
      </c>
      <c r="Z65" s="401">
        <v>55</v>
      </c>
      <c r="AA65" s="401">
        <v>19</v>
      </c>
      <c r="AB65" s="401">
        <v>26</v>
      </c>
      <c r="AC65" s="401">
        <v>4</v>
      </c>
      <c r="AD65" s="401">
        <v>56</v>
      </c>
      <c r="AE65" s="401">
        <v>52</v>
      </c>
      <c r="AF65" s="401">
        <v>0</v>
      </c>
      <c r="AG65" s="401">
        <v>53</v>
      </c>
      <c r="AH65" s="401">
        <v>31</v>
      </c>
      <c r="AI65" s="401">
        <v>0</v>
      </c>
      <c r="AJ65" s="401">
        <v>0</v>
      </c>
      <c r="AK65" s="401">
        <v>0</v>
      </c>
      <c r="AL65" s="401">
        <v>0</v>
      </c>
      <c r="AM65" s="401">
        <v>9</v>
      </c>
      <c r="AN65" s="401">
        <v>0</v>
      </c>
      <c r="AO65" s="401">
        <v>1</v>
      </c>
      <c r="AP65" s="401">
        <v>48</v>
      </c>
      <c r="AQ65" s="401">
        <v>0</v>
      </c>
      <c r="AR65" s="401">
        <v>21</v>
      </c>
      <c r="AS65" s="401">
        <v>55</v>
      </c>
      <c r="AT65" s="401">
        <v>15</v>
      </c>
      <c r="AU65" s="401">
        <v>34</v>
      </c>
      <c r="AV65" s="401">
        <v>25</v>
      </c>
      <c r="AW65" s="401">
        <v>0</v>
      </c>
      <c r="AX65" s="401">
        <v>52</v>
      </c>
      <c r="AY65" s="401">
        <v>9</v>
      </c>
      <c r="AZ65" s="401">
        <v>62</v>
      </c>
      <c r="BA65" s="401">
        <v>45</v>
      </c>
      <c r="BB65" s="401">
        <v>44</v>
      </c>
      <c r="BC65" s="401">
        <v>6</v>
      </c>
      <c r="BD65" s="401">
        <v>48</v>
      </c>
      <c r="BE65" s="401">
        <v>46</v>
      </c>
      <c r="BF65" s="401">
        <v>52</v>
      </c>
      <c r="BG65" s="401">
        <v>0</v>
      </c>
      <c r="BH65" s="401">
        <v>14</v>
      </c>
      <c r="BI65" s="401">
        <v>0</v>
      </c>
      <c r="BJ65" s="401">
        <v>0</v>
      </c>
      <c r="BK65" s="401">
        <v>61</v>
      </c>
      <c r="BL65" s="401">
        <v>0</v>
      </c>
      <c r="BM65" s="401">
        <v>0</v>
      </c>
      <c r="BN65" s="401">
        <v>43</v>
      </c>
      <c r="BO65" s="401">
        <v>0</v>
      </c>
      <c r="BP65" s="401">
        <v>39</v>
      </c>
      <c r="BQ65" s="401">
        <v>0</v>
      </c>
      <c r="BR65" s="401">
        <v>0</v>
      </c>
      <c r="BS65" s="401">
        <v>68</v>
      </c>
      <c r="BT65" s="401">
        <v>44</v>
      </c>
      <c r="BU65" s="401">
        <v>0</v>
      </c>
      <c r="BV65" s="401">
        <v>0</v>
      </c>
      <c r="BW65" s="401">
        <v>49</v>
      </c>
      <c r="BX65" s="401">
        <v>0</v>
      </c>
      <c r="BY65" s="401">
        <v>0</v>
      </c>
      <c r="BZ65" s="538">
        <v>0</v>
      </c>
      <c r="CA65" s="538">
        <v>22</v>
      </c>
      <c r="CB65" s="519">
        <v>19</v>
      </c>
      <c r="CC65" s="519">
        <v>0</v>
      </c>
      <c r="CD65" s="519">
        <v>1</v>
      </c>
      <c r="CE65" s="519">
        <v>0</v>
      </c>
      <c r="CF65" s="519">
        <v>13</v>
      </c>
      <c r="CG65" s="519">
        <v>48</v>
      </c>
      <c r="CH65" s="519">
        <v>61</v>
      </c>
      <c r="CI65" s="519">
        <v>42</v>
      </c>
      <c r="CJ65" s="519">
        <v>0</v>
      </c>
      <c r="CK65" s="519">
        <v>60</v>
      </c>
      <c r="CL65" s="519">
        <v>0</v>
      </c>
      <c r="CM65" s="519">
        <v>0</v>
      </c>
      <c r="CN65" s="519">
        <v>65</v>
      </c>
      <c r="CO65" s="519">
        <v>0</v>
      </c>
      <c r="CP65" s="519">
        <v>25</v>
      </c>
      <c r="CQ65" s="519">
        <v>71</v>
      </c>
      <c r="CR65" s="519">
        <v>59</v>
      </c>
      <c r="CS65" s="440">
        <v>43</v>
      </c>
      <c r="CT65" s="519">
        <v>33</v>
      </c>
      <c r="CU65" s="519">
        <v>55</v>
      </c>
      <c r="CV65" s="440">
        <v>21</v>
      </c>
      <c r="CW65" s="462"/>
      <c r="CX65" s="462"/>
      <c r="CY65" s="462"/>
      <c r="CZ65" s="502"/>
      <c r="DA65" s="555"/>
      <c r="DB65" s="499"/>
      <c r="DC65" s="556"/>
      <c r="DE65" s="498"/>
      <c r="DF65" s="502"/>
      <c r="DG65" s="501"/>
      <c r="DH65" s="498"/>
      <c r="EJ65" s="121"/>
      <c r="EK65" s="11"/>
      <c r="EL65" s="11"/>
      <c r="EM65" s="218"/>
      <c r="EN65" s="28"/>
      <c r="EO65" s="28"/>
    </row>
    <row r="66" spans="1:145" ht="15.75">
      <c r="A66" s="123" t="s">
        <v>37</v>
      </c>
      <c r="D66" s="85">
        <f t="shared" si="0"/>
        <v>3044</v>
      </c>
      <c r="E66" s="401">
        <v>69</v>
      </c>
      <c r="F66" s="401">
        <v>9</v>
      </c>
      <c r="G66" s="401">
        <v>18</v>
      </c>
      <c r="H66" s="401">
        <v>45</v>
      </c>
      <c r="I66" s="401">
        <v>0</v>
      </c>
      <c r="J66" s="401">
        <v>41</v>
      </c>
      <c r="K66" s="401">
        <v>18</v>
      </c>
      <c r="L66" s="401">
        <v>54</v>
      </c>
      <c r="M66" s="401">
        <v>47</v>
      </c>
      <c r="N66" s="401">
        <v>24</v>
      </c>
      <c r="O66" s="401">
        <v>36</v>
      </c>
      <c r="P66" s="401">
        <v>68</v>
      </c>
      <c r="Q66" s="401">
        <v>19</v>
      </c>
      <c r="R66" s="401">
        <v>15</v>
      </c>
      <c r="S66" s="401">
        <v>0</v>
      </c>
      <c r="T66" s="401">
        <v>0</v>
      </c>
      <c r="U66" s="401">
        <v>61</v>
      </c>
      <c r="V66" s="401">
        <v>0</v>
      </c>
      <c r="W66" s="401">
        <v>51</v>
      </c>
      <c r="X66" s="401">
        <v>27</v>
      </c>
      <c r="Y66" s="401">
        <v>69</v>
      </c>
      <c r="Z66" s="401">
        <v>0</v>
      </c>
      <c r="AA66" s="401">
        <v>46</v>
      </c>
      <c r="AB66" s="401">
        <v>72</v>
      </c>
      <c r="AC66" s="401">
        <v>44</v>
      </c>
      <c r="AD66" s="401">
        <v>49</v>
      </c>
      <c r="AE66" s="401">
        <v>55</v>
      </c>
      <c r="AF66" s="401">
        <v>47</v>
      </c>
      <c r="AG66" s="401">
        <v>47</v>
      </c>
      <c r="AH66" s="401">
        <v>49</v>
      </c>
      <c r="AI66" s="401">
        <v>0</v>
      </c>
      <c r="AJ66" s="401">
        <v>0</v>
      </c>
      <c r="AK66" s="401">
        <v>49</v>
      </c>
      <c r="AL66" s="401">
        <v>62</v>
      </c>
      <c r="AM66" s="401">
        <v>11</v>
      </c>
      <c r="AN66" s="401">
        <v>58</v>
      </c>
      <c r="AO66" s="401">
        <v>60</v>
      </c>
      <c r="AP66" s="401">
        <v>19</v>
      </c>
      <c r="AQ66" s="401">
        <v>56</v>
      </c>
      <c r="AR66" s="401">
        <v>68</v>
      </c>
      <c r="AS66" s="401">
        <v>39</v>
      </c>
      <c r="AT66" s="401">
        <v>6</v>
      </c>
      <c r="AU66" s="401">
        <v>60</v>
      </c>
      <c r="AV66" s="401">
        <v>20</v>
      </c>
      <c r="AW66" s="401">
        <v>72</v>
      </c>
      <c r="AX66" s="401">
        <v>33</v>
      </c>
      <c r="AY66" s="401">
        <v>45</v>
      </c>
      <c r="AZ66" s="401">
        <v>61</v>
      </c>
      <c r="BA66" s="401">
        <v>0</v>
      </c>
      <c r="BB66" s="401">
        <v>67</v>
      </c>
      <c r="BC66" s="401">
        <v>50</v>
      </c>
      <c r="BD66" s="401">
        <v>5</v>
      </c>
      <c r="BE66" s="401">
        <v>65</v>
      </c>
      <c r="BF66" s="401">
        <v>0</v>
      </c>
      <c r="BG66" s="401">
        <v>0</v>
      </c>
      <c r="BH66" s="401">
        <v>60</v>
      </c>
      <c r="BI66" s="401">
        <v>0</v>
      </c>
      <c r="BJ66" s="401">
        <v>0</v>
      </c>
      <c r="BK66" s="401">
        <v>70</v>
      </c>
      <c r="BL66" s="401">
        <v>0</v>
      </c>
      <c r="BM66" s="401">
        <v>18</v>
      </c>
      <c r="BN66" s="401">
        <v>0</v>
      </c>
      <c r="BO66" s="401">
        <v>0</v>
      </c>
      <c r="BP66" s="401">
        <v>66</v>
      </c>
      <c r="BQ66" s="401">
        <v>0</v>
      </c>
      <c r="BR66" s="401">
        <v>0</v>
      </c>
      <c r="BS66" s="401">
        <v>0</v>
      </c>
      <c r="BT66" s="401">
        <v>59</v>
      </c>
      <c r="BU66" s="401">
        <v>40</v>
      </c>
      <c r="BV66" s="401">
        <v>0</v>
      </c>
      <c r="BW66" s="401">
        <v>64</v>
      </c>
      <c r="BX66" s="401">
        <v>0</v>
      </c>
      <c r="BY66" s="401">
        <v>0</v>
      </c>
      <c r="BZ66" s="538">
        <v>40</v>
      </c>
      <c r="CA66" s="538">
        <v>0</v>
      </c>
      <c r="CB66" s="519">
        <v>21</v>
      </c>
      <c r="CC66" s="519">
        <v>0</v>
      </c>
      <c r="CD66" s="519">
        <v>19</v>
      </c>
      <c r="CE66" s="519">
        <v>0</v>
      </c>
      <c r="CF66" s="519">
        <v>36</v>
      </c>
      <c r="CG66" s="519">
        <v>53</v>
      </c>
      <c r="CH66" s="519">
        <v>40</v>
      </c>
      <c r="CI66" s="519">
        <v>43</v>
      </c>
      <c r="CJ66" s="519">
        <v>0</v>
      </c>
      <c r="CK66" s="519">
        <v>68</v>
      </c>
      <c r="CL66" s="519">
        <v>0</v>
      </c>
      <c r="CM66" s="519">
        <v>69</v>
      </c>
      <c r="CN66" s="519">
        <v>57</v>
      </c>
      <c r="CO66" s="519">
        <v>0</v>
      </c>
      <c r="CP66" s="519">
        <v>16</v>
      </c>
      <c r="CQ66" s="519">
        <v>55</v>
      </c>
      <c r="CR66" s="519">
        <v>28</v>
      </c>
      <c r="CS66" s="440">
        <v>15</v>
      </c>
      <c r="CT66" s="519">
        <v>9</v>
      </c>
      <c r="CU66" s="519">
        <v>61</v>
      </c>
      <c r="CV66" s="440">
        <v>51</v>
      </c>
      <c r="CW66" s="462"/>
      <c r="CX66" s="462"/>
      <c r="CY66" s="462"/>
      <c r="CZ66" s="502"/>
      <c r="DA66" s="555"/>
      <c r="DB66" s="499"/>
      <c r="DC66" s="556"/>
      <c r="DE66" s="498"/>
      <c r="DF66" s="502"/>
      <c r="DG66" s="501"/>
      <c r="DH66" s="498"/>
      <c r="EJ66" s="121"/>
      <c r="EK66" s="28"/>
      <c r="EL66" s="28"/>
      <c r="EM66" s="28"/>
      <c r="EN66" s="28"/>
      <c r="EO66" s="28"/>
    </row>
    <row r="67" spans="1:145" ht="15.75">
      <c r="A67" s="123" t="s">
        <v>144</v>
      </c>
      <c r="D67" s="85">
        <f t="shared" si="0"/>
        <v>3156</v>
      </c>
      <c r="E67" s="401">
        <v>0</v>
      </c>
      <c r="F67" s="401">
        <v>16</v>
      </c>
      <c r="G67" s="401">
        <v>21</v>
      </c>
      <c r="H67" s="401">
        <v>27</v>
      </c>
      <c r="I67" s="401">
        <v>29</v>
      </c>
      <c r="J67" s="401">
        <v>68</v>
      </c>
      <c r="K67" s="401">
        <v>9</v>
      </c>
      <c r="L67" s="401">
        <v>29</v>
      </c>
      <c r="M67" s="401">
        <v>0</v>
      </c>
      <c r="N67" s="401">
        <v>21</v>
      </c>
      <c r="O67" s="401">
        <v>32</v>
      </c>
      <c r="P67" s="401">
        <v>56</v>
      </c>
      <c r="Q67" s="401">
        <v>33</v>
      </c>
      <c r="R67" s="401">
        <v>1</v>
      </c>
      <c r="S67" s="401">
        <v>68</v>
      </c>
      <c r="T67" s="401">
        <v>0</v>
      </c>
      <c r="U67" s="401">
        <v>0</v>
      </c>
      <c r="V67" s="401">
        <v>65</v>
      </c>
      <c r="W67" s="401">
        <v>0</v>
      </c>
      <c r="X67" s="401">
        <v>67</v>
      </c>
      <c r="Y67" s="401">
        <v>52</v>
      </c>
      <c r="Z67" s="401">
        <v>0</v>
      </c>
      <c r="AA67" s="401">
        <v>66</v>
      </c>
      <c r="AB67" s="401">
        <v>35</v>
      </c>
      <c r="AC67" s="401">
        <v>8</v>
      </c>
      <c r="AD67" s="401">
        <v>13</v>
      </c>
      <c r="AE67" s="401">
        <v>44</v>
      </c>
      <c r="AF67" s="401">
        <v>39</v>
      </c>
      <c r="AG67" s="401">
        <v>35</v>
      </c>
      <c r="AH67" s="401">
        <v>13</v>
      </c>
      <c r="AI67" s="401">
        <v>72</v>
      </c>
      <c r="AJ67" s="401">
        <v>0</v>
      </c>
      <c r="AK67" s="401">
        <v>0</v>
      </c>
      <c r="AL67" s="401">
        <v>0</v>
      </c>
      <c r="AM67" s="401">
        <v>72</v>
      </c>
      <c r="AN67" s="401">
        <v>0</v>
      </c>
      <c r="AO67" s="401">
        <v>3</v>
      </c>
      <c r="AP67" s="401">
        <v>67</v>
      </c>
      <c r="AQ67" s="401">
        <v>53</v>
      </c>
      <c r="AR67" s="401">
        <v>31</v>
      </c>
      <c r="AS67" s="401">
        <v>53</v>
      </c>
      <c r="AT67" s="401">
        <v>54</v>
      </c>
      <c r="AU67" s="401">
        <v>42</v>
      </c>
      <c r="AV67" s="401">
        <v>68</v>
      </c>
      <c r="AW67" s="401">
        <v>37</v>
      </c>
      <c r="AX67" s="401">
        <v>67</v>
      </c>
      <c r="AY67" s="401">
        <v>7</v>
      </c>
      <c r="AZ67" s="401">
        <v>27</v>
      </c>
      <c r="BA67" s="401">
        <v>65</v>
      </c>
      <c r="BB67" s="401">
        <v>37</v>
      </c>
      <c r="BC67" s="401">
        <v>55</v>
      </c>
      <c r="BD67" s="401">
        <v>36</v>
      </c>
      <c r="BE67" s="401">
        <v>53</v>
      </c>
      <c r="BF67" s="401">
        <v>64</v>
      </c>
      <c r="BG67" s="401">
        <v>60</v>
      </c>
      <c r="BH67" s="401">
        <v>22</v>
      </c>
      <c r="BI67" s="401">
        <v>67</v>
      </c>
      <c r="BJ67" s="401">
        <v>0</v>
      </c>
      <c r="BK67" s="401">
        <v>57</v>
      </c>
      <c r="BL67" s="401">
        <v>0</v>
      </c>
      <c r="BM67" s="401">
        <v>22</v>
      </c>
      <c r="BN67" s="401">
        <v>0</v>
      </c>
      <c r="BO67" s="401">
        <v>72</v>
      </c>
      <c r="BP67" s="401">
        <v>31</v>
      </c>
      <c r="BQ67" s="401">
        <v>72</v>
      </c>
      <c r="BR67" s="401">
        <v>70</v>
      </c>
      <c r="BS67" s="401">
        <v>69</v>
      </c>
      <c r="BT67" s="401">
        <v>15</v>
      </c>
      <c r="BU67" s="401">
        <v>59</v>
      </c>
      <c r="BV67" s="401">
        <v>0</v>
      </c>
      <c r="BW67" s="401">
        <v>0</v>
      </c>
      <c r="BX67" s="401">
        <v>0</v>
      </c>
      <c r="BY67" s="401">
        <v>0</v>
      </c>
      <c r="BZ67" s="538">
        <v>61</v>
      </c>
      <c r="CA67" s="538">
        <v>57</v>
      </c>
      <c r="CB67" s="519">
        <v>24</v>
      </c>
      <c r="CC67" s="519">
        <v>0</v>
      </c>
      <c r="CD67" s="519">
        <v>60</v>
      </c>
      <c r="CE67" s="519">
        <v>0</v>
      </c>
      <c r="CF67" s="519">
        <v>66</v>
      </c>
      <c r="CG67" s="519">
        <v>10</v>
      </c>
      <c r="CH67" s="519">
        <v>34</v>
      </c>
      <c r="CI67" s="519">
        <v>29</v>
      </c>
      <c r="CJ67" s="519">
        <v>0</v>
      </c>
      <c r="CK67" s="519">
        <v>44</v>
      </c>
      <c r="CL67" s="519">
        <v>0</v>
      </c>
      <c r="CM67" s="519">
        <v>26</v>
      </c>
      <c r="CN67" s="519">
        <v>18</v>
      </c>
      <c r="CO67" s="519">
        <v>0</v>
      </c>
      <c r="CP67" s="519">
        <v>35</v>
      </c>
      <c r="CQ67" s="519">
        <v>48</v>
      </c>
      <c r="CR67" s="519">
        <v>21</v>
      </c>
      <c r="CS67" s="440">
        <v>29</v>
      </c>
      <c r="CT67" s="519">
        <v>68</v>
      </c>
      <c r="CU67" s="519">
        <v>56</v>
      </c>
      <c r="CV67" s="440">
        <v>44</v>
      </c>
      <c r="CW67" s="557"/>
      <c r="CX67" s="557"/>
      <c r="CY67" s="557"/>
      <c r="CZ67" s="502"/>
      <c r="DA67" s="555"/>
      <c r="DB67" s="499"/>
      <c r="DC67" s="556"/>
      <c r="DE67" s="498"/>
      <c r="DF67" s="502"/>
      <c r="DG67" s="501"/>
      <c r="DH67" s="498"/>
      <c r="EJ67" s="121"/>
      <c r="EK67" s="28"/>
      <c r="EL67" s="28"/>
      <c r="EM67" s="28"/>
      <c r="EN67" s="28"/>
      <c r="EO67" s="28"/>
    </row>
    <row r="68" spans="1:145" ht="15.75">
      <c r="A68" s="123" t="s">
        <v>2570</v>
      </c>
      <c r="D68" s="85">
        <f t="shared" ref="D68:D74" si="1">SUM(E68:HR68)</f>
        <v>3616</v>
      </c>
      <c r="E68" s="401">
        <v>0</v>
      </c>
      <c r="F68" s="401">
        <v>45</v>
      </c>
      <c r="G68" s="401">
        <v>26</v>
      </c>
      <c r="H68" s="401">
        <v>69</v>
      </c>
      <c r="I68" s="401">
        <v>0</v>
      </c>
      <c r="J68" s="401">
        <v>41</v>
      </c>
      <c r="K68" s="401">
        <v>54</v>
      </c>
      <c r="L68" s="401">
        <v>71</v>
      </c>
      <c r="M68" s="401">
        <v>40</v>
      </c>
      <c r="N68" s="401">
        <v>43</v>
      </c>
      <c r="O68" s="401">
        <v>49</v>
      </c>
      <c r="P68" s="401">
        <v>61</v>
      </c>
      <c r="Q68" s="401">
        <v>57</v>
      </c>
      <c r="R68" s="401">
        <v>38</v>
      </c>
      <c r="S68" s="401">
        <v>59</v>
      </c>
      <c r="T68" s="401">
        <v>0</v>
      </c>
      <c r="U68" s="401">
        <v>61</v>
      </c>
      <c r="V68" s="401">
        <v>0</v>
      </c>
      <c r="W68" s="401">
        <v>49</v>
      </c>
      <c r="X68" s="401">
        <v>57</v>
      </c>
      <c r="Y68" s="401">
        <v>15</v>
      </c>
      <c r="Z68" s="401">
        <v>67</v>
      </c>
      <c r="AA68" s="401">
        <v>33</v>
      </c>
      <c r="AB68" s="401">
        <v>0</v>
      </c>
      <c r="AC68" s="401">
        <v>70</v>
      </c>
      <c r="AD68" s="401">
        <v>21</v>
      </c>
      <c r="AE68" s="401">
        <v>58</v>
      </c>
      <c r="AF68" s="401">
        <v>0</v>
      </c>
      <c r="AG68" s="401">
        <v>37</v>
      </c>
      <c r="AH68" s="401">
        <v>47</v>
      </c>
      <c r="AI68" s="401">
        <v>0</v>
      </c>
      <c r="AJ68" s="401">
        <v>0</v>
      </c>
      <c r="AK68" s="401">
        <v>49</v>
      </c>
      <c r="AL68" s="401">
        <v>0</v>
      </c>
      <c r="AM68" s="401">
        <v>66</v>
      </c>
      <c r="AN68" s="401">
        <v>58</v>
      </c>
      <c r="AO68" s="401">
        <v>21</v>
      </c>
      <c r="AP68" s="401">
        <v>60</v>
      </c>
      <c r="AQ68" s="401">
        <v>53</v>
      </c>
      <c r="AR68" s="401">
        <v>27</v>
      </c>
      <c r="AS68" s="401">
        <v>63</v>
      </c>
      <c r="AT68" s="401">
        <v>69</v>
      </c>
      <c r="AU68" s="401">
        <v>12</v>
      </c>
      <c r="AV68" s="401">
        <v>72</v>
      </c>
      <c r="AW68" s="401">
        <v>50</v>
      </c>
      <c r="AX68" s="401">
        <v>14</v>
      </c>
      <c r="AY68" s="401">
        <v>59</v>
      </c>
      <c r="AZ68" s="401">
        <v>41</v>
      </c>
      <c r="BA68" s="401">
        <v>0</v>
      </c>
      <c r="BB68" s="401">
        <v>28</v>
      </c>
      <c r="BC68" s="401">
        <v>64</v>
      </c>
      <c r="BD68" s="401">
        <v>56</v>
      </c>
      <c r="BE68" s="401">
        <v>34</v>
      </c>
      <c r="BF68" s="401">
        <v>34</v>
      </c>
      <c r="BG68" s="401">
        <v>42</v>
      </c>
      <c r="BH68" s="401">
        <v>68</v>
      </c>
      <c r="BI68" s="401">
        <v>69</v>
      </c>
      <c r="BJ68" s="401">
        <v>57</v>
      </c>
      <c r="BK68" s="401">
        <v>52</v>
      </c>
      <c r="BL68" s="401">
        <v>0</v>
      </c>
      <c r="BM68" s="401">
        <v>56</v>
      </c>
      <c r="BN68" s="401">
        <v>62</v>
      </c>
      <c r="BO68" s="401">
        <v>0</v>
      </c>
      <c r="BP68" s="401">
        <v>62</v>
      </c>
      <c r="BQ68" s="401">
        <v>0</v>
      </c>
      <c r="BR68" s="401">
        <v>0</v>
      </c>
      <c r="BS68" s="401">
        <v>0</v>
      </c>
      <c r="BT68" s="401">
        <v>47</v>
      </c>
      <c r="BU68" s="401">
        <v>0</v>
      </c>
      <c r="BV68" s="401">
        <v>0</v>
      </c>
      <c r="BW68" s="401">
        <v>0</v>
      </c>
      <c r="BX68" s="401">
        <v>0</v>
      </c>
      <c r="BY68" s="401">
        <v>53</v>
      </c>
      <c r="BZ68" s="538">
        <v>46</v>
      </c>
      <c r="CA68" s="538">
        <v>62</v>
      </c>
      <c r="CB68" s="519">
        <v>33</v>
      </c>
      <c r="CC68" s="519">
        <v>50</v>
      </c>
      <c r="CD68" s="519">
        <v>45</v>
      </c>
      <c r="CE68" s="519">
        <v>61</v>
      </c>
      <c r="CF68" s="519">
        <v>63</v>
      </c>
      <c r="CG68" s="519">
        <v>13</v>
      </c>
      <c r="CH68" s="519">
        <v>63</v>
      </c>
      <c r="CI68" s="519">
        <v>33</v>
      </c>
      <c r="CJ68" s="519">
        <v>66</v>
      </c>
      <c r="CK68" s="519">
        <v>33</v>
      </c>
      <c r="CL68" s="519">
        <v>0</v>
      </c>
      <c r="CM68" s="519">
        <v>31</v>
      </c>
      <c r="CN68" s="519">
        <v>67</v>
      </c>
      <c r="CO68" s="519">
        <v>0</v>
      </c>
      <c r="CP68" s="519">
        <v>44</v>
      </c>
      <c r="CQ68" s="519">
        <v>63</v>
      </c>
      <c r="CR68" s="519">
        <v>51</v>
      </c>
      <c r="CS68" s="440">
        <v>29</v>
      </c>
      <c r="CT68" s="519">
        <v>53</v>
      </c>
      <c r="CU68" s="519">
        <v>38</v>
      </c>
      <c r="CV68" s="440">
        <v>6</v>
      </c>
      <c r="CW68" s="507"/>
      <c r="CX68" s="507"/>
      <c r="CY68" s="507"/>
      <c r="CZ68" s="513"/>
      <c r="DA68" s="513"/>
      <c r="DB68" s="511"/>
      <c r="DC68" s="556"/>
      <c r="DE68" s="498"/>
      <c r="DF68" s="502"/>
      <c r="DG68" s="501"/>
      <c r="DH68" s="498"/>
      <c r="EJ68" s="121"/>
      <c r="EK68" s="11"/>
      <c r="EL68" s="11"/>
      <c r="EM68" s="218"/>
      <c r="EN68" s="28"/>
      <c r="EO68" s="28"/>
    </row>
    <row r="69" spans="1:145" ht="15.75">
      <c r="A69" s="123" t="s">
        <v>39</v>
      </c>
      <c r="D69" s="85">
        <f t="shared" si="1"/>
        <v>2954</v>
      </c>
      <c r="E69" s="401">
        <v>0</v>
      </c>
      <c r="F69" s="401">
        <v>70</v>
      </c>
      <c r="G69" s="401">
        <v>42</v>
      </c>
      <c r="H69" s="401">
        <v>71</v>
      </c>
      <c r="I69" s="401">
        <v>46</v>
      </c>
      <c r="J69" s="401">
        <v>61</v>
      </c>
      <c r="K69" s="401">
        <v>64</v>
      </c>
      <c r="L69" s="401">
        <v>67</v>
      </c>
      <c r="M69" s="401">
        <v>0</v>
      </c>
      <c r="N69" s="401">
        <v>14</v>
      </c>
      <c r="O69" s="401">
        <v>0</v>
      </c>
      <c r="P69" s="401">
        <v>0</v>
      </c>
      <c r="Q69" s="401">
        <v>15</v>
      </c>
      <c r="R69" s="401">
        <v>12</v>
      </c>
      <c r="S69" s="401">
        <v>0</v>
      </c>
      <c r="T69" s="401">
        <v>0</v>
      </c>
      <c r="U69" s="401">
        <v>71</v>
      </c>
      <c r="V69" s="401">
        <v>0</v>
      </c>
      <c r="W69" s="401">
        <v>37</v>
      </c>
      <c r="X69" s="401">
        <v>22</v>
      </c>
      <c r="Y69" s="401">
        <v>26</v>
      </c>
      <c r="Z69" s="401">
        <v>70</v>
      </c>
      <c r="AA69" s="401">
        <v>52</v>
      </c>
      <c r="AB69" s="401">
        <v>67</v>
      </c>
      <c r="AC69" s="401">
        <v>10</v>
      </c>
      <c r="AD69" s="401">
        <v>16</v>
      </c>
      <c r="AE69" s="401">
        <v>0</v>
      </c>
      <c r="AF69" s="401">
        <v>66</v>
      </c>
      <c r="AG69" s="401">
        <v>46</v>
      </c>
      <c r="AH69" s="401">
        <v>27</v>
      </c>
      <c r="AI69" s="401">
        <v>0</v>
      </c>
      <c r="AJ69" s="401">
        <v>0</v>
      </c>
      <c r="AK69" s="401">
        <v>49</v>
      </c>
      <c r="AL69" s="401">
        <v>0</v>
      </c>
      <c r="AM69" s="401">
        <v>15</v>
      </c>
      <c r="AN69" s="401">
        <v>40</v>
      </c>
      <c r="AO69" s="401">
        <v>15</v>
      </c>
      <c r="AP69" s="401">
        <v>16</v>
      </c>
      <c r="AQ69" s="401">
        <v>71</v>
      </c>
      <c r="AR69" s="401">
        <v>66</v>
      </c>
      <c r="AS69" s="401">
        <v>61</v>
      </c>
      <c r="AT69" s="401">
        <v>38</v>
      </c>
      <c r="AU69" s="401">
        <v>66</v>
      </c>
      <c r="AV69" s="401">
        <v>19</v>
      </c>
      <c r="AW69" s="401">
        <v>57</v>
      </c>
      <c r="AX69" s="401">
        <v>62</v>
      </c>
      <c r="AY69" s="401">
        <v>33</v>
      </c>
      <c r="AZ69" s="401">
        <v>40</v>
      </c>
      <c r="BA69" s="401">
        <v>54</v>
      </c>
      <c r="BB69" s="401">
        <v>69</v>
      </c>
      <c r="BC69" s="401">
        <v>32</v>
      </c>
      <c r="BD69" s="401">
        <v>32</v>
      </c>
      <c r="BE69" s="401">
        <v>50</v>
      </c>
      <c r="BF69" s="401">
        <v>49</v>
      </c>
      <c r="BG69" s="401">
        <v>62</v>
      </c>
      <c r="BH69" s="401">
        <v>38</v>
      </c>
      <c r="BI69" s="401">
        <v>0</v>
      </c>
      <c r="BJ69" s="401">
        <v>46</v>
      </c>
      <c r="BK69" s="401">
        <v>34</v>
      </c>
      <c r="BL69" s="401">
        <v>0</v>
      </c>
      <c r="BM69" s="401">
        <v>47</v>
      </c>
      <c r="BN69" s="401">
        <v>0</v>
      </c>
      <c r="BO69" s="401">
        <v>0</v>
      </c>
      <c r="BP69" s="401">
        <v>44</v>
      </c>
      <c r="BQ69" s="401">
        <v>0</v>
      </c>
      <c r="BR69" s="401">
        <v>0</v>
      </c>
      <c r="BS69" s="401">
        <v>55</v>
      </c>
      <c r="BT69" s="401">
        <v>62</v>
      </c>
      <c r="BU69" s="401">
        <v>44</v>
      </c>
      <c r="BV69" s="401">
        <v>0</v>
      </c>
      <c r="BW69" s="401">
        <v>58</v>
      </c>
      <c r="BX69" s="401">
        <v>0</v>
      </c>
      <c r="BY69" s="401">
        <v>0</v>
      </c>
      <c r="BZ69" s="538">
        <v>40</v>
      </c>
      <c r="CA69" s="538">
        <v>8</v>
      </c>
      <c r="CB69" s="519">
        <v>22</v>
      </c>
      <c r="CC69" s="519">
        <v>0</v>
      </c>
      <c r="CD69" s="519">
        <v>35</v>
      </c>
      <c r="CE69" s="519">
        <v>0</v>
      </c>
      <c r="CF69" s="519">
        <v>33</v>
      </c>
      <c r="CG69" s="519">
        <v>11</v>
      </c>
      <c r="CH69" s="519">
        <v>16</v>
      </c>
      <c r="CI69" s="519">
        <v>16</v>
      </c>
      <c r="CJ69" s="519">
        <v>71</v>
      </c>
      <c r="CK69" s="519">
        <v>26</v>
      </c>
      <c r="CL69" s="519">
        <v>0</v>
      </c>
      <c r="CM69" s="519">
        <v>26</v>
      </c>
      <c r="CN69" s="519">
        <v>5</v>
      </c>
      <c r="CO69" s="519">
        <v>0</v>
      </c>
      <c r="CP69" s="519">
        <v>55</v>
      </c>
      <c r="CQ69" s="519">
        <v>21</v>
      </c>
      <c r="CR69" s="519">
        <v>40</v>
      </c>
      <c r="CS69" s="440">
        <v>74</v>
      </c>
      <c r="CT69" s="519">
        <v>8</v>
      </c>
      <c r="CU69" s="519">
        <v>12</v>
      </c>
      <c r="CV69" s="440">
        <v>39</v>
      </c>
      <c r="CW69" s="462"/>
      <c r="CX69" s="462"/>
      <c r="CY69" s="462"/>
      <c r="CZ69" s="502"/>
      <c r="DA69" s="555"/>
      <c r="DB69" s="499"/>
      <c r="DC69" s="556"/>
      <c r="DE69" s="498"/>
      <c r="DF69" s="502"/>
      <c r="DG69" s="501"/>
      <c r="DH69" s="498"/>
      <c r="EJ69" s="121"/>
      <c r="EK69" s="11"/>
      <c r="EL69" s="11"/>
      <c r="EM69" s="218"/>
      <c r="EN69" s="28"/>
      <c r="EO69" s="28"/>
    </row>
    <row r="70" spans="1:145" ht="15.75">
      <c r="A70" s="123" t="s">
        <v>145</v>
      </c>
      <c r="D70" s="85">
        <f t="shared" si="1"/>
        <v>2492</v>
      </c>
      <c r="E70" s="401">
        <v>0</v>
      </c>
      <c r="F70" s="401">
        <v>3</v>
      </c>
      <c r="G70" s="401">
        <v>0</v>
      </c>
      <c r="H70" s="401">
        <v>26</v>
      </c>
      <c r="I70" s="401">
        <v>0</v>
      </c>
      <c r="J70" s="401">
        <v>0</v>
      </c>
      <c r="K70" s="401">
        <v>29</v>
      </c>
      <c r="L70" s="401">
        <v>0</v>
      </c>
      <c r="M70" s="401">
        <v>44</v>
      </c>
      <c r="N70" s="401">
        <v>54</v>
      </c>
      <c r="O70" s="401">
        <v>63</v>
      </c>
      <c r="P70" s="401">
        <v>0</v>
      </c>
      <c r="Q70" s="401">
        <v>24</v>
      </c>
      <c r="R70" s="401">
        <v>32</v>
      </c>
      <c r="S70" s="401">
        <v>0</v>
      </c>
      <c r="T70" s="401">
        <v>0</v>
      </c>
      <c r="U70" s="401">
        <v>0</v>
      </c>
      <c r="V70" s="401">
        <v>0</v>
      </c>
      <c r="W70" s="401">
        <v>10</v>
      </c>
      <c r="X70" s="401">
        <v>1</v>
      </c>
      <c r="Y70" s="401">
        <v>49</v>
      </c>
      <c r="Z70" s="401">
        <v>0</v>
      </c>
      <c r="AA70" s="401">
        <v>58</v>
      </c>
      <c r="AB70" s="401">
        <v>18</v>
      </c>
      <c r="AC70" s="401">
        <v>32</v>
      </c>
      <c r="AD70" s="401">
        <v>12</v>
      </c>
      <c r="AE70" s="401">
        <v>57</v>
      </c>
      <c r="AF70" s="401">
        <v>52</v>
      </c>
      <c r="AG70" s="401">
        <v>59</v>
      </c>
      <c r="AH70" s="401">
        <v>20</v>
      </c>
      <c r="AI70" s="401">
        <v>0</v>
      </c>
      <c r="AJ70" s="401">
        <v>0</v>
      </c>
      <c r="AK70" s="401">
        <v>0</v>
      </c>
      <c r="AL70" s="401">
        <v>0</v>
      </c>
      <c r="AM70" s="401">
        <v>31</v>
      </c>
      <c r="AN70" s="401">
        <v>0</v>
      </c>
      <c r="AO70" s="401">
        <v>43</v>
      </c>
      <c r="AP70" s="401">
        <v>66</v>
      </c>
      <c r="AQ70" s="401">
        <v>59</v>
      </c>
      <c r="AR70" s="401">
        <v>6</v>
      </c>
      <c r="AS70" s="401">
        <v>30</v>
      </c>
      <c r="AT70" s="401">
        <v>36</v>
      </c>
      <c r="AU70" s="401">
        <v>39</v>
      </c>
      <c r="AV70" s="401">
        <v>65</v>
      </c>
      <c r="AW70" s="401">
        <v>44</v>
      </c>
      <c r="AX70" s="401">
        <v>56</v>
      </c>
      <c r="AY70" s="401">
        <v>20</v>
      </c>
      <c r="AZ70" s="401">
        <v>65</v>
      </c>
      <c r="BA70" s="401">
        <v>0</v>
      </c>
      <c r="BB70" s="401">
        <v>55</v>
      </c>
      <c r="BC70" s="401">
        <v>47</v>
      </c>
      <c r="BD70" s="401">
        <v>14</v>
      </c>
      <c r="BE70" s="401">
        <v>0</v>
      </c>
      <c r="BF70" s="401">
        <v>47</v>
      </c>
      <c r="BG70" s="401">
        <v>67</v>
      </c>
      <c r="BH70" s="401">
        <v>21</v>
      </c>
      <c r="BI70" s="401">
        <v>54</v>
      </c>
      <c r="BJ70" s="401">
        <v>0</v>
      </c>
      <c r="BK70" s="401">
        <v>30</v>
      </c>
      <c r="BL70" s="401">
        <v>0</v>
      </c>
      <c r="BM70" s="401">
        <v>29</v>
      </c>
      <c r="BN70" s="401">
        <v>0</v>
      </c>
      <c r="BO70" s="401">
        <v>0</v>
      </c>
      <c r="BP70" s="401">
        <v>0</v>
      </c>
      <c r="BQ70" s="401">
        <v>0</v>
      </c>
      <c r="BR70" s="401">
        <v>0</v>
      </c>
      <c r="BS70" s="401">
        <v>0</v>
      </c>
      <c r="BT70" s="401">
        <v>12</v>
      </c>
      <c r="BU70" s="401">
        <v>70</v>
      </c>
      <c r="BV70" s="401">
        <v>0</v>
      </c>
      <c r="BW70" s="401">
        <v>0</v>
      </c>
      <c r="BX70" s="401">
        <v>0</v>
      </c>
      <c r="BY70" s="401">
        <v>69</v>
      </c>
      <c r="BZ70" s="538">
        <v>0</v>
      </c>
      <c r="CA70" s="538">
        <v>43</v>
      </c>
      <c r="CB70" s="519">
        <v>39</v>
      </c>
      <c r="CC70" s="519">
        <v>67</v>
      </c>
      <c r="CD70" s="519">
        <v>62</v>
      </c>
      <c r="CE70" s="519">
        <v>60</v>
      </c>
      <c r="CF70" s="519">
        <v>44</v>
      </c>
      <c r="CG70" s="519">
        <v>33</v>
      </c>
      <c r="CH70" s="519">
        <v>11</v>
      </c>
      <c r="CI70" s="519">
        <v>52</v>
      </c>
      <c r="CJ70" s="519">
        <v>0</v>
      </c>
      <c r="CK70" s="519">
        <v>53</v>
      </c>
      <c r="CL70" s="519">
        <v>0</v>
      </c>
      <c r="CM70" s="519">
        <v>49</v>
      </c>
      <c r="CN70" s="519">
        <v>16</v>
      </c>
      <c r="CO70" s="519">
        <v>59</v>
      </c>
      <c r="CP70" s="519">
        <v>8</v>
      </c>
      <c r="CQ70" s="519">
        <v>40</v>
      </c>
      <c r="CR70" s="519">
        <v>14</v>
      </c>
      <c r="CS70" s="440">
        <v>16</v>
      </c>
      <c r="CT70" s="519">
        <v>72</v>
      </c>
      <c r="CU70" s="519">
        <v>6</v>
      </c>
      <c r="CV70" s="440">
        <v>30</v>
      </c>
      <c r="CW70" s="557"/>
      <c r="CX70" s="557"/>
      <c r="CY70" s="557"/>
      <c r="CZ70" s="502"/>
      <c r="DA70" s="555"/>
      <c r="DB70" s="499"/>
      <c r="DC70" s="556"/>
      <c r="DE70" s="498"/>
      <c r="DF70" s="502"/>
      <c r="DG70" s="501"/>
      <c r="DH70" s="498"/>
      <c r="EJ70" s="121"/>
      <c r="EK70" s="11"/>
      <c r="EL70" s="11"/>
      <c r="EM70" s="218"/>
      <c r="EN70" s="90"/>
      <c r="EO70" s="90"/>
    </row>
    <row r="71" spans="1:145" ht="15.75">
      <c r="A71" s="123" t="s">
        <v>2567</v>
      </c>
      <c r="D71" s="85">
        <f t="shared" si="1"/>
        <v>3042</v>
      </c>
      <c r="E71" s="401">
        <v>0</v>
      </c>
      <c r="F71" s="401">
        <v>1</v>
      </c>
      <c r="G71" s="401">
        <v>67</v>
      </c>
      <c r="H71" s="401">
        <v>22</v>
      </c>
      <c r="I71" s="401">
        <v>30</v>
      </c>
      <c r="J71" s="401">
        <v>35</v>
      </c>
      <c r="K71" s="401">
        <v>2</v>
      </c>
      <c r="L71" s="401">
        <v>0</v>
      </c>
      <c r="M71" s="401">
        <v>0</v>
      </c>
      <c r="N71" s="401">
        <v>71</v>
      </c>
      <c r="O71" s="401">
        <v>71</v>
      </c>
      <c r="P71" s="401">
        <v>0</v>
      </c>
      <c r="Q71" s="401">
        <v>40</v>
      </c>
      <c r="R71" s="401">
        <v>63</v>
      </c>
      <c r="S71" s="401">
        <v>0</v>
      </c>
      <c r="T71" s="401">
        <v>0</v>
      </c>
      <c r="U71" s="401">
        <v>0</v>
      </c>
      <c r="V71" s="401">
        <v>71</v>
      </c>
      <c r="W71" s="401">
        <v>6</v>
      </c>
      <c r="X71" s="401">
        <v>40</v>
      </c>
      <c r="Y71" s="401">
        <v>14</v>
      </c>
      <c r="Z71" s="401">
        <v>0</v>
      </c>
      <c r="AA71" s="401">
        <v>16</v>
      </c>
      <c r="AB71" s="401">
        <v>54</v>
      </c>
      <c r="AC71" s="401">
        <v>41</v>
      </c>
      <c r="AD71" s="401">
        <v>5</v>
      </c>
      <c r="AE71" s="401">
        <v>16</v>
      </c>
      <c r="AF71" s="401">
        <v>67</v>
      </c>
      <c r="AG71" s="401">
        <v>38</v>
      </c>
      <c r="AH71" s="401">
        <v>54</v>
      </c>
      <c r="AI71" s="401">
        <v>0</v>
      </c>
      <c r="AJ71" s="401">
        <v>57</v>
      </c>
      <c r="AK71" s="401">
        <v>36</v>
      </c>
      <c r="AL71" s="401">
        <v>0</v>
      </c>
      <c r="AM71" s="401">
        <v>8</v>
      </c>
      <c r="AN71" s="401">
        <v>0</v>
      </c>
      <c r="AO71" s="401">
        <v>63</v>
      </c>
      <c r="AP71" s="401">
        <v>34</v>
      </c>
      <c r="AQ71" s="401">
        <v>66</v>
      </c>
      <c r="AR71" s="401">
        <v>58</v>
      </c>
      <c r="AS71" s="401">
        <v>71</v>
      </c>
      <c r="AT71" s="401">
        <v>42</v>
      </c>
      <c r="AU71" s="401">
        <v>37</v>
      </c>
      <c r="AV71" s="401">
        <v>50</v>
      </c>
      <c r="AW71" s="401">
        <v>44</v>
      </c>
      <c r="AX71" s="401">
        <v>51</v>
      </c>
      <c r="AY71" s="401">
        <v>10</v>
      </c>
      <c r="AZ71" s="401">
        <v>6</v>
      </c>
      <c r="BA71" s="401">
        <v>0</v>
      </c>
      <c r="BB71" s="401">
        <v>31</v>
      </c>
      <c r="BC71" s="401">
        <v>37</v>
      </c>
      <c r="BD71" s="401">
        <v>66</v>
      </c>
      <c r="BE71" s="401">
        <v>28</v>
      </c>
      <c r="BF71" s="401">
        <v>71</v>
      </c>
      <c r="BG71" s="401">
        <v>30</v>
      </c>
      <c r="BH71" s="401">
        <v>48</v>
      </c>
      <c r="BI71" s="401">
        <v>55</v>
      </c>
      <c r="BJ71" s="401">
        <v>55</v>
      </c>
      <c r="BK71" s="401">
        <v>0</v>
      </c>
      <c r="BL71" s="401">
        <v>63</v>
      </c>
      <c r="BM71" s="401">
        <v>23</v>
      </c>
      <c r="BN71" s="401">
        <v>0</v>
      </c>
      <c r="BO71" s="401">
        <v>0</v>
      </c>
      <c r="BP71" s="401">
        <v>0</v>
      </c>
      <c r="BQ71" s="401">
        <v>63</v>
      </c>
      <c r="BR71" s="401">
        <v>0</v>
      </c>
      <c r="BS71" s="401">
        <v>65</v>
      </c>
      <c r="BT71" s="401">
        <v>21</v>
      </c>
      <c r="BU71" s="401">
        <v>65</v>
      </c>
      <c r="BV71" s="401">
        <v>0</v>
      </c>
      <c r="BW71" s="401">
        <v>0</v>
      </c>
      <c r="BX71" s="401">
        <v>64</v>
      </c>
      <c r="BY71" s="401">
        <v>57</v>
      </c>
      <c r="BZ71" s="538">
        <v>0</v>
      </c>
      <c r="CA71" s="538">
        <v>44</v>
      </c>
      <c r="CB71" s="519">
        <v>57</v>
      </c>
      <c r="CC71" s="519">
        <v>55</v>
      </c>
      <c r="CD71" s="519">
        <v>2</v>
      </c>
      <c r="CE71" s="519">
        <v>64</v>
      </c>
      <c r="CF71" s="519">
        <v>21</v>
      </c>
      <c r="CG71" s="519">
        <v>57</v>
      </c>
      <c r="CH71" s="519">
        <v>10</v>
      </c>
      <c r="CI71" s="519">
        <v>50</v>
      </c>
      <c r="CJ71" s="519">
        <v>51</v>
      </c>
      <c r="CK71" s="519">
        <v>1</v>
      </c>
      <c r="CL71" s="519">
        <v>0</v>
      </c>
      <c r="CM71" s="519">
        <v>0</v>
      </c>
      <c r="CN71" s="519">
        <v>41</v>
      </c>
      <c r="CO71" s="519">
        <v>71</v>
      </c>
      <c r="CP71" s="519">
        <v>23</v>
      </c>
      <c r="CQ71" s="519">
        <v>9</v>
      </c>
      <c r="CR71" s="519">
        <v>0</v>
      </c>
      <c r="CS71" s="440">
        <v>48</v>
      </c>
      <c r="CT71" s="519">
        <v>22</v>
      </c>
      <c r="CU71" s="519">
        <v>64</v>
      </c>
      <c r="CV71" s="440">
        <v>53</v>
      </c>
      <c r="CW71" s="507"/>
      <c r="CX71" s="507"/>
      <c r="CY71" s="507"/>
      <c r="CZ71" s="513"/>
      <c r="DA71" s="513"/>
      <c r="DB71" s="511"/>
      <c r="DC71" s="556"/>
      <c r="DE71" s="498"/>
      <c r="DF71" s="502"/>
      <c r="DG71" s="501"/>
      <c r="DH71" s="498"/>
      <c r="EJ71" s="121"/>
      <c r="EK71" s="11"/>
      <c r="EL71" s="11"/>
      <c r="EM71" s="218"/>
      <c r="EN71" s="28"/>
      <c r="EO71" s="28"/>
    </row>
    <row r="72" spans="1:145" ht="15.75">
      <c r="A72" s="123" t="s">
        <v>157</v>
      </c>
      <c r="D72" s="85">
        <f t="shared" si="1"/>
        <v>3215</v>
      </c>
      <c r="E72" s="401">
        <v>0</v>
      </c>
      <c r="F72" s="401">
        <v>51</v>
      </c>
      <c r="G72" s="401">
        <v>67</v>
      </c>
      <c r="H72" s="401">
        <v>35</v>
      </c>
      <c r="I72" s="401">
        <v>33</v>
      </c>
      <c r="J72" s="401">
        <v>72</v>
      </c>
      <c r="K72" s="401">
        <v>60</v>
      </c>
      <c r="L72" s="401">
        <v>39</v>
      </c>
      <c r="M72" s="401">
        <v>0</v>
      </c>
      <c r="N72" s="401">
        <v>33</v>
      </c>
      <c r="O72" s="401">
        <v>0</v>
      </c>
      <c r="P72" s="401">
        <v>53</v>
      </c>
      <c r="Q72" s="401">
        <v>0</v>
      </c>
      <c r="R72" s="401">
        <v>41</v>
      </c>
      <c r="S72" s="401">
        <v>44</v>
      </c>
      <c r="T72" s="401">
        <v>0</v>
      </c>
      <c r="U72" s="401">
        <v>64</v>
      </c>
      <c r="V72" s="401">
        <v>0</v>
      </c>
      <c r="W72" s="401">
        <v>37</v>
      </c>
      <c r="X72" s="401">
        <v>72</v>
      </c>
      <c r="Y72" s="401">
        <v>42</v>
      </c>
      <c r="Z72" s="401">
        <v>0</v>
      </c>
      <c r="AA72" s="401">
        <v>36</v>
      </c>
      <c r="AB72" s="401">
        <v>29</v>
      </c>
      <c r="AC72" s="401">
        <v>33</v>
      </c>
      <c r="AD72" s="401">
        <v>62</v>
      </c>
      <c r="AE72" s="401">
        <v>34</v>
      </c>
      <c r="AF72" s="401">
        <v>55</v>
      </c>
      <c r="AG72" s="401">
        <v>50</v>
      </c>
      <c r="AH72" s="401">
        <v>0</v>
      </c>
      <c r="AI72" s="401">
        <v>0</v>
      </c>
      <c r="AJ72" s="401">
        <v>0</v>
      </c>
      <c r="AK72" s="401">
        <v>0</v>
      </c>
      <c r="AL72" s="401">
        <v>0</v>
      </c>
      <c r="AM72" s="401">
        <v>39</v>
      </c>
      <c r="AN72" s="401">
        <v>68</v>
      </c>
      <c r="AO72" s="401">
        <v>47</v>
      </c>
      <c r="AP72" s="401">
        <v>41</v>
      </c>
      <c r="AQ72" s="401">
        <v>0</v>
      </c>
      <c r="AR72" s="401">
        <v>41</v>
      </c>
      <c r="AS72" s="401">
        <v>39</v>
      </c>
      <c r="AT72" s="401">
        <v>45</v>
      </c>
      <c r="AU72" s="401">
        <v>0</v>
      </c>
      <c r="AV72" s="401">
        <v>52</v>
      </c>
      <c r="AW72" s="401">
        <v>54</v>
      </c>
      <c r="AX72" s="401">
        <v>42</v>
      </c>
      <c r="AY72" s="401">
        <v>61</v>
      </c>
      <c r="AZ72" s="401">
        <v>42</v>
      </c>
      <c r="BA72" s="401">
        <v>0</v>
      </c>
      <c r="BB72" s="401">
        <v>12</v>
      </c>
      <c r="BC72" s="401">
        <v>70</v>
      </c>
      <c r="BD72" s="401">
        <v>28</v>
      </c>
      <c r="BE72" s="401">
        <v>45</v>
      </c>
      <c r="BF72" s="401">
        <v>0</v>
      </c>
      <c r="BG72" s="401">
        <v>0</v>
      </c>
      <c r="BH72" s="401">
        <v>35</v>
      </c>
      <c r="BI72" s="401">
        <v>0</v>
      </c>
      <c r="BJ72" s="401">
        <v>0</v>
      </c>
      <c r="BK72" s="401">
        <v>30</v>
      </c>
      <c r="BL72" s="401">
        <v>0</v>
      </c>
      <c r="BM72" s="401">
        <v>13</v>
      </c>
      <c r="BN72" s="401">
        <v>58</v>
      </c>
      <c r="BO72" s="401">
        <v>0</v>
      </c>
      <c r="BP72" s="401">
        <v>65</v>
      </c>
      <c r="BQ72" s="401">
        <v>70</v>
      </c>
      <c r="BR72" s="401">
        <v>0</v>
      </c>
      <c r="BS72" s="401">
        <v>0</v>
      </c>
      <c r="BT72" s="401">
        <v>56</v>
      </c>
      <c r="BU72" s="401">
        <v>37</v>
      </c>
      <c r="BV72" s="401">
        <v>52</v>
      </c>
      <c r="BW72" s="401">
        <v>71</v>
      </c>
      <c r="BX72" s="401">
        <v>0</v>
      </c>
      <c r="BY72" s="401">
        <v>0</v>
      </c>
      <c r="BZ72" s="538">
        <v>45</v>
      </c>
      <c r="CA72" s="538">
        <v>0</v>
      </c>
      <c r="CB72" s="519">
        <v>93</v>
      </c>
      <c r="CC72" s="519">
        <v>0</v>
      </c>
      <c r="CD72" s="519">
        <v>55</v>
      </c>
      <c r="CE72" s="519">
        <v>0</v>
      </c>
      <c r="CF72" s="519">
        <v>46</v>
      </c>
      <c r="CG72" s="519">
        <v>65</v>
      </c>
      <c r="CH72" s="519">
        <v>60</v>
      </c>
      <c r="CI72" s="519">
        <v>66</v>
      </c>
      <c r="CJ72" s="519">
        <v>56</v>
      </c>
      <c r="CK72" s="519">
        <v>57</v>
      </c>
      <c r="CL72" s="519">
        <v>0</v>
      </c>
      <c r="CM72" s="519">
        <v>48</v>
      </c>
      <c r="CN72" s="519">
        <v>48</v>
      </c>
      <c r="CO72" s="519">
        <v>0</v>
      </c>
      <c r="CP72" s="519">
        <v>37</v>
      </c>
      <c r="CQ72" s="519">
        <v>37</v>
      </c>
      <c r="CR72" s="519">
        <v>0</v>
      </c>
      <c r="CS72" s="440">
        <v>64</v>
      </c>
      <c r="CT72" s="519">
        <v>59</v>
      </c>
      <c r="CU72" s="519">
        <v>29</v>
      </c>
      <c r="CV72" s="440">
        <v>95</v>
      </c>
      <c r="CW72" s="502"/>
      <c r="CX72" s="502"/>
      <c r="CY72" s="502"/>
      <c r="CZ72" s="502"/>
      <c r="DA72" s="555"/>
      <c r="DB72" s="499"/>
      <c r="DC72" s="556"/>
      <c r="DE72" s="498"/>
      <c r="DF72" s="502"/>
      <c r="DG72" s="501"/>
      <c r="DH72" s="498"/>
      <c r="EJ72" s="121"/>
      <c r="EK72" s="11"/>
      <c r="EL72" s="11"/>
      <c r="EM72" s="218"/>
      <c r="EN72" s="90"/>
      <c r="EO72" s="90"/>
    </row>
    <row r="73" spans="1:145" ht="15.75">
      <c r="A73" s="123" t="s">
        <v>2566</v>
      </c>
      <c r="D73" s="85">
        <f t="shared" si="1"/>
        <v>3164</v>
      </c>
      <c r="E73" s="401">
        <v>0</v>
      </c>
      <c r="F73" s="401">
        <v>19</v>
      </c>
      <c r="G73" s="401">
        <v>31</v>
      </c>
      <c r="H73" s="401">
        <v>52</v>
      </c>
      <c r="I73" s="401">
        <v>33</v>
      </c>
      <c r="J73" s="401">
        <v>48</v>
      </c>
      <c r="K73" s="401">
        <v>40</v>
      </c>
      <c r="L73" s="401">
        <v>54</v>
      </c>
      <c r="M73" s="401">
        <v>0</v>
      </c>
      <c r="N73" s="401">
        <v>59</v>
      </c>
      <c r="O73" s="401">
        <v>70</v>
      </c>
      <c r="P73" s="401">
        <v>0</v>
      </c>
      <c r="Q73" s="401">
        <v>29</v>
      </c>
      <c r="R73" s="401">
        <v>69</v>
      </c>
      <c r="S73" s="401">
        <v>0</v>
      </c>
      <c r="T73" s="401">
        <v>0</v>
      </c>
      <c r="U73" s="401">
        <v>0</v>
      </c>
      <c r="V73" s="401">
        <v>55</v>
      </c>
      <c r="W73" s="401">
        <v>64</v>
      </c>
      <c r="X73" s="401">
        <v>21</v>
      </c>
      <c r="Y73" s="401">
        <v>7</v>
      </c>
      <c r="Z73" s="401">
        <v>0</v>
      </c>
      <c r="AA73" s="401">
        <v>4</v>
      </c>
      <c r="AB73" s="401">
        <v>64</v>
      </c>
      <c r="AC73" s="401">
        <v>71</v>
      </c>
      <c r="AD73" s="401">
        <v>33</v>
      </c>
      <c r="AE73" s="401">
        <v>51</v>
      </c>
      <c r="AF73" s="401">
        <v>0</v>
      </c>
      <c r="AG73" s="401">
        <v>52</v>
      </c>
      <c r="AH73" s="401">
        <v>25</v>
      </c>
      <c r="AI73" s="401">
        <v>0</v>
      </c>
      <c r="AJ73" s="401">
        <v>0</v>
      </c>
      <c r="AK73" s="401">
        <v>64</v>
      </c>
      <c r="AL73" s="401">
        <v>0</v>
      </c>
      <c r="AM73" s="401">
        <v>43</v>
      </c>
      <c r="AN73" s="401">
        <v>69</v>
      </c>
      <c r="AO73" s="401">
        <v>68</v>
      </c>
      <c r="AP73" s="401">
        <v>64</v>
      </c>
      <c r="AQ73" s="401">
        <v>44</v>
      </c>
      <c r="AR73" s="401">
        <v>13</v>
      </c>
      <c r="AS73" s="401">
        <v>0</v>
      </c>
      <c r="AT73" s="401">
        <v>62</v>
      </c>
      <c r="AU73" s="401">
        <v>22</v>
      </c>
      <c r="AV73" s="401">
        <v>1</v>
      </c>
      <c r="AW73" s="401">
        <v>0</v>
      </c>
      <c r="AX73" s="401">
        <v>27</v>
      </c>
      <c r="AY73" s="401">
        <v>68</v>
      </c>
      <c r="AZ73" s="401">
        <v>17</v>
      </c>
      <c r="BA73" s="401">
        <v>69</v>
      </c>
      <c r="BB73" s="401">
        <v>58</v>
      </c>
      <c r="BC73" s="401">
        <v>4</v>
      </c>
      <c r="BD73" s="401">
        <v>63</v>
      </c>
      <c r="BE73" s="401">
        <v>52</v>
      </c>
      <c r="BF73" s="401">
        <v>65</v>
      </c>
      <c r="BG73" s="401">
        <v>35</v>
      </c>
      <c r="BH73" s="401">
        <v>65</v>
      </c>
      <c r="BI73" s="401">
        <v>40</v>
      </c>
      <c r="BJ73" s="401">
        <v>61</v>
      </c>
      <c r="BK73" s="401">
        <v>30</v>
      </c>
      <c r="BL73" s="401">
        <v>68</v>
      </c>
      <c r="BM73" s="401">
        <v>40</v>
      </c>
      <c r="BN73" s="401">
        <v>0</v>
      </c>
      <c r="BO73" s="401">
        <v>0</v>
      </c>
      <c r="BP73" s="401">
        <v>0</v>
      </c>
      <c r="BQ73" s="401">
        <v>0</v>
      </c>
      <c r="BR73" s="401">
        <v>0</v>
      </c>
      <c r="BS73" s="401">
        <v>0</v>
      </c>
      <c r="BT73" s="401">
        <v>53</v>
      </c>
      <c r="BU73" s="401">
        <v>65</v>
      </c>
      <c r="BV73" s="401">
        <v>0</v>
      </c>
      <c r="BW73" s="401">
        <v>48</v>
      </c>
      <c r="BX73" s="401">
        <v>0</v>
      </c>
      <c r="BY73" s="401">
        <v>69</v>
      </c>
      <c r="BZ73" s="538">
        <v>42</v>
      </c>
      <c r="CA73" s="538">
        <v>15</v>
      </c>
      <c r="CB73" s="519">
        <v>9</v>
      </c>
      <c r="CC73" s="519">
        <v>67</v>
      </c>
      <c r="CD73" s="519">
        <v>3</v>
      </c>
      <c r="CE73" s="519">
        <v>70</v>
      </c>
      <c r="CF73" s="519">
        <v>9</v>
      </c>
      <c r="CG73" s="519">
        <v>6</v>
      </c>
      <c r="CH73" s="519">
        <v>38</v>
      </c>
      <c r="CI73" s="519">
        <v>7</v>
      </c>
      <c r="CJ73" s="519">
        <v>44</v>
      </c>
      <c r="CK73" s="519">
        <v>4</v>
      </c>
      <c r="CL73" s="519">
        <v>0</v>
      </c>
      <c r="CM73" s="519">
        <v>59</v>
      </c>
      <c r="CN73" s="519">
        <v>32</v>
      </c>
      <c r="CO73" s="519">
        <v>62</v>
      </c>
      <c r="CP73" s="519">
        <v>62</v>
      </c>
      <c r="CQ73" s="519">
        <v>17</v>
      </c>
      <c r="CR73" s="519">
        <v>49</v>
      </c>
      <c r="CS73" s="440">
        <v>66</v>
      </c>
      <c r="CT73" s="519">
        <v>27</v>
      </c>
      <c r="CU73" s="519">
        <v>35</v>
      </c>
      <c r="CV73" s="440">
        <v>43</v>
      </c>
      <c r="CW73" s="507"/>
      <c r="CX73" s="507"/>
      <c r="CY73" s="507"/>
      <c r="CZ73" s="513"/>
      <c r="DA73" s="513"/>
      <c r="DB73" s="511"/>
      <c r="DC73" s="556"/>
      <c r="DE73" s="498"/>
      <c r="DF73" s="502"/>
      <c r="DG73" s="501"/>
      <c r="DH73" s="498"/>
      <c r="EJ73" s="121"/>
      <c r="EK73" s="28"/>
      <c r="EL73" s="28"/>
      <c r="EM73" s="28"/>
      <c r="EN73" s="28"/>
      <c r="EO73" s="28"/>
    </row>
    <row r="74" spans="1:145" ht="15.75">
      <c r="A74" s="123" t="s">
        <v>1008</v>
      </c>
      <c r="D74" s="85">
        <f t="shared" si="1"/>
        <v>2342</v>
      </c>
      <c r="E74" s="401">
        <v>0</v>
      </c>
      <c r="F74" s="401">
        <v>23</v>
      </c>
      <c r="G74" s="401">
        <v>38</v>
      </c>
      <c r="H74" s="401">
        <v>0</v>
      </c>
      <c r="I74" s="401">
        <v>0</v>
      </c>
      <c r="J74" s="401">
        <v>0</v>
      </c>
      <c r="K74" s="401">
        <v>27</v>
      </c>
      <c r="L74" s="401">
        <v>0</v>
      </c>
      <c r="M74" s="401">
        <v>46</v>
      </c>
      <c r="N74" s="401">
        <v>12</v>
      </c>
      <c r="O74" s="401">
        <v>0</v>
      </c>
      <c r="P74" s="401">
        <v>0</v>
      </c>
      <c r="Q74" s="401">
        <v>26</v>
      </c>
      <c r="R74" s="401">
        <v>42</v>
      </c>
      <c r="S74" s="401">
        <v>68</v>
      </c>
      <c r="T74" s="401">
        <v>0</v>
      </c>
      <c r="U74" s="401">
        <v>0</v>
      </c>
      <c r="V74" s="401">
        <v>0</v>
      </c>
      <c r="W74" s="401">
        <v>24</v>
      </c>
      <c r="X74" s="401">
        <v>63</v>
      </c>
      <c r="Y74" s="401">
        <v>18</v>
      </c>
      <c r="Z74" s="401">
        <v>0</v>
      </c>
      <c r="AA74" s="401">
        <v>31</v>
      </c>
      <c r="AB74" s="401">
        <v>23</v>
      </c>
      <c r="AC74" s="401">
        <v>13</v>
      </c>
      <c r="AD74" s="401">
        <v>11</v>
      </c>
      <c r="AE74" s="401">
        <v>45</v>
      </c>
      <c r="AF74" s="401">
        <v>41</v>
      </c>
      <c r="AG74" s="401">
        <v>19</v>
      </c>
      <c r="AH74" s="401">
        <v>28</v>
      </c>
      <c r="AI74" s="401">
        <v>0</v>
      </c>
      <c r="AJ74" s="401">
        <v>0</v>
      </c>
      <c r="AK74" s="401">
        <v>26</v>
      </c>
      <c r="AL74" s="401">
        <v>0</v>
      </c>
      <c r="AM74" s="401">
        <v>32</v>
      </c>
      <c r="AN74" s="401">
        <v>0</v>
      </c>
      <c r="AO74" s="401">
        <v>8</v>
      </c>
      <c r="AP74" s="401">
        <v>39</v>
      </c>
      <c r="AQ74" s="401">
        <v>0</v>
      </c>
      <c r="AR74" s="401">
        <v>55</v>
      </c>
      <c r="AS74" s="401">
        <v>27</v>
      </c>
      <c r="AT74" s="401">
        <v>14</v>
      </c>
      <c r="AU74" s="401">
        <v>9</v>
      </c>
      <c r="AV74" s="401">
        <v>59</v>
      </c>
      <c r="AW74" s="401">
        <v>68</v>
      </c>
      <c r="AX74" s="401">
        <v>68</v>
      </c>
      <c r="AY74" s="401">
        <v>11</v>
      </c>
      <c r="AZ74" s="401">
        <v>48</v>
      </c>
      <c r="BA74" s="401">
        <v>53</v>
      </c>
      <c r="BB74" s="401">
        <v>50</v>
      </c>
      <c r="BC74" s="401">
        <v>45</v>
      </c>
      <c r="BD74" s="401">
        <v>8</v>
      </c>
      <c r="BE74" s="401">
        <v>21</v>
      </c>
      <c r="BF74" s="401">
        <v>37</v>
      </c>
      <c r="BG74" s="401">
        <v>0</v>
      </c>
      <c r="BH74" s="401">
        <v>0</v>
      </c>
      <c r="BI74" s="401">
        <v>65</v>
      </c>
      <c r="BJ74" s="401">
        <v>37</v>
      </c>
      <c r="BK74" s="401">
        <v>0</v>
      </c>
      <c r="BL74" s="401">
        <v>0</v>
      </c>
      <c r="BM74" s="401">
        <v>9</v>
      </c>
      <c r="BN74" s="401">
        <v>0</v>
      </c>
      <c r="BO74" s="401">
        <v>0</v>
      </c>
      <c r="BP74" s="401">
        <v>58</v>
      </c>
      <c r="BQ74" s="401">
        <v>64</v>
      </c>
      <c r="BR74" s="401">
        <v>0</v>
      </c>
      <c r="BS74" s="401">
        <v>68</v>
      </c>
      <c r="BT74" s="401">
        <v>33</v>
      </c>
      <c r="BU74" s="401">
        <v>67</v>
      </c>
      <c r="BV74" s="401">
        <v>0</v>
      </c>
      <c r="BW74" s="401">
        <v>0</v>
      </c>
      <c r="BX74" s="401">
        <v>58</v>
      </c>
      <c r="BY74" s="401">
        <v>0</v>
      </c>
      <c r="BZ74" s="538">
        <v>29</v>
      </c>
      <c r="CA74" s="538">
        <v>22</v>
      </c>
      <c r="CB74" s="519">
        <v>44</v>
      </c>
      <c r="CC74" s="519">
        <v>0</v>
      </c>
      <c r="CD74" s="519">
        <v>46</v>
      </c>
      <c r="CE74" s="519">
        <v>0</v>
      </c>
      <c r="CF74" s="519">
        <v>60</v>
      </c>
      <c r="CG74" s="519">
        <v>19</v>
      </c>
      <c r="CH74" s="519">
        <v>2</v>
      </c>
      <c r="CI74" s="519">
        <v>48</v>
      </c>
      <c r="CJ74" s="519">
        <v>59</v>
      </c>
      <c r="CK74" s="519">
        <v>18</v>
      </c>
      <c r="CL74" s="519">
        <v>0</v>
      </c>
      <c r="CM74" s="519">
        <v>42</v>
      </c>
      <c r="CN74" s="519">
        <v>35</v>
      </c>
      <c r="CO74" s="519">
        <v>0</v>
      </c>
      <c r="CP74" s="519">
        <v>18</v>
      </c>
      <c r="CQ74" s="519">
        <v>14</v>
      </c>
      <c r="CR74" s="519">
        <v>38</v>
      </c>
      <c r="CS74" s="440">
        <v>9</v>
      </c>
      <c r="CT74" s="519">
        <v>35</v>
      </c>
      <c r="CU74" s="519">
        <v>34</v>
      </c>
      <c r="CV74" s="440">
        <v>35</v>
      </c>
      <c r="CW74" s="502"/>
      <c r="CX74" s="502"/>
      <c r="CY74" s="502"/>
      <c r="CZ74" s="502"/>
      <c r="DA74" s="555"/>
      <c r="DB74" s="499"/>
      <c r="DC74" s="556"/>
      <c r="DE74" s="498"/>
      <c r="DF74" s="502"/>
      <c r="DG74" s="501"/>
      <c r="DH74" s="498"/>
      <c r="EJ74" s="121"/>
      <c r="EK74" s="28"/>
      <c r="EL74" s="28"/>
      <c r="EM74" s="28"/>
      <c r="EN74" s="28"/>
      <c r="EO74" s="28"/>
    </row>
    <row r="75" spans="1:145" ht="15.75">
      <c r="E75" s="121"/>
      <c r="F75" s="3"/>
      <c r="G75" s="117"/>
      <c r="H75" s="3"/>
      <c r="I75" s="108"/>
      <c r="J75" s="85"/>
      <c r="M75" s="121"/>
      <c r="N75" s="61"/>
      <c r="O75" s="61"/>
      <c r="P75" s="282"/>
      <c r="Q75" s="108"/>
      <c r="AM75" s="121"/>
      <c r="AN75" s="3"/>
      <c r="AO75" s="117"/>
      <c r="AP75" s="3"/>
      <c r="AQ75" s="108"/>
      <c r="BV75" s="93"/>
      <c r="BX75" s="117"/>
      <c r="BZ75" s="108"/>
      <c r="CH75" s="462"/>
      <c r="CI75" s="502"/>
      <c r="CJ75" s="555"/>
      <c r="CK75" s="499"/>
      <c r="CL75" s="556"/>
      <c r="EJ75" s="121"/>
      <c r="EK75" s="28"/>
      <c r="EL75" s="28"/>
      <c r="EM75" s="28"/>
      <c r="EN75" s="28"/>
      <c r="EO75" s="28"/>
    </row>
    <row r="76" spans="1:145" ht="15.75">
      <c r="E76" s="121"/>
      <c r="F76" s="3"/>
      <c r="G76" s="117"/>
      <c r="H76" s="3"/>
      <c r="I76" s="108"/>
      <c r="J76" s="85"/>
      <c r="M76" s="121"/>
      <c r="N76" s="61"/>
      <c r="O76" s="61"/>
      <c r="P76" s="282"/>
      <c r="Q76" s="108"/>
      <c r="AM76" s="121"/>
      <c r="AN76" s="3"/>
      <c r="AO76" s="117"/>
      <c r="AP76" s="3"/>
      <c r="AQ76" s="108"/>
      <c r="BV76" s="3"/>
      <c r="BX76" s="117"/>
      <c r="BZ76" s="108"/>
      <c r="CH76" s="462"/>
      <c r="CI76" s="502"/>
      <c r="CJ76" s="555"/>
      <c r="CK76" s="499"/>
      <c r="CL76" s="556"/>
    </row>
    <row r="77" spans="1:145" ht="15.75">
      <c r="E77" s="121"/>
      <c r="F77" s="3"/>
      <c r="G77" s="117"/>
      <c r="H77" s="3"/>
      <c r="I77" s="108"/>
      <c r="J77" s="85"/>
      <c r="M77" s="121"/>
      <c r="N77" s="61"/>
      <c r="O77" s="61"/>
      <c r="P77" s="282"/>
      <c r="Q77" s="108"/>
      <c r="AM77" s="121"/>
      <c r="AN77" s="3"/>
      <c r="AO77" s="117"/>
      <c r="AP77" s="3"/>
      <c r="AQ77" s="108"/>
      <c r="BV77" s="3"/>
      <c r="BX77" s="117"/>
      <c r="BZ77" s="108"/>
      <c r="CH77" s="502"/>
      <c r="CI77" s="502"/>
      <c r="CJ77" s="555"/>
      <c r="CK77" s="499"/>
      <c r="CL77" s="556"/>
    </row>
    <row r="78" spans="1:145" ht="15.75">
      <c r="E78" s="121"/>
      <c r="F78" s="11"/>
      <c r="G78" s="117"/>
      <c r="H78" s="11"/>
      <c r="I78" s="108"/>
      <c r="J78" s="85"/>
      <c r="M78" s="3"/>
      <c r="N78" s="11"/>
      <c r="O78" s="117"/>
      <c r="P78" s="219"/>
      <c r="Q78" s="108"/>
      <c r="AM78" s="121"/>
      <c r="AN78" s="3"/>
      <c r="AO78" s="117"/>
      <c r="AP78" s="3"/>
      <c r="AQ78" s="108"/>
      <c r="BV78" s="11"/>
      <c r="BX78" s="117"/>
      <c r="BZ78" s="108"/>
      <c r="CH78" s="502"/>
      <c r="CI78" s="502"/>
      <c r="CJ78" s="558"/>
      <c r="CK78" s="499"/>
      <c r="CL78" s="556"/>
    </row>
    <row r="79" spans="1:145" ht="15.75">
      <c r="E79" s="121"/>
      <c r="F79" s="11"/>
      <c r="G79" s="117"/>
      <c r="H79" s="11"/>
      <c r="I79" s="108"/>
      <c r="J79" s="85"/>
      <c r="M79" s="93"/>
      <c r="N79" s="3"/>
      <c r="O79" s="117"/>
      <c r="P79" s="219"/>
      <c r="Q79" s="108"/>
      <c r="AM79" s="121"/>
      <c r="AN79" s="11"/>
      <c r="AO79" s="117"/>
      <c r="AP79" s="11"/>
      <c r="AQ79" s="108"/>
      <c r="BV79" s="93"/>
      <c r="BX79" s="117"/>
      <c r="BZ79" s="108"/>
      <c r="CH79" s="502"/>
      <c r="CI79" s="502"/>
      <c r="CJ79" s="555"/>
      <c r="CK79" s="499"/>
      <c r="CL79" s="556"/>
    </row>
    <row r="80" spans="1:145" ht="15.75">
      <c r="E80" s="121"/>
      <c r="F80" s="11"/>
      <c r="G80" s="117"/>
      <c r="H80" s="11"/>
      <c r="I80" s="108"/>
      <c r="J80" s="85"/>
      <c r="M80" s="3"/>
      <c r="N80" s="11"/>
      <c r="O80" s="117"/>
      <c r="P80" s="218"/>
      <c r="Q80" s="108"/>
      <c r="AM80" s="121"/>
      <c r="AN80" s="3"/>
      <c r="AO80" s="117"/>
      <c r="AP80" s="3"/>
      <c r="AQ80" s="108"/>
      <c r="BV80" s="121"/>
      <c r="BX80" s="61"/>
      <c r="BZ80" s="108"/>
      <c r="CH80" s="462"/>
      <c r="CI80" s="502"/>
      <c r="CJ80" s="555"/>
      <c r="CK80" s="499"/>
      <c r="CL80" s="556"/>
    </row>
    <row r="81" spans="5:90" ht="15.75">
      <c r="E81" s="121"/>
      <c r="F81" s="11"/>
      <c r="G81" s="117"/>
      <c r="H81" s="11"/>
      <c r="I81" s="108"/>
      <c r="J81" s="85"/>
      <c r="M81" s="11"/>
      <c r="N81" s="3"/>
      <c r="O81" s="117"/>
      <c r="P81" s="219"/>
      <c r="Q81" s="108"/>
      <c r="BV81" s="121"/>
      <c r="BX81" s="61"/>
      <c r="BZ81" s="108"/>
      <c r="CH81" s="507"/>
      <c r="CI81" s="513"/>
      <c r="CJ81" s="513"/>
      <c r="CK81" s="511"/>
      <c r="CL81" s="556"/>
    </row>
    <row r="82" spans="5:90" ht="15.75">
      <c r="E82" s="121"/>
      <c r="F82" s="11"/>
      <c r="G82" s="117"/>
      <c r="H82" s="11"/>
      <c r="I82" s="108"/>
      <c r="J82" s="85"/>
      <c r="M82" s="3"/>
      <c r="N82" s="11"/>
      <c r="O82" s="117"/>
      <c r="P82" s="219"/>
      <c r="Q82" s="108"/>
      <c r="BV82" s="3"/>
      <c r="BW82" s="155"/>
      <c r="BX82" s="117"/>
      <c r="BZ82" s="108"/>
      <c r="CH82" s="507"/>
      <c r="CI82" s="513"/>
      <c r="CJ82" s="513"/>
      <c r="CK82" s="511"/>
      <c r="CL82" s="556"/>
    </row>
    <row r="83" spans="5:90" ht="15.75">
      <c r="E83" s="121"/>
      <c r="F83" s="3"/>
      <c r="G83" s="117"/>
      <c r="H83" s="11"/>
      <c r="I83" s="108"/>
      <c r="J83" s="85"/>
      <c r="M83" s="28"/>
      <c r="N83" s="3"/>
      <c r="O83" s="117"/>
      <c r="P83" s="219"/>
      <c r="Q83" s="108"/>
      <c r="BV83" s="3"/>
      <c r="BW83" s="155"/>
      <c r="BX83" s="117"/>
      <c r="BZ83" s="108"/>
      <c r="CH83" s="502"/>
      <c r="CI83" s="502"/>
      <c r="CJ83" s="555"/>
      <c r="CK83" s="499"/>
      <c r="CL83" s="556"/>
    </row>
    <row r="84" spans="5:90" ht="15.75">
      <c r="E84" s="121"/>
      <c r="F84" s="3"/>
      <c r="G84" s="117"/>
      <c r="H84" s="3"/>
      <c r="I84" s="108"/>
      <c r="J84" s="85"/>
      <c r="M84" s="3"/>
      <c r="N84" s="11"/>
      <c r="O84" s="117"/>
      <c r="P84" s="219"/>
      <c r="Q84" s="108"/>
      <c r="BW84" s="3"/>
      <c r="BX84" s="117"/>
      <c r="BZ84" s="108"/>
      <c r="CH84" s="502"/>
      <c r="CI84" s="502"/>
      <c r="CJ84" s="555"/>
      <c r="CK84" s="499"/>
      <c r="CL84" s="556"/>
    </row>
    <row r="85" spans="5:90" ht="15.75">
      <c r="E85" s="121"/>
      <c r="F85" s="3"/>
      <c r="G85" s="117"/>
      <c r="H85" s="3"/>
      <c r="I85" s="108"/>
      <c r="J85" s="85"/>
      <c r="M85" s="121"/>
      <c r="N85" s="61"/>
      <c r="O85" s="61"/>
      <c r="P85" s="282"/>
      <c r="Q85" s="108"/>
      <c r="BV85" s="11"/>
      <c r="BW85" s="11"/>
      <c r="BX85" s="117"/>
      <c r="BZ85" s="108"/>
      <c r="CH85" s="557"/>
      <c r="CI85" s="502"/>
      <c r="CJ85" s="555"/>
      <c r="CK85" s="499"/>
      <c r="CL85" s="556"/>
    </row>
    <row r="86" spans="5:90" ht="15.75">
      <c r="E86" s="121"/>
      <c r="F86" s="11"/>
      <c r="G86" s="117"/>
      <c r="H86" s="11"/>
      <c r="I86" s="108"/>
      <c r="J86" s="85"/>
      <c r="M86" s="11"/>
      <c r="N86" s="11"/>
      <c r="O86" s="117"/>
      <c r="P86" s="218"/>
      <c r="Q86" s="108"/>
      <c r="BV86" s="121"/>
      <c r="BW86" s="61"/>
      <c r="BX86" s="61"/>
      <c r="BZ86" s="108"/>
      <c r="CH86" s="502"/>
      <c r="CI86" s="502"/>
      <c r="CJ86" s="555"/>
      <c r="CK86" s="499"/>
      <c r="CL86" s="556"/>
    </row>
    <row r="87" spans="5:90" ht="15.75">
      <c r="E87" s="121"/>
      <c r="F87" s="11"/>
      <c r="G87" s="117"/>
      <c r="H87" s="11"/>
      <c r="I87" s="108"/>
      <c r="J87" s="85"/>
      <c r="M87" s="3"/>
      <c r="N87" s="3"/>
      <c r="O87" s="117"/>
      <c r="P87" s="219"/>
      <c r="Q87" s="108"/>
      <c r="BV87" s="121"/>
      <c r="BW87" s="61"/>
      <c r="BX87" s="61"/>
      <c r="BZ87" s="108"/>
      <c r="CH87" s="507"/>
      <c r="CI87" s="513"/>
      <c r="CJ87" s="513"/>
      <c r="CK87" s="511"/>
      <c r="CL87" s="556"/>
    </row>
    <row r="88" spans="5:90" ht="15.75">
      <c r="E88" s="121"/>
      <c r="F88" s="3"/>
      <c r="G88" s="117"/>
      <c r="H88" s="3"/>
      <c r="I88" s="108"/>
      <c r="J88" s="85"/>
      <c r="M88" s="3"/>
      <c r="N88" s="11"/>
      <c r="O88" s="117"/>
      <c r="P88" s="219"/>
      <c r="Q88" s="108"/>
      <c r="BV88" s="3"/>
      <c r="BW88" s="3"/>
      <c r="BX88" s="117"/>
      <c r="BZ88" s="108"/>
      <c r="CH88" s="507"/>
      <c r="CI88" s="513"/>
      <c r="CJ88" s="513"/>
      <c r="CK88" s="511"/>
      <c r="CL88" s="556"/>
    </row>
    <row r="89" spans="5:90" ht="15.75">
      <c r="E89" s="121"/>
      <c r="F89" s="3"/>
      <c r="G89" s="117"/>
      <c r="H89" s="3"/>
      <c r="I89" s="108"/>
      <c r="J89" s="85"/>
      <c r="M89" s="121"/>
      <c r="N89" s="61"/>
      <c r="O89" s="61"/>
      <c r="P89" s="282"/>
      <c r="Q89" s="108"/>
      <c r="BV89" s="3"/>
      <c r="BW89" s="3"/>
      <c r="BX89" s="117"/>
      <c r="BZ89" s="108"/>
      <c r="CH89" s="502"/>
      <c r="CI89" s="502"/>
      <c r="CJ89" s="555"/>
      <c r="CK89" s="499"/>
      <c r="CL89" s="556"/>
    </row>
    <row r="90" spans="5:90" ht="15.75">
      <c r="E90" s="121"/>
      <c r="F90" s="3"/>
      <c r="G90" s="117"/>
      <c r="H90" s="3"/>
      <c r="I90" s="108"/>
      <c r="J90" s="85"/>
      <c r="M90" s="11"/>
      <c r="N90" s="3"/>
      <c r="O90" s="117"/>
      <c r="P90" s="219"/>
      <c r="Q90" s="108"/>
      <c r="BV90" s="93"/>
      <c r="BW90" s="3"/>
      <c r="BX90" s="117"/>
      <c r="BZ90" s="108"/>
      <c r="CH90" s="502"/>
      <c r="CI90" s="502"/>
      <c r="CJ90" s="555"/>
      <c r="CK90" s="499"/>
      <c r="CL90" s="556"/>
    </row>
    <row r="91" spans="5:90" ht="15.75">
      <c r="E91" s="121"/>
      <c r="F91" s="3"/>
      <c r="G91" s="117"/>
      <c r="H91" s="3"/>
      <c r="I91" s="108"/>
      <c r="J91" s="85"/>
      <c r="M91" s="3"/>
      <c r="N91" s="3"/>
      <c r="O91" s="117"/>
      <c r="P91" s="219"/>
      <c r="Q91" s="108"/>
      <c r="BV91" s="93"/>
      <c r="BW91" s="3"/>
      <c r="BX91" s="117"/>
      <c r="BZ91" s="108"/>
      <c r="CH91" s="462"/>
      <c r="CI91" s="502"/>
      <c r="CJ91" s="555"/>
      <c r="CK91" s="499"/>
      <c r="CL91" s="556"/>
    </row>
    <row r="92" spans="5:90" ht="15.75">
      <c r="E92" s="121"/>
      <c r="F92" s="3"/>
      <c r="G92" s="117"/>
      <c r="H92" s="3"/>
      <c r="I92" s="108"/>
      <c r="J92" s="85"/>
      <c r="M92" s="93"/>
      <c r="N92" s="3"/>
      <c r="O92" s="117"/>
      <c r="P92" s="219"/>
      <c r="Q92" s="108"/>
      <c r="BV92" s="121"/>
      <c r="BW92" s="61"/>
      <c r="BX92" s="61"/>
      <c r="BZ92" s="108"/>
      <c r="CH92" s="462"/>
      <c r="CI92" s="502"/>
      <c r="CJ92" s="555"/>
      <c r="CK92" s="499"/>
      <c r="CL92" s="556"/>
    </row>
    <row r="93" spans="5:90" ht="15.75">
      <c r="E93" s="121"/>
      <c r="F93" s="3"/>
      <c r="G93" s="117"/>
      <c r="H93" s="3"/>
      <c r="I93" s="108"/>
      <c r="J93" s="85"/>
      <c r="M93" s="3"/>
      <c r="N93" s="11"/>
      <c r="O93" s="117"/>
      <c r="P93" s="218"/>
      <c r="Q93" s="108"/>
      <c r="BV93" s="121"/>
      <c r="BW93" s="61"/>
      <c r="BX93" s="61"/>
      <c r="BZ93" s="108"/>
      <c r="CH93" s="507"/>
      <c r="CI93" s="513"/>
      <c r="CJ93" s="513"/>
      <c r="CK93" s="511"/>
      <c r="CL93" s="556"/>
    </row>
    <row r="94" spans="5:90" ht="15.75">
      <c r="E94" s="121"/>
      <c r="F94" s="3"/>
      <c r="G94" s="117"/>
      <c r="H94" s="3"/>
      <c r="I94" s="108"/>
      <c r="J94" s="85"/>
      <c r="M94" s="3"/>
      <c r="N94" s="11"/>
      <c r="O94" s="117"/>
      <c r="P94" s="218"/>
      <c r="Q94" s="108"/>
      <c r="BV94" s="121"/>
      <c r="BW94" s="61"/>
      <c r="BX94" s="61"/>
      <c r="BZ94" s="108"/>
      <c r="CH94" s="507"/>
      <c r="CI94" s="513"/>
      <c r="CJ94" s="513"/>
      <c r="CK94" s="511"/>
      <c r="CL94" s="556"/>
    </row>
    <row r="95" spans="5:90" ht="15.75">
      <c r="E95" s="121"/>
      <c r="F95" s="3"/>
      <c r="G95" s="117"/>
      <c r="H95" s="3"/>
      <c r="I95" s="108"/>
      <c r="J95" s="85"/>
      <c r="M95" s="3"/>
      <c r="N95" s="3"/>
      <c r="O95" s="117"/>
      <c r="P95" s="219"/>
      <c r="Q95" s="108"/>
      <c r="BV95" s="121"/>
      <c r="BW95" s="61"/>
      <c r="BX95" s="61"/>
      <c r="BZ95" s="108"/>
      <c r="CH95" s="507"/>
      <c r="CI95" s="513"/>
      <c r="CJ95" s="513"/>
      <c r="CK95" s="511"/>
      <c r="CL95" s="556"/>
    </row>
    <row r="96" spans="5:90" ht="15.75">
      <c r="E96" s="121"/>
      <c r="F96" s="3"/>
      <c r="G96" s="117"/>
      <c r="H96" s="3"/>
      <c r="I96" s="108"/>
      <c r="J96" s="85"/>
      <c r="M96" s="93"/>
      <c r="N96" s="3"/>
      <c r="O96" s="117"/>
      <c r="P96" s="219"/>
      <c r="Q96" s="108"/>
      <c r="BV96" s="121"/>
      <c r="BW96" s="61"/>
      <c r="BX96" s="61"/>
      <c r="BZ96" s="108"/>
      <c r="CH96" s="507"/>
      <c r="CI96" s="513"/>
      <c r="CJ96" s="513"/>
      <c r="CK96" s="511"/>
      <c r="CL96" s="556"/>
    </row>
    <row r="97" spans="5:90" ht="15.75">
      <c r="E97" s="121"/>
      <c r="F97" s="3"/>
      <c r="G97" s="117"/>
      <c r="H97" s="3"/>
      <c r="I97" s="108"/>
      <c r="J97" s="85"/>
      <c r="M97" s="121"/>
      <c r="N97" s="61"/>
      <c r="O97" s="61"/>
      <c r="P97" s="282"/>
      <c r="Q97" s="108"/>
      <c r="BV97" s="3"/>
      <c r="BW97" s="11"/>
      <c r="BX97" s="117"/>
      <c r="BZ97" s="108"/>
      <c r="CH97" s="507"/>
      <c r="CI97" s="513"/>
      <c r="CJ97" s="513"/>
      <c r="CK97" s="511"/>
      <c r="CL97" s="556"/>
    </row>
    <row r="98" spans="5:90" ht="15.75">
      <c r="E98" s="121"/>
      <c r="F98" s="3"/>
      <c r="G98" s="117"/>
      <c r="H98" s="3"/>
      <c r="I98" s="108"/>
      <c r="J98" s="85"/>
      <c r="M98" s="93"/>
      <c r="N98" s="11"/>
      <c r="O98" s="117"/>
      <c r="P98" s="219"/>
      <c r="Q98" s="108"/>
      <c r="BV98" s="93"/>
      <c r="BW98" s="3"/>
      <c r="BX98" s="117"/>
      <c r="BZ98" s="108"/>
      <c r="CH98" s="502"/>
      <c r="CI98" s="502"/>
      <c r="CJ98" s="555"/>
      <c r="CK98" s="499"/>
      <c r="CL98" s="556"/>
    </row>
    <row r="99" spans="5:90" ht="15.75">
      <c r="E99" s="121"/>
      <c r="F99" s="3"/>
      <c r="G99" s="117"/>
      <c r="H99" s="3"/>
      <c r="I99" s="108"/>
      <c r="J99" s="85"/>
      <c r="M99" s="93"/>
      <c r="N99" s="3"/>
      <c r="O99" s="117"/>
      <c r="P99" s="219"/>
      <c r="Q99" s="108"/>
      <c r="BV99" s="3"/>
      <c r="BW99" s="11"/>
      <c r="BX99" s="117"/>
      <c r="BZ99" s="108"/>
      <c r="CH99" s="462"/>
      <c r="CI99" s="502"/>
      <c r="CJ99" s="555"/>
      <c r="CK99" s="499"/>
      <c r="CL99" s="556"/>
    </row>
    <row r="100" spans="5:90" ht="15.75">
      <c r="M100" s="28"/>
      <c r="N100" s="11"/>
      <c r="O100" s="117"/>
      <c r="P100" s="219"/>
      <c r="Q100" s="108"/>
      <c r="BV100" s="11"/>
      <c r="BW100" s="3"/>
      <c r="BX100" s="117"/>
      <c r="BZ100" s="108"/>
      <c r="CH100" s="502"/>
      <c r="CI100" s="502"/>
      <c r="CJ100" s="555"/>
      <c r="CK100" s="499"/>
      <c r="CL100" s="556"/>
    </row>
    <row r="101" spans="5:90" ht="15.75">
      <c r="M101" s="121"/>
      <c r="N101" s="61"/>
      <c r="O101" s="61"/>
      <c r="P101" s="282"/>
      <c r="Q101" s="108"/>
      <c r="BV101" s="3"/>
      <c r="BW101" s="11"/>
      <c r="BX101" s="117"/>
      <c r="BZ101" s="108"/>
      <c r="CH101" s="502"/>
      <c r="CI101" s="502"/>
      <c r="CJ101" s="555"/>
      <c r="CK101" s="499"/>
      <c r="CL101" s="556"/>
    </row>
    <row r="102" spans="5:90" ht="15.75">
      <c r="M102" s="93"/>
      <c r="N102" s="3"/>
      <c r="O102" s="117"/>
      <c r="P102" s="219"/>
      <c r="Q102" s="108"/>
      <c r="BV102" s="28"/>
      <c r="BW102" s="3"/>
      <c r="BX102" s="117"/>
      <c r="BZ102" s="108"/>
      <c r="CH102" s="502"/>
      <c r="CI102" s="502"/>
      <c r="CJ102" s="555"/>
      <c r="CK102" s="499"/>
      <c r="CL102" s="556"/>
    </row>
    <row r="103" spans="5:90" ht="15.75">
      <c r="M103" s="28"/>
      <c r="N103" s="3"/>
      <c r="O103" s="117"/>
      <c r="P103" s="219"/>
      <c r="Q103" s="108"/>
      <c r="BV103" s="3"/>
      <c r="BW103" s="11"/>
      <c r="BX103" s="117"/>
      <c r="BZ103" s="108"/>
      <c r="CH103" s="557"/>
      <c r="CI103" s="502"/>
      <c r="CJ103" s="555"/>
      <c r="CK103" s="499"/>
      <c r="CL103" s="556"/>
    </row>
    <row r="104" spans="5:90" ht="15.75">
      <c r="M104" s="121"/>
      <c r="N104" s="61"/>
      <c r="O104" s="61"/>
      <c r="P104" s="282"/>
      <c r="Q104" s="108"/>
      <c r="BV104" s="121"/>
      <c r="BW104" s="61"/>
      <c r="BX104" s="61"/>
      <c r="BZ104" s="108"/>
      <c r="CH104" s="502"/>
      <c r="CI104" s="502"/>
      <c r="CJ104" s="555"/>
      <c r="CK104" s="499"/>
      <c r="CL104" s="556"/>
    </row>
    <row r="105" spans="5:90" ht="15.75">
      <c r="M105" s="11"/>
      <c r="N105" s="11"/>
      <c r="O105" s="117"/>
      <c r="P105" s="219"/>
      <c r="Q105" s="108"/>
      <c r="BV105" s="11"/>
      <c r="BW105" s="11"/>
      <c r="BX105" s="117"/>
      <c r="BZ105" s="108"/>
      <c r="CH105" s="507"/>
      <c r="CI105" s="513"/>
      <c r="CJ105" s="513"/>
      <c r="CK105" s="511"/>
      <c r="CL105" s="556"/>
    </row>
    <row r="106" spans="5:90" ht="15.75">
      <c r="M106" s="121"/>
      <c r="N106" s="61"/>
      <c r="O106" s="61"/>
      <c r="P106" s="282"/>
      <c r="Q106" s="108"/>
      <c r="BV106" s="3"/>
      <c r="BW106" s="3"/>
      <c r="BX106" s="117"/>
      <c r="BZ106" s="108"/>
      <c r="CH106" s="502"/>
      <c r="CI106" s="502"/>
      <c r="CJ106" s="555"/>
      <c r="CK106" s="499"/>
      <c r="CL106" s="556"/>
    </row>
    <row r="107" spans="5:90" ht="15.75">
      <c r="M107" s="3"/>
      <c r="N107" s="11"/>
      <c r="O107" s="117"/>
      <c r="P107" s="218"/>
      <c r="Q107" s="108"/>
      <c r="BV107" s="3"/>
      <c r="BW107" s="11"/>
      <c r="BX107" s="117"/>
      <c r="BZ107" s="108"/>
      <c r="CH107" s="502"/>
      <c r="CI107" s="502"/>
      <c r="CJ107" s="555"/>
      <c r="CK107" s="499"/>
      <c r="CL107" s="556"/>
    </row>
    <row r="108" spans="5:90" ht="15.75">
      <c r="BV108" s="121"/>
      <c r="BW108" s="61"/>
      <c r="BX108" s="61"/>
      <c r="BZ108" s="108"/>
      <c r="CH108" s="502"/>
      <c r="CI108" s="502"/>
      <c r="CJ108" s="555"/>
      <c r="CK108" s="499"/>
      <c r="CL108" s="556"/>
    </row>
    <row r="109" spans="5:90" ht="15.75">
      <c r="BV109" s="11"/>
      <c r="BW109" s="3"/>
      <c r="BX109" s="117"/>
      <c r="BZ109" s="108"/>
      <c r="CH109" s="507"/>
      <c r="CI109" s="513"/>
      <c r="CJ109" s="513"/>
      <c r="CK109" s="511"/>
      <c r="CL109" s="556"/>
    </row>
    <row r="110" spans="5:90" ht="15.75">
      <c r="BV110" s="3"/>
      <c r="BW110" s="3"/>
      <c r="BX110" s="117"/>
      <c r="BZ110" s="108"/>
      <c r="CH110" s="502"/>
      <c r="CI110" s="502"/>
      <c r="CJ110" s="555"/>
      <c r="CK110" s="499"/>
      <c r="CL110" s="556"/>
    </row>
    <row r="111" spans="5:90" ht="15.75">
      <c r="BV111" s="93"/>
      <c r="BW111" s="3"/>
      <c r="BX111" s="117"/>
      <c r="BZ111" s="108"/>
      <c r="CH111" s="502"/>
      <c r="CI111" s="502"/>
      <c r="CJ111" s="555"/>
      <c r="CK111" s="499"/>
      <c r="CL111" s="556"/>
    </row>
    <row r="112" spans="5:90" ht="15.75">
      <c r="BV112" s="3"/>
      <c r="BW112" s="11"/>
      <c r="BX112" s="117"/>
      <c r="BZ112" s="108"/>
      <c r="CH112" s="462"/>
      <c r="CI112" s="502"/>
      <c r="CJ112" s="555"/>
      <c r="CK112" s="499"/>
      <c r="CL112" s="556"/>
    </row>
    <row r="113" spans="74:90" ht="15.75">
      <c r="BV113" s="3"/>
      <c r="BW113" s="11"/>
      <c r="BX113" s="117"/>
      <c r="BZ113" s="108"/>
      <c r="CH113" s="502"/>
      <c r="CI113" s="502"/>
      <c r="CJ113" s="555"/>
      <c r="CK113" s="499"/>
      <c r="CL113" s="556"/>
    </row>
    <row r="114" spans="74:90" ht="15.75">
      <c r="BV114" s="3"/>
      <c r="BW114" s="3"/>
      <c r="BX114" s="117"/>
      <c r="BZ114" s="108"/>
      <c r="CH114" s="502"/>
      <c r="CI114" s="502"/>
      <c r="CJ114" s="555"/>
      <c r="CK114" s="499"/>
      <c r="CL114" s="556"/>
    </row>
    <row r="115" spans="74:90" ht="15.75">
      <c r="BV115" s="93"/>
      <c r="BW115" s="3"/>
      <c r="BX115" s="117"/>
      <c r="BZ115" s="108"/>
      <c r="CH115" s="502"/>
      <c r="CI115" s="502"/>
      <c r="CJ115" s="555"/>
      <c r="CK115" s="499"/>
      <c r="CL115" s="556"/>
    </row>
    <row r="116" spans="74:90" ht="15.75">
      <c r="BV116" s="121"/>
      <c r="BW116" s="61"/>
      <c r="BX116" s="61"/>
      <c r="BZ116" s="108"/>
      <c r="CH116" s="462"/>
      <c r="CI116" s="502"/>
      <c r="CJ116" s="555"/>
      <c r="CK116" s="499"/>
      <c r="CL116" s="556"/>
    </row>
    <row r="117" spans="74:90" ht="15.75">
      <c r="BV117" s="93"/>
      <c r="BW117" s="11"/>
      <c r="BX117" s="117"/>
      <c r="BZ117" s="108"/>
      <c r="CH117" s="507"/>
      <c r="CI117" s="513"/>
      <c r="CJ117" s="513"/>
      <c r="CK117" s="511"/>
      <c r="CL117" s="556"/>
    </row>
    <row r="118" spans="74:90" ht="15.75">
      <c r="BV118" s="93"/>
      <c r="BW118" s="3"/>
      <c r="BX118" s="117"/>
      <c r="BZ118" s="108"/>
      <c r="CH118" s="462"/>
      <c r="CI118" s="502"/>
      <c r="CJ118" s="555"/>
      <c r="CK118" s="499"/>
      <c r="CL118" s="556"/>
    </row>
    <row r="119" spans="74:90" ht="15.75">
      <c r="BV119" s="28"/>
      <c r="BW119" s="11"/>
      <c r="BX119" s="117"/>
      <c r="BZ119" s="108"/>
      <c r="CH119" s="462"/>
      <c r="CI119" s="502"/>
      <c r="CJ119" s="555"/>
      <c r="CK119" s="499"/>
      <c r="CL119" s="556"/>
    </row>
    <row r="120" spans="74:90" ht="15.75">
      <c r="BV120" s="121"/>
      <c r="BW120" s="61"/>
      <c r="BX120" s="61"/>
      <c r="BZ120" s="108"/>
      <c r="CH120" s="557"/>
      <c r="CI120" s="502"/>
      <c r="CJ120" s="555"/>
      <c r="CK120" s="499"/>
      <c r="CL120" s="556"/>
    </row>
    <row r="121" spans="74:90" ht="15.75">
      <c r="BV121" s="93"/>
      <c r="BW121" s="3"/>
      <c r="BX121" s="117"/>
      <c r="BZ121" s="108"/>
      <c r="CH121" s="507"/>
      <c r="CI121" s="513"/>
      <c r="CJ121" s="513"/>
      <c r="CK121" s="511"/>
      <c r="CL121" s="556"/>
    </row>
    <row r="122" spans="74:90" ht="15.75">
      <c r="BV122" s="28"/>
      <c r="BW122" s="3"/>
      <c r="BX122" s="117"/>
      <c r="BZ122" s="108"/>
      <c r="CH122" s="462"/>
      <c r="CI122" s="502"/>
      <c r="CJ122" s="555"/>
      <c r="CK122" s="499"/>
      <c r="CL122" s="556"/>
    </row>
    <row r="123" spans="74:90" ht="15.75">
      <c r="BV123" s="121"/>
      <c r="BW123" s="61"/>
      <c r="BX123" s="61"/>
      <c r="BZ123" s="108"/>
      <c r="CH123" s="557"/>
      <c r="CI123" s="502"/>
      <c r="CJ123" s="555"/>
      <c r="CK123" s="499"/>
      <c r="CL123" s="556"/>
    </row>
    <row r="124" spans="74:90" ht="15.75">
      <c r="BV124" s="11"/>
      <c r="BW124" s="11"/>
      <c r="BX124" s="117"/>
      <c r="BZ124" s="108"/>
      <c r="CH124" s="507"/>
      <c r="CI124" s="513"/>
      <c r="CJ124" s="513"/>
      <c r="CK124" s="511"/>
      <c r="CL124" s="556"/>
    </row>
    <row r="125" spans="74:90" ht="15.75">
      <c r="BV125" s="121"/>
      <c r="BW125" s="61"/>
      <c r="BX125" s="61"/>
      <c r="BZ125" s="108"/>
      <c r="CH125" s="502"/>
      <c r="CI125" s="502"/>
      <c r="CJ125" s="555"/>
      <c r="CK125" s="499"/>
      <c r="CL125" s="556"/>
    </row>
    <row r="126" spans="74:90" ht="15.75">
      <c r="BV126" s="3"/>
      <c r="BW126" s="11"/>
      <c r="BX126" s="117"/>
      <c r="BZ126" s="108"/>
      <c r="CH126" s="507"/>
      <c r="CI126" s="513"/>
      <c r="CJ126" s="513"/>
      <c r="CK126" s="511"/>
      <c r="CL126" s="556"/>
    </row>
    <row r="127" spans="74:90" ht="15.75">
      <c r="CH127" s="502"/>
      <c r="CI127" s="502"/>
      <c r="CJ127" s="555"/>
      <c r="CK127" s="499"/>
      <c r="CL127" s="556"/>
    </row>
  </sheetData>
  <sortState ref="CY3:DD74">
    <sortCondition ref="CY3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531"/>
  <sheetViews>
    <sheetView topLeftCell="A2601" zoomScaleNormal="100" workbookViewId="0">
      <selection activeCell="N2611" sqref="N2611"/>
    </sheetView>
  </sheetViews>
  <sheetFormatPr defaultRowHeight="12.75"/>
  <cols>
    <col min="1" max="1" width="3.42578125" customWidth="1"/>
    <col min="8" max="8" width="9.140625" style="29"/>
    <col min="10" max="10" width="9.140625" style="102" customWidth="1"/>
    <col min="11" max="11" width="10.140625" customWidth="1"/>
  </cols>
  <sheetData>
    <row r="1" spans="1:20" s="40" customFormat="1" ht="15.75">
      <c r="A1" s="40" t="s">
        <v>1240</v>
      </c>
      <c r="H1" s="188"/>
      <c r="J1" s="101"/>
      <c r="N1" s="144"/>
      <c r="O1" s="147" t="s">
        <v>1078</v>
      </c>
      <c r="Q1" s="97" t="s">
        <v>289</v>
      </c>
      <c r="R1" s="147" t="s">
        <v>1082</v>
      </c>
    </row>
    <row r="2" spans="1:20" s="40" customFormat="1" ht="15.75">
      <c r="A2" t="s">
        <v>3007</v>
      </c>
      <c r="C2" t="s">
        <v>3008</v>
      </c>
      <c r="H2" s="188"/>
      <c r="J2" s="101"/>
      <c r="N2" s="143"/>
      <c r="O2" s="147" t="s">
        <v>1079</v>
      </c>
      <c r="P2"/>
      <c r="Q2" s="10" t="s">
        <v>288</v>
      </c>
      <c r="R2" s="147" t="s">
        <v>1083</v>
      </c>
    </row>
    <row r="3" spans="1:20" ht="15.75">
      <c r="A3" t="s">
        <v>379</v>
      </c>
      <c r="C3" t="s">
        <v>3009</v>
      </c>
      <c r="K3" s="202"/>
      <c r="N3" s="145"/>
      <c r="O3" s="147" t="s">
        <v>1080</v>
      </c>
      <c r="Q3" s="10" t="s">
        <v>189</v>
      </c>
      <c r="R3" s="147" t="s">
        <v>2381</v>
      </c>
    </row>
    <row r="4" spans="1:20" ht="15.75">
      <c r="A4" t="s">
        <v>380</v>
      </c>
      <c r="C4" t="s">
        <v>3010</v>
      </c>
      <c r="K4" s="202"/>
      <c r="N4" s="146"/>
      <c r="O4" s="147" t="s">
        <v>1081</v>
      </c>
      <c r="R4" s="147" t="s">
        <v>2382</v>
      </c>
    </row>
    <row r="5" spans="1:20" ht="15.75">
      <c r="A5" t="s">
        <v>381</v>
      </c>
      <c r="C5" t="s">
        <v>3011</v>
      </c>
      <c r="K5" s="202"/>
      <c r="N5" s="171"/>
      <c r="O5" s="147"/>
      <c r="R5" s="147"/>
    </row>
    <row r="6" spans="1:20" ht="15.75">
      <c r="I6" s="175" t="s">
        <v>1251</v>
      </c>
      <c r="O6" s="147"/>
    </row>
    <row r="7" spans="1:20" ht="25.5">
      <c r="A7" s="39" t="s">
        <v>185</v>
      </c>
    </row>
    <row r="9" spans="1:20" s="60" customFormat="1" ht="15">
      <c r="E9" s="94">
        <v>2016</v>
      </c>
      <c r="F9" s="94">
        <v>2017</v>
      </c>
      <c r="G9" s="94">
        <v>2018</v>
      </c>
      <c r="H9" s="189">
        <v>2019</v>
      </c>
      <c r="I9" s="189">
        <v>2020</v>
      </c>
      <c r="K9" s="103" t="s">
        <v>40</v>
      </c>
    </row>
    <row r="10" spans="1:20" ht="15">
      <c r="A10" s="44" t="s">
        <v>0</v>
      </c>
      <c r="B10" s="96" t="s">
        <v>39</v>
      </c>
      <c r="C10" s="3"/>
      <c r="D10" s="3"/>
      <c r="E10" s="55">
        <v>685.2</v>
      </c>
      <c r="F10" s="52">
        <v>914.3</v>
      </c>
      <c r="G10" s="52">
        <v>635.29999999999995</v>
      </c>
      <c r="H10" s="190">
        <v>475.9</v>
      </c>
      <c r="I10" s="191">
        <v>586.5</v>
      </c>
      <c r="K10" s="100">
        <f t="shared" ref="K10:K73" si="0">SUM(E10:I10)</f>
        <v>3297.2000000000003</v>
      </c>
      <c r="M10" t="s">
        <v>2644</v>
      </c>
      <c r="O10" s="3"/>
      <c r="P10" s="3" t="s">
        <v>3012</v>
      </c>
      <c r="R10" s="268"/>
      <c r="T10" s="139"/>
    </row>
    <row r="11" spans="1:20" ht="15">
      <c r="A11" s="44" t="s">
        <v>2</v>
      </c>
      <c r="B11" s="96" t="s">
        <v>19</v>
      </c>
      <c r="C11" s="3"/>
      <c r="D11" s="3"/>
      <c r="E11" s="52">
        <v>643.1</v>
      </c>
      <c r="F11" s="55">
        <v>938.2</v>
      </c>
      <c r="G11" s="10">
        <v>426.9</v>
      </c>
      <c r="H11" s="190">
        <v>582.09999999999991</v>
      </c>
      <c r="I11" s="164">
        <v>424.7</v>
      </c>
      <c r="K11" s="100">
        <f t="shared" si="0"/>
        <v>3015</v>
      </c>
      <c r="M11" t="s">
        <v>1076</v>
      </c>
      <c r="O11" s="3"/>
      <c r="P11" s="430" t="s">
        <v>3013</v>
      </c>
      <c r="R11" s="268"/>
      <c r="S11" s="117"/>
      <c r="T11" s="219"/>
    </row>
    <row r="12" spans="1:20" ht="15">
      <c r="A12" s="44" t="s">
        <v>3</v>
      </c>
      <c r="B12" s="96" t="s">
        <v>17</v>
      </c>
      <c r="C12" s="3"/>
      <c r="D12" s="3"/>
      <c r="E12" s="141">
        <v>384.1</v>
      </c>
      <c r="F12" s="10">
        <v>577</v>
      </c>
      <c r="G12" s="141">
        <v>607.70000000000005</v>
      </c>
      <c r="H12" s="190">
        <v>557.59999999999991</v>
      </c>
      <c r="I12" s="190">
        <v>521.29999999999995</v>
      </c>
      <c r="K12" s="100">
        <f t="shared" si="0"/>
        <v>2647.7</v>
      </c>
      <c r="M12" t="s">
        <v>2645</v>
      </c>
      <c r="O12" s="3"/>
      <c r="P12" s="139" t="s">
        <v>376</v>
      </c>
      <c r="R12" s="3"/>
      <c r="S12" s="117"/>
      <c r="T12" s="218"/>
    </row>
    <row r="13" spans="1:20" ht="15">
      <c r="A13" s="44" t="s">
        <v>5</v>
      </c>
      <c r="B13" s="96" t="s">
        <v>25</v>
      </c>
      <c r="C13" s="3"/>
      <c r="D13" s="3"/>
      <c r="E13" s="141">
        <v>467.9</v>
      </c>
      <c r="F13" s="141">
        <v>664.8</v>
      </c>
      <c r="G13" s="55">
        <v>710.5</v>
      </c>
      <c r="H13" s="164">
        <v>253.50000000000003</v>
      </c>
      <c r="I13" s="190">
        <v>490.30000000000007</v>
      </c>
      <c r="K13" s="100">
        <f t="shared" si="0"/>
        <v>2587</v>
      </c>
      <c r="M13" t="s">
        <v>2646</v>
      </c>
      <c r="O13" s="3"/>
      <c r="P13" s="3" t="s">
        <v>3014</v>
      </c>
      <c r="R13" s="268"/>
      <c r="S13" s="117"/>
      <c r="T13" s="219"/>
    </row>
    <row r="14" spans="1:20" ht="15.75">
      <c r="A14" s="44" t="s">
        <v>7</v>
      </c>
      <c r="B14" s="96" t="s">
        <v>31</v>
      </c>
      <c r="C14" s="3"/>
      <c r="D14" s="3"/>
      <c r="E14" s="53">
        <v>553</v>
      </c>
      <c r="F14" s="10">
        <v>542</v>
      </c>
      <c r="G14" s="141">
        <v>595.9</v>
      </c>
      <c r="H14" s="164">
        <v>372.9</v>
      </c>
      <c r="I14" s="164">
        <v>456.4</v>
      </c>
      <c r="K14" s="100">
        <f t="shared" si="0"/>
        <v>2520.2000000000003</v>
      </c>
      <c r="M14" t="s">
        <v>301</v>
      </c>
      <c r="O14" s="3"/>
      <c r="P14" s="28"/>
      <c r="R14" s="121"/>
      <c r="S14" s="61"/>
      <c r="T14" s="282"/>
    </row>
    <row r="15" spans="1:20" ht="15.75">
      <c r="A15" s="44" t="s">
        <v>8</v>
      </c>
      <c r="B15" s="96" t="s">
        <v>15</v>
      </c>
      <c r="C15" s="3"/>
      <c r="D15" s="3"/>
      <c r="E15" s="10">
        <v>350.4</v>
      </c>
      <c r="F15" s="141">
        <v>634.9</v>
      </c>
      <c r="G15" s="141">
        <v>556.5</v>
      </c>
      <c r="H15" s="164">
        <v>279.40000000000003</v>
      </c>
      <c r="I15" s="190">
        <v>566.9</v>
      </c>
      <c r="K15" s="100">
        <f t="shared" si="0"/>
        <v>2388.1</v>
      </c>
      <c r="M15" t="s">
        <v>1439</v>
      </c>
      <c r="O15" s="3"/>
      <c r="P15" s="28"/>
      <c r="R15" s="121"/>
      <c r="S15" s="61"/>
      <c r="T15" s="282"/>
    </row>
    <row r="16" spans="1:20" ht="15">
      <c r="A16" s="44" t="s">
        <v>10</v>
      </c>
      <c r="B16" s="96" t="s">
        <v>6</v>
      </c>
      <c r="C16" s="3"/>
      <c r="D16" s="3"/>
      <c r="E16" s="141">
        <v>498.2</v>
      </c>
      <c r="F16" s="141">
        <v>597.79999999999995</v>
      </c>
      <c r="G16" s="10">
        <v>434.2</v>
      </c>
      <c r="H16" s="190">
        <v>496.15000000000003</v>
      </c>
      <c r="I16" s="164">
        <v>294.7</v>
      </c>
      <c r="K16" s="100">
        <f t="shared" si="0"/>
        <v>2321.0500000000002</v>
      </c>
      <c r="M16" t="s">
        <v>1077</v>
      </c>
      <c r="O16" s="3"/>
      <c r="P16" s="28"/>
      <c r="R16" s="268"/>
      <c r="S16" s="117"/>
      <c r="T16" s="219"/>
    </row>
    <row r="17" spans="1:20" ht="15">
      <c r="A17" s="44" t="s">
        <v>12</v>
      </c>
      <c r="B17" s="96" t="s">
        <v>21</v>
      </c>
      <c r="C17" s="3"/>
      <c r="D17" s="3"/>
      <c r="E17" s="141">
        <v>426.90000000000003</v>
      </c>
      <c r="F17" s="141">
        <v>628.4</v>
      </c>
      <c r="G17" s="141">
        <v>542.59999999999991</v>
      </c>
      <c r="H17" s="191">
        <v>609.90000000000009</v>
      </c>
      <c r="I17" s="164">
        <v>98.8</v>
      </c>
      <c r="K17" s="100">
        <f t="shared" si="0"/>
        <v>2306.6000000000004</v>
      </c>
      <c r="M17" t="s">
        <v>1075</v>
      </c>
      <c r="O17" s="3"/>
      <c r="P17" s="11" t="s">
        <v>376</v>
      </c>
      <c r="R17" s="268"/>
      <c r="S17" s="117"/>
      <c r="T17" s="219"/>
    </row>
    <row r="18" spans="1:20" ht="15">
      <c r="A18" s="44" t="s">
        <v>14</v>
      </c>
      <c r="B18" s="96" t="s">
        <v>9</v>
      </c>
      <c r="C18" s="3"/>
      <c r="D18" s="3"/>
      <c r="E18" s="141">
        <v>442.3</v>
      </c>
      <c r="F18" s="141">
        <v>752.4</v>
      </c>
      <c r="G18" s="10">
        <v>401.1</v>
      </c>
      <c r="H18" s="164">
        <v>274.90000000000003</v>
      </c>
      <c r="I18" s="164">
        <v>281.89999999999998</v>
      </c>
      <c r="K18" s="100">
        <f t="shared" si="0"/>
        <v>2152.6000000000004</v>
      </c>
      <c r="M18" t="s">
        <v>296</v>
      </c>
      <c r="O18" s="3"/>
      <c r="P18" s="28"/>
      <c r="R18" s="3"/>
      <c r="S18" s="117"/>
      <c r="T18" s="218"/>
    </row>
    <row r="19" spans="1:20" ht="15">
      <c r="A19" s="44" t="s">
        <v>16</v>
      </c>
      <c r="B19" s="96" t="s">
        <v>37</v>
      </c>
      <c r="C19" s="3"/>
      <c r="D19" s="3"/>
      <c r="E19" s="10">
        <v>315.5</v>
      </c>
      <c r="F19" s="53">
        <v>863.8</v>
      </c>
      <c r="G19" s="10">
        <v>323.10000000000002</v>
      </c>
      <c r="H19" s="164">
        <v>430.5</v>
      </c>
      <c r="I19" s="164">
        <v>147.80000000000001</v>
      </c>
      <c r="K19" s="100">
        <f t="shared" si="0"/>
        <v>2080.7000000000003</v>
      </c>
      <c r="M19" t="s">
        <v>292</v>
      </c>
      <c r="O19" s="3"/>
      <c r="P19" s="28"/>
      <c r="R19" s="268"/>
      <c r="S19" s="117"/>
      <c r="T19" s="219"/>
    </row>
    <row r="20" spans="1:20" ht="15">
      <c r="A20" s="44" t="s">
        <v>18</v>
      </c>
      <c r="B20" s="96" t="s">
        <v>27</v>
      </c>
      <c r="C20" s="3"/>
      <c r="D20" s="3"/>
      <c r="E20" s="141">
        <v>471.6</v>
      </c>
      <c r="F20" s="10">
        <v>410.6</v>
      </c>
      <c r="G20" s="10">
        <v>410.09999999999997</v>
      </c>
      <c r="H20" s="164">
        <v>370.40000000000003</v>
      </c>
      <c r="I20" s="164">
        <v>396.9</v>
      </c>
      <c r="K20" s="100">
        <f t="shared" si="0"/>
        <v>2059.6</v>
      </c>
      <c r="M20" t="s">
        <v>294</v>
      </c>
      <c r="O20" s="3"/>
      <c r="P20" s="28"/>
      <c r="R20" s="3"/>
      <c r="S20" s="117"/>
      <c r="T20" s="219"/>
    </row>
    <row r="21" spans="1:20" ht="15">
      <c r="A21" s="44" t="s">
        <v>20</v>
      </c>
      <c r="B21" s="96" t="s">
        <v>35</v>
      </c>
      <c r="C21" s="3"/>
      <c r="D21" s="3"/>
      <c r="E21" s="10">
        <v>381.6</v>
      </c>
      <c r="F21" s="10">
        <v>576.4</v>
      </c>
      <c r="G21" s="10">
        <v>185.2</v>
      </c>
      <c r="H21" s="164">
        <v>263</v>
      </c>
      <c r="I21" s="113">
        <v>634.10000000000014</v>
      </c>
      <c r="K21" s="100">
        <f t="shared" si="0"/>
        <v>2040.3000000000002</v>
      </c>
      <c r="M21" t="s">
        <v>291</v>
      </c>
      <c r="O21" s="3"/>
      <c r="P21" s="139" t="s">
        <v>3013</v>
      </c>
      <c r="R21" s="11"/>
      <c r="S21" s="117"/>
      <c r="T21" s="219"/>
    </row>
    <row r="22" spans="1:20" ht="15">
      <c r="A22" s="44" t="s">
        <v>22</v>
      </c>
      <c r="B22" s="96" t="s">
        <v>4</v>
      </c>
      <c r="C22" s="3"/>
      <c r="D22" s="3"/>
      <c r="E22" s="141">
        <v>396.5</v>
      </c>
      <c r="F22" s="10">
        <v>480.7</v>
      </c>
      <c r="G22" s="10">
        <v>428.40000000000009</v>
      </c>
      <c r="H22" s="164">
        <v>235.9</v>
      </c>
      <c r="I22" s="164">
        <v>382.30000000000007</v>
      </c>
      <c r="K22" s="100">
        <f t="shared" si="0"/>
        <v>1923.8000000000002</v>
      </c>
      <c r="M22" t="s">
        <v>298</v>
      </c>
      <c r="O22" s="3"/>
      <c r="P22" s="28"/>
      <c r="R22" s="268"/>
      <c r="S22" s="117"/>
      <c r="T22" s="219"/>
    </row>
    <row r="23" spans="1:20" ht="15">
      <c r="A23" s="44" t="s">
        <v>24</v>
      </c>
      <c r="B23" s="96" t="s">
        <v>13</v>
      </c>
      <c r="C23" s="3"/>
      <c r="D23" s="3"/>
      <c r="E23" s="10">
        <v>146</v>
      </c>
      <c r="F23" s="10">
        <v>456.5</v>
      </c>
      <c r="G23" s="10">
        <v>190.2</v>
      </c>
      <c r="H23" s="164">
        <v>295.40000000000003</v>
      </c>
      <c r="I23" s="192">
        <v>621.9</v>
      </c>
      <c r="K23" s="100">
        <f t="shared" si="0"/>
        <v>1710</v>
      </c>
      <c r="M23" t="s">
        <v>310</v>
      </c>
      <c r="O23" s="3"/>
      <c r="P23" s="28"/>
      <c r="R23" s="11"/>
      <c r="S23" s="117"/>
      <c r="T23" s="219"/>
    </row>
    <row r="24" spans="1:20" ht="15">
      <c r="A24" s="44" t="s">
        <v>26</v>
      </c>
      <c r="B24" s="96" t="s">
        <v>142</v>
      </c>
      <c r="E24" s="10" t="s">
        <v>288</v>
      </c>
      <c r="F24" s="141">
        <v>671.5</v>
      </c>
      <c r="G24" s="10">
        <v>439.8</v>
      </c>
      <c r="H24" s="164">
        <v>298.20000000000005</v>
      </c>
      <c r="I24" s="164">
        <v>254</v>
      </c>
      <c r="K24" s="100">
        <f t="shared" si="0"/>
        <v>1663.5</v>
      </c>
      <c r="M24" t="s">
        <v>294</v>
      </c>
      <c r="O24" s="3"/>
      <c r="P24" s="28"/>
      <c r="R24" s="3"/>
      <c r="S24" s="117"/>
      <c r="T24" s="218"/>
    </row>
    <row r="25" spans="1:20" ht="15">
      <c r="A25" s="44" t="s">
        <v>28</v>
      </c>
      <c r="B25" s="96" t="s">
        <v>23</v>
      </c>
      <c r="C25" s="3"/>
      <c r="D25" s="3"/>
      <c r="E25" s="10">
        <v>360.7</v>
      </c>
      <c r="F25" s="10">
        <v>343.8</v>
      </c>
      <c r="G25" s="10">
        <v>326.19999999999993</v>
      </c>
      <c r="H25" s="164">
        <v>422.6</v>
      </c>
      <c r="I25" s="164">
        <v>199.4</v>
      </c>
      <c r="K25" s="100">
        <f t="shared" si="0"/>
        <v>1652.6999999999998</v>
      </c>
      <c r="O25" s="3"/>
      <c r="P25" s="28"/>
      <c r="R25" s="11"/>
      <c r="S25" s="117"/>
      <c r="T25" s="219"/>
    </row>
    <row r="26" spans="1:20" ht="15">
      <c r="A26" s="44" t="s">
        <v>30</v>
      </c>
      <c r="B26" s="96" t="s">
        <v>33</v>
      </c>
      <c r="C26" s="3"/>
      <c r="D26" s="3"/>
      <c r="E26" s="10">
        <v>196</v>
      </c>
      <c r="F26" s="141">
        <v>631.1</v>
      </c>
      <c r="G26" s="10">
        <v>340.4</v>
      </c>
      <c r="H26" s="164">
        <v>122.80000000000001</v>
      </c>
      <c r="I26" s="164">
        <v>320</v>
      </c>
      <c r="K26" s="100">
        <f t="shared" si="0"/>
        <v>1610.3</v>
      </c>
      <c r="M26" t="s">
        <v>300</v>
      </c>
      <c r="O26" s="3"/>
      <c r="P26" s="28"/>
      <c r="R26" s="3"/>
      <c r="S26" s="117"/>
      <c r="T26" s="219"/>
    </row>
    <row r="27" spans="1:20" ht="15">
      <c r="A27" s="44" t="s">
        <v>32</v>
      </c>
      <c r="B27" s="96" t="s">
        <v>1</v>
      </c>
      <c r="C27" s="3"/>
      <c r="D27" s="3"/>
      <c r="E27" s="10">
        <v>226.5</v>
      </c>
      <c r="F27" s="10">
        <v>337</v>
      </c>
      <c r="G27" s="141">
        <v>440.59999999999997</v>
      </c>
      <c r="H27" s="164">
        <v>285.39999999999998</v>
      </c>
      <c r="I27" s="164">
        <v>294.7</v>
      </c>
      <c r="K27" s="100">
        <f t="shared" si="0"/>
        <v>1584.2</v>
      </c>
      <c r="M27" t="s">
        <v>303</v>
      </c>
      <c r="O27" s="3"/>
      <c r="P27" s="11"/>
      <c r="R27" s="11"/>
      <c r="S27" s="117"/>
      <c r="T27" s="219"/>
    </row>
    <row r="28" spans="1:20" ht="15">
      <c r="A28" s="44" t="s">
        <v>34</v>
      </c>
      <c r="B28" s="96" t="s">
        <v>160</v>
      </c>
      <c r="E28" s="10" t="s">
        <v>288</v>
      </c>
      <c r="F28" s="10" t="s">
        <v>288</v>
      </c>
      <c r="G28" s="10">
        <v>418</v>
      </c>
      <c r="H28" s="192">
        <v>658.9</v>
      </c>
      <c r="I28" s="164">
        <v>446.8</v>
      </c>
      <c r="K28" s="100">
        <f t="shared" si="0"/>
        <v>1523.7</v>
      </c>
      <c r="M28" t="s">
        <v>310</v>
      </c>
      <c r="O28" s="3"/>
      <c r="P28" s="28"/>
      <c r="R28" s="268"/>
      <c r="S28" s="117"/>
      <c r="T28" s="219"/>
    </row>
    <row r="29" spans="1:20" ht="15">
      <c r="A29" s="44" t="s">
        <v>36</v>
      </c>
      <c r="B29" s="96" t="s">
        <v>143</v>
      </c>
      <c r="E29" s="10" t="s">
        <v>288</v>
      </c>
      <c r="F29" s="10">
        <v>424.6</v>
      </c>
      <c r="G29" s="10">
        <v>346.5</v>
      </c>
      <c r="H29" s="164">
        <v>375.30000000000007</v>
      </c>
      <c r="I29" s="164">
        <v>330.8</v>
      </c>
      <c r="K29" s="100">
        <f t="shared" si="0"/>
        <v>1477.2</v>
      </c>
      <c r="O29" s="3"/>
      <c r="P29" s="28"/>
      <c r="R29" s="268"/>
      <c r="S29" s="117"/>
      <c r="T29" s="219"/>
    </row>
    <row r="30" spans="1:20" ht="15">
      <c r="A30" s="44" t="s">
        <v>38</v>
      </c>
      <c r="B30" s="96" t="s">
        <v>144</v>
      </c>
      <c r="E30" s="10" t="s">
        <v>288</v>
      </c>
      <c r="F30" s="10">
        <v>447.4</v>
      </c>
      <c r="G30" s="10">
        <v>343.3</v>
      </c>
      <c r="H30" s="164">
        <v>403.09999999999997</v>
      </c>
      <c r="I30" s="164">
        <v>211.49999999999997</v>
      </c>
      <c r="K30" s="100">
        <f t="shared" si="0"/>
        <v>1405.3</v>
      </c>
      <c r="O30" s="3"/>
      <c r="P30" s="28"/>
      <c r="R30" s="11"/>
      <c r="S30" s="117"/>
      <c r="T30" s="218"/>
    </row>
    <row r="31" spans="1:20" ht="15.75">
      <c r="A31" s="44" t="s">
        <v>146</v>
      </c>
      <c r="B31" s="96" t="s">
        <v>145</v>
      </c>
      <c r="E31" s="10" t="s">
        <v>288</v>
      </c>
      <c r="F31" s="10">
        <v>228.9</v>
      </c>
      <c r="G31" s="53">
        <v>632.45000000000005</v>
      </c>
      <c r="H31" s="164">
        <v>352.3</v>
      </c>
      <c r="I31" s="164">
        <v>101.4</v>
      </c>
      <c r="K31" s="100">
        <f t="shared" si="0"/>
        <v>1315.0500000000002</v>
      </c>
      <c r="M31" t="s">
        <v>292</v>
      </c>
      <c r="O31" s="3"/>
      <c r="P31" s="28"/>
      <c r="R31" s="121"/>
      <c r="S31" s="61"/>
      <c r="T31" s="282"/>
    </row>
    <row r="32" spans="1:20" ht="15">
      <c r="A32" s="44" t="s">
        <v>147</v>
      </c>
      <c r="B32" s="96" t="s">
        <v>1035</v>
      </c>
      <c r="C32" s="3"/>
      <c r="D32" s="3"/>
      <c r="E32" s="10" t="s">
        <v>288</v>
      </c>
      <c r="F32" s="10" t="s">
        <v>288</v>
      </c>
      <c r="G32" s="10" t="s">
        <v>288</v>
      </c>
      <c r="H32" s="113">
        <v>725.8</v>
      </c>
      <c r="I32" s="190">
        <v>579.6</v>
      </c>
      <c r="K32" s="100">
        <f t="shared" si="0"/>
        <v>1305.4000000000001</v>
      </c>
      <c r="M32" t="s">
        <v>305</v>
      </c>
      <c r="P32" s="433" t="s">
        <v>3013</v>
      </c>
      <c r="R32" s="11"/>
      <c r="S32" s="117"/>
      <c r="T32" s="218"/>
    </row>
    <row r="33" spans="1:20" ht="15">
      <c r="A33" s="44" t="s">
        <v>148</v>
      </c>
      <c r="B33" s="96" t="s">
        <v>29</v>
      </c>
      <c r="C33" s="3"/>
      <c r="D33" s="3"/>
      <c r="E33" s="10">
        <v>69.8</v>
      </c>
      <c r="F33" s="10">
        <v>593.1</v>
      </c>
      <c r="G33" s="141">
        <v>582.1</v>
      </c>
      <c r="H33" s="164" t="s">
        <v>288</v>
      </c>
      <c r="I33" s="164" t="s">
        <v>288</v>
      </c>
      <c r="K33" s="100">
        <f t="shared" si="0"/>
        <v>1245</v>
      </c>
      <c r="M33" t="s">
        <v>302</v>
      </c>
      <c r="O33" s="3"/>
      <c r="P33" s="28"/>
      <c r="R33" s="268"/>
      <c r="S33" s="117"/>
      <c r="T33" s="219"/>
    </row>
    <row r="34" spans="1:20" ht="15">
      <c r="A34" s="44" t="s">
        <v>152</v>
      </c>
      <c r="B34" s="96" t="s">
        <v>158</v>
      </c>
      <c r="E34" s="10" t="s">
        <v>288</v>
      </c>
      <c r="F34" s="10" t="s">
        <v>288</v>
      </c>
      <c r="G34" s="10">
        <v>346</v>
      </c>
      <c r="H34" s="190">
        <v>513.29999999999995</v>
      </c>
      <c r="I34" s="164">
        <v>360</v>
      </c>
      <c r="K34" s="100">
        <f t="shared" si="0"/>
        <v>1219.3</v>
      </c>
      <c r="M34" t="s">
        <v>307</v>
      </c>
      <c r="O34" s="3"/>
      <c r="P34" s="28"/>
      <c r="R34" s="3"/>
      <c r="S34" s="117"/>
      <c r="T34" s="219"/>
    </row>
    <row r="35" spans="1:20" ht="15.75">
      <c r="A35" s="44" t="s">
        <v>159</v>
      </c>
      <c r="B35" s="96" t="s">
        <v>11</v>
      </c>
      <c r="C35" s="3"/>
      <c r="D35" s="3"/>
      <c r="E35" s="10">
        <v>200.6</v>
      </c>
      <c r="F35" s="10">
        <v>133.5</v>
      </c>
      <c r="G35" s="10">
        <v>214.8</v>
      </c>
      <c r="H35" s="164">
        <v>326.79999999999995</v>
      </c>
      <c r="I35" s="164">
        <v>303.99999999999994</v>
      </c>
      <c r="K35" s="100">
        <f t="shared" si="0"/>
        <v>1179.7</v>
      </c>
      <c r="O35" s="3"/>
      <c r="P35" s="28"/>
      <c r="R35" s="121"/>
      <c r="S35" s="61"/>
      <c r="T35" s="282"/>
    </row>
    <row r="36" spans="1:20" ht="15">
      <c r="A36" s="44" t="s">
        <v>161</v>
      </c>
      <c r="B36" s="96" t="s">
        <v>157</v>
      </c>
      <c r="E36" s="10" t="s">
        <v>288</v>
      </c>
      <c r="F36" s="10" t="s">
        <v>288</v>
      </c>
      <c r="G36" s="10">
        <v>427.00000000000006</v>
      </c>
      <c r="H36" s="164">
        <v>234.70000000000002</v>
      </c>
      <c r="I36" s="164">
        <v>388.7</v>
      </c>
      <c r="K36" s="100">
        <f t="shared" si="0"/>
        <v>1050.4000000000001</v>
      </c>
      <c r="O36" s="3"/>
      <c r="P36" s="28"/>
      <c r="R36" s="3"/>
      <c r="S36" s="117"/>
      <c r="T36" s="219"/>
    </row>
    <row r="37" spans="1:20" ht="15">
      <c r="A37" s="44" t="s">
        <v>162</v>
      </c>
      <c r="B37" s="96" t="s">
        <v>1053</v>
      </c>
      <c r="C37" s="3"/>
      <c r="D37" s="3"/>
      <c r="E37" s="10" t="s">
        <v>288</v>
      </c>
      <c r="F37" s="10" t="s">
        <v>288</v>
      </c>
      <c r="G37" s="10" t="s">
        <v>288</v>
      </c>
      <c r="H37" s="164">
        <v>438.9</v>
      </c>
      <c r="I37" s="164">
        <v>449.59999999999997</v>
      </c>
      <c r="K37" s="100">
        <f t="shared" si="0"/>
        <v>888.5</v>
      </c>
      <c r="P37" s="28"/>
      <c r="R37" s="3"/>
      <c r="S37" s="117"/>
      <c r="T37" s="219"/>
    </row>
    <row r="38" spans="1:20" ht="15">
      <c r="A38" s="44" t="s">
        <v>163</v>
      </c>
      <c r="B38" s="96" t="s">
        <v>1028</v>
      </c>
      <c r="C38" s="3"/>
      <c r="D38" s="3"/>
      <c r="E38" s="10" t="s">
        <v>288</v>
      </c>
      <c r="F38" s="10" t="s">
        <v>288</v>
      </c>
      <c r="G38" s="10" t="s">
        <v>288</v>
      </c>
      <c r="H38" s="164">
        <v>442.29999999999995</v>
      </c>
      <c r="I38" s="164">
        <v>438.6</v>
      </c>
      <c r="K38" s="100">
        <f t="shared" si="0"/>
        <v>880.9</v>
      </c>
      <c r="P38" s="28"/>
      <c r="R38" s="28"/>
      <c r="S38" s="117"/>
      <c r="T38" s="219"/>
    </row>
    <row r="39" spans="1:20" ht="15">
      <c r="A39" s="44" t="s">
        <v>165</v>
      </c>
      <c r="B39" s="96" t="s">
        <v>1026</v>
      </c>
      <c r="C39" s="3"/>
      <c r="D39" s="3"/>
      <c r="E39" s="10" t="s">
        <v>288</v>
      </c>
      <c r="F39" s="10" t="s">
        <v>288</v>
      </c>
      <c r="G39" s="10" t="s">
        <v>288</v>
      </c>
      <c r="H39" s="164">
        <v>419.8</v>
      </c>
      <c r="I39" s="164">
        <v>456.19999999999993</v>
      </c>
      <c r="K39" s="100">
        <f t="shared" si="0"/>
        <v>876</v>
      </c>
      <c r="P39" s="28"/>
      <c r="R39" s="268"/>
      <c r="S39" s="117"/>
      <c r="T39" s="219"/>
    </row>
    <row r="40" spans="1:20" ht="15">
      <c r="A40" s="44" t="s">
        <v>284</v>
      </c>
      <c r="B40" s="96" t="s">
        <v>999</v>
      </c>
      <c r="C40" s="3"/>
      <c r="D40" s="3"/>
      <c r="E40" s="10" t="s">
        <v>288</v>
      </c>
      <c r="F40" s="10" t="s">
        <v>288</v>
      </c>
      <c r="G40" s="10" t="s">
        <v>288</v>
      </c>
      <c r="H40" s="164">
        <v>393.2</v>
      </c>
      <c r="I40" s="190">
        <v>473.19999999999993</v>
      </c>
      <c r="K40" s="100">
        <f t="shared" si="0"/>
        <v>866.39999999999986</v>
      </c>
      <c r="M40" t="s">
        <v>298</v>
      </c>
      <c r="P40" s="28"/>
      <c r="R40" s="3"/>
      <c r="S40" s="117"/>
      <c r="T40" s="219"/>
    </row>
    <row r="41" spans="1:20" ht="15.75">
      <c r="A41" s="44" t="s">
        <v>285</v>
      </c>
      <c r="B41" s="96" t="s">
        <v>1036</v>
      </c>
      <c r="C41" s="3"/>
      <c r="D41" s="3"/>
      <c r="E41" s="10" t="s">
        <v>288</v>
      </c>
      <c r="F41" s="10" t="s">
        <v>288</v>
      </c>
      <c r="G41" s="10" t="s">
        <v>288</v>
      </c>
      <c r="H41" s="164">
        <v>417.6</v>
      </c>
      <c r="I41" s="164">
        <v>402.5</v>
      </c>
      <c r="K41" s="100">
        <f t="shared" si="0"/>
        <v>820.1</v>
      </c>
      <c r="P41" s="28"/>
      <c r="R41" s="121"/>
      <c r="S41" s="61"/>
      <c r="T41" s="282"/>
    </row>
    <row r="42" spans="1:20" ht="15.75">
      <c r="A42" s="138" t="s">
        <v>286</v>
      </c>
      <c r="B42" s="96" t="s">
        <v>164</v>
      </c>
      <c r="E42" s="10" t="s">
        <v>288</v>
      </c>
      <c r="F42" s="10" t="s">
        <v>288</v>
      </c>
      <c r="G42" s="10">
        <v>295.8</v>
      </c>
      <c r="H42" s="164">
        <v>329.80000000000007</v>
      </c>
      <c r="I42" s="164">
        <v>185.7</v>
      </c>
      <c r="K42" s="100">
        <f t="shared" si="0"/>
        <v>811.30000000000018</v>
      </c>
      <c r="O42" s="3"/>
      <c r="P42" s="28"/>
      <c r="R42" s="121"/>
      <c r="S42" s="61"/>
      <c r="T42" s="282"/>
    </row>
    <row r="43" spans="1:20" ht="15">
      <c r="A43" s="138" t="s">
        <v>287</v>
      </c>
      <c r="B43" s="96" t="s">
        <v>1013</v>
      </c>
      <c r="C43" s="3"/>
      <c r="D43" s="3"/>
      <c r="E43" s="10" t="s">
        <v>288</v>
      </c>
      <c r="F43" s="10" t="s">
        <v>288</v>
      </c>
      <c r="G43" s="10" t="s">
        <v>288</v>
      </c>
      <c r="H43" s="164">
        <v>326.90000000000003</v>
      </c>
      <c r="I43" s="164">
        <v>446.79999999999995</v>
      </c>
      <c r="K43" s="100">
        <f t="shared" si="0"/>
        <v>773.7</v>
      </c>
      <c r="P43" s="28"/>
      <c r="R43" s="268"/>
      <c r="S43" s="117"/>
      <c r="T43" s="219"/>
    </row>
    <row r="44" spans="1:20" ht="15">
      <c r="A44" s="138" t="s">
        <v>990</v>
      </c>
      <c r="B44" s="96" t="s">
        <v>1057</v>
      </c>
      <c r="C44" s="3"/>
      <c r="D44" s="3"/>
      <c r="E44" s="10" t="s">
        <v>288</v>
      </c>
      <c r="F44" s="10" t="s">
        <v>288</v>
      </c>
      <c r="G44" s="10" t="s">
        <v>288</v>
      </c>
      <c r="H44" s="164">
        <v>313.10000000000002</v>
      </c>
      <c r="I44" s="164">
        <v>460.40000000000003</v>
      </c>
      <c r="K44" s="100">
        <f t="shared" si="0"/>
        <v>773.5</v>
      </c>
      <c r="P44" s="28"/>
      <c r="R44" s="268"/>
      <c r="S44" s="117"/>
      <c r="T44" s="219"/>
    </row>
    <row r="45" spans="1:20" ht="15.75">
      <c r="A45" s="138" t="s">
        <v>991</v>
      </c>
      <c r="B45" s="96" t="s">
        <v>1001</v>
      </c>
      <c r="C45" s="3"/>
      <c r="D45" s="3"/>
      <c r="E45" s="10" t="s">
        <v>288</v>
      </c>
      <c r="F45" s="10" t="s">
        <v>288</v>
      </c>
      <c r="G45" s="10" t="s">
        <v>288</v>
      </c>
      <c r="H45" s="190">
        <v>444.29999999999995</v>
      </c>
      <c r="I45" s="164">
        <v>303.39999999999998</v>
      </c>
      <c r="K45" s="100">
        <f t="shared" si="0"/>
        <v>747.69999999999993</v>
      </c>
      <c r="M45" t="s">
        <v>303</v>
      </c>
      <c r="P45" s="28"/>
      <c r="R45" s="121"/>
      <c r="S45" s="61"/>
      <c r="T45" s="282"/>
    </row>
    <row r="46" spans="1:20" ht="15">
      <c r="A46" s="138" t="s">
        <v>992</v>
      </c>
      <c r="B46" s="96" t="s">
        <v>156</v>
      </c>
      <c r="E46" s="10" t="s">
        <v>288</v>
      </c>
      <c r="F46" s="10" t="s">
        <v>288</v>
      </c>
      <c r="G46" s="10">
        <v>242</v>
      </c>
      <c r="H46" s="164">
        <v>177.4</v>
      </c>
      <c r="I46" s="164">
        <v>322.69999999999993</v>
      </c>
      <c r="K46" s="100">
        <f t="shared" si="0"/>
        <v>742.09999999999991</v>
      </c>
      <c r="P46" s="28"/>
      <c r="R46" s="3"/>
      <c r="S46" s="117"/>
      <c r="T46" s="218"/>
    </row>
    <row r="47" spans="1:20" ht="15.75">
      <c r="A47" s="138" t="s">
        <v>994</v>
      </c>
      <c r="B47" s="96" t="s">
        <v>1040</v>
      </c>
      <c r="C47" s="3"/>
      <c r="D47" s="3"/>
      <c r="E47" s="10" t="s">
        <v>288</v>
      </c>
      <c r="F47" s="10" t="s">
        <v>288</v>
      </c>
      <c r="G47" s="10" t="s">
        <v>288</v>
      </c>
      <c r="H47" s="164">
        <v>376.09999999999997</v>
      </c>
      <c r="I47" s="164">
        <v>334.3</v>
      </c>
      <c r="K47" s="100">
        <f t="shared" si="0"/>
        <v>710.4</v>
      </c>
      <c r="P47" s="28"/>
      <c r="R47" s="121"/>
      <c r="S47" s="61"/>
      <c r="T47" s="282"/>
    </row>
    <row r="48" spans="1:20" ht="15.75">
      <c r="A48" s="138" t="s">
        <v>1000</v>
      </c>
      <c r="B48" s="96" t="s">
        <v>155</v>
      </c>
      <c r="E48" s="10" t="s">
        <v>288</v>
      </c>
      <c r="F48" s="10" t="s">
        <v>288</v>
      </c>
      <c r="G48" s="10">
        <v>378.2</v>
      </c>
      <c r="H48" s="164">
        <v>200.7</v>
      </c>
      <c r="I48" s="164">
        <v>121.9</v>
      </c>
      <c r="K48" s="100">
        <f t="shared" si="0"/>
        <v>700.8</v>
      </c>
      <c r="O48" s="3"/>
      <c r="P48" s="28"/>
      <c r="R48" s="121"/>
      <c r="S48" s="61"/>
      <c r="T48" s="282"/>
    </row>
    <row r="49" spans="1:20" ht="15">
      <c r="A49" s="138" t="s">
        <v>1002</v>
      </c>
      <c r="B49" s="96" t="s">
        <v>1008</v>
      </c>
      <c r="C49" s="3"/>
      <c r="D49" s="3"/>
      <c r="E49" s="10" t="s">
        <v>288</v>
      </c>
      <c r="F49" s="10" t="s">
        <v>288</v>
      </c>
      <c r="G49" s="10" t="s">
        <v>288</v>
      </c>
      <c r="H49" s="164">
        <v>431.4</v>
      </c>
      <c r="I49" s="164">
        <v>246.1</v>
      </c>
      <c r="K49" s="100">
        <f t="shared" si="0"/>
        <v>677.5</v>
      </c>
      <c r="P49" s="28"/>
      <c r="R49" s="11"/>
      <c r="S49" s="117"/>
      <c r="T49" s="219"/>
    </row>
    <row r="50" spans="1:20" ht="15.75">
      <c r="A50" s="138" t="s">
        <v>1005</v>
      </c>
      <c r="B50" s="96" t="s">
        <v>1045</v>
      </c>
      <c r="C50" s="3"/>
      <c r="D50" s="3"/>
      <c r="E50" s="10" t="s">
        <v>288</v>
      </c>
      <c r="F50" s="10" t="s">
        <v>288</v>
      </c>
      <c r="G50" s="10" t="s">
        <v>288</v>
      </c>
      <c r="H50" s="164">
        <v>284.39999999999998</v>
      </c>
      <c r="I50" s="164">
        <v>325.8</v>
      </c>
      <c r="K50" s="100">
        <f t="shared" si="0"/>
        <v>610.20000000000005</v>
      </c>
      <c r="P50" s="28"/>
      <c r="R50" s="121"/>
      <c r="S50" s="61"/>
      <c r="T50" s="282"/>
    </row>
    <row r="51" spans="1:20" ht="15.75">
      <c r="A51" s="138" t="s">
        <v>1006</v>
      </c>
      <c r="B51" s="96" t="s">
        <v>166</v>
      </c>
      <c r="E51" s="10" t="s">
        <v>288</v>
      </c>
      <c r="F51" s="10" t="s">
        <v>288</v>
      </c>
      <c r="G51" s="141">
        <v>601.19999999999993</v>
      </c>
      <c r="H51" s="164" t="s">
        <v>288</v>
      </c>
      <c r="I51" s="164" t="s">
        <v>288</v>
      </c>
      <c r="K51" s="100">
        <f t="shared" si="0"/>
        <v>601.19999999999993</v>
      </c>
      <c r="M51" t="s">
        <v>294</v>
      </c>
      <c r="O51" s="3"/>
      <c r="P51" s="28"/>
      <c r="R51" s="121"/>
      <c r="S51" s="61"/>
      <c r="T51" s="282"/>
    </row>
    <row r="52" spans="1:20" ht="15.75">
      <c r="A52" s="138" t="s">
        <v>1009</v>
      </c>
      <c r="B52" s="138" t="s">
        <v>988</v>
      </c>
      <c r="C52" s="3"/>
      <c r="D52" s="3"/>
      <c r="E52" s="10" t="s">
        <v>288</v>
      </c>
      <c r="F52" s="10" t="s">
        <v>288</v>
      </c>
      <c r="G52" s="10" t="s">
        <v>288</v>
      </c>
      <c r="H52" s="164">
        <v>205.8</v>
      </c>
      <c r="I52" s="164">
        <v>365.8</v>
      </c>
      <c r="K52" s="100">
        <f t="shared" si="0"/>
        <v>571.6</v>
      </c>
      <c r="P52" s="28"/>
      <c r="R52" s="121"/>
      <c r="S52" s="61"/>
      <c r="T52" s="282"/>
    </row>
    <row r="53" spans="1:20" ht="15">
      <c r="A53" s="138" t="s">
        <v>1011</v>
      </c>
      <c r="B53" s="96" t="s">
        <v>1010</v>
      </c>
      <c r="C53" s="3"/>
      <c r="D53" s="3"/>
      <c r="E53" s="10" t="s">
        <v>288</v>
      </c>
      <c r="F53" s="10" t="s">
        <v>288</v>
      </c>
      <c r="G53" s="10" t="s">
        <v>288</v>
      </c>
      <c r="H53" s="164">
        <v>256.89999999999998</v>
      </c>
      <c r="I53" s="164">
        <v>308.3</v>
      </c>
      <c r="K53" s="100">
        <f t="shared" si="0"/>
        <v>565.20000000000005</v>
      </c>
      <c r="P53" s="28"/>
      <c r="R53" s="11"/>
      <c r="S53" s="117"/>
      <c r="T53" s="218"/>
    </row>
    <row r="54" spans="1:20" ht="15">
      <c r="A54" s="138" t="s">
        <v>1017</v>
      </c>
      <c r="B54" s="402" t="s">
        <v>2568</v>
      </c>
      <c r="C54" s="3"/>
      <c r="D54" s="3"/>
      <c r="E54" s="164" t="s">
        <v>288</v>
      </c>
      <c r="F54" s="164" t="s">
        <v>288</v>
      </c>
      <c r="G54" s="164" t="s">
        <v>288</v>
      </c>
      <c r="H54" s="164" t="s">
        <v>288</v>
      </c>
      <c r="I54" s="190">
        <v>558.4</v>
      </c>
      <c r="K54" s="100">
        <f t="shared" si="0"/>
        <v>558.4</v>
      </c>
      <c r="M54" t="s">
        <v>307</v>
      </c>
      <c r="P54" s="28"/>
    </row>
    <row r="55" spans="1:20" ht="15.75">
      <c r="A55" s="138" t="s">
        <v>1022</v>
      </c>
      <c r="B55" s="96" t="s">
        <v>1039</v>
      </c>
      <c r="C55" s="3"/>
      <c r="D55" s="3"/>
      <c r="E55" s="10" t="s">
        <v>288</v>
      </c>
      <c r="F55" s="10" t="s">
        <v>288</v>
      </c>
      <c r="G55" s="10" t="s">
        <v>288</v>
      </c>
      <c r="H55" s="164">
        <v>386.80000000000007</v>
      </c>
      <c r="I55" s="164">
        <v>160.19999999999999</v>
      </c>
      <c r="K55" s="100">
        <f t="shared" si="0"/>
        <v>547</v>
      </c>
      <c r="P55" s="28"/>
      <c r="R55" s="121"/>
      <c r="S55" s="61"/>
      <c r="T55" s="282"/>
    </row>
    <row r="56" spans="1:20" ht="15">
      <c r="A56" s="138" t="s">
        <v>1023</v>
      </c>
      <c r="B56" s="96" t="s">
        <v>1004</v>
      </c>
      <c r="C56" s="3"/>
      <c r="D56" s="3"/>
      <c r="E56" s="10" t="s">
        <v>288</v>
      </c>
      <c r="F56" s="10" t="s">
        <v>288</v>
      </c>
      <c r="G56" s="10" t="s">
        <v>288</v>
      </c>
      <c r="H56" s="164">
        <v>316.39999999999998</v>
      </c>
      <c r="I56" s="164">
        <v>221.09999999999997</v>
      </c>
      <c r="K56" s="100">
        <f t="shared" si="0"/>
        <v>537.5</v>
      </c>
      <c r="P56" s="28"/>
      <c r="R56" s="268"/>
      <c r="S56" s="117"/>
      <c r="T56" s="219"/>
    </row>
    <row r="57" spans="1:20" ht="15">
      <c r="A57" s="138" t="s">
        <v>1024</v>
      </c>
      <c r="B57" s="96" t="s">
        <v>1041</v>
      </c>
      <c r="C57" s="3"/>
      <c r="D57" s="3"/>
      <c r="E57" s="10" t="s">
        <v>288</v>
      </c>
      <c r="F57" s="10" t="s">
        <v>288</v>
      </c>
      <c r="G57" s="10" t="s">
        <v>288</v>
      </c>
      <c r="H57" s="190">
        <v>495.2</v>
      </c>
      <c r="I57" s="164" t="s">
        <v>288</v>
      </c>
      <c r="K57" s="100">
        <f t="shared" si="0"/>
        <v>495.2</v>
      </c>
      <c r="M57" t="s">
        <v>297</v>
      </c>
      <c r="P57" s="28"/>
      <c r="R57" s="3"/>
      <c r="S57" s="117"/>
      <c r="T57" s="219"/>
    </row>
    <row r="58" spans="1:20" ht="15">
      <c r="A58" s="138" t="s">
        <v>1030</v>
      </c>
      <c r="B58" s="96" t="s">
        <v>1047</v>
      </c>
      <c r="C58" s="3"/>
      <c r="D58" s="3"/>
      <c r="E58" s="10" t="s">
        <v>288</v>
      </c>
      <c r="F58" s="10" t="s">
        <v>288</v>
      </c>
      <c r="G58" s="10" t="s">
        <v>288</v>
      </c>
      <c r="H58" s="164">
        <v>243.5</v>
      </c>
      <c r="I58" s="164">
        <v>245.3</v>
      </c>
      <c r="K58" s="100">
        <f t="shared" si="0"/>
        <v>488.8</v>
      </c>
      <c r="P58" s="28"/>
      <c r="R58" s="3"/>
      <c r="S58" s="117"/>
      <c r="T58" s="218"/>
    </row>
    <row r="59" spans="1:20" ht="15.75">
      <c r="A59" s="138" t="s">
        <v>1038</v>
      </c>
      <c r="B59" s="96" t="s">
        <v>993</v>
      </c>
      <c r="C59" s="3"/>
      <c r="D59" s="3"/>
      <c r="E59" s="10" t="s">
        <v>288</v>
      </c>
      <c r="F59" s="10" t="s">
        <v>288</v>
      </c>
      <c r="G59" s="10" t="s">
        <v>288</v>
      </c>
      <c r="H59" s="164">
        <v>126.50000000000001</v>
      </c>
      <c r="I59" s="164">
        <v>350.4</v>
      </c>
      <c r="K59" s="100">
        <f t="shared" si="0"/>
        <v>476.9</v>
      </c>
      <c r="P59" s="28"/>
      <c r="R59" s="121"/>
      <c r="S59" s="61"/>
      <c r="T59" s="282"/>
    </row>
    <row r="60" spans="1:20" ht="15">
      <c r="A60" s="138" t="s">
        <v>1042</v>
      </c>
      <c r="B60" s="402" t="s">
        <v>2551</v>
      </c>
      <c r="C60" s="3"/>
      <c r="D60" s="3"/>
      <c r="E60" s="164" t="s">
        <v>288</v>
      </c>
      <c r="F60" s="164" t="s">
        <v>288</v>
      </c>
      <c r="G60" s="164" t="s">
        <v>288</v>
      </c>
      <c r="H60" s="164" t="s">
        <v>288</v>
      </c>
      <c r="I60" s="190">
        <v>471.1</v>
      </c>
      <c r="K60" s="100">
        <f t="shared" si="0"/>
        <v>471.1</v>
      </c>
      <c r="M60" t="s">
        <v>303</v>
      </c>
      <c r="P60" s="28"/>
      <c r="R60" s="3"/>
      <c r="S60" s="117"/>
      <c r="T60" s="219"/>
    </row>
    <row r="61" spans="1:20" ht="15.75">
      <c r="A61" s="138" t="s">
        <v>1043</v>
      </c>
      <c r="B61" s="96" t="s">
        <v>1019</v>
      </c>
      <c r="C61" s="3"/>
      <c r="D61" s="3"/>
      <c r="E61" s="10" t="s">
        <v>288</v>
      </c>
      <c r="F61" s="10" t="s">
        <v>288</v>
      </c>
      <c r="G61" s="10" t="s">
        <v>288</v>
      </c>
      <c r="H61" s="164">
        <v>236.9</v>
      </c>
      <c r="I61" s="164">
        <v>232.3</v>
      </c>
      <c r="K61" s="100">
        <f t="shared" si="0"/>
        <v>469.20000000000005</v>
      </c>
      <c r="P61" s="28"/>
      <c r="R61" s="121"/>
      <c r="S61" s="61"/>
      <c r="T61" s="282"/>
    </row>
    <row r="62" spans="1:20" ht="15">
      <c r="A62" s="138" t="s">
        <v>1044</v>
      </c>
      <c r="B62" s="96" t="s">
        <v>1031</v>
      </c>
      <c r="C62" s="3"/>
      <c r="D62" s="3"/>
      <c r="E62" s="10" t="s">
        <v>288</v>
      </c>
      <c r="F62" s="10" t="s">
        <v>288</v>
      </c>
      <c r="G62" s="10" t="s">
        <v>288</v>
      </c>
      <c r="H62" s="164">
        <v>417</v>
      </c>
      <c r="I62" s="164" t="s">
        <v>288</v>
      </c>
      <c r="K62" s="100">
        <f t="shared" si="0"/>
        <v>417</v>
      </c>
      <c r="P62" s="28"/>
      <c r="R62" s="3"/>
      <c r="S62" s="117"/>
      <c r="T62" s="218"/>
    </row>
    <row r="63" spans="1:20" ht="15">
      <c r="A63" s="138" t="s">
        <v>1050</v>
      </c>
      <c r="B63" s="402" t="s">
        <v>2569</v>
      </c>
      <c r="C63" s="3"/>
      <c r="D63" s="3"/>
      <c r="E63" s="164" t="s">
        <v>288</v>
      </c>
      <c r="F63" s="164" t="s">
        <v>288</v>
      </c>
      <c r="G63" s="164" t="s">
        <v>288</v>
      </c>
      <c r="H63" s="164" t="s">
        <v>288</v>
      </c>
      <c r="I63" s="164">
        <v>414.40000000000003</v>
      </c>
      <c r="K63" s="100">
        <f t="shared" si="0"/>
        <v>414.40000000000003</v>
      </c>
      <c r="P63" s="28"/>
    </row>
    <row r="64" spans="1:20" ht="15.75">
      <c r="A64" s="138" t="s">
        <v>1051</v>
      </c>
      <c r="B64" s="96" t="s">
        <v>1020</v>
      </c>
      <c r="C64" s="3"/>
      <c r="D64" s="3"/>
      <c r="E64" s="10" t="s">
        <v>288</v>
      </c>
      <c r="F64" s="10" t="s">
        <v>288</v>
      </c>
      <c r="G64" s="10" t="s">
        <v>288</v>
      </c>
      <c r="H64" s="164">
        <v>293.60000000000002</v>
      </c>
      <c r="I64" s="164">
        <v>104.1</v>
      </c>
      <c r="K64" s="100">
        <f t="shared" si="0"/>
        <v>397.70000000000005</v>
      </c>
      <c r="P64" s="28"/>
      <c r="R64" s="121"/>
      <c r="S64" s="61"/>
      <c r="T64" s="282"/>
    </row>
    <row r="65" spans="1:20" ht="15">
      <c r="A65" s="138" t="s">
        <v>1052</v>
      </c>
      <c r="B65" s="96" t="s">
        <v>181</v>
      </c>
      <c r="C65" s="3"/>
      <c r="D65" s="3"/>
      <c r="E65" s="10">
        <v>56</v>
      </c>
      <c r="F65" s="10">
        <v>339.6</v>
      </c>
      <c r="G65" s="10" t="s">
        <v>288</v>
      </c>
      <c r="H65" s="164" t="s">
        <v>288</v>
      </c>
      <c r="I65" s="164" t="s">
        <v>288</v>
      </c>
      <c r="K65" s="100">
        <f t="shared" si="0"/>
        <v>395.6</v>
      </c>
      <c r="O65" s="3"/>
      <c r="P65" s="28"/>
      <c r="R65" s="268"/>
      <c r="S65" s="117"/>
      <c r="T65" s="219"/>
    </row>
    <row r="66" spans="1:20" ht="15">
      <c r="A66" s="138" t="s">
        <v>1054</v>
      </c>
      <c r="B66" s="138" t="s">
        <v>989</v>
      </c>
      <c r="C66" s="3"/>
      <c r="D66" s="3"/>
      <c r="E66" s="10" t="s">
        <v>288</v>
      </c>
      <c r="F66" s="10" t="s">
        <v>288</v>
      </c>
      <c r="G66" s="10" t="s">
        <v>288</v>
      </c>
      <c r="H66" s="164">
        <v>76.900000000000006</v>
      </c>
      <c r="I66" s="164">
        <v>313.5</v>
      </c>
      <c r="K66" s="100">
        <f t="shared" si="0"/>
        <v>390.4</v>
      </c>
      <c r="P66" s="28"/>
      <c r="R66" s="28"/>
      <c r="S66" s="117"/>
      <c r="T66" s="219"/>
    </row>
    <row r="67" spans="1:20" ht="15">
      <c r="A67" s="138" t="s">
        <v>1055</v>
      </c>
      <c r="B67" s="96" t="s">
        <v>1003</v>
      </c>
      <c r="C67" s="3"/>
      <c r="D67" s="3"/>
      <c r="E67" s="10" t="s">
        <v>288</v>
      </c>
      <c r="F67" s="10" t="s">
        <v>288</v>
      </c>
      <c r="G67" s="10" t="s">
        <v>288</v>
      </c>
      <c r="H67" s="164">
        <v>238.40000000000003</v>
      </c>
      <c r="I67" s="164">
        <v>150.4</v>
      </c>
      <c r="K67" s="100">
        <f t="shared" si="0"/>
        <v>388.80000000000007</v>
      </c>
      <c r="P67" s="28"/>
      <c r="R67" s="3"/>
      <c r="S67" s="117"/>
      <c r="T67" s="218"/>
    </row>
    <row r="68" spans="1:20" ht="15">
      <c r="A68" s="138" t="s">
        <v>1056</v>
      </c>
      <c r="B68" s="402" t="s">
        <v>2562</v>
      </c>
      <c r="C68" s="3"/>
      <c r="D68" s="3"/>
      <c r="E68" s="164" t="s">
        <v>288</v>
      </c>
      <c r="F68" s="164" t="s">
        <v>288</v>
      </c>
      <c r="G68" s="164" t="s">
        <v>288</v>
      </c>
      <c r="H68" s="164" t="s">
        <v>288</v>
      </c>
      <c r="I68" s="164">
        <v>374.1</v>
      </c>
      <c r="K68" s="100">
        <f t="shared" si="0"/>
        <v>374.1</v>
      </c>
      <c r="P68" s="28"/>
      <c r="R68" s="3"/>
      <c r="S68" s="117"/>
      <c r="T68" s="219"/>
    </row>
    <row r="69" spans="1:20" ht="15">
      <c r="A69" s="138" t="s">
        <v>1059</v>
      </c>
      <c r="B69" s="138" t="s">
        <v>983</v>
      </c>
      <c r="C69" s="3"/>
      <c r="D69" s="3"/>
      <c r="E69" s="10" t="s">
        <v>288</v>
      </c>
      <c r="F69" s="10" t="s">
        <v>288</v>
      </c>
      <c r="G69" s="10" t="s">
        <v>288</v>
      </c>
      <c r="H69" s="164">
        <v>226.8</v>
      </c>
      <c r="I69" s="164">
        <v>137.5</v>
      </c>
      <c r="K69" s="100">
        <f t="shared" si="0"/>
        <v>364.3</v>
      </c>
      <c r="P69" s="28"/>
      <c r="R69" s="3"/>
      <c r="S69" s="117"/>
      <c r="T69" s="219"/>
    </row>
    <row r="70" spans="1:20" ht="15">
      <c r="A70" s="138" t="s">
        <v>1296</v>
      </c>
      <c r="B70" s="402" t="s">
        <v>2570</v>
      </c>
      <c r="C70" s="3"/>
      <c r="D70" s="3"/>
      <c r="E70" s="164" t="s">
        <v>288</v>
      </c>
      <c r="F70" s="164" t="s">
        <v>288</v>
      </c>
      <c r="G70" s="164" t="s">
        <v>288</v>
      </c>
      <c r="H70" s="164" t="s">
        <v>288</v>
      </c>
      <c r="I70" s="164">
        <v>348.5</v>
      </c>
      <c r="K70" s="100">
        <f t="shared" si="0"/>
        <v>348.5</v>
      </c>
      <c r="P70" s="28"/>
    </row>
    <row r="71" spans="1:20" ht="15">
      <c r="A71" s="138" t="s">
        <v>1297</v>
      </c>
      <c r="B71" s="402" t="s">
        <v>2564</v>
      </c>
      <c r="C71" s="3"/>
      <c r="D71" s="3"/>
      <c r="E71" s="164" t="s">
        <v>288</v>
      </c>
      <c r="F71" s="164" t="s">
        <v>288</v>
      </c>
      <c r="G71" s="164" t="s">
        <v>288</v>
      </c>
      <c r="H71" s="164" t="s">
        <v>288</v>
      </c>
      <c r="I71" s="164">
        <v>343.3</v>
      </c>
      <c r="K71" s="100">
        <f t="shared" si="0"/>
        <v>343.3</v>
      </c>
      <c r="P71" s="28"/>
      <c r="S71" s="117"/>
      <c r="T71" s="219"/>
    </row>
    <row r="72" spans="1:20" ht="15">
      <c r="A72" s="138" t="s">
        <v>1298</v>
      </c>
      <c r="B72" s="402" t="s">
        <v>2561</v>
      </c>
      <c r="C72" s="3"/>
      <c r="D72" s="3"/>
      <c r="E72" s="164" t="s">
        <v>288</v>
      </c>
      <c r="F72" s="164" t="s">
        <v>288</v>
      </c>
      <c r="G72" s="164" t="s">
        <v>288</v>
      </c>
      <c r="H72" s="164" t="s">
        <v>288</v>
      </c>
      <c r="I72" s="164">
        <v>341.1</v>
      </c>
      <c r="K72" s="100">
        <f t="shared" si="0"/>
        <v>341.1</v>
      </c>
      <c r="P72" s="28"/>
      <c r="R72" s="3"/>
      <c r="S72" s="117"/>
      <c r="T72" s="219"/>
    </row>
    <row r="73" spans="1:20" ht="15">
      <c r="A73" s="138" t="s">
        <v>1299</v>
      </c>
      <c r="B73" s="402" t="s">
        <v>2548</v>
      </c>
      <c r="C73" s="3"/>
      <c r="D73" s="3"/>
      <c r="E73" s="164" t="s">
        <v>288</v>
      </c>
      <c r="F73" s="164" t="s">
        <v>288</v>
      </c>
      <c r="G73" s="164" t="s">
        <v>288</v>
      </c>
      <c r="H73" s="164" t="s">
        <v>288</v>
      </c>
      <c r="I73" s="164">
        <v>332</v>
      </c>
      <c r="K73" s="100">
        <f t="shared" si="0"/>
        <v>332</v>
      </c>
      <c r="P73" s="28"/>
      <c r="R73" s="3"/>
      <c r="S73" s="117"/>
      <c r="T73" s="219"/>
    </row>
    <row r="74" spans="1:20" ht="15">
      <c r="A74" s="138" t="s">
        <v>1300</v>
      </c>
      <c r="B74" s="402" t="s">
        <v>2560</v>
      </c>
      <c r="C74" s="3"/>
      <c r="D74" s="3"/>
      <c r="E74" s="164" t="s">
        <v>288</v>
      </c>
      <c r="F74" s="164" t="s">
        <v>288</v>
      </c>
      <c r="G74" s="164" t="s">
        <v>288</v>
      </c>
      <c r="H74" s="164" t="s">
        <v>288</v>
      </c>
      <c r="I74" s="164">
        <v>310.49999999999994</v>
      </c>
      <c r="K74" s="100">
        <f t="shared" ref="K74:K87" si="1">SUM(E74:I74)</f>
        <v>310.49999999999994</v>
      </c>
      <c r="P74" s="28"/>
      <c r="R74" s="11"/>
      <c r="S74" s="117"/>
      <c r="T74" s="219"/>
    </row>
    <row r="75" spans="1:20" ht="15">
      <c r="A75" s="138" t="s">
        <v>1301</v>
      </c>
      <c r="B75" s="402" t="s">
        <v>2563</v>
      </c>
      <c r="C75" s="3"/>
      <c r="D75" s="3"/>
      <c r="E75" s="164" t="s">
        <v>288</v>
      </c>
      <c r="F75" s="164" t="s">
        <v>288</v>
      </c>
      <c r="G75" s="164" t="s">
        <v>288</v>
      </c>
      <c r="H75" s="164" t="s">
        <v>288</v>
      </c>
      <c r="I75" s="164">
        <v>301.60000000000002</v>
      </c>
      <c r="K75" s="100">
        <f t="shared" si="1"/>
        <v>301.60000000000002</v>
      </c>
      <c r="P75" s="28"/>
      <c r="R75" s="28"/>
      <c r="S75" s="117"/>
      <c r="T75" s="219"/>
    </row>
    <row r="76" spans="1:20" ht="15">
      <c r="A76" s="138" t="s">
        <v>1302</v>
      </c>
      <c r="B76" s="402" t="s">
        <v>2559</v>
      </c>
      <c r="C76" s="3"/>
      <c r="D76" s="3"/>
      <c r="E76" s="164" t="s">
        <v>288</v>
      </c>
      <c r="F76" s="164" t="s">
        <v>288</v>
      </c>
      <c r="G76" s="164" t="s">
        <v>288</v>
      </c>
      <c r="H76" s="164" t="s">
        <v>288</v>
      </c>
      <c r="I76" s="164">
        <v>300.5</v>
      </c>
      <c r="K76" s="100">
        <f t="shared" si="1"/>
        <v>300.5</v>
      </c>
      <c r="P76" s="28"/>
      <c r="R76" s="3"/>
      <c r="S76" s="117"/>
      <c r="T76" s="219"/>
    </row>
    <row r="77" spans="1:20" ht="15">
      <c r="A77" s="138" t="s">
        <v>1303</v>
      </c>
      <c r="B77" s="96" t="s">
        <v>1021</v>
      </c>
      <c r="C77" s="3"/>
      <c r="D77" s="3"/>
      <c r="E77" s="10" t="s">
        <v>288</v>
      </c>
      <c r="F77" s="10" t="s">
        <v>288</v>
      </c>
      <c r="G77" s="10" t="s">
        <v>288</v>
      </c>
      <c r="H77" s="164">
        <v>188.6</v>
      </c>
      <c r="I77" s="164">
        <v>102</v>
      </c>
      <c r="K77" s="100">
        <f t="shared" si="1"/>
        <v>290.60000000000002</v>
      </c>
      <c r="P77" s="28"/>
      <c r="R77" s="3"/>
      <c r="S77" s="117"/>
      <c r="T77" s="219"/>
    </row>
    <row r="78" spans="1:20" ht="15">
      <c r="A78" s="138" t="s">
        <v>1304</v>
      </c>
      <c r="B78" s="402" t="s">
        <v>2546</v>
      </c>
      <c r="C78" s="3"/>
      <c r="D78" s="3"/>
      <c r="E78" s="164" t="s">
        <v>288</v>
      </c>
      <c r="F78" s="164" t="s">
        <v>288</v>
      </c>
      <c r="G78" s="164" t="s">
        <v>288</v>
      </c>
      <c r="H78" s="164" t="s">
        <v>288</v>
      </c>
      <c r="I78" s="164">
        <v>277.60000000000002</v>
      </c>
      <c r="K78" s="100">
        <f t="shared" si="1"/>
        <v>277.60000000000002</v>
      </c>
      <c r="P78" s="28"/>
      <c r="R78" s="11"/>
      <c r="S78" s="117"/>
      <c r="T78" s="218"/>
    </row>
    <row r="79" spans="1:20" ht="15.75">
      <c r="A79" s="138" t="s">
        <v>1305</v>
      </c>
      <c r="B79" s="402" t="s">
        <v>2554</v>
      </c>
      <c r="C79" s="3"/>
      <c r="D79" s="3"/>
      <c r="E79" s="164" t="s">
        <v>288</v>
      </c>
      <c r="F79" s="164" t="s">
        <v>288</v>
      </c>
      <c r="G79" s="164" t="s">
        <v>288</v>
      </c>
      <c r="H79" s="164" t="s">
        <v>288</v>
      </c>
      <c r="I79" s="164">
        <v>277.5</v>
      </c>
      <c r="K79" s="100">
        <f t="shared" si="1"/>
        <v>277.5</v>
      </c>
      <c r="P79" s="28"/>
      <c r="R79" s="121"/>
      <c r="S79" s="61"/>
      <c r="T79" s="282"/>
    </row>
    <row r="80" spans="1:20" ht="15">
      <c r="A80" s="138" t="s">
        <v>1306</v>
      </c>
      <c r="B80" s="402" t="s">
        <v>2552</v>
      </c>
      <c r="C80" s="3"/>
      <c r="D80" s="3"/>
      <c r="E80" s="164" t="s">
        <v>288</v>
      </c>
      <c r="F80" s="164" t="s">
        <v>288</v>
      </c>
      <c r="G80" s="164" t="s">
        <v>288</v>
      </c>
      <c r="H80" s="164" t="s">
        <v>288</v>
      </c>
      <c r="I80" s="164">
        <v>239.4</v>
      </c>
      <c r="K80" s="100">
        <f t="shared" si="1"/>
        <v>239.4</v>
      </c>
      <c r="P80" s="28"/>
      <c r="R80" s="268"/>
      <c r="S80" s="117"/>
      <c r="T80" s="219"/>
    </row>
    <row r="81" spans="1:20" ht="15">
      <c r="A81" s="138" t="s">
        <v>1307</v>
      </c>
      <c r="B81" s="402" t="s">
        <v>2566</v>
      </c>
      <c r="C81" s="3"/>
      <c r="D81" s="3"/>
      <c r="E81" s="164" t="s">
        <v>288</v>
      </c>
      <c r="F81" s="164" t="s">
        <v>288</v>
      </c>
      <c r="G81" s="164" t="s">
        <v>288</v>
      </c>
      <c r="H81" s="164" t="s">
        <v>288</v>
      </c>
      <c r="I81" s="164">
        <v>230.3</v>
      </c>
      <c r="K81" s="100">
        <f t="shared" si="1"/>
        <v>230.3</v>
      </c>
      <c r="P81" s="28"/>
    </row>
    <row r="82" spans="1:20" ht="15">
      <c r="A82" s="138" t="s">
        <v>1308</v>
      </c>
      <c r="B82" s="402" t="s">
        <v>2604</v>
      </c>
      <c r="C82" s="3"/>
      <c r="D82" s="3"/>
      <c r="E82" s="164" t="s">
        <v>288</v>
      </c>
      <c r="F82" s="164" t="s">
        <v>288</v>
      </c>
      <c r="G82" s="164" t="s">
        <v>288</v>
      </c>
      <c r="H82" s="164" t="s">
        <v>288</v>
      </c>
      <c r="I82" s="164">
        <v>215.49999999999997</v>
      </c>
      <c r="K82" s="100">
        <f t="shared" si="1"/>
        <v>215.49999999999997</v>
      </c>
      <c r="P82" s="28"/>
    </row>
    <row r="83" spans="1:20" ht="15.75">
      <c r="A83" s="138" t="s">
        <v>1309</v>
      </c>
      <c r="B83" s="402" t="s">
        <v>2544</v>
      </c>
      <c r="C83" s="3"/>
      <c r="D83" s="3"/>
      <c r="E83" s="164" t="s">
        <v>288</v>
      </c>
      <c r="F83" s="164" t="s">
        <v>288</v>
      </c>
      <c r="G83" s="164" t="s">
        <v>288</v>
      </c>
      <c r="H83" s="164" t="s">
        <v>288</v>
      </c>
      <c r="I83" s="164">
        <v>198.9</v>
      </c>
      <c r="K83" s="100">
        <f t="shared" si="1"/>
        <v>198.9</v>
      </c>
      <c r="P83" s="28"/>
      <c r="R83" s="121"/>
      <c r="S83" s="61"/>
      <c r="T83" s="282"/>
    </row>
    <row r="84" spans="1:20" ht="15.75">
      <c r="A84" s="138" t="s">
        <v>1310</v>
      </c>
      <c r="B84" s="402" t="s">
        <v>2549</v>
      </c>
      <c r="C84" s="3"/>
      <c r="D84" s="3"/>
      <c r="E84" s="164" t="s">
        <v>288</v>
      </c>
      <c r="F84" s="164" t="s">
        <v>288</v>
      </c>
      <c r="G84" s="164" t="s">
        <v>288</v>
      </c>
      <c r="H84" s="164" t="s">
        <v>288</v>
      </c>
      <c r="I84" s="164">
        <v>151.80000000000001</v>
      </c>
      <c r="K84" s="100">
        <f t="shared" si="1"/>
        <v>151.80000000000001</v>
      </c>
      <c r="P84" s="28"/>
      <c r="R84" s="121"/>
      <c r="S84" s="61"/>
      <c r="T84" s="282"/>
    </row>
    <row r="85" spans="1:20" ht="15.75">
      <c r="A85" s="138" t="s">
        <v>1311</v>
      </c>
      <c r="B85" s="402" t="s">
        <v>2565</v>
      </c>
      <c r="C85" s="3"/>
      <c r="D85" s="3"/>
      <c r="E85" s="164" t="s">
        <v>288</v>
      </c>
      <c r="F85" s="164" t="s">
        <v>288</v>
      </c>
      <c r="G85" s="164" t="s">
        <v>288</v>
      </c>
      <c r="H85" s="164" t="s">
        <v>288</v>
      </c>
      <c r="I85" s="164">
        <v>144.10000000000002</v>
      </c>
      <c r="K85" s="100">
        <f t="shared" si="1"/>
        <v>144.10000000000002</v>
      </c>
      <c r="P85" s="28"/>
      <c r="R85" s="121"/>
      <c r="S85" s="61"/>
      <c r="T85" s="282"/>
    </row>
    <row r="86" spans="1:20" ht="15">
      <c r="A86" s="138" t="s">
        <v>1312</v>
      </c>
      <c r="B86" s="402" t="s">
        <v>2567</v>
      </c>
      <c r="C86" s="3"/>
      <c r="D86" s="3"/>
      <c r="E86" s="164" t="s">
        <v>288</v>
      </c>
      <c r="F86" s="164" t="s">
        <v>288</v>
      </c>
      <c r="G86" s="164" t="s">
        <v>288</v>
      </c>
      <c r="H86" s="164" t="s">
        <v>288</v>
      </c>
      <c r="I86" s="164">
        <v>86.699999999999989</v>
      </c>
      <c r="K86" s="100">
        <f t="shared" si="1"/>
        <v>86.699999999999989</v>
      </c>
      <c r="P86" s="28"/>
    </row>
    <row r="87" spans="1:20" ht="15">
      <c r="A87" s="138" t="s">
        <v>1313</v>
      </c>
      <c r="B87" s="96" t="s">
        <v>182</v>
      </c>
      <c r="C87" s="3"/>
      <c r="D87" s="3"/>
      <c r="E87" s="10">
        <v>55.3</v>
      </c>
      <c r="F87" s="10" t="s">
        <v>288</v>
      </c>
      <c r="G87" s="10" t="s">
        <v>288</v>
      </c>
      <c r="H87" s="164" t="s">
        <v>288</v>
      </c>
      <c r="I87" s="164" t="s">
        <v>288</v>
      </c>
      <c r="K87" s="100">
        <f t="shared" si="1"/>
        <v>55.3</v>
      </c>
      <c r="P87" s="28"/>
      <c r="R87" s="268"/>
      <c r="S87" s="117"/>
      <c r="T87" s="219"/>
    </row>
    <row r="88" spans="1:20" ht="15">
      <c r="A88" s="138"/>
      <c r="B88" s="138"/>
      <c r="C88" s="3"/>
      <c r="D88" s="3"/>
      <c r="E88" s="10"/>
      <c r="F88" s="10"/>
      <c r="G88" s="10"/>
      <c r="K88" s="100"/>
      <c r="P88" s="28"/>
    </row>
    <row r="89" spans="1:20" ht="15">
      <c r="A89" s="138"/>
      <c r="B89" s="138"/>
      <c r="C89" s="3"/>
      <c r="D89" s="3"/>
      <c r="E89" s="10"/>
      <c r="F89" s="10"/>
      <c r="G89" s="10"/>
      <c r="K89" s="100"/>
      <c r="P89" s="28"/>
    </row>
    <row r="90" spans="1:20" ht="15">
      <c r="A90" s="44"/>
      <c r="B90" s="96"/>
      <c r="E90" s="10"/>
      <c r="K90" s="102"/>
      <c r="P90" s="28"/>
    </row>
    <row r="91" spans="1:20" ht="25.5">
      <c r="A91" s="39" t="s">
        <v>191</v>
      </c>
      <c r="K91" s="102"/>
      <c r="P91" s="28"/>
    </row>
    <row r="92" spans="1:20">
      <c r="K92" s="102"/>
      <c r="P92" s="28"/>
    </row>
    <row r="93" spans="1:20" s="60" customFormat="1" ht="15">
      <c r="E93" s="94">
        <v>2016</v>
      </c>
      <c r="F93" s="94">
        <v>2017</v>
      </c>
      <c r="G93" s="94">
        <v>2018</v>
      </c>
      <c r="H93" s="189">
        <v>2019</v>
      </c>
      <c r="I93" s="189">
        <v>2020</v>
      </c>
      <c r="K93" s="103" t="s">
        <v>40</v>
      </c>
      <c r="O93"/>
    </row>
    <row r="94" spans="1:20" s="44" customFormat="1" ht="15">
      <c r="A94" s="44" t="s">
        <v>0</v>
      </c>
      <c r="B94" s="96" t="s">
        <v>1</v>
      </c>
      <c r="E94" s="141">
        <v>39.900000000000091</v>
      </c>
      <c r="F94" s="55">
        <v>332.5</v>
      </c>
      <c r="G94" s="141">
        <v>162.00000000000011</v>
      </c>
      <c r="H94" s="164">
        <v>205.70000000000005</v>
      </c>
      <c r="I94" s="190">
        <v>310.49999999999989</v>
      </c>
      <c r="K94" s="100">
        <f t="shared" ref="K94:K157" si="2">SUM(E94:I94)</f>
        <v>1050.6000000000001</v>
      </c>
      <c r="M94" s="3" t="s">
        <v>2666</v>
      </c>
      <c r="N94" s="3"/>
      <c r="O94" s="3"/>
      <c r="P94" s="3" t="s">
        <v>3015</v>
      </c>
      <c r="Q94" s="404"/>
      <c r="R94" s="224"/>
      <c r="S94" s="224"/>
      <c r="T94" s="225"/>
    </row>
    <row r="95" spans="1:20" s="44" customFormat="1" ht="15">
      <c r="A95" s="44" t="s">
        <v>2</v>
      </c>
      <c r="B95" s="96" t="s">
        <v>15</v>
      </c>
      <c r="E95" s="141">
        <v>30</v>
      </c>
      <c r="F95" s="141">
        <v>241</v>
      </c>
      <c r="G95" s="10">
        <v>111.40000000000009</v>
      </c>
      <c r="H95" s="164">
        <v>147.70000000000005</v>
      </c>
      <c r="I95" s="113">
        <v>437.99999999999977</v>
      </c>
      <c r="K95" s="100">
        <f t="shared" si="2"/>
        <v>968.09999999999991</v>
      </c>
      <c r="M95" s="3" t="s">
        <v>343</v>
      </c>
      <c r="N95" s="3"/>
      <c r="O95" s="3"/>
      <c r="P95" s="479" t="s">
        <v>3016</v>
      </c>
      <c r="Q95" s="404"/>
      <c r="R95" s="224"/>
      <c r="S95" s="224"/>
      <c r="T95" s="225"/>
    </row>
    <row r="96" spans="1:20" s="44" customFormat="1" ht="15">
      <c r="A96" s="44" t="s">
        <v>3</v>
      </c>
      <c r="B96" s="96" t="s">
        <v>39</v>
      </c>
      <c r="E96" s="10">
        <v>12.100000000000023</v>
      </c>
      <c r="F96" s="10">
        <v>149.30000000000001</v>
      </c>
      <c r="G96" s="10">
        <v>84.500000000000227</v>
      </c>
      <c r="H96" s="192">
        <v>393.5</v>
      </c>
      <c r="I96" s="190">
        <v>294.79999999999973</v>
      </c>
      <c r="K96" s="100">
        <f t="shared" si="2"/>
        <v>934.2</v>
      </c>
      <c r="L96" s="96"/>
      <c r="M96" s="3" t="s">
        <v>332</v>
      </c>
      <c r="N96" s="3"/>
      <c r="O96" s="3"/>
      <c r="P96" s="11"/>
      <c r="Q96" s="404"/>
      <c r="R96" s="224"/>
      <c r="S96" s="224"/>
      <c r="T96" s="225"/>
    </row>
    <row r="97" spans="1:20" s="44" customFormat="1" ht="15">
      <c r="A97" s="44" t="s">
        <v>5</v>
      </c>
      <c r="B97" s="96" t="s">
        <v>13</v>
      </c>
      <c r="E97" s="97" t="s">
        <v>289</v>
      </c>
      <c r="F97" s="141">
        <v>219.9</v>
      </c>
      <c r="G97" s="10">
        <v>48.399999999999949</v>
      </c>
      <c r="H97" s="164">
        <v>240.30000000000007</v>
      </c>
      <c r="I97" s="192">
        <v>416.5</v>
      </c>
      <c r="K97" s="100">
        <f t="shared" si="2"/>
        <v>925.1</v>
      </c>
      <c r="L97" s="96"/>
      <c r="M97" s="3" t="s">
        <v>346</v>
      </c>
      <c r="N97" s="3"/>
      <c r="O97" s="3"/>
      <c r="P97" s="11"/>
      <c r="Q97" s="224"/>
      <c r="R97" s="224"/>
      <c r="S97" s="224"/>
      <c r="T97" s="225"/>
    </row>
    <row r="98" spans="1:20" s="44" customFormat="1" ht="15">
      <c r="A98" s="44" t="s">
        <v>7</v>
      </c>
      <c r="B98" s="96" t="s">
        <v>19</v>
      </c>
      <c r="E98" s="141">
        <v>29.999999999999886</v>
      </c>
      <c r="F98" s="10">
        <v>145</v>
      </c>
      <c r="G98" s="10">
        <v>11.699999999999932</v>
      </c>
      <c r="H98" s="113">
        <v>397.09999999999991</v>
      </c>
      <c r="I98" s="190">
        <v>304.99999999999989</v>
      </c>
      <c r="K98" s="100">
        <f t="shared" si="2"/>
        <v>888.79999999999961</v>
      </c>
      <c r="L98" s="96"/>
      <c r="M98" s="3" t="s">
        <v>342</v>
      </c>
      <c r="N98" s="3"/>
      <c r="O98" s="3"/>
      <c r="P98" s="438" t="s">
        <v>3016</v>
      </c>
      <c r="Q98" s="224"/>
      <c r="R98" s="224"/>
      <c r="S98" s="224"/>
      <c r="T98" s="225"/>
    </row>
    <row r="99" spans="1:20" s="44" customFormat="1" ht="15">
      <c r="A99" s="44" t="s">
        <v>8</v>
      </c>
      <c r="B99" s="96" t="s">
        <v>35</v>
      </c>
      <c r="E99" s="10">
        <v>11.699999999999932</v>
      </c>
      <c r="F99" s="10">
        <v>106</v>
      </c>
      <c r="G99" s="10">
        <v>48.399999999999977</v>
      </c>
      <c r="H99" s="164">
        <v>164.8</v>
      </c>
      <c r="I99" s="192">
        <v>416.5</v>
      </c>
      <c r="K99" s="100">
        <f t="shared" si="2"/>
        <v>747.39999999999986</v>
      </c>
      <c r="L99" s="96"/>
      <c r="M99" s="3" t="s">
        <v>310</v>
      </c>
      <c r="N99" s="3"/>
      <c r="O99" s="3"/>
      <c r="P99" s="11"/>
      <c r="Q99" s="404"/>
      <c r="R99" s="224"/>
      <c r="S99" s="224"/>
      <c r="T99" s="225"/>
    </row>
    <row r="100" spans="1:20" s="44" customFormat="1" ht="15">
      <c r="A100" s="44" t="s">
        <v>10</v>
      </c>
      <c r="B100" s="96" t="s">
        <v>25</v>
      </c>
      <c r="E100" s="10">
        <v>22.000000000000114</v>
      </c>
      <c r="F100" s="10">
        <v>106.5</v>
      </c>
      <c r="G100" s="141">
        <v>140.0999999999998</v>
      </c>
      <c r="H100" s="164">
        <v>214.39999999999998</v>
      </c>
      <c r="I100" s="164">
        <v>259.29999999999995</v>
      </c>
      <c r="K100" s="100">
        <f t="shared" si="2"/>
        <v>742.29999999999984</v>
      </c>
      <c r="L100" s="96"/>
      <c r="M100" s="3" t="s">
        <v>297</v>
      </c>
      <c r="N100" s="3"/>
      <c r="O100" s="3"/>
      <c r="P100" s="11"/>
      <c r="Q100" s="404"/>
      <c r="R100" s="224"/>
      <c r="S100" s="224"/>
      <c r="T100" s="225"/>
    </row>
    <row r="101" spans="1:20" s="44" customFormat="1" ht="15">
      <c r="A101" s="44" t="s">
        <v>12</v>
      </c>
      <c r="B101" s="96" t="s">
        <v>157</v>
      </c>
      <c r="E101" s="10" t="s">
        <v>288</v>
      </c>
      <c r="F101" s="10" t="s">
        <v>288</v>
      </c>
      <c r="G101" s="55">
        <v>257.5</v>
      </c>
      <c r="H101" s="164">
        <v>171.7</v>
      </c>
      <c r="I101" s="164">
        <v>278.29999999999995</v>
      </c>
      <c r="K101" s="100">
        <f t="shared" si="2"/>
        <v>707.5</v>
      </c>
      <c r="L101" s="96"/>
      <c r="M101" s="3" t="s">
        <v>291</v>
      </c>
      <c r="N101" s="3"/>
      <c r="O101" s="3"/>
      <c r="P101" s="438" t="s">
        <v>3016</v>
      </c>
      <c r="Q101" s="404"/>
      <c r="R101" s="224"/>
      <c r="S101" s="224"/>
      <c r="T101" s="225"/>
    </row>
    <row r="102" spans="1:20" s="44" customFormat="1" ht="15">
      <c r="A102" s="44" t="s">
        <v>14</v>
      </c>
      <c r="B102" s="96" t="s">
        <v>6</v>
      </c>
      <c r="E102" s="141">
        <v>30</v>
      </c>
      <c r="F102" s="10">
        <v>149.6</v>
      </c>
      <c r="G102" s="10">
        <v>44.999999999999943</v>
      </c>
      <c r="H102" s="164">
        <v>260.69999999999993</v>
      </c>
      <c r="I102" s="164">
        <v>215.49999999999989</v>
      </c>
      <c r="K102" s="100">
        <f t="shared" si="2"/>
        <v>700.79999999999973</v>
      </c>
      <c r="L102" s="96"/>
      <c r="M102" s="3" t="s">
        <v>302</v>
      </c>
      <c r="N102" s="3"/>
      <c r="O102" s="3"/>
      <c r="P102" s="11"/>
      <c r="Q102" s="404"/>
      <c r="R102" s="224"/>
      <c r="S102" s="224"/>
      <c r="T102" s="225"/>
    </row>
    <row r="103" spans="1:20" s="44" customFormat="1" ht="15">
      <c r="A103" s="44" t="s">
        <v>16</v>
      </c>
      <c r="B103" s="96" t="s">
        <v>143</v>
      </c>
      <c r="E103" s="10" t="s">
        <v>288</v>
      </c>
      <c r="F103" s="10">
        <v>138.5</v>
      </c>
      <c r="G103" s="10">
        <v>107.49999999999994</v>
      </c>
      <c r="H103" s="190">
        <v>289.50000000000006</v>
      </c>
      <c r="I103" s="164">
        <v>156.40000000000003</v>
      </c>
      <c r="K103" s="100">
        <f t="shared" si="2"/>
        <v>691.90000000000009</v>
      </c>
      <c r="L103" s="96"/>
      <c r="M103" s="3" t="s">
        <v>298</v>
      </c>
      <c r="N103" s="3"/>
      <c r="O103" s="3"/>
      <c r="P103" s="11"/>
      <c r="Q103" s="224"/>
      <c r="R103" s="224"/>
      <c r="S103" s="224"/>
      <c r="T103" s="225"/>
    </row>
    <row r="104" spans="1:20" s="44" customFormat="1" ht="15">
      <c r="A104" s="44" t="s">
        <v>18</v>
      </c>
      <c r="B104" s="96" t="s">
        <v>17</v>
      </c>
      <c r="E104" s="55">
        <v>68.999999999999886</v>
      </c>
      <c r="F104" s="10">
        <v>77.5</v>
      </c>
      <c r="G104" s="52">
        <v>204.19999999999993</v>
      </c>
      <c r="H104" s="164">
        <v>16.899999999999864</v>
      </c>
      <c r="I104" s="164">
        <v>277.80000000000007</v>
      </c>
      <c r="K104" s="100">
        <f t="shared" si="2"/>
        <v>645.39999999999975</v>
      </c>
      <c r="M104" s="3" t="s">
        <v>290</v>
      </c>
      <c r="N104" s="3"/>
      <c r="O104" s="3"/>
      <c r="P104" s="438" t="s">
        <v>3016</v>
      </c>
      <c r="Q104" s="224"/>
      <c r="R104" s="224"/>
      <c r="S104" s="224"/>
      <c r="T104" s="225"/>
    </row>
    <row r="105" spans="1:20" s="44" customFormat="1" ht="15">
      <c r="A105" s="44" t="s">
        <v>20</v>
      </c>
      <c r="B105" s="96" t="s">
        <v>158</v>
      </c>
      <c r="E105" s="10" t="s">
        <v>288</v>
      </c>
      <c r="F105" s="10" t="s">
        <v>288</v>
      </c>
      <c r="G105" s="141">
        <v>132.80000000000001</v>
      </c>
      <c r="H105" s="164">
        <v>167.40000000000009</v>
      </c>
      <c r="I105" s="190">
        <v>318.39999999999998</v>
      </c>
      <c r="K105" s="100">
        <f t="shared" si="2"/>
        <v>618.60000000000014</v>
      </c>
      <c r="L105" s="96"/>
      <c r="M105" s="3" t="s">
        <v>356</v>
      </c>
      <c r="N105" s="3"/>
      <c r="O105" s="3"/>
      <c r="P105" s="11"/>
      <c r="Q105" s="224"/>
      <c r="R105" s="224"/>
      <c r="S105" s="224"/>
      <c r="T105" s="225"/>
    </row>
    <row r="106" spans="1:20" s="44" customFormat="1" ht="15">
      <c r="A106" s="44" t="s">
        <v>22</v>
      </c>
      <c r="B106" s="96" t="s">
        <v>1026</v>
      </c>
      <c r="E106" s="10" t="s">
        <v>288</v>
      </c>
      <c r="F106" s="10" t="s">
        <v>288</v>
      </c>
      <c r="G106" s="10" t="s">
        <v>288</v>
      </c>
      <c r="H106" s="164">
        <v>282.2999999999999</v>
      </c>
      <c r="I106" s="190">
        <v>329.49999999999994</v>
      </c>
      <c r="K106" s="100">
        <f t="shared" si="2"/>
        <v>611.79999999999984</v>
      </c>
      <c r="M106" t="s">
        <v>293</v>
      </c>
      <c r="N106" s="28"/>
      <c r="O106" s="3"/>
      <c r="P106" s="11"/>
      <c r="Q106" s="224"/>
      <c r="R106" s="224"/>
      <c r="S106" s="224"/>
      <c r="T106" s="225"/>
    </row>
    <row r="107" spans="1:20" s="44" customFormat="1" ht="15">
      <c r="A107" s="44" t="s">
        <v>24</v>
      </c>
      <c r="B107" s="96" t="s">
        <v>1057</v>
      </c>
      <c r="E107" s="10" t="s">
        <v>288</v>
      </c>
      <c r="F107" s="10" t="s">
        <v>288</v>
      </c>
      <c r="G107" s="10" t="s">
        <v>288</v>
      </c>
      <c r="H107" s="190">
        <v>318.10000000000002</v>
      </c>
      <c r="I107" s="164">
        <v>278.5</v>
      </c>
      <c r="K107" s="100">
        <f t="shared" si="2"/>
        <v>596.6</v>
      </c>
      <c r="M107" t="s">
        <v>294</v>
      </c>
      <c r="N107"/>
      <c r="O107" s="3"/>
      <c r="P107" s="11"/>
      <c r="Q107" s="404"/>
      <c r="R107" s="224"/>
      <c r="S107" s="224"/>
      <c r="T107" s="225"/>
    </row>
    <row r="108" spans="1:20" s="44" customFormat="1" ht="15">
      <c r="A108" s="44" t="s">
        <v>26</v>
      </c>
      <c r="B108" s="96" t="s">
        <v>1019</v>
      </c>
      <c r="E108" s="10" t="s">
        <v>288</v>
      </c>
      <c r="F108" s="10" t="s">
        <v>288</v>
      </c>
      <c r="G108" s="10" t="s">
        <v>288</v>
      </c>
      <c r="H108" s="191">
        <v>364.50000000000011</v>
      </c>
      <c r="I108" s="164">
        <v>204.80000000000007</v>
      </c>
      <c r="K108" s="100">
        <f t="shared" si="2"/>
        <v>569.30000000000018</v>
      </c>
      <c r="M108" s="28" t="s">
        <v>292</v>
      </c>
      <c r="N108" s="28"/>
      <c r="O108" s="3"/>
      <c r="P108" s="11"/>
    </row>
    <row r="109" spans="1:20" s="44" customFormat="1" ht="15">
      <c r="A109" s="44" t="s">
        <v>28</v>
      </c>
      <c r="B109" s="96" t="s">
        <v>155</v>
      </c>
      <c r="E109" s="10" t="s">
        <v>288</v>
      </c>
      <c r="F109" s="10" t="s">
        <v>288</v>
      </c>
      <c r="G109" s="141">
        <v>134.19999999999993</v>
      </c>
      <c r="H109" s="190">
        <v>284.00000000000006</v>
      </c>
      <c r="I109" s="164">
        <v>143.60000000000002</v>
      </c>
      <c r="K109" s="100">
        <f t="shared" si="2"/>
        <v>561.79999999999995</v>
      </c>
      <c r="L109" s="96"/>
      <c r="M109" s="3" t="s">
        <v>335</v>
      </c>
      <c r="N109" s="3"/>
      <c r="O109" s="3"/>
      <c r="P109" s="11"/>
      <c r="Q109" s="404"/>
      <c r="R109" s="224"/>
      <c r="S109" s="224"/>
      <c r="T109" s="225"/>
    </row>
    <row r="110" spans="1:20" s="44" customFormat="1" ht="15">
      <c r="A110" s="44" t="s">
        <v>30</v>
      </c>
      <c r="B110" s="96" t="s">
        <v>31</v>
      </c>
      <c r="E110" s="141">
        <v>30.000000000000114</v>
      </c>
      <c r="F110" s="10">
        <v>1.1000000000000001</v>
      </c>
      <c r="G110" s="10">
        <v>56</v>
      </c>
      <c r="H110" s="164">
        <v>120</v>
      </c>
      <c r="I110" s="190">
        <v>317.99999999999989</v>
      </c>
      <c r="K110" s="100">
        <f t="shared" si="2"/>
        <v>525.1</v>
      </c>
      <c r="L110" s="96"/>
      <c r="M110" s="3" t="s">
        <v>328</v>
      </c>
      <c r="N110" s="11"/>
      <c r="Q110" s="224"/>
      <c r="R110" s="224"/>
      <c r="S110" s="224"/>
      <c r="T110" s="225"/>
    </row>
    <row r="111" spans="1:20" s="44" customFormat="1" ht="15">
      <c r="A111" s="44" t="s">
        <v>32</v>
      </c>
      <c r="B111" s="96" t="s">
        <v>145</v>
      </c>
      <c r="E111" s="10" t="s">
        <v>288</v>
      </c>
      <c r="F111" s="10">
        <v>37.200000000000003</v>
      </c>
      <c r="G111" s="141">
        <v>155.29999999999995</v>
      </c>
      <c r="H111" s="164">
        <v>184.59999999999997</v>
      </c>
      <c r="I111" s="164">
        <v>144.00000000000003</v>
      </c>
      <c r="K111" s="100">
        <f t="shared" si="2"/>
        <v>521.09999999999991</v>
      </c>
      <c r="L111" s="96"/>
      <c r="M111" s="3" t="s">
        <v>307</v>
      </c>
      <c r="N111" s="3"/>
      <c r="O111" s="3"/>
      <c r="P111" s="11"/>
      <c r="Q111" s="224"/>
      <c r="R111" s="224"/>
      <c r="S111" s="224"/>
      <c r="T111" s="225"/>
    </row>
    <row r="112" spans="1:20" s="44" customFormat="1" ht="15">
      <c r="A112" s="44" t="s">
        <v>34</v>
      </c>
      <c r="B112" s="96" t="s">
        <v>999</v>
      </c>
      <c r="E112" s="10" t="s">
        <v>288</v>
      </c>
      <c r="F112" s="10" t="s">
        <v>288</v>
      </c>
      <c r="G112" s="10" t="s">
        <v>288</v>
      </c>
      <c r="H112" s="190">
        <v>317.00000000000006</v>
      </c>
      <c r="I112" s="164">
        <v>202.49999999999977</v>
      </c>
      <c r="K112" s="100">
        <f t="shared" si="2"/>
        <v>519.49999999999977</v>
      </c>
      <c r="M112" t="s">
        <v>307</v>
      </c>
      <c r="N112"/>
      <c r="O112" s="3"/>
      <c r="P112" s="11"/>
    </row>
    <row r="113" spans="1:20" s="44" customFormat="1" ht="15">
      <c r="A113" s="44" t="s">
        <v>36</v>
      </c>
      <c r="B113" s="96" t="s">
        <v>1004</v>
      </c>
      <c r="E113" s="10" t="s">
        <v>288</v>
      </c>
      <c r="F113" s="10" t="s">
        <v>288</v>
      </c>
      <c r="G113" s="10" t="s">
        <v>288</v>
      </c>
      <c r="H113" s="190">
        <v>321.5</v>
      </c>
      <c r="I113" s="164">
        <v>191.10000000000002</v>
      </c>
      <c r="K113" s="100">
        <f t="shared" si="2"/>
        <v>512.6</v>
      </c>
      <c r="M113" t="s">
        <v>293</v>
      </c>
      <c r="N113"/>
      <c r="O113" s="3"/>
      <c r="P113" s="11"/>
      <c r="Q113" s="405"/>
      <c r="R113" s="224"/>
      <c r="S113" s="224"/>
      <c r="T113" s="225"/>
    </row>
    <row r="114" spans="1:20" s="44" customFormat="1" ht="15">
      <c r="A114" s="44" t="s">
        <v>38</v>
      </c>
      <c r="B114" s="96" t="s">
        <v>144</v>
      </c>
      <c r="E114" s="10" t="s">
        <v>288</v>
      </c>
      <c r="F114" s="53">
        <v>257</v>
      </c>
      <c r="G114" s="141">
        <v>167.80000000000007</v>
      </c>
      <c r="H114" s="164">
        <v>21.499999999999943</v>
      </c>
      <c r="I114" s="164">
        <v>55</v>
      </c>
      <c r="K114" s="100">
        <f t="shared" si="2"/>
        <v>501.3</v>
      </c>
      <c r="M114" s="3" t="s">
        <v>306</v>
      </c>
      <c r="N114" s="3"/>
      <c r="O114" s="3"/>
      <c r="P114" s="11"/>
    </row>
    <row r="115" spans="1:20" s="44" customFormat="1" ht="15">
      <c r="A115" s="44" t="s">
        <v>146</v>
      </c>
      <c r="B115" s="96" t="s">
        <v>1045</v>
      </c>
      <c r="E115" s="10" t="s">
        <v>288</v>
      </c>
      <c r="F115" s="10" t="s">
        <v>288</v>
      </c>
      <c r="G115" s="10" t="s">
        <v>288</v>
      </c>
      <c r="H115" s="164">
        <v>207.09999999999991</v>
      </c>
      <c r="I115" s="164">
        <v>280.49999999999989</v>
      </c>
      <c r="K115" s="100">
        <f t="shared" si="2"/>
        <v>487.5999999999998</v>
      </c>
      <c r="M115" s="28"/>
      <c r="N115" s="28"/>
      <c r="Q115" s="407"/>
      <c r="R115" s="224"/>
      <c r="S115" s="224"/>
      <c r="T115" s="225"/>
    </row>
    <row r="116" spans="1:20" s="44" customFormat="1" ht="15">
      <c r="A116" s="44" t="s">
        <v>147</v>
      </c>
      <c r="B116" s="96" t="s">
        <v>1047</v>
      </c>
      <c r="E116" s="10" t="s">
        <v>288</v>
      </c>
      <c r="F116" s="10" t="s">
        <v>288</v>
      </c>
      <c r="G116" s="10" t="s">
        <v>288</v>
      </c>
      <c r="H116" s="190">
        <v>308</v>
      </c>
      <c r="I116" s="164">
        <v>179.40000000000003</v>
      </c>
      <c r="K116" s="100">
        <f t="shared" si="2"/>
        <v>487.40000000000003</v>
      </c>
      <c r="M116" t="s">
        <v>302</v>
      </c>
      <c r="N116"/>
      <c r="O116" s="3"/>
      <c r="P116" s="11"/>
    </row>
    <row r="117" spans="1:20" s="44" customFormat="1" ht="15">
      <c r="A117" s="44" t="s">
        <v>148</v>
      </c>
      <c r="B117" s="96" t="s">
        <v>1035</v>
      </c>
      <c r="E117" s="10" t="s">
        <v>288</v>
      </c>
      <c r="F117" s="10" t="s">
        <v>288</v>
      </c>
      <c r="G117" s="10" t="s">
        <v>288</v>
      </c>
      <c r="H117" s="164">
        <v>231.20000000000005</v>
      </c>
      <c r="I117" s="164">
        <v>245.49999999999989</v>
      </c>
      <c r="K117" s="100">
        <f t="shared" si="2"/>
        <v>476.69999999999993</v>
      </c>
      <c r="M117" s="28"/>
      <c r="N117" s="28"/>
    </row>
    <row r="118" spans="1:20" s="44" customFormat="1" ht="15">
      <c r="A118" s="44" t="s">
        <v>152</v>
      </c>
      <c r="B118" s="138" t="s">
        <v>988</v>
      </c>
      <c r="E118" s="10" t="s">
        <v>288</v>
      </c>
      <c r="F118" s="10" t="s">
        <v>288</v>
      </c>
      <c r="G118" s="10" t="s">
        <v>288</v>
      </c>
      <c r="H118" s="164">
        <v>157.29999999999995</v>
      </c>
      <c r="I118" s="190">
        <v>293</v>
      </c>
      <c r="K118" s="100">
        <f t="shared" si="2"/>
        <v>450.29999999999995</v>
      </c>
      <c r="M118" t="s">
        <v>303</v>
      </c>
      <c r="N118" s="28"/>
    </row>
    <row r="119" spans="1:20" s="44" customFormat="1" ht="15">
      <c r="A119" s="44" t="s">
        <v>159</v>
      </c>
      <c r="B119" s="96" t="s">
        <v>21</v>
      </c>
      <c r="E119" s="95">
        <v>41.499999999999886</v>
      </c>
      <c r="F119" s="141">
        <v>219</v>
      </c>
      <c r="G119" s="10">
        <v>88.499999999999886</v>
      </c>
      <c r="H119" s="164">
        <v>51</v>
      </c>
      <c r="I119" s="164">
        <v>48.999999999999972</v>
      </c>
      <c r="K119" s="100">
        <f t="shared" si="2"/>
        <v>448.99999999999977</v>
      </c>
      <c r="M119" s="3" t="s">
        <v>309</v>
      </c>
      <c r="N119" s="3"/>
      <c r="O119" s="3"/>
      <c r="P119" s="11"/>
      <c r="Q119" s="407"/>
      <c r="R119" s="224"/>
      <c r="S119" s="224"/>
      <c r="T119" s="225"/>
    </row>
    <row r="120" spans="1:20" s="44" customFormat="1" ht="15">
      <c r="A120" s="44" t="s">
        <v>161</v>
      </c>
      <c r="B120" s="96" t="s">
        <v>33</v>
      </c>
      <c r="E120" s="10">
        <v>20.099999999999966</v>
      </c>
      <c r="F120" s="141">
        <v>193.5</v>
      </c>
      <c r="G120" s="10">
        <v>4.2000000000000455</v>
      </c>
      <c r="H120" s="164">
        <v>100.80000000000003</v>
      </c>
      <c r="I120" s="164">
        <v>128.89999999999998</v>
      </c>
      <c r="K120" s="100">
        <f t="shared" si="2"/>
        <v>447.5</v>
      </c>
      <c r="L120" s="96"/>
      <c r="M120" s="3" t="s">
        <v>297</v>
      </c>
      <c r="N120" s="3"/>
      <c r="O120" s="3"/>
      <c r="P120" s="11"/>
      <c r="Q120" s="407"/>
      <c r="R120" s="224"/>
      <c r="S120" s="224"/>
      <c r="T120" s="225"/>
    </row>
    <row r="121" spans="1:20" s="44" customFormat="1" ht="15">
      <c r="A121" s="44" t="s">
        <v>162</v>
      </c>
      <c r="B121" s="96" t="s">
        <v>37</v>
      </c>
      <c r="E121" s="141">
        <v>33.899999999999977</v>
      </c>
      <c r="F121" s="10">
        <v>152.5</v>
      </c>
      <c r="G121" s="10">
        <v>45</v>
      </c>
      <c r="H121" s="164">
        <v>111</v>
      </c>
      <c r="I121" s="164">
        <v>101</v>
      </c>
      <c r="K121" s="100">
        <f t="shared" si="2"/>
        <v>443.4</v>
      </c>
      <c r="L121" s="96"/>
      <c r="M121" s="3" t="s">
        <v>307</v>
      </c>
      <c r="N121" s="3"/>
      <c r="O121" s="3"/>
      <c r="P121" s="11"/>
    </row>
    <row r="122" spans="1:20" s="44" customFormat="1" ht="15">
      <c r="A122" s="44" t="s">
        <v>163</v>
      </c>
      <c r="B122" s="96" t="s">
        <v>9</v>
      </c>
      <c r="E122" s="52">
        <v>58.399999999999977</v>
      </c>
      <c r="F122" s="52">
        <v>296.60000000000002</v>
      </c>
      <c r="G122" s="10">
        <v>4.4999999999998863</v>
      </c>
      <c r="H122" s="164">
        <v>9.1000000000000796</v>
      </c>
      <c r="I122" s="164">
        <v>45.5</v>
      </c>
      <c r="K122" s="100">
        <f t="shared" si="2"/>
        <v>414.09999999999997</v>
      </c>
      <c r="M122" s="3" t="s">
        <v>304</v>
      </c>
      <c r="N122" s="3"/>
      <c r="O122" s="3"/>
      <c r="P122" s="139"/>
    </row>
    <row r="123" spans="1:20" s="44" customFormat="1" ht="15">
      <c r="A123" s="44" t="s">
        <v>165</v>
      </c>
      <c r="B123" s="96" t="s">
        <v>1013</v>
      </c>
      <c r="E123" s="10" t="s">
        <v>288</v>
      </c>
      <c r="F123" s="10" t="s">
        <v>288</v>
      </c>
      <c r="G123" s="10" t="s">
        <v>288</v>
      </c>
      <c r="H123" s="164">
        <v>223</v>
      </c>
      <c r="I123" s="164">
        <v>191</v>
      </c>
      <c r="K123" s="100">
        <f t="shared" si="2"/>
        <v>414</v>
      </c>
      <c r="M123" s="28"/>
      <c r="N123" s="28"/>
      <c r="Q123" s="407"/>
      <c r="R123" s="224"/>
      <c r="S123" s="224"/>
      <c r="T123" s="225"/>
    </row>
    <row r="124" spans="1:20" s="44" customFormat="1" ht="15">
      <c r="A124" s="44" t="s">
        <v>284</v>
      </c>
      <c r="B124" s="96" t="s">
        <v>11</v>
      </c>
      <c r="E124" s="97" t="s">
        <v>289</v>
      </c>
      <c r="F124" s="10">
        <v>4.8</v>
      </c>
      <c r="G124" s="10">
        <v>49.799999999999983</v>
      </c>
      <c r="H124" s="164">
        <v>236.39999999999992</v>
      </c>
      <c r="I124" s="164">
        <v>106.79999999999995</v>
      </c>
      <c r="K124" s="100">
        <f t="shared" si="2"/>
        <v>397.79999999999984</v>
      </c>
      <c r="O124" s="3"/>
      <c r="P124" s="11"/>
      <c r="Q124" s="407"/>
      <c r="R124" s="224"/>
      <c r="S124" s="224"/>
      <c r="T124" s="225"/>
    </row>
    <row r="125" spans="1:20" s="44" customFormat="1" ht="15">
      <c r="A125" s="44" t="s">
        <v>285</v>
      </c>
      <c r="B125" s="96" t="s">
        <v>29</v>
      </c>
      <c r="E125" s="10">
        <v>3.3000000000000114</v>
      </c>
      <c r="F125" s="141">
        <v>252.5</v>
      </c>
      <c r="G125" s="141">
        <v>140.29999999999995</v>
      </c>
      <c r="H125" s="164" t="s">
        <v>288</v>
      </c>
      <c r="I125" s="164" t="s">
        <v>288</v>
      </c>
      <c r="K125" s="100">
        <f t="shared" si="2"/>
        <v>396.09999999999997</v>
      </c>
      <c r="M125" s="3" t="s">
        <v>296</v>
      </c>
      <c r="N125" s="3"/>
      <c r="O125" s="3"/>
      <c r="P125" s="11"/>
      <c r="Q125" s="407"/>
      <c r="R125" s="224"/>
      <c r="S125" s="224"/>
      <c r="T125" s="225"/>
    </row>
    <row r="126" spans="1:20" s="44" customFormat="1" ht="15">
      <c r="A126" s="138" t="s">
        <v>286</v>
      </c>
      <c r="B126" s="96" t="s">
        <v>1001</v>
      </c>
      <c r="E126" s="10" t="s">
        <v>288</v>
      </c>
      <c r="F126" s="10" t="s">
        <v>288</v>
      </c>
      <c r="G126" s="10" t="s">
        <v>288</v>
      </c>
      <c r="H126" s="190">
        <v>293.09999999999997</v>
      </c>
      <c r="I126" s="164">
        <v>97</v>
      </c>
      <c r="K126" s="100">
        <f t="shared" si="2"/>
        <v>390.09999999999997</v>
      </c>
      <c r="M126" t="s">
        <v>297</v>
      </c>
      <c r="N126"/>
      <c r="O126" s="3"/>
      <c r="P126" s="11"/>
    </row>
    <row r="127" spans="1:20" s="44" customFormat="1" ht="15">
      <c r="A127" s="138" t="s">
        <v>287</v>
      </c>
      <c r="B127" s="96" t="s">
        <v>142</v>
      </c>
      <c r="E127" s="10" t="s">
        <v>288</v>
      </c>
      <c r="F127" s="141">
        <v>191.9</v>
      </c>
      <c r="G127" s="97" t="s">
        <v>289</v>
      </c>
      <c r="H127" s="193" t="s">
        <v>289</v>
      </c>
      <c r="I127" s="164">
        <v>179.00000000000006</v>
      </c>
      <c r="K127" s="100">
        <f t="shared" si="2"/>
        <v>370.90000000000009</v>
      </c>
      <c r="L127" s="96"/>
      <c r="M127" s="3" t="s">
        <v>298</v>
      </c>
      <c r="N127" s="3"/>
    </row>
    <row r="128" spans="1:20" s="44" customFormat="1" ht="15">
      <c r="A128" s="138" t="s">
        <v>990</v>
      </c>
      <c r="B128" s="96" t="s">
        <v>1053</v>
      </c>
      <c r="E128" s="10" t="s">
        <v>288</v>
      </c>
      <c r="F128" s="10" t="s">
        <v>288</v>
      </c>
      <c r="G128" s="10" t="s">
        <v>288</v>
      </c>
      <c r="H128" s="164">
        <v>168.20000000000005</v>
      </c>
      <c r="I128" s="164">
        <v>185.5</v>
      </c>
      <c r="K128" s="100">
        <f t="shared" si="2"/>
        <v>353.70000000000005</v>
      </c>
      <c r="M128" s="28"/>
      <c r="N128" s="28"/>
      <c r="Q128" s="407"/>
      <c r="R128" s="224"/>
      <c r="S128" s="224"/>
      <c r="T128" s="225"/>
    </row>
    <row r="129" spans="1:20" s="44" customFormat="1" ht="15">
      <c r="A129" s="138" t="s">
        <v>991</v>
      </c>
      <c r="B129" s="96" t="s">
        <v>4</v>
      </c>
      <c r="E129" s="10">
        <v>15.400000000000091</v>
      </c>
      <c r="F129" s="10">
        <v>66</v>
      </c>
      <c r="G129" s="53">
        <v>168.99999999999994</v>
      </c>
      <c r="H129" s="164">
        <v>44.099999999999937</v>
      </c>
      <c r="I129" s="164">
        <v>50</v>
      </c>
      <c r="K129" s="100">
        <f t="shared" si="2"/>
        <v>344.5</v>
      </c>
      <c r="L129" s="96"/>
      <c r="M129" s="3" t="s">
        <v>292</v>
      </c>
      <c r="N129" s="3"/>
      <c r="O129" s="3"/>
      <c r="P129" s="11"/>
    </row>
    <row r="130" spans="1:20" s="44" customFormat="1" ht="15">
      <c r="A130" s="138" t="s">
        <v>992</v>
      </c>
      <c r="B130" s="96" t="s">
        <v>1008</v>
      </c>
      <c r="C130"/>
      <c r="D130"/>
      <c r="E130" s="10" t="s">
        <v>288</v>
      </c>
      <c r="F130" s="10" t="s">
        <v>288</v>
      </c>
      <c r="G130" s="10" t="s">
        <v>288</v>
      </c>
      <c r="H130" s="164">
        <v>173.89999999999998</v>
      </c>
      <c r="I130" s="164">
        <v>142.89999999999998</v>
      </c>
      <c r="K130" s="100">
        <f t="shared" si="2"/>
        <v>316.79999999999995</v>
      </c>
      <c r="L130"/>
      <c r="M130" s="28"/>
      <c r="N130" s="28"/>
      <c r="Q130" s="407"/>
      <c r="R130" s="224"/>
      <c r="S130" s="224"/>
      <c r="T130" s="225"/>
    </row>
    <row r="131" spans="1:20" s="44" customFormat="1" ht="15">
      <c r="A131" s="138" t="s">
        <v>994</v>
      </c>
      <c r="B131" s="96" t="s">
        <v>993</v>
      </c>
      <c r="E131" s="10" t="s">
        <v>288</v>
      </c>
      <c r="F131" s="10" t="s">
        <v>288</v>
      </c>
      <c r="G131" s="10" t="s">
        <v>288</v>
      </c>
      <c r="H131" s="164">
        <v>75</v>
      </c>
      <c r="I131" s="164">
        <v>238.89999999999998</v>
      </c>
      <c r="K131" s="100">
        <f t="shared" si="2"/>
        <v>313.89999999999998</v>
      </c>
      <c r="M131" s="28"/>
      <c r="N131" s="28"/>
      <c r="Q131" s="407"/>
      <c r="R131" s="224"/>
      <c r="S131" s="224"/>
      <c r="T131" s="225"/>
    </row>
    <row r="132" spans="1:20" s="44" customFormat="1" ht="15">
      <c r="A132" s="138" t="s">
        <v>1000</v>
      </c>
      <c r="B132" s="96" t="s">
        <v>164</v>
      </c>
      <c r="E132" s="10" t="s">
        <v>288</v>
      </c>
      <c r="F132" s="10" t="s">
        <v>288</v>
      </c>
      <c r="G132" s="10">
        <v>105.09999999999997</v>
      </c>
      <c r="H132" s="164">
        <v>176.2</v>
      </c>
      <c r="I132" s="164">
        <v>20.999999999999943</v>
      </c>
      <c r="K132" s="100">
        <f t="shared" si="2"/>
        <v>302.2999999999999</v>
      </c>
      <c r="L132" s="96"/>
      <c r="M132" s="96"/>
      <c r="N132" s="96"/>
      <c r="O132" s="3"/>
      <c r="P132" s="11"/>
    </row>
    <row r="133" spans="1:20" s="44" customFormat="1" ht="15">
      <c r="A133" s="138" t="s">
        <v>1002</v>
      </c>
      <c r="B133" s="96" t="s">
        <v>23</v>
      </c>
      <c r="E133" s="141">
        <v>39.699999999999932</v>
      </c>
      <c r="F133" s="10">
        <v>1.2</v>
      </c>
      <c r="G133" s="10">
        <v>104.99999999999994</v>
      </c>
      <c r="H133" s="164">
        <v>79.699999999999989</v>
      </c>
      <c r="I133" s="164">
        <v>75.000000000000028</v>
      </c>
      <c r="K133" s="100">
        <f t="shared" si="2"/>
        <v>300.59999999999991</v>
      </c>
      <c r="L133" s="96"/>
      <c r="M133" s="3" t="s">
        <v>294</v>
      </c>
      <c r="N133" s="3"/>
      <c r="Q133" s="407"/>
      <c r="R133" s="224"/>
      <c r="S133" s="224"/>
      <c r="T133" s="225"/>
    </row>
    <row r="134" spans="1:20" s="44" customFormat="1" ht="15">
      <c r="A134" s="138" t="s">
        <v>1005</v>
      </c>
      <c r="B134" s="96" t="s">
        <v>1028</v>
      </c>
      <c r="E134" s="10" t="s">
        <v>288</v>
      </c>
      <c r="F134" s="10" t="s">
        <v>288</v>
      </c>
      <c r="G134" s="10" t="s">
        <v>288</v>
      </c>
      <c r="H134" s="164">
        <v>111.19999999999999</v>
      </c>
      <c r="I134" s="164">
        <v>184.79999999999995</v>
      </c>
      <c r="K134" s="100">
        <f t="shared" si="2"/>
        <v>295.99999999999994</v>
      </c>
      <c r="M134" s="28"/>
      <c r="N134" s="28"/>
    </row>
    <row r="135" spans="1:20" s="44" customFormat="1" ht="15">
      <c r="A135" s="138" t="s">
        <v>1006</v>
      </c>
      <c r="B135" s="96" t="s">
        <v>1040</v>
      </c>
      <c r="E135" s="10" t="s">
        <v>288</v>
      </c>
      <c r="F135" s="10" t="s">
        <v>288</v>
      </c>
      <c r="G135" s="10" t="s">
        <v>288</v>
      </c>
      <c r="H135" s="164">
        <v>176.39999999999986</v>
      </c>
      <c r="I135" s="164">
        <v>115.50000000000011</v>
      </c>
      <c r="K135" s="100">
        <f t="shared" si="2"/>
        <v>291.89999999999998</v>
      </c>
      <c r="M135" s="28"/>
      <c r="N135" s="28"/>
      <c r="Q135" s="407"/>
      <c r="R135" s="224"/>
      <c r="S135" s="224"/>
      <c r="T135" s="225"/>
    </row>
    <row r="136" spans="1:20" s="44" customFormat="1" ht="15">
      <c r="A136" s="138" t="s">
        <v>1009</v>
      </c>
      <c r="B136" s="96" t="s">
        <v>1036</v>
      </c>
      <c r="E136" s="10" t="s">
        <v>288</v>
      </c>
      <c r="F136" s="10" t="s">
        <v>288</v>
      </c>
      <c r="G136" s="10" t="s">
        <v>288</v>
      </c>
      <c r="H136" s="164">
        <v>138.19999999999993</v>
      </c>
      <c r="I136" s="164">
        <v>146.79999999999995</v>
      </c>
      <c r="K136" s="100">
        <f t="shared" si="2"/>
        <v>284.99999999999989</v>
      </c>
      <c r="M136" s="28"/>
      <c r="N136" s="28"/>
    </row>
    <row r="137" spans="1:20" s="44" customFormat="1" ht="15">
      <c r="A137" s="138" t="s">
        <v>1011</v>
      </c>
      <c r="B137" s="96" t="s">
        <v>156</v>
      </c>
      <c r="E137" s="10" t="s">
        <v>288</v>
      </c>
      <c r="F137" s="10" t="s">
        <v>288</v>
      </c>
      <c r="G137" s="10">
        <v>75.199999999999989</v>
      </c>
      <c r="H137" s="164">
        <v>130.00000000000003</v>
      </c>
      <c r="I137" s="164">
        <v>70.499999999999943</v>
      </c>
      <c r="K137" s="100">
        <f t="shared" si="2"/>
        <v>275.69999999999993</v>
      </c>
      <c r="L137" s="96"/>
      <c r="M137" s="96"/>
      <c r="N137" s="96"/>
      <c r="Q137" s="407"/>
      <c r="R137" s="224"/>
      <c r="S137" s="224"/>
      <c r="T137" s="225"/>
    </row>
    <row r="138" spans="1:20" s="44" customFormat="1" ht="15">
      <c r="A138" s="138" t="s">
        <v>1017</v>
      </c>
      <c r="B138" s="138" t="s">
        <v>989</v>
      </c>
      <c r="E138" s="10" t="s">
        <v>288</v>
      </c>
      <c r="F138" s="10" t="s">
        <v>288</v>
      </c>
      <c r="G138" s="10" t="s">
        <v>288</v>
      </c>
      <c r="H138" s="164">
        <v>74.300000000000011</v>
      </c>
      <c r="I138" s="164">
        <v>199.5</v>
      </c>
      <c r="K138" s="100">
        <f t="shared" si="2"/>
        <v>273.8</v>
      </c>
      <c r="M138" s="28"/>
      <c r="N138" s="28"/>
      <c r="Q138" s="407"/>
      <c r="R138" s="224"/>
      <c r="S138" s="224"/>
      <c r="T138" s="225"/>
    </row>
    <row r="139" spans="1:20" s="44" customFormat="1" ht="15">
      <c r="A139" s="138" t="s">
        <v>1022</v>
      </c>
      <c r="B139" s="223" t="s">
        <v>2544</v>
      </c>
      <c r="C139" s="224"/>
      <c r="D139" s="224"/>
      <c r="E139" s="164" t="s">
        <v>288</v>
      </c>
      <c r="F139" s="164" t="s">
        <v>288</v>
      </c>
      <c r="G139" s="164" t="s">
        <v>288</v>
      </c>
      <c r="H139" s="164" t="s">
        <v>288</v>
      </c>
      <c r="I139" s="164">
        <v>265.50000000000006</v>
      </c>
      <c r="J139" s="102"/>
      <c r="K139" s="100">
        <f t="shared" si="2"/>
        <v>265.50000000000006</v>
      </c>
      <c r="M139" s="28"/>
      <c r="N139" s="28"/>
      <c r="O139"/>
      <c r="P139" s="28"/>
      <c r="Q139" s="407"/>
      <c r="R139" s="224"/>
      <c r="S139" s="224"/>
      <c r="T139" s="225"/>
    </row>
    <row r="140" spans="1:20" s="44" customFormat="1" ht="15">
      <c r="A140" s="138" t="s">
        <v>1023</v>
      </c>
      <c r="B140" s="96" t="s">
        <v>1039</v>
      </c>
      <c r="C140"/>
      <c r="D140"/>
      <c r="E140" s="10" t="s">
        <v>288</v>
      </c>
      <c r="F140" s="10" t="s">
        <v>288</v>
      </c>
      <c r="G140" s="10" t="s">
        <v>288</v>
      </c>
      <c r="H140" s="164">
        <v>160.49999999999994</v>
      </c>
      <c r="I140" s="164">
        <v>93</v>
      </c>
      <c r="K140" s="100">
        <f t="shared" si="2"/>
        <v>253.49999999999994</v>
      </c>
      <c r="L140"/>
      <c r="M140" s="28"/>
      <c r="N140" s="28"/>
      <c r="Q140" s="405"/>
      <c r="R140" s="224"/>
      <c r="S140" s="224"/>
      <c r="T140" s="225"/>
    </row>
    <row r="141" spans="1:20" s="44" customFormat="1" ht="15">
      <c r="A141" s="138" t="s">
        <v>1024</v>
      </c>
      <c r="B141" s="96" t="s">
        <v>1010</v>
      </c>
      <c r="C141"/>
      <c r="D141"/>
      <c r="E141" s="10" t="s">
        <v>288</v>
      </c>
      <c r="F141" s="10" t="s">
        <v>288</v>
      </c>
      <c r="G141" s="10" t="s">
        <v>288</v>
      </c>
      <c r="H141" s="164">
        <v>174</v>
      </c>
      <c r="I141" s="164">
        <v>75.499999999999943</v>
      </c>
      <c r="K141" s="100">
        <f t="shared" si="2"/>
        <v>249.49999999999994</v>
      </c>
      <c r="L141"/>
      <c r="M141" s="28"/>
      <c r="N141" s="28"/>
    </row>
    <row r="142" spans="1:20" s="44" customFormat="1" ht="15">
      <c r="A142" s="138" t="s">
        <v>1030</v>
      </c>
      <c r="B142" s="96" t="s">
        <v>27</v>
      </c>
      <c r="E142" s="97" t="s">
        <v>289</v>
      </c>
      <c r="F142" s="10">
        <v>103.9</v>
      </c>
      <c r="G142" s="97" t="s">
        <v>289</v>
      </c>
      <c r="H142" s="193" t="s">
        <v>289</v>
      </c>
      <c r="I142" s="164">
        <v>142.40000000000009</v>
      </c>
      <c r="K142" s="100">
        <f t="shared" si="2"/>
        <v>246.3000000000001</v>
      </c>
      <c r="L142" s="96"/>
      <c r="M142" s="96"/>
      <c r="N142" s="96"/>
      <c r="Q142" s="405"/>
      <c r="R142" s="224"/>
      <c r="S142" s="224"/>
      <c r="T142" s="225"/>
    </row>
    <row r="143" spans="1:20" s="44" customFormat="1" ht="15">
      <c r="A143" s="138" t="s">
        <v>1038</v>
      </c>
      <c r="B143" s="96" t="s">
        <v>1003</v>
      </c>
      <c r="E143" s="10" t="s">
        <v>288</v>
      </c>
      <c r="F143" s="10" t="s">
        <v>288</v>
      </c>
      <c r="G143" s="10" t="s">
        <v>288</v>
      </c>
      <c r="H143" s="164">
        <v>137.70000000000002</v>
      </c>
      <c r="I143" s="164">
        <v>106.99999999999994</v>
      </c>
      <c r="K143" s="100">
        <f t="shared" si="2"/>
        <v>244.69999999999996</v>
      </c>
      <c r="M143" s="28"/>
      <c r="N143" s="28"/>
      <c r="Q143" s="407"/>
      <c r="R143" s="224"/>
      <c r="S143" s="224"/>
      <c r="T143" s="225"/>
    </row>
    <row r="144" spans="1:20" s="44" customFormat="1" ht="15">
      <c r="A144" s="138" t="s">
        <v>1042</v>
      </c>
      <c r="B144" s="96" t="s">
        <v>160</v>
      </c>
      <c r="E144" s="10" t="s">
        <v>288</v>
      </c>
      <c r="F144" s="10" t="s">
        <v>288</v>
      </c>
      <c r="G144" s="10">
        <v>39</v>
      </c>
      <c r="H144" s="164">
        <v>94</v>
      </c>
      <c r="I144" s="164">
        <v>110.49999999999994</v>
      </c>
      <c r="K144" s="100">
        <f t="shared" si="2"/>
        <v>243.49999999999994</v>
      </c>
      <c r="Q144" s="407"/>
      <c r="R144" s="224"/>
      <c r="S144" s="224"/>
      <c r="T144" s="225"/>
    </row>
    <row r="145" spans="1:20" s="44" customFormat="1" ht="15">
      <c r="A145" s="138" t="s">
        <v>1043</v>
      </c>
      <c r="B145" s="223" t="s">
        <v>2570</v>
      </c>
      <c r="C145" s="224"/>
      <c r="D145" s="224"/>
      <c r="E145" s="164" t="s">
        <v>288</v>
      </c>
      <c r="F145" s="164" t="s">
        <v>288</v>
      </c>
      <c r="G145" s="164" t="s">
        <v>288</v>
      </c>
      <c r="H145" s="164" t="s">
        <v>288</v>
      </c>
      <c r="I145" s="164">
        <v>234.79999999999995</v>
      </c>
      <c r="J145" s="102"/>
      <c r="K145" s="100">
        <f t="shared" si="2"/>
        <v>234.79999999999995</v>
      </c>
      <c r="M145" s="28"/>
      <c r="N145" s="28"/>
      <c r="O145"/>
      <c r="P145" s="28"/>
      <c r="Q145" s="407"/>
      <c r="R145" s="224"/>
      <c r="S145" s="224"/>
      <c r="T145" s="225"/>
    </row>
    <row r="146" spans="1:20" s="44" customFormat="1" ht="15">
      <c r="A146" s="138" t="s">
        <v>1044</v>
      </c>
      <c r="B146" s="96" t="s">
        <v>1031</v>
      </c>
      <c r="E146" s="10" t="s">
        <v>288</v>
      </c>
      <c r="F146" s="10" t="s">
        <v>288</v>
      </c>
      <c r="G146" s="10" t="s">
        <v>288</v>
      </c>
      <c r="H146" s="164">
        <v>205.5</v>
      </c>
      <c r="I146" s="164" t="s">
        <v>288</v>
      </c>
      <c r="K146" s="100">
        <f t="shared" si="2"/>
        <v>205.5</v>
      </c>
      <c r="M146" s="28"/>
      <c r="N146" s="28"/>
      <c r="Q146" s="407"/>
      <c r="R146" s="224"/>
      <c r="S146" s="224"/>
      <c r="T146" s="225"/>
    </row>
    <row r="147" spans="1:20" s="44" customFormat="1" ht="15">
      <c r="A147" s="138" t="s">
        <v>1050</v>
      </c>
      <c r="B147" s="406" t="s">
        <v>2559</v>
      </c>
      <c r="C147" s="224"/>
      <c r="D147" s="224"/>
      <c r="E147" s="164" t="s">
        <v>288</v>
      </c>
      <c r="F147" s="164" t="s">
        <v>288</v>
      </c>
      <c r="G147" s="164" t="s">
        <v>288</v>
      </c>
      <c r="H147" s="164" t="s">
        <v>288</v>
      </c>
      <c r="I147" s="164">
        <v>205.5</v>
      </c>
      <c r="J147" s="102"/>
      <c r="K147" s="100">
        <f t="shared" si="2"/>
        <v>205.5</v>
      </c>
      <c r="M147" s="28"/>
      <c r="N147" s="28"/>
      <c r="O147"/>
      <c r="P147" s="28"/>
      <c r="Q147" s="405"/>
      <c r="R147" s="224"/>
      <c r="S147" s="224"/>
      <c r="T147" s="225"/>
    </row>
    <row r="148" spans="1:20" s="44" customFormat="1" ht="15">
      <c r="A148" s="138" t="s">
        <v>1051</v>
      </c>
      <c r="B148" s="406" t="s">
        <v>2569</v>
      </c>
      <c r="C148" s="224"/>
      <c r="D148" s="224"/>
      <c r="E148" s="164" t="s">
        <v>288</v>
      </c>
      <c r="F148" s="164" t="s">
        <v>288</v>
      </c>
      <c r="G148" s="164" t="s">
        <v>288</v>
      </c>
      <c r="H148" s="164" t="s">
        <v>288</v>
      </c>
      <c r="I148" s="164">
        <v>203.00000000000011</v>
      </c>
      <c r="J148" s="102"/>
      <c r="K148" s="100">
        <f t="shared" si="2"/>
        <v>203.00000000000011</v>
      </c>
      <c r="M148" s="28"/>
      <c r="N148" s="28"/>
      <c r="O148"/>
      <c r="P148" s="28"/>
      <c r="Q148" s="405"/>
      <c r="R148" s="224"/>
      <c r="S148" s="224"/>
      <c r="T148" s="225"/>
    </row>
    <row r="149" spans="1:20" ht="15">
      <c r="A149" s="138" t="s">
        <v>1052</v>
      </c>
      <c r="B149" s="406" t="s">
        <v>2565</v>
      </c>
      <c r="C149" s="224"/>
      <c r="D149" s="224"/>
      <c r="E149" s="164" t="s">
        <v>288</v>
      </c>
      <c r="F149" s="164" t="s">
        <v>288</v>
      </c>
      <c r="G149" s="164" t="s">
        <v>288</v>
      </c>
      <c r="H149" s="164" t="s">
        <v>288</v>
      </c>
      <c r="I149" s="164">
        <v>202.69999999999996</v>
      </c>
      <c r="K149" s="100">
        <f t="shared" si="2"/>
        <v>202.69999999999996</v>
      </c>
      <c r="L149" s="44"/>
      <c r="M149" s="28"/>
      <c r="N149" s="28"/>
      <c r="P149" s="28"/>
      <c r="Q149" s="407"/>
      <c r="R149" s="224"/>
      <c r="S149" s="224"/>
      <c r="T149" s="225"/>
    </row>
    <row r="150" spans="1:20" ht="15">
      <c r="A150" s="138" t="s">
        <v>1054</v>
      </c>
      <c r="B150" s="406" t="s">
        <v>2549</v>
      </c>
      <c r="C150" s="224"/>
      <c r="D150" s="224"/>
      <c r="E150" s="164" t="s">
        <v>288</v>
      </c>
      <c r="F150" s="164" t="s">
        <v>288</v>
      </c>
      <c r="G150" s="164" t="s">
        <v>288</v>
      </c>
      <c r="H150" s="164" t="s">
        <v>288</v>
      </c>
      <c r="I150" s="164">
        <v>202.50000000000003</v>
      </c>
      <c r="K150" s="100">
        <f t="shared" si="2"/>
        <v>202.50000000000003</v>
      </c>
      <c r="L150" s="44"/>
      <c r="M150" s="28"/>
      <c r="N150" s="28"/>
      <c r="P150" s="28"/>
      <c r="Q150" s="407"/>
      <c r="R150" s="224"/>
      <c r="S150" s="224"/>
      <c r="T150" s="225"/>
    </row>
    <row r="151" spans="1:20" ht="15">
      <c r="A151" s="138" t="s">
        <v>1055</v>
      </c>
      <c r="B151" s="406" t="s">
        <v>2568</v>
      </c>
      <c r="C151" s="224"/>
      <c r="D151" s="224"/>
      <c r="E151" s="164" t="s">
        <v>288</v>
      </c>
      <c r="F151" s="164" t="s">
        <v>288</v>
      </c>
      <c r="G151" s="164" t="s">
        <v>288</v>
      </c>
      <c r="H151" s="164" t="s">
        <v>288</v>
      </c>
      <c r="I151" s="164">
        <v>199.29999999999984</v>
      </c>
      <c r="K151" s="100">
        <f t="shared" si="2"/>
        <v>199.29999999999984</v>
      </c>
      <c r="L151" s="44"/>
      <c r="M151" s="28"/>
      <c r="N151" s="28"/>
      <c r="P151" s="28"/>
      <c r="Q151" s="407"/>
      <c r="R151" s="224"/>
      <c r="S151" s="224"/>
      <c r="T151" s="225"/>
    </row>
    <row r="152" spans="1:20" ht="15">
      <c r="A152" s="138" t="s">
        <v>1056</v>
      </c>
      <c r="B152" s="406" t="s">
        <v>2560</v>
      </c>
      <c r="C152" s="224"/>
      <c r="D152" s="224"/>
      <c r="E152" s="164" t="s">
        <v>288</v>
      </c>
      <c r="F152" s="164" t="s">
        <v>288</v>
      </c>
      <c r="G152" s="164" t="s">
        <v>288</v>
      </c>
      <c r="H152" s="164" t="s">
        <v>288</v>
      </c>
      <c r="I152" s="164">
        <v>197</v>
      </c>
      <c r="K152" s="100">
        <f t="shared" si="2"/>
        <v>197</v>
      </c>
      <c r="L152" s="44"/>
      <c r="M152" s="28"/>
      <c r="N152" s="28"/>
      <c r="P152" s="28"/>
      <c r="Q152" s="405"/>
      <c r="R152" s="224"/>
      <c r="S152" s="224"/>
      <c r="T152" s="225"/>
    </row>
    <row r="153" spans="1:20" ht="15">
      <c r="A153" s="138" t="s">
        <v>1059</v>
      </c>
      <c r="B153" s="96" t="s">
        <v>181</v>
      </c>
      <c r="C153" s="44"/>
      <c r="D153" s="44"/>
      <c r="E153" s="10">
        <v>16.900000000000034</v>
      </c>
      <c r="F153" s="141">
        <v>172.4</v>
      </c>
      <c r="G153" s="10" t="s">
        <v>288</v>
      </c>
      <c r="H153" s="164" t="s">
        <v>288</v>
      </c>
      <c r="I153" s="164" t="s">
        <v>288</v>
      </c>
      <c r="J153" s="44"/>
      <c r="K153" s="100">
        <f t="shared" si="2"/>
        <v>189.30000000000004</v>
      </c>
      <c r="L153" s="96"/>
      <c r="M153" s="3" t="s">
        <v>303</v>
      </c>
      <c r="N153" s="3"/>
      <c r="O153" s="44"/>
      <c r="P153" s="44"/>
    </row>
    <row r="154" spans="1:20" ht="15">
      <c r="A154" s="138" t="s">
        <v>1296</v>
      </c>
      <c r="B154" s="406" t="s">
        <v>2566</v>
      </c>
      <c r="C154" s="224"/>
      <c r="D154" s="224"/>
      <c r="E154" s="164" t="s">
        <v>288</v>
      </c>
      <c r="F154" s="164" t="s">
        <v>288</v>
      </c>
      <c r="G154" s="164" t="s">
        <v>288</v>
      </c>
      <c r="H154" s="164" t="s">
        <v>288</v>
      </c>
      <c r="I154" s="164">
        <v>185.2</v>
      </c>
      <c r="K154" s="100">
        <f t="shared" si="2"/>
        <v>185.2</v>
      </c>
      <c r="L154" s="44"/>
      <c r="M154" s="28"/>
      <c r="N154" s="28"/>
      <c r="P154" s="28"/>
      <c r="Q154" s="407"/>
      <c r="R154" s="224"/>
      <c r="S154" s="224"/>
      <c r="T154" s="225"/>
    </row>
    <row r="155" spans="1:20" ht="15">
      <c r="A155" s="138" t="s">
        <v>1297</v>
      </c>
      <c r="B155" s="406" t="s">
        <v>2561</v>
      </c>
      <c r="C155" s="224"/>
      <c r="D155" s="224"/>
      <c r="E155" s="164" t="s">
        <v>288</v>
      </c>
      <c r="F155" s="164" t="s">
        <v>288</v>
      </c>
      <c r="G155" s="164" t="s">
        <v>288</v>
      </c>
      <c r="H155" s="164" t="s">
        <v>288</v>
      </c>
      <c r="I155" s="164">
        <v>185</v>
      </c>
      <c r="K155" s="100">
        <f t="shared" si="2"/>
        <v>185</v>
      </c>
      <c r="L155" s="44"/>
      <c r="M155" s="28"/>
      <c r="N155" s="28"/>
      <c r="P155" s="28"/>
      <c r="Q155" s="407"/>
      <c r="R155" s="224"/>
      <c r="S155" s="224"/>
      <c r="T155" s="225"/>
    </row>
    <row r="156" spans="1:20" ht="15">
      <c r="A156" s="138" t="s">
        <v>1298</v>
      </c>
      <c r="B156" s="406" t="s">
        <v>2562</v>
      </c>
      <c r="C156" s="224"/>
      <c r="D156" s="224"/>
      <c r="E156" s="164" t="s">
        <v>288</v>
      </c>
      <c r="F156" s="164" t="s">
        <v>288</v>
      </c>
      <c r="G156" s="164" t="s">
        <v>288</v>
      </c>
      <c r="H156" s="164" t="s">
        <v>288</v>
      </c>
      <c r="I156" s="164">
        <v>183</v>
      </c>
      <c r="K156" s="100">
        <f t="shared" si="2"/>
        <v>183</v>
      </c>
      <c r="L156" s="44"/>
      <c r="M156" s="28"/>
      <c r="N156" s="28"/>
      <c r="P156" s="28"/>
      <c r="Q156" s="407"/>
      <c r="R156" s="224"/>
      <c r="S156" s="224"/>
      <c r="T156" s="225"/>
    </row>
    <row r="157" spans="1:20" ht="15">
      <c r="A157" s="138" t="s">
        <v>1299</v>
      </c>
      <c r="B157" s="406" t="s">
        <v>2604</v>
      </c>
      <c r="C157" s="224"/>
      <c r="D157" s="224"/>
      <c r="E157" s="164" t="s">
        <v>288</v>
      </c>
      <c r="F157" s="164" t="s">
        <v>288</v>
      </c>
      <c r="G157" s="164" t="s">
        <v>288</v>
      </c>
      <c r="H157" s="164" t="s">
        <v>288</v>
      </c>
      <c r="I157" s="164">
        <v>172.49999999999994</v>
      </c>
      <c r="K157" s="100">
        <f t="shared" si="2"/>
        <v>172.49999999999994</v>
      </c>
      <c r="L157" s="44"/>
      <c r="M157" s="28"/>
      <c r="N157" s="28"/>
      <c r="P157" s="28"/>
    </row>
    <row r="158" spans="1:20" ht="15">
      <c r="A158" s="138" t="s">
        <v>1300</v>
      </c>
      <c r="B158" s="96" t="s">
        <v>1020</v>
      </c>
      <c r="C158" s="44"/>
      <c r="D158" s="44"/>
      <c r="E158" s="10" t="s">
        <v>288</v>
      </c>
      <c r="F158" s="10" t="s">
        <v>288</v>
      </c>
      <c r="G158" s="10" t="s">
        <v>288</v>
      </c>
      <c r="H158" s="164">
        <v>61.599999999999909</v>
      </c>
      <c r="I158" s="164">
        <v>109.00000000000003</v>
      </c>
      <c r="J158" s="44"/>
      <c r="K158" s="100">
        <f t="shared" ref="K158:K171" si="3">SUM(E158:I158)</f>
        <v>170.59999999999994</v>
      </c>
      <c r="L158" s="44"/>
      <c r="M158" s="28"/>
      <c r="N158" s="28"/>
      <c r="O158" s="44"/>
      <c r="P158" s="44"/>
      <c r="Q158" s="407"/>
      <c r="R158" s="224"/>
      <c r="S158" s="224"/>
      <c r="T158" s="225"/>
    </row>
    <row r="159" spans="1:20" ht="15">
      <c r="A159" s="138" t="s">
        <v>1301</v>
      </c>
      <c r="B159" s="406" t="s">
        <v>2563</v>
      </c>
      <c r="C159" s="224"/>
      <c r="D159" s="224"/>
      <c r="E159" s="164" t="s">
        <v>288</v>
      </c>
      <c r="F159" s="164" t="s">
        <v>288</v>
      </c>
      <c r="G159" s="164" t="s">
        <v>288</v>
      </c>
      <c r="H159" s="164" t="s">
        <v>288</v>
      </c>
      <c r="I159" s="164">
        <v>147.49999999999994</v>
      </c>
      <c r="K159" s="100">
        <f t="shared" si="3"/>
        <v>147.49999999999994</v>
      </c>
      <c r="L159" s="44"/>
      <c r="M159" s="28"/>
      <c r="N159" s="28"/>
      <c r="P159" s="28"/>
      <c r="Q159" s="405"/>
      <c r="R159" s="224"/>
      <c r="S159" s="224"/>
      <c r="T159" s="225"/>
    </row>
    <row r="160" spans="1:20" ht="15">
      <c r="A160" s="138" t="s">
        <v>1302</v>
      </c>
      <c r="B160" s="406" t="s">
        <v>2564</v>
      </c>
      <c r="C160" s="224"/>
      <c r="D160" s="224"/>
      <c r="E160" s="164" t="s">
        <v>288</v>
      </c>
      <c r="F160" s="164" t="s">
        <v>288</v>
      </c>
      <c r="G160" s="164" t="s">
        <v>288</v>
      </c>
      <c r="H160" s="164" t="s">
        <v>288</v>
      </c>
      <c r="I160" s="164">
        <v>144.30000000000007</v>
      </c>
      <c r="K160" s="100">
        <f t="shared" si="3"/>
        <v>144.30000000000007</v>
      </c>
      <c r="L160" s="44"/>
      <c r="M160" s="28"/>
      <c r="N160" s="28"/>
      <c r="P160" s="28"/>
      <c r="Q160" s="407"/>
      <c r="R160" s="224"/>
      <c r="S160" s="224"/>
      <c r="T160" s="225"/>
    </row>
    <row r="161" spans="1:20" ht="15">
      <c r="A161" s="138" t="s">
        <v>1303</v>
      </c>
      <c r="B161" s="96" t="s">
        <v>1021</v>
      </c>
      <c r="C161" s="44"/>
      <c r="D161" s="44"/>
      <c r="E161" s="10" t="s">
        <v>288</v>
      </c>
      <c r="F161" s="10" t="s">
        <v>288</v>
      </c>
      <c r="G161" s="10" t="s">
        <v>288</v>
      </c>
      <c r="H161" s="164">
        <v>75.000000000000028</v>
      </c>
      <c r="I161" s="164">
        <v>66</v>
      </c>
      <c r="J161" s="44"/>
      <c r="K161" s="100">
        <f t="shared" si="3"/>
        <v>141.00000000000003</v>
      </c>
      <c r="L161" s="44"/>
      <c r="M161" s="28"/>
      <c r="N161" s="28"/>
      <c r="O161" s="44"/>
      <c r="P161" s="44"/>
      <c r="Q161" s="405"/>
      <c r="R161" s="224"/>
      <c r="S161" s="224"/>
      <c r="T161" s="225"/>
    </row>
    <row r="162" spans="1:20" ht="15">
      <c r="A162" s="138" t="s">
        <v>1304</v>
      </c>
      <c r="B162" s="406" t="s">
        <v>2551</v>
      </c>
      <c r="C162" s="224"/>
      <c r="D162" s="224"/>
      <c r="E162" s="164" t="s">
        <v>288</v>
      </c>
      <c r="F162" s="164" t="s">
        <v>288</v>
      </c>
      <c r="G162" s="164" t="s">
        <v>288</v>
      </c>
      <c r="H162" s="164" t="s">
        <v>288</v>
      </c>
      <c r="I162" s="164">
        <v>129.60000000000014</v>
      </c>
      <c r="K162" s="100">
        <f t="shared" si="3"/>
        <v>129.60000000000014</v>
      </c>
      <c r="L162" s="44"/>
      <c r="M162" s="28"/>
      <c r="N162" s="28"/>
      <c r="P162" s="28"/>
    </row>
    <row r="163" spans="1:20" ht="15">
      <c r="A163" s="138" t="s">
        <v>1305</v>
      </c>
      <c r="B163" s="96" t="s">
        <v>1041</v>
      </c>
      <c r="C163" s="44"/>
      <c r="D163" s="44"/>
      <c r="E163" s="10" t="s">
        <v>288</v>
      </c>
      <c r="F163" s="10" t="s">
        <v>288</v>
      </c>
      <c r="G163" s="10" t="s">
        <v>288</v>
      </c>
      <c r="H163" s="164">
        <v>83.300000000000011</v>
      </c>
      <c r="I163" s="164" t="s">
        <v>288</v>
      </c>
      <c r="J163" s="44"/>
      <c r="K163" s="100">
        <f t="shared" si="3"/>
        <v>83.300000000000011</v>
      </c>
      <c r="L163" s="44"/>
      <c r="M163" s="28"/>
      <c r="N163" s="28"/>
      <c r="O163" s="44"/>
      <c r="P163" s="44"/>
    </row>
    <row r="164" spans="1:20" ht="15">
      <c r="A164" s="138" t="s">
        <v>1306</v>
      </c>
      <c r="B164" s="406" t="s">
        <v>2546</v>
      </c>
      <c r="C164" s="224"/>
      <c r="D164" s="224"/>
      <c r="E164" s="164" t="s">
        <v>288</v>
      </c>
      <c r="F164" s="164" t="s">
        <v>288</v>
      </c>
      <c r="G164" s="164" t="s">
        <v>288</v>
      </c>
      <c r="H164" s="164" t="s">
        <v>288</v>
      </c>
      <c r="I164" s="164">
        <v>71.5</v>
      </c>
      <c r="K164" s="100">
        <f t="shared" si="3"/>
        <v>71.5</v>
      </c>
      <c r="L164" s="44"/>
      <c r="M164" s="28"/>
      <c r="N164" s="28"/>
      <c r="P164" s="28"/>
    </row>
    <row r="165" spans="1:20" ht="15">
      <c r="A165" s="138" t="s">
        <v>1307</v>
      </c>
      <c r="B165" s="138" t="s">
        <v>983</v>
      </c>
      <c r="C165" s="44"/>
      <c r="D165" s="44"/>
      <c r="E165" s="10" t="s">
        <v>288</v>
      </c>
      <c r="F165" s="10" t="s">
        <v>288</v>
      </c>
      <c r="G165" s="10" t="s">
        <v>288</v>
      </c>
      <c r="H165" s="193" t="s">
        <v>289</v>
      </c>
      <c r="I165" s="164">
        <v>71.099999999999994</v>
      </c>
      <c r="K165" s="100">
        <f t="shared" si="3"/>
        <v>71.099999999999994</v>
      </c>
      <c r="L165" s="44"/>
      <c r="M165" s="28"/>
      <c r="N165" s="28"/>
      <c r="P165" s="28"/>
      <c r="Q165" s="407"/>
      <c r="R165" s="224"/>
      <c r="S165" s="224"/>
      <c r="T165" s="225"/>
    </row>
    <row r="166" spans="1:20" ht="15">
      <c r="A166" s="138" t="s">
        <v>1308</v>
      </c>
      <c r="B166" s="406" t="s">
        <v>2554</v>
      </c>
      <c r="C166" s="224"/>
      <c r="D166" s="224"/>
      <c r="E166" s="164" t="s">
        <v>288</v>
      </c>
      <c r="F166" s="164" t="s">
        <v>288</v>
      </c>
      <c r="G166" s="164" t="s">
        <v>288</v>
      </c>
      <c r="H166" s="164" t="s">
        <v>288</v>
      </c>
      <c r="I166" s="164">
        <v>55</v>
      </c>
      <c r="K166" s="100">
        <f t="shared" si="3"/>
        <v>55</v>
      </c>
      <c r="L166" s="44"/>
      <c r="M166" s="28"/>
      <c r="N166" s="28"/>
      <c r="P166" s="28"/>
    </row>
    <row r="167" spans="1:20" ht="15">
      <c r="A167" s="138" t="s">
        <v>1309</v>
      </c>
      <c r="B167" s="96" t="s">
        <v>166</v>
      </c>
      <c r="C167" s="44"/>
      <c r="D167" s="44"/>
      <c r="E167" s="10" t="s">
        <v>288</v>
      </c>
      <c r="F167" s="10" t="s">
        <v>288</v>
      </c>
      <c r="G167" s="10">
        <v>54.399999999999977</v>
      </c>
      <c r="H167" s="164" t="s">
        <v>288</v>
      </c>
      <c r="I167" s="164" t="s">
        <v>288</v>
      </c>
      <c r="K167" s="100">
        <f t="shared" si="3"/>
        <v>54.399999999999977</v>
      </c>
      <c r="L167" s="44"/>
      <c r="M167" s="44"/>
      <c r="N167" s="44"/>
      <c r="P167" s="28"/>
    </row>
    <row r="168" spans="1:20" ht="15">
      <c r="A168" s="138" t="s">
        <v>1310</v>
      </c>
      <c r="B168" s="406" t="s">
        <v>2552</v>
      </c>
      <c r="C168" s="224"/>
      <c r="D168" s="224"/>
      <c r="E168" s="164" t="s">
        <v>288</v>
      </c>
      <c r="F168" s="164" t="s">
        <v>288</v>
      </c>
      <c r="G168" s="164" t="s">
        <v>288</v>
      </c>
      <c r="H168" s="164" t="s">
        <v>288</v>
      </c>
      <c r="I168" s="164">
        <v>44.000000000000057</v>
      </c>
      <c r="K168" s="100">
        <f t="shared" si="3"/>
        <v>44.000000000000057</v>
      </c>
      <c r="L168" s="44"/>
      <c r="M168" s="28"/>
      <c r="N168" s="28"/>
      <c r="P168" s="28"/>
    </row>
    <row r="169" spans="1:20" ht="15">
      <c r="A169" s="138" t="s">
        <v>1311</v>
      </c>
      <c r="B169" s="406" t="s">
        <v>2548</v>
      </c>
      <c r="C169" s="224"/>
      <c r="D169" s="224"/>
      <c r="E169" s="164" t="s">
        <v>288</v>
      </c>
      <c r="F169" s="164" t="s">
        <v>288</v>
      </c>
      <c r="G169" s="164" t="s">
        <v>288</v>
      </c>
      <c r="H169" s="164" t="s">
        <v>288</v>
      </c>
      <c r="I169" s="164">
        <v>42.000000000000057</v>
      </c>
      <c r="K169" s="100">
        <f t="shared" si="3"/>
        <v>42.000000000000057</v>
      </c>
      <c r="L169" s="44"/>
      <c r="M169" s="28"/>
      <c r="N169" s="28"/>
      <c r="P169" s="28"/>
    </row>
    <row r="170" spans="1:20" ht="15">
      <c r="A170" s="138" t="s">
        <v>1312</v>
      </c>
      <c r="B170" s="406" t="s">
        <v>2567</v>
      </c>
      <c r="C170" s="224"/>
      <c r="D170" s="224"/>
      <c r="E170" s="164" t="s">
        <v>288</v>
      </c>
      <c r="F170" s="164" t="s">
        <v>288</v>
      </c>
      <c r="G170" s="164" t="s">
        <v>288</v>
      </c>
      <c r="H170" s="164" t="s">
        <v>288</v>
      </c>
      <c r="I170" s="164">
        <v>41.69999999999996</v>
      </c>
      <c r="K170" s="100">
        <f t="shared" si="3"/>
        <v>41.69999999999996</v>
      </c>
      <c r="L170" s="44"/>
      <c r="M170" s="28"/>
      <c r="N170" s="28"/>
      <c r="P170" s="28"/>
    </row>
    <row r="171" spans="1:20" ht="15">
      <c r="A171" s="138" t="s">
        <v>1313</v>
      </c>
      <c r="B171" s="96" t="s">
        <v>182</v>
      </c>
      <c r="C171" s="44"/>
      <c r="D171" s="44"/>
      <c r="E171" s="10">
        <v>13.5</v>
      </c>
      <c r="F171" s="10" t="s">
        <v>288</v>
      </c>
      <c r="G171" s="10" t="s">
        <v>288</v>
      </c>
      <c r="H171" s="164" t="s">
        <v>288</v>
      </c>
      <c r="I171" s="164" t="s">
        <v>288</v>
      </c>
      <c r="K171" s="100">
        <f t="shared" si="3"/>
        <v>13.5</v>
      </c>
      <c r="L171" s="44"/>
      <c r="M171" s="28"/>
      <c r="N171" s="28"/>
      <c r="P171" s="28"/>
    </row>
    <row r="172" spans="1:20" ht="15">
      <c r="A172" s="138"/>
      <c r="B172" s="138"/>
      <c r="C172" s="44"/>
      <c r="D172" s="44"/>
      <c r="E172" s="10"/>
      <c r="F172" s="10"/>
      <c r="G172" s="10"/>
      <c r="H172" s="322"/>
      <c r="I172" s="44"/>
      <c r="K172" s="100"/>
      <c r="L172" s="44"/>
      <c r="M172" s="28"/>
      <c r="N172" s="28"/>
      <c r="P172" s="28"/>
    </row>
    <row r="173" spans="1:20" ht="15">
      <c r="A173" s="138"/>
      <c r="B173" s="96"/>
      <c r="E173" s="10"/>
      <c r="H173" s="323"/>
      <c r="K173" s="102"/>
      <c r="P173" s="28"/>
    </row>
    <row r="174" spans="1:20" ht="15">
      <c r="E174" s="10"/>
      <c r="H174" s="323"/>
      <c r="K174" s="102"/>
      <c r="P174" s="28"/>
    </row>
    <row r="175" spans="1:20" ht="25.5">
      <c r="A175" s="39" t="s">
        <v>1159</v>
      </c>
      <c r="K175" s="102"/>
      <c r="P175" s="28"/>
    </row>
    <row r="176" spans="1:20">
      <c r="K176" s="102"/>
      <c r="P176" s="28"/>
    </row>
    <row r="177" spans="1:20" ht="15">
      <c r="A177" s="60"/>
      <c r="B177" s="60"/>
      <c r="C177" s="60"/>
      <c r="D177" s="60"/>
      <c r="E177" s="94">
        <v>2016</v>
      </c>
      <c r="F177" s="94">
        <v>2017</v>
      </c>
      <c r="G177" s="94">
        <v>2018</v>
      </c>
      <c r="H177" s="189">
        <v>2019</v>
      </c>
      <c r="I177" s="189">
        <v>2020</v>
      </c>
      <c r="K177" s="103" t="s">
        <v>40</v>
      </c>
      <c r="L177" s="60"/>
      <c r="P177" s="28"/>
    </row>
    <row r="178" spans="1:20" ht="15">
      <c r="A178" s="44" t="s">
        <v>0</v>
      </c>
      <c r="B178" s="96" t="s">
        <v>31</v>
      </c>
      <c r="E178" s="10">
        <v>48.300000000014549</v>
      </c>
      <c r="F178" s="141">
        <v>599.59999999999968</v>
      </c>
      <c r="G178" s="141">
        <v>586.70000000000073</v>
      </c>
      <c r="H178" s="192">
        <v>997.80000000000041</v>
      </c>
      <c r="I178" s="190">
        <v>693.19999999999982</v>
      </c>
      <c r="K178" s="100">
        <f t="shared" ref="K178:K209" si="4">SUM(E178:I178)</f>
        <v>2925.6000000000149</v>
      </c>
      <c r="M178" t="s">
        <v>2784</v>
      </c>
      <c r="O178" s="11"/>
      <c r="P178" s="139" t="s">
        <v>2379</v>
      </c>
      <c r="Q178" s="223"/>
      <c r="R178" s="224"/>
      <c r="S178" s="224"/>
      <c r="T178" s="225"/>
    </row>
    <row r="179" spans="1:20" ht="15">
      <c r="A179" s="44" t="s">
        <v>2</v>
      </c>
      <c r="B179" s="96" t="s">
        <v>11</v>
      </c>
      <c r="E179" s="10">
        <v>58.100000000000726</v>
      </c>
      <c r="F179" s="141">
        <v>578.90000000000009</v>
      </c>
      <c r="G179" s="55">
        <v>716.30000000000041</v>
      </c>
      <c r="H179" s="164">
        <v>815.90000000000032</v>
      </c>
      <c r="I179" s="164">
        <v>553.10000000000014</v>
      </c>
      <c r="K179" s="100">
        <f t="shared" si="4"/>
        <v>2722.300000000002</v>
      </c>
      <c r="M179" t="s">
        <v>311</v>
      </c>
      <c r="O179" s="11"/>
      <c r="P179" s="438" t="s">
        <v>3017</v>
      </c>
      <c r="Q179" s="404"/>
      <c r="R179" s="224"/>
      <c r="S179" s="224"/>
      <c r="T179" s="225"/>
    </row>
    <row r="180" spans="1:20" ht="15">
      <c r="A180" s="44" t="s">
        <v>3</v>
      </c>
      <c r="B180" s="96" t="s">
        <v>21</v>
      </c>
      <c r="E180" s="10">
        <v>71.800000000000722</v>
      </c>
      <c r="F180" s="10">
        <v>512.9</v>
      </c>
      <c r="G180" s="10">
        <v>378.60000000000036</v>
      </c>
      <c r="H180" s="190">
        <v>985.8</v>
      </c>
      <c r="I180" s="190">
        <v>676.49999999999977</v>
      </c>
      <c r="K180" s="100">
        <f t="shared" si="4"/>
        <v>2625.6000000000008</v>
      </c>
      <c r="M180" t="s">
        <v>313</v>
      </c>
      <c r="O180" s="11"/>
      <c r="P180" s="11"/>
      <c r="Q180" s="404"/>
      <c r="R180" s="224"/>
      <c r="S180" s="224"/>
      <c r="T180" s="225"/>
    </row>
    <row r="181" spans="1:20" ht="15">
      <c r="A181" s="44" t="s">
        <v>5</v>
      </c>
      <c r="B181" s="96" t="s">
        <v>27</v>
      </c>
      <c r="E181" s="10">
        <v>31.5</v>
      </c>
      <c r="F181" s="10">
        <v>548.20000000000016</v>
      </c>
      <c r="G181" s="53">
        <v>620.70000000000005</v>
      </c>
      <c r="H181" s="164">
        <v>646.09999999999991</v>
      </c>
      <c r="I181" s="192">
        <v>745.40000000000009</v>
      </c>
      <c r="K181" s="100">
        <f t="shared" si="4"/>
        <v>2591.9</v>
      </c>
      <c r="M181" t="s">
        <v>2782</v>
      </c>
      <c r="O181" s="11"/>
      <c r="P181" s="139"/>
      <c r="Q181" s="404"/>
      <c r="R181" s="224"/>
      <c r="S181" s="224"/>
      <c r="T181" s="225"/>
    </row>
    <row r="182" spans="1:20" ht="15">
      <c r="A182" s="44" t="s">
        <v>7</v>
      </c>
      <c r="B182" s="96" t="s">
        <v>23</v>
      </c>
      <c r="E182" s="52">
        <v>152.40000000000947</v>
      </c>
      <c r="F182" s="53">
        <v>697.84999999999991</v>
      </c>
      <c r="G182" s="10">
        <v>333.70000000000027</v>
      </c>
      <c r="H182" s="164">
        <v>494.5</v>
      </c>
      <c r="I182" s="191">
        <v>739.09999999999945</v>
      </c>
      <c r="K182" s="100">
        <f t="shared" si="4"/>
        <v>2417.5500000000093</v>
      </c>
      <c r="M182" t="s">
        <v>2783</v>
      </c>
      <c r="O182" s="11"/>
      <c r="P182" s="139" t="s">
        <v>2379</v>
      </c>
      <c r="Q182" s="411"/>
      <c r="R182" s="224"/>
      <c r="S182" s="224"/>
      <c r="T182" s="225"/>
    </row>
    <row r="183" spans="1:20" ht="15">
      <c r="A183" s="44" t="s">
        <v>8</v>
      </c>
      <c r="B183" s="96" t="s">
        <v>17</v>
      </c>
      <c r="E183" s="10">
        <v>20.799999999991996</v>
      </c>
      <c r="F183" s="10">
        <v>537.79999999999973</v>
      </c>
      <c r="G183" s="141">
        <v>544.60000000000059</v>
      </c>
      <c r="H183" s="190">
        <v>851</v>
      </c>
      <c r="I183" s="164">
        <v>432.49999999999977</v>
      </c>
      <c r="K183" s="100">
        <f t="shared" si="4"/>
        <v>2386.6999999999921</v>
      </c>
      <c r="M183" t="s">
        <v>344</v>
      </c>
      <c r="O183" s="11"/>
      <c r="P183" s="11"/>
      <c r="Q183" s="223"/>
      <c r="R183" s="224"/>
      <c r="S183" s="224"/>
      <c r="T183" s="225"/>
    </row>
    <row r="184" spans="1:20" ht="15">
      <c r="A184" s="44" t="s">
        <v>10</v>
      </c>
      <c r="B184" s="96" t="s">
        <v>33</v>
      </c>
      <c r="E184" s="141">
        <v>92.099999999991994</v>
      </c>
      <c r="F184" s="10">
        <v>519.29999999999984</v>
      </c>
      <c r="G184" s="10">
        <v>375.30000000000018</v>
      </c>
      <c r="H184" s="164">
        <v>757.29999999999984</v>
      </c>
      <c r="I184" s="190">
        <v>589.00000000000045</v>
      </c>
      <c r="K184" s="100">
        <f t="shared" si="4"/>
        <v>2332.9999999999923</v>
      </c>
      <c r="M184" t="s">
        <v>374</v>
      </c>
      <c r="O184" s="11"/>
      <c r="P184" s="11"/>
      <c r="Q184" s="224"/>
      <c r="R184" s="224"/>
      <c r="S184" s="224"/>
      <c r="T184" s="225"/>
    </row>
    <row r="185" spans="1:20" ht="15">
      <c r="A185" s="44" t="s">
        <v>12</v>
      </c>
      <c r="B185" s="96" t="s">
        <v>37</v>
      </c>
      <c r="E185" s="10">
        <v>86.900000000002549</v>
      </c>
      <c r="F185" s="10">
        <v>525.80000000000052</v>
      </c>
      <c r="G185" s="10">
        <v>392</v>
      </c>
      <c r="H185" s="190">
        <v>839.30000000000018</v>
      </c>
      <c r="I185" s="164">
        <v>487.99999999999955</v>
      </c>
      <c r="K185" s="100">
        <f t="shared" si="4"/>
        <v>2332.0000000000027</v>
      </c>
      <c r="M185" t="s">
        <v>303</v>
      </c>
      <c r="O185" s="11"/>
      <c r="P185" s="11"/>
      <c r="Q185" s="224"/>
      <c r="R185" s="224"/>
      <c r="S185" s="224"/>
      <c r="T185" s="225"/>
    </row>
    <row r="186" spans="1:20" ht="15">
      <c r="A186" s="44" t="s">
        <v>14</v>
      </c>
      <c r="B186" s="96" t="s">
        <v>19</v>
      </c>
      <c r="E186" s="141">
        <v>95.69999999999564</v>
      </c>
      <c r="F186" s="10">
        <v>560.00000000000011</v>
      </c>
      <c r="G186" s="10">
        <v>438.10000000000036</v>
      </c>
      <c r="H186" s="190">
        <v>951.19999999999914</v>
      </c>
      <c r="I186" s="164">
        <v>268.99999999999977</v>
      </c>
      <c r="K186" s="100">
        <f t="shared" si="4"/>
        <v>2313.999999999995</v>
      </c>
      <c r="M186" t="s">
        <v>328</v>
      </c>
      <c r="O186" s="11"/>
      <c r="P186" s="11"/>
      <c r="Q186" s="404"/>
      <c r="R186" s="224"/>
      <c r="S186" s="224"/>
      <c r="T186" s="225"/>
    </row>
    <row r="187" spans="1:20" ht="15">
      <c r="A187" s="44" t="s">
        <v>16</v>
      </c>
      <c r="B187" s="96" t="s">
        <v>9</v>
      </c>
      <c r="E187" s="53">
        <v>126.49999999998764</v>
      </c>
      <c r="F187" s="10">
        <v>429.7999999999999</v>
      </c>
      <c r="G187" s="141">
        <v>551.54999999999995</v>
      </c>
      <c r="H187" s="164">
        <v>723.99999999999977</v>
      </c>
      <c r="I187" s="164">
        <v>456.89999999999986</v>
      </c>
      <c r="K187" s="100">
        <f t="shared" si="4"/>
        <v>2288.7499999999873</v>
      </c>
      <c r="M187" t="s">
        <v>301</v>
      </c>
      <c r="O187" s="11"/>
      <c r="P187" s="11"/>
      <c r="Q187" s="404"/>
      <c r="R187" s="224"/>
      <c r="S187" s="224"/>
      <c r="T187" s="225"/>
    </row>
    <row r="188" spans="1:20" ht="15">
      <c r="A188" s="44" t="s">
        <v>18</v>
      </c>
      <c r="B188" s="96" t="s">
        <v>142</v>
      </c>
      <c r="E188" s="10" t="s">
        <v>288</v>
      </c>
      <c r="F188" s="10">
        <v>459.3000000000003</v>
      </c>
      <c r="G188" s="141">
        <v>506.59999999999991</v>
      </c>
      <c r="H188" s="164">
        <v>811.99999999999977</v>
      </c>
      <c r="I188" s="164">
        <v>507.90000000000009</v>
      </c>
      <c r="K188" s="100">
        <f t="shared" si="4"/>
        <v>2285.8000000000002</v>
      </c>
      <c r="M188" t="s">
        <v>298</v>
      </c>
      <c r="O188" s="11"/>
      <c r="P188" s="11"/>
      <c r="Q188" s="224"/>
      <c r="R188" s="224"/>
      <c r="S188" s="224"/>
      <c r="T188" s="225"/>
    </row>
    <row r="189" spans="1:20" ht="15">
      <c r="A189" s="44" t="s">
        <v>20</v>
      </c>
      <c r="B189" s="96" t="s">
        <v>143</v>
      </c>
      <c r="E189" s="10" t="s">
        <v>288</v>
      </c>
      <c r="F189" s="141">
        <v>661.00000000000023</v>
      </c>
      <c r="G189" s="10">
        <v>332.49999999999977</v>
      </c>
      <c r="H189" s="191">
        <v>987.90000000000009</v>
      </c>
      <c r="I189" s="164">
        <v>234.20000000000005</v>
      </c>
      <c r="K189" s="100">
        <f t="shared" si="4"/>
        <v>2215.6000000000004</v>
      </c>
      <c r="M189" t="s">
        <v>306</v>
      </c>
      <c r="O189" s="11"/>
      <c r="P189" s="11"/>
      <c r="Q189" s="224"/>
      <c r="R189" s="224"/>
      <c r="S189" s="224"/>
      <c r="T189" s="225"/>
    </row>
    <row r="190" spans="1:20" ht="15">
      <c r="A190" s="44" t="s">
        <v>22</v>
      </c>
      <c r="B190" s="96" t="s">
        <v>25</v>
      </c>
      <c r="E190" s="55">
        <v>182.69999999998836</v>
      </c>
      <c r="F190" s="10">
        <v>326.99999999999977</v>
      </c>
      <c r="G190" s="141">
        <v>484.89999999999964</v>
      </c>
      <c r="H190" s="164">
        <v>826.2999999999995</v>
      </c>
      <c r="I190" s="164">
        <v>377.09999999999968</v>
      </c>
      <c r="K190" s="100">
        <f t="shared" si="4"/>
        <v>2197.9999999999873</v>
      </c>
      <c r="M190" t="s">
        <v>311</v>
      </c>
      <c r="O190" s="11"/>
      <c r="P190" s="438" t="s">
        <v>3017</v>
      </c>
      <c r="Q190" s="224"/>
      <c r="R190" s="224"/>
      <c r="S190" s="224"/>
      <c r="T190" s="225"/>
    </row>
    <row r="191" spans="1:20" ht="15">
      <c r="A191" s="44" t="s">
        <v>24</v>
      </c>
      <c r="B191" s="96" t="s">
        <v>156</v>
      </c>
      <c r="E191" s="10" t="s">
        <v>288</v>
      </c>
      <c r="F191" s="10" t="s">
        <v>288</v>
      </c>
      <c r="G191" s="10">
        <v>472.70000000000005</v>
      </c>
      <c r="H191" s="113">
        <v>1062.8999999999999</v>
      </c>
      <c r="I191" s="190">
        <v>610.90000000000032</v>
      </c>
      <c r="K191" s="100">
        <f t="shared" si="4"/>
        <v>2146.5</v>
      </c>
      <c r="M191" t="s">
        <v>383</v>
      </c>
      <c r="O191" s="11"/>
      <c r="P191" s="438" t="s">
        <v>3017</v>
      </c>
      <c r="Q191" s="223"/>
      <c r="R191" s="224"/>
      <c r="S191" s="224"/>
      <c r="T191" s="225"/>
    </row>
    <row r="192" spans="1:20" ht="15">
      <c r="A192" s="44" t="s">
        <v>26</v>
      </c>
      <c r="B192" s="96" t="s">
        <v>6</v>
      </c>
      <c r="E192" s="141">
        <v>90.399999999995629</v>
      </c>
      <c r="F192" s="52">
        <v>706.5999999999998</v>
      </c>
      <c r="G192" s="10">
        <v>148.40000000000032</v>
      </c>
      <c r="H192" s="164">
        <v>556.15000000000032</v>
      </c>
      <c r="I192" s="190">
        <v>583.09999999999968</v>
      </c>
      <c r="K192" s="100">
        <f t="shared" si="4"/>
        <v>2084.649999999996</v>
      </c>
      <c r="M192" t="s">
        <v>2785</v>
      </c>
      <c r="O192" s="11"/>
      <c r="P192" s="11"/>
      <c r="Q192" s="223"/>
      <c r="R192" s="224"/>
      <c r="S192" s="224"/>
      <c r="T192" s="225"/>
    </row>
    <row r="193" spans="1:20" ht="15">
      <c r="A193" s="44" t="s">
        <v>28</v>
      </c>
      <c r="B193" s="96" t="s">
        <v>144</v>
      </c>
      <c r="E193" s="10" t="s">
        <v>288</v>
      </c>
      <c r="F193" s="141">
        <v>635.80000000000007</v>
      </c>
      <c r="G193" s="10">
        <v>463.39999999999986</v>
      </c>
      <c r="H193" s="164">
        <v>580.60000000000059</v>
      </c>
      <c r="I193" s="164">
        <v>310.79999999999973</v>
      </c>
      <c r="K193" s="100">
        <f t="shared" si="4"/>
        <v>1990.6000000000001</v>
      </c>
      <c r="M193" t="s">
        <v>294</v>
      </c>
      <c r="O193" s="11"/>
      <c r="P193" s="11"/>
      <c r="Q193" s="404"/>
      <c r="R193" s="224"/>
      <c r="S193" s="224"/>
      <c r="T193" s="225"/>
    </row>
    <row r="194" spans="1:20" ht="15">
      <c r="A194" s="44" t="s">
        <v>30</v>
      </c>
      <c r="B194" s="96" t="s">
        <v>35</v>
      </c>
      <c r="E194" s="10">
        <v>69.600000000000364</v>
      </c>
      <c r="F194" s="10">
        <v>523.70000000000027</v>
      </c>
      <c r="G194" s="10">
        <v>436.29999999999984</v>
      </c>
      <c r="H194" s="164">
        <v>409.59999999999991</v>
      </c>
      <c r="I194" s="164">
        <v>549.40000000000055</v>
      </c>
      <c r="K194" s="100">
        <f t="shared" si="4"/>
        <v>1988.6000000000008</v>
      </c>
      <c r="O194" s="11"/>
      <c r="P194" s="11"/>
      <c r="Q194" s="404"/>
      <c r="R194" s="224"/>
      <c r="S194" s="224"/>
      <c r="T194" s="225"/>
    </row>
    <row r="195" spans="1:20" ht="15">
      <c r="A195" s="44" t="s">
        <v>32</v>
      </c>
      <c r="B195" s="96" t="s">
        <v>145</v>
      </c>
      <c r="E195" s="10" t="s">
        <v>288</v>
      </c>
      <c r="F195" s="141">
        <v>581.50000000000011</v>
      </c>
      <c r="G195" s="10">
        <v>234.59999999999991</v>
      </c>
      <c r="H195" s="164">
        <v>808.70000000000027</v>
      </c>
      <c r="I195" s="164">
        <v>295.19999999999993</v>
      </c>
      <c r="K195" s="100">
        <f t="shared" si="4"/>
        <v>1920</v>
      </c>
      <c r="M195" t="s">
        <v>297</v>
      </c>
      <c r="O195" s="11"/>
      <c r="P195" s="11"/>
      <c r="Q195" s="224"/>
      <c r="R195" s="224"/>
      <c r="S195" s="224"/>
      <c r="T195" s="225"/>
    </row>
    <row r="196" spans="1:20" ht="15">
      <c r="A196" s="44" t="s">
        <v>34</v>
      </c>
      <c r="B196" s="96" t="s">
        <v>39</v>
      </c>
      <c r="E196" s="141">
        <v>101.30000000000655</v>
      </c>
      <c r="F196" s="141">
        <v>581.4</v>
      </c>
      <c r="G196" s="10">
        <v>231.79999999999995</v>
      </c>
      <c r="H196" s="164">
        <v>661.80000000000041</v>
      </c>
      <c r="I196" s="164">
        <v>331.5</v>
      </c>
      <c r="K196" s="100">
        <f t="shared" si="4"/>
        <v>1907.800000000007</v>
      </c>
      <c r="M196" t="s">
        <v>314</v>
      </c>
      <c r="O196" s="11"/>
      <c r="P196" s="11"/>
      <c r="Q196" s="224"/>
      <c r="R196" s="224"/>
      <c r="S196" s="224"/>
      <c r="T196" s="225"/>
    </row>
    <row r="197" spans="1:20" ht="15">
      <c r="A197" s="44" t="s">
        <v>36</v>
      </c>
      <c r="B197" s="96" t="s">
        <v>13</v>
      </c>
      <c r="E197" s="141">
        <v>95.30000000000291</v>
      </c>
      <c r="F197" s="141">
        <v>582.20000000000005</v>
      </c>
      <c r="G197" s="10">
        <v>237.20000000000005</v>
      </c>
      <c r="H197" s="164">
        <v>498.7000000000005</v>
      </c>
      <c r="I197" s="164">
        <v>422.20000000000027</v>
      </c>
      <c r="K197" s="100">
        <f t="shared" si="4"/>
        <v>1835.6000000000038</v>
      </c>
      <c r="M197" t="s">
        <v>315</v>
      </c>
      <c r="O197" s="11"/>
      <c r="P197" s="11"/>
      <c r="Q197" s="223"/>
      <c r="R197" s="224"/>
      <c r="S197" s="224"/>
      <c r="T197" s="225"/>
    </row>
    <row r="198" spans="1:20" ht="15">
      <c r="A198" s="44" t="s">
        <v>38</v>
      </c>
      <c r="B198" s="96" t="s">
        <v>1</v>
      </c>
      <c r="E198" s="10">
        <v>43.100000000002183</v>
      </c>
      <c r="F198" s="55">
        <v>713.10000000000014</v>
      </c>
      <c r="G198" s="10">
        <v>252.70000000000005</v>
      </c>
      <c r="H198" s="164">
        <v>546.89999999999964</v>
      </c>
      <c r="I198" s="164">
        <v>259.40000000000009</v>
      </c>
      <c r="K198" s="100">
        <f t="shared" si="4"/>
        <v>1815.2000000000021</v>
      </c>
      <c r="M198" t="s">
        <v>291</v>
      </c>
      <c r="O198" s="11"/>
      <c r="P198" s="438" t="s">
        <v>3017</v>
      </c>
      <c r="Q198" s="223"/>
      <c r="R198" s="224"/>
      <c r="S198" s="224"/>
      <c r="T198" s="225"/>
    </row>
    <row r="199" spans="1:20" ht="15">
      <c r="A199" s="44" t="s">
        <v>146</v>
      </c>
      <c r="B199" s="96" t="s">
        <v>157</v>
      </c>
      <c r="E199" s="10" t="s">
        <v>288</v>
      </c>
      <c r="F199" s="10" t="s">
        <v>288</v>
      </c>
      <c r="G199" s="10">
        <v>361.79999999999973</v>
      </c>
      <c r="H199" s="164">
        <v>764.8</v>
      </c>
      <c r="I199" s="164">
        <v>574.10000000000036</v>
      </c>
      <c r="K199" s="100">
        <f t="shared" si="4"/>
        <v>1700.7</v>
      </c>
      <c r="O199" s="3"/>
      <c r="P199" s="28"/>
      <c r="Q199" s="223"/>
      <c r="R199" s="224"/>
      <c r="S199" s="224"/>
      <c r="T199" s="225"/>
    </row>
    <row r="200" spans="1:20" ht="15">
      <c r="A200" s="44" t="s">
        <v>147</v>
      </c>
      <c r="B200" s="96" t="s">
        <v>15</v>
      </c>
      <c r="E200" s="10">
        <v>43.500000000001457</v>
      </c>
      <c r="F200" s="10">
        <v>265.30000000000035</v>
      </c>
      <c r="G200" s="10">
        <v>175.70000000000005</v>
      </c>
      <c r="H200" s="164">
        <v>664.39999999999964</v>
      </c>
      <c r="I200" s="164">
        <v>442.59999999999945</v>
      </c>
      <c r="K200" s="100">
        <f t="shared" si="4"/>
        <v>1591.5000000000009</v>
      </c>
      <c r="O200" s="3"/>
      <c r="P200" s="11"/>
      <c r="Q200" s="223"/>
      <c r="R200" s="224"/>
      <c r="S200" s="224"/>
      <c r="T200" s="225"/>
    </row>
    <row r="201" spans="1:20" ht="15">
      <c r="A201" s="44" t="s">
        <v>148</v>
      </c>
      <c r="B201" s="96" t="s">
        <v>164</v>
      </c>
      <c r="E201" s="10" t="s">
        <v>288</v>
      </c>
      <c r="F201" s="10" t="s">
        <v>288</v>
      </c>
      <c r="G201" s="52">
        <v>697.90000000000032</v>
      </c>
      <c r="H201" s="164">
        <v>631.10000000000036</v>
      </c>
      <c r="I201" s="164">
        <v>261.29999999999984</v>
      </c>
      <c r="K201" s="100">
        <f t="shared" si="4"/>
        <v>1590.3000000000006</v>
      </c>
      <c r="M201" t="s">
        <v>310</v>
      </c>
      <c r="O201" s="3"/>
      <c r="P201" s="11"/>
      <c r="Q201" s="404"/>
      <c r="R201" s="224"/>
      <c r="S201" s="224"/>
      <c r="T201" s="225"/>
    </row>
    <row r="202" spans="1:20" ht="15">
      <c r="A202" s="44" t="s">
        <v>152</v>
      </c>
      <c r="B202" s="96" t="s">
        <v>4</v>
      </c>
      <c r="E202" s="10">
        <v>85.800000000004729</v>
      </c>
      <c r="F202" s="10">
        <v>384.4</v>
      </c>
      <c r="G202" s="10">
        <v>326.70000000000005</v>
      </c>
      <c r="H202" s="164">
        <v>274.30000000000007</v>
      </c>
      <c r="I202" s="164">
        <v>326.69999999999982</v>
      </c>
      <c r="K202" s="100">
        <f t="shared" si="4"/>
        <v>1397.9000000000046</v>
      </c>
      <c r="O202" s="3"/>
      <c r="P202" s="96"/>
      <c r="Q202" s="404"/>
      <c r="R202" s="224"/>
      <c r="S202" s="224"/>
      <c r="T202" s="225"/>
    </row>
    <row r="203" spans="1:20" ht="15">
      <c r="A203" s="44" t="s">
        <v>159</v>
      </c>
      <c r="B203" s="96" t="s">
        <v>160</v>
      </c>
      <c r="E203" s="10" t="s">
        <v>288</v>
      </c>
      <c r="F203" s="10" t="s">
        <v>288</v>
      </c>
      <c r="G203" s="10">
        <v>370.90000000000009</v>
      </c>
      <c r="H203" s="164">
        <v>606.7999999999995</v>
      </c>
      <c r="I203" s="164">
        <v>403.80000000000041</v>
      </c>
      <c r="K203" s="100">
        <f t="shared" si="4"/>
        <v>1381.5</v>
      </c>
      <c r="O203" s="3"/>
      <c r="P203" s="28"/>
      <c r="Q203" s="223"/>
      <c r="R203" s="224"/>
      <c r="S203" s="224"/>
      <c r="T203" s="225"/>
    </row>
    <row r="204" spans="1:20" ht="15">
      <c r="A204" s="44" t="s">
        <v>161</v>
      </c>
      <c r="B204" s="96" t="s">
        <v>158</v>
      </c>
      <c r="E204" s="10" t="s">
        <v>288</v>
      </c>
      <c r="F204" s="10" t="s">
        <v>288</v>
      </c>
      <c r="G204" s="10">
        <v>326.40000000000009</v>
      </c>
      <c r="H204" s="164">
        <v>680.40000000000032</v>
      </c>
      <c r="I204" s="164">
        <v>373.29999999999995</v>
      </c>
      <c r="K204" s="100">
        <f t="shared" si="4"/>
        <v>1380.1000000000004</v>
      </c>
      <c r="O204" s="3"/>
      <c r="P204" s="96"/>
      <c r="Q204" s="223"/>
      <c r="R204" s="224"/>
      <c r="S204" s="224"/>
      <c r="T204" s="225"/>
    </row>
    <row r="205" spans="1:20" ht="15">
      <c r="A205" s="44" t="s">
        <v>162</v>
      </c>
      <c r="B205" s="96" t="s">
        <v>1020</v>
      </c>
      <c r="E205" s="10" t="s">
        <v>288</v>
      </c>
      <c r="F205" s="10" t="s">
        <v>288</v>
      </c>
      <c r="G205" s="10" t="s">
        <v>288</v>
      </c>
      <c r="H205" s="164">
        <v>817.84999999999968</v>
      </c>
      <c r="I205" s="164">
        <v>535.89999999999964</v>
      </c>
      <c r="K205" s="100">
        <f t="shared" si="4"/>
        <v>1353.7499999999993</v>
      </c>
      <c r="P205" s="96"/>
      <c r="Q205" s="224"/>
      <c r="R205" s="224"/>
      <c r="S205" s="224"/>
      <c r="T205" s="225"/>
    </row>
    <row r="206" spans="1:20" ht="15">
      <c r="A206" s="44" t="s">
        <v>163</v>
      </c>
      <c r="B206" s="96" t="s">
        <v>1001</v>
      </c>
      <c r="E206" s="10" t="s">
        <v>288</v>
      </c>
      <c r="F206" s="10" t="s">
        <v>288</v>
      </c>
      <c r="G206" s="10" t="s">
        <v>288</v>
      </c>
      <c r="H206" s="190">
        <v>954.09999999999968</v>
      </c>
      <c r="I206" s="164">
        <v>393.60000000000014</v>
      </c>
      <c r="K206" s="100">
        <f t="shared" si="4"/>
        <v>1347.6999999999998</v>
      </c>
      <c r="M206" t="s">
        <v>294</v>
      </c>
      <c r="O206" s="3"/>
      <c r="P206" s="96"/>
      <c r="Q206" s="404"/>
      <c r="R206" s="224"/>
      <c r="S206" s="224"/>
      <c r="T206" s="225"/>
    </row>
    <row r="207" spans="1:20" ht="15">
      <c r="A207" s="44" t="s">
        <v>165</v>
      </c>
      <c r="B207" s="96" t="s">
        <v>1003</v>
      </c>
      <c r="E207" s="10" t="s">
        <v>288</v>
      </c>
      <c r="F207" s="10" t="s">
        <v>288</v>
      </c>
      <c r="G207" s="10" t="s">
        <v>288</v>
      </c>
      <c r="H207" s="164">
        <v>771.49999999999977</v>
      </c>
      <c r="I207" s="164">
        <v>571.59999999999991</v>
      </c>
      <c r="K207" s="100">
        <f t="shared" si="4"/>
        <v>1343.0999999999997</v>
      </c>
      <c r="P207" s="96"/>
      <c r="Q207" s="224"/>
      <c r="R207" s="224"/>
      <c r="S207" s="224"/>
      <c r="T207" s="225"/>
    </row>
    <row r="208" spans="1:20" ht="15">
      <c r="A208" s="44" t="s">
        <v>284</v>
      </c>
      <c r="B208" s="96" t="s">
        <v>1035</v>
      </c>
      <c r="E208" s="10" t="s">
        <v>288</v>
      </c>
      <c r="F208" s="10" t="s">
        <v>288</v>
      </c>
      <c r="G208" s="10" t="s">
        <v>288</v>
      </c>
      <c r="H208" s="190">
        <v>894.89999999999964</v>
      </c>
      <c r="I208" s="164">
        <v>436.40000000000009</v>
      </c>
      <c r="K208" s="100">
        <f t="shared" si="4"/>
        <v>1331.2999999999997</v>
      </c>
      <c r="M208" t="s">
        <v>302</v>
      </c>
      <c r="O208" s="3"/>
      <c r="P208" s="28"/>
      <c r="Q208" s="224"/>
      <c r="R208" s="224"/>
      <c r="S208" s="224"/>
      <c r="T208" s="225"/>
    </row>
    <row r="209" spans="1:20" ht="15">
      <c r="A209" s="44" t="s">
        <v>285</v>
      </c>
      <c r="B209" s="96" t="s">
        <v>155</v>
      </c>
      <c r="E209" s="10" t="s">
        <v>288</v>
      </c>
      <c r="F209" s="10" t="s">
        <v>288</v>
      </c>
      <c r="G209" s="10">
        <v>263.00000000000023</v>
      </c>
      <c r="H209" s="164">
        <v>583.99999999999977</v>
      </c>
      <c r="I209" s="164">
        <v>361.00000000000023</v>
      </c>
      <c r="K209" s="100">
        <f t="shared" si="4"/>
        <v>1208.0000000000002</v>
      </c>
      <c r="P209" s="28"/>
      <c r="Q209" s="224"/>
      <c r="R209" s="224"/>
      <c r="S209" s="224"/>
      <c r="T209" s="225"/>
    </row>
    <row r="210" spans="1:20" ht="15">
      <c r="A210" s="138" t="s">
        <v>286</v>
      </c>
      <c r="B210" s="96" t="s">
        <v>1057</v>
      </c>
      <c r="E210" s="10" t="s">
        <v>288</v>
      </c>
      <c r="F210" s="10" t="s">
        <v>288</v>
      </c>
      <c r="G210" s="10" t="s">
        <v>288</v>
      </c>
      <c r="H210" s="190">
        <v>852.19999999999936</v>
      </c>
      <c r="I210" s="164">
        <v>331.79999999999973</v>
      </c>
      <c r="K210" s="100">
        <f t="shared" ref="K210:K241" si="5">SUM(E210:I210)</f>
        <v>1183.9999999999991</v>
      </c>
      <c r="M210" t="s">
        <v>297</v>
      </c>
      <c r="P210" s="28"/>
      <c r="Q210" s="224"/>
      <c r="R210" s="224"/>
      <c r="S210" s="224"/>
      <c r="T210" s="225"/>
    </row>
    <row r="211" spans="1:20" ht="15">
      <c r="A211" s="138" t="s">
        <v>287</v>
      </c>
      <c r="B211" s="96" t="s">
        <v>1040</v>
      </c>
      <c r="E211" s="10" t="s">
        <v>288</v>
      </c>
      <c r="F211" s="10" t="s">
        <v>288</v>
      </c>
      <c r="G211" s="10" t="s">
        <v>288</v>
      </c>
      <c r="H211" s="164">
        <v>579.10000000000059</v>
      </c>
      <c r="I211" s="164">
        <v>574.00000000000023</v>
      </c>
      <c r="K211" s="100">
        <f t="shared" si="5"/>
        <v>1153.1000000000008</v>
      </c>
      <c r="P211" s="96"/>
      <c r="Q211" s="404"/>
      <c r="R211" s="224"/>
      <c r="S211" s="224"/>
      <c r="T211" s="225"/>
    </row>
    <row r="212" spans="1:20" ht="15">
      <c r="A212" s="138" t="s">
        <v>990</v>
      </c>
      <c r="B212" s="96" t="s">
        <v>1019</v>
      </c>
      <c r="E212" s="10" t="s">
        <v>288</v>
      </c>
      <c r="F212" s="10" t="s">
        <v>288</v>
      </c>
      <c r="G212" s="10" t="s">
        <v>288</v>
      </c>
      <c r="H212" s="164">
        <v>715</v>
      </c>
      <c r="I212" s="164">
        <v>436.99999999999977</v>
      </c>
      <c r="K212" s="100">
        <f t="shared" si="5"/>
        <v>1151.9999999999998</v>
      </c>
      <c r="P212" s="28"/>
      <c r="Q212" s="404"/>
      <c r="R212" s="224"/>
      <c r="S212" s="224"/>
      <c r="T212" s="225"/>
    </row>
    <row r="213" spans="1:20" ht="15">
      <c r="A213" s="138" t="s">
        <v>991</v>
      </c>
      <c r="B213" s="96" t="s">
        <v>29</v>
      </c>
      <c r="E213" s="141">
        <v>105.59999999999199</v>
      </c>
      <c r="F213" s="10">
        <v>452.55000000000007</v>
      </c>
      <c r="G213" s="141">
        <v>581.49999999999977</v>
      </c>
      <c r="H213" s="164" t="s">
        <v>288</v>
      </c>
      <c r="I213" s="164" t="s">
        <v>288</v>
      </c>
      <c r="K213" s="100">
        <f t="shared" si="5"/>
        <v>1139.6499999999919</v>
      </c>
      <c r="M213" t="s">
        <v>313</v>
      </c>
      <c r="O213" s="3"/>
      <c r="P213" s="11"/>
      <c r="Q213" s="223"/>
      <c r="R213" s="224"/>
      <c r="S213" s="224"/>
      <c r="T213" s="225"/>
    </row>
    <row r="214" spans="1:20" ht="15">
      <c r="A214" s="138" t="s">
        <v>992</v>
      </c>
      <c r="B214" s="96" t="s">
        <v>1039</v>
      </c>
      <c r="E214" s="10" t="s">
        <v>288</v>
      </c>
      <c r="F214" s="10" t="s">
        <v>288</v>
      </c>
      <c r="G214" s="10" t="s">
        <v>288</v>
      </c>
      <c r="H214" s="164">
        <v>651.79999999999973</v>
      </c>
      <c r="I214" s="164">
        <v>436.69999999999959</v>
      </c>
      <c r="K214" s="100">
        <f t="shared" si="5"/>
        <v>1088.4999999999993</v>
      </c>
      <c r="P214" s="96"/>
      <c r="Q214" s="224"/>
      <c r="R214" s="224"/>
      <c r="S214" s="224"/>
      <c r="T214" s="225"/>
    </row>
    <row r="215" spans="1:20" ht="15">
      <c r="A215" s="138" t="s">
        <v>994</v>
      </c>
      <c r="B215" s="96" t="s">
        <v>993</v>
      </c>
      <c r="E215" s="10" t="s">
        <v>288</v>
      </c>
      <c r="F215" s="10" t="s">
        <v>288</v>
      </c>
      <c r="G215" s="10" t="s">
        <v>288</v>
      </c>
      <c r="H215" s="164">
        <v>661.19999999999982</v>
      </c>
      <c r="I215" s="164">
        <v>418.60000000000014</v>
      </c>
      <c r="K215" s="100">
        <f t="shared" si="5"/>
        <v>1079.8</v>
      </c>
      <c r="P215" s="96"/>
      <c r="Q215" s="223"/>
      <c r="R215" s="224"/>
      <c r="S215" s="224"/>
      <c r="T215" s="225"/>
    </row>
    <row r="216" spans="1:20" ht="15">
      <c r="A216" s="138" t="s">
        <v>1000</v>
      </c>
      <c r="B216" s="96" t="s">
        <v>1013</v>
      </c>
      <c r="E216" s="10" t="s">
        <v>288</v>
      </c>
      <c r="F216" s="10" t="s">
        <v>288</v>
      </c>
      <c r="G216" s="10" t="s">
        <v>288</v>
      </c>
      <c r="H216" s="164">
        <v>719.79999999999973</v>
      </c>
      <c r="I216" s="164">
        <v>332.60000000000014</v>
      </c>
      <c r="K216" s="100">
        <f t="shared" si="5"/>
        <v>1052.3999999999999</v>
      </c>
      <c r="P216" s="96"/>
      <c r="Q216" s="223"/>
      <c r="R216" s="224"/>
      <c r="S216" s="224"/>
      <c r="T216" s="225"/>
    </row>
    <row r="217" spans="1:20" ht="15">
      <c r="A217" s="138" t="s">
        <v>1002</v>
      </c>
      <c r="B217" s="138" t="s">
        <v>989</v>
      </c>
      <c r="E217" s="10" t="s">
        <v>288</v>
      </c>
      <c r="F217" s="10" t="s">
        <v>288</v>
      </c>
      <c r="G217" s="10" t="s">
        <v>288</v>
      </c>
      <c r="H217" s="164">
        <v>443.00000000000023</v>
      </c>
      <c r="I217" s="190">
        <v>605.09999999999991</v>
      </c>
      <c r="K217" s="100">
        <f t="shared" si="5"/>
        <v>1048.1000000000001</v>
      </c>
      <c r="M217" t="s">
        <v>297</v>
      </c>
      <c r="P217" s="28"/>
      <c r="Q217" s="223"/>
      <c r="R217" s="224"/>
      <c r="S217" s="224"/>
      <c r="T217" s="225"/>
    </row>
    <row r="218" spans="1:20" ht="15">
      <c r="A218" s="138" t="s">
        <v>1005</v>
      </c>
      <c r="B218" s="96" t="s">
        <v>1008</v>
      </c>
      <c r="E218" s="10" t="s">
        <v>288</v>
      </c>
      <c r="F218" s="10" t="s">
        <v>288</v>
      </c>
      <c r="G218" s="10" t="s">
        <v>288</v>
      </c>
      <c r="H218" s="164">
        <v>692.89999999999986</v>
      </c>
      <c r="I218" s="164">
        <v>288.79999999999973</v>
      </c>
      <c r="K218" s="100">
        <f t="shared" si="5"/>
        <v>981.69999999999959</v>
      </c>
      <c r="P218" s="28"/>
      <c r="Q218" s="224"/>
      <c r="R218" s="224"/>
      <c r="S218" s="224"/>
      <c r="T218" s="225"/>
    </row>
    <row r="219" spans="1:20" ht="15">
      <c r="A219" s="138" t="s">
        <v>1006</v>
      </c>
      <c r="B219" s="96" t="s">
        <v>1047</v>
      </c>
      <c r="E219" s="10" t="s">
        <v>288</v>
      </c>
      <c r="F219" s="10" t="s">
        <v>288</v>
      </c>
      <c r="G219" s="10" t="s">
        <v>288</v>
      </c>
      <c r="H219" s="164">
        <v>647.80000000000041</v>
      </c>
      <c r="I219" s="164">
        <v>331.20000000000005</v>
      </c>
      <c r="K219" s="100">
        <f t="shared" si="5"/>
        <v>979.00000000000045</v>
      </c>
      <c r="P219" s="28"/>
      <c r="Q219" s="224"/>
      <c r="R219" s="224"/>
      <c r="S219" s="224"/>
      <c r="T219" s="225"/>
    </row>
    <row r="220" spans="1:20" ht="15">
      <c r="A220" s="138" t="s">
        <v>1009</v>
      </c>
      <c r="B220" s="96" t="s">
        <v>1010</v>
      </c>
      <c r="E220" s="10" t="s">
        <v>288</v>
      </c>
      <c r="F220" s="10" t="s">
        <v>288</v>
      </c>
      <c r="G220" s="10" t="s">
        <v>288</v>
      </c>
      <c r="H220" s="164">
        <v>577.89999999999986</v>
      </c>
      <c r="I220" s="164">
        <v>382.90000000000055</v>
      </c>
      <c r="K220" s="100">
        <f t="shared" si="5"/>
        <v>960.80000000000041</v>
      </c>
      <c r="P220" s="96"/>
      <c r="Q220" s="224"/>
      <c r="R220" s="224"/>
      <c r="S220" s="224"/>
      <c r="T220" s="225"/>
    </row>
    <row r="221" spans="1:20" ht="15">
      <c r="A221" s="138" t="s">
        <v>1011</v>
      </c>
      <c r="B221" s="96" t="s">
        <v>1026</v>
      </c>
      <c r="E221" s="10" t="s">
        <v>288</v>
      </c>
      <c r="F221" s="10" t="s">
        <v>288</v>
      </c>
      <c r="G221" s="10" t="s">
        <v>288</v>
      </c>
      <c r="H221" s="164">
        <v>555.30000000000041</v>
      </c>
      <c r="I221" s="164">
        <v>397.19999999999982</v>
      </c>
      <c r="K221" s="100">
        <f t="shared" si="5"/>
        <v>952.50000000000023</v>
      </c>
      <c r="P221" s="96"/>
      <c r="Q221" s="223"/>
      <c r="R221" s="224"/>
      <c r="S221" s="224"/>
      <c r="T221" s="225"/>
    </row>
    <row r="222" spans="1:20" ht="15">
      <c r="A222" s="138" t="s">
        <v>1017</v>
      </c>
      <c r="B222" s="96" t="s">
        <v>999</v>
      </c>
      <c r="E222" s="10" t="s">
        <v>288</v>
      </c>
      <c r="F222" s="10" t="s">
        <v>288</v>
      </c>
      <c r="G222" s="10" t="s">
        <v>288</v>
      </c>
      <c r="H222" s="164">
        <v>706.39999999999941</v>
      </c>
      <c r="I222" s="164">
        <v>244.99999999999977</v>
      </c>
      <c r="K222" s="100">
        <f t="shared" si="5"/>
        <v>951.39999999999918</v>
      </c>
      <c r="P222" s="96"/>
      <c r="Q222" s="224"/>
      <c r="R222" s="224"/>
      <c r="S222" s="224"/>
      <c r="T222" s="225"/>
    </row>
    <row r="223" spans="1:20" ht="15">
      <c r="A223" s="138" t="s">
        <v>1022</v>
      </c>
      <c r="B223" s="96" t="s">
        <v>1036</v>
      </c>
      <c r="E223" s="10" t="s">
        <v>288</v>
      </c>
      <c r="F223" s="10" t="s">
        <v>288</v>
      </c>
      <c r="G223" s="10" t="s">
        <v>288</v>
      </c>
      <c r="H223" s="164">
        <v>505.80000000000018</v>
      </c>
      <c r="I223" s="164">
        <v>443</v>
      </c>
      <c r="K223" s="100">
        <f t="shared" si="5"/>
        <v>948.80000000000018</v>
      </c>
      <c r="P223" s="28"/>
      <c r="Q223" s="223"/>
      <c r="R223" s="224"/>
      <c r="S223" s="224"/>
      <c r="T223" s="225"/>
    </row>
    <row r="224" spans="1:20" ht="15">
      <c r="A224" s="138" t="s">
        <v>1023</v>
      </c>
      <c r="B224" s="96" t="s">
        <v>1021</v>
      </c>
      <c r="E224" s="10" t="s">
        <v>288</v>
      </c>
      <c r="F224" s="10" t="s">
        <v>288</v>
      </c>
      <c r="G224" s="10" t="s">
        <v>288</v>
      </c>
      <c r="H224" s="164">
        <v>541.90000000000032</v>
      </c>
      <c r="I224" s="164">
        <v>390.09999999999968</v>
      </c>
      <c r="K224" s="100">
        <f t="shared" si="5"/>
        <v>932</v>
      </c>
      <c r="P224" s="28"/>
      <c r="Q224" s="224"/>
      <c r="R224" s="224"/>
      <c r="S224" s="224"/>
      <c r="T224" s="225"/>
    </row>
    <row r="225" spans="1:20" ht="15">
      <c r="A225" s="138" t="s">
        <v>1024</v>
      </c>
      <c r="B225" s="96" t="s">
        <v>1004</v>
      </c>
      <c r="E225" s="10" t="s">
        <v>288</v>
      </c>
      <c r="F225" s="10" t="s">
        <v>288</v>
      </c>
      <c r="G225" s="10" t="s">
        <v>288</v>
      </c>
      <c r="H225" s="164">
        <v>654.90000000000009</v>
      </c>
      <c r="I225" s="164">
        <v>271.79999999999995</v>
      </c>
      <c r="K225" s="100">
        <f t="shared" si="5"/>
        <v>926.7</v>
      </c>
      <c r="P225" s="28"/>
      <c r="Q225" s="404"/>
      <c r="R225" s="224"/>
      <c r="S225" s="224"/>
      <c r="T225" s="225"/>
    </row>
    <row r="226" spans="1:20" ht="15">
      <c r="A226" s="138" t="s">
        <v>1030</v>
      </c>
      <c r="B226" s="138" t="s">
        <v>983</v>
      </c>
      <c r="E226" s="10" t="s">
        <v>288</v>
      </c>
      <c r="F226" s="10" t="s">
        <v>288</v>
      </c>
      <c r="G226" s="10" t="s">
        <v>288</v>
      </c>
      <c r="H226" s="164">
        <v>467.99999999999989</v>
      </c>
      <c r="I226" s="164">
        <v>441.5</v>
      </c>
      <c r="K226" s="100">
        <f t="shared" si="5"/>
        <v>909.49999999999989</v>
      </c>
      <c r="P226" s="28"/>
      <c r="Q226" s="224"/>
      <c r="R226" s="224"/>
      <c r="S226" s="224"/>
      <c r="T226" s="225"/>
    </row>
    <row r="227" spans="1:20" ht="15">
      <c r="A227" s="138" t="s">
        <v>1038</v>
      </c>
      <c r="B227" s="96" t="s">
        <v>1053</v>
      </c>
      <c r="E227" s="10" t="s">
        <v>288</v>
      </c>
      <c r="F227" s="10" t="s">
        <v>288</v>
      </c>
      <c r="G227" s="10" t="s">
        <v>288</v>
      </c>
      <c r="H227" s="164">
        <v>608.54999999999995</v>
      </c>
      <c r="I227" s="164">
        <v>281.59999999999945</v>
      </c>
      <c r="K227" s="100">
        <f t="shared" si="5"/>
        <v>890.14999999999941</v>
      </c>
      <c r="P227" s="28"/>
      <c r="Q227" s="224"/>
      <c r="R227" s="224"/>
      <c r="S227" s="224"/>
      <c r="T227" s="225"/>
    </row>
    <row r="228" spans="1:20" ht="15">
      <c r="A228" s="138" t="s">
        <v>1042</v>
      </c>
      <c r="B228" s="96" t="s">
        <v>1045</v>
      </c>
      <c r="E228" s="10" t="s">
        <v>288</v>
      </c>
      <c r="F228" s="10" t="s">
        <v>288</v>
      </c>
      <c r="G228" s="10" t="s">
        <v>288</v>
      </c>
      <c r="H228" s="164">
        <v>426.89999999999986</v>
      </c>
      <c r="I228" s="164">
        <v>374.10000000000014</v>
      </c>
      <c r="K228" s="100">
        <f t="shared" si="5"/>
        <v>801</v>
      </c>
      <c r="P228" s="28"/>
      <c r="Q228" s="224"/>
      <c r="R228" s="224"/>
      <c r="S228" s="224"/>
      <c r="T228" s="225"/>
    </row>
    <row r="229" spans="1:20" ht="15">
      <c r="A229" s="138" t="s">
        <v>1043</v>
      </c>
      <c r="B229" s="96" t="s">
        <v>1028</v>
      </c>
      <c r="E229" s="10" t="s">
        <v>288</v>
      </c>
      <c r="F229" s="10" t="s">
        <v>288</v>
      </c>
      <c r="G229" s="10" t="s">
        <v>288</v>
      </c>
      <c r="H229" s="164">
        <v>542.29999999999984</v>
      </c>
      <c r="I229" s="164">
        <v>250.39999999999986</v>
      </c>
      <c r="K229" s="100">
        <f t="shared" si="5"/>
        <v>792.6999999999997</v>
      </c>
      <c r="P229" s="28"/>
      <c r="Q229" s="223"/>
      <c r="R229" s="224"/>
      <c r="S229" s="224"/>
      <c r="T229" s="225"/>
    </row>
    <row r="230" spans="1:20" ht="15">
      <c r="A230" s="138" t="s">
        <v>1044</v>
      </c>
      <c r="B230" s="96" t="s">
        <v>1031</v>
      </c>
      <c r="E230" s="10" t="s">
        <v>288</v>
      </c>
      <c r="F230" s="10" t="s">
        <v>288</v>
      </c>
      <c r="G230" s="10" t="s">
        <v>288</v>
      </c>
      <c r="H230" s="164">
        <v>767.99999999999955</v>
      </c>
      <c r="I230" s="164" t="s">
        <v>288</v>
      </c>
      <c r="K230" s="100">
        <f t="shared" si="5"/>
        <v>767.99999999999955</v>
      </c>
      <c r="P230" s="28"/>
      <c r="Q230" s="223"/>
      <c r="R230" s="224"/>
      <c r="S230" s="224"/>
      <c r="T230" s="225"/>
    </row>
    <row r="231" spans="1:20" ht="15">
      <c r="A231" s="138" t="s">
        <v>1050</v>
      </c>
      <c r="B231" s="223" t="s">
        <v>2544</v>
      </c>
      <c r="C231" s="3"/>
      <c r="D231" s="3"/>
      <c r="E231" s="164" t="s">
        <v>288</v>
      </c>
      <c r="F231" s="164" t="s">
        <v>288</v>
      </c>
      <c r="G231" s="164" t="s">
        <v>288</v>
      </c>
      <c r="H231" s="164" t="s">
        <v>288</v>
      </c>
      <c r="I231" s="113">
        <v>753.10000000000014</v>
      </c>
      <c r="K231" s="100">
        <f t="shared" si="5"/>
        <v>753.10000000000014</v>
      </c>
      <c r="M231" t="s">
        <v>291</v>
      </c>
      <c r="P231" s="479" t="s">
        <v>3017</v>
      </c>
      <c r="Q231" s="224"/>
      <c r="R231" s="224"/>
      <c r="S231" s="224"/>
      <c r="T231" s="225"/>
    </row>
    <row r="232" spans="1:20" ht="15">
      <c r="A232" s="138" t="s">
        <v>1051</v>
      </c>
      <c r="B232" s="406" t="s">
        <v>2548</v>
      </c>
      <c r="C232" s="3"/>
      <c r="D232" s="3"/>
      <c r="E232" s="164" t="s">
        <v>288</v>
      </c>
      <c r="F232" s="164" t="s">
        <v>288</v>
      </c>
      <c r="G232" s="164" t="s">
        <v>288</v>
      </c>
      <c r="H232" s="164" t="s">
        <v>288</v>
      </c>
      <c r="I232" s="190">
        <v>641.99999999999955</v>
      </c>
      <c r="K232" s="100">
        <f t="shared" si="5"/>
        <v>641.99999999999955</v>
      </c>
      <c r="M232" t="s">
        <v>307</v>
      </c>
      <c r="P232" s="96"/>
      <c r="Q232" s="224"/>
      <c r="R232" s="224"/>
      <c r="S232" s="224"/>
      <c r="T232" s="225"/>
    </row>
    <row r="233" spans="1:20" ht="15">
      <c r="A233" s="138" t="s">
        <v>1052</v>
      </c>
      <c r="B233" s="138" t="s">
        <v>988</v>
      </c>
      <c r="E233" s="10" t="s">
        <v>288</v>
      </c>
      <c r="F233" s="10" t="s">
        <v>288</v>
      </c>
      <c r="G233" s="10" t="s">
        <v>288</v>
      </c>
      <c r="H233" s="164">
        <v>266.40000000000055</v>
      </c>
      <c r="I233" s="164">
        <v>374.99999999999977</v>
      </c>
      <c r="K233" s="100">
        <f t="shared" si="5"/>
        <v>641.40000000000032</v>
      </c>
      <c r="P233" s="28"/>
      <c r="Q233" s="224"/>
      <c r="R233" s="224"/>
      <c r="S233" s="224"/>
      <c r="T233" s="225"/>
    </row>
    <row r="234" spans="1:20" ht="15">
      <c r="A234" s="138" t="s">
        <v>1054</v>
      </c>
      <c r="B234" s="406" t="s">
        <v>2554</v>
      </c>
      <c r="C234" s="3"/>
      <c r="D234" s="3"/>
      <c r="E234" s="164" t="s">
        <v>288</v>
      </c>
      <c r="F234" s="164" t="s">
        <v>288</v>
      </c>
      <c r="G234" s="164" t="s">
        <v>288</v>
      </c>
      <c r="H234" s="164" t="s">
        <v>288</v>
      </c>
      <c r="I234" s="164">
        <v>566</v>
      </c>
      <c r="K234" s="100">
        <f t="shared" si="5"/>
        <v>566</v>
      </c>
      <c r="P234" s="96"/>
      <c r="Q234" s="404"/>
      <c r="R234" s="224"/>
      <c r="S234" s="224"/>
      <c r="T234" s="225"/>
    </row>
    <row r="235" spans="1:20" ht="15">
      <c r="A235" s="138" t="s">
        <v>1055</v>
      </c>
      <c r="B235" s="406" t="s">
        <v>2559</v>
      </c>
      <c r="C235" s="3"/>
      <c r="D235" s="3"/>
      <c r="E235" s="164" t="s">
        <v>288</v>
      </c>
      <c r="F235" s="164" t="s">
        <v>288</v>
      </c>
      <c r="G235" s="164" t="s">
        <v>288</v>
      </c>
      <c r="H235" s="164" t="s">
        <v>288</v>
      </c>
      <c r="I235" s="164">
        <v>553.79999999999995</v>
      </c>
      <c r="K235" s="100">
        <f t="shared" si="5"/>
        <v>553.79999999999995</v>
      </c>
      <c r="P235" s="96"/>
      <c r="Q235" s="224"/>
      <c r="R235" s="224"/>
      <c r="S235" s="224"/>
      <c r="T235" s="225"/>
    </row>
    <row r="236" spans="1:20" ht="15">
      <c r="A236" s="138" t="s">
        <v>1056</v>
      </c>
      <c r="B236" s="96" t="s">
        <v>166</v>
      </c>
      <c r="E236" s="10" t="s">
        <v>288</v>
      </c>
      <c r="F236" s="10" t="s">
        <v>288</v>
      </c>
      <c r="G236" s="141">
        <v>539.14999999999986</v>
      </c>
      <c r="H236" s="164" t="s">
        <v>288</v>
      </c>
      <c r="I236" s="164" t="s">
        <v>288</v>
      </c>
      <c r="K236" s="100">
        <f t="shared" si="5"/>
        <v>539.14999999999986</v>
      </c>
      <c r="M236" t="s">
        <v>297</v>
      </c>
      <c r="P236" s="28"/>
      <c r="Q236" s="404"/>
      <c r="R236" s="224"/>
      <c r="S236" s="224"/>
      <c r="T236" s="225"/>
    </row>
    <row r="237" spans="1:20" ht="15">
      <c r="A237" s="138" t="s">
        <v>1059</v>
      </c>
      <c r="B237" s="406" t="s">
        <v>2563</v>
      </c>
      <c r="C237" s="3"/>
      <c r="D237" s="3"/>
      <c r="E237" s="164" t="s">
        <v>288</v>
      </c>
      <c r="F237" s="164" t="s">
        <v>288</v>
      </c>
      <c r="G237" s="164" t="s">
        <v>288</v>
      </c>
      <c r="H237" s="164" t="s">
        <v>288</v>
      </c>
      <c r="I237" s="164">
        <v>504.89999999999986</v>
      </c>
      <c r="K237" s="100">
        <f t="shared" si="5"/>
        <v>504.89999999999986</v>
      </c>
      <c r="P237" s="96"/>
      <c r="Q237" s="411"/>
      <c r="R237" s="224"/>
      <c r="S237" s="224"/>
      <c r="T237" s="225"/>
    </row>
    <row r="238" spans="1:20" ht="15">
      <c r="A238" s="138" t="s">
        <v>1296</v>
      </c>
      <c r="B238" s="406" t="s">
        <v>2549</v>
      </c>
      <c r="C238" s="3"/>
      <c r="D238" s="3"/>
      <c r="E238" s="164" t="s">
        <v>288</v>
      </c>
      <c r="F238" s="164" t="s">
        <v>288</v>
      </c>
      <c r="G238" s="164" t="s">
        <v>288</v>
      </c>
      <c r="H238" s="164" t="s">
        <v>288</v>
      </c>
      <c r="I238" s="164">
        <v>499.89999999999964</v>
      </c>
      <c r="K238" s="100">
        <f t="shared" si="5"/>
        <v>499.89999999999964</v>
      </c>
      <c r="P238" s="96"/>
      <c r="Q238" s="411"/>
      <c r="R238" s="224"/>
      <c r="S238" s="224"/>
      <c r="T238" s="225"/>
    </row>
    <row r="239" spans="1:20" ht="15">
      <c r="A239" s="138" t="s">
        <v>1297</v>
      </c>
      <c r="B239" s="406" t="s">
        <v>2560</v>
      </c>
      <c r="C239" s="3"/>
      <c r="D239" s="3"/>
      <c r="E239" s="164" t="s">
        <v>288</v>
      </c>
      <c r="F239" s="164" t="s">
        <v>288</v>
      </c>
      <c r="G239" s="164" t="s">
        <v>288</v>
      </c>
      <c r="H239" s="164" t="s">
        <v>288</v>
      </c>
      <c r="I239" s="164">
        <v>495.60000000000036</v>
      </c>
      <c r="K239" s="100">
        <f t="shared" si="5"/>
        <v>495.60000000000036</v>
      </c>
      <c r="P239" s="96"/>
      <c r="Q239" s="224"/>
      <c r="R239" s="224"/>
      <c r="S239" s="224"/>
      <c r="T239" s="225"/>
    </row>
    <row r="240" spans="1:20" ht="15">
      <c r="A240" s="138" t="s">
        <v>1298</v>
      </c>
      <c r="B240" s="406" t="s">
        <v>2564</v>
      </c>
      <c r="C240" s="3"/>
      <c r="D240" s="3"/>
      <c r="E240" s="164" t="s">
        <v>288</v>
      </c>
      <c r="F240" s="164" t="s">
        <v>288</v>
      </c>
      <c r="G240" s="164" t="s">
        <v>288</v>
      </c>
      <c r="H240" s="164" t="s">
        <v>288</v>
      </c>
      <c r="I240" s="164">
        <v>494.39999999999986</v>
      </c>
      <c r="K240" s="100">
        <f t="shared" si="5"/>
        <v>494.39999999999986</v>
      </c>
      <c r="P240" s="96"/>
      <c r="Q240" s="224"/>
      <c r="R240" s="224"/>
      <c r="S240" s="224"/>
      <c r="T240" s="225"/>
    </row>
    <row r="241" spans="1:21" ht="15">
      <c r="A241" s="138" t="s">
        <v>1299</v>
      </c>
      <c r="B241" s="406" t="s">
        <v>2551</v>
      </c>
      <c r="C241" s="3"/>
      <c r="D241" s="3"/>
      <c r="E241" s="164" t="s">
        <v>288</v>
      </c>
      <c r="F241" s="164" t="s">
        <v>288</v>
      </c>
      <c r="G241" s="164" t="s">
        <v>288</v>
      </c>
      <c r="H241" s="164" t="s">
        <v>288</v>
      </c>
      <c r="I241" s="164">
        <v>456.60000000000014</v>
      </c>
      <c r="K241" s="100">
        <f t="shared" si="5"/>
        <v>456.60000000000014</v>
      </c>
      <c r="P241" s="96"/>
      <c r="Q241" s="224"/>
      <c r="R241" s="224"/>
      <c r="S241" s="224"/>
      <c r="T241" s="225"/>
    </row>
    <row r="242" spans="1:21" ht="15">
      <c r="A242" s="138" t="s">
        <v>1300</v>
      </c>
      <c r="B242" s="406" t="s">
        <v>2552</v>
      </c>
      <c r="C242" s="3"/>
      <c r="D242" s="3"/>
      <c r="E242" s="164" t="s">
        <v>288</v>
      </c>
      <c r="F242" s="164" t="s">
        <v>288</v>
      </c>
      <c r="G242" s="164" t="s">
        <v>288</v>
      </c>
      <c r="H242" s="164" t="s">
        <v>288</v>
      </c>
      <c r="I242" s="164">
        <v>452.50000000000045</v>
      </c>
      <c r="K242" s="100">
        <f t="shared" ref="K242:K255" si="6">SUM(E242:I242)</f>
        <v>452.50000000000045</v>
      </c>
      <c r="P242" s="96"/>
      <c r="Q242" s="404"/>
      <c r="R242" s="224"/>
      <c r="S242" s="224"/>
      <c r="T242" s="225"/>
    </row>
    <row r="243" spans="1:21" ht="15">
      <c r="A243" s="138" t="s">
        <v>1301</v>
      </c>
      <c r="B243" s="406" t="s">
        <v>2565</v>
      </c>
      <c r="C243" s="3"/>
      <c r="D243" s="3"/>
      <c r="E243" s="164" t="s">
        <v>288</v>
      </c>
      <c r="F243" s="164" t="s">
        <v>288</v>
      </c>
      <c r="G243" s="164" t="s">
        <v>288</v>
      </c>
      <c r="H243" s="164" t="s">
        <v>288</v>
      </c>
      <c r="I243" s="164">
        <v>420.5</v>
      </c>
      <c r="K243" s="100">
        <f t="shared" si="6"/>
        <v>420.5</v>
      </c>
      <c r="P243" s="96"/>
      <c r="Q243" s="224"/>
      <c r="R243" s="224"/>
      <c r="S243" s="224"/>
      <c r="T243" s="225"/>
    </row>
    <row r="244" spans="1:21" ht="15">
      <c r="A244" s="138" t="s">
        <v>1302</v>
      </c>
      <c r="B244" s="96" t="s">
        <v>1041</v>
      </c>
      <c r="E244" s="10" t="s">
        <v>288</v>
      </c>
      <c r="F244" s="10" t="s">
        <v>288</v>
      </c>
      <c r="G244" s="10" t="s">
        <v>288</v>
      </c>
      <c r="H244" s="164">
        <v>418.49999999999977</v>
      </c>
      <c r="I244" s="164" t="s">
        <v>288</v>
      </c>
      <c r="K244" s="100">
        <f t="shared" si="6"/>
        <v>418.49999999999977</v>
      </c>
      <c r="P244" s="28"/>
      <c r="Q244" s="404"/>
      <c r="R244" s="224"/>
      <c r="S244" s="224"/>
      <c r="T244" s="225"/>
    </row>
    <row r="245" spans="1:21" ht="15">
      <c r="A245" s="138" t="s">
        <v>1303</v>
      </c>
      <c r="B245" s="406" t="s">
        <v>2546</v>
      </c>
      <c r="C245" s="3"/>
      <c r="D245" s="3"/>
      <c r="E245" s="164" t="s">
        <v>288</v>
      </c>
      <c r="F245" s="164" t="s">
        <v>288</v>
      </c>
      <c r="G245" s="164" t="s">
        <v>288</v>
      </c>
      <c r="H245" s="164" t="s">
        <v>288</v>
      </c>
      <c r="I245" s="164">
        <v>415.69999999999982</v>
      </c>
      <c r="K245" s="100">
        <f t="shared" si="6"/>
        <v>415.69999999999982</v>
      </c>
      <c r="P245" s="96"/>
      <c r="Q245" s="223"/>
      <c r="R245" s="224"/>
      <c r="S245" s="224"/>
      <c r="T245" s="225"/>
    </row>
    <row r="246" spans="1:21" ht="15">
      <c r="A246" s="138" t="s">
        <v>1304</v>
      </c>
      <c r="B246" s="406" t="s">
        <v>2562</v>
      </c>
      <c r="C246" s="3"/>
      <c r="D246" s="3"/>
      <c r="E246" s="164" t="s">
        <v>288</v>
      </c>
      <c r="F246" s="164" t="s">
        <v>288</v>
      </c>
      <c r="G246" s="164" t="s">
        <v>288</v>
      </c>
      <c r="H246" s="164" t="s">
        <v>288</v>
      </c>
      <c r="I246" s="164">
        <v>409.00000000000023</v>
      </c>
      <c r="K246" s="100">
        <f t="shared" si="6"/>
        <v>409.00000000000023</v>
      </c>
      <c r="P246" s="96"/>
      <c r="Q246" s="224"/>
      <c r="R246" s="224"/>
      <c r="S246" s="224"/>
      <c r="T246" s="225"/>
    </row>
    <row r="247" spans="1:21" ht="15">
      <c r="A247" s="138" t="s">
        <v>1305</v>
      </c>
      <c r="B247" s="406" t="s">
        <v>2566</v>
      </c>
      <c r="C247" s="3"/>
      <c r="D247" s="3"/>
      <c r="E247" s="164" t="s">
        <v>288</v>
      </c>
      <c r="F247" s="164" t="s">
        <v>288</v>
      </c>
      <c r="G247" s="164" t="s">
        <v>288</v>
      </c>
      <c r="H247" s="164" t="s">
        <v>288</v>
      </c>
      <c r="I247" s="164">
        <v>407.50000000000023</v>
      </c>
      <c r="K247" s="100">
        <f t="shared" si="6"/>
        <v>407.50000000000023</v>
      </c>
      <c r="P247" s="96"/>
      <c r="Q247" s="224"/>
      <c r="R247" s="224"/>
      <c r="S247" s="224"/>
      <c r="T247" s="225"/>
    </row>
    <row r="248" spans="1:21" ht="15">
      <c r="A248" s="138" t="s">
        <v>1306</v>
      </c>
      <c r="B248" s="406" t="s">
        <v>2568</v>
      </c>
      <c r="C248" s="3"/>
      <c r="D248" s="3"/>
      <c r="E248" s="164" t="s">
        <v>288</v>
      </c>
      <c r="F248" s="164" t="s">
        <v>288</v>
      </c>
      <c r="G248" s="164" t="s">
        <v>288</v>
      </c>
      <c r="H248" s="164" t="s">
        <v>288</v>
      </c>
      <c r="I248" s="164">
        <v>393.49999999999977</v>
      </c>
      <c r="K248" s="100">
        <f t="shared" si="6"/>
        <v>393.49999999999977</v>
      </c>
      <c r="P248" s="96"/>
      <c r="Q248" s="411"/>
      <c r="R248" s="224"/>
      <c r="S248" s="224"/>
      <c r="T248" s="225"/>
    </row>
    <row r="249" spans="1:21" ht="15">
      <c r="A249" s="138" t="s">
        <v>1307</v>
      </c>
      <c r="B249" s="406" t="s">
        <v>2561</v>
      </c>
      <c r="C249" s="3"/>
      <c r="D249" s="3"/>
      <c r="E249" s="164" t="s">
        <v>288</v>
      </c>
      <c r="F249" s="164" t="s">
        <v>288</v>
      </c>
      <c r="G249" s="164" t="s">
        <v>288</v>
      </c>
      <c r="H249" s="164" t="s">
        <v>288</v>
      </c>
      <c r="I249" s="164">
        <v>383.00000000000045</v>
      </c>
      <c r="K249" s="100">
        <f t="shared" si="6"/>
        <v>383.00000000000045</v>
      </c>
      <c r="P249" s="96"/>
      <c r="Q249" s="223"/>
      <c r="R249" s="224"/>
      <c r="S249" s="224"/>
      <c r="T249" s="225"/>
    </row>
    <row r="250" spans="1:21" ht="15">
      <c r="A250" s="138" t="s">
        <v>1308</v>
      </c>
      <c r="B250" s="223" t="s">
        <v>2570</v>
      </c>
      <c r="C250" s="3"/>
      <c r="D250" s="3"/>
      <c r="E250" s="164" t="s">
        <v>288</v>
      </c>
      <c r="F250" s="164" t="s">
        <v>288</v>
      </c>
      <c r="G250" s="164" t="s">
        <v>288</v>
      </c>
      <c r="H250" s="164" t="s">
        <v>288</v>
      </c>
      <c r="I250" s="164">
        <v>371.29999999999973</v>
      </c>
      <c r="K250" s="100">
        <f t="shared" si="6"/>
        <v>371.29999999999973</v>
      </c>
      <c r="P250" s="96"/>
      <c r="R250" s="121"/>
      <c r="S250" s="11"/>
      <c r="T250" s="117"/>
      <c r="U250" s="100"/>
    </row>
    <row r="251" spans="1:21" ht="15">
      <c r="A251" s="138" t="s">
        <v>1309</v>
      </c>
      <c r="B251" s="406" t="s">
        <v>2569</v>
      </c>
      <c r="C251" s="3"/>
      <c r="D251" s="3"/>
      <c r="E251" s="164" t="s">
        <v>288</v>
      </c>
      <c r="F251" s="164" t="s">
        <v>288</v>
      </c>
      <c r="G251" s="164" t="s">
        <v>288</v>
      </c>
      <c r="H251" s="164" t="s">
        <v>288</v>
      </c>
      <c r="I251" s="164">
        <v>367.49999999999977</v>
      </c>
      <c r="K251" s="100">
        <f t="shared" si="6"/>
        <v>367.49999999999977</v>
      </c>
      <c r="P251" s="96"/>
      <c r="R251" s="121"/>
      <c r="S251" s="11"/>
      <c r="T251" s="117"/>
      <c r="U251" s="100"/>
    </row>
    <row r="252" spans="1:21" ht="15">
      <c r="A252" s="138" t="s">
        <v>1310</v>
      </c>
      <c r="B252" s="96" t="s">
        <v>181</v>
      </c>
      <c r="E252" s="10">
        <v>8.4</v>
      </c>
      <c r="F252" s="10">
        <v>329.3000000000003</v>
      </c>
      <c r="G252" s="10" t="s">
        <v>288</v>
      </c>
      <c r="H252" s="164" t="s">
        <v>288</v>
      </c>
      <c r="I252" s="164" t="s">
        <v>288</v>
      </c>
      <c r="K252" s="100">
        <f t="shared" si="6"/>
        <v>337.70000000000027</v>
      </c>
      <c r="P252" s="96"/>
      <c r="R252" s="121"/>
      <c r="S252" s="11"/>
      <c r="T252" s="117"/>
      <c r="U252" s="100"/>
    </row>
    <row r="253" spans="1:21" ht="15">
      <c r="A253" s="138" t="s">
        <v>1311</v>
      </c>
      <c r="B253" s="406" t="s">
        <v>2567</v>
      </c>
      <c r="C253" s="3"/>
      <c r="D253" s="3"/>
      <c r="E253" s="164" t="s">
        <v>288</v>
      </c>
      <c r="F253" s="164" t="s">
        <v>288</v>
      </c>
      <c r="G253" s="164" t="s">
        <v>288</v>
      </c>
      <c r="H253" s="164" t="s">
        <v>288</v>
      </c>
      <c r="I253" s="164">
        <v>251.20000000000027</v>
      </c>
      <c r="K253" s="100">
        <f t="shared" si="6"/>
        <v>251.20000000000027</v>
      </c>
      <c r="P253" s="96"/>
      <c r="R253" s="121"/>
      <c r="S253" s="11"/>
      <c r="T253" s="117"/>
      <c r="U253" s="100"/>
    </row>
    <row r="254" spans="1:21" ht="15">
      <c r="A254" s="138" t="s">
        <v>1312</v>
      </c>
      <c r="B254" s="406" t="s">
        <v>2604</v>
      </c>
      <c r="C254" s="3"/>
      <c r="D254" s="3"/>
      <c r="E254" s="164" t="s">
        <v>288</v>
      </c>
      <c r="F254" s="164" t="s">
        <v>288</v>
      </c>
      <c r="G254" s="164" t="s">
        <v>288</v>
      </c>
      <c r="H254" s="164" t="s">
        <v>288</v>
      </c>
      <c r="I254" s="164">
        <v>174</v>
      </c>
      <c r="K254" s="100">
        <f t="shared" si="6"/>
        <v>174</v>
      </c>
      <c r="P254" s="96"/>
      <c r="R254" s="121"/>
      <c r="S254" s="11"/>
      <c r="T254" s="117"/>
      <c r="U254" s="100"/>
    </row>
    <row r="255" spans="1:21" ht="15">
      <c r="A255" s="138" t="s">
        <v>1313</v>
      </c>
      <c r="B255" s="96" t="s">
        <v>182</v>
      </c>
      <c r="E255" s="141">
        <v>99.999999999997442</v>
      </c>
      <c r="F255" s="10" t="s">
        <v>288</v>
      </c>
      <c r="G255" s="10" t="s">
        <v>288</v>
      </c>
      <c r="H255" s="164" t="s">
        <v>288</v>
      </c>
      <c r="I255" s="164" t="s">
        <v>288</v>
      </c>
      <c r="K255" s="100">
        <f t="shared" si="6"/>
        <v>99.999999999997442</v>
      </c>
      <c r="M255" t="s">
        <v>307</v>
      </c>
      <c r="P255" s="96"/>
      <c r="R255" s="121"/>
      <c r="S255" s="11"/>
      <c r="T255" s="117"/>
      <c r="U255" s="100"/>
    </row>
    <row r="256" spans="1:21" ht="15">
      <c r="A256" s="138"/>
      <c r="B256" s="96"/>
      <c r="E256" s="141"/>
      <c r="F256" s="10"/>
      <c r="G256" s="10"/>
      <c r="H256" s="164"/>
      <c r="K256" s="100"/>
      <c r="P256" s="96"/>
      <c r="R256" s="121"/>
      <c r="S256" s="11"/>
      <c r="T256" s="117"/>
      <c r="U256" s="100"/>
    </row>
    <row r="257" spans="1:20" ht="15">
      <c r="A257" s="44"/>
      <c r="B257" s="96"/>
      <c r="E257" s="10"/>
      <c r="K257" s="102"/>
      <c r="P257" s="28"/>
    </row>
    <row r="258" spans="1:20" ht="15">
      <c r="A258" s="44"/>
      <c r="B258" s="96"/>
      <c r="E258" s="10"/>
      <c r="K258" s="102"/>
      <c r="P258" s="28"/>
    </row>
    <row r="259" spans="1:20" ht="25.5">
      <c r="A259" s="39" t="s">
        <v>192</v>
      </c>
      <c r="K259" s="102"/>
      <c r="P259" s="28"/>
    </row>
    <row r="260" spans="1:20" ht="14.25">
      <c r="K260" s="102"/>
      <c r="P260" s="96"/>
    </row>
    <row r="261" spans="1:20" ht="15">
      <c r="A261" s="60"/>
      <c r="B261" s="60"/>
      <c r="C261" s="60"/>
      <c r="D261" s="60"/>
      <c r="E261" s="94">
        <v>2016</v>
      </c>
      <c r="F261" s="94">
        <v>2017</v>
      </c>
      <c r="G261" s="94">
        <v>2018</v>
      </c>
      <c r="H261" s="189">
        <v>2019</v>
      </c>
      <c r="I261" s="189">
        <v>2020</v>
      </c>
      <c r="K261" s="103" t="s">
        <v>40</v>
      </c>
      <c r="L261" s="60"/>
      <c r="P261" s="96"/>
      <c r="Q261" s="224"/>
      <c r="R261" s="224"/>
      <c r="S261" s="224"/>
      <c r="T261" s="225"/>
    </row>
    <row r="262" spans="1:20" ht="15">
      <c r="A262" s="44" t="s">
        <v>0</v>
      </c>
      <c r="B262" s="96" t="s">
        <v>145</v>
      </c>
      <c r="E262" s="10" t="s">
        <v>288</v>
      </c>
      <c r="F262" s="55">
        <v>523.29999999999995</v>
      </c>
      <c r="G262" s="141">
        <v>122.90000000000009</v>
      </c>
      <c r="H262" s="164">
        <v>158.80000000000041</v>
      </c>
      <c r="I262" s="164">
        <v>248.99999999999977</v>
      </c>
      <c r="K262" s="100">
        <f t="shared" ref="K262:K293" si="7">SUM(E262:I262)</f>
        <v>1054.0000000000002</v>
      </c>
      <c r="M262" t="s">
        <v>311</v>
      </c>
      <c r="O262" s="11"/>
      <c r="P262" s="433" t="s">
        <v>3018</v>
      </c>
      <c r="Q262" s="224"/>
      <c r="R262" s="224"/>
      <c r="S262" s="224"/>
      <c r="T262" s="225"/>
    </row>
    <row r="263" spans="1:20" ht="15">
      <c r="A263" s="44" t="s">
        <v>2</v>
      </c>
      <c r="B263" s="96" t="s">
        <v>23</v>
      </c>
      <c r="E263" s="141">
        <v>105.50000000000023</v>
      </c>
      <c r="F263" s="141">
        <v>338.50000000000011</v>
      </c>
      <c r="G263" s="141">
        <v>125.70000000000027</v>
      </c>
      <c r="H263" s="164">
        <v>220.00000000000023</v>
      </c>
      <c r="I263" s="164">
        <v>227.39999999999964</v>
      </c>
      <c r="K263" s="100">
        <f t="shared" si="7"/>
        <v>1017.1000000000005</v>
      </c>
      <c r="M263" t="s">
        <v>321</v>
      </c>
      <c r="O263" s="11"/>
      <c r="P263" s="11"/>
      <c r="Q263" s="224"/>
      <c r="R263" s="224"/>
      <c r="S263" s="224"/>
      <c r="T263" s="225"/>
    </row>
    <row r="264" spans="1:20" ht="15">
      <c r="A264" s="44" t="s">
        <v>3</v>
      </c>
      <c r="B264" s="96" t="s">
        <v>6</v>
      </c>
      <c r="E264" s="55">
        <v>159.30000000000018</v>
      </c>
      <c r="F264" s="141">
        <v>306</v>
      </c>
      <c r="G264" s="55">
        <v>215.70000000000027</v>
      </c>
      <c r="H264" s="164">
        <v>198.60000000000036</v>
      </c>
      <c r="I264" s="164">
        <v>105.59999999999968</v>
      </c>
      <c r="K264" s="100">
        <f t="shared" si="7"/>
        <v>985.2000000000005</v>
      </c>
      <c r="M264" t="s">
        <v>318</v>
      </c>
      <c r="O264" s="11"/>
      <c r="P264" s="433" t="s">
        <v>3019</v>
      </c>
      <c r="Q264" s="224"/>
      <c r="R264" s="224"/>
      <c r="S264" s="224"/>
      <c r="T264" s="139"/>
    </row>
    <row r="265" spans="1:20" ht="15">
      <c r="A265" s="44" t="s">
        <v>5</v>
      </c>
      <c r="B265" s="96" t="s">
        <v>11</v>
      </c>
      <c r="E265" s="52">
        <v>141.10000000000036</v>
      </c>
      <c r="F265" s="141">
        <v>304.5</v>
      </c>
      <c r="G265" s="10">
        <v>9.0999999999999091</v>
      </c>
      <c r="H265" s="164">
        <v>239.39999999999986</v>
      </c>
      <c r="I265" s="164">
        <v>277</v>
      </c>
      <c r="K265" s="100">
        <f t="shared" si="7"/>
        <v>971.10000000000014</v>
      </c>
      <c r="M265" t="s">
        <v>316</v>
      </c>
      <c r="O265" s="11"/>
      <c r="P265" s="11"/>
      <c r="Q265" s="223"/>
      <c r="R265" s="224"/>
      <c r="S265" s="224"/>
      <c r="T265" s="225"/>
    </row>
    <row r="266" spans="1:20" ht="15">
      <c r="A266" s="44" t="s">
        <v>7</v>
      </c>
      <c r="B266" s="96" t="s">
        <v>144</v>
      </c>
      <c r="E266" s="10" t="s">
        <v>288</v>
      </c>
      <c r="F266" s="52">
        <v>501.60000000000014</v>
      </c>
      <c r="G266" s="10">
        <v>58.5</v>
      </c>
      <c r="H266" s="164">
        <v>123.7000000000005</v>
      </c>
      <c r="I266" s="164">
        <v>209.39999999999986</v>
      </c>
      <c r="K266" s="100">
        <f t="shared" si="7"/>
        <v>893.2000000000005</v>
      </c>
      <c r="M266" t="s">
        <v>310</v>
      </c>
      <c r="O266" s="11"/>
      <c r="P266" s="11"/>
      <c r="Q266" s="404"/>
      <c r="R266" s="224"/>
      <c r="S266" s="224"/>
      <c r="T266" s="225"/>
    </row>
    <row r="267" spans="1:20" ht="15">
      <c r="A267" s="44" t="s">
        <v>8</v>
      </c>
      <c r="B267" s="96" t="s">
        <v>37</v>
      </c>
      <c r="E267" s="10">
        <v>52.500000000000227</v>
      </c>
      <c r="F267" s="53">
        <v>438.50000000000045</v>
      </c>
      <c r="G267" s="10">
        <v>114.50000000000023</v>
      </c>
      <c r="H267" s="164">
        <v>32.400000000000318</v>
      </c>
      <c r="I267" s="164">
        <v>247.49999999999955</v>
      </c>
      <c r="K267" s="100">
        <f t="shared" si="7"/>
        <v>885.40000000000077</v>
      </c>
      <c r="M267" t="s">
        <v>292</v>
      </c>
      <c r="O267" s="11"/>
      <c r="P267" s="11"/>
      <c r="Q267" s="223"/>
      <c r="R267" s="224"/>
      <c r="S267" s="224"/>
      <c r="T267" s="225"/>
    </row>
    <row r="268" spans="1:20" ht="15">
      <c r="A268" s="44" t="s">
        <v>10</v>
      </c>
      <c r="B268" s="96" t="s">
        <v>21</v>
      </c>
      <c r="E268" s="10">
        <v>49</v>
      </c>
      <c r="F268" s="10">
        <v>264.09999999999991</v>
      </c>
      <c r="G268" s="141">
        <v>178.20000000000027</v>
      </c>
      <c r="H268" s="164">
        <v>149.20000000000027</v>
      </c>
      <c r="I268" s="164">
        <v>226.49999999999909</v>
      </c>
      <c r="K268" s="100">
        <f t="shared" si="7"/>
        <v>866.99999999999955</v>
      </c>
      <c r="M268" t="s">
        <v>294</v>
      </c>
      <c r="O268" s="11"/>
      <c r="P268" s="11"/>
      <c r="Q268" s="223"/>
      <c r="R268" s="224"/>
      <c r="S268" s="224"/>
      <c r="T268" s="225"/>
    </row>
    <row r="269" spans="1:20" ht="15">
      <c r="A269" s="44" t="s">
        <v>12</v>
      </c>
      <c r="B269" s="96" t="s">
        <v>25</v>
      </c>
      <c r="E269" s="141">
        <v>102</v>
      </c>
      <c r="F269" s="10">
        <v>275.10000000000002</v>
      </c>
      <c r="G269" s="10">
        <v>76.400000000000091</v>
      </c>
      <c r="H269" s="164">
        <v>101.30000000000018</v>
      </c>
      <c r="I269" s="190">
        <v>311.49999999999955</v>
      </c>
      <c r="K269" s="100">
        <f t="shared" si="7"/>
        <v>866.29999999999984</v>
      </c>
      <c r="M269" t="s">
        <v>349</v>
      </c>
      <c r="O269" s="11"/>
      <c r="P269" s="11"/>
      <c r="Q269" s="404"/>
      <c r="R269" s="224"/>
      <c r="S269" s="224"/>
      <c r="T269" s="225"/>
    </row>
    <row r="270" spans="1:20" ht="15">
      <c r="A270" s="44" t="s">
        <v>14</v>
      </c>
      <c r="B270" s="96" t="s">
        <v>33</v>
      </c>
      <c r="E270" s="141">
        <v>119.49999999999977</v>
      </c>
      <c r="F270" s="141">
        <v>324.20000000000016</v>
      </c>
      <c r="G270" s="10">
        <v>96.599999999999909</v>
      </c>
      <c r="H270" s="164">
        <v>178.19999999999982</v>
      </c>
      <c r="I270" s="164">
        <v>115.5</v>
      </c>
      <c r="K270" s="100">
        <f t="shared" si="7"/>
        <v>833.99999999999966</v>
      </c>
      <c r="M270" t="s">
        <v>308</v>
      </c>
      <c r="O270" s="11"/>
      <c r="P270" s="11"/>
      <c r="Q270" s="404"/>
      <c r="R270" s="224"/>
      <c r="S270" s="224"/>
      <c r="T270" s="225"/>
    </row>
    <row r="271" spans="1:20" ht="15">
      <c r="A271" s="44" t="s">
        <v>16</v>
      </c>
      <c r="B271" s="96" t="s">
        <v>35</v>
      </c>
      <c r="E271" s="10">
        <v>19.500000000000227</v>
      </c>
      <c r="F271" s="10">
        <v>235</v>
      </c>
      <c r="G271" s="10">
        <v>4.8000000000000682</v>
      </c>
      <c r="H271" s="164">
        <v>318.99999999999977</v>
      </c>
      <c r="I271" s="164">
        <v>242.20000000000027</v>
      </c>
      <c r="K271" s="100">
        <f t="shared" si="7"/>
        <v>820.50000000000034</v>
      </c>
      <c r="O271" s="3"/>
      <c r="P271" s="11"/>
      <c r="Q271" s="224"/>
      <c r="R271" s="224"/>
      <c r="S271" s="224"/>
      <c r="T271" s="225"/>
    </row>
    <row r="272" spans="1:20" ht="15">
      <c r="A272" s="44" t="s">
        <v>18</v>
      </c>
      <c r="B272" s="96" t="s">
        <v>1047</v>
      </c>
      <c r="E272" s="10" t="s">
        <v>288</v>
      </c>
      <c r="F272" s="10" t="s">
        <v>288</v>
      </c>
      <c r="G272" s="10" t="s">
        <v>288</v>
      </c>
      <c r="H272" s="191">
        <v>407.5</v>
      </c>
      <c r="I272" s="113">
        <v>410.49999999999932</v>
      </c>
      <c r="K272" s="100">
        <f t="shared" si="7"/>
        <v>817.99999999999932</v>
      </c>
      <c r="M272" t="s">
        <v>385</v>
      </c>
      <c r="P272" s="479" t="s">
        <v>3018</v>
      </c>
      <c r="Q272" s="411"/>
      <c r="R272" s="224"/>
      <c r="S272" s="224"/>
      <c r="T272" s="225"/>
    </row>
    <row r="273" spans="1:20" ht="15">
      <c r="A273" s="44" t="s">
        <v>20</v>
      </c>
      <c r="B273" s="96" t="s">
        <v>13</v>
      </c>
      <c r="E273" s="95">
        <v>134.99999999999989</v>
      </c>
      <c r="F273" s="141">
        <v>316.89999999999986</v>
      </c>
      <c r="G273" s="10">
        <v>49.600000000000136</v>
      </c>
      <c r="H273" s="164">
        <v>266.50000000000045</v>
      </c>
      <c r="I273" s="164">
        <v>37.799999999999727</v>
      </c>
      <c r="K273" s="100">
        <f t="shared" si="7"/>
        <v>805.80000000000007</v>
      </c>
      <c r="M273" t="s">
        <v>319</v>
      </c>
      <c r="O273" s="11"/>
      <c r="P273" s="11"/>
      <c r="Q273" s="223"/>
      <c r="R273" s="224"/>
      <c r="S273" s="224"/>
      <c r="T273" s="225"/>
    </row>
    <row r="274" spans="1:20" ht="15">
      <c r="A274" s="44" t="s">
        <v>22</v>
      </c>
      <c r="B274" s="96" t="s">
        <v>1</v>
      </c>
      <c r="E274" s="10">
        <v>42.599999999999909</v>
      </c>
      <c r="F274" s="10">
        <v>231.50000000000023</v>
      </c>
      <c r="G274" s="10">
        <v>6</v>
      </c>
      <c r="H274" s="164">
        <v>186.39999999999986</v>
      </c>
      <c r="I274" s="190">
        <v>300</v>
      </c>
      <c r="K274" s="100">
        <f t="shared" si="7"/>
        <v>766.5</v>
      </c>
      <c r="M274" t="s">
        <v>297</v>
      </c>
      <c r="O274" s="11"/>
      <c r="P274" s="11"/>
      <c r="Q274" s="223"/>
      <c r="R274" s="224"/>
      <c r="S274" s="224"/>
      <c r="T274" s="225"/>
    </row>
    <row r="275" spans="1:20" ht="15">
      <c r="A275" s="44" t="s">
        <v>24</v>
      </c>
      <c r="B275" s="96" t="s">
        <v>15</v>
      </c>
      <c r="E275" s="10">
        <v>73.699999999999818</v>
      </c>
      <c r="F275" s="141">
        <v>362.59999999999991</v>
      </c>
      <c r="G275" s="52">
        <v>209.29999999999995</v>
      </c>
      <c r="H275" s="164">
        <v>35.699999999999818</v>
      </c>
      <c r="I275" s="97" t="s">
        <v>289</v>
      </c>
      <c r="K275" s="100">
        <f t="shared" si="7"/>
        <v>681.2999999999995</v>
      </c>
      <c r="M275" t="s">
        <v>317</v>
      </c>
      <c r="O275" s="11"/>
      <c r="P275" s="11"/>
      <c r="Q275" s="223"/>
      <c r="R275" s="224"/>
      <c r="S275" s="224"/>
      <c r="T275" s="225"/>
    </row>
    <row r="276" spans="1:20" ht="15">
      <c r="A276" s="44" t="s">
        <v>26</v>
      </c>
      <c r="B276" s="96" t="s">
        <v>1053</v>
      </c>
      <c r="E276" s="10" t="s">
        <v>288</v>
      </c>
      <c r="F276" s="10" t="s">
        <v>288</v>
      </c>
      <c r="G276" s="10" t="s">
        <v>288</v>
      </c>
      <c r="H276" s="192">
        <v>489.80000000000041</v>
      </c>
      <c r="I276" s="164">
        <v>188.99999999999955</v>
      </c>
      <c r="K276" s="100">
        <f t="shared" si="7"/>
        <v>678.8</v>
      </c>
      <c r="M276" t="s">
        <v>310</v>
      </c>
      <c r="P276" s="28"/>
      <c r="Q276" s="404"/>
      <c r="R276" s="224"/>
      <c r="S276" s="224"/>
      <c r="T276" s="225"/>
    </row>
    <row r="277" spans="1:20" ht="15">
      <c r="A277" s="44" t="s">
        <v>28</v>
      </c>
      <c r="B277" s="96" t="s">
        <v>155</v>
      </c>
      <c r="E277" s="10" t="s">
        <v>288</v>
      </c>
      <c r="F277" s="10" t="s">
        <v>288</v>
      </c>
      <c r="G277" s="141">
        <v>135.60000000000014</v>
      </c>
      <c r="H277" s="164">
        <v>168.69999999999982</v>
      </c>
      <c r="I277" s="191">
        <v>369.40000000000055</v>
      </c>
      <c r="K277" s="100">
        <f t="shared" si="7"/>
        <v>673.7000000000005</v>
      </c>
      <c r="M277" t="s">
        <v>319</v>
      </c>
      <c r="O277" s="3"/>
      <c r="P277" s="11"/>
      <c r="Q277" s="404"/>
      <c r="R277" s="224"/>
      <c r="S277" s="224"/>
      <c r="T277" s="225"/>
    </row>
    <row r="278" spans="1:20" ht="15">
      <c r="A278" s="44" t="s">
        <v>30</v>
      </c>
      <c r="B278" s="96" t="s">
        <v>143</v>
      </c>
      <c r="E278" s="10" t="s">
        <v>288</v>
      </c>
      <c r="F278" s="10">
        <v>160.49999999999977</v>
      </c>
      <c r="G278" s="10">
        <v>81.299999999999727</v>
      </c>
      <c r="H278" s="164">
        <v>158.30000000000018</v>
      </c>
      <c r="I278" s="164">
        <v>247.99999999999977</v>
      </c>
      <c r="K278" s="100">
        <f t="shared" si="7"/>
        <v>648.09999999999945</v>
      </c>
      <c r="O278" s="3"/>
      <c r="P278" s="11"/>
      <c r="Q278" s="224"/>
      <c r="R278" s="224"/>
      <c r="S278" s="224"/>
      <c r="T278" s="225"/>
    </row>
    <row r="279" spans="1:20" ht="15">
      <c r="A279" s="44" t="s">
        <v>32</v>
      </c>
      <c r="B279" s="96" t="s">
        <v>1039</v>
      </c>
      <c r="E279" s="10" t="s">
        <v>288</v>
      </c>
      <c r="F279" s="10" t="s">
        <v>288</v>
      </c>
      <c r="G279" s="10" t="s">
        <v>288</v>
      </c>
      <c r="H279" s="164">
        <v>275.50000000000023</v>
      </c>
      <c r="I279" s="190">
        <v>366.19999999999959</v>
      </c>
      <c r="K279" s="100">
        <f t="shared" si="7"/>
        <v>641.69999999999982</v>
      </c>
      <c r="M279" t="s">
        <v>293</v>
      </c>
      <c r="P279" s="28"/>
      <c r="Q279" s="223"/>
      <c r="R279" s="224"/>
      <c r="S279" s="224"/>
      <c r="T279" s="225"/>
    </row>
    <row r="280" spans="1:20" ht="15">
      <c r="A280" s="44" t="s">
        <v>34</v>
      </c>
      <c r="B280" s="96" t="s">
        <v>27</v>
      </c>
      <c r="E280" s="10">
        <v>95.900000000000091</v>
      </c>
      <c r="F280" s="10">
        <v>254.30000000000007</v>
      </c>
      <c r="G280" s="10">
        <v>7.7000000000000455</v>
      </c>
      <c r="H280" s="164">
        <v>67.599999999999682</v>
      </c>
      <c r="I280" s="164">
        <v>177.5</v>
      </c>
      <c r="K280" s="100">
        <f t="shared" si="7"/>
        <v>602.99999999999989</v>
      </c>
      <c r="O280" s="11"/>
      <c r="P280" s="11"/>
      <c r="Q280" s="404"/>
      <c r="R280" s="224"/>
      <c r="S280" s="224"/>
      <c r="T280" s="225"/>
    </row>
    <row r="281" spans="1:20" ht="15">
      <c r="A281" s="44" t="s">
        <v>36</v>
      </c>
      <c r="B281" s="96" t="s">
        <v>999</v>
      </c>
      <c r="E281" s="10" t="s">
        <v>288</v>
      </c>
      <c r="F281" s="10" t="s">
        <v>288</v>
      </c>
      <c r="G281" s="10" t="s">
        <v>288</v>
      </c>
      <c r="H281" s="164">
        <v>228.599999999999</v>
      </c>
      <c r="I281" s="192">
        <v>373</v>
      </c>
      <c r="K281" s="100">
        <f t="shared" si="7"/>
        <v>601.599999999999</v>
      </c>
      <c r="M281" t="s">
        <v>310</v>
      </c>
      <c r="P281" s="28"/>
      <c r="Q281" s="404"/>
      <c r="R281" s="224"/>
      <c r="S281" s="224"/>
      <c r="T281" s="225"/>
    </row>
    <row r="282" spans="1:20" ht="15">
      <c r="A282" s="44" t="s">
        <v>38</v>
      </c>
      <c r="B282" s="96" t="s">
        <v>31</v>
      </c>
      <c r="E282" s="10">
        <v>75.900000000000318</v>
      </c>
      <c r="F282" s="10">
        <v>131.19999999999993</v>
      </c>
      <c r="G282" s="141">
        <v>162.20000000000027</v>
      </c>
      <c r="H282" s="164">
        <v>98.5</v>
      </c>
      <c r="I282" s="164">
        <v>127.5</v>
      </c>
      <c r="K282" s="100">
        <f t="shared" si="7"/>
        <v>595.30000000000052</v>
      </c>
      <c r="M282" t="s">
        <v>307</v>
      </c>
      <c r="O282" s="11"/>
      <c r="P282" s="11"/>
      <c r="Q282" s="404"/>
      <c r="R282" s="224"/>
      <c r="S282" s="224"/>
      <c r="T282" s="225"/>
    </row>
    <row r="283" spans="1:20" ht="15">
      <c r="A283" s="44" t="s">
        <v>146</v>
      </c>
      <c r="B283" s="96" t="s">
        <v>158</v>
      </c>
      <c r="E283" s="10" t="s">
        <v>288</v>
      </c>
      <c r="F283" s="10" t="s">
        <v>288</v>
      </c>
      <c r="G283" s="10">
        <v>90.999999999999773</v>
      </c>
      <c r="H283" s="190">
        <v>381.00000000000091</v>
      </c>
      <c r="I283" s="164">
        <v>121.69999999999982</v>
      </c>
      <c r="K283" s="100">
        <f t="shared" si="7"/>
        <v>593.7000000000005</v>
      </c>
      <c r="M283" t="s">
        <v>294</v>
      </c>
      <c r="O283" s="3"/>
      <c r="P283" s="11"/>
      <c r="Q283" s="223"/>
      <c r="R283" s="224"/>
      <c r="S283" s="224"/>
      <c r="T283" s="225"/>
    </row>
    <row r="284" spans="1:20" ht="15">
      <c r="A284" s="44" t="s">
        <v>147</v>
      </c>
      <c r="B284" s="96" t="s">
        <v>993</v>
      </c>
      <c r="E284" s="10" t="s">
        <v>288</v>
      </c>
      <c r="F284" s="10" t="s">
        <v>288</v>
      </c>
      <c r="G284" s="10" t="s">
        <v>288</v>
      </c>
      <c r="H284" s="190">
        <v>387.90000000000009</v>
      </c>
      <c r="I284" s="164">
        <v>197.5</v>
      </c>
      <c r="K284" s="100">
        <f t="shared" si="7"/>
        <v>585.40000000000009</v>
      </c>
      <c r="M284" t="s">
        <v>293</v>
      </c>
      <c r="P284" s="28"/>
      <c r="Q284" s="224"/>
      <c r="R284" s="224"/>
      <c r="S284" s="224"/>
      <c r="T284" s="225"/>
    </row>
    <row r="285" spans="1:20" ht="15">
      <c r="A285" s="44" t="s">
        <v>148</v>
      </c>
      <c r="B285" s="138" t="s">
        <v>989</v>
      </c>
      <c r="E285" s="10" t="s">
        <v>288</v>
      </c>
      <c r="F285" s="10" t="s">
        <v>288</v>
      </c>
      <c r="G285" s="10" t="s">
        <v>288</v>
      </c>
      <c r="H285" s="113">
        <v>542.90000000000032</v>
      </c>
      <c r="I285" s="164">
        <v>42</v>
      </c>
      <c r="K285" s="100">
        <f t="shared" si="7"/>
        <v>584.90000000000032</v>
      </c>
      <c r="M285" t="s">
        <v>291</v>
      </c>
      <c r="P285" s="433" t="s">
        <v>3018</v>
      </c>
      <c r="Q285" s="223"/>
      <c r="R285" s="224"/>
      <c r="S285" s="224"/>
      <c r="T285" s="225"/>
    </row>
    <row r="286" spans="1:20" ht="15">
      <c r="A286" s="44" t="s">
        <v>152</v>
      </c>
      <c r="B286" s="96" t="s">
        <v>4</v>
      </c>
      <c r="E286" s="10">
        <v>73.099999999999909</v>
      </c>
      <c r="F286" s="10">
        <v>186</v>
      </c>
      <c r="G286" s="10">
        <v>23.099999999999682</v>
      </c>
      <c r="H286" s="164">
        <v>188.40000000000009</v>
      </c>
      <c r="I286" s="164">
        <v>104.99999999999977</v>
      </c>
      <c r="K286" s="100">
        <f t="shared" si="7"/>
        <v>575.59999999999945</v>
      </c>
      <c r="O286" s="11"/>
      <c r="P286" s="11"/>
      <c r="Q286" s="224"/>
      <c r="R286" s="224"/>
      <c r="S286" s="224"/>
      <c r="T286" s="225"/>
    </row>
    <row r="287" spans="1:20" ht="15">
      <c r="A287" s="44" t="s">
        <v>159</v>
      </c>
      <c r="B287" s="96" t="s">
        <v>17</v>
      </c>
      <c r="E287" s="10">
        <v>99.900000000000091</v>
      </c>
      <c r="F287" s="10">
        <v>197.70000000000005</v>
      </c>
      <c r="G287" s="141">
        <v>144.79999999999995</v>
      </c>
      <c r="H287" s="164">
        <v>60.899999999999636</v>
      </c>
      <c r="I287" s="164">
        <v>53.300000000000182</v>
      </c>
      <c r="K287" s="100">
        <f t="shared" si="7"/>
        <v>556.59999999999991</v>
      </c>
      <c r="M287" t="s">
        <v>302</v>
      </c>
      <c r="O287" s="11"/>
      <c r="P287" s="11"/>
      <c r="Q287" s="411"/>
      <c r="R287" s="224"/>
      <c r="S287" s="224"/>
      <c r="T287" s="225"/>
    </row>
    <row r="288" spans="1:20" ht="15">
      <c r="A288" s="44" t="s">
        <v>161</v>
      </c>
      <c r="B288" s="96" t="s">
        <v>1028</v>
      </c>
      <c r="E288" s="10" t="s">
        <v>288</v>
      </c>
      <c r="F288" s="10" t="s">
        <v>288</v>
      </c>
      <c r="G288" s="10" t="s">
        <v>288</v>
      </c>
      <c r="H288" s="164">
        <v>312.09999999999991</v>
      </c>
      <c r="I288" s="164">
        <v>242.60000000000014</v>
      </c>
      <c r="K288" s="100">
        <f t="shared" si="7"/>
        <v>554.70000000000005</v>
      </c>
      <c r="P288" s="28"/>
      <c r="Q288" s="223"/>
      <c r="R288" s="224"/>
      <c r="S288" s="224"/>
      <c r="T288" s="225"/>
    </row>
    <row r="289" spans="1:20" ht="15">
      <c r="A289" s="44" t="s">
        <v>162</v>
      </c>
      <c r="B289" s="96" t="s">
        <v>39</v>
      </c>
      <c r="E289" s="141">
        <v>107.49999999999977</v>
      </c>
      <c r="F289" s="10">
        <v>200.4000000000002</v>
      </c>
      <c r="G289" s="10">
        <v>44.000000000000227</v>
      </c>
      <c r="H289" s="164">
        <v>193.80000000000064</v>
      </c>
      <c r="I289" s="97" t="s">
        <v>289</v>
      </c>
      <c r="K289" s="100">
        <f t="shared" si="7"/>
        <v>545.70000000000084</v>
      </c>
      <c r="M289" t="s">
        <v>302</v>
      </c>
      <c r="O289" s="11"/>
      <c r="P289" s="11"/>
      <c r="Q289" s="224"/>
      <c r="R289" s="224"/>
      <c r="S289" s="224"/>
      <c r="T289" s="225"/>
    </row>
    <row r="290" spans="1:20" ht="15">
      <c r="A290" s="44" t="s">
        <v>163</v>
      </c>
      <c r="B290" s="96" t="s">
        <v>9</v>
      </c>
      <c r="E290" s="10">
        <v>49</v>
      </c>
      <c r="F290" s="10">
        <v>299.99999999999977</v>
      </c>
      <c r="G290" s="97" t="s">
        <v>289</v>
      </c>
      <c r="H290" s="164">
        <v>79.099999999999682</v>
      </c>
      <c r="I290" s="164">
        <v>110.49999999999977</v>
      </c>
      <c r="K290" s="100">
        <f t="shared" si="7"/>
        <v>538.59999999999923</v>
      </c>
      <c r="O290" s="11"/>
      <c r="P290" s="11"/>
      <c r="Q290" s="223"/>
      <c r="R290" s="224"/>
      <c r="S290" s="224"/>
      <c r="T290" s="225"/>
    </row>
    <row r="291" spans="1:20" ht="15">
      <c r="A291" s="44" t="s">
        <v>165</v>
      </c>
      <c r="B291" s="96" t="s">
        <v>181</v>
      </c>
      <c r="E291" s="141">
        <v>133.19999999999982</v>
      </c>
      <c r="F291" s="141">
        <v>404.30000000000018</v>
      </c>
      <c r="G291" s="10" t="s">
        <v>288</v>
      </c>
      <c r="H291" s="164" t="s">
        <v>288</v>
      </c>
      <c r="I291" s="164" t="s">
        <v>288</v>
      </c>
      <c r="K291" s="100">
        <f t="shared" si="7"/>
        <v>537.5</v>
      </c>
      <c r="M291" t="s">
        <v>320</v>
      </c>
      <c r="O291" s="11"/>
      <c r="P291" s="11"/>
      <c r="Q291" s="411"/>
      <c r="R291" s="224"/>
      <c r="S291" s="224"/>
      <c r="T291" s="225"/>
    </row>
    <row r="292" spans="1:20" ht="15">
      <c r="A292" s="44" t="s">
        <v>284</v>
      </c>
      <c r="B292" s="96" t="s">
        <v>1040</v>
      </c>
      <c r="E292" s="10" t="s">
        <v>288</v>
      </c>
      <c r="F292" s="10" t="s">
        <v>288</v>
      </c>
      <c r="G292" s="10" t="s">
        <v>288</v>
      </c>
      <c r="H292" s="190">
        <v>363.20000000000073</v>
      </c>
      <c r="I292" s="164">
        <v>170</v>
      </c>
      <c r="K292" s="100">
        <f t="shared" si="7"/>
        <v>533.20000000000073</v>
      </c>
      <c r="M292" t="s">
        <v>302</v>
      </c>
      <c r="P292" s="28"/>
      <c r="Q292" s="223"/>
      <c r="R292" s="224"/>
      <c r="S292" s="224"/>
      <c r="T292" s="225"/>
    </row>
    <row r="293" spans="1:20" ht="15">
      <c r="A293" s="44" t="s">
        <v>285</v>
      </c>
      <c r="B293" s="96" t="s">
        <v>1035</v>
      </c>
      <c r="E293" s="10" t="s">
        <v>288</v>
      </c>
      <c r="F293" s="10" t="s">
        <v>288</v>
      </c>
      <c r="G293" s="10" t="s">
        <v>288</v>
      </c>
      <c r="H293" s="190">
        <v>330.99999999999955</v>
      </c>
      <c r="I293" s="164">
        <v>189</v>
      </c>
      <c r="K293" s="100">
        <f t="shared" si="7"/>
        <v>519.99999999999955</v>
      </c>
      <c r="M293" t="s">
        <v>298</v>
      </c>
      <c r="P293" s="28"/>
      <c r="Q293" s="224"/>
      <c r="R293" s="224"/>
      <c r="S293" s="224"/>
      <c r="T293" s="225"/>
    </row>
    <row r="294" spans="1:20" ht="15">
      <c r="A294" s="138" t="s">
        <v>286</v>
      </c>
      <c r="B294" s="96" t="s">
        <v>142</v>
      </c>
      <c r="E294" s="10" t="s">
        <v>288</v>
      </c>
      <c r="F294" s="10">
        <v>202.20000000000016</v>
      </c>
      <c r="G294" s="10">
        <v>48</v>
      </c>
      <c r="H294" s="164">
        <v>69.300000000000182</v>
      </c>
      <c r="I294" s="164">
        <v>192.20000000000027</v>
      </c>
      <c r="K294" s="100">
        <f t="shared" ref="K294:K325" si="8">SUM(E294:I294)</f>
        <v>511.70000000000061</v>
      </c>
      <c r="O294" s="3"/>
      <c r="P294" s="11"/>
      <c r="Q294" s="224"/>
      <c r="R294" s="224"/>
      <c r="S294" s="224"/>
      <c r="T294" s="225"/>
    </row>
    <row r="295" spans="1:20" ht="15">
      <c r="A295" s="138" t="s">
        <v>287</v>
      </c>
      <c r="B295" s="96" t="s">
        <v>164</v>
      </c>
      <c r="E295" s="10" t="s">
        <v>288</v>
      </c>
      <c r="F295" s="10" t="s">
        <v>288</v>
      </c>
      <c r="G295" s="10">
        <v>60.000000000000227</v>
      </c>
      <c r="H295" s="190">
        <v>321.80000000000018</v>
      </c>
      <c r="I295" s="164">
        <v>114.59999999999968</v>
      </c>
      <c r="K295" s="100">
        <f t="shared" si="8"/>
        <v>496.40000000000009</v>
      </c>
      <c r="M295" t="s">
        <v>303</v>
      </c>
      <c r="O295" s="3"/>
      <c r="P295" s="11"/>
      <c r="Q295" s="411"/>
      <c r="R295" s="224"/>
      <c r="S295" s="224"/>
      <c r="T295" s="225"/>
    </row>
    <row r="296" spans="1:20" ht="15">
      <c r="A296" s="138" t="s">
        <v>990</v>
      </c>
      <c r="B296" s="96" t="s">
        <v>1013</v>
      </c>
      <c r="E296" s="10" t="s">
        <v>288</v>
      </c>
      <c r="F296" s="10" t="s">
        <v>288</v>
      </c>
      <c r="G296" s="10" t="s">
        <v>288</v>
      </c>
      <c r="H296" s="190">
        <v>350.5</v>
      </c>
      <c r="I296" s="164">
        <v>141.50000000000023</v>
      </c>
      <c r="K296" s="100">
        <f t="shared" si="8"/>
        <v>492.00000000000023</v>
      </c>
      <c r="M296" t="s">
        <v>297</v>
      </c>
      <c r="P296" s="28"/>
      <c r="Q296" s="224"/>
      <c r="R296" s="224"/>
      <c r="S296" s="224"/>
      <c r="T296" s="225"/>
    </row>
    <row r="297" spans="1:20" ht="15">
      <c r="A297" s="138" t="s">
        <v>991</v>
      </c>
      <c r="B297" s="96" t="s">
        <v>1045</v>
      </c>
      <c r="E297" s="10" t="s">
        <v>288</v>
      </c>
      <c r="F297" s="10" t="s">
        <v>288</v>
      </c>
      <c r="G297" s="10" t="s">
        <v>288</v>
      </c>
      <c r="H297" s="164">
        <v>281.10000000000014</v>
      </c>
      <c r="I297" s="164">
        <v>190.50000000000023</v>
      </c>
      <c r="K297" s="100">
        <f t="shared" si="8"/>
        <v>471.60000000000036</v>
      </c>
      <c r="P297" s="28"/>
      <c r="Q297" s="224"/>
      <c r="R297" s="224"/>
      <c r="S297" s="224"/>
      <c r="T297" s="225"/>
    </row>
    <row r="298" spans="1:20" ht="15">
      <c r="A298" s="138" t="s">
        <v>992</v>
      </c>
      <c r="B298" s="96" t="s">
        <v>157</v>
      </c>
      <c r="E298" s="10" t="s">
        <v>288</v>
      </c>
      <c r="F298" s="10" t="s">
        <v>288</v>
      </c>
      <c r="G298" s="53">
        <v>202.79999999999995</v>
      </c>
      <c r="H298" s="164">
        <v>84.5</v>
      </c>
      <c r="I298" s="164">
        <v>160.50000000000045</v>
      </c>
      <c r="K298" s="100">
        <f t="shared" si="8"/>
        <v>447.80000000000041</v>
      </c>
      <c r="M298" t="s">
        <v>292</v>
      </c>
      <c r="O298" s="3"/>
      <c r="P298" s="11"/>
      <c r="Q298" s="224"/>
      <c r="R298" s="224"/>
      <c r="S298" s="224"/>
      <c r="T298" s="225"/>
    </row>
    <row r="299" spans="1:20" ht="15">
      <c r="A299" s="138" t="s">
        <v>994</v>
      </c>
      <c r="B299" s="96" t="s">
        <v>1026</v>
      </c>
      <c r="E299" s="10" t="s">
        <v>288</v>
      </c>
      <c r="F299" s="10" t="s">
        <v>288</v>
      </c>
      <c r="G299" s="10" t="s">
        <v>288</v>
      </c>
      <c r="H299" s="164">
        <v>296.2000000000005</v>
      </c>
      <c r="I299" s="164">
        <v>151.09999999999968</v>
      </c>
      <c r="K299" s="100">
        <f t="shared" si="8"/>
        <v>447.30000000000018</v>
      </c>
      <c r="P299" s="28"/>
      <c r="Q299" s="224"/>
      <c r="R299" s="224"/>
      <c r="S299" s="224"/>
      <c r="T299" s="225"/>
    </row>
    <row r="300" spans="1:20" ht="15">
      <c r="A300" s="138" t="s">
        <v>1000</v>
      </c>
      <c r="B300" s="96" t="s">
        <v>1036</v>
      </c>
      <c r="E300" s="10" t="s">
        <v>288</v>
      </c>
      <c r="F300" s="10" t="s">
        <v>288</v>
      </c>
      <c r="G300" s="10" t="s">
        <v>288</v>
      </c>
      <c r="H300" s="164">
        <v>211.80000000000018</v>
      </c>
      <c r="I300" s="164">
        <v>225.99999999999955</v>
      </c>
      <c r="K300" s="100">
        <f t="shared" si="8"/>
        <v>437.79999999999973</v>
      </c>
      <c r="P300" s="28"/>
      <c r="Q300" s="224"/>
      <c r="R300" s="224"/>
      <c r="S300" s="224"/>
      <c r="T300" s="225"/>
    </row>
    <row r="301" spans="1:20" ht="15">
      <c r="A301" s="138" t="s">
        <v>1002</v>
      </c>
      <c r="B301" s="96" t="s">
        <v>156</v>
      </c>
      <c r="E301" s="10" t="s">
        <v>288</v>
      </c>
      <c r="F301" s="10" t="s">
        <v>288</v>
      </c>
      <c r="G301" s="10">
        <v>51.600000000000136</v>
      </c>
      <c r="H301" s="164">
        <v>223.29999999999973</v>
      </c>
      <c r="I301" s="164">
        <v>160.39999999999964</v>
      </c>
      <c r="K301" s="100">
        <f t="shared" si="8"/>
        <v>435.2999999999995</v>
      </c>
      <c r="P301" s="28"/>
      <c r="Q301" s="224"/>
      <c r="R301" s="224"/>
      <c r="S301" s="224"/>
      <c r="T301" s="225"/>
    </row>
    <row r="302" spans="1:20" ht="15">
      <c r="A302" s="138" t="s">
        <v>1005</v>
      </c>
      <c r="B302" s="96" t="s">
        <v>1057</v>
      </c>
      <c r="E302" s="10" t="s">
        <v>288</v>
      </c>
      <c r="F302" s="10" t="s">
        <v>288</v>
      </c>
      <c r="G302" s="10" t="s">
        <v>288</v>
      </c>
      <c r="H302" s="164">
        <v>124.49999999999955</v>
      </c>
      <c r="I302" s="164">
        <v>280.5</v>
      </c>
      <c r="K302" s="100">
        <f t="shared" si="8"/>
        <v>404.99999999999955</v>
      </c>
      <c r="P302" s="28"/>
      <c r="Q302" s="404"/>
      <c r="R302" s="224"/>
      <c r="S302" s="224"/>
      <c r="T302" s="225"/>
    </row>
    <row r="303" spans="1:20" ht="15">
      <c r="A303" s="138" t="s">
        <v>1006</v>
      </c>
      <c r="B303" s="96" t="s">
        <v>19</v>
      </c>
      <c r="E303" s="141">
        <v>105</v>
      </c>
      <c r="F303" s="10">
        <v>221.90000000000009</v>
      </c>
      <c r="G303" s="10">
        <v>44.000000000000455</v>
      </c>
      <c r="H303" s="164">
        <v>28.799999999998818</v>
      </c>
      <c r="I303" s="97" t="s">
        <v>289</v>
      </c>
      <c r="K303" s="100">
        <f t="shared" si="8"/>
        <v>399.69999999999936</v>
      </c>
      <c r="M303" t="s">
        <v>298</v>
      </c>
      <c r="O303" s="11"/>
      <c r="P303" s="11"/>
      <c r="Q303" s="223"/>
      <c r="R303" s="224"/>
      <c r="S303" s="224"/>
      <c r="T303" s="225"/>
    </row>
    <row r="304" spans="1:20" ht="15">
      <c r="A304" s="138" t="s">
        <v>1009</v>
      </c>
      <c r="B304" s="138" t="s">
        <v>988</v>
      </c>
      <c r="E304" s="10" t="s">
        <v>288</v>
      </c>
      <c r="F304" s="10" t="s">
        <v>288</v>
      </c>
      <c r="G304" s="10" t="s">
        <v>288</v>
      </c>
      <c r="H304" s="164">
        <v>258.00000000000045</v>
      </c>
      <c r="I304" s="164">
        <v>122.90000000000009</v>
      </c>
      <c r="K304" s="100">
        <f t="shared" si="8"/>
        <v>380.90000000000055</v>
      </c>
      <c r="P304" s="28"/>
      <c r="Q304" s="224"/>
      <c r="R304" s="224"/>
      <c r="S304" s="224"/>
      <c r="T304" s="225"/>
    </row>
    <row r="305" spans="1:21" ht="15">
      <c r="A305" s="138" t="s">
        <v>1011</v>
      </c>
      <c r="B305" s="96" t="s">
        <v>1031</v>
      </c>
      <c r="E305" s="10" t="s">
        <v>288</v>
      </c>
      <c r="F305" s="10" t="s">
        <v>288</v>
      </c>
      <c r="G305" s="10" t="s">
        <v>288</v>
      </c>
      <c r="H305" s="190">
        <v>371.20000000000073</v>
      </c>
      <c r="I305" s="164" t="s">
        <v>288</v>
      </c>
      <c r="K305" s="100">
        <f t="shared" si="8"/>
        <v>371.20000000000073</v>
      </c>
      <c r="M305" t="s">
        <v>307</v>
      </c>
      <c r="P305" s="28"/>
      <c r="Q305" s="224"/>
      <c r="R305" s="224"/>
      <c r="S305" s="224"/>
      <c r="T305" s="225"/>
    </row>
    <row r="306" spans="1:21" ht="15">
      <c r="A306" s="138" t="s">
        <v>1017</v>
      </c>
      <c r="B306" s="96" t="s">
        <v>160</v>
      </c>
      <c r="E306" s="10" t="s">
        <v>288</v>
      </c>
      <c r="F306" s="10" t="s">
        <v>288</v>
      </c>
      <c r="G306" s="10">
        <v>52</v>
      </c>
      <c r="H306" s="164">
        <v>184.40000000000009</v>
      </c>
      <c r="I306" s="164">
        <v>130.2000000000005</v>
      </c>
      <c r="K306" s="100">
        <f t="shared" si="8"/>
        <v>366.60000000000059</v>
      </c>
      <c r="P306" s="28"/>
      <c r="Q306" s="224"/>
      <c r="R306" s="224"/>
      <c r="S306" s="224"/>
      <c r="T306" s="225"/>
    </row>
    <row r="307" spans="1:21" ht="15">
      <c r="A307" s="138" t="s">
        <v>1022</v>
      </c>
      <c r="B307" s="406" t="s">
        <v>2560</v>
      </c>
      <c r="C307" s="3"/>
      <c r="D307" s="3"/>
      <c r="E307" s="164" t="s">
        <v>288</v>
      </c>
      <c r="F307" s="164" t="s">
        <v>288</v>
      </c>
      <c r="G307" s="164" t="s">
        <v>288</v>
      </c>
      <c r="H307" s="164" t="s">
        <v>288</v>
      </c>
      <c r="I307" s="190">
        <v>352.30000000000041</v>
      </c>
      <c r="K307" s="100">
        <f t="shared" si="8"/>
        <v>352.30000000000041</v>
      </c>
      <c r="M307" t="s">
        <v>294</v>
      </c>
      <c r="P307" s="28"/>
      <c r="Q307" s="224"/>
      <c r="R307" s="224"/>
      <c r="S307" s="224"/>
      <c r="T307" s="225"/>
    </row>
    <row r="308" spans="1:21" ht="15">
      <c r="A308" s="138" t="s">
        <v>1023</v>
      </c>
      <c r="B308" s="96" t="s">
        <v>29</v>
      </c>
      <c r="E308" s="10">
        <v>69.500000000000227</v>
      </c>
      <c r="F308" s="10">
        <v>163.20000000000005</v>
      </c>
      <c r="G308" s="10">
        <v>88.400000000000546</v>
      </c>
      <c r="H308" s="164" t="s">
        <v>288</v>
      </c>
      <c r="I308" s="164" t="s">
        <v>288</v>
      </c>
      <c r="K308" s="100">
        <f t="shared" si="8"/>
        <v>321.10000000000082</v>
      </c>
      <c r="O308" s="11"/>
      <c r="P308" s="11"/>
      <c r="Q308" s="224"/>
      <c r="R308" s="224"/>
      <c r="S308" s="224"/>
      <c r="T308" s="225"/>
    </row>
    <row r="309" spans="1:21" ht="15">
      <c r="A309" s="138" t="s">
        <v>1024</v>
      </c>
      <c r="B309" s="138" t="s">
        <v>983</v>
      </c>
      <c r="E309" s="10" t="s">
        <v>288</v>
      </c>
      <c r="F309" s="10" t="s">
        <v>288</v>
      </c>
      <c r="G309" s="10" t="s">
        <v>288</v>
      </c>
      <c r="H309" s="164">
        <v>205</v>
      </c>
      <c r="I309" s="164">
        <v>98</v>
      </c>
      <c r="K309" s="100">
        <f t="shared" si="8"/>
        <v>303</v>
      </c>
      <c r="P309" s="28"/>
      <c r="Q309" s="224"/>
      <c r="R309" s="224"/>
      <c r="S309" s="224"/>
      <c r="T309" s="225"/>
    </row>
    <row r="310" spans="1:21" ht="15">
      <c r="A310" s="138" t="s">
        <v>1030</v>
      </c>
      <c r="B310" s="406" t="s">
        <v>2549</v>
      </c>
      <c r="C310" s="3"/>
      <c r="D310" s="3"/>
      <c r="E310" s="164" t="s">
        <v>288</v>
      </c>
      <c r="F310" s="164" t="s">
        <v>288</v>
      </c>
      <c r="G310" s="164" t="s">
        <v>288</v>
      </c>
      <c r="H310" s="164" t="s">
        <v>288</v>
      </c>
      <c r="I310" s="190">
        <v>302.39999999999964</v>
      </c>
      <c r="K310" s="100">
        <f t="shared" si="8"/>
        <v>302.39999999999964</v>
      </c>
      <c r="M310" t="s">
        <v>302</v>
      </c>
      <c r="P310" s="28"/>
      <c r="Q310" s="224"/>
      <c r="R310" s="224"/>
      <c r="S310" s="224"/>
      <c r="T310" s="225"/>
    </row>
    <row r="311" spans="1:21" ht="15">
      <c r="A311" s="138" t="s">
        <v>1038</v>
      </c>
      <c r="B311" s="406" t="s">
        <v>2561</v>
      </c>
      <c r="C311" s="3"/>
      <c r="D311" s="3"/>
      <c r="E311" s="164" t="s">
        <v>288</v>
      </c>
      <c r="F311" s="164" t="s">
        <v>288</v>
      </c>
      <c r="G311" s="164" t="s">
        <v>288</v>
      </c>
      <c r="H311" s="164" t="s">
        <v>288</v>
      </c>
      <c r="I311" s="190">
        <v>298.50000000000045</v>
      </c>
      <c r="K311" s="100">
        <f t="shared" si="8"/>
        <v>298.50000000000045</v>
      </c>
      <c r="M311" t="s">
        <v>298</v>
      </c>
      <c r="P311" s="28"/>
      <c r="Q311" s="223"/>
      <c r="R311" s="224"/>
      <c r="S311" s="224"/>
      <c r="T311" s="225"/>
    </row>
    <row r="312" spans="1:21" ht="15">
      <c r="A312" s="138" t="s">
        <v>1042</v>
      </c>
      <c r="B312" s="406" t="s">
        <v>2554</v>
      </c>
      <c r="C312" s="3"/>
      <c r="D312" s="3"/>
      <c r="E312" s="164" t="s">
        <v>288</v>
      </c>
      <c r="F312" s="164" t="s">
        <v>288</v>
      </c>
      <c r="G312" s="164" t="s">
        <v>288</v>
      </c>
      <c r="H312" s="164" t="s">
        <v>288</v>
      </c>
      <c r="I312" s="190">
        <v>296.90000000000009</v>
      </c>
      <c r="K312" s="100">
        <f t="shared" si="8"/>
        <v>296.90000000000009</v>
      </c>
      <c r="M312" t="s">
        <v>303</v>
      </c>
      <c r="P312" s="28"/>
      <c r="S312" s="121"/>
      <c r="T312" s="11"/>
      <c r="U312" s="11"/>
    </row>
    <row r="313" spans="1:21" ht="15">
      <c r="A313" s="138" t="s">
        <v>1043</v>
      </c>
      <c r="B313" s="406" t="s">
        <v>2564</v>
      </c>
      <c r="C313" s="3"/>
      <c r="D313" s="3"/>
      <c r="E313" s="164" t="s">
        <v>288</v>
      </c>
      <c r="F313" s="164" t="s">
        <v>288</v>
      </c>
      <c r="G313" s="164" t="s">
        <v>288</v>
      </c>
      <c r="H313" s="164" t="s">
        <v>288</v>
      </c>
      <c r="I313" s="164">
        <v>293.59999999999968</v>
      </c>
      <c r="K313" s="100">
        <f t="shared" si="8"/>
        <v>293.59999999999968</v>
      </c>
      <c r="P313" s="28"/>
      <c r="Q313" s="404"/>
      <c r="R313" s="224"/>
      <c r="S313" s="224"/>
      <c r="T313" s="225"/>
      <c r="U313" s="164"/>
    </row>
    <row r="314" spans="1:21" ht="15">
      <c r="A314" s="138" t="s">
        <v>1044</v>
      </c>
      <c r="B314" s="96" t="s">
        <v>1008</v>
      </c>
      <c r="E314" s="10" t="s">
        <v>288</v>
      </c>
      <c r="F314" s="10" t="s">
        <v>288</v>
      </c>
      <c r="G314" s="10" t="s">
        <v>288</v>
      </c>
      <c r="H314" s="164">
        <v>71.099999999999909</v>
      </c>
      <c r="I314" s="164">
        <v>214</v>
      </c>
      <c r="K314" s="100">
        <f t="shared" si="8"/>
        <v>285.09999999999991</v>
      </c>
      <c r="P314" s="28"/>
      <c r="Q314" s="224"/>
      <c r="R314" s="224"/>
      <c r="S314" s="224"/>
      <c r="T314" s="225"/>
    </row>
    <row r="315" spans="1:21" ht="15">
      <c r="A315" s="138" t="s">
        <v>1050</v>
      </c>
      <c r="B315" s="96" t="s">
        <v>1020</v>
      </c>
      <c r="E315" s="10" t="s">
        <v>288</v>
      </c>
      <c r="F315" s="10" t="s">
        <v>288</v>
      </c>
      <c r="G315" s="10" t="s">
        <v>288</v>
      </c>
      <c r="H315" s="193" t="s">
        <v>289</v>
      </c>
      <c r="I315" s="164">
        <v>274.49999999999955</v>
      </c>
      <c r="K315" s="100">
        <f t="shared" si="8"/>
        <v>274.49999999999955</v>
      </c>
      <c r="P315" s="28"/>
      <c r="Q315" s="224"/>
      <c r="R315" s="224"/>
      <c r="S315" s="224"/>
      <c r="T315" s="225"/>
    </row>
    <row r="316" spans="1:21" ht="15">
      <c r="A316" s="138" t="s">
        <v>1051</v>
      </c>
      <c r="B316" s="96" t="s">
        <v>1019</v>
      </c>
      <c r="E316" s="10" t="s">
        <v>288</v>
      </c>
      <c r="F316" s="10" t="s">
        <v>288</v>
      </c>
      <c r="G316" s="10" t="s">
        <v>288</v>
      </c>
      <c r="H316" s="164">
        <v>231.80000000000018</v>
      </c>
      <c r="I316" s="164">
        <v>38.399999999999864</v>
      </c>
      <c r="K316" s="100">
        <f t="shared" si="8"/>
        <v>270.20000000000005</v>
      </c>
      <c r="P316" s="28"/>
      <c r="Q316" s="223"/>
      <c r="R316" s="224"/>
      <c r="S316" s="224"/>
      <c r="T316" s="225"/>
    </row>
    <row r="317" spans="1:21" ht="15">
      <c r="A317" s="138" t="s">
        <v>1052</v>
      </c>
      <c r="B317" s="223" t="s">
        <v>2570</v>
      </c>
      <c r="C317" s="3"/>
      <c r="D317" s="3"/>
      <c r="E317" s="164" t="s">
        <v>288</v>
      </c>
      <c r="F317" s="164" t="s">
        <v>288</v>
      </c>
      <c r="G317" s="164" t="s">
        <v>288</v>
      </c>
      <c r="H317" s="164" t="s">
        <v>288</v>
      </c>
      <c r="I317" s="164">
        <v>268.5</v>
      </c>
      <c r="K317" s="100">
        <f t="shared" si="8"/>
        <v>268.5</v>
      </c>
      <c r="P317" s="28"/>
      <c r="S317" s="121"/>
      <c r="T317" s="11"/>
      <c r="U317" s="11"/>
    </row>
    <row r="318" spans="1:21" ht="15">
      <c r="A318" s="138" t="s">
        <v>1054</v>
      </c>
      <c r="B318" s="406" t="s">
        <v>2565</v>
      </c>
      <c r="C318" s="3"/>
      <c r="D318" s="3"/>
      <c r="E318" s="164" t="s">
        <v>288</v>
      </c>
      <c r="F318" s="164" t="s">
        <v>288</v>
      </c>
      <c r="G318" s="164" t="s">
        <v>288</v>
      </c>
      <c r="H318" s="164" t="s">
        <v>288</v>
      </c>
      <c r="I318" s="164">
        <v>246.59999999999991</v>
      </c>
      <c r="K318" s="100">
        <f t="shared" si="8"/>
        <v>246.59999999999991</v>
      </c>
      <c r="P318" s="28"/>
      <c r="Q318" s="223"/>
      <c r="R318" s="224"/>
      <c r="S318" s="224"/>
      <c r="T318" s="225"/>
    </row>
    <row r="319" spans="1:21" ht="15">
      <c r="A319" s="138" t="s">
        <v>1055</v>
      </c>
      <c r="B319" s="406" t="s">
        <v>2566</v>
      </c>
      <c r="C319" s="3"/>
      <c r="D319" s="3"/>
      <c r="E319" s="164" t="s">
        <v>288</v>
      </c>
      <c r="F319" s="164" t="s">
        <v>288</v>
      </c>
      <c r="G319" s="164" t="s">
        <v>288</v>
      </c>
      <c r="H319" s="164" t="s">
        <v>288</v>
      </c>
      <c r="I319" s="164">
        <v>240.40000000000032</v>
      </c>
      <c r="K319" s="100">
        <f t="shared" si="8"/>
        <v>240.40000000000032</v>
      </c>
      <c r="P319" s="28"/>
      <c r="S319" s="121"/>
      <c r="T319" s="11"/>
      <c r="U319" s="11"/>
    </row>
    <row r="320" spans="1:21" ht="15">
      <c r="A320" s="138" t="s">
        <v>1056</v>
      </c>
      <c r="B320" s="406" t="s">
        <v>2569</v>
      </c>
      <c r="C320" s="3"/>
      <c r="D320" s="3"/>
      <c r="E320" s="164" t="s">
        <v>288</v>
      </c>
      <c r="F320" s="164" t="s">
        <v>288</v>
      </c>
      <c r="G320" s="164" t="s">
        <v>288</v>
      </c>
      <c r="H320" s="164" t="s">
        <v>288</v>
      </c>
      <c r="I320" s="164">
        <v>240</v>
      </c>
      <c r="K320" s="100">
        <f t="shared" si="8"/>
        <v>240</v>
      </c>
      <c r="P320" s="28"/>
      <c r="Q320" s="404"/>
      <c r="R320" s="224"/>
      <c r="S320" s="224"/>
      <c r="T320" s="225"/>
      <c r="U320" s="164"/>
    </row>
    <row r="321" spans="1:21" ht="15">
      <c r="A321" s="138" t="s">
        <v>1059</v>
      </c>
      <c r="B321" s="406" t="s">
        <v>2604</v>
      </c>
      <c r="C321" s="3"/>
      <c r="D321" s="3"/>
      <c r="E321" s="164" t="s">
        <v>288</v>
      </c>
      <c r="F321" s="164" t="s">
        <v>288</v>
      </c>
      <c r="G321" s="164" t="s">
        <v>288</v>
      </c>
      <c r="H321" s="164" t="s">
        <v>288</v>
      </c>
      <c r="I321" s="164">
        <v>216.89999999999986</v>
      </c>
      <c r="K321" s="100">
        <f t="shared" si="8"/>
        <v>216.89999999999986</v>
      </c>
      <c r="P321" s="28"/>
      <c r="S321" s="121"/>
      <c r="T321" s="11"/>
      <c r="U321" s="11"/>
    </row>
    <row r="322" spans="1:21" ht="15">
      <c r="A322" s="138" t="s">
        <v>1296</v>
      </c>
      <c r="B322" s="96" t="s">
        <v>1021</v>
      </c>
      <c r="E322" s="10" t="s">
        <v>288</v>
      </c>
      <c r="F322" s="10" t="s">
        <v>288</v>
      </c>
      <c r="G322" s="10" t="s">
        <v>288</v>
      </c>
      <c r="H322" s="164">
        <v>133.50000000000023</v>
      </c>
      <c r="I322" s="164">
        <v>82.499999999999545</v>
      </c>
      <c r="K322" s="100">
        <f t="shared" si="8"/>
        <v>215.99999999999977</v>
      </c>
      <c r="P322" s="28"/>
      <c r="Q322" s="224"/>
      <c r="R322" s="224"/>
      <c r="S322" s="224"/>
      <c r="T322" s="225"/>
    </row>
    <row r="323" spans="1:21" ht="15">
      <c r="A323" s="138" t="s">
        <v>1297</v>
      </c>
      <c r="B323" s="96" t="s">
        <v>1004</v>
      </c>
      <c r="E323" s="10" t="s">
        <v>288</v>
      </c>
      <c r="F323" s="10" t="s">
        <v>288</v>
      </c>
      <c r="G323" s="10" t="s">
        <v>288</v>
      </c>
      <c r="H323" s="164">
        <v>83.600000000000136</v>
      </c>
      <c r="I323" s="164">
        <v>126.5</v>
      </c>
      <c r="K323" s="100">
        <f t="shared" si="8"/>
        <v>210.10000000000014</v>
      </c>
      <c r="P323" s="28"/>
      <c r="Q323" s="404"/>
      <c r="R323" s="224"/>
      <c r="S323" s="224"/>
      <c r="T323" s="225"/>
    </row>
    <row r="324" spans="1:21" ht="15">
      <c r="A324" s="138" t="s">
        <v>1298</v>
      </c>
      <c r="B324" s="223" t="s">
        <v>2544</v>
      </c>
      <c r="C324" s="3"/>
      <c r="D324" s="3"/>
      <c r="E324" s="164" t="s">
        <v>288</v>
      </c>
      <c r="F324" s="164" t="s">
        <v>288</v>
      </c>
      <c r="G324" s="164" t="s">
        <v>288</v>
      </c>
      <c r="H324" s="164" t="s">
        <v>288</v>
      </c>
      <c r="I324" s="164">
        <v>197.19999999999982</v>
      </c>
      <c r="K324" s="100">
        <f t="shared" si="8"/>
        <v>197.19999999999982</v>
      </c>
      <c r="P324" s="28"/>
      <c r="Q324" s="404"/>
      <c r="R324" s="224"/>
      <c r="S324" s="224"/>
      <c r="T324" s="225"/>
    </row>
    <row r="325" spans="1:21" ht="15">
      <c r="A325" s="138" t="s">
        <v>1299</v>
      </c>
      <c r="B325" s="96" t="s">
        <v>1003</v>
      </c>
      <c r="E325" s="10" t="s">
        <v>288</v>
      </c>
      <c r="F325" s="10" t="s">
        <v>288</v>
      </c>
      <c r="G325" s="10" t="s">
        <v>288</v>
      </c>
      <c r="H325" s="164">
        <v>85.499999999999773</v>
      </c>
      <c r="I325" s="164">
        <v>110</v>
      </c>
      <c r="K325" s="100">
        <f t="shared" si="8"/>
        <v>195.49999999999977</v>
      </c>
      <c r="P325" s="28"/>
      <c r="Q325" s="223"/>
      <c r="R325" s="224"/>
      <c r="S325" s="224"/>
      <c r="T325" s="225"/>
    </row>
    <row r="326" spans="1:21" ht="15">
      <c r="A326" s="138" t="s">
        <v>1300</v>
      </c>
      <c r="B326" s="96" t="s">
        <v>1001</v>
      </c>
      <c r="E326" s="10" t="s">
        <v>288</v>
      </c>
      <c r="F326" s="10" t="s">
        <v>288</v>
      </c>
      <c r="G326" s="10" t="s">
        <v>288</v>
      </c>
      <c r="H326" s="164">
        <v>89.799999999999727</v>
      </c>
      <c r="I326" s="164">
        <v>102.00000000000023</v>
      </c>
      <c r="K326" s="100">
        <f t="shared" ref="K326:K339" si="9">SUM(E326:I326)</f>
        <v>191.79999999999995</v>
      </c>
      <c r="P326" s="28"/>
      <c r="Q326" s="404"/>
      <c r="R326" s="224"/>
      <c r="S326" s="224"/>
      <c r="T326" s="225"/>
    </row>
    <row r="327" spans="1:21" ht="15">
      <c r="A327" s="138" t="s">
        <v>1301</v>
      </c>
      <c r="B327" s="96" t="s">
        <v>166</v>
      </c>
      <c r="E327" s="10" t="s">
        <v>288</v>
      </c>
      <c r="F327" s="10" t="s">
        <v>288</v>
      </c>
      <c r="G327" s="141">
        <v>188.29999999999995</v>
      </c>
      <c r="H327" s="164" t="s">
        <v>288</v>
      </c>
      <c r="I327" s="164" t="s">
        <v>288</v>
      </c>
      <c r="K327" s="100">
        <f t="shared" si="9"/>
        <v>188.29999999999995</v>
      </c>
      <c r="M327" t="s">
        <v>293</v>
      </c>
      <c r="O327" s="3"/>
      <c r="P327" s="11"/>
      <c r="Q327" s="224"/>
      <c r="R327" s="224"/>
      <c r="S327" s="224"/>
      <c r="T327" s="225"/>
    </row>
    <row r="328" spans="1:21" ht="15">
      <c r="A328" s="138" t="s">
        <v>1302</v>
      </c>
      <c r="B328" s="96" t="s">
        <v>1041</v>
      </c>
      <c r="E328" s="10" t="s">
        <v>288</v>
      </c>
      <c r="F328" s="10" t="s">
        <v>288</v>
      </c>
      <c r="G328" s="10" t="s">
        <v>288</v>
      </c>
      <c r="H328" s="164">
        <v>182.09999999999968</v>
      </c>
      <c r="I328" s="164" t="s">
        <v>288</v>
      </c>
      <c r="K328" s="100">
        <f t="shared" si="9"/>
        <v>182.09999999999968</v>
      </c>
      <c r="P328" s="28"/>
      <c r="Q328" s="404"/>
      <c r="R328" s="224"/>
      <c r="S328" s="224"/>
      <c r="T328" s="225"/>
    </row>
    <row r="329" spans="1:21" ht="15">
      <c r="A329" s="138" t="s">
        <v>1303</v>
      </c>
      <c r="B329" s="406" t="s">
        <v>2568</v>
      </c>
      <c r="C329" s="3"/>
      <c r="D329" s="3"/>
      <c r="E329" s="164" t="s">
        <v>288</v>
      </c>
      <c r="F329" s="164" t="s">
        <v>288</v>
      </c>
      <c r="G329" s="164" t="s">
        <v>288</v>
      </c>
      <c r="H329" s="164" t="s">
        <v>288</v>
      </c>
      <c r="I329" s="164">
        <v>181.00000000000045</v>
      </c>
      <c r="K329" s="100">
        <f t="shared" si="9"/>
        <v>181.00000000000045</v>
      </c>
      <c r="P329" s="28"/>
      <c r="S329" s="121"/>
      <c r="T329" s="11"/>
      <c r="U329" s="11"/>
    </row>
    <row r="330" spans="1:21" ht="15">
      <c r="A330" s="138" t="s">
        <v>1304</v>
      </c>
      <c r="B330" s="406" t="s">
        <v>2546</v>
      </c>
      <c r="C330" s="3"/>
      <c r="D330" s="3"/>
      <c r="E330" s="164" t="s">
        <v>288</v>
      </c>
      <c r="F330" s="164" t="s">
        <v>288</v>
      </c>
      <c r="G330" s="164" t="s">
        <v>288</v>
      </c>
      <c r="H330" s="164" t="s">
        <v>288</v>
      </c>
      <c r="I330" s="164">
        <v>153.79999999999995</v>
      </c>
      <c r="K330" s="100">
        <f t="shared" si="9"/>
        <v>153.79999999999995</v>
      </c>
      <c r="P330" s="28"/>
      <c r="Q330" s="224"/>
      <c r="R330" s="224"/>
      <c r="S330" s="224"/>
      <c r="T330" s="225"/>
    </row>
    <row r="331" spans="1:21" ht="15">
      <c r="A331" s="138" t="s">
        <v>1305</v>
      </c>
      <c r="B331" s="96" t="s">
        <v>1010</v>
      </c>
      <c r="E331" s="10" t="s">
        <v>288</v>
      </c>
      <c r="F331" s="10" t="s">
        <v>288</v>
      </c>
      <c r="G331" s="10" t="s">
        <v>288</v>
      </c>
      <c r="H331" s="164">
        <v>75.599999999999682</v>
      </c>
      <c r="I331" s="164">
        <v>63.000000000000455</v>
      </c>
      <c r="K331" s="100">
        <f t="shared" si="9"/>
        <v>138.60000000000014</v>
      </c>
      <c r="P331" s="28"/>
      <c r="Q331" s="223"/>
      <c r="R331" s="224"/>
      <c r="S331" s="224"/>
      <c r="T331" s="225"/>
    </row>
    <row r="332" spans="1:21" ht="15">
      <c r="A332" s="138" t="s">
        <v>1306</v>
      </c>
      <c r="B332" s="406" t="s">
        <v>2559</v>
      </c>
      <c r="C332" s="3"/>
      <c r="D332" s="3"/>
      <c r="E332" s="164" t="s">
        <v>288</v>
      </c>
      <c r="F332" s="164" t="s">
        <v>288</v>
      </c>
      <c r="G332" s="164" t="s">
        <v>288</v>
      </c>
      <c r="H332" s="164" t="s">
        <v>288</v>
      </c>
      <c r="I332" s="164">
        <v>127.5</v>
      </c>
      <c r="K332" s="100">
        <f t="shared" si="9"/>
        <v>127.5</v>
      </c>
      <c r="P332" s="28"/>
      <c r="Q332" s="404"/>
      <c r="R332" s="224"/>
      <c r="S332" s="224"/>
      <c r="T332" s="225"/>
      <c r="U332" s="164"/>
    </row>
    <row r="333" spans="1:21" ht="15">
      <c r="A333" s="138" t="s">
        <v>1307</v>
      </c>
      <c r="B333" s="96" t="s">
        <v>182</v>
      </c>
      <c r="E333" s="141">
        <v>108.99999999999955</v>
      </c>
      <c r="F333" s="10" t="s">
        <v>288</v>
      </c>
      <c r="G333" s="10" t="s">
        <v>288</v>
      </c>
      <c r="H333" s="164" t="s">
        <v>288</v>
      </c>
      <c r="I333" s="164" t="s">
        <v>288</v>
      </c>
      <c r="K333" s="100">
        <f t="shared" si="9"/>
        <v>108.99999999999955</v>
      </c>
      <c r="M333" t="s">
        <v>307</v>
      </c>
      <c r="O333" s="3"/>
      <c r="P333" s="11"/>
      <c r="Q333" s="224"/>
      <c r="R333" s="224"/>
      <c r="S333" s="224"/>
      <c r="T333" s="225"/>
    </row>
    <row r="334" spans="1:21" ht="15">
      <c r="A334" s="138" t="s">
        <v>1308</v>
      </c>
      <c r="B334" s="406" t="s">
        <v>2548</v>
      </c>
      <c r="C334" s="3"/>
      <c r="D334" s="3"/>
      <c r="E334" s="164" t="s">
        <v>288</v>
      </c>
      <c r="F334" s="164" t="s">
        <v>288</v>
      </c>
      <c r="G334" s="164" t="s">
        <v>288</v>
      </c>
      <c r="H334" s="164" t="s">
        <v>288</v>
      </c>
      <c r="I334" s="164">
        <v>105.19999999999959</v>
      </c>
      <c r="K334" s="100">
        <f t="shared" si="9"/>
        <v>105.19999999999959</v>
      </c>
      <c r="P334" s="28"/>
      <c r="Q334" s="404"/>
      <c r="R334" s="224"/>
      <c r="S334" s="224"/>
      <c r="T334" s="225"/>
    </row>
    <row r="335" spans="1:21" ht="15">
      <c r="A335" s="138" t="s">
        <v>1309</v>
      </c>
      <c r="B335" s="406" t="s">
        <v>2567</v>
      </c>
      <c r="C335" s="3"/>
      <c r="D335" s="3"/>
      <c r="E335" s="164" t="s">
        <v>288</v>
      </c>
      <c r="F335" s="164" t="s">
        <v>288</v>
      </c>
      <c r="G335" s="164" t="s">
        <v>288</v>
      </c>
      <c r="H335" s="164" t="s">
        <v>288</v>
      </c>
      <c r="I335" s="164">
        <v>104</v>
      </c>
      <c r="K335" s="100">
        <f t="shared" si="9"/>
        <v>104</v>
      </c>
      <c r="P335" s="28"/>
      <c r="S335" s="121"/>
      <c r="T335" s="11"/>
      <c r="U335" s="11"/>
    </row>
    <row r="336" spans="1:21" ht="15">
      <c r="A336" s="138" t="s">
        <v>1310</v>
      </c>
      <c r="B336" s="406" t="s">
        <v>2563</v>
      </c>
      <c r="C336" s="3"/>
      <c r="D336" s="3"/>
      <c r="E336" s="164" t="s">
        <v>288</v>
      </c>
      <c r="F336" s="164" t="s">
        <v>288</v>
      </c>
      <c r="G336" s="164" t="s">
        <v>288</v>
      </c>
      <c r="H336" s="164" t="s">
        <v>288</v>
      </c>
      <c r="I336" s="164">
        <v>97.500000000000227</v>
      </c>
      <c r="K336" s="100">
        <f t="shared" si="9"/>
        <v>97.500000000000227</v>
      </c>
      <c r="P336" s="28"/>
      <c r="Q336" s="224"/>
      <c r="R336" s="224"/>
      <c r="S336" s="224"/>
      <c r="T336" s="225"/>
    </row>
    <row r="337" spans="1:21" ht="15">
      <c r="A337" s="138" t="s">
        <v>1311</v>
      </c>
      <c r="B337" s="406" t="s">
        <v>2552</v>
      </c>
      <c r="C337" s="3"/>
      <c r="D337" s="3"/>
      <c r="E337" s="164" t="s">
        <v>288</v>
      </c>
      <c r="F337" s="164" t="s">
        <v>288</v>
      </c>
      <c r="G337" s="164" t="s">
        <v>288</v>
      </c>
      <c r="H337" s="164" t="s">
        <v>288</v>
      </c>
      <c r="I337" s="164">
        <v>77.700000000000273</v>
      </c>
      <c r="K337" s="100">
        <f t="shared" si="9"/>
        <v>77.700000000000273</v>
      </c>
      <c r="P337" s="28"/>
      <c r="S337" s="121"/>
      <c r="T337" s="11"/>
      <c r="U337" s="11"/>
    </row>
    <row r="338" spans="1:21" ht="15">
      <c r="A338" s="138" t="s">
        <v>1312</v>
      </c>
      <c r="B338" s="406" t="s">
        <v>2562</v>
      </c>
      <c r="C338" s="3"/>
      <c r="D338" s="3"/>
      <c r="E338" s="164" t="s">
        <v>288</v>
      </c>
      <c r="F338" s="164" t="s">
        <v>288</v>
      </c>
      <c r="G338" s="164" t="s">
        <v>288</v>
      </c>
      <c r="H338" s="164" t="s">
        <v>288</v>
      </c>
      <c r="I338" s="164">
        <v>74.100000000000364</v>
      </c>
      <c r="K338" s="100">
        <f t="shared" si="9"/>
        <v>74.100000000000364</v>
      </c>
      <c r="P338" s="28"/>
      <c r="Q338" s="223"/>
      <c r="R338" s="224"/>
      <c r="S338" s="224"/>
      <c r="T338" s="225"/>
      <c r="U338" s="164"/>
    </row>
    <row r="339" spans="1:21" ht="15">
      <c r="A339" s="138" t="s">
        <v>1313</v>
      </c>
      <c r="B339" s="406" t="s">
        <v>2551</v>
      </c>
      <c r="C339" s="3"/>
      <c r="D339" s="3"/>
      <c r="E339" s="164" t="s">
        <v>288</v>
      </c>
      <c r="F339" s="164" t="s">
        <v>288</v>
      </c>
      <c r="G339" s="164" t="s">
        <v>288</v>
      </c>
      <c r="H339" s="164" t="s">
        <v>288</v>
      </c>
      <c r="I339" s="97" t="s">
        <v>289</v>
      </c>
      <c r="K339" s="100">
        <f t="shared" si="9"/>
        <v>0</v>
      </c>
      <c r="P339" s="28"/>
      <c r="Q339" s="223"/>
      <c r="R339" s="224"/>
      <c r="S339" s="224"/>
      <c r="T339" s="225"/>
    </row>
    <row r="340" spans="1:21" ht="15">
      <c r="A340" s="138"/>
      <c r="B340" s="96"/>
      <c r="E340" s="10"/>
      <c r="F340" s="10"/>
      <c r="G340" s="10"/>
      <c r="H340" s="322"/>
      <c r="K340" s="100"/>
      <c r="P340" s="28"/>
      <c r="S340" s="121"/>
      <c r="T340" s="11"/>
      <c r="U340" s="11"/>
    </row>
    <row r="341" spans="1:21" ht="15">
      <c r="A341" s="44"/>
      <c r="B341" s="96"/>
      <c r="E341" s="10"/>
      <c r="K341" s="102"/>
      <c r="P341" s="28"/>
    </row>
    <row r="342" spans="1:21" ht="15">
      <c r="A342" s="44"/>
      <c r="B342" s="96"/>
      <c r="E342" s="10"/>
      <c r="K342" s="102"/>
      <c r="P342" s="28"/>
    </row>
    <row r="343" spans="1:21" ht="25.5">
      <c r="A343" s="39" t="s">
        <v>193</v>
      </c>
      <c r="K343" s="102"/>
      <c r="P343" s="28"/>
    </row>
    <row r="344" spans="1:21" ht="14.25">
      <c r="K344" s="102"/>
      <c r="P344" s="28"/>
      <c r="Q344" s="404"/>
      <c r="R344" s="224"/>
      <c r="S344" s="224"/>
      <c r="T344" s="225"/>
    </row>
    <row r="345" spans="1:21" ht="15">
      <c r="A345" s="60"/>
      <c r="B345" s="60"/>
      <c r="C345" s="60"/>
      <c r="D345" s="60"/>
      <c r="E345" s="94">
        <v>2016</v>
      </c>
      <c r="F345" s="94">
        <v>2017</v>
      </c>
      <c r="G345" s="94">
        <v>2018</v>
      </c>
      <c r="H345" s="189">
        <v>2019</v>
      </c>
      <c r="I345" s="189">
        <v>2020</v>
      </c>
      <c r="K345" s="103" t="s">
        <v>40</v>
      </c>
      <c r="P345" s="28"/>
      <c r="Q345" s="223"/>
      <c r="R345" s="224"/>
      <c r="S345" s="224"/>
      <c r="T345" s="225"/>
    </row>
    <row r="346" spans="1:21" ht="15">
      <c r="A346" s="44" t="s">
        <v>0</v>
      </c>
      <c r="B346" s="96" t="s">
        <v>23</v>
      </c>
      <c r="E346" s="95">
        <v>166.30000000000041</v>
      </c>
      <c r="F346" s="141">
        <v>268.59999999999968</v>
      </c>
      <c r="G346" s="10">
        <v>256.90000000000032</v>
      </c>
      <c r="H346" s="164">
        <v>336.29999999999973</v>
      </c>
      <c r="I346" s="190">
        <v>426.89999999999964</v>
      </c>
      <c r="K346" s="100">
        <f t="shared" ref="K346:K377" si="10">SUM(E346:I346)</f>
        <v>1454.9999999999998</v>
      </c>
      <c r="M346" t="s">
        <v>1763</v>
      </c>
      <c r="O346" s="3"/>
      <c r="P346" s="11"/>
      <c r="Q346" s="224"/>
      <c r="R346" s="224"/>
      <c r="S346" s="224"/>
      <c r="T346" s="225"/>
    </row>
    <row r="347" spans="1:21" ht="15">
      <c r="A347" s="44" t="s">
        <v>2</v>
      </c>
      <c r="B347" s="96" t="s">
        <v>17</v>
      </c>
      <c r="E347" s="141">
        <v>148.5</v>
      </c>
      <c r="F347" s="141">
        <v>307.89999999999986</v>
      </c>
      <c r="G347" s="141">
        <v>348.20000000000073</v>
      </c>
      <c r="H347" s="164">
        <v>128.69999999999982</v>
      </c>
      <c r="I347" s="113">
        <v>508.19999999999982</v>
      </c>
      <c r="K347" s="100">
        <f t="shared" si="10"/>
        <v>1441.5000000000002</v>
      </c>
      <c r="M347" t="s">
        <v>2837</v>
      </c>
      <c r="O347" s="3"/>
      <c r="P347" s="479" t="s">
        <v>3020</v>
      </c>
      <c r="Q347" s="404"/>
      <c r="R347" s="224"/>
      <c r="S347" s="224"/>
      <c r="T347" s="225"/>
    </row>
    <row r="348" spans="1:21" ht="15">
      <c r="A348" s="44" t="s">
        <v>3</v>
      </c>
      <c r="B348" s="96" t="s">
        <v>21</v>
      </c>
      <c r="E348" s="10">
        <v>131.99999999999977</v>
      </c>
      <c r="F348" s="53">
        <v>379.29999999999995</v>
      </c>
      <c r="G348" s="141">
        <v>361.50000000000136</v>
      </c>
      <c r="H348" s="164">
        <v>171.50000000000045</v>
      </c>
      <c r="I348" s="164">
        <v>245.39999999999964</v>
      </c>
      <c r="K348" s="100">
        <f t="shared" si="10"/>
        <v>1289.7000000000012</v>
      </c>
      <c r="M348" t="s">
        <v>309</v>
      </c>
      <c r="O348" s="3"/>
      <c r="P348" s="11"/>
      <c r="Q348" s="224"/>
      <c r="R348" s="224"/>
      <c r="S348" s="224"/>
      <c r="T348" s="225"/>
    </row>
    <row r="349" spans="1:21" ht="15">
      <c r="A349" s="44" t="s">
        <v>5</v>
      </c>
      <c r="B349" s="96" t="s">
        <v>27</v>
      </c>
      <c r="E349" s="55">
        <v>176.70000000000005</v>
      </c>
      <c r="F349" s="141">
        <v>366.90000000000009</v>
      </c>
      <c r="G349" s="10">
        <v>286</v>
      </c>
      <c r="H349" s="164">
        <v>136.70000000000005</v>
      </c>
      <c r="I349" s="164">
        <v>298.79999999999927</v>
      </c>
      <c r="K349" s="100">
        <f t="shared" si="10"/>
        <v>1265.0999999999995</v>
      </c>
      <c r="M349" t="s">
        <v>305</v>
      </c>
      <c r="O349" s="3"/>
      <c r="P349" s="433" t="s">
        <v>3021</v>
      </c>
      <c r="Q349" s="411"/>
      <c r="R349" s="224"/>
      <c r="S349" s="224"/>
      <c r="T349" s="225"/>
    </row>
    <row r="350" spans="1:21" ht="15">
      <c r="A350" s="44" t="s">
        <v>7</v>
      </c>
      <c r="B350" s="96" t="s">
        <v>39</v>
      </c>
      <c r="E350" s="52">
        <v>169.10000000000014</v>
      </c>
      <c r="F350" s="10">
        <v>145.59999999999991</v>
      </c>
      <c r="G350" s="53">
        <v>396.89999999999964</v>
      </c>
      <c r="H350" s="190">
        <v>370.00000000000045</v>
      </c>
      <c r="I350" s="164">
        <v>104</v>
      </c>
      <c r="K350" s="100">
        <f t="shared" si="10"/>
        <v>1185.6000000000001</v>
      </c>
      <c r="M350" t="s">
        <v>1185</v>
      </c>
      <c r="O350" s="3"/>
      <c r="P350" s="139"/>
      <c r="Q350" s="411"/>
      <c r="R350" s="224"/>
      <c r="S350" s="224"/>
      <c r="T350" s="225"/>
    </row>
    <row r="351" spans="1:21" ht="15">
      <c r="A351" s="44" t="s">
        <v>8</v>
      </c>
      <c r="B351" s="96" t="s">
        <v>11</v>
      </c>
      <c r="E351" s="141">
        <v>160.50000000000068</v>
      </c>
      <c r="F351" s="10">
        <v>234.09999999999968</v>
      </c>
      <c r="G351" s="141">
        <v>365.80000000000018</v>
      </c>
      <c r="H351" s="164">
        <v>250.49999999999955</v>
      </c>
      <c r="I351" s="164">
        <v>168.19999999999891</v>
      </c>
      <c r="K351" s="100">
        <f t="shared" si="10"/>
        <v>1179.099999999999</v>
      </c>
      <c r="M351" t="s">
        <v>323</v>
      </c>
      <c r="O351" s="3"/>
      <c r="P351" s="11"/>
      <c r="Q351" s="224"/>
      <c r="R351" s="224"/>
      <c r="S351" s="224"/>
      <c r="T351" s="225"/>
    </row>
    <row r="352" spans="1:21" ht="15">
      <c r="A352" s="44" t="s">
        <v>10</v>
      </c>
      <c r="B352" s="96" t="s">
        <v>31</v>
      </c>
      <c r="E352" s="141">
        <v>137</v>
      </c>
      <c r="F352" s="10">
        <v>190.99999999999955</v>
      </c>
      <c r="G352" s="52">
        <v>452.50000000000091</v>
      </c>
      <c r="H352" s="164">
        <v>334.09999999999991</v>
      </c>
      <c r="I352" s="164">
        <v>43.499999999999545</v>
      </c>
      <c r="K352" s="100">
        <f t="shared" si="10"/>
        <v>1158.0999999999999</v>
      </c>
      <c r="M352" t="s">
        <v>316</v>
      </c>
      <c r="O352" s="3"/>
      <c r="P352" s="11"/>
      <c r="Q352" s="223"/>
      <c r="R352" s="224"/>
      <c r="S352" s="224"/>
      <c r="T352" s="225"/>
    </row>
    <row r="353" spans="1:20" ht="15">
      <c r="A353" s="44" t="s">
        <v>12</v>
      </c>
      <c r="B353" s="96" t="s">
        <v>6</v>
      </c>
      <c r="E353" s="141">
        <v>143.25000000000023</v>
      </c>
      <c r="F353" s="141">
        <v>246.99999999999977</v>
      </c>
      <c r="G353" s="141">
        <v>324.90000000000055</v>
      </c>
      <c r="H353" s="164">
        <v>199.19999999999982</v>
      </c>
      <c r="I353" s="164">
        <v>224.69999999999982</v>
      </c>
      <c r="K353" s="100">
        <f t="shared" si="10"/>
        <v>1139.0500000000002</v>
      </c>
      <c r="M353" t="s">
        <v>324</v>
      </c>
      <c r="O353" s="3"/>
      <c r="P353" s="11"/>
      <c r="Q353" s="404"/>
      <c r="R353" s="224"/>
      <c r="S353" s="224"/>
      <c r="T353" s="225"/>
    </row>
    <row r="354" spans="1:20" ht="15">
      <c r="A354" s="44" t="s">
        <v>14</v>
      </c>
      <c r="B354" s="96" t="s">
        <v>25</v>
      </c>
      <c r="E354" s="10">
        <v>80.399999999999636</v>
      </c>
      <c r="F354" s="141">
        <v>338.40000000000009</v>
      </c>
      <c r="G354" s="10">
        <v>307.09999999999991</v>
      </c>
      <c r="H354" s="164">
        <v>171.30000000000018</v>
      </c>
      <c r="I354" s="164">
        <v>230.80000000000109</v>
      </c>
      <c r="K354" s="100">
        <f t="shared" si="10"/>
        <v>1128.0000000000009</v>
      </c>
      <c r="M354" t="s">
        <v>294</v>
      </c>
      <c r="O354" s="3"/>
      <c r="P354" s="11"/>
      <c r="Q354" s="224"/>
      <c r="R354" s="224"/>
      <c r="S354" s="224"/>
      <c r="T354" s="225"/>
    </row>
    <row r="355" spans="1:20" ht="15">
      <c r="A355" s="44" t="s">
        <v>16</v>
      </c>
      <c r="B355" s="96" t="s">
        <v>143</v>
      </c>
      <c r="E355" s="10" t="s">
        <v>288</v>
      </c>
      <c r="F355" s="10">
        <v>229.50000000000045</v>
      </c>
      <c r="G355" s="55">
        <v>486.79999999999973</v>
      </c>
      <c r="H355" s="164">
        <v>203.90000000000009</v>
      </c>
      <c r="I355" s="164">
        <v>191.59999999999991</v>
      </c>
      <c r="K355" s="100">
        <f t="shared" si="10"/>
        <v>1111.8000000000002</v>
      </c>
      <c r="M355" t="s">
        <v>291</v>
      </c>
      <c r="O355" s="3"/>
      <c r="P355" s="433" t="s">
        <v>3021</v>
      </c>
      <c r="Q355" s="224"/>
      <c r="R355" s="224"/>
      <c r="S355" s="224"/>
      <c r="T355" s="225"/>
    </row>
    <row r="356" spans="1:20" ht="15">
      <c r="A356" s="44" t="s">
        <v>18</v>
      </c>
      <c r="B356" s="96" t="s">
        <v>13</v>
      </c>
      <c r="E356" s="10">
        <v>123.75</v>
      </c>
      <c r="F356" s="141">
        <v>320.59999999999991</v>
      </c>
      <c r="G356" s="10">
        <v>126.80000000000018</v>
      </c>
      <c r="H356" s="164">
        <v>308.80000000000064</v>
      </c>
      <c r="I356" s="164">
        <v>57.699999999999363</v>
      </c>
      <c r="K356" s="100">
        <f t="shared" si="10"/>
        <v>937.65000000000009</v>
      </c>
      <c r="M356" t="s">
        <v>307</v>
      </c>
      <c r="O356" s="3"/>
      <c r="P356" s="11"/>
      <c r="Q356" s="223"/>
      <c r="R356" s="224"/>
      <c r="S356" s="224"/>
      <c r="T356" s="225"/>
    </row>
    <row r="357" spans="1:20" ht="15">
      <c r="A357" s="44" t="s">
        <v>20</v>
      </c>
      <c r="B357" s="96" t="s">
        <v>33</v>
      </c>
      <c r="E357" s="141">
        <v>165.79999999999973</v>
      </c>
      <c r="F357" s="10">
        <v>97.500000000000227</v>
      </c>
      <c r="G357" s="10">
        <v>211.29999999999973</v>
      </c>
      <c r="H357" s="164">
        <v>256.79999999999995</v>
      </c>
      <c r="I357" s="164">
        <v>204</v>
      </c>
      <c r="K357" s="100">
        <f t="shared" si="10"/>
        <v>935.39999999999964</v>
      </c>
      <c r="M357" t="s">
        <v>293</v>
      </c>
      <c r="O357" s="3"/>
      <c r="P357" s="11"/>
      <c r="Q357" s="223"/>
      <c r="R357" s="224"/>
      <c r="S357" s="224"/>
      <c r="T357" s="225"/>
    </row>
    <row r="358" spans="1:20" ht="15">
      <c r="A358" s="44" t="s">
        <v>22</v>
      </c>
      <c r="B358" s="96" t="s">
        <v>145</v>
      </c>
      <c r="E358" s="10" t="s">
        <v>288</v>
      </c>
      <c r="F358" s="10">
        <v>237.5</v>
      </c>
      <c r="G358" s="10">
        <v>152.25</v>
      </c>
      <c r="H358" s="164">
        <v>165.10000000000082</v>
      </c>
      <c r="I358" s="190">
        <v>378.60000000000036</v>
      </c>
      <c r="K358" s="100">
        <f t="shared" si="10"/>
        <v>933.45000000000118</v>
      </c>
      <c r="M358" t="s">
        <v>302</v>
      </c>
      <c r="O358" s="3"/>
      <c r="P358" s="11"/>
      <c r="Q358" s="224"/>
      <c r="R358" s="224"/>
      <c r="S358" s="224"/>
      <c r="T358" s="225"/>
    </row>
    <row r="359" spans="1:20" ht="15">
      <c r="A359" s="44" t="s">
        <v>24</v>
      </c>
      <c r="B359" s="96" t="s">
        <v>144</v>
      </c>
      <c r="E359" s="10" t="s">
        <v>288</v>
      </c>
      <c r="F359" s="141">
        <v>253.00000000000091</v>
      </c>
      <c r="G359" s="10">
        <v>116.29999999999973</v>
      </c>
      <c r="H359" s="164">
        <v>124.79999999999995</v>
      </c>
      <c r="I359" s="190">
        <v>412.89999999999918</v>
      </c>
      <c r="K359" s="100">
        <f t="shared" si="10"/>
        <v>906.99999999999977</v>
      </c>
      <c r="M359" t="s">
        <v>355</v>
      </c>
      <c r="O359" s="3"/>
      <c r="P359" s="11"/>
      <c r="Q359" s="223"/>
      <c r="R359" s="224"/>
      <c r="S359" s="224"/>
      <c r="T359" s="225"/>
    </row>
    <row r="360" spans="1:20" ht="15">
      <c r="A360" s="44" t="s">
        <v>26</v>
      </c>
      <c r="B360" s="138" t="s">
        <v>989</v>
      </c>
      <c r="E360" s="10" t="s">
        <v>288</v>
      </c>
      <c r="F360" s="10" t="s">
        <v>288</v>
      </c>
      <c r="G360" s="10" t="s">
        <v>288</v>
      </c>
      <c r="H360" s="191">
        <v>453.90000000000009</v>
      </c>
      <c r="I360" s="191">
        <v>430.19999999999936</v>
      </c>
      <c r="K360" s="100">
        <f t="shared" si="10"/>
        <v>884.09999999999945</v>
      </c>
      <c r="M360" t="s">
        <v>371</v>
      </c>
      <c r="O360" s="3"/>
      <c r="P360" s="139"/>
      <c r="Q360" s="224"/>
      <c r="R360" s="224"/>
      <c r="S360" s="224"/>
      <c r="T360" s="225"/>
    </row>
    <row r="361" spans="1:20" ht="15">
      <c r="A361" s="44" t="s">
        <v>28</v>
      </c>
      <c r="B361" s="96" t="s">
        <v>1</v>
      </c>
      <c r="E361" s="10">
        <v>97</v>
      </c>
      <c r="F361" s="10">
        <v>211.70000000000027</v>
      </c>
      <c r="G361" s="10">
        <v>163.70000000000027</v>
      </c>
      <c r="H361" s="164">
        <v>108.89999999999941</v>
      </c>
      <c r="I361" s="164">
        <v>282.50000000000045</v>
      </c>
      <c r="K361" s="100">
        <f t="shared" si="10"/>
        <v>863.80000000000041</v>
      </c>
      <c r="O361" s="3"/>
      <c r="P361" s="11"/>
      <c r="Q361" s="224"/>
      <c r="R361" s="224"/>
      <c r="S361" s="224"/>
      <c r="T361" s="225"/>
    </row>
    <row r="362" spans="1:20" ht="15">
      <c r="A362" s="44" t="s">
        <v>30</v>
      </c>
      <c r="B362" s="96" t="s">
        <v>158</v>
      </c>
      <c r="E362" s="10" t="s">
        <v>288</v>
      </c>
      <c r="F362" s="10" t="s">
        <v>288</v>
      </c>
      <c r="G362" s="10">
        <v>221.20000000000005</v>
      </c>
      <c r="H362" s="164">
        <v>321.50000000000091</v>
      </c>
      <c r="I362" s="164">
        <v>305.09999999999991</v>
      </c>
      <c r="K362" s="100">
        <f t="shared" si="10"/>
        <v>847.80000000000086</v>
      </c>
      <c r="O362" s="3"/>
      <c r="P362" s="11"/>
      <c r="Q362" s="404"/>
      <c r="R362" s="224"/>
      <c r="S362" s="224"/>
      <c r="T362" s="225"/>
    </row>
    <row r="363" spans="1:20" ht="15">
      <c r="A363" s="44" t="s">
        <v>32</v>
      </c>
      <c r="B363" s="96" t="s">
        <v>4</v>
      </c>
      <c r="E363" s="10">
        <v>51.5</v>
      </c>
      <c r="F363" s="10">
        <v>33.399999999999864</v>
      </c>
      <c r="G363" s="10">
        <v>217.74999999999977</v>
      </c>
      <c r="H363" s="164">
        <v>188.00000000000023</v>
      </c>
      <c r="I363" s="190">
        <v>346.49999999999955</v>
      </c>
      <c r="K363" s="100">
        <f t="shared" si="10"/>
        <v>837.14999999999941</v>
      </c>
      <c r="M363" t="s">
        <v>303</v>
      </c>
      <c r="O363" s="3"/>
      <c r="P363" s="11"/>
      <c r="Q363" s="224"/>
      <c r="R363" s="224"/>
      <c r="S363" s="224"/>
      <c r="T363" s="225"/>
    </row>
    <row r="364" spans="1:20" ht="15">
      <c r="A364" s="44" t="s">
        <v>34</v>
      </c>
      <c r="B364" s="96" t="s">
        <v>15</v>
      </c>
      <c r="E364" s="141">
        <v>155.39999999999964</v>
      </c>
      <c r="F364" s="52">
        <v>394.10000000000059</v>
      </c>
      <c r="G364" s="10">
        <v>166.99999999999977</v>
      </c>
      <c r="H364" s="164">
        <v>90.999999999999773</v>
      </c>
      <c r="I364" s="164">
        <v>29.400000000000546</v>
      </c>
      <c r="K364" s="100">
        <f t="shared" si="10"/>
        <v>836.90000000000032</v>
      </c>
      <c r="M364" t="s">
        <v>322</v>
      </c>
      <c r="O364" s="3"/>
      <c r="P364" s="11"/>
      <c r="Q364" s="224"/>
      <c r="R364" s="224"/>
      <c r="S364" s="224"/>
      <c r="T364" s="225"/>
    </row>
    <row r="365" spans="1:20" ht="15">
      <c r="A365" s="44" t="s">
        <v>36</v>
      </c>
      <c r="B365" s="96" t="s">
        <v>19</v>
      </c>
      <c r="E365" s="141">
        <v>156.29999999999973</v>
      </c>
      <c r="F365" s="10">
        <v>100.50000000000023</v>
      </c>
      <c r="G365" s="10">
        <v>163.80000000000041</v>
      </c>
      <c r="H365" s="164">
        <v>275.49999999999909</v>
      </c>
      <c r="I365" s="164">
        <v>97.700000000000273</v>
      </c>
      <c r="K365" s="100">
        <f t="shared" si="10"/>
        <v>793.79999999999973</v>
      </c>
      <c r="M365" t="s">
        <v>307</v>
      </c>
      <c r="O365" s="3"/>
      <c r="P365" s="11"/>
      <c r="Q365" s="224"/>
      <c r="R365" s="224"/>
      <c r="S365" s="224"/>
      <c r="T365" s="225"/>
    </row>
    <row r="366" spans="1:20" ht="15">
      <c r="A366" s="44" t="s">
        <v>38</v>
      </c>
      <c r="B366" s="96" t="s">
        <v>160</v>
      </c>
      <c r="E366" s="10" t="s">
        <v>288</v>
      </c>
      <c r="F366" s="10" t="s">
        <v>288</v>
      </c>
      <c r="G366" s="141">
        <v>307.60000000000059</v>
      </c>
      <c r="H366" s="164">
        <v>266.19999999999982</v>
      </c>
      <c r="I366" s="164">
        <v>211.20000000000027</v>
      </c>
      <c r="K366" s="100">
        <f t="shared" si="10"/>
        <v>785.00000000000068</v>
      </c>
      <c r="M366" t="s">
        <v>303</v>
      </c>
      <c r="O366" s="3"/>
      <c r="P366" s="11"/>
      <c r="Q366" s="404"/>
      <c r="R366" s="224"/>
      <c r="S366" s="224"/>
      <c r="T366" s="225"/>
    </row>
    <row r="367" spans="1:20" ht="15">
      <c r="A367" s="44" t="s">
        <v>146</v>
      </c>
      <c r="B367" s="96" t="s">
        <v>9</v>
      </c>
      <c r="E367" s="10">
        <v>53.799999999999955</v>
      </c>
      <c r="F367" s="10">
        <v>60.800000000000182</v>
      </c>
      <c r="G367" s="141">
        <v>395.40000000000009</v>
      </c>
      <c r="H367" s="164">
        <v>183.89999999999964</v>
      </c>
      <c r="I367" s="164">
        <v>85</v>
      </c>
      <c r="K367" s="100">
        <f t="shared" si="10"/>
        <v>778.89999999999986</v>
      </c>
      <c r="M367" t="s">
        <v>293</v>
      </c>
      <c r="O367" s="3"/>
      <c r="P367" s="11"/>
      <c r="Q367" s="224"/>
      <c r="R367" s="224"/>
      <c r="S367" s="224"/>
      <c r="T367" s="225"/>
    </row>
    <row r="368" spans="1:20" ht="15">
      <c r="A368" s="44" t="s">
        <v>147</v>
      </c>
      <c r="B368" s="96" t="s">
        <v>1053</v>
      </c>
      <c r="E368" s="10" t="s">
        <v>288</v>
      </c>
      <c r="F368" s="10" t="s">
        <v>288</v>
      </c>
      <c r="G368" s="10" t="s">
        <v>288</v>
      </c>
      <c r="H368" s="113">
        <v>473.5</v>
      </c>
      <c r="I368" s="164">
        <v>295.29999999999973</v>
      </c>
      <c r="K368" s="100">
        <f t="shared" si="10"/>
        <v>768.79999999999973</v>
      </c>
      <c r="M368" t="s">
        <v>291</v>
      </c>
      <c r="O368" s="3"/>
      <c r="P368" s="433" t="s">
        <v>3021</v>
      </c>
      <c r="Q368" s="404"/>
      <c r="R368" s="224"/>
      <c r="S368" s="224"/>
      <c r="T368" s="225"/>
    </row>
    <row r="369" spans="1:20" ht="15">
      <c r="A369" s="44" t="s">
        <v>148</v>
      </c>
      <c r="B369" s="96" t="s">
        <v>1026</v>
      </c>
      <c r="E369" s="10" t="s">
        <v>288</v>
      </c>
      <c r="F369" s="10" t="s">
        <v>288</v>
      </c>
      <c r="G369" s="10" t="s">
        <v>288</v>
      </c>
      <c r="H369" s="192">
        <v>459.60000000000036</v>
      </c>
      <c r="I369" s="164">
        <v>279.29999999999973</v>
      </c>
      <c r="K369" s="100">
        <f t="shared" si="10"/>
        <v>738.90000000000009</v>
      </c>
      <c r="M369" t="s">
        <v>310</v>
      </c>
      <c r="O369" s="3"/>
      <c r="P369" s="11"/>
      <c r="Q369" s="223"/>
      <c r="R369" s="224"/>
      <c r="S369" s="224"/>
      <c r="T369" s="225"/>
    </row>
    <row r="370" spans="1:20" ht="15">
      <c r="A370" s="44" t="s">
        <v>152</v>
      </c>
      <c r="B370" s="96" t="s">
        <v>1028</v>
      </c>
      <c r="E370" s="10" t="s">
        <v>288</v>
      </c>
      <c r="F370" s="10" t="s">
        <v>288</v>
      </c>
      <c r="G370" s="10" t="s">
        <v>288</v>
      </c>
      <c r="H370" s="190">
        <v>392.10000000000014</v>
      </c>
      <c r="I370" s="164">
        <v>313.60000000000036</v>
      </c>
      <c r="K370" s="100">
        <f t="shared" si="10"/>
        <v>705.7000000000005</v>
      </c>
      <c r="M370" t="s">
        <v>294</v>
      </c>
      <c r="O370" s="3"/>
      <c r="P370" s="11"/>
      <c r="Q370" s="411"/>
      <c r="R370" s="224"/>
      <c r="S370" s="224"/>
      <c r="T370" s="225"/>
    </row>
    <row r="371" spans="1:20" ht="15">
      <c r="A371" s="44" t="s">
        <v>159</v>
      </c>
      <c r="B371" s="96" t="s">
        <v>37</v>
      </c>
      <c r="E371" s="10">
        <v>46.599999999999909</v>
      </c>
      <c r="F371" s="10">
        <v>217.50000000000045</v>
      </c>
      <c r="G371" s="10">
        <v>112.90000000000009</v>
      </c>
      <c r="H371" s="164">
        <v>209.49999999999932</v>
      </c>
      <c r="I371" s="164">
        <v>114.30000000000064</v>
      </c>
      <c r="K371" s="100">
        <f t="shared" si="10"/>
        <v>700.80000000000041</v>
      </c>
      <c r="O371" s="3"/>
      <c r="P371" s="11"/>
      <c r="Q371" s="224"/>
      <c r="R371" s="224"/>
      <c r="S371" s="224"/>
      <c r="T371" s="225"/>
    </row>
    <row r="372" spans="1:20" ht="15">
      <c r="A372" s="44" t="s">
        <v>161</v>
      </c>
      <c r="B372" s="96" t="s">
        <v>35</v>
      </c>
      <c r="E372" s="10">
        <v>7.0999999999999091</v>
      </c>
      <c r="F372" s="10">
        <v>143</v>
      </c>
      <c r="G372" s="10">
        <v>209.10000000000014</v>
      </c>
      <c r="H372" s="164">
        <v>37.800000000000182</v>
      </c>
      <c r="I372" s="164">
        <v>264.09999999999991</v>
      </c>
      <c r="K372" s="100">
        <f t="shared" si="10"/>
        <v>661.10000000000014</v>
      </c>
      <c r="O372" s="3"/>
      <c r="P372" s="11"/>
      <c r="Q372" s="223"/>
      <c r="R372" s="224"/>
      <c r="S372" s="224"/>
      <c r="T372" s="225"/>
    </row>
    <row r="373" spans="1:20" ht="15">
      <c r="A373" s="44" t="s">
        <v>162</v>
      </c>
      <c r="B373" s="96" t="s">
        <v>1019</v>
      </c>
      <c r="E373" s="10" t="s">
        <v>288</v>
      </c>
      <c r="F373" s="10" t="s">
        <v>288</v>
      </c>
      <c r="G373" s="10" t="s">
        <v>288</v>
      </c>
      <c r="H373" s="164">
        <v>316.69999999999982</v>
      </c>
      <c r="I373" s="164">
        <v>331.40000000000055</v>
      </c>
      <c r="K373" s="100">
        <f t="shared" si="10"/>
        <v>648.10000000000036</v>
      </c>
      <c r="P373" s="28"/>
      <c r="Q373" s="404"/>
      <c r="R373" s="224"/>
      <c r="S373" s="224"/>
      <c r="T373" s="225"/>
    </row>
    <row r="374" spans="1:20" ht="15">
      <c r="A374" s="44" t="s">
        <v>163</v>
      </c>
      <c r="B374" s="96" t="s">
        <v>1047</v>
      </c>
      <c r="E374" s="10" t="s">
        <v>288</v>
      </c>
      <c r="F374" s="10" t="s">
        <v>288</v>
      </c>
      <c r="G374" s="10" t="s">
        <v>288</v>
      </c>
      <c r="H374" s="190">
        <v>363.89999999999918</v>
      </c>
      <c r="I374" s="164">
        <v>283.39999999999918</v>
      </c>
      <c r="K374" s="100">
        <f t="shared" si="10"/>
        <v>647.29999999999836</v>
      </c>
      <c r="M374" t="s">
        <v>298</v>
      </c>
      <c r="P374" s="28"/>
      <c r="Q374" s="404"/>
      <c r="R374" s="224"/>
      <c r="S374" s="224"/>
      <c r="T374" s="225"/>
    </row>
    <row r="375" spans="1:20" ht="15">
      <c r="A375" s="44" t="s">
        <v>165</v>
      </c>
      <c r="B375" s="96" t="s">
        <v>1020</v>
      </c>
      <c r="E375" s="10" t="s">
        <v>288</v>
      </c>
      <c r="F375" s="10" t="s">
        <v>288</v>
      </c>
      <c r="G375" s="10" t="s">
        <v>288</v>
      </c>
      <c r="H375" s="164">
        <v>268.39999999999964</v>
      </c>
      <c r="I375" s="190">
        <v>371.10000000000082</v>
      </c>
      <c r="K375" s="100">
        <f t="shared" si="10"/>
        <v>639.50000000000045</v>
      </c>
      <c r="M375" t="s">
        <v>297</v>
      </c>
      <c r="P375" s="28"/>
      <c r="Q375" s="224"/>
      <c r="R375" s="224"/>
      <c r="S375" s="224"/>
      <c r="T375" s="225"/>
    </row>
    <row r="376" spans="1:20" ht="15">
      <c r="A376" s="44" t="s">
        <v>284</v>
      </c>
      <c r="B376" s="138" t="s">
        <v>983</v>
      </c>
      <c r="E376" s="10" t="s">
        <v>288</v>
      </c>
      <c r="F376" s="10" t="s">
        <v>288</v>
      </c>
      <c r="G376" s="10" t="s">
        <v>288</v>
      </c>
      <c r="H376" s="190">
        <v>386.5</v>
      </c>
      <c r="I376" s="164">
        <v>245.09999999999945</v>
      </c>
      <c r="K376" s="100">
        <f t="shared" si="10"/>
        <v>631.59999999999945</v>
      </c>
      <c r="M376" t="s">
        <v>307</v>
      </c>
      <c r="P376" s="28"/>
      <c r="Q376" s="224"/>
      <c r="R376" s="224"/>
      <c r="S376" s="224"/>
      <c r="T376" s="225"/>
    </row>
    <row r="377" spans="1:20" ht="15">
      <c r="A377" s="44" t="s">
        <v>285</v>
      </c>
      <c r="B377" s="96" t="s">
        <v>164</v>
      </c>
      <c r="E377" s="10" t="s">
        <v>288</v>
      </c>
      <c r="F377" s="10" t="s">
        <v>288</v>
      </c>
      <c r="G377" s="10">
        <v>155.50000000000045</v>
      </c>
      <c r="H377" s="164">
        <v>308.49999999999909</v>
      </c>
      <c r="I377" s="164">
        <v>163.400000000001</v>
      </c>
      <c r="K377" s="100">
        <f t="shared" si="10"/>
        <v>627.40000000000055</v>
      </c>
      <c r="O377" s="3"/>
      <c r="P377" s="11"/>
      <c r="Q377" s="224"/>
      <c r="R377" s="224"/>
      <c r="S377" s="224"/>
      <c r="T377" s="225"/>
    </row>
    <row r="378" spans="1:20" ht="15">
      <c r="A378" s="138" t="s">
        <v>286</v>
      </c>
      <c r="B378" s="96" t="s">
        <v>1004</v>
      </c>
      <c r="E378" s="10" t="s">
        <v>288</v>
      </c>
      <c r="F378" s="10" t="s">
        <v>288</v>
      </c>
      <c r="G378" s="10" t="s">
        <v>288</v>
      </c>
      <c r="H378" s="164">
        <v>279.80000000000018</v>
      </c>
      <c r="I378" s="164">
        <v>300.69999999999891</v>
      </c>
      <c r="K378" s="100">
        <f t="shared" ref="K378:K409" si="11">SUM(E378:I378)</f>
        <v>580.49999999999909</v>
      </c>
      <c r="P378" s="28"/>
      <c r="Q378" s="224"/>
      <c r="R378" s="224"/>
      <c r="S378" s="224"/>
      <c r="T378" s="225"/>
    </row>
    <row r="379" spans="1:20" ht="15">
      <c r="A379" s="138" t="s">
        <v>287</v>
      </c>
      <c r="B379" s="96" t="s">
        <v>1045</v>
      </c>
      <c r="E379" s="10" t="s">
        <v>288</v>
      </c>
      <c r="F379" s="10" t="s">
        <v>288</v>
      </c>
      <c r="G379" s="10" t="s">
        <v>288</v>
      </c>
      <c r="H379" s="190">
        <v>377.49999999999932</v>
      </c>
      <c r="I379" s="164">
        <v>197.20000000000027</v>
      </c>
      <c r="K379" s="100">
        <f t="shared" si="11"/>
        <v>574.69999999999959</v>
      </c>
      <c r="M379" t="s">
        <v>302</v>
      </c>
      <c r="P379" s="28"/>
      <c r="Q379" s="224"/>
      <c r="R379" s="224"/>
      <c r="S379" s="224"/>
      <c r="T379" s="225"/>
    </row>
    <row r="380" spans="1:20" ht="15">
      <c r="A380" s="138" t="s">
        <v>990</v>
      </c>
      <c r="B380" s="96" t="s">
        <v>1039</v>
      </c>
      <c r="E380" s="10" t="s">
        <v>288</v>
      </c>
      <c r="F380" s="10" t="s">
        <v>288</v>
      </c>
      <c r="G380" s="10" t="s">
        <v>288</v>
      </c>
      <c r="H380" s="164">
        <v>148.10000000000036</v>
      </c>
      <c r="I380" s="190">
        <v>421.40000000000055</v>
      </c>
      <c r="K380" s="100">
        <f t="shared" si="11"/>
        <v>569.50000000000091</v>
      </c>
      <c r="M380" t="s">
        <v>294</v>
      </c>
      <c r="P380" s="28"/>
      <c r="Q380" s="224"/>
      <c r="R380" s="224"/>
      <c r="S380" s="224"/>
      <c r="T380" s="225"/>
    </row>
    <row r="381" spans="1:20" ht="15">
      <c r="A381" s="138" t="s">
        <v>991</v>
      </c>
      <c r="B381" s="96" t="s">
        <v>1010</v>
      </c>
      <c r="E381" s="10" t="s">
        <v>288</v>
      </c>
      <c r="F381" s="10" t="s">
        <v>288</v>
      </c>
      <c r="G381" s="10" t="s">
        <v>288</v>
      </c>
      <c r="H381" s="190">
        <v>354</v>
      </c>
      <c r="I381" s="164">
        <v>214.20000000000073</v>
      </c>
      <c r="K381" s="100">
        <f t="shared" si="11"/>
        <v>568.20000000000073</v>
      </c>
      <c r="M381" t="s">
        <v>303</v>
      </c>
      <c r="P381" s="28"/>
      <c r="Q381" s="404"/>
      <c r="R381" s="224"/>
      <c r="S381" s="224"/>
      <c r="T381" s="225"/>
    </row>
    <row r="382" spans="1:20" ht="15">
      <c r="A382" s="138" t="s">
        <v>992</v>
      </c>
      <c r="B382" s="96" t="s">
        <v>157</v>
      </c>
      <c r="E382" s="10" t="s">
        <v>288</v>
      </c>
      <c r="F382" s="10" t="s">
        <v>288</v>
      </c>
      <c r="G382" s="10">
        <v>299.80000000000018</v>
      </c>
      <c r="H382" s="164">
        <v>44</v>
      </c>
      <c r="I382" s="164">
        <v>221.80000000000064</v>
      </c>
      <c r="K382" s="100">
        <f t="shared" si="11"/>
        <v>565.60000000000082</v>
      </c>
      <c r="P382" s="28"/>
      <c r="Q382" s="223"/>
      <c r="R382" s="224"/>
      <c r="S382" s="224"/>
      <c r="T382" s="225"/>
    </row>
    <row r="383" spans="1:20" ht="15">
      <c r="A383" s="138" t="s">
        <v>994</v>
      </c>
      <c r="B383" s="96" t="s">
        <v>142</v>
      </c>
      <c r="E383" s="10" t="s">
        <v>288</v>
      </c>
      <c r="F383" s="10">
        <v>94.399999999999864</v>
      </c>
      <c r="G383" s="10">
        <v>178.5</v>
      </c>
      <c r="H383" s="164">
        <v>117.59999999999968</v>
      </c>
      <c r="I383" s="164">
        <v>149.29999999999973</v>
      </c>
      <c r="K383" s="100">
        <f t="shared" si="11"/>
        <v>539.79999999999927</v>
      </c>
      <c r="P383" s="28"/>
      <c r="Q383" s="223"/>
      <c r="R383" s="224"/>
      <c r="S383" s="224"/>
      <c r="T383" s="225"/>
    </row>
    <row r="384" spans="1:20" ht="15">
      <c r="A384" s="138" t="s">
        <v>1000</v>
      </c>
      <c r="B384" s="96" t="s">
        <v>1013</v>
      </c>
      <c r="E384" s="10" t="s">
        <v>288</v>
      </c>
      <c r="F384" s="10" t="s">
        <v>288</v>
      </c>
      <c r="G384" s="10" t="s">
        <v>288</v>
      </c>
      <c r="H384" s="164">
        <v>304.70000000000027</v>
      </c>
      <c r="I384" s="164">
        <v>218.89999999999918</v>
      </c>
      <c r="K384" s="100">
        <f t="shared" si="11"/>
        <v>523.59999999999945</v>
      </c>
      <c r="P384" s="28"/>
      <c r="Q384" s="224"/>
      <c r="R384" s="224"/>
      <c r="S384" s="224"/>
      <c r="T384" s="225"/>
    </row>
    <row r="385" spans="1:20" ht="15">
      <c r="A385" s="138" t="s">
        <v>1002</v>
      </c>
      <c r="B385" s="96" t="s">
        <v>993</v>
      </c>
      <c r="E385" s="10" t="s">
        <v>288</v>
      </c>
      <c r="F385" s="10" t="s">
        <v>288</v>
      </c>
      <c r="G385" s="10" t="s">
        <v>288</v>
      </c>
      <c r="H385" s="164">
        <v>353.10000000000059</v>
      </c>
      <c r="I385" s="164">
        <v>167.00000000000045</v>
      </c>
      <c r="K385" s="100">
        <f t="shared" si="11"/>
        <v>520.10000000000105</v>
      </c>
      <c r="P385" s="28"/>
      <c r="Q385" s="224"/>
      <c r="R385" s="224"/>
      <c r="S385" s="224"/>
      <c r="T385" s="225"/>
    </row>
    <row r="386" spans="1:20" ht="15">
      <c r="A386" s="138" t="s">
        <v>1005</v>
      </c>
      <c r="B386" s="96" t="s">
        <v>181</v>
      </c>
      <c r="E386" s="10">
        <v>110.24999999999977</v>
      </c>
      <c r="F386" s="55">
        <v>403.10000000000036</v>
      </c>
      <c r="G386" s="10" t="s">
        <v>288</v>
      </c>
      <c r="H386" s="164" t="s">
        <v>288</v>
      </c>
      <c r="I386" s="164" t="s">
        <v>288</v>
      </c>
      <c r="K386" s="100">
        <f t="shared" si="11"/>
        <v>513.35000000000014</v>
      </c>
      <c r="M386" t="s">
        <v>291</v>
      </c>
      <c r="O386" s="3"/>
      <c r="P386" s="433" t="s">
        <v>3021</v>
      </c>
      <c r="Q386" s="411"/>
      <c r="R386" s="224"/>
      <c r="S386" s="224"/>
      <c r="T386" s="225"/>
    </row>
    <row r="387" spans="1:20" ht="15">
      <c r="A387" s="138" t="s">
        <v>1006</v>
      </c>
      <c r="B387" s="96" t="s">
        <v>1036</v>
      </c>
      <c r="E387" s="10" t="s">
        <v>288</v>
      </c>
      <c r="F387" s="10" t="s">
        <v>288</v>
      </c>
      <c r="G387" s="10" t="s">
        <v>288</v>
      </c>
      <c r="H387" s="164">
        <v>300.69999999999936</v>
      </c>
      <c r="I387" s="164">
        <v>193.60000000000036</v>
      </c>
      <c r="K387" s="100">
        <f t="shared" si="11"/>
        <v>494.29999999999973</v>
      </c>
      <c r="P387" s="28"/>
      <c r="Q387" s="223"/>
      <c r="R387" s="224"/>
      <c r="S387" s="224"/>
      <c r="T387" s="225"/>
    </row>
    <row r="388" spans="1:20" ht="15">
      <c r="A388" s="138" t="s">
        <v>1009</v>
      </c>
      <c r="B388" s="96" t="s">
        <v>1035</v>
      </c>
      <c r="E388" s="10" t="s">
        <v>288</v>
      </c>
      <c r="F388" s="10" t="s">
        <v>288</v>
      </c>
      <c r="G388" s="10" t="s">
        <v>288</v>
      </c>
      <c r="H388" s="164">
        <v>195.09999999999945</v>
      </c>
      <c r="I388" s="164">
        <v>286.10000000000036</v>
      </c>
      <c r="K388" s="100">
        <f t="shared" si="11"/>
        <v>481.19999999999982</v>
      </c>
      <c r="P388" s="28"/>
      <c r="Q388" s="223"/>
      <c r="R388" s="224"/>
      <c r="S388" s="224"/>
      <c r="T388" s="225"/>
    </row>
    <row r="389" spans="1:20" ht="15">
      <c r="A389" s="138" t="s">
        <v>1011</v>
      </c>
      <c r="B389" s="96" t="s">
        <v>1003</v>
      </c>
      <c r="E389" s="10" t="s">
        <v>288</v>
      </c>
      <c r="F389" s="10" t="s">
        <v>288</v>
      </c>
      <c r="G389" s="10" t="s">
        <v>288</v>
      </c>
      <c r="H389" s="164">
        <v>132.00000000000045</v>
      </c>
      <c r="I389" s="164">
        <v>342.39999999999964</v>
      </c>
      <c r="K389" s="100">
        <f t="shared" si="11"/>
        <v>474.40000000000009</v>
      </c>
      <c r="P389" s="28"/>
      <c r="Q389" s="404"/>
      <c r="R389" s="224"/>
      <c r="S389" s="224"/>
      <c r="T389" s="225"/>
    </row>
    <row r="390" spans="1:20" ht="15">
      <c r="A390" s="138" t="s">
        <v>1017</v>
      </c>
      <c r="B390" s="96" t="s">
        <v>1040</v>
      </c>
      <c r="E390" s="10" t="s">
        <v>288</v>
      </c>
      <c r="F390" s="10" t="s">
        <v>288</v>
      </c>
      <c r="G390" s="10" t="s">
        <v>288</v>
      </c>
      <c r="H390" s="190">
        <v>403.40000000000055</v>
      </c>
      <c r="I390" s="164">
        <v>54.499999999999545</v>
      </c>
      <c r="K390" s="100">
        <f t="shared" si="11"/>
        <v>457.90000000000009</v>
      </c>
      <c r="M390" t="s">
        <v>293</v>
      </c>
      <c r="O390" s="3"/>
      <c r="P390" s="11"/>
      <c r="Q390" s="224"/>
      <c r="R390" s="224"/>
      <c r="S390" s="224"/>
      <c r="T390" s="225"/>
    </row>
    <row r="391" spans="1:20" ht="15">
      <c r="A391" s="138" t="s">
        <v>1022</v>
      </c>
      <c r="B391" s="406" t="s">
        <v>2569</v>
      </c>
      <c r="C391" s="3"/>
      <c r="D391" s="3"/>
      <c r="E391" s="164" t="s">
        <v>288</v>
      </c>
      <c r="F391" s="164" t="s">
        <v>288</v>
      </c>
      <c r="G391" s="164" t="s">
        <v>288</v>
      </c>
      <c r="H391" s="164" t="s">
        <v>288</v>
      </c>
      <c r="I391" s="192">
        <v>446.79999999999927</v>
      </c>
      <c r="K391" s="100">
        <f t="shared" si="11"/>
        <v>446.79999999999927</v>
      </c>
      <c r="M391" t="s">
        <v>310</v>
      </c>
      <c r="P391" s="28"/>
      <c r="Q391" s="224"/>
      <c r="R391" s="224"/>
      <c r="S391" s="224"/>
      <c r="T391" s="225"/>
    </row>
    <row r="392" spans="1:20" ht="15">
      <c r="A392" s="138" t="s">
        <v>1023</v>
      </c>
      <c r="B392" s="96" t="s">
        <v>1008</v>
      </c>
      <c r="E392" s="10" t="s">
        <v>288</v>
      </c>
      <c r="F392" s="10" t="s">
        <v>288</v>
      </c>
      <c r="G392" s="10" t="s">
        <v>288</v>
      </c>
      <c r="H392" s="164">
        <v>226.30000000000064</v>
      </c>
      <c r="I392" s="164">
        <v>216.400000000001</v>
      </c>
      <c r="K392" s="100">
        <f t="shared" si="11"/>
        <v>442.70000000000164</v>
      </c>
      <c r="P392" s="28"/>
      <c r="Q392" s="224"/>
      <c r="R392" s="224"/>
      <c r="S392" s="224"/>
      <c r="T392" s="225"/>
    </row>
    <row r="393" spans="1:20" ht="15">
      <c r="A393" s="138" t="s">
        <v>1024</v>
      </c>
      <c r="B393" s="96" t="s">
        <v>156</v>
      </c>
      <c r="E393" s="10" t="s">
        <v>288</v>
      </c>
      <c r="F393" s="10" t="s">
        <v>288</v>
      </c>
      <c r="G393" s="10">
        <v>166.19999999999982</v>
      </c>
      <c r="H393" s="164">
        <v>84.499999999999091</v>
      </c>
      <c r="I393" s="164">
        <v>165.60000000000082</v>
      </c>
      <c r="K393" s="100">
        <f t="shared" si="11"/>
        <v>416.29999999999973</v>
      </c>
      <c r="P393" s="28"/>
      <c r="Q393" s="223"/>
      <c r="R393" s="224"/>
      <c r="S393" s="224"/>
      <c r="T393" s="225"/>
    </row>
    <row r="394" spans="1:20" ht="15">
      <c r="A394" s="138" t="s">
        <v>1030</v>
      </c>
      <c r="B394" s="96" t="s">
        <v>999</v>
      </c>
      <c r="E394" s="10" t="s">
        <v>288</v>
      </c>
      <c r="F394" s="10" t="s">
        <v>288</v>
      </c>
      <c r="G394" s="10" t="s">
        <v>288</v>
      </c>
      <c r="H394" s="164">
        <v>204.69999999999891</v>
      </c>
      <c r="I394" s="164">
        <v>205.19999999999982</v>
      </c>
      <c r="K394" s="100">
        <f t="shared" si="11"/>
        <v>409.89999999999873</v>
      </c>
      <c r="P394" s="28"/>
      <c r="Q394" s="224"/>
      <c r="R394" s="224"/>
      <c r="S394" s="224"/>
      <c r="T394" s="225"/>
    </row>
    <row r="395" spans="1:20" ht="15">
      <c r="A395" s="138" t="s">
        <v>1038</v>
      </c>
      <c r="B395" s="96" t="s">
        <v>29</v>
      </c>
      <c r="E395" s="10">
        <v>108.10000000000014</v>
      </c>
      <c r="F395" s="10">
        <v>84.500000000000227</v>
      </c>
      <c r="G395" s="10">
        <v>198.39999999999964</v>
      </c>
      <c r="H395" s="164" t="s">
        <v>288</v>
      </c>
      <c r="I395" s="164" t="s">
        <v>288</v>
      </c>
      <c r="K395" s="100">
        <f t="shared" si="11"/>
        <v>391</v>
      </c>
      <c r="P395" s="28"/>
      <c r="Q395" s="223"/>
      <c r="R395" s="224"/>
      <c r="S395" s="224"/>
      <c r="T395" s="225"/>
    </row>
    <row r="396" spans="1:20" ht="15">
      <c r="A396" s="138" t="s">
        <v>1042</v>
      </c>
      <c r="B396" s="406" t="s">
        <v>2566</v>
      </c>
      <c r="C396" s="3"/>
      <c r="D396" s="3"/>
      <c r="E396" s="164" t="s">
        <v>288</v>
      </c>
      <c r="F396" s="164" t="s">
        <v>288</v>
      </c>
      <c r="G396" s="164" t="s">
        <v>288</v>
      </c>
      <c r="H396" s="164" t="s">
        <v>288</v>
      </c>
      <c r="I396" s="190">
        <v>371.00000000000045</v>
      </c>
      <c r="K396" s="100">
        <f t="shared" si="11"/>
        <v>371.00000000000045</v>
      </c>
      <c r="M396" t="s">
        <v>298</v>
      </c>
      <c r="P396" s="28"/>
      <c r="Q396" s="224"/>
      <c r="R396" s="224"/>
      <c r="S396" s="224"/>
      <c r="T396" s="225"/>
    </row>
    <row r="397" spans="1:20" ht="15">
      <c r="A397" s="138" t="s">
        <v>1043</v>
      </c>
      <c r="B397" s="96" t="s">
        <v>166</v>
      </c>
      <c r="E397" s="10" t="s">
        <v>288</v>
      </c>
      <c r="F397" s="10" t="s">
        <v>288</v>
      </c>
      <c r="G397" s="141">
        <v>368.40000000000009</v>
      </c>
      <c r="H397" s="164" t="s">
        <v>288</v>
      </c>
      <c r="I397" s="164" t="s">
        <v>288</v>
      </c>
      <c r="K397" s="100">
        <f t="shared" si="11"/>
        <v>368.40000000000009</v>
      </c>
      <c r="M397" t="s">
        <v>294</v>
      </c>
      <c r="P397" s="28"/>
      <c r="Q397" s="404"/>
      <c r="R397" s="224"/>
      <c r="S397" s="224"/>
      <c r="T397" s="225"/>
    </row>
    <row r="398" spans="1:20" ht="15">
      <c r="A398" s="138" t="s">
        <v>1044</v>
      </c>
      <c r="B398" s="223" t="s">
        <v>2570</v>
      </c>
      <c r="C398" s="3"/>
      <c r="D398" s="3"/>
      <c r="E398" s="164" t="s">
        <v>288</v>
      </c>
      <c r="F398" s="164" t="s">
        <v>288</v>
      </c>
      <c r="G398" s="164" t="s">
        <v>288</v>
      </c>
      <c r="H398" s="164" t="s">
        <v>288</v>
      </c>
      <c r="I398" s="164">
        <v>325.19999999999936</v>
      </c>
      <c r="K398" s="100">
        <f t="shared" si="11"/>
        <v>325.19999999999936</v>
      </c>
      <c r="P398" s="28"/>
      <c r="Q398" s="223"/>
      <c r="R398" s="224"/>
      <c r="S398" s="224"/>
      <c r="T398" s="225"/>
    </row>
    <row r="399" spans="1:20" ht="15">
      <c r="A399" s="138" t="s">
        <v>1050</v>
      </c>
      <c r="B399" s="406" t="s">
        <v>2562</v>
      </c>
      <c r="C399" s="3"/>
      <c r="D399" s="3"/>
      <c r="E399" s="164" t="s">
        <v>288</v>
      </c>
      <c r="F399" s="164" t="s">
        <v>288</v>
      </c>
      <c r="G399" s="164" t="s">
        <v>288</v>
      </c>
      <c r="H399" s="164" t="s">
        <v>288</v>
      </c>
      <c r="I399" s="164">
        <v>324.69999999999982</v>
      </c>
      <c r="K399" s="100">
        <f t="shared" si="11"/>
        <v>324.69999999999982</v>
      </c>
      <c r="P399" s="28"/>
      <c r="Q399" s="223"/>
      <c r="R399" s="224"/>
      <c r="S399" s="224"/>
      <c r="T399" s="225"/>
    </row>
    <row r="400" spans="1:20" ht="15">
      <c r="A400" s="138" t="s">
        <v>1051</v>
      </c>
      <c r="B400" s="138" t="s">
        <v>988</v>
      </c>
      <c r="E400" s="10" t="s">
        <v>288</v>
      </c>
      <c r="F400" s="10" t="s">
        <v>288</v>
      </c>
      <c r="G400" s="10" t="s">
        <v>288</v>
      </c>
      <c r="H400" s="164">
        <v>266.5</v>
      </c>
      <c r="I400" s="164">
        <v>57.000000000001819</v>
      </c>
      <c r="K400" s="100">
        <f t="shared" si="11"/>
        <v>323.50000000000182</v>
      </c>
      <c r="P400" s="28"/>
      <c r="Q400" s="404"/>
      <c r="R400" s="224"/>
      <c r="S400" s="224"/>
      <c r="T400" s="225"/>
    </row>
    <row r="401" spans="1:21" ht="15">
      <c r="A401" s="138" t="s">
        <v>1052</v>
      </c>
      <c r="B401" s="96" t="s">
        <v>1021</v>
      </c>
      <c r="E401" s="10" t="s">
        <v>288</v>
      </c>
      <c r="F401" s="10" t="s">
        <v>288</v>
      </c>
      <c r="G401" s="10" t="s">
        <v>288</v>
      </c>
      <c r="H401" s="164">
        <v>201.00000000000023</v>
      </c>
      <c r="I401" s="164">
        <v>117.00000000000045</v>
      </c>
      <c r="K401" s="100">
        <f t="shared" si="11"/>
        <v>318.00000000000068</v>
      </c>
      <c r="P401" s="28"/>
      <c r="Q401" s="404"/>
      <c r="R401" s="224"/>
      <c r="S401" s="224"/>
      <c r="T401" s="225"/>
    </row>
    <row r="402" spans="1:21" ht="15">
      <c r="A402" s="138" t="s">
        <v>1054</v>
      </c>
      <c r="B402" s="223" t="s">
        <v>2544</v>
      </c>
      <c r="C402" s="3"/>
      <c r="D402" s="3"/>
      <c r="E402" s="164" t="s">
        <v>288</v>
      </c>
      <c r="F402" s="164" t="s">
        <v>288</v>
      </c>
      <c r="G402" s="164" t="s">
        <v>288</v>
      </c>
      <c r="H402" s="164" t="s">
        <v>288</v>
      </c>
      <c r="I402" s="164">
        <v>310.69999999999982</v>
      </c>
      <c r="K402" s="100">
        <f t="shared" si="11"/>
        <v>310.69999999999982</v>
      </c>
      <c r="P402" s="28"/>
      <c r="Q402" s="404"/>
      <c r="R402" s="224"/>
      <c r="S402" s="224"/>
      <c r="T402" s="225"/>
    </row>
    <row r="403" spans="1:21" ht="15">
      <c r="A403" s="138" t="s">
        <v>1055</v>
      </c>
      <c r="B403" s="96" t="s">
        <v>155</v>
      </c>
      <c r="E403" s="10" t="s">
        <v>288</v>
      </c>
      <c r="F403" s="10" t="s">
        <v>288</v>
      </c>
      <c r="G403" s="10">
        <v>172.70000000000005</v>
      </c>
      <c r="H403" s="164">
        <v>50.699999999999818</v>
      </c>
      <c r="I403" s="164">
        <v>67.300000000000182</v>
      </c>
      <c r="K403" s="100">
        <f t="shared" si="11"/>
        <v>290.70000000000005</v>
      </c>
      <c r="P403" s="28"/>
      <c r="Q403" s="223"/>
      <c r="R403" s="224"/>
      <c r="S403" s="224"/>
      <c r="T403" s="225"/>
    </row>
    <row r="404" spans="1:21" ht="15">
      <c r="A404" s="138" t="s">
        <v>1056</v>
      </c>
      <c r="B404" s="406" t="s">
        <v>2559</v>
      </c>
      <c r="C404" s="3"/>
      <c r="D404" s="3"/>
      <c r="E404" s="164" t="s">
        <v>288</v>
      </c>
      <c r="F404" s="164" t="s">
        <v>288</v>
      </c>
      <c r="G404" s="164" t="s">
        <v>288</v>
      </c>
      <c r="H404" s="164" t="s">
        <v>288</v>
      </c>
      <c r="I404" s="164">
        <v>246.19999999999982</v>
      </c>
      <c r="K404" s="100">
        <f t="shared" si="11"/>
        <v>246.19999999999982</v>
      </c>
      <c r="P404" s="28"/>
      <c r="Q404" s="223"/>
      <c r="R404" s="224"/>
      <c r="S404" s="224"/>
      <c r="T404" s="225"/>
    </row>
    <row r="405" spans="1:21" ht="15">
      <c r="A405" s="138" t="s">
        <v>1059</v>
      </c>
      <c r="B405" s="406" t="s">
        <v>2604</v>
      </c>
      <c r="C405" s="3"/>
      <c r="D405" s="3"/>
      <c r="E405" s="164" t="s">
        <v>288</v>
      </c>
      <c r="F405" s="164" t="s">
        <v>288</v>
      </c>
      <c r="G405" s="164" t="s">
        <v>288</v>
      </c>
      <c r="H405" s="164" t="s">
        <v>288</v>
      </c>
      <c r="I405" s="164">
        <v>235</v>
      </c>
      <c r="K405" s="100">
        <f t="shared" si="11"/>
        <v>235</v>
      </c>
      <c r="P405" s="28"/>
      <c r="Q405" s="224"/>
      <c r="R405" s="224"/>
      <c r="S405" s="224"/>
      <c r="T405" s="225"/>
    </row>
    <row r="406" spans="1:21" ht="15">
      <c r="A406" s="138" t="s">
        <v>1296</v>
      </c>
      <c r="B406" s="96" t="s">
        <v>1041</v>
      </c>
      <c r="E406" s="10" t="s">
        <v>288</v>
      </c>
      <c r="F406" s="10" t="s">
        <v>288</v>
      </c>
      <c r="G406" s="10" t="s">
        <v>288</v>
      </c>
      <c r="H406" s="164">
        <v>207.49999999999955</v>
      </c>
      <c r="I406" s="164" t="s">
        <v>288</v>
      </c>
      <c r="K406" s="100">
        <f t="shared" si="11"/>
        <v>207.49999999999955</v>
      </c>
      <c r="P406" s="28"/>
      <c r="Q406" s="223"/>
      <c r="R406" s="224"/>
      <c r="S406" s="224"/>
      <c r="T406" s="225"/>
    </row>
    <row r="407" spans="1:21" ht="15">
      <c r="A407" s="138" t="s">
        <v>1297</v>
      </c>
      <c r="B407" s="96" t="s">
        <v>1031</v>
      </c>
      <c r="E407" s="10" t="s">
        <v>288</v>
      </c>
      <c r="F407" s="10" t="s">
        <v>288</v>
      </c>
      <c r="G407" s="10" t="s">
        <v>288</v>
      </c>
      <c r="H407" s="164">
        <v>199.14999999999964</v>
      </c>
      <c r="I407" s="164" t="s">
        <v>288</v>
      </c>
      <c r="K407" s="100">
        <f t="shared" si="11"/>
        <v>199.14999999999964</v>
      </c>
      <c r="P407" s="28"/>
      <c r="Q407" s="224"/>
      <c r="R407" s="224"/>
      <c r="S407" s="224"/>
      <c r="T407" s="225"/>
    </row>
    <row r="408" spans="1:21" ht="15">
      <c r="A408" s="138" t="s">
        <v>1298</v>
      </c>
      <c r="B408" s="406" t="s">
        <v>2567</v>
      </c>
      <c r="C408" s="3"/>
      <c r="D408" s="3"/>
      <c r="E408" s="164" t="s">
        <v>288</v>
      </c>
      <c r="F408" s="164" t="s">
        <v>288</v>
      </c>
      <c r="G408" s="164" t="s">
        <v>288</v>
      </c>
      <c r="H408" s="164" t="s">
        <v>288</v>
      </c>
      <c r="I408" s="164">
        <v>197.90000000000009</v>
      </c>
      <c r="K408" s="100">
        <f t="shared" si="11"/>
        <v>197.90000000000009</v>
      </c>
      <c r="P408" s="28"/>
      <c r="Q408" s="404"/>
      <c r="R408" s="224"/>
      <c r="S408" s="224"/>
      <c r="T408" s="225"/>
    </row>
    <row r="409" spans="1:21" ht="15">
      <c r="A409" s="138" t="s">
        <v>1299</v>
      </c>
      <c r="B409" s="406" t="s">
        <v>2554</v>
      </c>
      <c r="C409" s="3"/>
      <c r="D409" s="3"/>
      <c r="E409" s="164" t="s">
        <v>288</v>
      </c>
      <c r="F409" s="164" t="s">
        <v>288</v>
      </c>
      <c r="G409" s="164" t="s">
        <v>288</v>
      </c>
      <c r="H409" s="164" t="s">
        <v>288</v>
      </c>
      <c r="I409" s="164">
        <v>197.79999999999973</v>
      </c>
      <c r="K409" s="100">
        <f t="shared" si="11"/>
        <v>197.79999999999973</v>
      </c>
      <c r="P409" s="28"/>
      <c r="Q409" s="224"/>
      <c r="R409" s="224"/>
      <c r="S409" s="224"/>
      <c r="T409" s="225"/>
    </row>
    <row r="410" spans="1:21" ht="15">
      <c r="A410" s="138" t="s">
        <v>1300</v>
      </c>
      <c r="B410" s="96" t="s">
        <v>1001</v>
      </c>
      <c r="E410" s="10" t="s">
        <v>288</v>
      </c>
      <c r="F410" s="10" t="s">
        <v>288</v>
      </c>
      <c r="G410" s="10" t="s">
        <v>288</v>
      </c>
      <c r="H410" s="164">
        <v>129.99999999999955</v>
      </c>
      <c r="I410" s="164">
        <v>59.199999999999363</v>
      </c>
      <c r="K410" s="100">
        <f t="shared" ref="K410:K423" si="12">SUM(E410:I410)</f>
        <v>189.19999999999891</v>
      </c>
      <c r="P410" s="28"/>
      <c r="Q410" s="224"/>
      <c r="R410" s="224"/>
      <c r="S410" s="224"/>
      <c r="T410" s="225"/>
    </row>
    <row r="411" spans="1:21" ht="15">
      <c r="A411" s="138" t="s">
        <v>1301</v>
      </c>
      <c r="B411" s="96" t="s">
        <v>1057</v>
      </c>
      <c r="E411" s="10" t="s">
        <v>288</v>
      </c>
      <c r="F411" s="10" t="s">
        <v>288</v>
      </c>
      <c r="G411" s="10" t="s">
        <v>288</v>
      </c>
      <c r="H411" s="164">
        <v>127.29999999999973</v>
      </c>
      <c r="I411" s="164">
        <v>55.799999999999272</v>
      </c>
      <c r="K411" s="100">
        <f t="shared" si="12"/>
        <v>183.099999999999</v>
      </c>
      <c r="P411" s="28"/>
      <c r="Q411" s="224"/>
      <c r="R411" s="224"/>
      <c r="S411" s="224"/>
      <c r="T411" s="225"/>
    </row>
    <row r="412" spans="1:21" ht="15">
      <c r="A412" s="138" t="s">
        <v>1302</v>
      </c>
      <c r="B412" s="406" t="s">
        <v>2549</v>
      </c>
      <c r="C412" s="3"/>
      <c r="D412" s="3"/>
      <c r="E412" s="164" t="s">
        <v>288</v>
      </c>
      <c r="F412" s="164" t="s">
        <v>288</v>
      </c>
      <c r="G412" s="164" t="s">
        <v>288</v>
      </c>
      <c r="H412" s="164" t="s">
        <v>288</v>
      </c>
      <c r="I412" s="164">
        <v>181.59999999999991</v>
      </c>
      <c r="K412" s="100">
        <f t="shared" si="12"/>
        <v>181.59999999999991</v>
      </c>
      <c r="P412" s="28"/>
      <c r="Q412" s="404"/>
      <c r="R412" s="224"/>
      <c r="S412" s="224"/>
      <c r="T412" s="225"/>
    </row>
    <row r="413" spans="1:21" ht="15">
      <c r="A413" s="138" t="s">
        <v>1303</v>
      </c>
      <c r="B413" s="406" t="s">
        <v>2548</v>
      </c>
      <c r="C413" s="3"/>
      <c r="D413" s="3"/>
      <c r="E413" s="164" t="s">
        <v>288</v>
      </c>
      <c r="F413" s="164" t="s">
        <v>288</v>
      </c>
      <c r="G413" s="164" t="s">
        <v>288</v>
      </c>
      <c r="H413" s="164" t="s">
        <v>288</v>
      </c>
      <c r="I413" s="164">
        <v>175.20000000000027</v>
      </c>
      <c r="K413" s="100">
        <f t="shared" si="12"/>
        <v>175.20000000000027</v>
      </c>
      <c r="P413" s="28"/>
      <c r="Q413" s="404"/>
      <c r="R413" s="224"/>
      <c r="S413" s="224"/>
      <c r="T413" s="225"/>
    </row>
    <row r="414" spans="1:21" ht="15">
      <c r="A414" s="138" t="s">
        <v>1304</v>
      </c>
      <c r="B414" s="406" t="s">
        <v>2563</v>
      </c>
      <c r="C414" s="3"/>
      <c r="D414" s="3"/>
      <c r="E414" s="164" t="s">
        <v>288</v>
      </c>
      <c r="F414" s="164" t="s">
        <v>288</v>
      </c>
      <c r="G414" s="164" t="s">
        <v>288</v>
      </c>
      <c r="H414" s="164" t="s">
        <v>288</v>
      </c>
      <c r="I414" s="164">
        <v>153.09999999999991</v>
      </c>
      <c r="K414" s="100">
        <f t="shared" si="12"/>
        <v>153.09999999999991</v>
      </c>
      <c r="P414" s="28"/>
      <c r="Q414" s="223"/>
      <c r="R414" s="224"/>
      <c r="S414" s="224"/>
      <c r="T414" s="225"/>
    </row>
    <row r="415" spans="1:21" ht="15">
      <c r="A415" s="138" t="s">
        <v>1305</v>
      </c>
      <c r="B415" s="406" t="s">
        <v>2546</v>
      </c>
      <c r="C415" s="3"/>
      <c r="D415" s="3"/>
      <c r="E415" s="164" t="s">
        <v>288</v>
      </c>
      <c r="F415" s="164" t="s">
        <v>288</v>
      </c>
      <c r="G415" s="164" t="s">
        <v>288</v>
      </c>
      <c r="H415" s="164" t="s">
        <v>288</v>
      </c>
      <c r="I415" s="164">
        <v>144.29999999999973</v>
      </c>
      <c r="K415" s="100">
        <f t="shared" si="12"/>
        <v>144.29999999999973</v>
      </c>
      <c r="P415" s="28"/>
      <c r="Q415" s="223"/>
      <c r="R415" s="224"/>
      <c r="S415" s="224"/>
      <c r="T415" s="225"/>
    </row>
    <row r="416" spans="1:21" ht="15.75">
      <c r="A416" s="138" t="s">
        <v>1306</v>
      </c>
      <c r="B416" s="96" t="s">
        <v>182</v>
      </c>
      <c r="E416" s="10">
        <v>112.09999999999991</v>
      </c>
      <c r="F416" s="10" t="s">
        <v>288</v>
      </c>
      <c r="G416" s="10" t="s">
        <v>288</v>
      </c>
      <c r="H416" s="164" t="s">
        <v>288</v>
      </c>
      <c r="I416" s="164" t="s">
        <v>288</v>
      </c>
      <c r="K416" s="100">
        <f t="shared" si="12"/>
        <v>112.09999999999991</v>
      </c>
      <c r="P416" s="28"/>
      <c r="R416" s="121"/>
      <c r="S416" s="3"/>
      <c r="T416" s="117"/>
      <c r="U416" s="108"/>
    </row>
    <row r="417" spans="1:21" ht="15.75">
      <c r="A417" s="138" t="s">
        <v>1307</v>
      </c>
      <c r="B417" s="406" t="s">
        <v>2565</v>
      </c>
      <c r="C417" s="3"/>
      <c r="D417" s="3"/>
      <c r="E417" s="164" t="s">
        <v>288</v>
      </c>
      <c r="F417" s="164" t="s">
        <v>288</v>
      </c>
      <c r="G417" s="164" t="s">
        <v>288</v>
      </c>
      <c r="H417" s="164" t="s">
        <v>288</v>
      </c>
      <c r="I417" s="164">
        <v>107.19999999999936</v>
      </c>
      <c r="K417" s="100">
        <f t="shared" si="12"/>
        <v>107.19999999999936</v>
      </c>
      <c r="P417" s="28"/>
      <c r="R417" s="121"/>
      <c r="S417" s="3"/>
      <c r="T417" s="117"/>
      <c r="U417" s="108"/>
    </row>
    <row r="418" spans="1:21" ht="15.75">
      <c r="A418" s="138" t="s">
        <v>1308</v>
      </c>
      <c r="B418" s="406" t="s">
        <v>2551</v>
      </c>
      <c r="C418" s="3"/>
      <c r="D418" s="3"/>
      <c r="E418" s="164" t="s">
        <v>288</v>
      </c>
      <c r="F418" s="164" t="s">
        <v>288</v>
      </c>
      <c r="G418" s="164" t="s">
        <v>288</v>
      </c>
      <c r="H418" s="164" t="s">
        <v>288</v>
      </c>
      <c r="I418" s="164">
        <v>104.59999999999945</v>
      </c>
      <c r="K418" s="100">
        <f t="shared" si="12"/>
        <v>104.59999999999945</v>
      </c>
      <c r="P418" s="28"/>
      <c r="R418" s="121"/>
      <c r="S418" s="3"/>
      <c r="T418" s="117"/>
      <c r="U418" s="108"/>
    </row>
    <row r="419" spans="1:21" ht="15.75">
      <c r="A419" s="138" t="s">
        <v>1309</v>
      </c>
      <c r="B419" s="406" t="s">
        <v>2568</v>
      </c>
      <c r="C419" s="3"/>
      <c r="D419" s="3"/>
      <c r="E419" s="164" t="s">
        <v>288</v>
      </c>
      <c r="F419" s="164" t="s">
        <v>288</v>
      </c>
      <c r="G419" s="164" t="s">
        <v>288</v>
      </c>
      <c r="H419" s="164" t="s">
        <v>288</v>
      </c>
      <c r="I419" s="164">
        <v>77.100000000000364</v>
      </c>
      <c r="K419" s="100">
        <f t="shared" si="12"/>
        <v>77.100000000000364</v>
      </c>
      <c r="P419" s="28"/>
      <c r="R419" s="121"/>
      <c r="S419" s="3"/>
      <c r="T419" s="117"/>
      <c r="U419" s="108"/>
    </row>
    <row r="420" spans="1:21" ht="15.75">
      <c r="A420" s="138" t="s">
        <v>1310</v>
      </c>
      <c r="B420" s="406" t="s">
        <v>2564</v>
      </c>
      <c r="C420" s="3"/>
      <c r="D420" s="3"/>
      <c r="E420" s="164" t="s">
        <v>288</v>
      </c>
      <c r="F420" s="164" t="s">
        <v>288</v>
      </c>
      <c r="G420" s="164" t="s">
        <v>288</v>
      </c>
      <c r="H420" s="164" t="s">
        <v>288</v>
      </c>
      <c r="I420" s="164">
        <v>68.400000000001</v>
      </c>
      <c r="K420" s="100">
        <f t="shared" si="12"/>
        <v>68.400000000001</v>
      </c>
      <c r="P420" s="28"/>
      <c r="R420" s="121"/>
      <c r="S420" s="3"/>
      <c r="T420" s="117"/>
      <c r="U420" s="108"/>
    </row>
    <row r="421" spans="1:21" ht="15.75">
      <c r="A421" s="138" t="s">
        <v>1311</v>
      </c>
      <c r="B421" s="406" t="s">
        <v>2552</v>
      </c>
      <c r="C421" s="3"/>
      <c r="D421" s="3"/>
      <c r="E421" s="164" t="s">
        <v>288</v>
      </c>
      <c r="F421" s="164" t="s">
        <v>288</v>
      </c>
      <c r="G421" s="164" t="s">
        <v>288</v>
      </c>
      <c r="H421" s="164" t="s">
        <v>288</v>
      </c>
      <c r="I421" s="164">
        <v>63.500000000000455</v>
      </c>
      <c r="K421" s="100">
        <f t="shared" si="12"/>
        <v>63.500000000000455</v>
      </c>
      <c r="P421" s="28"/>
      <c r="R421" s="121"/>
      <c r="S421" s="3"/>
      <c r="T421" s="117"/>
      <c r="U421" s="108"/>
    </row>
    <row r="422" spans="1:21" ht="15.75">
      <c r="A422" s="138" t="s">
        <v>1312</v>
      </c>
      <c r="B422" s="406" t="s">
        <v>2560</v>
      </c>
      <c r="C422" s="3"/>
      <c r="D422" s="3"/>
      <c r="E422" s="164" t="s">
        <v>288</v>
      </c>
      <c r="F422" s="164" t="s">
        <v>288</v>
      </c>
      <c r="G422" s="164" t="s">
        <v>288</v>
      </c>
      <c r="H422" s="164" t="s">
        <v>288</v>
      </c>
      <c r="I422" s="164">
        <v>24</v>
      </c>
      <c r="K422" s="100">
        <f t="shared" si="12"/>
        <v>24</v>
      </c>
      <c r="P422" s="28"/>
      <c r="R422" s="121"/>
      <c r="S422" s="3"/>
      <c r="T422" s="117"/>
      <c r="U422" s="108"/>
    </row>
    <row r="423" spans="1:21" ht="15.75">
      <c r="A423" s="138" t="s">
        <v>1313</v>
      </c>
      <c r="B423" s="406" t="s">
        <v>2561</v>
      </c>
      <c r="C423" s="3"/>
      <c r="D423" s="3"/>
      <c r="E423" s="164" t="s">
        <v>288</v>
      </c>
      <c r="F423" s="164" t="s">
        <v>288</v>
      </c>
      <c r="G423" s="164" t="s">
        <v>288</v>
      </c>
      <c r="H423" s="164" t="s">
        <v>288</v>
      </c>
      <c r="I423" s="164">
        <v>4.5000000000004547</v>
      </c>
      <c r="K423" s="100">
        <f t="shared" si="12"/>
        <v>4.5000000000004547</v>
      </c>
      <c r="P423" s="28"/>
      <c r="R423" s="121"/>
      <c r="S423" s="3"/>
      <c r="T423" s="117"/>
      <c r="U423" s="108"/>
    </row>
    <row r="424" spans="1:21" ht="15.75">
      <c r="A424" s="138"/>
      <c r="B424" s="96"/>
      <c r="E424" s="10"/>
      <c r="F424" s="10"/>
      <c r="G424" s="10"/>
      <c r="H424" s="164"/>
      <c r="K424" s="100"/>
      <c r="P424" s="28"/>
      <c r="R424" s="121"/>
      <c r="S424" s="3"/>
      <c r="T424" s="117"/>
      <c r="U424" s="108"/>
    </row>
    <row r="425" spans="1:21" ht="15">
      <c r="A425" s="44"/>
      <c r="B425" s="96"/>
      <c r="E425" s="10"/>
      <c r="K425" s="102"/>
      <c r="P425" s="28"/>
    </row>
    <row r="426" spans="1:21" ht="15">
      <c r="A426" s="44"/>
      <c r="B426" s="96"/>
      <c r="E426" s="10"/>
      <c r="K426" s="102"/>
      <c r="P426" s="28"/>
    </row>
    <row r="427" spans="1:21" ht="25.5">
      <c r="A427" s="39" t="s">
        <v>178</v>
      </c>
      <c r="K427" s="102"/>
      <c r="P427" s="28"/>
    </row>
    <row r="428" spans="1:21">
      <c r="K428" s="102"/>
      <c r="P428" s="28"/>
    </row>
    <row r="429" spans="1:21" ht="15">
      <c r="A429" s="60"/>
      <c r="B429" s="60"/>
      <c r="C429" s="60"/>
      <c r="D429" s="60"/>
      <c r="E429" s="94">
        <v>2016</v>
      </c>
      <c r="F429" s="94">
        <v>2017</v>
      </c>
      <c r="G429" s="94">
        <v>2018</v>
      </c>
      <c r="H429" s="189">
        <v>2019</v>
      </c>
      <c r="I429" s="189">
        <v>2020</v>
      </c>
      <c r="K429" s="103" t="s">
        <v>40</v>
      </c>
      <c r="P429" s="28"/>
    </row>
    <row r="430" spans="1:21" ht="15">
      <c r="A430" s="44" t="s">
        <v>0</v>
      </c>
      <c r="B430" s="96" t="s">
        <v>11</v>
      </c>
      <c r="E430" s="55">
        <v>615.20000000000005</v>
      </c>
      <c r="F430" s="55">
        <v>1225.5</v>
      </c>
      <c r="G430" s="10">
        <v>307.5</v>
      </c>
      <c r="H430" s="164">
        <v>640.29999999999927</v>
      </c>
      <c r="I430" s="192">
        <v>976.99999999999818</v>
      </c>
      <c r="K430" s="100">
        <f t="shared" ref="K430:K461" si="13">SUM(E430:I430)</f>
        <v>3765.4999999999973</v>
      </c>
      <c r="M430" t="s">
        <v>2110</v>
      </c>
      <c r="P430" s="431" t="s">
        <v>3023</v>
      </c>
      <c r="Q430" s="411"/>
      <c r="R430" s="224"/>
      <c r="S430" s="224"/>
      <c r="T430" s="139"/>
    </row>
    <row r="431" spans="1:21" ht="15">
      <c r="A431" s="44" t="s">
        <v>2</v>
      </c>
      <c r="B431" s="96" t="s">
        <v>9</v>
      </c>
      <c r="E431" s="10">
        <v>296.89999999999998</v>
      </c>
      <c r="F431" s="10">
        <v>471.3</v>
      </c>
      <c r="G431" s="55">
        <v>927.95</v>
      </c>
      <c r="H431" s="164">
        <v>668.90000000000055</v>
      </c>
      <c r="I431" s="164">
        <v>620.69999999999982</v>
      </c>
      <c r="K431" s="100">
        <f t="shared" si="13"/>
        <v>2985.7500000000005</v>
      </c>
      <c r="M431" t="s">
        <v>291</v>
      </c>
      <c r="P431" s="431" t="s">
        <v>3022</v>
      </c>
      <c r="Q431" s="404"/>
      <c r="R431" s="224"/>
      <c r="S431" s="224"/>
      <c r="T431" s="225"/>
    </row>
    <row r="432" spans="1:21" ht="15">
      <c r="A432" s="44" t="s">
        <v>3</v>
      </c>
      <c r="B432" s="96" t="s">
        <v>144</v>
      </c>
      <c r="E432" s="10" t="s">
        <v>288</v>
      </c>
      <c r="F432" s="10">
        <v>450.55</v>
      </c>
      <c r="G432" s="52">
        <v>570.20000000000005</v>
      </c>
      <c r="H432" s="113">
        <v>839.09999999999991</v>
      </c>
      <c r="I432" s="113">
        <v>1012.1000000000001</v>
      </c>
      <c r="K432" s="100">
        <f t="shared" si="13"/>
        <v>2871.95</v>
      </c>
      <c r="M432" t="s">
        <v>2110</v>
      </c>
      <c r="P432" s="444" t="s">
        <v>3024</v>
      </c>
      <c r="Q432" s="224"/>
      <c r="R432" s="224"/>
      <c r="S432" s="224"/>
      <c r="T432" s="139"/>
    </row>
    <row r="433" spans="1:20" ht="15">
      <c r="A433" s="44" t="s">
        <v>5</v>
      </c>
      <c r="B433" s="96" t="s">
        <v>31</v>
      </c>
      <c r="E433" s="141">
        <v>506.4</v>
      </c>
      <c r="F433" s="10">
        <v>479.8</v>
      </c>
      <c r="G433" s="141">
        <v>428.3</v>
      </c>
      <c r="H433" s="190">
        <v>780.30000000000018</v>
      </c>
      <c r="I433" s="164">
        <v>542.60000000000036</v>
      </c>
      <c r="K433" s="100">
        <f t="shared" si="13"/>
        <v>2737.4000000000005</v>
      </c>
      <c r="M433" t="s">
        <v>1189</v>
      </c>
      <c r="P433" s="28"/>
      <c r="Q433" s="224"/>
      <c r="R433" s="224"/>
      <c r="S433" s="224"/>
      <c r="T433" s="225"/>
    </row>
    <row r="434" spans="1:20" ht="15">
      <c r="A434" s="44" t="s">
        <v>7</v>
      </c>
      <c r="B434" s="96" t="s">
        <v>17</v>
      </c>
      <c r="E434" s="53">
        <v>534.4</v>
      </c>
      <c r="F434" s="10">
        <v>530.65</v>
      </c>
      <c r="G434" s="10">
        <v>363.85</v>
      </c>
      <c r="H434" s="164">
        <v>539.09999999999991</v>
      </c>
      <c r="I434" s="190">
        <v>726.09999999999991</v>
      </c>
      <c r="K434" s="100">
        <f t="shared" si="13"/>
        <v>2694.1</v>
      </c>
      <c r="M434" t="s">
        <v>319</v>
      </c>
      <c r="P434" s="28"/>
      <c r="Q434" s="223"/>
      <c r="R434" s="224"/>
      <c r="S434" s="224"/>
      <c r="T434" s="225"/>
    </row>
    <row r="435" spans="1:20" ht="15">
      <c r="A435" s="44" t="s">
        <v>8</v>
      </c>
      <c r="B435" s="96" t="s">
        <v>27</v>
      </c>
      <c r="E435" s="141">
        <v>409.1</v>
      </c>
      <c r="F435" s="53">
        <v>829.35</v>
      </c>
      <c r="G435" s="10">
        <v>368.9</v>
      </c>
      <c r="H435" s="164">
        <v>460.19999999999914</v>
      </c>
      <c r="I435" s="164">
        <v>491.29999999999927</v>
      </c>
      <c r="K435" s="100">
        <f t="shared" si="13"/>
        <v>2558.8499999999985</v>
      </c>
      <c r="M435" t="s">
        <v>345</v>
      </c>
      <c r="P435" s="28"/>
      <c r="Q435" s="223"/>
      <c r="R435" s="224"/>
      <c r="S435" s="224"/>
      <c r="T435" s="225"/>
    </row>
    <row r="436" spans="1:20" ht="15">
      <c r="A436" s="44" t="s">
        <v>10</v>
      </c>
      <c r="B436" s="96" t="s">
        <v>13</v>
      </c>
      <c r="E436" s="10">
        <v>180.2</v>
      </c>
      <c r="F436" s="141">
        <v>705.1</v>
      </c>
      <c r="G436" s="10">
        <v>343.1</v>
      </c>
      <c r="H436" s="191">
        <v>817.50000000000091</v>
      </c>
      <c r="I436" s="164">
        <v>283.89999999999964</v>
      </c>
      <c r="K436" s="100">
        <f t="shared" si="13"/>
        <v>2329.8000000000006</v>
      </c>
      <c r="M436" t="s">
        <v>366</v>
      </c>
      <c r="P436" s="28"/>
      <c r="Q436" s="224"/>
      <c r="R436" s="224"/>
      <c r="S436" s="224"/>
      <c r="T436" s="225"/>
    </row>
    <row r="437" spans="1:20" ht="15">
      <c r="A437" s="44" t="s">
        <v>12</v>
      </c>
      <c r="B437" s="96" t="s">
        <v>21</v>
      </c>
      <c r="E437" s="10">
        <v>202.1</v>
      </c>
      <c r="F437" s="10">
        <v>423.6</v>
      </c>
      <c r="G437" s="141">
        <v>521.29999999999995</v>
      </c>
      <c r="H437" s="164">
        <v>645.80000000000064</v>
      </c>
      <c r="I437" s="164">
        <v>515.39999999999918</v>
      </c>
      <c r="K437" s="100">
        <f t="shared" si="13"/>
        <v>2308.1999999999998</v>
      </c>
      <c r="M437" t="s">
        <v>294</v>
      </c>
      <c r="P437" s="28"/>
      <c r="Q437" s="404"/>
      <c r="R437" s="224"/>
      <c r="S437" s="224"/>
      <c r="T437" s="225"/>
    </row>
    <row r="438" spans="1:20" ht="15">
      <c r="A438" s="44" t="s">
        <v>14</v>
      </c>
      <c r="B438" s="96" t="s">
        <v>4</v>
      </c>
      <c r="E438" s="10">
        <v>314.7</v>
      </c>
      <c r="F438" s="141">
        <v>655.5</v>
      </c>
      <c r="G438" s="141">
        <v>442.6</v>
      </c>
      <c r="H438" s="164">
        <v>497.10000000000059</v>
      </c>
      <c r="I438" s="164">
        <v>356.89999999999941</v>
      </c>
      <c r="K438" s="100">
        <f t="shared" si="13"/>
        <v>2266.8000000000002</v>
      </c>
      <c r="M438" t="s">
        <v>328</v>
      </c>
      <c r="P438" s="28"/>
      <c r="Q438" s="223"/>
      <c r="R438" s="224"/>
      <c r="S438" s="224"/>
      <c r="T438" s="225"/>
    </row>
    <row r="439" spans="1:20" ht="15">
      <c r="A439" s="44" t="s">
        <v>16</v>
      </c>
      <c r="B439" s="96" t="s">
        <v>35</v>
      </c>
      <c r="E439" s="141">
        <v>411.2</v>
      </c>
      <c r="F439" s="141">
        <v>562.9</v>
      </c>
      <c r="G439" s="141">
        <v>431.55</v>
      </c>
      <c r="H439" s="164">
        <v>579.29999999999973</v>
      </c>
      <c r="I439" s="164">
        <v>273.99999999999955</v>
      </c>
      <c r="K439" s="100">
        <f t="shared" si="13"/>
        <v>2258.9499999999989</v>
      </c>
      <c r="M439" t="s">
        <v>384</v>
      </c>
      <c r="P439" s="28"/>
      <c r="Q439" s="224"/>
      <c r="R439" s="224"/>
      <c r="S439" s="224"/>
      <c r="T439" s="225"/>
    </row>
    <row r="440" spans="1:20" ht="15">
      <c r="A440" s="44" t="s">
        <v>18</v>
      </c>
      <c r="B440" s="96" t="s">
        <v>19</v>
      </c>
      <c r="E440" s="141">
        <v>378.8</v>
      </c>
      <c r="F440" s="141">
        <v>750.6</v>
      </c>
      <c r="G440" s="10">
        <v>201.4</v>
      </c>
      <c r="H440" s="164">
        <v>607.69999999999891</v>
      </c>
      <c r="I440" s="164">
        <v>315.60000000000036</v>
      </c>
      <c r="K440" s="100">
        <f t="shared" si="13"/>
        <v>2254.0999999999995</v>
      </c>
      <c r="M440" t="s">
        <v>299</v>
      </c>
      <c r="P440" s="28"/>
      <c r="Q440" s="404"/>
      <c r="R440" s="224"/>
      <c r="S440" s="224"/>
      <c r="T440" s="225"/>
    </row>
    <row r="441" spans="1:20" ht="15">
      <c r="A441" s="44" t="s">
        <v>20</v>
      </c>
      <c r="B441" s="96" t="s">
        <v>33</v>
      </c>
      <c r="E441" s="10">
        <v>361.5</v>
      </c>
      <c r="F441" s="10">
        <v>494.45</v>
      </c>
      <c r="G441" s="10">
        <v>323.5</v>
      </c>
      <c r="H441" s="164">
        <v>693.90000000000009</v>
      </c>
      <c r="I441" s="164">
        <v>365</v>
      </c>
      <c r="K441" s="100">
        <f t="shared" si="13"/>
        <v>2238.3500000000004</v>
      </c>
      <c r="P441" s="28"/>
      <c r="Q441" s="224"/>
      <c r="R441" s="224"/>
      <c r="S441" s="224"/>
      <c r="T441" s="225"/>
    </row>
    <row r="442" spans="1:20" ht="15">
      <c r="A442" s="44" t="s">
        <v>22</v>
      </c>
      <c r="B442" s="96" t="s">
        <v>39</v>
      </c>
      <c r="E442" s="141">
        <v>430.4</v>
      </c>
      <c r="F442" s="141">
        <v>697.6</v>
      </c>
      <c r="G442" s="10">
        <v>278.8</v>
      </c>
      <c r="H442" s="164">
        <v>456</v>
      </c>
      <c r="I442" s="164">
        <v>325.00000000000045</v>
      </c>
      <c r="K442" s="100">
        <f t="shared" si="13"/>
        <v>2187.8000000000002</v>
      </c>
      <c r="M442" t="s">
        <v>328</v>
      </c>
      <c r="P442" s="28"/>
      <c r="Q442" s="223"/>
      <c r="R442" s="224"/>
      <c r="S442" s="224"/>
      <c r="T442" s="225"/>
    </row>
    <row r="443" spans="1:20" ht="15">
      <c r="A443" s="44" t="s">
        <v>24</v>
      </c>
      <c r="B443" s="96" t="s">
        <v>15</v>
      </c>
      <c r="E443" s="10">
        <v>244.9</v>
      </c>
      <c r="F443" s="10">
        <v>367.55</v>
      </c>
      <c r="G443" s="141">
        <v>547</v>
      </c>
      <c r="H443" s="164">
        <v>453.099999999999</v>
      </c>
      <c r="I443" s="164">
        <v>568.29999999999973</v>
      </c>
      <c r="K443" s="100">
        <f t="shared" si="13"/>
        <v>2180.8499999999985</v>
      </c>
      <c r="M443" t="s">
        <v>293</v>
      </c>
      <c r="P443" s="28"/>
      <c r="Q443" s="224"/>
      <c r="R443" s="224"/>
      <c r="S443" s="224"/>
      <c r="T443" s="225"/>
    </row>
    <row r="444" spans="1:20" ht="15">
      <c r="A444" s="44" t="s">
        <v>26</v>
      </c>
      <c r="B444" s="96" t="s">
        <v>1</v>
      </c>
      <c r="E444" s="10">
        <v>276</v>
      </c>
      <c r="F444" s="52">
        <v>902.5</v>
      </c>
      <c r="G444" s="10">
        <v>114.9</v>
      </c>
      <c r="H444" s="164">
        <v>442.19999999999936</v>
      </c>
      <c r="I444" s="164">
        <v>427.30000000000018</v>
      </c>
      <c r="K444" s="100">
        <f t="shared" si="13"/>
        <v>2162.8999999999996</v>
      </c>
      <c r="M444" t="s">
        <v>310</v>
      </c>
      <c r="P444" s="28"/>
      <c r="Q444" s="224"/>
      <c r="R444" s="224"/>
      <c r="S444" s="224"/>
      <c r="T444" s="225"/>
    </row>
    <row r="445" spans="1:20" ht="15">
      <c r="A445" s="44" t="s">
        <v>28</v>
      </c>
      <c r="B445" s="96" t="s">
        <v>143</v>
      </c>
      <c r="E445" s="10" t="s">
        <v>288</v>
      </c>
      <c r="F445" s="141">
        <v>579.9</v>
      </c>
      <c r="G445" s="10">
        <v>379.1</v>
      </c>
      <c r="H445" s="164">
        <v>643.00000000000045</v>
      </c>
      <c r="I445" s="164">
        <v>501.50000000000023</v>
      </c>
      <c r="K445" s="100">
        <f t="shared" si="13"/>
        <v>2103.5000000000009</v>
      </c>
      <c r="M445" t="s">
        <v>297</v>
      </c>
      <c r="P445" s="28"/>
      <c r="Q445" s="224"/>
      <c r="R445" s="224"/>
      <c r="S445" s="224"/>
      <c r="T445" s="225"/>
    </row>
    <row r="446" spans="1:20" ht="15">
      <c r="A446" s="44" t="s">
        <v>30</v>
      </c>
      <c r="B446" s="96" t="s">
        <v>142</v>
      </c>
      <c r="E446" s="10" t="s">
        <v>288</v>
      </c>
      <c r="F446" s="10">
        <v>364.5</v>
      </c>
      <c r="G446" s="10">
        <v>278</v>
      </c>
      <c r="H446" s="164">
        <v>557.7999999999995</v>
      </c>
      <c r="I446" s="191">
        <v>872.39999999999964</v>
      </c>
      <c r="K446" s="100">
        <f t="shared" si="13"/>
        <v>2072.6999999999989</v>
      </c>
      <c r="M446" t="s">
        <v>292</v>
      </c>
      <c r="P446" s="28"/>
      <c r="Q446" s="224"/>
      <c r="R446" s="224"/>
      <c r="S446" s="224"/>
      <c r="T446" s="225"/>
    </row>
    <row r="447" spans="1:20" ht="15">
      <c r="A447" s="44" t="s">
        <v>32</v>
      </c>
      <c r="B447" s="96" t="s">
        <v>37</v>
      </c>
      <c r="E447" s="141">
        <v>486.3</v>
      </c>
      <c r="F447" s="10">
        <v>424.75</v>
      </c>
      <c r="G447" s="10">
        <v>358.6</v>
      </c>
      <c r="H447" s="164">
        <v>461.69999999999982</v>
      </c>
      <c r="I447" s="164">
        <v>305.40000000000009</v>
      </c>
      <c r="K447" s="100">
        <f t="shared" si="13"/>
        <v>2036.75</v>
      </c>
      <c r="M447" t="s">
        <v>307</v>
      </c>
      <c r="P447" s="28"/>
      <c r="Q447" s="224"/>
      <c r="R447" s="224"/>
      <c r="S447" s="224"/>
      <c r="T447" s="225"/>
    </row>
    <row r="448" spans="1:20" ht="15">
      <c r="A448" s="44" t="s">
        <v>34</v>
      </c>
      <c r="B448" s="96" t="s">
        <v>25</v>
      </c>
      <c r="E448" s="10">
        <v>316.5</v>
      </c>
      <c r="F448" s="10">
        <v>241</v>
      </c>
      <c r="G448" s="53">
        <v>553.9</v>
      </c>
      <c r="H448" s="164">
        <v>429.70000000000027</v>
      </c>
      <c r="I448" s="164">
        <v>369.79999999999973</v>
      </c>
      <c r="K448" s="100">
        <f t="shared" si="13"/>
        <v>1910.9</v>
      </c>
      <c r="M448" t="s">
        <v>292</v>
      </c>
      <c r="P448" s="28"/>
      <c r="Q448" s="404"/>
      <c r="R448" s="224"/>
      <c r="S448" s="224"/>
      <c r="T448" s="225"/>
    </row>
    <row r="449" spans="1:20" ht="15">
      <c r="A449" s="44" t="s">
        <v>36</v>
      </c>
      <c r="B449" s="96" t="s">
        <v>6</v>
      </c>
      <c r="E449" s="10">
        <v>215.2</v>
      </c>
      <c r="F449" s="10">
        <v>427.6</v>
      </c>
      <c r="G449" s="10">
        <v>329</v>
      </c>
      <c r="H449" s="164">
        <v>477.49999999999955</v>
      </c>
      <c r="I449" s="164">
        <v>418.29999999999973</v>
      </c>
      <c r="K449" s="100">
        <f t="shared" si="13"/>
        <v>1867.5999999999992</v>
      </c>
      <c r="P449" s="28"/>
      <c r="Q449" s="224"/>
      <c r="R449" s="224"/>
      <c r="S449" s="224"/>
      <c r="T449" s="225"/>
    </row>
    <row r="450" spans="1:20" ht="15">
      <c r="A450" s="44" t="s">
        <v>38</v>
      </c>
      <c r="B450" s="96" t="s">
        <v>23</v>
      </c>
      <c r="E450" s="141">
        <v>498</v>
      </c>
      <c r="F450" s="10">
        <v>186.35</v>
      </c>
      <c r="G450" s="10">
        <v>85.8</v>
      </c>
      <c r="H450" s="164">
        <v>688.30000000000018</v>
      </c>
      <c r="I450" s="164">
        <v>374.09999999999991</v>
      </c>
      <c r="K450" s="100">
        <f t="shared" si="13"/>
        <v>1832.5500000000002</v>
      </c>
      <c r="M450" t="s">
        <v>294</v>
      </c>
      <c r="P450" s="28"/>
      <c r="Q450" s="224"/>
      <c r="R450" s="224"/>
      <c r="S450" s="224"/>
      <c r="T450" s="225"/>
    </row>
    <row r="451" spans="1:20" ht="15">
      <c r="A451" s="44" t="s">
        <v>146</v>
      </c>
      <c r="B451" s="96" t="s">
        <v>145</v>
      </c>
      <c r="E451" s="10" t="s">
        <v>288</v>
      </c>
      <c r="F451" s="141">
        <v>546.4</v>
      </c>
      <c r="G451" s="141">
        <v>397.2</v>
      </c>
      <c r="H451" s="164">
        <v>473.40000000000055</v>
      </c>
      <c r="I451" s="164">
        <v>406.70000000000005</v>
      </c>
      <c r="K451" s="100">
        <f t="shared" si="13"/>
        <v>1823.7000000000005</v>
      </c>
      <c r="M451" t="s">
        <v>330</v>
      </c>
      <c r="P451" s="28"/>
      <c r="Q451" s="404"/>
      <c r="R451" s="224"/>
      <c r="S451" s="224"/>
      <c r="T451" s="225"/>
    </row>
    <row r="452" spans="1:20" ht="15">
      <c r="A452" s="44" t="s">
        <v>147</v>
      </c>
      <c r="B452" s="96" t="s">
        <v>1003</v>
      </c>
      <c r="E452" s="10" t="s">
        <v>288</v>
      </c>
      <c r="F452" s="10" t="s">
        <v>288</v>
      </c>
      <c r="G452" s="10" t="s">
        <v>288</v>
      </c>
      <c r="H452" s="192">
        <v>824.10000000000036</v>
      </c>
      <c r="I452" s="190">
        <v>832.40000000000009</v>
      </c>
      <c r="K452" s="100">
        <f t="shared" si="13"/>
        <v>1656.5000000000005</v>
      </c>
      <c r="M452" t="s">
        <v>317</v>
      </c>
      <c r="P452" s="28"/>
      <c r="Q452" s="224"/>
      <c r="R452" s="224"/>
      <c r="S452" s="224"/>
      <c r="T452" s="225"/>
    </row>
    <row r="453" spans="1:20" ht="15">
      <c r="A453" s="44" t="s">
        <v>148</v>
      </c>
      <c r="B453" s="96" t="s">
        <v>160</v>
      </c>
      <c r="E453" s="10" t="s">
        <v>288</v>
      </c>
      <c r="F453" s="10" t="s">
        <v>288</v>
      </c>
      <c r="G453" s="141">
        <v>436.2</v>
      </c>
      <c r="H453" s="190">
        <v>765.20000000000027</v>
      </c>
      <c r="I453" s="164">
        <v>425.20000000000005</v>
      </c>
      <c r="K453" s="100">
        <f t="shared" si="13"/>
        <v>1626.6000000000004</v>
      </c>
      <c r="M453" t="s">
        <v>308</v>
      </c>
      <c r="P453" s="28"/>
      <c r="Q453" s="224"/>
      <c r="R453" s="224"/>
      <c r="S453" s="224"/>
      <c r="T453" s="225"/>
    </row>
    <row r="454" spans="1:20" ht="15">
      <c r="A454" s="44" t="s">
        <v>152</v>
      </c>
      <c r="B454" s="96" t="s">
        <v>1021</v>
      </c>
      <c r="E454" s="10" t="s">
        <v>288</v>
      </c>
      <c r="F454" s="10" t="s">
        <v>288</v>
      </c>
      <c r="G454" s="10" t="s">
        <v>288</v>
      </c>
      <c r="H454" s="190">
        <v>703.90000000000055</v>
      </c>
      <c r="I454" s="190">
        <v>807.45000000000118</v>
      </c>
      <c r="K454" s="100">
        <f t="shared" si="13"/>
        <v>1511.3500000000017</v>
      </c>
      <c r="M454" t="s">
        <v>341</v>
      </c>
      <c r="P454" s="28"/>
      <c r="Q454" s="224"/>
      <c r="R454" s="224"/>
      <c r="S454" s="224"/>
      <c r="T454" s="225"/>
    </row>
    <row r="455" spans="1:20" ht="15">
      <c r="A455" s="44" t="s">
        <v>159</v>
      </c>
      <c r="B455" s="96" t="s">
        <v>164</v>
      </c>
      <c r="E455" s="10" t="s">
        <v>288</v>
      </c>
      <c r="F455" s="10" t="s">
        <v>288</v>
      </c>
      <c r="G455" s="10">
        <v>291.5</v>
      </c>
      <c r="H455" s="164">
        <v>685.19999999999845</v>
      </c>
      <c r="I455" s="164">
        <v>530.30000000000018</v>
      </c>
      <c r="K455" s="100">
        <f t="shared" si="13"/>
        <v>1506.9999999999986</v>
      </c>
      <c r="P455" s="28"/>
      <c r="Q455" s="224"/>
      <c r="R455" s="224"/>
      <c r="S455" s="224"/>
      <c r="T455" s="225"/>
    </row>
    <row r="456" spans="1:20" ht="15">
      <c r="A456" s="44" t="s">
        <v>161</v>
      </c>
      <c r="B456" s="96" t="s">
        <v>155</v>
      </c>
      <c r="E456" s="10" t="s">
        <v>288</v>
      </c>
      <c r="F456" s="10" t="s">
        <v>288</v>
      </c>
      <c r="G456" s="10">
        <v>349.4</v>
      </c>
      <c r="H456" s="164">
        <v>538.60000000000036</v>
      </c>
      <c r="I456" s="164">
        <v>555</v>
      </c>
      <c r="K456" s="100">
        <f t="shared" si="13"/>
        <v>1443.0000000000005</v>
      </c>
      <c r="P456" s="28"/>
      <c r="Q456" s="411"/>
      <c r="R456" s="224"/>
      <c r="S456" s="224"/>
      <c r="T456" s="225"/>
    </row>
    <row r="457" spans="1:20" ht="15">
      <c r="A457" s="44" t="s">
        <v>162</v>
      </c>
      <c r="B457" s="96" t="s">
        <v>156</v>
      </c>
      <c r="E457" s="10" t="s">
        <v>288</v>
      </c>
      <c r="F457" s="10" t="s">
        <v>288</v>
      </c>
      <c r="G457" s="10">
        <v>355.3</v>
      </c>
      <c r="H457" s="164">
        <v>491.79999999999927</v>
      </c>
      <c r="I457" s="164">
        <v>524.30000000000064</v>
      </c>
      <c r="K457" s="100">
        <f t="shared" si="13"/>
        <v>1371.3999999999999</v>
      </c>
      <c r="P457" s="28"/>
      <c r="Q457" s="411"/>
      <c r="R457" s="224"/>
      <c r="S457" s="224"/>
      <c r="T457" s="225"/>
    </row>
    <row r="458" spans="1:20" ht="15">
      <c r="A458" s="44" t="s">
        <v>163</v>
      </c>
      <c r="B458" s="96" t="s">
        <v>157</v>
      </c>
      <c r="E458" s="10" t="s">
        <v>288</v>
      </c>
      <c r="F458" s="10" t="s">
        <v>288</v>
      </c>
      <c r="G458" s="10">
        <v>207.9</v>
      </c>
      <c r="H458" s="164">
        <v>650.79999999999905</v>
      </c>
      <c r="I458" s="164">
        <v>478.20000000000027</v>
      </c>
      <c r="K458" s="100">
        <f t="shared" si="13"/>
        <v>1336.8999999999992</v>
      </c>
      <c r="P458" s="28"/>
      <c r="Q458" s="224"/>
      <c r="R458" s="224"/>
      <c r="S458" s="224"/>
      <c r="T458" s="225"/>
    </row>
    <row r="459" spans="1:20" ht="15">
      <c r="A459" s="44" t="s">
        <v>165</v>
      </c>
      <c r="B459" s="138" t="s">
        <v>988</v>
      </c>
      <c r="E459" s="10" t="s">
        <v>288</v>
      </c>
      <c r="F459" s="10" t="s">
        <v>288</v>
      </c>
      <c r="G459" s="10" t="s">
        <v>288</v>
      </c>
      <c r="H459" s="190">
        <v>728.89999999999918</v>
      </c>
      <c r="I459" s="164">
        <v>598.50000000000182</v>
      </c>
      <c r="K459" s="100">
        <f t="shared" si="13"/>
        <v>1327.400000000001</v>
      </c>
      <c r="M459" t="s">
        <v>307</v>
      </c>
      <c r="P459" s="28"/>
      <c r="Q459" s="223"/>
      <c r="R459" s="224"/>
      <c r="S459" s="224"/>
      <c r="T459" s="225"/>
    </row>
    <row r="460" spans="1:20" ht="15">
      <c r="A460" s="44" t="s">
        <v>284</v>
      </c>
      <c r="B460" s="96" t="s">
        <v>1004</v>
      </c>
      <c r="E460" s="10" t="s">
        <v>288</v>
      </c>
      <c r="F460" s="10" t="s">
        <v>288</v>
      </c>
      <c r="G460" s="10" t="s">
        <v>288</v>
      </c>
      <c r="H460" s="190">
        <v>699.20000000000027</v>
      </c>
      <c r="I460" s="164">
        <v>598.09999999999991</v>
      </c>
      <c r="K460" s="100">
        <f t="shared" si="13"/>
        <v>1297.3000000000002</v>
      </c>
      <c r="M460" t="s">
        <v>303</v>
      </c>
      <c r="P460" s="28"/>
      <c r="Q460" s="224"/>
      <c r="R460" s="224"/>
      <c r="S460" s="224"/>
      <c r="T460" s="225"/>
    </row>
    <row r="461" spans="1:20" ht="15">
      <c r="A461" s="44" t="s">
        <v>285</v>
      </c>
      <c r="B461" s="96" t="s">
        <v>158</v>
      </c>
      <c r="E461" s="10" t="s">
        <v>288</v>
      </c>
      <c r="F461" s="10" t="s">
        <v>288</v>
      </c>
      <c r="G461" s="10">
        <v>383.9</v>
      </c>
      <c r="H461" s="164">
        <v>257.80000000000109</v>
      </c>
      <c r="I461" s="190">
        <v>646.29999999999973</v>
      </c>
      <c r="K461" s="100">
        <f t="shared" si="13"/>
        <v>1288.0000000000009</v>
      </c>
      <c r="M461" t="s">
        <v>303</v>
      </c>
      <c r="P461" s="28"/>
      <c r="Q461" s="224"/>
      <c r="R461" s="224"/>
      <c r="S461" s="224"/>
      <c r="T461" s="225"/>
    </row>
    <row r="462" spans="1:20" ht="15">
      <c r="A462" s="138" t="s">
        <v>286</v>
      </c>
      <c r="B462" s="138" t="s">
        <v>989</v>
      </c>
      <c r="E462" s="10" t="s">
        <v>288</v>
      </c>
      <c r="F462" s="10" t="s">
        <v>288</v>
      </c>
      <c r="G462" s="10" t="s">
        <v>288</v>
      </c>
      <c r="H462" s="164">
        <v>656.5</v>
      </c>
      <c r="I462" s="164">
        <v>602.99999999999909</v>
      </c>
      <c r="K462" s="100">
        <f t="shared" ref="K462:K493" si="14">SUM(E462:I462)</f>
        <v>1259.4999999999991</v>
      </c>
      <c r="P462" s="28"/>
      <c r="Q462" s="224"/>
      <c r="R462" s="224"/>
      <c r="S462" s="224"/>
      <c r="T462" s="225"/>
    </row>
    <row r="463" spans="1:20" ht="15">
      <c r="A463" s="138" t="s">
        <v>287</v>
      </c>
      <c r="B463" s="96" t="s">
        <v>993</v>
      </c>
      <c r="E463" s="10" t="s">
        <v>288</v>
      </c>
      <c r="F463" s="10" t="s">
        <v>288</v>
      </c>
      <c r="G463" s="10" t="s">
        <v>288</v>
      </c>
      <c r="H463" s="164">
        <v>630.90000000000055</v>
      </c>
      <c r="I463" s="164">
        <v>627.29999999999973</v>
      </c>
      <c r="K463" s="100">
        <f t="shared" si="14"/>
        <v>1258.2000000000003</v>
      </c>
      <c r="P463" s="28"/>
      <c r="Q463" s="411"/>
      <c r="R463" s="224"/>
      <c r="S463" s="224"/>
      <c r="T463" s="225"/>
    </row>
    <row r="464" spans="1:20" ht="15">
      <c r="A464" s="138" t="s">
        <v>990</v>
      </c>
      <c r="B464" s="96" t="s">
        <v>1036</v>
      </c>
      <c r="E464" s="10" t="s">
        <v>288</v>
      </c>
      <c r="F464" s="10" t="s">
        <v>288</v>
      </c>
      <c r="G464" s="10" t="s">
        <v>288</v>
      </c>
      <c r="H464" s="190">
        <v>717.59999999999991</v>
      </c>
      <c r="I464" s="164">
        <v>505.60000000000082</v>
      </c>
      <c r="K464" s="100">
        <f t="shared" si="14"/>
        <v>1223.2000000000007</v>
      </c>
      <c r="M464" t="s">
        <v>302</v>
      </c>
      <c r="P464" s="28"/>
      <c r="Q464" s="404"/>
      <c r="R464" s="224"/>
      <c r="S464" s="224"/>
      <c r="T464" s="225"/>
    </row>
    <row r="465" spans="1:20" ht="15">
      <c r="A465" s="138" t="s">
        <v>991</v>
      </c>
      <c r="B465" s="138" t="s">
        <v>983</v>
      </c>
      <c r="E465" s="10" t="s">
        <v>288</v>
      </c>
      <c r="F465" s="10" t="s">
        <v>288</v>
      </c>
      <c r="G465" s="10" t="s">
        <v>288</v>
      </c>
      <c r="H465" s="164">
        <v>621.50000000000091</v>
      </c>
      <c r="I465" s="164">
        <v>565.10000000000014</v>
      </c>
      <c r="K465" s="100">
        <f t="shared" si="14"/>
        <v>1186.600000000001</v>
      </c>
      <c r="P465" s="28"/>
      <c r="Q465" s="223"/>
      <c r="R465" s="224"/>
      <c r="S465" s="224"/>
      <c r="T465" s="225"/>
    </row>
    <row r="466" spans="1:20" ht="15">
      <c r="A466" s="138" t="s">
        <v>992</v>
      </c>
      <c r="B466" s="96" t="s">
        <v>1019</v>
      </c>
      <c r="E466" s="10" t="s">
        <v>288</v>
      </c>
      <c r="F466" s="10" t="s">
        <v>288</v>
      </c>
      <c r="G466" s="10" t="s">
        <v>288</v>
      </c>
      <c r="H466" s="164">
        <v>578.09999999999945</v>
      </c>
      <c r="I466" s="164">
        <v>593</v>
      </c>
      <c r="K466" s="100">
        <f t="shared" si="14"/>
        <v>1171.0999999999995</v>
      </c>
      <c r="P466" s="28"/>
      <c r="Q466" s="223"/>
      <c r="R466" s="224"/>
      <c r="S466" s="224"/>
      <c r="T466" s="225"/>
    </row>
    <row r="467" spans="1:20" ht="15">
      <c r="A467" s="138" t="s">
        <v>994</v>
      </c>
      <c r="B467" s="96" t="s">
        <v>181</v>
      </c>
      <c r="E467" s="52">
        <v>605.70000000000005</v>
      </c>
      <c r="F467" s="10">
        <v>539.9</v>
      </c>
      <c r="G467" s="10" t="s">
        <v>288</v>
      </c>
      <c r="H467" s="164" t="s">
        <v>288</v>
      </c>
      <c r="I467" s="10" t="s">
        <v>288</v>
      </c>
      <c r="K467" s="100">
        <f t="shared" si="14"/>
        <v>1145.5999999999999</v>
      </c>
      <c r="M467" t="s">
        <v>310</v>
      </c>
      <c r="P467" s="28"/>
      <c r="Q467" s="223"/>
      <c r="R467" s="224"/>
      <c r="S467" s="224"/>
      <c r="T467" s="225"/>
    </row>
    <row r="468" spans="1:20" ht="15">
      <c r="A468" s="138" t="s">
        <v>1000</v>
      </c>
      <c r="B468" s="96" t="s">
        <v>1020</v>
      </c>
      <c r="E468" s="10" t="s">
        <v>288</v>
      </c>
      <c r="F468" s="10" t="s">
        <v>288</v>
      </c>
      <c r="G468" s="10" t="s">
        <v>288</v>
      </c>
      <c r="H468" s="164">
        <v>686</v>
      </c>
      <c r="I468" s="164">
        <v>422.90000000000009</v>
      </c>
      <c r="K468" s="100">
        <f t="shared" si="14"/>
        <v>1108.9000000000001</v>
      </c>
      <c r="P468" s="28"/>
      <c r="Q468" s="224"/>
      <c r="R468" s="224"/>
      <c r="S468" s="224"/>
      <c r="T468" s="225"/>
    </row>
    <row r="469" spans="1:20" ht="15">
      <c r="A469" s="138" t="s">
        <v>1002</v>
      </c>
      <c r="B469" s="96" t="s">
        <v>1010</v>
      </c>
      <c r="E469" s="10" t="s">
        <v>288</v>
      </c>
      <c r="F469" s="10" t="s">
        <v>288</v>
      </c>
      <c r="G469" s="10" t="s">
        <v>288</v>
      </c>
      <c r="H469" s="164">
        <v>689.900000000001</v>
      </c>
      <c r="I469" s="164">
        <v>417.00000000000045</v>
      </c>
      <c r="K469" s="100">
        <f t="shared" si="14"/>
        <v>1106.9000000000015</v>
      </c>
      <c r="P469" s="28"/>
      <c r="Q469" s="224"/>
      <c r="R469" s="224"/>
      <c r="S469" s="224"/>
      <c r="T469" s="225"/>
    </row>
    <row r="470" spans="1:20" ht="15">
      <c r="A470" s="138" t="s">
        <v>1005</v>
      </c>
      <c r="B470" s="96" t="s">
        <v>1047</v>
      </c>
      <c r="E470" s="10" t="s">
        <v>288</v>
      </c>
      <c r="F470" s="10" t="s">
        <v>288</v>
      </c>
      <c r="G470" s="10" t="s">
        <v>288</v>
      </c>
      <c r="H470" s="190">
        <v>699.69999999999982</v>
      </c>
      <c r="I470" s="164">
        <v>368.79999999999882</v>
      </c>
      <c r="K470" s="100">
        <f t="shared" si="14"/>
        <v>1068.4999999999986</v>
      </c>
      <c r="M470" t="s">
        <v>298</v>
      </c>
      <c r="P470" s="28"/>
      <c r="Q470" s="224"/>
      <c r="R470" s="224"/>
      <c r="S470" s="224"/>
      <c r="T470" s="225"/>
    </row>
    <row r="471" spans="1:20" ht="15">
      <c r="A471" s="138" t="s">
        <v>1006</v>
      </c>
      <c r="B471" s="96" t="s">
        <v>1001</v>
      </c>
      <c r="E471" s="10" t="s">
        <v>288</v>
      </c>
      <c r="F471" s="10" t="s">
        <v>288</v>
      </c>
      <c r="G471" s="10" t="s">
        <v>288</v>
      </c>
      <c r="H471" s="164">
        <v>547.09999999999991</v>
      </c>
      <c r="I471" s="164">
        <v>489.19999999999982</v>
      </c>
      <c r="K471" s="100">
        <f t="shared" si="14"/>
        <v>1036.2999999999997</v>
      </c>
      <c r="P471" s="28"/>
      <c r="Q471" s="404"/>
      <c r="R471" s="224"/>
      <c r="S471" s="224"/>
      <c r="T471" s="225"/>
    </row>
    <row r="472" spans="1:20" ht="15">
      <c r="A472" s="138" t="s">
        <v>1009</v>
      </c>
      <c r="B472" s="96" t="s">
        <v>1057</v>
      </c>
      <c r="E472" s="10" t="s">
        <v>288</v>
      </c>
      <c r="F472" s="10" t="s">
        <v>288</v>
      </c>
      <c r="G472" s="10" t="s">
        <v>288</v>
      </c>
      <c r="H472" s="164">
        <v>443.70000000000073</v>
      </c>
      <c r="I472" s="164">
        <v>501</v>
      </c>
      <c r="K472" s="100">
        <f t="shared" si="14"/>
        <v>944.70000000000073</v>
      </c>
      <c r="P472" s="28"/>
      <c r="Q472" s="224"/>
      <c r="R472" s="224"/>
      <c r="S472" s="224"/>
      <c r="T472" s="225"/>
    </row>
    <row r="473" spans="1:20" ht="15">
      <c r="A473" s="138" t="s">
        <v>1011</v>
      </c>
      <c r="B473" s="96" t="s">
        <v>1053</v>
      </c>
      <c r="E473" s="10" t="s">
        <v>288</v>
      </c>
      <c r="F473" s="10" t="s">
        <v>288</v>
      </c>
      <c r="G473" s="10" t="s">
        <v>288</v>
      </c>
      <c r="H473" s="164">
        <v>694.40000000000055</v>
      </c>
      <c r="I473" s="164">
        <v>234.39999999999964</v>
      </c>
      <c r="K473" s="100">
        <f t="shared" si="14"/>
        <v>928.80000000000018</v>
      </c>
      <c r="P473" s="28"/>
      <c r="Q473" s="404"/>
      <c r="R473" s="224"/>
      <c r="S473" s="224"/>
      <c r="T473" s="225"/>
    </row>
    <row r="474" spans="1:20" ht="15">
      <c r="A474" s="138" t="s">
        <v>1017</v>
      </c>
      <c r="B474" s="96" t="s">
        <v>1040</v>
      </c>
      <c r="E474" s="10" t="s">
        <v>288</v>
      </c>
      <c r="F474" s="10" t="s">
        <v>288</v>
      </c>
      <c r="G474" s="10" t="s">
        <v>288</v>
      </c>
      <c r="H474" s="164">
        <v>408.50000000000091</v>
      </c>
      <c r="I474" s="164">
        <v>474.29999999999973</v>
      </c>
      <c r="K474" s="100">
        <f t="shared" si="14"/>
        <v>882.80000000000064</v>
      </c>
      <c r="P474" s="28"/>
      <c r="Q474" s="223"/>
      <c r="R474" s="224"/>
      <c r="S474" s="224"/>
      <c r="T474" s="225"/>
    </row>
    <row r="475" spans="1:20" ht="15">
      <c r="A475" s="138" t="s">
        <v>1022</v>
      </c>
      <c r="B475" s="96" t="s">
        <v>999</v>
      </c>
      <c r="E475" s="10" t="s">
        <v>288</v>
      </c>
      <c r="F475" s="10" t="s">
        <v>288</v>
      </c>
      <c r="G475" s="10" t="s">
        <v>288</v>
      </c>
      <c r="H475" s="164">
        <v>542.5</v>
      </c>
      <c r="I475" s="164">
        <v>339.90000000000009</v>
      </c>
      <c r="K475" s="100">
        <f t="shared" si="14"/>
        <v>882.40000000000009</v>
      </c>
      <c r="P475" s="28"/>
      <c r="Q475" s="404"/>
      <c r="R475" s="224"/>
      <c r="S475" s="224"/>
      <c r="T475" s="225"/>
    </row>
    <row r="476" spans="1:20" ht="15">
      <c r="A476" s="138" t="s">
        <v>1023</v>
      </c>
      <c r="B476" s="96" t="s">
        <v>1026</v>
      </c>
      <c r="E476" s="10" t="s">
        <v>288</v>
      </c>
      <c r="F476" s="10" t="s">
        <v>288</v>
      </c>
      <c r="G476" s="10" t="s">
        <v>288</v>
      </c>
      <c r="H476" s="164">
        <v>673.49999999999955</v>
      </c>
      <c r="I476" s="164">
        <v>194.89999999999918</v>
      </c>
      <c r="K476" s="100">
        <f t="shared" si="14"/>
        <v>868.39999999999873</v>
      </c>
      <c r="P476" s="28"/>
      <c r="Q476" s="404"/>
      <c r="R476" s="224"/>
      <c r="S476" s="224"/>
      <c r="T476" s="225"/>
    </row>
    <row r="477" spans="1:20" ht="15">
      <c r="A477" s="138" t="s">
        <v>1024</v>
      </c>
      <c r="B477" s="96" t="s">
        <v>1013</v>
      </c>
      <c r="E477" s="10" t="s">
        <v>288</v>
      </c>
      <c r="F477" s="10" t="s">
        <v>288</v>
      </c>
      <c r="G477" s="10" t="s">
        <v>288</v>
      </c>
      <c r="H477" s="164">
        <v>493</v>
      </c>
      <c r="I477" s="164">
        <v>365.19999999999891</v>
      </c>
      <c r="K477" s="100">
        <f t="shared" si="14"/>
        <v>858.19999999999891</v>
      </c>
      <c r="P477" s="28"/>
      <c r="Q477" s="224"/>
      <c r="R477" s="224"/>
      <c r="S477" s="224"/>
      <c r="T477" s="225"/>
    </row>
    <row r="478" spans="1:20" ht="15">
      <c r="A478" s="138" t="s">
        <v>1030</v>
      </c>
      <c r="B478" s="96" t="s">
        <v>1008</v>
      </c>
      <c r="E478" s="10" t="s">
        <v>288</v>
      </c>
      <c r="F478" s="10" t="s">
        <v>288</v>
      </c>
      <c r="G478" s="10" t="s">
        <v>288</v>
      </c>
      <c r="H478" s="164">
        <v>447.80000000000064</v>
      </c>
      <c r="I478" s="164">
        <v>408.09999999999968</v>
      </c>
      <c r="K478" s="100">
        <f t="shared" si="14"/>
        <v>855.90000000000032</v>
      </c>
      <c r="P478" s="28"/>
      <c r="Q478" s="223"/>
      <c r="R478" s="224"/>
      <c r="S478" s="224"/>
      <c r="T478" s="225"/>
    </row>
    <row r="479" spans="1:20" ht="15">
      <c r="A479" s="138" t="s">
        <v>1038</v>
      </c>
      <c r="B479" s="406" t="s">
        <v>2560</v>
      </c>
      <c r="C479" s="3"/>
      <c r="D479" s="3"/>
      <c r="E479" s="164" t="s">
        <v>288</v>
      </c>
      <c r="F479" s="164" t="s">
        <v>288</v>
      </c>
      <c r="G479" s="164" t="s">
        <v>288</v>
      </c>
      <c r="H479" s="164" t="s">
        <v>288</v>
      </c>
      <c r="I479" s="190">
        <v>834.40000000000009</v>
      </c>
      <c r="K479" s="100">
        <f t="shared" si="14"/>
        <v>834.40000000000009</v>
      </c>
      <c r="M479" t="s">
        <v>293</v>
      </c>
      <c r="P479" s="28"/>
      <c r="Q479" s="223"/>
      <c r="R479" s="224"/>
      <c r="S479" s="224"/>
      <c r="T479" s="225"/>
    </row>
    <row r="480" spans="1:20" ht="15">
      <c r="A480" s="138" t="s">
        <v>1042</v>
      </c>
      <c r="B480" s="96" t="s">
        <v>1035</v>
      </c>
      <c r="E480" s="10" t="s">
        <v>288</v>
      </c>
      <c r="F480" s="10" t="s">
        <v>288</v>
      </c>
      <c r="G480" s="10" t="s">
        <v>288</v>
      </c>
      <c r="H480" s="164">
        <v>437.599999999999</v>
      </c>
      <c r="I480" s="164">
        <v>385.70000000000073</v>
      </c>
      <c r="K480" s="100">
        <f t="shared" si="14"/>
        <v>823.29999999999973</v>
      </c>
      <c r="P480" s="28"/>
      <c r="Q480" s="404"/>
      <c r="R480" s="224"/>
      <c r="S480" s="224"/>
      <c r="T480" s="225"/>
    </row>
    <row r="481" spans="1:20" ht="15">
      <c r="A481" s="138" t="s">
        <v>1043</v>
      </c>
      <c r="B481" s="96" t="s">
        <v>1045</v>
      </c>
      <c r="E481" s="10" t="s">
        <v>288</v>
      </c>
      <c r="F481" s="10" t="s">
        <v>288</v>
      </c>
      <c r="G481" s="10" t="s">
        <v>288</v>
      </c>
      <c r="H481" s="164">
        <v>245.80000000000018</v>
      </c>
      <c r="I481" s="164">
        <v>519.20000000000027</v>
      </c>
      <c r="K481" s="100">
        <f t="shared" si="14"/>
        <v>765.00000000000045</v>
      </c>
      <c r="P481" s="28"/>
      <c r="Q481" s="404"/>
      <c r="R481" s="224"/>
      <c r="S481" s="224"/>
      <c r="T481" s="225"/>
    </row>
    <row r="482" spans="1:20" ht="15">
      <c r="A482" s="138" t="s">
        <v>1044</v>
      </c>
      <c r="B482" s="96" t="s">
        <v>1039</v>
      </c>
      <c r="E482" s="10" t="s">
        <v>288</v>
      </c>
      <c r="F482" s="10" t="s">
        <v>288</v>
      </c>
      <c r="G482" s="10" t="s">
        <v>288</v>
      </c>
      <c r="H482" s="164">
        <v>364.00000000000045</v>
      </c>
      <c r="I482" s="164">
        <v>368.40000000000009</v>
      </c>
      <c r="K482" s="100">
        <f t="shared" si="14"/>
        <v>732.40000000000055</v>
      </c>
      <c r="P482" s="28"/>
      <c r="Q482" s="404"/>
      <c r="R482" s="224"/>
      <c r="S482" s="224"/>
      <c r="T482" s="225"/>
    </row>
    <row r="483" spans="1:20" ht="15">
      <c r="A483" s="138" t="s">
        <v>1050</v>
      </c>
      <c r="B483" s="96" t="s">
        <v>29</v>
      </c>
      <c r="E483" s="10">
        <v>297.89999999999998</v>
      </c>
      <c r="F483" s="10">
        <v>212.25</v>
      </c>
      <c r="G483" s="10">
        <v>218.9</v>
      </c>
      <c r="H483" s="164" t="s">
        <v>288</v>
      </c>
      <c r="I483" s="10" t="s">
        <v>288</v>
      </c>
      <c r="K483" s="100">
        <f t="shared" si="14"/>
        <v>729.05</v>
      </c>
      <c r="P483" s="28"/>
      <c r="Q483" s="223"/>
      <c r="R483" s="224"/>
      <c r="S483" s="224"/>
      <c r="T483" s="225"/>
    </row>
    <row r="484" spans="1:20" ht="15">
      <c r="A484" s="138" t="s">
        <v>1051</v>
      </c>
      <c r="B484" s="223" t="s">
        <v>2570</v>
      </c>
      <c r="C484" s="3"/>
      <c r="D484" s="3"/>
      <c r="E484" s="164" t="s">
        <v>288</v>
      </c>
      <c r="F484" s="164" t="s">
        <v>288</v>
      </c>
      <c r="G484" s="164" t="s">
        <v>288</v>
      </c>
      <c r="H484" s="164" t="s">
        <v>288</v>
      </c>
      <c r="I484" s="190">
        <v>727.09999999999991</v>
      </c>
      <c r="K484" s="100">
        <f t="shared" si="14"/>
        <v>727.09999999999991</v>
      </c>
      <c r="M484" t="s">
        <v>302</v>
      </c>
      <c r="P484" s="28"/>
      <c r="S484" s="121"/>
      <c r="T484" s="3"/>
    </row>
    <row r="485" spans="1:20" ht="15">
      <c r="A485" s="138" t="s">
        <v>1052</v>
      </c>
      <c r="B485" s="96" t="s">
        <v>1028</v>
      </c>
      <c r="E485" s="10" t="s">
        <v>288</v>
      </c>
      <c r="F485" s="10" t="s">
        <v>288</v>
      </c>
      <c r="G485" s="10" t="s">
        <v>288</v>
      </c>
      <c r="H485" s="164">
        <v>533.09999999999991</v>
      </c>
      <c r="I485" s="164">
        <v>184.19999999999982</v>
      </c>
      <c r="K485" s="100">
        <f t="shared" si="14"/>
        <v>717.29999999999973</v>
      </c>
      <c r="P485" s="28"/>
      <c r="Q485" s="224"/>
      <c r="R485" s="224"/>
      <c r="S485" s="224"/>
      <c r="T485" s="225"/>
    </row>
    <row r="486" spans="1:20" ht="15">
      <c r="A486" s="138" t="s">
        <v>1054</v>
      </c>
      <c r="B486" s="406" t="s">
        <v>2569</v>
      </c>
      <c r="C486" s="3"/>
      <c r="D486" s="3"/>
      <c r="E486" s="164" t="s">
        <v>288</v>
      </c>
      <c r="F486" s="164" t="s">
        <v>288</v>
      </c>
      <c r="G486" s="164" t="s">
        <v>288</v>
      </c>
      <c r="H486" s="164" t="s">
        <v>288</v>
      </c>
      <c r="I486" s="190">
        <v>686.20000000000027</v>
      </c>
      <c r="K486" s="100">
        <f t="shared" si="14"/>
        <v>686.20000000000027</v>
      </c>
      <c r="M486" t="s">
        <v>298</v>
      </c>
      <c r="P486" s="28"/>
      <c r="Q486" s="223"/>
      <c r="R486" s="224"/>
      <c r="S486" s="224"/>
      <c r="T486" s="225"/>
    </row>
    <row r="487" spans="1:20" ht="15">
      <c r="A487" s="138" t="s">
        <v>1055</v>
      </c>
      <c r="B487" s="406" t="s">
        <v>2561</v>
      </c>
      <c r="C487" s="3"/>
      <c r="D487" s="3"/>
      <c r="E487" s="164" t="s">
        <v>288</v>
      </c>
      <c r="F487" s="164" t="s">
        <v>288</v>
      </c>
      <c r="G487" s="164" t="s">
        <v>288</v>
      </c>
      <c r="H487" s="164" t="s">
        <v>288</v>
      </c>
      <c r="I487" s="164">
        <v>638.5</v>
      </c>
      <c r="K487" s="100">
        <f t="shared" si="14"/>
        <v>638.5</v>
      </c>
      <c r="P487" s="28"/>
      <c r="Q487" s="404"/>
      <c r="R487" s="224"/>
      <c r="S487" s="224"/>
      <c r="T487" s="225"/>
    </row>
    <row r="488" spans="1:20" ht="15">
      <c r="A488" s="138" t="s">
        <v>1056</v>
      </c>
      <c r="B488" s="96" t="s">
        <v>1041</v>
      </c>
      <c r="E488" s="10" t="s">
        <v>288</v>
      </c>
      <c r="F488" s="10" t="s">
        <v>288</v>
      </c>
      <c r="G488" s="10" t="s">
        <v>288</v>
      </c>
      <c r="H488" s="164">
        <v>604.90000000000009</v>
      </c>
      <c r="I488" s="10" t="s">
        <v>288</v>
      </c>
      <c r="K488" s="100">
        <f t="shared" si="14"/>
        <v>604.90000000000009</v>
      </c>
      <c r="P488" s="28"/>
      <c r="Q488" s="224"/>
      <c r="R488" s="224"/>
      <c r="S488" s="224"/>
      <c r="T488" s="225"/>
    </row>
    <row r="489" spans="1:20" ht="15">
      <c r="A489" s="138" t="s">
        <v>1059</v>
      </c>
      <c r="B489" s="406" t="s">
        <v>2546</v>
      </c>
      <c r="C489" s="3"/>
      <c r="D489" s="3"/>
      <c r="E489" s="164" t="s">
        <v>288</v>
      </c>
      <c r="F489" s="164" t="s">
        <v>288</v>
      </c>
      <c r="G489" s="164" t="s">
        <v>288</v>
      </c>
      <c r="H489" s="164" t="s">
        <v>288</v>
      </c>
      <c r="I489" s="164">
        <v>520.40000000000009</v>
      </c>
      <c r="K489" s="100">
        <f t="shared" si="14"/>
        <v>520.40000000000009</v>
      </c>
      <c r="P489" s="28"/>
      <c r="Q489" s="223"/>
      <c r="R489" s="224"/>
      <c r="S489" s="224"/>
      <c r="T489" s="225"/>
    </row>
    <row r="490" spans="1:20" ht="15">
      <c r="A490" s="138" t="s">
        <v>1296</v>
      </c>
      <c r="B490" s="406" t="s">
        <v>2566</v>
      </c>
      <c r="C490" s="3"/>
      <c r="D490" s="3"/>
      <c r="E490" s="164" t="s">
        <v>288</v>
      </c>
      <c r="F490" s="164" t="s">
        <v>288</v>
      </c>
      <c r="G490" s="164" t="s">
        <v>288</v>
      </c>
      <c r="H490" s="164" t="s">
        <v>288</v>
      </c>
      <c r="I490" s="164">
        <v>498.30000000000064</v>
      </c>
      <c r="K490" s="100">
        <f t="shared" si="14"/>
        <v>498.30000000000064</v>
      </c>
      <c r="P490" s="28"/>
      <c r="S490" s="121"/>
      <c r="T490" s="3"/>
    </row>
    <row r="491" spans="1:20" ht="15">
      <c r="A491" s="138" t="s">
        <v>1297</v>
      </c>
      <c r="B491" s="406" t="s">
        <v>2549</v>
      </c>
      <c r="C491" s="3"/>
      <c r="D491" s="3"/>
      <c r="E491" s="164" t="s">
        <v>288</v>
      </c>
      <c r="F491" s="164" t="s">
        <v>288</v>
      </c>
      <c r="G491" s="164" t="s">
        <v>288</v>
      </c>
      <c r="H491" s="164" t="s">
        <v>288</v>
      </c>
      <c r="I491" s="164">
        <v>491.69999999999959</v>
      </c>
      <c r="K491" s="100">
        <f t="shared" si="14"/>
        <v>491.69999999999959</v>
      </c>
      <c r="P491" s="28"/>
      <c r="Q491" s="223"/>
      <c r="R491" s="224"/>
      <c r="S491" s="224"/>
      <c r="T491" s="225"/>
    </row>
    <row r="492" spans="1:20" ht="15">
      <c r="A492" s="138" t="s">
        <v>1298</v>
      </c>
      <c r="B492" s="406" t="s">
        <v>2564</v>
      </c>
      <c r="C492" s="3"/>
      <c r="D492" s="3"/>
      <c r="E492" s="164" t="s">
        <v>288</v>
      </c>
      <c r="F492" s="164" t="s">
        <v>288</v>
      </c>
      <c r="G492" s="164" t="s">
        <v>288</v>
      </c>
      <c r="H492" s="164" t="s">
        <v>288</v>
      </c>
      <c r="I492" s="164">
        <v>405.19999999999982</v>
      </c>
      <c r="K492" s="100">
        <f t="shared" si="14"/>
        <v>405.19999999999982</v>
      </c>
      <c r="P492" s="28"/>
      <c r="Q492" s="224"/>
      <c r="R492" s="224"/>
      <c r="S492" s="224"/>
      <c r="T492" s="225"/>
    </row>
    <row r="493" spans="1:20" ht="15">
      <c r="A493" s="138" t="s">
        <v>1299</v>
      </c>
      <c r="B493" s="96" t="s">
        <v>166</v>
      </c>
      <c r="E493" s="10" t="s">
        <v>288</v>
      </c>
      <c r="F493" s="10" t="s">
        <v>288</v>
      </c>
      <c r="G493" s="10">
        <v>387.4</v>
      </c>
      <c r="H493" s="164" t="s">
        <v>288</v>
      </c>
      <c r="I493" s="10" t="s">
        <v>288</v>
      </c>
      <c r="K493" s="100">
        <f t="shared" si="14"/>
        <v>387.4</v>
      </c>
      <c r="P493" s="28"/>
      <c r="Q493" s="223"/>
      <c r="R493" s="224"/>
      <c r="S493" s="224"/>
      <c r="T493" s="225"/>
    </row>
    <row r="494" spans="1:20" ht="15">
      <c r="A494" s="138" t="s">
        <v>1300</v>
      </c>
      <c r="B494" s="406" t="s">
        <v>2559</v>
      </c>
      <c r="C494" s="3"/>
      <c r="D494" s="3"/>
      <c r="E494" s="164" t="s">
        <v>288</v>
      </c>
      <c r="F494" s="164" t="s">
        <v>288</v>
      </c>
      <c r="G494" s="164" t="s">
        <v>288</v>
      </c>
      <c r="H494" s="164" t="s">
        <v>288</v>
      </c>
      <c r="I494" s="164">
        <v>379.00000000000023</v>
      </c>
      <c r="K494" s="100">
        <f t="shared" ref="K494:K507" si="15">SUM(E494:I494)</f>
        <v>379.00000000000023</v>
      </c>
      <c r="P494" s="28"/>
      <c r="Q494" s="223"/>
      <c r="R494" s="224"/>
      <c r="S494" s="224"/>
      <c r="T494" s="225"/>
    </row>
    <row r="495" spans="1:20" ht="15">
      <c r="A495" s="138" t="s">
        <v>1301</v>
      </c>
      <c r="B495" s="406" t="s">
        <v>2552</v>
      </c>
      <c r="C495" s="3"/>
      <c r="D495" s="3"/>
      <c r="E495" s="164" t="s">
        <v>288</v>
      </c>
      <c r="F495" s="164" t="s">
        <v>288</v>
      </c>
      <c r="G495" s="164" t="s">
        <v>288</v>
      </c>
      <c r="H495" s="164" t="s">
        <v>288</v>
      </c>
      <c r="I495" s="164">
        <v>366.20000000000005</v>
      </c>
      <c r="K495" s="100">
        <f t="shared" si="15"/>
        <v>366.20000000000005</v>
      </c>
      <c r="P495" s="28"/>
      <c r="S495" s="121"/>
      <c r="T495" s="3"/>
    </row>
    <row r="496" spans="1:20" ht="15">
      <c r="A496" s="138" t="s">
        <v>1302</v>
      </c>
      <c r="B496" s="223" t="s">
        <v>2544</v>
      </c>
      <c r="C496" s="3"/>
      <c r="D496" s="3"/>
      <c r="E496" s="164" t="s">
        <v>288</v>
      </c>
      <c r="F496" s="164" t="s">
        <v>288</v>
      </c>
      <c r="G496" s="164" t="s">
        <v>288</v>
      </c>
      <c r="H496" s="164" t="s">
        <v>288</v>
      </c>
      <c r="I496" s="164">
        <v>363.70000000000027</v>
      </c>
      <c r="K496" s="100">
        <f t="shared" si="15"/>
        <v>363.70000000000027</v>
      </c>
      <c r="P496" s="28"/>
      <c r="Q496" s="404"/>
      <c r="R496" s="224"/>
      <c r="S496" s="224"/>
      <c r="T496" s="225"/>
    </row>
    <row r="497" spans="1:21" ht="15">
      <c r="A497" s="138" t="s">
        <v>1303</v>
      </c>
      <c r="B497" s="96" t="s">
        <v>1031</v>
      </c>
      <c r="E497" s="10" t="s">
        <v>288</v>
      </c>
      <c r="F497" s="10" t="s">
        <v>288</v>
      </c>
      <c r="G497" s="10" t="s">
        <v>288</v>
      </c>
      <c r="H497" s="164">
        <v>362.20000000000027</v>
      </c>
      <c r="I497" s="10" t="s">
        <v>288</v>
      </c>
      <c r="K497" s="100">
        <f t="shared" si="15"/>
        <v>362.20000000000027</v>
      </c>
      <c r="P497" s="28"/>
      <c r="Q497" s="224"/>
      <c r="R497" s="224"/>
      <c r="S497" s="224"/>
      <c r="T497" s="225"/>
    </row>
    <row r="498" spans="1:21" ht="15">
      <c r="A498" s="138" t="s">
        <v>1304</v>
      </c>
      <c r="B498" s="406" t="s">
        <v>2565</v>
      </c>
      <c r="C498" s="3"/>
      <c r="D498" s="3"/>
      <c r="E498" s="164" t="s">
        <v>288</v>
      </c>
      <c r="F498" s="164" t="s">
        <v>288</v>
      </c>
      <c r="G498" s="164" t="s">
        <v>288</v>
      </c>
      <c r="H498" s="164" t="s">
        <v>288</v>
      </c>
      <c r="I498" s="164">
        <v>358.29999999999995</v>
      </c>
      <c r="K498" s="100">
        <f t="shared" si="15"/>
        <v>358.29999999999995</v>
      </c>
      <c r="P498" s="28"/>
      <c r="Q498" s="223"/>
      <c r="R498" s="224"/>
      <c r="S498" s="224"/>
      <c r="T498" s="225"/>
    </row>
    <row r="499" spans="1:21" ht="15">
      <c r="A499" s="138" t="s">
        <v>1305</v>
      </c>
      <c r="B499" s="406" t="s">
        <v>2548</v>
      </c>
      <c r="C499" s="3"/>
      <c r="D499" s="3"/>
      <c r="E499" s="164" t="s">
        <v>288</v>
      </c>
      <c r="F499" s="164" t="s">
        <v>288</v>
      </c>
      <c r="G499" s="164" t="s">
        <v>288</v>
      </c>
      <c r="H499" s="164" t="s">
        <v>288</v>
      </c>
      <c r="I499" s="164">
        <v>328.49999999999977</v>
      </c>
      <c r="K499" s="100">
        <f t="shared" si="15"/>
        <v>328.49999999999977</v>
      </c>
      <c r="P499" s="28"/>
      <c r="Q499" s="223"/>
      <c r="R499" s="224"/>
      <c r="S499" s="224"/>
      <c r="T499" s="225"/>
    </row>
    <row r="500" spans="1:21" ht="15">
      <c r="A500" s="138" t="s">
        <v>1306</v>
      </c>
      <c r="B500" s="406" t="s">
        <v>2604</v>
      </c>
      <c r="C500" s="3"/>
      <c r="D500" s="3"/>
      <c r="E500" s="164" t="s">
        <v>288</v>
      </c>
      <c r="F500" s="164" t="s">
        <v>288</v>
      </c>
      <c r="G500" s="164" t="s">
        <v>288</v>
      </c>
      <c r="H500" s="164" t="s">
        <v>288</v>
      </c>
      <c r="I500" s="164">
        <v>323.09999999999991</v>
      </c>
      <c r="K500" s="100">
        <f t="shared" si="15"/>
        <v>323.09999999999991</v>
      </c>
      <c r="P500" s="28"/>
      <c r="S500" s="121"/>
      <c r="T500" s="3"/>
    </row>
    <row r="501" spans="1:21" ht="15">
      <c r="A501" s="138" t="s">
        <v>1307</v>
      </c>
      <c r="B501" s="406" t="s">
        <v>2554</v>
      </c>
      <c r="C501" s="3"/>
      <c r="D501" s="3"/>
      <c r="E501" s="164" t="s">
        <v>288</v>
      </c>
      <c r="F501" s="164" t="s">
        <v>288</v>
      </c>
      <c r="G501" s="164" t="s">
        <v>288</v>
      </c>
      <c r="H501" s="164" t="s">
        <v>288</v>
      </c>
      <c r="I501" s="164">
        <v>322.59999999999991</v>
      </c>
      <c r="K501" s="100">
        <f t="shared" si="15"/>
        <v>322.59999999999991</v>
      </c>
      <c r="P501" s="28"/>
      <c r="Q501" s="224"/>
      <c r="R501" s="224"/>
      <c r="S501" s="224"/>
      <c r="T501" s="225"/>
    </row>
    <row r="502" spans="1:21" ht="15">
      <c r="A502" s="138" t="s">
        <v>1308</v>
      </c>
      <c r="B502" s="96" t="s">
        <v>182</v>
      </c>
      <c r="E502" s="10">
        <v>276.60000000000002</v>
      </c>
      <c r="F502" s="10" t="s">
        <v>288</v>
      </c>
      <c r="G502" s="10" t="s">
        <v>288</v>
      </c>
      <c r="H502" s="164" t="s">
        <v>288</v>
      </c>
      <c r="I502" s="10" t="s">
        <v>288</v>
      </c>
      <c r="K502" s="100">
        <f t="shared" si="15"/>
        <v>276.60000000000002</v>
      </c>
      <c r="P502" s="28"/>
      <c r="Q502" s="223"/>
      <c r="R502" s="224"/>
      <c r="S502" s="224"/>
      <c r="T502" s="225"/>
      <c r="U502" s="3"/>
    </row>
    <row r="503" spans="1:21" ht="15">
      <c r="A503" s="138" t="s">
        <v>1309</v>
      </c>
      <c r="B503" s="406" t="s">
        <v>2567</v>
      </c>
      <c r="C503" s="3"/>
      <c r="D503" s="3"/>
      <c r="E503" s="164" t="s">
        <v>288</v>
      </c>
      <c r="F503" s="164" t="s">
        <v>288</v>
      </c>
      <c r="G503" s="164" t="s">
        <v>288</v>
      </c>
      <c r="H503" s="164" t="s">
        <v>288</v>
      </c>
      <c r="I503" s="164">
        <v>265.99999999999977</v>
      </c>
      <c r="K503" s="100">
        <f t="shared" si="15"/>
        <v>265.99999999999977</v>
      </c>
      <c r="P503" s="28"/>
      <c r="S503" s="121"/>
      <c r="T503" s="3"/>
      <c r="U503" s="3"/>
    </row>
    <row r="504" spans="1:21" ht="15">
      <c r="A504" s="138" t="s">
        <v>1310</v>
      </c>
      <c r="B504" s="406" t="s">
        <v>2568</v>
      </c>
      <c r="C504" s="3"/>
      <c r="D504" s="3"/>
      <c r="E504" s="164" t="s">
        <v>288</v>
      </c>
      <c r="F504" s="164" t="s">
        <v>288</v>
      </c>
      <c r="G504" s="164" t="s">
        <v>288</v>
      </c>
      <c r="H504" s="164" t="s">
        <v>288</v>
      </c>
      <c r="I504" s="164">
        <v>247.5</v>
      </c>
      <c r="K504" s="100">
        <f t="shared" si="15"/>
        <v>247.5</v>
      </c>
      <c r="P504" s="28"/>
      <c r="S504" s="121"/>
      <c r="T504" s="3"/>
      <c r="U504" s="3"/>
    </row>
    <row r="505" spans="1:21" ht="15">
      <c r="A505" s="138" t="s">
        <v>1311</v>
      </c>
      <c r="B505" s="406" t="s">
        <v>2563</v>
      </c>
      <c r="C505" s="3"/>
      <c r="D505" s="3"/>
      <c r="E505" s="164" t="s">
        <v>288</v>
      </c>
      <c r="F505" s="164" t="s">
        <v>288</v>
      </c>
      <c r="G505" s="164" t="s">
        <v>288</v>
      </c>
      <c r="H505" s="164" t="s">
        <v>288</v>
      </c>
      <c r="I505" s="164">
        <v>238.70000000000027</v>
      </c>
      <c r="K505" s="100">
        <f t="shared" si="15"/>
        <v>238.70000000000027</v>
      </c>
      <c r="P505" s="28"/>
      <c r="Q505" s="404"/>
      <c r="R505" s="224"/>
      <c r="S505" s="224"/>
      <c r="T505" s="225"/>
      <c r="U505" s="3"/>
    </row>
    <row r="506" spans="1:21" ht="15">
      <c r="A506" s="138" t="s">
        <v>1312</v>
      </c>
      <c r="B506" s="406" t="s">
        <v>2551</v>
      </c>
      <c r="C506" s="3"/>
      <c r="D506" s="3"/>
      <c r="E506" s="164" t="s">
        <v>288</v>
      </c>
      <c r="F506" s="164" t="s">
        <v>288</v>
      </c>
      <c r="G506" s="164" t="s">
        <v>288</v>
      </c>
      <c r="H506" s="164" t="s">
        <v>288</v>
      </c>
      <c r="I506" s="164">
        <v>231.59999999999991</v>
      </c>
      <c r="K506" s="100">
        <f t="shared" si="15"/>
        <v>231.59999999999991</v>
      </c>
      <c r="P506" s="28"/>
      <c r="Q506" s="404"/>
      <c r="R506" s="224"/>
      <c r="S506" s="224"/>
      <c r="T506" s="225"/>
      <c r="U506" s="3"/>
    </row>
    <row r="507" spans="1:21" ht="15">
      <c r="A507" s="138" t="s">
        <v>1313</v>
      </c>
      <c r="B507" s="406" t="s">
        <v>2562</v>
      </c>
      <c r="C507" s="3"/>
      <c r="D507" s="3"/>
      <c r="E507" s="164" t="s">
        <v>288</v>
      </c>
      <c r="F507" s="164" t="s">
        <v>288</v>
      </c>
      <c r="G507" s="164" t="s">
        <v>288</v>
      </c>
      <c r="H507" s="164" t="s">
        <v>288</v>
      </c>
      <c r="I507" s="164">
        <v>227.09999999999945</v>
      </c>
      <c r="K507" s="100">
        <f t="shared" si="15"/>
        <v>227.09999999999945</v>
      </c>
      <c r="P507" s="28"/>
      <c r="Q507" s="224"/>
      <c r="R507" s="224"/>
      <c r="S507" s="224"/>
      <c r="T507" s="225"/>
      <c r="U507" s="3"/>
    </row>
    <row r="508" spans="1:21" ht="15">
      <c r="A508" s="138"/>
      <c r="B508" s="96"/>
      <c r="E508" s="10"/>
      <c r="F508" s="10"/>
      <c r="G508" s="10"/>
      <c r="H508" s="164"/>
      <c r="K508" s="100"/>
      <c r="P508" s="28"/>
      <c r="S508" s="121"/>
      <c r="T508" s="3"/>
      <c r="U508" s="3"/>
    </row>
    <row r="509" spans="1:21" ht="15">
      <c r="A509" s="44"/>
      <c r="B509" s="96"/>
      <c r="E509" s="10"/>
      <c r="K509" s="102"/>
      <c r="P509" s="28"/>
      <c r="S509" s="121"/>
      <c r="T509" s="3"/>
      <c r="U509" s="3"/>
    </row>
    <row r="510" spans="1:21" ht="15">
      <c r="A510" s="44"/>
      <c r="B510" s="96"/>
      <c r="E510" s="10"/>
      <c r="K510" s="102"/>
      <c r="P510" s="28"/>
      <c r="S510" s="121"/>
      <c r="T510" s="3"/>
      <c r="U510" s="3"/>
    </row>
    <row r="511" spans="1:21" ht="25.5">
      <c r="A511" s="39" t="s">
        <v>194</v>
      </c>
      <c r="K511" s="102"/>
      <c r="P511" s="28"/>
      <c r="S511" s="121"/>
      <c r="T511" s="155"/>
      <c r="U511" s="11"/>
    </row>
    <row r="512" spans="1:21">
      <c r="K512" s="102"/>
      <c r="P512" s="28"/>
      <c r="S512" s="121"/>
      <c r="T512" s="3"/>
      <c r="U512" s="3"/>
    </row>
    <row r="513" spans="1:21" ht="15">
      <c r="A513" s="60"/>
      <c r="B513" s="60"/>
      <c r="C513" s="60"/>
      <c r="D513" s="60"/>
      <c r="E513" s="94">
        <v>2016</v>
      </c>
      <c r="F513" s="94">
        <v>2017</v>
      </c>
      <c r="G513" s="94">
        <v>2018</v>
      </c>
      <c r="H513" s="189">
        <v>2019</v>
      </c>
      <c r="I513" s="189">
        <v>2020</v>
      </c>
      <c r="K513" s="103" t="s">
        <v>40</v>
      </c>
      <c r="P513" s="28"/>
      <c r="S513" s="121"/>
      <c r="T513" s="11"/>
      <c r="U513" s="11"/>
    </row>
    <row r="514" spans="1:21" ht="15">
      <c r="A514" s="44" t="s">
        <v>0</v>
      </c>
      <c r="B514" s="96" t="s">
        <v>11</v>
      </c>
      <c r="E514" s="55">
        <v>992.8</v>
      </c>
      <c r="F514" s="10">
        <v>588.20000000000005</v>
      </c>
      <c r="G514" s="141">
        <v>647.9</v>
      </c>
      <c r="H514" s="164">
        <v>724.89999999999918</v>
      </c>
      <c r="I514" s="113">
        <v>927.99999999999727</v>
      </c>
      <c r="K514" s="100">
        <f t="shared" ref="K514:K545" si="16">SUM(E514:I514)</f>
        <v>3881.7999999999965</v>
      </c>
      <c r="M514" t="s">
        <v>2980</v>
      </c>
      <c r="P514" s="479" t="s">
        <v>3025</v>
      </c>
      <c r="Q514" s="3"/>
      <c r="R514" s="155"/>
      <c r="S514" s="117"/>
      <c r="T514" s="139"/>
    </row>
    <row r="515" spans="1:21" ht="15">
      <c r="A515" s="44" t="s">
        <v>2</v>
      </c>
      <c r="B515" s="96" t="s">
        <v>33</v>
      </c>
      <c r="E515" s="52">
        <v>954.9</v>
      </c>
      <c r="F515" s="10">
        <v>658.6</v>
      </c>
      <c r="G515" s="141">
        <v>698.9</v>
      </c>
      <c r="H515" s="164">
        <v>672.89999999999964</v>
      </c>
      <c r="I515" s="191">
        <v>851.89999999999873</v>
      </c>
      <c r="K515" s="100">
        <f t="shared" si="16"/>
        <v>3837.1999999999985</v>
      </c>
      <c r="M515" t="s">
        <v>2981</v>
      </c>
      <c r="P515" s="139"/>
      <c r="Q515" s="268"/>
      <c r="R515" s="3"/>
      <c r="S515" s="117"/>
      <c r="T515" s="219"/>
    </row>
    <row r="516" spans="1:21" ht="15">
      <c r="A516" s="44" t="s">
        <v>3</v>
      </c>
      <c r="B516" s="96" t="s">
        <v>19</v>
      </c>
      <c r="E516" s="141">
        <v>772</v>
      </c>
      <c r="F516" s="141">
        <v>778.4</v>
      </c>
      <c r="G516" s="141">
        <v>856.4</v>
      </c>
      <c r="H516" s="190">
        <v>785.5</v>
      </c>
      <c r="I516" s="164">
        <v>642.60000000000036</v>
      </c>
      <c r="K516" s="100">
        <f t="shared" si="16"/>
        <v>3834.9000000000005</v>
      </c>
      <c r="M516" t="s">
        <v>1352</v>
      </c>
      <c r="P516" s="11" t="s">
        <v>1205</v>
      </c>
      <c r="Q516" s="3"/>
      <c r="R516" s="155"/>
      <c r="S516" s="117"/>
      <c r="T516" s="218"/>
    </row>
    <row r="517" spans="1:21" ht="15">
      <c r="A517" s="44" t="s">
        <v>5</v>
      </c>
      <c r="B517" s="96" t="s">
        <v>39</v>
      </c>
      <c r="E517" s="10">
        <v>623.35</v>
      </c>
      <c r="F517" s="141">
        <v>716.2</v>
      </c>
      <c r="G517" s="10">
        <v>603.9</v>
      </c>
      <c r="H517" s="113">
        <v>1054.0000000000009</v>
      </c>
      <c r="I517" s="164">
        <v>717.09999999999945</v>
      </c>
      <c r="K517" s="100">
        <f t="shared" si="16"/>
        <v>3714.5500000000006</v>
      </c>
      <c r="M517" t="s">
        <v>311</v>
      </c>
      <c r="P517" s="433" t="s">
        <v>3026</v>
      </c>
    </row>
    <row r="518" spans="1:21" ht="15">
      <c r="A518" s="44" t="s">
        <v>7</v>
      </c>
      <c r="B518" s="96" t="s">
        <v>21</v>
      </c>
      <c r="E518" s="141">
        <v>716.25</v>
      </c>
      <c r="F518" s="141">
        <v>781.3</v>
      </c>
      <c r="G518" s="141">
        <v>629.5</v>
      </c>
      <c r="H518" s="164">
        <v>729.80000000000064</v>
      </c>
      <c r="I518" s="190">
        <v>757.39999999999873</v>
      </c>
      <c r="K518" s="100">
        <f t="shared" si="16"/>
        <v>3614.2499999999995</v>
      </c>
      <c r="M518" t="s">
        <v>2982</v>
      </c>
      <c r="P518" s="139" t="s">
        <v>1205</v>
      </c>
      <c r="Q518" s="3"/>
      <c r="R518" s="3"/>
      <c r="S518" s="117"/>
      <c r="T518" s="219"/>
    </row>
    <row r="519" spans="1:21" ht="15.75">
      <c r="A519" s="44" t="s">
        <v>8</v>
      </c>
      <c r="B519" s="96" t="s">
        <v>25</v>
      </c>
      <c r="E519" s="141">
        <v>677</v>
      </c>
      <c r="F519" s="53">
        <v>853.4</v>
      </c>
      <c r="G519" s="141">
        <v>664.3</v>
      </c>
      <c r="H519" s="190">
        <v>834.44999999999982</v>
      </c>
      <c r="I519" s="164">
        <v>443.10000000000036</v>
      </c>
      <c r="K519" s="100">
        <f t="shared" si="16"/>
        <v>3472.25</v>
      </c>
      <c r="M519" t="s">
        <v>1204</v>
      </c>
      <c r="P519" s="11" t="s">
        <v>1205</v>
      </c>
      <c r="Q519" s="121"/>
      <c r="R519" s="61"/>
      <c r="S519" s="61"/>
      <c r="T519" s="282"/>
    </row>
    <row r="520" spans="1:21" ht="15">
      <c r="A520" s="44" t="s">
        <v>10</v>
      </c>
      <c r="B520" s="96" t="s">
        <v>31</v>
      </c>
      <c r="E520" s="141">
        <v>674.05</v>
      </c>
      <c r="F520" s="141">
        <v>818.8</v>
      </c>
      <c r="G520" s="10">
        <v>473.5</v>
      </c>
      <c r="H520" s="192">
        <v>907.10000000000127</v>
      </c>
      <c r="I520" s="164">
        <v>439.70000000000073</v>
      </c>
      <c r="K520" s="100">
        <f t="shared" si="16"/>
        <v>3313.1500000000019</v>
      </c>
      <c r="M520" t="s">
        <v>1203</v>
      </c>
      <c r="P520" s="28"/>
      <c r="Q520" s="268"/>
      <c r="R520" s="11"/>
      <c r="S520" s="117"/>
      <c r="T520" s="219"/>
    </row>
    <row r="521" spans="1:21" ht="15">
      <c r="A521" s="44" t="s">
        <v>12</v>
      </c>
      <c r="B521" s="96" t="s">
        <v>6</v>
      </c>
      <c r="E521" s="10">
        <v>585.95000000000005</v>
      </c>
      <c r="F521" s="10">
        <v>644.79999999999995</v>
      </c>
      <c r="G521" s="53">
        <v>861.9</v>
      </c>
      <c r="H521" s="190">
        <v>859.14999999999918</v>
      </c>
      <c r="I521" s="164">
        <v>329.40000000000055</v>
      </c>
      <c r="K521" s="100">
        <f t="shared" si="16"/>
        <v>3281.2</v>
      </c>
      <c r="M521" t="s">
        <v>306</v>
      </c>
      <c r="P521" s="28"/>
      <c r="Q521" s="11"/>
      <c r="R521" s="3"/>
      <c r="S521" s="117"/>
      <c r="T521" s="219"/>
    </row>
    <row r="522" spans="1:21" ht="15">
      <c r="A522" s="44" t="s">
        <v>14</v>
      </c>
      <c r="B522" s="96" t="s">
        <v>27</v>
      </c>
      <c r="E522" s="141">
        <v>804</v>
      </c>
      <c r="F522" s="10">
        <v>691.2</v>
      </c>
      <c r="G522" s="10">
        <v>457.7</v>
      </c>
      <c r="H522" s="164">
        <v>714.49999999999955</v>
      </c>
      <c r="I522" s="164">
        <v>524.89999999999964</v>
      </c>
      <c r="K522" s="100">
        <f t="shared" si="16"/>
        <v>3192.2999999999993</v>
      </c>
      <c r="M522" t="s">
        <v>293</v>
      </c>
      <c r="P522" s="28"/>
      <c r="Q522" s="3"/>
      <c r="R522" s="11"/>
      <c r="S522" s="117"/>
      <c r="T522" s="219"/>
    </row>
    <row r="523" spans="1:21" ht="15">
      <c r="A523" s="44" t="s">
        <v>16</v>
      </c>
      <c r="B523" s="96" t="s">
        <v>37</v>
      </c>
      <c r="E523" s="10">
        <v>530.4</v>
      </c>
      <c r="F523" s="141">
        <v>809.7</v>
      </c>
      <c r="G523" s="10">
        <v>404.6</v>
      </c>
      <c r="H523" s="164">
        <v>653.20000000000118</v>
      </c>
      <c r="I523" s="164">
        <v>681.29999999999836</v>
      </c>
      <c r="K523" s="100">
        <f t="shared" si="16"/>
        <v>3079.1999999999994</v>
      </c>
      <c r="M523" t="s">
        <v>294</v>
      </c>
      <c r="P523" s="28"/>
      <c r="Q523" s="11"/>
      <c r="R523" s="11"/>
      <c r="S523" s="117"/>
      <c r="T523" s="219"/>
    </row>
    <row r="524" spans="1:21" ht="15.75">
      <c r="A524" s="44" t="s">
        <v>18</v>
      </c>
      <c r="B524" s="96" t="s">
        <v>9</v>
      </c>
      <c r="E524" s="10">
        <v>591.70000000000005</v>
      </c>
      <c r="F524" s="10">
        <v>697.8</v>
      </c>
      <c r="G524" s="141">
        <v>630.29999999999995</v>
      </c>
      <c r="H524" s="164">
        <v>489.10000000000036</v>
      </c>
      <c r="I524" s="164">
        <v>433.29999999999927</v>
      </c>
      <c r="K524" s="100">
        <f t="shared" si="16"/>
        <v>2842.2</v>
      </c>
      <c r="M524" t="s">
        <v>298</v>
      </c>
      <c r="P524" s="28"/>
      <c r="Q524" s="121"/>
      <c r="R524" s="61"/>
      <c r="S524" s="61"/>
      <c r="T524" s="282"/>
    </row>
    <row r="525" spans="1:21" ht="15">
      <c r="A525" s="44" t="s">
        <v>20</v>
      </c>
      <c r="B525" s="96" t="s">
        <v>17</v>
      </c>
      <c r="E525" s="10">
        <v>615.95000000000005</v>
      </c>
      <c r="F525" s="141">
        <v>727.3</v>
      </c>
      <c r="G525" s="10">
        <v>546.79999999999995</v>
      </c>
      <c r="H525" s="164">
        <v>506.99999999999955</v>
      </c>
      <c r="I525" s="164">
        <v>444.29999999999927</v>
      </c>
      <c r="K525" s="100">
        <f t="shared" si="16"/>
        <v>2841.3499999999985</v>
      </c>
      <c r="M525" t="s">
        <v>298</v>
      </c>
      <c r="P525" s="28"/>
      <c r="Q525" s="11"/>
      <c r="R525" s="11"/>
      <c r="S525" s="117"/>
      <c r="T525" s="218"/>
    </row>
    <row r="526" spans="1:21" ht="15">
      <c r="A526" s="44" t="s">
        <v>22</v>
      </c>
      <c r="B526" s="96" t="s">
        <v>142</v>
      </c>
      <c r="E526" s="10" t="s">
        <v>288</v>
      </c>
      <c r="F526" s="10">
        <v>579.70000000000005</v>
      </c>
      <c r="G526" s="52">
        <v>901.4</v>
      </c>
      <c r="H526" s="164">
        <v>693.49999999999955</v>
      </c>
      <c r="I526" s="164">
        <v>575.10000000000036</v>
      </c>
      <c r="K526" s="100">
        <f t="shared" si="16"/>
        <v>2749.7</v>
      </c>
      <c r="M526" t="s">
        <v>332</v>
      </c>
      <c r="P526" s="28"/>
      <c r="Q526" s="3"/>
      <c r="R526" s="3"/>
      <c r="S526" s="117"/>
      <c r="T526" s="219"/>
    </row>
    <row r="527" spans="1:21" ht="15.75">
      <c r="A527" s="44" t="s">
        <v>24</v>
      </c>
      <c r="B527" s="96" t="s">
        <v>143</v>
      </c>
      <c r="E527" s="10" t="s">
        <v>288</v>
      </c>
      <c r="F527" s="10">
        <v>587.29999999999995</v>
      </c>
      <c r="G527" s="10">
        <v>627.70000000000005</v>
      </c>
      <c r="H527" s="164">
        <v>636.70000000000073</v>
      </c>
      <c r="I527" s="190">
        <v>835.19999999999709</v>
      </c>
      <c r="K527" s="100">
        <f t="shared" si="16"/>
        <v>2686.8999999999978</v>
      </c>
      <c r="M527" t="s">
        <v>293</v>
      </c>
      <c r="P527" s="28"/>
      <c r="Q527" s="121"/>
      <c r="R527" s="61"/>
      <c r="S527" s="61"/>
      <c r="T527" s="282"/>
    </row>
    <row r="528" spans="1:21" ht="15.75">
      <c r="A528" s="44" t="s">
        <v>26</v>
      </c>
      <c r="B528" s="96" t="s">
        <v>23</v>
      </c>
      <c r="E528" s="141">
        <v>773.7</v>
      </c>
      <c r="F528" s="10">
        <v>525.5</v>
      </c>
      <c r="G528" s="10">
        <v>491.45</v>
      </c>
      <c r="H528" s="164">
        <v>709.09999999999991</v>
      </c>
      <c r="I528" s="164">
        <v>185.10000000000127</v>
      </c>
      <c r="K528" s="100">
        <f t="shared" si="16"/>
        <v>2684.8500000000013</v>
      </c>
      <c r="M528" t="s">
        <v>307</v>
      </c>
      <c r="P528" s="28"/>
      <c r="Q528" s="121"/>
      <c r="R528" s="61"/>
      <c r="S528" s="61"/>
      <c r="T528" s="282"/>
    </row>
    <row r="529" spans="1:20" ht="15">
      <c r="A529" s="44" t="s">
        <v>28</v>
      </c>
      <c r="B529" s="96" t="s">
        <v>156</v>
      </c>
      <c r="E529" s="10" t="s">
        <v>288</v>
      </c>
      <c r="F529" s="10" t="s">
        <v>288</v>
      </c>
      <c r="G529" s="55">
        <v>906.3</v>
      </c>
      <c r="H529" s="190">
        <v>779.79999999999973</v>
      </c>
      <c r="I529" s="192">
        <v>869.69999999999891</v>
      </c>
      <c r="K529" s="100">
        <f t="shared" si="16"/>
        <v>2555.7999999999984</v>
      </c>
      <c r="M529" t="s">
        <v>1808</v>
      </c>
      <c r="P529" s="433" t="s">
        <v>3026</v>
      </c>
      <c r="Q529" s="11"/>
      <c r="R529" s="11"/>
      <c r="S529" s="117"/>
      <c r="T529" s="218"/>
    </row>
    <row r="530" spans="1:20" ht="15">
      <c r="A530" s="44" t="s">
        <v>30</v>
      </c>
      <c r="B530" s="96" t="s">
        <v>13</v>
      </c>
      <c r="E530" s="10">
        <v>668.05</v>
      </c>
      <c r="F530" s="10">
        <v>389.8</v>
      </c>
      <c r="G530" s="10">
        <v>545</v>
      </c>
      <c r="H530" s="164">
        <v>520.80000000000109</v>
      </c>
      <c r="I530" s="164">
        <v>403.39999999999873</v>
      </c>
      <c r="K530" s="100">
        <f t="shared" si="16"/>
        <v>2527.0499999999997</v>
      </c>
      <c r="P530" s="28"/>
      <c r="Q530" s="268"/>
      <c r="R530" s="3"/>
      <c r="S530" s="117"/>
      <c r="T530" s="219"/>
    </row>
    <row r="531" spans="1:20" ht="15">
      <c r="A531" s="44" t="s">
        <v>32</v>
      </c>
      <c r="B531" s="96" t="s">
        <v>15</v>
      </c>
      <c r="E531" s="53">
        <v>814.5</v>
      </c>
      <c r="F531" s="10">
        <v>452.9</v>
      </c>
      <c r="G531" s="10">
        <v>415.2</v>
      </c>
      <c r="H531" s="164">
        <v>557.39999999999964</v>
      </c>
      <c r="I531" s="164">
        <v>236.89999999999964</v>
      </c>
      <c r="K531" s="100">
        <f t="shared" si="16"/>
        <v>2476.8999999999996</v>
      </c>
      <c r="M531" t="s">
        <v>292</v>
      </c>
      <c r="P531" s="28"/>
      <c r="Q531" s="3"/>
      <c r="R531" s="3"/>
      <c r="S531" s="117"/>
      <c r="T531" s="219"/>
    </row>
    <row r="532" spans="1:20" ht="15.75">
      <c r="A532" s="44" t="s">
        <v>34</v>
      </c>
      <c r="B532" s="96" t="s">
        <v>35</v>
      </c>
      <c r="E532" s="10">
        <v>144.69999999999999</v>
      </c>
      <c r="F532" s="55">
        <v>973.9</v>
      </c>
      <c r="G532" s="10">
        <v>366</v>
      </c>
      <c r="H532" s="164">
        <v>257.29999999999927</v>
      </c>
      <c r="I532" s="164">
        <v>478.74999999999727</v>
      </c>
      <c r="K532" s="100">
        <f t="shared" si="16"/>
        <v>2220.6499999999965</v>
      </c>
      <c r="M532" t="s">
        <v>291</v>
      </c>
      <c r="P532" s="433" t="s">
        <v>3026</v>
      </c>
      <c r="Q532" s="121"/>
      <c r="R532" s="61"/>
      <c r="S532" s="61"/>
      <c r="T532" s="282"/>
    </row>
    <row r="533" spans="1:20" ht="15">
      <c r="A533" s="44" t="s">
        <v>36</v>
      </c>
      <c r="B533" s="96" t="s">
        <v>1</v>
      </c>
      <c r="E533" s="10">
        <v>203.1</v>
      </c>
      <c r="F533" s="10">
        <v>340.2</v>
      </c>
      <c r="G533" s="10">
        <v>339.3</v>
      </c>
      <c r="H533" s="164">
        <v>528.09999999999854</v>
      </c>
      <c r="I533" s="164">
        <v>624.80000000000018</v>
      </c>
      <c r="K533" s="100">
        <f t="shared" si="16"/>
        <v>2035.4999999999986</v>
      </c>
      <c r="P533" s="28"/>
      <c r="Q533" s="268"/>
      <c r="R533" s="3"/>
      <c r="S533" s="117"/>
      <c r="T533" s="219"/>
    </row>
    <row r="534" spans="1:20" ht="15">
      <c r="A534" s="44" t="s">
        <v>38</v>
      </c>
      <c r="B534" s="96" t="s">
        <v>145</v>
      </c>
      <c r="E534" s="10" t="s">
        <v>288</v>
      </c>
      <c r="F534" s="10">
        <v>529.29999999999995</v>
      </c>
      <c r="G534" s="10">
        <v>513.9</v>
      </c>
      <c r="H534" s="164">
        <v>485.95000000000073</v>
      </c>
      <c r="I534" s="164">
        <v>238.40000000000055</v>
      </c>
      <c r="K534" s="100">
        <f t="shared" si="16"/>
        <v>1767.5500000000011</v>
      </c>
      <c r="P534" s="28"/>
    </row>
    <row r="535" spans="1:20" ht="15.75">
      <c r="A535" s="44" t="s">
        <v>146</v>
      </c>
      <c r="B535" s="96" t="s">
        <v>144</v>
      </c>
      <c r="E535" s="10" t="s">
        <v>288</v>
      </c>
      <c r="F535" s="10">
        <v>671.3</v>
      </c>
      <c r="G535" s="10">
        <v>453</v>
      </c>
      <c r="H535" s="164">
        <v>331.40000000000055</v>
      </c>
      <c r="I535" s="164">
        <v>282.84999999999854</v>
      </c>
      <c r="K535" s="100">
        <f t="shared" si="16"/>
        <v>1738.549999999999</v>
      </c>
      <c r="P535" s="28"/>
      <c r="Q535" s="121"/>
      <c r="R535" s="61"/>
      <c r="S535" s="61"/>
      <c r="T535" s="282"/>
    </row>
    <row r="536" spans="1:20" ht="15">
      <c r="A536" s="44" t="s">
        <v>147</v>
      </c>
      <c r="B536" s="96" t="s">
        <v>29</v>
      </c>
      <c r="E536" s="10">
        <v>482.4</v>
      </c>
      <c r="F536" s="141">
        <v>739.6</v>
      </c>
      <c r="G536" s="10">
        <v>465.8</v>
      </c>
      <c r="H536" s="164" t="s">
        <v>288</v>
      </c>
      <c r="I536" s="164" t="s">
        <v>288</v>
      </c>
      <c r="K536" s="100">
        <f t="shared" si="16"/>
        <v>1687.8</v>
      </c>
      <c r="M536" t="s">
        <v>297</v>
      </c>
      <c r="P536" s="28"/>
      <c r="Q536" s="3"/>
      <c r="R536" s="11"/>
      <c r="S536" s="117"/>
      <c r="T536" s="219"/>
    </row>
    <row r="537" spans="1:20" ht="15">
      <c r="A537" s="44" t="s">
        <v>148</v>
      </c>
      <c r="B537" s="96" t="s">
        <v>4</v>
      </c>
      <c r="E537" s="10">
        <v>322.89999999999998</v>
      </c>
      <c r="F537" s="10">
        <v>358.6</v>
      </c>
      <c r="G537" s="10">
        <v>373</v>
      </c>
      <c r="H537" s="164">
        <v>467.05000000000064</v>
      </c>
      <c r="I537" s="164">
        <v>99.200000000000728</v>
      </c>
      <c r="K537" s="100">
        <f t="shared" si="16"/>
        <v>1620.7500000000014</v>
      </c>
      <c r="P537" s="28"/>
      <c r="Q537" s="3"/>
      <c r="R537" s="3"/>
      <c r="S537" s="117"/>
      <c r="T537" s="219"/>
    </row>
    <row r="538" spans="1:20" ht="15.75">
      <c r="A538" s="44" t="s">
        <v>152</v>
      </c>
      <c r="B538" s="96" t="s">
        <v>1053</v>
      </c>
      <c r="E538" s="10" t="s">
        <v>288</v>
      </c>
      <c r="F538" s="10" t="s">
        <v>288</v>
      </c>
      <c r="G538" s="10" t="s">
        <v>288</v>
      </c>
      <c r="H538" s="191">
        <v>881.19999999999891</v>
      </c>
      <c r="I538" s="190">
        <v>722.5</v>
      </c>
      <c r="K538" s="100">
        <f t="shared" si="16"/>
        <v>1603.6999999999989</v>
      </c>
      <c r="M538" t="s">
        <v>331</v>
      </c>
      <c r="P538" s="28"/>
      <c r="Q538" s="121"/>
      <c r="R538" s="61"/>
      <c r="S538" s="61"/>
      <c r="T538" s="282"/>
    </row>
    <row r="539" spans="1:20" ht="15">
      <c r="A539" s="44" t="s">
        <v>159</v>
      </c>
      <c r="B539" s="96" t="s">
        <v>158</v>
      </c>
      <c r="E539" s="10" t="s">
        <v>288</v>
      </c>
      <c r="F539" s="10" t="s">
        <v>288</v>
      </c>
      <c r="G539" s="10">
        <v>442.9</v>
      </c>
      <c r="H539" s="164">
        <v>739.50000000000091</v>
      </c>
      <c r="I539" s="164">
        <v>377.90000000000055</v>
      </c>
      <c r="K539" s="100">
        <f t="shared" si="16"/>
        <v>1560.3000000000015</v>
      </c>
      <c r="P539" s="28"/>
      <c r="Q539" s="11"/>
      <c r="R539" s="11"/>
      <c r="S539" s="117"/>
      <c r="T539" s="218"/>
    </row>
    <row r="540" spans="1:20" ht="15">
      <c r="A540" s="44" t="s">
        <v>161</v>
      </c>
      <c r="B540" s="96" t="s">
        <v>157</v>
      </c>
      <c r="E540" s="10" t="s">
        <v>288</v>
      </c>
      <c r="F540" s="10" t="s">
        <v>288</v>
      </c>
      <c r="G540" s="10">
        <v>532.4</v>
      </c>
      <c r="H540" s="164">
        <v>378.19999999999936</v>
      </c>
      <c r="I540" s="164">
        <v>631.99999999999909</v>
      </c>
      <c r="K540" s="100">
        <f t="shared" si="16"/>
        <v>1542.5999999999985</v>
      </c>
      <c r="P540" s="28"/>
    </row>
    <row r="541" spans="1:20" ht="15">
      <c r="A541" s="44" t="s">
        <v>162</v>
      </c>
      <c r="B541" s="96" t="s">
        <v>181</v>
      </c>
      <c r="E541" s="10">
        <v>603.85</v>
      </c>
      <c r="F541" s="52">
        <v>928</v>
      </c>
      <c r="G541" s="10" t="s">
        <v>288</v>
      </c>
      <c r="H541" s="164" t="s">
        <v>288</v>
      </c>
      <c r="I541" s="164" t="s">
        <v>288</v>
      </c>
      <c r="K541" s="100">
        <f t="shared" si="16"/>
        <v>1531.85</v>
      </c>
      <c r="M541" t="s">
        <v>310</v>
      </c>
      <c r="P541" s="28"/>
      <c r="Q541" s="11"/>
      <c r="R541" s="3"/>
      <c r="S541" s="117"/>
      <c r="T541" s="219"/>
    </row>
    <row r="542" spans="1:20" ht="15.75">
      <c r="A542" s="44" t="s">
        <v>163</v>
      </c>
      <c r="B542" s="96" t="s">
        <v>164</v>
      </c>
      <c r="E542" s="10" t="s">
        <v>288</v>
      </c>
      <c r="F542" s="10" t="s">
        <v>288</v>
      </c>
      <c r="G542" s="10">
        <v>498.7</v>
      </c>
      <c r="H542" s="164">
        <v>600.09999999999945</v>
      </c>
      <c r="I542" s="164">
        <v>402.20000000000073</v>
      </c>
      <c r="K542" s="100">
        <f t="shared" si="16"/>
        <v>1501.0000000000002</v>
      </c>
      <c r="P542" s="28"/>
      <c r="Q542" s="121"/>
      <c r="R542" s="61"/>
      <c r="S542" s="61"/>
      <c r="T542" s="282"/>
    </row>
    <row r="543" spans="1:20" ht="15.75">
      <c r="A543" s="44" t="s">
        <v>165</v>
      </c>
      <c r="B543" s="96" t="s">
        <v>1035</v>
      </c>
      <c r="E543" s="10" t="s">
        <v>288</v>
      </c>
      <c r="F543" s="10" t="s">
        <v>288</v>
      </c>
      <c r="G543" s="10" t="s">
        <v>288</v>
      </c>
      <c r="H543" s="190">
        <v>834.94999999999891</v>
      </c>
      <c r="I543" s="164">
        <v>665.30000000000109</v>
      </c>
      <c r="K543" s="100">
        <f t="shared" si="16"/>
        <v>1500.25</v>
      </c>
      <c r="M543" t="s">
        <v>294</v>
      </c>
      <c r="P543" s="28"/>
      <c r="Q543" s="121"/>
      <c r="R543" s="61"/>
      <c r="S543" s="61"/>
      <c r="T543" s="282"/>
    </row>
    <row r="544" spans="1:20" ht="15.75">
      <c r="A544" s="44" t="s">
        <v>284</v>
      </c>
      <c r="B544" s="96" t="s">
        <v>1013</v>
      </c>
      <c r="E544" s="10" t="s">
        <v>288</v>
      </c>
      <c r="F544" s="10" t="s">
        <v>288</v>
      </c>
      <c r="G544" s="10" t="s">
        <v>288</v>
      </c>
      <c r="H544" s="164">
        <v>698.40000000000146</v>
      </c>
      <c r="I544" s="190">
        <v>784.99999999999818</v>
      </c>
      <c r="K544" s="100">
        <f t="shared" si="16"/>
        <v>1483.3999999999996</v>
      </c>
      <c r="M544" t="s">
        <v>307</v>
      </c>
      <c r="P544" s="28"/>
      <c r="Q544" s="121"/>
      <c r="R544" s="61"/>
      <c r="S544" s="61"/>
      <c r="T544" s="282"/>
    </row>
    <row r="545" spans="1:21" ht="15">
      <c r="A545" s="44" t="s">
        <v>285</v>
      </c>
      <c r="B545" s="96" t="s">
        <v>1036</v>
      </c>
      <c r="E545" s="10" t="s">
        <v>288</v>
      </c>
      <c r="F545" s="10" t="s">
        <v>288</v>
      </c>
      <c r="G545" s="10" t="s">
        <v>288</v>
      </c>
      <c r="H545" s="164">
        <v>705.59999999999945</v>
      </c>
      <c r="I545" s="190">
        <v>775.40000000000055</v>
      </c>
      <c r="K545" s="100">
        <f t="shared" si="16"/>
        <v>1481</v>
      </c>
      <c r="M545" t="s">
        <v>302</v>
      </c>
      <c r="P545" s="28"/>
      <c r="Q545" s="268"/>
      <c r="R545" s="3"/>
      <c r="S545" s="117"/>
      <c r="T545" s="219"/>
    </row>
    <row r="546" spans="1:21" ht="15">
      <c r="A546" s="138" t="s">
        <v>286</v>
      </c>
      <c r="B546" s="96" t="s">
        <v>1003</v>
      </c>
      <c r="E546" s="10" t="s">
        <v>288</v>
      </c>
      <c r="F546" s="10" t="s">
        <v>288</v>
      </c>
      <c r="G546" s="10" t="s">
        <v>288</v>
      </c>
      <c r="H546" s="164">
        <v>637.75000000000045</v>
      </c>
      <c r="I546" s="164">
        <v>704.20000000000164</v>
      </c>
      <c r="K546" s="100">
        <f t="shared" ref="K546:K577" si="17">SUM(E546:I546)</f>
        <v>1341.9500000000021</v>
      </c>
      <c r="P546" s="28"/>
      <c r="Q546" s="3"/>
      <c r="R546" s="11"/>
      <c r="S546" s="117"/>
      <c r="T546" s="218"/>
    </row>
    <row r="547" spans="1:21" ht="15.75">
      <c r="A547" s="138" t="s">
        <v>287</v>
      </c>
      <c r="B547" s="96" t="s">
        <v>1020</v>
      </c>
      <c r="E547" s="10" t="s">
        <v>288</v>
      </c>
      <c r="F547" s="10" t="s">
        <v>288</v>
      </c>
      <c r="G547" s="10" t="s">
        <v>288</v>
      </c>
      <c r="H547" s="164">
        <v>615.10000000000036</v>
      </c>
      <c r="I547" s="164">
        <v>699.90000000000055</v>
      </c>
      <c r="K547" s="100">
        <f t="shared" si="17"/>
        <v>1315.0000000000009</v>
      </c>
      <c r="P547" s="28"/>
      <c r="Q547" s="121"/>
      <c r="R547" s="61"/>
      <c r="S547" s="61"/>
      <c r="T547" s="282"/>
    </row>
    <row r="548" spans="1:21" ht="15">
      <c r="A548" s="138" t="s">
        <v>990</v>
      </c>
      <c r="B548" s="96" t="s">
        <v>993</v>
      </c>
      <c r="E548" s="10" t="s">
        <v>288</v>
      </c>
      <c r="F548" s="10" t="s">
        <v>288</v>
      </c>
      <c r="G548" s="10" t="s">
        <v>288</v>
      </c>
      <c r="H548" s="164">
        <v>748.55000000000018</v>
      </c>
      <c r="I548" s="164">
        <v>462.99999999999818</v>
      </c>
      <c r="K548" s="100">
        <f t="shared" si="17"/>
        <v>1211.5499999999984</v>
      </c>
      <c r="P548" s="28"/>
      <c r="Q548" s="11"/>
      <c r="R548" s="3"/>
      <c r="S548" s="117"/>
      <c r="T548" s="219"/>
    </row>
    <row r="549" spans="1:21" ht="15">
      <c r="A549" s="138" t="s">
        <v>991</v>
      </c>
      <c r="B549" s="96" t="s">
        <v>155</v>
      </c>
      <c r="E549" s="10" t="s">
        <v>288</v>
      </c>
      <c r="F549" s="10" t="s">
        <v>288</v>
      </c>
      <c r="G549" s="10">
        <v>505.2</v>
      </c>
      <c r="H549" s="164">
        <v>487.20000000000073</v>
      </c>
      <c r="I549" s="164">
        <v>206.59999999999854</v>
      </c>
      <c r="K549" s="100">
        <f t="shared" si="17"/>
        <v>1198.9999999999993</v>
      </c>
      <c r="P549" s="28"/>
      <c r="Q549" s="268"/>
      <c r="R549" s="11"/>
      <c r="S549" s="117"/>
      <c r="T549" s="219"/>
    </row>
    <row r="550" spans="1:21" ht="15">
      <c r="A550" s="138" t="s">
        <v>992</v>
      </c>
      <c r="B550" s="96" t="s">
        <v>160</v>
      </c>
      <c r="E550" s="10" t="s">
        <v>288</v>
      </c>
      <c r="F550" s="10" t="s">
        <v>288</v>
      </c>
      <c r="G550" s="10">
        <v>338.7</v>
      </c>
      <c r="H550" s="164">
        <v>616.30000000000109</v>
      </c>
      <c r="I550" s="164">
        <v>237.99999999999818</v>
      </c>
      <c r="K550" s="100">
        <f t="shared" si="17"/>
        <v>1192.9999999999993</v>
      </c>
      <c r="P550" s="28"/>
      <c r="Q550" s="268"/>
      <c r="R550" s="3"/>
      <c r="S550" s="117"/>
      <c r="T550" s="219"/>
    </row>
    <row r="551" spans="1:21" ht="15">
      <c r="A551" s="138" t="s">
        <v>994</v>
      </c>
      <c r="B551" s="96" t="s">
        <v>1001</v>
      </c>
      <c r="E551" s="10" t="s">
        <v>288</v>
      </c>
      <c r="F551" s="10" t="s">
        <v>288</v>
      </c>
      <c r="G551" s="10" t="s">
        <v>288</v>
      </c>
      <c r="H551" s="164">
        <v>674.44999999999891</v>
      </c>
      <c r="I551" s="164">
        <v>422.30000000000018</v>
      </c>
      <c r="K551" s="100">
        <f t="shared" si="17"/>
        <v>1096.7499999999991</v>
      </c>
      <c r="P551" s="28"/>
      <c r="Q551" s="28"/>
      <c r="R551" s="3"/>
      <c r="S551" s="117"/>
      <c r="T551" s="219"/>
    </row>
    <row r="552" spans="1:21" ht="15">
      <c r="A552" s="138" t="s">
        <v>1000</v>
      </c>
      <c r="B552" s="138" t="s">
        <v>983</v>
      </c>
      <c r="E552" s="10" t="s">
        <v>288</v>
      </c>
      <c r="F552" s="10" t="s">
        <v>288</v>
      </c>
      <c r="G552" s="10" t="s">
        <v>288</v>
      </c>
      <c r="H552" s="190">
        <v>810.00000000000091</v>
      </c>
      <c r="I552" s="164">
        <v>285.60000000000127</v>
      </c>
      <c r="K552" s="100">
        <f t="shared" si="17"/>
        <v>1095.6000000000022</v>
      </c>
      <c r="M552" t="s">
        <v>302</v>
      </c>
      <c r="P552" s="28"/>
      <c r="Q552" s="268"/>
      <c r="R552" s="11"/>
      <c r="S552" s="117"/>
      <c r="T552" s="219"/>
    </row>
    <row r="553" spans="1:21" ht="15">
      <c r="A553" s="138" t="s">
        <v>1002</v>
      </c>
      <c r="B553" s="96" t="s">
        <v>1040</v>
      </c>
      <c r="E553" s="10" t="s">
        <v>288</v>
      </c>
      <c r="F553" s="10" t="s">
        <v>288</v>
      </c>
      <c r="G553" s="10" t="s">
        <v>288</v>
      </c>
      <c r="H553" s="164">
        <v>524.900000000001</v>
      </c>
      <c r="I553" s="164">
        <v>566.39999999999691</v>
      </c>
      <c r="K553" s="100">
        <f t="shared" si="17"/>
        <v>1091.2999999999979</v>
      </c>
      <c r="P553" s="28"/>
      <c r="Q553" s="3"/>
      <c r="R553" s="11"/>
      <c r="S553" s="117"/>
      <c r="T553" s="218"/>
    </row>
    <row r="554" spans="1:21" ht="15">
      <c r="A554" s="138" t="s">
        <v>1005</v>
      </c>
      <c r="B554" s="96" t="s">
        <v>1045</v>
      </c>
      <c r="E554" s="10" t="s">
        <v>288</v>
      </c>
      <c r="F554" s="10" t="s">
        <v>288</v>
      </c>
      <c r="G554" s="10" t="s">
        <v>288</v>
      </c>
      <c r="H554" s="164">
        <v>486.85000000000036</v>
      </c>
      <c r="I554" s="164">
        <v>597.39999999999873</v>
      </c>
      <c r="K554" s="100">
        <f t="shared" si="17"/>
        <v>1084.2499999999991</v>
      </c>
      <c r="P554" s="28"/>
      <c r="Q554" s="268"/>
      <c r="R554" s="11"/>
      <c r="S554" s="117"/>
      <c r="T554" s="219"/>
    </row>
    <row r="555" spans="1:21" ht="15">
      <c r="A555" s="138" t="s">
        <v>1006</v>
      </c>
      <c r="B555" s="138" t="s">
        <v>989</v>
      </c>
      <c r="E555" s="10" t="s">
        <v>288</v>
      </c>
      <c r="F555" s="10" t="s">
        <v>288</v>
      </c>
      <c r="G555" s="10" t="s">
        <v>288</v>
      </c>
      <c r="H555" s="190">
        <v>785.5</v>
      </c>
      <c r="I555" s="164">
        <v>256.70000000000073</v>
      </c>
      <c r="K555" s="100">
        <f t="shared" si="17"/>
        <v>1042.2000000000007</v>
      </c>
      <c r="M555" t="s">
        <v>297</v>
      </c>
      <c r="P555" s="28"/>
      <c r="Q555" s="268"/>
      <c r="R555" s="3"/>
      <c r="S555" s="117"/>
      <c r="T555" s="219"/>
    </row>
    <row r="556" spans="1:21" ht="15.75">
      <c r="A556" s="138" t="s">
        <v>1009</v>
      </c>
      <c r="B556" s="96" t="s">
        <v>1057</v>
      </c>
      <c r="E556" s="10" t="s">
        <v>288</v>
      </c>
      <c r="F556" s="10" t="s">
        <v>288</v>
      </c>
      <c r="G556" s="10" t="s">
        <v>288</v>
      </c>
      <c r="H556" s="164">
        <v>595.85000000000127</v>
      </c>
      <c r="I556" s="164">
        <v>439.40000000000236</v>
      </c>
      <c r="K556" s="100">
        <f t="shared" si="17"/>
        <v>1035.2500000000036</v>
      </c>
      <c r="P556" s="28"/>
      <c r="Q556" s="121"/>
      <c r="R556" s="61"/>
      <c r="S556" s="61"/>
      <c r="T556" s="282"/>
    </row>
    <row r="557" spans="1:21" ht="15.75">
      <c r="A557" s="138" t="s">
        <v>1011</v>
      </c>
      <c r="B557" s="138" t="s">
        <v>988</v>
      </c>
      <c r="E557" s="10" t="s">
        <v>288</v>
      </c>
      <c r="F557" s="10" t="s">
        <v>288</v>
      </c>
      <c r="G557" s="10" t="s">
        <v>288</v>
      </c>
      <c r="H557" s="164">
        <v>576.099999999999</v>
      </c>
      <c r="I557" s="164">
        <v>452.29999999999927</v>
      </c>
      <c r="K557" s="100">
        <f t="shared" si="17"/>
        <v>1028.3999999999983</v>
      </c>
      <c r="P557" s="28"/>
      <c r="Q557" s="121"/>
      <c r="R557" s="61"/>
      <c r="S557" s="61"/>
      <c r="T557" s="282"/>
    </row>
    <row r="558" spans="1:21" ht="15">
      <c r="A558" s="138" t="s">
        <v>1017</v>
      </c>
      <c r="B558" s="96" t="s">
        <v>1008</v>
      </c>
      <c r="E558" s="10" t="s">
        <v>288</v>
      </c>
      <c r="F558" s="10" t="s">
        <v>288</v>
      </c>
      <c r="G558" s="10" t="s">
        <v>288</v>
      </c>
      <c r="H558" s="164">
        <v>603.90000000000055</v>
      </c>
      <c r="I558" s="164">
        <v>421.60000000000036</v>
      </c>
      <c r="K558" s="100">
        <f t="shared" si="17"/>
        <v>1025.5000000000009</v>
      </c>
      <c r="P558" s="28"/>
    </row>
    <row r="559" spans="1:21" ht="15.75">
      <c r="A559" s="138" t="s">
        <v>1022</v>
      </c>
      <c r="B559" s="96" t="s">
        <v>1039</v>
      </c>
      <c r="E559" s="10" t="s">
        <v>288</v>
      </c>
      <c r="F559" s="10" t="s">
        <v>288</v>
      </c>
      <c r="G559" s="10" t="s">
        <v>288</v>
      </c>
      <c r="H559" s="164">
        <v>614.59999999999991</v>
      </c>
      <c r="I559" s="164">
        <v>332.09999999999945</v>
      </c>
      <c r="K559" s="100">
        <f t="shared" si="17"/>
        <v>946.69999999999936</v>
      </c>
      <c r="P559" s="28"/>
      <c r="Q559" s="121"/>
      <c r="R559" s="61"/>
      <c r="S559" s="61"/>
      <c r="T559" s="282"/>
      <c r="U559" s="192"/>
    </row>
    <row r="560" spans="1:21" ht="15.75">
      <c r="A560" s="138" t="s">
        <v>1023</v>
      </c>
      <c r="B560" s="96" t="s">
        <v>1026</v>
      </c>
      <c r="E560" s="10" t="s">
        <v>288</v>
      </c>
      <c r="F560" s="10" t="s">
        <v>288</v>
      </c>
      <c r="G560" s="10" t="s">
        <v>288</v>
      </c>
      <c r="H560" s="164">
        <v>623.45000000000027</v>
      </c>
      <c r="I560" s="164">
        <v>300.10000000000036</v>
      </c>
      <c r="K560" s="100">
        <f t="shared" si="17"/>
        <v>923.55000000000064</v>
      </c>
      <c r="P560" s="28"/>
      <c r="Q560" s="121"/>
      <c r="R560" s="61"/>
      <c r="S560" s="61"/>
      <c r="T560" s="282"/>
    </row>
    <row r="561" spans="1:20" ht="15">
      <c r="A561" s="138" t="s">
        <v>1024</v>
      </c>
      <c r="B561" s="96" t="s">
        <v>1047</v>
      </c>
      <c r="E561" s="10" t="s">
        <v>288</v>
      </c>
      <c r="F561" s="10" t="s">
        <v>288</v>
      </c>
      <c r="G561" s="10" t="s">
        <v>288</v>
      </c>
      <c r="H561" s="164">
        <v>547.24999999999864</v>
      </c>
      <c r="I561" s="164">
        <v>361.80000000000018</v>
      </c>
      <c r="K561" s="100">
        <f t="shared" si="17"/>
        <v>909.04999999999882</v>
      </c>
      <c r="P561" s="28"/>
      <c r="Q561" s="268"/>
      <c r="R561" s="3"/>
      <c r="S561" s="117"/>
      <c r="T561" s="219"/>
    </row>
    <row r="562" spans="1:20" ht="15">
      <c r="A562" s="138" t="s">
        <v>1030</v>
      </c>
      <c r="B562" s="96" t="s">
        <v>1028</v>
      </c>
      <c r="E562" s="10" t="s">
        <v>288</v>
      </c>
      <c r="F562" s="10" t="s">
        <v>288</v>
      </c>
      <c r="G562" s="10" t="s">
        <v>288</v>
      </c>
      <c r="H562" s="164">
        <v>709.50000000000045</v>
      </c>
      <c r="I562" s="164">
        <v>186.10000000000036</v>
      </c>
      <c r="K562" s="100">
        <f t="shared" si="17"/>
        <v>895.60000000000082</v>
      </c>
      <c r="P562" s="28"/>
      <c r="Q562" s="268"/>
      <c r="R562" s="3"/>
      <c r="S562" s="117"/>
      <c r="T562" s="219"/>
    </row>
    <row r="563" spans="1:20" ht="15.75">
      <c r="A563" s="138" t="s">
        <v>1038</v>
      </c>
      <c r="B563" s="96" t="s">
        <v>1019</v>
      </c>
      <c r="E563" s="10" t="s">
        <v>288</v>
      </c>
      <c r="F563" s="10" t="s">
        <v>288</v>
      </c>
      <c r="G563" s="10" t="s">
        <v>288</v>
      </c>
      <c r="H563" s="164">
        <v>580.599999999999</v>
      </c>
      <c r="I563" s="164">
        <v>312.90000000000146</v>
      </c>
      <c r="K563" s="100">
        <f t="shared" si="17"/>
        <v>893.50000000000045</v>
      </c>
      <c r="P563" s="28"/>
      <c r="Q563" s="121"/>
      <c r="R563" s="61"/>
      <c r="S563" s="61"/>
      <c r="T563" s="282"/>
    </row>
    <row r="564" spans="1:20" ht="15">
      <c r="A564" s="138" t="s">
        <v>1042</v>
      </c>
      <c r="B564" s="96" t="s">
        <v>1021</v>
      </c>
      <c r="E564" s="10" t="s">
        <v>288</v>
      </c>
      <c r="F564" s="10" t="s">
        <v>288</v>
      </c>
      <c r="G564" s="10" t="s">
        <v>288</v>
      </c>
      <c r="H564" s="164">
        <v>588.400000000001</v>
      </c>
      <c r="I564" s="164">
        <v>228.20000000000255</v>
      </c>
      <c r="K564" s="100">
        <f t="shared" si="17"/>
        <v>816.60000000000355</v>
      </c>
      <c r="P564" s="28"/>
      <c r="Q564" s="3"/>
      <c r="R564" s="3"/>
      <c r="S564" s="117"/>
      <c r="T564" s="219"/>
    </row>
    <row r="565" spans="1:20" ht="15.75">
      <c r="A565" s="138" t="s">
        <v>1043</v>
      </c>
      <c r="B565" s="406" t="s">
        <v>2551</v>
      </c>
      <c r="C565" s="3"/>
      <c r="D565" s="3"/>
      <c r="E565" s="164" t="s">
        <v>288</v>
      </c>
      <c r="F565" s="164" t="s">
        <v>288</v>
      </c>
      <c r="G565" s="164" t="s">
        <v>288</v>
      </c>
      <c r="H565" s="164" t="s">
        <v>288</v>
      </c>
      <c r="I565" s="190">
        <v>808.75</v>
      </c>
      <c r="K565" s="100">
        <f t="shared" si="17"/>
        <v>808.75</v>
      </c>
      <c r="M565" t="s">
        <v>294</v>
      </c>
      <c r="P565" s="28"/>
      <c r="Q565" s="121"/>
      <c r="R565" s="61"/>
      <c r="S565" s="61"/>
      <c r="T565" s="282"/>
    </row>
    <row r="566" spans="1:20" ht="15">
      <c r="A566" s="138" t="s">
        <v>1044</v>
      </c>
      <c r="B566" s="96" t="s">
        <v>1010</v>
      </c>
      <c r="E566" s="10" t="s">
        <v>288</v>
      </c>
      <c r="F566" s="10" t="s">
        <v>288</v>
      </c>
      <c r="G566" s="10" t="s">
        <v>288</v>
      </c>
      <c r="H566" s="164">
        <v>395.80000000000064</v>
      </c>
      <c r="I566" s="164">
        <v>411.90000000000055</v>
      </c>
      <c r="K566" s="100">
        <f t="shared" si="17"/>
        <v>807.70000000000118</v>
      </c>
      <c r="P566" s="28"/>
      <c r="Q566" s="28"/>
      <c r="R566" s="11"/>
      <c r="S566" s="117"/>
      <c r="T566" s="219"/>
    </row>
    <row r="567" spans="1:20" ht="15">
      <c r="A567" s="138" t="s">
        <v>1050</v>
      </c>
      <c r="B567" s="96" t="s">
        <v>182</v>
      </c>
      <c r="E567" s="141">
        <v>782.8</v>
      </c>
      <c r="F567" s="10" t="s">
        <v>288</v>
      </c>
      <c r="G567" s="10" t="s">
        <v>288</v>
      </c>
      <c r="H567" s="164" t="s">
        <v>288</v>
      </c>
      <c r="I567" s="164" t="s">
        <v>288</v>
      </c>
      <c r="K567" s="100">
        <f t="shared" si="17"/>
        <v>782.8</v>
      </c>
      <c r="M567" t="s">
        <v>294</v>
      </c>
      <c r="P567" s="28"/>
      <c r="Q567" s="268"/>
      <c r="R567" s="3"/>
      <c r="S567" s="117"/>
      <c r="T567" s="219"/>
    </row>
    <row r="568" spans="1:20" ht="15">
      <c r="A568" s="138" t="s">
        <v>1051</v>
      </c>
      <c r="B568" s="96" t="s">
        <v>999</v>
      </c>
      <c r="E568" s="10" t="s">
        <v>288</v>
      </c>
      <c r="F568" s="10" t="s">
        <v>288</v>
      </c>
      <c r="G568" s="10" t="s">
        <v>288</v>
      </c>
      <c r="H568" s="164">
        <v>405.54999999999973</v>
      </c>
      <c r="I568" s="164">
        <v>339.09999999999945</v>
      </c>
      <c r="K568" s="100">
        <f t="shared" si="17"/>
        <v>744.64999999999918</v>
      </c>
      <c r="P568" s="28"/>
      <c r="Q568" s="268"/>
      <c r="R568" s="3"/>
      <c r="S568" s="117"/>
      <c r="T568" s="219"/>
    </row>
    <row r="569" spans="1:20" ht="15">
      <c r="A569" s="138" t="s">
        <v>1052</v>
      </c>
      <c r="B569" s="406" t="s">
        <v>2563</v>
      </c>
      <c r="C569" s="3"/>
      <c r="D569" s="3"/>
      <c r="E569" s="164" t="s">
        <v>288</v>
      </c>
      <c r="F569" s="164" t="s">
        <v>288</v>
      </c>
      <c r="G569" s="164" t="s">
        <v>288</v>
      </c>
      <c r="H569" s="164" t="s">
        <v>288</v>
      </c>
      <c r="I569" s="190">
        <v>730.39999999999964</v>
      </c>
      <c r="K569" s="100">
        <f t="shared" si="17"/>
        <v>730.39999999999964</v>
      </c>
      <c r="M569" t="s">
        <v>298</v>
      </c>
      <c r="P569" s="28"/>
      <c r="Q569" s="3"/>
      <c r="R569" s="3"/>
      <c r="S569" s="117"/>
      <c r="T569" s="219"/>
    </row>
    <row r="570" spans="1:20" ht="15">
      <c r="A570" s="138" t="s">
        <v>1054</v>
      </c>
      <c r="B570" s="96" t="s">
        <v>1004</v>
      </c>
      <c r="E570" s="10" t="s">
        <v>288</v>
      </c>
      <c r="F570" s="10" t="s">
        <v>288</v>
      </c>
      <c r="G570" s="10" t="s">
        <v>288</v>
      </c>
      <c r="H570" s="164">
        <v>521.19999999999982</v>
      </c>
      <c r="I570" s="164">
        <v>195.5</v>
      </c>
      <c r="K570" s="100">
        <f t="shared" si="17"/>
        <v>716.69999999999982</v>
      </c>
      <c r="P570" s="28"/>
      <c r="Q570" s="3"/>
      <c r="R570" s="11"/>
      <c r="S570" s="117"/>
      <c r="T570" s="218"/>
    </row>
    <row r="571" spans="1:20" ht="15.75">
      <c r="A571" s="138" t="s">
        <v>1055</v>
      </c>
      <c r="B571" s="96" t="s">
        <v>1041</v>
      </c>
      <c r="E571" s="10" t="s">
        <v>288</v>
      </c>
      <c r="F571" s="10" t="s">
        <v>288</v>
      </c>
      <c r="G571" s="10" t="s">
        <v>288</v>
      </c>
      <c r="H571" s="164">
        <v>676.89999999999918</v>
      </c>
      <c r="I571" s="164" t="s">
        <v>288</v>
      </c>
      <c r="K571" s="100">
        <f t="shared" si="17"/>
        <v>676.89999999999918</v>
      </c>
      <c r="P571" s="28"/>
      <c r="Q571" s="121"/>
      <c r="R571" s="61"/>
      <c r="S571" s="61"/>
      <c r="T571" s="282"/>
    </row>
    <row r="572" spans="1:20" ht="15">
      <c r="A572" s="138" t="s">
        <v>1056</v>
      </c>
      <c r="B572" s="96" t="s">
        <v>166</v>
      </c>
      <c r="E572" s="10" t="s">
        <v>288</v>
      </c>
      <c r="F572" s="10" t="s">
        <v>288</v>
      </c>
      <c r="G572" s="141">
        <v>660.9</v>
      </c>
      <c r="H572" s="164" t="s">
        <v>288</v>
      </c>
      <c r="I572" s="164" t="s">
        <v>288</v>
      </c>
      <c r="K572" s="100">
        <f t="shared" si="17"/>
        <v>660.9</v>
      </c>
      <c r="M572" t="s">
        <v>302</v>
      </c>
      <c r="P572" s="28"/>
      <c r="Q572" s="3"/>
      <c r="R572" s="11"/>
      <c r="S572" s="117"/>
      <c r="T572" s="218"/>
    </row>
    <row r="573" spans="1:20" ht="15">
      <c r="A573" s="138" t="s">
        <v>1059</v>
      </c>
      <c r="B573" s="96" t="s">
        <v>1031</v>
      </c>
      <c r="E573" s="10" t="s">
        <v>288</v>
      </c>
      <c r="F573" s="10" t="s">
        <v>288</v>
      </c>
      <c r="G573" s="10" t="s">
        <v>288</v>
      </c>
      <c r="H573" s="164">
        <v>579.89999999999964</v>
      </c>
      <c r="I573" s="164" t="s">
        <v>288</v>
      </c>
      <c r="K573" s="100">
        <f t="shared" si="17"/>
        <v>579.89999999999964</v>
      </c>
      <c r="P573" s="28"/>
      <c r="Q573" s="3"/>
      <c r="R573" s="155"/>
      <c r="S573" s="117"/>
      <c r="T573" s="219"/>
    </row>
    <row r="574" spans="1:20" ht="15">
      <c r="A574" s="138" t="s">
        <v>1296</v>
      </c>
      <c r="B574" s="406" t="s">
        <v>2566</v>
      </c>
      <c r="C574" s="3"/>
      <c r="D574" s="3"/>
      <c r="E574" s="164" t="s">
        <v>288</v>
      </c>
      <c r="F574" s="164" t="s">
        <v>288</v>
      </c>
      <c r="G574" s="164" t="s">
        <v>288</v>
      </c>
      <c r="H574" s="164" t="s">
        <v>288</v>
      </c>
      <c r="I574" s="164">
        <v>575.10000000000036</v>
      </c>
      <c r="K574" s="100">
        <f t="shared" si="17"/>
        <v>575.10000000000036</v>
      </c>
      <c r="P574" s="28"/>
    </row>
    <row r="575" spans="1:20" ht="15">
      <c r="A575" s="138" t="s">
        <v>1297</v>
      </c>
      <c r="B575" s="406" t="s">
        <v>2559</v>
      </c>
      <c r="C575" s="3"/>
      <c r="D575" s="3"/>
      <c r="E575" s="164" t="s">
        <v>288</v>
      </c>
      <c r="F575" s="164" t="s">
        <v>288</v>
      </c>
      <c r="G575" s="164" t="s">
        <v>288</v>
      </c>
      <c r="H575" s="164" t="s">
        <v>288</v>
      </c>
      <c r="I575" s="164">
        <v>535.50000000000091</v>
      </c>
      <c r="K575" s="100">
        <f t="shared" si="17"/>
        <v>535.50000000000091</v>
      </c>
      <c r="P575" s="28"/>
      <c r="Q575" s="3"/>
      <c r="R575" s="11"/>
      <c r="S575" s="117"/>
      <c r="T575" s="218"/>
    </row>
    <row r="576" spans="1:20" ht="15">
      <c r="A576" s="138" t="s">
        <v>1298</v>
      </c>
      <c r="B576" s="406" t="s">
        <v>2569</v>
      </c>
      <c r="C576" s="3"/>
      <c r="D576" s="3"/>
      <c r="E576" s="164" t="s">
        <v>288</v>
      </c>
      <c r="F576" s="164" t="s">
        <v>288</v>
      </c>
      <c r="G576" s="164" t="s">
        <v>288</v>
      </c>
      <c r="H576" s="164" t="s">
        <v>288</v>
      </c>
      <c r="I576" s="164">
        <v>513.39999999999964</v>
      </c>
      <c r="K576" s="100">
        <f t="shared" si="17"/>
        <v>513.39999999999964</v>
      </c>
      <c r="P576" s="28"/>
      <c r="Q576" s="268"/>
      <c r="R576" s="3"/>
      <c r="S576" s="117"/>
      <c r="T576" s="219"/>
    </row>
    <row r="577" spans="1:20" ht="15">
      <c r="A577" s="138" t="s">
        <v>1299</v>
      </c>
      <c r="B577" s="223" t="s">
        <v>2570</v>
      </c>
      <c r="C577" s="3"/>
      <c r="D577" s="3"/>
      <c r="E577" s="164" t="s">
        <v>288</v>
      </c>
      <c r="F577" s="164" t="s">
        <v>288</v>
      </c>
      <c r="G577" s="164" t="s">
        <v>288</v>
      </c>
      <c r="H577" s="164" t="s">
        <v>288</v>
      </c>
      <c r="I577" s="164">
        <v>502.60000000000036</v>
      </c>
      <c r="K577" s="100">
        <f t="shared" si="17"/>
        <v>502.60000000000036</v>
      </c>
      <c r="P577" s="28"/>
      <c r="Q577" s="3"/>
      <c r="R577" s="11"/>
      <c r="S577" s="117"/>
      <c r="T577" s="218"/>
    </row>
    <row r="578" spans="1:20" ht="15">
      <c r="A578" s="138" t="s">
        <v>1300</v>
      </c>
      <c r="B578" s="406" t="s">
        <v>2564</v>
      </c>
      <c r="C578" s="3"/>
      <c r="D578" s="3"/>
      <c r="E578" s="164" t="s">
        <v>288</v>
      </c>
      <c r="F578" s="164" t="s">
        <v>288</v>
      </c>
      <c r="G578" s="164" t="s">
        <v>288</v>
      </c>
      <c r="H578" s="164" t="s">
        <v>288</v>
      </c>
      <c r="I578" s="164">
        <v>497.70000000000073</v>
      </c>
      <c r="K578" s="100">
        <f t="shared" ref="K578:K591" si="18">SUM(E578:I578)</f>
        <v>497.70000000000073</v>
      </c>
      <c r="P578" s="28"/>
      <c r="Q578" s="11"/>
      <c r="R578" s="3"/>
      <c r="S578" s="117"/>
      <c r="T578" s="219"/>
    </row>
    <row r="579" spans="1:20" ht="15">
      <c r="A579" s="138" t="s">
        <v>1301</v>
      </c>
      <c r="B579" s="406" t="s">
        <v>2548</v>
      </c>
      <c r="C579" s="3"/>
      <c r="D579" s="3"/>
      <c r="E579" s="164" t="s">
        <v>288</v>
      </c>
      <c r="F579" s="164" t="s">
        <v>288</v>
      </c>
      <c r="G579" s="164" t="s">
        <v>288</v>
      </c>
      <c r="H579" s="164" t="s">
        <v>288</v>
      </c>
      <c r="I579" s="164">
        <v>497.00000000000182</v>
      </c>
      <c r="K579" s="100">
        <f t="shared" si="18"/>
        <v>497.00000000000182</v>
      </c>
      <c r="P579" s="28"/>
      <c r="Q579" s="268"/>
      <c r="R579" s="3"/>
      <c r="S579" s="117"/>
      <c r="T579" s="219"/>
    </row>
    <row r="580" spans="1:20" ht="15">
      <c r="A580" s="138" t="s">
        <v>1302</v>
      </c>
      <c r="B580" s="406" t="s">
        <v>2604</v>
      </c>
      <c r="C580" s="3"/>
      <c r="D580" s="3"/>
      <c r="E580" s="164" t="s">
        <v>288</v>
      </c>
      <c r="F580" s="164" t="s">
        <v>288</v>
      </c>
      <c r="G580" s="164" t="s">
        <v>288</v>
      </c>
      <c r="H580" s="164" t="s">
        <v>288</v>
      </c>
      <c r="I580" s="164">
        <v>461.60000000000218</v>
      </c>
      <c r="K580" s="100">
        <f t="shared" si="18"/>
        <v>461.60000000000218</v>
      </c>
      <c r="P580" s="28"/>
      <c r="Q580" s="28"/>
      <c r="R580" s="3"/>
      <c r="S580" s="117"/>
      <c r="T580" s="219"/>
    </row>
    <row r="581" spans="1:20" ht="15.75">
      <c r="A581" s="138" t="s">
        <v>1303</v>
      </c>
      <c r="B581" s="406" t="s">
        <v>2565</v>
      </c>
      <c r="C581" s="3"/>
      <c r="D581" s="3"/>
      <c r="E581" s="164" t="s">
        <v>288</v>
      </c>
      <c r="F581" s="164" t="s">
        <v>288</v>
      </c>
      <c r="G581" s="164" t="s">
        <v>288</v>
      </c>
      <c r="H581" s="164" t="s">
        <v>288</v>
      </c>
      <c r="I581" s="164">
        <v>457.00000000000091</v>
      </c>
      <c r="K581" s="100">
        <f t="shared" si="18"/>
        <v>457.00000000000091</v>
      </c>
      <c r="P581" s="28"/>
      <c r="Q581" s="121"/>
      <c r="R581" s="61"/>
      <c r="S581" s="61"/>
      <c r="T581" s="282"/>
    </row>
    <row r="582" spans="1:20" ht="15">
      <c r="A582" s="138" t="s">
        <v>1304</v>
      </c>
      <c r="B582" s="406" t="s">
        <v>2549</v>
      </c>
      <c r="C582" s="3"/>
      <c r="D582" s="3"/>
      <c r="E582" s="164" t="s">
        <v>288</v>
      </c>
      <c r="F582" s="164" t="s">
        <v>288</v>
      </c>
      <c r="G582" s="164" t="s">
        <v>288</v>
      </c>
      <c r="H582" s="164" t="s">
        <v>288</v>
      </c>
      <c r="I582" s="164">
        <v>409.69999999999982</v>
      </c>
      <c r="K582" s="100">
        <f t="shared" si="18"/>
        <v>409.69999999999982</v>
      </c>
      <c r="P582" s="28"/>
      <c r="Q582" s="268"/>
      <c r="R582" s="3"/>
      <c r="S582" s="117"/>
      <c r="T582" s="219"/>
    </row>
    <row r="583" spans="1:20" ht="15">
      <c r="A583" s="138" t="s">
        <v>1305</v>
      </c>
      <c r="B583" s="406" t="s">
        <v>2554</v>
      </c>
      <c r="C583" s="3"/>
      <c r="D583" s="3"/>
      <c r="E583" s="164" t="s">
        <v>288</v>
      </c>
      <c r="F583" s="164" t="s">
        <v>288</v>
      </c>
      <c r="G583" s="164" t="s">
        <v>288</v>
      </c>
      <c r="H583" s="164" t="s">
        <v>288</v>
      </c>
      <c r="I583" s="164">
        <v>394.00000000000091</v>
      </c>
      <c r="K583" s="100">
        <f t="shared" si="18"/>
        <v>394.00000000000091</v>
      </c>
      <c r="P583" s="28"/>
      <c r="Q583" s="3"/>
      <c r="R583" s="11"/>
      <c r="S583" s="117"/>
      <c r="T583" s="219"/>
    </row>
    <row r="584" spans="1:20" ht="15">
      <c r="A584" s="138" t="s">
        <v>1306</v>
      </c>
      <c r="B584" s="406" t="s">
        <v>2562</v>
      </c>
      <c r="C584" s="3"/>
      <c r="D584" s="3"/>
      <c r="E584" s="164" t="s">
        <v>288</v>
      </c>
      <c r="F584" s="164" t="s">
        <v>288</v>
      </c>
      <c r="G584" s="164" t="s">
        <v>288</v>
      </c>
      <c r="H584" s="164" t="s">
        <v>288</v>
      </c>
      <c r="I584" s="164">
        <v>384.49999999999909</v>
      </c>
      <c r="K584" s="100">
        <f t="shared" si="18"/>
        <v>384.49999999999909</v>
      </c>
      <c r="P584" s="28"/>
      <c r="Q584" s="3"/>
      <c r="R584" s="11"/>
      <c r="S584" s="117"/>
      <c r="T584" s="219"/>
    </row>
    <row r="585" spans="1:20" ht="15">
      <c r="A585" s="138" t="s">
        <v>1307</v>
      </c>
      <c r="B585" s="223" t="s">
        <v>2544</v>
      </c>
      <c r="C585" s="3"/>
      <c r="D585" s="3"/>
      <c r="E585" s="164" t="s">
        <v>288</v>
      </c>
      <c r="F585" s="164" t="s">
        <v>288</v>
      </c>
      <c r="G585" s="164" t="s">
        <v>288</v>
      </c>
      <c r="H585" s="164" t="s">
        <v>288</v>
      </c>
      <c r="I585" s="164">
        <v>365.69999999999982</v>
      </c>
      <c r="K585" s="100">
        <f t="shared" si="18"/>
        <v>365.69999999999982</v>
      </c>
      <c r="P585" s="28"/>
      <c r="R585" s="3"/>
      <c r="S585" s="117"/>
      <c r="T585" s="219"/>
    </row>
    <row r="586" spans="1:20" ht="15">
      <c r="A586" s="138" t="s">
        <v>1308</v>
      </c>
      <c r="B586" s="406" t="s">
        <v>2568</v>
      </c>
      <c r="C586" s="3"/>
      <c r="D586" s="3"/>
      <c r="E586" s="164" t="s">
        <v>288</v>
      </c>
      <c r="F586" s="164" t="s">
        <v>288</v>
      </c>
      <c r="G586" s="164" t="s">
        <v>288</v>
      </c>
      <c r="H586" s="164" t="s">
        <v>288</v>
      </c>
      <c r="I586" s="164">
        <v>350.09999999999945</v>
      </c>
      <c r="K586" s="100">
        <f t="shared" si="18"/>
        <v>350.09999999999945</v>
      </c>
      <c r="P586" s="28"/>
      <c r="Q586" s="3"/>
      <c r="R586" s="3"/>
      <c r="S586" s="117"/>
      <c r="T586" s="219"/>
    </row>
    <row r="587" spans="1:20" ht="15">
      <c r="A587" s="138" t="s">
        <v>1309</v>
      </c>
      <c r="B587" s="406" t="s">
        <v>2567</v>
      </c>
      <c r="C587" s="3"/>
      <c r="D587" s="3"/>
      <c r="E587" s="164" t="s">
        <v>288</v>
      </c>
      <c r="F587" s="164" t="s">
        <v>288</v>
      </c>
      <c r="G587" s="164" t="s">
        <v>288</v>
      </c>
      <c r="H587" s="164" t="s">
        <v>288</v>
      </c>
      <c r="I587" s="164">
        <v>333.19999999999982</v>
      </c>
      <c r="K587" s="100">
        <f t="shared" si="18"/>
        <v>333.19999999999982</v>
      </c>
      <c r="P587" s="28"/>
    </row>
    <row r="588" spans="1:20" ht="15">
      <c r="A588" s="138" t="s">
        <v>1310</v>
      </c>
      <c r="B588" s="406" t="s">
        <v>2561</v>
      </c>
      <c r="C588" s="3"/>
      <c r="D588" s="3"/>
      <c r="E588" s="164" t="s">
        <v>288</v>
      </c>
      <c r="F588" s="164" t="s">
        <v>288</v>
      </c>
      <c r="G588" s="164" t="s">
        <v>288</v>
      </c>
      <c r="H588" s="164" t="s">
        <v>288</v>
      </c>
      <c r="I588" s="164">
        <v>281.49999999999727</v>
      </c>
      <c r="K588" s="100">
        <f t="shared" si="18"/>
        <v>281.49999999999727</v>
      </c>
      <c r="P588" s="28"/>
      <c r="Q588" s="11"/>
      <c r="R588" s="3"/>
      <c r="S588" s="117"/>
      <c r="T588" s="219"/>
    </row>
    <row r="589" spans="1:20" ht="15.75">
      <c r="A589" s="138" t="s">
        <v>1311</v>
      </c>
      <c r="B589" s="406" t="s">
        <v>2560</v>
      </c>
      <c r="C589" s="3"/>
      <c r="D589" s="3"/>
      <c r="E589" s="164" t="s">
        <v>288</v>
      </c>
      <c r="F589" s="164" t="s">
        <v>288</v>
      </c>
      <c r="G589" s="164" t="s">
        <v>288</v>
      </c>
      <c r="H589" s="164" t="s">
        <v>288</v>
      </c>
      <c r="I589" s="164">
        <v>219.89999999999782</v>
      </c>
      <c r="K589" s="100">
        <f t="shared" si="18"/>
        <v>219.89999999999782</v>
      </c>
      <c r="P589" s="28"/>
      <c r="Q589" s="121"/>
      <c r="R589" s="61"/>
      <c r="S589" s="61"/>
      <c r="T589" s="282"/>
    </row>
    <row r="590" spans="1:20" ht="15">
      <c r="A590" s="138" t="s">
        <v>1312</v>
      </c>
      <c r="B590" s="406" t="s">
        <v>2546</v>
      </c>
      <c r="C590" s="3"/>
      <c r="D590" s="3"/>
      <c r="E590" s="164" t="s">
        <v>288</v>
      </c>
      <c r="F590" s="164" t="s">
        <v>288</v>
      </c>
      <c r="G590" s="164" t="s">
        <v>288</v>
      </c>
      <c r="H590" s="164" t="s">
        <v>288</v>
      </c>
      <c r="I590" s="164">
        <v>194.59999999999945</v>
      </c>
      <c r="K590" s="100">
        <f t="shared" si="18"/>
        <v>194.59999999999945</v>
      </c>
      <c r="P590" s="28"/>
      <c r="Q590" s="11"/>
      <c r="R590" s="11"/>
      <c r="S590" s="117"/>
      <c r="T590" s="218"/>
    </row>
    <row r="591" spans="1:20" ht="15">
      <c r="A591" s="138" t="s">
        <v>1313</v>
      </c>
      <c r="B591" s="406" t="s">
        <v>2552</v>
      </c>
      <c r="C591" s="3"/>
      <c r="D591" s="3"/>
      <c r="E591" s="164" t="s">
        <v>288</v>
      </c>
      <c r="F591" s="164" t="s">
        <v>288</v>
      </c>
      <c r="G591" s="164" t="s">
        <v>288</v>
      </c>
      <c r="H591" s="164" t="s">
        <v>288</v>
      </c>
      <c r="I591" s="164">
        <v>88.199999999999818</v>
      </c>
      <c r="K591" s="100">
        <f t="shared" si="18"/>
        <v>88.199999999999818</v>
      </c>
      <c r="P591" s="28"/>
      <c r="Q591" s="3"/>
      <c r="R591" s="3"/>
      <c r="S591" s="117"/>
      <c r="T591" s="219"/>
    </row>
    <row r="592" spans="1:20" ht="15">
      <c r="A592" s="138"/>
      <c r="B592" s="96"/>
      <c r="E592" s="10"/>
      <c r="F592" s="10"/>
      <c r="G592" s="10"/>
      <c r="H592" s="164"/>
      <c r="K592" s="100"/>
      <c r="P592" s="28"/>
    </row>
    <row r="593" spans="1:20" ht="15">
      <c r="A593" s="44"/>
      <c r="B593" s="96"/>
      <c r="E593" s="10"/>
      <c r="K593" s="102"/>
      <c r="P593" s="28"/>
    </row>
    <row r="594" spans="1:20" ht="15">
      <c r="A594" s="44"/>
      <c r="B594" s="96"/>
      <c r="E594" s="10"/>
      <c r="K594" s="102"/>
      <c r="P594" s="28"/>
    </row>
    <row r="595" spans="1:20" ht="25.5">
      <c r="A595" s="39" t="s">
        <v>195</v>
      </c>
      <c r="K595" s="102"/>
      <c r="P595" s="28"/>
    </row>
    <row r="596" spans="1:20">
      <c r="K596" s="102"/>
      <c r="P596" s="28"/>
    </row>
    <row r="597" spans="1:20" ht="15">
      <c r="A597" s="60"/>
      <c r="B597" s="60"/>
      <c r="C597" s="60"/>
      <c r="D597" s="60"/>
      <c r="E597" s="94">
        <v>2016</v>
      </c>
      <c r="F597" s="94">
        <v>2017</v>
      </c>
      <c r="G597" s="94">
        <v>2018</v>
      </c>
      <c r="H597" s="189">
        <v>2019</v>
      </c>
      <c r="I597" s="189">
        <v>2020</v>
      </c>
      <c r="K597" s="103" t="s">
        <v>40</v>
      </c>
      <c r="P597" s="28"/>
    </row>
    <row r="598" spans="1:20" ht="15">
      <c r="A598" s="44" t="s">
        <v>0</v>
      </c>
      <c r="B598" s="96" t="s">
        <v>33</v>
      </c>
      <c r="E598" s="55">
        <v>511</v>
      </c>
      <c r="F598" s="10">
        <v>401</v>
      </c>
      <c r="G598" s="10">
        <v>335</v>
      </c>
      <c r="H598" s="113">
        <v>802.75</v>
      </c>
      <c r="I598" s="164">
        <v>503.40000000000009</v>
      </c>
      <c r="K598" s="100">
        <f t="shared" ref="K598:K629" si="19">SUM(E598:I598)</f>
        <v>2553.15</v>
      </c>
      <c r="M598" t="s">
        <v>325</v>
      </c>
      <c r="P598" s="433" t="s">
        <v>3027</v>
      </c>
      <c r="Q598" s="223"/>
      <c r="R598" s="224"/>
      <c r="S598" s="224"/>
      <c r="T598" s="225"/>
    </row>
    <row r="599" spans="1:20" ht="15">
      <c r="A599" s="44" t="s">
        <v>2</v>
      </c>
      <c r="B599" s="96" t="s">
        <v>6</v>
      </c>
      <c r="E599" s="141">
        <v>342.4</v>
      </c>
      <c r="F599" s="55">
        <v>739</v>
      </c>
      <c r="G599" s="52">
        <v>562.65</v>
      </c>
      <c r="H599" s="164">
        <v>591.09999999999991</v>
      </c>
      <c r="I599" s="164">
        <v>281.50000000000045</v>
      </c>
      <c r="K599" s="100">
        <f t="shared" si="19"/>
        <v>2516.6500000000005</v>
      </c>
      <c r="M599" t="s">
        <v>339</v>
      </c>
      <c r="P599" s="433" t="s">
        <v>3028</v>
      </c>
      <c r="Q599" s="224"/>
      <c r="R599" s="224"/>
      <c r="S599" s="224"/>
      <c r="T599" s="225"/>
    </row>
    <row r="600" spans="1:20" ht="15">
      <c r="A600" s="44" t="s">
        <v>3</v>
      </c>
      <c r="B600" s="96" t="s">
        <v>17</v>
      </c>
      <c r="E600" s="141">
        <v>320.7</v>
      </c>
      <c r="F600" s="141">
        <v>576.9</v>
      </c>
      <c r="G600" s="141">
        <v>468.5</v>
      </c>
      <c r="H600" s="164">
        <v>527.29999999999973</v>
      </c>
      <c r="I600" s="164">
        <v>451.09999999999991</v>
      </c>
      <c r="K600" s="100">
        <f t="shared" si="19"/>
        <v>2344.4999999999995</v>
      </c>
      <c r="M600" t="s">
        <v>340</v>
      </c>
      <c r="P600" s="28"/>
      <c r="Q600" s="223"/>
      <c r="R600" s="224"/>
      <c r="S600" s="224"/>
      <c r="T600" s="225"/>
    </row>
    <row r="601" spans="1:20" ht="15">
      <c r="A601" s="44" t="s">
        <v>5</v>
      </c>
      <c r="B601" s="96" t="s">
        <v>11</v>
      </c>
      <c r="E601" s="141">
        <v>354.9</v>
      </c>
      <c r="F601" s="10">
        <v>498</v>
      </c>
      <c r="G601" s="10">
        <v>352.2</v>
      </c>
      <c r="H601" s="164">
        <v>588.74999999999909</v>
      </c>
      <c r="I601" s="164">
        <v>473.29999999999973</v>
      </c>
      <c r="K601" s="100">
        <f t="shared" si="19"/>
        <v>2267.1499999999987</v>
      </c>
      <c r="M601" t="s">
        <v>293</v>
      </c>
      <c r="P601" s="28"/>
      <c r="Q601" s="223"/>
      <c r="R601" s="224"/>
      <c r="S601" s="224"/>
      <c r="T601" s="225"/>
    </row>
    <row r="602" spans="1:20" ht="15">
      <c r="A602" s="44" t="s">
        <v>7</v>
      </c>
      <c r="B602" s="96" t="s">
        <v>13</v>
      </c>
      <c r="E602" s="53">
        <v>356.3</v>
      </c>
      <c r="F602" s="141">
        <v>614.1</v>
      </c>
      <c r="G602" s="10">
        <v>272.5</v>
      </c>
      <c r="H602" s="190">
        <v>636.900000000001</v>
      </c>
      <c r="I602" s="164">
        <v>372.59999999999991</v>
      </c>
      <c r="K602" s="100">
        <f t="shared" si="19"/>
        <v>2252.400000000001</v>
      </c>
      <c r="M602" t="s">
        <v>1231</v>
      </c>
      <c r="P602" s="28"/>
      <c r="Q602" s="404"/>
      <c r="R602" s="224"/>
      <c r="S602" s="224"/>
      <c r="T602" s="225"/>
    </row>
    <row r="603" spans="1:20" ht="15">
      <c r="A603" s="44" t="s">
        <v>8</v>
      </c>
      <c r="B603" s="96" t="s">
        <v>25</v>
      </c>
      <c r="E603" s="10">
        <v>186.1</v>
      </c>
      <c r="F603" s="10">
        <v>514.6</v>
      </c>
      <c r="G603" s="10">
        <v>375.3</v>
      </c>
      <c r="H603" s="164">
        <v>510.05000000000064</v>
      </c>
      <c r="I603" s="191">
        <v>633.99999999999955</v>
      </c>
      <c r="K603" s="100">
        <f t="shared" si="19"/>
        <v>2220.0500000000002</v>
      </c>
      <c r="M603" t="s">
        <v>292</v>
      </c>
      <c r="P603" s="28"/>
      <c r="Q603" s="224"/>
      <c r="R603" s="224"/>
      <c r="S603" s="224"/>
      <c r="T603" s="225"/>
    </row>
    <row r="604" spans="1:20" ht="15">
      <c r="A604" s="44" t="s">
        <v>10</v>
      </c>
      <c r="B604" s="96" t="s">
        <v>21</v>
      </c>
      <c r="E604" s="10">
        <v>186.6</v>
      </c>
      <c r="F604" s="141">
        <v>579</v>
      </c>
      <c r="G604" s="10">
        <v>398.6</v>
      </c>
      <c r="H604" s="164">
        <v>527.300000000002</v>
      </c>
      <c r="I604" s="164">
        <v>510.29999999999927</v>
      </c>
      <c r="K604" s="100">
        <f t="shared" si="19"/>
        <v>2201.8000000000011</v>
      </c>
      <c r="M604" t="s">
        <v>302</v>
      </c>
      <c r="P604" s="28"/>
      <c r="Q604" s="223"/>
      <c r="R604" s="224"/>
      <c r="S604" s="224"/>
      <c r="T604" s="225"/>
    </row>
    <row r="605" spans="1:20" ht="15">
      <c r="A605" s="44" t="s">
        <v>12</v>
      </c>
      <c r="B605" s="96" t="s">
        <v>15</v>
      </c>
      <c r="E605" s="10">
        <v>145.6</v>
      </c>
      <c r="F605" s="52">
        <v>684.2</v>
      </c>
      <c r="G605" s="55">
        <v>597.5</v>
      </c>
      <c r="H605" s="164">
        <v>461.84999999999945</v>
      </c>
      <c r="I605" s="164">
        <v>288.29999999999973</v>
      </c>
      <c r="K605" s="100">
        <f t="shared" si="19"/>
        <v>2177.4499999999994</v>
      </c>
      <c r="M605" t="s">
        <v>290</v>
      </c>
      <c r="P605" s="433" t="s">
        <v>3028</v>
      </c>
      <c r="Q605" s="224"/>
      <c r="R605" s="224"/>
      <c r="S605" s="224"/>
      <c r="T605" s="225"/>
    </row>
    <row r="606" spans="1:20" ht="15">
      <c r="A606" s="44" t="s">
        <v>14</v>
      </c>
      <c r="B606" s="96" t="s">
        <v>37</v>
      </c>
      <c r="E606" s="52">
        <v>424.3</v>
      </c>
      <c r="F606" s="10">
        <v>505</v>
      </c>
      <c r="G606" s="141">
        <v>442.1</v>
      </c>
      <c r="H606" s="164">
        <v>471.40000000000055</v>
      </c>
      <c r="I606" s="164">
        <v>313.50000000000045</v>
      </c>
      <c r="K606" s="100">
        <f t="shared" si="19"/>
        <v>2156.3000000000011</v>
      </c>
      <c r="M606" t="s">
        <v>332</v>
      </c>
      <c r="P606" s="28"/>
      <c r="Q606" s="404"/>
      <c r="R606" s="224"/>
      <c r="S606" s="224"/>
      <c r="T606" s="225"/>
    </row>
    <row r="607" spans="1:20" ht="15">
      <c r="A607" s="44" t="s">
        <v>16</v>
      </c>
      <c r="B607" s="96" t="s">
        <v>31</v>
      </c>
      <c r="E607" s="10">
        <v>158</v>
      </c>
      <c r="F607" s="10">
        <v>423</v>
      </c>
      <c r="G607" s="10">
        <v>416.2</v>
      </c>
      <c r="H607" s="190">
        <v>682.14999999999964</v>
      </c>
      <c r="I607" s="164">
        <v>434.59999999999991</v>
      </c>
      <c r="K607" s="100">
        <f t="shared" si="19"/>
        <v>2113.9499999999998</v>
      </c>
      <c r="M607" t="s">
        <v>294</v>
      </c>
      <c r="P607" s="28"/>
      <c r="Q607" s="224"/>
      <c r="R607" s="224"/>
      <c r="S607" s="224"/>
      <c r="T607" s="225"/>
    </row>
    <row r="608" spans="1:20" ht="15">
      <c r="A608" s="44" t="s">
        <v>18</v>
      </c>
      <c r="B608" s="96" t="s">
        <v>9</v>
      </c>
      <c r="E608" s="141">
        <v>290.60000000000002</v>
      </c>
      <c r="F608" s="10">
        <v>469.7</v>
      </c>
      <c r="G608" s="10">
        <v>419.6</v>
      </c>
      <c r="H608" s="190">
        <v>682.49999999999955</v>
      </c>
      <c r="I608" s="164">
        <v>222.49999999999955</v>
      </c>
      <c r="K608" s="100">
        <f t="shared" si="19"/>
        <v>2084.8999999999992</v>
      </c>
      <c r="M608" t="s">
        <v>326</v>
      </c>
      <c r="P608" s="28"/>
      <c r="Q608" s="404"/>
      <c r="R608" s="224"/>
      <c r="S608" s="224"/>
      <c r="T608" s="225"/>
    </row>
    <row r="609" spans="1:20" ht="15">
      <c r="A609" s="44" t="s">
        <v>20</v>
      </c>
      <c r="B609" s="96" t="s">
        <v>143</v>
      </c>
      <c r="E609" s="10" t="s">
        <v>288</v>
      </c>
      <c r="F609" s="53">
        <v>637.5</v>
      </c>
      <c r="G609" s="10">
        <v>327</v>
      </c>
      <c r="H609" s="164">
        <v>505.74999999999909</v>
      </c>
      <c r="I609" s="190">
        <v>613.80000000000018</v>
      </c>
      <c r="K609" s="100">
        <f t="shared" si="19"/>
        <v>2084.0499999999993</v>
      </c>
      <c r="M609" t="s">
        <v>309</v>
      </c>
      <c r="P609" s="28"/>
      <c r="Q609" s="224"/>
      <c r="R609" s="224"/>
      <c r="S609" s="224"/>
      <c r="T609" s="225"/>
    </row>
    <row r="610" spans="1:20" ht="15">
      <c r="A610" s="44" t="s">
        <v>22</v>
      </c>
      <c r="B610" s="96" t="s">
        <v>144</v>
      </c>
      <c r="E610" s="10" t="s">
        <v>288</v>
      </c>
      <c r="F610" s="10">
        <v>492.9</v>
      </c>
      <c r="G610" s="141">
        <v>454.3</v>
      </c>
      <c r="H610" s="164">
        <v>462.50000000000045</v>
      </c>
      <c r="I610" s="190">
        <v>621.40000000000055</v>
      </c>
      <c r="K610" s="100">
        <f t="shared" si="19"/>
        <v>2031.100000000001</v>
      </c>
      <c r="M610" t="s">
        <v>308</v>
      </c>
      <c r="P610" s="28"/>
      <c r="Q610" s="404"/>
      <c r="R610" s="224"/>
      <c r="S610" s="224"/>
      <c r="T610" s="225"/>
    </row>
    <row r="611" spans="1:20" ht="15">
      <c r="A611" s="44" t="s">
        <v>24</v>
      </c>
      <c r="B611" s="96" t="s">
        <v>27</v>
      </c>
      <c r="E611" s="10">
        <v>193.8</v>
      </c>
      <c r="F611" s="141">
        <v>595.5</v>
      </c>
      <c r="G611" s="10">
        <v>228.5</v>
      </c>
      <c r="H611" s="164">
        <v>363.59999999999945</v>
      </c>
      <c r="I611" s="164">
        <v>538.39999999999964</v>
      </c>
      <c r="K611" s="100">
        <f t="shared" si="19"/>
        <v>1919.799999999999</v>
      </c>
      <c r="M611" t="s">
        <v>294</v>
      </c>
      <c r="P611" s="28"/>
      <c r="Q611" s="404"/>
      <c r="R611" s="224"/>
      <c r="S611" s="224"/>
      <c r="T611" s="225"/>
    </row>
    <row r="612" spans="1:20" ht="15">
      <c r="A612" s="44" t="s">
        <v>26</v>
      </c>
      <c r="B612" s="96" t="s">
        <v>39</v>
      </c>
      <c r="E612" s="10">
        <v>236.2</v>
      </c>
      <c r="F612" s="10">
        <v>462</v>
      </c>
      <c r="G612" s="10">
        <v>393</v>
      </c>
      <c r="H612" s="164">
        <v>498.15000000000055</v>
      </c>
      <c r="I612" s="164">
        <v>312.89999999999964</v>
      </c>
      <c r="K612" s="100">
        <f t="shared" si="19"/>
        <v>1902.2500000000002</v>
      </c>
      <c r="P612" s="28"/>
      <c r="Q612" s="223"/>
      <c r="R612" s="224"/>
      <c r="S612" s="224"/>
      <c r="T612" s="225"/>
    </row>
    <row r="613" spans="1:20" ht="15">
      <c r="A613" s="44" t="s">
        <v>28</v>
      </c>
      <c r="B613" s="96" t="s">
        <v>142</v>
      </c>
      <c r="E613" s="10" t="s">
        <v>288</v>
      </c>
      <c r="F613" s="141">
        <v>580</v>
      </c>
      <c r="G613" s="141">
        <v>448.7</v>
      </c>
      <c r="H613" s="164">
        <v>517.94999999999982</v>
      </c>
      <c r="I613" s="164">
        <v>296.40000000000009</v>
      </c>
      <c r="K613" s="100">
        <f t="shared" si="19"/>
        <v>1843.05</v>
      </c>
      <c r="M613" t="s">
        <v>341</v>
      </c>
      <c r="P613" s="28"/>
      <c r="Q613" s="224"/>
      <c r="R613" s="224"/>
      <c r="S613" s="224"/>
      <c r="T613" s="225"/>
    </row>
    <row r="614" spans="1:20" ht="15">
      <c r="A614" s="44" t="s">
        <v>30</v>
      </c>
      <c r="B614" s="96" t="s">
        <v>23</v>
      </c>
      <c r="E614" s="10">
        <v>269.7</v>
      </c>
      <c r="F614" s="10">
        <v>369.3</v>
      </c>
      <c r="G614" s="10">
        <v>180.7</v>
      </c>
      <c r="H614" s="164">
        <v>491.5</v>
      </c>
      <c r="I614" s="164">
        <v>477.29999999999973</v>
      </c>
      <c r="K614" s="100">
        <f t="shared" si="19"/>
        <v>1788.4999999999998</v>
      </c>
      <c r="P614" s="28"/>
      <c r="Q614" s="224"/>
      <c r="R614" s="224"/>
      <c r="S614" s="224"/>
      <c r="T614" s="225"/>
    </row>
    <row r="615" spans="1:20" ht="15">
      <c r="A615" s="44" t="s">
        <v>32</v>
      </c>
      <c r="B615" s="96" t="s">
        <v>19</v>
      </c>
      <c r="E615" s="10">
        <v>155.80000000000001</v>
      </c>
      <c r="F615" s="10">
        <v>481</v>
      </c>
      <c r="G615" s="141">
        <v>495.7</v>
      </c>
      <c r="H615" s="164">
        <v>450</v>
      </c>
      <c r="I615" s="164">
        <v>175.40000000000009</v>
      </c>
      <c r="K615" s="100">
        <f t="shared" si="19"/>
        <v>1757.9</v>
      </c>
      <c r="M615" t="s">
        <v>294</v>
      </c>
      <c r="P615" s="28"/>
      <c r="Q615" s="404"/>
      <c r="R615" s="224"/>
      <c r="S615" s="224"/>
      <c r="T615" s="225"/>
    </row>
    <row r="616" spans="1:20" ht="15">
      <c r="A616" s="44" t="s">
        <v>34</v>
      </c>
      <c r="B616" s="96" t="s">
        <v>35</v>
      </c>
      <c r="E616" s="10">
        <v>257</v>
      </c>
      <c r="F616" s="141">
        <v>554.5</v>
      </c>
      <c r="G616" s="10">
        <v>281</v>
      </c>
      <c r="H616" s="164">
        <v>293.69999999999982</v>
      </c>
      <c r="I616" s="164">
        <v>353.29999999999973</v>
      </c>
      <c r="K616" s="100">
        <f t="shared" si="19"/>
        <v>1739.4999999999995</v>
      </c>
      <c r="M616" t="s">
        <v>303</v>
      </c>
      <c r="P616" s="28"/>
      <c r="Q616" s="224"/>
      <c r="R616" s="224"/>
      <c r="S616" s="224"/>
      <c r="T616" s="225"/>
    </row>
    <row r="617" spans="1:20" ht="15">
      <c r="A617" s="44" t="s">
        <v>36</v>
      </c>
      <c r="B617" s="96" t="s">
        <v>156</v>
      </c>
      <c r="E617" s="10" t="s">
        <v>288</v>
      </c>
      <c r="F617" s="10" t="s">
        <v>288</v>
      </c>
      <c r="G617" s="141">
        <v>501.9</v>
      </c>
      <c r="H617" s="190">
        <v>661.74999999999955</v>
      </c>
      <c r="I617" s="190">
        <v>572.09999999999991</v>
      </c>
      <c r="K617" s="100">
        <f t="shared" si="19"/>
        <v>1735.7499999999995</v>
      </c>
      <c r="M617" t="s">
        <v>2857</v>
      </c>
      <c r="P617" s="28"/>
      <c r="Q617" s="404"/>
      <c r="R617" s="224"/>
      <c r="S617" s="224"/>
      <c r="T617" s="225"/>
    </row>
    <row r="618" spans="1:20" ht="15">
      <c r="A618" s="44" t="s">
        <v>38</v>
      </c>
      <c r="B618" s="96" t="s">
        <v>4</v>
      </c>
      <c r="E618" s="141">
        <v>284</v>
      </c>
      <c r="F618" s="10">
        <v>212.5</v>
      </c>
      <c r="G618" s="141">
        <v>439.1</v>
      </c>
      <c r="H618" s="164">
        <v>393.30000000000064</v>
      </c>
      <c r="I618" s="164">
        <v>296.69999999999982</v>
      </c>
      <c r="K618" s="100">
        <f t="shared" si="19"/>
        <v>1625.6000000000004</v>
      </c>
      <c r="M618" t="s">
        <v>330</v>
      </c>
      <c r="P618" s="28"/>
      <c r="Q618" s="404"/>
      <c r="R618" s="224"/>
      <c r="S618" s="224"/>
      <c r="T618" s="225"/>
    </row>
    <row r="619" spans="1:20" ht="15">
      <c r="A619" s="44" t="s">
        <v>146</v>
      </c>
      <c r="B619" s="96" t="s">
        <v>145</v>
      </c>
      <c r="E619" s="10" t="s">
        <v>288</v>
      </c>
      <c r="F619" s="10">
        <v>207.1</v>
      </c>
      <c r="G619" s="10">
        <v>313.45</v>
      </c>
      <c r="H619" s="164">
        <v>367.75000000000136</v>
      </c>
      <c r="I619" s="190">
        <v>589.09999999999991</v>
      </c>
      <c r="K619" s="100">
        <f t="shared" si="19"/>
        <v>1477.4000000000012</v>
      </c>
      <c r="M619" t="s">
        <v>297</v>
      </c>
      <c r="P619" s="28"/>
      <c r="Q619" s="224"/>
      <c r="R619" s="224"/>
      <c r="S619" s="224"/>
      <c r="T619" s="225"/>
    </row>
    <row r="620" spans="1:20" ht="15">
      <c r="A620" s="44" t="s">
        <v>147</v>
      </c>
      <c r="B620" s="96" t="s">
        <v>164</v>
      </c>
      <c r="E620" s="10" t="s">
        <v>288</v>
      </c>
      <c r="F620" s="10" t="s">
        <v>288</v>
      </c>
      <c r="G620" s="10">
        <v>410.5</v>
      </c>
      <c r="H620" s="190">
        <v>640</v>
      </c>
      <c r="I620" s="164">
        <v>381.00000000000045</v>
      </c>
      <c r="K620" s="100">
        <f t="shared" si="19"/>
        <v>1431.5000000000005</v>
      </c>
      <c r="M620" t="s">
        <v>297</v>
      </c>
      <c r="P620" s="28"/>
      <c r="Q620" s="224"/>
      <c r="R620" s="224"/>
      <c r="S620" s="224"/>
      <c r="T620" s="225"/>
    </row>
    <row r="621" spans="1:20" ht="15">
      <c r="A621" s="44" t="s">
        <v>148</v>
      </c>
      <c r="B621" s="96" t="s">
        <v>1026</v>
      </c>
      <c r="E621" s="10" t="s">
        <v>288</v>
      </c>
      <c r="F621" s="10" t="s">
        <v>288</v>
      </c>
      <c r="G621" s="10" t="s">
        <v>288</v>
      </c>
      <c r="H621" s="192">
        <v>792.29999999999836</v>
      </c>
      <c r="I621" s="164">
        <v>437.59999999999945</v>
      </c>
      <c r="K621" s="100">
        <f t="shared" si="19"/>
        <v>1229.8999999999978</v>
      </c>
      <c r="M621" t="s">
        <v>310</v>
      </c>
      <c r="P621" s="28"/>
      <c r="Q621" s="224"/>
      <c r="R621" s="224"/>
      <c r="S621" s="224"/>
      <c r="T621" s="225"/>
    </row>
    <row r="622" spans="1:20" ht="15">
      <c r="A622" s="44" t="s">
        <v>152</v>
      </c>
      <c r="B622" s="96" t="s">
        <v>160</v>
      </c>
      <c r="E622" s="10" t="s">
        <v>288</v>
      </c>
      <c r="F622" s="10" t="s">
        <v>288</v>
      </c>
      <c r="G622" s="10">
        <v>363.1</v>
      </c>
      <c r="H622" s="164">
        <v>410.50000000000091</v>
      </c>
      <c r="I622" s="164">
        <v>432.40000000000055</v>
      </c>
      <c r="K622" s="100">
        <f t="shared" si="19"/>
        <v>1206.0000000000014</v>
      </c>
      <c r="P622" s="28"/>
      <c r="Q622" s="404"/>
      <c r="R622" s="224"/>
      <c r="S622" s="224"/>
      <c r="T622" s="225"/>
    </row>
    <row r="623" spans="1:20" ht="15">
      <c r="A623" s="44" t="s">
        <v>159</v>
      </c>
      <c r="B623" s="96" t="s">
        <v>1047</v>
      </c>
      <c r="E623" s="10" t="s">
        <v>288</v>
      </c>
      <c r="F623" s="10" t="s">
        <v>288</v>
      </c>
      <c r="G623" s="10" t="s">
        <v>288</v>
      </c>
      <c r="H623" s="164">
        <v>571.14999999999964</v>
      </c>
      <c r="I623" s="190">
        <v>626.39999999999873</v>
      </c>
      <c r="K623" s="100">
        <f t="shared" si="19"/>
        <v>1197.5499999999984</v>
      </c>
      <c r="M623" t="s">
        <v>293</v>
      </c>
      <c r="P623" s="28"/>
      <c r="Q623" s="223"/>
      <c r="R623" s="224"/>
      <c r="S623" s="224"/>
      <c r="T623" s="225"/>
    </row>
    <row r="624" spans="1:20" ht="15">
      <c r="A624" s="44" t="s">
        <v>161</v>
      </c>
      <c r="B624" s="96" t="s">
        <v>158</v>
      </c>
      <c r="E624" s="10" t="s">
        <v>288</v>
      </c>
      <c r="F624" s="10" t="s">
        <v>288</v>
      </c>
      <c r="G624" s="10">
        <v>197.45</v>
      </c>
      <c r="H624" s="164">
        <v>498.59999999999945</v>
      </c>
      <c r="I624" s="164">
        <v>498.5</v>
      </c>
      <c r="K624" s="100">
        <f t="shared" si="19"/>
        <v>1194.5499999999995</v>
      </c>
      <c r="P624" s="28"/>
      <c r="Q624" s="223"/>
      <c r="R624" s="224"/>
      <c r="S624" s="224"/>
      <c r="T624" s="225"/>
    </row>
    <row r="625" spans="1:20" ht="15">
      <c r="A625" s="44" t="s">
        <v>162</v>
      </c>
      <c r="B625" s="96" t="s">
        <v>155</v>
      </c>
      <c r="E625" s="10" t="s">
        <v>288</v>
      </c>
      <c r="F625" s="10" t="s">
        <v>288</v>
      </c>
      <c r="G625" s="10">
        <v>389.3</v>
      </c>
      <c r="H625" s="164">
        <v>514.60000000000036</v>
      </c>
      <c r="I625" s="164">
        <v>283.40000000000009</v>
      </c>
      <c r="K625" s="100">
        <f t="shared" si="19"/>
        <v>1187.3000000000004</v>
      </c>
      <c r="P625" s="28"/>
      <c r="Q625" s="224"/>
      <c r="R625" s="224"/>
      <c r="S625" s="224"/>
      <c r="T625" s="225"/>
    </row>
    <row r="626" spans="1:20" ht="15">
      <c r="A626" s="44" t="s">
        <v>163</v>
      </c>
      <c r="B626" s="96" t="s">
        <v>1036</v>
      </c>
      <c r="E626" s="10" t="s">
        <v>288</v>
      </c>
      <c r="F626" s="10" t="s">
        <v>288</v>
      </c>
      <c r="G626" s="10" t="s">
        <v>288</v>
      </c>
      <c r="H626" s="164">
        <v>560.39999999999782</v>
      </c>
      <c r="I626" s="190">
        <v>616.60000000000218</v>
      </c>
      <c r="K626" s="100">
        <f t="shared" si="19"/>
        <v>1177</v>
      </c>
      <c r="M626" t="s">
        <v>307</v>
      </c>
      <c r="P626" s="28"/>
      <c r="Q626" s="224"/>
      <c r="R626" s="224"/>
      <c r="S626" s="224"/>
      <c r="T626" s="225"/>
    </row>
    <row r="627" spans="1:20" ht="15">
      <c r="A627" s="44" t="s">
        <v>165</v>
      </c>
      <c r="B627" s="96" t="s">
        <v>1</v>
      </c>
      <c r="E627" s="10">
        <v>51.8</v>
      </c>
      <c r="F627" s="10">
        <v>303.39999999999998</v>
      </c>
      <c r="G627" s="10">
        <v>191.2</v>
      </c>
      <c r="H627" s="164">
        <v>223.19999999999936</v>
      </c>
      <c r="I627" s="164">
        <v>363.00000000000045</v>
      </c>
      <c r="K627" s="100">
        <f t="shared" si="19"/>
        <v>1132.5999999999999</v>
      </c>
      <c r="P627" s="28"/>
      <c r="Q627" s="411"/>
      <c r="R627" s="224"/>
      <c r="S627" s="224"/>
      <c r="T627" s="225"/>
    </row>
    <row r="628" spans="1:20" ht="15">
      <c r="A628" s="44" t="s">
        <v>284</v>
      </c>
      <c r="B628" s="96" t="s">
        <v>999</v>
      </c>
      <c r="E628" s="10" t="s">
        <v>288</v>
      </c>
      <c r="F628" s="10" t="s">
        <v>288</v>
      </c>
      <c r="G628" s="10" t="s">
        <v>288</v>
      </c>
      <c r="H628" s="191">
        <v>711.64999999999918</v>
      </c>
      <c r="I628" s="164">
        <v>387.10000000000036</v>
      </c>
      <c r="K628" s="100">
        <f t="shared" si="19"/>
        <v>1098.7499999999995</v>
      </c>
      <c r="M628" t="s">
        <v>292</v>
      </c>
      <c r="P628" s="28"/>
      <c r="Q628" s="224"/>
      <c r="R628" s="224"/>
      <c r="S628" s="224"/>
      <c r="T628" s="225"/>
    </row>
    <row r="629" spans="1:20" ht="15">
      <c r="A629" s="44" t="s">
        <v>285</v>
      </c>
      <c r="B629" s="96" t="s">
        <v>1028</v>
      </c>
      <c r="E629" s="10" t="s">
        <v>288</v>
      </c>
      <c r="F629" s="10" t="s">
        <v>288</v>
      </c>
      <c r="G629" s="10" t="s">
        <v>288</v>
      </c>
      <c r="H629" s="190">
        <v>620.99999999999909</v>
      </c>
      <c r="I629" s="164">
        <v>450.60000000000036</v>
      </c>
      <c r="K629" s="100">
        <f t="shared" si="19"/>
        <v>1071.5999999999995</v>
      </c>
      <c r="M629" t="s">
        <v>303</v>
      </c>
      <c r="P629" s="28"/>
      <c r="Q629" s="223"/>
      <c r="R629" s="224"/>
      <c r="S629" s="224"/>
      <c r="T629" s="225"/>
    </row>
    <row r="630" spans="1:20" ht="15">
      <c r="A630" s="138" t="s">
        <v>286</v>
      </c>
      <c r="B630" s="96" t="s">
        <v>29</v>
      </c>
      <c r="E630" s="141">
        <v>340.6</v>
      </c>
      <c r="F630" s="10">
        <v>308.7</v>
      </c>
      <c r="G630" s="10">
        <v>413.3</v>
      </c>
      <c r="H630" s="164" t="s">
        <v>288</v>
      </c>
      <c r="I630" s="164" t="s">
        <v>288</v>
      </c>
      <c r="K630" s="100">
        <f t="shared" ref="K630:K661" si="20">SUM(E630:I630)</f>
        <v>1062.5999999999999</v>
      </c>
      <c r="M630" t="s">
        <v>307</v>
      </c>
      <c r="P630" s="28"/>
      <c r="Q630" s="223"/>
      <c r="R630" s="224"/>
      <c r="S630" s="224"/>
      <c r="T630" s="225"/>
    </row>
    <row r="631" spans="1:20" ht="15">
      <c r="A631" s="138" t="s">
        <v>287</v>
      </c>
      <c r="B631" s="96" t="s">
        <v>993</v>
      </c>
      <c r="E631" s="10" t="s">
        <v>288</v>
      </c>
      <c r="F631" s="10" t="s">
        <v>288</v>
      </c>
      <c r="G631" s="10" t="s">
        <v>288</v>
      </c>
      <c r="H631" s="190">
        <v>679.55000000000109</v>
      </c>
      <c r="I631" s="164">
        <v>359.79999999999973</v>
      </c>
      <c r="K631" s="100">
        <f t="shared" si="20"/>
        <v>1039.3500000000008</v>
      </c>
      <c r="M631" t="s">
        <v>307</v>
      </c>
      <c r="P631" s="28"/>
      <c r="Q631" s="224"/>
      <c r="R631" s="224"/>
      <c r="S631" s="224"/>
      <c r="T631" s="225"/>
    </row>
    <row r="632" spans="1:20" ht="15">
      <c r="A632" s="138" t="s">
        <v>990</v>
      </c>
      <c r="B632" s="96" t="s">
        <v>1019</v>
      </c>
      <c r="E632" s="10" t="s">
        <v>288</v>
      </c>
      <c r="F632" s="10" t="s">
        <v>288</v>
      </c>
      <c r="G632" s="10" t="s">
        <v>288</v>
      </c>
      <c r="H632" s="164">
        <v>482.25000000000045</v>
      </c>
      <c r="I632" s="190">
        <v>539.80000000000018</v>
      </c>
      <c r="K632" s="100">
        <f t="shared" si="20"/>
        <v>1022.0500000000006</v>
      </c>
      <c r="M632" t="s">
        <v>303</v>
      </c>
      <c r="P632" s="28"/>
      <c r="Q632" s="224"/>
      <c r="R632" s="224"/>
      <c r="S632" s="224"/>
      <c r="T632" s="225"/>
    </row>
    <row r="633" spans="1:20" ht="15">
      <c r="A633" s="138" t="s">
        <v>991</v>
      </c>
      <c r="B633" s="96" t="s">
        <v>1020</v>
      </c>
      <c r="E633" s="10" t="s">
        <v>288</v>
      </c>
      <c r="F633" s="10" t="s">
        <v>288</v>
      </c>
      <c r="G633" s="10" t="s">
        <v>288</v>
      </c>
      <c r="H633" s="164">
        <v>506.09999999999945</v>
      </c>
      <c r="I633" s="164">
        <v>515.5</v>
      </c>
      <c r="K633" s="100">
        <f t="shared" si="20"/>
        <v>1021.5999999999995</v>
      </c>
      <c r="P633" s="28"/>
      <c r="Q633" s="404"/>
      <c r="R633" s="224"/>
      <c r="S633" s="224"/>
      <c r="T633" s="225"/>
    </row>
    <row r="634" spans="1:20" ht="15">
      <c r="A634" s="138" t="s">
        <v>992</v>
      </c>
      <c r="B634" s="96" t="s">
        <v>1053</v>
      </c>
      <c r="E634" s="10" t="s">
        <v>288</v>
      </c>
      <c r="F634" s="10" t="s">
        <v>288</v>
      </c>
      <c r="G634" s="10" t="s">
        <v>288</v>
      </c>
      <c r="H634" s="164">
        <v>510.99999999999909</v>
      </c>
      <c r="I634" s="164">
        <v>490.59999999999945</v>
      </c>
      <c r="K634" s="100">
        <f t="shared" si="20"/>
        <v>1001.5999999999985</v>
      </c>
      <c r="P634" s="28"/>
      <c r="Q634" s="404"/>
      <c r="R634" s="224"/>
      <c r="S634" s="224"/>
      <c r="T634" s="225"/>
    </row>
    <row r="635" spans="1:20" ht="15">
      <c r="A635" s="138" t="s">
        <v>994</v>
      </c>
      <c r="B635" s="96" t="s">
        <v>157</v>
      </c>
      <c r="E635" s="10" t="s">
        <v>288</v>
      </c>
      <c r="F635" s="10" t="s">
        <v>288</v>
      </c>
      <c r="G635" s="10">
        <v>255.5</v>
      </c>
      <c r="H635" s="164">
        <v>268.599999999999</v>
      </c>
      <c r="I635" s="164">
        <v>475.50000000000045</v>
      </c>
      <c r="K635" s="100">
        <f t="shared" si="20"/>
        <v>999.59999999999945</v>
      </c>
      <c r="P635" s="28"/>
      <c r="Q635" s="223"/>
      <c r="R635" s="224"/>
      <c r="S635" s="224"/>
      <c r="T635" s="225"/>
    </row>
    <row r="636" spans="1:20" ht="15">
      <c r="A636" s="138" t="s">
        <v>1000</v>
      </c>
      <c r="B636" s="96" t="s">
        <v>1035</v>
      </c>
      <c r="E636" s="10" t="s">
        <v>288</v>
      </c>
      <c r="F636" s="10" t="s">
        <v>288</v>
      </c>
      <c r="G636" s="10" t="s">
        <v>288</v>
      </c>
      <c r="H636" s="164">
        <v>517.05000000000109</v>
      </c>
      <c r="I636" s="164">
        <v>458.60000000000173</v>
      </c>
      <c r="K636" s="100">
        <f t="shared" si="20"/>
        <v>975.65000000000282</v>
      </c>
      <c r="P636" s="28"/>
      <c r="Q636" s="223"/>
      <c r="R636" s="224"/>
      <c r="S636" s="224"/>
      <c r="T636" s="225"/>
    </row>
    <row r="637" spans="1:20" ht="15">
      <c r="A637" s="138" t="s">
        <v>1002</v>
      </c>
      <c r="B637" s="96" t="s">
        <v>1039</v>
      </c>
      <c r="E637" s="10" t="s">
        <v>288</v>
      </c>
      <c r="F637" s="10" t="s">
        <v>288</v>
      </c>
      <c r="G637" s="10" t="s">
        <v>288</v>
      </c>
      <c r="H637" s="164">
        <v>488.29999999999927</v>
      </c>
      <c r="I637" s="164">
        <v>455.60000000000082</v>
      </c>
      <c r="K637" s="100">
        <f t="shared" si="20"/>
        <v>943.90000000000009</v>
      </c>
      <c r="P637" s="28"/>
      <c r="Q637" s="223"/>
      <c r="R637" s="224"/>
      <c r="S637" s="224"/>
      <c r="T637" s="225"/>
    </row>
    <row r="638" spans="1:20" ht="15">
      <c r="A638" s="138" t="s">
        <v>1005</v>
      </c>
      <c r="B638" s="96" t="s">
        <v>1045</v>
      </c>
      <c r="E638" s="10" t="s">
        <v>288</v>
      </c>
      <c r="F638" s="10" t="s">
        <v>288</v>
      </c>
      <c r="G638" s="10" t="s">
        <v>288</v>
      </c>
      <c r="H638" s="164">
        <v>577.60000000000036</v>
      </c>
      <c r="I638" s="164">
        <v>337.00000000000136</v>
      </c>
      <c r="K638" s="100">
        <f t="shared" si="20"/>
        <v>914.60000000000173</v>
      </c>
      <c r="P638" s="28"/>
      <c r="Q638" s="223"/>
      <c r="R638" s="224"/>
      <c r="S638" s="224"/>
      <c r="T638" s="225"/>
    </row>
    <row r="639" spans="1:20" ht="15">
      <c r="A639" s="138" t="s">
        <v>1006</v>
      </c>
      <c r="B639" s="96" t="s">
        <v>1010</v>
      </c>
      <c r="E639" s="10" t="s">
        <v>288</v>
      </c>
      <c r="F639" s="10" t="s">
        <v>288</v>
      </c>
      <c r="G639" s="10" t="s">
        <v>288</v>
      </c>
      <c r="H639" s="164">
        <v>574.70000000000073</v>
      </c>
      <c r="I639" s="164">
        <v>339.19999999999982</v>
      </c>
      <c r="K639" s="100">
        <f t="shared" si="20"/>
        <v>913.90000000000055</v>
      </c>
      <c r="P639" s="28"/>
      <c r="Q639" s="223"/>
      <c r="R639" s="224"/>
      <c r="S639" s="224"/>
      <c r="T639" s="225"/>
    </row>
    <row r="640" spans="1:20" ht="15">
      <c r="A640" s="138" t="s">
        <v>1009</v>
      </c>
      <c r="B640" s="96" t="s">
        <v>1008</v>
      </c>
      <c r="E640" s="10" t="s">
        <v>288</v>
      </c>
      <c r="F640" s="10" t="s">
        <v>288</v>
      </c>
      <c r="G640" s="10" t="s">
        <v>288</v>
      </c>
      <c r="H640" s="164">
        <v>406.00000000000091</v>
      </c>
      <c r="I640" s="164">
        <v>504.80000000000064</v>
      </c>
      <c r="K640" s="100">
        <f t="shared" si="20"/>
        <v>910.80000000000155</v>
      </c>
      <c r="P640" s="28"/>
      <c r="Q640" s="224"/>
      <c r="R640" s="224"/>
      <c r="S640" s="224"/>
      <c r="T640" s="225"/>
    </row>
    <row r="641" spans="1:20" ht="15">
      <c r="A641" s="138" t="s">
        <v>1011</v>
      </c>
      <c r="B641" s="96" t="s">
        <v>1057</v>
      </c>
      <c r="E641" s="10" t="s">
        <v>288</v>
      </c>
      <c r="F641" s="10" t="s">
        <v>288</v>
      </c>
      <c r="G641" s="10" t="s">
        <v>288</v>
      </c>
      <c r="H641" s="164">
        <v>416.55000000000064</v>
      </c>
      <c r="I641" s="164">
        <v>476.79999999999882</v>
      </c>
      <c r="K641" s="100">
        <f t="shared" si="20"/>
        <v>893.34999999999945</v>
      </c>
      <c r="P641" s="28"/>
      <c r="Q641" s="404"/>
      <c r="R641" s="224"/>
      <c r="S641" s="224"/>
      <c r="T641" s="225"/>
    </row>
    <row r="642" spans="1:20" ht="15">
      <c r="A642" s="138" t="s">
        <v>1017</v>
      </c>
      <c r="B642" s="96" t="s">
        <v>1013</v>
      </c>
      <c r="E642" s="10" t="s">
        <v>288</v>
      </c>
      <c r="F642" s="10" t="s">
        <v>288</v>
      </c>
      <c r="G642" s="10" t="s">
        <v>288</v>
      </c>
      <c r="H642" s="164">
        <v>595.69999999999982</v>
      </c>
      <c r="I642" s="164">
        <v>281.79999999999927</v>
      </c>
      <c r="K642" s="100">
        <f t="shared" si="20"/>
        <v>877.49999999999909</v>
      </c>
      <c r="P642" s="28"/>
      <c r="Q642" s="224"/>
      <c r="R642" s="224"/>
      <c r="S642" s="224"/>
      <c r="T642" s="225"/>
    </row>
    <row r="643" spans="1:20" ht="15">
      <c r="A643" s="138" t="s">
        <v>1022</v>
      </c>
      <c r="B643" s="138" t="s">
        <v>989</v>
      </c>
      <c r="E643" s="10" t="s">
        <v>288</v>
      </c>
      <c r="F643" s="10" t="s">
        <v>288</v>
      </c>
      <c r="G643" s="10" t="s">
        <v>288</v>
      </c>
      <c r="H643" s="164">
        <v>618</v>
      </c>
      <c r="I643" s="164">
        <v>211.19999999999936</v>
      </c>
      <c r="K643" s="100">
        <f t="shared" si="20"/>
        <v>829.19999999999936</v>
      </c>
      <c r="P643" s="28"/>
      <c r="Q643" s="224"/>
      <c r="R643" s="224"/>
      <c r="S643" s="224"/>
      <c r="T643" s="225"/>
    </row>
    <row r="644" spans="1:20" ht="15">
      <c r="A644" s="138" t="s">
        <v>1023</v>
      </c>
      <c r="B644" s="96" t="s">
        <v>1001</v>
      </c>
      <c r="E644" s="10" t="s">
        <v>288</v>
      </c>
      <c r="F644" s="10" t="s">
        <v>288</v>
      </c>
      <c r="G644" s="10" t="s">
        <v>288</v>
      </c>
      <c r="H644" s="164">
        <v>450.55000000000018</v>
      </c>
      <c r="I644" s="164">
        <v>361.19999999999936</v>
      </c>
      <c r="K644" s="100">
        <f t="shared" si="20"/>
        <v>811.74999999999955</v>
      </c>
      <c r="P644" s="28"/>
      <c r="Q644" s="224"/>
      <c r="R644" s="224"/>
      <c r="S644" s="224"/>
      <c r="T644" s="225"/>
    </row>
    <row r="645" spans="1:20" ht="15">
      <c r="A645" s="138" t="s">
        <v>1024</v>
      </c>
      <c r="B645" s="96" t="s">
        <v>1003</v>
      </c>
      <c r="E645" s="10" t="s">
        <v>288</v>
      </c>
      <c r="F645" s="10" t="s">
        <v>288</v>
      </c>
      <c r="G645" s="10" t="s">
        <v>288</v>
      </c>
      <c r="H645" s="164">
        <v>598.05000000000064</v>
      </c>
      <c r="I645" s="164">
        <v>209.5</v>
      </c>
      <c r="K645" s="100">
        <f t="shared" si="20"/>
        <v>807.55000000000064</v>
      </c>
      <c r="P645" s="28"/>
      <c r="Q645" s="411"/>
      <c r="R645" s="224"/>
      <c r="S645" s="224"/>
      <c r="T645" s="225"/>
    </row>
    <row r="646" spans="1:20" ht="15">
      <c r="A646" s="138" t="s">
        <v>1030</v>
      </c>
      <c r="B646" s="138" t="s">
        <v>983</v>
      </c>
      <c r="E646" s="10" t="s">
        <v>288</v>
      </c>
      <c r="F646" s="10" t="s">
        <v>288</v>
      </c>
      <c r="G646" s="10" t="s">
        <v>288</v>
      </c>
      <c r="H646" s="164">
        <v>400.50000000000136</v>
      </c>
      <c r="I646" s="164">
        <v>362.59999999999991</v>
      </c>
      <c r="K646" s="100">
        <f t="shared" si="20"/>
        <v>763.10000000000127</v>
      </c>
      <c r="P646" s="28"/>
      <c r="Q646" s="224"/>
      <c r="R646" s="224"/>
      <c r="S646" s="224"/>
      <c r="T646" s="225"/>
    </row>
    <row r="647" spans="1:20" ht="15">
      <c r="A647" s="138" t="s">
        <v>1038</v>
      </c>
      <c r="B647" s="96" t="s">
        <v>181</v>
      </c>
      <c r="E647" s="10">
        <v>192.3</v>
      </c>
      <c r="F647" s="141">
        <v>563.70000000000005</v>
      </c>
      <c r="G647" s="10" t="s">
        <v>288</v>
      </c>
      <c r="H647" s="164" t="s">
        <v>288</v>
      </c>
      <c r="I647" s="164" t="s">
        <v>288</v>
      </c>
      <c r="K647" s="100">
        <f t="shared" si="20"/>
        <v>756</v>
      </c>
      <c r="M647" t="s">
        <v>298</v>
      </c>
      <c r="P647" s="28"/>
      <c r="Q647" s="223"/>
      <c r="R647" s="224"/>
      <c r="S647" s="224"/>
      <c r="T647" s="225"/>
    </row>
    <row r="648" spans="1:20" ht="15">
      <c r="A648" s="138" t="s">
        <v>1042</v>
      </c>
      <c r="B648" s="96" t="s">
        <v>1004</v>
      </c>
      <c r="E648" s="10" t="s">
        <v>288</v>
      </c>
      <c r="F648" s="10" t="s">
        <v>288</v>
      </c>
      <c r="G648" s="10" t="s">
        <v>288</v>
      </c>
      <c r="H648" s="164">
        <v>370.59999999999991</v>
      </c>
      <c r="I648" s="164">
        <v>383.49999999999955</v>
      </c>
      <c r="K648" s="100">
        <f t="shared" si="20"/>
        <v>754.09999999999945</v>
      </c>
      <c r="P648" s="28"/>
      <c r="Q648" s="224"/>
      <c r="R648" s="224"/>
      <c r="S648" s="224"/>
      <c r="T648" s="225"/>
    </row>
    <row r="649" spans="1:20" ht="15">
      <c r="A649" s="138" t="s">
        <v>1043</v>
      </c>
      <c r="B649" s="96" t="s">
        <v>1021</v>
      </c>
      <c r="E649" s="10" t="s">
        <v>288</v>
      </c>
      <c r="F649" s="10" t="s">
        <v>288</v>
      </c>
      <c r="G649" s="10" t="s">
        <v>288</v>
      </c>
      <c r="H649" s="164">
        <v>396.00000000000182</v>
      </c>
      <c r="I649" s="164">
        <v>299.90000000000009</v>
      </c>
      <c r="K649" s="100">
        <f t="shared" si="20"/>
        <v>695.90000000000191</v>
      </c>
      <c r="P649" s="28"/>
      <c r="Q649" s="224"/>
      <c r="R649" s="224"/>
      <c r="S649" s="224"/>
      <c r="T649" s="225"/>
    </row>
    <row r="650" spans="1:20" ht="15">
      <c r="A650" s="138" t="s">
        <v>1044</v>
      </c>
      <c r="B650" s="96" t="s">
        <v>1040</v>
      </c>
      <c r="E650" s="10" t="s">
        <v>288</v>
      </c>
      <c r="F650" s="10" t="s">
        <v>288</v>
      </c>
      <c r="G650" s="10" t="s">
        <v>288</v>
      </c>
      <c r="H650" s="164">
        <v>403.40000000000009</v>
      </c>
      <c r="I650" s="164">
        <v>281.09999999999945</v>
      </c>
      <c r="K650" s="100">
        <f t="shared" si="20"/>
        <v>684.49999999999955</v>
      </c>
      <c r="P650" s="28"/>
      <c r="Q650" s="224"/>
      <c r="R650" s="224"/>
      <c r="S650" s="224"/>
      <c r="T650" s="225"/>
    </row>
    <row r="651" spans="1:20" ht="15">
      <c r="A651" s="138" t="s">
        <v>1050</v>
      </c>
      <c r="B651" s="223" t="s">
        <v>2570</v>
      </c>
      <c r="C651" s="3"/>
      <c r="D651" s="3"/>
      <c r="E651" s="164" t="s">
        <v>288</v>
      </c>
      <c r="F651" s="164" t="s">
        <v>288</v>
      </c>
      <c r="G651" s="164" t="s">
        <v>288</v>
      </c>
      <c r="H651" s="164" t="s">
        <v>288</v>
      </c>
      <c r="I651" s="113">
        <v>670.40000000000055</v>
      </c>
      <c r="K651" s="100">
        <f t="shared" si="20"/>
        <v>670.40000000000055</v>
      </c>
      <c r="M651" t="s">
        <v>291</v>
      </c>
      <c r="P651" s="479" t="s">
        <v>3028</v>
      </c>
      <c r="Q651" s="223"/>
      <c r="R651" s="224"/>
      <c r="S651" s="224"/>
      <c r="T651" s="225"/>
    </row>
    <row r="652" spans="1:20" ht="15">
      <c r="A652" s="138" t="s">
        <v>1051</v>
      </c>
      <c r="B652" s="406" t="s">
        <v>2569</v>
      </c>
      <c r="C652" s="3"/>
      <c r="D652" s="3"/>
      <c r="E652" s="164" t="s">
        <v>288</v>
      </c>
      <c r="F652" s="164" t="s">
        <v>288</v>
      </c>
      <c r="G652" s="164" t="s">
        <v>288</v>
      </c>
      <c r="H652" s="164" t="s">
        <v>288</v>
      </c>
      <c r="I652" s="192">
        <v>663.39999999999873</v>
      </c>
      <c r="K652" s="100">
        <f t="shared" si="20"/>
        <v>663.39999999999873</v>
      </c>
      <c r="M652" t="s">
        <v>310</v>
      </c>
      <c r="P652" s="28"/>
      <c r="Q652" s="224"/>
      <c r="R652" s="224"/>
      <c r="S652" s="224"/>
      <c r="T652" s="225"/>
    </row>
    <row r="653" spans="1:20" ht="15">
      <c r="A653" s="138" t="s">
        <v>1052</v>
      </c>
      <c r="B653" s="138" t="s">
        <v>988</v>
      </c>
      <c r="E653" s="10" t="s">
        <v>288</v>
      </c>
      <c r="F653" s="10" t="s">
        <v>288</v>
      </c>
      <c r="G653" s="10" t="s">
        <v>288</v>
      </c>
      <c r="H653" s="164">
        <v>346.49999999999864</v>
      </c>
      <c r="I653" s="164">
        <v>232.90000000000055</v>
      </c>
      <c r="K653" s="100">
        <f t="shared" si="20"/>
        <v>579.39999999999918</v>
      </c>
      <c r="P653" s="28"/>
      <c r="Q653" s="224"/>
      <c r="R653" s="224"/>
      <c r="S653" s="224"/>
      <c r="T653" s="225"/>
    </row>
    <row r="654" spans="1:20" ht="15">
      <c r="A654" s="138" t="s">
        <v>1054</v>
      </c>
      <c r="B654" s="96" t="s">
        <v>166</v>
      </c>
      <c r="E654" s="10" t="s">
        <v>288</v>
      </c>
      <c r="F654" s="10" t="s">
        <v>288</v>
      </c>
      <c r="G654" s="53">
        <v>556.79999999999995</v>
      </c>
      <c r="H654" s="164" t="s">
        <v>288</v>
      </c>
      <c r="I654" s="164" t="s">
        <v>288</v>
      </c>
      <c r="K654" s="100">
        <f t="shared" si="20"/>
        <v>556.79999999999995</v>
      </c>
      <c r="M654" t="s">
        <v>292</v>
      </c>
      <c r="P654" s="28"/>
      <c r="Q654" s="404"/>
      <c r="R654" s="224"/>
      <c r="S654" s="224"/>
      <c r="T654" s="225"/>
    </row>
    <row r="655" spans="1:20" ht="15">
      <c r="A655" s="138" t="s">
        <v>1055</v>
      </c>
      <c r="B655" s="406" t="s">
        <v>2604</v>
      </c>
      <c r="C655" s="3"/>
      <c r="D655" s="3"/>
      <c r="E655" s="164" t="s">
        <v>288</v>
      </c>
      <c r="F655" s="164" t="s">
        <v>288</v>
      </c>
      <c r="G655" s="164" t="s">
        <v>288</v>
      </c>
      <c r="H655" s="164" t="s">
        <v>288</v>
      </c>
      <c r="I655" s="164">
        <v>485.39999999999964</v>
      </c>
      <c r="K655" s="100">
        <f t="shared" si="20"/>
        <v>485.39999999999964</v>
      </c>
      <c r="P655" s="28"/>
      <c r="Q655" s="224"/>
      <c r="R655" s="224"/>
      <c r="S655" s="224"/>
      <c r="T655" s="225"/>
    </row>
    <row r="656" spans="1:20" ht="15">
      <c r="A656" s="138" t="s">
        <v>1056</v>
      </c>
      <c r="B656" s="406" t="s">
        <v>2567</v>
      </c>
      <c r="C656" s="3"/>
      <c r="D656" s="3"/>
      <c r="E656" s="164" t="s">
        <v>288</v>
      </c>
      <c r="F656" s="164" t="s">
        <v>288</v>
      </c>
      <c r="G656" s="164" t="s">
        <v>288</v>
      </c>
      <c r="H656" s="164" t="s">
        <v>288</v>
      </c>
      <c r="I656" s="164">
        <v>464.89999999999964</v>
      </c>
      <c r="K656" s="100">
        <f t="shared" si="20"/>
        <v>464.89999999999964</v>
      </c>
      <c r="P656" s="28"/>
      <c r="Q656" s="224"/>
      <c r="R656" s="224"/>
      <c r="S656" s="224"/>
      <c r="T656" s="225"/>
    </row>
    <row r="657" spans="1:22" ht="15">
      <c r="A657" s="138" t="s">
        <v>1059</v>
      </c>
      <c r="B657" s="96" t="s">
        <v>1031</v>
      </c>
      <c r="E657" s="10" t="s">
        <v>288</v>
      </c>
      <c r="F657" s="10" t="s">
        <v>288</v>
      </c>
      <c r="G657" s="10" t="s">
        <v>288</v>
      </c>
      <c r="H657" s="164">
        <v>461.09999999999945</v>
      </c>
      <c r="I657" s="164" t="s">
        <v>288</v>
      </c>
      <c r="K657" s="100">
        <f t="shared" si="20"/>
        <v>461.09999999999945</v>
      </c>
      <c r="P657" s="28"/>
      <c r="Q657" s="224"/>
      <c r="R657" s="224"/>
      <c r="S657" s="224"/>
      <c r="T657" s="225"/>
    </row>
    <row r="658" spans="1:22" ht="15">
      <c r="A658" s="138" t="s">
        <v>1296</v>
      </c>
      <c r="B658" s="406" t="s">
        <v>2551</v>
      </c>
      <c r="C658" s="3"/>
      <c r="D658" s="3"/>
      <c r="E658" s="164" t="s">
        <v>288</v>
      </c>
      <c r="F658" s="164" t="s">
        <v>288</v>
      </c>
      <c r="G658" s="164" t="s">
        <v>288</v>
      </c>
      <c r="H658" s="164" t="s">
        <v>288</v>
      </c>
      <c r="I658" s="164">
        <v>458.39999999999918</v>
      </c>
      <c r="K658" s="100">
        <f t="shared" si="20"/>
        <v>458.39999999999918</v>
      </c>
      <c r="P658" s="28"/>
      <c r="Q658" s="404"/>
      <c r="R658" s="224"/>
      <c r="S658" s="224"/>
      <c r="T658" s="225"/>
    </row>
    <row r="659" spans="1:22" ht="15">
      <c r="A659" s="138" t="s">
        <v>1297</v>
      </c>
      <c r="B659" s="96" t="s">
        <v>1041</v>
      </c>
      <c r="E659" s="10" t="s">
        <v>288</v>
      </c>
      <c r="F659" s="10" t="s">
        <v>288</v>
      </c>
      <c r="G659" s="10" t="s">
        <v>288</v>
      </c>
      <c r="H659" s="164">
        <v>451.39999999999918</v>
      </c>
      <c r="I659" s="164" t="s">
        <v>288</v>
      </c>
      <c r="K659" s="100">
        <f t="shared" si="20"/>
        <v>451.39999999999918</v>
      </c>
      <c r="P659" s="28"/>
      <c r="Q659" s="223"/>
      <c r="R659" s="224"/>
      <c r="S659" s="224"/>
      <c r="T659" s="225"/>
    </row>
    <row r="660" spans="1:22" ht="15">
      <c r="A660" s="138" t="s">
        <v>1298</v>
      </c>
      <c r="B660" s="406" t="s">
        <v>2559</v>
      </c>
      <c r="C660" s="3"/>
      <c r="D660" s="3"/>
      <c r="E660" s="164" t="s">
        <v>288</v>
      </c>
      <c r="F660" s="164" t="s">
        <v>288</v>
      </c>
      <c r="G660" s="164" t="s">
        <v>288</v>
      </c>
      <c r="H660" s="164" t="s">
        <v>288</v>
      </c>
      <c r="I660" s="164">
        <v>435.69999999999982</v>
      </c>
      <c r="K660" s="100">
        <f t="shared" si="20"/>
        <v>435.69999999999982</v>
      </c>
      <c r="P660" s="28"/>
      <c r="Q660" s="404"/>
      <c r="R660" s="224"/>
      <c r="S660" s="224"/>
      <c r="T660" s="225"/>
    </row>
    <row r="661" spans="1:22" ht="15">
      <c r="A661" s="138" t="s">
        <v>1299</v>
      </c>
      <c r="B661" s="406" t="s">
        <v>2549</v>
      </c>
      <c r="C661" s="3"/>
      <c r="D661" s="3"/>
      <c r="E661" s="164" t="s">
        <v>288</v>
      </c>
      <c r="F661" s="164" t="s">
        <v>288</v>
      </c>
      <c r="G661" s="164" t="s">
        <v>288</v>
      </c>
      <c r="H661" s="164" t="s">
        <v>288</v>
      </c>
      <c r="I661" s="164">
        <v>422.89999999999964</v>
      </c>
      <c r="K661" s="100">
        <f t="shared" si="20"/>
        <v>422.89999999999964</v>
      </c>
      <c r="P661" s="28"/>
      <c r="Q661" s="404"/>
      <c r="R661" s="224"/>
      <c r="S661" s="224"/>
      <c r="T661" s="225"/>
    </row>
    <row r="662" spans="1:22" ht="15">
      <c r="A662" s="138" t="s">
        <v>1300</v>
      </c>
      <c r="B662" s="406" t="s">
        <v>2546</v>
      </c>
      <c r="C662" s="3"/>
      <c r="D662" s="3"/>
      <c r="E662" s="164" t="s">
        <v>288</v>
      </c>
      <c r="F662" s="164" t="s">
        <v>288</v>
      </c>
      <c r="G662" s="164" t="s">
        <v>288</v>
      </c>
      <c r="H662" s="164" t="s">
        <v>288</v>
      </c>
      <c r="I662" s="164">
        <v>422.69999999999982</v>
      </c>
      <c r="K662" s="100">
        <f t="shared" ref="K662:K675" si="21">SUM(E662:I662)</f>
        <v>422.69999999999982</v>
      </c>
      <c r="P662" s="28"/>
      <c r="Q662" s="411"/>
      <c r="R662" s="224"/>
      <c r="S662" s="224"/>
      <c r="T662" s="225"/>
    </row>
    <row r="663" spans="1:22" ht="15">
      <c r="A663" s="138" t="s">
        <v>1301</v>
      </c>
      <c r="B663" s="223" t="s">
        <v>2544</v>
      </c>
      <c r="C663" s="3"/>
      <c r="D663" s="3"/>
      <c r="E663" s="164" t="s">
        <v>288</v>
      </c>
      <c r="F663" s="164" t="s">
        <v>288</v>
      </c>
      <c r="G663" s="164" t="s">
        <v>288</v>
      </c>
      <c r="H663" s="164" t="s">
        <v>288</v>
      </c>
      <c r="I663" s="164">
        <v>420.39999999999964</v>
      </c>
      <c r="K663" s="100">
        <f t="shared" si="21"/>
        <v>420.39999999999964</v>
      </c>
      <c r="P663" s="28"/>
      <c r="Q663" s="223"/>
      <c r="R663" s="224"/>
      <c r="S663" s="224"/>
      <c r="T663" s="225"/>
    </row>
    <row r="664" spans="1:22" ht="15">
      <c r="A664" s="138" t="s">
        <v>1302</v>
      </c>
      <c r="B664" s="406" t="s">
        <v>2562</v>
      </c>
      <c r="C664" s="3"/>
      <c r="D664" s="3"/>
      <c r="E664" s="164" t="s">
        <v>288</v>
      </c>
      <c r="F664" s="164" t="s">
        <v>288</v>
      </c>
      <c r="G664" s="164" t="s">
        <v>288</v>
      </c>
      <c r="H664" s="164" t="s">
        <v>288</v>
      </c>
      <c r="I664" s="164">
        <v>405.90000000000009</v>
      </c>
      <c r="K664" s="100">
        <f t="shared" si="21"/>
        <v>405.90000000000009</v>
      </c>
      <c r="P664" s="28"/>
      <c r="Q664" s="404"/>
      <c r="R664" s="224"/>
      <c r="S664" s="224"/>
      <c r="T664" s="225"/>
      <c r="V664" s="432"/>
    </row>
    <row r="665" spans="1:22" ht="15">
      <c r="A665" s="138" t="s">
        <v>1303</v>
      </c>
      <c r="B665" s="406" t="s">
        <v>2560</v>
      </c>
      <c r="C665" s="3"/>
      <c r="D665" s="3"/>
      <c r="E665" s="164" t="s">
        <v>288</v>
      </c>
      <c r="F665" s="164" t="s">
        <v>288</v>
      </c>
      <c r="G665" s="164" t="s">
        <v>288</v>
      </c>
      <c r="H665" s="164" t="s">
        <v>288</v>
      </c>
      <c r="I665" s="164">
        <v>404.00000000000091</v>
      </c>
      <c r="K665" s="100">
        <f t="shared" si="21"/>
        <v>404.00000000000091</v>
      </c>
      <c r="P665" s="28"/>
      <c r="Q665" s="411"/>
      <c r="R665" s="224"/>
      <c r="S665" s="224"/>
      <c r="T665" s="225"/>
    </row>
    <row r="666" spans="1:22" ht="15">
      <c r="A666" s="138" t="s">
        <v>1304</v>
      </c>
      <c r="B666" s="406" t="s">
        <v>2564</v>
      </c>
      <c r="C666" s="3"/>
      <c r="D666" s="3"/>
      <c r="E666" s="164" t="s">
        <v>288</v>
      </c>
      <c r="F666" s="164" t="s">
        <v>288</v>
      </c>
      <c r="G666" s="164" t="s">
        <v>288</v>
      </c>
      <c r="H666" s="164" t="s">
        <v>288</v>
      </c>
      <c r="I666" s="164">
        <v>398.30000000000109</v>
      </c>
      <c r="K666" s="100">
        <f t="shared" si="21"/>
        <v>398.30000000000109</v>
      </c>
      <c r="P666" s="28"/>
      <c r="Q666" s="223"/>
      <c r="R666" s="224"/>
      <c r="S666" s="224"/>
      <c r="T666" s="225"/>
    </row>
    <row r="667" spans="1:22" ht="15">
      <c r="A667" s="138" t="s">
        <v>1305</v>
      </c>
      <c r="B667" s="406" t="s">
        <v>2568</v>
      </c>
      <c r="C667" s="3"/>
      <c r="D667" s="3"/>
      <c r="E667" s="164" t="s">
        <v>288</v>
      </c>
      <c r="F667" s="164" t="s">
        <v>288</v>
      </c>
      <c r="G667" s="164" t="s">
        <v>288</v>
      </c>
      <c r="H667" s="164" t="s">
        <v>288</v>
      </c>
      <c r="I667" s="164">
        <v>357.70000000000118</v>
      </c>
      <c r="K667" s="100">
        <f t="shared" si="21"/>
        <v>357.70000000000118</v>
      </c>
      <c r="P667" s="28"/>
      <c r="Q667" s="224"/>
      <c r="R667" s="224"/>
      <c r="S667" s="224"/>
      <c r="T667" s="225"/>
    </row>
    <row r="668" spans="1:22" ht="15">
      <c r="A668" s="138" t="s">
        <v>1306</v>
      </c>
      <c r="B668" s="406" t="s">
        <v>2554</v>
      </c>
      <c r="C668" s="3"/>
      <c r="D668" s="3"/>
      <c r="E668" s="164" t="s">
        <v>288</v>
      </c>
      <c r="F668" s="164" t="s">
        <v>288</v>
      </c>
      <c r="G668" s="164" t="s">
        <v>288</v>
      </c>
      <c r="H668" s="164" t="s">
        <v>288</v>
      </c>
      <c r="I668" s="164">
        <v>331.70000000000027</v>
      </c>
      <c r="K668" s="100">
        <f t="shared" si="21"/>
        <v>331.70000000000027</v>
      </c>
      <c r="P668" s="28"/>
      <c r="Q668" s="223"/>
      <c r="R668" s="224"/>
      <c r="S668" s="224"/>
      <c r="T668" s="225"/>
    </row>
    <row r="669" spans="1:22" ht="15">
      <c r="A669" s="138" t="s">
        <v>1307</v>
      </c>
      <c r="B669" s="406" t="s">
        <v>2565</v>
      </c>
      <c r="C669" s="3"/>
      <c r="D669" s="3"/>
      <c r="E669" s="164" t="s">
        <v>288</v>
      </c>
      <c r="F669" s="164" t="s">
        <v>288</v>
      </c>
      <c r="G669" s="164" t="s">
        <v>288</v>
      </c>
      <c r="H669" s="164" t="s">
        <v>288</v>
      </c>
      <c r="I669" s="164">
        <v>329.40000000000055</v>
      </c>
      <c r="K669" s="100">
        <f t="shared" si="21"/>
        <v>329.40000000000055</v>
      </c>
      <c r="P669" s="28"/>
      <c r="Q669" s="224"/>
      <c r="R669" s="224"/>
      <c r="S669" s="224"/>
      <c r="T669" s="225"/>
    </row>
    <row r="670" spans="1:22" ht="15">
      <c r="A670" s="138" t="s">
        <v>1308</v>
      </c>
      <c r="B670" s="96" t="s">
        <v>182</v>
      </c>
      <c r="E670" s="141">
        <v>328.8</v>
      </c>
      <c r="F670" s="10" t="s">
        <v>288</v>
      </c>
      <c r="G670" s="10" t="s">
        <v>288</v>
      </c>
      <c r="H670" s="164" t="s">
        <v>288</v>
      </c>
      <c r="I670" s="164" t="s">
        <v>288</v>
      </c>
      <c r="K670" s="100">
        <f t="shared" si="21"/>
        <v>328.8</v>
      </c>
      <c r="M670" t="s">
        <v>302</v>
      </c>
      <c r="P670" s="28"/>
      <c r="Q670" s="121"/>
    </row>
    <row r="671" spans="1:22" ht="15">
      <c r="A671" s="138" t="s">
        <v>1309</v>
      </c>
      <c r="B671" s="406" t="s">
        <v>2552</v>
      </c>
      <c r="C671" s="3"/>
      <c r="D671" s="3"/>
      <c r="E671" s="164" t="s">
        <v>288</v>
      </c>
      <c r="F671" s="164" t="s">
        <v>288</v>
      </c>
      <c r="G671" s="164" t="s">
        <v>288</v>
      </c>
      <c r="H671" s="164" t="s">
        <v>288</v>
      </c>
      <c r="I671" s="164">
        <v>303.90000000000009</v>
      </c>
      <c r="K671" s="100">
        <f t="shared" si="21"/>
        <v>303.90000000000009</v>
      </c>
      <c r="P671" s="28"/>
      <c r="Q671" s="121"/>
    </row>
    <row r="672" spans="1:22" ht="15">
      <c r="A672" s="138" t="s">
        <v>1310</v>
      </c>
      <c r="B672" s="406" t="s">
        <v>2561</v>
      </c>
      <c r="C672" s="3"/>
      <c r="D672" s="3"/>
      <c r="E672" s="164" t="s">
        <v>288</v>
      </c>
      <c r="F672" s="164" t="s">
        <v>288</v>
      </c>
      <c r="G672" s="164" t="s">
        <v>288</v>
      </c>
      <c r="H672" s="164" t="s">
        <v>288</v>
      </c>
      <c r="I672" s="164">
        <v>302.60000000000036</v>
      </c>
      <c r="K672" s="100">
        <f t="shared" si="21"/>
        <v>302.60000000000036</v>
      </c>
      <c r="P672" s="28"/>
      <c r="Q672" s="121"/>
    </row>
    <row r="673" spans="1:20" ht="15">
      <c r="A673" s="138" t="s">
        <v>1311</v>
      </c>
      <c r="B673" s="406" t="s">
        <v>2548</v>
      </c>
      <c r="C673" s="3"/>
      <c r="D673" s="3"/>
      <c r="E673" s="164" t="s">
        <v>288</v>
      </c>
      <c r="F673" s="164" t="s">
        <v>288</v>
      </c>
      <c r="G673" s="164" t="s">
        <v>288</v>
      </c>
      <c r="H673" s="164" t="s">
        <v>288</v>
      </c>
      <c r="I673" s="164">
        <v>218.10000000000082</v>
      </c>
      <c r="K673" s="100">
        <f t="shared" si="21"/>
        <v>218.10000000000082</v>
      </c>
      <c r="P673" s="28"/>
      <c r="Q673" s="121"/>
    </row>
    <row r="674" spans="1:20" ht="15">
      <c r="A674" s="138" t="s">
        <v>1312</v>
      </c>
      <c r="B674" s="406" t="s">
        <v>2563</v>
      </c>
      <c r="C674" s="3"/>
      <c r="D674" s="3"/>
      <c r="E674" s="164" t="s">
        <v>288</v>
      </c>
      <c r="F674" s="164" t="s">
        <v>288</v>
      </c>
      <c r="G674" s="164" t="s">
        <v>288</v>
      </c>
      <c r="H674" s="164" t="s">
        <v>288</v>
      </c>
      <c r="I674" s="164">
        <v>209.49999999999909</v>
      </c>
      <c r="K674" s="100">
        <f t="shared" si="21"/>
        <v>209.49999999999909</v>
      </c>
      <c r="P674" s="28"/>
      <c r="Q674" s="121"/>
    </row>
    <row r="675" spans="1:20" ht="15">
      <c r="A675" s="138" t="s">
        <v>1313</v>
      </c>
      <c r="B675" s="406" t="s">
        <v>2566</v>
      </c>
      <c r="C675" s="3"/>
      <c r="D675" s="3"/>
      <c r="E675" s="164" t="s">
        <v>288</v>
      </c>
      <c r="F675" s="164" t="s">
        <v>288</v>
      </c>
      <c r="G675" s="164" t="s">
        <v>288</v>
      </c>
      <c r="H675" s="164" t="s">
        <v>288</v>
      </c>
      <c r="I675" s="164">
        <v>61.100000000000364</v>
      </c>
      <c r="K675" s="100">
        <f t="shared" si="21"/>
        <v>61.100000000000364</v>
      </c>
      <c r="P675" s="28"/>
      <c r="Q675" s="121"/>
    </row>
    <row r="676" spans="1:20" ht="15">
      <c r="A676" s="138"/>
      <c r="B676" s="96"/>
      <c r="E676" s="141"/>
      <c r="F676" s="10"/>
      <c r="G676" s="10"/>
      <c r="H676" s="164"/>
      <c r="K676" s="100"/>
      <c r="P676" s="28"/>
      <c r="Q676" s="121"/>
    </row>
    <row r="677" spans="1:20" ht="15">
      <c r="A677" s="138"/>
      <c r="B677" s="96"/>
      <c r="E677" s="141"/>
      <c r="F677" s="10"/>
      <c r="G677" s="10"/>
      <c r="H677" s="164"/>
      <c r="K677" s="100"/>
      <c r="P677" s="28"/>
      <c r="Q677" s="121"/>
    </row>
    <row r="678" spans="1:20" ht="15">
      <c r="A678" s="138"/>
      <c r="B678" s="96"/>
      <c r="E678" s="141"/>
      <c r="F678" s="10"/>
      <c r="G678" s="10"/>
      <c r="H678" s="164"/>
      <c r="K678" s="100"/>
      <c r="P678" s="28"/>
      <c r="Q678" s="121"/>
    </row>
    <row r="679" spans="1:20" ht="25.5">
      <c r="A679" s="39" t="s">
        <v>1232</v>
      </c>
      <c r="K679" s="102"/>
      <c r="P679" s="28"/>
    </row>
    <row r="680" spans="1:20">
      <c r="K680" s="102"/>
      <c r="P680" s="28"/>
    </row>
    <row r="681" spans="1:20" ht="15.75">
      <c r="A681" s="60"/>
      <c r="B681" s="60"/>
      <c r="C681" s="60"/>
      <c r="D681" s="60"/>
      <c r="E681" s="94">
        <v>2016</v>
      </c>
      <c r="F681" s="94">
        <v>2017</v>
      </c>
      <c r="G681" s="94">
        <v>2018</v>
      </c>
      <c r="H681" s="189">
        <v>2019</v>
      </c>
      <c r="I681" s="189">
        <v>2020</v>
      </c>
      <c r="K681" s="103" t="s">
        <v>40</v>
      </c>
      <c r="P681" s="28"/>
      <c r="Q681" s="10"/>
      <c r="R681" s="10"/>
      <c r="S681" s="10"/>
    </row>
    <row r="682" spans="1:20" ht="15">
      <c r="A682" s="44" t="s">
        <v>0</v>
      </c>
      <c r="B682" s="463" t="s">
        <v>13</v>
      </c>
      <c r="C682" s="431"/>
      <c r="D682" s="431"/>
      <c r="E682" s="437">
        <v>108.90000000000055</v>
      </c>
      <c r="F682" s="480">
        <v>62.400000000001455</v>
      </c>
      <c r="G682" s="97" t="s">
        <v>289</v>
      </c>
      <c r="H682" s="487">
        <v>565.39999999999691</v>
      </c>
      <c r="I682" s="578">
        <v>197.50000000000546</v>
      </c>
      <c r="K682" s="100">
        <f t="shared" ref="K682:K713" si="22">SUM(E682:I682)</f>
        <v>934.20000000000437</v>
      </c>
      <c r="M682" t="s">
        <v>3221</v>
      </c>
      <c r="P682" s="481"/>
      <c r="Q682" s="593"/>
      <c r="R682" s="312"/>
      <c r="S682" s="312"/>
      <c r="T682" s="222"/>
    </row>
    <row r="683" spans="1:20" ht="15">
      <c r="A683" s="44" t="s">
        <v>2</v>
      </c>
      <c r="B683" s="96" t="s">
        <v>155</v>
      </c>
      <c r="E683" s="10" t="s">
        <v>288</v>
      </c>
      <c r="F683" s="437" t="s">
        <v>288</v>
      </c>
      <c r="G683" s="454">
        <v>74.000000000000455</v>
      </c>
      <c r="H683" s="468">
        <v>699.49999999999955</v>
      </c>
      <c r="I683" s="525">
        <v>108.00000000000364</v>
      </c>
      <c r="K683" s="100">
        <f t="shared" si="22"/>
        <v>881.50000000000364</v>
      </c>
      <c r="M683" t="s">
        <v>325</v>
      </c>
      <c r="P683" s="433" t="s">
        <v>3030</v>
      </c>
      <c r="Q683" s="312"/>
      <c r="R683" s="312"/>
      <c r="S683" s="312"/>
      <c r="T683" s="222"/>
    </row>
    <row r="684" spans="1:20" ht="15">
      <c r="A684" s="44" t="s">
        <v>3</v>
      </c>
      <c r="B684" s="463" t="s">
        <v>1013</v>
      </c>
      <c r="C684" s="431"/>
      <c r="D684" s="431"/>
      <c r="E684" s="437" t="s">
        <v>288</v>
      </c>
      <c r="F684" s="437" t="s">
        <v>288</v>
      </c>
      <c r="G684" s="437" t="s">
        <v>288</v>
      </c>
      <c r="H684" s="487">
        <v>587.80000000000018</v>
      </c>
      <c r="I684" s="577">
        <v>282.49999999999818</v>
      </c>
      <c r="K684" s="100">
        <f t="shared" si="22"/>
        <v>870.29999999999836</v>
      </c>
      <c r="M684" t="s">
        <v>309</v>
      </c>
      <c r="P684" s="481"/>
      <c r="Q684" s="593"/>
      <c r="R684" s="312"/>
      <c r="S684" s="312"/>
      <c r="T684" s="222"/>
    </row>
    <row r="685" spans="1:20" ht="15">
      <c r="A685" s="44" t="s">
        <v>5</v>
      </c>
      <c r="B685" s="463" t="s">
        <v>143</v>
      </c>
      <c r="C685" s="431"/>
      <c r="D685" s="431"/>
      <c r="E685" s="437" t="s">
        <v>288</v>
      </c>
      <c r="F685" s="437">
        <v>13.099999999998545</v>
      </c>
      <c r="G685" s="480">
        <v>28.000000000000909</v>
      </c>
      <c r="H685" s="488">
        <v>644.30000000000109</v>
      </c>
      <c r="I685" s="525">
        <v>170.19999999999891</v>
      </c>
      <c r="K685" s="100">
        <f t="shared" si="22"/>
        <v>855.59999999999945</v>
      </c>
      <c r="M685" t="s">
        <v>319</v>
      </c>
      <c r="P685" s="28"/>
      <c r="Q685" s="593"/>
      <c r="R685" s="312"/>
      <c r="S685" s="312"/>
      <c r="T685" s="222"/>
    </row>
    <row r="686" spans="1:20" ht="15">
      <c r="A686" s="44" t="s">
        <v>7</v>
      </c>
      <c r="B686" s="96" t="s">
        <v>39</v>
      </c>
      <c r="E686" s="10">
        <v>101.39999999999873</v>
      </c>
      <c r="F686" s="437">
        <v>10.499999999998181</v>
      </c>
      <c r="G686" s="97" t="s">
        <v>289</v>
      </c>
      <c r="H686" s="487">
        <v>605.69999999999982</v>
      </c>
      <c r="I686" s="525">
        <v>110.50000000000182</v>
      </c>
      <c r="K686" s="100">
        <f t="shared" si="22"/>
        <v>828.09999999999854</v>
      </c>
      <c r="M686" t="s">
        <v>328</v>
      </c>
      <c r="P686" s="442"/>
      <c r="Q686" s="594"/>
      <c r="R686" s="312"/>
      <c r="S686" s="312"/>
      <c r="T686" s="222"/>
    </row>
    <row r="687" spans="1:20" ht="15">
      <c r="A687" s="44" t="s">
        <v>8</v>
      </c>
      <c r="B687" s="96" t="s">
        <v>1057</v>
      </c>
      <c r="E687" s="10" t="s">
        <v>288</v>
      </c>
      <c r="F687" s="437" t="s">
        <v>288</v>
      </c>
      <c r="G687" s="437" t="s">
        <v>288</v>
      </c>
      <c r="H687" s="487">
        <v>641.09999999999945</v>
      </c>
      <c r="I687" s="525">
        <v>178.5</v>
      </c>
      <c r="K687" s="100">
        <f t="shared" si="22"/>
        <v>819.59999999999945</v>
      </c>
      <c r="M687" t="s">
        <v>293</v>
      </c>
      <c r="P687" s="442"/>
      <c r="Q687" s="312"/>
      <c r="R687" s="312"/>
      <c r="S687" s="312"/>
      <c r="T687" s="222"/>
    </row>
    <row r="688" spans="1:20" ht="15">
      <c r="A688" s="44" t="s">
        <v>10</v>
      </c>
      <c r="B688" s="96" t="s">
        <v>33</v>
      </c>
      <c r="E688" s="480">
        <v>146.89999999999964</v>
      </c>
      <c r="F688" s="437">
        <v>10.5</v>
      </c>
      <c r="G688" s="480">
        <v>36.299999999999727</v>
      </c>
      <c r="H688" s="164">
        <v>458.99999999999909</v>
      </c>
      <c r="I688" s="525">
        <v>112.49999999999636</v>
      </c>
      <c r="K688" s="100">
        <f t="shared" si="22"/>
        <v>765.19999999999482</v>
      </c>
      <c r="M688" t="s">
        <v>328</v>
      </c>
      <c r="P688" s="442"/>
      <c r="Q688" s="593"/>
      <c r="R688" s="312"/>
      <c r="S688" s="312"/>
      <c r="T688" s="222"/>
    </row>
    <row r="689" spans="1:20" ht="15">
      <c r="A689" s="44" t="s">
        <v>12</v>
      </c>
      <c r="B689" s="463" t="s">
        <v>6</v>
      </c>
      <c r="C689" s="431"/>
      <c r="D689" s="431"/>
      <c r="E689" s="480">
        <v>129.59999999999854</v>
      </c>
      <c r="F689" s="453">
        <v>92.799999999999272</v>
      </c>
      <c r="G689" s="97" t="s">
        <v>289</v>
      </c>
      <c r="H689" s="484">
        <v>435.74999999999909</v>
      </c>
      <c r="I689" s="525">
        <v>95.600000000000364</v>
      </c>
      <c r="K689" s="100">
        <f t="shared" si="22"/>
        <v>753.74999999999727</v>
      </c>
      <c r="M689" s="431" t="s">
        <v>319</v>
      </c>
      <c r="P689" s="463"/>
      <c r="Q689" s="312"/>
      <c r="R689" s="312"/>
      <c r="S689" s="312"/>
      <c r="T689" s="222"/>
    </row>
    <row r="690" spans="1:20" ht="15">
      <c r="A690" s="44" t="s">
        <v>14</v>
      </c>
      <c r="B690" s="96" t="s">
        <v>999</v>
      </c>
      <c r="E690" s="437" t="s">
        <v>288</v>
      </c>
      <c r="F690" s="10" t="s">
        <v>288</v>
      </c>
      <c r="G690" s="437" t="s">
        <v>288</v>
      </c>
      <c r="H690" s="487">
        <v>567.59999999999854</v>
      </c>
      <c r="I690" s="525">
        <v>159.30000000000109</v>
      </c>
      <c r="K690" s="100">
        <f t="shared" si="22"/>
        <v>726.89999999999964</v>
      </c>
      <c r="M690" t="s">
        <v>298</v>
      </c>
      <c r="P690" s="481"/>
      <c r="Q690" s="594"/>
      <c r="R690" s="312"/>
      <c r="S690" s="312"/>
      <c r="T690" s="222"/>
    </row>
    <row r="691" spans="1:20" ht="15">
      <c r="A691" s="44" t="s">
        <v>16</v>
      </c>
      <c r="B691" s="96" t="s">
        <v>19</v>
      </c>
      <c r="E691" s="437">
        <v>25.5</v>
      </c>
      <c r="F691" s="10">
        <v>30.399999999999636</v>
      </c>
      <c r="G691" s="97" t="s">
        <v>289</v>
      </c>
      <c r="H691" s="484">
        <v>536.90000000000055</v>
      </c>
      <c r="I691" s="525">
        <v>127.50000000000364</v>
      </c>
      <c r="K691" s="100">
        <f t="shared" si="22"/>
        <v>720.30000000000382</v>
      </c>
      <c r="P691" s="442"/>
      <c r="Q691" s="312"/>
      <c r="R691" s="312"/>
      <c r="S691" s="312"/>
      <c r="T691" s="222"/>
    </row>
    <row r="692" spans="1:20" ht="15">
      <c r="A692" s="44" t="s">
        <v>18</v>
      </c>
      <c r="B692" s="96" t="s">
        <v>1047</v>
      </c>
      <c r="E692" s="10" t="s">
        <v>288</v>
      </c>
      <c r="F692" s="10" t="s">
        <v>288</v>
      </c>
      <c r="G692" s="437" t="s">
        <v>288</v>
      </c>
      <c r="H692" s="489">
        <v>655.80000000000018</v>
      </c>
      <c r="I692" s="525">
        <v>45.400000000003274</v>
      </c>
      <c r="K692" s="100">
        <f t="shared" si="22"/>
        <v>701.20000000000346</v>
      </c>
      <c r="M692" s="431" t="s">
        <v>310</v>
      </c>
      <c r="P692" s="442"/>
      <c r="Q692" s="594"/>
      <c r="R692" s="312"/>
      <c r="S692" s="312"/>
      <c r="T692" s="222"/>
    </row>
    <row r="693" spans="1:20" ht="15">
      <c r="A693" s="44" t="s">
        <v>20</v>
      </c>
      <c r="B693" s="96" t="s">
        <v>157</v>
      </c>
      <c r="E693" s="437" t="s">
        <v>288</v>
      </c>
      <c r="F693" s="437" t="s">
        <v>288</v>
      </c>
      <c r="G693" s="453">
        <v>56.000000000000455</v>
      </c>
      <c r="H693" s="487">
        <v>638.49999999999909</v>
      </c>
      <c r="I693" s="193" t="s">
        <v>289</v>
      </c>
      <c r="K693" s="100">
        <f t="shared" si="22"/>
        <v>694.49999999999955</v>
      </c>
      <c r="M693" t="s">
        <v>366</v>
      </c>
      <c r="P693" s="442"/>
      <c r="Q693" s="312"/>
      <c r="R693" s="312"/>
      <c r="S693" s="312"/>
      <c r="T693" s="222"/>
    </row>
    <row r="694" spans="1:20" ht="15">
      <c r="A694" s="44" t="s">
        <v>22</v>
      </c>
      <c r="B694" s="96" t="s">
        <v>1053</v>
      </c>
      <c r="E694" s="10" t="s">
        <v>288</v>
      </c>
      <c r="F694" s="10" t="s">
        <v>288</v>
      </c>
      <c r="G694" s="437" t="s">
        <v>288</v>
      </c>
      <c r="H694" s="484">
        <v>360.10000000000036</v>
      </c>
      <c r="I694" s="576">
        <v>320.79999999999745</v>
      </c>
      <c r="K694" s="100">
        <f t="shared" si="22"/>
        <v>680.89999999999782</v>
      </c>
      <c r="M694" t="s">
        <v>310</v>
      </c>
      <c r="P694" s="442"/>
      <c r="Q694" s="594"/>
      <c r="R694" s="312"/>
      <c r="S694" s="312"/>
      <c r="T694" s="222"/>
    </row>
    <row r="695" spans="1:20" ht="15">
      <c r="A695" s="44" t="s">
        <v>24</v>
      </c>
      <c r="B695" s="96" t="s">
        <v>35</v>
      </c>
      <c r="E695" s="480">
        <v>120.29999999999927</v>
      </c>
      <c r="F695" s="452">
        <v>107.30000000000109</v>
      </c>
      <c r="G695" s="480">
        <v>14.299999999999272</v>
      </c>
      <c r="H695" s="484">
        <v>253.49999999999955</v>
      </c>
      <c r="I695" s="525">
        <v>180</v>
      </c>
      <c r="K695" s="100">
        <f t="shared" si="22"/>
        <v>675.39999999999918</v>
      </c>
      <c r="M695" t="s">
        <v>1235</v>
      </c>
      <c r="P695" s="442"/>
      <c r="Q695" s="594"/>
      <c r="R695" s="312"/>
      <c r="S695" s="312"/>
      <c r="T695" s="222"/>
    </row>
    <row r="696" spans="1:20" ht="15">
      <c r="A696" s="44" t="s">
        <v>26</v>
      </c>
      <c r="B696" s="96" t="s">
        <v>25</v>
      </c>
      <c r="E696" s="437">
        <v>84.449999999998909</v>
      </c>
      <c r="F696" s="437">
        <v>10.500000000000909</v>
      </c>
      <c r="G696" s="97" t="s">
        <v>289</v>
      </c>
      <c r="H696" s="484">
        <v>564.20000000000073</v>
      </c>
      <c r="I696" s="525">
        <v>3.8999999999978172</v>
      </c>
      <c r="K696" s="100">
        <f t="shared" si="22"/>
        <v>663.04999999999836</v>
      </c>
      <c r="P696" s="442"/>
      <c r="Q696" s="593"/>
      <c r="R696" s="312"/>
      <c r="S696" s="312"/>
      <c r="T696" s="222"/>
    </row>
    <row r="697" spans="1:20" ht="15">
      <c r="A697" s="44" t="s">
        <v>28</v>
      </c>
      <c r="B697" s="96" t="s">
        <v>37</v>
      </c>
      <c r="E697" s="453">
        <v>200.75</v>
      </c>
      <c r="F697" s="437">
        <v>10.499999999999091</v>
      </c>
      <c r="G697" s="97" t="s">
        <v>289</v>
      </c>
      <c r="H697" s="164">
        <v>379.80000000000064</v>
      </c>
      <c r="I697" s="525">
        <v>69.900000000003274</v>
      </c>
      <c r="K697" s="100">
        <f t="shared" si="22"/>
        <v>660.950000000003</v>
      </c>
      <c r="M697" t="s">
        <v>292</v>
      </c>
      <c r="P697" s="442"/>
      <c r="Q697" s="312"/>
      <c r="R697" s="312"/>
      <c r="S697" s="312"/>
      <c r="T697" s="222"/>
    </row>
    <row r="698" spans="1:20" ht="15">
      <c r="A698" s="44" t="s">
        <v>30</v>
      </c>
      <c r="B698" s="463" t="s">
        <v>9</v>
      </c>
      <c r="C698" s="431"/>
      <c r="D698" s="431"/>
      <c r="E698" s="480">
        <v>193.49999999999955</v>
      </c>
      <c r="F698" s="480">
        <v>52.299999999999272</v>
      </c>
      <c r="G698" s="437">
        <v>2.1999999999998181</v>
      </c>
      <c r="H698" s="164">
        <v>220.09999999999945</v>
      </c>
      <c r="I698" s="525">
        <v>191.00000000000182</v>
      </c>
      <c r="K698" s="100">
        <f t="shared" si="22"/>
        <v>659.09999999999991</v>
      </c>
      <c r="M698" t="s">
        <v>296</v>
      </c>
      <c r="P698" s="463"/>
      <c r="Q698" s="312"/>
      <c r="R698" s="312"/>
      <c r="S698" s="312"/>
      <c r="T698" s="222"/>
    </row>
    <row r="699" spans="1:20" ht="15">
      <c r="A699" s="44" t="s">
        <v>32</v>
      </c>
      <c r="B699" s="463" t="s">
        <v>1039</v>
      </c>
      <c r="E699" s="437" t="s">
        <v>288</v>
      </c>
      <c r="F699" s="437" t="s">
        <v>288</v>
      </c>
      <c r="G699" s="437" t="s">
        <v>288</v>
      </c>
      <c r="H699" s="164">
        <v>320</v>
      </c>
      <c r="I699" s="575">
        <v>329</v>
      </c>
      <c r="K699" s="100">
        <f t="shared" si="22"/>
        <v>649</v>
      </c>
      <c r="M699" t="s">
        <v>291</v>
      </c>
      <c r="P699" s="479" t="s">
        <v>3029</v>
      </c>
      <c r="Q699" s="594"/>
      <c r="R699" s="312"/>
      <c r="S699" s="312"/>
      <c r="T699" s="222"/>
    </row>
    <row r="700" spans="1:20" ht="15">
      <c r="A700" s="44" t="s">
        <v>34</v>
      </c>
      <c r="B700" s="96" t="s">
        <v>1001</v>
      </c>
      <c r="E700" s="10" t="s">
        <v>288</v>
      </c>
      <c r="F700" s="10" t="s">
        <v>288</v>
      </c>
      <c r="G700" s="10" t="s">
        <v>288</v>
      </c>
      <c r="H700" s="164">
        <v>502</v>
      </c>
      <c r="I700" s="525">
        <v>112.09999999999854</v>
      </c>
      <c r="K700" s="100">
        <f t="shared" si="22"/>
        <v>614.09999999999854</v>
      </c>
      <c r="P700" s="442"/>
      <c r="Q700" s="312"/>
      <c r="R700" s="312"/>
      <c r="S700" s="312"/>
      <c r="T700" s="222"/>
    </row>
    <row r="701" spans="1:20" ht="15">
      <c r="A701" s="44" t="s">
        <v>36</v>
      </c>
      <c r="B701" s="96" t="s">
        <v>21</v>
      </c>
      <c r="E701" s="480">
        <v>167.70000000000164</v>
      </c>
      <c r="F701" s="437">
        <v>25.199999999999818</v>
      </c>
      <c r="G701" s="97" t="s">
        <v>289</v>
      </c>
      <c r="H701" s="484">
        <v>269.00000000000182</v>
      </c>
      <c r="I701" s="525">
        <v>150.69999999999891</v>
      </c>
      <c r="K701" s="100">
        <f t="shared" si="22"/>
        <v>612.60000000000218</v>
      </c>
      <c r="M701" s="431" t="s">
        <v>294</v>
      </c>
      <c r="P701" s="442"/>
      <c r="Q701" s="594"/>
      <c r="R701" s="312"/>
      <c r="S701" s="312"/>
      <c r="T701" s="222"/>
    </row>
    <row r="702" spans="1:20" ht="15">
      <c r="A702" s="44" t="s">
        <v>38</v>
      </c>
      <c r="B702" s="463" t="s">
        <v>1019</v>
      </c>
      <c r="E702" s="437" t="s">
        <v>288</v>
      </c>
      <c r="F702" s="10" t="s">
        <v>288</v>
      </c>
      <c r="G702" s="437" t="s">
        <v>288</v>
      </c>
      <c r="H702" s="487">
        <v>585.60000000000127</v>
      </c>
      <c r="I702" s="193" t="s">
        <v>289</v>
      </c>
      <c r="K702" s="100">
        <f t="shared" si="22"/>
        <v>585.60000000000127</v>
      </c>
      <c r="M702" t="s">
        <v>297</v>
      </c>
      <c r="P702" s="442"/>
      <c r="Q702" s="594"/>
      <c r="R702" s="312"/>
      <c r="S702" s="312"/>
      <c r="T702" s="222"/>
    </row>
    <row r="703" spans="1:20" ht="15">
      <c r="A703" s="44" t="s">
        <v>146</v>
      </c>
      <c r="B703" s="96" t="s">
        <v>27</v>
      </c>
      <c r="E703" s="10">
        <v>89.849999999997635</v>
      </c>
      <c r="F703" s="437">
        <v>20.300000000000182</v>
      </c>
      <c r="G703" s="97" t="s">
        <v>289</v>
      </c>
      <c r="H703" s="164">
        <v>406.59999999999945</v>
      </c>
      <c r="I703" s="525">
        <v>26.399999999999636</v>
      </c>
      <c r="K703" s="100">
        <f t="shared" si="22"/>
        <v>543.14999999999691</v>
      </c>
      <c r="P703" s="442"/>
      <c r="Q703" s="312"/>
      <c r="R703" s="312"/>
      <c r="S703" s="312"/>
      <c r="T703" s="222"/>
    </row>
    <row r="704" spans="1:20" ht="15">
      <c r="A704" s="44" t="s">
        <v>147</v>
      </c>
      <c r="B704" s="96" t="s">
        <v>1026</v>
      </c>
      <c r="E704" s="10" t="s">
        <v>288</v>
      </c>
      <c r="F704" s="10" t="s">
        <v>288</v>
      </c>
      <c r="G704" s="10" t="s">
        <v>288</v>
      </c>
      <c r="H704" s="164">
        <v>334.60000000000036</v>
      </c>
      <c r="I704" s="525">
        <v>188.69999999999527</v>
      </c>
      <c r="K704" s="100">
        <f t="shared" si="22"/>
        <v>523.29999999999563</v>
      </c>
      <c r="P704" s="463"/>
      <c r="Q704" s="312"/>
      <c r="R704" s="312"/>
      <c r="S704" s="595"/>
      <c r="T704" s="222"/>
    </row>
    <row r="705" spans="1:20" ht="15">
      <c r="A705" s="44" t="s">
        <v>148</v>
      </c>
      <c r="B705" s="96" t="s">
        <v>1028</v>
      </c>
      <c r="E705" s="10" t="s">
        <v>288</v>
      </c>
      <c r="F705" s="10" t="s">
        <v>288</v>
      </c>
      <c r="G705" s="437" t="s">
        <v>288</v>
      </c>
      <c r="H705" s="164">
        <v>297.59999999999854</v>
      </c>
      <c r="I705" s="525">
        <v>191.19999999999891</v>
      </c>
      <c r="K705" s="100">
        <f t="shared" si="22"/>
        <v>488.79999999999745</v>
      </c>
      <c r="P705" s="463"/>
      <c r="Q705" s="312"/>
      <c r="R705" s="312"/>
      <c r="S705" s="312"/>
      <c r="T705" s="222"/>
    </row>
    <row r="706" spans="1:20" ht="15">
      <c r="A706" s="44" t="s">
        <v>152</v>
      </c>
      <c r="B706" s="96" t="s">
        <v>1035</v>
      </c>
      <c r="E706" s="10" t="s">
        <v>288</v>
      </c>
      <c r="F706" s="437" t="s">
        <v>288</v>
      </c>
      <c r="G706" s="437" t="s">
        <v>288</v>
      </c>
      <c r="H706" s="484">
        <v>485.10000000000127</v>
      </c>
      <c r="I706" s="525">
        <v>3.5999999999967258</v>
      </c>
      <c r="K706" s="100">
        <f t="shared" si="22"/>
        <v>488.699999999998</v>
      </c>
      <c r="P706" s="442"/>
      <c r="Q706" s="594"/>
      <c r="R706" s="312"/>
      <c r="S706" s="312"/>
      <c r="T706" s="222"/>
    </row>
    <row r="707" spans="1:20" ht="15">
      <c r="A707" s="44" t="s">
        <v>159</v>
      </c>
      <c r="B707" s="96" t="s">
        <v>11</v>
      </c>
      <c r="E707" s="454">
        <v>229.65000000000055</v>
      </c>
      <c r="F707" s="97" t="s">
        <v>289</v>
      </c>
      <c r="G707" s="97" t="s">
        <v>289</v>
      </c>
      <c r="H707" s="484">
        <v>154.29999999999927</v>
      </c>
      <c r="I707" s="525">
        <v>55.600000000004002</v>
      </c>
      <c r="K707" s="100">
        <f t="shared" si="22"/>
        <v>439.55000000000382</v>
      </c>
      <c r="M707" s="431" t="s">
        <v>291</v>
      </c>
      <c r="P707" s="433" t="s">
        <v>3029</v>
      </c>
      <c r="Q707" s="593"/>
      <c r="R707" s="312"/>
      <c r="S707" s="312"/>
      <c r="T707" s="222"/>
    </row>
    <row r="708" spans="1:20" ht="15">
      <c r="A708" s="44" t="s">
        <v>161</v>
      </c>
      <c r="B708" s="96" t="s">
        <v>145</v>
      </c>
      <c r="E708" s="10" t="s">
        <v>288</v>
      </c>
      <c r="F708" s="480">
        <v>89.600000000000364</v>
      </c>
      <c r="G708" s="97" t="s">
        <v>289</v>
      </c>
      <c r="H708" s="164">
        <v>344.00000000000136</v>
      </c>
      <c r="I708" s="525">
        <v>4.2000000000025466</v>
      </c>
      <c r="K708" s="100">
        <f t="shared" si="22"/>
        <v>437.80000000000427</v>
      </c>
      <c r="M708" t="s">
        <v>293</v>
      </c>
      <c r="P708" s="28"/>
      <c r="Q708" s="593"/>
      <c r="R708" s="312"/>
      <c r="S708" s="312"/>
      <c r="T708" s="222"/>
    </row>
    <row r="709" spans="1:20" ht="15">
      <c r="A709" s="44" t="s">
        <v>162</v>
      </c>
      <c r="B709" s="96" t="s">
        <v>144</v>
      </c>
      <c r="E709" s="10" t="s">
        <v>288</v>
      </c>
      <c r="F709" s="480">
        <v>82.300000000002001</v>
      </c>
      <c r="G709" s="97" t="s">
        <v>289</v>
      </c>
      <c r="H709" s="164">
        <v>311</v>
      </c>
      <c r="I709" s="525">
        <v>29.999999999996362</v>
      </c>
      <c r="K709" s="100">
        <f t="shared" si="22"/>
        <v>423.29999999999836</v>
      </c>
      <c r="M709" t="s">
        <v>294</v>
      </c>
      <c r="P709" s="442"/>
      <c r="Q709" s="312"/>
      <c r="R709" s="312"/>
      <c r="S709" s="312"/>
      <c r="T709" s="222"/>
    </row>
    <row r="710" spans="1:20" ht="15">
      <c r="A710" s="44" t="s">
        <v>163</v>
      </c>
      <c r="B710" s="96" t="s">
        <v>156</v>
      </c>
      <c r="E710" s="10" t="s">
        <v>288</v>
      </c>
      <c r="F710" s="10" t="s">
        <v>288</v>
      </c>
      <c r="G710" s="97" t="s">
        <v>289</v>
      </c>
      <c r="H710" s="164">
        <v>327.49999999999909</v>
      </c>
      <c r="I710" s="525">
        <v>93.500000000001819</v>
      </c>
      <c r="K710" s="100">
        <f t="shared" si="22"/>
        <v>421.00000000000091</v>
      </c>
      <c r="P710" s="28"/>
      <c r="Q710" s="312"/>
      <c r="R710" s="312"/>
      <c r="S710" s="312"/>
      <c r="T710" s="222"/>
    </row>
    <row r="711" spans="1:20" ht="15">
      <c r="A711" s="44" t="s">
        <v>165</v>
      </c>
      <c r="B711" s="463" t="s">
        <v>1004</v>
      </c>
      <c r="C711" s="431"/>
      <c r="D711" s="431"/>
      <c r="E711" s="437" t="s">
        <v>288</v>
      </c>
      <c r="F711" s="437" t="s">
        <v>288</v>
      </c>
      <c r="G711" s="437" t="s">
        <v>288</v>
      </c>
      <c r="H711" s="164">
        <v>411.10000000000036</v>
      </c>
      <c r="I711" s="193" t="s">
        <v>289</v>
      </c>
      <c r="K711" s="100">
        <f t="shared" si="22"/>
        <v>411.10000000000036</v>
      </c>
      <c r="M711" s="431"/>
      <c r="P711" s="442"/>
      <c r="Q711" s="596"/>
      <c r="R711" s="312"/>
      <c r="S711" s="312"/>
      <c r="T711" s="222"/>
    </row>
    <row r="712" spans="1:20" ht="15">
      <c r="A712" s="44" t="s">
        <v>284</v>
      </c>
      <c r="B712" s="463" t="s">
        <v>1040</v>
      </c>
      <c r="C712" s="431"/>
      <c r="D712" s="431"/>
      <c r="E712" s="437" t="s">
        <v>288</v>
      </c>
      <c r="F712" s="437" t="s">
        <v>288</v>
      </c>
      <c r="G712" s="437" t="s">
        <v>288</v>
      </c>
      <c r="H712" s="164">
        <v>232.5</v>
      </c>
      <c r="I712" s="525">
        <v>177</v>
      </c>
      <c r="K712" s="100">
        <f t="shared" si="22"/>
        <v>409.5</v>
      </c>
      <c r="P712" s="463"/>
      <c r="Q712" s="312"/>
      <c r="R712" s="312"/>
      <c r="S712" s="312"/>
      <c r="T712" s="222"/>
    </row>
    <row r="713" spans="1:20" ht="15">
      <c r="A713" s="44" t="s">
        <v>285</v>
      </c>
      <c r="B713" s="96" t="s">
        <v>17</v>
      </c>
      <c r="E713" s="10">
        <v>110.699999999998</v>
      </c>
      <c r="F713" s="10">
        <v>10.200000000002547</v>
      </c>
      <c r="G713" s="452">
        <v>58.299999999999272</v>
      </c>
      <c r="H713" s="484">
        <v>217</v>
      </c>
      <c r="I713" s="193" t="s">
        <v>289</v>
      </c>
      <c r="K713" s="100">
        <f t="shared" si="22"/>
        <v>396.19999999999982</v>
      </c>
      <c r="M713" t="s">
        <v>310</v>
      </c>
      <c r="P713" s="481"/>
      <c r="Q713" s="593"/>
      <c r="R713" s="312"/>
      <c r="S713" s="312"/>
      <c r="T713" s="222"/>
    </row>
    <row r="714" spans="1:20" ht="15">
      <c r="A714" s="138" t="s">
        <v>286</v>
      </c>
      <c r="B714" s="96" t="s">
        <v>158</v>
      </c>
      <c r="E714" s="10" t="s">
        <v>288</v>
      </c>
      <c r="F714" s="10" t="s">
        <v>288</v>
      </c>
      <c r="G714" s="97" t="s">
        <v>289</v>
      </c>
      <c r="H714" s="164">
        <v>362.39999999999782</v>
      </c>
      <c r="I714" s="525">
        <v>29.700000000004366</v>
      </c>
      <c r="K714" s="100">
        <f t="shared" ref="K714:K745" si="23">SUM(E714:I714)</f>
        <v>392.10000000000218</v>
      </c>
      <c r="M714" s="431"/>
      <c r="P714" s="463"/>
      <c r="Q714" s="593"/>
      <c r="R714" s="312"/>
      <c r="S714" s="312"/>
      <c r="T714" s="222"/>
    </row>
    <row r="715" spans="1:20" ht="15">
      <c r="A715" s="138" t="s">
        <v>287</v>
      </c>
      <c r="B715" s="478" t="s">
        <v>983</v>
      </c>
      <c r="E715" s="437" t="s">
        <v>288</v>
      </c>
      <c r="F715" s="10" t="s">
        <v>288</v>
      </c>
      <c r="G715" s="437" t="s">
        <v>288</v>
      </c>
      <c r="H715" s="164">
        <v>285.00000000000045</v>
      </c>
      <c r="I715" s="525">
        <v>103.70000000000073</v>
      </c>
      <c r="K715" s="100">
        <f t="shared" si="23"/>
        <v>388.70000000000118</v>
      </c>
      <c r="P715" s="463"/>
      <c r="Q715" s="312"/>
      <c r="R715" s="312"/>
      <c r="S715" s="312"/>
      <c r="T715" s="222"/>
    </row>
    <row r="716" spans="1:20" ht="15">
      <c r="A716" s="138" t="s">
        <v>990</v>
      </c>
      <c r="B716" s="463" t="s">
        <v>1020</v>
      </c>
      <c r="E716" s="10" t="s">
        <v>288</v>
      </c>
      <c r="F716" s="437" t="s">
        <v>288</v>
      </c>
      <c r="G716" s="437" t="s">
        <v>288</v>
      </c>
      <c r="H716" s="164">
        <v>150.00000000000091</v>
      </c>
      <c r="I716" s="578">
        <v>226.49999999999818</v>
      </c>
      <c r="K716" s="100">
        <f t="shared" si="23"/>
        <v>376.49999999999909</v>
      </c>
      <c r="M716" t="s">
        <v>302</v>
      </c>
      <c r="P716" s="442"/>
      <c r="Q716" s="312"/>
      <c r="R716" s="312"/>
      <c r="S716" s="312"/>
      <c r="T716" s="222"/>
    </row>
    <row r="717" spans="1:20" ht="15">
      <c r="A717" s="138" t="s">
        <v>991</v>
      </c>
      <c r="B717" s="463" t="s">
        <v>1003</v>
      </c>
      <c r="C717" s="431"/>
      <c r="D717" s="431"/>
      <c r="E717" s="437" t="s">
        <v>288</v>
      </c>
      <c r="F717" s="437" t="s">
        <v>288</v>
      </c>
      <c r="G717" s="437" t="s">
        <v>288</v>
      </c>
      <c r="H717" s="164">
        <v>367.09999999999945</v>
      </c>
      <c r="I717" s="193" t="s">
        <v>289</v>
      </c>
      <c r="K717" s="100">
        <f t="shared" si="23"/>
        <v>367.09999999999945</v>
      </c>
      <c r="P717" s="442"/>
      <c r="Q717" s="594"/>
      <c r="R717" s="312"/>
      <c r="S717" s="312"/>
      <c r="T717" s="222"/>
    </row>
    <row r="718" spans="1:20" ht="15">
      <c r="A718" s="138" t="s">
        <v>992</v>
      </c>
      <c r="B718" s="463" t="s">
        <v>1021</v>
      </c>
      <c r="C718" s="431"/>
      <c r="D718" s="431"/>
      <c r="E718" s="437" t="s">
        <v>288</v>
      </c>
      <c r="F718" s="437" t="s">
        <v>288</v>
      </c>
      <c r="G718" s="437" t="s">
        <v>288</v>
      </c>
      <c r="H718" s="164">
        <v>244.00000000000182</v>
      </c>
      <c r="I718" s="525">
        <v>104.50000000000182</v>
      </c>
      <c r="K718" s="100">
        <f t="shared" si="23"/>
        <v>348.50000000000364</v>
      </c>
      <c r="P718" s="28"/>
      <c r="Q718" s="594"/>
      <c r="R718" s="312"/>
      <c r="S718" s="312"/>
      <c r="T718" s="222"/>
    </row>
    <row r="719" spans="1:20" ht="15">
      <c r="A719" s="138" t="s">
        <v>994</v>
      </c>
      <c r="B719" s="463" t="s">
        <v>4</v>
      </c>
      <c r="E719" s="480">
        <v>120.599999999999</v>
      </c>
      <c r="F719" s="10">
        <v>35.199999999999363</v>
      </c>
      <c r="G719" s="480">
        <v>52.000000000000455</v>
      </c>
      <c r="H719" s="484">
        <v>60.400000000000546</v>
      </c>
      <c r="I719" s="525">
        <v>78.5</v>
      </c>
      <c r="K719" s="100">
        <f t="shared" si="23"/>
        <v>346.69999999999936</v>
      </c>
      <c r="M719" t="s">
        <v>326</v>
      </c>
      <c r="P719" s="463"/>
      <c r="Q719" s="593"/>
      <c r="R719" s="312"/>
      <c r="S719" s="312"/>
      <c r="T719" s="222"/>
    </row>
    <row r="720" spans="1:20" ht="15">
      <c r="A720" s="138" t="s">
        <v>1000</v>
      </c>
      <c r="B720" s="96" t="s">
        <v>1045</v>
      </c>
      <c r="E720" s="10" t="s">
        <v>288</v>
      </c>
      <c r="F720" s="10" t="s">
        <v>288</v>
      </c>
      <c r="G720" s="10" t="s">
        <v>288</v>
      </c>
      <c r="H720" s="164">
        <v>121.90000000000055</v>
      </c>
      <c r="I720" s="578">
        <v>221.89999999999964</v>
      </c>
      <c r="K720" s="100">
        <f t="shared" si="23"/>
        <v>343.80000000000018</v>
      </c>
      <c r="M720" s="431" t="s">
        <v>297</v>
      </c>
      <c r="P720" s="463"/>
      <c r="Q720" s="593"/>
      <c r="R720" s="312"/>
      <c r="S720" s="312"/>
      <c r="T720" s="222"/>
    </row>
    <row r="721" spans="1:20" ht="15">
      <c r="A721" s="138" t="s">
        <v>1002</v>
      </c>
      <c r="B721" s="96" t="s">
        <v>1008</v>
      </c>
      <c r="E721" s="10" t="s">
        <v>288</v>
      </c>
      <c r="F721" s="437" t="s">
        <v>288</v>
      </c>
      <c r="G721" s="437" t="s">
        <v>288</v>
      </c>
      <c r="H721" s="164">
        <v>231.2</v>
      </c>
      <c r="I721" s="525">
        <v>107.40000000000327</v>
      </c>
      <c r="K721" s="100">
        <f t="shared" si="23"/>
        <v>338.60000000000326</v>
      </c>
      <c r="P721" s="442"/>
      <c r="Q721" s="593"/>
      <c r="R721" s="312"/>
      <c r="S721" s="312"/>
      <c r="T721" s="222"/>
    </row>
    <row r="722" spans="1:20" ht="15">
      <c r="A722" s="138" t="s">
        <v>1005</v>
      </c>
      <c r="B722" s="478" t="s">
        <v>988</v>
      </c>
      <c r="E722" s="437" t="s">
        <v>288</v>
      </c>
      <c r="F722" s="10" t="s">
        <v>288</v>
      </c>
      <c r="G722" s="437" t="s">
        <v>288</v>
      </c>
      <c r="H722" s="164">
        <v>333.39999999999918</v>
      </c>
      <c r="I722" s="525">
        <v>4.4000000000032742</v>
      </c>
      <c r="K722" s="100">
        <f t="shared" si="23"/>
        <v>337.80000000000246</v>
      </c>
      <c r="P722" s="442"/>
      <c r="Q722" s="593"/>
      <c r="R722" s="312"/>
      <c r="S722" s="312"/>
      <c r="T722" s="222"/>
    </row>
    <row r="723" spans="1:20" ht="15">
      <c r="A723" s="138" t="s">
        <v>1006</v>
      </c>
      <c r="B723" s="96" t="s">
        <v>15</v>
      </c>
      <c r="E723" s="10">
        <v>65.899999999999636</v>
      </c>
      <c r="F723" s="10">
        <v>2.6000000000003638</v>
      </c>
      <c r="G723" s="10">
        <v>2.2000000000007276</v>
      </c>
      <c r="H723" s="484">
        <v>210.39999999999918</v>
      </c>
      <c r="I723" s="525">
        <v>55.999999999994543</v>
      </c>
      <c r="K723" s="100">
        <f t="shared" si="23"/>
        <v>337.09999999999445</v>
      </c>
      <c r="P723" s="481"/>
      <c r="Q723" s="593"/>
      <c r="R723" s="312"/>
      <c r="S723" s="312"/>
      <c r="T723" s="222"/>
    </row>
    <row r="724" spans="1:20" ht="15">
      <c r="A724" s="138" t="s">
        <v>1009</v>
      </c>
      <c r="B724" s="463" t="s">
        <v>23</v>
      </c>
      <c r="C724" s="431"/>
      <c r="D724" s="431"/>
      <c r="E724" s="437">
        <v>20.400000000000546</v>
      </c>
      <c r="F724" s="480">
        <v>48</v>
      </c>
      <c r="G724" s="97" t="s">
        <v>289</v>
      </c>
      <c r="H724" s="164">
        <v>167.99999999999864</v>
      </c>
      <c r="I724" s="525">
        <v>95.299999999999272</v>
      </c>
      <c r="K724" s="100">
        <f t="shared" si="23"/>
        <v>331.69999999999845</v>
      </c>
      <c r="M724" t="s">
        <v>297</v>
      </c>
      <c r="P724" s="28"/>
      <c r="Q724" s="312"/>
      <c r="R724" s="312"/>
      <c r="S724" s="312"/>
      <c r="T724" s="222"/>
    </row>
    <row r="725" spans="1:20" ht="15">
      <c r="A725" s="138" t="s">
        <v>1011</v>
      </c>
      <c r="B725" s="478" t="s">
        <v>989</v>
      </c>
      <c r="C725" s="431"/>
      <c r="D725" s="431"/>
      <c r="E725" s="437" t="s">
        <v>288</v>
      </c>
      <c r="F725" s="437" t="s">
        <v>288</v>
      </c>
      <c r="G725" s="437" t="s">
        <v>288</v>
      </c>
      <c r="H725" s="164">
        <v>308.00000000000091</v>
      </c>
      <c r="I725" s="525">
        <v>15.600000000002183</v>
      </c>
      <c r="K725" s="100">
        <f t="shared" si="23"/>
        <v>323.60000000000309</v>
      </c>
      <c r="P725" s="481"/>
      <c r="Q725" s="594"/>
      <c r="R725" s="312"/>
      <c r="S725" s="312"/>
      <c r="T725" s="222"/>
    </row>
    <row r="726" spans="1:20" ht="15">
      <c r="A726" s="138" t="s">
        <v>1017</v>
      </c>
      <c r="B726" s="463" t="s">
        <v>31</v>
      </c>
      <c r="C726" s="431"/>
      <c r="D726" s="431"/>
      <c r="E726" s="480">
        <v>132.199999999998</v>
      </c>
      <c r="F726" s="437">
        <v>33.199999999999818</v>
      </c>
      <c r="G726" s="437">
        <v>8.3999999999996362</v>
      </c>
      <c r="H726" s="164">
        <v>142.39999999999873</v>
      </c>
      <c r="I726" s="193" t="s">
        <v>289</v>
      </c>
      <c r="K726" s="100">
        <f t="shared" si="23"/>
        <v>316.19999999999618</v>
      </c>
      <c r="M726" t="s">
        <v>302</v>
      </c>
      <c r="P726" s="442"/>
      <c r="Q726" s="312"/>
      <c r="R726" s="312"/>
      <c r="S726" s="312"/>
      <c r="T726" s="222"/>
    </row>
    <row r="727" spans="1:20" ht="15">
      <c r="A727" s="138" t="s">
        <v>1022</v>
      </c>
      <c r="B727" s="463" t="s">
        <v>29</v>
      </c>
      <c r="C727" s="431"/>
      <c r="D727" s="431"/>
      <c r="E727" s="452">
        <v>212.20000000000027</v>
      </c>
      <c r="F727" s="437">
        <v>30.150000000000091</v>
      </c>
      <c r="G727" s="480">
        <v>52.000000000000909</v>
      </c>
      <c r="H727" s="164" t="s">
        <v>288</v>
      </c>
      <c r="I727" s="484" t="s">
        <v>288</v>
      </c>
      <c r="K727" s="100">
        <f t="shared" si="23"/>
        <v>294.35000000000127</v>
      </c>
      <c r="M727" s="431" t="s">
        <v>367</v>
      </c>
      <c r="P727" s="28"/>
      <c r="Q727" s="312"/>
      <c r="R727" s="312"/>
      <c r="S727" s="312"/>
      <c r="T727" s="222"/>
    </row>
    <row r="728" spans="1:20" ht="15">
      <c r="A728" s="138" t="s">
        <v>1023</v>
      </c>
      <c r="B728" s="463" t="s">
        <v>142</v>
      </c>
      <c r="C728" s="431"/>
      <c r="D728" s="431"/>
      <c r="E728" s="437" t="s">
        <v>288</v>
      </c>
      <c r="F728" s="454">
        <v>129.50000000000091</v>
      </c>
      <c r="G728" s="97" t="s">
        <v>289</v>
      </c>
      <c r="H728" s="164">
        <v>142.80000000000064</v>
      </c>
      <c r="I728" s="193" t="s">
        <v>289</v>
      </c>
      <c r="K728" s="100">
        <f t="shared" si="23"/>
        <v>272.30000000000155</v>
      </c>
      <c r="M728" t="s">
        <v>291</v>
      </c>
      <c r="P728" s="433" t="s">
        <v>3029</v>
      </c>
      <c r="Q728" s="312"/>
      <c r="R728" s="312"/>
      <c r="S728" s="312"/>
      <c r="T728" s="222"/>
    </row>
    <row r="729" spans="1:20" ht="15">
      <c r="A729" s="138" t="s">
        <v>1024</v>
      </c>
      <c r="B729" s="96" t="s">
        <v>164</v>
      </c>
      <c r="E729" s="10" t="s">
        <v>288</v>
      </c>
      <c r="F729" s="10" t="s">
        <v>288</v>
      </c>
      <c r="G729" s="97" t="s">
        <v>289</v>
      </c>
      <c r="H729" s="164">
        <v>168</v>
      </c>
      <c r="I729" s="525">
        <v>98.900000000001455</v>
      </c>
      <c r="K729" s="100">
        <f t="shared" si="23"/>
        <v>266.90000000000146</v>
      </c>
      <c r="P729" s="28"/>
      <c r="Q729" s="596"/>
      <c r="R729" s="312"/>
      <c r="S729" s="312"/>
      <c r="T729" s="222"/>
    </row>
    <row r="730" spans="1:20" ht="15">
      <c r="A730" s="138" t="s">
        <v>1030</v>
      </c>
      <c r="B730" s="96" t="s">
        <v>993</v>
      </c>
      <c r="E730" s="10" t="s">
        <v>288</v>
      </c>
      <c r="F730" s="10" t="s">
        <v>288</v>
      </c>
      <c r="G730" s="437" t="s">
        <v>288</v>
      </c>
      <c r="H730" s="164">
        <v>172.50000000000182</v>
      </c>
      <c r="I730" s="525">
        <v>93.600000000002183</v>
      </c>
      <c r="K730" s="100">
        <f t="shared" si="23"/>
        <v>266.100000000004</v>
      </c>
      <c r="P730" s="28"/>
      <c r="Q730" s="312"/>
      <c r="R730" s="312"/>
      <c r="S730" s="312"/>
      <c r="T730" s="222"/>
    </row>
    <row r="731" spans="1:20" ht="15">
      <c r="A731" s="138" t="s">
        <v>1038</v>
      </c>
      <c r="B731" s="542" t="s">
        <v>2604</v>
      </c>
      <c r="C731" s="433"/>
      <c r="D731" s="433"/>
      <c r="E731" s="484" t="s">
        <v>288</v>
      </c>
      <c r="F731" s="484" t="s">
        <v>288</v>
      </c>
      <c r="G731" s="484" t="s">
        <v>288</v>
      </c>
      <c r="H731" s="164" t="s">
        <v>288</v>
      </c>
      <c r="I731" s="578">
        <v>252.10000000000218</v>
      </c>
      <c r="K731" s="100">
        <f t="shared" si="23"/>
        <v>252.10000000000218</v>
      </c>
      <c r="M731" t="s">
        <v>293</v>
      </c>
      <c r="P731" s="28"/>
      <c r="Q731" s="593"/>
      <c r="R731" s="312"/>
      <c r="S731" s="312"/>
      <c r="T731" s="222"/>
    </row>
    <row r="732" spans="1:20" ht="15">
      <c r="A732" s="138" t="s">
        <v>1042</v>
      </c>
      <c r="B732" s="96" t="s">
        <v>1031</v>
      </c>
      <c r="E732" s="10" t="s">
        <v>288</v>
      </c>
      <c r="F732" s="437" t="s">
        <v>288</v>
      </c>
      <c r="G732" s="437" t="s">
        <v>288</v>
      </c>
      <c r="H732" s="484">
        <v>252.00000000000045</v>
      </c>
      <c r="I732" s="484" t="s">
        <v>288</v>
      </c>
      <c r="K732" s="100">
        <f t="shared" si="23"/>
        <v>252.00000000000045</v>
      </c>
      <c r="P732" s="442"/>
      <c r="Q732" s="312"/>
      <c r="R732" s="312"/>
      <c r="S732" s="312"/>
      <c r="T732" s="222"/>
    </row>
    <row r="733" spans="1:20" ht="15">
      <c r="A733" s="138" t="s">
        <v>1043</v>
      </c>
      <c r="B733" s="542" t="s">
        <v>2564</v>
      </c>
      <c r="C733" s="433"/>
      <c r="D733" s="433"/>
      <c r="E733" s="484" t="s">
        <v>288</v>
      </c>
      <c r="F733" s="484" t="s">
        <v>288</v>
      </c>
      <c r="G733" s="484" t="s">
        <v>288</v>
      </c>
      <c r="H733" s="164" t="s">
        <v>288</v>
      </c>
      <c r="I733" s="578">
        <v>238.80000000000291</v>
      </c>
      <c r="K733" s="100">
        <f t="shared" si="23"/>
        <v>238.80000000000291</v>
      </c>
      <c r="M733" t="s">
        <v>294</v>
      </c>
      <c r="P733" s="442"/>
      <c r="Q733" s="312"/>
      <c r="R733" s="312"/>
      <c r="S733" s="312"/>
      <c r="T733" s="222"/>
    </row>
    <row r="734" spans="1:20" ht="15">
      <c r="A734" s="138" t="s">
        <v>1044</v>
      </c>
      <c r="B734" s="542" t="s">
        <v>2561</v>
      </c>
      <c r="C734" s="433"/>
      <c r="D734" s="433"/>
      <c r="E734" s="484" t="s">
        <v>288</v>
      </c>
      <c r="F734" s="484" t="s">
        <v>288</v>
      </c>
      <c r="G734" s="484" t="s">
        <v>288</v>
      </c>
      <c r="H734" s="164" t="s">
        <v>288</v>
      </c>
      <c r="I734" s="578">
        <v>227.19999999999527</v>
      </c>
      <c r="K734" s="100">
        <f t="shared" si="23"/>
        <v>227.19999999999527</v>
      </c>
      <c r="M734" t="s">
        <v>307</v>
      </c>
      <c r="P734" s="442"/>
      <c r="Q734" s="312"/>
      <c r="R734" s="312"/>
      <c r="S734" s="312"/>
      <c r="T734" s="222"/>
    </row>
    <row r="735" spans="1:20" ht="15">
      <c r="A735" s="138" t="s">
        <v>1050</v>
      </c>
      <c r="B735" s="503" t="s">
        <v>2544</v>
      </c>
      <c r="C735" s="433"/>
      <c r="D735" s="433"/>
      <c r="E735" s="484" t="s">
        <v>288</v>
      </c>
      <c r="F735" s="484" t="s">
        <v>288</v>
      </c>
      <c r="G735" s="484" t="s">
        <v>288</v>
      </c>
      <c r="H735" s="484" t="s">
        <v>288</v>
      </c>
      <c r="I735" s="578">
        <v>213.69999999999345</v>
      </c>
      <c r="K735" s="100">
        <f t="shared" si="23"/>
        <v>213.69999999999345</v>
      </c>
      <c r="M735" t="s">
        <v>298</v>
      </c>
      <c r="P735" s="442"/>
      <c r="Q735" s="593"/>
      <c r="R735" s="312"/>
      <c r="S735" s="312"/>
      <c r="T735" s="222"/>
    </row>
    <row r="736" spans="1:20" ht="15">
      <c r="A736" s="138" t="s">
        <v>1051</v>
      </c>
      <c r="B736" s="96" t="s">
        <v>160</v>
      </c>
      <c r="E736" s="10" t="s">
        <v>288</v>
      </c>
      <c r="F736" s="10" t="s">
        <v>288</v>
      </c>
      <c r="G736" s="97" t="s">
        <v>289</v>
      </c>
      <c r="H736" s="164">
        <v>185.70000000000073</v>
      </c>
      <c r="I736" s="525">
        <v>9.5</v>
      </c>
      <c r="K736" s="100">
        <f t="shared" si="23"/>
        <v>195.20000000000073</v>
      </c>
      <c r="P736" s="28"/>
      <c r="Q736" s="312"/>
      <c r="R736" s="312"/>
      <c r="S736" s="312"/>
      <c r="T736" s="222"/>
    </row>
    <row r="737" spans="1:20" ht="15">
      <c r="A737" s="138" t="s">
        <v>1052</v>
      </c>
      <c r="B737" s="542" t="s">
        <v>2569</v>
      </c>
      <c r="C737" s="433"/>
      <c r="D737" s="433"/>
      <c r="E737" s="484" t="s">
        <v>288</v>
      </c>
      <c r="F737" s="484" t="s">
        <v>288</v>
      </c>
      <c r="G737" s="484" t="s">
        <v>288</v>
      </c>
      <c r="H737" s="164" t="s">
        <v>288</v>
      </c>
      <c r="I737" s="525">
        <v>172.99999999999818</v>
      </c>
      <c r="K737" s="100">
        <f t="shared" si="23"/>
        <v>172.99999999999818</v>
      </c>
      <c r="P737" s="442"/>
      <c r="Q737" s="312"/>
      <c r="R737" s="312"/>
      <c r="S737" s="312"/>
      <c r="T737" s="222"/>
    </row>
    <row r="738" spans="1:20" ht="15">
      <c r="A738" s="138" t="s">
        <v>1054</v>
      </c>
      <c r="B738" s="542" t="s">
        <v>2548</v>
      </c>
      <c r="C738" s="433"/>
      <c r="D738" s="433"/>
      <c r="E738" s="484" t="s">
        <v>288</v>
      </c>
      <c r="F738" s="484" t="s">
        <v>288</v>
      </c>
      <c r="G738" s="484" t="s">
        <v>288</v>
      </c>
      <c r="H738" s="164" t="s">
        <v>288</v>
      </c>
      <c r="I738" s="525">
        <v>172.49999999999636</v>
      </c>
      <c r="K738" s="100">
        <f t="shared" si="23"/>
        <v>172.49999999999636</v>
      </c>
      <c r="P738" s="28"/>
      <c r="Q738" s="594"/>
      <c r="R738" s="312"/>
      <c r="S738" s="312"/>
      <c r="T738" s="222"/>
    </row>
    <row r="739" spans="1:20" ht="15">
      <c r="A739" s="138" t="s">
        <v>1055</v>
      </c>
      <c r="B739" s="542" t="s">
        <v>2565</v>
      </c>
      <c r="C739" s="433"/>
      <c r="D739" s="433"/>
      <c r="E739" s="484" t="s">
        <v>288</v>
      </c>
      <c r="F739" s="484" t="s">
        <v>288</v>
      </c>
      <c r="G739" s="484" t="s">
        <v>288</v>
      </c>
      <c r="H739" s="484" t="s">
        <v>288</v>
      </c>
      <c r="I739" s="525">
        <v>171.49999999999818</v>
      </c>
      <c r="K739" s="100">
        <f t="shared" si="23"/>
        <v>171.49999999999818</v>
      </c>
      <c r="P739" s="28"/>
      <c r="Q739" s="312"/>
      <c r="R739" s="312"/>
      <c r="S739" s="312"/>
      <c r="T739" s="222"/>
    </row>
    <row r="740" spans="1:20" ht="15">
      <c r="A740" s="138" t="s">
        <v>1056</v>
      </c>
      <c r="B740" s="542" t="s">
        <v>2563</v>
      </c>
      <c r="C740" s="433"/>
      <c r="D740" s="433"/>
      <c r="E740" s="484" t="s">
        <v>288</v>
      </c>
      <c r="F740" s="484" t="s">
        <v>288</v>
      </c>
      <c r="G740" s="484" t="s">
        <v>288</v>
      </c>
      <c r="H740" s="164" t="s">
        <v>288</v>
      </c>
      <c r="I740" s="525">
        <v>164.99999999999818</v>
      </c>
      <c r="K740" s="100">
        <f t="shared" si="23"/>
        <v>164.99999999999818</v>
      </c>
      <c r="P740" s="28"/>
      <c r="Q740" s="312"/>
      <c r="R740" s="312"/>
      <c r="S740" s="312"/>
      <c r="T740" s="222"/>
    </row>
    <row r="741" spans="1:20" ht="15">
      <c r="A741" s="138" t="s">
        <v>1059</v>
      </c>
      <c r="B741" s="503" t="s">
        <v>2570</v>
      </c>
      <c r="C741" s="3"/>
      <c r="D741" s="3"/>
      <c r="E741" s="164" t="s">
        <v>288</v>
      </c>
      <c r="F741" s="164" t="s">
        <v>288</v>
      </c>
      <c r="G741" s="164" t="s">
        <v>288</v>
      </c>
      <c r="H741" s="164" t="s">
        <v>288</v>
      </c>
      <c r="I741" s="525">
        <v>161.59999999999491</v>
      </c>
      <c r="K741" s="100">
        <f t="shared" si="23"/>
        <v>161.59999999999491</v>
      </c>
      <c r="P741" s="28"/>
      <c r="Q741" s="312"/>
      <c r="R741" s="312"/>
      <c r="S741" s="312"/>
      <c r="T741" s="222"/>
    </row>
    <row r="742" spans="1:20" ht="15">
      <c r="A742" s="138" t="s">
        <v>1296</v>
      </c>
      <c r="B742" s="542" t="s">
        <v>2566</v>
      </c>
      <c r="C742" s="433"/>
      <c r="D742" s="433"/>
      <c r="E742" s="484" t="s">
        <v>288</v>
      </c>
      <c r="F742" s="484" t="s">
        <v>288</v>
      </c>
      <c r="G742" s="484" t="s">
        <v>288</v>
      </c>
      <c r="H742" s="164" t="s">
        <v>288</v>
      </c>
      <c r="I742" s="525">
        <v>158.5</v>
      </c>
      <c r="K742" s="100">
        <f t="shared" si="23"/>
        <v>158.5</v>
      </c>
      <c r="P742" s="28"/>
      <c r="Q742" s="594"/>
      <c r="R742" s="312"/>
      <c r="S742" s="312"/>
      <c r="T742" s="222"/>
    </row>
    <row r="743" spans="1:20" ht="15">
      <c r="A743" s="138" t="s">
        <v>1297</v>
      </c>
      <c r="B743" s="463" t="s">
        <v>1036</v>
      </c>
      <c r="C743" s="431"/>
      <c r="D743" s="431"/>
      <c r="E743" s="437" t="s">
        <v>288</v>
      </c>
      <c r="F743" s="437" t="s">
        <v>288</v>
      </c>
      <c r="G743" s="437" t="s">
        <v>288</v>
      </c>
      <c r="H743" s="164">
        <v>89.999999999998181</v>
      </c>
      <c r="I743" s="525">
        <v>60.500000000005457</v>
      </c>
      <c r="K743" s="100">
        <f t="shared" si="23"/>
        <v>150.50000000000364</v>
      </c>
      <c r="P743" s="28"/>
      <c r="Q743" s="593"/>
      <c r="R743" s="312"/>
      <c r="S743" s="312"/>
      <c r="T743" s="222"/>
    </row>
    <row r="744" spans="1:20" ht="15">
      <c r="A744" s="138" t="s">
        <v>1298</v>
      </c>
      <c r="B744" s="463" t="s">
        <v>1</v>
      </c>
      <c r="C744" s="431"/>
      <c r="D744" s="431"/>
      <c r="E744" s="437">
        <v>51.149999999999636</v>
      </c>
      <c r="F744" s="480">
        <v>45.600000000000364</v>
      </c>
      <c r="G744" s="480">
        <v>44.000000000000455</v>
      </c>
      <c r="H744" s="193" t="s">
        <v>289</v>
      </c>
      <c r="I744" s="193" t="s">
        <v>289</v>
      </c>
      <c r="K744" s="100">
        <f t="shared" si="23"/>
        <v>140.75000000000045</v>
      </c>
      <c r="M744" t="s">
        <v>349</v>
      </c>
      <c r="P744" s="463"/>
      <c r="Q744" s="594"/>
      <c r="R744" s="312"/>
      <c r="S744" s="312"/>
      <c r="T744" s="222"/>
    </row>
    <row r="745" spans="1:20" ht="15">
      <c r="A745" s="138" t="s">
        <v>1299</v>
      </c>
      <c r="B745" s="542" t="s">
        <v>2554</v>
      </c>
      <c r="C745" s="433"/>
      <c r="D745" s="433"/>
      <c r="E745" s="484" t="s">
        <v>288</v>
      </c>
      <c r="F745" s="484" t="s">
        <v>288</v>
      </c>
      <c r="G745" s="484" t="s">
        <v>288</v>
      </c>
      <c r="H745" s="484" t="s">
        <v>288</v>
      </c>
      <c r="I745" s="525">
        <v>134.40000000000327</v>
      </c>
      <c r="K745" s="100">
        <f t="shared" si="23"/>
        <v>134.40000000000327</v>
      </c>
      <c r="P745" s="28"/>
      <c r="Q745" s="594"/>
      <c r="R745" s="312"/>
      <c r="S745" s="312"/>
      <c r="T745" s="222"/>
    </row>
    <row r="746" spans="1:20" ht="15">
      <c r="A746" s="138" t="s">
        <v>1300</v>
      </c>
      <c r="B746" s="542" t="s">
        <v>2568</v>
      </c>
      <c r="C746" s="433"/>
      <c r="D746" s="433"/>
      <c r="E746" s="484" t="s">
        <v>288</v>
      </c>
      <c r="F746" s="484" t="s">
        <v>288</v>
      </c>
      <c r="G746" s="484" t="s">
        <v>288</v>
      </c>
      <c r="H746" s="164" t="s">
        <v>288</v>
      </c>
      <c r="I746" s="525">
        <v>129.79999999999563</v>
      </c>
      <c r="K746" s="100">
        <f t="shared" ref="K746:K759" si="24">SUM(E746:I746)</f>
        <v>129.79999999999563</v>
      </c>
      <c r="P746" s="28"/>
      <c r="Q746" s="596"/>
      <c r="R746" s="312"/>
      <c r="S746" s="312"/>
      <c r="T746" s="222"/>
    </row>
    <row r="747" spans="1:20" ht="15">
      <c r="A747" s="138" t="s">
        <v>1301</v>
      </c>
      <c r="B747" s="542" t="s">
        <v>2549</v>
      </c>
      <c r="C747" s="433"/>
      <c r="D747" s="433"/>
      <c r="E747" s="484" t="s">
        <v>288</v>
      </c>
      <c r="F747" s="484" t="s">
        <v>288</v>
      </c>
      <c r="G747" s="484" t="s">
        <v>288</v>
      </c>
      <c r="H747" s="164" t="s">
        <v>288</v>
      </c>
      <c r="I747" s="525">
        <v>129.20000000000073</v>
      </c>
      <c r="K747" s="100">
        <f t="shared" si="24"/>
        <v>129.20000000000073</v>
      </c>
      <c r="M747" s="431"/>
      <c r="P747" s="442"/>
      <c r="Q747" s="593"/>
      <c r="R747" s="312"/>
      <c r="S747" s="312"/>
      <c r="T747" s="222"/>
    </row>
    <row r="748" spans="1:20" ht="15">
      <c r="A748" s="138" t="s">
        <v>1302</v>
      </c>
      <c r="B748" s="542" t="s">
        <v>2562</v>
      </c>
      <c r="C748" s="433"/>
      <c r="D748" s="433"/>
      <c r="E748" s="484" t="s">
        <v>288</v>
      </c>
      <c r="F748" s="484" t="s">
        <v>288</v>
      </c>
      <c r="G748" s="484" t="s">
        <v>288</v>
      </c>
      <c r="H748" s="164" t="s">
        <v>288</v>
      </c>
      <c r="I748" s="525">
        <v>127.49999999999818</v>
      </c>
      <c r="K748" s="100">
        <f t="shared" si="24"/>
        <v>127.49999999999818</v>
      </c>
      <c r="P748" s="28"/>
      <c r="Q748" s="594"/>
      <c r="R748" s="312"/>
      <c r="S748" s="312"/>
      <c r="T748" s="222"/>
    </row>
    <row r="749" spans="1:20" ht="15">
      <c r="A749" s="138" t="s">
        <v>1303</v>
      </c>
      <c r="B749" s="463" t="s">
        <v>182</v>
      </c>
      <c r="C749" s="431"/>
      <c r="D749" s="431"/>
      <c r="E749" s="437">
        <v>119.99999999999955</v>
      </c>
      <c r="F749" s="437" t="s">
        <v>288</v>
      </c>
      <c r="G749" s="437" t="s">
        <v>288</v>
      </c>
      <c r="H749" s="164" t="s">
        <v>288</v>
      </c>
      <c r="I749" s="484" t="s">
        <v>288</v>
      </c>
      <c r="K749" s="100">
        <f t="shared" si="24"/>
        <v>119.99999999999955</v>
      </c>
      <c r="M749" s="431"/>
      <c r="P749" s="463"/>
      <c r="Q749" s="596"/>
      <c r="R749" s="312"/>
      <c r="S749" s="312"/>
      <c r="T749" s="222"/>
    </row>
    <row r="750" spans="1:20" ht="15">
      <c r="A750" s="138" t="s">
        <v>1304</v>
      </c>
      <c r="B750" s="463" t="s">
        <v>1010</v>
      </c>
      <c r="C750" s="431"/>
      <c r="D750" s="431"/>
      <c r="E750" s="437" t="s">
        <v>288</v>
      </c>
      <c r="F750" s="437" t="s">
        <v>288</v>
      </c>
      <c r="G750" s="437" t="s">
        <v>288</v>
      </c>
      <c r="H750" s="164">
        <v>6.2000000000007276</v>
      </c>
      <c r="I750" s="525">
        <v>97.499999999996362</v>
      </c>
      <c r="K750" s="100">
        <f t="shared" si="24"/>
        <v>103.69999999999709</v>
      </c>
      <c r="P750" s="28"/>
      <c r="Q750" s="593"/>
      <c r="R750" s="312"/>
      <c r="S750" s="312"/>
      <c r="T750" s="222"/>
    </row>
    <row r="751" spans="1:20" ht="15">
      <c r="A751" s="138" t="s">
        <v>1305</v>
      </c>
      <c r="B751" s="463" t="s">
        <v>181</v>
      </c>
      <c r="C751" s="431"/>
      <c r="D751" s="431"/>
      <c r="E751" s="437">
        <v>43.199999999998454</v>
      </c>
      <c r="F751" s="480">
        <v>47.899999999998727</v>
      </c>
      <c r="G751" s="437" t="s">
        <v>288</v>
      </c>
      <c r="H751" s="164" t="s">
        <v>288</v>
      </c>
      <c r="I751" s="484" t="s">
        <v>288</v>
      </c>
      <c r="K751" s="100">
        <f t="shared" si="24"/>
        <v>91.099999999997181</v>
      </c>
      <c r="M751" t="s">
        <v>298</v>
      </c>
      <c r="P751" s="463"/>
      <c r="Q751" s="312"/>
      <c r="R751" s="312"/>
      <c r="S751" s="312"/>
      <c r="T751" s="222"/>
    </row>
    <row r="752" spans="1:20" ht="15">
      <c r="A752" s="138" t="s">
        <v>1306</v>
      </c>
      <c r="B752" s="542" t="s">
        <v>2546</v>
      </c>
      <c r="C752" s="433"/>
      <c r="D752" s="433"/>
      <c r="E752" s="484" t="s">
        <v>288</v>
      </c>
      <c r="F752" s="484" t="s">
        <v>288</v>
      </c>
      <c r="G752" s="484" t="s">
        <v>288</v>
      </c>
      <c r="H752" s="164" t="s">
        <v>288</v>
      </c>
      <c r="I752" s="525">
        <v>62.700000000004366</v>
      </c>
      <c r="K752" s="100">
        <f t="shared" si="24"/>
        <v>62.700000000004366</v>
      </c>
      <c r="P752" s="28"/>
      <c r="Q752" s="593"/>
      <c r="R752" s="312"/>
      <c r="S752" s="312"/>
      <c r="T752" s="222"/>
    </row>
    <row r="753" spans="1:21" ht="15">
      <c r="A753" s="138" t="s">
        <v>1307</v>
      </c>
      <c r="B753" s="542" t="s">
        <v>2559</v>
      </c>
      <c r="C753" s="3"/>
      <c r="D753" s="3"/>
      <c r="E753" s="164" t="s">
        <v>288</v>
      </c>
      <c r="F753" s="164" t="s">
        <v>288</v>
      </c>
      <c r="G753" s="164" t="s">
        <v>288</v>
      </c>
      <c r="H753" s="164" t="s">
        <v>288</v>
      </c>
      <c r="I753" s="525">
        <v>60.500000000001819</v>
      </c>
      <c r="K753" s="100">
        <f t="shared" si="24"/>
        <v>60.500000000001819</v>
      </c>
      <c r="P753" s="28"/>
      <c r="Q753" s="312"/>
      <c r="R753" s="312"/>
      <c r="S753" s="312"/>
      <c r="T753" s="222"/>
    </row>
    <row r="754" spans="1:21" ht="15">
      <c r="A754" s="138" t="s">
        <v>1308</v>
      </c>
      <c r="B754" s="463" t="s">
        <v>166</v>
      </c>
      <c r="C754" s="431"/>
      <c r="D754" s="431"/>
      <c r="E754" s="437" t="s">
        <v>288</v>
      </c>
      <c r="F754" s="437" t="s">
        <v>288</v>
      </c>
      <c r="G754" s="480">
        <v>14.299999999999727</v>
      </c>
      <c r="H754" s="484" t="s">
        <v>288</v>
      </c>
      <c r="I754" s="484" t="s">
        <v>288</v>
      </c>
      <c r="K754" s="100">
        <f t="shared" si="24"/>
        <v>14.299999999999727</v>
      </c>
      <c r="M754" t="s">
        <v>298</v>
      </c>
      <c r="P754" s="481"/>
    </row>
    <row r="755" spans="1:21" ht="15">
      <c r="A755" s="138" t="s">
        <v>1309</v>
      </c>
      <c r="B755" s="542" t="s">
        <v>2551</v>
      </c>
      <c r="C755" s="433"/>
      <c r="D755" s="433"/>
      <c r="E755" s="484" t="s">
        <v>288</v>
      </c>
      <c r="F755" s="484" t="s">
        <v>288</v>
      </c>
      <c r="G755" s="484" t="s">
        <v>288</v>
      </c>
      <c r="H755" s="164" t="s">
        <v>288</v>
      </c>
      <c r="I755" s="525">
        <v>9.1000000000040018</v>
      </c>
      <c r="K755" s="100">
        <f t="shared" si="24"/>
        <v>9.1000000000040018</v>
      </c>
      <c r="P755" s="28"/>
    </row>
    <row r="756" spans="1:21" ht="15">
      <c r="A756" s="138" t="s">
        <v>1310</v>
      </c>
      <c r="B756" s="406" t="s">
        <v>2560</v>
      </c>
      <c r="C756" s="3"/>
      <c r="D756" s="3"/>
      <c r="E756" s="164" t="s">
        <v>288</v>
      </c>
      <c r="F756" s="164" t="s">
        <v>288</v>
      </c>
      <c r="G756" s="164" t="s">
        <v>288</v>
      </c>
      <c r="H756" s="164" t="s">
        <v>288</v>
      </c>
      <c r="I756" s="525">
        <v>3.5999999999949068</v>
      </c>
      <c r="K756" s="100">
        <f t="shared" si="24"/>
        <v>3.5999999999949068</v>
      </c>
      <c r="P756" s="28"/>
    </row>
    <row r="757" spans="1:21" ht="15">
      <c r="A757" s="138" t="s">
        <v>1311</v>
      </c>
      <c r="B757" s="463" t="s">
        <v>1041</v>
      </c>
      <c r="C757" s="431"/>
      <c r="D757" s="431"/>
      <c r="E757" s="437" t="s">
        <v>288</v>
      </c>
      <c r="F757" s="437" t="s">
        <v>288</v>
      </c>
      <c r="G757" s="437" t="s">
        <v>288</v>
      </c>
      <c r="H757" s="193" t="s">
        <v>289</v>
      </c>
      <c r="I757" s="484" t="s">
        <v>288</v>
      </c>
      <c r="K757" s="100">
        <f t="shared" si="24"/>
        <v>0</v>
      </c>
      <c r="P757" s="28"/>
    </row>
    <row r="758" spans="1:21" ht="15">
      <c r="A758" s="138" t="s">
        <v>1312</v>
      </c>
      <c r="B758" s="406" t="s">
        <v>2552</v>
      </c>
      <c r="C758" s="3"/>
      <c r="D758" s="3"/>
      <c r="E758" s="164" t="s">
        <v>288</v>
      </c>
      <c r="F758" s="164" t="s">
        <v>288</v>
      </c>
      <c r="G758" s="164" t="s">
        <v>288</v>
      </c>
      <c r="H758" s="164" t="s">
        <v>288</v>
      </c>
      <c r="I758" s="193" t="s">
        <v>289</v>
      </c>
      <c r="K758" s="100">
        <f t="shared" si="24"/>
        <v>0</v>
      </c>
      <c r="P758" s="28"/>
    </row>
    <row r="759" spans="1:21" ht="15">
      <c r="A759" s="138" t="s">
        <v>1313</v>
      </c>
      <c r="B759" s="542" t="s">
        <v>2567</v>
      </c>
      <c r="C759" s="433"/>
      <c r="D759" s="433"/>
      <c r="E759" s="484" t="s">
        <v>288</v>
      </c>
      <c r="F759" s="484" t="s">
        <v>288</v>
      </c>
      <c r="G759" s="484" t="s">
        <v>288</v>
      </c>
      <c r="H759" s="164" t="s">
        <v>288</v>
      </c>
      <c r="I759" s="193" t="s">
        <v>289</v>
      </c>
      <c r="K759" s="100">
        <f t="shared" si="24"/>
        <v>0</v>
      </c>
      <c r="P759" s="28"/>
    </row>
    <row r="760" spans="1:21" ht="15">
      <c r="A760" s="138"/>
      <c r="B760" s="96"/>
      <c r="E760" s="10"/>
      <c r="F760" s="10"/>
      <c r="G760" s="10"/>
      <c r="H760" s="322"/>
      <c r="K760" s="100"/>
      <c r="P760" s="28"/>
    </row>
    <row r="761" spans="1:21" ht="15">
      <c r="A761" s="138"/>
      <c r="B761" s="96"/>
      <c r="E761" s="10"/>
      <c r="K761" s="102"/>
      <c r="P761" s="28"/>
    </row>
    <row r="762" spans="1:21" ht="15">
      <c r="A762" s="138"/>
      <c r="B762" s="96"/>
      <c r="E762" s="10"/>
      <c r="K762" s="102"/>
      <c r="P762" s="28"/>
    </row>
    <row r="763" spans="1:21" ht="25.5">
      <c r="A763" s="39" t="s">
        <v>196</v>
      </c>
      <c r="K763" s="102"/>
      <c r="P763" s="28"/>
    </row>
    <row r="764" spans="1:21">
      <c r="K764" s="102"/>
      <c r="P764" s="28"/>
    </row>
    <row r="765" spans="1:21" ht="15">
      <c r="A765" s="60"/>
      <c r="B765" s="60"/>
      <c r="C765" s="60"/>
      <c r="D765" s="60"/>
      <c r="E765" s="94">
        <v>2016</v>
      </c>
      <c r="F765" s="94">
        <v>2017</v>
      </c>
      <c r="G765" s="94">
        <v>2018</v>
      </c>
      <c r="H765" s="189">
        <v>2019</v>
      </c>
      <c r="I765" s="189">
        <v>2020</v>
      </c>
      <c r="K765" s="103" t="s">
        <v>40</v>
      </c>
      <c r="P765" s="28"/>
    </row>
    <row r="766" spans="1:21" ht="15">
      <c r="A766" s="44" t="s">
        <v>0</v>
      </c>
      <c r="B766" s="96" t="s">
        <v>11</v>
      </c>
      <c r="E766" s="55">
        <v>703.8</v>
      </c>
      <c r="F766" s="10">
        <v>359.1</v>
      </c>
      <c r="G766" s="10">
        <v>534.1</v>
      </c>
      <c r="H766" s="113">
        <v>1153.1999999999998</v>
      </c>
      <c r="K766" s="100">
        <f t="shared" ref="K766:K797" si="25">SUM(E766:I766)</f>
        <v>2750.2</v>
      </c>
      <c r="M766" t="s">
        <v>325</v>
      </c>
      <c r="P766" s="433" t="s">
        <v>3031</v>
      </c>
      <c r="R766" s="121"/>
      <c r="S766" s="3"/>
      <c r="T766" s="117"/>
      <c r="U766" s="139"/>
    </row>
    <row r="767" spans="1:21" ht="15">
      <c r="A767" s="44" t="s">
        <v>2</v>
      </c>
      <c r="B767" s="96" t="s">
        <v>17</v>
      </c>
      <c r="E767" s="141">
        <v>521.9</v>
      </c>
      <c r="F767" s="52">
        <v>556.79999999999995</v>
      </c>
      <c r="G767" s="53">
        <v>746</v>
      </c>
      <c r="H767" s="190">
        <v>911.30000000000109</v>
      </c>
      <c r="K767" s="100">
        <f t="shared" si="25"/>
        <v>2736.0000000000009</v>
      </c>
      <c r="M767" t="s">
        <v>1245</v>
      </c>
      <c r="P767" s="11" t="s">
        <v>1242</v>
      </c>
      <c r="R767" s="121"/>
      <c r="S767" s="3"/>
      <c r="T767" s="117"/>
    </row>
    <row r="768" spans="1:21" ht="15">
      <c r="A768" s="44" t="s">
        <v>3</v>
      </c>
      <c r="B768" s="96" t="s">
        <v>21</v>
      </c>
      <c r="E768" s="141">
        <v>563.6</v>
      </c>
      <c r="F768" s="141">
        <v>489.9</v>
      </c>
      <c r="G768" s="55">
        <v>884.5</v>
      </c>
      <c r="H768" s="164">
        <v>775.80000000000291</v>
      </c>
      <c r="K768" s="100">
        <f t="shared" si="25"/>
        <v>2713.8000000000029</v>
      </c>
      <c r="M768" t="s">
        <v>342</v>
      </c>
      <c r="P768" s="433" t="s">
        <v>3032</v>
      </c>
      <c r="R768" s="121"/>
      <c r="S768" s="3"/>
      <c r="T768" s="117"/>
    </row>
    <row r="769" spans="1:20" ht="15">
      <c r="A769" s="44" t="s">
        <v>5</v>
      </c>
      <c r="B769" s="96" t="s">
        <v>9</v>
      </c>
      <c r="E769" s="10">
        <v>512.29999999999995</v>
      </c>
      <c r="F769" s="10">
        <v>435.7</v>
      </c>
      <c r="G769" s="52">
        <v>808.6</v>
      </c>
      <c r="H769" s="164">
        <v>805.800000000002</v>
      </c>
      <c r="K769" s="100">
        <f t="shared" si="25"/>
        <v>2562.4000000000019</v>
      </c>
      <c r="M769" t="s">
        <v>310</v>
      </c>
      <c r="P769" s="28"/>
      <c r="R769" s="121"/>
      <c r="S769" s="3"/>
      <c r="T769" s="117"/>
    </row>
    <row r="770" spans="1:20" ht="15">
      <c r="A770" s="44" t="s">
        <v>7</v>
      </c>
      <c r="B770" s="96" t="s">
        <v>25</v>
      </c>
      <c r="E770" s="141">
        <v>622.79999999999995</v>
      </c>
      <c r="F770" s="55">
        <v>601.79999999999995</v>
      </c>
      <c r="G770" s="141">
        <v>703.5</v>
      </c>
      <c r="H770" s="164">
        <v>628.20000000000073</v>
      </c>
      <c r="K770" s="100">
        <f t="shared" si="25"/>
        <v>2556.3000000000006</v>
      </c>
      <c r="M770" t="s">
        <v>343</v>
      </c>
      <c r="P770" s="433" t="s">
        <v>3032</v>
      </c>
      <c r="R770" s="121"/>
      <c r="S770" s="3"/>
      <c r="T770" s="117"/>
    </row>
    <row r="771" spans="1:20" ht="15">
      <c r="A771" s="44" t="s">
        <v>8</v>
      </c>
      <c r="B771" s="96" t="s">
        <v>31</v>
      </c>
      <c r="E771" s="10">
        <v>318.60000000000002</v>
      </c>
      <c r="F771" s="141">
        <v>496.3</v>
      </c>
      <c r="G771" s="141">
        <v>692.2</v>
      </c>
      <c r="H771" s="191">
        <v>1026.9999999999982</v>
      </c>
      <c r="K771" s="100">
        <f t="shared" si="25"/>
        <v>2534.0999999999985</v>
      </c>
      <c r="M771" t="s">
        <v>1243</v>
      </c>
      <c r="P771" s="28"/>
      <c r="R771" s="121"/>
      <c r="S771" s="3"/>
      <c r="T771" s="117"/>
    </row>
    <row r="772" spans="1:20" ht="15">
      <c r="A772" s="44" t="s">
        <v>10</v>
      </c>
      <c r="B772" s="96" t="s">
        <v>27</v>
      </c>
      <c r="E772" s="53">
        <v>664.9</v>
      </c>
      <c r="F772" s="10">
        <v>225.3</v>
      </c>
      <c r="G772" s="10">
        <v>502.2</v>
      </c>
      <c r="H772" s="190">
        <v>913.39999999999782</v>
      </c>
      <c r="K772" s="100">
        <f t="shared" si="25"/>
        <v>2305.7999999999979</v>
      </c>
      <c r="M772" t="s">
        <v>319</v>
      </c>
      <c r="P772" s="28"/>
      <c r="R772" s="121"/>
      <c r="S772" s="11"/>
      <c r="T772" s="117"/>
    </row>
    <row r="773" spans="1:20" ht="15">
      <c r="A773" s="44" t="s">
        <v>12</v>
      </c>
      <c r="B773" s="96" t="s">
        <v>39</v>
      </c>
      <c r="E773" s="141">
        <v>535.1</v>
      </c>
      <c r="F773" s="141">
        <v>502</v>
      </c>
      <c r="G773" s="10">
        <v>482.2</v>
      </c>
      <c r="H773" s="164">
        <v>770.90000000000146</v>
      </c>
      <c r="K773" s="100">
        <f t="shared" si="25"/>
        <v>2290.2000000000016</v>
      </c>
      <c r="M773" t="s">
        <v>341</v>
      </c>
      <c r="P773" s="28"/>
      <c r="R773" s="121"/>
      <c r="S773" s="11"/>
      <c r="T773" s="117"/>
    </row>
    <row r="774" spans="1:20" ht="15">
      <c r="A774" s="44" t="s">
        <v>14</v>
      </c>
      <c r="B774" s="96" t="s">
        <v>35</v>
      </c>
      <c r="E774" s="141">
        <v>624.85</v>
      </c>
      <c r="F774" s="10">
        <v>260.60000000000002</v>
      </c>
      <c r="G774" s="141">
        <v>736.8</v>
      </c>
      <c r="H774" s="164">
        <v>584.79999999999973</v>
      </c>
      <c r="K774" s="100">
        <f t="shared" si="25"/>
        <v>2207.0499999999997</v>
      </c>
      <c r="M774" t="s">
        <v>313</v>
      </c>
      <c r="P774" s="28"/>
      <c r="R774" s="121"/>
      <c r="S774" s="11"/>
      <c r="T774" s="117"/>
    </row>
    <row r="775" spans="1:20" ht="15">
      <c r="A775" s="44" t="s">
        <v>16</v>
      </c>
      <c r="B775" s="96" t="s">
        <v>1</v>
      </c>
      <c r="E775" s="141">
        <v>516.29999999999995</v>
      </c>
      <c r="F775" s="141">
        <v>512.79999999999995</v>
      </c>
      <c r="G775" s="10">
        <v>164.2</v>
      </c>
      <c r="H775" s="190">
        <v>946.59999999999991</v>
      </c>
      <c r="K775" s="100">
        <f t="shared" si="25"/>
        <v>2139.8999999999996</v>
      </c>
      <c r="M775" t="s">
        <v>1244</v>
      </c>
      <c r="P775" s="28"/>
      <c r="R775" s="121"/>
      <c r="S775" s="3"/>
      <c r="T775" s="117"/>
    </row>
    <row r="776" spans="1:20" ht="15">
      <c r="A776" s="44" t="s">
        <v>18</v>
      </c>
      <c r="B776" s="96" t="s">
        <v>144</v>
      </c>
      <c r="E776" s="10" t="s">
        <v>288</v>
      </c>
      <c r="F776" s="10">
        <v>417</v>
      </c>
      <c r="G776" s="141">
        <v>736.9</v>
      </c>
      <c r="H776" s="190">
        <v>974.50000000000182</v>
      </c>
      <c r="K776" s="100">
        <f t="shared" si="25"/>
        <v>2128.4000000000019</v>
      </c>
      <c r="M776" t="s">
        <v>313</v>
      </c>
      <c r="P776" s="28"/>
      <c r="R776" s="121"/>
      <c r="S776" s="3"/>
      <c r="T776" s="117"/>
    </row>
    <row r="777" spans="1:20" ht="15">
      <c r="A777" s="44" t="s">
        <v>20</v>
      </c>
      <c r="B777" s="96" t="s">
        <v>142</v>
      </c>
      <c r="E777" s="10" t="s">
        <v>288</v>
      </c>
      <c r="F777" s="10">
        <v>399.1</v>
      </c>
      <c r="G777" s="141">
        <v>693.3</v>
      </c>
      <c r="H777" s="190">
        <v>918.90000000000236</v>
      </c>
      <c r="K777" s="100">
        <f t="shared" si="25"/>
        <v>2011.3000000000025</v>
      </c>
      <c r="M777" t="s">
        <v>315</v>
      </c>
      <c r="P777" s="28"/>
      <c r="R777" s="121"/>
      <c r="S777" s="11"/>
      <c r="T777" s="117"/>
    </row>
    <row r="778" spans="1:20" ht="15">
      <c r="A778" s="44" t="s">
        <v>22</v>
      </c>
      <c r="B778" s="96" t="s">
        <v>23</v>
      </c>
      <c r="E778" s="52">
        <v>695.95</v>
      </c>
      <c r="F778" s="141">
        <v>472.8</v>
      </c>
      <c r="G778" s="10">
        <v>456.1</v>
      </c>
      <c r="H778" s="164">
        <v>368</v>
      </c>
      <c r="K778" s="100">
        <f t="shared" si="25"/>
        <v>1992.85</v>
      </c>
      <c r="M778" t="s">
        <v>316</v>
      </c>
      <c r="P778" s="28"/>
      <c r="R778" s="121"/>
      <c r="S778" s="3"/>
      <c r="T778" s="117"/>
    </row>
    <row r="779" spans="1:20" ht="15">
      <c r="A779" s="44" t="s">
        <v>24</v>
      </c>
      <c r="B779" s="96" t="s">
        <v>143</v>
      </c>
      <c r="E779" s="10" t="s">
        <v>288</v>
      </c>
      <c r="F779" s="141">
        <v>482.4</v>
      </c>
      <c r="G779" s="10">
        <v>609.4</v>
      </c>
      <c r="H779" s="164">
        <v>853.70000000000164</v>
      </c>
      <c r="K779" s="100">
        <f t="shared" si="25"/>
        <v>1945.5000000000016</v>
      </c>
      <c r="M779" t="s">
        <v>298</v>
      </c>
      <c r="P779" s="28"/>
      <c r="R779" s="121"/>
      <c r="S779" s="3"/>
      <c r="T779" s="117"/>
    </row>
    <row r="780" spans="1:20" ht="15">
      <c r="A780" s="44" t="s">
        <v>26</v>
      </c>
      <c r="B780" s="96" t="s">
        <v>33</v>
      </c>
      <c r="E780" s="10">
        <v>252.9</v>
      </c>
      <c r="F780" s="10">
        <v>453.9</v>
      </c>
      <c r="G780" s="10">
        <v>639.4</v>
      </c>
      <c r="H780" s="164">
        <v>493.99999999999909</v>
      </c>
      <c r="K780" s="100">
        <f t="shared" si="25"/>
        <v>1840.1999999999989</v>
      </c>
      <c r="P780" s="28"/>
      <c r="R780" s="121"/>
      <c r="S780" s="155"/>
      <c r="T780" s="117"/>
    </row>
    <row r="781" spans="1:20" ht="15">
      <c r="A781" s="44" t="s">
        <v>28</v>
      </c>
      <c r="B781" s="96" t="s">
        <v>4</v>
      </c>
      <c r="E781" s="141">
        <v>576.75</v>
      </c>
      <c r="F781" s="53">
        <v>534.15</v>
      </c>
      <c r="G781" s="10">
        <v>346.6</v>
      </c>
      <c r="H781" s="164">
        <v>375.60000000000036</v>
      </c>
      <c r="K781" s="100">
        <f t="shared" si="25"/>
        <v>1833.1000000000004</v>
      </c>
      <c r="M781" t="s">
        <v>301</v>
      </c>
      <c r="P781" s="28"/>
      <c r="R781" s="121"/>
      <c r="S781" s="11"/>
      <c r="T781" s="117"/>
    </row>
    <row r="782" spans="1:20" ht="15">
      <c r="A782" s="44" t="s">
        <v>30</v>
      </c>
      <c r="B782" s="96" t="s">
        <v>13</v>
      </c>
      <c r="E782" s="10">
        <v>435.5</v>
      </c>
      <c r="F782" s="10">
        <v>391.2</v>
      </c>
      <c r="G782" s="10">
        <v>513.79999999999995</v>
      </c>
      <c r="H782" s="164">
        <v>338.99999999999636</v>
      </c>
      <c r="K782" s="100">
        <f t="shared" si="25"/>
        <v>1679.4999999999964</v>
      </c>
      <c r="P782" s="28"/>
      <c r="R782" s="121"/>
      <c r="S782" s="3"/>
      <c r="T782" s="117"/>
    </row>
    <row r="783" spans="1:20" ht="15">
      <c r="A783" s="44" t="s">
        <v>32</v>
      </c>
      <c r="B783" s="96" t="s">
        <v>15</v>
      </c>
      <c r="E783" s="10">
        <v>430.2</v>
      </c>
      <c r="F783" s="10">
        <v>388.5</v>
      </c>
      <c r="G783" s="10">
        <v>396</v>
      </c>
      <c r="H783" s="164">
        <v>452.09999999999945</v>
      </c>
      <c r="K783" s="100">
        <f t="shared" si="25"/>
        <v>1666.7999999999995</v>
      </c>
      <c r="P783" s="28"/>
      <c r="R783" s="121"/>
      <c r="S783" s="3"/>
      <c r="T783" s="117"/>
    </row>
    <row r="784" spans="1:20" ht="15">
      <c r="A784" s="44" t="s">
        <v>34</v>
      </c>
      <c r="B784" s="96" t="s">
        <v>156</v>
      </c>
      <c r="E784" s="10" t="s">
        <v>288</v>
      </c>
      <c r="F784" s="10" t="s">
        <v>288</v>
      </c>
      <c r="G784" s="10">
        <v>655.20000000000005</v>
      </c>
      <c r="H784" s="190">
        <v>1000.2000000000007</v>
      </c>
      <c r="K784" s="100">
        <f t="shared" si="25"/>
        <v>1655.4000000000008</v>
      </c>
      <c r="M784" t="s">
        <v>293</v>
      </c>
      <c r="P784" s="28"/>
      <c r="R784" s="121"/>
      <c r="S784" s="11"/>
      <c r="T784" s="117"/>
    </row>
    <row r="785" spans="1:20" ht="15">
      <c r="A785" s="44" t="s">
        <v>36</v>
      </c>
      <c r="B785" s="96" t="s">
        <v>37</v>
      </c>
      <c r="E785" s="10">
        <v>161.1</v>
      </c>
      <c r="F785" s="10">
        <v>296.10000000000002</v>
      </c>
      <c r="G785" s="10">
        <v>263.2</v>
      </c>
      <c r="H785" s="164">
        <v>729.10000000000036</v>
      </c>
      <c r="K785" s="100">
        <f t="shared" si="25"/>
        <v>1449.5000000000005</v>
      </c>
      <c r="P785" s="28"/>
      <c r="R785" s="121"/>
      <c r="S785" s="11"/>
      <c r="T785" s="117"/>
    </row>
    <row r="786" spans="1:20" ht="15">
      <c r="A786" s="44" t="s">
        <v>38</v>
      </c>
      <c r="B786" s="96" t="s">
        <v>29</v>
      </c>
      <c r="E786" s="10">
        <v>432.7</v>
      </c>
      <c r="F786" s="141">
        <v>512.20000000000005</v>
      </c>
      <c r="G786" s="10">
        <v>475.7</v>
      </c>
      <c r="H786" s="164" t="s">
        <v>288</v>
      </c>
      <c r="K786" s="100">
        <f t="shared" si="25"/>
        <v>1420.6000000000001</v>
      </c>
      <c r="M786" t="s">
        <v>294</v>
      </c>
      <c r="P786" s="28"/>
      <c r="R786" s="121"/>
      <c r="S786" s="155"/>
      <c r="T786" s="117"/>
    </row>
    <row r="787" spans="1:20" ht="15">
      <c r="A787" s="44" t="s">
        <v>146</v>
      </c>
      <c r="B787" s="96" t="s">
        <v>19</v>
      </c>
      <c r="E787" s="10">
        <v>403.9</v>
      </c>
      <c r="F787" s="10">
        <v>225.4</v>
      </c>
      <c r="G787" s="10">
        <v>243.3</v>
      </c>
      <c r="H787" s="164">
        <v>535.00000000000091</v>
      </c>
      <c r="K787" s="100">
        <f t="shared" si="25"/>
        <v>1407.6000000000008</v>
      </c>
      <c r="P787" s="28"/>
      <c r="R787" s="121"/>
      <c r="S787" s="3"/>
      <c r="T787" s="117"/>
    </row>
    <row r="788" spans="1:20" ht="15">
      <c r="A788" s="44" t="s">
        <v>147</v>
      </c>
      <c r="B788" s="96" t="s">
        <v>160</v>
      </c>
      <c r="E788" s="10" t="s">
        <v>288</v>
      </c>
      <c r="F788" s="10" t="s">
        <v>288</v>
      </c>
      <c r="G788" s="141">
        <v>717.8</v>
      </c>
      <c r="H788" s="164">
        <v>609.25</v>
      </c>
      <c r="K788" s="100">
        <f t="shared" si="25"/>
        <v>1327.05</v>
      </c>
      <c r="M788" t="s">
        <v>307</v>
      </c>
      <c r="P788" s="28"/>
      <c r="R788" s="121"/>
      <c r="S788" s="11"/>
      <c r="T788" s="117"/>
    </row>
    <row r="789" spans="1:20" ht="15">
      <c r="A789" s="44" t="s">
        <v>148</v>
      </c>
      <c r="B789" s="96" t="s">
        <v>164</v>
      </c>
      <c r="E789" s="10" t="s">
        <v>288</v>
      </c>
      <c r="F789" s="10" t="s">
        <v>288</v>
      </c>
      <c r="G789" s="10">
        <v>549.1</v>
      </c>
      <c r="H789" s="164">
        <v>743.99999999999909</v>
      </c>
      <c r="K789" s="100">
        <f t="shared" si="25"/>
        <v>1293.099999999999</v>
      </c>
      <c r="P789" s="28"/>
      <c r="R789" s="121"/>
      <c r="S789" s="3"/>
      <c r="T789" s="117"/>
    </row>
    <row r="790" spans="1:20" ht="15">
      <c r="A790" s="44" t="s">
        <v>152</v>
      </c>
      <c r="B790" s="96" t="s">
        <v>6</v>
      </c>
      <c r="E790" s="10">
        <v>320</v>
      </c>
      <c r="F790" s="10">
        <v>190.1</v>
      </c>
      <c r="G790" s="10">
        <v>249.9</v>
      </c>
      <c r="H790" s="164">
        <v>493.59999999999854</v>
      </c>
      <c r="K790" s="100">
        <f t="shared" si="25"/>
        <v>1253.5999999999985</v>
      </c>
      <c r="P790" s="28"/>
      <c r="R790" s="121"/>
      <c r="S790" s="3"/>
      <c r="T790" s="117"/>
    </row>
    <row r="791" spans="1:20" ht="15">
      <c r="A791" s="44" t="s">
        <v>159</v>
      </c>
      <c r="B791" s="96" t="s">
        <v>993</v>
      </c>
      <c r="E791" s="10" t="s">
        <v>288</v>
      </c>
      <c r="F791" s="10" t="s">
        <v>288</v>
      </c>
      <c r="G791" s="10" t="s">
        <v>288</v>
      </c>
      <c r="H791" s="192">
        <v>1070.0000000000018</v>
      </c>
      <c r="K791" s="100">
        <f t="shared" si="25"/>
        <v>1070.0000000000018</v>
      </c>
      <c r="M791" t="s">
        <v>310</v>
      </c>
      <c r="P791" s="28"/>
      <c r="R791" s="121"/>
      <c r="S791" s="11"/>
      <c r="T791" s="117"/>
    </row>
    <row r="792" spans="1:20" ht="15">
      <c r="A792" s="44" t="s">
        <v>161</v>
      </c>
      <c r="B792" s="96" t="s">
        <v>145</v>
      </c>
      <c r="E792" s="10" t="s">
        <v>288</v>
      </c>
      <c r="F792" s="10">
        <v>318.8</v>
      </c>
      <c r="G792" s="10">
        <v>498</v>
      </c>
      <c r="H792" s="164">
        <v>211.40000000000055</v>
      </c>
      <c r="K792" s="100">
        <f t="shared" si="25"/>
        <v>1028.2000000000005</v>
      </c>
      <c r="P792" s="28"/>
      <c r="R792" s="121"/>
      <c r="S792" s="3"/>
      <c r="T792" s="117"/>
    </row>
    <row r="793" spans="1:20" ht="15">
      <c r="A793" s="44" t="s">
        <v>162</v>
      </c>
      <c r="B793" s="138" t="s">
        <v>983</v>
      </c>
      <c r="E793" s="10" t="s">
        <v>288</v>
      </c>
      <c r="F793" s="10" t="s">
        <v>288</v>
      </c>
      <c r="G793" s="10" t="s">
        <v>288</v>
      </c>
      <c r="H793" s="190">
        <v>896.70000000000073</v>
      </c>
      <c r="K793" s="100">
        <f t="shared" si="25"/>
        <v>896.70000000000073</v>
      </c>
      <c r="M793" t="s">
        <v>303</v>
      </c>
      <c r="P793" s="28"/>
      <c r="R793" s="121"/>
      <c r="S793" s="3"/>
      <c r="T793" s="117"/>
    </row>
    <row r="794" spans="1:20" ht="15">
      <c r="A794" s="44" t="s">
        <v>163</v>
      </c>
      <c r="B794" s="96" t="s">
        <v>1021</v>
      </c>
      <c r="E794" s="10" t="s">
        <v>288</v>
      </c>
      <c r="F794" s="10" t="s">
        <v>288</v>
      </c>
      <c r="G794" s="10" t="s">
        <v>288</v>
      </c>
      <c r="H794" s="164">
        <v>884.70000000000073</v>
      </c>
      <c r="K794" s="100">
        <f t="shared" si="25"/>
        <v>884.70000000000073</v>
      </c>
      <c r="P794" s="28"/>
      <c r="R794" s="121"/>
      <c r="S794" s="11"/>
      <c r="T794" s="117"/>
    </row>
    <row r="795" spans="1:20" ht="15">
      <c r="A795" s="44" t="s">
        <v>165</v>
      </c>
      <c r="B795" s="96" t="s">
        <v>157</v>
      </c>
      <c r="E795" s="10" t="s">
        <v>288</v>
      </c>
      <c r="F795" s="10" t="s">
        <v>288</v>
      </c>
      <c r="G795" s="10">
        <v>123.6</v>
      </c>
      <c r="H795" s="164">
        <v>632.39999999999964</v>
      </c>
      <c r="K795" s="100">
        <f t="shared" si="25"/>
        <v>755.99999999999966</v>
      </c>
      <c r="P795" s="28"/>
      <c r="R795" s="121"/>
      <c r="S795" s="3"/>
      <c r="T795" s="117"/>
    </row>
    <row r="796" spans="1:20" ht="15">
      <c r="A796" s="44" t="s">
        <v>284</v>
      </c>
      <c r="B796" s="138" t="s">
        <v>988</v>
      </c>
      <c r="E796" s="10" t="s">
        <v>288</v>
      </c>
      <c r="F796" s="10" t="s">
        <v>288</v>
      </c>
      <c r="G796" s="10" t="s">
        <v>288</v>
      </c>
      <c r="H796" s="164">
        <v>741.60000000000218</v>
      </c>
      <c r="K796" s="100">
        <f t="shared" si="25"/>
        <v>741.60000000000218</v>
      </c>
      <c r="P796" s="28"/>
      <c r="R796" s="121"/>
      <c r="S796" s="3"/>
      <c r="T796" s="117"/>
    </row>
    <row r="797" spans="1:20" ht="15">
      <c r="A797" s="44" t="s">
        <v>285</v>
      </c>
      <c r="B797" s="96" t="s">
        <v>1001</v>
      </c>
      <c r="E797" s="10" t="s">
        <v>288</v>
      </c>
      <c r="F797" s="10" t="s">
        <v>288</v>
      </c>
      <c r="G797" s="10" t="s">
        <v>288</v>
      </c>
      <c r="H797" s="164">
        <v>738.40000000000146</v>
      </c>
      <c r="K797" s="100">
        <f t="shared" si="25"/>
        <v>738.40000000000146</v>
      </c>
      <c r="P797" s="28"/>
      <c r="R797" s="121"/>
      <c r="S797" s="3"/>
      <c r="T797" s="117"/>
    </row>
    <row r="798" spans="1:20" ht="15">
      <c r="A798" s="138" t="s">
        <v>286</v>
      </c>
      <c r="B798" s="96" t="s">
        <v>155</v>
      </c>
      <c r="E798" s="10" t="s">
        <v>288</v>
      </c>
      <c r="F798" s="10" t="s">
        <v>288</v>
      </c>
      <c r="G798" s="10">
        <v>122.4</v>
      </c>
      <c r="H798" s="164">
        <v>611.19999999999709</v>
      </c>
      <c r="K798" s="100">
        <f t="shared" ref="K798:K823" si="26">SUM(E798:I798)</f>
        <v>733.59999999999707</v>
      </c>
      <c r="P798" s="28"/>
      <c r="R798" s="121"/>
      <c r="S798" s="11"/>
      <c r="T798" s="117"/>
    </row>
    <row r="799" spans="1:20" ht="15">
      <c r="A799" s="138" t="s">
        <v>287</v>
      </c>
      <c r="B799" s="96" t="s">
        <v>1040</v>
      </c>
      <c r="E799" s="10" t="s">
        <v>288</v>
      </c>
      <c r="F799" s="10" t="s">
        <v>288</v>
      </c>
      <c r="G799" s="10" t="s">
        <v>288</v>
      </c>
      <c r="H799" s="164">
        <v>721.19999999999982</v>
      </c>
      <c r="K799" s="100">
        <f t="shared" si="26"/>
        <v>721.19999999999982</v>
      </c>
      <c r="P799" s="28"/>
      <c r="R799" s="121"/>
      <c r="S799" s="11"/>
      <c r="T799" s="117"/>
    </row>
    <row r="800" spans="1:20" ht="15">
      <c r="A800" s="138" t="s">
        <v>990</v>
      </c>
      <c r="B800" s="96" t="s">
        <v>1019</v>
      </c>
      <c r="E800" s="10" t="s">
        <v>288</v>
      </c>
      <c r="F800" s="10" t="s">
        <v>288</v>
      </c>
      <c r="G800" s="10" t="s">
        <v>288</v>
      </c>
      <c r="H800" s="164">
        <v>714.00000000000182</v>
      </c>
      <c r="K800" s="100">
        <f t="shared" si="26"/>
        <v>714.00000000000182</v>
      </c>
      <c r="P800" s="28"/>
      <c r="R800" s="121"/>
      <c r="S800" s="3"/>
      <c r="T800" s="117"/>
    </row>
    <row r="801" spans="1:20" ht="15">
      <c r="A801" s="138" t="s">
        <v>991</v>
      </c>
      <c r="B801" s="96" t="s">
        <v>1003</v>
      </c>
      <c r="E801" s="10" t="s">
        <v>288</v>
      </c>
      <c r="F801" s="10" t="s">
        <v>288</v>
      </c>
      <c r="G801" s="10" t="s">
        <v>288</v>
      </c>
      <c r="H801" s="164">
        <v>694.39999999999873</v>
      </c>
      <c r="K801" s="100">
        <f t="shared" si="26"/>
        <v>694.39999999999873</v>
      </c>
      <c r="P801" s="28"/>
      <c r="R801" s="121"/>
      <c r="S801" s="11"/>
      <c r="T801" s="117"/>
    </row>
    <row r="802" spans="1:20" ht="15">
      <c r="A802" s="138" t="s">
        <v>992</v>
      </c>
      <c r="B802" s="96" t="s">
        <v>1057</v>
      </c>
      <c r="E802" s="10" t="s">
        <v>288</v>
      </c>
      <c r="F802" s="10" t="s">
        <v>288</v>
      </c>
      <c r="G802" s="10" t="s">
        <v>288</v>
      </c>
      <c r="H802" s="164">
        <v>674.39999999999873</v>
      </c>
      <c r="K802" s="100">
        <f t="shared" si="26"/>
        <v>674.39999999999873</v>
      </c>
      <c r="P802" s="28"/>
      <c r="R802" s="121"/>
      <c r="S802" s="155"/>
      <c r="T802" s="117"/>
    </row>
    <row r="803" spans="1:20" ht="15">
      <c r="A803" s="138" t="s">
        <v>994</v>
      </c>
      <c r="B803" s="96" t="s">
        <v>166</v>
      </c>
      <c r="E803" s="10" t="s">
        <v>288</v>
      </c>
      <c r="F803" s="10" t="s">
        <v>288</v>
      </c>
      <c r="G803" s="141">
        <v>658.8</v>
      </c>
      <c r="H803" s="164" t="s">
        <v>288</v>
      </c>
      <c r="K803" s="100">
        <f t="shared" si="26"/>
        <v>658.8</v>
      </c>
      <c r="M803" t="s">
        <v>303</v>
      </c>
      <c r="P803" s="28"/>
      <c r="R803" s="121"/>
      <c r="S803" s="11"/>
      <c r="T803" s="117"/>
    </row>
    <row r="804" spans="1:20" ht="15">
      <c r="A804" s="138" t="s">
        <v>1000</v>
      </c>
      <c r="B804" s="96" t="s">
        <v>1004</v>
      </c>
      <c r="E804" s="10" t="s">
        <v>288</v>
      </c>
      <c r="F804" s="10" t="s">
        <v>288</v>
      </c>
      <c r="G804" s="10" t="s">
        <v>288</v>
      </c>
      <c r="H804" s="164">
        <v>642.80000000000109</v>
      </c>
      <c r="K804" s="100">
        <f t="shared" si="26"/>
        <v>642.80000000000109</v>
      </c>
      <c r="P804" s="28"/>
      <c r="R804" s="121"/>
      <c r="S804" s="11"/>
      <c r="T804" s="117"/>
    </row>
    <row r="805" spans="1:20" ht="15">
      <c r="A805" s="138" t="s">
        <v>1002</v>
      </c>
      <c r="B805" s="96" t="s">
        <v>1010</v>
      </c>
      <c r="E805" s="10" t="s">
        <v>288</v>
      </c>
      <c r="F805" s="10" t="s">
        <v>288</v>
      </c>
      <c r="G805" s="10" t="s">
        <v>288</v>
      </c>
      <c r="H805" s="164">
        <v>642.60000000000127</v>
      </c>
      <c r="K805" s="100">
        <f t="shared" si="26"/>
        <v>642.60000000000127</v>
      </c>
      <c r="P805" s="28"/>
      <c r="R805" s="121"/>
      <c r="S805" s="11"/>
      <c r="T805" s="117"/>
    </row>
    <row r="806" spans="1:20" ht="15">
      <c r="A806" s="138" t="s">
        <v>1005</v>
      </c>
      <c r="B806" s="96" t="s">
        <v>1036</v>
      </c>
      <c r="E806" s="10" t="s">
        <v>288</v>
      </c>
      <c r="F806" s="10" t="s">
        <v>288</v>
      </c>
      <c r="G806" s="10" t="s">
        <v>288</v>
      </c>
      <c r="H806" s="164">
        <v>642.49999999999818</v>
      </c>
      <c r="K806" s="100">
        <f t="shared" si="26"/>
        <v>642.49999999999818</v>
      </c>
      <c r="P806" s="28"/>
      <c r="R806" s="121"/>
      <c r="S806" s="3"/>
      <c r="T806" s="117"/>
    </row>
    <row r="807" spans="1:20" ht="15">
      <c r="A807" s="138" t="s">
        <v>1006</v>
      </c>
      <c r="B807" s="96" t="s">
        <v>1008</v>
      </c>
      <c r="E807" s="10" t="s">
        <v>288</v>
      </c>
      <c r="F807" s="10" t="s">
        <v>288</v>
      </c>
      <c r="G807" s="10" t="s">
        <v>288</v>
      </c>
      <c r="H807" s="164">
        <v>633.19999999999982</v>
      </c>
      <c r="K807" s="100">
        <f t="shared" si="26"/>
        <v>633.19999999999982</v>
      </c>
      <c r="P807" s="28"/>
      <c r="R807" s="121"/>
      <c r="S807" s="11"/>
      <c r="T807" s="117"/>
    </row>
    <row r="808" spans="1:20" ht="15">
      <c r="A808" s="138" t="s">
        <v>1009</v>
      </c>
      <c r="B808" s="96" t="s">
        <v>1020</v>
      </c>
      <c r="E808" s="10" t="s">
        <v>288</v>
      </c>
      <c r="F808" s="10" t="s">
        <v>288</v>
      </c>
      <c r="G808" s="10" t="s">
        <v>288</v>
      </c>
      <c r="H808" s="164">
        <v>623.85000000000309</v>
      </c>
      <c r="K808" s="100">
        <f t="shared" si="26"/>
        <v>623.85000000000309</v>
      </c>
      <c r="P808" s="28"/>
      <c r="R808" s="121"/>
      <c r="S808" s="11"/>
      <c r="T808" s="117"/>
    </row>
    <row r="809" spans="1:20" ht="15">
      <c r="A809" s="138" t="s">
        <v>1011</v>
      </c>
      <c r="B809" s="96" t="s">
        <v>181</v>
      </c>
      <c r="E809" s="10">
        <v>481.5</v>
      </c>
      <c r="F809" s="10">
        <v>124.6</v>
      </c>
      <c r="G809" s="10" t="s">
        <v>288</v>
      </c>
      <c r="H809" s="164" t="s">
        <v>288</v>
      </c>
      <c r="K809" s="100">
        <f t="shared" si="26"/>
        <v>606.1</v>
      </c>
      <c r="P809" s="28"/>
      <c r="R809" s="121"/>
      <c r="S809" s="3"/>
      <c r="T809" s="117"/>
    </row>
    <row r="810" spans="1:20" ht="15">
      <c r="A810" s="138" t="s">
        <v>1017</v>
      </c>
      <c r="B810" s="96" t="s">
        <v>1039</v>
      </c>
      <c r="E810" s="10" t="s">
        <v>288</v>
      </c>
      <c r="F810" s="10" t="s">
        <v>288</v>
      </c>
      <c r="G810" s="10" t="s">
        <v>288</v>
      </c>
      <c r="H810" s="164">
        <v>604.10000000000036</v>
      </c>
      <c r="K810" s="100">
        <f t="shared" si="26"/>
        <v>604.10000000000036</v>
      </c>
      <c r="P810" s="28"/>
      <c r="R810" s="121"/>
      <c r="S810" s="3"/>
      <c r="T810" s="117"/>
    </row>
    <row r="811" spans="1:20" ht="15">
      <c r="A811" s="138" t="s">
        <v>1022</v>
      </c>
      <c r="B811" s="96" t="s">
        <v>1035</v>
      </c>
      <c r="E811" s="10" t="s">
        <v>288</v>
      </c>
      <c r="F811" s="10" t="s">
        <v>288</v>
      </c>
      <c r="G811" s="10" t="s">
        <v>288</v>
      </c>
      <c r="H811" s="164">
        <v>589.10000000000127</v>
      </c>
      <c r="K811" s="100">
        <f t="shared" si="26"/>
        <v>589.10000000000127</v>
      </c>
      <c r="P811" s="28"/>
      <c r="R811" s="121"/>
      <c r="S811" s="3"/>
      <c r="T811" s="117"/>
    </row>
    <row r="812" spans="1:20" ht="15">
      <c r="A812" s="138" t="s">
        <v>1023</v>
      </c>
      <c r="B812" s="96" t="s">
        <v>1041</v>
      </c>
      <c r="E812" s="10" t="s">
        <v>288</v>
      </c>
      <c r="F812" s="10" t="s">
        <v>288</v>
      </c>
      <c r="G812" s="10" t="s">
        <v>288</v>
      </c>
      <c r="H812" s="164">
        <v>553.400000000001</v>
      </c>
      <c r="K812" s="100">
        <f t="shared" si="26"/>
        <v>553.400000000001</v>
      </c>
      <c r="P812" s="28"/>
      <c r="R812" s="121"/>
      <c r="S812" s="3"/>
      <c r="T812" s="117"/>
    </row>
    <row r="813" spans="1:20" ht="15">
      <c r="A813" s="138" t="s">
        <v>1024</v>
      </c>
      <c r="B813" s="96" t="s">
        <v>158</v>
      </c>
      <c r="E813" s="10" t="s">
        <v>288</v>
      </c>
      <c r="F813" s="10" t="s">
        <v>288</v>
      </c>
      <c r="G813" s="10">
        <v>249.5</v>
      </c>
      <c r="H813" s="164">
        <v>284.29999999999927</v>
      </c>
      <c r="K813" s="100">
        <f t="shared" si="26"/>
        <v>533.79999999999927</v>
      </c>
      <c r="P813" s="28"/>
      <c r="R813" s="121"/>
      <c r="S813" s="11"/>
      <c r="T813" s="117"/>
    </row>
    <row r="814" spans="1:20" ht="15">
      <c r="A814" s="138" t="s">
        <v>1030</v>
      </c>
      <c r="B814" s="96" t="s">
        <v>1047</v>
      </c>
      <c r="E814" s="10" t="s">
        <v>288</v>
      </c>
      <c r="F814" s="10" t="s">
        <v>288</v>
      </c>
      <c r="G814" s="10" t="s">
        <v>288</v>
      </c>
      <c r="H814" s="164">
        <v>529.49999999999909</v>
      </c>
      <c r="K814" s="100">
        <f t="shared" si="26"/>
        <v>529.49999999999909</v>
      </c>
      <c r="P814" s="28"/>
      <c r="R814" s="121"/>
      <c r="S814" s="3"/>
      <c r="T814" s="117"/>
    </row>
    <row r="815" spans="1:20" ht="15">
      <c r="A815" s="138" t="s">
        <v>1038</v>
      </c>
      <c r="B815" s="96" t="s">
        <v>1053</v>
      </c>
      <c r="E815" s="10" t="s">
        <v>288</v>
      </c>
      <c r="F815" s="10" t="s">
        <v>288</v>
      </c>
      <c r="G815" s="10" t="s">
        <v>288</v>
      </c>
      <c r="H815" s="164">
        <v>518.64999999999964</v>
      </c>
      <c r="K815" s="100">
        <f t="shared" si="26"/>
        <v>518.64999999999964</v>
      </c>
      <c r="P815" s="28"/>
      <c r="R815" s="121"/>
      <c r="S815" s="3"/>
      <c r="T815" s="117"/>
    </row>
    <row r="816" spans="1:20" ht="15">
      <c r="A816" s="138" t="s">
        <v>1042</v>
      </c>
      <c r="B816" s="96" t="s">
        <v>1045</v>
      </c>
      <c r="E816" s="10" t="s">
        <v>288</v>
      </c>
      <c r="F816" s="10" t="s">
        <v>288</v>
      </c>
      <c r="G816" s="10" t="s">
        <v>288</v>
      </c>
      <c r="H816" s="164">
        <v>496.80000000000018</v>
      </c>
      <c r="K816" s="100">
        <f t="shared" si="26"/>
        <v>496.80000000000018</v>
      </c>
      <c r="P816" s="28"/>
      <c r="R816" s="121"/>
      <c r="S816" s="3"/>
      <c r="T816" s="117"/>
    </row>
    <row r="817" spans="1:20" ht="15">
      <c r="A817" s="138" t="s">
        <v>1043</v>
      </c>
      <c r="B817" s="96" t="s">
        <v>999</v>
      </c>
      <c r="E817" s="10" t="s">
        <v>288</v>
      </c>
      <c r="F817" s="10" t="s">
        <v>288</v>
      </c>
      <c r="G817" s="10" t="s">
        <v>288</v>
      </c>
      <c r="H817" s="164">
        <v>428.89999999999782</v>
      </c>
      <c r="K817" s="100">
        <f t="shared" si="26"/>
        <v>428.89999999999782</v>
      </c>
      <c r="P817" s="28"/>
      <c r="R817" s="121"/>
      <c r="S817" s="11"/>
      <c r="T817" s="117"/>
    </row>
    <row r="818" spans="1:20" ht="15">
      <c r="A818" s="138" t="s">
        <v>1044</v>
      </c>
      <c r="B818" s="138" t="s">
        <v>989</v>
      </c>
      <c r="E818" s="10" t="s">
        <v>288</v>
      </c>
      <c r="F818" s="10" t="s">
        <v>288</v>
      </c>
      <c r="G818" s="10" t="s">
        <v>288</v>
      </c>
      <c r="H818" s="164">
        <v>422.80000000000109</v>
      </c>
      <c r="K818" s="100">
        <f t="shared" si="26"/>
        <v>422.80000000000109</v>
      </c>
      <c r="P818" s="28"/>
      <c r="R818" s="121"/>
      <c r="S818" s="3"/>
      <c r="T818" s="117"/>
    </row>
    <row r="819" spans="1:20" ht="15">
      <c r="A819" s="138" t="s">
        <v>1050</v>
      </c>
      <c r="B819" s="96" t="s">
        <v>1013</v>
      </c>
      <c r="E819" s="10" t="s">
        <v>288</v>
      </c>
      <c r="F819" s="10" t="s">
        <v>288</v>
      </c>
      <c r="G819" s="10" t="s">
        <v>288</v>
      </c>
      <c r="H819" s="164">
        <v>413.99999999999909</v>
      </c>
      <c r="K819" s="100">
        <f t="shared" si="26"/>
        <v>413.99999999999909</v>
      </c>
      <c r="P819" s="28"/>
      <c r="R819" s="121"/>
      <c r="S819" s="11"/>
      <c r="T819" s="117"/>
    </row>
    <row r="820" spans="1:20" ht="15">
      <c r="A820" s="138" t="s">
        <v>1051</v>
      </c>
      <c r="B820" s="96" t="s">
        <v>182</v>
      </c>
      <c r="E820" s="10">
        <v>372.7</v>
      </c>
      <c r="F820" s="10" t="s">
        <v>288</v>
      </c>
      <c r="G820" s="10" t="s">
        <v>288</v>
      </c>
      <c r="H820" s="164" t="s">
        <v>288</v>
      </c>
      <c r="K820" s="100">
        <f t="shared" si="26"/>
        <v>372.7</v>
      </c>
      <c r="P820" s="28"/>
    </row>
    <row r="821" spans="1:20" ht="15">
      <c r="A821" s="138" t="s">
        <v>1052</v>
      </c>
      <c r="B821" s="96" t="s">
        <v>1026</v>
      </c>
      <c r="E821" s="10" t="s">
        <v>288</v>
      </c>
      <c r="F821" s="10" t="s">
        <v>288</v>
      </c>
      <c r="G821" s="10" t="s">
        <v>288</v>
      </c>
      <c r="H821" s="164">
        <v>322.80000000000018</v>
      </c>
      <c r="K821" s="100">
        <f t="shared" si="26"/>
        <v>322.80000000000018</v>
      </c>
      <c r="P821" s="28"/>
    </row>
    <row r="822" spans="1:20" ht="15">
      <c r="A822" s="138" t="s">
        <v>1054</v>
      </c>
      <c r="B822" s="96" t="s">
        <v>1031</v>
      </c>
      <c r="E822" s="10" t="s">
        <v>288</v>
      </c>
      <c r="F822" s="10" t="s">
        <v>288</v>
      </c>
      <c r="G822" s="10" t="s">
        <v>288</v>
      </c>
      <c r="H822" s="164">
        <v>321.19999999999891</v>
      </c>
      <c r="K822" s="100">
        <f t="shared" si="26"/>
        <v>321.19999999999891</v>
      </c>
      <c r="P822" s="28"/>
    </row>
    <row r="823" spans="1:20" ht="15">
      <c r="A823" s="138" t="s">
        <v>1055</v>
      </c>
      <c r="B823" s="96" t="s">
        <v>1028</v>
      </c>
      <c r="E823" s="10" t="s">
        <v>288</v>
      </c>
      <c r="F823" s="10" t="s">
        <v>288</v>
      </c>
      <c r="G823" s="10" t="s">
        <v>288</v>
      </c>
      <c r="H823" s="164">
        <v>269.09999999999854</v>
      </c>
      <c r="K823" s="100">
        <f t="shared" si="26"/>
        <v>269.09999999999854</v>
      </c>
      <c r="P823" s="28"/>
    </row>
    <row r="824" spans="1:20" ht="15">
      <c r="A824" s="138" t="s">
        <v>1056</v>
      </c>
      <c r="B824" s="406" t="s">
        <v>2565</v>
      </c>
      <c r="C824" s="3"/>
      <c r="D824" s="3"/>
      <c r="E824" s="164" t="s">
        <v>288</v>
      </c>
      <c r="F824" s="164" t="s">
        <v>288</v>
      </c>
      <c r="G824" s="164" t="s">
        <v>288</v>
      </c>
      <c r="H824" s="164" t="s">
        <v>288</v>
      </c>
      <c r="K824" s="100">
        <f t="shared" ref="K824:K843" si="27">SUM(E824:I824)</f>
        <v>0</v>
      </c>
      <c r="P824" s="28"/>
    </row>
    <row r="825" spans="1:20" ht="15">
      <c r="A825" s="138" t="s">
        <v>1059</v>
      </c>
      <c r="B825" s="406" t="s">
        <v>2560</v>
      </c>
      <c r="C825" s="3"/>
      <c r="D825" s="3"/>
      <c r="E825" s="164" t="s">
        <v>288</v>
      </c>
      <c r="F825" s="164" t="s">
        <v>288</v>
      </c>
      <c r="G825" s="164" t="s">
        <v>288</v>
      </c>
      <c r="H825" s="164" t="s">
        <v>288</v>
      </c>
      <c r="K825" s="100">
        <f t="shared" si="27"/>
        <v>0</v>
      </c>
      <c r="P825" s="28"/>
    </row>
    <row r="826" spans="1:20" ht="15">
      <c r="A826" s="138" t="s">
        <v>1296</v>
      </c>
      <c r="B826" s="406" t="s">
        <v>2551</v>
      </c>
      <c r="C826" s="3"/>
      <c r="D826" s="3"/>
      <c r="E826" s="164" t="s">
        <v>288</v>
      </c>
      <c r="F826" s="164" t="s">
        <v>288</v>
      </c>
      <c r="G826" s="164" t="s">
        <v>288</v>
      </c>
      <c r="H826" s="164" t="s">
        <v>288</v>
      </c>
      <c r="K826" s="100">
        <f t="shared" si="27"/>
        <v>0</v>
      </c>
      <c r="P826" s="28"/>
    </row>
    <row r="827" spans="1:20" ht="15">
      <c r="A827" s="138" t="s">
        <v>1297</v>
      </c>
      <c r="B827" s="406" t="s">
        <v>2561</v>
      </c>
      <c r="C827" s="3"/>
      <c r="D827" s="3"/>
      <c r="E827" s="164" t="s">
        <v>288</v>
      </c>
      <c r="F827" s="164" t="s">
        <v>288</v>
      </c>
      <c r="G827" s="164" t="s">
        <v>288</v>
      </c>
      <c r="H827" s="164" t="s">
        <v>288</v>
      </c>
      <c r="K827" s="100">
        <f t="shared" si="27"/>
        <v>0</v>
      </c>
      <c r="P827" s="28"/>
    </row>
    <row r="828" spans="1:20" ht="15">
      <c r="A828" s="138" t="s">
        <v>1298</v>
      </c>
      <c r="B828" s="406" t="s">
        <v>2563</v>
      </c>
      <c r="C828" s="3"/>
      <c r="D828" s="3"/>
      <c r="E828" s="164" t="s">
        <v>288</v>
      </c>
      <c r="F828" s="164" t="s">
        <v>288</v>
      </c>
      <c r="G828" s="164" t="s">
        <v>288</v>
      </c>
      <c r="H828" s="164" t="s">
        <v>288</v>
      </c>
      <c r="K828" s="100">
        <f t="shared" si="27"/>
        <v>0</v>
      </c>
      <c r="P828" s="28"/>
    </row>
    <row r="829" spans="1:20" ht="15">
      <c r="A829" s="138" t="s">
        <v>1299</v>
      </c>
      <c r="B829" s="223" t="s">
        <v>2544</v>
      </c>
      <c r="C829" s="3"/>
      <c r="D829" s="3"/>
      <c r="E829" s="164" t="s">
        <v>288</v>
      </c>
      <c r="F829" s="164" t="s">
        <v>288</v>
      </c>
      <c r="G829" s="164" t="s">
        <v>288</v>
      </c>
      <c r="H829" s="164" t="s">
        <v>288</v>
      </c>
      <c r="K829" s="100">
        <f t="shared" si="27"/>
        <v>0</v>
      </c>
      <c r="P829" s="28"/>
    </row>
    <row r="830" spans="1:20" ht="15">
      <c r="A830" s="138" t="s">
        <v>1300</v>
      </c>
      <c r="B830" s="406" t="s">
        <v>2546</v>
      </c>
      <c r="C830" s="3"/>
      <c r="D830" s="3"/>
      <c r="E830" s="164" t="s">
        <v>288</v>
      </c>
      <c r="F830" s="164" t="s">
        <v>288</v>
      </c>
      <c r="G830" s="164" t="s">
        <v>288</v>
      </c>
      <c r="H830" s="164" t="s">
        <v>288</v>
      </c>
      <c r="K830" s="100">
        <f t="shared" si="27"/>
        <v>0</v>
      </c>
      <c r="P830" s="28"/>
    </row>
    <row r="831" spans="1:20" ht="15">
      <c r="A831" s="138" t="s">
        <v>1301</v>
      </c>
      <c r="B831" s="406" t="s">
        <v>2549</v>
      </c>
      <c r="C831" s="3"/>
      <c r="D831" s="3"/>
      <c r="E831" s="164" t="s">
        <v>288</v>
      </c>
      <c r="F831" s="164" t="s">
        <v>288</v>
      </c>
      <c r="G831" s="164" t="s">
        <v>288</v>
      </c>
      <c r="H831" s="164" t="s">
        <v>288</v>
      </c>
      <c r="K831" s="100">
        <f t="shared" si="27"/>
        <v>0</v>
      </c>
      <c r="P831" s="28"/>
    </row>
    <row r="832" spans="1:20" ht="15">
      <c r="A832" s="138" t="s">
        <v>1302</v>
      </c>
      <c r="B832" s="406" t="s">
        <v>2548</v>
      </c>
      <c r="C832" s="3"/>
      <c r="D832" s="3"/>
      <c r="E832" s="164" t="s">
        <v>288</v>
      </c>
      <c r="F832" s="164" t="s">
        <v>288</v>
      </c>
      <c r="G832" s="164" t="s">
        <v>288</v>
      </c>
      <c r="H832" s="164" t="s">
        <v>288</v>
      </c>
      <c r="K832" s="100">
        <f t="shared" si="27"/>
        <v>0</v>
      </c>
      <c r="P832" s="28"/>
    </row>
    <row r="833" spans="1:16" ht="15">
      <c r="A833" s="138" t="s">
        <v>1303</v>
      </c>
      <c r="B833" s="406" t="s">
        <v>2562</v>
      </c>
      <c r="C833" s="3"/>
      <c r="D833" s="3"/>
      <c r="E833" s="164" t="s">
        <v>288</v>
      </c>
      <c r="F833" s="164" t="s">
        <v>288</v>
      </c>
      <c r="G833" s="164" t="s">
        <v>288</v>
      </c>
      <c r="H833" s="164" t="s">
        <v>288</v>
      </c>
      <c r="K833" s="100">
        <f t="shared" si="27"/>
        <v>0</v>
      </c>
      <c r="P833" s="28"/>
    </row>
    <row r="834" spans="1:16" ht="15">
      <c r="A834" s="138" t="s">
        <v>1304</v>
      </c>
      <c r="B834" s="406" t="s">
        <v>2569</v>
      </c>
      <c r="C834" s="3"/>
      <c r="D834" s="3"/>
      <c r="E834" s="164" t="s">
        <v>288</v>
      </c>
      <c r="F834" s="164" t="s">
        <v>288</v>
      </c>
      <c r="G834" s="164" t="s">
        <v>288</v>
      </c>
      <c r="H834" s="164" t="s">
        <v>288</v>
      </c>
      <c r="K834" s="100">
        <f t="shared" si="27"/>
        <v>0</v>
      </c>
      <c r="P834" s="28"/>
    </row>
    <row r="835" spans="1:16" ht="15">
      <c r="A835" s="138" t="s">
        <v>1305</v>
      </c>
      <c r="B835" s="406" t="s">
        <v>2559</v>
      </c>
      <c r="C835" s="3"/>
      <c r="D835" s="3"/>
      <c r="E835" s="164" t="s">
        <v>288</v>
      </c>
      <c r="F835" s="164" t="s">
        <v>288</v>
      </c>
      <c r="G835" s="164" t="s">
        <v>288</v>
      </c>
      <c r="H835" s="164" t="s">
        <v>288</v>
      </c>
      <c r="K835" s="100">
        <f t="shared" si="27"/>
        <v>0</v>
      </c>
      <c r="P835" s="28"/>
    </row>
    <row r="836" spans="1:16" ht="15">
      <c r="A836" s="138" t="s">
        <v>1306</v>
      </c>
      <c r="B836" s="406" t="s">
        <v>2564</v>
      </c>
      <c r="C836" s="3"/>
      <c r="D836" s="3"/>
      <c r="E836" s="164" t="s">
        <v>288</v>
      </c>
      <c r="F836" s="164" t="s">
        <v>288</v>
      </c>
      <c r="G836" s="164" t="s">
        <v>288</v>
      </c>
      <c r="H836" s="164" t="s">
        <v>288</v>
      </c>
      <c r="K836" s="100">
        <f t="shared" si="27"/>
        <v>0</v>
      </c>
      <c r="P836" s="28"/>
    </row>
    <row r="837" spans="1:16" ht="15">
      <c r="A837" s="138" t="s">
        <v>1307</v>
      </c>
      <c r="B837" s="406" t="s">
        <v>2554</v>
      </c>
      <c r="C837" s="3"/>
      <c r="D837" s="3"/>
      <c r="E837" s="164" t="s">
        <v>288</v>
      </c>
      <c r="F837" s="164" t="s">
        <v>288</v>
      </c>
      <c r="G837" s="164" t="s">
        <v>288</v>
      </c>
      <c r="H837" s="164" t="s">
        <v>288</v>
      </c>
      <c r="K837" s="100">
        <f t="shared" si="27"/>
        <v>0</v>
      </c>
      <c r="P837" s="28"/>
    </row>
    <row r="838" spans="1:16" ht="15">
      <c r="A838" s="138" t="s">
        <v>1308</v>
      </c>
      <c r="B838" s="406" t="s">
        <v>2568</v>
      </c>
      <c r="C838" s="3"/>
      <c r="D838" s="3"/>
      <c r="E838" s="164" t="s">
        <v>288</v>
      </c>
      <c r="F838" s="164" t="s">
        <v>288</v>
      </c>
      <c r="G838" s="164" t="s">
        <v>288</v>
      </c>
      <c r="H838" s="164" t="s">
        <v>288</v>
      </c>
      <c r="K838" s="100">
        <f t="shared" si="27"/>
        <v>0</v>
      </c>
      <c r="P838" s="28"/>
    </row>
    <row r="839" spans="1:16" ht="15">
      <c r="A839" s="138" t="s">
        <v>1309</v>
      </c>
      <c r="B839" s="406" t="s">
        <v>2552</v>
      </c>
      <c r="C839" s="3"/>
      <c r="D839" s="3"/>
      <c r="E839" s="164" t="s">
        <v>288</v>
      </c>
      <c r="F839" s="164" t="s">
        <v>288</v>
      </c>
      <c r="G839" s="164" t="s">
        <v>288</v>
      </c>
      <c r="H839" s="164" t="s">
        <v>288</v>
      </c>
      <c r="K839" s="100">
        <f t="shared" si="27"/>
        <v>0</v>
      </c>
      <c r="P839" s="28"/>
    </row>
    <row r="840" spans="1:16" ht="15">
      <c r="A840" s="138" t="s">
        <v>1310</v>
      </c>
      <c r="B840" s="406" t="s">
        <v>2604</v>
      </c>
      <c r="C840" s="3"/>
      <c r="D840" s="3"/>
      <c r="E840" s="164" t="s">
        <v>288</v>
      </c>
      <c r="F840" s="164" t="s">
        <v>288</v>
      </c>
      <c r="G840" s="164" t="s">
        <v>288</v>
      </c>
      <c r="H840" s="164" t="s">
        <v>288</v>
      </c>
      <c r="K840" s="100">
        <f t="shared" si="27"/>
        <v>0</v>
      </c>
      <c r="P840" s="28"/>
    </row>
    <row r="841" spans="1:16" ht="15">
      <c r="A841" s="138" t="s">
        <v>1311</v>
      </c>
      <c r="B841" s="223" t="s">
        <v>2570</v>
      </c>
      <c r="C841" s="3"/>
      <c r="D841" s="3"/>
      <c r="E841" s="164" t="s">
        <v>288</v>
      </c>
      <c r="F841" s="164" t="s">
        <v>288</v>
      </c>
      <c r="G841" s="164" t="s">
        <v>288</v>
      </c>
      <c r="H841" s="164" t="s">
        <v>288</v>
      </c>
      <c r="K841" s="100">
        <f t="shared" si="27"/>
        <v>0</v>
      </c>
      <c r="P841" s="28"/>
    </row>
    <row r="842" spans="1:16" ht="15">
      <c r="A842" s="138" t="s">
        <v>1312</v>
      </c>
      <c r="B842" s="406" t="s">
        <v>2567</v>
      </c>
      <c r="C842" s="3"/>
      <c r="D842" s="3"/>
      <c r="E842" s="164" t="s">
        <v>288</v>
      </c>
      <c r="F842" s="164" t="s">
        <v>288</v>
      </c>
      <c r="G842" s="164" t="s">
        <v>288</v>
      </c>
      <c r="H842" s="164" t="s">
        <v>288</v>
      </c>
      <c r="K842" s="100">
        <f t="shared" si="27"/>
        <v>0</v>
      </c>
      <c r="P842" s="28"/>
    </row>
    <row r="843" spans="1:16" ht="15">
      <c r="A843" s="138" t="s">
        <v>1313</v>
      </c>
      <c r="B843" s="406" t="s">
        <v>2566</v>
      </c>
      <c r="C843" s="3"/>
      <c r="D843" s="3"/>
      <c r="E843" s="164" t="s">
        <v>288</v>
      </c>
      <c r="F843" s="164" t="s">
        <v>288</v>
      </c>
      <c r="G843" s="164" t="s">
        <v>288</v>
      </c>
      <c r="H843" s="164" t="s">
        <v>288</v>
      </c>
      <c r="K843" s="100">
        <f t="shared" si="27"/>
        <v>0</v>
      </c>
      <c r="P843" s="28"/>
    </row>
    <row r="844" spans="1:16" ht="15">
      <c r="A844" s="138"/>
      <c r="B844" s="96"/>
      <c r="E844" s="10"/>
      <c r="F844" s="10"/>
      <c r="G844" s="10"/>
      <c r="H844" s="164"/>
      <c r="K844" s="100"/>
      <c r="P844" s="28"/>
    </row>
    <row r="845" spans="1:16" ht="15">
      <c r="A845" s="44"/>
      <c r="E845" s="10"/>
      <c r="K845" s="102"/>
      <c r="P845" s="28"/>
    </row>
    <row r="846" spans="1:16" ht="15">
      <c r="A846" s="44"/>
      <c r="E846" s="10"/>
      <c r="K846" s="102"/>
      <c r="P846" s="28"/>
    </row>
    <row r="847" spans="1:16" ht="25.5">
      <c r="A847" s="39" t="s">
        <v>197</v>
      </c>
      <c r="K847" s="102"/>
      <c r="P847" s="28"/>
    </row>
    <row r="848" spans="1:16">
      <c r="K848" s="102"/>
      <c r="P848" s="28"/>
    </row>
    <row r="849" spans="1:21" ht="15">
      <c r="A849" s="60"/>
      <c r="B849" s="60"/>
      <c r="C849" s="60"/>
      <c r="D849" s="60"/>
      <c r="E849" s="94">
        <v>2016</v>
      </c>
      <c r="F849" s="94">
        <v>2017</v>
      </c>
      <c r="G849" s="94">
        <v>2018</v>
      </c>
      <c r="H849" s="189">
        <v>2019</v>
      </c>
      <c r="I849" s="189">
        <v>2020</v>
      </c>
      <c r="K849" s="103" t="s">
        <v>40</v>
      </c>
      <c r="P849" s="28"/>
    </row>
    <row r="850" spans="1:21" ht="15">
      <c r="A850" s="44" t="s">
        <v>0</v>
      </c>
      <c r="B850" s="96" t="s">
        <v>11</v>
      </c>
      <c r="E850" s="141">
        <v>624.9</v>
      </c>
      <c r="F850" s="141">
        <v>189.9</v>
      </c>
      <c r="G850" s="10">
        <v>278.39999999999998</v>
      </c>
      <c r="H850" s="190">
        <v>365.49999999999909</v>
      </c>
      <c r="K850" s="100">
        <f t="shared" ref="K850:K881" si="28">SUM(E850:I850)</f>
        <v>1458.6999999999989</v>
      </c>
      <c r="M850" t="s">
        <v>336</v>
      </c>
      <c r="P850" s="28"/>
      <c r="S850" s="121"/>
      <c r="T850" s="11"/>
      <c r="U850" s="11"/>
    </row>
    <row r="851" spans="1:21" ht="15">
      <c r="A851" s="44" t="s">
        <v>2</v>
      </c>
      <c r="B851" s="96" t="s">
        <v>33</v>
      </c>
      <c r="E851" s="53">
        <v>647</v>
      </c>
      <c r="F851" s="10">
        <v>132.9</v>
      </c>
      <c r="G851" s="10">
        <v>278.7</v>
      </c>
      <c r="H851" s="164">
        <v>272.69999999999891</v>
      </c>
      <c r="K851" s="100">
        <f t="shared" si="28"/>
        <v>1331.2999999999988</v>
      </c>
      <c r="M851" t="s">
        <v>292</v>
      </c>
      <c r="P851" s="28"/>
      <c r="S851" s="121"/>
      <c r="T851" s="11"/>
      <c r="U851" s="11"/>
    </row>
    <row r="852" spans="1:21" ht="15">
      <c r="A852" s="44" t="s">
        <v>3</v>
      </c>
      <c r="B852" s="96" t="s">
        <v>6</v>
      </c>
      <c r="E852" s="55">
        <v>703.8</v>
      </c>
      <c r="F852" s="10">
        <v>178.2</v>
      </c>
      <c r="G852" s="10">
        <v>234.55</v>
      </c>
      <c r="H852" s="164">
        <v>177.09999999999854</v>
      </c>
      <c r="K852" s="100">
        <f t="shared" si="28"/>
        <v>1293.6499999999985</v>
      </c>
      <c r="M852" t="s">
        <v>291</v>
      </c>
      <c r="P852" s="433" t="s">
        <v>3033</v>
      </c>
      <c r="S852" s="121"/>
      <c r="T852" s="3"/>
      <c r="U852" s="3"/>
    </row>
    <row r="853" spans="1:21" ht="15">
      <c r="A853" s="44" t="s">
        <v>5</v>
      </c>
      <c r="B853" s="96" t="s">
        <v>21</v>
      </c>
      <c r="E853" s="141">
        <v>574.35</v>
      </c>
      <c r="F853" s="10">
        <v>66</v>
      </c>
      <c r="G853" s="53">
        <v>407.6</v>
      </c>
      <c r="H853" s="164">
        <v>185.20000000000073</v>
      </c>
      <c r="K853" s="100">
        <f t="shared" si="28"/>
        <v>1233.1500000000008</v>
      </c>
      <c r="M853" t="s">
        <v>345</v>
      </c>
      <c r="P853" s="28"/>
      <c r="S853" s="121"/>
      <c r="T853" s="11"/>
      <c r="U853" s="11"/>
    </row>
    <row r="854" spans="1:21" ht="15">
      <c r="A854" s="44" t="s">
        <v>7</v>
      </c>
      <c r="B854" s="96" t="s">
        <v>31</v>
      </c>
      <c r="E854" s="141">
        <v>590.25</v>
      </c>
      <c r="F854" s="10">
        <v>55.5</v>
      </c>
      <c r="G854" s="141">
        <v>320.3</v>
      </c>
      <c r="H854" s="164">
        <v>228.39999999999873</v>
      </c>
      <c r="K854" s="100">
        <f t="shared" si="28"/>
        <v>1194.4499999999987</v>
      </c>
      <c r="M854" t="s">
        <v>348</v>
      </c>
      <c r="P854" s="28"/>
      <c r="S854" s="121"/>
      <c r="T854" s="3"/>
      <c r="U854" s="3"/>
    </row>
    <row r="855" spans="1:21" ht="15">
      <c r="A855" s="44" t="s">
        <v>8</v>
      </c>
      <c r="B855" s="96" t="s">
        <v>25</v>
      </c>
      <c r="E855" s="52">
        <v>665.6</v>
      </c>
      <c r="F855" s="10">
        <v>39.299999999999997</v>
      </c>
      <c r="G855" s="10">
        <v>257.8</v>
      </c>
      <c r="H855" s="164">
        <v>221.65000000000055</v>
      </c>
      <c r="K855" s="100">
        <f t="shared" si="28"/>
        <v>1184.3500000000006</v>
      </c>
      <c r="M855" t="s">
        <v>310</v>
      </c>
      <c r="P855" s="28"/>
      <c r="S855" s="121"/>
      <c r="T855" s="11"/>
      <c r="U855" s="11"/>
    </row>
    <row r="856" spans="1:21" ht="15">
      <c r="A856" s="44" t="s">
        <v>10</v>
      </c>
      <c r="B856" s="96" t="s">
        <v>15</v>
      </c>
      <c r="E856" s="141">
        <v>628.70000000000005</v>
      </c>
      <c r="F856" s="141">
        <v>219.7</v>
      </c>
      <c r="G856" s="10">
        <v>193.9</v>
      </c>
      <c r="H856" s="164">
        <v>81.299999999999727</v>
      </c>
      <c r="K856" s="100">
        <f t="shared" si="28"/>
        <v>1123.5999999999999</v>
      </c>
      <c r="M856" t="s">
        <v>320</v>
      </c>
      <c r="P856" s="28"/>
      <c r="S856" s="121"/>
      <c r="T856" s="3"/>
      <c r="U856" s="3"/>
    </row>
    <row r="857" spans="1:21" ht="15">
      <c r="A857" s="44" t="s">
        <v>12</v>
      </c>
      <c r="B857" s="96" t="s">
        <v>13</v>
      </c>
      <c r="E857" s="141">
        <v>623.1</v>
      </c>
      <c r="F857" s="10">
        <v>114.9</v>
      </c>
      <c r="G857" s="10">
        <v>177.6</v>
      </c>
      <c r="H857" s="164">
        <v>173.09999999999673</v>
      </c>
      <c r="K857" s="100">
        <f t="shared" si="28"/>
        <v>1088.6999999999966</v>
      </c>
      <c r="M857" t="s">
        <v>307</v>
      </c>
      <c r="P857" s="28"/>
      <c r="S857" s="121"/>
      <c r="T857" s="155"/>
      <c r="U857" s="3"/>
    </row>
    <row r="858" spans="1:21" ht="15">
      <c r="A858" s="44" t="s">
        <v>14</v>
      </c>
      <c r="B858" s="96" t="s">
        <v>17</v>
      </c>
      <c r="E858" s="141">
        <v>595.04999999999995</v>
      </c>
      <c r="F858" s="10">
        <v>104</v>
      </c>
      <c r="G858" s="10">
        <v>202.8</v>
      </c>
      <c r="H858" s="164">
        <v>162.30000000000109</v>
      </c>
      <c r="K858" s="100">
        <f t="shared" si="28"/>
        <v>1064.150000000001</v>
      </c>
      <c r="M858" t="s">
        <v>302</v>
      </c>
      <c r="P858" s="28"/>
      <c r="S858" s="121"/>
      <c r="T858" s="11"/>
      <c r="U858" s="11"/>
    </row>
    <row r="859" spans="1:21" ht="15">
      <c r="A859" s="44" t="s">
        <v>16</v>
      </c>
      <c r="B859" s="96" t="s">
        <v>23</v>
      </c>
      <c r="E859" s="10">
        <v>249.7</v>
      </c>
      <c r="F859" s="141">
        <v>213.3</v>
      </c>
      <c r="G859" s="52">
        <v>425.4</v>
      </c>
      <c r="H859" s="164">
        <v>129.99999999999909</v>
      </c>
      <c r="K859" s="100">
        <f t="shared" si="28"/>
        <v>1018.3999999999991</v>
      </c>
      <c r="M859" t="s">
        <v>317</v>
      </c>
      <c r="P859" s="28"/>
      <c r="S859" s="121"/>
      <c r="T859" s="3"/>
      <c r="U859" s="3"/>
    </row>
    <row r="860" spans="1:21" ht="15">
      <c r="A860" s="44" t="s">
        <v>18</v>
      </c>
      <c r="B860" s="96" t="s">
        <v>1</v>
      </c>
      <c r="E860" s="10">
        <v>267.60000000000002</v>
      </c>
      <c r="F860" s="141">
        <v>197</v>
      </c>
      <c r="G860" s="141">
        <v>325.3</v>
      </c>
      <c r="H860" s="164">
        <v>177.599999999999</v>
      </c>
      <c r="K860" s="100">
        <f t="shared" si="28"/>
        <v>967.49999999999909</v>
      </c>
      <c r="M860" t="s">
        <v>315</v>
      </c>
      <c r="P860" s="28"/>
      <c r="S860" s="121"/>
      <c r="T860" s="3"/>
      <c r="U860" s="3"/>
    </row>
    <row r="861" spans="1:21" ht="15">
      <c r="A861" s="44" t="s">
        <v>20</v>
      </c>
      <c r="B861" s="96" t="s">
        <v>144</v>
      </c>
      <c r="E861" s="10" t="s">
        <v>288</v>
      </c>
      <c r="F861" s="52">
        <v>385.1</v>
      </c>
      <c r="G861" s="141">
        <v>334.8</v>
      </c>
      <c r="H861" s="164">
        <v>220.69999999999982</v>
      </c>
      <c r="K861" s="100">
        <f t="shared" si="28"/>
        <v>940.59999999999991</v>
      </c>
      <c r="M861" t="s">
        <v>346</v>
      </c>
      <c r="P861" s="28"/>
      <c r="S861" s="121"/>
      <c r="T861" s="3"/>
      <c r="U861" s="3"/>
    </row>
    <row r="862" spans="1:21" ht="15">
      <c r="A862" s="44" t="s">
        <v>22</v>
      </c>
      <c r="B862" s="96" t="s">
        <v>27</v>
      </c>
      <c r="E862" s="141">
        <v>568</v>
      </c>
      <c r="F862" s="10">
        <v>123.2</v>
      </c>
      <c r="G862" s="10">
        <v>171.5</v>
      </c>
      <c r="H862" s="164">
        <v>46.199999999999363</v>
      </c>
      <c r="K862" s="100">
        <f t="shared" si="28"/>
        <v>908.89999999999941</v>
      </c>
      <c r="M862" t="s">
        <v>303</v>
      </c>
      <c r="P862" s="28"/>
      <c r="S862" s="121"/>
      <c r="T862" s="11"/>
      <c r="U862" s="11"/>
    </row>
    <row r="863" spans="1:21" ht="15">
      <c r="A863" s="44" t="s">
        <v>24</v>
      </c>
      <c r="B863" s="96" t="s">
        <v>145</v>
      </c>
      <c r="E863" s="10" t="s">
        <v>288</v>
      </c>
      <c r="F863" s="55">
        <v>399.9</v>
      </c>
      <c r="G863" s="10">
        <v>243.9</v>
      </c>
      <c r="H863" s="164">
        <v>237.04999999999927</v>
      </c>
      <c r="K863" s="100">
        <f t="shared" si="28"/>
        <v>880.84999999999923</v>
      </c>
      <c r="M863" t="s">
        <v>291</v>
      </c>
      <c r="P863" s="433" t="s">
        <v>3033</v>
      </c>
      <c r="S863" s="121"/>
      <c r="T863" s="11"/>
      <c r="U863" s="11"/>
    </row>
    <row r="864" spans="1:21" ht="15">
      <c r="A864" s="44" t="s">
        <v>26</v>
      </c>
      <c r="B864" s="96" t="s">
        <v>9</v>
      </c>
      <c r="E864" s="10">
        <v>142.4</v>
      </c>
      <c r="F864" s="141">
        <v>183.7</v>
      </c>
      <c r="G864" s="141">
        <v>329.4</v>
      </c>
      <c r="H864" s="164">
        <v>217.99999999999955</v>
      </c>
      <c r="K864" s="100">
        <f t="shared" si="28"/>
        <v>873.49999999999955</v>
      </c>
      <c r="M864" t="s">
        <v>347</v>
      </c>
      <c r="P864" s="28"/>
      <c r="S864" s="121"/>
      <c r="T864" s="3"/>
      <c r="U864" s="3"/>
    </row>
    <row r="865" spans="1:21" ht="15">
      <c r="A865" s="44" t="s">
        <v>28</v>
      </c>
      <c r="B865" s="96" t="s">
        <v>158</v>
      </c>
      <c r="E865" s="10" t="s">
        <v>288</v>
      </c>
      <c r="F865" s="10" t="s">
        <v>288</v>
      </c>
      <c r="G865" s="55">
        <v>438.95</v>
      </c>
      <c r="H865" s="190">
        <v>409.59999999999854</v>
      </c>
      <c r="K865" s="100">
        <f t="shared" si="28"/>
        <v>848.54999999999859</v>
      </c>
      <c r="M865" t="s">
        <v>369</v>
      </c>
      <c r="P865" s="433" t="s">
        <v>3033</v>
      </c>
      <c r="S865" s="121"/>
      <c r="T865" s="3"/>
      <c r="U865" s="3"/>
    </row>
    <row r="866" spans="1:21" ht="15">
      <c r="A866" s="44" t="s">
        <v>30</v>
      </c>
      <c r="B866" s="96" t="s">
        <v>39</v>
      </c>
      <c r="E866" s="10">
        <v>501.25</v>
      </c>
      <c r="F866" s="10">
        <v>63.3</v>
      </c>
      <c r="G866" s="10">
        <v>92.9</v>
      </c>
      <c r="H866" s="164">
        <v>166.60000000000036</v>
      </c>
      <c r="K866" s="100">
        <f t="shared" si="28"/>
        <v>824.0500000000003</v>
      </c>
      <c r="P866" s="28"/>
      <c r="S866" s="121"/>
      <c r="T866" s="3"/>
      <c r="U866" s="3"/>
    </row>
    <row r="867" spans="1:21" ht="15">
      <c r="A867" s="44" t="s">
        <v>32</v>
      </c>
      <c r="B867" s="96" t="s">
        <v>19</v>
      </c>
      <c r="E867" s="10">
        <v>390.8</v>
      </c>
      <c r="F867" s="10">
        <v>124.7</v>
      </c>
      <c r="G867" s="10">
        <v>103.1</v>
      </c>
      <c r="H867" s="164">
        <v>139.50000000000091</v>
      </c>
      <c r="K867" s="100">
        <f t="shared" si="28"/>
        <v>758.10000000000093</v>
      </c>
      <c r="P867" s="28"/>
      <c r="S867" s="121"/>
      <c r="T867" s="11"/>
      <c r="U867" s="11"/>
    </row>
    <row r="868" spans="1:21" ht="15">
      <c r="A868" s="44" t="s">
        <v>34</v>
      </c>
      <c r="B868" s="96" t="s">
        <v>143</v>
      </c>
      <c r="E868" s="10" t="s">
        <v>288</v>
      </c>
      <c r="F868" s="10">
        <v>36</v>
      </c>
      <c r="G868" s="141">
        <v>368</v>
      </c>
      <c r="H868" s="164">
        <v>335.40000000000055</v>
      </c>
      <c r="K868" s="100">
        <f t="shared" si="28"/>
        <v>739.40000000000055</v>
      </c>
      <c r="M868" t="s">
        <v>294</v>
      </c>
      <c r="P868" s="28"/>
      <c r="S868" s="121"/>
      <c r="T868" s="3"/>
      <c r="U868" s="3"/>
    </row>
    <row r="869" spans="1:21" ht="15">
      <c r="A869" s="44" t="s">
        <v>36</v>
      </c>
      <c r="B869" s="96" t="s">
        <v>37</v>
      </c>
      <c r="E869" s="10">
        <v>309</v>
      </c>
      <c r="F869" s="141">
        <v>201.3</v>
      </c>
      <c r="G869" s="10">
        <v>85.2</v>
      </c>
      <c r="H869" s="164">
        <v>70.800000000000182</v>
      </c>
      <c r="K869" s="100">
        <f t="shared" si="28"/>
        <v>666.30000000000018</v>
      </c>
      <c r="M869" t="s">
        <v>307</v>
      </c>
      <c r="P869" s="28"/>
      <c r="S869" s="121"/>
      <c r="T869" s="3"/>
      <c r="U869" s="3"/>
    </row>
    <row r="870" spans="1:21" ht="15">
      <c r="A870" s="44" t="s">
        <v>38</v>
      </c>
      <c r="B870" s="96" t="s">
        <v>29</v>
      </c>
      <c r="E870" s="10">
        <v>384</v>
      </c>
      <c r="F870" s="10">
        <v>121</v>
      </c>
      <c r="G870" s="10">
        <v>151.19999999999999</v>
      </c>
      <c r="H870" s="164" t="s">
        <v>288</v>
      </c>
      <c r="K870" s="100">
        <f t="shared" si="28"/>
        <v>656.2</v>
      </c>
      <c r="P870" s="28"/>
      <c r="S870" s="121"/>
      <c r="T870" s="3"/>
      <c r="U870" s="3"/>
    </row>
    <row r="871" spans="1:21" ht="15">
      <c r="A871" s="44" t="s">
        <v>146</v>
      </c>
      <c r="B871" s="96" t="s">
        <v>4</v>
      </c>
      <c r="E871" s="10">
        <v>210</v>
      </c>
      <c r="F871" s="10">
        <v>38.6</v>
      </c>
      <c r="G871" s="10">
        <v>123.2</v>
      </c>
      <c r="H871" s="164">
        <v>271.60000000000082</v>
      </c>
      <c r="K871" s="100">
        <f t="shared" si="28"/>
        <v>643.40000000000077</v>
      </c>
      <c r="P871" s="28"/>
      <c r="S871" s="121"/>
      <c r="T871" s="11"/>
      <c r="U871" s="11"/>
    </row>
    <row r="872" spans="1:21" ht="15">
      <c r="A872" s="44" t="s">
        <v>147</v>
      </c>
      <c r="B872" s="96" t="s">
        <v>164</v>
      </c>
      <c r="E872" s="10" t="s">
        <v>288</v>
      </c>
      <c r="F872" s="10" t="s">
        <v>288</v>
      </c>
      <c r="G872" s="141">
        <v>318.3</v>
      </c>
      <c r="H872" s="164">
        <v>302.09999999999945</v>
      </c>
      <c r="K872" s="100">
        <f t="shared" si="28"/>
        <v>620.39999999999941</v>
      </c>
      <c r="M872" t="s">
        <v>303</v>
      </c>
      <c r="P872" s="28"/>
      <c r="S872" s="121"/>
      <c r="T872" s="11"/>
      <c r="U872" s="11"/>
    </row>
    <row r="873" spans="1:21" ht="15">
      <c r="A873" s="44" t="s">
        <v>148</v>
      </c>
      <c r="B873" s="96" t="s">
        <v>142</v>
      </c>
      <c r="E873" s="10" t="s">
        <v>288</v>
      </c>
      <c r="F873" s="53">
        <v>238.6</v>
      </c>
      <c r="G873" s="10">
        <v>126.7</v>
      </c>
      <c r="H873" s="164">
        <v>251</v>
      </c>
      <c r="K873" s="100">
        <f t="shared" si="28"/>
        <v>616.29999999999995</v>
      </c>
      <c r="M873" t="s">
        <v>292</v>
      </c>
      <c r="P873" s="28"/>
      <c r="S873" s="121"/>
      <c r="T873" s="3"/>
      <c r="U873" s="3"/>
    </row>
    <row r="874" spans="1:21" ht="15">
      <c r="A874" s="44" t="s">
        <v>152</v>
      </c>
      <c r="B874" s="96" t="s">
        <v>155</v>
      </c>
      <c r="E874" s="10" t="s">
        <v>288</v>
      </c>
      <c r="F874" s="10" t="s">
        <v>288</v>
      </c>
      <c r="G874" s="141">
        <v>389.9</v>
      </c>
      <c r="H874" s="164">
        <v>203.59999999999854</v>
      </c>
      <c r="K874" s="100">
        <f t="shared" si="28"/>
        <v>593.49999999999852</v>
      </c>
      <c r="M874" t="s">
        <v>293</v>
      </c>
      <c r="P874" s="28"/>
      <c r="S874" s="121"/>
      <c r="T874" s="3"/>
      <c r="U874" s="3"/>
    </row>
    <row r="875" spans="1:21" ht="15">
      <c r="A875" s="44" t="s">
        <v>159</v>
      </c>
      <c r="B875" s="96" t="s">
        <v>35</v>
      </c>
      <c r="E875" s="10">
        <v>29.7</v>
      </c>
      <c r="F875" s="10">
        <v>162</v>
      </c>
      <c r="G875" s="10">
        <v>234</v>
      </c>
      <c r="H875" s="164">
        <v>166.29999999999927</v>
      </c>
      <c r="K875" s="100">
        <f t="shared" si="28"/>
        <v>591.99999999999932</v>
      </c>
      <c r="P875" s="28"/>
      <c r="S875" s="121"/>
      <c r="T875" s="3"/>
      <c r="U875" s="3"/>
    </row>
    <row r="876" spans="1:21" ht="15">
      <c r="A876" s="44" t="s">
        <v>161</v>
      </c>
      <c r="B876" s="96" t="s">
        <v>182</v>
      </c>
      <c r="E876" s="10">
        <v>529.9</v>
      </c>
      <c r="F876" s="10" t="s">
        <v>288</v>
      </c>
      <c r="G876" s="10" t="s">
        <v>288</v>
      </c>
      <c r="H876" s="164" t="s">
        <v>288</v>
      </c>
      <c r="K876" s="100">
        <f t="shared" si="28"/>
        <v>529.9</v>
      </c>
      <c r="P876" s="28"/>
      <c r="S876" s="121"/>
      <c r="T876" s="11"/>
      <c r="U876" s="11"/>
    </row>
    <row r="877" spans="1:21" ht="15">
      <c r="A877" s="44" t="s">
        <v>162</v>
      </c>
      <c r="B877" s="96" t="s">
        <v>1035</v>
      </c>
      <c r="E877" s="10" t="s">
        <v>288</v>
      </c>
      <c r="F877" s="10" t="s">
        <v>288</v>
      </c>
      <c r="G877" s="10" t="s">
        <v>288</v>
      </c>
      <c r="H877" s="113">
        <v>500.55000000000018</v>
      </c>
      <c r="K877" s="100">
        <f t="shared" si="28"/>
        <v>500.55000000000018</v>
      </c>
      <c r="M877" t="s">
        <v>291</v>
      </c>
      <c r="P877" s="433" t="s">
        <v>3033</v>
      </c>
      <c r="S877" s="121"/>
      <c r="T877" s="3"/>
      <c r="U877" s="3"/>
    </row>
    <row r="878" spans="1:21" ht="15">
      <c r="A878" s="44" t="s">
        <v>163</v>
      </c>
      <c r="B878" s="96" t="s">
        <v>1053</v>
      </c>
      <c r="E878" s="10" t="s">
        <v>288</v>
      </c>
      <c r="F878" s="10" t="s">
        <v>288</v>
      </c>
      <c r="G878" s="10" t="s">
        <v>288</v>
      </c>
      <c r="H878" s="192">
        <v>490.69999999999891</v>
      </c>
      <c r="K878" s="100">
        <f t="shared" si="28"/>
        <v>490.69999999999891</v>
      </c>
      <c r="M878" t="s">
        <v>310</v>
      </c>
      <c r="P878" s="28"/>
      <c r="S878" s="121"/>
      <c r="T878" s="3"/>
      <c r="U878" s="11"/>
    </row>
    <row r="879" spans="1:21" ht="15">
      <c r="A879" s="44" t="s">
        <v>165</v>
      </c>
      <c r="B879" s="96" t="s">
        <v>1028</v>
      </c>
      <c r="E879" s="10" t="s">
        <v>288</v>
      </c>
      <c r="F879" s="10" t="s">
        <v>288</v>
      </c>
      <c r="G879" s="10" t="s">
        <v>288</v>
      </c>
      <c r="H879" s="191">
        <v>458.39999999999782</v>
      </c>
      <c r="K879" s="100">
        <f t="shared" si="28"/>
        <v>458.39999999999782</v>
      </c>
      <c r="M879" t="s">
        <v>292</v>
      </c>
      <c r="P879" s="28"/>
      <c r="S879" s="121"/>
      <c r="T879" s="3"/>
      <c r="U879" s="3"/>
    </row>
    <row r="880" spans="1:21" ht="15">
      <c r="A880" s="44" t="s">
        <v>284</v>
      </c>
      <c r="B880" s="96" t="s">
        <v>1039</v>
      </c>
      <c r="E880" s="10" t="s">
        <v>288</v>
      </c>
      <c r="F880" s="10" t="s">
        <v>288</v>
      </c>
      <c r="G880" s="10" t="s">
        <v>288</v>
      </c>
      <c r="H880" s="190">
        <v>430.39999999999964</v>
      </c>
      <c r="K880" s="100">
        <f t="shared" si="28"/>
        <v>430.39999999999964</v>
      </c>
      <c r="M880" t="s">
        <v>293</v>
      </c>
      <c r="P880" s="28"/>
      <c r="S880" s="121"/>
      <c r="T880" s="3"/>
      <c r="U880" s="3"/>
    </row>
    <row r="881" spans="1:21" ht="15">
      <c r="A881" s="44" t="s">
        <v>285</v>
      </c>
      <c r="B881" s="96" t="s">
        <v>160</v>
      </c>
      <c r="E881" s="10" t="s">
        <v>288</v>
      </c>
      <c r="F881" s="10" t="s">
        <v>288</v>
      </c>
      <c r="G881" s="10">
        <v>138</v>
      </c>
      <c r="H881" s="164">
        <v>290.20000000000073</v>
      </c>
      <c r="K881" s="100">
        <f t="shared" si="28"/>
        <v>428.20000000000073</v>
      </c>
      <c r="P881" s="28"/>
      <c r="S881" s="121"/>
      <c r="T881" s="3"/>
      <c r="U881" s="3"/>
    </row>
    <row r="882" spans="1:21" ht="15">
      <c r="A882" s="138" t="s">
        <v>286</v>
      </c>
      <c r="B882" s="96" t="s">
        <v>1013</v>
      </c>
      <c r="E882" s="10" t="s">
        <v>288</v>
      </c>
      <c r="F882" s="10" t="s">
        <v>288</v>
      </c>
      <c r="G882" s="10" t="s">
        <v>288</v>
      </c>
      <c r="H882" s="190">
        <v>416.80000000000018</v>
      </c>
      <c r="K882" s="100">
        <f t="shared" ref="K882:K907" si="29">SUM(E882:I882)</f>
        <v>416.80000000000018</v>
      </c>
      <c r="M882" t="s">
        <v>294</v>
      </c>
      <c r="P882" s="28"/>
      <c r="S882" s="121"/>
      <c r="T882" s="11"/>
      <c r="U882" s="11"/>
    </row>
    <row r="883" spans="1:21" ht="15">
      <c r="A883" s="138" t="s">
        <v>287</v>
      </c>
      <c r="B883" s="138" t="s">
        <v>989</v>
      </c>
      <c r="E883" s="10" t="s">
        <v>288</v>
      </c>
      <c r="F883" s="10" t="s">
        <v>288</v>
      </c>
      <c r="G883" s="10" t="s">
        <v>288</v>
      </c>
      <c r="H883" s="190">
        <v>406.19999999999982</v>
      </c>
      <c r="K883" s="100">
        <f t="shared" si="29"/>
        <v>406.19999999999982</v>
      </c>
      <c r="M883" t="s">
        <v>302</v>
      </c>
      <c r="P883" s="28"/>
      <c r="S883" s="121"/>
      <c r="T883" s="3"/>
      <c r="U883" s="3"/>
    </row>
    <row r="884" spans="1:21" ht="15">
      <c r="A884" s="138" t="s">
        <v>990</v>
      </c>
      <c r="B884" s="96" t="s">
        <v>156</v>
      </c>
      <c r="E884" s="10" t="s">
        <v>288</v>
      </c>
      <c r="F884" s="10" t="s">
        <v>288</v>
      </c>
      <c r="G884" s="10">
        <v>197.2</v>
      </c>
      <c r="H884" s="164">
        <v>205.49999999999909</v>
      </c>
      <c r="K884" s="100">
        <f t="shared" si="29"/>
        <v>402.69999999999908</v>
      </c>
      <c r="P884" s="28"/>
      <c r="S884" s="121"/>
      <c r="T884" s="11"/>
      <c r="U884" s="11"/>
    </row>
    <row r="885" spans="1:21" ht="15">
      <c r="A885" s="138" t="s">
        <v>991</v>
      </c>
      <c r="B885" s="96" t="s">
        <v>181</v>
      </c>
      <c r="E885" s="10">
        <v>211.2</v>
      </c>
      <c r="F885" s="141">
        <v>185.2</v>
      </c>
      <c r="G885" s="10" t="s">
        <v>288</v>
      </c>
      <c r="H885" s="164" t="s">
        <v>288</v>
      </c>
      <c r="K885" s="100">
        <f t="shared" si="29"/>
        <v>396.4</v>
      </c>
      <c r="M885" t="s">
        <v>298</v>
      </c>
      <c r="P885" s="28"/>
      <c r="S885" s="121"/>
      <c r="T885" s="3"/>
      <c r="U885" s="3"/>
    </row>
    <row r="886" spans="1:21" ht="15">
      <c r="A886" s="138" t="s">
        <v>992</v>
      </c>
      <c r="B886" s="96" t="s">
        <v>157</v>
      </c>
      <c r="E886" s="10" t="s">
        <v>288</v>
      </c>
      <c r="F886" s="10" t="s">
        <v>288</v>
      </c>
      <c r="G886" s="10">
        <v>310.7</v>
      </c>
      <c r="H886" s="164">
        <v>73.399999999998727</v>
      </c>
      <c r="K886" s="100">
        <f t="shared" si="29"/>
        <v>384.09999999999872</v>
      </c>
      <c r="P886" s="28"/>
      <c r="S886" s="121"/>
      <c r="T886" s="3"/>
      <c r="U886" s="3"/>
    </row>
    <row r="887" spans="1:21" ht="15">
      <c r="A887" s="138" t="s">
        <v>994</v>
      </c>
      <c r="B887" s="96" t="s">
        <v>1019</v>
      </c>
      <c r="E887" s="10" t="s">
        <v>288</v>
      </c>
      <c r="F887" s="10" t="s">
        <v>288</v>
      </c>
      <c r="G887" s="10" t="s">
        <v>288</v>
      </c>
      <c r="H887" s="190">
        <v>374.90000000000146</v>
      </c>
      <c r="K887" s="100">
        <f t="shared" si="29"/>
        <v>374.90000000000146</v>
      </c>
      <c r="M887" t="s">
        <v>297</v>
      </c>
      <c r="P887" s="28"/>
      <c r="S887" s="121"/>
      <c r="T887" s="11"/>
      <c r="U887" s="11"/>
    </row>
    <row r="888" spans="1:21" ht="15">
      <c r="A888" s="138" t="s">
        <v>1000</v>
      </c>
      <c r="B888" s="96" t="s">
        <v>1047</v>
      </c>
      <c r="E888" s="10" t="s">
        <v>288</v>
      </c>
      <c r="F888" s="10" t="s">
        <v>288</v>
      </c>
      <c r="G888" s="10" t="s">
        <v>288</v>
      </c>
      <c r="H888" s="190">
        <v>372.75</v>
      </c>
      <c r="K888" s="100">
        <f t="shared" si="29"/>
        <v>372.75</v>
      </c>
      <c r="M888" t="s">
        <v>298</v>
      </c>
      <c r="P888" s="28"/>
      <c r="S888" s="121"/>
      <c r="T888" s="155"/>
      <c r="U888" s="11"/>
    </row>
    <row r="889" spans="1:21" ht="15">
      <c r="A889" s="138" t="s">
        <v>1002</v>
      </c>
      <c r="B889" s="96" t="s">
        <v>1026</v>
      </c>
      <c r="E889" s="10" t="s">
        <v>288</v>
      </c>
      <c r="F889" s="10" t="s">
        <v>288</v>
      </c>
      <c r="G889" s="10" t="s">
        <v>288</v>
      </c>
      <c r="H889" s="164">
        <v>354.90000000000055</v>
      </c>
      <c r="K889" s="100">
        <f t="shared" si="29"/>
        <v>354.90000000000055</v>
      </c>
      <c r="P889" s="28"/>
      <c r="S889" s="121"/>
      <c r="T889" s="3"/>
      <c r="U889" s="3"/>
    </row>
    <row r="890" spans="1:21" ht="15">
      <c r="A890" s="138" t="s">
        <v>1005</v>
      </c>
      <c r="B890" s="96" t="s">
        <v>993</v>
      </c>
      <c r="E890" s="10" t="s">
        <v>288</v>
      </c>
      <c r="F890" s="10" t="s">
        <v>288</v>
      </c>
      <c r="G890" s="10" t="s">
        <v>288</v>
      </c>
      <c r="H890" s="164">
        <v>335.45000000000073</v>
      </c>
      <c r="K890" s="100">
        <f t="shared" si="29"/>
        <v>335.45000000000073</v>
      </c>
      <c r="P890" s="28"/>
      <c r="S890" s="121"/>
      <c r="T890" s="11"/>
      <c r="U890" s="11"/>
    </row>
    <row r="891" spans="1:21" ht="15">
      <c r="A891" s="138" t="s">
        <v>1006</v>
      </c>
      <c r="B891" s="96" t="s">
        <v>1045</v>
      </c>
      <c r="E891" s="10" t="s">
        <v>288</v>
      </c>
      <c r="F891" s="10" t="s">
        <v>288</v>
      </c>
      <c r="G891" s="10" t="s">
        <v>288</v>
      </c>
      <c r="H891" s="164">
        <v>316.5</v>
      </c>
      <c r="K891" s="100">
        <f t="shared" si="29"/>
        <v>316.5</v>
      </c>
      <c r="P891" s="28"/>
      <c r="S891" s="121"/>
      <c r="T891" s="11"/>
      <c r="U891" s="11"/>
    </row>
    <row r="892" spans="1:21" ht="15">
      <c r="A892" s="138" t="s">
        <v>1009</v>
      </c>
      <c r="B892" s="96" t="s">
        <v>1031</v>
      </c>
      <c r="E892" s="10" t="s">
        <v>288</v>
      </c>
      <c r="F892" s="10" t="s">
        <v>288</v>
      </c>
      <c r="G892" s="10" t="s">
        <v>288</v>
      </c>
      <c r="H892" s="164">
        <v>303.44999999999982</v>
      </c>
      <c r="K892" s="100">
        <f t="shared" si="29"/>
        <v>303.44999999999982</v>
      </c>
      <c r="P892" s="28"/>
      <c r="S892" s="121"/>
      <c r="T892" s="155"/>
      <c r="U892" s="11"/>
    </row>
    <row r="893" spans="1:21" ht="15">
      <c r="A893" s="138" t="s">
        <v>1011</v>
      </c>
      <c r="B893" s="96" t="s">
        <v>999</v>
      </c>
      <c r="E893" s="10" t="s">
        <v>288</v>
      </c>
      <c r="F893" s="10" t="s">
        <v>288</v>
      </c>
      <c r="G893" s="10" t="s">
        <v>288</v>
      </c>
      <c r="H893" s="164">
        <v>303.449999999998</v>
      </c>
      <c r="K893" s="100">
        <f t="shared" si="29"/>
        <v>303.449999999998</v>
      </c>
      <c r="P893" s="28"/>
      <c r="S893" s="121"/>
      <c r="T893" s="3"/>
      <c r="U893" s="3"/>
    </row>
    <row r="894" spans="1:21" ht="15">
      <c r="A894" s="138" t="s">
        <v>1017</v>
      </c>
      <c r="B894" s="138" t="s">
        <v>983</v>
      </c>
      <c r="E894" s="10" t="s">
        <v>288</v>
      </c>
      <c r="F894" s="10" t="s">
        <v>288</v>
      </c>
      <c r="G894" s="10" t="s">
        <v>288</v>
      </c>
      <c r="H894" s="164">
        <v>302.10000000000036</v>
      </c>
      <c r="K894" s="100">
        <f t="shared" si="29"/>
        <v>302.10000000000036</v>
      </c>
      <c r="P894" s="28"/>
      <c r="S894" s="121"/>
      <c r="T894" s="11"/>
      <c r="U894" s="11"/>
    </row>
    <row r="895" spans="1:21" ht="15">
      <c r="A895" s="138" t="s">
        <v>1022</v>
      </c>
      <c r="B895" s="96" t="s">
        <v>1008</v>
      </c>
      <c r="E895" s="10" t="s">
        <v>288</v>
      </c>
      <c r="F895" s="10" t="s">
        <v>288</v>
      </c>
      <c r="G895" s="10" t="s">
        <v>288</v>
      </c>
      <c r="H895" s="164">
        <v>233.20000000000027</v>
      </c>
      <c r="K895" s="100">
        <f t="shared" si="29"/>
        <v>233.20000000000027</v>
      </c>
      <c r="P895" s="28"/>
      <c r="S895" s="121"/>
      <c r="T895" s="11"/>
      <c r="U895" s="11"/>
    </row>
    <row r="896" spans="1:21" ht="15">
      <c r="A896" s="138" t="s">
        <v>1023</v>
      </c>
      <c r="B896" s="96" t="s">
        <v>1010</v>
      </c>
      <c r="E896" s="10" t="s">
        <v>288</v>
      </c>
      <c r="F896" s="10" t="s">
        <v>288</v>
      </c>
      <c r="G896" s="10" t="s">
        <v>288</v>
      </c>
      <c r="H896" s="164">
        <v>230.40000000000009</v>
      </c>
      <c r="K896" s="100">
        <f t="shared" si="29"/>
        <v>230.40000000000009</v>
      </c>
      <c r="P896" s="28"/>
      <c r="S896" s="121"/>
      <c r="T896" s="3"/>
      <c r="U896" s="3"/>
    </row>
    <row r="897" spans="1:21" ht="15">
      <c r="A897" s="138" t="s">
        <v>1024</v>
      </c>
      <c r="B897" s="96" t="s">
        <v>166</v>
      </c>
      <c r="E897" s="10" t="s">
        <v>288</v>
      </c>
      <c r="F897" s="10" t="s">
        <v>288</v>
      </c>
      <c r="G897" s="10">
        <v>186.2</v>
      </c>
      <c r="H897" s="164" t="s">
        <v>288</v>
      </c>
      <c r="K897" s="100">
        <f t="shared" si="29"/>
        <v>186.2</v>
      </c>
      <c r="P897" s="28"/>
      <c r="S897" s="121"/>
      <c r="T897" s="3"/>
      <c r="U897" s="3"/>
    </row>
    <row r="898" spans="1:21" ht="15">
      <c r="A898" s="138" t="s">
        <v>1030</v>
      </c>
      <c r="B898" s="96" t="s">
        <v>1036</v>
      </c>
      <c r="E898" s="10" t="s">
        <v>288</v>
      </c>
      <c r="F898" s="10" t="s">
        <v>288</v>
      </c>
      <c r="G898" s="10" t="s">
        <v>288</v>
      </c>
      <c r="H898" s="164">
        <v>183.199999999998</v>
      </c>
      <c r="K898" s="100">
        <f t="shared" si="29"/>
        <v>183.199999999998</v>
      </c>
      <c r="P898" s="28"/>
      <c r="S898" s="121"/>
      <c r="T898" s="11"/>
      <c r="U898" s="11"/>
    </row>
    <row r="899" spans="1:21" ht="15">
      <c r="A899" s="138" t="s">
        <v>1038</v>
      </c>
      <c r="B899" s="138" t="s">
        <v>988</v>
      </c>
      <c r="E899" s="10" t="s">
        <v>288</v>
      </c>
      <c r="F899" s="10" t="s">
        <v>288</v>
      </c>
      <c r="G899" s="10" t="s">
        <v>288</v>
      </c>
      <c r="H899" s="164">
        <v>172.09999999999945</v>
      </c>
      <c r="K899" s="100">
        <f t="shared" si="29"/>
        <v>172.09999999999945</v>
      </c>
      <c r="P899" s="28"/>
      <c r="S899" s="121"/>
      <c r="T899" s="3"/>
      <c r="U899" s="3"/>
    </row>
    <row r="900" spans="1:21" ht="15">
      <c r="A900" s="138" t="s">
        <v>1042</v>
      </c>
      <c r="B900" s="96" t="s">
        <v>1040</v>
      </c>
      <c r="E900" s="10" t="s">
        <v>288</v>
      </c>
      <c r="F900" s="10" t="s">
        <v>288</v>
      </c>
      <c r="G900" s="10" t="s">
        <v>288</v>
      </c>
      <c r="H900" s="164">
        <v>169.59999999999945</v>
      </c>
      <c r="K900" s="100">
        <f t="shared" si="29"/>
        <v>169.59999999999945</v>
      </c>
      <c r="P900" s="28"/>
      <c r="S900" s="121"/>
      <c r="T900" s="3"/>
      <c r="U900" s="3"/>
    </row>
    <row r="901" spans="1:21" ht="15">
      <c r="A901" s="138" t="s">
        <v>1043</v>
      </c>
      <c r="B901" s="96" t="s">
        <v>1041</v>
      </c>
      <c r="E901" s="10" t="s">
        <v>288</v>
      </c>
      <c r="F901" s="10" t="s">
        <v>288</v>
      </c>
      <c r="G901" s="10" t="s">
        <v>288</v>
      </c>
      <c r="H901" s="164">
        <v>142.19999999999936</v>
      </c>
      <c r="K901" s="100">
        <f t="shared" si="29"/>
        <v>142.19999999999936</v>
      </c>
      <c r="P901" s="28"/>
      <c r="S901" s="121"/>
      <c r="T901" s="11"/>
      <c r="U901" s="11"/>
    </row>
    <row r="902" spans="1:21" ht="15">
      <c r="A902" s="138" t="s">
        <v>1044</v>
      </c>
      <c r="B902" s="96" t="s">
        <v>1003</v>
      </c>
      <c r="E902" s="10" t="s">
        <v>288</v>
      </c>
      <c r="F902" s="10" t="s">
        <v>288</v>
      </c>
      <c r="G902" s="10" t="s">
        <v>288</v>
      </c>
      <c r="H902" s="164">
        <v>136.04999999999927</v>
      </c>
      <c r="K902" s="100">
        <f t="shared" si="29"/>
        <v>136.04999999999927</v>
      </c>
      <c r="P902" s="28"/>
      <c r="S902" s="121"/>
      <c r="T902" s="11"/>
      <c r="U902" s="11"/>
    </row>
    <row r="903" spans="1:21" ht="15">
      <c r="A903" s="138" t="s">
        <v>1050</v>
      </c>
      <c r="B903" s="96" t="s">
        <v>1057</v>
      </c>
      <c r="E903" s="10" t="s">
        <v>288</v>
      </c>
      <c r="F903" s="10" t="s">
        <v>288</v>
      </c>
      <c r="G903" s="10" t="s">
        <v>288</v>
      </c>
      <c r="H903" s="164">
        <v>109.74999999999909</v>
      </c>
      <c r="K903" s="100">
        <f t="shared" si="29"/>
        <v>109.74999999999909</v>
      </c>
      <c r="P903" s="28"/>
      <c r="S903" s="121"/>
      <c r="T903" s="3"/>
      <c r="U903" s="3"/>
    </row>
    <row r="904" spans="1:21" ht="15">
      <c r="A904" s="138" t="s">
        <v>1051</v>
      </c>
      <c r="B904" s="96" t="s">
        <v>1001</v>
      </c>
      <c r="E904" s="10" t="s">
        <v>288</v>
      </c>
      <c r="F904" s="10" t="s">
        <v>288</v>
      </c>
      <c r="G904" s="10" t="s">
        <v>288</v>
      </c>
      <c r="H904" s="164">
        <v>102.94999999999982</v>
      </c>
      <c r="K904" s="100">
        <f t="shared" si="29"/>
        <v>102.94999999999982</v>
      </c>
      <c r="P904" s="28"/>
    </row>
    <row r="905" spans="1:21" ht="15">
      <c r="A905" s="138" t="s">
        <v>1052</v>
      </c>
      <c r="B905" s="96" t="s">
        <v>1021</v>
      </c>
      <c r="E905" s="10" t="s">
        <v>288</v>
      </c>
      <c r="F905" s="10" t="s">
        <v>288</v>
      </c>
      <c r="G905" s="10" t="s">
        <v>288</v>
      </c>
      <c r="H905" s="164">
        <v>98.600000000001273</v>
      </c>
      <c r="K905" s="100">
        <f t="shared" si="29"/>
        <v>98.600000000001273</v>
      </c>
      <c r="P905" s="28"/>
    </row>
    <row r="906" spans="1:21" ht="15">
      <c r="A906" s="138" t="s">
        <v>1054</v>
      </c>
      <c r="B906" s="96" t="s">
        <v>1004</v>
      </c>
      <c r="E906" s="10" t="s">
        <v>288</v>
      </c>
      <c r="F906" s="10" t="s">
        <v>288</v>
      </c>
      <c r="G906" s="10" t="s">
        <v>288</v>
      </c>
      <c r="H906" s="164">
        <v>78.600000000000364</v>
      </c>
      <c r="K906" s="100">
        <f t="shared" si="29"/>
        <v>78.600000000000364</v>
      </c>
      <c r="P906" s="28"/>
    </row>
    <row r="907" spans="1:21" ht="15">
      <c r="A907" s="138" t="s">
        <v>1055</v>
      </c>
      <c r="B907" s="96" t="s">
        <v>1020</v>
      </c>
      <c r="E907" s="10" t="s">
        <v>288</v>
      </c>
      <c r="F907" s="10" t="s">
        <v>288</v>
      </c>
      <c r="G907" s="10" t="s">
        <v>288</v>
      </c>
      <c r="H907" s="164">
        <v>28.500000000000909</v>
      </c>
      <c r="K907" s="100">
        <f t="shared" si="29"/>
        <v>28.500000000000909</v>
      </c>
      <c r="P907" s="28"/>
    </row>
    <row r="908" spans="1:21" ht="15">
      <c r="A908" s="138" t="s">
        <v>1056</v>
      </c>
      <c r="B908" s="406" t="s">
        <v>2565</v>
      </c>
      <c r="C908" s="3"/>
      <c r="D908" s="3"/>
      <c r="E908" s="164" t="s">
        <v>288</v>
      </c>
      <c r="F908" s="164" t="s">
        <v>288</v>
      </c>
      <c r="G908" s="164" t="s">
        <v>288</v>
      </c>
      <c r="H908" s="164" t="s">
        <v>288</v>
      </c>
      <c r="K908" s="100">
        <f t="shared" ref="K908:K927" si="30">SUM(E908:I908)</f>
        <v>0</v>
      </c>
      <c r="P908" s="28"/>
    </row>
    <row r="909" spans="1:21" ht="15">
      <c r="A909" s="138" t="s">
        <v>1059</v>
      </c>
      <c r="B909" s="406" t="s">
        <v>2560</v>
      </c>
      <c r="C909" s="3"/>
      <c r="D909" s="3"/>
      <c r="E909" s="164" t="s">
        <v>288</v>
      </c>
      <c r="F909" s="164" t="s">
        <v>288</v>
      </c>
      <c r="G909" s="164" t="s">
        <v>288</v>
      </c>
      <c r="H909" s="164" t="s">
        <v>288</v>
      </c>
      <c r="K909" s="100">
        <f t="shared" si="30"/>
        <v>0</v>
      </c>
      <c r="P909" s="28"/>
    </row>
    <row r="910" spans="1:21" ht="15">
      <c r="A910" s="138" t="s">
        <v>1296</v>
      </c>
      <c r="B910" s="406" t="s">
        <v>2551</v>
      </c>
      <c r="C910" s="3"/>
      <c r="D910" s="3"/>
      <c r="E910" s="164" t="s">
        <v>288</v>
      </c>
      <c r="F910" s="164" t="s">
        <v>288</v>
      </c>
      <c r="G910" s="164" t="s">
        <v>288</v>
      </c>
      <c r="H910" s="164" t="s">
        <v>288</v>
      </c>
      <c r="K910" s="100">
        <f t="shared" si="30"/>
        <v>0</v>
      </c>
      <c r="P910" s="28"/>
    </row>
    <row r="911" spans="1:21" ht="15">
      <c r="A911" s="138" t="s">
        <v>1297</v>
      </c>
      <c r="B911" s="406" t="s">
        <v>2561</v>
      </c>
      <c r="C911" s="3"/>
      <c r="D911" s="3"/>
      <c r="E911" s="164" t="s">
        <v>288</v>
      </c>
      <c r="F911" s="164" t="s">
        <v>288</v>
      </c>
      <c r="G911" s="164" t="s">
        <v>288</v>
      </c>
      <c r="H911" s="164" t="s">
        <v>288</v>
      </c>
      <c r="K911" s="100">
        <f t="shared" si="30"/>
        <v>0</v>
      </c>
      <c r="P911" s="28"/>
    </row>
    <row r="912" spans="1:21" ht="15">
      <c r="A912" s="138" t="s">
        <v>1298</v>
      </c>
      <c r="B912" s="406" t="s">
        <v>2563</v>
      </c>
      <c r="C912" s="3"/>
      <c r="D912" s="3"/>
      <c r="E912" s="164" t="s">
        <v>288</v>
      </c>
      <c r="F912" s="164" t="s">
        <v>288</v>
      </c>
      <c r="G912" s="164" t="s">
        <v>288</v>
      </c>
      <c r="H912" s="164" t="s">
        <v>288</v>
      </c>
      <c r="K912" s="100">
        <f t="shared" si="30"/>
        <v>0</v>
      </c>
      <c r="P912" s="28"/>
    </row>
    <row r="913" spans="1:16" ht="15">
      <c r="A913" s="138" t="s">
        <v>1299</v>
      </c>
      <c r="B913" s="223" t="s">
        <v>2544</v>
      </c>
      <c r="C913" s="3"/>
      <c r="D913" s="3"/>
      <c r="E913" s="164" t="s">
        <v>288</v>
      </c>
      <c r="F913" s="164" t="s">
        <v>288</v>
      </c>
      <c r="G913" s="164" t="s">
        <v>288</v>
      </c>
      <c r="H913" s="164" t="s">
        <v>288</v>
      </c>
      <c r="K913" s="100">
        <f t="shared" si="30"/>
        <v>0</v>
      </c>
      <c r="P913" s="28"/>
    </row>
    <row r="914" spans="1:16" ht="15">
      <c r="A914" s="138" t="s">
        <v>1300</v>
      </c>
      <c r="B914" s="406" t="s">
        <v>2546</v>
      </c>
      <c r="C914" s="3"/>
      <c r="D914" s="3"/>
      <c r="E914" s="164" t="s">
        <v>288</v>
      </c>
      <c r="F914" s="164" t="s">
        <v>288</v>
      </c>
      <c r="G914" s="164" t="s">
        <v>288</v>
      </c>
      <c r="H914" s="164" t="s">
        <v>288</v>
      </c>
      <c r="K914" s="100">
        <f t="shared" si="30"/>
        <v>0</v>
      </c>
      <c r="P914" s="28"/>
    </row>
    <row r="915" spans="1:16" ht="15">
      <c r="A915" s="138" t="s">
        <v>1301</v>
      </c>
      <c r="B915" s="406" t="s">
        <v>2549</v>
      </c>
      <c r="C915" s="3"/>
      <c r="D915" s="3"/>
      <c r="E915" s="164" t="s">
        <v>288</v>
      </c>
      <c r="F915" s="164" t="s">
        <v>288</v>
      </c>
      <c r="G915" s="164" t="s">
        <v>288</v>
      </c>
      <c r="H915" s="164" t="s">
        <v>288</v>
      </c>
      <c r="K915" s="100">
        <f t="shared" si="30"/>
        <v>0</v>
      </c>
      <c r="P915" s="28"/>
    </row>
    <row r="916" spans="1:16" ht="15">
      <c r="A916" s="138" t="s">
        <v>1302</v>
      </c>
      <c r="B916" s="406" t="s">
        <v>2548</v>
      </c>
      <c r="C916" s="3"/>
      <c r="D916" s="3"/>
      <c r="E916" s="164" t="s">
        <v>288</v>
      </c>
      <c r="F916" s="164" t="s">
        <v>288</v>
      </c>
      <c r="G916" s="164" t="s">
        <v>288</v>
      </c>
      <c r="H916" s="164" t="s">
        <v>288</v>
      </c>
      <c r="K916" s="100">
        <f t="shared" si="30"/>
        <v>0</v>
      </c>
      <c r="P916" s="28"/>
    </row>
    <row r="917" spans="1:16" ht="15">
      <c r="A917" s="138" t="s">
        <v>1303</v>
      </c>
      <c r="B917" s="406" t="s">
        <v>2562</v>
      </c>
      <c r="C917" s="3"/>
      <c r="D917" s="3"/>
      <c r="E917" s="164" t="s">
        <v>288</v>
      </c>
      <c r="F917" s="164" t="s">
        <v>288</v>
      </c>
      <c r="G917" s="164" t="s">
        <v>288</v>
      </c>
      <c r="H917" s="164" t="s">
        <v>288</v>
      </c>
      <c r="K917" s="100">
        <f t="shared" si="30"/>
        <v>0</v>
      </c>
      <c r="P917" s="28"/>
    </row>
    <row r="918" spans="1:16" ht="15">
      <c r="A918" s="138" t="s">
        <v>1304</v>
      </c>
      <c r="B918" s="406" t="s">
        <v>2569</v>
      </c>
      <c r="C918" s="3"/>
      <c r="D918" s="3"/>
      <c r="E918" s="164" t="s">
        <v>288</v>
      </c>
      <c r="F918" s="164" t="s">
        <v>288</v>
      </c>
      <c r="G918" s="164" t="s">
        <v>288</v>
      </c>
      <c r="H918" s="164" t="s">
        <v>288</v>
      </c>
      <c r="K918" s="100">
        <f t="shared" si="30"/>
        <v>0</v>
      </c>
      <c r="P918" s="28"/>
    </row>
    <row r="919" spans="1:16" ht="15">
      <c r="A919" s="138" t="s">
        <v>1305</v>
      </c>
      <c r="B919" s="406" t="s">
        <v>2559</v>
      </c>
      <c r="C919" s="3"/>
      <c r="D919" s="3"/>
      <c r="E919" s="164" t="s">
        <v>288</v>
      </c>
      <c r="F919" s="164" t="s">
        <v>288</v>
      </c>
      <c r="G919" s="164" t="s">
        <v>288</v>
      </c>
      <c r="H919" s="164" t="s">
        <v>288</v>
      </c>
      <c r="K919" s="100">
        <f t="shared" si="30"/>
        <v>0</v>
      </c>
      <c r="P919" s="28"/>
    </row>
    <row r="920" spans="1:16" ht="15">
      <c r="A920" s="138" t="s">
        <v>1306</v>
      </c>
      <c r="B920" s="406" t="s">
        <v>2564</v>
      </c>
      <c r="C920" s="3"/>
      <c r="D920" s="3"/>
      <c r="E920" s="164" t="s">
        <v>288</v>
      </c>
      <c r="F920" s="164" t="s">
        <v>288</v>
      </c>
      <c r="G920" s="164" t="s">
        <v>288</v>
      </c>
      <c r="H920" s="164" t="s">
        <v>288</v>
      </c>
      <c r="K920" s="100">
        <f t="shared" si="30"/>
        <v>0</v>
      </c>
      <c r="P920" s="28"/>
    </row>
    <row r="921" spans="1:16" ht="15">
      <c r="A921" s="138" t="s">
        <v>1307</v>
      </c>
      <c r="B921" s="406" t="s">
        <v>2554</v>
      </c>
      <c r="C921" s="3"/>
      <c r="D921" s="3"/>
      <c r="E921" s="164" t="s">
        <v>288</v>
      </c>
      <c r="F921" s="164" t="s">
        <v>288</v>
      </c>
      <c r="G921" s="164" t="s">
        <v>288</v>
      </c>
      <c r="H921" s="164" t="s">
        <v>288</v>
      </c>
      <c r="K921" s="100">
        <f t="shared" si="30"/>
        <v>0</v>
      </c>
      <c r="P921" s="28"/>
    </row>
    <row r="922" spans="1:16" ht="15">
      <c r="A922" s="138" t="s">
        <v>1308</v>
      </c>
      <c r="B922" s="406" t="s">
        <v>2568</v>
      </c>
      <c r="C922" s="3"/>
      <c r="D922" s="3"/>
      <c r="E922" s="164" t="s">
        <v>288</v>
      </c>
      <c r="F922" s="164" t="s">
        <v>288</v>
      </c>
      <c r="G922" s="164" t="s">
        <v>288</v>
      </c>
      <c r="H922" s="164" t="s">
        <v>288</v>
      </c>
      <c r="K922" s="100">
        <f t="shared" si="30"/>
        <v>0</v>
      </c>
      <c r="P922" s="28"/>
    </row>
    <row r="923" spans="1:16" ht="15">
      <c r="A923" s="138" t="s">
        <v>1309</v>
      </c>
      <c r="B923" s="406" t="s">
        <v>2552</v>
      </c>
      <c r="C923" s="3"/>
      <c r="D923" s="3"/>
      <c r="E923" s="164" t="s">
        <v>288</v>
      </c>
      <c r="F923" s="164" t="s">
        <v>288</v>
      </c>
      <c r="G923" s="164" t="s">
        <v>288</v>
      </c>
      <c r="H923" s="164" t="s">
        <v>288</v>
      </c>
      <c r="K923" s="100">
        <f t="shared" si="30"/>
        <v>0</v>
      </c>
      <c r="P923" s="28"/>
    </row>
    <row r="924" spans="1:16" ht="15">
      <c r="A924" s="138" t="s">
        <v>1310</v>
      </c>
      <c r="B924" s="406" t="s">
        <v>2604</v>
      </c>
      <c r="C924" s="3"/>
      <c r="D924" s="3"/>
      <c r="E924" s="164" t="s">
        <v>288</v>
      </c>
      <c r="F924" s="164" t="s">
        <v>288</v>
      </c>
      <c r="G924" s="164" t="s">
        <v>288</v>
      </c>
      <c r="H924" s="164" t="s">
        <v>288</v>
      </c>
      <c r="K924" s="100">
        <f t="shared" si="30"/>
        <v>0</v>
      </c>
      <c r="P924" s="28"/>
    </row>
    <row r="925" spans="1:16" ht="15">
      <c r="A925" s="138" t="s">
        <v>1311</v>
      </c>
      <c r="B925" s="223" t="s">
        <v>2570</v>
      </c>
      <c r="C925" s="3"/>
      <c r="D925" s="3"/>
      <c r="E925" s="164" t="s">
        <v>288</v>
      </c>
      <c r="F925" s="164" t="s">
        <v>288</v>
      </c>
      <c r="G925" s="164" t="s">
        <v>288</v>
      </c>
      <c r="H925" s="164" t="s">
        <v>288</v>
      </c>
      <c r="K925" s="100">
        <f t="shared" si="30"/>
        <v>0</v>
      </c>
      <c r="P925" s="28"/>
    </row>
    <row r="926" spans="1:16" ht="15">
      <c r="A926" s="138" t="s">
        <v>1312</v>
      </c>
      <c r="B926" s="406" t="s">
        <v>2567</v>
      </c>
      <c r="C926" s="3"/>
      <c r="D926" s="3"/>
      <c r="E926" s="164" t="s">
        <v>288</v>
      </c>
      <c r="F926" s="164" t="s">
        <v>288</v>
      </c>
      <c r="G926" s="164" t="s">
        <v>288</v>
      </c>
      <c r="H926" s="164" t="s">
        <v>288</v>
      </c>
      <c r="K926" s="100">
        <f t="shared" si="30"/>
        <v>0</v>
      </c>
      <c r="P926" s="28"/>
    </row>
    <row r="927" spans="1:16" ht="15">
      <c r="A927" s="138" t="s">
        <v>1313</v>
      </c>
      <c r="B927" s="406" t="s">
        <v>2566</v>
      </c>
      <c r="C927" s="3"/>
      <c r="D927" s="3"/>
      <c r="E927" s="164" t="s">
        <v>288</v>
      </c>
      <c r="F927" s="164" t="s">
        <v>288</v>
      </c>
      <c r="G927" s="164" t="s">
        <v>288</v>
      </c>
      <c r="H927" s="164" t="s">
        <v>288</v>
      </c>
      <c r="K927" s="100">
        <f t="shared" si="30"/>
        <v>0</v>
      </c>
      <c r="P927" s="28"/>
    </row>
    <row r="928" spans="1:16" ht="15">
      <c r="A928" s="138"/>
      <c r="B928" s="96"/>
      <c r="E928" s="10"/>
      <c r="F928" s="10"/>
      <c r="G928" s="10"/>
      <c r="H928" s="164"/>
      <c r="K928" s="100"/>
      <c r="P928" s="28"/>
    </row>
    <row r="929" spans="1:20" ht="15">
      <c r="A929" s="44"/>
      <c r="E929" s="10"/>
      <c r="F929" s="10"/>
      <c r="G929" s="10"/>
      <c r="K929" s="100"/>
      <c r="P929" s="28"/>
    </row>
    <row r="930" spans="1:20" ht="15">
      <c r="A930" s="44"/>
      <c r="B930" s="96"/>
      <c r="E930" s="10"/>
      <c r="F930" s="10"/>
      <c r="G930" s="10"/>
      <c r="K930" s="100"/>
      <c r="P930" s="28"/>
    </row>
    <row r="931" spans="1:20" ht="25.5">
      <c r="A931" s="39" t="s">
        <v>198</v>
      </c>
      <c r="K931" s="102"/>
      <c r="P931" s="28"/>
    </row>
    <row r="932" spans="1:20">
      <c r="K932" s="102"/>
      <c r="P932" s="28"/>
    </row>
    <row r="933" spans="1:20" ht="15">
      <c r="A933" s="60"/>
      <c r="B933" s="60"/>
      <c r="C933" s="60"/>
      <c r="D933" s="60"/>
      <c r="E933" s="94">
        <v>2016</v>
      </c>
      <c r="F933" s="94">
        <v>2017</v>
      </c>
      <c r="G933" s="94">
        <v>2018</v>
      </c>
      <c r="H933" s="189">
        <v>2019</v>
      </c>
      <c r="I933" s="189">
        <v>2020</v>
      </c>
      <c r="K933" s="103" t="s">
        <v>40</v>
      </c>
      <c r="P933" s="28"/>
    </row>
    <row r="934" spans="1:20" ht="15.75">
      <c r="A934" s="44" t="s">
        <v>0</v>
      </c>
      <c r="B934" s="463" t="s">
        <v>6</v>
      </c>
      <c r="C934" s="431"/>
      <c r="D934" s="431"/>
      <c r="E934" s="480">
        <v>460.8</v>
      </c>
      <c r="F934" s="437">
        <v>291.25</v>
      </c>
      <c r="G934" s="480">
        <v>414.65</v>
      </c>
      <c r="H934" s="487">
        <v>435.84999999999945</v>
      </c>
      <c r="I934" s="525">
        <v>321.50000000000182</v>
      </c>
      <c r="K934" s="100">
        <f t="shared" ref="K934:K965" si="31">SUM(E934:I934)</f>
        <v>1924.0500000000011</v>
      </c>
      <c r="M934" t="s">
        <v>1262</v>
      </c>
      <c r="P934" s="442"/>
      <c r="Q934" s="507"/>
      <c r="R934" s="513"/>
      <c r="S934" s="513"/>
      <c r="T934" s="511"/>
    </row>
    <row r="935" spans="1:20" ht="15">
      <c r="A935" s="44" t="s">
        <v>2</v>
      </c>
      <c r="B935" s="96" t="s">
        <v>11</v>
      </c>
      <c r="E935" s="452">
        <v>477.5</v>
      </c>
      <c r="F935" s="453">
        <v>507.5</v>
      </c>
      <c r="G935" s="437">
        <v>360.9</v>
      </c>
      <c r="H935" s="484">
        <v>323.49999999999909</v>
      </c>
      <c r="I935" s="525">
        <v>176.50000000000182</v>
      </c>
      <c r="K935" s="100">
        <f t="shared" si="31"/>
        <v>1845.900000000001</v>
      </c>
      <c r="M935" t="s">
        <v>312</v>
      </c>
      <c r="P935" s="479"/>
      <c r="Q935" s="502"/>
      <c r="R935" s="502"/>
      <c r="S935" s="555"/>
      <c r="T935" s="499"/>
    </row>
    <row r="936" spans="1:20" ht="15.75">
      <c r="A936" s="44" t="s">
        <v>3</v>
      </c>
      <c r="B936" s="463" t="s">
        <v>37</v>
      </c>
      <c r="C936" s="431"/>
      <c r="D936" s="431"/>
      <c r="E936" s="437">
        <v>251.5</v>
      </c>
      <c r="F936" s="480">
        <v>439.35</v>
      </c>
      <c r="G936" s="480">
        <v>436.4</v>
      </c>
      <c r="H936" s="164">
        <v>354.90000000000146</v>
      </c>
      <c r="I936" s="525">
        <v>294</v>
      </c>
      <c r="K936" s="100">
        <f t="shared" si="31"/>
        <v>1776.1500000000015</v>
      </c>
      <c r="M936" t="s">
        <v>327</v>
      </c>
      <c r="P936" s="28"/>
      <c r="Q936" s="507"/>
      <c r="R936" s="513"/>
      <c r="S936" s="513"/>
      <c r="T936" s="511"/>
    </row>
    <row r="937" spans="1:20" ht="15.75">
      <c r="A937" s="44" t="s">
        <v>5</v>
      </c>
      <c r="B937" s="463" t="s">
        <v>15</v>
      </c>
      <c r="C937" s="431"/>
      <c r="D937" s="431"/>
      <c r="E937" s="437">
        <v>322.60000000000002</v>
      </c>
      <c r="F937" s="452">
        <v>543.70000000000005</v>
      </c>
      <c r="G937" s="480">
        <v>407.9</v>
      </c>
      <c r="H937" s="164">
        <v>258.09999999999854</v>
      </c>
      <c r="I937" s="525">
        <v>173.99999999999636</v>
      </c>
      <c r="K937" s="100">
        <f t="shared" si="31"/>
        <v>1706.299999999995</v>
      </c>
      <c r="M937" t="s">
        <v>332</v>
      </c>
      <c r="P937" s="442"/>
      <c r="Q937" s="507"/>
      <c r="R937" s="513"/>
      <c r="S937" s="513"/>
      <c r="T937" s="511"/>
    </row>
    <row r="938" spans="1:20" ht="15">
      <c r="A938" s="44" t="s">
        <v>7</v>
      </c>
      <c r="B938" s="96" t="s">
        <v>21</v>
      </c>
      <c r="E938" s="454">
        <v>518.54999999999995</v>
      </c>
      <c r="F938" s="480">
        <v>388.6</v>
      </c>
      <c r="G938" s="437">
        <v>263.5</v>
      </c>
      <c r="H938" s="164">
        <v>281.80000000000291</v>
      </c>
      <c r="I938" s="525">
        <v>217</v>
      </c>
      <c r="K938" s="100">
        <f t="shared" si="31"/>
        <v>1669.450000000003</v>
      </c>
      <c r="M938" t="s">
        <v>334</v>
      </c>
      <c r="P938" s="433" t="s">
        <v>3034</v>
      </c>
      <c r="Q938" s="509"/>
      <c r="R938" s="502"/>
      <c r="S938" s="555"/>
      <c r="T938" s="499"/>
    </row>
    <row r="939" spans="1:20" ht="15">
      <c r="A939" s="44" t="s">
        <v>8</v>
      </c>
      <c r="B939" s="96" t="s">
        <v>17</v>
      </c>
      <c r="E939" s="480">
        <v>360.75</v>
      </c>
      <c r="F939" s="141">
        <v>400.25</v>
      </c>
      <c r="G939" s="454">
        <v>537.4</v>
      </c>
      <c r="H939" s="164">
        <v>199.50000000000091</v>
      </c>
      <c r="I939" s="525">
        <v>110.89999999999964</v>
      </c>
      <c r="K939" s="100">
        <f t="shared" si="31"/>
        <v>1608.8000000000006</v>
      </c>
      <c r="M939" t="s">
        <v>342</v>
      </c>
      <c r="P939" s="433" t="s">
        <v>3034</v>
      </c>
      <c r="Q939" s="502"/>
      <c r="R939" s="502"/>
      <c r="S939" s="555"/>
      <c r="T939" s="499"/>
    </row>
    <row r="940" spans="1:20" ht="15.75">
      <c r="A940" s="44" t="s">
        <v>10</v>
      </c>
      <c r="B940" s="96" t="s">
        <v>13</v>
      </c>
      <c r="E940" s="480">
        <v>327.8</v>
      </c>
      <c r="F940" s="10">
        <v>289.75</v>
      </c>
      <c r="G940" s="10">
        <v>313.89999999999998</v>
      </c>
      <c r="H940" s="190">
        <v>414.49999999999545</v>
      </c>
      <c r="I940" s="525">
        <v>159.70000000000618</v>
      </c>
      <c r="K940" s="100">
        <f t="shared" si="31"/>
        <v>1505.6500000000015</v>
      </c>
      <c r="M940" t="s">
        <v>349</v>
      </c>
      <c r="P940" s="28"/>
      <c r="Q940" s="507"/>
      <c r="R940" s="513"/>
      <c r="S940" s="513"/>
      <c r="T940" s="511"/>
    </row>
    <row r="941" spans="1:20" ht="15">
      <c r="A941" s="44" t="s">
        <v>12</v>
      </c>
      <c r="B941" s="463" t="s">
        <v>31</v>
      </c>
      <c r="C941" s="431"/>
      <c r="D941" s="431"/>
      <c r="E941" s="453">
        <v>476.75</v>
      </c>
      <c r="F941" s="437">
        <v>317.7</v>
      </c>
      <c r="G941" s="437">
        <v>360.1</v>
      </c>
      <c r="H941" s="164">
        <v>142.29999999999836</v>
      </c>
      <c r="I941" s="525">
        <v>144.00000000000182</v>
      </c>
      <c r="K941" s="100">
        <f t="shared" si="31"/>
        <v>1440.8500000000004</v>
      </c>
      <c r="M941" t="s">
        <v>292</v>
      </c>
      <c r="P941" s="28"/>
      <c r="Q941" s="502"/>
      <c r="R941" s="502"/>
      <c r="S941" s="555"/>
      <c r="T941" s="499"/>
    </row>
    <row r="942" spans="1:20" ht="15">
      <c r="A942" s="44" t="s">
        <v>14</v>
      </c>
      <c r="B942" s="96" t="s">
        <v>27</v>
      </c>
      <c r="E942" s="437">
        <v>304.10000000000002</v>
      </c>
      <c r="F942" s="480">
        <v>355.65</v>
      </c>
      <c r="G942" s="10">
        <v>249</v>
      </c>
      <c r="H942" s="164">
        <v>305.69999999999891</v>
      </c>
      <c r="I942" s="525">
        <v>221.19999999999891</v>
      </c>
      <c r="K942" s="100">
        <f t="shared" si="31"/>
        <v>1435.6499999999978</v>
      </c>
      <c r="M942" s="431" t="s">
        <v>298</v>
      </c>
      <c r="P942" s="28"/>
      <c r="Q942" s="509"/>
      <c r="R942" s="502"/>
      <c r="S942" s="555"/>
      <c r="T942" s="499"/>
    </row>
    <row r="943" spans="1:20" ht="15">
      <c r="A943" s="44" t="s">
        <v>16</v>
      </c>
      <c r="B943" s="96" t="s">
        <v>33</v>
      </c>
      <c r="E943" s="437">
        <v>302.3</v>
      </c>
      <c r="F943" s="10">
        <v>272.75</v>
      </c>
      <c r="G943" s="10">
        <v>374.7</v>
      </c>
      <c r="H943" s="484">
        <v>278.5</v>
      </c>
      <c r="I943" s="525">
        <v>181.99999999999636</v>
      </c>
      <c r="K943" s="100">
        <f t="shared" si="31"/>
        <v>1410.2499999999964</v>
      </c>
      <c r="P943" s="28"/>
      <c r="Q943" s="502"/>
      <c r="R943" s="502"/>
      <c r="S943" s="555"/>
      <c r="T943" s="499"/>
    </row>
    <row r="944" spans="1:20" ht="15">
      <c r="A944" s="44" t="s">
        <v>18</v>
      </c>
      <c r="B944" s="96" t="s">
        <v>19</v>
      </c>
      <c r="E944" s="480">
        <v>425.6</v>
      </c>
      <c r="F944" s="480">
        <v>340.3</v>
      </c>
      <c r="G944" s="10">
        <v>392.8</v>
      </c>
      <c r="H944" s="164">
        <v>158.70000000000164</v>
      </c>
      <c r="I944" s="525">
        <v>52.000000000001819</v>
      </c>
      <c r="K944" s="100">
        <f t="shared" si="31"/>
        <v>1369.4000000000035</v>
      </c>
      <c r="M944" t="s">
        <v>349</v>
      </c>
      <c r="P944" s="28"/>
      <c r="Q944" s="509"/>
      <c r="R944" s="502"/>
      <c r="S944" s="555"/>
      <c r="T944" s="499"/>
    </row>
    <row r="945" spans="1:20" ht="15">
      <c r="A945" s="44" t="s">
        <v>20</v>
      </c>
      <c r="B945" s="96" t="s">
        <v>39</v>
      </c>
      <c r="E945" s="480">
        <v>445.55</v>
      </c>
      <c r="F945" s="437">
        <v>292.5</v>
      </c>
      <c r="G945" s="437">
        <v>323.8</v>
      </c>
      <c r="H945" s="484">
        <v>241.00000000000091</v>
      </c>
      <c r="I945" s="525">
        <v>52.000000000003638</v>
      </c>
      <c r="K945" s="100">
        <f t="shared" si="31"/>
        <v>1354.8500000000045</v>
      </c>
      <c r="M945" t="s">
        <v>294</v>
      </c>
      <c r="P945" s="442"/>
      <c r="Q945" s="502"/>
      <c r="R945" s="502"/>
      <c r="S945" s="555"/>
      <c r="T945" s="499"/>
    </row>
    <row r="946" spans="1:20" ht="15">
      <c r="A946" s="44" t="s">
        <v>22</v>
      </c>
      <c r="B946" s="96" t="s">
        <v>144</v>
      </c>
      <c r="E946" s="10" t="s">
        <v>288</v>
      </c>
      <c r="F946" s="454">
        <v>603.54999999999995</v>
      </c>
      <c r="G946" s="480">
        <v>403.4</v>
      </c>
      <c r="H946" s="164">
        <v>220.00000000000182</v>
      </c>
      <c r="I946" s="525">
        <v>114.49999999999636</v>
      </c>
      <c r="K946" s="100">
        <f t="shared" si="31"/>
        <v>1341.449999999998</v>
      </c>
      <c r="M946" t="s">
        <v>311</v>
      </c>
      <c r="P946" s="433" t="s">
        <v>3034</v>
      </c>
      <c r="Q946" s="509"/>
      <c r="R946" s="502"/>
      <c r="S946" s="555"/>
      <c r="T946" s="499"/>
    </row>
    <row r="947" spans="1:20" ht="15">
      <c r="A947" s="44" t="s">
        <v>24</v>
      </c>
      <c r="B947" s="96" t="s">
        <v>1</v>
      </c>
      <c r="E947" s="437">
        <v>123</v>
      </c>
      <c r="F947" s="10">
        <v>333</v>
      </c>
      <c r="G947" s="10">
        <v>387</v>
      </c>
      <c r="H947" s="164">
        <v>217.00000000000091</v>
      </c>
      <c r="I947" s="525">
        <v>148.20000000000255</v>
      </c>
      <c r="K947" s="100">
        <f t="shared" si="31"/>
        <v>1208.2000000000035</v>
      </c>
      <c r="P947" s="28"/>
      <c r="Q947" s="509"/>
      <c r="R947" s="502"/>
      <c r="S947" s="555"/>
      <c r="T947" s="499"/>
    </row>
    <row r="948" spans="1:20" ht="15.75">
      <c r="A948" s="44" t="s">
        <v>26</v>
      </c>
      <c r="B948" s="96" t="s">
        <v>9</v>
      </c>
      <c r="E948" s="10">
        <v>171.6</v>
      </c>
      <c r="F948" s="10">
        <v>300.5</v>
      </c>
      <c r="G948" s="10">
        <v>348.4</v>
      </c>
      <c r="H948" s="164">
        <v>247.00000000000182</v>
      </c>
      <c r="I948" s="525">
        <v>134</v>
      </c>
      <c r="K948" s="100">
        <f t="shared" si="31"/>
        <v>1201.5000000000018</v>
      </c>
      <c r="P948" s="28"/>
      <c r="Q948" s="507"/>
      <c r="R948" s="513"/>
      <c r="S948" s="513"/>
      <c r="T948" s="511"/>
    </row>
    <row r="949" spans="1:20" ht="15">
      <c r="A949" s="44" t="s">
        <v>28</v>
      </c>
      <c r="B949" s="96" t="s">
        <v>35</v>
      </c>
      <c r="E949" s="97" t="s">
        <v>289</v>
      </c>
      <c r="F949" s="437">
        <v>243.35</v>
      </c>
      <c r="G949" s="10">
        <v>277.5</v>
      </c>
      <c r="H949" s="164">
        <v>237.39999999999964</v>
      </c>
      <c r="I949" s="578">
        <v>422.30000000000109</v>
      </c>
      <c r="K949" s="100">
        <f t="shared" si="31"/>
        <v>1180.5500000000006</v>
      </c>
      <c r="M949" t="s">
        <v>297</v>
      </c>
      <c r="P949" s="442"/>
      <c r="Q949" s="502"/>
      <c r="R949" s="502"/>
      <c r="S949" s="555"/>
      <c r="T949" s="499"/>
    </row>
    <row r="950" spans="1:20" ht="15">
      <c r="A950" s="44" t="s">
        <v>30</v>
      </c>
      <c r="B950" s="463" t="s">
        <v>23</v>
      </c>
      <c r="C950" s="431"/>
      <c r="D950" s="431"/>
      <c r="E950" s="480">
        <v>331.5</v>
      </c>
      <c r="F950" s="437">
        <v>157.5</v>
      </c>
      <c r="G950" s="437">
        <v>383.1</v>
      </c>
      <c r="H950" s="164">
        <v>107.89999999999964</v>
      </c>
      <c r="I950" s="525">
        <v>185.40000000000146</v>
      </c>
      <c r="K950" s="100">
        <f t="shared" si="31"/>
        <v>1165.400000000001</v>
      </c>
      <c r="M950" t="s">
        <v>298</v>
      </c>
      <c r="P950" s="28"/>
      <c r="Q950" s="502"/>
      <c r="R950" s="502"/>
      <c r="S950" s="555"/>
      <c r="T950" s="499"/>
    </row>
    <row r="951" spans="1:20" ht="15">
      <c r="A951" s="44" t="s">
        <v>32</v>
      </c>
      <c r="B951" s="463" t="s">
        <v>164</v>
      </c>
      <c r="E951" s="10" t="s">
        <v>288</v>
      </c>
      <c r="F951" s="10" t="s">
        <v>288</v>
      </c>
      <c r="G951" s="10">
        <v>343.8</v>
      </c>
      <c r="H951" s="488">
        <v>508.29999999999836</v>
      </c>
      <c r="I951" s="525">
        <v>308.10000000000036</v>
      </c>
      <c r="K951" s="100">
        <f t="shared" si="31"/>
        <v>1160.1999999999987</v>
      </c>
      <c r="M951" t="s">
        <v>292</v>
      </c>
      <c r="P951" s="28"/>
      <c r="Q951" s="509"/>
      <c r="R951" s="502"/>
      <c r="S951" s="555"/>
      <c r="T951" s="499"/>
    </row>
    <row r="952" spans="1:20" ht="15">
      <c r="A952" s="44" t="s">
        <v>34</v>
      </c>
      <c r="B952" s="96" t="s">
        <v>4</v>
      </c>
      <c r="E952" s="10">
        <v>90</v>
      </c>
      <c r="F952" s="10">
        <v>74.2</v>
      </c>
      <c r="G952" s="10">
        <v>375.2</v>
      </c>
      <c r="H952" s="487">
        <v>412.5</v>
      </c>
      <c r="I952" s="525">
        <v>184.5</v>
      </c>
      <c r="K952" s="100">
        <f t="shared" si="31"/>
        <v>1136.4000000000001</v>
      </c>
      <c r="M952" t="s">
        <v>302</v>
      </c>
      <c r="P952" s="28"/>
      <c r="Q952" s="502"/>
      <c r="R952" s="502"/>
      <c r="S952" s="555"/>
      <c r="T952" s="499"/>
    </row>
    <row r="953" spans="1:20" ht="15">
      <c r="A953" s="44" t="s">
        <v>36</v>
      </c>
      <c r="B953" s="96" t="s">
        <v>145</v>
      </c>
      <c r="E953" s="437" t="s">
        <v>288</v>
      </c>
      <c r="F953" s="480">
        <v>496.15</v>
      </c>
      <c r="G953" s="437">
        <v>283.2</v>
      </c>
      <c r="H953" s="484">
        <v>221.30000000000109</v>
      </c>
      <c r="I953" s="525">
        <v>113.10000000000582</v>
      </c>
      <c r="K953" s="100">
        <f t="shared" si="31"/>
        <v>1113.7500000000068</v>
      </c>
      <c r="M953" t="s">
        <v>293</v>
      </c>
      <c r="P953" s="28"/>
      <c r="Q953" s="509"/>
      <c r="R953" s="502"/>
      <c r="S953" s="555"/>
      <c r="T953" s="499"/>
    </row>
    <row r="954" spans="1:20" ht="15">
      <c r="A954" s="44" t="s">
        <v>38</v>
      </c>
      <c r="B954" s="463" t="s">
        <v>25</v>
      </c>
      <c r="E954" s="10">
        <v>319.89999999999998</v>
      </c>
      <c r="F954" s="10">
        <v>237.75</v>
      </c>
      <c r="G954" s="10">
        <v>347.6</v>
      </c>
      <c r="H954" s="484">
        <v>47.199999999999818</v>
      </c>
      <c r="I954" s="525">
        <v>115.49999999999818</v>
      </c>
      <c r="K954" s="100">
        <f t="shared" si="31"/>
        <v>1067.949999999998</v>
      </c>
      <c r="P954" s="28"/>
      <c r="Q954" s="509"/>
      <c r="R954" s="502"/>
      <c r="S954" s="555"/>
      <c r="T954" s="499"/>
    </row>
    <row r="955" spans="1:20" ht="15">
      <c r="A955" s="44" t="s">
        <v>146</v>
      </c>
      <c r="B955" s="96" t="s">
        <v>1013</v>
      </c>
      <c r="E955" s="10" t="s">
        <v>288</v>
      </c>
      <c r="F955" s="10" t="s">
        <v>288</v>
      </c>
      <c r="G955" s="10" t="s">
        <v>288</v>
      </c>
      <c r="H955" s="489">
        <v>544</v>
      </c>
      <c r="I955" s="575">
        <v>518.99999999999818</v>
      </c>
      <c r="K955" s="100">
        <f t="shared" si="31"/>
        <v>1062.9999999999982</v>
      </c>
      <c r="M955" t="s">
        <v>290</v>
      </c>
      <c r="P955" s="433" t="s">
        <v>3034</v>
      </c>
      <c r="Q955" s="502"/>
      <c r="R955" s="502"/>
      <c r="S955" s="555"/>
      <c r="T955" s="499"/>
    </row>
    <row r="956" spans="1:20" ht="15">
      <c r="A956" s="44" t="s">
        <v>147</v>
      </c>
      <c r="B956" s="96" t="s">
        <v>156</v>
      </c>
      <c r="E956" s="10" t="s">
        <v>288</v>
      </c>
      <c r="F956" s="437" t="s">
        <v>288</v>
      </c>
      <c r="G956" s="480">
        <v>427.7</v>
      </c>
      <c r="H956" s="487">
        <v>407.20000000000073</v>
      </c>
      <c r="I956" s="525">
        <v>198.70000000000073</v>
      </c>
      <c r="K956" s="100">
        <f t="shared" si="31"/>
        <v>1033.6000000000015</v>
      </c>
      <c r="M956" t="s">
        <v>344</v>
      </c>
      <c r="P956" s="28"/>
      <c r="Q956" s="502"/>
      <c r="R956" s="502"/>
      <c r="S956" s="558"/>
      <c r="T956" s="499"/>
    </row>
    <row r="957" spans="1:20" ht="15">
      <c r="A957" s="44" t="s">
        <v>148</v>
      </c>
      <c r="B957" s="96" t="s">
        <v>999</v>
      </c>
      <c r="E957" s="437" t="s">
        <v>288</v>
      </c>
      <c r="F957" s="437" t="s">
        <v>288</v>
      </c>
      <c r="G957" s="437" t="s">
        <v>288</v>
      </c>
      <c r="H957" s="468">
        <v>544.199999999998</v>
      </c>
      <c r="I957" s="578">
        <v>451.10000000000036</v>
      </c>
      <c r="K957" s="100">
        <f t="shared" si="31"/>
        <v>995.29999999999836</v>
      </c>
      <c r="M957" t="s">
        <v>383</v>
      </c>
      <c r="P957" s="433" t="s">
        <v>3034</v>
      </c>
      <c r="Q957" s="502"/>
      <c r="R957" s="502"/>
      <c r="S957" s="555"/>
      <c r="T957" s="499"/>
    </row>
    <row r="958" spans="1:20" ht="15">
      <c r="A958" s="44" t="s">
        <v>152</v>
      </c>
      <c r="B958" s="96" t="s">
        <v>143</v>
      </c>
      <c r="E958" s="10" t="s">
        <v>288</v>
      </c>
      <c r="F958" s="10">
        <v>270.5</v>
      </c>
      <c r="G958" s="480">
        <v>449.2</v>
      </c>
      <c r="H958" s="484">
        <v>147.25</v>
      </c>
      <c r="I958" s="525">
        <v>92.299999999999272</v>
      </c>
      <c r="K958" s="100">
        <f t="shared" si="31"/>
        <v>959.24999999999932</v>
      </c>
      <c r="M958" s="431" t="s">
        <v>293</v>
      </c>
      <c r="P958" s="442"/>
      <c r="Q958" s="509"/>
      <c r="R958" s="502"/>
      <c r="S958" s="555"/>
      <c r="T958" s="499"/>
    </row>
    <row r="959" spans="1:20" ht="15.75">
      <c r="A959" s="44" t="s">
        <v>159</v>
      </c>
      <c r="B959" s="96" t="s">
        <v>160</v>
      </c>
      <c r="E959" s="437" t="s">
        <v>288</v>
      </c>
      <c r="F959" s="10" t="s">
        <v>288</v>
      </c>
      <c r="G959" s="480">
        <v>437.4</v>
      </c>
      <c r="H959" s="484">
        <v>233.20000000000073</v>
      </c>
      <c r="I959" s="525">
        <v>285.70000000000073</v>
      </c>
      <c r="K959" s="100">
        <f t="shared" si="31"/>
        <v>956.30000000000143</v>
      </c>
      <c r="M959" s="431" t="s">
        <v>294</v>
      </c>
      <c r="P959" s="442"/>
      <c r="Q959" s="507"/>
      <c r="R959" s="513"/>
      <c r="S959" s="513"/>
      <c r="T959" s="511"/>
    </row>
    <row r="960" spans="1:20" ht="15.75">
      <c r="A960" s="44" t="s">
        <v>161</v>
      </c>
      <c r="B960" s="96" t="s">
        <v>155</v>
      </c>
      <c r="E960" s="10" t="s">
        <v>288</v>
      </c>
      <c r="F960" s="437" t="s">
        <v>288</v>
      </c>
      <c r="G960" s="452">
        <v>515.9</v>
      </c>
      <c r="H960" s="484">
        <v>320.39999999999782</v>
      </c>
      <c r="I960" s="525">
        <v>117.00000000000182</v>
      </c>
      <c r="K960" s="100">
        <f t="shared" si="31"/>
        <v>953.29999999999961</v>
      </c>
      <c r="M960" t="s">
        <v>310</v>
      </c>
      <c r="P960" s="28"/>
      <c r="Q960" s="507"/>
      <c r="R960" s="513"/>
      <c r="S960" s="513"/>
      <c r="T960" s="511"/>
    </row>
    <row r="961" spans="1:20" ht="15">
      <c r="A961" s="44" t="s">
        <v>162</v>
      </c>
      <c r="B961" s="96" t="s">
        <v>142</v>
      </c>
      <c r="E961" s="10" t="s">
        <v>288</v>
      </c>
      <c r="F961" s="10">
        <v>328.95</v>
      </c>
      <c r="G961" s="437">
        <v>312.7</v>
      </c>
      <c r="H961" s="164">
        <v>171.50000000000273</v>
      </c>
      <c r="I961" s="525">
        <v>87.299999999995634</v>
      </c>
      <c r="K961" s="100">
        <f t="shared" si="31"/>
        <v>900.44999999999834</v>
      </c>
      <c r="P961" s="28"/>
      <c r="Q961" s="502"/>
      <c r="R961" s="502"/>
      <c r="S961" s="555"/>
      <c r="T961" s="499"/>
    </row>
    <row r="962" spans="1:20" ht="15">
      <c r="A962" s="44" t="s">
        <v>163</v>
      </c>
      <c r="B962" s="96" t="s">
        <v>157</v>
      </c>
      <c r="E962" s="437" t="s">
        <v>288</v>
      </c>
      <c r="F962" s="437" t="s">
        <v>288</v>
      </c>
      <c r="G962" s="453">
        <v>483.3</v>
      </c>
      <c r="H962" s="484">
        <v>153.59999999999945</v>
      </c>
      <c r="I962" s="525">
        <v>259</v>
      </c>
      <c r="K962" s="100">
        <f t="shared" si="31"/>
        <v>895.89999999999941</v>
      </c>
      <c r="M962" t="s">
        <v>292</v>
      </c>
      <c r="P962" s="28"/>
      <c r="Q962" s="502"/>
      <c r="R962" s="502"/>
      <c r="S962" s="555"/>
      <c r="T962" s="499"/>
    </row>
    <row r="963" spans="1:20" ht="15">
      <c r="A963" s="44" t="s">
        <v>165</v>
      </c>
      <c r="B963" s="463" t="s">
        <v>1039</v>
      </c>
      <c r="C963" s="431"/>
      <c r="D963" s="431"/>
      <c r="E963" s="437" t="s">
        <v>288</v>
      </c>
      <c r="F963" s="437" t="s">
        <v>288</v>
      </c>
      <c r="G963" s="437" t="s">
        <v>288</v>
      </c>
      <c r="H963" s="164">
        <v>329.49999999999909</v>
      </c>
      <c r="I963" s="576">
        <v>514.19999999999891</v>
      </c>
      <c r="K963" s="100">
        <f t="shared" si="31"/>
        <v>843.699999999998</v>
      </c>
      <c r="M963" s="431" t="s">
        <v>310</v>
      </c>
      <c r="P963" s="28"/>
      <c r="Q963" s="557"/>
      <c r="R963" s="502"/>
      <c r="S963" s="555"/>
      <c r="T963" s="499"/>
    </row>
    <row r="964" spans="1:20" ht="15">
      <c r="A964" s="44" t="s">
        <v>284</v>
      </c>
      <c r="B964" s="463" t="s">
        <v>29</v>
      </c>
      <c r="C964" s="431"/>
      <c r="D964" s="431"/>
      <c r="E964" s="437">
        <v>287.39999999999998</v>
      </c>
      <c r="F964" s="437">
        <v>156.30000000000001</v>
      </c>
      <c r="G964" s="437">
        <v>396</v>
      </c>
      <c r="H964" s="484" t="s">
        <v>288</v>
      </c>
      <c r="I964" s="437" t="s">
        <v>288</v>
      </c>
      <c r="K964" s="100">
        <f t="shared" si="31"/>
        <v>839.7</v>
      </c>
      <c r="P964" s="442"/>
      <c r="Q964" s="502"/>
      <c r="R964" s="502"/>
      <c r="S964" s="555"/>
      <c r="T964" s="499"/>
    </row>
    <row r="965" spans="1:20" ht="15.75">
      <c r="A965" s="44" t="s">
        <v>285</v>
      </c>
      <c r="B965" s="96" t="s">
        <v>1026</v>
      </c>
      <c r="E965" s="10" t="s">
        <v>288</v>
      </c>
      <c r="F965" s="10" t="s">
        <v>288</v>
      </c>
      <c r="G965" s="10" t="s">
        <v>288</v>
      </c>
      <c r="H965" s="487">
        <v>468.10000000000127</v>
      </c>
      <c r="I965" s="525">
        <v>324.79999999999563</v>
      </c>
      <c r="K965" s="100">
        <f t="shared" si="31"/>
        <v>792.89999999999691</v>
      </c>
      <c r="M965" t="s">
        <v>293</v>
      </c>
      <c r="P965" s="28"/>
      <c r="Q965" s="507"/>
      <c r="R965" s="513"/>
      <c r="S965" s="513"/>
      <c r="T965" s="511"/>
    </row>
    <row r="966" spans="1:20" ht="15.75">
      <c r="A966" s="138" t="s">
        <v>286</v>
      </c>
      <c r="B966" s="96" t="s">
        <v>1053</v>
      </c>
      <c r="E966" s="10" t="s">
        <v>288</v>
      </c>
      <c r="F966" s="10" t="s">
        <v>288</v>
      </c>
      <c r="G966" s="10" t="s">
        <v>288</v>
      </c>
      <c r="H966" s="484">
        <v>231.20000000000073</v>
      </c>
      <c r="I966" s="577">
        <v>479.39999999999964</v>
      </c>
      <c r="K966" s="100">
        <f t="shared" ref="K966:K997" si="32">SUM(E966:I966)</f>
        <v>710.60000000000036</v>
      </c>
      <c r="M966" s="431" t="s">
        <v>292</v>
      </c>
      <c r="P966" s="28"/>
      <c r="Q966" s="507"/>
      <c r="R966" s="513"/>
      <c r="S966" s="513"/>
      <c r="T966" s="511"/>
    </row>
    <row r="967" spans="1:20" ht="15">
      <c r="A967" s="138" t="s">
        <v>287</v>
      </c>
      <c r="B967" s="96" t="s">
        <v>1028</v>
      </c>
      <c r="E967" s="437" t="s">
        <v>288</v>
      </c>
      <c r="F967" s="437" t="s">
        <v>288</v>
      </c>
      <c r="G967" s="10" t="s">
        <v>288</v>
      </c>
      <c r="H967" s="484">
        <v>249.59999999999945</v>
      </c>
      <c r="I967" s="578">
        <v>458.10000000000036</v>
      </c>
      <c r="K967" s="100">
        <f t="shared" si="32"/>
        <v>707.69999999999982</v>
      </c>
      <c r="M967" t="s">
        <v>294</v>
      </c>
      <c r="P967" s="442"/>
      <c r="Q967" s="502"/>
      <c r="R967" s="502"/>
      <c r="S967" s="555"/>
      <c r="T967" s="499"/>
    </row>
    <row r="968" spans="1:20" ht="15">
      <c r="A968" s="138" t="s">
        <v>990</v>
      </c>
      <c r="B968" s="96" t="s">
        <v>181</v>
      </c>
      <c r="E968" s="10">
        <v>238.6</v>
      </c>
      <c r="F968" s="480">
        <v>463.65</v>
      </c>
      <c r="G968" s="10" t="s">
        <v>288</v>
      </c>
      <c r="H968" s="164" t="s">
        <v>288</v>
      </c>
      <c r="I968" s="437" t="s">
        <v>288</v>
      </c>
      <c r="K968" s="100">
        <f t="shared" si="32"/>
        <v>702.25</v>
      </c>
      <c r="M968" t="s">
        <v>294</v>
      </c>
      <c r="P968" s="28"/>
      <c r="Q968" s="502"/>
      <c r="R968" s="502"/>
      <c r="S968" s="555"/>
      <c r="T968" s="499"/>
    </row>
    <row r="969" spans="1:20" ht="15">
      <c r="A969" s="138" t="s">
        <v>991</v>
      </c>
      <c r="B969" s="463" t="s">
        <v>158</v>
      </c>
      <c r="C969" s="431"/>
      <c r="D969" s="431"/>
      <c r="E969" s="437" t="s">
        <v>288</v>
      </c>
      <c r="F969" s="437" t="s">
        <v>288</v>
      </c>
      <c r="G969" s="437">
        <v>244.45</v>
      </c>
      <c r="H969" s="487">
        <v>400.30000000000018</v>
      </c>
      <c r="I969" s="525">
        <v>51.700000000000728</v>
      </c>
      <c r="K969" s="100">
        <f t="shared" si="32"/>
        <v>696.45000000000095</v>
      </c>
      <c r="M969" t="s">
        <v>303</v>
      </c>
      <c r="P969" s="28"/>
      <c r="Q969" s="509"/>
      <c r="R969" s="502"/>
      <c r="S969" s="555"/>
      <c r="T969" s="499"/>
    </row>
    <row r="970" spans="1:20" ht="15">
      <c r="A970" s="138" t="s">
        <v>992</v>
      </c>
      <c r="B970" s="463" t="s">
        <v>1035</v>
      </c>
      <c r="C970" s="431"/>
      <c r="D970" s="431"/>
      <c r="E970" s="437" t="s">
        <v>288</v>
      </c>
      <c r="F970" s="437" t="s">
        <v>288</v>
      </c>
      <c r="G970" s="437" t="s">
        <v>288</v>
      </c>
      <c r="H970" s="164">
        <v>294.40000000000055</v>
      </c>
      <c r="I970" s="525">
        <v>269.49999999999636</v>
      </c>
      <c r="K970" s="100">
        <f t="shared" si="32"/>
        <v>563.89999999999691</v>
      </c>
      <c r="P970" s="28"/>
      <c r="Q970" s="509"/>
      <c r="R970" s="502"/>
      <c r="S970" s="555"/>
      <c r="T970" s="499"/>
    </row>
    <row r="971" spans="1:20" ht="15.75">
      <c r="A971" s="138" t="s">
        <v>994</v>
      </c>
      <c r="B971" s="96" t="s">
        <v>1020</v>
      </c>
      <c r="E971" s="10" t="s">
        <v>288</v>
      </c>
      <c r="F971" s="10" t="s">
        <v>288</v>
      </c>
      <c r="G971" s="10" t="s">
        <v>288</v>
      </c>
      <c r="H971" s="164">
        <v>259.50000000000182</v>
      </c>
      <c r="I971" s="525">
        <v>302.49999999999818</v>
      </c>
      <c r="K971" s="100">
        <f t="shared" si="32"/>
        <v>562</v>
      </c>
      <c r="P971" s="28"/>
      <c r="Q971" s="507"/>
      <c r="R971" s="513"/>
      <c r="S971" s="513"/>
      <c r="T971" s="511"/>
    </row>
    <row r="972" spans="1:20" ht="15.75">
      <c r="A972" s="138" t="s">
        <v>1000</v>
      </c>
      <c r="B972" s="96" t="s">
        <v>1010</v>
      </c>
      <c r="E972" s="10" t="s">
        <v>288</v>
      </c>
      <c r="F972" s="10" t="s">
        <v>288</v>
      </c>
      <c r="G972" s="10" t="s">
        <v>288</v>
      </c>
      <c r="H972" s="487">
        <v>409.60000000000218</v>
      </c>
      <c r="I972" s="525">
        <v>123.49999999999454</v>
      </c>
      <c r="K972" s="100">
        <f t="shared" si="32"/>
        <v>533.09999999999673</v>
      </c>
      <c r="M972" t="s">
        <v>297</v>
      </c>
      <c r="P972" s="28"/>
      <c r="Q972" s="507"/>
      <c r="R972" s="513"/>
      <c r="S972" s="513"/>
      <c r="T972" s="511"/>
    </row>
    <row r="973" spans="1:20" ht="15.75">
      <c r="A973" s="138" t="s">
        <v>1002</v>
      </c>
      <c r="B973" s="96" t="s">
        <v>1057</v>
      </c>
      <c r="E973" s="437" t="s">
        <v>288</v>
      </c>
      <c r="F973" s="10" t="s">
        <v>288</v>
      </c>
      <c r="G973" s="10" t="s">
        <v>288</v>
      </c>
      <c r="H973" s="164">
        <v>273.79999999999836</v>
      </c>
      <c r="I973" s="525">
        <v>248.00000000000182</v>
      </c>
      <c r="K973" s="100">
        <f t="shared" si="32"/>
        <v>521.80000000000018</v>
      </c>
      <c r="P973" s="28"/>
      <c r="Q973" s="507"/>
      <c r="R973" s="513"/>
      <c r="S973" s="513"/>
      <c r="T973" s="511"/>
    </row>
    <row r="974" spans="1:20" ht="15.75">
      <c r="A974" s="138" t="s">
        <v>1005</v>
      </c>
      <c r="B974" s="96" t="s">
        <v>1047</v>
      </c>
      <c r="E974" s="10" t="s">
        <v>288</v>
      </c>
      <c r="F974" s="10" t="s">
        <v>288</v>
      </c>
      <c r="G974" s="10" t="s">
        <v>288</v>
      </c>
      <c r="H974" s="164">
        <v>220.49999999999818</v>
      </c>
      <c r="I974" s="525">
        <v>286.80000000000291</v>
      </c>
      <c r="K974" s="100">
        <f t="shared" si="32"/>
        <v>507.30000000000109</v>
      </c>
      <c r="P974" s="28"/>
      <c r="Q974" s="507"/>
      <c r="R974" s="513"/>
      <c r="S974" s="513"/>
      <c r="T974" s="511"/>
    </row>
    <row r="975" spans="1:20" ht="15.75">
      <c r="A975" s="138" t="s">
        <v>1006</v>
      </c>
      <c r="B975" s="478" t="s">
        <v>989</v>
      </c>
      <c r="E975" s="10" t="s">
        <v>288</v>
      </c>
      <c r="F975" s="10" t="s">
        <v>288</v>
      </c>
      <c r="G975" s="10" t="s">
        <v>288</v>
      </c>
      <c r="H975" s="164">
        <v>238.10000000000127</v>
      </c>
      <c r="I975" s="525">
        <v>262.50000000000364</v>
      </c>
      <c r="K975" s="100">
        <f t="shared" si="32"/>
        <v>500.60000000000491</v>
      </c>
      <c r="P975" s="28"/>
      <c r="Q975" s="507"/>
      <c r="R975" s="513"/>
      <c r="S975" s="513"/>
      <c r="T975" s="511"/>
    </row>
    <row r="976" spans="1:20" ht="15">
      <c r="A976" s="138" t="s">
        <v>1009</v>
      </c>
      <c r="B976" s="463" t="s">
        <v>1045</v>
      </c>
      <c r="C976" s="431"/>
      <c r="D976" s="431"/>
      <c r="E976" s="437" t="s">
        <v>288</v>
      </c>
      <c r="F976" s="437" t="s">
        <v>288</v>
      </c>
      <c r="G976" s="437" t="s">
        <v>288</v>
      </c>
      <c r="H976" s="164">
        <v>397.30000000000018</v>
      </c>
      <c r="I976" s="525">
        <v>100</v>
      </c>
      <c r="K976" s="100">
        <f t="shared" si="32"/>
        <v>497.30000000000018</v>
      </c>
      <c r="P976" s="28"/>
      <c r="Q976" s="502"/>
      <c r="R976" s="502"/>
      <c r="S976" s="555"/>
      <c r="T976" s="499"/>
    </row>
    <row r="977" spans="1:20" ht="15">
      <c r="A977" s="138" t="s">
        <v>1011</v>
      </c>
      <c r="B977" s="542" t="s">
        <v>2569</v>
      </c>
      <c r="C977" s="433"/>
      <c r="D977" s="433"/>
      <c r="E977" s="484" t="s">
        <v>288</v>
      </c>
      <c r="F977" s="484" t="s">
        <v>288</v>
      </c>
      <c r="G977" s="484" t="s">
        <v>288</v>
      </c>
      <c r="H977" s="164" t="s">
        <v>288</v>
      </c>
      <c r="I977" s="578">
        <v>465.49999999999818</v>
      </c>
      <c r="K977" s="100">
        <f t="shared" si="32"/>
        <v>465.49999999999818</v>
      </c>
      <c r="M977" s="431" t="s">
        <v>293</v>
      </c>
      <c r="P977" s="28"/>
      <c r="Q977" s="509"/>
      <c r="R977" s="502"/>
      <c r="S977" s="555"/>
      <c r="T977" s="499"/>
    </row>
    <row r="978" spans="1:20" ht="15">
      <c r="A978" s="138" t="s">
        <v>1017</v>
      </c>
      <c r="B978" s="503" t="s">
        <v>2570</v>
      </c>
      <c r="C978" s="433"/>
      <c r="D978" s="433"/>
      <c r="E978" s="484" t="s">
        <v>288</v>
      </c>
      <c r="F978" s="484" t="s">
        <v>288</v>
      </c>
      <c r="G978" s="484" t="s">
        <v>288</v>
      </c>
      <c r="H978" s="164" t="s">
        <v>288</v>
      </c>
      <c r="I978" s="578">
        <v>453.99999999999454</v>
      </c>
      <c r="K978" s="100">
        <f t="shared" si="32"/>
        <v>453.99999999999454</v>
      </c>
      <c r="M978" t="s">
        <v>307</v>
      </c>
      <c r="P978" s="28"/>
      <c r="Q978" s="502"/>
      <c r="R978" s="502"/>
      <c r="S978" s="555"/>
      <c r="T978" s="499"/>
    </row>
    <row r="979" spans="1:20" ht="15">
      <c r="A979" s="138" t="s">
        <v>1022</v>
      </c>
      <c r="B979" s="463" t="s">
        <v>1004</v>
      </c>
      <c r="C979" s="431"/>
      <c r="D979" s="431"/>
      <c r="E979" s="437" t="s">
        <v>288</v>
      </c>
      <c r="F979" s="437" t="s">
        <v>288</v>
      </c>
      <c r="G979" s="437" t="s">
        <v>288</v>
      </c>
      <c r="H979" s="164">
        <v>170.80000000000109</v>
      </c>
      <c r="I979" s="525">
        <v>253.50000000000182</v>
      </c>
      <c r="K979" s="100">
        <f t="shared" si="32"/>
        <v>424.30000000000291</v>
      </c>
      <c r="M979" s="431"/>
      <c r="P979" s="28"/>
      <c r="Q979" s="502"/>
      <c r="R979" s="502"/>
      <c r="S979" s="555"/>
      <c r="T979" s="499"/>
    </row>
    <row r="980" spans="1:20" ht="15">
      <c r="A980" s="138" t="s">
        <v>1023</v>
      </c>
      <c r="B980" s="463" t="s">
        <v>1008</v>
      </c>
      <c r="C980" s="431"/>
      <c r="D980" s="431"/>
      <c r="E980" s="437" t="s">
        <v>288</v>
      </c>
      <c r="F980" s="437" t="s">
        <v>288</v>
      </c>
      <c r="G980" s="437" t="s">
        <v>288</v>
      </c>
      <c r="H980" s="164">
        <v>223.40000000000055</v>
      </c>
      <c r="I980" s="525">
        <v>177.30000000000291</v>
      </c>
      <c r="K980" s="100">
        <f t="shared" si="32"/>
        <v>400.70000000000346</v>
      </c>
      <c r="P980" s="28"/>
      <c r="Q980" s="502"/>
      <c r="R980" s="502"/>
      <c r="S980" s="555"/>
      <c r="T980" s="499"/>
    </row>
    <row r="981" spans="1:20" ht="15">
      <c r="A981" s="138" t="s">
        <v>1024</v>
      </c>
      <c r="B981" s="96" t="s">
        <v>182</v>
      </c>
      <c r="E981" s="480">
        <v>386.2</v>
      </c>
      <c r="F981" s="10" t="s">
        <v>288</v>
      </c>
      <c r="G981" s="10" t="s">
        <v>288</v>
      </c>
      <c r="H981" s="164" t="s">
        <v>288</v>
      </c>
      <c r="I981" s="437" t="s">
        <v>288</v>
      </c>
      <c r="K981" s="100">
        <f t="shared" si="32"/>
        <v>386.2</v>
      </c>
      <c r="M981" t="s">
        <v>302</v>
      </c>
      <c r="P981" s="28"/>
      <c r="Q981" s="557"/>
      <c r="R981" s="502"/>
      <c r="S981" s="555"/>
      <c r="T981" s="499"/>
    </row>
    <row r="982" spans="1:20" ht="15">
      <c r="A982" s="138" t="s">
        <v>1030</v>
      </c>
      <c r="B982" s="96" t="s">
        <v>1036</v>
      </c>
      <c r="E982" s="10" t="s">
        <v>288</v>
      </c>
      <c r="F982" s="437" t="s">
        <v>288</v>
      </c>
      <c r="G982" s="10" t="s">
        <v>288</v>
      </c>
      <c r="H982" s="164">
        <v>82.499999999998181</v>
      </c>
      <c r="I982" s="525">
        <v>294.00000000000364</v>
      </c>
      <c r="K982" s="100">
        <f t="shared" si="32"/>
        <v>376.50000000000182</v>
      </c>
      <c r="P982" s="28"/>
      <c r="Q982" s="502"/>
      <c r="R982" s="502"/>
      <c r="S982" s="555"/>
      <c r="T982" s="499"/>
    </row>
    <row r="983" spans="1:20" ht="15.75">
      <c r="A983" s="138" t="s">
        <v>1038</v>
      </c>
      <c r="B983" s="96" t="s">
        <v>993</v>
      </c>
      <c r="E983" s="10" t="s">
        <v>288</v>
      </c>
      <c r="F983" s="10" t="s">
        <v>288</v>
      </c>
      <c r="G983" s="10" t="s">
        <v>288</v>
      </c>
      <c r="H983" s="164">
        <v>290.60000000000309</v>
      </c>
      <c r="I983" s="525">
        <v>81.600000000004002</v>
      </c>
      <c r="K983" s="100">
        <f t="shared" si="32"/>
        <v>372.20000000000709</v>
      </c>
      <c r="P983" s="28"/>
      <c r="Q983" s="507"/>
      <c r="R983" s="513"/>
      <c r="S983" s="513"/>
      <c r="T983" s="511"/>
    </row>
    <row r="984" spans="1:20" ht="15">
      <c r="A984" s="138" t="s">
        <v>1042</v>
      </c>
      <c r="B984" s="96" t="s">
        <v>166</v>
      </c>
      <c r="E984" s="10" t="s">
        <v>288</v>
      </c>
      <c r="F984" s="10" t="s">
        <v>288</v>
      </c>
      <c r="G984" s="437">
        <v>372.2</v>
      </c>
      <c r="H984" s="484" t="s">
        <v>288</v>
      </c>
      <c r="I984" s="437" t="s">
        <v>288</v>
      </c>
      <c r="K984" s="100">
        <f t="shared" si="32"/>
        <v>372.2</v>
      </c>
      <c r="P984" s="28"/>
      <c r="Q984" s="502"/>
      <c r="R984" s="502"/>
      <c r="S984" s="555"/>
      <c r="T984" s="499"/>
    </row>
    <row r="985" spans="1:20" ht="15">
      <c r="A985" s="138" t="s">
        <v>1043</v>
      </c>
      <c r="B985" s="96" t="s">
        <v>1001</v>
      </c>
      <c r="E985" s="10" t="s">
        <v>288</v>
      </c>
      <c r="F985" s="10" t="s">
        <v>288</v>
      </c>
      <c r="G985" s="10" t="s">
        <v>288</v>
      </c>
      <c r="H985" s="164">
        <v>215.60000000000218</v>
      </c>
      <c r="I985" s="525">
        <v>140.09999999999673</v>
      </c>
      <c r="K985" s="100">
        <f t="shared" si="32"/>
        <v>355.69999999999891</v>
      </c>
      <c r="P985" s="28"/>
      <c r="Q985" s="502"/>
      <c r="R985" s="502"/>
      <c r="S985" s="555"/>
      <c r="T985" s="499"/>
    </row>
    <row r="986" spans="1:20" ht="15">
      <c r="A986" s="138" t="s">
        <v>1044</v>
      </c>
      <c r="B986" s="96" t="s">
        <v>1019</v>
      </c>
      <c r="E986" s="10" t="s">
        <v>288</v>
      </c>
      <c r="F986" s="10" t="s">
        <v>288</v>
      </c>
      <c r="G986" s="10" t="s">
        <v>288</v>
      </c>
      <c r="H986" s="164">
        <v>228.45000000000164</v>
      </c>
      <c r="I986" s="525">
        <v>115.10000000000036</v>
      </c>
      <c r="K986" s="100">
        <f t="shared" si="32"/>
        <v>343.550000000002</v>
      </c>
      <c r="P986" s="28"/>
      <c r="Q986" s="502"/>
      <c r="R986" s="502"/>
      <c r="S986" s="555"/>
      <c r="T986" s="499"/>
    </row>
    <row r="987" spans="1:20" ht="15.75">
      <c r="A987" s="138" t="s">
        <v>1050</v>
      </c>
      <c r="B987" s="542" t="s">
        <v>2564</v>
      </c>
      <c r="C987" s="433"/>
      <c r="D987" s="433"/>
      <c r="E987" s="484" t="s">
        <v>288</v>
      </c>
      <c r="F987" s="484" t="s">
        <v>288</v>
      </c>
      <c r="G987" s="484" t="s">
        <v>288</v>
      </c>
      <c r="H987" s="164" t="s">
        <v>288</v>
      </c>
      <c r="I987" s="578">
        <v>337.80000000000109</v>
      </c>
      <c r="K987" s="100">
        <f t="shared" si="32"/>
        <v>337.80000000000109</v>
      </c>
      <c r="M987" t="s">
        <v>298</v>
      </c>
      <c r="P987" s="28"/>
      <c r="Q987" s="507"/>
      <c r="R987" s="513"/>
      <c r="S987" s="513"/>
      <c r="T987" s="511"/>
    </row>
    <row r="988" spans="1:20" ht="15">
      <c r="A988" s="138" t="s">
        <v>1051</v>
      </c>
      <c r="B988" s="478" t="s">
        <v>983</v>
      </c>
      <c r="E988" s="10" t="s">
        <v>288</v>
      </c>
      <c r="F988" s="10" t="s">
        <v>288</v>
      </c>
      <c r="G988" s="10" t="s">
        <v>288</v>
      </c>
      <c r="H988" s="164">
        <v>128.5</v>
      </c>
      <c r="I988" s="525">
        <v>204.30000000000109</v>
      </c>
      <c r="K988" s="100">
        <f t="shared" si="32"/>
        <v>332.80000000000109</v>
      </c>
      <c r="P988" s="28"/>
      <c r="Q988" s="502"/>
      <c r="R988" s="502"/>
      <c r="S988" s="555"/>
      <c r="T988" s="499"/>
    </row>
    <row r="989" spans="1:20" ht="15">
      <c r="A989" s="138" t="s">
        <v>1052</v>
      </c>
      <c r="B989" s="503" t="s">
        <v>2544</v>
      </c>
      <c r="C989" s="433"/>
      <c r="D989" s="433"/>
      <c r="E989" s="484" t="s">
        <v>288</v>
      </c>
      <c r="F989" s="484" t="s">
        <v>288</v>
      </c>
      <c r="G989" s="484" t="s">
        <v>288</v>
      </c>
      <c r="H989" s="164" t="s">
        <v>288</v>
      </c>
      <c r="I989" s="578">
        <v>330.99999999999454</v>
      </c>
      <c r="K989" s="100">
        <f t="shared" si="32"/>
        <v>330.99999999999454</v>
      </c>
      <c r="M989" t="s">
        <v>303</v>
      </c>
      <c r="P989" s="28"/>
      <c r="Q989" s="502"/>
      <c r="R989" s="502"/>
      <c r="S989" s="555"/>
      <c r="T989" s="499"/>
    </row>
    <row r="990" spans="1:20" ht="15">
      <c r="A990" s="138" t="s">
        <v>1054</v>
      </c>
      <c r="B990" s="542" t="s">
        <v>2548</v>
      </c>
      <c r="C990" s="433"/>
      <c r="D990" s="433"/>
      <c r="E990" s="484" t="s">
        <v>288</v>
      </c>
      <c r="F990" s="484" t="s">
        <v>288</v>
      </c>
      <c r="G990" s="484" t="s">
        <v>288</v>
      </c>
      <c r="H990" s="164" t="s">
        <v>288</v>
      </c>
      <c r="I990" s="525">
        <v>310.29999999999563</v>
      </c>
      <c r="K990" s="100">
        <f t="shared" si="32"/>
        <v>310.29999999999563</v>
      </c>
      <c r="P990" s="28"/>
      <c r="Q990" s="509"/>
      <c r="R990" s="502"/>
      <c r="S990" s="555"/>
      <c r="T990" s="499"/>
    </row>
    <row r="991" spans="1:20" ht="15">
      <c r="A991" s="138" t="s">
        <v>1055</v>
      </c>
      <c r="B991" s="96" t="s">
        <v>1040</v>
      </c>
      <c r="E991" s="10" t="s">
        <v>288</v>
      </c>
      <c r="F991" s="10" t="s">
        <v>288</v>
      </c>
      <c r="G991" s="10" t="s">
        <v>288</v>
      </c>
      <c r="H991" s="164">
        <v>193.29999999999927</v>
      </c>
      <c r="I991" s="525">
        <v>114.29999999999927</v>
      </c>
      <c r="K991" s="100">
        <f t="shared" si="32"/>
        <v>307.59999999999854</v>
      </c>
      <c r="P991" s="28"/>
      <c r="Q991" s="502"/>
      <c r="R991" s="502"/>
      <c r="S991" s="555"/>
      <c r="T991" s="499"/>
    </row>
    <row r="992" spans="1:20" ht="15">
      <c r="A992" s="138" t="s">
        <v>1056</v>
      </c>
      <c r="B992" s="463" t="s">
        <v>1031</v>
      </c>
      <c r="C992" s="431"/>
      <c r="D992" s="431"/>
      <c r="E992" s="437" t="s">
        <v>288</v>
      </c>
      <c r="F992" s="437" t="s">
        <v>288</v>
      </c>
      <c r="G992" s="437" t="s">
        <v>288</v>
      </c>
      <c r="H992" s="164">
        <v>298.14999999999873</v>
      </c>
      <c r="I992" s="437" t="s">
        <v>288</v>
      </c>
      <c r="K992" s="100">
        <f t="shared" si="32"/>
        <v>298.14999999999873</v>
      </c>
      <c r="P992" s="28"/>
      <c r="Q992" s="502"/>
      <c r="R992" s="502"/>
      <c r="S992" s="555"/>
      <c r="T992" s="499"/>
    </row>
    <row r="993" spans="1:20" ht="15">
      <c r="A993" s="138" t="s">
        <v>1059</v>
      </c>
      <c r="B993" s="463" t="s">
        <v>1003</v>
      </c>
      <c r="C993" s="431"/>
      <c r="D993" s="431"/>
      <c r="E993" s="437" t="s">
        <v>288</v>
      </c>
      <c r="F993" s="437" t="s">
        <v>288</v>
      </c>
      <c r="G993" s="437" t="s">
        <v>288</v>
      </c>
      <c r="H993" s="164">
        <v>295.60000000000036</v>
      </c>
      <c r="I993" s="97" t="s">
        <v>289</v>
      </c>
      <c r="K993" s="100">
        <f t="shared" si="32"/>
        <v>295.60000000000036</v>
      </c>
      <c r="P993" s="28"/>
      <c r="Q993" s="502"/>
      <c r="R993" s="502"/>
      <c r="S993" s="555"/>
      <c r="T993" s="499"/>
    </row>
    <row r="994" spans="1:20" ht="15">
      <c r="A994" s="138" t="s">
        <v>1296</v>
      </c>
      <c r="B994" s="542" t="s">
        <v>2562</v>
      </c>
      <c r="C994" s="433"/>
      <c r="D994" s="433"/>
      <c r="E994" s="484" t="s">
        <v>288</v>
      </c>
      <c r="F994" s="484" t="s">
        <v>288</v>
      </c>
      <c r="G994" s="484" t="s">
        <v>288</v>
      </c>
      <c r="H994" s="164" t="s">
        <v>288</v>
      </c>
      <c r="I994" s="525">
        <v>287.399999999996</v>
      </c>
      <c r="K994" s="100">
        <f t="shared" si="32"/>
        <v>287.399999999996</v>
      </c>
      <c r="P994" s="28"/>
      <c r="Q994" s="509"/>
      <c r="R994" s="502"/>
      <c r="S994" s="555"/>
      <c r="T994" s="499"/>
    </row>
    <row r="995" spans="1:20" ht="15.75">
      <c r="A995" s="138" t="s">
        <v>1297</v>
      </c>
      <c r="B995" s="463" t="s">
        <v>1021</v>
      </c>
      <c r="C995" s="431"/>
      <c r="D995" s="431"/>
      <c r="E995" s="437" t="s">
        <v>288</v>
      </c>
      <c r="F995" s="437" t="s">
        <v>288</v>
      </c>
      <c r="G995" s="437" t="s">
        <v>288</v>
      </c>
      <c r="H995" s="164">
        <v>11.700000000001637</v>
      </c>
      <c r="I995" s="525">
        <v>270.50000000000182</v>
      </c>
      <c r="K995" s="100">
        <f t="shared" si="32"/>
        <v>282.20000000000346</v>
      </c>
      <c r="P995" s="28"/>
      <c r="Q995" s="507"/>
      <c r="R995" s="513"/>
      <c r="S995" s="513"/>
      <c r="T995" s="511"/>
    </row>
    <row r="996" spans="1:20" ht="15">
      <c r="A996" s="138" t="s">
        <v>1298</v>
      </c>
      <c r="B996" s="542" t="s">
        <v>2604</v>
      </c>
      <c r="C996" s="433"/>
      <c r="D996" s="433"/>
      <c r="E996" s="484" t="s">
        <v>288</v>
      </c>
      <c r="F996" s="484" t="s">
        <v>288</v>
      </c>
      <c r="G996" s="484" t="s">
        <v>288</v>
      </c>
      <c r="H996" s="164" t="s">
        <v>288</v>
      </c>
      <c r="I996" s="525">
        <v>265.60000000000218</v>
      </c>
      <c r="K996" s="100">
        <f t="shared" si="32"/>
        <v>265.60000000000218</v>
      </c>
      <c r="P996" s="28"/>
      <c r="Q996" s="509"/>
      <c r="R996" s="502"/>
      <c r="S996" s="555"/>
      <c r="T996" s="499"/>
    </row>
    <row r="997" spans="1:20" ht="15">
      <c r="A997" s="138" t="s">
        <v>1299</v>
      </c>
      <c r="B997" s="542" t="s">
        <v>2559</v>
      </c>
      <c r="C997" s="433"/>
      <c r="D997" s="433"/>
      <c r="E997" s="484" t="s">
        <v>288</v>
      </c>
      <c r="F997" s="484" t="s">
        <v>288</v>
      </c>
      <c r="G997" s="484" t="s">
        <v>288</v>
      </c>
      <c r="H997" s="164" t="s">
        <v>288</v>
      </c>
      <c r="I997" s="525">
        <v>205</v>
      </c>
      <c r="K997" s="100">
        <f t="shared" si="32"/>
        <v>205</v>
      </c>
      <c r="P997" s="28"/>
      <c r="Q997" s="509"/>
      <c r="R997" s="502"/>
      <c r="S997" s="555"/>
      <c r="T997" s="499"/>
    </row>
    <row r="998" spans="1:20" ht="15">
      <c r="A998" s="138" t="s">
        <v>1300</v>
      </c>
      <c r="B998" s="542" t="s">
        <v>2567</v>
      </c>
      <c r="C998" s="433"/>
      <c r="D998" s="433"/>
      <c r="E998" s="484" t="s">
        <v>288</v>
      </c>
      <c r="F998" s="484" t="s">
        <v>288</v>
      </c>
      <c r="G998" s="484" t="s">
        <v>288</v>
      </c>
      <c r="H998" s="484" t="s">
        <v>288</v>
      </c>
      <c r="I998" s="525">
        <v>204.10000000000036</v>
      </c>
      <c r="K998" s="100">
        <f t="shared" ref="K998:K1011" si="33">SUM(E998:I998)</f>
        <v>204.10000000000036</v>
      </c>
      <c r="P998" s="28"/>
      <c r="Q998" s="557"/>
      <c r="R998" s="502"/>
      <c r="S998" s="555"/>
      <c r="T998" s="499"/>
    </row>
    <row r="999" spans="1:20" ht="15.75">
      <c r="A999" s="138" t="s">
        <v>1301</v>
      </c>
      <c r="B999" s="478" t="s">
        <v>988</v>
      </c>
      <c r="C999" s="431"/>
      <c r="D999" s="431"/>
      <c r="E999" s="437" t="s">
        <v>288</v>
      </c>
      <c r="F999" s="437" t="s">
        <v>288</v>
      </c>
      <c r="G999" s="437" t="s">
        <v>288</v>
      </c>
      <c r="H999" s="164">
        <v>111.50000000000182</v>
      </c>
      <c r="I999" s="525">
        <v>79.900000000001455</v>
      </c>
      <c r="K999" s="100">
        <f t="shared" si="33"/>
        <v>191.40000000000327</v>
      </c>
      <c r="M999" s="431"/>
      <c r="P999" s="28"/>
      <c r="Q999" s="507"/>
      <c r="R999" s="513"/>
      <c r="S999" s="513"/>
      <c r="T999" s="511"/>
    </row>
    <row r="1000" spans="1:20" ht="15">
      <c r="A1000" s="138" t="s">
        <v>1302</v>
      </c>
      <c r="B1000" s="542" t="s">
        <v>2546</v>
      </c>
      <c r="C1000" s="433"/>
      <c r="D1000" s="433"/>
      <c r="E1000" s="484" t="s">
        <v>288</v>
      </c>
      <c r="F1000" s="484" t="s">
        <v>288</v>
      </c>
      <c r="G1000" s="484" t="s">
        <v>288</v>
      </c>
      <c r="H1000" s="164" t="s">
        <v>288</v>
      </c>
      <c r="I1000" s="525">
        <v>188.80000000000291</v>
      </c>
      <c r="K1000" s="100">
        <f t="shared" si="33"/>
        <v>188.80000000000291</v>
      </c>
      <c r="P1000" s="28"/>
      <c r="Q1000" s="509"/>
      <c r="R1000" s="502"/>
      <c r="S1000" s="555"/>
      <c r="T1000" s="499"/>
    </row>
    <row r="1001" spans="1:20" ht="15">
      <c r="A1001" s="138" t="s">
        <v>1303</v>
      </c>
      <c r="B1001" s="463" t="s">
        <v>1041</v>
      </c>
      <c r="C1001" s="431"/>
      <c r="D1001" s="431"/>
      <c r="E1001" s="437" t="s">
        <v>288</v>
      </c>
      <c r="F1001" s="437" t="s">
        <v>288</v>
      </c>
      <c r="G1001" s="437" t="s">
        <v>288</v>
      </c>
      <c r="H1001" s="164">
        <v>186.70000000000073</v>
      </c>
      <c r="I1001" s="437" t="s">
        <v>288</v>
      </c>
      <c r="K1001" s="100">
        <f t="shared" si="33"/>
        <v>186.70000000000073</v>
      </c>
      <c r="P1001" s="28"/>
      <c r="Q1001" s="557"/>
      <c r="R1001" s="502"/>
      <c r="S1001" s="555"/>
      <c r="T1001" s="499"/>
    </row>
    <row r="1002" spans="1:20" ht="15.75">
      <c r="A1002" s="138" t="s">
        <v>1304</v>
      </c>
      <c r="B1002" s="542" t="s">
        <v>2566</v>
      </c>
      <c r="C1002" s="433"/>
      <c r="D1002" s="433"/>
      <c r="E1002" s="484" t="s">
        <v>288</v>
      </c>
      <c r="F1002" s="484" t="s">
        <v>288</v>
      </c>
      <c r="G1002" s="484" t="s">
        <v>288</v>
      </c>
      <c r="H1002" s="164" t="s">
        <v>288</v>
      </c>
      <c r="I1002" s="525">
        <v>170.40000000000146</v>
      </c>
      <c r="K1002" s="100">
        <f t="shared" si="33"/>
        <v>170.40000000000146</v>
      </c>
      <c r="M1002" s="431"/>
      <c r="P1002" s="28"/>
      <c r="Q1002" s="507"/>
      <c r="R1002" s="513"/>
      <c r="S1002" s="513"/>
      <c r="T1002" s="511"/>
    </row>
    <row r="1003" spans="1:20" ht="15">
      <c r="A1003" s="138" t="s">
        <v>1305</v>
      </c>
      <c r="B1003" s="542" t="s">
        <v>2565</v>
      </c>
      <c r="C1003" s="433"/>
      <c r="D1003" s="433"/>
      <c r="E1003" s="484" t="s">
        <v>288</v>
      </c>
      <c r="F1003" s="484" t="s">
        <v>288</v>
      </c>
      <c r="G1003" s="484" t="s">
        <v>288</v>
      </c>
      <c r="H1003" s="164" t="s">
        <v>288</v>
      </c>
      <c r="I1003" s="525">
        <v>169.39999999999782</v>
      </c>
      <c r="K1003" s="100">
        <f t="shared" si="33"/>
        <v>169.39999999999782</v>
      </c>
      <c r="P1003" s="28"/>
      <c r="Q1003" s="502"/>
      <c r="R1003" s="502"/>
      <c r="S1003" s="555"/>
      <c r="T1003" s="499"/>
    </row>
    <row r="1004" spans="1:20" ht="15.75">
      <c r="A1004" s="138" t="s">
        <v>1306</v>
      </c>
      <c r="B1004" s="542" t="s">
        <v>2549</v>
      </c>
      <c r="C1004" s="433"/>
      <c r="D1004" s="433"/>
      <c r="E1004" s="484" t="s">
        <v>288</v>
      </c>
      <c r="F1004" s="484" t="s">
        <v>288</v>
      </c>
      <c r="G1004" s="484" t="s">
        <v>288</v>
      </c>
      <c r="H1004" s="164" t="s">
        <v>288</v>
      </c>
      <c r="I1004" s="525">
        <v>154.99999999999818</v>
      </c>
      <c r="K1004" s="100">
        <f t="shared" si="33"/>
        <v>154.99999999999818</v>
      </c>
      <c r="P1004" s="442"/>
      <c r="Q1004" s="507"/>
      <c r="R1004" s="513"/>
      <c r="S1004" s="513"/>
      <c r="T1004" s="511"/>
    </row>
    <row r="1005" spans="1:20" ht="15">
      <c r="A1005" s="138" t="s">
        <v>1307</v>
      </c>
      <c r="B1005" s="542" t="s">
        <v>2554</v>
      </c>
      <c r="C1005" s="3"/>
      <c r="D1005" s="3"/>
      <c r="E1005" s="164" t="s">
        <v>288</v>
      </c>
      <c r="F1005" s="164" t="s">
        <v>288</v>
      </c>
      <c r="G1005" s="164" t="s">
        <v>288</v>
      </c>
      <c r="H1005" s="164" t="s">
        <v>288</v>
      </c>
      <c r="I1005" s="525">
        <v>145.89999999999964</v>
      </c>
      <c r="K1005" s="100">
        <f t="shared" si="33"/>
        <v>145.89999999999964</v>
      </c>
      <c r="M1005" s="431"/>
      <c r="P1005" s="28"/>
      <c r="Q1005" s="502"/>
      <c r="R1005" s="502"/>
      <c r="S1005" s="555"/>
      <c r="T1005" s="499"/>
    </row>
    <row r="1006" spans="1:20" ht="15">
      <c r="A1006" s="138" t="s">
        <v>1308</v>
      </c>
      <c r="B1006" s="542" t="s">
        <v>2561</v>
      </c>
      <c r="C1006" s="433"/>
      <c r="D1006" s="433"/>
      <c r="E1006" s="484" t="s">
        <v>288</v>
      </c>
      <c r="F1006" s="484" t="s">
        <v>288</v>
      </c>
      <c r="G1006" s="484" t="s">
        <v>288</v>
      </c>
      <c r="H1006" s="164" t="s">
        <v>288</v>
      </c>
      <c r="I1006" s="525">
        <v>124.99999999999636</v>
      </c>
      <c r="K1006" s="100">
        <f t="shared" si="33"/>
        <v>124.99999999999636</v>
      </c>
      <c r="P1006" s="28"/>
      <c r="R1006" s="178"/>
    </row>
    <row r="1007" spans="1:20" ht="15">
      <c r="A1007" s="138" t="s">
        <v>1309</v>
      </c>
      <c r="B1007" s="542" t="s">
        <v>2563</v>
      </c>
      <c r="C1007" s="433"/>
      <c r="D1007" s="433"/>
      <c r="E1007" s="484" t="s">
        <v>288</v>
      </c>
      <c r="F1007" s="484" t="s">
        <v>288</v>
      </c>
      <c r="G1007" s="484" t="s">
        <v>288</v>
      </c>
      <c r="H1007" s="164" t="s">
        <v>288</v>
      </c>
      <c r="I1007" s="525">
        <v>110.49999999999818</v>
      </c>
      <c r="K1007" s="100">
        <f t="shared" si="33"/>
        <v>110.49999999999818</v>
      </c>
      <c r="P1007" s="28"/>
      <c r="R1007" s="178"/>
    </row>
    <row r="1008" spans="1:20" ht="15">
      <c r="A1008" s="138" t="s">
        <v>1310</v>
      </c>
      <c r="B1008" s="406" t="s">
        <v>2552</v>
      </c>
      <c r="C1008" s="3"/>
      <c r="D1008" s="3"/>
      <c r="E1008" s="164" t="s">
        <v>288</v>
      </c>
      <c r="F1008" s="164" t="s">
        <v>288</v>
      </c>
      <c r="G1008" s="164" t="s">
        <v>288</v>
      </c>
      <c r="H1008" s="164" t="s">
        <v>288</v>
      </c>
      <c r="I1008" s="525">
        <v>100.30000000000291</v>
      </c>
      <c r="K1008" s="100">
        <f t="shared" si="33"/>
        <v>100.30000000000291</v>
      </c>
      <c r="P1008" s="28"/>
      <c r="R1008" s="178"/>
    </row>
    <row r="1009" spans="1:20" ht="15">
      <c r="A1009" s="138" t="s">
        <v>1311</v>
      </c>
      <c r="B1009" s="542" t="s">
        <v>2551</v>
      </c>
      <c r="C1009" s="433"/>
      <c r="D1009" s="433"/>
      <c r="E1009" s="484" t="s">
        <v>288</v>
      </c>
      <c r="F1009" s="484" t="s">
        <v>288</v>
      </c>
      <c r="G1009" s="484" t="s">
        <v>288</v>
      </c>
      <c r="H1009" s="164" t="s">
        <v>288</v>
      </c>
      <c r="I1009" s="525">
        <v>85.700000000002547</v>
      </c>
      <c r="K1009" s="100">
        <f t="shared" si="33"/>
        <v>85.700000000002547</v>
      </c>
      <c r="P1009" s="28"/>
      <c r="R1009" s="178"/>
    </row>
    <row r="1010" spans="1:20" ht="15">
      <c r="A1010" s="138" t="s">
        <v>1312</v>
      </c>
      <c r="B1010" s="406" t="s">
        <v>2560</v>
      </c>
      <c r="C1010" s="3"/>
      <c r="D1010" s="3"/>
      <c r="E1010" s="164" t="s">
        <v>288</v>
      </c>
      <c r="F1010" s="164" t="s">
        <v>288</v>
      </c>
      <c r="G1010" s="164" t="s">
        <v>288</v>
      </c>
      <c r="H1010" s="164" t="s">
        <v>288</v>
      </c>
      <c r="I1010" s="525">
        <v>63.799999999997453</v>
      </c>
      <c r="K1010" s="100">
        <f t="shared" si="33"/>
        <v>63.799999999997453</v>
      </c>
      <c r="P1010" s="28"/>
      <c r="R1010" s="178"/>
    </row>
    <row r="1011" spans="1:20" ht="15">
      <c r="A1011" s="138" t="s">
        <v>1313</v>
      </c>
      <c r="B1011" s="542" t="s">
        <v>2568</v>
      </c>
      <c r="C1011" s="433"/>
      <c r="D1011" s="433"/>
      <c r="E1011" s="484" t="s">
        <v>288</v>
      </c>
      <c r="F1011" s="484" t="s">
        <v>288</v>
      </c>
      <c r="G1011" s="484" t="s">
        <v>288</v>
      </c>
      <c r="H1011" s="164" t="s">
        <v>288</v>
      </c>
      <c r="I1011" s="525">
        <v>5.999999999994543</v>
      </c>
      <c r="K1011" s="100">
        <f t="shared" si="33"/>
        <v>5.999999999994543</v>
      </c>
      <c r="P1011" s="28"/>
      <c r="R1011" s="178"/>
    </row>
    <row r="1012" spans="1:20" ht="15">
      <c r="A1012" s="138"/>
      <c r="B1012" s="96"/>
      <c r="E1012" s="10"/>
      <c r="F1012" s="10"/>
      <c r="G1012" s="10"/>
      <c r="H1012" s="164"/>
      <c r="K1012" s="100"/>
      <c r="P1012" s="28"/>
      <c r="R1012" s="178"/>
    </row>
    <row r="1013" spans="1:20" ht="15">
      <c r="A1013" s="44"/>
      <c r="B1013" s="96"/>
      <c r="E1013" s="10"/>
      <c r="K1013" s="102"/>
      <c r="P1013" s="28"/>
    </row>
    <row r="1014" spans="1:20" ht="15">
      <c r="A1014" s="44"/>
      <c r="B1014" s="96"/>
      <c r="E1014" s="10"/>
      <c r="K1014" s="102"/>
      <c r="P1014" s="28"/>
    </row>
    <row r="1015" spans="1:20" ht="25.5">
      <c r="A1015" s="39" t="s">
        <v>199</v>
      </c>
      <c r="K1015" s="102"/>
      <c r="P1015" s="28"/>
    </row>
    <row r="1016" spans="1:20">
      <c r="K1016" s="102"/>
      <c r="P1016" s="28"/>
    </row>
    <row r="1017" spans="1:20" ht="15">
      <c r="A1017" s="60"/>
      <c r="B1017" s="60"/>
      <c r="C1017" s="60"/>
      <c r="D1017" s="60"/>
      <c r="E1017" s="94">
        <v>2016</v>
      </c>
      <c r="F1017" s="94">
        <v>2017</v>
      </c>
      <c r="G1017" s="94">
        <v>2018</v>
      </c>
      <c r="H1017" s="189">
        <v>2019</v>
      </c>
      <c r="I1017" s="189">
        <v>2020</v>
      </c>
      <c r="K1017" s="103" t="s">
        <v>40</v>
      </c>
      <c r="P1017" s="28"/>
    </row>
    <row r="1018" spans="1:20" ht="15">
      <c r="A1018" s="44" t="s">
        <v>0</v>
      </c>
      <c r="B1018" s="463" t="s">
        <v>23</v>
      </c>
      <c r="C1018" s="431"/>
      <c r="D1018" s="431"/>
      <c r="E1018" s="480">
        <v>20.100000000000001</v>
      </c>
      <c r="F1018" s="453">
        <v>337.4</v>
      </c>
      <c r="G1018" s="437">
        <v>203.7</v>
      </c>
      <c r="H1018" s="164">
        <v>88.100000000000364</v>
      </c>
      <c r="K1018" s="100">
        <f t="shared" ref="K1018:K1049" ca="1" si="34">SUM(E1018:S1018)</f>
        <v>1080.8000000000022</v>
      </c>
      <c r="M1018" t="s">
        <v>331</v>
      </c>
      <c r="P1018" s="442"/>
      <c r="Q1018" s="593"/>
      <c r="R1018" s="312"/>
      <c r="T1018" s="222"/>
    </row>
    <row r="1019" spans="1:20" ht="15">
      <c r="A1019" s="44" t="s">
        <v>2</v>
      </c>
      <c r="B1019" s="96" t="s">
        <v>142</v>
      </c>
      <c r="E1019" s="10" t="s">
        <v>288</v>
      </c>
      <c r="F1019" s="480">
        <v>270.7</v>
      </c>
      <c r="G1019" s="141">
        <v>291.8</v>
      </c>
      <c r="H1019" s="164">
        <v>215.00000000000273</v>
      </c>
      <c r="K1019" s="100">
        <f t="shared" ca="1" si="34"/>
        <v>1075.5999999999958</v>
      </c>
      <c r="M1019" t="s">
        <v>295</v>
      </c>
      <c r="P1019" s="28"/>
      <c r="Q1019" s="312"/>
      <c r="R1019" s="312"/>
      <c r="T1019" s="222"/>
    </row>
    <row r="1020" spans="1:20" ht="15">
      <c r="A1020" s="44" t="s">
        <v>3</v>
      </c>
      <c r="B1020" s="463" t="s">
        <v>1</v>
      </c>
      <c r="C1020" s="431"/>
      <c r="D1020" s="431"/>
      <c r="E1020" s="452">
        <v>68.5</v>
      </c>
      <c r="F1020" s="452">
        <v>387.3</v>
      </c>
      <c r="G1020" s="480">
        <v>235.5</v>
      </c>
      <c r="H1020" s="164">
        <v>38.800000000001091</v>
      </c>
      <c r="K1020" s="100">
        <f t="shared" ca="1" si="34"/>
        <v>1017.1000000000029</v>
      </c>
      <c r="M1020" t="s">
        <v>352</v>
      </c>
      <c r="P1020" s="479"/>
      <c r="Q1020" s="593"/>
      <c r="R1020" s="312"/>
      <c r="T1020" s="222"/>
    </row>
    <row r="1021" spans="1:20" ht="15">
      <c r="A1021" s="44" t="s">
        <v>5</v>
      </c>
      <c r="B1021" s="463" t="s">
        <v>13</v>
      </c>
      <c r="C1021" s="431"/>
      <c r="D1021" s="431"/>
      <c r="E1021" s="480">
        <v>22</v>
      </c>
      <c r="F1021" s="454">
        <v>424.5</v>
      </c>
      <c r="G1021" s="437">
        <v>67.5</v>
      </c>
      <c r="H1021" s="164">
        <v>184.69999999999436</v>
      </c>
      <c r="K1021" s="100">
        <f t="shared" ca="1" si="34"/>
        <v>1014.1999999999998</v>
      </c>
      <c r="M1021" t="s">
        <v>351</v>
      </c>
      <c r="P1021" s="438" t="s">
        <v>3035</v>
      </c>
      <c r="Q1021" s="593"/>
      <c r="R1021" s="312"/>
      <c r="T1021" s="222"/>
    </row>
    <row r="1022" spans="1:20" ht="15">
      <c r="A1022" s="44" t="s">
        <v>7</v>
      </c>
      <c r="B1022" s="96" t="s">
        <v>17</v>
      </c>
      <c r="E1022" s="97" t="s">
        <v>289</v>
      </c>
      <c r="F1022" s="437">
        <v>123.7</v>
      </c>
      <c r="G1022" s="480">
        <v>348.6</v>
      </c>
      <c r="H1022" s="164">
        <v>137.60000000000127</v>
      </c>
      <c r="K1022" s="100">
        <f t="shared" ca="1" si="34"/>
        <v>993.89999999999941</v>
      </c>
      <c r="M1022" t="s">
        <v>293</v>
      </c>
      <c r="P1022" s="442"/>
      <c r="Q1022" s="594"/>
      <c r="R1022" s="312"/>
      <c r="T1022" s="222"/>
    </row>
    <row r="1023" spans="1:20" ht="15">
      <c r="A1023" s="44" t="s">
        <v>8</v>
      </c>
      <c r="B1023" s="96" t="s">
        <v>155</v>
      </c>
      <c r="E1023" s="437" t="s">
        <v>288</v>
      </c>
      <c r="F1023" s="437" t="s">
        <v>288</v>
      </c>
      <c r="G1023" s="453">
        <v>357.7</v>
      </c>
      <c r="H1023" s="164">
        <v>213.99999999999727</v>
      </c>
      <c r="K1023" s="100">
        <f t="shared" ca="1" si="34"/>
        <v>968.90000000000168</v>
      </c>
      <c r="M1023" t="s">
        <v>292</v>
      </c>
      <c r="P1023" s="28"/>
      <c r="Q1023" s="312"/>
      <c r="R1023" s="312"/>
      <c r="T1023" s="222"/>
    </row>
    <row r="1024" spans="1:20" ht="15">
      <c r="A1024" s="44" t="s">
        <v>10</v>
      </c>
      <c r="B1024" s="96" t="s">
        <v>21</v>
      </c>
      <c r="E1024" s="437">
        <v>8.4</v>
      </c>
      <c r="F1024" s="10">
        <v>26.6</v>
      </c>
      <c r="G1024" s="452">
        <v>390.1</v>
      </c>
      <c r="H1024" s="484">
        <v>299.20000000000073</v>
      </c>
      <c r="K1024" s="100">
        <f t="shared" ca="1" si="34"/>
        <v>909.79999999999893</v>
      </c>
      <c r="M1024" t="s">
        <v>310</v>
      </c>
      <c r="P1024" s="28"/>
      <c r="Q1024" s="593"/>
      <c r="R1024" s="312"/>
      <c r="T1024" s="222"/>
    </row>
    <row r="1025" spans="1:20" ht="15">
      <c r="A1025" s="44" t="s">
        <v>12</v>
      </c>
      <c r="B1025" s="463" t="s">
        <v>1053</v>
      </c>
      <c r="C1025" s="431"/>
      <c r="D1025" s="431"/>
      <c r="E1025" s="437" t="s">
        <v>288</v>
      </c>
      <c r="F1025" s="437" t="s">
        <v>288</v>
      </c>
      <c r="G1025" s="437" t="s">
        <v>288</v>
      </c>
      <c r="H1025" s="468">
        <v>432.89999999999964</v>
      </c>
      <c r="K1025" s="100">
        <f t="shared" ca="1" si="34"/>
        <v>890.39999999999964</v>
      </c>
      <c r="M1025" t="s">
        <v>291</v>
      </c>
      <c r="P1025" s="438" t="s">
        <v>3035</v>
      </c>
      <c r="Q1025" s="312"/>
      <c r="R1025" s="312"/>
      <c r="T1025" s="222"/>
    </row>
    <row r="1026" spans="1:20" ht="15">
      <c r="A1026" s="44" t="s">
        <v>14</v>
      </c>
      <c r="B1026" s="96" t="s">
        <v>35</v>
      </c>
      <c r="E1026" s="480">
        <v>33.5</v>
      </c>
      <c r="F1026" s="10">
        <v>77</v>
      </c>
      <c r="G1026" s="437">
        <v>196.5</v>
      </c>
      <c r="H1026" s="484">
        <v>65.699999999998909</v>
      </c>
      <c r="K1026" s="100">
        <f t="shared" ca="1" si="34"/>
        <v>861.69999999999891</v>
      </c>
      <c r="M1026" t="s">
        <v>294</v>
      </c>
      <c r="P1026" s="28"/>
      <c r="Q1026" s="594"/>
      <c r="R1026" s="312"/>
      <c r="T1026" s="222"/>
    </row>
    <row r="1027" spans="1:20" ht="15">
      <c r="A1027" s="44" t="s">
        <v>16</v>
      </c>
      <c r="B1027" s="96" t="s">
        <v>37</v>
      </c>
      <c r="E1027" s="480">
        <v>39.5</v>
      </c>
      <c r="F1027" s="437">
        <v>113.5</v>
      </c>
      <c r="G1027" s="437">
        <v>67.7</v>
      </c>
      <c r="H1027" s="484">
        <v>274.30000000000109</v>
      </c>
      <c r="K1027" s="100">
        <f t="shared" ca="1" si="34"/>
        <v>847.40000000000259</v>
      </c>
      <c r="M1027" t="s">
        <v>293</v>
      </c>
      <c r="P1027" s="28"/>
      <c r="Q1027" s="312"/>
      <c r="R1027" s="312"/>
      <c r="T1027" s="222"/>
    </row>
    <row r="1028" spans="1:20" ht="15">
      <c r="A1028" s="44" t="s">
        <v>18</v>
      </c>
      <c r="B1028" s="96" t="s">
        <v>31</v>
      </c>
      <c r="E1028" s="437">
        <v>4.4000000000000004</v>
      </c>
      <c r="F1028" s="437">
        <v>101.8</v>
      </c>
      <c r="G1028" s="454">
        <v>411.5</v>
      </c>
      <c r="H1028" s="164">
        <v>267.19999999999982</v>
      </c>
      <c r="K1028" s="100">
        <f t="shared" ca="1" si="34"/>
        <v>844.50000000000023</v>
      </c>
      <c r="M1028" t="s">
        <v>291</v>
      </c>
      <c r="P1028" s="438" t="s">
        <v>3035</v>
      </c>
      <c r="Q1028" s="594"/>
      <c r="R1028" s="312"/>
      <c r="T1028" s="222"/>
    </row>
    <row r="1029" spans="1:20" ht="15">
      <c r="A1029" s="44" t="s">
        <v>20</v>
      </c>
      <c r="B1029" s="96" t="s">
        <v>144</v>
      </c>
      <c r="E1029" s="437" t="s">
        <v>288</v>
      </c>
      <c r="F1029" s="480">
        <v>219.5</v>
      </c>
      <c r="G1029" s="437">
        <v>160.4</v>
      </c>
      <c r="H1029" s="164">
        <v>154.50000000000182</v>
      </c>
      <c r="K1029" s="100">
        <f t="shared" ca="1" si="34"/>
        <v>843.59999999999889</v>
      </c>
      <c r="M1029" t="s">
        <v>294</v>
      </c>
      <c r="P1029" s="28"/>
      <c r="Q1029" s="312"/>
      <c r="R1029" s="312"/>
      <c r="T1029" s="222"/>
    </row>
    <row r="1030" spans="1:20" ht="15">
      <c r="A1030" s="44" t="s">
        <v>22</v>
      </c>
      <c r="B1030" s="96" t="s">
        <v>6</v>
      </c>
      <c r="E1030" s="480">
        <v>25</v>
      </c>
      <c r="F1030" s="480">
        <v>204.1</v>
      </c>
      <c r="G1030" s="437">
        <v>112.75</v>
      </c>
      <c r="H1030" s="164">
        <v>211.79999999999927</v>
      </c>
      <c r="K1030" s="100">
        <f t="shared" ca="1" si="34"/>
        <v>835.1499999999993</v>
      </c>
      <c r="M1030" t="s">
        <v>315</v>
      </c>
      <c r="P1030" s="28"/>
      <c r="Q1030" s="594"/>
      <c r="R1030" s="312"/>
      <c r="T1030" s="222"/>
    </row>
    <row r="1031" spans="1:20" ht="15">
      <c r="A1031" s="44" t="s">
        <v>24</v>
      </c>
      <c r="B1031" s="96" t="s">
        <v>25</v>
      </c>
      <c r="E1031" s="437">
        <v>1.1000000000000001</v>
      </c>
      <c r="F1031" s="480">
        <v>197</v>
      </c>
      <c r="G1031" s="10">
        <v>135.5</v>
      </c>
      <c r="H1031" s="164">
        <v>116.10000000000036</v>
      </c>
      <c r="K1031" s="100">
        <f t="shared" ca="1" si="34"/>
        <v>830.99999999999784</v>
      </c>
      <c r="M1031" t="s">
        <v>298</v>
      </c>
      <c r="P1031" s="28"/>
      <c r="Q1031" s="594"/>
      <c r="R1031" s="312"/>
      <c r="T1031" s="222"/>
    </row>
    <row r="1032" spans="1:20" ht="15">
      <c r="A1032" s="44" t="s">
        <v>26</v>
      </c>
      <c r="B1032" s="96" t="s">
        <v>27</v>
      </c>
      <c r="E1032" s="97" t="s">
        <v>289</v>
      </c>
      <c r="F1032" s="10">
        <v>56</v>
      </c>
      <c r="G1032" s="10">
        <v>164</v>
      </c>
      <c r="H1032" s="487">
        <v>412.89999999999964</v>
      </c>
      <c r="K1032" s="100">
        <f t="shared" ca="1" si="34"/>
        <v>814.29999999999927</v>
      </c>
      <c r="M1032" t="s">
        <v>294</v>
      </c>
      <c r="P1032" s="28"/>
      <c r="Q1032" s="593"/>
      <c r="R1032" s="312"/>
      <c r="T1032" s="222"/>
    </row>
    <row r="1033" spans="1:20" ht="15">
      <c r="A1033" s="44" t="s">
        <v>28</v>
      </c>
      <c r="B1033" s="96" t="s">
        <v>1039</v>
      </c>
      <c r="E1033" s="437" t="s">
        <v>288</v>
      </c>
      <c r="F1033" s="10" t="s">
        <v>288</v>
      </c>
      <c r="G1033" s="437" t="s">
        <v>288</v>
      </c>
      <c r="H1033" s="488">
        <v>418.59999999999945</v>
      </c>
      <c r="K1033" s="100">
        <f t="shared" ca="1" si="34"/>
        <v>808.09999999999945</v>
      </c>
      <c r="M1033" t="s">
        <v>292</v>
      </c>
      <c r="P1033" s="28"/>
      <c r="Q1033" s="312"/>
      <c r="R1033" s="312"/>
      <c r="T1033" s="222"/>
    </row>
    <row r="1034" spans="1:20" ht="15">
      <c r="A1034" s="44" t="s">
        <v>30</v>
      </c>
      <c r="B1034" s="463" t="s">
        <v>164</v>
      </c>
      <c r="C1034" s="431"/>
      <c r="D1034" s="431"/>
      <c r="E1034" s="437" t="s">
        <v>288</v>
      </c>
      <c r="F1034" s="437" t="s">
        <v>288</v>
      </c>
      <c r="G1034" s="437">
        <v>177.1</v>
      </c>
      <c r="H1034" s="164">
        <v>240.49999999999818</v>
      </c>
      <c r="K1034" s="100">
        <f t="shared" ca="1" si="34"/>
        <v>798.6</v>
      </c>
      <c r="P1034" s="28"/>
      <c r="Q1034" s="312"/>
      <c r="R1034" s="312"/>
      <c r="T1034" s="222"/>
    </row>
    <row r="1035" spans="1:20" ht="15">
      <c r="A1035" s="44" t="s">
        <v>32</v>
      </c>
      <c r="B1035" s="463" t="s">
        <v>999</v>
      </c>
      <c r="E1035" s="10" t="s">
        <v>288</v>
      </c>
      <c r="F1035" s="10" t="s">
        <v>288</v>
      </c>
      <c r="G1035" s="10" t="s">
        <v>288</v>
      </c>
      <c r="H1035" s="164">
        <v>304.79999999999745</v>
      </c>
      <c r="K1035" s="100">
        <f t="shared" ca="1" si="34"/>
        <v>748.59999999999673</v>
      </c>
      <c r="P1035" s="28"/>
      <c r="Q1035" s="594"/>
      <c r="R1035" s="312"/>
      <c r="T1035" s="222"/>
    </row>
    <row r="1036" spans="1:20" ht="15">
      <c r="A1036" s="44" t="s">
        <v>34</v>
      </c>
      <c r="B1036" s="96" t="s">
        <v>145</v>
      </c>
      <c r="E1036" s="437" t="s">
        <v>288</v>
      </c>
      <c r="F1036" s="480">
        <v>209.3</v>
      </c>
      <c r="G1036" s="10">
        <v>191.4</v>
      </c>
      <c r="H1036" s="164">
        <v>67.400000000000546</v>
      </c>
      <c r="K1036" s="100">
        <f t="shared" ca="1" si="34"/>
        <v>738.9000000000035</v>
      </c>
      <c r="M1036" t="s">
        <v>302</v>
      </c>
      <c r="P1036" s="28"/>
      <c r="Q1036" s="312"/>
      <c r="R1036" s="312"/>
      <c r="T1036" s="222"/>
    </row>
    <row r="1037" spans="1:20" ht="15">
      <c r="A1037" s="44" t="s">
        <v>36</v>
      </c>
      <c r="B1037" s="96" t="s">
        <v>1047</v>
      </c>
      <c r="E1037" s="437" t="s">
        <v>288</v>
      </c>
      <c r="F1037" s="437" t="s">
        <v>288</v>
      </c>
      <c r="G1037" s="10" t="s">
        <v>288</v>
      </c>
      <c r="H1037" s="487">
        <v>333.09999999999764</v>
      </c>
      <c r="K1037" s="100">
        <f t="shared" ca="1" si="34"/>
        <v>732.59999999999945</v>
      </c>
      <c r="M1037" t="s">
        <v>298</v>
      </c>
      <c r="P1037" s="442"/>
      <c r="Q1037" s="594"/>
      <c r="R1037" s="312"/>
      <c r="T1037" s="222"/>
    </row>
    <row r="1038" spans="1:20" ht="15">
      <c r="A1038" s="44" t="s">
        <v>38</v>
      </c>
      <c r="B1038" s="463" t="s">
        <v>143</v>
      </c>
      <c r="E1038" s="437" t="s">
        <v>288</v>
      </c>
      <c r="F1038" s="437">
        <v>91</v>
      </c>
      <c r="G1038" s="480">
        <v>254.4</v>
      </c>
      <c r="H1038" s="484">
        <v>136</v>
      </c>
      <c r="K1038" s="100">
        <f t="shared" ca="1" si="34"/>
        <v>731.50000000000034</v>
      </c>
      <c r="M1038" t="s">
        <v>298</v>
      </c>
      <c r="P1038" s="28"/>
      <c r="Q1038" s="594"/>
      <c r="R1038" s="312"/>
      <c r="T1038" s="222"/>
    </row>
    <row r="1039" spans="1:20" ht="15">
      <c r="A1039" s="44" t="s">
        <v>146</v>
      </c>
      <c r="B1039" s="96" t="s">
        <v>1026</v>
      </c>
      <c r="E1039" s="10" t="s">
        <v>288</v>
      </c>
      <c r="F1039" s="10" t="s">
        <v>288</v>
      </c>
      <c r="G1039" s="437" t="s">
        <v>288</v>
      </c>
      <c r="H1039" s="484">
        <v>225.60000000000127</v>
      </c>
      <c r="K1039" s="100">
        <f t="shared" ca="1" si="34"/>
        <v>727.59999999999764</v>
      </c>
      <c r="P1039" s="442"/>
      <c r="Q1039" s="312"/>
      <c r="R1039" s="312"/>
      <c r="T1039" s="222"/>
    </row>
    <row r="1040" spans="1:20" ht="15">
      <c r="A1040" s="44" t="s">
        <v>147</v>
      </c>
      <c r="B1040" s="96" t="s">
        <v>4</v>
      </c>
      <c r="E1040" s="480">
        <v>25.4</v>
      </c>
      <c r="F1040" s="97" t="s">
        <v>289</v>
      </c>
      <c r="G1040" s="10">
        <v>69</v>
      </c>
      <c r="H1040" s="487">
        <v>339.89999999999782</v>
      </c>
      <c r="K1040" s="100">
        <f t="shared" ca="1" si="34"/>
        <v>719.29999999999779</v>
      </c>
      <c r="M1040" t="s">
        <v>328</v>
      </c>
      <c r="P1040" s="28"/>
      <c r="Q1040" s="312"/>
      <c r="R1040" s="312"/>
      <c r="T1040" s="222"/>
    </row>
    <row r="1041" spans="1:20" ht="15">
      <c r="A1041" s="44" t="s">
        <v>148</v>
      </c>
      <c r="B1041" s="96" t="s">
        <v>1028</v>
      </c>
      <c r="E1041" s="437" t="s">
        <v>288</v>
      </c>
      <c r="F1041" s="10" t="s">
        <v>288</v>
      </c>
      <c r="G1041" s="437" t="s">
        <v>288</v>
      </c>
      <c r="H1041" s="487">
        <v>334.19999999999891</v>
      </c>
      <c r="K1041" s="100">
        <f t="shared" ca="1" si="34"/>
        <v>689.79999999999745</v>
      </c>
      <c r="M1041" t="s">
        <v>297</v>
      </c>
      <c r="P1041" s="28"/>
      <c r="Q1041" s="312"/>
      <c r="R1041" s="312"/>
      <c r="T1041" s="222"/>
    </row>
    <row r="1042" spans="1:20" ht="15">
      <c r="A1042" s="44" t="s">
        <v>152</v>
      </c>
      <c r="B1042" s="96" t="s">
        <v>158</v>
      </c>
      <c r="E1042" s="10" t="s">
        <v>288</v>
      </c>
      <c r="F1042" s="10" t="s">
        <v>288</v>
      </c>
      <c r="G1042" s="480">
        <v>336.05</v>
      </c>
      <c r="H1042" s="484">
        <v>209.30000000000018</v>
      </c>
      <c r="K1042" s="100">
        <f t="shared" ca="1" si="34"/>
        <v>686.0500000000045</v>
      </c>
      <c r="M1042" t="s">
        <v>294</v>
      </c>
      <c r="P1042" s="28"/>
      <c r="Q1042" s="594"/>
      <c r="R1042" s="312"/>
      <c r="T1042" s="222"/>
    </row>
    <row r="1043" spans="1:20" ht="15">
      <c r="A1043" s="44" t="s">
        <v>159</v>
      </c>
      <c r="B1043" s="96" t="s">
        <v>9</v>
      </c>
      <c r="E1043" s="97" t="s">
        <v>289</v>
      </c>
      <c r="F1043" s="10">
        <v>139.69999999999999</v>
      </c>
      <c r="G1043" s="10">
        <v>145.80000000000001</v>
      </c>
      <c r="H1043" s="484">
        <v>170.10000000000218</v>
      </c>
      <c r="K1043" s="100">
        <f t="shared" ca="1" si="34"/>
        <v>668.100000000004</v>
      </c>
      <c r="P1043" s="28"/>
      <c r="Q1043" s="593"/>
      <c r="R1043" s="312"/>
      <c r="T1043" s="222"/>
    </row>
    <row r="1044" spans="1:20" ht="15">
      <c r="A1044" s="44" t="s">
        <v>161</v>
      </c>
      <c r="B1044" s="96" t="s">
        <v>160</v>
      </c>
      <c r="E1044" s="10" t="s">
        <v>288</v>
      </c>
      <c r="F1044" s="10" t="s">
        <v>288</v>
      </c>
      <c r="G1044" s="10">
        <v>139.5</v>
      </c>
      <c r="H1044" s="484">
        <v>76.000000000000909</v>
      </c>
      <c r="K1044" s="100">
        <f t="shared" ca="1" si="34"/>
        <v>665.60000000000309</v>
      </c>
      <c r="P1044" s="28"/>
      <c r="Q1044" s="593"/>
      <c r="R1044" s="312"/>
      <c r="T1044" s="222"/>
    </row>
    <row r="1045" spans="1:20" ht="15">
      <c r="A1045" s="44" t="s">
        <v>162</v>
      </c>
      <c r="B1045" s="96" t="s">
        <v>11</v>
      </c>
      <c r="E1045" s="97" t="s">
        <v>289</v>
      </c>
      <c r="F1045" s="437">
        <v>62.6</v>
      </c>
      <c r="G1045" s="480">
        <v>283.39999999999998</v>
      </c>
      <c r="H1045" s="164">
        <v>278.09999999999945</v>
      </c>
      <c r="K1045" s="100">
        <f t="shared" ca="1" si="34"/>
        <v>662.20000000000164</v>
      </c>
      <c r="M1045" t="s">
        <v>302</v>
      </c>
      <c r="P1045" s="28"/>
      <c r="Q1045" s="312"/>
      <c r="R1045" s="312"/>
      <c r="T1045" s="222"/>
    </row>
    <row r="1046" spans="1:20" ht="15">
      <c r="A1046" s="44" t="s">
        <v>163</v>
      </c>
      <c r="B1046" s="96" t="s">
        <v>1035</v>
      </c>
      <c r="E1046" s="437" t="s">
        <v>288</v>
      </c>
      <c r="F1046" s="437" t="s">
        <v>288</v>
      </c>
      <c r="G1046" s="10" t="s">
        <v>288</v>
      </c>
      <c r="H1046" s="487">
        <v>342.70000000000073</v>
      </c>
      <c r="K1046" s="100">
        <f t="shared" ca="1" si="34"/>
        <v>658.69999999999709</v>
      </c>
      <c r="M1046" t="s">
        <v>307</v>
      </c>
      <c r="P1046" s="28"/>
      <c r="Q1046" s="312"/>
      <c r="R1046" s="312"/>
      <c r="T1046" s="222"/>
    </row>
    <row r="1047" spans="1:20" ht="15">
      <c r="A1047" s="44" t="s">
        <v>165</v>
      </c>
      <c r="B1047" s="463" t="s">
        <v>33</v>
      </c>
      <c r="C1047" s="431"/>
      <c r="D1047" s="431"/>
      <c r="E1047" s="97" t="s">
        <v>289</v>
      </c>
      <c r="F1047" s="437">
        <v>130.30000000000001</v>
      </c>
      <c r="G1047" s="437">
        <v>168.3</v>
      </c>
      <c r="H1047" s="164">
        <v>194.39999999999964</v>
      </c>
      <c r="K1047" s="100">
        <f t="shared" ca="1" si="34"/>
        <v>657.29999999999529</v>
      </c>
      <c r="P1047" s="28"/>
      <c r="Q1047" s="596"/>
      <c r="R1047" s="312"/>
      <c r="T1047" s="222"/>
    </row>
    <row r="1048" spans="1:20" ht="15">
      <c r="A1048" s="44" t="s">
        <v>284</v>
      </c>
      <c r="B1048" s="463" t="s">
        <v>1057</v>
      </c>
      <c r="C1048" s="431"/>
      <c r="D1048" s="431"/>
      <c r="E1048" s="437" t="s">
        <v>288</v>
      </c>
      <c r="F1048" s="437" t="s">
        <v>288</v>
      </c>
      <c r="G1048" s="437" t="s">
        <v>288</v>
      </c>
      <c r="H1048" s="489">
        <v>422.29999999999927</v>
      </c>
      <c r="K1048" s="100">
        <f t="shared" ca="1" si="34"/>
        <v>650.29999999999745</v>
      </c>
      <c r="M1048" t="s">
        <v>310</v>
      </c>
      <c r="P1048" s="28"/>
      <c r="Q1048" s="312"/>
      <c r="R1048" s="312"/>
      <c r="T1048" s="222"/>
    </row>
    <row r="1049" spans="1:20" ht="15">
      <c r="A1049" s="44" t="s">
        <v>285</v>
      </c>
      <c r="B1049" s="96" t="s">
        <v>1013</v>
      </c>
      <c r="E1049" s="10" t="s">
        <v>288</v>
      </c>
      <c r="F1049" s="10" t="s">
        <v>288</v>
      </c>
      <c r="G1049" s="10" t="s">
        <v>288</v>
      </c>
      <c r="H1049" s="487">
        <v>416.30000000000109</v>
      </c>
      <c r="K1049" s="100">
        <f t="shared" ca="1" si="34"/>
        <v>643.5</v>
      </c>
      <c r="M1049" t="s">
        <v>293</v>
      </c>
      <c r="P1049" s="28"/>
      <c r="Q1049" s="593"/>
      <c r="R1049" s="312"/>
      <c r="T1049" s="222"/>
    </row>
    <row r="1050" spans="1:20" ht="15">
      <c r="A1050" s="138" t="s">
        <v>286</v>
      </c>
      <c r="B1050" s="96" t="s">
        <v>39</v>
      </c>
      <c r="E1050" s="10">
        <v>9.8000000000000007</v>
      </c>
      <c r="F1050" s="10">
        <v>156</v>
      </c>
      <c r="G1050" s="10">
        <v>52.1</v>
      </c>
      <c r="H1050" s="484">
        <v>239.60000000000036</v>
      </c>
      <c r="K1050" s="100">
        <f t="shared" ref="K1050:K1081" ca="1" si="35">SUM(E1050:S1050)</f>
        <v>634.60000000000252</v>
      </c>
      <c r="M1050" t="s">
        <v>303</v>
      </c>
      <c r="P1050" s="442"/>
      <c r="Q1050" s="593"/>
      <c r="R1050" s="312"/>
      <c r="T1050" s="222"/>
    </row>
    <row r="1051" spans="1:20" ht="15">
      <c r="A1051" s="138" t="s">
        <v>287</v>
      </c>
      <c r="B1051" s="96" t="s">
        <v>157</v>
      </c>
      <c r="E1051" s="10" t="s">
        <v>288</v>
      </c>
      <c r="F1051" s="10" t="s">
        <v>288</v>
      </c>
      <c r="G1051" s="437">
        <v>204.3</v>
      </c>
      <c r="H1051" s="484">
        <v>150</v>
      </c>
      <c r="K1051" s="100">
        <f t="shared" ca="1" si="35"/>
        <v>609.79999999999995</v>
      </c>
      <c r="P1051" s="28"/>
      <c r="Q1051" s="312"/>
      <c r="R1051" s="312"/>
      <c r="T1051" s="222"/>
    </row>
    <row r="1052" spans="1:20" ht="15">
      <c r="A1052" s="138" t="s">
        <v>990</v>
      </c>
      <c r="B1052" s="96" t="s">
        <v>19</v>
      </c>
      <c r="E1052" s="10">
        <v>9.8000000000000007</v>
      </c>
      <c r="F1052" s="480">
        <v>151.5</v>
      </c>
      <c r="G1052" s="437">
        <v>89.3</v>
      </c>
      <c r="H1052" s="484">
        <v>162.00000000000091</v>
      </c>
      <c r="K1052" s="100">
        <f t="shared" ca="1" si="35"/>
        <v>589.70000000000312</v>
      </c>
      <c r="P1052" s="28"/>
      <c r="Q1052" s="312"/>
      <c r="R1052" s="312"/>
      <c r="T1052" s="222"/>
    </row>
    <row r="1053" spans="1:20" ht="15">
      <c r="A1053" s="138" t="s">
        <v>991</v>
      </c>
      <c r="B1053" s="463" t="s">
        <v>1001</v>
      </c>
      <c r="C1053" s="431"/>
      <c r="D1053" s="431"/>
      <c r="E1053" s="437" t="s">
        <v>288</v>
      </c>
      <c r="F1053" s="437" t="s">
        <v>288</v>
      </c>
      <c r="G1053" s="437" t="s">
        <v>288</v>
      </c>
      <c r="H1053" s="164">
        <v>245.50000000000091</v>
      </c>
      <c r="K1053" s="100">
        <f t="shared" ca="1" si="35"/>
        <v>585.89999999999691</v>
      </c>
      <c r="P1053" s="28"/>
      <c r="Q1053" s="594"/>
      <c r="R1053" s="312"/>
      <c r="T1053" s="222"/>
    </row>
    <row r="1054" spans="1:20" ht="15">
      <c r="A1054" s="138" t="s">
        <v>992</v>
      </c>
      <c r="B1054" s="463" t="s">
        <v>993</v>
      </c>
      <c r="C1054" s="431"/>
      <c r="D1054" s="431"/>
      <c r="E1054" s="437" t="s">
        <v>288</v>
      </c>
      <c r="F1054" s="437" t="s">
        <v>288</v>
      </c>
      <c r="G1054" s="437" t="s">
        <v>288</v>
      </c>
      <c r="H1054" s="164">
        <v>305.60000000000309</v>
      </c>
      <c r="K1054" s="100">
        <f t="shared" ca="1" si="35"/>
        <v>569.60000000000673</v>
      </c>
      <c r="P1054" s="28"/>
      <c r="Q1054" s="594"/>
      <c r="R1054" s="312"/>
      <c r="T1054" s="222"/>
    </row>
    <row r="1055" spans="1:20" ht="15">
      <c r="A1055" s="138" t="s">
        <v>994</v>
      </c>
      <c r="B1055" s="96" t="s">
        <v>1019</v>
      </c>
      <c r="E1055" s="10" t="s">
        <v>288</v>
      </c>
      <c r="F1055" s="10" t="s">
        <v>288</v>
      </c>
      <c r="G1055" s="10" t="s">
        <v>288</v>
      </c>
      <c r="H1055" s="164">
        <v>287.40000000000146</v>
      </c>
      <c r="K1055" s="100">
        <f t="shared" ca="1" si="35"/>
        <v>566.00000000000182</v>
      </c>
      <c r="P1055" s="28"/>
      <c r="Q1055" s="593"/>
      <c r="R1055" s="312"/>
      <c r="T1055" s="222"/>
    </row>
    <row r="1056" spans="1:20" ht="15">
      <c r="A1056" s="138" t="s">
        <v>1000</v>
      </c>
      <c r="B1056" s="96" t="s">
        <v>156</v>
      </c>
      <c r="E1056" s="10" t="s">
        <v>288</v>
      </c>
      <c r="F1056" s="10" t="s">
        <v>288</v>
      </c>
      <c r="G1056" s="10">
        <v>137.9</v>
      </c>
      <c r="H1056" s="164">
        <v>290.50000000000091</v>
      </c>
      <c r="K1056" s="100">
        <f t="shared" ca="1" si="35"/>
        <v>539.70000000000198</v>
      </c>
      <c r="P1056" s="28"/>
      <c r="Q1056" s="593"/>
      <c r="R1056" s="312"/>
      <c r="T1056" s="222"/>
    </row>
    <row r="1057" spans="1:20" ht="15">
      <c r="A1057" s="138" t="s">
        <v>1002</v>
      </c>
      <c r="B1057" s="478" t="s">
        <v>989</v>
      </c>
      <c r="E1057" s="437" t="s">
        <v>288</v>
      </c>
      <c r="F1057" s="437" t="s">
        <v>288</v>
      </c>
      <c r="G1057" s="437" t="s">
        <v>288</v>
      </c>
      <c r="H1057" s="164">
        <v>201.50000000000182</v>
      </c>
      <c r="K1057" s="100">
        <f t="shared" ca="1" si="35"/>
        <v>511.40000000000509</v>
      </c>
      <c r="P1057" s="28"/>
      <c r="Q1057" s="593"/>
      <c r="R1057" s="312"/>
      <c r="T1057" s="222"/>
    </row>
    <row r="1058" spans="1:20" ht="15">
      <c r="A1058" s="138" t="s">
        <v>1005</v>
      </c>
      <c r="B1058" s="96" t="s">
        <v>15</v>
      </c>
      <c r="E1058" s="453">
        <v>40.6</v>
      </c>
      <c r="F1058" s="437">
        <v>18.7</v>
      </c>
      <c r="G1058" s="10">
        <v>193.5</v>
      </c>
      <c r="H1058" s="164">
        <v>137.199999999998</v>
      </c>
      <c r="K1058" s="100">
        <f t="shared" ca="1" si="35"/>
        <v>504.29999999999183</v>
      </c>
      <c r="M1058" t="s">
        <v>292</v>
      </c>
      <c r="P1058" s="28"/>
      <c r="Q1058" s="593"/>
      <c r="R1058" s="312"/>
      <c r="T1058" s="222"/>
    </row>
    <row r="1059" spans="1:20" ht="15">
      <c r="A1059" s="138" t="s">
        <v>1006</v>
      </c>
      <c r="B1059" s="478" t="s">
        <v>988</v>
      </c>
      <c r="E1059" s="10" t="s">
        <v>288</v>
      </c>
      <c r="F1059" s="10" t="s">
        <v>288</v>
      </c>
      <c r="G1059" s="10" t="s">
        <v>288</v>
      </c>
      <c r="H1059" s="164">
        <v>192.00000000000182</v>
      </c>
      <c r="K1059" s="100">
        <f t="shared" ca="1" si="35"/>
        <v>455.20000000000437</v>
      </c>
      <c r="P1059" s="28"/>
      <c r="Q1059" s="593"/>
      <c r="R1059" s="312"/>
      <c r="T1059" s="222"/>
    </row>
    <row r="1060" spans="1:20" ht="15">
      <c r="A1060" s="138" t="s">
        <v>1009</v>
      </c>
      <c r="B1060" s="463" t="s">
        <v>1008</v>
      </c>
      <c r="C1060" s="431"/>
      <c r="D1060" s="431"/>
      <c r="E1060" s="437" t="s">
        <v>288</v>
      </c>
      <c r="F1060" s="437" t="s">
        <v>288</v>
      </c>
      <c r="G1060" s="437" t="s">
        <v>288</v>
      </c>
      <c r="H1060" s="487">
        <v>325.00000000000091</v>
      </c>
      <c r="K1060" s="100">
        <f t="shared" ca="1" si="35"/>
        <v>446.40000000000418</v>
      </c>
      <c r="M1060" t="s">
        <v>303</v>
      </c>
      <c r="P1060" s="28"/>
      <c r="Q1060" s="312"/>
      <c r="R1060" s="312"/>
      <c r="T1060" s="222"/>
    </row>
    <row r="1061" spans="1:20" ht="15">
      <c r="A1061" s="138" t="s">
        <v>1011</v>
      </c>
      <c r="B1061" s="542" t="s">
        <v>2569</v>
      </c>
      <c r="C1061" s="433"/>
      <c r="D1061" s="433"/>
      <c r="E1061" s="484" t="s">
        <v>288</v>
      </c>
      <c r="F1061" s="484" t="s">
        <v>288</v>
      </c>
      <c r="G1061" s="484" t="s">
        <v>288</v>
      </c>
      <c r="H1061" s="164" t="s">
        <v>288</v>
      </c>
      <c r="K1061" s="100">
        <f t="shared" ca="1" si="35"/>
        <v>419.79999999999927</v>
      </c>
      <c r="P1061" s="28"/>
      <c r="Q1061" s="594"/>
      <c r="R1061" s="312"/>
      <c r="T1061" s="222"/>
    </row>
    <row r="1062" spans="1:20" ht="15">
      <c r="A1062" s="138" t="s">
        <v>1017</v>
      </c>
      <c r="B1062" s="542" t="s">
        <v>2604</v>
      </c>
      <c r="C1062" s="433"/>
      <c r="D1062" s="433"/>
      <c r="E1062" s="484" t="s">
        <v>288</v>
      </c>
      <c r="F1062" s="484" t="s">
        <v>288</v>
      </c>
      <c r="G1062" s="484" t="s">
        <v>288</v>
      </c>
      <c r="H1062" s="164" t="s">
        <v>288</v>
      </c>
      <c r="K1062" s="100">
        <f t="shared" ca="1" si="35"/>
        <v>417.40000000000146</v>
      </c>
      <c r="P1062" s="28"/>
      <c r="Q1062" s="312"/>
      <c r="R1062" s="312"/>
      <c r="T1062" s="222"/>
    </row>
    <row r="1063" spans="1:20" ht="15">
      <c r="A1063" s="138" t="s">
        <v>1022</v>
      </c>
      <c r="B1063" s="463" t="s">
        <v>1004</v>
      </c>
      <c r="C1063" s="431"/>
      <c r="D1063" s="431"/>
      <c r="E1063" s="437" t="s">
        <v>288</v>
      </c>
      <c r="F1063" s="437" t="s">
        <v>288</v>
      </c>
      <c r="G1063" s="437" t="s">
        <v>288</v>
      </c>
      <c r="H1063" s="164">
        <v>161.60000000000127</v>
      </c>
      <c r="K1063" s="100">
        <f t="shared" ca="1" si="35"/>
        <v>416.70000000000346</v>
      </c>
      <c r="P1063" s="28"/>
      <c r="Q1063" s="312"/>
      <c r="R1063" s="312"/>
      <c r="T1063" s="222"/>
    </row>
    <row r="1064" spans="1:20" ht="15">
      <c r="A1064" s="138" t="s">
        <v>1023</v>
      </c>
      <c r="B1064" s="463" t="s">
        <v>1020</v>
      </c>
      <c r="C1064" s="431"/>
      <c r="D1064" s="431"/>
      <c r="E1064" s="437" t="s">
        <v>288</v>
      </c>
      <c r="F1064" s="437" t="s">
        <v>288</v>
      </c>
      <c r="G1064" s="437" t="s">
        <v>288</v>
      </c>
      <c r="H1064" s="164">
        <v>35.700000000002547</v>
      </c>
      <c r="K1064" s="100">
        <f t="shared" ca="1" si="35"/>
        <v>410.89999999999964</v>
      </c>
      <c r="P1064" s="28"/>
      <c r="Q1064" s="312"/>
      <c r="R1064" s="312"/>
      <c r="T1064" s="222"/>
    </row>
    <row r="1065" spans="1:20" ht="15">
      <c r="A1065" s="138" t="s">
        <v>1024</v>
      </c>
      <c r="B1065" s="503" t="s">
        <v>2570</v>
      </c>
      <c r="C1065" s="433"/>
      <c r="D1065" s="433"/>
      <c r="E1065" s="484" t="s">
        <v>288</v>
      </c>
      <c r="F1065" s="484" t="s">
        <v>288</v>
      </c>
      <c r="G1065" s="484" t="s">
        <v>288</v>
      </c>
      <c r="H1065" s="164" t="s">
        <v>288</v>
      </c>
      <c r="K1065" s="100">
        <f t="shared" ca="1" si="35"/>
        <v>398.79999999999563</v>
      </c>
      <c r="P1065" s="28"/>
      <c r="Q1065" s="596"/>
      <c r="R1065" s="312"/>
      <c r="T1065" s="222"/>
    </row>
    <row r="1066" spans="1:20" ht="15">
      <c r="A1066" s="138" t="s">
        <v>1030</v>
      </c>
      <c r="B1066" s="96" t="s">
        <v>1036</v>
      </c>
      <c r="E1066" s="437" t="s">
        <v>288</v>
      </c>
      <c r="F1066" s="10" t="s">
        <v>288</v>
      </c>
      <c r="G1066" s="10" t="s">
        <v>288</v>
      </c>
      <c r="H1066" s="484">
        <v>199.49999999999818</v>
      </c>
      <c r="K1066" s="100">
        <f t="shared" ca="1" si="35"/>
        <v>376.80000000000473</v>
      </c>
      <c r="P1066" s="28"/>
      <c r="Q1066" s="312"/>
      <c r="R1066" s="312"/>
      <c r="T1066" s="222"/>
    </row>
    <row r="1067" spans="1:20" ht="15">
      <c r="A1067" s="138" t="s">
        <v>1038</v>
      </c>
      <c r="B1067" s="96" t="s">
        <v>1010</v>
      </c>
      <c r="E1067" s="10" t="s">
        <v>288</v>
      </c>
      <c r="F1067" s="10" t="s">
        <v>288</v>
      </c>
      <c r="G1067" s="10" t="s">
        <v>288</v>
      </c>
      <c r="H1067" s="484">
        <v>155.20000000000164</v>
      </c>
      <c r="K1067" s="100">
        <f t="shared" ca="1" si="35"/>
        <v>363.199999999998</v>
      </c>
      <c r="P1067" s="28"/>
      <c r="Q1067" s="593"/>
      <c r="R1067" s="312"/>
      <c r="T1067" s="222"/>
    </row>
    <row r="1068" spans="1:20" ht="15">
      <c r="A1068" s="138" t="s">
        <v>1042</v>
      </c>
      <c r="B1068" s="96" t="s">
        <v>1045</v>
      </c>
      <c r="E1068" s="10" t="s">
        <v>288</v>
      </c>
      <c r="F1068" s="10" t="s">
        <v>288</v>
      </c>
      <c r="G1068" s="10" t="s">
        <v>288</v>
      </c>
      <c r="H1068" s="164">
        <v>142.69999999999982</v>
      </c>
      <c r="K1068" s="100">
        <f t="shared" ca="1" si="35"/>
        <v>346.19999999999982</v>
      </c>
      <c r="P1068" s="28"/>
      <c r="Q1068" s="312"/>
      <c r="R1068" s="312"/>
      <c r="T1068" s="222"/>
    </row>
    <row r="1069" spans="1:20" ht="15">
      <c r="A1069" s="138" t="s">
        <v>1043</v>
      </c>
      <c r="B1069" s="542" t="s">
        <v>2559</v>
      </c>
      <c r="C1069" s="433"/>
      <c r="D1069" s="433"/>
      <c r="E1069" s="484" t="s">
        <v>288</v>
      </c>
      <c r="F1069" s="484" t="s">
        <v>288</v>
      </c>
      <c r="G1069" s="484" t="s">
        <v>288</v>
      </c>
      <c r="H1069" s="164" t="s">
        <v>288</v>
      </c>
      <c r="K1069" s="100">
        <f t="shared" ca="1" si="35"/>
        <v>336.00000000000182</v>
      </c>
      <c r="P1069" s="442"/>
      <c r="Q1069" s="312"/>
      <c r="R1069" s="312"/>
      <c r="T1069" s="222"/>
    </row>
    <row r="1070" spans="1:20" ht="15">
      <c r="A1070" s="138" t="s">
        <v>1044</v>
      </c>
      <c r="B1070" s="96" t="s">
        <v>1040</v>
      </c>
      <c r="E1070" s="437" t="s">
        <v>288</v>
      </c>
      <c r="F1070" s="10" t="s">
        <v>288</v>
      </c>
      <c r="G1070" s="10" t="s">
        <v>288</v>
      </c>
      <c r="H1070" s="164">
        <v>262.19999999999982</v>
      </c>
      <c r="K1070" s="100">
        <f t="shared" ca="1" si="35"/>
        <v>327.69999999999982</v>
      </c>
      <c r="P1070" s="442"/>
      <c r="Q1070" s="312"/>
      <c r="R1070" s="312"/>
      <c r="T1070" s="222"/>
    </row>
    <row r="1071" spans="1:20" ht="15">
      <c r="A1071" s="138" t="s">
        <v>1050</v>
      </c>
      <c r="B1071" s="542" t="s">
        <v>2562</v>
      </c>
      <c r="C1071" s="433"/>
      <c r="D1071" s="433"/>
      <c r="E1071" s="484" t="s">
        <v>288</v>
      </c>
      <c r="F1071" s="484" t="s">
        <v>288</v>
      </c>
      <c r="G1071" s="484" t="s">
        <v>288</v>
      </c>
      <c r="H1071" s="164" t="s">
        <v>288</v>
      </c>
      <c r="K1071" s="100">
        <f t="shared" ca="1" si="35"/>
        <v>327.49999999999818</v>
      </c>
      <c r="P1071" s="28"/>
      <c r="Q1071" s="593"/>
      <c r="R1071" s="312"/>
      <c r="T1071" s="222"/>
    </row>
    <row r="1072" spans="1:20" ht="15">
      <c r="A1072" s="138" t="s">
        <v>1051</v>
      </c>
      <c r="B1072" s="478" t="s">
        <v>983</v>
      </c>
      <c r="E1072" s="10" t="s">
        <v>288</v>
      </c>
      <c r="F1072" s="10" t="s">
        <v>288</v>
      </c>
      <c r="G1072" s="10" t="s">
        <v>288</v>
      </c>
      <c r="H1072" s="164">
        <v>190</v>
      </c>
      <c r="K1072" s="100">
        <f t="shared" ca="1" si="35"/>
        <v>307.39999999999964</v>
      </c>
      <c r="P1072" s="28"/>
      <c r="Q1072" s="312"/>
      <c r="R1072" s="312"/>
      <c r="T1072" s="222"/>
    </row>
    <row r="1073" spans="1:20" ht="15">
      <c r="A1073" s="138" t="s">
        <v>1052</v>
      </c>
      <c r="B1073" s="503" t="s">
        <v>2544</v>
      </c>
      <c r="C1073" s="433"/>
      <c r="D1073" s="433"/>
      <c r="E1073" s="484" t="s">
        <v>288</v>
      </c>
      <c r="F1073" s="484" t="s">
        <v>288</v>
      </c>
      <c r="G1073" s="484" t="s">
        <v>288</v>
      </c>
      <c r="H1073" s="164" t="s">
        <v>288</v>
      </c>
      <c r="K1073" s="100">
        <f t="shared" ca="1" si="35"/>
        <v>305.49999999999454</v>
      </c>
      <c r="P1073" s="28"/>
      <c r="Q1073" s="312"/>
      <c r="R1073" s="312"/>
      <c r="T1073" s="222"/>
    </row>
    <row r="1074" spans="1:20" ht="15">
      <c r="A1074" s="138" t="s">
        <v>1054</v>
      </c>
      <c r="B1074" s="542" t="s">
        <v>2548</v>
      </c>
      <c r="C1074" s="433"/>
      <c r="D1074" s="433"/>
      <c r="E1074" s="484" t="s">
        <v>288</v>
      </c>
      <c r="F1074" s="484" t="s">
        <v>288</v>
      </c>
      <c r="G1074" s="484" t="s">
        <v>288</v>
      </c>
      <c r="H1074" s="164" t="s">
        <v>288</v>
      </c>
      <c r="K1074" s="100">
        <f t="shared" ca="1" si="35"/>
        <v>272.79999999999563</v>
      </c>
      <c r="P1074" s="28"/>
      <c r="Q1074" s="594"/>
      <c r="R1074" s="312"/>
      <c r="T1074" s="222"/>
    </row>
    <row r="1075" spans="1:20" ht="15">
      <c r="A1075" s="138" t="s">
        <v>1055</v>
      </c>
      <c r="B1075" s="96" t="s">
        <v>166</v>
      </c>
      <c r="E1075" s="437" t="s">
        <v>288</v>
      </c>
      <c r="F1075" s="10" t="s">
        <v>288</v>
      </c>
      <c r="G1075" s="480">
        <v>261</v>
      </c>
      <c r="H1075" s="164" t="s">
        <v>288</v>
      </c>
      <c r="K1075" s="100">
        <f t="shared" ca="1" si="35"/>
        <v>261</v>
      </c>
      <c r="M1075" t="s">
        <v>297</v>
      </c>
      <c r="P1075" s="28"/>
      <c r="Q1075" s="312"/>
      <c r="R1075" s="312"/>
      <c r="T1075" s="222"/>
    </row>
    <row r="1076" spans="1:20" ht="15">
      <c r="A1076" s="138" t="s">
        <v>1056</v>
      </c>
      <c r="B1076" s="542" t="s">
        <v>2546</v>
      </c>
      <c r="C1076" s="433"/>
      <c r="D1076" s="433"/>
      <c r="E1076" s="484" t="s">
        <v>288</v>
      </c>
      <c r="F1076" s="484" t="s">
        <v>288</v>
      </c>
      <c r="G1076" s="484" t="s">
        <v>288</v>
      </c>
      <c r="H1076" s="164" t="s">
        <v>288</v>
      </c>
      <c r="K1076" s="100">
        <f t="shared" ca="1" si="35"/>
        <v>253.80000000000291</v>
      </c>
      <c r="P1076" s="28"/>
      <c r="Q1076" s="312"/>
      <c r="R1076" s="312"/>
      <c r="T1076" s="222"/>
    </row>
    <row r="1077" spans="1:20" ht="15">
      <c r="A1077" s="138" t="s">
        <v>1059</v>
      </c>
      <c r="B1077" s="406" t="s">
        <v>2560</v>
      </c>
      <c r="C1077" s="3"/>
      <c r="D1077" s="3"/>
      <c r="E1077" s="164" t="s">
        <v>288</v>
      </c>
      <c r="F1077" s="164" t="s">
        <v>288</v>
      </c>
      <c r="G1077" s="164" t="s">
        <v>288</v>
      </c>
      <c r="H1077" s="164" t="s">
        <v>288</v>
      </c>
      <c r="K1077" s="100">
        <f t="shared" ca="1" si="35"/>
        <v>252.79999999999745</v>
      </c>
      <c r="P1077" s="28"/>
      <c r="Q1077" s="312"/>
      <c r="R1077" s="312"/>
      <c r="T1077" s="222"/>
    </row>
    <row r="1078" spans="1:20" ht="15">
      <c r="A1078" s="138" t="s">
        <v>1296</v>
      </c>
      <c r="B1078" s="542" t="s">
        <v>2551</v>
      </c>
      <c r="C1078" s="433"/>
      <c r="D1078" s="433"/>
      <c r="E1078" s="484" t="s">
        <v>288</v>
      </c>
      <c r="F1078" s="484" t="s">
        <v>288</v>
      </c>
      <c r="G1078" s="484" t="s">
        <v>288</v>
      </c>
      <c r="H1078" s="164" t="s">
        <v>288</v>
      </c>
      <c r="K1078" s="100">
        <f t="shared" ca="1" si="35"/>
        <v>241.30000000000291</v>
      </c>
      <c r="P1078" s="28"/>
      <c r="Q1078" s="594"/>
      <c r="R1078" s="312"/>
      <c r="T1078" s="222"/>
    </row>
    <row r="1079" spans="1:20" ht="15">
      <c r="A1079" s="138" t="s">
        <v>1297</v>
      </c>
      <c r="B1079" s="463" t="s">
        <v>181</v>
      </c>
      <c r="C1079" s="431"/>
      <c r="D1079" s="431"/>
      <c r="E1079" s="437">
        <v>5.6</v>
      </c>
      <c r="F1079" s="480">
        <v>211</v>
      </c>
      <c r="G1079" s="437" t="s">
        <v>288</v>
      </c>
      <c r="H1079" s="164" t="s">
        <v>288</v>
      </c>
      <c r="K1079" s="100">
        <f t="shared" ca="1" si="35"/>
        <v>216.6</v>
      </c>
      <c r="M1079" t="s">
        <v>307</v>
      </c>
      <c r="P1079" s="28"/>
      <c r="Q1079" s="593"/>
      <c r="R1079" s="312"/>
      <c r="T1079" s="222"/>
    </row>
    <row r="1080" spans="1:20" ht="15">
      <c r="A1080" s="138" t="s">
        <v>1298</v>
      </c>
      <c r="B1080" s="542" t="s">
        <v>2564</v>
      </c>
      <c r="C1080" s="433"/>
      <c r="D1080" s="433"/>
      <c r="E1080" s="484" t="s">
        <v>288</v>
      </c>
      <c r="F1080" s="484" t="s">
        <v>288</v>
      </c>
      <c r="G1080" s="484" t="s">
        <v>288</v>
      </c>
      <c r="H1080" s="164" t="s">
        <v>288</v>
      </c>
      <c r="K1080" s="100">
        <f t="shared" ca="1" si="35"/>
        <v>202.80000000000109</v>
      </c>
      <c r="P1080" s="442"/>
      <c r="Q1080" s="594"/>
      <c r="R1080" s="312"/>
      <c r="T1080" s="222"/>
    </row>
    <row r="1081" spans="1:20" ht="15">
      <c r="A1081" s="138" t="s">
        <v>1299</v>
      </c>
      <c r="B1081" s="542" t="s">
        <v>2552</v>
      </c>
      <c r="C1081" s="433"/>
      <c r="D1081" s="433"/>
      <c r="E1081" s="484" t="s">
        <v>288</v>
      </c>
      <c r="F1081" s="484" t="s">
        <v>288</v>
      </c>
      <c r="G1081" s="484" t="s">
        <v>288</v>
      </c>
      <c r="H1081" s="484" t="s">
        <v>288</v>
      </c>
      <c r="K1081" s="100">
        <f t="shared" ca="1" si="35"/>
        <v>183.80000000000291</v>
      </c>
      <c r="P1081" s="28"/>
      <c r="Q1081" s="594"/>
      <c r="R1081" s="312"/>
      <c r="T1081" s="222"/>
    </row>
    <row r="1082" spans="1:20" ht="15">
      <c r="A1082" s="138" t="s">
        <v>1300</v>
      </c>
      <c r="B1082" s="542" t="s">
        <v>2565</v>
      </c>
      <c r="C1082" s="433"/>
      <c r="D1082" s="433"/>
      <c r="E1082" s="484" t="s">
        <v>288</v>
      </c>
      <c r="F1082" s="484" t="s">
        <v>288</v>
      </c>
      <c r="G1082" s="484" t="s">
        <v>288</v>
      </c>
      <c r="H1082" s="164" t="s">
        <v>288</v>
      </c>
      <c r="K1082" s="100">
        <f t="shared" ref="K1082:K1095" ca="1" si="36">SUM(E1082:S1082)</f>
        <v>160.29999999999927</v>
      </c>
      <c r="P1082" s="28"/>
      <c r="Q1082" s="596"/>
      <c r="R1082" s="312"/>
      <c r="T1082" s="222"/>
    </row>
    <row r="1083" spans="1:20" ht="15">
      <c r="A1083" s="138" t="s">
        <v>1301</v>
      </c>
      <c r="B1083" s="542" t="s">
        <v>2566</v>
      </c>
      <c r="C1083" s="433"/>
      <c r="D1083" s="433"/>
      <c r="E1083" s="484" t="s">
        <v>288</v>
      </c>
      <c r="F1083" s="484" t="s">
        <v>288</v>
      </c>
      <c r="G1083" s="484" t="s">
        <v>288</v>
      </c>
      <c r="H1083" s="484" t="s">
        <v>288</v>
      </c>
      <c r="K1083" s="100">
        <f t="shared" ca="1" si="36"/>
        <v>159.39999999999964</v>
      </c>
      <c r="P1083" s="28"/>
      <c r="Q1083" s="593"/>
      <c r="R1083" s="312"/>
      <c r="T1083" s="222"/>
    </row>
    <row r="1084" spans="1:20" ht="15">
      <c r="A1084" s="138" t="s">
        <v>1302</v>
      </c>
      <c r="B1084" s="542" t="s">
        <v>2549</v>
      </c>
      <c r="C1084" s="433"/>
      <c r="D1084" s="433"/>
      <c r="E1084" s="484" t="s">
        <v>288</v>
      </c>
      <c r="F1084" s="484" t="s">
        <v>288</v>
      </c>
      <c r="G1084" s="484" t="s">
        <v>288</v>
      </c>
      <c r="H1084" s="164" t="s">
        <v>288</v>
      </c>
      <c r="K1084" s="100">
        <f t="shared" ca="1" si="36"/>
        <v>145.29999999999927</v>
      </c>
      <c r="P1084" s="28"/>
      <c r="Q1084" s="594"/>
      <c r="R1084" s="312"/>
      <c r="T1084" s="222"/>
    </row>
    <row r="1085" spans="1:20" ht="15">
      <c r="A1085" s="138" t="s">
        <v>1303</v>
      </c>
      <c r="B1085" s="463" t="s">
        <v>29</v>
      </c>
      <c r="C1085" s="431"/>
      <c r="D1085" s="431"/>
      <c r="E1085" s="454">
        <v>69.5</v>
      </c>
      <c r="F1085" s="437">
        <v>13.5</v>
      </c>
      <c r="G1085" s="437">
        <v>47.2</v>
      </c>
      <c r="H1085" s="164" t="s">
        <v>288</v>
      </c>
      <c r="K1085" s="100">
        <f t="shared" ca="1" si="36"/>
        <v>130.19999999999999</v>
      </c>
      <c r="M1085" t="s">
        <v>291</v>
      </c>
      <c r="P1085" s="438" t="s">
        <v>3035</v>
      </c>
      <c r="Q1085" s="596"/>
      <c r="R1085" s="312"/>
      <c r="T1085" s="222"/>
    </row>
    <row r="1086" spans="1:20" ht="15">
      <c r="A1086" s="138" t="s">
        <v>1304</v>
      </c>
      <c r="B1086" s="463" t="s">
        <v>1021</v>
      </c>
      <c r="C1086" s="431"/>
      <c r="D1086" s="431"/>
      <c r="E1086" s="437" t="s">
        <v>288</v>
      </c>
      <c r="F1086" s="437" t="s">
        <v>288</v>
      </c>
      <c r="G1086" s="437" t="s">
        <v>288</v>
      </c>
      <c r="H1086" s="164">
        <v>72.700000000001637</v>
      </c>
      <c r="K1086" s="100">
        <f t="shared" ca="1" si="36"/>
        <v>123.70000000000346</v>
      </c>
      <c r="P1086" s="28"/>
      <c r="Q1086" s="593"/>
      <c r="R1086" s="312"/>
      <c r="T1086" s="222"/>
    </row>
    <row r="1087" spans="1:20" ht="15">
      <c r="A1087" s="138" t="s">
        <v>1305</v>
      </c>
      <c r="B1087" s="463" t="s">
        <v>1041</v>
      </c>
      <c r="C1087" s="431"/>
      <c r="D1087" s="431"/>
      <c r="E1087" s="437" t="s">
        <v>288</v>
      </c>
      <c r="F1087" s="437" t="s">
        <v>288</v>
      </c>
      <c r="G1087" s="437" t="s">
        <v>288</v>
      </c>
      <c r="H1087" s="164">
        <v>115.50000000000091</v>
      </c>
      <c r="K1087" s="100">
        <f t="shared" ca="1" si="36"/>
        <v>115.50000000000091</v>
      </c>
      <c r="P1087" s="28"/>
      <c r="Q1087" s="312"/>
      <c r="R1087" s="312"/>
      <c r="T1087" s="222"/>
    </row>
    <row r="1088" spans="1:20" ht="15">
      <c r="A1088" s="138" t="s">
        <v>1306</v>
      </c>
      <c r="B1088" s="542" t="s">
        <v>2554</v>
      </c>
      <c r="C1088" s="433"/>
      <c r="D1088" s="433"/>
      <c r="E1088" s="484" t="s">
        <v>288</v>
      </c>
      <c r="F1088" s="484" t="s">
        <v>288</v>
      </c>
      <c r="G1088" s="484" t="s">
        <v>288</v>
      </c>
      <c r="H1088" s="164" t="s">
        <v>288</v>
      </c>
      <c r="K1088" s="100">
        <f t="shared" ca="1" si="36"/>
        <v>111.40000000000327</v>
      </c>
      <c r="P1088" s="28"/>
      <c r="Q1088" s="593"/>
      <c r="R1088" s="312"/>
      <c r="T1088" s="222"/>
    </row>
    <row r="1089" spans="1:21" ht="15">
      <c r="A1089" s="138" t="s">
        <v>1307</v>
      </c>
      <c r="B1089" s="542" t="s">
        <v>2567</v>
      </c>
      <c r="C1089" s="3"/>
      <c r="D1089" s="3"/>
      <c r="E1089" s="164" t="s">
        <v>288</v>
      </c>
      <c r="F1089" s="164" t="s">
        <v>288</v>
      </c>
      <c r="G1089" s="164" t="s">
        <v>288</v>
      </c>
      <c r="H1089" s="164" t="s">
        <v>288</v>
      </c>
      <c r="K1089" s="100">
        <f t="shared" ca="1" si="36"/>
        <v>97.000000000001819</v>
      </c>
      <c r="P1089" s="28"/>
      <c r="Q1089" s="312"/>
      <c r="R1089" s="312"/>
      <c r="T1089" s="222"/>
    </row>
    <row r="1090" spans="1:21" ht="15">
      <c r="A1090" s="138" t="s">
        <v>1308</v>
      </c>
      <c r="B1090" s="463" t="s">
        <v>1003</v>
      </c>
      <c r="C1090" s="431"/>
      <c r="D1090" s="431"/>
      <c r="E1090" s="437" t="s">
        <v>288</v>
      </c>
      <c r="F1090" s="437" t="s">
        <v>288</v>
      </c>
      <c r="G1090" s="437" t="s">
        <v>288</v>
      </c>
      <c r="H1090" s="164">
        <v>73.199999999999818</v>
      </c>
      <c r="K1090" s="100">
        <f t="shared" ca="1" si="36"/>
        <v>75.300000000000182</v>
      </c>
      <c r="P1090" s="28"/>
    </row>
    <row r="1091" spans="1:21" ht="15">
      <c r="A1091" s="138" t="s">
        <v>1309</v>
      </c>
      <c r="B1091" s="463" t="s">
        <v>1031</v>
      </c>
      <c r="C1091" s="431"/>
      <c r="D1091" s="431"/>
      <c r="E1091" s="437" t="s">
        <v>288</v>
      </c>
      <c r="F1091" s="437" t="s">
        <v>288</v>
      </c>
      <c r="G1091" s="437" t="s">
        <v>288</v>
      </c>
      <c r="H1091" s="164">
        <v>68.099999999999454</v>
      </c>
      <c r="K1091" s="100">
        <f t="shared" ca="1" si="36"/>
        <v>68.099999999999454</v>
      </c>
      <c r="P1091" s="28"/>
    </row>
    <row r="1092" spans="1:21" ht="15">
      <c r="A1092" s="138" t="s">
        <v>1310</v>
      </c>
      <c r="B1092" s="463" t="s">
        <v>182</v>
      </c>
      <c r="C1092" s="431"/>
      <c r="D1092" s="431"/>
      <c r="E1092" s="480">
        <v>24</v>
      </c>
      <c r="F1092" s="437" t="s">
        <v>288</v>
      </c>
      <c r="G1092" s="437" t="s">
        <v>288</v>
      </c>
      <c r="H1092" s="164" t="s">
        <v>288</v>
      </c>
      <c r="K1092" s="100">
        <f t="shared" ca="1" si="36"/>
        <v>24</v>
      </c>
      <c r="M1092" t="s">
        <v>297</v>
      </c>
      <c r="P1092" s="28"/>
    </row>
    <row r="1093" spans="1:21" ht="15">
      <c r="A1093" s="138" t="s">
        <v>1311</v>
      </c>
      <c r="B1093" s="542" t="s">
        <v>2561</v>
      </c>
      <c r="C1093" s="433"/>
      <c r="D1093" s="433"/>
      <c r="E1093" s="484" t="s">
        <v>288</v>
      </c>
      <c r="F1093" s="484" t="s">
        <v>288</v>
      </c>
      <c r="G1093" s="484" t="s">
        <v>288</v>
      </c>
      <c r="H1093" s="164" t="s">
        <v>288</v>
      </c>
      <c r="K1093" s="100">
        <f t="shared" ca="1" si="36"/>
        <v>6.999999999996362</v>
      </c>
      <c r="P1093" s="28"/>
    </row>
    <row r="1094" spans="1:21" ht="15">
      <c r="A1094" s="138" t="s">
        <v>1312</v>
      </c>
      <c r="B1094" s="406" t="s">
        <v>2568</v>
      </c>
      <c r="C1094" s="3"/>
      <c r="D1094" s="3"/>
      <c r="E1094" s="164" t="s">
        <v>288</v>
      </c>
      <c r="F1094" s="164" t="s">
        <v>288</v>
      </c>
      <c r="G1094" s="164" t="s">
        <v>288</v>
      </c>
      <c r="H1094" s="164" t="s">
        <v>288</v>
      </c>
      <c r="K1094" s="100">
        <f t="shared" ca="1" si="36"/>
        <v>5.499999999996362</v>
      </c>
      <c r="P1094" s="28"/>
    </row>
    <row r="1095" spans="1:21" ht="15">
      <c r="A1095" s="138" t="s">
        <v>1313</v>
      </c>
      <c r="B1095" s="542" t="s">
        <v>2563</v>
      </c>
      <c r="C1095" s="433"/>
      <c r="D1095" s="433"/>
      <c r="E1095" s="484" t="s">
        <v>288</v>
      </c>
      <c r="F1095" s="484" t="s">
        <v>288</v>
      </c>
      <c r="G1095" s="484" t="s">
        <v>288</v>
      </c>
      <c r="H1095" s="484" t="s">
        <v>288</v>
      </c>
      <c r="K1095" s="100">
        <f t="shared" ca="1" si="36"/>
        <v>1.3999999999978172</v>
      </c>
      <c r="P1095" s="28"/>
    </row>
    <row r="1096" spans="1:21" ht="15">
      <c r="A1096" s="44"/>
      <c r="B1096" s="96"/>
      <c r="E1096" s="10"/>
      <c r="K1096" s="102"/>
      <c r="P1096" s="28"/>
    </row>
    <row r="1097" spans="1:21" ht="15">
      <c r="A1097" s="44"/>
      <c r="B1097" s="96"/>
      <c r="E1097" s="10"/>
      <c r="K1097" s="102"/>
      <c r="P1097" s="28"/>
    </row>
    <row r="1098" spans="1:21" ht="15">
      <c r="A1098" s="44"/>
      <c r="B1098" s="96"/>
      <c r="E1098" s="10"/>
      <c r="K1098" s="102"/>
      <c r="P1098" s="28"/>
    </row>
    <row r="1099" spans="1:21" ht="25.5">
      <c r="A1099" s="39" t="s">
        <v>200</v>
      </c>
      <c r="K1099" s="102"/>
      <c r="P1099" s="28"/>
    </row>
    <row r="1100" spans="1:21">
      <c r="K1100" s="102"/>
      <c r="P1100" s="28"/>
    </row>
    <row r="1101" spans="1:21" ht="15">
      <c r="A1101" s="60"/>
      <c r="B1101" s="60"/>
      <c r="C1101" s="60"/>
      <c r="D1101" s="60"/>
      <c r="E1101" s="94">
        <v>2016</v>
      </c>
      <c r="F1101" s="94">
        <v>2017</v>
      </c>
      <c r="G1101" s="94">
        <v>2018</v>
      </c>
      <c r="H1101" s="189">
        <v>2019</v>
      </c>
      <c r="I1101" s="189">
        <v>2020</v>
      </c>
      <c r="K1101" s="103" t="s">
        <v>40</v>
      </c>
      <c r="P1101" s="28"/>
    </row>
    <row r="1102" spans="1:21" ht="15">
      <c r="A1102" s="44" t="s">
        <v>0</v>
      </c>
      <c r="B1102" s="463" t="s">
        <v>11</v>
      </c>
      <c r="C1102" s="431"/>
      <c r="D1102" s="431"/>
      <c r="E1102" s="480">
        <v>508.5</v>
      </c>
      <c r="F1102" s="480">
        <v>338.1</v>
      </c>
      <c r="G1102" s="480">
        <v>346.4</v>
      </c>
      <c r="H1102" s="468">
        <v>631.60000000000036</v>
      </c>
      <c r="I1102" s="525">
        <v>38.100000000002183</v>
      </c>
      <c r="K1102" s="100">
        <f t="shared" ref="K1102:K1133" si="37">SUM(E1102:I1102)</f>
        <v>1862.7000000000025</v>
      </c>
      <c r="M1102" t="s">
        <v>1295</v>
      </c>
      <c r="P1102" s="433" t="s">
        <v>3036</v>
      </c>
      <c r="R1102" s="121"/>
      <c r="S1102" s="3"/>
      <c r="T1102" s="117"/>
    </row>
    <row r="1103" spans="1:21" ht="15">
      <c r="A1103" s="44" t="s">
        <v>2</v>
      </c>
      <c r="B1103" s="96" t="s">
        <v>21</v>
      </c>
      <c r="E1103" s="453">
        <v>635.20000000000005</v>
      </c>
      <c r="F1103" s="10">
        <v>188.3</v>
      </c>
      <c r="G1103" s="480">
        <v>397.6</v>
      </c>
      <c r="H1103" s="164">
        <v>371</v>
      </c>
      <c r="I1103" s="525">
        <v>185.49999999999818</v>
      </c>
      <c r="K1103" s="100">
        <f t="shared" si="37"/>
        <v>1777.5999999999981</v>
      </c>
      <c r="M1103" t="s">
        <v>301</v>
      </c>
      <c r="P1103" s="442"/>
      <c r="R1103" s="121"/>
      <c r="S1103" s="3"/>
      <c r="T1103" s="117"/>
      <c r="U1103" s="100"/>
    </row>
    <row r="1104" spans="1:21" ht="15">
      <c r="A1104" s="44" t="s">
        <v>3</v>
      </c>
      <c r="B1104" s="463" t="s">
        <v>6</v>
      </c>
      <c r="C1104" s="431"/>
      <c r="D1104" s="431"/>
      <c r="E1104" s="480">
        <v>596.1</v>
      </c>
      <c r="F1104" s="480">
        <v>293.89999999999998</v>
      </c>
      <c r="G1104" s="437">
        <v>314.55</v>
      </c>
      <c r="H1104" s="164">
        <v>270.69999999999891</v>
      </c>
      <c r="I1104" s="525">
        <v>281.5</v>
      </c>
      <c r="K1104" s="100">
        <f t="shared" si="37"/>
        <v>1756.7499999999989</v>
      </c>
      <c r="M1104" t="s">
        <v>296</v>
      </c>
      <c r="P1104" s="442"/>
      <c r="R1104" s="121"/>
      <c r="S1104" s="3"/>
      <c r="T1104" s="117"/>
    </row>
    <row r="1105" spans="1:20" ht="15">
      <c r="A1105" s="44" t="s">
        <v>5</v>
      </c>
      <c r="B1105" s="463" t="s">
        <v>17</v>
      </c>
      <c r="C1105" s="431"/>
      <c r="D1105" s="431"/>
      <c r="E1105" s="480">
        <v>542.4</v>
      </c>
      <c r="F1105" s="437">
        <v>195</v>
      </c>
      <c r="G1105" s="437">
        <v>305.7</v>
      </c>
      <c r="H1105" s="164">
        <v>269.30000000000109</v>
      </c>
      <c r="I1105" s="525">
        <v>383.99999999999818</v>
      </c>
      <c r="K1105" s="100">
        <f t="shared" si="37"/>
        <v>1696.3999999999992</v>
      </c>
      <c r="M1105" t="s">
        <v>307</v>
      </c>
      <c r="P1105" s="28"/>
      <c r="R1105" s="121"/>
      <c r="S1105" s="11"/>
      <c r="T1105" s="117"/>
    </row>
    <row r="1106" spans="1:20" ht="15">
      <c r="A1106" s="44" t="s">
        <v>7</v>
      </c>
      <c r="B1106" s="96" t="s">
        <v>31</v>
      </c>
      <c r="E1106" s="454">
        <v>683.3</v>
      </c>
      <c r="F1106" s="437">
        <v>80.5</v>
      </c>
      <c r="G1106" s="452">
        <v>456.2</v>
      </c>
      <c r="H1106" s="164">
        <v>367.59999999999945</v>
      </c>
      <c r="I1106" s="525">
        <v>59.600000000000364</v>
      </c>
      <c r="K1106" s="100">
        <f t="shared" si="37"/>
        <v>1647.1999999999998</v>
      </c>
      <c r="M1106" t="s">
        <v>290</v>
      </c>
      <c r="P1106" s="438" t="s">
        <v>3037</v>
      </c>
      <c r="R1106" s="121"/>
      <c r="S1106" s="3"/>
      <c r="T1106" s="117"/>
    </row>
    <row r="1107" spans="1:20" ht="15">
      <c r="A1107" s="44" t="s">
        <v>8</v>
      </c>
      <c r="B1107" s="96" t="s">
        <v>33</v>
      </c>
      <c r="E1107" s="452">
        <v>644.5</v>
      </c>
      <c r="F1107" s="437">
        <v>143.69999999999999</v>
      </c>
      <c r="G1107" s="10">
        <v>302.3</v>
      </c>
      <c r="H1107" s="164">
        <v>387.29999999999927</v>
      </c>
      <c r="I1107" s="525">
        <v>164.29999999999563</v>
      </c>
      <c r="K1107" s="100">
        <f t="shared" si="37"/>
        <v>1642.0999999999949</v>
      </c>
      <c r="M1107" t="s">
        <v>310</v>
      </c>
      <c r="P1107" s="28"/>
      <c r="R1107" s="121"/>
      <c r="S1107" s="11"/>
      <c r="T1107" s="117"/>
    </row>
    <row r="1108" spans="1:20" ht="15">
      <c r="A1108" s="44" t="s">
        <v>10</v>
      </c>
      <c r="B1108" s="96" t="s">
        <v>23</v>
      </c>
      <c r="E1108" s="10">
        <v>322.39999999999998</v>
      </c>
      <c r="F1108" s="437">
        <v>192.6</v>
      </c>
      <c r="G1108" s="480">
        <v>420.8</v>
      </c>
      <c r="H1108" s="484">
        <v>100.40000000000055</v>
      </c>
      <c r="I1108" s="578">
        <v>431.50000000000182</v>
      </c>
      <c r="K1108" s="100">
        <f t="shared" si="37"/>
        <v>1467.7000000000023</v>
      </c>
      <c r="M1108" s="431" t="s">
        <v>323</v>
      </c>
      <c r="P1108" s="442"/>
      <c r="R1108" s="121"/>
      <c r="S1108" s="11"/>
      <c r="T1108" s="117"/>
    </row>
    <row r="1109" spans="1:20" ht="15">
      <c r="A1109" s="44" t="s">
        <v>12</v>
      </c>
      <c r="B1109" s="463" t="s">
        <v>142</v>
      </c>
      <c r="C1109" s="431"/>
      <c r="D1109" s="431"/>
      <c r="E1109" s="437" t="s">
        <v>288</v>
      </c>
      <c r="F1109" s="452">
        <v>423.8</v>
      </c>
      <c r="G1109" s="480">
        <v>356.7</v>
      </c>
      <c r="H1109" s="164">
        <v>384.20000000000255</v>
      </c>
      <c r="I1109" s="525">
        <v>298.09999999999309</v>
      </c>
      <c r="K1109" s="100">
        <f t="shared" si="37"/>
        <v>1462.7999999999956</v>
      </c>
      <c r="M1109" t="s">
        <v>353</v>
      </c>
      <c r="P1109" s="28"/>
      <c r="R1109" s="121"/>
      <c r="S1109" s="11"/>
      <c r="T1109" s="117"/>
    </row>
    <row r="1110" spans="1:20" ht="15">
      <c r="A1110" s="44" t="s">
        <v>14</v>
      </c>
      <c r="B1110" s="96" t="s">
        <v>13</v>
      </c>
      <c r="E1110" s="480">
        <v>483.7</v>
      </c>
      <c r="F1110" s="437">
        <v>170.3</v>
      </c>
      <c r="G1110" s="437">
        <v>210.8</v>
      </c>
      <c r="H1110" s="164">
        <v>278.099999999994</v>
      </c>
      <c r="I1110" s="525">
        <v>315.50000000000546</v>
      </c>
      <c r="K1110" s="100">
        <f t="shared" si="37"/>
        <v>1458.3999999999994</v>
      </c>
      <c r="M1110" t="s">
        <v>303</v>
      </c>
      <c r="P1110" s="28"/>
      <c r="R1110" s="121"/>
      <c r="S1110" s="3"/>
      <c r="T1110" s="117"/>
    </row>
    <row r="1111" spans="1:20" ht="15">
      <c r="A1111" s="44" t="s">
        <v>16</v>
      </c>
      <c r="B1111" s="96" t="s">
        <v>27</v>
      </c>
      <c r="E1111" s="437">
        <v>367.8</v>
      </c>
      <c r="F1111" s="480">
        <v>218.4</v>
      </c>
      <c r="G1111" s="10">
        <v>215.2</v>
      </c>
      <c r="H1111" s="487">
        <v>432.30000000000018</v>
      </c>
      <c r="I1111" s="525">
        <v>181.39999999999964</v>
      </c>
      <c r="K1111" s="100">
        <f t="shared" si="37"/>
        <v>1415.1</v>
      </c>
      <c r="M1111" t="s">
        <v>330</v>
      </c>
      <c r="P1111" s="28"/>
      <c r="R1111" s="121"/>
      <c r="S1111" s="11"/>
      <c r="T1111" s="117"/>
    </row>
    <row r="1112" spans="1:20" ht="15">
      <c r="A1112" s="44" t="s">
        <v>18</v>
      </c>
      <c r="B1112" s="96" t="s">
        <v>25</v>
      </c>
      <c r="E1112" s="437">
        <v>392.2</v>
      </c>
      <c r="F1112" s="10">
        <v>75</v>
      </c>
      <c r="G1112" s="10">
        <v>305.8</v>
      </c>
      <c r="H1112" s="164">
        <v>231.69999999999982</v>
      </c>
      <c r="I1112" s="525">
        <v>381.29999999999745</v>
      </c>
      <c r="K1112" s="100">
        <f t="shared" si="37"/>
        <v>1385.9999999999973</v>
      </c>
      <c r="P1112" s="28"/>
      <c r="R1112" s="121"/>
      <c r="S1112" s="3"/>
      <c r="T1112" s="117"/>
    </row>
    <row r="1113" spans="1:20" ht="15">
      <c r="A1113" s="44" t="s">
        <v>20</v>
      </c>
      <c r="B1113" s="96" t="s">
        <v>37</v>
      </c>
      <c r="E1113" s="437">
        <v>280.5</v>
      </c>
      <c r="F1113" s="480">
        <v>232.5</v>
      </c>
      <c r="G1113" s="10">
        <v>165.3</v>
      </c>
      <c r="H1113" s="164">
        <v>326.90000000000055</v>
      </c>
      <c r="I1113" s="525">
        <v>352.40000000000146</v>
      </c>
      <c r="K1113" s="100">
        <f t="shared" si="37"/>
        <v>1357.600000000002</v>
      </c>
      <c r="M1113" t="s">
        <v>298</v>
      </c>
      <c r="P1113" s="28"/>
      <c r="R1113" s="121"/>
      <c r="S1113" s="11"/>
      <c r="T1113" s="117"/>
    </row>
    <row r="1114" spans="1:20" ht="15">
      <c r="A1114" s="44" t="s">
        <v>22</v>
      </c>
      <c r="B1114" s="96" t="s">
        <v>1</v>
      </c>
      <c r="E1114" s="10">
        <v>262.5</v>
      </c>
      <c r="F1114" s="480">
        <v>271.7</v>
      </c>
      <c r="G1114" s="437">
        <v>219.3</v>
      </c>
      <c r="H1114" s="164">
        <v>313.50000000000091</v>
      </c>
      <c r="I1114" s="525">
        <v>287.00000000000182</v>
      </c>
      <c r="K1114" s="100">
        <f t="shared" si="37"/>
        <v>1354.0000000000027</v>
      </c>
      <c r="M1114" t="s">
        <v>297</v>
      </c>
      <c r="P1114" s="28"/>
      <c r="R1114" s="121"/>
      <c r="S1114" s="11"/>
      <c r="T1114" s="117"/>
    </row>
    <row r="1115" spans="1:20" ht="15">
      <c r="A1115" s="44" t="s">
        <v>24</v>
      </c>
      <c r="B1115" s="96" t="s">
        <v>39</v>
      </c>
      <c r="E1115" s="480">
        <v>487.5</v>
      </c>
      <c r="F1115" s="437">
        <v>75</v>
      </c>
      <c r="G1115" s="10">
        <v>193.6</v>
      </c>
      <c r="H1115" s="164">
        <v>365.70000000000073</v>
      </c>
      <c r="I1115" s="525">
        <v>177.10000000000218</v>
      </c>
      <c r="K1115" s="100">
        <f t="shared" si="37"/>
        <v>1298.9000000000028</v>
      </c>
      <c r="M1115" t="s">
        <v>298</v>
      </c>
      <c r="P1115" s="28"/>
      <c r="R1115" s="121"/>
      <c r="S1115" s="3"/>
      <c r="T1115" s="117"/>
    </row>
    <row r="1116" spans="1:20" ht="15">
      <c r="A1116" s="44" t="s">
        <v>26</v>
      </c>
      <c r="B1116" s="96" t="s">
        <v>9</v>
      </c>
      <c r="E1116" s="10">
        <v>295.60000000000002</v>
      </c>
      <c r="F1116" s="10">
        <v>207</v>
      </c>
      <c r="G1116" s="437">
        <v>282.39999999999998</v>
      </c>
      <c r="H1116" s="164">
        <v>284.90000000000146</v>
      </c>
      <c r="I1116" s="525">
        <v>212.50000000000182</v>
      </c>
      <c r="K1116" s="100">
        <f t="shared" si="37"/>
        <v>1282.4000000000033</v>
      </c>
      <c r="P1116" s="28"/>
      <c r="R1116" s="121"/>
      <c r="S1116" s="11"/>
      <c r="T1116" s="117"/>
    </row>
    <row r="1117" spans="1:20" ht="15">
      <c r="A1117" s="44" t="s">
        <v>28</v>
      </c>
      <c r="B1117" s="96" t="s">
        <v>15</v>
      </c>
      <c r="E1117" s="437">
        <v>437.9</v>
      </c>
      <c r="F1117" s="141">
        <v>304</v>
      </c>
      <c r="G1117" s="437">
        <v>201.1</v>
      </c>
      <c r="H1117" s="484">
        <v>224.49999999999909</v>
      </c>
      <c r="I1117" s="525">
        <v>114.29999999999382</v>
      </c>
      <c r="K1117" s="100">
        <f t="shared" si="37"/>
        <v>1281.7999999999929</v>
      </c>
      <c r="M1117" t="s">
        <v>307</v>
      </c>
      <c r="P1117" s="442"/>
      <c r="R1117" s="121"/>
      <c r="S1117" s="3"/>
      <c r="T1117" s="117"/>
    </row>
    <row r="1118" spans="1:20" ht="15">
      <c r="A1118" s="44" t="s">
        <v>30</v>
      </c>
      <c r="B1118" s="463" t="s">
        <v>144</v>
      </c>
      <c r="C1118" s="431"/>
      <c r="D1118" s="431"/>
      <c r="E1118" s="437" t="s">
        <v>288</v>
      </c>
      <c r="F1118" s="453">
        <v>354.5</v>
      </c>
      <c r="G1118" s="437">
        <v>250</v>
      </c>
      <c r="H1118" s="164">
        <v>360.70000000000255</v>
      </c>
      <c r="I1118" s="525">
        <v>309.19999999999709</v>
      </c>
      <c r="K1118" s="100">
        <f t="shared" si="37"/>
        <v>1274.3999999999996</v>
      </c>
      <c r="M1118" t="s">
        <v>292</v>
      </c>
      <c r="P1118" s="28"/>
      <c r="R1118" s="121"/>
      <c r="S1118" s="3"/>
      <c r="T1118" s="117"/>
    </row>
    <row r="1119" spans="1:20" ht="15">
      <c r="A1119" s="44" t="s">
        <v>32</v>
      </c>
      <c r="B1119" s="463" t="s">
        <v>19</v>
      </c>
      <c r="E1119" s="10">
        <v>387.3</v>
      </c>
      <c r="F1119" s="437">
        <v>82.6</v>
      </c>
      <c r="G1119" s="10">
        <v>234.8</v>
      </c>
      <c r="H1119" s="164">
        <v>367.20000000000073</v>
      </c>
      <c r="I1119" s="525">
        <v>177.10000000000218</v>
      </c>
      <c r="K1119" s="100">
        <f t="shared" si="37"/>
        <v>1249.000000000003</v>
      </c>
      <c r="P1119" s="442"/>
      <c r="R1119" s="121"/>
      <c r="S1119" s="11"/>
      <c r="T1119" s="117"/>
    </row>
    <row r="1120" spans="1:20" ht="15">
      <c r="A1120" s="44" t="s">
        <v>34</v>
      </c>
      <c r="B1120" s="96" t="s">
        <v>145</v>
      </c>
      <c r="E1120" s="10" t="s">
        <v>288</v>
      </c>
      <c r="F1120" s="454">
        <v>570</v>
      </c>
      <c r="G1120" s="10">
        <v>236.05</v>
      </c>
      <c r="H1120" s="164">
        <v>163.40000000000055</v>
      </c>
      <c r="I1120" s="525">
        <v>270.80000000000291</v>
      </c>
      <c r="K1120" s="100">
        <f t="shared" si="37"/>
        <v>1240.2500000000034</v>
      </c>
      <c r="M1120" t="s">
        <v>291</v>
      </c>
      <c r="P1120" s="438" t="s">
        <v>3037</v>
      </c>
      <c r="R1120" s="121"/>
      <c r="S1120" s="3"/>
      <c r="T1120" s="117"/>
    </row>
    <row r="1121" spans="1:20" ht="15">
      <c r="A1121" s="44" t="s">
        <v>36</v>
      </c>
      <c r="B1121" s="96" t="s">
        <v>35</v>
      </c>
      <c r="E1121" s="437">
        <v>98.7</v>
      </c>
      <c r="F1121" s="10">
        <v>163.69999999999999</v>
      </c>
      <c r="G1121" s="437">
        <v>190.7</v>
      </c>
      <c r="H1121" s="164">
        <v>292.19999999999982</v>
      </c>
      <c r="I1121" s="576">
        <v>489</v>
      </c>
      <c r="K1121" s="100">
        <f t="shared" si="37"/>
        <v>1234.2999999999997</v>
      </c>
      <c r="M1121" t="s">
        <v>310</v>
      </c>
      <c r="P1121" s="442"/>
      <c r="R1121" s="121"/>
      <c r="S1121" s="3"/>
      <c r="T1121" s="117"/>
    </row>
    <row r="1122" spans="1:20" ht="15">
      <c r="A1122" s="44" t="s">
        <v>38</v>
      </c>
      <c r="B1122" s="463" t="s">
        <v>155</v>
      </c>
      <c r="E1122" s="10" t="s">
        <v>288</v>
      </c>
      <c r="F1122" s="10" t="s">
        <v>288</v>
      </c>
      <c r="G1122" s="453">
        <v>446.5</v>
      </c>
      <c r="H1122" s="164">
        <v>359.09999999999854</v>
      </c>
      <c r="I1122" s="525">
        <v>397.20000000000437</v>
      </c>
      <c r="K1122" s="100">
        <f t="shared" si="37"/>
        <v>1202.8000000000029</v>
      </c>
      <c r="M1122" t="s">
        <v>292</v>
      </c>
      <c r="P1122" s="28"/>
      <c r="R1122" s="121"/>
      <c r="S1122" s="155"/>
      <c r="T1122" s="117"/>
    </row>
    <row r="1123" spans="1:20" ht="15">
      <c r="A1123" s="44" t="s">
        <v>146</v>
      </c>
      <c r="B1123" s="96" t="s">
        <v>164</v>
      </c>
      <c r="E1123" s="10" t="s">
        <v>288</v>
      </c>
      <c r="F1123" s="10" t="s">
        <v>288</v>
      </c>
      <c r="G1123" s="480">
        <v>359.4</v>
      </c>
      <c r="H1123" s="164">
        <v>424.49999999999909</v>
      </c>
      <c r="I1123" s="525">
        <v>381.00000000000182</v>
      </c>
      <c r="K1123" s="100">
        <f t="shared" si="37"/>
        <v>1164.900000000001</v>
      </c>
      <c r="M1123" t="s">
        <v>302</v>
      </c>
      <c r="P1123" s="28"/>
      <c r="R1123" s="121"/>
      <c r="S1123" s="155"/>
      <c r="T1123" s="117"/>
    </row>
    <row r="1124" spans="1:20" ht="15">
      <c r="A1124" s="44" t="s">
        <v>147</v>
      </c>
      <c r="B1124" s="96" t="s">
        <v>143</v>
      </c>
      <c r="E1124" s="10" t="s">
        <v>288</v>
      </c>
      <c r="F1124" s="437">
        <v>146.5</v>
      </c>
      <c r="G1124" s="480">
        <v>436.7</v>
      </c>
      <c r="H1124" s="164">
        <v>302.19999999999982</v>
      </c>
      <c r="I1124" s="525">
        <v>250.10000000000036</v>
      </c>
      <c r="K1124" s="100">
        <f t="shared" si="37"/>
        <v>1135.5000000000002</v>
      </c>
      <c r="M1124" t="s">
        <v>293</v>
      </c>
      <c r="P1124" s="28"/>
      <c r="R1124" s="121"/>
      <c r="S1124" s="3"/>
      <c r="T1124" s="117"/>
    </row>
    <row r="1125" spans="1:20" ht="15">
      <c r="A1125" s="44" t="s">
        <v>148</v>
      </c>
      <c r="B1125" s="96" t="s">
        <v>158</v>
      </c>
      <c r="E1125" s="437" t="s">
        <v>288</v>
      </c>
      <c r="F1125" s="10" t="s">
        <v>288</v>
      </c>
      <c r="G1125" s="454">
        <v>613.65</v>
      </c>
      <c r="H1125" s="164">
        <v>350.89999999999964</v>
      </c>
      <c r="I1125" s="525">
        <v>140.70000000000437</v>
      </c>
      <c r="K1125" s="100">
        <f t="shared" si="37"/>
        <v>1105.2500000000041</v>
      </c>
      <c r="M1125" t="s">
        <v>291</v>
      </c>
      <c r="P1125" s="438" t="s">
        <v>3037</v>
      </c>
      <c r="R1125" s="121"/>
      <c r="S1125" s="3"/>
      <c r="T1125" s="117"/>
    </row>
    <row r="1126" spans="1:20" ht="15">
      <c r="A1126" s="44" t="s">
        <v>152</v>
      </c>
      <c r="B1126" s="96" t="s">
        <v>4</v>
      </c>
      <c r="E1126" s="10">
        <v>91.1</v>
      </c>
      <c r="F1126" s="10">
        <v>120.5</v>
      </c>
      <c r="G1126" s="10">
        <v>170.4</v>
      </c>
      <c r="H1126" s="484">
        <v>384.49999999999818</v>
      </c>
      <c r="I1126" s="525">
        <v>285</v>
      </c>
      <c r="K1126" s="100">
        <f t="shared" si="37"/>
        <v>1051.4999999999982</v>
      </c>
      <c r="M1126" s="431"/>
      <c r="P1126" s="28"/>
      <c r="R1126" s="121"/>
      <c r="S1126" s="3"/>
      <c r="T1126" s="117"/>
    </row>
    <row r="1127" spans="1:20" ht="15">
      <c r="A1127" s="44" t="s">
        <v>159</v>
      </c>
      <c r="B1127" s="96" t="s">
        <v>160</v>
      </c>
      <c r="E1127" s="437" t="s">
        <v>288</v>
      </c>
      <c r="F1127" s="10" t="s">
        <v>288</v>
      </c>
      <c r="G1127" s="480">
        <v>324</v>
      </c>
      <c r="H1127" s="484">
        <v>195.80000000000018</v>
      </c>
      <c r="I1127" s="578">
        <v>450.10000000000218</v>
      </c>
      <c r="K1127" s="100">
        <f t="shared" si="37"/>
        <v>969.90000000000236</v>
      </c>
      <c r="M1127" t="s">
        <v>299</v>
      </c>
      <c r="P1127" s="28"/>
      <c r="R1127" s="121"/>
      <c r="S1127" s="11"/>
      <c r="T1127" s="117"/>
    </row>
    <row r="1128" spans="1:20" ht="15">
      <c r="A1128" s="44" t="s">
        <v>161</v>
      </c>
      <c r="B1128" s="96" t="s">
        <v>1026</v>
      </c>
      <c r="E1128" s="10" t="s">
        <v>288</v>
      </c>
      <c r="F1128" s="10" t="s">
        <v>288</v>
      </c>
      <c r="G1128" s="437" t="s">
        <v>288</v>
      </c>
      <c r="H1128" s="487">
        <v>440.70000000000073</v>
      </c>
      <c r="I1128" s="575">
        <v>501.99999999999636</v>
      </c>
      <c r="K1128" s="100">
        <f t="shared" si="37"/>
        <v>942.69999999999709</v>
      </c>
      <c r="M1128" t="s">
        <v>351</v>
      </c>
      <c r="P1128" s="479" t="s">
        <v>3037</v>
      </c>
      <c r="R1128" s="121"/>
      <c r="S1128" s="3"/>
      <c r="T1128" s="117"/>
    </row>
    <row r="1129" spans="1:20" ht="15">
      <c r="A1129" s="44" t="s">
        <v>162</v>
      </c>
      <c r="B1129" s="96" t="s">
        <v>1047</v>
      </c>
      <c r="E1129" s="10" t="s">
        <v>288</v>
      </c>
      <c r="F1129" s="10" t="s">
        <v>288</v>
      </c>
      <c r="G1129" s="10" t="s">
        <v>288</v>
      </c>
      <c r="H1129" s="487">
        <v>481.59999999999764</v>
      </c>
      <c r="I1129" s="578">
        <v>399.50000000000182</v>
      </c>
      <c r="K1129" s="100">
        <f t="shared" si="37"/>
        <v>881.09999999999945</v>
      </c>
      <c r="M1129" t="s">
        <v>348</v>
      </c>
      <c r="P1129" s="28"/>
      <c r="R1129" s="121"/>
      <c r="S1129" s="11"/>
      <c r="T1129" s="117"/>
    </row>
    <row r="1130" spans="1:20" ht="15">
      <c r="A1130" s="44" t="s">
        <v>163</v>
      </c>
      <c r="B1130" s="96" t="s">
        <v>1039</v>
      </c>
      <c r="E1130" s="437" t="s">
        <v>288</v>
      </c>
      <c r="F1130" s="10" t="s">
        <v>288</v>
      </c>
      <c r="G1130" s="10" t="s">
        <v>288</v>
      </c>
      <c r="H1130" s="487">
        <v>486.20000000000164</v>
      </c>
      <c r="I1130" s="525">
        <v>389.5</v>
      </c>
      <c r="K1130" s="100">
        <f t="shared" si="37"/>
        <v>875.70000000000164</v>
      </c>
      <c r="M1130" t="s">
        <v>302</v>
      </c>
      <c r="P1130" s="28"/>
      <c r="R1130" s="121"/>
      <c r="S1130" s="155"/>
      <c r="T1130" s="117"/>
    </row>
    <row r="1131" spans="1:20" ht="15">
      <c r="A1131" s="44" t="s">
        <v>165</v>
      </c>
      <c r="B1131" s="463" t="s">
        <v>993</v>
      </c>
      <c r="C1131" s="431"/>
      <c r="D1131" s="431"/>
      <c r="E1131" s="437" t="s">
        <v>288</v>
      </c>
      <c r="F1131" s="437" t="s">
        <v>288</v>
      </c>
      <c r="G1131" s="437" t="s">
        <v>288</v>
      </c>
      <c r="H1131" s="489">
        <v>607.20000000000255</v>
      </c>
      <c r="I1131" s="525">
        <v>264.00000000000364</v>
      </c>
      <c r="K1131" s="100">
        <f t="shared" si="37"/>
        <v>871.20000000000618</v>
      </c>
      <c r="M1131" t="s">
        <v>310</v>
      </c>
      <c r="P1131" s="28"/>
      <c r="R1131" s="121"/>
      <c r="S1131" s="11"/>
      <c r="T1131" s="117"/>
    </row>
    <row r="1132" spans="1:20" ht="15">
      <c r="A1132" s="44" t="s">
        <v>284</v>
      </c>
      <c r="B1132" s="463" t="s">
        <v>1053</v>
      </c>
      <c r="C1132" s="431"/>
      <c r="D1132" s="431"/>
      <c r="E1132" s="437" t="s">
        <v>288</v>
      </c>
      <c r="F1132" s="437" t="s">
        <v>288</v>
      </c>
      <c r="G1132" s="437" t="s">
        <v>288</v>
      </c>
      <c r="H1132" s="484">
        <v>407.05000000000018</v>
      </c>
      <c r="I1132" s="577">
        <v>457.5</v>
      </c>
      <c r="K1132" s="100">
        <f t="shared" si="37"/>
        <v>864.55000000000018</v>
      </c>
      <c r="M1132" t="s">
        <v>292</v>
      </c>
      <c r="P1132" s="28"/>
      <c r="R1132" s="121"/>
      <c r="S1132" s="11"/>
      <c r="T1132" s="117"/>
    </row>
    <row r="1133" spans="1:20" ht="15">
      <c r="A1133" s="44" t="s">
        <v>285</v>
      </c>
      <c r="B1133" s="96" t="s">
        <v>156</v>
      </c>
      <c r="E1133" s="10" t="s">
        <v>288</v>
      </c>
      <c r="F1133" s="10" t="s">
        <v>288</v>
      </c>
      <c r="G1133" s="10">
        <v>195.2</v>
      </c>
      <c r="H1133" s="488">
        <v>554.00000000000182</v>
      </c>
      <c r="I1133" s="525">
        <v>111.30000000000109</v>
      </c>
      <c r="K1133" s="100">
        <f t="shared" si="37"/>
        <v>860.50000000000296</v>
      </c>
      <c r="M1133" t="s">
        <v>292</v>
      </c>
      <c r="P1133" s="28"/>
      <c r="R1133" s="121"/>
      <c r="S1133" s="3"/>
      <c r="T1133" s="117"/>
    </row>
    <row r="1134" spans="1:20" ht="15">
      <c r="A1134" s="138" t="s">
        <v>286</v>
      </c>
      <c r="B1134" s="96" t="s">
        <v>999</v>
      </c>
      <c r="E1134" s="10" t="s">
        <v>288</v>
      </c>
      <c r="F1134" s="10" t="s">
        <v>288</v>
      </c>
      <c r="G1134" s="437" t="s">
        <v>288</v>
      </c>
      <c r="H1134" s="164">
        <v>412.29999999999836</v>
      </c>
      <c r="I1134" s="578">
        <v>443.79999999999927</v>
      </c>
      <c r="K1134" s="100">
        <f t="shared" ref="K1134:K1165" si="38">SUM(E1134:I1134)</f>
        <v>856.09999999999764</v>
      </c>
      <c r="M1134" s="431" t="s">
        <v>294</v>
      </c>
      <c r="P1134" s="28"/>
      <c r="R1134" s="121"/>
      <c r="S1134" s="3"/>
      <c r="T1134" s="117"/>
    </row>
    <row r="1135" spans="1:20" ht="15">
      <c r="A1135" s="138" t="s">
        <v>287</v>
      </c>
      <c r="B1135" s="96" t="s">
        <v>1035</v>
      </c>
      <c r="E1135" s="437" t="s">
        <v>288</v>
      </c>
      <c r="F1135" s="10" t="s">
        <v>288</v>
      </c>
      <c r="G1135" s="437" t="s">
        <v>288</v>
      </c>
      <c r="H1135" s="487">
        <v>515</v>
      </c>
      <c r="I1135" s="525">
        <v>315.99999999999636</v>
      </c>
      <c r="K1135" s="100">
        <f t="shared" si="38"/>
        <v>830.99999999999636</v>
      </c>
      <c r="M1135" t="s">
        <v>307</v>
      </c>
      <c r="P1135" s="28"/>
      <c r="R1135" s="121"/>
      <c r="S1135" s="3"/>
      <c r="T1135" s="117"/>
    </row>
    <row r="1136" spans="1:20" ht="15">
      <c r="A1136" s="138" t="s">
        <v>990</v>
      </c>
      <c r="B1136" s="96" t="s">
        <v>1028</v>
      </c>
      <c r="E1136" s="10" t="s">
        <v>288</v>
      </c>
      <c r="F1136" s="437" t="s">
        <v>288</v>
      </c>
      <c r="G1136" s="437" t="s">
        <v>288</v>
      </c>
      <c r="H1136" s="164">
        <v>425.79999999999927</v>
      </c>
      <c r="I1136" s="525">
        <v>355.59999999999854</v>
      </c>
      <c r="K1136" s="100">
        <f t="shared" si="38"/>
        <v>781.39999999999782</v>
      </c>
      <c r="P1136" s="28"/>
      <c r="R1136" s="121"/>
      <c r="S1136" s="11"/>
      <c r="T1136" s="117"/>
    </row>
    <row r="1137" spans="1:20" ht="15">
      <c r="A1137" s="138" t="s">
        <v>991</v>
      </c>
      <c r="B1137" s="463" t="s">
        <v>1057</v>
      </c>
      <c r="C1137" s="431"/>
      <c r="D1137" s="431"/>
      <c r="E1137" s="437" t="s">
        <v>288</v>
      </c>
      <c r="F1137" s="437" t="s">
        <v>288</v>
      </c>
      <c r="G1137" s="437" t="s">
        <v>288</v>
      </c>
      <c r="H1137" s="487">
        <v>541.59999999999854</v>
      </c>
      <c r="I1137" s="525">
        <v>227.99999999999818</v>
      </c>
      <c r="K1137" s="100">
        <f t="shared" si="38"/>
        <v>769.59999999999673</v>
      </c>
      <c r="M1137" t="s">
        <v>293</v>
      </c>
      <c r="P1137" s="28"/>
      <c r="R1137" s="121"/>
      <c r="S1137" s="3"/>
      <c r="T1137" s="117"/>
    </row>
    <row r="1138" spans="1:20" ht="15">
      <c r="A1138" s="138" t="s">
        <v>992</v>
      </c>
      <c r="B1138" s="463" t="s">
        <v>1013</v>
      </c>
      <c r="C1138" s="431"/>
      <c r="D1138" s="431"/>
      <c r="E1138" s="437" t="s">
        <v>288</v>
      </c>
      <c r="F1138" s="437" t="s">
        <v>288</v>
      </c>
      <c r="G1138" s="437" t="s">
        <v>288</v>
      </c>
      <c r="H1138" s="487">
        <v>529.90000000000055</v>
      </c>
      <c r="I1138" s="525">
        <v>227.19999999999891</v>
      </c>
      <c r="K1138" s="100">
        <f t="shared" si="38"/>
        <v>757.09999999999945</v>
      </c>
      <c r="M1138" t="s">
        <v>294</v>
      </c>
      <c r="P1138" s="28"/>
      <c r="R1138" s="121"/>
      <c r="S1138" s="3"/>
      <c r="T1138" s="117"/>
    </row>
    <row r="1139" spans="1:20" ht="15">
      <c r="A1139" s="138" t="s">
        <v>994</v>
      </c>
      <c r="B1139" s="96" t="s">
        <v>157</v>
      </c>
      <c r="E1139" s="10" t="s">
        <v>288</v>
      </c>
      <c r="F1139" s="10" t="s">
        <v>288</v>
      </c>
      <c r="G1139" s="10">
        <v>303.5</v>
      </c>
      <c r="H1139" s="484">
        <v>198</v>
      </c>
      <c r="I1139" s="525">
        <v>255.5</v>
      </c>
      <c r="K1139" s="100">
        <f t="shared" si="38"/>
        <v>757</v>
      </c>
      <c r="P1139" s="28"/>
      <c r="R1139" s="121"/>
      <c r="S1139" s="3"/>
      <c r="T1139" s="117"/>
    </row>
    <row r="1140" spans="1:20" ht="15">
      <c r="A1140" s="138" t="s">
        <v>1000</v>
      </c>
      <c r="B1140" s="96" t="s">
        <v>29</v>
      </c>
      <c r="E1140" s="480">
        <v>511.4</v>
      </c>
      <c r="F1140" s="10">
        <v>121.5</v>
      </c>
      <c r="G1140" s="10">
        <v>115.9</v>
      </c>
      <c r="H1140" s="164" t="s">
        <v>288</v>
      </c>
      <c r="I1140" s="484" t="s">
        <v>288</v>
      </c>
      <c r="K1140" s="100">
        <f t="shared" si="38"/>
        <v>748.8</v>
      </c>
      <c r="M1140" t="s">
        <v>302</v>
      </c>
      <c r="P1140" s="28"/>
      <c r="R1140" s="121"/>
      <c r="S1140" s="11"/>
      <c r="T1140" s="117"/>
    </row>
    <row r="1141" spans="1:20" ht="15">
      <c r="A1141" s="138" t="s">
        <v>1002</v>
      </c>
      <c r="B1141" s="96" t="s">
        <v>1001</v>
      </c>
      <c r="E1141" s="10" t="s">
        <v>288</v>
      </c>
      <c r="F1141" s="10" t="s">
        <v>288</v>
      </c>
      <c r="G1141" s="437" t="s">
        <v>288</v>
      </c>
      <c r="H1141" s="164">
        <v>345.00000000000091</v>
      </c>
      <c r="I1141" s="525">
        <v>340.399999999996</v>
      </c>
      <c r="K1141" s="100">
        <f t="shared" si="38"/>
        <v>685.39999999999691</v>
      </c>
      <c r="M1141" s="431"/>
      <c r="P1141" s="28"/>
      <c r="R1141" s="121"/>
      <c r="S1141" s="11"/>
      <c r="T1141" s="117"/>
    </row>
    <row r="1142" spans="1:20" ht="15">
      <c r="A1142" s="138" t="s">
        <v>1005</v>
      </c>
      <c r="B1142" s="96" t="s">
        <v>1045</v>
      </c>
      <c r="E1142" s="10" t="s">
        <v>288</v>
      </c>
      <c r="F1142" s="10" t="s">
        <v>288</v>
      </c>
      <c r="G1142" s="10" t="s">
        <v>288</v>
      </c>
      <c r="H1142" s="164">
        <v>422.80000000000018</v>
      </c>
      <c r="I1142" s="525">
        <v>203.5</v>
      </c>
      <c r="K1142" s="100">
        <f t="shared" si="38"/>
        <v>626.30000000000018</v>
      </c>
      <c r="P1142" s="28"/>
      <c r="R1142" s="121"/>
      <c r="S1142" s="3"/>
      <c r="T1142" s="117"/>
    </row>
    <row r="1143" spans="1:20" ht="15">
      <c r="A1143" s="138" t="s">
        <v>1006</v>
      </c>
      <c r="B1143" s="96" t="s">
        <v>1019</v>
      </c>
      <c r="E1143" s="10" t="s">
        <v>288</v>
      </c>
      <c r="F1143" s="10" t="s">
        <v>288</v>
      </c>
      <c r="G1143" s="10" t="s">
        <v>288</v>
      </c>
      <c r="H1143" s="164">
        <v>340.800000000002</v>
      </c>
      <c r="I1143" s="525">
        <v>278.60000000000036</v>
      </c>
      <c r="K1143" s="100">
        <f t="shared" si="38"/>
        <v>619.40000000000236</v>
      </c>
      <c r="P1143" s="28"/>
      <c r="R1143" s="121"/>
      <c r="S1143" s="3"/>
      <c r="T1143" s="117"/>
    </row>
    <row r="1144" spans="1:20" ht="15">
      <c r="A1144" s="138" t="s">
        <v>1009</v>
      </c>
      <c r="B1144" s="463" t="s">
        <v>182</v>
      </c>
      <c r="C1144" s="431"/>
      <c r="D1144" s="431"/>
      <c r="E1144" s="480">
        <v>593.20000000000005</v>
      </c>
      <c r="F1144" s="437" t="s">
        <v>288</v>
      </c>
      <c r="G1144" s="437" t="s">
        <v>288</v>
      </c>
      <c r="H1144" s="164" t="s">
        <v>288</v>
      </c>
      <c r="I1144" s="484" t="s">
        <v>288</v>
      </c>
      <c r="K1144" s="100">
        <f t="shared" si="38"/>
        <v>593.20000000000005</v>
      </c>
      <c r="M1144" t="s">
        <v>294</v>
      </c>
      <c r="P1144" s="28"/>
      <c r="R1144" s="121"/>
      <c r="S1144" s="11"/>
      <c r="T1144" s="117"/>
    </row>
    <row r="1145" spans="1:20" ht="15">
      <c r="A1145" s="138" t="s">
        <v>1011</v>
      </c>
      <c r="B1145" s="463" t="s">
        <v>1020</v>
      </c>
      <c r="C1145" s="431"/>
      <c r="D1145" s="431"/>
      <c r="E1145" s="437" t="s">
        <v>288</v>
      </c>
      <c r="F1145" s="437" t="s">
        <v>288</v>
      </c>
      <c r="G1145" s="437" t="s">
        <v>288</v>
      </c>
      <c r="H1145" s="164">
        <v>209.75000000000273</v>
      </c>
      <c r="I1145" s="525">
        <v>375.19999999999709</v>
      </c>
      <c r="K1145" s="100">
        <f t="shared" si="38"/>
        <v>584.94999999999982</v>
      </c>
      <c r="M1145" s="431"/>
      <c r="P1145" s="28"/>
      <c r="R1145" s="121"/>
      <c r="S1145" s="11"/>
      <c r="T1145" s="117"/>
    </row>
    <row r="1146" spans="1:20" ht="15">
      <c r="A1146" s="138" t="s">
        <v>1017</v>
      </c>
      <c r="B1146" s="463" t="s">
        <v>181</v>
      </c>
      <c r="C1146" s="431"/>
      <c r="D1146" s="431"/>
      <c r="E1146" s="437">
        <v>261.60000000000002</v>
      </c>
      <c r="F1146" s="480">
        <v>316.39999999999998</v>
      </c>
      <c r="G1146" s="437" t="s">
        <v>288</v>
      </c>
      <c r="H1146" s="164" t="s">
        <v>288</v>
      </c>
      <c r="I1146" s="484" t="s">
        <v>288</v>
      </c>
      <c r="K1146" s="100">
        <f t="shared" si="38"/>
        <v>578</v>
      </c>
      <c r="M1146" t="s">
        <v>294</v>
      </c>
      <c r="P1146" s="28"/>
      <c r="R1146" s="121"/>
      <c r="S1146" s="11"/>
      <c r="T1146" s="117"/>
    </row>
    <row r="1147" spans="1:20" ht="15">
      <c r="A1147" s="138" t="s">
        <v>1022</v>
      </c>
      <c r="B1147" s="463" t="s">
        <v>1010</v>
      </c>
      <c r="C1147" s="431"/>
      <c r="D1147" s="431"/>
      <c r="E1147" s="437" t="s">
        <v>288</v>
      </c>
      <c r="F1147" s="437" t="s">
        <v>288</v>
      </c>
      <c r="G1147" s="437" t="s">
        <v>288</v>
      </c>
      <c r="H1147" s="164">
        <v>313.20000000000073</v>
      </c>
      <c r="I1147" s="525">
        <v>207.99999999999636</v>
      </c>
      <c r="K1147" s="100">
        <f t="shared" si="38"/>
        <v>521.19999999999709</v>
      </c>
      <c r="P1147" s="28"/>
      <c r="R1147" s="121"/>
      <c r="S1147" s="3"/>
      <c r="T1147" s="117"/>
    </row>
    <row r="1148" spans="1:20" ht="15">
      <c r="A1148" s="138" t="s">
        <v>1023</v>
      </c>
      <c r="B1148" s="463" t="s">
        <v>1036</v>
      </c>
      <c r="C1148" s="431"/>
      <c r="D1148" s="431"/>
      <c r="E1148" s="437" t="s">
        <v>288</v>
      </c>
      <c r="F1148" s="437" t="s">
        <v>288</v>
      </c>
      <c r="G1148" s="437" t="s">
        <v>288</v>
      </c>
      <c r="H1148" s="164">
        <v>343.09999999999854</v>
      </c>
      <c r="I1148" s="525">
        <v>177.30000000000655</v>
      </c>
      <c r="K1148" s="100">
        <f t="shared" si="38"/>
        <v>520.40000000000509</v>
      </c>
      <c r="P1148" s="28"/>
      <c r="R1148" s="121"/>
      <c r="S1148" s="3"/>
      <c r="T1148" s="117"/>
    </row>
    <row r="1149" spans="1:20" ht="15">
      <c r="A1149" s="138" t="s">
        <v>1024</v>
      </c>
      <c r="B1149" s="96" t="s">
        <v>1004</v>
      </c>
      <c r="E1149" s="10" t="s">
        <v>288</v>
      </c>
      <c r="F1149" s="10" t="s">
        <v>288</v>
      </c>
      <c r="G1149" s="10" t="s">
        <v>288</v>
      </c>
      <c r="H1149" s="164">
        <v>264.70000000000073</v>
      </c>
      <c r="I1149" s="525">
        <v>255.10000000000218</v>
      </c>
      <c r="K1149" s="100">
        <f t="shared" si="38"/>
        <v>519.80000000000291</v>
      </c>
      <c r="P1149" s="28"/>
      <c r="R1149" s="121"/>
      <c r="S1149" s="3"/>
      <c r="T1149" s="117"/>
    </row>
    <row r="1150" spans="1:20" ht="15">
      <c r="A1150" s="138" t="s">
        <v>1030</v>
      </c>
      <c r="B1150" s="96" t="s">
        <v>1008</v>
      </c>
      <c r="E1150" s="10" t="s">
        <v>288</v>
      </c>
      <c r="F1150" s="437" t="s">
        <v>288</v>
      </c>
      <c r="G1150" s="10" t="s">
        <v>288</v>
      </c>
      <c r="H1150" s="484">
        <v>358.10000000000127</v>
      </c>
      <c r="I1150" s="525">
        <v>121.40000000000327</v>
      </c>
      <c r="K1150" s="100">
        <f t="shared" si="38"/>
        <v>479.50000000000455</v>
      </c>
      <c r="P1150" s="28"/>
      <c r="R1150" s="121"/>
      <c r="S1150" s="3"/>
      <c r="T1150" s="117"/>
    </row>
    <row r="1151" spans="1:20" ht="15">
      <c r="A1151" s="138" t="s">
        <v>1038</v>
      </c>
      <c r="B1151" s="478" t="s">
        <v>988</v>
      </c>
      <c r="E1151" s="10" t="s">
        <v>288</v>
      </c>
      <c r="F1151" s="10" t="s">
        <v>288</v>
      </c>
      <c r="G1151" s="10" t="s">
        <v>288</v>
      </c>
      <c r="H1151" s="484">
        <v>184.00000000000182</v>
      </c>
      <c r="I1151" s="525">
        <v>263.20000000000255</v>
      </c>
      <c r="K1151" s="100">
        <f t="shared" si="38"/>
        <v>447.20000000000437</v>
      </c>
      <c r="P1151" s="28"/>
      <c r="R1151" s="121"/>
      <c r="S1151" s="11"/>
      <c r="T1151" s="117"/>
    </row>
    <row r="1152" spans="1:20" ht="15">
      <c r="A1152" s="138" t="s">
        <v>1042</v>
      </c>
      <c r="B1152" s="478" t="s">
        <v>989</v>
      </c>
      <c r="E1152" s="10" t="s">
        <v>288</v>
      </c>
      <c r="F1152" s="10" t="s">
        <v>288</v>
      </c>
      <c r="G1152" s="10" t="s">
        <v>288</v>
      </c>
      <c r="H1152" s="484">
        <v>133.20000000000255</v>
      </c>
      <c r="I1152" s="525">
        <v>309.90000000000327</v>
      </c>
      <c r="K1152" s="100">
        <f t="shared" si="38"/>
        <v>443.10000000000582</v>
      </c>
      <c r="P1152" s="28"/>
      <c r="R1152" s="121"/>
      <c r="S1152" s="3"/>
      <c r="T1152" s="117"/>
    </row>
    <row r="1153" spans="1:21" ht="15">
      <c r="A1153" s="138" t="s">
        <v>1043</v>
      </c>
      <c r="B1153" s="542" t="s">
        <v>2569</v>
      </c>
      <c r="C1153" s="433"/>
      <c r="D1153" s="433"/>
      <c r="E1153" s="484" t="s">
        <v>288</v>
      </c>
      <c r="F1153" s="484" t="s">
        <v>288</v>
      </c>
      <c r="G1153" s="484" t="s">
        <v>288</v>
      </c>
      <c r="H1153" s="164" t="s">
        <v>288</v>
      </c>
      <c r="I1153" s="578">
        <v>419.79999999999927</v>
      </c>
      <c r="K1153" s="100">
        <f t="shared" si="38"/>
        <v>419.79999999999927</v>
      </c>
      <c r="M1153" t="s">
        <v>302</v>
      </c>
      <c r="P1153" s="28"/>
      <c r="R1153" s="121"/>
      <c r="S1153" s="3"/>
      <c r="T1153" s="117"/>
    </row>
    <row r="1154" spans="1:21" ht="15">
      <c r="A1154" s="138" t="s">
        <v>1044</v>
      </c>
      <c r="B1154" s="542" t="s">
        <v>2604</v>
      </c>
      <c r="C1154" s="433"/>
      <c r="D1154" s="433"/>
      <c r="E1154" s="484" t="s">
        <v>288</v>
      </c>
      <c r="F1154" s="484" t="s">
        <v>288</v>
      </c>
      <c r="G1154" s="484" t="s">
        <v>288</v>
      </c>
      <c r="H1154" s="164" t="s">
        <v>288</v>
      </c>
      <c r="I1154" s="578">
        <v>417.40000000000146</v>
      </c>
      <c r="K1154" s="100">
        <f t="shared" si="38"/>
        <v>417.40000000000146</v>
      </c>
      <c r="M1154" t="s">
        <v>297</v>
      </c>
      <c r="P1154" s="28"/>
      <c r="R1154" s="121"/>
      <c r="S1154" s="3"/>
      <c r="T1154" s="117"/>
    </row>
    <row r="1155" spans="1:21" ht="15">
      <c r="A1155" s="138" t="s">
        <v>1050</v>
      </c>
      <c r="B1155" s="503" t="s">
        <v>2570</v>
      </c>
      <c r="C1155" s="433"/>
      <c r="D1155" s="433"/>
      <c r="E1155" s="484" t="s">
        <v>288</v>
      </c>
      <c r="F1155" s="484" t="s">
        <v>288</v>
      </c>
      <c r="G1155" s="484" t="s">
        <v>288</v>
      </c>
      <c r="H1155" s="164" t="s">
        <v>288</v>
      </c>
      <c r="I1155" s="578">
        <v>398.79999999999563</v>
      </c>
      <c r="K1155" s="100">
        <f t="shared" si="38"/>
        <v>398.79999999999563</v>
      </c>
      <c r="M1155" t="s">
        <v>303</v>
      </c>
      <c r="P1155" s="28"/>
      <c r="R1155" s="121"/>
      <c r="S1155" s="11"/>
      <c r="T1155" s="117"/>
    </row>
    <row r="1156" spans="1:21" ht="15">
      <c r="A1156" s="138" t="s">
        <v>1051</v>
      </c>
      <c r="B1156" s="96" t="s">
        <v>1040</v>
      </c>
      <c r="E1156" s="10" t="s">
        <v>288</v>
      </c>
      <c r="F1156" s="10" t="s">
        <v>288</v>
      </c>
      <c r="G1156" s="10" t="s">
        <v>288</v>
      </c>
      <c r="H1156" s="484">
        <v>318.19999999999891</v>
      </c>
      <c r="I1156" s="525">
        <v>65.5</v>
      </c>
      <c r="K1156" s="100">
        <f t="shared" si="38"/>
        <v>383.69999999999891</v>
      </c>
      <c r="P1156" s="28"/>
      <c r="R1156" s="121"/>
      <c r="S1156" s="3"/>
      <c r="T1156" s="117"/>
      <c r="U1156" s="100"/>
    </row>
    <row r="1157" spans="1:21" ht="15">
      <c r="A1157" s="138" t="s">
        <v>1052</v>
      </c>
      <c r="B1157" s="478" t="s">
        <v>983</v>
      </c>
      <c r="C1157" s="431"/>
      <c r="D1157" s="431"/>
      <c r="E1157" s="437" t="s">
        <v>288</v>
      </c>
      <c r="F1157" s="437" t="s">
        <v>288</v>
      </c>
      <c r="G1157" s="437" t="s">
        <v>288</v>
      </c>
      <c r="H1157" s="164">
        <v>235.09999999999945</v>
      </c>
      <c r="I1157" s="525">
        <v>117.39999999999964</v>
      </c>
      <c r="K1157" s="100">
        <f t="shared" si="38"/>
        <v>352.49999999999909</v>
      </c>
      <c r="P1157" s="28"/>
      <c r="R1157" s="121"/>
      <c r="S1157" s="3"/>
      <c r="T1157" s="117"/>
      <c r="U1157" s="100"/>
    </row>
    <row r="1158" spans="1:21" ht="15">
      <c r="A1158" s="138" t="s">
        <v>1054</v>
      </c>
      <c r="B1158" s="542" t="s">
        <v>2559</v>
      </c>
      <c r="C1158" s="433"/>
      <c r="D1158" s="433"/>
      <c r="E1158" s="484" t="s">
        <v>288</v>
      </c>
      <c r="F1158" s="484" t="s">
        <v>288</v>
      </c>
      <c r="G1158" s="484" t="s">
        <v>288</v>
      </c>
      <c r="H1158" s="164" t="s">
        <v>288</v>
      </c>
      <c r="I1158" s="525">
        <v>336.00000000000182</v>
      </c>
      <c r="K1158" s="100">
        <f t="shared" si="38"/>
        <v>336.00000000000182</v>
      </c>
      <c r="P1158" s="28"/>
      <c r="R1158" s="121"/>
      <c r="S1158" s="3"/>
      <c r="T1158" s="117"/>
      <c r="U1158" s="100"/>
    </row>
    <row r="1159" spans="1:21" ht="15">
      <c r="A1159" s="138" t="s">
        <v>1055</v>
      </c>
      <c r="B1159" s="542" t="s">
        <v>2562</v>
      </c>
      <c r="C1159" s="433"/>
      <c r="D1159" s="433"/>
      <c r="E1159" s="484" t="s">
        <v>288</v>
      </c>
      <c r="F1159" s="484" t="s">
        <v>288</v>
      </c>
      <c r="G1159" s="484" t="s">
        <v>288</v>
      </c>
      <c r="H1159" s="164" t="s">
        <v>288</v>
      </c>
      <c r="I1159" s="525">
        <v>327.49999999999818</v>
      </c>
      <c r="K1159" s="100">
        <f t="shared" si="38"/>
        <v>327.49999999999818</v>
      </c>
      <c r="P1159" s="28"/>
      <c r="R1159" s="121"/>
      <c r="S1159" s="3"/>
      <c r="T1159" s="117"/>
      <c r="U1159" s="100"/>
    </row>
    <row r="1160" spans="1:21" ht="15">
      <c r="A1160" s="138" t="s">
        <v>1056</v>
      </c>
      <c r="B1160" s="463" t="s">
        <v>1031</v>
      </c>
      <c r="C1160" s="431"/>
      <c r="D1160" s="431"/>
      <c r="E1160" s="437" t="s">
        <v>288</v>
      </c>
      <c r="F1160" s="437" t="s">
        <v>288</v>
      </c>
      <c r="G1160" s="437" t="s">
        <v>288</v>
      </c>
      <c r="H1160" s="164">
        <v>315.54999999999927</v>
      </c>
      <c r="I1160" s="484" t="s">
        <v>288</v>
      </c>
      <c r="K1160" s="100">
        <f t="shared" si="38"/>
        <v>315.54999999999927</v>
      </c>
      <c r="P1160" s="28"/>
      <c r="R1160" s="121"/>
      <c r="S1160" s="3"/>
      <c r="T1160" s="117"/>
      <c r="U1160" s="100"/>
    </row>
    <row r="1161" spans="1:21" ht="15">
      <c r="A1161" s="138" t="s">
        <v>1059</v>
      </c>
      <c r="B1161" s="503" t="s">
        <v>2544</v>
      </c>
      <c r="C1161" s="3"/>
      <c r="D1161" s="3"/>
      <c r="E1161" s="164" t="s">
        <v>288</v>
      </c>
      <c r="F1161" s="164" t="s">
        <v>288</v>
      </c>
      <c r="G1161" s="164" t="s">
        <v>288</v>
      </c>
      <c r="H1161" s="164" t="s">
        <v>288</v>
      </c>
      <c r="I1161" s="525">
        <v>305.49999999999454</v>
      </c>
      <c r="K1161" s="100">
        <f t="shared" si="38"/>
        <v>305.49999999999454</v>
      </c>
      <c r="P1161" s="28"/>
      <c r="R1161" s="121"/>
      <c r="S1161" s="3"/>
      <c r="T1161" s="117"/>
      <c r="U1161" s="100"/>
    </row>
    <row r="1162" spans="1:21" ht="15">
      <c r="A1162" s="138" t="s">
        <v>1296</v>
      </c>
      <c r="B1162" s="542" t="s">
        <v>2548</v>
      </c>
      <c r="C1162" s="433"/>
      <c r="D1162" s="433"/>
      <c r="E1162" s="484" t="s">
        <v>288</v>
      </c>
      <c r="F1162" s="484" t="s">
        <v>288</v>
      </c>
      <c r="G1162" s="484" t="s">
        <v>288</v>
      </c>
      <c r="H1162" s="164" t="s">
        <v>288</v>
      </c>
      <c r="I1162" s="525">
        <v>272.79999999999563</v>
      </c>
      <c r="K1162" s="100">
        <f t="shared" si="38"/>
        <v>272.79999999999563</v>
      </c>
      <c r="M1162" s="431"/>
      <c r="P1162" s="28"/>
      <c r="R1162" s="121"/>
      <c r="S1162" s="3"/>
      <c r="T1162" s="117"/>
      <c r="U1162" s="100"/>
    </row>
    <row r="1163" spans="1:21" ht="15">
      <c r="A1163" s="138" t="s">
        <v>1297</v>
      </c>
      <c r="B1163" s="542" t="s">
        <v>2546</v>
      </c>
      <c r="C1163" s="433"/>
      <c r="D1163" s="433"/>
      <c r="E1163" s="484" t="s">
        <v>288</v>
      </c>
      <c r="F1163" s="484" t="s">
        <v>288</v>
      </c>
      <c r="G1163" s="484" t="s">
        <v>288</v>
      </c>
      <c r="H1163" s="164" t="s">
        <v>288</v>
      </c>
      <c r="I1163" s="525">
        <v>253.80000000000291</v>
      </c>
      <c r="K1163" s="100">
        <f t="shared" si="38"/>
        <v>253.80000000000291</v>
      </c>
      <c r="P1163" s="28"/>
      <c r="R1163" s="121"/>
      <c r="S1163" s="3"/>
      <c r="T1163" s="117"/>
      <c r="U1163" s="100"/>
    </row>
    <row r="1164" spans="1:21" ht="15">
      <c r="A1164" s="138" t="s">
        <v>1298</v>
      </c>
      <c r="B1164" s="542" t="s">
        <v>2560</v>
      </c>
      <c r="C1164" s="433"/>
      <c r="D1164" s="433"/>
      <c r="E1164" s="484" t="s">
        <v>288</v>
      </c>
      <c r="F1164" s="484" t="s">
        <v>288</v>
      </c>
      <c r="G1164" s="484" t="s">
        <v>288</v>
      </c>
      <c r="H1164" s="164" t="s">
        <v>288</v>
      </c>
      <c r="I1164" s="525">
        <v>252.79999999999745</v>
      </c>
      <c r="K1164" s="100">
        <f t="shared" si="38"/>
        <v>252.79999999999745</v>
      </c>
      <c r="P1164" s="442"/>
      <c r="R1164" s="121"/>
      <c r="S1164" s="3"/>
      <c r="T1164" s="117"/>
      <c r="U1164" s="100"/>
    </row>
    <row r="1165" spans="1:21" ht="15">
      <c r="A1165" s="138" t="s">
        <v>1299</v>
      </c>
      <c r="B1165" s="542" t="s">
        <v>2551</v>
      </c>
      <c r="C1165" s="433"/>
      <c r="D1165" s="433"/>
      <c r="E1165" s="484" t="s">
        <v>288</v>
      </c>
      <c r="F1165" s="484" t="s">
        <v>288</v>
      </c>
      <c r="G1165" s="484" t="s">
        <v>288</v>
      </c>
      <c r="H1165" s="484" t="s">
        <v>288</v>
      </c>
      <c r="I1165" s="525">
        <v>241.30000000000291</v>
      </c>
      <c r="K1165" s="100">
        <f t="shared" si="38"/>
        <v>241.30000000000291</v>
      </c>
      <c r="M1165" s="431"/>
      <c r="P1165" s="28"/>
      <c r="R1165" s="121"/>
      <c r="S1165" s="3"/>
      <c r="T1165" s="117"/>
      <c r="U1165" s="100"/>
    </row>
    <row r="1166" spans="1:21" ht="15">
      <c r="A1166" s="138" t="s">
        <v>1300</v>
      </c>
      <c r="B1166" s="463" t="s">
        <v>1041</v>
      </c>
      <c r="C1166" s="431"/>
      <c r="D1166" s="431"/>
      <c r="E1166" s="437" t="s">
        <v>288</v>
      </c>
      <c r="F1166" s="437" t="s">
        <v>288</v>
      </c>
      <c r="G1166" s="437" t="s">
        <v>288</v>
      </c>
      <c r="H1166" s="164">
        <v>234.20000000000073</v>
      </c>
      <c r="I1166" s="484" t="s">
        <v>288</v>
      </c>
      <c r="K1166" s="100">
        <f t="shared" ref="K1166:K1179" si="39">SUM(E1166:I1166)</f>
        <v>234.20000000000073</v>
      </c>
      <c r="P1166" s="28"/>
      <c r="R1166" s="121"/>
      <c r="S1166" s="3"/>
      <c r="T1166" s="117"/>
      <c r="U1166" s="100"/>
    </row>
    <row r="1167" spans="1:21" ht="15">
      <c r="A1167" s="138" t="s">
        <v>1301</v>
      </c>
      <c r="B1167" s="542" t="s">
        <v>2564</v>
      </c>
      <c r="C1167" s="433"/>
      <c r="D1167" s="433"/>
      <c r="E1167" s="484" t="s">
        <v>288</v>
      </c>
      <c r="F1167" s="484" t="s">
        <v>288</v>
      </c>
      <c r="G1167" s="484" t="s">
        <v>288</v>
      </c>
      <c r="H1167" s="484" t="s">
        <v>288</v>
      </c>
      <c r="I1167" s="525">
        <v>202.80000000000109</v>
      </c>
      <c r="K1167" s="100">
        <f t="shared" si="39"/>
        <v>202.80000000000109</v>
      </c>
      <c r="P1167" s="28"/>
      <c r="R1167" s="121"/>
      <c r="S1167" s="3"/>
      <c r="T1167" s="117"/>
      <c r="U1167" s="100"/>
    </row>
    <row r="1168" spans="1:21" ht="15">
      <c r="A1168" s="138" t="s">
        <v>1302</v>
      </c>
      <c r="B1168" s="542" t="s">
        <v>2552</v>
      </c>
      <c r="C1168" s="433"/>
      <c r="D1168" s="433"/>
      <c r="E1168" s="484" t="s">
        <v>288</v>
      </c>
      <c r="F1168" s="484" t="s">
        <v>288</v>
      </c>
      <c r="G1168" s="484" t="s">
        <v>288</v>
      </c>
      <c r="H1168" s="164" t="s">
        <v>288</v>
      </c>
      <c r="I1168" s="525">
        <v>183.80000000000291</v>
      </c>
      <c r="K1168" s="100">
        <f t="shared" si="39"/>
        <v>183.80000000000291</v>
      </c>
      <c r="P1168" s="28"/>
      <c r="R1168" s="121"/>
      <c r="S1168" s="3"/>
      <c r="T1168" s="117"/>
      <c r="U1168" s="100"/>
    </row>
    <row r="1169" spans="1:21" ht="15">
      <c r="A1169" s="138" t="s">
        <v>1303</v>
      </c>
      <c r="B1169" s="463" t="s">
        <v>1021</v>
      </c>
      <c r="C1169" s="431"/>
      <c r="D1169" s="431"/>
      <c r="E1169" s="437" t="s">
        <v>288</v>
      </c>
      <c r="F1169" s="437" t="s">
        <v>288</v>
      </c>
      <c r="G1169" s="437" t="s">
        <v>288</v>
      </c>
      <c r="H1169" s="164">
        <v>120</v>
      </c>
      <c r="I1169" s="525">
        <v>51.000000000001819</v>
      </c>
      <c r="K1169" s="100">
        <f t="shared" si="39"/>
        <v>171.00000000000182</v>
      </c>
      <c r="M1169" s="431"/>
      <c r="P1169" s="28"/>
      <c r="R1169" s="121"/>
      <c r="S1169" s="3"/>
      <c r="T1169" s="117"/>
      <c r="U1169" s="100"/>
    </row>
    <row r="1170" spans="1:21" ht="15">
      <c r="A1170" s="138" t="s">
        <v>1304</v>
      </c>
      <c r="B1170" s="463" t="s">
        <v>166</v>
      </c>
      <c r="C1170" s="431"/>
      <c r="D1170" s="431"/>
      <c r="E1170" s="437" t="s">
        <v>288</v>
      </c>
      <c r="F1170" s="437" t="s">
        <v>288</v>
      </c>
      <c r="G1170" s="437">
        <v>163.9</v>
      </c>
      <c r="H1170" s="164" t="s">
        <v>288</v>
      </c>
      <c r="I1170" s="484" t="s">
        <v>288</v>
      </c>
      <c r="K1170" s="100">
        <f t="shared" si="39"/>
        <v>163.9</v>
      </c>
      <c r="M1170" s="431"/>
      <c r="P1170" s="28"/>
      <c r="R1170" s="121"/>
      <c r="S1170" s="3"/>
      <c r="T1170" s="117"/>
      <c r="U1170" s="100"/>
    </row>
    <row r="1171" spans="1:21" ht="15">
      <c r="A1171" s="138" t="s">
        <v>1305</v>
      </c>
      <c r="B1171" s="542" t="s">
        <v>2565</v>
      </c>
      <c r="C1171" s="433"/>
      <c r="D1171" s="433"/>
      <c r="E1171" s="484" t="s">
        <v>288</v>
      </c>
      <c r="F1171" s="484" t="s">
        <v>288</v>
      </c>
      <c r="G1171" s="484" t="s">
        <v>288</v>
      </c>
      <c r="H1171" s="164" t="s">
        <v>288</v>
      </c>
      <c r="I1171" s="525">
        <v>160.29999999999927</v>
      </c>
      <c r="K1171" s="100">
        <f t="shared" si="39"/>
        <v>160.29999999999927</v>
      </c>
      <c r="P1171" s="28"/>
      <c r="R1171" s="121"/>
      <c r="S1171" s="3"/>
      <c r="T1171" s="117"/>
      <c r="U1171" s="100"/>
    </row>
    <row r="1172" spans="1:21" ht="15">
      <c r="A1172" s="138" t="s">
        <v>1306</v>
      </c>
      <c r="B1172" s="542" t="s">
        <v>2566</v>
      </c>
      <c r="C1172" s="433"/>
      <c r="D1172" s="433"/>
      <c r="E1172" s="484" t="s">
        <v>288</v>
      </c>
      <c r="F1172" s="484" t="s">
        <v>288</v>
      </c>
      <c r="G1172" s="484" t="s">
        <v>288</v>
      </c>
      <c r="H1172" s="164" t="s">
        <v>288</v>
      </c>
      <c r="I1172" s="525">
        <v>159.39999999999964</v>
      </c>
      <c r="K1172" s="100">
        <f t="shared" si="39"/>
        <v>159.39999999999964</v>
      </c>
      <c r="P1172" s="28"/>
      <c r="R1172" s="121"/>
      <c r="S1172" s="3"/>
      <c r="T1172" s="117"/>
      <c r="U1172" s="100"/>
    </row>
    <row r="1173" spans="1:21" ht="15">
      <c r="A1173" s="138" t="s">
        <v>1307</v>
      </c>
      <c r="B1173" s="463" t="s">
        <v>1003</v>
      </c>
      <c r="C1173" s="431"/>
      <c r="D1173" s="431"/>
      <c r="E1173" s="437" t="s">
        <v>288</v>
      </c>
      <c r="F1173" s="437" t="s">
        <v>288</v>
      </c>
      <c r="G1173" s="437" t="s">
        <v>288</v>
      </c>
      <c r="H1173" s="164">
        <v>150.39999999999964</v>
      </c>
      <c r="I1173" s="525">
        <v>2.1000000000003638</v>
      </c>
      <c r="K1173" s="100">
        <f t="shared" si="39"/>
        <v>152.5</v>
      </c>
      <c r="M1173" s="431"/>
      <c r="P1173" s="28"/>
      <c r="R1173" s="121"/>
      <c r="S1173" s="3"/>
      <c r="T1173" s="117"/>
      <c r="U1173" s="100"/>
    </row>
    <row r="1174" spans="1:21" ht="15">
      <c r="A1174" s="138" t="s">
        <v>1308</v>
      </c>
      <c r="B1174" s="542" t="s">
        <v>2549</v>
      </c>
      <c r="C1174" s="433"/>
      <c r="D1174" s="433"/>
      <c r="E1174" s="484" t="s">
        <v>288</v>
      </c>
      <c r="F1174" s="484" t="s">
        <v>288</v>
      </c>
      <c r="G1174" s="484" t="s">
        <v>288</v>
      </c>
      <c r="H1174" s="164" t="s">
        <v>288</v>
      </c>
      <c r="I1174" s="525">
        <v>145.29999999999927</v>
      </c>
      <c r="K1174" s="100">
        <f t="shared" si="39"/>
        <v>145.29999999999927</v>
      </c>
      <c r="P1174" s="28"/>
      <c r="R1174" s="121"/>
      <c r="S1174" s="3"/>
      <c r="T1174" s="117"/>
      <c r="U1174" s="100"/>
    </row>
    <row r="1175" spans="1:21" ht="15">
      <c r="A1175" s="138" t="s">
        <v>1309</v>
      </c>
      <c r="B1175" s="542" t="s">
        <v>2554</v>
      </c>
      <c r="C1175" s="433"/>
      <c r="D1175" s="433"/>
      <c r="E1175" s="484" t="s">
        <v>288</v>
      </c>
      <c r="F1175" s="484" t="s">
        <v>288</v>
      </c>
      <c r="G1175" s="484" t="s">
        <v>288</v>
      </c>
      <c r="H1175" s="164" t="s">
        <v>288</v>
      </c>
      <c r="I1175" s="525">
        <v>111.40000000000327</v>
      </c>
      <c r="K1175" s="100">
        <f t="shared" si="39"/>
        <v>111.40000000000327</v>
      </c>
      <c r="P1175" s="442"/>
      <c r="R1175" s="121"/>
      <c r="S1175" s="3"/>
      <c r="T1175" s="117"/>
      <c r="U1175" s="100"/>
    </row>
    <row r="1176" spans="1:21" ht="15">
      <c r="A1176" s="138" t="s">
        <v>1310</v>
      </c>
      <c r="B1176" s="406" t="s">
        <v>2567</v>
      </c>
      <c r="C1176" s="3"/>
      <c r="D1176" s="3"/>
      <c r="E1176" s="164" t="s">
        <v>288</v>
      </c>
      <c r="F1176" s="164" t="s">
        <v>288</v>
      </c>
      <c r="G1176" s="164" t="s">
        <v>288</v>
      </c>
      <c r="H1176" s="164" t="s">
        <v>288</v>
      </c>
      <c r="I1176" s="525">
        <v>97.000000000001819</v>
      </c>
      <c r="K1176" s="100">
        <f t="shared" si="39"/>
        <v>97.000000000001819</v>
      </c>
      <c r="P1176" s="28"/>
      <c r="R1176" s="121"/>
      <c r="S1176" s="3"/>
      <c r="T1176" s="117"/>
      <c r="U1176" s="100"/>
    </row>
    <row r="1177" spans="1:21" ht="15">
      <c r="A1177" s="138" t="s">
        <v>1311</v>
      </c>
      <c r="B1177" s="542" t="s">
        <v>2561</v>
      </c>
      <c r="C1177" s="433"/>
      <c r="D1177" s="433"/>
      <c r="E1177" s="484" t="s">
        <v>288</v>
      </c>
      <c r="F1177" s="484" t="s">
        <v>288</v>
      </c>
      <c r="G1177" s="484" t="s">
        <v>288</v>
      </c>
      <c r="H1177" s="164" t="s">
        <v>288</v>
      </c>
      <c r="I1177" s="525">
        <v>6.999999999996362</v>
      </c>
      <c r="K1177" s="100">
        <f t="shared" si="39"/>
        <v>6.999999999996362</v>
      </c>
      <c r="P1177" s="28"/>
      <c r="R1177" s="121"/>
      <c r="S1177" s="3"/>
      <c r="T1177" s="117"/>
      <c r="U1177" s="100"/>
    </row>
    <row r="1178" spans="1:21" ht="15">
      <c r="A1178" s="138" t="s">
        <v>1312</v>
      </c>
      <c r="B1178" s="406" t="s">
        <v>2568</v>
      </c>
      <c r="C1178" s="3"/>
      <c r="D1178" s="3"/>
      <c r="E1178" s="164" t="s">
        <v>288</v>
      </c>
      <c r="F1178" s="164" t="s">
        <v>288</v>
      </c>
      <c r="G1178" s="164" t="s">
        <v>288</v>
      </c>
      <c r="H1178" s="164" t="s">
        <v>288</v>
      </c>
      <c r="I1178" s="525">
        <v>5.499999999996362</v>
      </c>
      <c r="K1178" s="100">
        <f t="shared" si="39"/>
        <v>5.499999999996362</v>
      </c>
      <c r="P1178" s="28"/>
      <c r="R1178" s="121"/>
      <c r="S1178" s="3"/>
      <c r="T1178" s="117"/>
      <c r="U1178" s="100"/>
    </row>
    <row r="1179" spans="1:21" ht="15">
      <c r="A1179" s="138" t="s">
        <v>1313</v>
      </c>
      <c r="B1179" s="542" t="s">
        <v>2563</v>
      </c>
      <c r="C1179" s="433"/>
      <c r="D1179" s="433"/>
      <c r="E1179" s="484" t="s">
        <v>288</v>
      </c>
      <c r="F1179" s="484" t="s">
        <v>288</v>
      </c>
      <c r="G1179" s="484" t="s">
        <v>288</v>
      </c>
      <c r="H1179" s="164" t="s">
        <v>288</v>
      </c>
      <c r="I1179" s="525">
        <v>1.3999999999978172</v>
      </c>
      <c r="K1179" s="100">
        <f t="shared" si="39"/>
        <v>1.3999999999978172</v>
      </c>
      <c r="P1179" s="28"/>
      <c r="R1179" s="121"/>
      <c r="S1179" s="3"/>
      <c r="T1179" s="117"/>
      <c r="U1179" s="100"/>
    </row>
    <row r="1180" spans="1:21" ht="15">
      <c r="A1180" s="138"/>
      <c r="B1180" s="96"/>
      <c r="E1180" s="10"/>
      <c r="F1180" s="10"/>
      <c r="G1180" s="10"/>
      <c r="H1180" s="164"/>
      <c r="K1180" s="100"/>
      <c r="P1180" s="28"/>
      <c r="R1180" s="121"/>
      <c r="S1180" s="3"/>
      <c r="T1180" s="117"/>
      <c r="U1180" s="100"/>
    </row>
    <row r="1181" spans="1:21" ht="15">
      <c r="A1181" s="44"/>
      <c r="B1181" s="96"/>
      <c r="E1181" s="10"/>
      <c r="K1181" s="102"/>
      <c r="P1181" s="28"/>
    </row>
    <row r="1182" spans="1:21" ht="15">
      <c r="A1182" s="44"/>
      <c r="B1182" s="96"/>
      <c r="E1182" s="10"/>
      <c r="K1182" s="102"/>
      <c r="P1182" s="28"/>
    </row>
    <row r="1183" spans="1:21" ht="25.5">
      <c r="A1183" s="39" t="s">
        <v>203</v>
      </c>
      <c r="K1183" s="102"/>
      <c r="P1183" s="28"/>
    </row>
    <row r="1184" spans="1:21">
      <c r="K1184" s="102"/>
      <c r="P1184" s="28"/>
    </row>
    <row r="1185" spans="1:21" ht="15">
      <c r="A1185" s="60"/>
      <c r="B1185" s="60"/>
      <c r="C1185" s="60"/>
      <c r="D1185" s="60"/>
      <c r="E1185" s="94">
        <v>2016</v>
      </c>
      <c r="F1185" s="94">
        <v>2017</v>
      </c>
      <c r="G1185" s="94">
        <v>2018</v>
      </c>
      <c r="H1185" s="189">
        <v>2019</v>
      </c>
      <c r="I1185" s="189">
        <v>2020</v>
      </c>
      <c r="K1185" s="103" t="s">
        <v>40</v>
      </c>
      <c r="P1185" s="28"/>
    </row>
    <row r="1186" spans="1:21" ht="15">
      <c r="A1186" s="44" t="s">
        <v>0</v>
      </c>
      <c r="B1186" s="96" t="s">
        <v>21</v>
      </c>
      <c r="E1186" s="141">
        <v>470</v>
      </c>
      <c r="F1186" s="53">
        <v>472</v>
      </c>
      <c r="G1186" s="53">
        <v>708.3</v>
      </c>
      <c r="H1186" s="190">
        <v>550.20000000000073</v>
      </c>
      <c r="K1186" s="100">
        <f t="shared" ref="K1186:K1217" si="40">SUM(E1186:I1186)</f>
        <v>2200.5000000000009</v>
      </c>
      <c r="M1186" t="s">
        <v>1384</v>
      </c>
      <c r="P1186" s="11" t="s">
        <v>1385</v>
      </c>
      <c r="R1186" s="121"/>
      <c r="S1186" s="3"/>
      <c r="T1186" s="117"/>
    </row>
    <row r="1187" spans="1:21" ht="15">
      <c r="A1187" s="44" t="s">
        <v>2</v>
      </c>
      <c r="B1187" s="96" t="s">
        <v>31</v>
      </c>
      <c r="E1187" s="10">
        <v>303.3</v>
      </c>
      <c r="F1187" s="10">
        <v>182.8</v>
      </c>
      <c r="G1187" s="55">
        <v>841.2</v>
      </c>
      <c r="H1187" s="192">
        <v>822.80000000000109</v>
      </c>
      <c r="K1187" s="100">
        <f t="shared" si="40"/>
        <v>2150.1000000000013</v>
      </c>
      <c r="M1187" t="s">
        <v>290</v>
      </c>
      <c r="P1187" s="438" t="s">
        <v>3038</v>
      </c>
      <c r="R1187" s="121"/>
      <c r="S1187" s="3"/>
      <c r="T1187" s="117"/>
    </row>
    <row r="1188" spans="1:21" ht="15">
      <c r="A1188" s="44" t="s">
        <v>3</v>
      </c>
      <c r="B1188" s="96" t="s">
        <v>11</v>
      </c>
      <c r="E1188" s="53">
        <v>480.4</v>
      </c>
      <c r="F1188" s="10">
        <v>189.7</v>
      </c>
      <c r="G1188" s="10">
        <v>327.5</v>
      </c>
      <c r="H1188" s="113">
        <v>892.30000000000109</v>
      </c>
      <c r="K1188" s="100">
        <f t="shared" si="40"/>
        <v>1889.900000000001</v>
      </c>
      <c r="M1188" t="s">
        <v>385</v>
      </c>
      <c r="P1188" s="438" t="s">
        <v>3038</v>
      </c>
      <c r="R1188" s="121"/>
      <c r="S1188" s="11"/>
      <c r="T1188" s="117"/>
    </row>
    <row r="1189" spans="1:21" ht="15">
      <c r="A1189" s="44" t="s">
        <v>5</v>
      </c>
      <c r="B1189" s="96" t="s">
        <v>17</v>
      </c>
      <c r="E1189" s="10">
        <v>278.5</v>
      </c>
      <c r="F1189" s="141">
        <v>439.5</v>
      </c>
      <c r="G1189" s="10">
        <v>364.4</v>
      </c>
      <c r="H1189" s="190">
        <v>749.60000000000036</v>
      </c>
      <c r="K1189" s="100">
        <f t="shared" si="40"/>
        <v>1832.0000000000005</v>
      </c>
      <c r="M1189" t="s">
        <v>313</v>
      </c>
      <c r="P1189" s="28"/>
      <c r="R1189" s="121"/>
      <c r="S1189" s="3"/>
      <c r="T1189" s="117"/>
    </row>
    <row r="1190" spans="1:21" ht="15">
      <c r="A1190" s="44" t="s">
        <v>7</v>
      </c>
      <c r="B1190" s="96" t="s">
        <v>37</v>
      </c>
      <c r="E1190" s="141">
        <v>424.4</v>
      </c>
      <c r="F1190" s="10">
        <v>98</v>
      </c>
      <c r="G1190" s="141">
        <v>526.29999999999995</v>
      </c>
      <c r="H1190" s="190">
        <v>731.30000000000018</v>
      </c>
      <c r="K1190" s="100">
        <f t="shared" si="40"/>
        <v>1780</v>
      </c>
      <c r="M1190" t="s">
        <v>1383</v>
      </c>
      <c r="P1190" s="28"/>
      <c r="R1190" s="121"/>
      <c r="S1190" s="11"/>
      <c r="T1190" s="117"/>
    </row>
    <row r="1191" spans="1:21" ht="15">
      <c r="A1191" s="44" t="s">
        <v>8</v>
      </c>
      <c r="B1191" s="96" t="s">
        <v>25</v>
      </c>
      <c r="E1191" s="141">
        <v>438.1</v>
      </c>
      <c r="F1191" s="141">
        <v>327.9</v>
      </c>
      <c r="G1191" s="141">
        <v>447.7</v>
      </c>
      <c r="H1191" s="164">
        <v>454.69999999999982</v>
      </c>
      <c r="K1191" s="100">
        <f t="shared" si="40"/>
        <v>1668.3999999999999</v>
      </c>
      <c r="M1191" t="s">
        <v>390</v>
      </c>
      <c r="P1191" s="28"/>
      <c r="R1191" s="121"/>
      <c r="S1191" s="11"/>
      <c r="T1191" s="117"/>
    </row>
    <row r="1192" spans="1:21" ht="15">
      <c r="A1192" s="44" t="s">
        <v>10</v>
      </c>
      <c r="B1192" s="96" t="s">
        <v>19</v>
      </c>
      <c r="E1192" s="10">
        <v>301.8</v>
      </c>
      <c r="F1192" s="10">
        <v>236.4</v>
      </c>
      <c r="G1192" s="52">
        <v>710.6</v>
      </c>
      <c r="H1192" s="164">
        <v>401.19999999999982</v>
      </c>
      <c r="K1192" s="100">
        <f t="shared" si="40"/>
        <v>1650</v>
      </c>
      <c r="M1192" t="s">
        <v>310</v>
      </c>
      <c r="P1192" s="28"/>
      <c r="R1192" s="121"/>
      <c r="S1192" s="3"/>
      <c r="T1192" s="117"/>
    </row>
    <row r="1193" spans="1:21" ht="15">
      <c r="A1193" s="44" t="s">
        <v>12</v>
      </c>
      <c r="B1193" s="96" t="s">
        <v>39</v>
      </c>
      <c r="E1193" s="141">
        <v>458</v>
      </c>
      <c r="F1193" s="141">
        <v>407.1</v>
      </c>
      <c r="G1193" s="10">
        <v>257.2</v>
      </c>
      <c r="H1193" s="164">
        <v>352.70000000000073</v>
      </c>
      <c r="K1193" s="100">
        <f t="shared" si="40"/>
        <v>1475.0000000000007</v>
      </c>
      <c r="M1193" t="s">
        <v>354</v>
      </c>
      <c r="P1193" s="28"/>
      <c r="R1193" s="121"/>
      <c r="S1193" s="3"/>
      <c r="T1193" s="117"/>
    </row>
    <row r="1194" spans="1:21" ht="15">
      <c r="A1194" s="44" t="s">
        <v>14</v>
      </c>
      <c r="B1194" s="96" t="s">
        <v>9</v>
      </c>
      <c r="E1194" s="55">
        <v>532.70000000000005</v>
      </c>
      <c r="F1194" s="10">
        <v>303</v>
      </c>
      <c r="G1194" s="10">
        <v>230.9</v>
      </c>
      <c r="H1194" s="164">
        <v>379.19999999999982</v>
      </c>
      <c r="K1194" s="100">
        <f t="shared" si="40"/>
        <v>1445.8</v>
      </c>
      <c r="M1194" t="s">
        <v>291</v>
      </c>
      <c r="P1194" s="438" t="s">
        <v>3038</v>
      </c>
      <c r="R1194" s="121"/>
      <c r="S1194" s="11"/>
      <c r="T1194" s="117"/>
      <c r="U1194" s="100"/>
    </row>
    <row r="1195" spans="1:21" ht="15">
      <c r="A1195" s="44" t="s">
        <v>16</v>
      </c>
      <c r="B1195" s="96" t="s">
        <v>27</v>
      </c>
      <c r="E1195" s="10">
        <v>285.5</v>
      </c>
      <c r="F1195" s="10">
        <v>146.30000000000001</v>
      </c>
      <c r="G1195" s="10">
        <v>387.2</v>
      </c>
      <c r="H1195" s="190">
        <v>543.80000000000109</v>
      </c>
      <c r="K1195" s="100">
        <f t="shared" si="40"/>
        <v>1362.8000000000011</v>
      </c>
      <c r="M1195" t="s">
        <v>298</v>
      </c>
      <c r="P1195" s="28"/>
      <c r="R1195" s="121"/>
      <c r="S1195" s="3"/>
      <c r="T1195" s="117"/>
    </row>
    <row r="1196" spans="1:21" ht="15">
      <c r="A1196" s="44" t="s">
        <v>18</v>
      </c>
      <c r="B1196" s="96" t="s">
        <v>142</v>
      </c>
      <c r="E1196" s="10" t="s">
        <v>288</v>
      </c>
      <c r="F1196" s="10">
        <v>252.6</v>
      </c>
      <c r="G1196" s="10">
        <v>274.7</v>
      </c>
      <c r="H1196" s="191">
        <v>801.30000000000018</v>
      </c>
      <c r="K1196" s="100">
        <f t="shared" si="40"/>
        <v>1328.6000000000001</v>
      </c>
      <c r="M1196" t="s">
        <v>292</v>
      </c>
      <c r="P1196" s="28"/>
      <c r="R1196" s="121"/>
      <c r="S1196" s="3"/>
      <c r="T1196" s="117"/>
    </row>
    <row r="1197" spans="1:21" ht="15">
      <c r="A1197" s="44" t="s">
        <v>20</v>
      </c>
      <c r="B1197" s="96" t="s">
        <v>1</v>
      </c>
      <c r="E1197" s="141">
        <v>343.3</v>
      </c>
      <c r="F1197" s="52">
        <v>477.3</v>
      </c>
      <c r="G1197" s="10">
        <v>170.7</v>
      </c>
      <c r="H1197" s="164">
        <v>320.00000000000091</v>
      </c>
      <c r="K1197" s="100">
        <f t="shared" si="40"/>
        <v>1311.3000000000009</v>
      </c>
      <c r="M1197" t="s">
        <v>316</v>
      </c>
      <c r="P1197" s="28"/>
      <c r="R1197" s="121"/>
      <c r="S1197" s="3"/>
      <c r="T1197" s="117"/>
    </row>
    <row r="1198" spans="1:21" ht="15">
      <c r="A1198" s="44" t="s">
        <v>22</v>
      </c>
      <c r="B1198" s="96" t="s">
        <v>35</v>
      </c>
      <c r="E1198" s="141">
        <v>447</v>
      </c>
      <c r="F1198" s="10">
        <v>133.80000000000001</v>
      </c>
      <c r="G1198" s="10">
        <v>270</v>
      </c>
      <c r="H1198" s="164">
        <v>419</v>
      </c>
      <c r="K1198" s="100">
        <f t="shared" si="40"/>
        <v>1269.8</v>
      </c>
      <c r="M1198" t="s">
        <v>307</v>
      </c>
      <c r="P1198" s="28"/>
      <c r="R1198" s="121"/>
      <c r="S1198" s="3"/>
      <c r="T1198" s="117"/>
    </row>
    <row r="1199" spans="1:21" ht="15">
      <c r="A1199" s="44" t="s">
        <v>24</v>
      </c>
      <c r="B1199" s="96" t="s">
        <v>4</v>
      </c>
      <c r="E1199" s="10">
        <v>248.05</v>
      </c>
      <c r="F1199" s="10">
        <v>225.6</v>
      </c>
      <c r="G1199" s="141">
        <v>550</v>
      </c>
      <c r="H1199" s="164">
        <v>244.99999999999818</v>
      </c>
      <c r="K1199" s="100">
        <f t="shared" si="40"/>
        <v>1268.6499999999983</v>
      </c>
      <c r="M1199" t="s">
        <v>294</v>
      </c>
      <c r="P1199" s="28"/>
      <c r="R1199" s="121"/>
      <c r="S1199" s="11"/>
      <c r="T1199" s="117"/>
    </row>
    <row r="1200" spans="1:21" ht="15">
      <c r="A1200" s="44" t="s">
        <v>26</v>
      </c>
      <c r="B1200" s="96" t="s">
        <v>144</v>
      </c>
      <c r="E1200" s="10" t="s">
        <v>288</v>
      </c>
      <c r="F1200" s="141">
        <v>316.89999999999998</v>
      </c>
      <c r="G1200" s="10">
        <v>330.6</v>
      </c>
      <c r="H1200" s="190">
        <v>610.90000000000055</v>
      </c>
      <c r="K1200" s="100">
        <f t="shared" si="40"/>
        <v>1258.4000000000005</v>
      </c>
      <c r="M1200" t="s">
        <v>347</v>
      </c>
      <c r="P1200" s="28"/>
      <c r="R1200" s="121"/>
      <c r="S1200" s="11"/>
      <c r="T1200" s="117"/>
    </row>
    <row r="1201" spans="1:20" ht="15">
      <c r="A1201" s="44" t="s">
        <v>28</v>
      </c>
      <c r="B1201" s="96" t="s">
        <v>143</v>
      </c>
      <c r="E1201" s="10" t="s">
        <v>288</v>
      </c>
      <c r="F1201" s="141">
        <v>359.8</v>
      </c>
      <c r="G1201" s="10">
        <v>378.6</v>
      </c>
      <c r="H1201" s="164">
        <v>483.19999999999982</v>
      </c>
      <c r="K1201" s="100">
        <f t="shared" si="40"/>
        <v>1221.5999999999999</v>
      </c>
      <c r="M1201" t="s">
        <v>297</v>
      </c>
      <c r="P1201" s="28"/>
      <c r="R1201" s="121"/>
      <c r="S1201" s="3"/>
      <c r="T1201" s="117"/>
    </row>
    <row r="1202" spans="1:20" ht="15">
      <c r="A1202" s="44" t="s">
        <v>30</v>
      </c>
      <c r="B1202" s="96" t="s">
        <v>13</v>
      </c>
      <c r="E1202" s="10">
        <v>125.2</v>
      </c>
      <c r="F1202" s="55">
        <v>526.9</v>
      </c>
      <c r="G1202" s="10">
        <v>318.10000000000002</v>
      </c>
      <c r="H1202" s="164">
        <v>187.49999999999545</v>
      </c>
      <c r="K1202" s="100">
        <f t="shared" si="40"/>
        <v>1157.6999999999955</v>
      </c>
      <c r="M1202" t="s">
        <v>291</v>
      </c>
      <c r="P1202" s="438" t="s">
        <v>3038</v>
      </c>
      <c r="R1202" s="121"/>
      <c r="S1202" s="3"/>
      <c r="T1202" s="117"/>
    </row>
    <row r="1203" spans="1:20" ht="15">
      <c r="A1203" s="44" t="s">
        <v>32</v>
      </c>
      <c r="B1203" s="96" t="s">
        <v>157</v>
      </c>
      <c r="E1203" s="10" t="s">
        <v>288</v>
      </c>
      <c r="F1203" s="10" t="s">
        <v>288</v>
      </c>
      <c r="G1203" s="141">
        <v>599.29999999999995</v>
      </c>
      <c r="H1203" s="164">
        <v>527.39999999999964</v>
      </c>
      <c r="K1203" s="100">
        <f t="shared" si="40"/>
        <v>1126.6999999999996</v>
      </c>
      <c r="M1203" t="s">
        <v>293</v>
      </c>
      <c r="P1203" s="28"/>
      <c r="R1203" s="121"/>
      <c r="S1203" s="11"/>
      <c r="T1203" s="117"/>
    </row>
    <row r="1204" spans="1:20" ht="15">
      <c r="A1204" s="44" t="s">
        <v>34</v>
      </c>
      <c r="B1204" s="96" t="s">
        <v>6</v>
      </c>
      <c r="E1204" s="10">
        <v>307.60000000000002</v>
      </c>
      <c r="F1204" s="10">
        <v>154.69999999999999</v>
      </c>
      <c r="G1204" s="10">
        <v>268.5</v>
      </c>
      <c r="H1204" s="164">
        <v>347.90000000000055</v>
      </c>
      <c r="K1204" s="100">
        <f t="shared" si="40"/>
        <v>1078.7000000000005</v>
      </c>
      <c r="P1204" s="28"/>
      <c r="R1204" s="121"/>
      <c r="S1204" s="11"/>
      <c r="T1204" s="117"/>
    </row>
    <row r="1205" spans="1:20" ht="15">
      <c r="A1205" s="44" t="s">
        <v>36</v>
      </c>
      <c r="B1205" s="96" t="s">
        <v>15</v>
      </c>
      <c r="E1205" s="10">
        <v>222.6</v>
      </c>
      <c r="F1205" s="10">
        <v>250.6</v>
      </c>
      <c r="G1205" s="141">
        <v>544.5</v>
      </c>
      <c r="H1205" s="164">
        <v>50.399999999999636</v>
      </c>
      <c r="K1205" s="100">
        <f t="shared" si="40"/>
        <v>1068.0999999999997</v>
      </c>
      <c r="M1205" t="s">
        <v>307</v>
      </c>
      <c r="P1205" s="28"/>
      <c r="R1205" s="121"/>
      <c r="S1205" s="3"/>
      <c r="T1205" s="117"/>
    </row>
    <row r="1206" spans="1:20" ht="15">
      <c r="A1206" s="44" t="s">
        <v>38</v>
      </c>
      <c r="B1206" s="96" t="s">
        <v>33</v>
      </c>
      <c r="E1206" s="10">
        <v>122.5</v>
      </c>
      <c r="F1206" s="10">
        <v>252</v>
      </c>
      <c r="G1206" s="141">
        <v>450.2</v>
      </c>
      <c r="H1206" s="164">
        <v>205.19999999999891</v>
      </c>
      <c r="K1206" s="100">
        <f t="shared" si="40"/>
        <v>1029.899999999999</v>
      </c>
      <c r="M1206" t="s">
        <v>298</v>
      </c>
      <c r="P1206" s="28"/>
      <c r="R1206" s="121"/>
      <c r="S1206" s="11"/>
      <c r="T1206" s="117"/>
    </row>
    <row r="1207" spans="1:20" ht="15">
      <c r="A1207" s="44" t="s">
        <v>146</v>
      </c>
      <c r="B1207" s="96" t="s">
        <v>23</v>
      </c>
      <c r="E1207" s="52">
        <v>515.45000000000005</v>
      </c>
      <c r="F1207" s="10">
        <v>115.6</v>
      </c>
      <c r="G1207" s="10">
        <v>136.44999999999999</v>
      </c>
      <c r="H1207" s="164">
        <v>261.39999999999964</v>
      </c>
      <c r="K1207" s="100">
        <f t="shared" si="40"/>
        <v>1028.8999999999996</v>
      </c>
      <c r="M1207" t="s">
        <v>310</v>
      </c>
      <c r="P1207" s="28"/>
      <c r="R1207" s="121"/>
      <c r="S1207" s="3"/>
      <c r="T1207" s="117"/>
    </row>
    <row r="1208" spans="1:20" ht="15">
      <c r="A1208" s="44" t="s">
        <v>147</v>
      </c>
      <c r="B1208" s="96" t="s">
        <v>156</v>
      </c>
      <c r="E1208" s="10" t="s">
        <v>288</v>
      </c>
      <c r="F1208" s="10" t="s">
        <v>288</v>
      </c>
      <c r="G1208" s="10">
        <v>243.7</v>
      </c>
      <c r="H1208" s="190">
        <v>771.89999999999964</v>
      </c>
      <c r="K1208" s="100">
        <f t="shared" si="40"/>
        <v>1015.5999999999997</v>
      </c>
      <c r="M1208" t="s">
        <v>293</v>
      </c>
      <c r="P1208" s="28"/>
      <c r="R1208" s="121"/>
      <c r="S1208" s="3"/>
      <c r="T1208" s="117"/>
    </row>
    <row r="1209" spans="1:20" ht="15">
      <c r="A1209" s="44" t="s">
        <v>148</v>
      </c>
      <c r="B1209" s="96" t="s">
        <v>29</v>
      </c>
      <c r="E1209" s="141">
        <v>389.3</v>
      </c>
      <c r="F1209" s="141">
        <v>368.5</v>
      </c>
      <c r="G1209" s="10">
        <v>195</v>
      </c>
      <c r="H1209" s="164" t="s">
        <v>288</v>
      </c>
      <c r="K1209" s="100">
        <f t="shared" si="40"/>
        <v>952.8</v>
      </c>
      <c r="M1209" t="s">
        <v>344</v>
      </c>
      <c r="P1209" s="28"/>
      <c r="R1209" s="121"/>
      <c r="S1209" s="155"/>
      <c r="T1209" s="117"/>
    </row>
    <row r="1210" spans="1:20" ht="15">
      <c r="A1210" s="44" t="s">
        <v>152</v>
      </c>
      <c r="B1210" s="96" t="s">
        <v>164</v>
      </c>
      <c r="E1210" s="10" t="s">
        <v>288</v>
      </c>
      <c r="F1210" s="10" t="s">
        <v>288</v>
      </c>
      <c r="G1210" s="141">
        <v>453.2</v>
      </c>
      <c r="H1210" s="164">
        <v>450.19999999999891</v>
      </c>
      <c r="K1210" s="100">
        <f t="shared" si="40"/>
        <v>903.39999999999895</v>
      </c>
      <c r="M1210" t="s">
        <v>297</v>
      </c>
      <c r="P1210" s="28"/>
      <c r="R1210" s="121"/>
      <c r="S1210" s="11"/>
      <c r="T1210" s="117"/>
    </row>
    <row r="1211" spans="1:20" ht="15">
      <c r="A1211" s="44" t="s">
        <v>159</v>
      </c>
      <c r="B1211" s="96" t="s">
        <v>145</v>
      </c>
      <c r="E1211" s="10" t="s">
        <v>288</v>
      </c>
      <c r="F1211" s="10">
        <v>313.10000000000002</v>
      </c>
      <c r="G1211" s="10">
        <v>290.3</v>
      </c>
      <c r="H1211" s="164">
        <v>291.00000000000091</v>
      </c>
      <c r="K1211" s="100">
        <f t="shared" si="40"/>
        <v>894.400000000001</v>
      </c>
      <c r="P1211" s="28"/>
      <c r="R1211" s="121"/>
      <c r="S1211" s="3"/>
      <c r="T1211" s="117"/>
    </row>
    <row r="1212" spans="1:20" ht="15">
      <c r="A1212" s="44" t="s">
        <v>161</v>
      </c>
      <c r="B1212" s="96" t="s">
        <v>155</v>
      </c>
      <c r="E1212" s="10" t="s">
        <v>288</v>
      </c>
      <c r="F1212" s="10" t="s">
        <v>288</v>
      </c>
      <c r="G1212" s="10">
        <v>446.4</v>
      </c>
      <c r="H1212" s="164">
        <v>283.699999999998</v>
      </c>
      <c r="K1212" s="100">
        <f t="shared" si="40"/>
        <v>730.09999999999798</v>
      </c>
      <c r="P1212" s="28"/>
      <c r="R1212" s="121"/>
      <c r="S1212" s="3"/>
      <c r="T1212" s="117"/>
    </row>
    <row r="1213" spans="1:20" ht="15">
      <c r="A1213" s="44" t="s">
        <v>162</v>
      </c>
      <c r="B1213" s="96" t="s">
        <v>181</v>
      </c>
      <c r="E1213" s="10">
        <v>339.2</v>
      </c>
      <c r="F1213" s="141">
        <v>377.3</v>
      </c>
      <c r="G1213" s="10" t="s">
        <v>288</v>
      </c>
      <c r="H1213" s="164" t="s">
        <v>288</v>
      </c>
      <c r="K1213" s="100">
        <f t="shared" si="40"/>
        <v>716.5</v>
      </c>
      <c r="M1213" t="s">
        <v>307</v>
      </c>
      <c r="P1213" s="28"/>
      <c r="R1213" s="121"/>
      <c r="S1213" s="11"/>
      <c r="T1213" s="117"/>
    </row>
    <row r="1214" spans="1:20" ht="15">
      <c r="A1214" s="44" t="s">
        <v>163</v>
      </c>
      <c r="B1214" s="96" t="s">
        <v>993</v>
      </c>
      <c r="E1214" s="10" t="s">
        <v>288</v>
      </c>
      <c r="F1214" s="10" t="s">
        <v>288</v>
      </c>
      <c r="G1214" s="10" t="s">
        <v>288</v>
      </c>
      <c r="H1214" s="190">
        <v>541.70000000000255</v>
      </c>
      <c r="K1214" s="100">
        <f t="shared" si="40"/>
        <v>541.70000000000255</v>
      </c>
      <c r="M1214" t="s">
        <v>303</v>
      </c>
      <c r="P1214" s="28"/>
      <c r="R1214" s="121"/>
      <c r="S1214" s="155"/>
      <c r="T1214" s="117"/>
    </row>
    <row r="1215" spans="1:20" ht="15">
      <c r="A1215" s="44" t="s">
        <v>165</v>
      </c>
      <c r="B1215" s="96" t="s">
        <v>1001</v>
      </c>
      <c r="E1215" s="10" t="s">
        <v>288</v>
      </c>
      <c r="F1215" s="10" t="s">
        <v>288</v>
      </c>
      <c r="G1215" s="10" t="s">
        <v>288</v>
      </c>
      <c r="H1215" s="164">
        <v>525.30000000000109</v>
      </c>
      <c r="K1215" s="100">
        <f t="shared" si="40"/>
        <v>525.30000000000109</v>
      </c>
      <c r="P1215" s="28"/>
      <c r="R1215" s="121"/>
      <c r="S1215" s="11"/>
      <c r="T1215" s="117"/>
    </row>
    <row r="1216" spans="1:20" ht="15">
      <c r="A1216" s="44" t="s">
        <v>284</v>
      </c>
      <c r="B1216" s="138" t="s">
        <v>983</v>
      </c>
      <c r="E1216" s="10" t="s">
        <v>288</v>
      </c>
      <c r="F1216" s="10" t="s">
        <v>288</v>
      </c>
      <c r="G1216" s="10" t="s">
        <v>288</v>
      </c>
      <c r="H1216" s="164">
        <v>504.60000000000127</v>
      </c>
      <c r="K1216" s="100">
        <f t="shared" si="40"/>
        <v>504.60000000000127</v>
      </c>
      <c r="P1216" s="28"/>
      <c r="R1216" s="121"/>
      <c r="S1216" s="11"/>
      <c r="T1216" s="117"/>
    </row>
    <row r="1217" spans="1:20" ht="15">
      <c r="A1217" s="44" t="s">
        <v>285</v>
      </c>
      <c r="B1217" s="96" t="s">
        <v>1057</v>
      </c>
      <c r="E1217" s="10" t="s">
        <v>288</v>
      </c>
      <c r="F1217" s="10" t="s">
        <v>288</v>
      </c>
      <c r="G1217" s="10" t="s">
        <v>288</v>
      </c>
      <c r="H1217" s="164">
        <v>495.89999999999873</v>
      </c>
      <c r="K1217" s="100">
        <f t="shared" si="40"/>
        <v>495.89999999999873</v>
      </c>
      <c r="P1217" s="28"/>
      <c r="R1217" s="121"/>
      <c r="S1217" s="11"/>
      <c r="T1217" s="117"/>
    </row>
    <row r="1218" spans="1:20" ht="15">
      <c r="A1218" s="138" t="s">
        <v>286</v>
      </c>
      <c r="B1218" s="96" t="s">
        <v>1026</v>
      </c>
      <c r="E1218" s="10" t="s">
        <v>288</v>
      </c>
      <c r="F1218" s="10" t="s">
        <v>288</v>
      </c>
      <c r="G1218" s="10" t="s">
        <v>288</v>
      </c>
      <c r="H1218" s="164">
        <v>482.050000000002</v>
      </c>
      <c r="K1218" s="100">
        <f t="shared" ref="K1218:K1243" si="41">SUM(E1218:I1218)</f>
        <v>482.050000000002</v>
      </c>
      <c r="P1218" s="28"/>
      <c r="R1218" s="121"/>
      <c r="S1218" s="3"/>
      <c r="T1218" s="117"/>
    </row>
    <row r="1219" spans="1:20" ht="15">
      <c r="A1219" s="138" t="s">
        <v>287</v>
      </c>
      <c r="B1219" s="96" t="s">
        <v>1020</v>
      </c>
      <c r="E1219" s="10" t="s">
        <v>288</v>
      </c>
      <c r="F1219" s="10" t="s">
        <v>288</v>
      </c>
      <c r="G1219" s="10" t="s">
        <v>288</v>
      </c>
      <c r="H1219" s="164">
        <v>471.40000000000236</v>
      </c>
      <c r="K1219" s="100">
        <f t="shared" si="41"/>
        <v>471.40000000000236</v>
      </c>
      <c r="P1219" s="28"/>
      <c r="R1219" s="121"/>
      <c r="S1219" s="3"/>
      <c r="T1219" s="117"/>
    </row>
    <row r="1220" spans="1:20" ht="15">
      <c r="A1220" s="138" t="s">
        <v>990</v>
      </c>
      <c r="B1220" s="138" t="s">
        <v>989</v>
      </c>
      <c r="E1220" s="10" t="s">
        <v>288</v>
      </c>
      <c r="F1220" s="10" t="s">
        <v>288</v>
      </c>
      <c r="G1220" s="10" t="s">
        <v>288</v>
      </c>
      <c r="H1220" s="164">
        <v>430.90000000000327</v>
      </c>
      <c r="K1220" s="100">
        <f t="shared" si="41"/>
        <v>430.90000000000327</v>
      </c>
      <c r="P1220" s="28"/>
      <c r="R1220" s="121"/>
      <c r="S1220" s="11"/>
      <c r="T1220" s="117"/>
    </row>
    <row r="1221" spans="1:20" ht="15">
      <c r="A1221" s="138" t="s">
        <v>991</v>
      </c>
      <c r="B1221" s="96" t="s">
        <v>1036</v>
      </c>
      <c r="E1221" s="10" t="s">
        <v>288</v>
      </c>
      <c r="F1221" s="10" t="s">
        <v>288</v>
      </c>
      <c r="G1221" s="10" t="s">
        <v>288</v>
      </c>
      <c r="H1221" s="164">
        <v>429.39999999999964</v>
      </c>
      <c r="K1221" s="100">
        <f t="shared" si="41"/>
        <v>429.39999999999964</v>
      </c>
      <c r="P1221" s="28"/>
      <c r="R1221" s="121"/>
      <c r="S1221" s="3"/>
      <c r="T1221" s="117"/>
    </row>
    <row r="1222" spans="1:20" ht="15">
      <c r="A1222" s="138" t="s">
        <v>992</v>
      </c>
      <c r="B1222" s="96" t="s">
        <v>1021</v>
      </c>
      <c r="E1222" s="10" t="s">
        <v>288</v>
      </c>
      <c r="F1222" s="10" t="s">
        <v>288</v>
      </c>
      <c r="G1222" s="10" t="s">
        <v>288</v>
      </c>
      <c r="H1222" s="164">
        <v>417.70000000000073</v>
      </c>
      <c r="K1222" s="100">
        <f t="shared" si="41"/>
        <v>417.70000000000073</v>
      </c>
      <c r="P1222" s="28"/>
      <c r="R1222" s="121"/>
      <c r="S1222" s="11"/>
      <c r="T1222" s="117"/>
    </row>
    <row r="1223" spans="1:20" ht="15">
      <c r="A1223" s="138" t="s">
        <v>994</v>
      </c>
      <c r="B1223" s="96" t="s">
        <v>160</v>
      </c>
      <c r="E1223" s="10" t="s">
        <v>288</v>
      </c>
      <c r="F1223" s="10" t="s">
        <v>288</v>
      </c>
      <c r="G1223" s="10">
        <v>214.9</v>
      </c>
      <c r="H1223" s="164">
        <v>178.39999999999964</v>
      </c>
      <c r="K1223" s="100">
        <f t="shared" si="41"/>
        <v>393.29999999999961</v>
      </c>
      <c r="P1223" s="28"/>
      <c r="R1223" s="121"/>
      <c r="S1223" s="11"/>
      <c r="T1223" s="117"/>
    </row>
    <row r="1224" spans="1:20" ht="15">
      <c r="A1224" s="138" t="s">
        <v>1000</v>
      </c>
      <c r="B1224" s="96" t="s">
        <v>166</v>
      </c>
      <c r="E1224" s="10" t="s">
        <v>288</v>
      </c>
      <c r="F1224" s="10" t="s">
        <v>288</v>
      </c>
      <c r="G1224" s="10">
        <v>391.9</v>
      </c>
      <c r="H1224" s="164" t="s">
        <v>288</v>
      </c>
      <c r="K1224" s="100">
        <f t="shared" si="41"/>
        <v>391.9</v>
      </c>
      <c r="P1224" s="28"/>
      <c r="R1224" s="121"/>
      <c r="S1224" s="3"/>
      <c r="T1224" s="117"/>
    </row>
    <row r="1225" spans="1:20" ht="15">
      <c r="A1225" s="138" t="s">
        <v>1002</v>
      </c>
      <c r="B1225" s="96" t="s">
        <v>1041</v>
      </c>
      <c r="E1225" s="10" t="s">
        <v>288</v>
      </c>
      <c r="F1225" s="10" t="s">
        <v>288</v>
      </c>
      <c r="G1225" s="10" t="s">
        <v>288</v>
      </c>
      <c r="H1225" s="164">
        <v>389.10000000000036</v>
      </c>
      <c r="K1225" s="100">
        <f t="shared" si="41"/>
        <v>389.10000000000036</v>
      </c>
      <c r="P1225" s="28"/>
      <c r="R1225" s="121"/>
      <c r="S1225" s="3"/>
      <c r="T1225" s="117"/>
    </row>
    <row r="1226" spans="1:20" ht="15">
      <c r="A1226" s="138" t="s">
        <v>1005</v>
      </c>
      <c r="B1226" s="96" t="s">
        <v>1003</v>
      </c>
      <c r="E1226" s="10" t="s">
        <v>288</v>
      </c>
      <c r="F1226" s="10" t="s">
        <v>288</v>
      </c>
      <c r="G1226" s="10" t="s">
        <v>288</v>
      </c>
      <c r="H1226" s="164">
        <v>379.49999999999818</v>
      </c>
      <c r="K1226" s="100">
        <f t="shared" si="41"/>
        <v>379.49999999999818</v>
      </c>
      <c r="P1226" s="28"/>
      <c r="R1226" s="121"/>
      <c r="S1226" s="3"/>
      <c r="T1226" s="117"/>
    </row>
    <row r="1227" spans="1:20" ht="15">
      <c r="A1227" s="138" t="s">
        <v>1006</v>
      </c>
      <c r="B1227" s="96" t="s">
        <v>1040</v>
      </c>
      <c r="E1227" s="10" t="s">
        <v>288</v>
      </c>
      <c r="F1227" s="10" t="s">
        <v>288</v>
      </c>
      <c r="G1227" s="10" t="s">
        <v>288</v>
      </c>
      <c r="H1227" s="164">
        <v>357.89999999999873</v>
      </c>
      <c r="K1227" s="100">
        <f t="shared" si="41"/>
        <v>357.89999999999873</v>
      </c>
      <c r="P1227" s="28"/>
      <c r="R1227" s="121"/>
      <c r="S1227" s="155"/>
      <c r="T1227" s="117"/>
    </row>
    <row r="1228" spans="1:20" ht="15">
      <c r="A1228" s="138" t="s">
        <v>1009</v>
      </c>
      <c r="B1228" s="96" t="s">
        <v>1047</v>
      </c>
      <c r="E1228" s="10" t="s">
        <v>288</v>
      </c>
      <c r="F1228" s="10" t="s">
        <v>288</v>
      </c>
      <c r="G1228" s="10" t="s">
        <v>288</v>
      </c>
      <c r="H1228" s="164">
        <v>351.89999999999691</v>
      </c>
      <c r="K1228" s="100">
        <f t="shared" si="41"/>
        <v>351.89999999999691</v>
      </c>
      <c r="P1228" s="28"/>
      <c r="R1228" s="121"/>
      <c r="S1228" s="11"/>
      <c r="T1228" s="117"/>
    </row>
    <row r="1229" spans="1:20" ht="15">
      <c r="A1229" s="138" t="s">
        <v>1011</v>
      </c>
      <c r="B1229" s="96" t="s">
        <v>1045</v>
      </c>
      <c r="E1229" s="10" t="s">
        <v>288</v>
      </c>
      <c r="F1229" s="10" t="s">
        <v>288</v>
      </c>
      <c r="G1229" s="10" t="s">
        <v>288</v>
      </c>
      <c r="H1229" s="164">
        <v>344.29999999999927</v>
      </c>
      <c r="K1229" s="100">
        <f t="shared" si="41"/>
        <v>344.29999999999927</v>
      </c>
      <c r="P1229" s="28"/>
      <c r="R1229" s="121"/>
      <c r="S1229" s="3"/>
      <c r="T1229" s="117"/>
    </row>
    <row r="1230" spans="1:20" ht="15">
      <c r="A1230" s="138" t="s">
        <v>1017</v>
      </c>
      <c r="B1230" s="138" t="s">
        <v>988</v>
      </c>
      <c r="E1230" s="10" t="s">
        <v>288</v>
      </c>
      <c r="F1230" s="10" t="s">
        <v>288</v>
      </c>
      <c r="G1230" s="10" t="s">
        <v>288</v>
      </c>
      <c r="H1230" s="164">
        <v>340.90000000000146</v>
      </c>
      <c r="K1230" s="100">
        <f t="shared" si="41"/>
        <v>340.90000000000146</v>
      </c>
      <c r="P1230" s="28"/>
      <c r="R1230" s="121"/>
      <c r="S1230" s="3"/>
      <c r="T1230" s="117"/>
    </row>
    <row r="1231" spans="1:20" ht="15">
      <c r="A1231" s="138" t="s">
        <v>1022</v>
      </c>
      <c r="B1231" s="96" t="s">
        <v>1035</v>
      </c>
      <c r="E1231" s="10" t="s">
        <v>288</v>
      </c>
      <c r="F1231" s="10" t="s">
        <v>288</v>
      </c>
      <c r="G1231" s="10" t="s">
        <v>288</v>
      </c>
      <c r="H1231" s="164">
        <v>269.00000000000182</v>
      </c>
      <c r="K1231" s="100">
        <f t="shared" si="41"/>
        <v>269.00000000000182</v>
      </c>
      <c r="P1231" s="28"/>
      <c r="R1231" s="121"/>
      <c r="S1231" s="3"/>
      <c r="T1231" s="117"/>
    </row>
    <row r="1232" spans="1:20" ht="15">
      <c r="A1232" s="138" t="s">
        <v>1023</v>
      </c>
      <c r="B1232" s="96" t="s">
        <v>158</v>
      </c>
      <c r="E1232" s="10" t="s">
        <v>288</v>
      </c>
      <c r="F1232" s="10" t="s">
        <v>288</v>
      </c>
      <c r="G1232" s="10">
        <v>224.3</v>
      </c>
      <c r="H1232" s="164">
        <v>31.500000000000909</v>
      </c>
      <c r="K1232" s="100">
        <f t="shared" si="41"/>
        <v>255.80000000000092</v>
      </c>
      <c r="P1232" s="28"/>
      <c r="R1232" s="121"/>
      <c r="S1232" s="3"/>
      <c r="T1232" s="117"/>
    </row>
    <row r="1233" spans="1:20" ht="15">
      <c r="A1233" s="138" t="s">
        <v>1024</v>
      </c>
      <c r="B1233" s="96" t="s">
        <v>1004</v>
      </c>
      <c r="E1233" s="10" t="s">
        <v>288</v>
      </c>
      <c r="F1233" s="10" t="s">
        <v>288</v>
      </c>
      <c r="G1233" s="10" t="s">
        <v>288</v>
      </c>
      <c r="H1233" s="164">
        <v>253.60000000000036</v>
      </c>
      <c r="K1233" s="100">
        <f t="shared" si="41"/>
        <v>253.60000000000036</v>
      </c>
      <c r="P1233" s="28"/>
      <c r="R1233" s="121"/>
      <c r="S1233" s="3"/>
      <c r="T1233" s="117"/>
    </row>
    <row r="1234" spans="1:20" ht="15">
      <c r="A1234" s="138" t="s">
        <v>1030</v>
      </c>
      <c r="B1234" s="96" t="s">
        <v>1010</v>
      </c>
      <c r="E1234" s="10" t="s">
        <v>288</v>
      </c>
      <c r="F1234" s="10" t="s">
        <v>288</v>
      </c>
      <c r="G1234" s="10" t="s">
        <v>288</v>
      </c>
      <c r="H1234" s="164">
        <v>248.50000000000091</v>
      </c>
      <c r="K1234" s="100">
        <f t="shared" si="41"/>
        <v>248.50000000000091</v>
      </c>
      <c r="P1234" s="28"/>
      <c r="R1234" s="121"/>
      <c r="S1234" s="3"/>
      <c r="T1234" s="117"/>
    </row>
    <row r="1235" spans="1:20" ht="15">
      <c r="A1235" s="138" t="s">
        <v>1038</v>
      </c>
      <c r="B1235" s="96" t="s">
        <v>182</v>
      </c>
      <c r="E1235" s="10">
        <v>238.5</v>
      </c>
      <c r="F1235" s="10" t="s">
        <v>288</v>
      </c>
      <c r="G1235" s="10" t="s">
        <v>288</v>
      </c>
      <c r="H1235" s="164" t="s">
        <v>288</v>
      </c>
      <c r="K1235" s="100">
        <f t="shared" si="41"/>
        <v>238.5</v>
      </c>
      <c r="P1235" s="28"/>
      <c r="R1235" s="121"/>
      <c r="S1235" s="3"/>
      <c r="T1235" s="117"/>
    </row>
    <row r="1236" spans="1:20" ht="15">
      <c r="A1236" s="138" t="s">
        <v>1042</v>
      </c>
      <c r="B1236" s="96" t="s">
        <v>1019</v>
      </c>
      <c r="E1236" s="10" t="s">
        <v>288</v>
      </c>
      <c r="F1236" s="10" t="s">
        <v>288</v>
      </c>
      <c r="G1236" s="10" t="s">
        <v>288</v>
      </c>
      <c r="H1236" s="164">
        <v>232.60000000000127</v>
      </c>
      <c r="K1236" s="100">
        <f t="shared" si="41"/>
        <v>232.60000000000127</v>
      </c>
      <c r="P1236" s="28"/>
      <c r="R1236" s="121"/>
      <c r="S1236" s="3"/>
      <c r="T1236" s="117"/>
    </row>
    <row r="1237" spans="1:20" ht="15">
      <c r="A1237" s="138" t="s">
        <v>1043</v>
      </c>
      <c r="B1237" s="96" t="s">
        <v>1053</v>
      </c>
      <c r="E1237" s="10" t="s">
        <v>288</v>
      </c>
      <c r="F1237" s="10" t="s">
        <v>288</v>
      </c>
      <c r="G1237" s="10" t="s">
        <v>288</v>
      </c>
      <c r="H1237" s="164">
        <v>227.39999999999964</v>
      </c>
      <c r="K1237" s="100">
        <f t="shared" si="41"/>
        <v>227.39999999999964</v>
      </c>
      <c r="P1237" s="28"/>
      <c r="R1237" s="121"/>
      <c r="S1237" s="11"/>
      <c r="T1237" s="117"/>
    </row>
    <row r="1238" spans="1:20" ht="15">
      <c r="A1238" s="138" t="s">
        <v>1044</v>
      </c>
      <c r="B1238" s="96" t="s">
        <v>1028</v>
      </c>
      <c r="E1238" s="10" t="s">
        <v>288</v>
      </c>
      <c r="F1238" s="10" t="s">
        <v>288</v>
      </c>
      <c r="G1238" s="10" t="s">
        <v>288</v>
      </c>
      <c r="H1238" s="164">
        <v>201.89999999999873</v>
      </c>
      <c r="K1238" s="100">
        <f t="shared" si="41"/>
        <v>201.89999999999873</v>
      </c>
      <c r="P1238" s="28"/>
      <c r="R1238" s="121"/>
      <c r="S1238" s="11"/>
      <c r="T1238" s="117"/>
    </row>
    <row r="1239" spans="1:20" ht="15">
      <c r="A1239" s="138" t="s">
        <v>1050</v>
      </c>
      <c r="B1239" s="96" t="s">
        <v>1013</v>
      </c>
      <c r="E1239" s="10" t="s">
        <v>288</v>
      </c>
      <c r="F1239" s="10" t="s">
        <v>288</v>
      </c>
      <c r="G1239" s="10" t="s">
        <v>288</v>
      </c>
      <c r="H1239" s="164">
        <v>179.60000000000036</v>
      </c>
      <c r="K1239" s="100">
        <f t="shared" si="41"/>
        <v>179.60000000000036</v>
      </c>
      <c r="P1239" s="28"/>
      <c r="R1239" s="121"/>
      <c r="S1239" s="11"/>
      <c r="T1239" s="117"/>
    </row>
    <row r="1240" spans="1:20" ht="15">
      <c r="A1240" s="138" t="s">
        <v>1051</v>
      </c>
      <c r="B1240" s="96" t="s">
        <v>1031</v>
      </c>
      <c r="E1240" s="10" t="s">
        <v>288</v>
      </c>
      <c r="F1240" s="10" t="s">
        <v>288</v>
      </c>
      <c r="G1240" s="10" t="s">
        <v>288</v>
      </c>
      <c r="H1240" s="164">
        <v>112.29999999999927</v>
      </c>
      <c r="K1240" s="100">
        <f t="shared" si="41"/>
        <v>112.29999999999927</v>
      </c>
      <c r="P1240" s="28"/>
    </row>
    <row r="1241" spans="1:20" ht="15">
      <c r="A1241" s="138" t="s">
        <v>1052</v>
      </c>
      <c r="B1241" s="96" t="s">
        <v>1008</v>
      </c>
      <c r="E1241" s="10" t="s">
        <v>288</v>
      </c>
      <c r="F1241" s="10" t="s">
        <v>288</v>
      </c>
      <c r="G1241" s="10" t="s">
        <v>288</v>
      </c>
      <c r="H1241" s="164">
        <v>105.60000000000036</v>
      </c>
      <c r="K1241" s="100">
        <f t="shared" si="41"/>
        <v>105.60000000000036</v>
      </c>
      <c r="P1241" s="28"/>
    </row>
    <row r="1242" spans="1:20" ht="15">
      <c r="A1242" s="138" t="s">
        <v>1054</v>
      </c>
      <c r="B1242" s="96" t="s">
        <v>999</v>
      </c>
      <c r="E1242" s="10" t="s">
        <v>288</v>
      </c>
      <c r="F1242" s="10" t="s">
        <v>288</v>
      </c>
      <c r="G1242" s="10" t="s">
        <v>288</v>
      </c>
      <c r="H1242" s="164">
        <v>105.09999999999764</v>
      </c>
      <c r="K1242" s="100">
        <f t="shared" si="41"/>
        <v>105.09999999999764</v>
      </c>
      <c r="P1242" s="28"/>
    </row>
    <row r="1243" spans="1:20" ht="15">
      <c r="A1243" s="138" t="s">
        <v>1055</v>
      </c>
      <c r="B1243" s="96" t="s">
        <v>1039</v>
      </c>
      <c r="E1243" s="10" t="s">
        <v>288</v>
      </c>
      <c r="F1243" s="10" t="s">
        <v>288</v>
      </c>
      <c r="G1243" s="10" t="s">
        <v>288</v>
      </c>
      <c r="H1243" s="164">
        <v>93.200000000000728</v>
      </c>
      <c r="K1243" s="100">
        <f t="shared" si="41"/>
        <v>93.200000000000728</v>
      </c>
      <c r="P1243" s="28"/>
    </row>
    <row r="1244" spans="1:20" ht="15">
      <c r="A1244" s="138" t="s">
        <v>1056</v>
      </c>
      <c r="B1244" s="406" t="s">
        <v>2565</v>
      </c>
      <c r="C1244" s="3"/>
      <c r="D1244" s="3"/>
      <c r="E1244" s="164" t="s">
        <v>288</v>
      </c>
      <c r="F1244" s="164" t="s">
        <v>288</v>
      </c>
      <c r="G1244" s="164" t="s">
        <v>288</v>
      </c>
      <c r="H1244" s="164" t="s">
        <v>288</v>
      </c>
      <c r="K1244" s="100">
        <f t="shared" ref="K1244:K1263" si="42">SUM(E1244:I1244)</f>
        <v>0</v>
      </c>
      <c r="P1244" s="28"/>
    </row>
    <row r="1245" spans="1:20" ht="15">
      <c r="A1245" s="138" t="s">
        <v>1059</v>
      </c>
      <c r="B1245" s="406" t="s">
        <v>2560</v>
      </c>
      <c r="C1245" s="3"/>
      <c r="D1245" s="3"/>
      <c r="E1245" s="164" t="s">
        <v>288</v>
      </c>
      <c r="F1245" s="164" t="s">
        <v>288</v>
      </c>
      <c r="G1245" s="164" t="s">
        <v>288</v>
      </c>
      <c r="H1245" s="164" t="s">
        <v>288</v>
      </c>
      <c r="K1245" s="100">
        <f t="shared" si="42"/>
        <v>0</v>
      </c>
      <c r="P1245" s="28"/>
    </row>
    <row r="1246" spans="1:20" ht="15">
      <c r="A1246" s="138" t="s">
        <v>1296</v>
      </c>
      <c r="B1246" s="406" t="s">
        <v>2551</v>
      </c>
      <c r="C1246" s="3"/>
      <c r="D1246" s="3"/>
      <c r="E1246" s="164" t="s">
        <v>288</v>
      </c>
      <c r="F1246" s="164" t="s">
        <v>288</v>
      </c>
      <c r="G1246" s="164" t="s">
        <v>288</v>
      </c>
      <c r="H1246" s="164" t="s">
        <v>288</v>
      </c>
      <c r="K1246" s="100">
        <f t="shared" si="42"/>
        <v>0</v>
      </c>
      <c r="P1246" s="28"/>
    </row>
    <row r="1247" spans="1:20" ht="15">
      <c r="A1247" s="138" t="s">
        <v>1297</v>
      </c>
      <c r="B1247" s="406" t="s">
        <v>2561</v>
      </c>
      <c r="C1247" s="3"/>
      <c r="D1247" s="3"/>
      <c r="E1247" s="164" t="s">
        <v>288</v>
      </c>
      <c r="F1247" s="164" t="s">
        <v>288</v>
      </c>
      <c r="G1247" s="164" t="s">
        <v>288</v>
      </c>
      <c r="H1247" s="164" t="s">
        <v>288</v>
      </c>
      <c r="K1247" s="100">
        <f t="shared" si="42"/>
        <v>0</v>
      </c>
      <c r="P1247" s="28"/>
    </row>
    <row r="1248" spans="1:20" ht="15">
      <c r="A1248" s="138" t="s">
        <v>1298</v>
      </c>
      <c r="B1248" s="406" t="s">
        <v>2563</v>
      </c>
      <c r="C1248" s="3"/>
      <c r="D1248" s="3"/>
      <c r="E1248" s="164" t="s">
        <v>288</v>
      </c>
      <c r="F1248" s="164" t="s">
        <v>288</v>
      </c>
      <c r="G1248" s="164" t="s">
        <v>288</v>
      </c>
      <c r="H1248" s="164" t="s">
        <v>288</v>
      </c>
      <c r="K1248" s="100">
        <f t="shared" si="42"/>
        <v>0</v>
      </c>
      <c r="P1248" s="28"/>
    </row>
    <row r="1249" spans="1:16" ht="15">
      <c r="A1249" s="138" t="s">
        <v>1299</v>
      </c>
      <c r="B1249" s="223" t="s">
        <v>2544</v>
      </c>
      <c r="C1249" s="3"/>
      <c r="D1249" s="3"/>
      <c r="E1249" s="164" t="s">
        <v>288</v>
      </c>
      <c r="F1249" s="164" t="s">
        <v>288</v>
      </c>
      <c r="G1249" s="164" t="s">
        <v>288</v>
      </c>
      <c r="H1249" s="164" t="s">
        <v>288</v>
      </c>
      <c r="K1249" s="100">
        <f t="shared" si="42"/>
        <v>0</v>
      </c>
      <c r="P1249" s="28"/>
    </row>
    <row r="1250" spans="1:16" ht="15">
      <c r="A1250" s="138" t="s">
        <v>1300</v>
      </c>
      <c r="B1250" s="406" t="s">
        <v>2546</v>
      </c>
      <c r="C1250" s="3"/>
      <c r="D1250" s="3"/>
      <c r="E1250" s="164" t="s">
        <v>288</v>
      </c>
      <c r="F1250" s="164" t="s">
        <v>288</v>
      </c>
      <c r="G1250" s="164" t="s">
        <v>288</v>
      </c>
      <c r="H1250" s="164" t="s">
        <v>288</v>
      </c>
      <c r="K1250" s="100">
        <f t="shared" si="42"/>
        <v>0</v>
      </c>
      <c r="P1250" s="28"/>
    </row>
    <row r="1251" spans="1:16" ht="15">
      <c r="A1251" s="138" t="s">
        <v>1301</v>
      </c>
      <c r="B1251" s="406" t="s">
        <v>2549</v>
      </c>
      <c r="C1251" s="3"/>
      <c r="D1251" s="3"/>
      <c r="E1251" s="164" t="s">
        <v>288</v>
      </c>
      <c r="F1251" s="164" t="s">
        <v>288</v>
      </c>
      <c r="G1251" s="164" t="s">
        <v>288</v>
      </c>
      <c r="H1251" s="164" t="s">
        <v>288</v>
      </c>
      <c r="K1251" s="100">
        <f t="shared" si="42"/>
        <v>0</v>
      </c>
      <c r="P1251" s="28"/>
    </row>
    <row r="1252" spans="1:16" ht="15">
      <c r="A1252" s="138" t="s">
        <v>1302</v>
      </c>
      <c r="B1252" s="406" t="s">
        <v>2548</v>
      </c>
      <c r="C1252" s="3"/>
      <c r="D1252" s="3"/>
      <c r="E1252" s="164" t="s">
        <v>288</v>
      </c>
      <c r="F1252" s="164" t="s">
        <v>288</v>
      </c>
      <c r="G1252" s="164" t="s">
        <v>288</v>
      </c>
      <c r="H1252" s="164" t="s">
        <v>288</v>
      </c>
      <c r="K1252" s="100">
        <f t="shared" si="42"/>
        <v>0</v>
      </c>
      <c r="P1252" s="28"/>
    </row>
    <row r="1253" spans="1:16" ht="15">
      <c r="A1253" s="138" t="s">
        <v>1303</v>
      </c>
      <c r="B1253" s="406" t="s">
        <v>2562</v>
      </c>
      <c r="C1253" s="3"/>
      <c r="D1253" s="3"/>
      <c r="E1253" s="164" t="s">
        <v>288</v>
      </c>
      <c r="F1253" s="164" t="s">
        <v>288</v>
      </c>
      <c r="G1253" s="164" t="s">
        <v>288</v>
      </c>
      <c r="H1253" s="164" t="s">
        <v>288</v>
      </c>
      <c r="K1253" s="100">
        <f t="shared" si="42"/>
        <v>0</v>
      </c>
      <c r="P1253" s="28"/>
    </row>
    <row r="1254" spans="1:16" ht="15">
      <c r="A1254" s="138" t="s">
        <v>1304</v>
      </c>
      <c r="B1254" s="406" t="s">
        <v>2569</v>
      </c>
      <c r="C1254" s="3"/>
      <c r="D1254" s="3"/>
      <c r="E1254" s="164" t="s">
        <v>288</v>
      </c>
      <c r="F1254" s="164" t="s">
        <v>288</v>
      </c>
      <c r="G1254" s="164" t="s">
        <v>288</v>
      </c>
      <c r="H1254" s="164" t="s">
        <v>288</v>
      </c>
      <c r="K1254" s="100">
        <f t="shared" si="42"/>
        <v>0</v>
      </c>
      <c r="P1254" s="28"/>
    </row>
    <row r="1255" spans="1:16" ht="15">
      <c r="A1255" s="138" t="s">
        <v>1305</v>
      </c>
      <c r="B1255" s="406" t="s">
        <v>2559</v>
      </c>
      <c r="C1255" s="3"/>
      <c r="D1255" s="3"/>
      <c r="E1255" s="164" t="s">
        <v>288</v>
      </c>
      <c r="F1255" s="164" t="s">
        <v>288</v>
      </c>
      <c r="G1255" s="164" t="s">
        <v>288</v>
      </c>
      <c r="H1255" s="164" t="s">
        <v>288</v>
      </c>
      <c r="K1255" s="100">
        <f t="shared" si="42"/>
        <v>0</v>
      </c>
      <c r="P1255" s="28"/>
    </row>
    <row r="1256" spans="1:16" ht="15">
      <c r="A1256" s="138" t="s">
        <v>1306</v>
      </c>
      <c r="B1256" s="406" t="s">
        <v>2564</v>
      </c>
      <c r="C1256" s="3"/>
      <c r="D1256" s="3"/>
      <c r="E1256" s="164" t="s">
        <v>288</v>
      </c>
      <c r="F1256" s="164" t="s">
        <v>288</v>
      </c>
      <c r="G1256" s="164" t="s">
        <v>288</v>
      </c>
      <c r="H1256" s="164" t="s">
        <v>288</v>
      </c>
      <c r="K1256" s="100">
        <f t="shared" si="42"/>
        <v>0</v>
      </c>
      <c r="P1256" s="28"/>
    </row>
    <row r="1257" spans="1:16" ht="15">
      <c r="A1257" s="138" t="s">
        <v>1307</v>
      </c>
      <c r="B1257" s="406" t="s">
        <v>2554</v>
      </c>
      <c r="C1257" s="3"/>
      <c r="D1257" s="3"/>
      <c r="E1257" s="164" t="s">
        <v>288</v>
      </c>
      <c r="F1257" s="164" t="s">
        <v>288</v>
      </c>
      <c r="G1257" s="164" t="s">
        <v>288</v>
      </c>
      <c r="H1257" s="164" t="s">
        <v>288</v>
      </c>
      <c r="K1257" s="100">
        <f t="shared" si="42"/>
        <v>0</v>
      </c>
      <c r="P1257" s="28"/>
    </row>
    <row r="1258" spans="1:16" ht="15">
      <c r="A1258" s="138" t="s">
        <v>1308</v>
      </c>
      <c r="B1258" s="406" t="s">
        <v>2568</v>
      </c>
      <c r="C1258" s="3"/>
      <c r="D1258" s="3"/>
      <c r="E1258" s="164" t="s">
        <v>288</v>
      </c>
      <c r="F1258" s="164" t="s">
        <v>288</v>
      </c>
      <c r="G1258" s="164" t="s">
        <v>288</v>
      </c>
      <c r="H1258" s="164" t="s">
        <v>288</v>
      </c>
      <c r="K1258" s="100">
        <f t="shared" si="42"/>
        <v>0</v>
      </c>
      <c r="P1258" s="28"/>
    </row>
    <row r="1259" spans="1:16" ht="15">
      <c r="A1259" s="138" t="s">
        <v>1309</v>
      </c>
      <c r="B1259" s="406" t="s">
        <v>2552</v>
      </c>
      <c r="C1259" s="3"/>
      <c r="D1259" s="3"/>
      <c r="E1259" s="164" t="s">
        <v>288</v>
      </c>
      <c r="F1259" s="164" t="s">
        <v>288</v>
      </c>
      <c r="G1259" s="164" t="s">
        <v>288</v>
      </c>
      <c r="H1259" s="164" t="s">
        <v>288</v>
      </c>
      <c r="K1259" s="100">
        <f t="shared" si="42"/>
        <v>0</v>
      </c>
      <c r="P1259" s="28"/>
    </row>
    <row r="1260" spans="1:16" ht="15">
      <c r="A1260" s="138" t="s">
        <v>1310</v>
      </c>
      <c r="B1260" s="406" t="s">
        <v>2604</v>
      </c>
      <c r="C1260" s="3"/>
      <c r="D1260" s="3"/>
      <c r="E1260" s="164" t="s">
        <v>288</v>
      </c>
      <c r="F1260" s="164" t="s">
        <v>288</v>
      </c>
      <c r="G1260" s="164" t="s">
        <v>288</v>
      </c>
      <c r="H1260" s="164" t="s">
        <v>288</v>
      </c>
      <c r="K1260" s="100">
        <f t="shared" si="42"/>
        <v>0</v>
      </c>
      <c r="P1260" s="28"/>
    </row>
    <row r="1261" spans="1:16" ht="15">
      <c r="A1261" s="138" t="s">
        <v>1311</v>
      </c>
      <c r="B1261" s="223" t="s">
        <v>2570</v>
      </c>
      <c r="C1261" s="3"/>
      <c r="D1261" s="3"/>
      <c r="E1261" s="164" t="s">
        <v>288</v>
      </c>
      <c r="F1261" s="164" t="s">
        <v>288</v>
      </c>
      <c r="G1261" s="164" t="s">
        <v>288</v>
      </c>
      <c r="H1261" s="164" t="s">
        <v>288</v>
      </c>
      <c r="K1261" s="100">
        <f t="shared" si="42"/>
        <v>0</v>
      </c>
      <c r="P1261" s="28"/>
    </row>
    <row r="1262" spans="1:16" ht="15">
      <c r="A1262" s="138" t="s">
        <v>1312</v>
      </c>
      <c r="B1262" s="406" t="s">
        <v>2567</v>
      </c>
      <c r="C1262" s="3"/>
      <c r="D1262" s="3"/>
      <c r="E1262" s="164" t="s">
        <v>288</v>
      </c>
      <c r="F1262" s="164" t="s">
        <v>288</v>
      </c>
      <c r="G1262" s="164" t="s">
        <v>288</v>
      </c>
      <c r="H1262" s="164" t="s">
        <v>288</v>
      </c>
      <c r="K1262" s="100">
        <f t="shared" si="42"/>
        <v>0</v>
      </c>
      <c r="P1262" s="28"/>
    </row>
    <row r="1263" spans="1:16" ht="15">
      <c r="A1263" s="138" t="s">
        <v>1313</v>
      </c>
      <c r="B1263" s="406" t="s">
        <v>2566</v>
      </c>
      <c r="C1263" s="3"/>
      <c r="D1263" s="3"/>
      <c r="E1263" s="164" t="s">
        <v>288</v>
      </c>
      <c r="F1263" s="164" t="s">
        <v>288</v>
      </c>
      <c r="G1263" s="164" t="s">
        <v>288</v>
      </c>
      <c r="H1263" s="164" t="s">
        <v>288</v>
      </c>
      <c r="K1263" s="100">
        <f t="shared" si="42"/>
        <v>0</v>
      </c>
      <c r="P1263" s="28"/>
    </row>
    <row r="1264" spans="1:16" ht="15">
      <c r="A1264" s="138"/>
      <c r="B1264" s="96"/>
      <c r="E1264" s="10"/>
      <c r="F1264" s="10"/>
      <c r="G1264" s="10"/>
      <c r="H1264" s="164"/>
      <c r="K1264" s="100"/>
      <c r="P1264" s="28"/>
    </row>
    <row r="1265" spans="1:21" ht="15">
      <c r="A1265" s="44"/>
      <c r="E1265" s="10"/>
      <c r="K1265" s="102"/>
      <c r="P1265" s="28"/>
    </row>
    <row r="1266" spans="1:21" ht="15">
      <c r="A1266" s="44"/>
      <c r="B1266" s="96"/>
      <c r="E1266" s="10"/>
      <c r="K1266" s="102"/>
      <c r="P1266" s="28"/>
    </row>
    <row r="1267" spans="1:21" ht="25.5">
      <c r="A1267" s="39" t="s">
        <v>201</v>
      </c>
      <c r="K1267" s="102"/>
      <c r="P1267" s="28"/>
    </row>
    <row r="1268" spans="1:21">
      <c r="K1268" s="102"/>
      <c r="P1268" s="28"/>
    </row>
    <row r="1269" spans="1:21" ht="15">
      <c r="A1269" s="60"/>
      <c r="B1269" s="60"/>
      <c r="C1269" s="60"/>
      <c r="D1269" s="60"/>
      <c r="E1269" s="94">
        <v>2016</v>
      </c>
      <c r="F1269" s="94">
        <v>2017</v>
      </c>
      <c r="G1269" s="94">
        <v>2018</v>
      </c>
      <c r="H1269" s="189">
        <v>2019</v>
      </c>
      <c r="I1269" s="189">
        <v>2020</v>
      </c>
      <c r="K1269" s="103" t="s">
        <v>40</v>
      </c>
      <c r="P1269" s="28"/>
    </row>
    <row r="1270" spans="1:21" ht="15">
      <c r="A1270" s="44" t="s">
        <v>0</v>
      </c>
      <c r="B1270" s="96" t="s">
        <v>15</v>
      </c>
      <c r="E1270" s="55">
        <v>331.5</v>
      </c>
      <c r="F1270" s="55">
        <v>533.75</v>
      </c>
      <c r="G1270" s="10">
        <v>310.5</v>
      </c>
      <c r="H1270" s="164">
        <v>117.29999999999927</v>
      </c>
      <c r="K1270" s="100">
        <f t="shared" ref="K1270:K1301" si="43">SUM(E1270:I1270)</f>
        <v>1293.0499999999993</v>
      </c>
      <c r="M1270" t="s">
        <v>325</v>
      </c>
      <c r="P1270" s="28" t="s">
        <v>377</v>
      </c>
      <c r="R1270" s="186"/>
      <c r="S1270" s="187"/>
      <c r="T1270" s="187"/>
      <c r="U1270" s="35"/>
    </row>
    <row r="1271" spans="1:21" ht="15">
      <c r="A1271" s="44" t="s">
        <v>2</v>
      </c>
      <c r="B1271" s="96" t="s">
        <v>11</v>
      </c>
      <c r="E1271" s="10">
        <v>45</v>
      </c>
      <c r="F1271" s="53">
        <v>427</v>
      </c>
      <c r="G1271" s="141">
        <v>509.7</v>
      </c>
      <c r="H1271" s="164">
        <v>170.30000000000109</v>
      </c>
      <c r="K1271" s="100">
        <f t="shared" si="43"/>
        <v>1152.0000000000011</v>
      </c>
      <c r="M1271" t="s">
        <v>306</v>
      </c>
      <c r="P1271" s="28"/>
      <c r="R1271" s="186"/>
      <c r="S1271" s="187"/>
      <c r="T1271" s="187"/>
    </row>
    <row r="1272" spans="1:21" ht="15">
      <c r="A1272" s="44" t="s">
        <v>3</v>
      </c>
      <c r="B1272" s="96" t="s">
        <v>21</v>
      </c>
      <c r="E1272" s="52">
        <v>288.8</v>
      </c>
      <c r="F1272" s="141">
        <v>280.5</v>
      </c>
      <c r="G1272" s="10">
        <v>390.6</v>
      </c>
      <c r="H1272" s="164">
        <v>140.50000000000091</v>
      </c>
      <c r="K1272" s="100">
        <f t="shared" si="43"/>
        <v>1100.400000000001</v>
      </c>
      <c r="M1272" t="s">
        <v>353</v>
      </c>
      <c r="P1272" s="28"/>
      <c r="R1272" s="186"/>
      <c r="S1272" s="187"/>
      <c r="T1272" s="187"/>
    </row>
    <row r="1273" spans="1:21" ht="15">
      <c r="A1273" s="44" t="s">
        <v>5</v>
      </c>
      <c r="B1273" s="96" t="s">
        <v>6</v>
      </c>
      <c r="E1273" s="10">
        <v>67.2</v>
      </c>
      <c r="F1273" s="141">
        <v>299.5</v>
      </c>
      <c r="G1273" s="10">
        <v>389.65</v>
      </c>
      <c r="H1273" s="164">
        <v>219.30000000000018</v>
      </c>
      <c r="K1273" s="100">
        <f t="shared" si="43"/>
        <v>975.65000000000009</v>
      </c>
      <c r="M1273" t="s">
        <v>307</v>
      </c>
      <c r="P1273" s="28"/>
      <c r="R1273" s="186"/>
      <c r="S1273" s="187"/>
      <c r="T1273" s="187"/>
    </row>
    <row r="1274" spans="1:21" ht="15">
      <c r="A1274" s="44" t="s">
        <v>7</v>
      </c>
      <c r="B1274" s="96" t="s">
        <v>144</v>
      </c>
      <c r="E1274" s="10" t="s">
        <v>288</v>
      </c>
      <c r="F1274" s="52">
        <v>477.85</v>
      </c>
      <c r="G1274" s="10">
        <v>389.7</v>
      </c>
      <c r="H1274" s="164">
        <v>96.200000000000728</v>
      </c>
      <c r="K1274" s="100">
        <f t="shared" si="43"/>
        <v>963.75000000000068</v>
      </c>
      <c r="M1274" t="s">
        <v>310</v>
      </c>
      <c r="P1274" s="28"/>
      <c r="R1274" s="186"/>
      <c r="S1274" s="187"/>
      <c r="T1274" s="187"/>
    </row>
    <row r="1275" spans="1:21" ht="15">
      <c r="A1275" s="44" t="s">
        <v>8</v>
      </c>
      <c r="B1275" s="96" t="s">
        <v>145</v>
      </c>
      <c r="E1275" s="10" t="s">
        <v>288</v>
      </c>
      <c r="F1275" s="141">
        <v>325.60000000000002</v>
      </c>
      <c r="G1275" s="10">
        <v>369</v>
      </c>
      <c r="H1275" s="164">
        <v>231.05000000000109</v>
      </c>
      <c r="K1275" s="100">
        <f t="shared" si="43"/>
        <v>925.65000000000111</v>
      </c>
      <c r="M1275" t="s">
        <v>293</v>
      </c>
      <c r="P1275" s="28"/>
      <c r="R1275" s="186"/>
      <c r="S1275" s="187"/>
      <c r="T1275" s="187"/>
    </row>
    <row r="1276" spans="1:21" ht="15">
      <c r="A1276" s="44" t="s">
        <v>10</v>
      </c>
      <c r="B1276" s="96" t="s">
        <v>27</v>
      </c>
      <c r="E1276" s="10">
        <v>56.5</v>
      </c>
      <c r="F1276" s="141">
        <v>300.95</v>
      </c>
      <c r="G1276" s="10">
        <v>324.5</v>
      </c>
      <c r="H1276" s="164">
        <v>232.70000000000164</v>
      </c>
      <c r="K1276" s="100">
        <f t="shared" si="43"/>
        <v>914.65000000000168</v>
      </c>
      <c r="M1276" t="s">
        <v>294</v>
      </c>
      <c r="P1276" s="28"/>
      <c r="R1276" s="186"/>
      <c r="S1276" s="187"/>
      <c r="T1276" s="187"/>
    </row>
    <row r="1277" spans="1:21" ht="15">
      <c r="A1277" s="44" t="s">
        <v>12</v>
      </c>
      <c r="B1277" s="96" t="s">
        <v>31</v>
      </c>
      <c r="E1277" s="141">
        <v>193.9</v>
      </c>
      <c r="F1277" s="10">
        <v>221.5</v>
      </c>
      <c r="G1277" s="141">
        <v>400.5</v>
      </c>
      <c r="H1277" s="164">
        <v>95.800000000001091</v>
      </c>
      <c r="K1277" s="100">
        <f t="shared" si="43"/>
        <v>911.70000000000107</v>
      </c>
      <c r="M1277" t="s">
        <v>347</v>
      </c>
      <c r="P1277" s="28"/>
      <c r="R1277" s="186"/>
      <c r="S1277" s="187"/>
      <c r="T1277" s="187"/>
    </row>
    <row r="1278" spans="1:21" ht="15">
      <c r="A1278" s="44" t="s">
        <v>14</v>
      </c>
      <c r="B1278" s="96" t="s">
        <v>33</v>
      </c>
      <c r="E1278" s="141">
        <v>209.7</v>
      </c>
      <c r="F1278" s="141">
        <v>245.7</v>
      </c>
      <c r="G1278" s="10">
        <v>346</v>
      </c>
      <c r="H1278" s="164">
        <v>102.69999999999982</v>
      </c>
      <c r="K1278" s="100">
        <f t="shared" si="43"/>
        <v>904.0999999999998</v>
      </c>
      <c r="M1278" t="s">
        <v>355</v>
      </c>
      <c r="P1278" s="28"/>
      <c r="R1278" s="186"/>
      <c r="S1278" s="187"/>
      <c r="T1278" s="187"/>
    </row>
    <row r="1279" spans="1:21" ht="15">
      <c r="A1279" s="44" t="s">
        <v>16</v>
      </c>
      <c r="B1279" s="96" t="s">
        <v>1</v>
      </c>
      <c r="E1279" s="141">
        <v>192</v>
      </c>
      <c r="F1279" s="10">
        <v>239</v>
      </c>
      <c r="G1279" s="10">
        <v>303.89999999999998</v>
      </c>
      <c r="H1279" s="164">
        <v>131.5</v>
      </c>
      <c r="K1279" s="100">
        <f t="shared" si="43"/>
        <v>866.4</v>
      </c>
      <c r="M1279" t="s">
        <v>297</v>
      </c>
      <c r="P1279" s="28"/>
      <c r="R1279" s="186"/>
      <c r="S1279" s="187"/>
      <c r="T1279" s="187"/>
    </row>
    <row r="1280" spans="1:21" ht="15">
      <c r="A1280" s="44" t="s">
        <v>18</v>
      </c>
      <c r="B1280" s="96" t="s">
        <v>9</v>
      </c>
      <c r="E1280" s="10">
        <v>96.3</v>
      </c>
      <c r="F1280" s="10">
        <v>188.2</v>
      </c>
      <c r="G1280" s="141">
        <v>409.5</v>
      </c>
      <c r="H1280" s="164">
        <v>134.30000000000109</v>
      </c>
      <c r="K1280" s="100">
        <f t="shared" si="43"/>
        <v>828.30000000000109</v>
      </c>
      <c r="M1280" t="s">
        <v>298</v>
      </c>
      <c r="P1280" s="28"/>
      <c r="R1280" s="186"/>
      <c r="S1280" s="187"/>
      <c r="T1280" s="187"/>
    </row>
    <row r="1281" spans="1:20" ht="15">
      <c r="A1281" s="44" t="s">
        <v>20</v>
      </c>
      <c r="B1281" s="96" t="s">
        <v>23</v>
      </c>
      <c r="E1281" s="10">
        <v>39</v>
      </c>
      <c r="F1281" s="97" t="s">
        <v>289</v>
      </c>
      <c r="G1281" s="55">
        <v>631.79999999999995</v>
      </c>
      <c r="H1281" s="164">
        <v>132.60000000000036</v>
      </c>
      <c r="K1281" s="100">
        <f t="shared" si="43"/>
        <v>803.40000000000032</v>
      </c>
      <c r="M1281" t="s">
        <v>291</v>
      </c>
      <c r="P1281" s="431" t="s">
        <v>3039</v>
      </c>
      <c r="R1281" s="186"/>
      <c r="S1281" s="187"/>
      <c r="T1281" s="187"/>
    </row>
    <row r="1282" spans="1:20" ht="15">
      <c r="A1282" s="44" t="s">
        <v>22</v>
      </c>
      <c r="B1282" s="96" t="s">
        <v>158</v>
      </c>
      <c r="E1282" s="10" t="s">
        <v>288</v>
      </c>
      <c r="F1282" s="10" t="s">
        <v>288</v>
      </c>
      <c r="G1282" s="141">
        <v>435.85</v>
      </c>
      <c r="H1282" s="190">
        <v>347.20000000000164</v>
      </c>
      <c r="K1282" s="100">
        <f t="shared" si="43"/>
        <v>783.05000000000166</v>
      </c>
      <c r="M1282" t="s">
        <v>328</v>
      </c>
      <c r="P1282" s="28"/>
      <c r="R1282" s="186"/>
      <c r="S1282" s="187"/>
      <c r="T1282" s="187"/>
    </row>
    <row r="1283" spans="1:20" ht="15">
      <c r="A1283" s="44" t="s">
        <v>24</v>
      </c>
      <c r="B1283" s="96" t="s">
        <v>19</v>
      </c>
      <c r="E1283" s="53">
        <v>259</v>
      </c>
      <c r="F1283" s="10">
        <v>147</v>
      </c>
      <c r="G1283" s="10">
        <v>271.5</v>
      </c>
      <c r="H1283" s="164">
        <v>102.30000000000018</v>
      </c>
      <c r="K1283" s="100">
        <f t="shared" si="43"/>
        <v>779.80000000000018</v>
      </c>
      <c r="M1283" t="s">
        <v>292</v>
      </c>
      <c r="P1283" s="28"/>
      <c r="R1283" s="186"/>
      <c r="S1283" s="187"/>
      <c r="T1283" s="187"/>
    </row>
    <row r="1284" spans="1:20" ht="15">
      <c r="A1284" s="44" t="s">
        <v>26</v>
      </c>
      <c r="B1284" s="96" t="s">
        <v>143</v>
      </c>
      <c r="E1284" s="10" t="s">
        <v>288</v>
      </c>
      <c r="F1284" s="10">
        <v>125.4</v>
      </c>
      <c r="G1284" s="53">
        <v>531.1</v>
      </c>
      <c r="H1284" s="164">
        <v>102.69999999999982</v>
      </c>
      <c r="K1284" s="100">
        <f t="shared" si="43"/>
        <v>759.19999999999982</v>
      </c>
      <c r="M1284" t="s">
        <v>292</v>
      </c>
      <c r="P1284" s="28"/>
      <c r="R1284" s="186"/>
      <c r="S1284" s="187"/>
      <c r="T1284" s="187"/>
    </row>
    <row r="1285" spans="1:20" ht="15">
      <c r="A1285" s="44" t="s">
        <v>28</v>
      </c>
      <c r="B1285" s="96" t="s">
        <v>155</v>
      </c>
      <c r="E1285" s="10" t="s">
        <v>288</v>
      </c>
      <c r="F1285" s="10" t="s">
        <v>288</v>
      </c>
      <c r="G1285" s="52">
        <v>566.6</v>
      </c>
      <c r="H1285" s="164">
        <v>187.49999999999727</v>
      </c>
      <c r="K1285" s="100">
        <f t="shared" si="43"/>
        <v>754.09999999999729</v>
      </c>
      <c r="M1285" t="s">
        <v>310</v>
      </c>
      <c r="P1285" s="28"/>
      <c r="R1285" s="186"/>
      <c r="S1285" s="187"/>
      <c r="T1285" s="187"/>
    </row>
    <row r="1286" spans="1:20" ht="15">
      <c r="A1286" s="44" t="s">
        <v>30</v>
      </c>
      <c r="B1286" s="96" t="s">
        <v>13</v>
      </c>
      <c r="E1286" s="10">
        <v>42</v>
      </c>
      <c r="F1286" s="10">
        <v>52.5</v>
      </c>
      <c r="G1286" s="10">
        <v>280.5</v>
      </c>
      <c r="H1286" s="190">
        <v>355.29999999999563</v>
      </c>
      <c r="K1286" s="100">
        <f t="shared" si="43"/>
        <v>730.29999999999563</v>
      </c>
      <c r="M1286" t="s">
        <v>293</v>
      </c>
      <c r="P1286" s="28"/>
      <c r="R1286" s="186"/>
      <c r="S1286" s="187"/>
      <c r="T1286" s="187"/>
    </row>
    <row r="1287" spans="1:20" ht="15">
      <c r="A1287" s="44" t="s">
        <v>32</v>
      </c>
      <c r="B1287" s="96" t="s">
        <v>17</v>
      </c>
      <c r="E1287" s="10">
        <v>54</v>
      </c>
      <c r="F1287" s="10">
        <v>86.45</v>
      </c>
      <c r="G1287" s="141">
        <v>483.5</v>
      </c>
      <c r="H1287" s="164">
        <v>102.69999999999982</v>
      </c>
      <c r="K1287" s="100">
        <f t="shared" si="43"/>
        <v>726.64999999999986</v>
      </c>
      <c r="M1287" t="s">
        <v>294</v>
      </c>
      <c r="P1287" s="28"/>
      <c r="R1287" s="186"/>
      <c r="S1287" s="187"/>
      <c r="T1287" s="187"/>
    </row>
    <row r="1288" spans="1:20" ht="15">
      <c r="A1288" s="44" t="s">
        <v>34</v>
      </c>
      <c r="B1288" s="96" t="s">
        <v>29</v>
      </c>
      <c r="E1288" s="141">
        <v>246.6</v>
      </c>
      <c r="F1288" s="10">
        <v>197.5</v>
      </c>
      <c r="G1288" s="10">
        <v>269.10000000000002</v>
      </c>
      <c r="H1288" s="164" t="s">
        <v>288</v>
      </c>
      <c r="K1288" s="100">
        <f t="shared" si="43"/>
        <v>713.2</v>
      </c>
      <c r="M1288" t="s">
        <v>293</v>
      </c>
      <c r="P1288" s="28"/>
      <c r="R1288" s="186"/>
      <c r="S1288" s="187"/>
      <c r="T1288" s="187"/>
    </row>
    <row r="1289" spans="1:20" ht="15">
      <c r="A1289" s="44" t="s">
        <v>36</v>
      </c>
      <c r="B1289" s="96" t="s">
        <v>164</v>
      </c>
      <c r="E1289" s="10" t="s">
        <v>288</v>
      </c>
      <c r="F1289" s="10" t="s">
        <v>288</v>
      </c>
      <c r="G1289" s="10">
        <v>394.6</v>
      </c>
      <c r="H1289" s="190">
        <v>304.5</v>
      </c>
      <c r="K1289" s="100">
        <f t="shared" si="43"/>
        <v>699.1</v>
      </c>
      <c r="M1289" t="s">
        <v>303</v>
      </c>
      <c r="P1289" s="28"/>
      <c r="R1289" s="186"/>
      <c r="S1289" s="187"/>
      <c r="T1289" s="187"/>
    </row>
    <row r="1290" spans="1:20" ht="15">
      <c r="A1290" s="44" t="s">
        <v>38</v>
      </c>
      <c r="B1290" s="96" t="s">
        <v>25</v>
      </c>
      <c r="E1290" s="10">
        <v>66</v>
      </c>
      <c r="F1290" s="10">
        <v>52.5</v>
      </c>
      <c r="G1290" s="141">
        <v>414.5</v>
      </c>
      <c r="H1290" s="164">
        <v>130.35000000000036</v>
      </c>
      <c r="K1290" s="100">
        <f t="shared" si="43"/>
        <v>663.35000000000036</v>
      </c>
      <c r="M1290" t="s">
        <v>297</v>
      </c>
      <c r="P1290" s="28"/>
      <c r="R1290" s="186"/>
      <c r="S1290" s="187"/>
      <c r="T1290" s="187"/>
    </row>
    <row r="1291" spans="1:20" ht="15">
      <c r="A1291" s="44" t="s">
        <v>146</v>
      </c>
      <c r="B1291" s="96" t="s">
        <v>37</v>
      </c>
      <c r="E1291" s="10">
        <v>58.5</v>
      </c>
      <c r="F1291" s="141">
        <v>294.25</v>
      </c>
      <c r="G1291" s="10">
        <v>189.9</v>
      </c>
      <c r="H1291" s="164">
        <v>119.09999999999945</v>
      </c>
      <c r="K1291" s="100">
        <f t="shared" si="43"/>
        <v>661.74999999999943</v>
      </c>
      <c r="M1291" t="s">
        <v>302</v>
      </c>
      <c r="P1291" s="28"/>
      <c r="R1291" s="186"/>
      <c r="S1291" s="187"/>
      <c r="T1291" s="187"/>
    </row>
    <row r="1292" spans="1:20" ht="15">
      <c r="A1292" s="44" t="s">
        <v>147</v>
      </c>
      <c r="B1292" s="96" t="s">
        <v>142</v>
      </c>
      <c r="E1292" s="10" t="s">
        <v>288</v>
      </c>
      <c r="F1292" s="10">
        <v>118.9</v>
      </c>
      <c r="G1292" s="10">
        <v>299.3</v>
      </c>
      <c r="H1292" s="164">
        <v>222.30000000000018</v>
      </c>
      <c r="K1292" s="100">
        <f t="shared" si="43"/>
        <v>640.50000000000023</v>
      </c>
      <c r="P1292" s="28"/>
      <c r="R1292" s="186"/>
      <c r="S1292" s="187"/>
      <c r="T1292" s="187"/>
    </row>
    <row r="1293" spans="1:20" ht="15">
      <c r="A1293" s="44" t="s">
        <v>148</v>
      </c>
      <c r="B1293" s="96" t="s">
        <v>39</v>
      </c>
      <c r="E1293" s="141">
        <v>172.5</v>
      </c>
      <c r="F1293" s="10">
        <v>108.5</v>
      </c>
      <c r="G1293" s="10">
        <v>200.7</v>
      </c>
      <c r="H1293" s="164">
        <v>102.30000000000018</v>
      </c>
      <c r="K1293" s="100">
        <f t="shared" si="43"/>
        <v>584.00000000000023</v>
      </c>
      <c r="M1293" t="s">
        <v>298</v>
      </c>
      <c r="P1293" s="28"/>
      <c r="R1293" s="186"/>
      <c r="S1293" s="187"/>
      <c r="T1293" s="187"/>
    </row>
    <row r="1294" spans="1:20" ht="15">
      <c r="A1294" s="44" t="s">
        <v>152</v>
      </c>
      <c r="B1294" s="96" t="s">
        <v>157</v>
      </c>
      <c r="E1294" s="10" t="s">
        <v>288</v>
      </c>
      <c r="F1294" s="10" t="s">
        <v>288</v>
      </c>
      <c r="G1294" s="141">
        <v>464.5</v>
      </c>
      <c r="H1294" s="164">
        <v>97.499999999999091</v>
      </c>
      <c r="K1294" s="100">
        <f t="shared" si="43"/>
        <v>561.99999999999909</v>
      </c>
      <c r="M1294" t="s">
        <v>307</v>
      </c>
      <c r="P1294" s="28"/>
      <c r="R1294" s="186"/>
      <c r="S1294" s="187"/>
      <c r="T1294" s="187"/>
    </row>
    <row r="1295" spans="1:20" ht="15">
      <c r="A1295" s="44" t="s">
        <v>159</v>
      </c>
      <c r="B1295" s="96" t="s">
        <v>35</v>
      </c>
      <c r="E1295" s="10">
        <v>60.2</v>
      </c>
      <c r="F1295" s="10">
        <v>52.5</v>
      </c>
      <c r="G1295" s="10">
        <v>261</v>
      </c>
      <c r="H1295" s="164">
        <v>162.5</v>
      </c>
      <c r="K1295" s="100">
        <f t="shared" si="43"/>
        <v>536.20000000000005</v>
      </c>
      <c r="P1295" s="28"/>
      <c r="R1295" s="186"/>
      <c r="S1295" s="187"/>
      <c r="T1295" s="187"/>
    </row>
    <row r="1296" spans="1:20" ht="15">
      <c r="A1296" s="44" t="s">
        <v>161</v>
      </c>
      <c r="B1296" s="96" t="s">
        <v>4</v>
      </c>
      <c r="E1296" s="10">
        <v>48.3</v>
      </c>
      <c r="F1296" s="10">
        <v>82.2</v>
      </c>
      <c r="G1296" s="10">
        <v>255.3</v>
      </c>
      <c r="H1296" s="164">
        <v>116.89999999999964</v>
      </c>
      <c r="K1296" s="100">
        <f t="shared" si="43"/>
        <v>502.69999999999965</v>
      </c>
      <c r="P1296" s="28"/>
      <c r="R1296" s="186"/>
      <c r="S1296" s="187"/>
      <c r="T1296" s="187"/>
    </row>
    <row r="1297" spans="1:20" ht="15">
      <c r="A1297" s="44" t="s">
        <v>162</v>
      </c>
      <c r="B1297" s="96" t="s">
        <v>181</v>
      </c>
      <c r="E1297" s="141">
        <v>224.5</v>
      </c>
      <c r="F1297" s="141">
        <v>244.5</v>
      </c>
      <c r="G1297" s="10" t="s">
        <v>288</v>
      </c>
      <c r="H1297" s="164" t="s">
        <v>288</v>
      </c>
      <c r="K1297" s="100">
        <f t="shared" si="43"/>
        <v>469</v>
      </c>
      <c r="M1297" t="s">
        <v>356</v>
      </c>
      <c r="P1297" s="28"/>
      <c r="R1297" s="186"/>
      <c r="S1297" s="187"/>
      <c r="T1297" s="187"/>
    </row>
    <row r="1298" spans="1:20" ht="15">
      <c r="A1298" s="44" t="s">
        <v>163</v>
      </c>
      <c r="B1298" s="96" t="s">
        <v>160</v>
      </c>
      <c r="E1298" s="10" t="s">
        <v>288</v>
      </c>
      <c r="F1298" s="10" t="s">
        <v>288</v>
      </c>
      <c r="G1298" s="10">
        <v>319.10000000000002</v>
      </c>
      <c r="H1298" s="164">
        <v>134.49999999999909</v>
      </c>
      <c r="K1298" s="100">
        <f t="shared" si="43"/>
        <v>453.59999999999911</v>
      </c>
      <c r="P1298" s="28"/>
      <c r="R1298" s="186"/>
      <c r="S1298" s="187"/>
      <c r="T1298" s="187"/>
    </row>
    <row r="1299" spans="1:20" ht="15">
      <c r="A1299" s="44" t="s">
        <v>165</v>
      </c>
      <c r="B1299" s="96" t="s">
        <v>1026</v>
      </c>
      <c r="E1299" s="10" t="s">
        <v>288</v>
      </c>
      <c r="F1299" s="10" t="s">
        <v>288</v>
      </c>
      <c r="G1299" s="10" t="s">
        <v>288</v>
      </c>
      <c r="H1299" s="113">
        <v>428.50000000000273</v>
      </c>
      <c r="K1299" s="100">
        <f t="shared" si="43"/>
        <v>428.50000000000273</v>
      </c>
      <c r="M1299" t="s">
        <v>291</v>
      </c>
      <c r="P1299" s="431" t="s">
        <v>3039</v>
      </c>
      <c r="R1299" s="186"/>
      <c r="S1299" s="187"/>
      <c r="T1299" s="187"/>
    </row>
    <row r="1300" spans="1:20" ht="15">
      <c r="A1300" s="44" t="s">
        <v>284</v>
      </c>
      <c r="B1300" s="96" t="s">
        <v>156</v>
      </c>
      <c r="E1300" s="10" t="s">
        <v>288</v>
      </c>
      <c r="F1300" s="10" t="s">
        <v>288</v>
      </c>
      <c r="G1300" s="10">
        <v>274.60000000000002</v>
      </c>
      <c r="H1300" s="164">
        <v>131.10000000000036</v>
      </c>
      <c r="K1300" s="100">
        <f t="shared" si="43"/>
        <v>405.70000000000039</v>
      </c>
      <c r="P1300" s="28"/>
      <c r="R1300" s="186"/>
      <c r="S1300" s="187"/>
      <c r="T1300" s="187"/>
    </row>
    <row r="1301" spans="1:20" ht="15">
      <c r="A1301" s="44" t="s">
        <v>285</v>
      </c>
      <c r="B1301" s="96" t="s">
        <v>1031</v>
      </c>
      <c r="E1301" s="10" t="s">
        <v>288</v>
      </c>
      <c r="F1301" s="10" t="s">
        <v>288</v>
      </c>
      <c r="G1301" s="10" t="s">
        <v>288</v>
      </c>
      <c r="H1301" s="192">
        <v>400.14999999999964</v>
      </c>
      <c r="K1301" s="100">
        <f t="shared" si="43"/>
        <v>400.14999999999964</v>
      </c>
      <c r="M1301" t="s">
        <v>310</v>
      </c>
      <c r="P1301" s="28"/>
      <c r="R1301" s="186"/>
      <c r="S1301" s="187"/>
      <c r="T1301" s="187"/>
    </row>
    <row r="1302" spans="1:20" ht="15">
      <c r="A1302" s="138" t="s">
        <v>286</v>
      </c>
      <c r="B1302" s="96" t="s">
        <v>1053</v>
      </c>
      <c r="E1302" s="10" t="s">
        <v>288</v>
      </c>
      <c r="F1302" s="10" t="s">
        <v>288</v>
      </c>
      <c r="G1302" s="10" t="s">
        <v>288</v>
      </c>
      <c r="H1302" s="191">
        <v>382.39999999999782</v>
      </c>
      <c r="K1302" s="100">
        <f t="shared" ref="K1302:K1327" si="44">SUM(E1302:I1302)</f>
        <v>382.39999999999782</v>
      </c>
      <c r="M1302" t="s">
        <v>292</v>
      </c>
      <c r="P1302" s="28"/>
      <c r="R1302" s="186"/>
      <c r="S1302" s="187"/>
      <c r="T1302" s="187"/>
    </row>
    <row r="1303" spans="1:20" ht="15">
      <c r="A1303" s="138" t="s">
        <v>287</v>
      </c>
      <c r="B1303" s="96" t="s">
        <v>1021</v>
      </c>
      <c r="E1303" s="10" t="s">
        <v>288</v>
      </c>
      <c r="F1303" s="10" t="s">
        <v>288</v>
      </c>
      <c r="G1303" s="10" t="s">
        <v>288</v>
      </c>
      <c r="H1303" s="190">
        <v>355.00000000000091</v>
      </c>
      <c r="K1303" s="100">
        <f t="shared" si="44"/>
        <v>355.00000000000091</v>
      </c>
      <c r="M1303" t="s">
        <v>294</v>
      </c>
      <c r="P1303" s="28"/>
      <c r="R1303" s="186"/>
      <c r="S1303" s="187"/>
      <c r="T1303" s="187"/>
    </row>
    <row r="1304" spans="1:20" ht="15">
      <c r="A1304" s="138" t="s">
        <v>990</v>
      </c>
      <c r="B1304" s="96" t="s">
        <v>1039</v>
      </c>
      <c r="E1304" s="10" t="s">
        <v>288</v>
      </c>
      <c r="F1304" s="10" t="s">
        <v>288</v>
      </c>
      <c r="G1304" s="10" t="s">
        <v>288</v>
      </c>
      <c r="H1304" s="190">
        <v>344.90000000000055</v>
      </c>
      <c r="K1304" s="100">
        <f t="shared" si="44"/>
        <v>344.90000000000055</v>
      </c>
      <c r="M1304" t="s">
        <v>302</v>
      </c>
      <c r="P1304" s="28"/>
      <c r="R1304" s="186"/>
      <c r="S1304" s="187"/>
      <c r="T1304" s="187"/>
    </row>
    <row r="1305" spans="1:20" ht="15">
      <c r="A1305" s="138" t="s">
        <v>991</v>
      </c>
      <c r="B1305" s="96" t="s">
        <v>1047</v>
      </c>
      <c r="E1305" s="10" t="s">
        <v>288</v>
      </c>
      <c r="F1305" s="10" t="s">
        <v>288</v>
      </c>
      <c r="G1305" s="10" t="s">
        <v>288</v>
      </c>
      <c r="H1305" s="190">
        <v>342.24999999999727</v>
      </c>
      <c r="K1305" s="100">
        <f t="shared" si="44"/>
        <v>342.24999999999727</v>
      </c>
      <c r="M1305" t="s">
        <v>297</v>
      </c>
      <c r="P1305" s="28"/>
      <c r="R1305" s="186"/>
      <c r="S1305" s="187"/>
      <c r="T1305" s="187"/>
    </row>
    <row r="1306" spans="1:20" ht="15">
      <c r="A1306" s="138" t="s">
        <v>992</v>
      </c>
      <c r="B1306" s="96" t="s">
        <v>993</v>
      </c>
      <c r="E1306" s="10" t="s">
        <v>288</v>
      </c>
      <c r="F1306" s="10" t="s">
        <v>288</v>
      </c>
      <c r="G1306" s="10" t="s">
        <v>288</v>
      </c>
      <c r="H1306" s="190">
        <v>305.25000000000364</v>
      </c>
      <c r="K1306" s="100">
        <f t="shared" si="44"/>
        <v>305.25000000000364</v>
      </c>
      <c r="M1306" t="s">
        <v>298</v>
      </c>
      <c r="P1306" s="28"/>
      <c r="R1306" s="186"/>
      <c r="S1306" s="187"/>
      <c r="T1306" s="187"/>
    </row>
    <row r="1307" spans="1:20" ht="15">
      <c r="A1307" s="138" t="s">
        <v>994</v>
      </c>
      <c r="B1307" s="138" t="s">
        <v>989</v>
      </c>
      <c r="E1307" s="10" t="s">
        <v>288</v>
      </c>
      <c r="F1307" s="10" t="s">
        <v>288</v>
      </c>
      <c r="G1307" s="10" t="s">
        <v>288</v>
      </c>
      <c r="H1307" s="164">
        <v>288.40000000000327</v>
      </c>
      <c r="K1307" s="100">
        <f t="shared" si="44"/>
        <v>288.40000000000327</v>
      </c>
      <c r="P1307" s="28"/>
      <c r="R1307" s="186"/>
      <c r="S1307" s="187"/>
      <c r="T1307" s="187"/>
    </row>
    <row r="1308" spans="1:20" ht="15">
      <c r="A1308" s="138" t="s">
        <v>1000</v>
      </c>
      <c r="B1308" s="96" t="s">
        <v>1040</v>
      </c>
      <c r="E1308" s="10" t="s">
        <v>288</v>
      </c>
      <c r="F1308" s="10" t="s">
        <v>288</v>
      </c>
      <c r="G1308" s="10" t="s">
        <v>288</v>
      </c>
      <c r="H1308" s="164">
        <v>267.19999999999982</v>
      </c>
      <c r="K1308" s="100">
        <f t="shared" si="44"/>
        <v>267.19999999999982</v>
      </c>
      <c r="P1308" s="28"/>
      <c r="R1308" s="186"/>
      <c r="S1308" s="187"/>
      <c r="T1308" s="187"/>
    </row>
    <row r="1309" spans="1:20" ht="15">
      <c r="A1309" s="138" t="s">
        <v>1002</v>
      </c>
      <c r="B1309" s="96" t="s">
        <v>1008</v>
      </c>
      <c r="E1309" s="10" t="s">
        <v>288</v>
      </c>
      <c r="F1309" s="10" t="s">
        <v>288</v>
      </c>
      <c r="G1309" s="10" t="s">
        <v>288</v>
      </c>
      <c r="H1309" s="164">
        <v>257</v>
      </c>
      <c r="K1309" s="100">
        <f t="shared" si="44"/>
        <v>257</v>
      </c>
      <c r="P1309" s="28"/>
      <c r="R1309" s="186"/>
      <c r="S1309" s="187"/>
      <c r="T1309" s="187"/>
    </row>
    <row r="1310" spans="1:20" ht="15">
      <c r="A1310" s="138" t="s">
        <v>1005</v>
      </c>
      <c r="B1310" s="96" t="s">
        <v>999</v>
      </c>
      <c r="E1310" s="10" t="s">
        <v>288</v>
      </c>
      <c r="F1310" s="10" t="s">
        <v>288</v>
      </c>
      <c r="G1310" s="10" t="s">
        <v>288</v>
      </c>
      <c r="H1310" s="164">
        <v>251.74999999999727</v>
      </c>
      <c r="K1310" s="100">
        <f t="shared" si="44"/>
        <v>251.74999999999727</v>
      </c>
      <c r="P1310" s="28"/>
      <c r="R1310" s="186"/>
      <c r="S1310" s="187"/>
      <c r="T1310" s="187"/>
    </row>
    <row r="1311" spans="1:20" ht="15">
      <c r="A1311" s="138" t="s">
        <v>1006</v>
      </c>
      <c r="B1311" s="96" t="s">
        <v>1019</v>
      </c>
      <c r="E1311" s="10" t="s">
        <v>288</v>
      </c>
      <c r="F1311" s="10" t="s">
        <v>288</v>
      </c>
      <c r="G1311" s="10" t="s">
        <v>288</v>
      </c>
      <c r="H1311" s="164">
        <v>242.50000000000273</v>
      </c>
      <c r="K1311" s="100">
        <f t="shared" si="44"/>
        <v>242.50000000000273</v>
      </c>
      <c r="P1311" s="28"/>
      <c r="R1311" s="186"/>
      <c r="S1311" s="187"/>
      <c r="T1311" s="187"/>
    </row>
    <row r="1312" spans="1:20" ht="15">
      <c r="A1312" s="138" t="s">
        <v>1009</v>
      </c>
      <c r="B1312" s="96" t="s">
        <v>166</v>
      </c>
      <c r="E1312" s="10" t="s">
        <v>288</v>
      </c>
      <c r="F1312" s="10" t="s">
        <v>288</v>
      </c>
      <c r="G1312" s="10">
        <v>238.5</v>
      </c>
      <c r="H1312" s="164" t="s">
        <v>288</v>
      </c>
      <c r="K1312" s="100">
        <f t="shared" si="44"/>
        <v>238.5</v>
      </c>
      <c r="P1312" s="28"/>
      <c r="R1312" s="186"/>
      <c r="S1312" s="187"/>
      <c r="T1312" s="187"/>
    </row>
    <row r="1313" spans="1:20" ht="15">
      <c r="A1313" s="138" t="s">
        <v>1011</v>
      </c>
      <c r="B1313" s="96" t="s">
        <v>1036</v>
      </c>
      <c r="E1313" s="10" t="s">
        <v>288</v>
      </c>
      <c r="F1313" s="10" t="s">
        <v>288</v>
      </c>
      <c r="G1313" s="10" t="s">
        <v>288</v>
      </c>
      <c r="H1313" s="164">
        <v>222.89999999999964</v>
      </c>
      <c r="K1313" s="100">
        <f t="shared" si="44"/>
        <v>222.89999999999964</v>
      </c>
      <c r="P1313" s="28"/>
      <c r="R1313" s="186"/>
      <c r="S1313" s="187"/>
      <c r="T1313" s="187"/>
    </row>
    <row r="1314" spans="1:20" ht="15">
      <c r="A1314" s="138" t="s">
        <v>1017</v>
      </c>
      <c r="B1314" s="96" t="s">
        <v>1057</v>
      </c>
      <c r="E1314" s="10" t="s">
        <v>288</v>
      </c>
      <c r="F1314" s="10" t="s">
        <v>288</v>
      </c>
      <c r="G1314" s="10" t="s">
        <v>288</v>
      </c>
      <c r="H1314" s="164">
        <v>200.74999999999909</v>
      </c>
      <c r="K1314" s="100">
        <f t="shared" si="44"/>
        <v>200.74999999999909</v>
      </c>
      <c r="P1314" s="28"/>
      <c r="R1314" s="186"/>
      <c r="S1314" s="187"/>
      <c r="T1314" s="187"/>
    </row>
    <row r="1315" spans="1:20" ht="15">
      <c r="A1315" s="138" t="s">
        <v>1022</v>
      </c>
      <c r="B1315" s="96" t="s">
        <v>1035</v>
      </c>
      <c r="E1315" s="10" t="s">
        <v>288</v>
      </c>
      <c r="F1315" s="10" t="s">
        <v>288</v>
      </c>
      <c r="G1315" s="10" t="s">
        <v>288</v>
      </c>
      <c r="H1315" s="164">
        <v>185.05000000000109</v>
      </c>
      <c r="K1315" s="100">
        <f t="shared" si="44"/>
        <v>185.05000000000109</v>
      </c>
      <c r="P1315" s="28"/>
      <c r="R1315" s="186"/>
      <c r="S1315" s="187"/>
      <c r="T1315" s="187"/>
    </row>
    <row r="1316" spans="1:20" ht="15">
      <c r="A1316" s="138" t="s">
        <v>1023</v>
      </c>
      <c r="B1316" s="96" t="s">
        <v>1013</v>
      </c>
      <c r="E1316" s="10" t="s">
        <v>288</v>
      </c>
      <c r="F1316" s="10" t="s">
        <v>288</v>
      </c>
      <c r="G1316" s="10" t="s">
        <v>288</v>
      </c>
      <c r="H1316" s="164">
        <v>172.30000000000018</v>
      </c>
      <c r="K1316" s="100">
        <f t="shared" si="44"/>
        <v>172.30000000000018</v>
      </c>
      <c r="P1316" s="28"/>
      <c r="R1316" s="186"/>
      <c r="S1316" s="187"/>
      <c r="T1316" s="187"/>
    </row>
    <row r="1317" spans="1:20" ht="15">
      <c r="A1317" s="138" t="s">
        <v>1024</v>
      </c>
      <c r="B1317" s="96" t="s">
        <v>1045</v>
      </c>
      <c r="E1317" s="10" t="s">
        <v>288</v>
      </c>
      <c r="F1317" s="10" t="s">
        <v>288</v>
      </c>
      <c r="G1317" s="10" t="s">
        <v>288</v>
      </c>
      <c r="H1317" s="164">
        <v>171.39999999999964</v>
      </c>
      <c r="K1317" s="100">
        <f t="shared" si="44"/>
        <v>171.39999999999964</v>
      </c>
      <c r="P1317" s="28"/>
      <c r="R1317" s="186"/>
      <c r="S1317" s="187"/>
      <c r="T1317" s="187"/>
    </row>
    <row r="1318" spans="1:20" ht="15">
      <c r="A1318" s="138" t="s">
        <v>1030</v>
      </c>
      <c r="B1318" s="138" t="s">
        <v>988</v>
      </c>
      <c r="E1318" s="10" t="s">
        <v>288</v>
      </c>
      <c r="F1318" s="10" t="s">
        <v>288</v>
      </c>
      <c r="G1318" s="10" t="s">
        <v>288</v>
      </c>
      <c r="H1318" s="164">
        <v>163.5</v>
      </c>
      <c r="K1318" s="100">
        <f t="shared" si="44"/>
        <v>163.5</v>
      </c>
      <c r="P1318" s="28"/>
      <c r="R1318" s="186"/>
      <c r="S1318" s="187"/>
      <c r="T1318" s="187"/>
    </row>
    <row r="1319" spans="1:20" ht="15">
      <c r="A1319" s="138" t="s">
        <v>1038</v>
      </c>
      <c r="B1319" s="96" t="s">
        <v>1028</v>
      </c>
      <c r="E1319" s="10" t="s">
        <v>288</v>
      </c>
      <c r="F1319" s="10" t="s">
        <v>288</v>
      </c>
      <c r="G1319" s="10" t="s">
        <v>288</v>
      </c>
      <c r="H1319" s="164">
        <v>161.69999999999891</v>
      </c>
      <c r="K1319" s="100">
        <f t="shared" si="44"/>
        <v>161.69999999999891</v>
      </c>
      <c r="P1319" s="28"/>
      <c r="R1319" s="186"/>
      <c r="S1319" s="187"/>
      <c r="T1319" s="187"/>
    </row>
    <row r="1320" spans="1:20" ht="15">
      <c r="A1320" s="138" t="s">
        <v>1042</v>
      </c>
      <c r="B1320" s="96" t="s">
        <v>182</v>
      </c>
      <c r="E1320" s="141">
        <v>154.5</v>
      </c>
      <c r="F1320" s="10" t="s">
        <v>288</v>
      </c>
      <c r="G1320" s="10" t="s">
        <v>288</v>
      </c>
      <c r="H1320" s="164" t="s">
        <v>288</v>
      </c>
      <c r="K1320" s="100">
        <f t="shared" si="44"/>
        <v>154.5</v>
      </c>
      <c r="M1320" t="s">
        <v>303</v>
      </c>
      <c r="P1320" s="28"/>
      <c r="R1320" s="186"/>
      <c r="S1320" s="187"/>
      <c r="T1320" s="187"/>
    </row>
    <row r="1321" spans="1:20" ht="15">
      <c r="A1321" s="138" t="s">
        <v>1043</v>
      </c>
      <c r="B1321" s="96" t="s">
        <v>1041</v>
      </c>
      <c r="E1321" s="10" t="s">
        <v>288</v>
      </c>
      <c r="F1321" s="10" t="s">
        <v>288</v>
      </c>
      <c r="G1321" s="10" t="s">
        <v>288</v>
      </c>
      <c r="H1321" s="164">
        <v>141.50000000000091</v>
      </c>
      <c r="K1321" s="100">
        <f t="shared" si="44"/>
        <v>141.50000000000091</v>
      </c>
      <c r="P1321" s="28"/>
      <c r="R1321" s="186"/>
      <c r="S1321" s="187"/>
      <c r="T1321" s="187"/>
    </row>
    <row r="1322" spans="1:20" ht="15">
      <c r="A1322" s="138" t="s">
        <v>1044</v>
      </c>
      <c r="B1322" s="96" t="s">
        <v>1004</v>
      </c>
      <c r="E1322" s="10" t="s">
        <v>288</v>
      </c>
      <c r="F1322" s="10" t="s">
        <v>288</v>
      </c>
      <c r="G1322" s="10" t="s">
        <v>288</v>
      </c>
      <c r="H1322" s="164">
        <v>140.90000000000055</v>
      </c>
      <c r="K1322" s="100">
        <f t="shared" si="44"/>
        <v>140.90000000000055</v>
      </c>
      <c r="P1322" s="28"/>
      <c r="R1322" s="186"/>
      <c r="S1322" s="187"/>
      <c r="T1322" s="187"/>
    </row>
    <row r="1323" spans="1:20" ht="15">
      <c r="A1323" s="138" t="s">
        <v>1050</v>
      </c>
      <c r="B1323" s="96" t="s">
        <v>1003</v>
      </c>
      <c r="E1323" s="10" t="s">
        <v>288</v>
      </c>
      <c r="F1323" s="10" t="s">
        <v>288</v>
      </c>
      <c r="G1323" s="10" t="s">
        <v>288</v>
      </c>
      <c r="H1323" s="164">
        <v>130.64999999999873</v>
      </c>
      <c r="K1323" s="100">
        <f t="shared" si="44"/>
        <v>130.64999999999873</v>
      </c>
      <c r="P1323" s="28"/>
      <c r="R1323" s="186"/>
      <c r="S1323" s="187"/>
      <c r="T1323" s="187"/>
    </row>
    <row r="1324" spans="1:20" ht="15">
      <c r="A1324" s="138" t="s">
        <v>1051</v>
      </c>
      <c r="B1324" s="138" t="s">
        <v>983</v>
      </c>
      <c r="E1324" s="10" t="s">
        <v>288</v>
      </c>
      <c r="F1324" s="10" t="s">
        <v>288</v>
      </c>
      <c r="G1324" s="10" t="s">
        <v>288</v>
      </c>
      <c r="H1324" s="164">
        <v>112.60000000000036</v>
      </c>
      <c r="K1324" s="100">
        <f t="shared" si="44"/>
        <v>112.60000000000036</v>
      </c>
      <c r="P1324" s="28"/>
    </row>
    <row r="1325" spans="1:20" ht="15">
      <c r="A1325" s="138" t="s">
        <v>1052</v>
      </c>
      <c r="B1325" s="96" t="s">
        <v>1001</v>
      </c>
      <c r="E1325" s="10" t="s">
        <v>288</v>
      </c>
      <c r="F1325" s="10" t="s">
        <v>288</v>
      </c>
      <c r="G1325" s="10" t="s">
        <v>288</v>
      </c>
      <c r="H1325" s="164">
        <v>107.25000000000182</v>
      </c>
      <c r="K1325" s="100">
        <f t="shared" si="44"/>
        <v>107.25000000000182</v>
      </c>
      <c r="P1325" s="28"/>
    </row>
    <row r="1326" spans="1:20" ht="15">
      <c r="A1326" s="138" t="s">
        <v>1054</v>
      </c>
      <c r="B1326" s="96" t="s">
        <v>1020</v>
      </c>
      <c r="E1326" s="10" t="s">
        <v>288</v>
      </c>
      <c r="F1326" s="10" t="s">
        <v>288</v>
      </c>
      <c r="G1326" s="10" t="s">
        <v>288</v>
      </c>
      <c r="H1326" s="164">
        <v>91.000000000001819</v>
      </c>
      <c r="K1326" s="100">
        <f t="shared" si="44"/>
        <v>91.000000000001819</v>
      </c>
      <c r="P1326" s="28"/>
    </row>
    <row r="1327" spans="1:20" ht="15">
      <c r="A1327" s="138" t="s">
        <v>1055</v>
      </c>
      <c r="B1327" s="96" t="s">
        <v>1010</v>
      </c>
      <c r="E1327" s="10" t="s">
        <v>288</v>
      </c>
      <c r="F1327" s="10" t="s">
        <v>288</v>
      </c>
      <c r="G1327" s="10" t="s">
        <v>288</v>
      </c>
      <c r="H1327" s="164">
        <v>46.100000000001273</v>
      </c>
      <c r="K1327" s="100">
        <f t="shared" si="44"/>
        <v>46.100000000001273</v>
      </c>
      <c r="P1327" s="28"/>
    </row>
    <row r="1328" spans="1:20" ht="15">
      <c r="A1328" s="138" t="s">
        <v>1056</v>
      </c>
      <c r="B1328" s="406" t="s">
        <v>2565</v>
      </c>
      <c r="C1328" s="3"/>
      <c r="D1328" s="3"/>
      <c r="E1328" s="164" t="s">
        <v>288</v>
      </c>
      <c r="F1328" s="164" t="s">
        <v>288</v>
      </c>
      <c r="G1328" s="164" t="s">
        <v>288</v>
      </c>
      <c r="H1328" s="164" t="s">
        <v>288</v>
      </c>
      <c r="K1328" s="100">
        <f t="shared" ref="K1328:K1347" si="45">SUM(E1328:I1328)</f>
        <v>0</v>
      </c>
      <c r="P1328" s="28"/>
    </row>
    <row r="1329" spans="1:16" ht="15">
      <c r="A1329" s="138" t="s">
        <v>1059</v>
      </c>
      <c r="B1329" s="406" t="s">
        <v>2560</v>
      </c>
      <c r="C1329" s="3"/>
      <c r="D1329" s="3"/>
      <c r="E1329" s="164" t="s">
        <v>288</v>
      </c>
      <c r="F1329" s="164" t="s">
        <v>288</v>
      </c>
      <c r="G1329" s="164" t="s">
        <v>288</v>
      </c>
      <c r="H1329" s="164" t="s">
        <v>288</v>
      </c>
      <c r="K1329" s="100">
        <f t="shared" si="45"/>
        <v>0</v>
      </c>
      <c r="P1329" s="28"/>
    </row>
    <row r="1330" spans="1:16" ht="15">
      <c r="A1330" s="138" t="s">
        <v>1296</v>
      </c>
      <c r="B1330" s="406" t="s">
        <v>2551</v>
      </c>
      <c r="C1330" s="3"/>
      <c r="D1330" s="3"/>
      <c r="E1330" s="164" t="s">
        <v>288</v>
      </c>
      <c r="F1330" s="164" t="s">
        <v>288</v>
      </c>
      <c r="G1330" s="164" t="s">
        <v>288</v>
      </c>
      <c r="H1330" s="164" t="s">
        <v>288</v>
      </c>
      <c r="K1330" s="100">
        <f t="shared" si="45"/>
        <v>0</v>
      </c>
      <c r="P1330" s="28"/>
    </row>
    <row r="1331" spans="1:16" ht="15">
      <c r="A1331" s="138" t="s">
        <v>1297</v>
      </c>
      <c r="B1331" s="406" t="s">
        <v>2561</v>
      </c>
      <c r="C1331" s="3"/>
      <c r="D1331" s="3"/>
      <c r="E1331" s="164" t="s">
        <v>288</v>
      </c>
      <c r="F1331" s="164" t="s">
        <v>288</v>
      </c>
      <c r="G1331" s="164" t="s">
        <v>288</v>
      </c>
      <c r="H1331" s="164" t="s">
        <v>288</v>
      </c>
      <c r="K1331" s="100">
        <f t="shared" si="45"/>
        <v>0</v>
      </c>
      <c r="P1331" s="28"/>
    </row>
    <row r="1332" spans="1:16" ht="15">
      <c r="A1332" s="138" t="s">
        <v>1298</v>
      </c>
      <c r="B1332" s="406" t="s">
        <v>2563</v>
      </c>
      <c r="C1332" s="3"/>
      <c r="D1332" s="3"/>
      <c r="E1332" s="164" t="s">
        <v>288</v>
      </c>
      <c r="F1332" s="164" t="s">
        <v>288</v>
      </c>
      <c r="G1332" s="164" t="s">
        <v>288</v>
      </c>
      <c r="H1332" s="164" t="s">
        <v>288</v>
      </c>
      <c r="K1332" s="100">
        <f t="shared" si="45"/>
        <v>0</v>
      </c>
      <c r="P1332" s="28"/>
    </row>
    <row r="1333" spans="1:16" ht="15">
      <c r="A1333" s="138" t="s">
        <v>1299</v>
      </c>
      <c r="B1333" s="223" t="s">
        <v>2544</v>
      </c>
      <c r="C1333" s="3"/>
      <c r="D1333" s="3"/>
      <c r="E1333" s="164" t="s">
        <v>288</v>
      </c>
      <c r="F1333" s="164" t="s">
        <v>288</v>
      </c>
      <c r="G1333" s="164" t="s">
        <v>288</v>
      </c>
      <c r="H1333" s="164" t="s">
        <v>288</v>
      </c>
      <c r="K1333" s="100">
        <f t="shared" si="45"/>
        <v>0</v>
      </c>
      <c r="P1333" s="28"/>
    </row>
    <row r="1334" spans="1:16" ht="15">
      <c r="A1334" s="138" t="s">
        <v>1300</v>
      </c>
      <c r="B1334" s="406" t="s">
        <v>2546</v>
      </c>
      <c r="C1334" s="3"/>
      <c r="D1334" s="3"/>
      <c r="E1334" s="164" t="s">
        <v>288</v>
      </c>
      <c r="F1334" s="164" t="s">
        <v>288</v>
      </c>
      <c r="G1334" s="164" t="s">
        <v>288</v>
      </c>
      <c r="H1334" s="164" t="s">
        <v>288</v>
      </c>
      <c r="K1334" s="100">
        <f t="shared" si="45"/>
        <v>0</v>
      </c>
      <c r="P1334" s="28"/>
    </row>
    <row r="1335" spans="1:16" ht="15">
      <c r="A1335" s="138" t="s">
        <v>1301</v>
      </c>
      <c r="B1335" s="406" t="s">
        <v>2549</v>
      </c>
      <c r="C1335" s="3"/>
      <c r="D1335" s="3"/>
      <c r="E1335" s="164" t="s">
        <v>288</v>
      </c>
      <c r="F1335" s="164" t="s">
        <v>288</v>
      </c>
      <c r="G1335" s="164" t="s">
        <v>288</v>
      </c>
      <c r="H1335" s="164" t="s">
        <v>288</v>
      </c>
      <c r="K1335" s="100">
        <f t="shared" si="45"/>
        <v>0</v>
      </c>
      <c r="P1335" s="28"/>
    </row>
    <row r="1336" spans="1:16" ht="15">
      <c r="A1336" s="138" t="s">
        <v>1302</v>
      </c>
      <c r="B1336" s="406" t="s">
        <v>2548</v>
      </c>
      <c r="C1336" s="3"/>
      <c r="D1336" s="3"/>
      <c r="E1336" s="164" t="s">
        <v>288</v>
      </c>
      <c r="F1336" s="164" t="s">
        <v>288</v>
      </c>
      <c r="G1336" s="164" t="s">
        <v>288</v>
      </c>
      <c r="H1336" s="164" t="s">
        <v>288</v>
      </c>
      <c r="K1336" s="100">
        <f t="shared" si="45"/>
        <v>0</v>
      </c>
      <c r="P1336" s="28"/>
    </row>
    <row r="1337" spans="1:16" ht="15">
      <c r="A1337" s="138" t="s">
        <v>1303</v>
      </c>
      <c r="B1337" s="406" t="s">
        <v>2562</v>
      </c>
      <c r="C1337" s="3"/>
      <c r="D1337" s="3"/>
      <c r="E1337" s="164" t="s">
        <v>288</v>
      </c>
      <c r="F1337" s="164" t="s">
        <v>288</v>
      </c>
      <c r="G1337" s="164" t="s">
        <v>288</v>
      </c>
      <c r="H1337" s="164" t="s">
        <v>288</v>
      </c>
      <c r="K1337" s="100">
        <f t="shared" si="45"/>
        <v>0</v>
      </c>
      <c r="P1337" s="28"/>
    </row>
    <row r="1338" spans="1:16" ht="15">
      <c r="A1338" s="138" t="s">
        <v>1304</v>
      </c>
      <c r="B1338" s="406" t="s">
        <v>2569</v>
      </c>
      <c r="C1338" s="3"/>
      <c r="D1338" s="3"/>
      <c r="E1338" s="164" t="s">
        <v>288</v>
      </c>
      <c r="F1338" s="164" t="s">
        <v>288</v>
      </c>
      <c r="G1338" s="164" t="s">
        <v>288</v>
      </c>
      <c r="H1338" s="164" t="s">
        <v>288</v>
      </c>
      <c r="K1338" s="100">
        <f t="shared" si="45"/>
        <v>0</v>
      </c>
      <c r="P1338" s="28"/>
    </row>
    <row r="1339" spans="1:16" ht="15">
      <c r="A1339" s="138" t="s">
        <v>1305</v>
      </c>
      <c r="B1339" s="406" t="s">
        <v>2559</v>
      </c>
      <c r="C1339" s="3"/>
      <c r="D1339" s="3"/>
      <c r="E1339" s="164" t="s">
        <v>288</v>
      </c>
      <c r="F1339" s="164" t="s">
        <v>288</v>
      </c>
      <c r="G1339" s="164" t="s">
        <v>288</v>
      </c>
      <c r="H1339" s="164" t="s">
        <v>288</v>
      </c>
      <c r="K1339" s="100">
        <f t="shared" si="45"/>
        <v>0</v>
      </c>
      <c r="P1339" s="28"/>
    </row>
    <row r="1340" spans="1:16" ht="15">
      <c r="A1340" s="138" t="s">
        <v>1306</v>
      </c>
      <c r="B1340" s="406" t="s">
        <v>2564</v>
      </c>
      <c r="C1340" s="3"/>
      <c r="D1340" s="3"/>
      <c r="E1340" s="164" t="s">
        <v>288</v>
      </c>
      <c r="F1340" s="164" t="s">
        <v>288</v>
      </c>
      <c r="G1340" s="164" t="s">
        <v>288</v>
      </c>
      <c r="H1340" s="164" t="s">
        <v>288</v>
      </c>
      <c r="K1340" s="100">
        <f t="shared" si="45"/>
        <v>0</v>
      </c>
      <c r="P1340" s="28"/>
    </row>
    <row r="1341" spans="1:16" ht="15">
      <c r="A1341" s="138" t="s">
        <v>1307</v>
      </c>
      <c r="B1341" s="406" t="s">
        <v>2554</v>
      </c>
      <c r="C1341" s="3"/>
      <c r="D1341" s="3"/>
      <c r="E1341" s="164" t="s">
        <v>288</v>
      </c>
      <c r="F1341" s="164" t="s">
        <v>288</v>
      </c>
      <c r="G1341" s="164" t="s">
        <v>288</v>
      </c>
      <c r="H1341" s="164" t="s">
        <v>288</v>
      </c>
      <c r="K1341" s="100">
        <f t="shared" si="45"/>
        <v>0</v>
      </c>
      <c r="P1341" s="28"/>
    </row>
    <row r="1342" spans="1:16" ht="15">
      <c r="A1342" s="138" t="s">
        <v>1308</v>
      </c>
      <c r="B1342" s="406" t="s">
        <v>2568</v>
      </c>
      <c r="C1342" s="3"/>
      <c r="D1342" s="3"/>
      <c r="E1342" s="164" t="s">
        <v>288</v>
      </c>
      <c r="F1342" s="164" t="s">
        <v>288</v>
      </c>
      <c r="G1342" s="164" t="s">
        <v>288</v>
      </c>
      <c r="H1342" s="164" t="s">
        <v>288</v>
      </c>
      <c r="K1342" s="100">
        <f t="shared" si="45"/>
        <v>0</v>
      </c>
      <c r="P1342" s="28"/>
    </row>
    <row r="1343" spans="1:16" ht="15">
      <c r="A1343" s="138" t="s">
        <v>1309</v>
      </c>
      <c r="B1343" s="406" t="s">
        <v>2552</v>
      </c>
      <c r="C1343" s="3"/>
      <c r="D1343" s="3"/>
      <c r="E1343" s="164" t="s">
        <v>288</v>
      </c>
      <c r="F1343" s="164" t="s">
        <v>288</v>
      </c>
      <c r="G1343" s="164" t="s">
        <v>288</v>
      </c>
      <c r="H1343" s="164" t="s">
        <v>288</v>
      </c>
      <c r="K1343" s="100">
        <f t="shared" si="45"/>
        <v>0</v>
      </c>
      <c r="P1343" s="28"/>
    </row>
    <row r="1344" spans="1:16" ht="15">
      <c r="A1344" s="138" t="s">
        <v>1310</v>
      </c>
      <c r="B1344" s="406" t="s">
        <v>2604</v>
      </c>
      <c r="C1344" s="3"/>
      <c r="D1344" s="3"/>
      <c r="E1344" s="164" t="s">
        <v>288</v>
      </c>
      <c r="F1344" s="164" t="s">
        <v>288</v>
      </c>
      <c r="G1344" s="164" t="s">
        <v>288</v>
      </c>
      <c r="H1344" s="164" t="s">
        <v>288</v>
      </c>
      <c r="K1344" s="100">
        <f t="shared" si="45"/>
        <v>0</v>
      </c>
      <c r="P1344" s="28"/>
    </row>
    <row r="1345" spans="1:20" ht="15">
      <c r="A1345" s="138" t="s">
        <v>1311</v>
      </c>
      <c r="B1345" s="223" t="s">
        <v>2570</v>
      </c>
      <c r="C1345" s="3"/>
      <c r="D1345" s="3"/>
      <c r="E1345" s="164" t="s">
        <v>288</v>
      </c>
      <c r="F1345" s="164" t="s">
        <v>288</v>
      </c>
      <c r="G1345" s="164" t="s">
        <v>288</v>
      </c>
      <c r="H1345" s="164" t="s">
        <v>288</v>
      </c>
      <c r="K1345" s="100">
        <f t="shared" si="45"/>
        <v>0</v>
      </c>
      <c r="P1345" s="28"/>
    </row>
    <row r="1346" spans="1:20" ht="15">
      <c r="A1346" s="138" t="s">
        <v>1312</v>
      </c>
      <c r="B1346" s="406" t="s">
        <v>2567</v>
      </c>
      <c r="C1346" s="3"/>
      <c r="D1346" s="3"/>
      <c r="E1346" s="164" t="s">
        <v>288</v>
      </c>
      <c r="F1346" s="164" t="s">
        <v>288</v>
      </c>
      <c r="G1346" s="164" t="s">
        <v>288</v>
      </c>
      <c r="H1346" s="164" t="s">
        <v>288</v>
      </c>
      <c r="K1346" s="100">
        <f t="shared" si="45"/>
        <v>0</v>
      </c>
      <c r="P1346" s="28"/>
    </row>
    <row r="1347" spans="1:20" ht="15">
      <c r="A1347" s="138" t="s">
        <v>1313</v>
      </c>
      <c r="B1347" s="406" t="s">
        <v>2566</v>
      </c>
      <c r="C1347" s="3"/>
      <c r="D1347" s="3"/>
      <c r="E1347" s="164" t="s">
        <v>288</v>
      </c>
      <c r="F1347" s="164" t="s">
        <v>288</v>
      </c>
      <c r="G1347" s="164" t="s">
        <v>288</v>
      </c>
      <c r="H1347" s="164" t="s">
        <v>288</v>
      </c>
      <c r="K1347" s="100">
        <f t="shared" si="45"/>
        <v>0</v>
      </c>
      <c r="P1347" s="28"/>
    </row>
    <row r="1348" spans="1:20" ht="15">
      <c r="A1348" s="138"/>
      <c r="B1348" s="96"/>
      <c r="E1348" s="10"/>
      <c r="F1348" s="10"/>
      <c r="G1348" s="10"/>
      <c r="H1348" s="164"/>
      <c r="K1348" s="100"/>
      <c r="P1348" s="28"/>
    </row>
    <row r="1349" spans="1:20" ht="15">
      <c r="A1349" s="44"/>
      <c r="B1349" s="96"/>
      <c r="E1349" s="10"/>
      <c r="K1349" s="102"/>
      <c r="P1349" s="28"/>
    </row>
    <row r="1350" spans="1:20" ht="15">
      <c r="A1350" s="44"/>
      <c r="B1350" s="96"/>
      <c r="E1350" s="10"/>
      <c r="K1350" s="102"/>
      <c r="P1350" s="28"/>
    </row>
    <row r="1351" spans="1:20" ht="25.5">
      <c r="A1351" s="39" t="s">
        <v>202</v>
      </c>
      <c r="K1351" s="102"/>
      <c r="P1351" s="28"/>
    </row>
    <row r="1352" spans="1:20">
      <c r="K1352" s="102"/>
      <c r="P1352" s="28"/>
    </row>
    <row r="1353" spans="1:20" ht="15">
      <c r="A1353" s="60"/>
      <c r="B1353" s="60"/>
      <c r="C1353" s="60"/>
      <c r="D1353" s="60"/>
      <c r="E1353" s="94">
        <v>2016</v>
      </c>
      <c r="F1353" s="94">
        <v>2017</v>
      </c>
      <c r="G1353" s="94">
        <v>2018</v>
      </c>
      <c r="H1353" s="189">
        <v>2019</v>
      </c>
      <c r="I1353" s="189">
        <v>2020</v>
      </c>
      <c r="K1353" s="103" t="s">
        <v>40</v>
      </c>
      <c r="P1353" s="28"/>
      <c r="Q1353" s="178"/>
      <c r="R1353" s="96"/>
      <c r="S1353" s="96"/>
      <c r="T1353" s="96"/>
    </row>
    <row r="1354" spans="1:20" ht="15">
      <c r="A1354" s="44" t="s">
        <v>0</v>
      </c>
      <c r="B1354" s="96" t="s">
        <v>9</v>
      </c>
      <c r="E1354" s="10">
        <v>170.3</v>
      </c>
      <c r="F1354" s="10">
        <v>220.4</v>
      </c>
      <c r="G1354" s="55">
        <v>659.3</v>
      </c>
      <c r="H1354" s="164">
        <v>284.10000000000218</v>
      </c>
      <c r="K1354" s="100">
        <f t="shared" ref="K1354:K1385" si="46">SUM(E1354:I1354)</f>
        <v>1334.1000000000022</v>
      </c>
      <c r="M1354" t="s">
        <v>291</v>
      </c>
      <c r="P1354" s="431" t="s">
        <v>3040</v>
      </c>
      <c r="Q1354" s="178"/>
      <c r="R1354" s="96"/>
      <c r="S1354" s="96"/>
      <c r="T1354" s="96"/>
    </row>
    <row r="1355" spans="1:20" ht="15">
      <c r="A1355" s="44" t="s">
        <v>2</v>
      </c>
      <c r="B1355" s="96" t="s">
        <v>6</v>
      </c>
      <c r="E1355" s="10">
        <v>136.30000000000001</v>
      </c>
      <c r="F1355" s="55">
        <v>480.5</v>
      </c>
      <c r="G1355" s="10">
        <v>279.64999999999998</v>
      </c>
      <c r="H1355" s="164">
        <v>392.29999999999927</v>
      </c>
      <c r="K1355" s="100">
        <f t="shared" si="46"/>
        <v>1288.7499999999991</v>
      </c>
      <c r="M1355" t="s">
        <v>291</v>
      </c>
      <c r="P1355" s="431" t="s">
        <v>3040</v>
      </c>
      <c r="Q1355" s="178"/>
      <c r="R1355" s="96"/>
      <c r="S1355" s="96"/>
      <c r="T1355" s="96"/>
    </row>
    <row r="1356" spans="1:20" ht="15">
      <c r="A1356" s="44" t="s">
        <v>3</v>
      </c>
      <c r="B1356" s="96" t="s">
        <v>17</v>
      </c>
      <c r="E1356" s="55">
        <v>279.89999999999998</v>
      </c>
      <c r="F1356" s="141">
        <v>293.2</v>
      </c>
      <c r="G1356" s="141">
        <v>342.65</v>
      </c>
      <c r="H1356" s="164">
        <v>353.60000000000036</v>
      </c>
      <c r="K1356" s="100">
        <f t="shared" si="46"/>
        <v>1269.3500000000004</v>
      </c>
      <c r="M1356" t="s">
        <v>359</v>
      </c>
      <c r="P1356" s="431" t="s">
        <v>3040</v>
      </c>
      <c r="Q1356" s="178"/>
      <c r="R1356" s="96"/>
      <c r="S1356" s="96"/>
      <c r="T1356" s="96"/>
    </row>
    <row r="1357" spans="1:20" ht="15">
      <c r="A1357" s="44" t="s">
        <v>5</v>
      </c>
      <c r="B1357" s="96" t="s">
        <v>11</v>
      </c>
      <c r="E1357" s="53">
        <v>219</v>
      </c>
      <c r="F1357" s="141">
        <v>262.39999999999998</v>
      </c>
      <c r="G1357" s="141">
        <v>355.9</v>
      </c>
      <c r="H1357" s="164">
        <v>343.20000000000073</v>
      </c>
      <c r="K1357" s="100">
        <f t="shared" si="46"/>
        <v>1180.5000000000007</v>
      </c>
      <c r="M1357" t="s">
        <v>357</v>
      </c>
      <c r="P1357" s="28"/>
      <c r="Q1357" s="178"/>
      <c r="R1357" s="96"/>
      <c r="S1357" s="96"/>
      <c r="T1357" s="96"/>
    </row>
    <row r="1358" spans="1:20" ht="15">
      <c r="A1358" s="44" t="s">
        <v>7</v>
      </c>
      <c r="B1358" s="96" t="s">
        <v>39</v>
      </c>
      <c r="E1358" s="52">
        <v>253.2</v>
      </c>
      <c r="F1358" s="141">
        <v>254.3</v>
      </c>
      <c r="G1358" s="10">
        <v>167.4</v>
      </c>
      <c r="H1358" s="164">
        <v>318.39999999999964</v>
      </c>
      <c r="K1358" s="100">
        <f t="shared" si="46"/>
        <v>993.29999999999961</v>
      </c>
      <c r="M1358" t="s">
        <v>332</v>
      </c>
      <c r="P1358" s="28"/>
      <c r="Q1358" s="178"/>
      <c r="R1358" s="96"/>
      <c r="S1358" s="96"/>
      <c r="T1358" s="96"/>
    </row>
    <row r="1359" spans="1:20" ht="15">
      <c r="A1359" s="44" t="s">
        <v>8</v>
      </c>
      <c r="B1359" s="96" t="s">
        <v>33</v>
      </c>
      <c r="E1359" s="141">
        <v>205</v>
      </c>
      <c r="F1359" s="10">
        <v>25.5</v>
      </c>
      <c r="G1359" s="141">
        <v>405.9</v>
      </c>
      <c r="H1359" s="164">
        <v>352.80000000000018</v>
      </c>
      <c r="K1359" s="100">
        <f t="shared" si="46"/>
        <v>989.20000000000016</v>
      </c>
      <c r="M1359" t="s">
        <v>295</v>
      </c>
      <c r="P1359" s="28"/>
      <c r="Q1359" s="178"/>
      <c r="R1359" s="96"/>
      <c r="S1359" s="96"/>
      <c r="T1359" s="96"/>
    </row>
    <row r="1360" spans="1:20" ht="15">
      <c r="A1360" s="44" t="s">
        <v>10</v>
      </c>
      <c r="B1360" s="96" t="s">
        <v>21</v>
      </c>
      <c r="E1360" s="141">
        <v>201.4</v>
      </c>
      <c r="F1360" s="10">
        <v>216.3</v>
      </c>
      <c r="G1360" s="10">
        <v>279.7</v>
      </c>
      <c r="H1360" s="164">
        <v>287.60000000000036</v>
      </c>
      <c r="K1360" s="100">
        <f t="shared" si="46"/>
        <v>985.00000000000045</v>
      </c>
      <c r="M1360" t="s">
        <v>297</v>
      </c>
      <c r="P1360" s="28"/>
      <c r="Q1360" s="178"/>
      <c r="R1360" s="96"/>
      <c r="S1360" s="96"/>
      <c r="T1360" s="96"/>
    </row>
    <row r="1361" spans="1:20" ht="15">
      <c r="A1361" s="44" t="s">
        <v>12</v>
      </c>
      <c r="B1361" s="96" t="s">
        <v>27</v>
      </c>
      <c r="E1361" s="10">
        <v>105.3</v>
      </c>
      <c r="F1361" s="10">
        <v>211.5</v>
      </c>
      <c r="G1361" s="52">
        <v>505.3</v>
      </c>
      <c r="H1361" s="164">
        <v>162.00000000000182</v>
      </c>
      <c r="K1361" s="100">
        <f t="shared" si="46"/>
        <v>984.10000000000184</v>
      </c>
      <c r="M1361" t="s">
        <v>310</v>
      </c>
      <c r="P1361" s="28"/>
      <c r="Q1361" s="178"/>
      <c r="R1361" s="96"/>
      <c r="S1361" s="96"/>
      <c r="T1361" s="96"/>
    </row>
    <row r="1362" spans="1:20" ht="15">
      <c r="A1362" s="44" t="s">
        <v>14</v>
      </c>
      <c r="B1362" s="96" t="s">
        <v>31</v>
      </c>
      <c r="E1362" s="10">
        <v>164.7</v>
      </c>
      <c r="F1362" s="10">
        <v>81.5</v>
      </c>
      <c r="G1362" s="141">
        <v>354.7</v>
      </c>
      <c r="H1362" s="164">
        <v>380.39999999999964</v>
      </c>
      <c r="K1362" s="100">
        <f t="shared" si="46"/>
        <v>981.29999999999961</v>
      </c>
      <c r="M1362" t="s">
        <v>302</v>
      </c>
      <c r="P1362" s="28"/>
      <c r="Q1362" s="178"/>
      <c r="R1362" s="96"/>
      <c r="S1362" s="96"/>
      <c r="T1362" s="96"/>
    </row>
    <row r="1363" spans="1:20" ht="15">
      <c r="A1363" s="44" t="s">
        <v>16</v>
      </c>
      <c r="B1363" s="96" t="s">
        <v>37</v>
      </c>
      <c r="E1363" s="141">
        <v>211.8</v>
      </c>
      <c r="F1363" s="10">
        <v>51.9</v>
      </c>
      <c r="G1363" s="10">
        <v>286.5</v>
      </c>
      <c r="H1363" s="190">
        <v>424.49999999999909</v>
      </c>
      <c r="K1363" s="100">
        <f t="shared" si="46"/>
        <v>974.69999999999914</v>
      </c>
      <c r="M1363" t="s">
        <v>356</v>
      </c>
      <c r="P1363" s="28"/>
      <c r="Q1363" s="178"/>
      <c r="R1363" s="96"/>
      <c r="S1363" s="96"/>
      <c r="T1363" s="96"/>
    </row>
    <row r="1364" spans="1:20" ht="15">
      <c r="A1364" s="44" t="s">
        <v>18</v>
      </c>
      <c r="B1364" s="96" t="s">
        <v>145</v>
      </c>
      <c r="E1364" s="10" t="s">
        <v>288</v>
      </c>
      <c r="F1364" s="53">
        <v>356.3</v>
      </c>
      <c r="G1364" s="141">
        <v>347.85</v>
      </c>
      <c r="H1364" s="164">
        <v>218.80000000000109</v>
      </c>
      <c r="K1364" s="100">
        <f t="shared" si="46"/>
        <v>922.95000000000118</v>
      </c>
      <c r="M1364" t="s">
        <v>345</v>
      </c>
      <c r="P1364" s="28"/>
      <c r="Q1364" s="178"/>
      <c r="R1364" s="96"/>
      <c r="S1364" s="96"/>
      <c r="T1364" s="96"/>
    </row>
    <row r="1365" spans="1:20" ht="15">
      <c r="A1365" s="44" t="s">
        <v>20</v>
      </c>
      <c r="B1365" s="96" t="s">
        <v>23</v>
      </c>
      <c r="E1365" s="141">
        <v>214.4</v>
      </c>
      <c r="F1365" s="10">
        <v>165.6</v>
      </c>
      <c r="G1365" s="10">
        <v>196.4</v>
      </c>
      <c r="H1365" s="164">
        <v>293.30000000000109</v>
      </c>
      <c r="K1365" s="100">
        <f t="shared" si="46"/>
        <v>869.70000000000107</v>
      </c>
      <c r="M1365" t="s">
        <v>293</v>
      </c>
      <c r="P1365" s="28"/>
      <c r="Q1365" s="178"/>
      <c r="R1365" s="96"/>
      <c r="S1365" s="96"/>
      <c r="T1365" s="96"/>
    </row>
    <row r="1366" spans="1:20" ht="15">
      <c r="A1366" s="44" t="s">
        <v>22</v>
      </c>
      <c r="B1366" s="96" t="s">
        <v>142</v>
      </c>
      <c r="E1366" s="10" t="s">
        <v>288</v>
      </c>
      <c r="F1366" s="141">
        <v>235.7</v>
      </c>
      <c r="G1366" s="10">
        <v>295.89999999999998</v>
      </c>
      <c r="H1366" s="164">
        <v>313.00000000000091</v>
      </c>
      <c r="K1366" s="100">
        <f t="shared" si="46"/>
        <v>844.60000000000082</v>
      </c>
      <c r="M1366" t="s">
        <v>303</v>
      </c>
      <c r="P1366" s="28"/>
      <c r="Q1366" s="178"/>
      <c r="R1366" s="96"/>
      <c r="S1366" s="96"/>
      <c r="T1366" s="96"/>
    </row>
    <row r="1367" spans="1:20" ht="15">
      <c r="A1367" s="44" t="s">
        <v>24</v>
      </c>
      <c r="B1367" s="96" t="s">
        <v>13</v>
      </c>
      <c r="E1367" s="10">
        <v>61.2</v>
      </c>
      <c r="F1367" s="141">
        <v>267.89999999999998</v>
      </c>
      <c r="G1367" s="10">
        <v>136.5</v>
      </c>
      <c r="H1367" s="164">
        <v>365.29999999999563</v>
      </c>
      <c r="K1367" s="100">
        <f t="shared" si="46"/>
        <v>830.89999999999554</v>
      </c>
      <c r="M1367" t="s">
        <v>307</v>
      </c>
      <c r="P1367" s="28"/>
      <c r="Q1367" s="178"/>
      <c r="R1367" s="96"/>
      <c r="S1367" s="96"/>
      <c r="T1367" s="96"/>
    </row>
    <row r="1368" spans="1:20" ht="15">
      <c r="A1368" s="44" t="s">
        <v>26</v>
      </c>
      <c r="B1368" s="96" t="s">
        <v>144</v>
      </c>
      <c r="E1368" s="10" t="s">
        <v>288</v>
      </c>
      <c r="F1368" s="141">
        <v>264</v>
      </c>
      <c r="G1368" s="10">
        <v>193.7</v>
      </c>
      <c r="H1368" s="164">
        <v>351.00000000000091</v>
      </c>
      <c r="K1368" s="100">
        <f t="shared" si="46"/>
        <v>808.70000000000095</v>
      </c>
      <c r="M1368" t="s">
        <v>302</v>
      </c>
      <c r="P1368" s="28"/>
      <c r="Q1368" s="178"/>
      <c r="R1368" s="96"/>
      <c r="S1368" s="96"/>
      <c r="T1368" s="96"/>
    </row>
    <row r="1369" spans="1:20" ht="15">
      <c r="A1369" s="44" t="s">
        <v>28</v>
      </c>
      <c r="B1369" s="96" t="s">
        <v>25</v>
      </c>
      <c r="E1369" s="141">
        <v>189.4</v>
      </c>
      <c r="F1369" s="10">
        <v>151.69999999999999</v>
      </c>
      <c r="G1369" s="141">
        <v>348.1</v>
      </c>
      <c r="H1369" s="164">
        <v>116.90000000000327</v>
      </c>
      <c r="K1369" s="100">
        <f t="shared" si="46"/>
        <v>806.10000000000332</v>
      </c>
      <c r="M1369" t="s">
        <v>358</v>
      </c>
      <c r="P1369" s="28"/>
      <c r="Q1369" s="178"/>
      <c r="R1369" s="96"/>
      <c r="S1369" s="96"/>
      <c r="T1369" s="96"/>
    </row>
    <row r="1370" spans="1:20" ht="15">
      <c r="A1370" s="44" t="s">
        <v>30</v>
      </c>
      <c r="B1370" s="96" t="s">
        <v>4</v>
      </c>
      <c r="E1370" s="10">
        <v>49.5</v>
      </c>
      <c r="F1370" s="10">
        <v>49.5</v>
      </c>
      <c r="G1370" s="10">
        <v>256.3</v>
      </c>
      <c r="H1370" s="190">
        <v>446.79999999999836</v>
      </c>
      <c r="K1370" s="100">
        <f t="shared" si="46"/>
        <v>802.09999999999832</v>
      </c>
      <c r="M1370" t="s">
        <v>302</v>
      </c>
      <c r="P1370" s="28"/>
      <c r="Q1370" s="178"/>
      <c r="R1370" s="96"/>
      <c r="S1370" s="96"/>
      <c r="T1370" s="96"/>
    </row>
    <row r="1371" spans="1:20" ht="15">
      <c r="A1371" s="44" t="s">
        <v>32</v>
      </c>
      <c r="B1371" s="96" t="s">
        <v>19</v>
      </c>
      <c r="E1371" s="10">
        <v>130.6</v>
      </c>
      <c r="F1371" s="10">
        <v>164.4</v>
      </c>
      <c r="G1371" s="10">
        <v>197.7</v>
      </c>
      <c r="H1371" s="164">
        <v>285.80000000000018</v>
      </c>
      <c r="K1371" s="100">
        <f t="shared" si="46"/>
        <v>778.50000000000023</v>
      </c>
      <c r="P1371" s="28"/>
      <c r="Q1371" s="178"/>
      <c r="R1371" s="96"/>
      <c r="S1371" s="96"/>
      <c r="T1371" s="96"/>
    </row>
    <row r="1372" spans="1:20" ht="15">
      <c r="A1372" s="44" t="s">
        <v>34</v>
      </c>
      <c r="B1372" s="96" t="s">
        <v>143</v>
      </c>
      <c r="E1372" s="10" t="s">
        <v>288</v>
      </c>
      <c r="F1372" s="10">
        <v>120.8</v>
      </c>
      <c r="G1372" s="53">
        <v>461.1</v>
      </c>
      <c r="H1372" s="164">
        <v>168.59999999999854</v>
      </c>
      <c r="K1372" s="100">
        <f t="shared" si="46"/>
        <v>750.49999999999852</v>
      </c>
      <c r="M1372" t="s">
        <v>292</v>
      </c>
      <c r="P1372" s="28"/>
      <c r="Q1372" s="178"/>
      <c r="R1372" s="96"/>
      <c r="S1372" s="96"/>
      <c r="T1372" s="96"/>
    </row>
    <row r="1373" spans="1:20" ht="15">
      <c r="A1373" s="44" t="s">
        <v>36</v>
      </c>
      <c r="B1373" s="96" t="s">
        <v>157</v>
      </c>
      <c r="E1373" s="10" t="s">
        <v>288</v>
      </c>
      <c r="F1373" s="10" t="s">
        <v>288</v>
      </c>
      <c r="G1373" s="141">
        <v>370</v>
      </c>
      <c r="H1373" s="164">
        <v>341.79999999999836</v>
      </c>
      <c r="K1373" s="100">
        <f t="shared" si="46"/>
        <v>711.79999999999836</v>
      </c>
      <c r="M1373" t="s">
        <v>294</v>
      </c>
      <c r="P1373" s="28"/>
      <c r="Q1373" s="178"/>
      <c r="R1373" s="96"/>
      <c r="S1373" s="96"/>
      <c r="T1373" s="96"/>
    </row>
    <row r="1374" spans="1:20" ht="15">
      <c r="A1374" s="44" t="s">
        <v>38</v>
      </c>
      <c r="B1374" s="96" t="s">
        <v>15</v>
      </c>
      <c r="E1374" s="10">
        <v>148.4</v>
      </c>
      <c r="F1374" s="141">
        <v>346.9</v>
      </c>
      <c r="G1374" s="10">
        <v>119.9</v>
      </c>
      <c r="H1374" s="164">
        <v>64.5</v>
      </c>
      <c r="K1374" s="100">
        <f t="shared" si="46"/>
        <v>679.69999999999993</v>
      </c>
      <c r="M1374" t="s">
        <v>293</v>
      </c>
      <c r="P1374" s="28"/>
      <c r="Q1374" s="178"/>
      <c r="R1374" s="96"/>
      <c r="S1374" s="96"/>
      <c r="T1374" s="96"/>
    </row>
    <row r="1375" spans="1:20" ht="15">
      <c r="A1375" s="44" t="s">
        <v>146</v>
      </c>
      <c r="B1375" s="96" t="s">
        <v>29</v>
      </c>
      <c r="E1375" s="141">
        <v>204.7</v>
      </c>
      <c r="F1375" s="10">
        <v>209.4</v>
      </c>
      <c r="G1375" s="10">
        <v>263.7</v>
      </c>
      <c r="H1375" s="164" t="s">
        <v>288</v>
      </c>
      <c r="K1375" s="100">
        <f t="shared" si="46"/>
        <v>677.8</v>
      </c>
      <c r="M1375" t="s">
        <v>302</v>
      </c>
      <c r="P1375" s="28"/>
      <c r="Q1375" s="178"/>
      <c r="R1375" s="96"/>
      <c r="S1375" s="96"/>
      <c r="T1375" s="96"/>
    </row>
    <row r="1376" spans="1:20" ht="15">
      <c r="A1376" s="44" t="s">
        <v>147</v>
      </c>
      <c r="B1376" s="96" t="s">
        <v>164</v>
      </c>
      <c r="E1376" s="10" t="s">
        <v>288</v>
      </c>
      <c r="F1376" s="10" t="s">
        <v>288</v>
      </c>
      <c r="G1376" s="10">
        <v>274.3</v>
      </c>
      <c r="H1376" s="164">
        <v>382.19999999999709</v>
      </c>
      <c r="K1376" s="100">
        <f t="shared" si="46"/>
        <v>656.49999999999704</v>
      </c>
      <c r="P1376" s="28"/>
      <c r="Q1376" s="178"/>
      <c r="R1376" s="96"/>
      <c r="S1376" s="96"/>
      <c r="T1376" s="96"/>
    </row>
    <row r="1377" spans="1:20" ht="15">
      <c r="A1377" s="44" t="s">
        <v>148</v>
      </c>
      <c r="B1377" s="96" t="s">
        <v>181</v>
      </c>
      <c r="E1377" s="141">
        <v>191.6</v>
      </c>
      <c r="F1377" s="52">
        <v>410.6</v>
      </c>
      <c r="G1377" s="10" t="s">
        <v>288</v>
      </c>
      <c r="H1377" s="164" t="s">
        <v>288</v>
      </c>
      <c r="K1377" s="100">
        <f t="shared" si="46"/>
        <v>602.20000000000005</v>
      </c>
      <c r="M1377" t="s">
        <v>332</v>
      </c>
      <c r="P1377" s="28"/>
      <c r="Q1377" s="178"/>
      <c r="R1377" s="96"/>
      <c r="S1377" s="96"/>
      <c r="T1377" s="96"/>
    </row>
    <row r="1378" spans="1:20" ht="15">
      <c r="A1378" s="44" t="s">
        <v>152</v>
      </c>
      <c r="B1378" s="96" t="s">
        <v>1026</v>
      </c>
      <c r="E1378" s="10" t="s">
        <v>288</v>
      </c>
      <c r="F1378" s="10" t="s">
        <v>288</v>
      </c>
      <c r="G1378" s="10" t="s">
        <v>288</v>
      </c>
      <c r="H1378" s="113">
        <v>600.350000000004</v>
      </c>
      <c r="K1378" s="100">
        <f t="shared" si="46"/>
        <v>600.350000000004</v>
      </c>
      <c r="M1378" t="s">
        <v>291</v>
      </c>
      <c r="P1378" s="431" t="s">
        <v>3040</v>
      </c>
      <c r="Q1378" s="178"/>
      <c r="R1378" s="96"/>
      <c r="S1378" s="96"/>
      <c r="T1378" s="96"/>
    </row>
    <row r="1379" spans="1:20" ht="15">
      <c r="A1379" s="44" t="s">
        <v>159</v>
      </c>
      <c r="B1379" s="96" t="s">
        <v>35</v>
      </c>
      <c r="E1379" s="10">
        <v>70.099999999999994</v>
      </c>
      <c r="F1379" s="10">
        <v>171.6</v>
      </c>
      <c r="G1379" s="10">
        <v>218.7</v>
      </c>
      <c r="H1379" s="164">
        <v>121.5</v>
      </c>
      <c r="K1379" s="100">
        <f t="shared" si="46"/>
        <v>581.9</v>
      </c>
      <c r="P1379" s="28"/>
      <c r="Q1379" s="178"/>
      <c r="R1379" s="96"/>
      <c r="S1379" s="96"/>
      <c r="T1379" s="96"/>
    </row>
    <row r="1380" spans="1:20" ht="15">
      <c r="A1380" s="44" t="s">
        <v>161</v>
      </c>
      <c r="B1380" s="96" t="s">
        <v>160</v>
      </c>
      <c r="E1380" s="10" t="s">
        <v>288</v>
      </c>
      <c r="F1380" s="10" t="s">
        <v>288</v>
      </c>
      <c r="G1380" s="10">
        <v>303.5</v>
      </c>
      <c r="H1380" s="164">
        <v>212.19999999999891</v>
      </c>
      <c r="K1380" s="100">
        <f t="shared" si="46"/>
        <v>515.69999999999891</v>
      </c>
      <c r="P1380" s="28"/>
      <c r="Q1380" s="178"/>
      <c r="R1380" s="96"/>
      <c r="S1380" s="96"/>
      <c r="T1380" s="96"/>
    </row>
    <row r="1381" spans="1:20" ht="15">
      <c r="A1381" s="44" t="s">
        <v>162</v>
      </c>
      <c r="B1381" s="96" t="s">
        <v>156</v>
      </c>
      <c r="E1381" s="10" t="s">
        <v>288</v>
      </c>
      <c r="F1381" s="10" t="s">
        <v>288</v>
      </c>
      <c r="G1381" s="10">
        <v>214.4</v>
      </c>
      <c r="H1381" s="164">
        <v>300.49999999999818</v>
      </c>
      <c r="K1381" s="100">
        <f t="shared" si="46"/>
        <v>514.89999999999816</v>
      </c>
      <c r="P1381" s="28"/>
      <c r="Q1381" s="178"/>
      <c r="R1381" s="96"/>
      <c r="S1381" s="96"/>
      <c r="T1381" s="96"/>
    </row>
    <row r="1382" spans="1:20" ht="15">
      <c r="A1382" s="44" t="s">
        <v>163</v>
      </c>
      <c r="B1382" s="96" t="s">
        <v>1</v>
      </c>
      <c r="E1382" s="10">
        <v>112.2</v>
      </c>
      <c r="F1382" s="10">
        <v>155.69999999999999</v>
      </c>
      <c r="G1382" s="10">
        <v>128.1</v>
      </c>
      <c r="H1382" s="164">
        <v>101</v>
      </c>
      <c r="K1382" s="100">
        <f t="shared" si="46"/>
        <v>497</v>
      </c>
      <c r="P1382" s="28"/>
      <c r="Q1382" s="178"/>
      <c r="R1382" s="96"/>
      <c r="S1382" s="96"/>
      <c r="T1382" s="96"/>
    </row>
    <row r="1383" spans="1:20" ht="15">
      <c r="A1383" s="44" t="s">
        <v>165</v>
      </c>
      <c r="B1383" s="96" t="s">
        <v>1028</v>
      </c>
      <c r="E1383" s="10" t="s">
        <v>288</v>
      </c>
      <c r="F1383" s="10" t="s">
        <v>288</v>
      </c>
      <c r="G1383" s="10" t="s">
        <v>288</v>
      </c>
      <c r="H1383" s="192">
        <v>495.79999999999836</v>
      </c>
      <c r="K1383" s="100">
        <f t="shared" si="46"/>
        <v>495.79999999999836</v>
      </c>
      <c r="M1383" t="s">
        <v>310</v>
      </c>
      <c r="P1383" s="28"/>
      <c r="Q1383" s="178"/>
      <c r="R1383" s="96"/>
      <c r="S1383" s="96"/>
      <c r="T1383" s="96"/>
    </row>
    <row r="1384" spans="1:20" ht="15">
      <c r="A1384" s="44" t="s">
        <v>284</v>
      </c>
      <c r="B1384" s="96" t="s">
        <v>1040</v>
      </c>
      <c r="E1384" s="10" t="s">
        <v>288</v>
      </c>
      <c r="F1384" s="10" t="s">
        <v>288</v>
      </c>
      <c r="G1384" s="10" t="s">
        <v>288</v>
      </c>
      <c r="H1384" s="191">
        <v>467</v>
      </c>
      <c r="K1384" s="100">
        <f t="shared" si="46"/>
        <v>467</v>
      </c>
      <c r="M1384" t="s">
        <v>292</v>
      </c>
      <c r="P1384" s="28"/>
      <c r="Q1384" s="178"/>
      <c r="R1384" s="96"/>
      <c r="S1384" s="96"/>
      <c r="T1384" s="96"/>
    </row>
    <row r="1385" spans="1:20" ht="15">
      <c r="A1385" s="44" t="s">
        <v>285</v>
      </c>
      <c r="B1385" s="96" t="s">
        <v>1013</v>
      </c>
      <c r="E1385" s="10" t="s">
        <v>288</v>
      </c>
      <c r="F1385" s="10" t="s">
        <v>288</v>
      </c>
      <c r="G1385" s="10" t="s">
        <v>288</v>
      </c>
      <c r="H1385" s="190">
        <v>465.19999999999891</v>
      </c>
      <c r="K1385" s="100">
        <f t="shared" si="46"/>
        <v>465.19999999999891</v>
      </c>
      <c r="M1385" t="s">
        <v>293</v>
      </c>
      <c r="P1385" s="28"/>
      <c r="Q1385" s="178"/>
      <c r="R1385" s="96"/>
      <c r="S1385" s="96"/>
      <c r="T1385" s="96"/>
    </row>
    <row r="1386" spans="1:20" ht="15">
      <c r="A1386" s="138" t="s">
        <v>286</v>
      </c>
      <c r="B1386" s="96" t="s">
        <v>999</v>
      </c>
      <c r="E1386" s="10" t="s">
        <v>288</v>
      </c>
      <c r="F1386" s="10" t="s">
        <v>288</v>
      </c>
      <c r="G1386" s="10" t="s">
        <v>288</v>
      </c>
      <c r="H1386" s="190">
        <v>459.49999999999909</v>
      </c>
      <c r="K1386" s="100">
        <f t="shared" ref="K1386:K1411" si="47">SUM(E1386:I1386)</f>
        <v>459.49999999999909</v>
      </c>
      <c r="M1386" t="s">
        <v>294</v>
      </c>
      <c r="P1386" s="28"/>
      <c r="Q1386" s="178"/>
      <c r="R1386" s="96"/>
      <c r="S1386" s="96"/>
      <c r="T1386" s="96"/>
    </row>
    <row r="1387" spans="1:20" ht="15">
      <c r="A1387" s="138" t="s">
        <v>287</v>
      </c>
      <c r="B1387" s="96" t="s">
        <v>1036</v>
      </c>
      <c r="E1387" s="10" t="s">
        <v>288</v>
      </c>
      <c r="F1387" s="10" t="s">
        <v>288</v>
      </c>
      <c r="G1387" s="10" t="s">
        <v>288</v>
      </c>
      <c r="H1387" s="190">
        <v>453.5</v>
      </c>
      <c r="K1387" s="100">
        <f t="shared" si="47"/>
        <v>453.5</v>
      </c>
      <c r="M1387" t="s">
        <v>307</v>
      </c>
      <c r="P1387" s="28"/>
      <c r="Q1387" s="178"/>
      <c r="R1387" s="96"/>
      <c r="S1387" s="96"/>
      <c r="T1387" s="96"/>
    </row>
    <row r="1388" spans="1:20" ht="15">
      <c r="A1388" s="138" t="s">
        <v>990</v>
      </c>
      <c r="B1388" s="96" t="s">
        <v>1004</v>
      </c>
      <c r="E1388" s="10" t="s">
        <v>288</v>
      </c>
      <c r="F1388" s="10" t="s">
        <v>288</v>
      </c>
      <c r="G1388" s="10" t="s">
        <v>288</v>
      </c>
      <c r="H1388" s="190">
        <v>442.80000000000018</v>
      </c>
      <c r="K1388" s="100">
        <f t="shared" si="47"/>
        <v>442.80000000000018</v>
      </c>
      <c r="M1388" t="s">
        <v>297</v>
      </c>
      <c r="P1388" s="28"/>
      <c r="Q1388" s="178"/>
      <c r="R1388" s="96"/>
      <c r="S1388" s="96"/>
      <c r="T1388" s="96"/>
    </row>
    <row r="1389" spans="1:20" ht="15">
      <c r="A1389" s="138" t="s">
        <v>991</v>
      </c>
      <c r="B1389" s="96" t="s">
        <v>993</v>
      </c>
      <c r="E1389" s="10" t="s">
        <v>288</v>
      </c>
      <c r="F1389" s="10" t="s">
        <v>288</v>
      </c>
      <c r="G1389" s="10" t="s">
        <v>288</v>
      </c>
      <c r="H1389" s="190">
        <v>442.09999999999854</v>
      </c>
      <c r="K1389" s="100">
        <f t="shared" si="47"/>
        <v>442.09999999999854</v>
      </c>
      <c r="M1389" t="s">
        <v>298</v>
      </c>
      <c r="P1389" s="28"/>
      <c r="Q1389" s="178"/>
      <c r="R1389" s="96"/>
      <c r="S1389" s="96"/>
      <c r="T1389" s="96"/>
    </row>
    <row r="1390" spans="1:20" ht="15">
      <c r="A1390" s="138" t="s">
        <v>992</v>
      </c>
      <c r="B1390" s="96" t="s">
        <v>155</v>
      </c>
      <c r="E1390" s="10" t="s">
        <v>288</v>
      </c>
      <c r="F1390" s="10" t="s">
        <v>288</v>
      </c>
      <c r="G1390" s="10">
        <v>136.19999999999999</v>
      </c>
      <c r="H1390" s="164">
        <v>288.29999999999836</v>
      </c>
      <c r="K1390" s="100">
        <f t="shared" si="47"/>
        <v>424.49999999999835</v>
      </c>
      <c r="P1390" s="28"/>
      <c r="Q1390" s="178"/>
      <c r="R1390" s="96"/>
      <c r="S1390" s="96"/>
      <c r="T1390" s="96"/>
    </row>
    <row r="1391" spans="1:20" ht="15">
      <c r="A1391" s="138" t="s">
        <v>994</v>
      </c>
      <c r="B1391" s="138" t="s">
        <v>988</v>
      </c>
      <c r="E1391" s="10" t="s">
        <v>288</v>
      </c>
      <c r="F1391" s="10" t="s">
        <v>288</v>
      </c>
      <c r="G1391" s="10" t="s">
        <v>288</v>
      </c>
      <c r="H1391" s="164">
        <v>421.89999999999964</v>
      </c>
      <c r="K1391" s="100">
        <f t="shared" si="47"/>
        <v>421.89999999999964</v>
      </c>
      <c r="P1391" s="28"/>
      <c r="Q1391" s="178"/>
      <c r="R1391" s="96"/>
      <c r="S1391" s="96"/>
      <c r="T1391" s="96"/>
    </row>
    <row r="1392" spans="1:20" ht="15">
      <c r="A1392" s="138" t="s">
        <v>1000</v>
      </c>
      <c r="B1392" s="96" t="s">
        <v>1001</v>
      </c>
      <c r="E1392" s="10" t="s">
        <v>288</v>
      </c>
      <c r="F1392" s="10" t="s">
        <v>288</v>
      </c>
      <c r="G1392" s="10" t="s">
        <v>288</v>
      </c>
      <c r="H1392" s="164">
        <v>409.70000000000164</v>
      </c>
      <c r="K1392" s="100">
        <f t="shared" si="47"/>
        <v>409.70000000000164</v>
      </c>
      <c r="P1392" s="28"/>
      <c r="Q1392" s="178"/>
      <c r="R1392" s="96"/>
      <c r="S1392" s="96"/>
      <c r="T1392" s="96"/>
    </row>
    <row r="1393" spans="1:20" ht="15">
      <c r="A1393" s="138" t="s">
        <v>1002</v>
      </c>
      <c r="B1393" s="96" t="s">
        <v>158</v>
      </c>
      <c r="E1393" s="10" t="s">
        <v>288</v>
      </c>
      <c r="F1393" s="10" t="s">
        <v>288</v>
      </c>
      <c r="G1393" s="10">
        <v>223.25</v>
      </c>
      <c r="H1393" s="164">
        <v>185.09999999999854</v>
      </c>
      <c r="K1393" s="100">
        <f t="shared" si="47"/>
        <v>408.34999999999854</v>
      </c>
      <c r="P1393" s="28"/>
      <c r="Q1393" s="178"/>
      <c r="R1393" s="96"/>
      <c r="S1393" s="96"/>
      <c r="T1393" s="96"/>
    </row>
    <row r="1394" spans="1:20" ht="15">
      <c r="A1394" s="138" t="s">
        <v>1005</v>
      </c>
      <c r="B1394" s="96" t="s">
        <v>1053</v>
      </c>
      <c r="E1394" s="10" t="s">
        <v>288</v>
      </c>
      <c r="F1394" s="10" t="s">
        <v>288</v>
      </c>
      <c r="G1394" s="10" t="s">
        <v>288</v>
      </c>
      <c r="H1394" s="164">
        <v>403.39999999999964</v>
      </c>
      <c r="K1394" s="100">
        <f t="shared" si="47"/>
        <v>403.39999999999964</v>
      </c>
      <c r="P1394" s="28"/>
      <c r="Q1394" s="178"/>
      <c r="R1394" s="96"/>
      <c r="S1394" s="96"/>
      <c r="T1394" s="96"/>
    </row>
    <row r="1395" spans="1:20" ht="15">
      <c r="A1395" s="138" t="s">
        <v>1006</v>
      </c>
      <c r="B1395" s="96" t="s">
        <v>1047</v>
      </c>
      <c r="E1395" s="10" t="s">
        <v>288</v>
      </c>
      <c r="F1395" s="10" t="s">
        <v>288</v>
      </c>
      <c r="G1395" s="10" t="s">
        <v>288</v>
      </c>
      <c r="H1395" s="164">
        <v>399.80000000000109</v>
      </c>
      <c r="K1395" s="100">
        <f t="shared" si="47"/>
        <v>399.80000000000109</v>
      </c>
      <c r="P1395" s="28"/>
      <c r="Q1395" s="178"/>
      <c r="R1395" s="96"/>
      <c r="S1395" s="96"/>
      <c r="T1395" s="96"/>
    </row>
    <row r="1396" spans="1:20" ht="15">
      <c r="A1396" s="138" t="s">
        <v>1009</v>
      </c>
      <c r="B1396" s="96" t="s">
        <v>1019</v>
      </c>
      <c r="E1396" s="10" t="s">
        <v>288</v>
      </c>
      <c r="F1396" s="10" t="s">
        <v>288</v>
      </c>
      <c r="G1396" s="10" t="s">
        <v>288</v>
      </c>
      <c r="H1396" s="164">
        <v>391.20000000000164</v>
      </c>
      <c r="K1396" s="100">
        <f t="shared" si="47"/>
        <v>391.20000000000164</v>
      </c>
      <c r="P1396" s="28"/>
      <c r="Q1396" s="178"/>
      <c r="R1396" s="96"/>
      <c r="S1396" s="96"/>
      <c r="T1396" s="96"/>
    </row>
    <row r="1397" spans="1:20" ht="15">
      <c r="A1397" s="138" t="s">
        <v>1011</v>
      </c>
      <c r="B1397" s="96" t="s">
        <v>1020</v>
      </c>
      <c r="E1397" s="10" t="s">
        <v>288</v>
      </c>
      <c r="F1397" s="10" t="s">
        <v>288</v>
      </c>
      <c r="G1397" s="10" t="s">
        <v>288</v>
      </c>
      <c r="H1397" s="164">
        <v>346.00000000000182</v>
      </c>
      <c r="K1397" s="100">
        <f t="shared" si="47"/>
        <v>346.00000000000182</v>
      </c>
      <c r="P1397" s="28"/>
      <c r="Q1397" s="178"/>
      <c r="R1397" s="96"/>
      <c r="S1397" s="96"/>
      <c r="T1397" s="96"/>
    </row>
    <row r="1398" spans="1:20" ht="15">
      <c r="A1398" s="138" t="s">
        <v>1017</v>
      </c>
      <c r="B1398" s="96" t="s">
        <v>1035</v>
      </c>
      <c r="E1398" s="10" t="s">
        <v>288</v>
      </c>
      <c r="F1398" s="10" t="s">
        <v>288</v>
      </c>
      <c r="G1398" s="10" t="s">
        <v>288</v>
      </c>
      <c r="H1398" s="164">
        <v>330.80000000000291</v>
      </c>
      <c r="K1398" s="100">
        <f t="shared" si="47"/>
        <v>330.80000000000291</v>
      </c>
      <c r="P1398" s="28"/>
      <c r="Q1398" s="178"/>
      <c r="R1398" s="96"/>
      <c r="S1398" s="96"/>
      <c r="T1398" s="96"/>
    </row>
    <row r="1399" spans="1:20" ht="15">
      <c r="A1399" s="138" t="s">
        <v>1022</v>
      </c>
      <c r="B1399" s="96" t="s">
        <v>1045</v>
      </c>
      <c r="E1399" s="10" t="s">
        <v>288</v>
      </c>
      <c r="F1399" s="10" t="s">
        <v>288</v>
      </c>
      <c r="G1399" s="10" t="s">
        <v>288</v>
      </c>
      <c r="H1399" s="164">
        <v>301.69999999999982</v>
      </c>
      <c r="K1399" s="100">
        <f t="shared" si="47"/>
        <v>301.69999999999982</v>
      </c>
      <c r="P1399" s="28"/>
      <c r="Q1399" s="178"/>
      <c r="R1399" s="96"/>
      <c r="S1399" s="96"/>
      <c r="T1399" s="96"/>
    </row>
    <row r="1400" spans="1:20" ht="15">
      <c r="A1400" s="138" t="s">
        <v>1023</v>
      </c>
      <c r="B1400" s="96" t="s">
        <v>1057</v>
      </c>
      <c r="E1400" s="10" t="s">
        <v>288</v>
      </c>
      <c r="F1400" s="10" t="s">
        <v>288</v>
      </c>
      <c r="G1400" s="10" t="s">
        <v>288</v>
      </c>
      <c r="H1400" s="164">
        <v>289</v>
      </c>
      <c r="K1400" s="100">
        <f t="shared" si="47"/>
        <v>289</v>
      </c>
      <c r="P1400" s="28"/>
      <c r="Q1400" s="178"/>
      <c r="R1400" s="96"/>
      <c r="S1400" s="96"/>
      <c r="T1400" s="96"/>
    </row>
    <row r="1401" spans="1:20" ht="15">
      <c r="A1401" s="138" t="s">
        <v>1024</v>
      </c>
      <c r="B1401" s="138" t="s">
        <v>983</v>
      </c>
      <c r="E1401" s="10" t="s">
        <v>288</v>
      </c>
      <c r="F1401" s="10" t="s">
        <v>288</v>
      </c>
      <c r="G1401" s="10" t="s">
        <v>288</v>
      </c>
      <c r="H1401" s="164">
        <v>276.29999999999927</v>
      </c>
      <c r="K1401" s="100">
        <f t="shared" si="47"/>
        <v>276.29999999999927</v>
      </c>
      <c r="P1401" s="28"/>
      <c r="Q1401" s="178"/>
      <c r="R1401" s="96"/>
      <c r="S1401" s="96"/>
      <c r="T1401" s="96"/>
    </row>
    <row r="1402" spans="1:20" ht="15">
      <c r="A1402" s="138" t="s">
        <v>1030</v>
      </c>
      <c r="B1402" s="138" t="s">
        <v>989</v>
      </c>
      <c r="E1402" s="10" t="s">
        <v>288</v>
      </c>
      <c r="F1402" s="10" t="s">
        <v>288</v>
      </c>
      <c r="G1402" s="10" t="s">
        <v>288</v>
      </c>
      <c r="H1402" s="164">
        <v>256.300000000002</v>
      </c>
      <c r="K1402" s="100">
        <f t="shared" si="47"/>
        <v>256.300000000002</v>
      </c>
      <c r="P1402" s="28"/>
      <c r="Q1402" s="178"/>
      <c r="R1402" s="96"/>
      <c r="S1402" s="96"/>
      <c r="T1402" s="96"/>
    </row>
    <row r="1403" spans="1:20" ht="15">
      <c r="A1403" s="138" t="s">
        <v>1038</v>
      </c>
      <c r="B1403" s="96" t="s">
        <v>1041</v>
      </c>
      <c r="E1403" s="10" t="s">
        <v>288</v>
      </c>
      <c r="F1403" s="10" t="s">
        <v>288</v>
      </c>
      <c r="G1403" s="10" t="s">
        <v>288</v>
      </c>
      <c r="H1403" s="164">
        <v>236.90000000000055</v>
      </c>
      <c r="K1403" s="100">
        <f t="shared" si="47"/>
        <v>236.90000000000055</v>
      </c>
      <c r="P1403" s="28"/>
      <c r="Q1403" s="178"/>
      <c r="R1403" s="96"/>
      <c r="S1403" s="96"/>
      <c r="T1403" s="96"/>
    </row>
    <row r="1404" spans="1:20" ht="15">
      <c r="A1404" s="138" t="s">
        <v>1042</v>
      </c>
      <c r="B1404" s="96" t="s">
        <v>1010</v>
      </c>
      <c r="E1404" s="10" t="s">
        <v>288</v>
      </c>
      <c r="F1404" s="10" t="s">
        <v>288</v>
      </c>
      <c r="G1404" s="10" t="s">
        <v>288</v>
      </c>
      <c r="H1404" s="164">
        <v>232.65000000000146</v>
      </c>
      <c r="K1404" s="100">
        <f t="shared" si="47"/>
        <v>232.65000000000146</v>
      </c>
      <c r="P1404" s="28"/>
      <c r="Q1404" s="178"/>
      <c r="R1404" s="96"/>
      <c r="S1404" s="96"/>
      <c r="T1404" s="96"/>
    </row>
    <row r="1405" spans="1:20" ht="15">
      <c r="A1405" s="138" t="s">
        <v>1043</v>
      </c>
      <c r="B1405" s="96" t="s">
        <v>1003</v>
      </c>
      <c r="E1405" s="10" t="s">
        <v>288</v>
      </c>
      <c r="F1405" s="10" t="s">
        <v>288</v>
      </c>
      <c r="G1405" s="10" t="s">
        <v>288</v>
      </c>
      <c r="H1405" s="164">
        <v>232.39999999999873</v>
      </c>
      <c r="K1405" s="100">
        <f t="shared" si="47"/>
        <v>232.39999999999873</v>
      </c>
      <c r="P1405" s="28"/>
      <c r="Q1405" s="178"/>
      <c r="R1405" s="96"/>
      <c r="S1405" s="96"/>
      <c r="T1405" s="96"/>
    </row>
    <row r="1406" spans="1:20" ht="15">
      <c r="A1406" s="138" t="s">
        <v>1044</v>
      </c>
      <c r="B1406" s="96" t="s">
        <v>1039</v>
      </c>
      <c r="E1406" s="10" t="s">
        <v>288</v>
      </c>
      <c r="F1406" s="10" t="s">
        <v>288</v>
      </c>
      <c r="G1406" s="10" t="s">
        <v>288</v>
      </c>
      <c r="H1406" s="164">
        <v>202.10000000000127</v>
      </c>
      <c r="K1406" s="100">
        <f t="shared" si="47"/>
        <v>202.10000000000127</v>
      </c>
      <c r="P1406" s="28"/>
      <c r="Q1406" s="178"/>
      <c r="R1406" s="96"/>
      <c r="S1406" s="96"/>
      <c r="T1406" s="96"/>
    </row>
    <row r="1407" spans="1:20" ht="15">
      <c r="A1407" s="138" t="s">
        <v>1050</v>
      </c>
      <c r="B1407" s="96" t="s">
        <v>1008</v>
      </c>
      <c r="E1407" s="10" t="s">
        <v>288</v>
      </c>
      <c r="F1407" s="10" t="s">
        <v>288</v>
      </c>
      <c r="G1407" s="10" t="s">
        <v>288</v>
      </c>
      <c r="H1407" s="164">
        <v>200.60000000000036</v>
      </c>
      <c r="K1407" s="100">
        <f t="shared" si="47"/>
        <v>200.60000000000036</v>
      </c>
      <c r="P1407" s="28"/>
    </row>
    <row r="1408" spans="1:20" ht="15">
      <c r="A1408" s="138" t="s">
        <v>1051</v>
      </c>
      <c r="B1408" s="96" t="s">
        <v>166</v>
      </c>
      <c r="E1408" s="10" t="s">
        <v>288</v>
      </c>
      <c r="F1408" s="10" t="s">
        <v>288</v>
      </c>
      <c r="G1408" s="10">
        <v>195.1</v>
      </c>
      <c r="H1408" s="164" t="s">
        <v>288</v>
      </c>
      <c r="K1408" s="100">
        <f t="shared" si="47"/>
        <v>195.1</v>
      </c>
      <c r="P1408" s="28"/>
    </row>
    <row r="1409" spans="1:16" ht="15">
      <c r="A1409" s="138" t="s">
        <v>1052</v>
      </c>
      <c r="B1409" s="96" t="s">
        <v>1021</v>
      </c>
      <c r="E1409" s="10" t="s">
        <v>288</v>
      </c>
      <c r="F1409" s="10" t="s">
        <v>288</v>
      </c>
      <c r="G1409" s="10" t="s">
        <v>288</v>
      </c>
      <c r="H1409" s="164">
        <v>145.50000000000091</v>
      </c>
      <c r="K1409" s="100">
        <f t="shared" si="47"/>
        <v>145.50000000000091</v>
      </c>
      <c r="P1409" s="28"/>
    </row>
    <row r="1410" spans="1:16" ht="15">
      <c r="A1410" s="138" t="s">
        <v>1054</v>
      </c>
      <c r="B1410" s="96" t="s">
        <v>1031</v>
      </c>
      <c r="E1410" s="10" t="s">
        <v>288</v>
      </c>
      <c r="F1410" s="10" t="s">
        <v>288</v>
      </c>
      <c r="G1410" s="10" t="s">
        <v>288</v>
      </c>
      <c r="H1410" s="164">
        <v>143.44999999999982</v>
      </c>
      <c r="K1410" s="100">
        <f t="shared" si="47"/>
        <v>143.44999999999982</v>
      </c>
      <c r="P1410" s="28"/>
    </row>
    <row r="1411" spans="1:16" ht="15">
      <c r="A1411" s="138" t="s">
        <v>1055</v>
      </c>
      <c r="B1411" s="96" t="s">
        <v>182</v>
      </c>
      <c r="E1411" s="10">
        <v>79.5</v>
      </c>
      <c r="F1411" s="10" t="s">
        <v>288</v>
      </c>
      <c r="G1411" s="10" t="s">
        <v>288</v>
      </c>
      <c r="H1411" s="164" t="s">
        <v>288</v>
      </c>
      <c r="K1411" s="100">
        <f t="shared" si="47"/>
        <v>79.5</v>
      </c>
      <c r="P1411" s="28"/>
    </row>
    <row r="1412" spans="1:16" ht="15">
      <c r="A1412" s="138" t="s">
        <v>1056</v>
      </c>
      <c r="B1412" s="406" t="s">
        <v>2565</v>
      </c>
      <c r="C1412" s="3"/>
      <c r="D1412" s="3"/>
      <c r="E1412" s="164" t="s">
        <v>288</v>
      </c>
      <c r="F1412" s="164" t="s">
        <v>288</v>
      </c>
      <c r="G1412" s="164" t="s">
        <v>288</v>
      </c>
      <c r="H1412" s="164" t="s">
        <v>288</v>
      </c>
      <c r="K1412" s="100">
        <f t="shared" ref="K1412:K1431" si="48">SUM(E1412:I1412)</f>
        <v>0</v>
      </c>
      <c r="P1412" s="28"/>
    </row>
    <row r="1413" spans="1:16" ht="15">
      <c r="A1413" s="138" t="s">
        <v>1059</v>
      </c>
      <c r="B1413" s="406" t="s">
        <v>2560</v>
      </c>
      <c r="C1413" s="3"/>
      <c r="D1413" s="3"/>
      <c r="E1413" s="164" t="s">
        <v>288</v>
      </c>
      <c r="F1413" s="164" t="s">
        <v>288</v>
      </c>
      <c r="G1413" s="164" t="s">
        <v>288</v>
      </c>
      <c r="H1413" s="164" t="s">
        <v>288</v>
      </c>
      <c r="K1413" s="100">
        <f t="shared" si="48"/>
        <v>0</v>
      </c>
      <c r="P1413" s="28"/>
    </row>
    <row r="1414" spans="1:16" ht="15">
      <c r="A1414" s="138" t="s">
        <v>1296</v>
      </c>
      <c r="B1414" s="406" t="s">
        <v>2551</v>
      </c>
      <c r="C1414" s="3"/>
      <c r="D1414" s="3"/>
      <c r="E1414" s="164" t="s">
        <v>288</v>
      </c>
      <c r="F1414" s="164" t="s">
        <v>288</v>
      </c>
      <c r="G1414" s="164" t="s">
        <v>288</v>
      </c>
      <c r="H1414" s="164" t="s">
        <v>288</v>
      </c>
      <c r="K1414" s="100">
        <f t="shared" si="48"/>
        <v>0</v>
      </c>
      <c r="P1414" s="28"/>
    </row>
    <row r="1415" spans="1:16" ht="15">
      <c r="A1415" s="138" t="s">
        <v>1297</v>
      </c>
      <c r="B1415" s="406" t="s">
        <v>2561</v>
      </c>
      <c r="C1415" s="3"/>
      <c r="D1415" s="3"/>
      <c r="E1415" s="164" t="s">
        <v>288</v>
      </c>
      <c r="F1415" s="164" t="s">
        <v>288</v>
      </c>
      <c r="G1415" s="164" t="s">
        <v>288</v>
      </c>
      <c r="H1415" s="164" t="s">
        <v>288</v>
      </c>
      <c r="K1415" s="100">
        <f t="shared" si="48"/>
        <v>0</v>
      </c>
      <c r="P1415" s="28"/>
    </row>
    <row r="1416" spans="1:16" ht="15">
      <c r="A1416" s="138" t="s">
        <v>1298</v>
      </c>
      <c r="B1416" s="406" t="s">
        <v>2563</v>
      </c>
      <c r="C1416" s="3"/>
      <c r="D1416" s="3"/>
      <c r="E1416" s="164" t="s">
        <v>288</v>
      </c>
      <c r="F1416" s="164" t="s">
        <v>288</v>
      </c>
      <c r="G1416" s="164" t="s">
        <v>288</v>
      </c>
      <c r="H1416" s="164" t="s">
        <v>288</v>
      </c>
      <c r="K1416" s="100">
        <f t="shared" si="48"/>
        <v>0</v>
      </c>
      <c r="P1416" s="28"/>
    </row>
    <row r="1417" spans="1:16" ht="15">
      <c r="A1417" s="138" t="s">
        <v>1299</v>
      </c>
      <c r="B1417" s="223" t="s">
        <v>2544</v>
      </c>
      <c r="C1417" s="3"/>
      <c r="D1417" s="3"/>
      <c r="E1417" s="164" t="s">
        <v>288</v>
      </c>
      <c r="F1417" s="164" t="s">
        <v>288</v>
      </c>
      <c r="G1417" s="164" t="s">
        <v>288</v>
      </c>
      <c r="H1417" s="164" t="s">
        <v>288</v>
      </c>
      <c r="K1417" s="100">
        <f t="shared" si="48"/>
        <v>0</v>
      </c>
      <c r="P1417" s="28"/>
    </row>
    <row r="1418" spans="1:16" ht="15">
      <c r="A1418" s="138" t="s">
        <v>1300</v>
      </c>
      <c r="B1418" s="406" t="s">
        <v>2546</v>
      </c>
      <c r="C1418" s="3"/>
      <c r="D1418" s="3"/>
      <c r="E1418" s="164" t="s">
        <v>288</v>
      </c>
      <c r="F1418" s="164" t="s">
        <v>288</v>
      </c>
      <c r="G1418" s="164" t="s">
        <v>288</v>
      </c>
      <c r="H1418" s="164" t="s">
        <v>288</v>
      </c>
      <c r="K1418" s="100">
        <f t="shared" si="48"/>
        <v>0</v>
      </c>
      <c r="P1418" s="28"/>
    </row>
    <row r="1419" spans="1:16" ht="15">
      <c r="A1419" s="138" t="s">
        <v>1301</v>
      </c>
      <c r="B1419" s="406" t="s">
        <v>2549</v>
      </c>
      <c r="C1419" s="3"/>
      <c r="D1419" s="3"/>
      <c r="E1419" s="164" t="s">
        <v>288</v>
      </c>
      <c r="F1419" s="164" t="s">
        <v>288</v>
      </c>
      <c r="G1419" s="164" t="s">
        <v>288</v>
      </c>
      <c r="H1419" s="164" t="s">
        <v>288</v>
      </c>
      <c r="K1419" s="100">
        <f t="shared" si="48"/>
        <v>0</v>
      </c>
      <c r="P1419" s="28"/>
    </row>
    <row r="1420" spans="1:16" ht="15">
      <c r="A1420" s="138" t="s">
        <v>1302</v>
      </c>
      <c r="B1420" s="406" t="s">
        <v>2548</v>
      </c>
      <c r="C1420" s="3"/>
      <c r="D1420" s="3"/>
      <c r="E1420" s="164" t="s">
        <v>288</v>
      </c>
      <c r="F1420" s="164" t="s">
        <v>288</v>
      </c>
      <c r="G1420" s="164" t="s">
        <v>288</v>
      </c>
      <c r="H1420" s="164" t="s">
        <v>288</v>
      </c>
      <c r="K1420" s="100">
        <f t="shared" si="48"/>
        <v>0</v>
      </c>
      <c r="P1420" s="28"/>
    </row>
    <row r="1421" spans="1:16" ht="15">
      <c r="A1421" s="138" t="s">
        <v>1303</v>
      </c>
      <c r="B1421" s="406" t="s">
        <v>2562</v>
      </c>
      <c r="C1421" s="3"/>
      <c r="D1421" s="3"/>
      <c r="E1421" s="164" t="s">
        <v>288</v>
      </c>
      <c r="F1421" s="164" t="s">
        <v>288</v>
      </c>
      <c r="G1421" s="164" t="s">
        <v>288</v>
      </c>
      <c r="H1421" s="164" t="s">
        <v>288</v>
      </c>
      <c r="K1421" s="100">
        <f t="shared" si="48"/>
        <v>0</v>
      </c>
      <c r="P1421" s="28"/>
    </row>
    <row r="1422" spans="1:16" ht="15">
      <c r="A1422" s="138" t="s">
        <v>1304</v>
      </c>
      <c r="B1422" s="406" t="s">
        <v>2569</v>
      </c>
      <c r="C1422" s="3"/>
      <c r="D1422" s="3"/>
      <c r="E1422" s="164" t="s">
        <v>288</v>
      </c>
      <c r="F1422" s="164" t="s">
        <v>288</v>
      </c>
      <c r="G1422" s="164" t="s">
        <v>288</v>
      </c>
      <c r="H1422" s="164" t="s">
        <v>288</v>
      </c>
      <c r="K1422" s="100">
        <f t="shared" si="48"/>
        <v>0</v>
      </c>
      <c r="P1422" s="28"/>
    </row>
    <row r="1423" spans="1:16" ht="15">
      <c r="A1423" s="138" t="s">
        <v>1305</v>
      </c>
      <c r="B1423" s="406" t="s">
        <v>2559</v>
      </c>
      <c r="C1423" s="3"/>
      <c r="D1423" s="3"/>
      <c r="E1423" s="164" t="s">
        <v>288</v>
      </c>
      <c r="F1423" s="164" t="s">
        <v>288</v>
      </c>
      <c r="G1423" s="164" t="s">
        <v>288</v>
      </c>
      <c r="H1423" s="164" t="s">
        <v>288</v>
      </c>
      <c r="K1423" s="100">
        <f t="shared" si="48"/>
        <v>0</v>
      </c>
      <c r="P1423" s="28"/>
    </row>
    <row r="1424" spans="1:16" ht="15">
      <c r="A1424" s="138" t="s">
        <v>1306</v>
      </c>
      <c r="B1424" s="406" t="s">
        <v>2564</v>
      </c>
      <c r="C1424" s="3"/>
      <c r="D1424" s="3"/>
      <c r="E1424" s="164" t="s">
        <v>288</v>
      </c>
      <c r="F1424" s="164" t="s">
        <v>288</v>
      </c>
      <c r="G1424" s="164" t="s">
        <v>288</v>
      </c>
      <c r="H1424" s="164" t="s">
        <v>288</v>
      </c>
      <c r="K1424" s="100">
        <f t="shared" si="48"/>
        <v>0</v>
      </c>
      <c r="P1424" s="28"/>
    </row>
    <row r="1425" spans="1:20" ht="15">
      <c r="A1425" s="138" t="s">
        <v>1307</v>
      </c>
      <c r="B1425" s="406" t="s">
        <v>2554</v>
      </c>
      <c r="C1425" s="3"/>
      <c r="D1425" s="3"/>
      <c r="E1425" s="164" t="s">
        <v>288</v>
      </c>
      <c r="F1425" s="164" t="s">
        <v>288</v>
      </c>
      <c r="G1425" s="164" t="s">
        <v>288</v>
      </c>
      <c r="H1425" s="164" t="s">
        <v>288</v>
      </c>
      <c r="K1425" s="100">
        <f t="shared" si="48"/>
        <v>0</v>
      </c>
      <c r="P1425" s="28"/>
    </row>
    <row r="1426" spans="1:20" ht="15">
      <c r="A1426" s="138" t="s">
        <v>1308</v>
      </c>
      <c r="B1426" s="406" t="s">
        <v>2568</v>
      </c>
      <c r="C1426" s="3"/>
      <c r="D1426" s="3"/>
      <c r="E1426" s="164" t="s">
        <v>288</v>
      </c>
      <c r="F1426" s="164" t="s">
        <v>288</v>
      </c>
      <c r="G1426" s="164" t="s">
        <v>288</v>
      </c>
      <c r="H1426" s="164" t="s">
        <v>288</v>
      </c>
      <c r="K1426" s="100">
        <f t="shared" si="48"/>
        <v>0</v>
      </c>
      <c r="P1426" s="28"/>
    </row>
    <row r="1427" spans="1:20" ht="15">
      <c r="A1427" s="138" t="s">
        <v>1309</v>
      </c>
      <c r="B1427" s="406" t="s">
        <v>2552</v>
      </c>
      <c r="C1427" s="3"/>
      <c r="D1427" s="3"/>
      <c r="E1427" s="164" t="s">
        <v>288</v>
      </c>
      <c r="F1427" s="164" t="s">
        <v>288</v>
      </c>
      <c r="G1427" s="164" t="s">
        <v>288</v>
      </c>
      <c r="H1427" s="164" t="s">
        <v>288</v>
      </c>
      <c r="K1427" s="100">
        <f t="shared" si="48"/>
        <v>0</v>
      </c>
      <c r="P1427" s="28"/>
    </row>
    <row r="1428" spans="1:20" ht="15">
      <c r="A1428" s="138" t="s">
        <v>1310</v>
      </c>
      <c r="B1428" s="406" t="s">
        <v>2604</v>
      </c>
      <c r="C1428" s="3"/>
      <c r="D1428" s="3"/>
      <c r="E1428" s="164" t="s">
        <v>288</v>
      </c>
      <c r="F1428" s="164" t="s">
        <v>288</v>
      </c>
      <c r="G1428" s="164" t="s">
        <v>288</v>
      </c>
      <c r="H1428" s="164" t="s">
        <v>288</v>
      </c>
      <c r="K1428" s="100">
        <f t="shared" si="48"/>
        <v>0</v>
      </c>
      <c r="P1428" s="28"/>
    </row>
    <row r="1429" spans="1:20" ht="15">
      <c r="A1429" s="138" t="s">
        <v>1311</v>
      </c>
      <c r="B1429" s="223" t="s">
        <v>2570</v>
      </c>
      <c r="C1429" s="3"/>
      <c r="D1429" s="3"/>
      <c r="E1429" s="164" t="s">
        <v>288</v>
      </c>
      <c r="F1429" s="164" t="s">
        <v>288</v>
      </c>
      <c r="G1429" s="164" t="s">
        <v>288</v>
      </c>
      <c r="H1429" s="164" t="s">
        <v>288</v>
      </c>
      <c r="K1429" s="100">
        <f t="shared" si="48"/>
        <v>0</v>
      </c>
      <c r="P1429" s="28"/>
    </row>
    <row r="1430" spans="1:20" ht="15">
      <c r="A1430" s="138" t="s">
        <v>1312</v>
      </c>
      <c r="B1430" s="406" t="s">
        <v>2567</v>
      </c>
      <c r="C1430" s="3"/>
      <c r="D1430" s="3"/>
      <c r="E1430" s="164" t="s">
        <v>288</v>
      </c>
      <c r="F1430" s="164" t="s">
        <v>288</v>
      </c>
      <c r="G1430" s="164" t="s">
        <v>288</v>
      </c>
      <c r="H1430" s="164" t="s">
        <v>288</v>
      </c>
      <c r="K1430" s="100">
        <f t="shared" si="48"/>
        <v>0</v>
      </c>
      <c r="P1430" s="28"/>
    </row>
    <row r="1431" spans="1:20" ht="15">
      <c r="A1431" s="138" t="s">
        <v>1313</v>
      </c>
      <c r="B1431" s="406" t="s">
        <v>2566</v>
      </c>
      <c r="C1431" s="3"/>
      <c r="D1431" s="3"/>
      <c r="E1431" s="164" t="s">
        <v>288</v>
      </c>
      <c r="F1431" s="164" t="s">
        <v>288</v>
      </c>
      <c r="G1431" s="164" t="s">
        <v>288</v>
      </c>
      <c r="H1431" s="164" t="s">
        <v>288</v>
      </c>
      <c r="K1431" s="100">
        <f t="shared" si="48"/>
        <v>0</v>
      </c>
      <c r="P1431" s="28"/>
    </row>
    <row r="1432" spans="1:20" ht="15">
      <c r="A1432" s="138"/>
      <c r="B1432" s="96"/>
      <c r="E1432" s="10"/>
      <c r="F1432" s="10"/>
      <c r="G1432" s="10"/>
      <c r="H1432" s="164"/>
      <c r="K1432" s="100"/>
      <c r="P1432" s="28"/>
    </row>
    <row r="1433" spans="1:20" ht="15">
      <c r="A1433" s="44"/>
      <c r="B1433" s="96"/>
      <c r="E1433" s="10"/>
      <c r="K1433" s="102"/>
      <c r="P1433" s="28"/>
    </row>
    <row r="1434" spans="1:20" ht="15">
      <c r="A1434" s="44"/>
      <c r="B1434" s="96"/>
      <c r="E1434" s="10"/>
      <c r="K1434" s="102"/>
      <c r="P1434" s="28"/>
    </row>
    <row r="1435" spans="1:20" ht="25.5">
      <c r="A1435" s="39" t="s">
        <v>179</v>
      </c>
      <c r="K1435" s="102"/>
      <c r="P1435" s="28"/>
    </row>
    <row r="1436" spans="1:20">
      <c r="K1436" s="102"/>
      <c r="P1436" s="28"/>
    </row>
    <row r="1437" spans="1:20" ht="15">
      <c r="A1437" s="60"/>
      <c r="B1437" s="60"/>
      <c r="C1437" s="60"/>
      <c r="D1437" s="60"/>
      <c r="E1437" s="94">
        <v>2016</v>
      </c>
      <c r="F1437" s="94">
        <v>2017</v>
      </c>
      <c r="G1437" s="94">
        <v>2018</v>
      </c>
      <c r="H1437" s="189">
        <v>2019</v>
      </c>
      <c r="I1437" s="189">
        <v>2020</v>
      </c>
      <c r="K1437" s="103" t="s">
        <v>40</v>
      </c>
      <c r="P1437" s="28"/>
    </row>
    <row r="1438" spans="1:20" ht="15">
      <c r="A1438" s="44" t="s">
        <v>0</v>
      </c>
      <c r="B1438" s="463" t="s">
        <v>25</v>
      </c>
      <c r="C1438" s="431"/>
      <c r="D1438" s="431"/>
      <c r="E1438" s="454">
        <v>474.7</v>
      </c>
      <c r="F1438" s="452">
        <v>389.8</v>
      </c>
      <c r="G1438" s="480">
        <v>417.4</v>
      </c>
      <c r="H1438" s="164">
        <v>344.00000000000182</v>
      </c>
      <c r="I1438" s="575">
        <v>378.70000000000073</v>
      </c>
      <c r="K1438" s="100">
        <f t="shared" ref="K1438:K1469" si="49">SUM(E1438:I1438)</f>
        <v>2004.6000000000026</v>
      </c>
      <c r="M1438" t="s">
        <v>3167</v>
      </c>
      <c r="P1438" s="431" t="s">
        <v>3168</v>
      </c>
      <c r="Q1438" s="585"/>
      <c r="R1438" s="584"/>
      <c r="S1438" s="584"/>
      <c r="T1438" s="504"/>
    </row>
    <row r="1439" spans="1:20" ht="15">
      <c r="A1439" s="44" t="s">
        <v>2</v>
      </c>
      <c r="B1439" s="96" t="s">
        <v>37</v>
      </c>
      <c r="E1439" s="480">
        <v>328.8</v>
      </c>
      <c r="F1439" s="437">
        <v>164.4</v>
      </c>
      <c r="G1439" s="480">
        <v>382.5</v>
      </c>
      <c r="H1439" s="487">
        <v>438.19999999999709</v>
      </c>
      <c r="I1439" s="525">
        <v>218.5</v>
      </c>
      <c r="K1439" s="100">
        <f t="shared" si="49"/>
        <v>1532.3999999999971</v>
      </c>
      <c r="M1439" t="s">
        <v>1439</v>
      </c>
      <c r="P1439" s="28"/>
      <c r="Q1439" s="584"/>
      <c r="R1439" s="584"/>
      <c r="S1439" s="584"/>
      <c r="T1439" s="504"/>
    </row>
    <row r="1440" spans="1:20" ht="15">
      <c r="A1440" s="44" t="s">
        <v>3</v>
      </c>
      <c r="B1440" s="463" t="s">
        <v>9</v>
      </c>
      <c r="C1440" s="431"/>
      <c r="D1440" s="431"/>
      <c r="E1440" s="437">
        <v>291.39999999999998</v>
      </c>
      <c r="F1440" s="437">
        <v>220.2</v>
      </c>
      <c r="G1440" s="454">
        <v>586.75</v>
      </c>
      <c r="H1440" s="484">
        <v>146.50000000000273</v>
      </c>
      <c r="I1440" s="525">
        <v>258.00000000000182</v>
      </c>
      <c r="K1440" s="100">
        <f t="shared" si="49"/>
        <v>1502.8500000000045</v>
      </c>
      <c r="M1440" t="s">
        <v>291</v>
      </c>
      <c r="P1440" s="28" t="s">
        <v>3041</v>
      </c>
      <c r="Q1440" s="585"/>
      <c r="R1440" s="584"/>
      <c r="S1440" s="584"/>
      <c r="T1440" s="504"/>
    </row>
    <row r="1441" spans="1:20" ht="15">
      <c r="A1441" s="44" t="s">
        <v>5</v>
      </c>
      <c r="B1441" s="463" t="s">
        <v>27</v>
      </c>
      <c r="C1441" s="431"/>
      <c r="D1441" s="431"/>
      <c r="E1441" s="437">
        <v>246.3</v>
      </c>
      <c r="F1441" s="480">
        <v>282.60000000000002</v>
      </c>
      <c r="G1441" s="453">
        <v>514.20000000000005</v>
      </c>
      <c r="H1441" s="164">
        <v>99.000000000001819</v>
      </c>
      <c r="I1441" s="578">
        <v>332.29999999999927</v>
      </c>
      <c r="K1441" s="100">
        <f t="shared" si="49"/>
        <v>1474.4000000000012</v>
      </c>
      <c r="M1441" t="s">
        <v>3170</v>
      </c>
      <c r="P1441" s="28"/>
      <c r="Q1441" s="585"/>
      <c r="R1441" s="584"/>
      <c r="S1441" s="584"/>
      <c r="T1441" s="504"/>
    </row>
    <row r="1442" spans="1:20" ht="15">
      <c r="A1442" s="44" t="s">
        <v>7</v>
      </c>
      <c r="B1442" s="96" t="s">
        <v>17</v>
      </c>
      <c r="E1442" s="452">
        <v>442.1</v>
      </c>
      <c r="F1442" s="480">
        <v>347.5</v>
      </c>
      <c r="G1442" s="437">
        <v>241.75</v>
      </c>
      <c r="H1442" s="164">
        <v>322.30000000000018</v>
      </c>
      <c r="I1442" s="525">
        <v>111.80000000000109</v>
      </c>
      <c r="K1442" s="100">
        <f t="shared" si="49"/>
        <v>1465.4500000000012</v>
      </c>
      <c r="M1442" t="s">
        <v>367</v>
      </c>
      <c r="P1442" s="442"/>
      <c r="Q1442" s="540"/>
      <c r="R1442" s="584"/>
      <c r="S1442" s="584"/>
      <c r="T1442" s="504"/>
    </row>
    <row r="1443" spans="1:20" ht="15">
      <c r="A1443" s="44" t="s">
        <v>8</v>
      </c>
      <c r="B1443" s="96" t="s">
        <v>31</v>
      </c>
      <c r="E1443" s="437">
        <v>250</v>
      </c>
      <c r="F1443" s="437">
        <v>67.900000000000006</v>
      </c>
      <c r="G1443" s="480">
        <v>306</v>
      </c>
      <c r="H1443" s="487">
        <v>417.5</v>
      </c>
      <c r="I1443" s="578">
        <v>332.90000000000146</v>
      </c>
      <c r="K1443" s="100">
        <f t="shared" si="49"/>
        <v>1374.3000000000015</v>
      </c>
      <c r="M1443" t="s">
        <v>2014</v>
      </c>
      <c r="P1443" s="28"/>
      <c r="Q1443" s="584"/>
      <c r="R1443" s="584"/>
      <c r="S1443" s="584"/>
      <c r="T1443" s="504"/>
    </row>
    <row r="1444" spans="1:20" ht="15">
      <c r="A1444" s="44" t="s">
        <v>10</v>
      </c>
      <c r="B1444" s="96" t="s">
        <v>11</v>
      </c>
      <c r="E1444" s="480">
        <v>340.8</v>
      </c>
      <c r="F1444" s="453">
        <v>354.8</v>
      </c>
      <c r="G1444" s="480">
        <v>350.1</v>
      </c>
      <c r="H1444" s="484">
        <v>210.90000000000327</v>
      </c>
      <c r="I1444" s="525">
        <v>78.000000000003638</v>
      </c>
      <c r="K1444" s="100">
        <f t="shared" si="49"/>
        <v>1334.600000000007</v>
      </c>
      <c r="M1444" t="s">
        <v>368</v>
      </c>
      <c r="P1444" s="28"/>
      <c r="Q1444" s="585"/>
      <c r="R1444" s="584"/>
      <c r="S1444" s="584"/>
      <c r="T1444" s="504"/>
    </row>
    <row r="1445" spans="1:20" ht="15">
      <c r="A1445" s="44" t="s">
        <v>12</v>
      </c>
      <c r="B1445" s="463" t="s">
        <v>21</v>
      </c>
      <c r="C1445" s="431"/>
      <c r="D1445" s="431"/>
      <c r="E1445" s="480">
        <v>409.4</v>
      </c>
      <c r="F1445" s="480">
        <v>332.5</v>
      </c>
      <c r="G1445" s="437">
        <v>225.5</v>
      </c>
      <c r="H1445" s="164">
        <v>220.69999999999891</v>
      </c>
      <c r="I1445" s="525">
        <v>116.99999999999818</v>
      </c>
      <c r="K1445" s="100">
        <f t="shared" si="49"/>
        <v>1305.0999999999972</v>
      </c>
      <c r="M1445" t="s">
        <v>313</v>
      </c>
      <c r="P1445" s="442"/>
      <c r="Q1445" s="584"/>
      <c r="R1445" s="584"/>
      <c r="S1445" s="584"/>
      <c r="T1445" s="504"/>
    </row>
    <row r="1446" spans="1:20" ht="15">
      <c r="A1446" s="44" t="s">
        <v>14</v>
      </c>
      <c r="B1446" s="96" t="s">
        <v>13</v>
      </c>
      <c r="E1446" s="10">
        <v>263.60000000000002</v>
      </c>
      <c r="F1446" s="454">
        <v>464.3</v>
      </c>
      <c r="G1446" s="437">
        <v>9.9</v>
      </c>
      <c r="H1446" s="484">
        <v>343.19999999999618</v>
      </c>
      <c r="I1446" s="525">
        <v>175.5</v>
      </c>
      <c r="K1446" s="100">
        <f t="shared" si="49"/>
        <v>1256.4999999999964</v>
      </c>
      <c r="M1446" t="s">
        <v>291</v>
      </c>
      <c r="P1446" s="28" t="s">
        <v>3041</v>
      </c>
      <c r="Q1446" s="540"/>
      <c r="R1446" s="584"/>
      <c r="S1446" s="584"/>
      <c r="T1446" s="504"/>
    </row>
    <row r="1447" spans="1:20" ht="15">
      <c r="A1447" s="44" t="s">
        <v>16</v>
      </c>
      <c r="B1447" s="96" t="s">
        <v>33</v>
      </c>
      <c r="E1447" s="480">
        <v>327.60000000000002</v>
      </c>
      <c r="F1447" s="10">
        <v>189.9</v>
      </c>
      <c r="G1447" s="10">
        <v>263</v>
      </c>
      <c r="H1447" s="164">
        <v>260.70000000000073</v>
      </c>
      <c r="I1447" s="525">
        <v>164.19999999999709</v>
      </c>
      <c r="K1447" s="100">
        <f t="shared" si="49"/>
        <v>1205.3999999999978</v>
      </c>
      <c r="M1447" t="s">
        <v>298</v>
      </c>
      <c r="P1447" s="28"/>
      <c r="Q1447" s="584"/>
      <c r="R1447" s="584"/>
      <c r="S1447" s="584"/>
      <c r="T1447" s="504"/>
    </row>
    <row r="1448" spans="1:20" ht="15">
      <c r="A1448" s="44" t="s">
        <v>18</v>
      </c>
      <c r="B1448" s="96" t="s">
        <v>157</v>
      </c>
      <c r="E1448" s="10" t="s">
        <v>288</v>
      </c>
      <c r="F1448" s="10" t="s">
        <v>288</v>
      </c>
      <c r="G1448" s="452">
        <v>526.79999999999995</v>
      </c>
      <c r="H1448" s="484">
        <v>263.39999999999873</v>
      </c>
      <c r="I1448" s="578">
        <v>312.79999999999927</v>
      </c>
      <c r="K1448" s="100">
        <f t="shared" si="49"/>
        <v>1102.999999999998</v>
      </c>
      <c r="M1448" t="s">
        <v>353</v>
      </c>
      <c r="P1448" s="28"/>
      <c r="Q1448" s="540"/>
      <c r="R1448" s="584"/>
      <c r="S1448" s="584"/>
      <c r="T1448" s="504"/>
    </row>
    <row r="1449" spans="1:20" ht="15">
      <c r="A1449" s="44" t="s">
        <v>20</v>
      </c>
      <c r="B1449" s="96" t="s">
        <v>23</v>
      </c>
      <c r="E1449" s="10">
        <v>215.3</v>
      </c>
      <c r="F1449" s="10">
        <v>84.3</v>
      </c>
      <c r="G1449" s="10">
        <v>151.30000000000001</v>
      </c>
      <c r="H1449" s="164">
        <v>341.90000000000146</v>
      </c>
      <c r="I1449" s="578">
        <v>268.80000000000291</v>
      </c>
      <c r="K1449" s="100">
        <f t="shared" si="49"/>
        <v>1061.6000000000045</v>
      </c>
      <c r="M1449" t="s">
        <v>303</v>
      </c>
      <c r="P1449" s="28"/>
      <c r="Q1449" s="584"/>
      <c r="R1449" s="584"/>
      <c r="S1449" s="584"/>
      <c r="T1449" s="504"/>
    </row>
    <row r="1450" spans="1:20" ht="15">
      <c r="A1450" s="44" t="s">
        <v>22</v>
      </c>
      <c r="B1450" s="96" t="s">
        <v>164</v>
      </c>
      <c r="E1450" s="10" t="s">
        <v>288</v>
      </c>
      <c r="F1450" s="10" t="s">
        <v>288</v>
      </c>
      <c r="G1450" s="480">
        <v>438</v>
      </c>
      <c r="H1450" s="487">
        <v>444.39999999999782</v>
      </c>
      <c r="I1450" s="525">
        <v>154.10000000000036</v>
      </c>
      <c r="K1450" s="100">
        <f t="shared" si="49"/>
        <v>1036.4999999999982</v>
      </c>
      <c r="M1450" t="s">
        <v>320</v>
      </c>
      <c r="P1450" s="28"/>
      <c r="Q1450" s="540"/>
      <c r="R1450" s="584"/>
      <c r="S1450" s="584"/>
      <c r="T1450" s="504"/>
    </row>
    <row r="1451" spans="1:20" ht="15">
      <c r="A1451" s="44" t="s">
        <v>24</v>
      </c>
      <c r="B1451" s="96" t="s">
        <v>6</v>
      </c>
      <c r="E1451" s="437">
        <v>247.5</v>
      </c>
      <c r="F1451" s="437">
        <v>93.8</v>
      </c>
      <c r="G1451" s="10">
        <v>195.9</v>
      </c>
      <c r="H1451" s="164">
        <v>286.699999999998</v>
      </c>
      <c r="I1451" s="525">
        <v>171.60000000000218</v>
      </c>
      <c r="K1451" s="100">
        <f t="shared" si="49"/>
        <v>995.50000000000023</v>
      </c>
      <c r="P1451" s="28"/>
      <c r="Q1451" s="540"/>
      <c r="R1451" s="584"/>
      <c r="S1451" s="584"/>
      <c r="T1451" s="504"/>
    </row>
    <row r="1452" spans="1:20" ht="15">
      <c r="A1452" s="44" t="s">
        <v>26</v>
      </c>
      <c r="B1452" s="96" t="s">
        <v>15</v>
      </c>
      <c r="E1452" s="480">
        <v>331.7</v>
      </c>
      <c r="F1452" s="10">
        <v>91.6</v>
      </c>
      <c r="G1452" s="437">
        <v>91.3</v>
      </c>
      <c r="H1452" s="164">
        <v>147.30000000000018</v>
      </c>
      <c r="I1452" s="525">
        <v>239.49999999999636</v>
      </c>
      <c r="K1452" s="100">
        <f t="shared" si="49"/>
        <v>901.39999999999645</v>
      </c>
      <c r="M1452" t="s">
        <v>307</v>
      </c>
      <c r="P1452" s="28"/>
      <c r="Q1452" s="585"/>
      <c r="R1452" s="584"/>
      <c r="S1452" s="584"/>
      <c r="T1452" s="504"/>
    </row>
    <row r="1453" spans="1:20" ht="15">
      <c r="A1453" s="44" t="s">
        <v>28</v>
      </c>
      <c r="B1453" s="96" t="s">
        <v>4</v>
      </c>
      <c r="E1453" s="97" t="s">
        <v>289</v>
      </c>
      <c r="F1453" s="437">
        <v>154.6</v>
      </c>
      <c r="G1453" s="437">
        <v>233.5</v>
      </c>
      <c r="H1453" s="164">
        <v>340.99999999999727</v>
      </c>
      <c r="I1453" s="525">
        <v>148.100000000004</v>
      </c>
      <c r="K1453" s="100">
        <f t="shared" si="49"/>
        <v>877.2000000000013</v>
      </c>
      <c r="P1453" s="28"/>
      <c r="Q1453" s="584"/>
      <c r="R1453" s="584"/>
      <c r="S1453" s="584"/>
      <c r="T1453" s="504"/>
    </row>
    <row r="1454" spans="1:20" ht="15">
      <c r="A1454" s="44" t="s">
        <v>30</v>
      </c>
      <c r="B1454" s="463" t="s">
        <v>39</v>
      </c>
      <c r="C1454" s="431"/>
      <c r="D1454" s="431"/>
      <c r="E1454" s="437">
        <v>63.6</v>
      </c>
      <c r="F1454" s="480">
        <v>265.5</v>
      </c>
      <c r="G1454" s="437">
        <v>165</v>
      </c>
      <c r="H1454" s="164">
        <v>292.70000000000073</v>
      </c>
      <c r="I1454" s="525">
        <v>67.500000000003638</v>
      </c>
      <c r="K1454" s="100">
        <f t="shared" si="49"/>
        <v>854.30000000000439</v>
      </c>
      <c r="M1454" t="s">
        <v>297</v>
      </c>
      <c r="P1454" s="28"/>
      <c r="Q1454" s="584"/>
      <c r="R1454" s="584"/>
      <c r="S1454" s="584"/>
      <c r="T1454" s="504"/>
    </row>
    <row r="1455" spans="1:20" ht="15">
      <c r="A1455" s="44" t="s">
        <v>32</v>
      </c>
      <c r="B1455" s="463" t="s">
        <v>142</v>
      </c>
      <c r="E1455" s="10" t="s">
        <v>288</v>
      </c>
      <c r="F1455" s="437">
        <v>208.5</v>
      </c>
      <c r="G1455" s="10">
        <v>177.9</v>
      </c>
      <c r="H1455" s="164">
        <v>208.80000000000109</v>
      </c>
      <c r="I1455" s="525">
        <v>214.79999999999563</v>
      </c>
      <c r="K1455" s="100">
        <f t="shared" si="49"/>
        <v>809.9999999999967</v>
      </c>
      <c r="P1455" s="28"/>
      <c r="Q1455" s="540"/>
      <c r="R1455" s="584"/>
      <c r="S1455" s="584"/>
      <c r="T1455" s="504"/>
    </row>
    <row r="1456" spans="1:20" ht="15">
      <c r="A1456" s="44" t="s">
        <v>34</v>
      </c>
      <c r="B1456" s="96" t="s">
        <v>1040</v>
      </c>
      <c r="E1456" s="10" t="s">
        <v>288</v>
      </c>
      <c r="F1456" s="437" t="s">
        <v>288</v>
      </c>
      <c r="G1456" s="10" t="s">
        <v>288</v>
      </c>
      <c r="H1456" s="487">
        <v>430.80000000000018</v>
      </c>
      <c r="I1456" s="577">
        <v>367.79999999999563</v>
      </c>
      <c r="K1456" s="100">
        <f t="shared" si="49"/>
        <v>798.59999999999582</v>
      </c>
      <c r="M1456" s="431" t="s">
        <v>3169</v>
      </c>
      <c r="P1456" s="28"/>
      <c r="Q1456" s="584"/>
      <c r="R1456" s="584"/>
      <c r="S1456" s="584"/>
      <c r="T1456" s="504"/>
    </row>
    <row r="1457" spans="1:20" ht="15">
      <c r="A1457" s="44" t="s">
        <v>36</v>
      </c>
      <c r="B1457" s="96" t="s">
        <v>19</v>
      </c>
      <c r="E1457" s="480">
        <v>328.9</v>
      </c>
      <c r="F1457" s="437">
        <v>160.80000000000001</v>
      </c>
      <c r="G1457" s="10">
        <v>34.200000000000003</v>
      </c>
      <c r="H1457" s="164">
        <v>247.10000000000036</v>
      </c>
      <c r="I1457" s="525">
        <v>22.000000000001819</v>
      </c>
      <c r="K1457" s="100">
        <f t="shared" si="49"/>
        <v>793.00000000000216</v>
      </c>
      <c r="M1457" t="s">
        <v>302</v>
      </c>
      <c r="P1457" s="28"/>
      <c r="Q1457" s="540"/>
      <c r="R1457" s="584"/>
      <c r="S1457" s="584"/>
      <c r="T1457" s="504"/>
    </row>
    <row r="1458" spans="1:20" ht="15">
      <c r="A1458" s="44" t="s">
        <v>38</v>
      </c>
      <c r="B1458" s="463" t="s">
        <v>29</v>
      </c>
      <c r="E1458" s="480">
        <v>291.5</v>
      </c>
      <c r="F1458" s="480">
        <v>307.5</v>
      </c>
      <c r="G1458" s="10">
        <v>192</v>
      </c>
      <c r="H1458" s="164" t="s">
        <v>288</v>
      </c>
      <c r="I1458" s="484" t="s">
        <v>288</v>
      </c>
      <c r="K1458" s="100">
        <f t="shared" si="49"/>
        <v>791</v>
      </c>
      <c r="M1458" s="431" t="s">
        <v>349</v>
      </c>
      <c r="P1458" s="28"/>
      <c r="Q1458" s="540"/>
      <c r="R1458" s="584"/>
      <c r="S1458" s="584"/>
      <c r="T1458" s="504"/>
    </row>
    <row r="1459" spans="1:20" ht="15">
      <c r="A1459" s="44" t="s">
        <v>146</v>
      </c>
      <c r="B1459" s="96" t="s">
        <v>144</v>
      </c>
      <c r="E1459" s="437" t="s">
        <v>288</v>
      </c>
      <c r="F1459" s="10">
        <v>202</v>
      </c>
      <c r="G1459" s="437">
        <v>203.5</v>
      </c>
      <c r="H1459" s="164">
        <v>320</v>
      </c>
      <c r="I1459" s="525">
        <v>65.299999999997453</v>
      </c>
      <c r="K1459" s="100">
        <f t="shared" si="49"/>
        <v>790.79999999999745</v>
      </c>
      <c r="P1459" s="28"/>
      <c r="Q1459" s="584"/>
      <c r="R1459" s="584"/>
      <c r="S1459" s="584"/>
      <c r="T1459" s="504"/>
    </row>
    <row r="1460" spans="1:20" ht="15">
      <c r="A1460" s="44" t="s">
        <v>147</v>
      </c>
      <c r="B1460" s="96" t="s">
        <v>35</v>
      </c>
      <c r="E1460" s="437">
        <v>27.8</v>
      </c>
      <c r="F1460" s="10">
        <v>71.099999999999994</v>
      </c>
      <c r="G1460" s="10">
        <v>227.4</v>
      </c>
      <c r="H1460" s="164">
        <v>224.30000000000018</v>
      </c>
      <c r="I1460" s="525">
        <v>210</v>
      </c>
      <c r="K1460" s="100">
        <f t="shared" si="49"/>
        <v>760.60000000000014</v>
      </c>
      <c r="P1460" s="28"/>
      <c r="Q1460" s="584"/>
      <c r="R1460" s="584"/>
      <c r="S1460" s="584"/>
      <c r="T1460" s="504"/>
    </row>
    <row r="1461" spans="1:20" ht="15">
      <c r="A1461" s="44" t="s">
        <v>148</v>
      </c>
      <c r="B1461" s="96" t="s">
        <v>143</v>
      </c>
      <c r="E1461" s="437" t="s">
        <v>288</v>
      </c>
      <c r="F1461" s="480">
        <v>265</v>
      </c>
      <c r="G1461" s="10">
        <v>280.8</v>
      </c>
      <c r="H1461" s="164">
        <v>206.99999999999818</v>
      </c>
      <c r="I1461" s="525">
        <v>2.5999999999985448</v>
      </c>
      <c r="K1461" s="100">
        <f t="shared" si="49"/>
        <v>755.39999999999668</v>
      </c>
      <c r="M1461" t="s">
        <v>298</v>
      </c>
      <c r="P1461" s="28"/>
      <c r="Q1461" s="584"/>
      <c r="R1461" s="584"/>
      <c r="S1461" s="584"/>
      <c r="T1461" s="504"/>
    </row>
    <row r="1462" spans="1:20" ht="15">
      <c r="A1462" s="44" t="s">
        <v>152</v>
      </c>
      <c r="B1462" s="96" t="s">
        <v>1</v>
      </c>
      <c r="E1462" s="10">
        <v>232.6</v>
      </c>
      <c r="F1462" s="480">
        <v>222</v>
      </c>
      <c r="G1462" s="10">
        <v>102.3</v>
      </c>
      <c r="H1462" s="164">
        <v>181.39999999999964</v>
      </c>
      <c r="I1462" s="97" t="s">
        <v>289</v>
      </c>
      <c r="K1462" s="100">
        <f t="shared" si="49"/>
        <v>738.29999999999961</v>
      </c>
      <c r="M1462" t="s">
        <v>303</v>
      </c>
      <c r="P1462" s="28"/>
      <c r="Q1462" s="540"/>
      <c r="R1462" s="584"/>
      <c r="S1462" s="584"/>
      <c r="T1462" s="504"/>
    </row>
    <row r="1463" spans="1:20" ht="15">
      <c r="A1463" s="44" t="s">
        <v>159</v>
      </c>
      <c r="B1463" s="96" t="s">
        <v>1026</v>
      </c>
      <c r="E1463" s="10" t="s">
        <v>288</v>
      </c>
      <c r="F1463" s="10" t="s">
        <v>288</v>
      </c>
      <c r="G1463" s="437" t="s">
        <v>288</v>
      </c>
      <c r="H1463" s="488">
        <v>459.50000000000182</v>
      </c>
      <c r="I1463" s="525">
        <v>250.49999999999818</v>
      </c>
      <c r="K1463" s="100">
        <f t="shared" si="49"/>
        <v>710</v>
      </c>
      <c r="M1463" t="s">
        <v>292</v>
      </c>
      <c r="P1463" s="28"/>
      <c r="Q1463" s="585"/>
      <c r="R1463" s="584"/>
      <c r="S1463" s="584"/>
      <c r="T1463" s="504"/>
    </row>
    <row r="1464" spans="1:20" ht="15">
      <c r="A1464" s="44" t="s">
        <v>161</v>
      </c>
      <c r="B1464" s="96" t="s">
        <v>160</v>
      </c>
      <c r="E1464" s="10" t="s">
        <v>288</v>
      </c>
      <c r="F1464" s="10" t="s">
        <v>288</v>
      </c>
      <c r="G1464" s="480">
        <v>386.4</v>
      </c>
      <c r="H1464" s="484">
        <v>136.5</v>
      </c>
      <c r="I1464" s="525">
        <v>181.5</v>
      </c>
      <c r="K1464" s="100">
        <f t="shared" si="49"/>
        <v>704.4</v>
      </c>
      <c r="M1464" t="s">
        <v>307</v>
      </c>
      <c r="P1464" s="442"/>
      <c r="Q1464" s="585"/>
      <c r="R1464" s="584"/>
      <c r="S1464" s="584"/>
      <c r="T1464" s="504"/>
    </row>
    <row r="1465" spans="1:20" ht="15">
      <c r="A1465" s="44" t="s">
        <v>162</v>
      </c>
      <c r="B1465" s="96" t="s">
        <v>1020</v>
      </c>
      <c r="E1465" s="10" t="s">
        <v>288</v>
      </c>
      <c r="F1465" s="10" t="s">
        <v>288</v>
      </c>
      <c r="G1465" s="10" t="s">
        <v>288</v>
      </c>
      <c r="H1465" s="468">
        <v>505.60000000000127</v>
      </c>
      <c r="I1465" s="525">
        <v>195.40000000000146</v>
      </c>
      <c r="K1465" s="100">
        <f t="shared" si="49"/>
        <v>701.00000000000273</v>
      </c>
      <c r="M1465" t="s">
        <v>291</v>
      </c>
      <c r="P1465" s="28" t="s">
        <v>3041</v>
      </c>
      <c r="Q1465" s="584"/>
      <c r="R1465" s="584"/>
      <c r="S1465" s="584"/>
      <c r="T1465" s="504"/>
    </row>
    <row r="1466" spans="1:20" ht="15">
      <c r="A1466" s="44" t="s">
        <v>163</v>
      </c>
      <c r="B1466" s="96" t="s">
        <v>156</v>
      </c>
      <c r="E1466" s="437" t="s">
        <v>288</v>
      </c>
      <c r="F1466" s="10" t="s">
        <v>288</v>
      </c>
      <c r="G1466" s="10">
        <v>217.5</v>
      </c>
      <c r="H1466" s="484">
        <v>240.59999999999673</v>
      </c>
      <c r="I1466" s="525">
        <v>225.40000000000509</v>
      </c>
      <c r="K1466" s="100">
        <f t="shared" si="49"/>
        <v>683.50000000000182</v>
      </c>
      <c r="P1466" s="28"/>
      <c r="Q1466" s="584"/>
      <c r="R1466" s="584"/>
      <c r="S1466" s="584"/>
      <c r="T1466" s="504"/>
    </row>
    <row r="1467" spans="1:20" ht="15">
      <c r="A1467" s="44" t="s">
        <v>165</v>
      </c>
      <c r="B1467" s="463" t="s">
        <v>1045</v>
      </c>
      <c r="C1467" s="431"/>
      <c r="D1467" s="431"/>
      <c r="E1467" s="437" t="s">
        <v>288</v>
      </c>
      <c r="F1467" s="437" t="s">
        <v>288</v>
      </c>
      <c r="G1467" s="437" t="s">
        <v>288</v>
      </c>
      <c r="H1467" s="489">
        <v>484.49999999999909</v>
      </c>
      <c r="I1467" s="525">
        <v>139.29999999999927</v>
      </c>
      <c r="K1467" s="100">
        <f t="shared" si="49"/>
        <v>623.79999999999836</v>
      </c>
      <c r="M1467" t="s">
        <v>310</v>
      </c>
      <c r="P1467" s="28"/>
      <c r="Q1467" s="586"/>
      <c r="R1467" s="584"/>
      <c r="S1467" s="584"/>
      <c r="T1467" s="504"/>
    </row>
    <row r="1468" spans="1:20" ht="15">
      <c r="A1468" s="44" t="s">
        <v>284</v>
      </c>
      <c r="B1468" s="463" t="s">
        <v>181</v>
      </c>
      <c r="C1468" s="431"/>
      <c r="D1468" s="431"/>
      <c r="E1468" s="453">
        <v>438</v>
      </c>
      <c r="F1468" s="437">
        <v>181.9</v>
      </c>
      <c r="G1468" s="437" t="s">
        <v>288</v>
      </c>
      <c r="H1468" s="164" t="s">
        <v>288</v>
      </c>
      <c r="I1468" s="484" t="s">
        <v>288</v>
      </c>
      <c r="K1468" s="100">
        <f t="shared" si="49"/>
        <v>619.9</v>
      </c>
      <c r="M1468" t="s">
        <v>292</v>
      </c>
      <c r="P1468" s="28"/>
      <c r="Q1468" s="584"/>
      <c r="R1468" s="584"/>
      <c r="S1468" s="584"/>
      <c r="T1468" s="504"/>
    </row>
    <row r="1469" spans="1:20" ht="15">
      <c r="A1469" s="44" t="s">
        <v>285</v>
      </c>
      <c r="B1469" s="478" t="s">
        <v>989</v>
      </c>
      <c r="E1469" s="10" t="s">
        <v>288</v>
      </c>
      <c r="F1469" s="10" t="s">
        <v>288</v>
      </c>
      <c r="G1469" s="10" t="s">
        <v>288</v>
      </c>
      <c r="H1469" s="484">
        <v>245.50000000000273</v>
      </c>
      <c r="I1469" s="576">
        <v>370.600000000004</v>
      </c>
      <c r="K1469" s="100">
        <f t="shared" si="49"/>
        <v>616.10000000000673</v>
      </c>
      <c r="M1469" t="s">
        <v>310</v>
      </c>
      <c r="P1469" s="28"/>
      <c r="Q1469" s="585"/>
      <c r="R1469" s="584"/>
      <c r="S1469" s="584"/>
      <c r="T1469" s="504"/>
    </row>
    <row r="1470" spans="1:20" ht="15">
      <c r="A1470" s="138" t="s">
        <v>286</v>
      </c>
      <c r="B1470" s="96" t="s">
        <v>1028</v>
      </c>
      <c r="E1470" s="10" t="s">
        <v>288</v>
      </c>
      <c r="F1470" s="10" t="s">
        <v>288</v>
      </c>
      <c r="G1470" s="10" t="s">
        <v>288</v>
      </c>
      <c r="H1470" s="487">
        <v>355.09999999999945</v>
      </c>
      <c r="I1470" s="525">
        <v>256.50000000000182</v>
      </c>
      <c r="K1470" s="100">
        <f t="shared" ref="K1470:K1501" si="50">SUM(E1470:I1470)</f>
        <v>611.60000000000127</v>
      </c>
      <c r="M1470" t="s">
        <v>303</v>
      </c>
      <c r="P1470" s="28"/>
      <c r="Q1470" s="585"/>
      <c r="R1470" s="584"/>
      <c r="S1470" s="584"/>
      <c r="T1470" s="504"/>
    </row>
    <row r="1471" spans="1:20" ht="15">
      <c r="A1471" s="138" t="s">
        <v>287</v>
      </c>
      <c r="B1471" s="96" t="s">
        <v>155</v>
      </c>
      <c r="E1471" s="437" t="s">
        <v>288</v>
      </c>
      <c r="F1471" s="437" t="s">
        <v>288</v>
      </c>
      <c r="G1471" s="10">
        <v>224.8</v>
      </c>
      <c r="H1471" s="164">
        <v>174.199999999998</v>
      </c>
      <c r="I1471" s="525">
        <v>188.29999999999927</v>
      </c>
      <c r="K1471" s="100">
        <f t="shared" si="50"/>
        <v>587.29999999999723</v>
      </c>
      <c r="P1471" s="28"/>
      <c r="Q1471" s="584"/>
      <c r="R1471" s="584"/>
      <c r="S1471" s="584"/>
      <c r="T1471" s="504"/>
    </row>
    <row r="1472" spans="1:20" ht="15">
      <c r="A1472" s="138" t="s">
        <v>990</v>
      </c>
      <c r="B1472" s="96" t="s">
        <v>158</v>
      </c>
      <c r="E1472" s="10" t="s">
        <v>288</v>
      </c>
      <c r="F1472" s="10" t="s">
        <v>288</v>
      </c>
      <c r="G1472" s="10">
        <v>173.2</v>
      </c>
      <c r="H1472" s="484">
        <v>276.99999999999818</v>
      </c>
      <c r="I1472" s="525">
        <v>117</v>
      </c>
      <c r="K1472" s="100">
        <f t="shared" si="50"/>
        <v>567.19999999999823</v>
      </c>
      <c r="P1472" s="28"/>
      <c r="Q1472" s="584"/>
      <c r="R1472" s="584"/>
      <c r="S1472" s="584"/>
      <c r="T1472" s="504"/>
    </row>
    <row r="1473" spans="1:20" ht="15">
      <c r="A1473" s="138" t="s">
        <v>991</v>
      </c>
      <c r="B1473" s="463" t="s">
        <v>145</v>
      </c>
      <c r="C1473" s="431"/>
      <c r="D1473" s="431"/>
      <c r="E1473" s="437" t="s">
        <v>288</v>
      </c>
      <c r="F1473" s="437">
        <v>19.8</v>
      </c>
      <c r="G1473" s="437">
        <v>223.2</v>
      </c>
      <c r="H1473" s="484">
        <v>155.30000000000018</v>
      </c>
      <c r="I1473" s="525">
        <v>163.50000000000546</v>
      </c>
      <c r="K1473" s="100">
        <f t="shared" si="50"/>
        <v>561.80000000000564</v>
      </c>
      <c r="P1473" s="28"/>
      <c r="Q1473" s="540"/>
      <c r="R1473" s="584"/>
      <c r="S1473" s="584"/>
      <c r="T1473" s="504"/>
    </row>
    <row r="1474" spans="1:20" ht="15">
      <c r="A1474" s="138" t="s">
        <v>992</v>
      </c>
      <c r="B1474" s="463" t="s">
        <v>1047</v>
      </c>
      <c r="C1474" s="431"/>
      <c r="D1474" s="431"/>
      <c r="E1474" s="437" t="s">
        <v>288</v>
      </c>
      <c r="F1474" s="437" t="s">
        <v>288</v>
      </c>
      <c r="G1474" s="437" t="s">
        <v>288</v>
      </c>
      <c r="H1474" s="484">
        <v>343.40000000000146</v>
      </c>
      <c r="I1474" s="525">
        <v>202.00000000000182</v>
      </c>
      <c r="K1474" s="100">
        <f t="shared" si="50"/>
        <v>545.40000000000327</v>
      </c>
      <c r="P1474" s="28"/>
      <c r="Q1474" s="540"/>
      <c r="R1474" s="584"/>
      <c r="S1474" s="584"/>
      <c r="T1474" s="504"/>
    </row>
    <row r="1475" spans="1:20" ht="15">
      <c r="A1475" s="138" t="s">
        <v>994</v>
      </c>
      <c r="B1475" s="96" t="s">
        <v>1019</v>
      </c>
      <c r="E1475" s="10" t="s">
        <v>288</v>
      </c>
      <c r="F1475" s="10" t="s">
        <v>288</v>
      </c>
      <c r="G1475" s="10" t="s">
        <v>288</v>
      </c>
      <c r="H1475" s="164">
        <v>243.00000000000182</v>
      </c>
      <c r="I1475" s="578">
        <v>276.20000000000255</v>
      </c>
      <c r="K1475" s="100">
        <f t="shared" si="50"/>
        <v>519.20000000000437</v>
      </c>
      <c r="M1475" s="431" t="s">
        <v>298</v>
      </c>
      <c r="P1475" s="28"/>
      <c r="Q1475" s="585"/>
      <c r="R1475" s="584"/>
      <c r="S1475" s="584"/>
      <c r="T1475" s="504"/>
    </row>
    <row r="1476" spans="1:20" ht="15">
      <c r="A1476" s="138" t="s">
        <v>1000</v>
      </c>
      <c r="B1476" s="96" t="s">
        <v>1010</v>
      </c>
      <c r="E1476" s="10" t="s">
        <v>288</v>
      </c>
      <c r="F1476" s="10" t="s">
        <v>288</v>
      </c>
      <c r="G1476" s="10" t="s">
        <v>288</v>
      </c>
      <c r="H1476" s="484">
        <v>309.75000000000091</v>
      </c>
      <c r="I1476" s="525">
        <v>178.79999999999745</v>
      </c>
      <c r="K1476" s="100">
        <f t="shared" si="50"/>
        <v>488.54999999999836</v>
      </c>
      <c r="P1476" s="28"/>
      <c r="Q1476" s="585"/>
      <c r="R1476" s="584"/>
      <c r="S1476" s="584"/>
      <c r="T1476" s="504"/>
    </row>
    <row r="1477" spans="1:20" ht="15">
      <c r="A1477" s="138" t="s">
        <v>1002</v>
      </c>
      <c r="B1477" s="96" t="s">
        <v>1036</v>
      </c>
      <c r="E1477" s="10" t="s">
        <v>288</v>
      </c>
      <c r="F1477" s="10" t="s">
        <v>288</v>
      </c>
      <c r="G1477" s="437" t="s">
        <v>288</v>
      </c>
      <c r="H1477" s="487">
        <v>364.19999999999891</v>
      </c>
      <c r="I1477" s="525">
        <v>112.60000000000582</v>
      </c>
      <c r="K1477" s="100">
        <f t="shared" si="50"/>
        <v>476.80000000000473</v>
      </c>
      <c r="M1477" s="431" t="s">
        <v>298</v>
      </c>
      <c r="P1477" s="28"/>
      <c r="Q1477" s="585"/>
      <c r="R1477" s="584"/>
      <c r="S1477" s="584"/>
      <c r="T1477" s="504"/>
    </row>
    <row r="1478" spans="1:20" ht="15">
      <c r="A1478" s="138" t="s">
        <v>1005</v>
      </c>
      <c r="B1478" s="96" t="s">
        <v>1053</v>
      </c>
      <c r="E1478" s="437" t="s">
        <v>288</v>
      </c>
      <c r="F1478" s="437" t="s">
        <v>288</v>
      </c>
      <c r="G1478" s="437" t="s">
        <v>288</v>
      </c>
      <c r="H1478" s="487">
        <v>375.99999999999818</v>
      </c>
      <c r="I1478" s="525">
        <v>93.5</v>
      </c>
      <c r="K1478" s="100">
        <f t="shared" si="50"/>
        <v>469.49999999999818</v>
      </c>
      <c r="M1478" s="431" t="s">
        <v>297</v>
      </c>
      <c r="P1478" s="442"/>
      <c r="Q1478" s="585"/>
      <c r="R1478" s="584"/>
      <c r="S1478" s="584"/>
      <c r="T1478" s="504"/>
    </row>
    <row r="1479" spans="1:20" ht="15">
      <c r="A1479" s="138" t="s">
        <v>1006</v>
      </c>
      <c r="B1479" s="96" t="s">
        <v>1035</v>
      </c>
      <c r="E1479" s="10" t="s">
        <v>288</v>
      </c>
      <c r="F1479" s="10" t="s">
        <v>288</v>
      </c>
      <c r="G1479" s="10" t="s">
        <v>288</v>
      </c>
      <c r="H1479" s="164">
        <v>337.30000000000291</v>
      </c>
      <c r="I1479" s="525">
        <v>116.90000000000146</v>
      </c>
      <c r="K1479" s="100">
        <f t="shared" si="50"/>
        <v>454.20000000000437</v>
      </c>
      <c r="P1479" s="28"/>
      <c r="Q1479" s="585"/>
      <c r="R1479" s="584"/>
      <c r="S1479" s="584"/>
      <c r="T1479" s="504"/>
    </row>
    <row r="1480" spans="1:20" ht="15">
      <c r="A1480" s="138" t="s">
        <v>1009</v>
      </c>
      <c r="B1480" s="463" t="s">
        <v>1004</v>
      </c>
      <c r="C1480" s="431"/>
      <c r="D1480" s="431"/>
      <c r="E1480" s="437" t="s">
        <v>288</v>
      </c>
      <c r="F1480" s="437" t="s">
        <v>288</v>
      </c>
      <c r="G1480" s="437" t="s">
        <v>288</v>
      </c>
      <c r="H1480" s="164">
        <v>204.30000000000018</v>
      </c>
      <c r="I1480" s="525">
        <v>223.60000000000218</v>
      </c>
      <c r="K1480" s="100">
        <f t="shared" si="50"/>
        <v>427.90000000000236</v>
      </c>
      <c r="P1480" s="28"/>
      <c r="Q1480" s="584"/>
      <c r="R1480" s="584"/>
      <c r="S1480" s="584"/>
      <c r="T1480" s="504"/>
    </row>
    <row r="1481" spans="1:20" ht="15">
      <c r="A1481" s="138" t="s">
        <v>1011</v>
      </c>
      <c r="B1481" s="463" t="s">
        <v>1021</v>
      </c>
      <c r="C1481" s="431"/>
      <c r="D1481" s="431"/>
      <c r="E1481" s="437" t="s">
        <v>288</v>
      </c>
      <c r="F1481" s="437" t="s">
        <v>288</v>
      </c>
      <c r="G1481" s="437" t="s">
        <v>288</v>
      </c>
      <c r="H1481" s="164">
        <v>232.60000000000127</v>
      </c>
      <c r="I1481" s="525">
        <v>164.600000000004</v>
      </c>
      <c r="K1481" s="100">
        <f t="shared" si="50"/>
        <v>397.20000000000528</v>
      </c>
      <c r="M1481" s="431"/>
      <c r="P1481" s="28"/>
      <c r="Q1481" s="540"/>
      <c r="R1481" s="584"/>
      <c r="S1481" s="584"/>
      <c r="T1481" s="504"/>
    </row>
    <row r="1482" spans="1:20" ht="15">
      <c r="A1482" s="138" t="s">
        <v>1017</v>
      </c>
      <c r="B1482" s="463" t="s">
        <v>993</v>
      </c>
      <c r="C1482" s="431"/>
      <c r="D1482" s="431"/>
      <c r="E1482" s="437" t="s">
        <v>288</v>
      </c>
      <c r="F1482" s="437" t="s">
        <v>288</v>
      </c>
      <c r="G1482" s="437" t="s">
        <v>288</v>
      </c>
      <c r="H1482" s="164">
        <v>233.19999999999709</v>
      </c>
      <c r="I1482" s="525">
        <v>162.10000000000036</v>
      </c>
      <c r="K1482" s="100">
        <f t="shared" si="50"/>
        <v>395.29999999999745</v>
      </c>
      <c r="P1482" s="28"/>
      <c r="Q1482" s="584"/>
      <c r="R1482" s="584"/>
      <c r="S1482" s="584"/>
      <c r="T1482" s="504"/>
    </row>
    <row r="1483" spans="1:20" ht="15">
      <c r="A1483" s="138" t="s">
        <v>1022</v>
      </c>
      <c r="B1483" s="463" t="s">
        <v>1001</v>
      </c>
      <c r="C1483" s="431"/>
      <c r="D1483" s="431"/>
      <c r="E1483" s="437" t="s">
        <v>288</v>
      </c>
      <c r="F1483" s="437" t="s">
        <v>288</v>
      </c>
      <c r="G1483" s="437" t="s">
        <v>288</v>
      </c>
      <c r="H1483" s="164">
        <v>155.10000000000036</v>
      </c>
      <c r="I1483" s="525">
        <v>212.80000000000109</v>
      </c>
      <c r="K1483" s="100">
        <f t="shared" si="50"/>
        <v>367.90000000000146</v>
      </c>
      <c r="P1483" s="28"/>
      <c r="Q1483" s="584"/>
      <c r="R1483" s="584"/>
      <c r="S1483" s="584"/>
      <c r="T1483" s="504"/>
    </row>
    <row r="1484" spans="1:20" ht="15">
      <c r="A1484" s="138" t="s">
        <v>1023</v>
      </c>
      <c r="B1484" s="478" t="s">
        <v>983</v>
      </c>
      <c r="C1484" s="431"/>
      <c r="D1484" s="431"/>
      <c r="E1484" s="437" t="s">
        <v>288</v>
      </c>
      <c r="F1484" s="437" t="s">
        <v>288</v>
      </c>
      <c r="G1484" s="437" t="s">
        <v>288</v>
      </c>
      <c r="H1484" s="164">
        <v>167.99999999999909</v>
      </c>
      <c r="I1484" s="525">
        <v>187.79999999999927</v>
      </c>
      <c r="K1484" s="100">
        <f t="shared" si="50"/>
        <v>355.79999999999836</v>
      </c>
      <c r="M1484" s="431"/>
      <c r="P1484" s="28"/>
      <c r="Q1484" s="584"/>
      <c r="R1484" s="584"/>
      <c r="S1484" s="584"/>
      <c r="T1484" s="504"/>
    </row>
    <row r="1485" spans="1:20" ht="15">
      <c r="A1485" s="138" t="s">
        <v>1024</v>
      </c>
      <c r="B1485" s="542" t="s">
        <v>2554</v>
      </c>
      <c r="C1485" s="433"/>
      <c r="D1485" s="433"/>
      <c r="E1485" s="484" t="s">
        <v>288</v>
      </c>
      <c r="F1485" s="484" t="s">
        <v>288</v>
      </c>
      <c r="G1485" s="484" t="s">
        <v>288</v>
      </c>
      <c r="H1485" s="164" t="s">
        <v>288</v>
      </c>
      <c r="I1485" s="578">
        <v>337.79999999999745</v>
      </c>
      <c r="K1485" s="100">
        <f t="shared" si="50"/>
        <v>337.79999999999745</v>
      </c>
      <c r="M1485" t="s">
        <v>293</v>
      </c>
      <c r="P1485" s="28"/>
      <c r="Q1485" s="586"/>
      <c r="R1485" s="584"/>
      <c r="S1485" s="584"/>
      <c r="T1485" s="504"/>
    </row>
    <row r="1486" spans="1:20" ht="15">
      <c r="A1486" s="138" t="s">
        <v>1030</v>
      </c>
      <c r="B1486" s="542" t="s">
        <v>2569</v>
      </c>
      <c r="C1486" s="433"/>
      <c r="D1486" s="433"/>
      <c r="E1486" s="484" t="s">
        <v>288</v>
      </c>
      <c r="F1486" s="484" t="s">
        <v>288</v>
      </c>
      <c r="G1486" s="484" t="s">
        <v>288</v>
      </c>
      <c r="H1486" s="164" t="s">
        <v>288</v>
      </c>
      <c r="I1486" s="578">
        <v>324.00000000000182</v>
      </c>
      <c r="K1486" s="100">
        <f t="shared" si="50"/>
        <v>324.00000000000182</v>
      </c>
      <c r="M1486" s="431" t="s">
        <v>302</v>
      </c>
      <c r="P1486" s="28"/>
      <c r="Q1486" s="584"/>
      <c r="R1486" s="584"/>
      <c r="S1486" s="584"/>
      <c r="T1486" s="504"/>
    </row>
    <row r="1487" spans="1:20" ht="15">
      <c r="A1487" s="138" t="s">
        <v>1038</v>
      </c>
      <c r="B1487" s="463" t="s">
        <v>1008</v>
      </c>
      <c r="E1487" s="10" t="s">
        <v>288</v>
      </c>
      <c r="F1487" s="10" t="s">
        <v>288</v>
      </c>
      <c r="G1487" s="10" t="s">
        <v>288</v>
      </c>
      <c r="H1487" s="164">
        <v>211.20000000000073</v>
      </c>
      <c r="I1487" s="525">
        <v>111.20000000000073</v>
      </c>
      <c r="K1487" s="100">
        <f t="shared" si="50"/>
        <v>322.40000000000146</v>
      </c>
      <c r="P1487" s="28"/>
      <c r="Q1487" s="585"/>
      <c r="R1487" s="584"/>
      <c r="S1487" s="584"/>
      <c r="T1487" s="504"/>
    </row>
    <row r="1488" spans="1:20" ht="15">
      <c r="A1488" s="138" t="s">
        <v>1042</v>
      </c>
      <c r="B1488" s="96" t="s">
        <v>166</v>
      </c>
      <c r="E1488" s="10" t="s">
        <v>288</v>
      </c>
      <c r="F1488" s="10" t="s">
        <v>288</v>
      </c>
      <c r="G1488" s="480">
        <v>321.85000000000002</v>
      </c>
      <c r="H1488" s="164" t="s">
        <v>288</v>
      </c>
      <c r="I1488" s="484" t="s">
        <v>288</v>
      </c>
      <c r="K1488" s="100">
        <f t="shared" si="50"/>
        <v>321.85000000000002</v>
      </c>
      <c r="M1488" t="s">
        <v>298</v>
      </c>
      <c r="P1488" s="28"/>
      <c r="Q1488" s="584"/>
      <c r="R1488" s="584"/>
      <c r="S1488" s="584"/>
      <c r="T1488" s="504"/>
    </row>
    <row r="1489" spans="1:20" ht="15">
      <c r="A1489" s="138" t="s">
        <v>1043</v>
      </c>
      <c r="B1489" s="96" t="s">
        <v>1003</v>
      </c>
      <c r="E1489" s="10" t="s">
        <v>288</v>
      </c>
      <c r="F1489" s="10" t="s">
        <v>288</v>
      </c>
      <c r="G1489" s="10" t="s">
        <v>288</v>
      </c>
      <c r="H1489" s="164">
        <v>197.49999999999818</v>
      </c>
      <c r="I1489" s="525">
        <v>116.20000000000073</v>
      </c>
      <c r="K1489" s="100">
        <f t="shared" si="50"/>
        <v>313.69999999999891</v>
      </c>
      <c r="P1489" s="28"/>
      <c r="Q1489" s="584"/>
      <c r="R1489" s="584"/>
      <c r="S1489" s="584"/>
      <c r="T1489" s="504"/>
    </row>
    <row r="1490" spans="1:20" ht="15">
      <c r="A1490" s="138" t="s">
        <v>1044</v>
      </c>
      <c r="B1490" s="96" t="s">
        <v>1057</v>
      </c>
      <c r="E1490" s="437" t="s">
        <v>288</v>
      </c>
      <c r="F1490" s="437" t="s">
        <v>288</v>
      </c>
      <c r="G1490" s="10" t="s">
        <v>288</v>
      </c>
      <c r="H1490" s="164">
        <v>188.79999999999927</v>
      </c>
      <c r="I1490" s="525">
        <v>122</v>
      </c>
      <c r="K1490" s="100">
        <f t="shared" si="50"/>
        <v>310.79999999999927</v>
      </c>
      <c r="P1490" s="28"/>
      <c r="Q1490" s="584"/>
      <c r="R1490" s="584"/>
      <c r="S1490" s="584"/>
      <c r="T1490" s="504"/>
    </row>
    <row r="1491" spans="1:20" ht="15">
      <c r="A1491" s="138" t="s">
        <v>1050</v>
      </c>
      <c r="B1491" s="463" t="s">
        <v>1013</v>
      </c>
      <c r="E1491" s="10" t="s">
        <v>288</v>
      </c>
      <c r="F1491" s="437" t="s">
        <v>288</v>
      </c>
      <c r="G1491" s="10" t="s">
        <v>288</v>
      </c>
      <c r="H1491" s="164">
        <v>253.49999999999818</v>
      </c>
      <c r="I1491" s="525">
        <v>53.999999999998181</v>
      </c>
      <c r="K1491" s="100">
        <f t="shared" si="50"/>
        <v>307.49999999999636</v>
      </c>
      <c r="P1491" s="28"/>
      <c r="Q1491" s="585"/>
      <c r="R1491" s="584"/>
      <c r="S1491" s="584"/>
      <c r="T1491" s="504"/>
    </row>
    <row r="1492" spans="1:20" ht="15">
      <c r="A1492" s="138" t="s">
        <v>1051</v>
      </c>
      <c r="B1492" s="96" t="s">
        <v>999</v>
      </c>
      <c r="E1492" s="10" t="s">
        <v>288</v>
      </c>
      <c r="F1492" s="10" t="s">
        <v>288</v>
      </c>
      <c r="G1492" s="10" t="s">
        <v>288</v>
      </c>
      <c r="H1492" s="164">
        <v>121.00000000000182</v>
      </c>
      <c r="I1492" s="525">
        <v>176.69999999999709</v>
      </c>
      <c r="K1492" s="100">
        <f t="shared" si="50"/>
        <v>297.69999999999891</v>
      </c>
      <c r="P1492" s="28"/>
      <c r="Q1492" s="584"/>
      <c r="R1492" s="584"/>
      <c r="S1492" s="584"/>
      <c r="T1492" s="504"/>
    </row>
    <row r="1493" spans="1:20" ht="15">
      <c r="A1493" s="138" t="s">
        <v>1052</v>
      </c>
      <c r="B1493" s="478" t="s">
        <v>988</v>
      </c>
      <c r="C1493" s="431"/>
      <c r="D1493" s="431"/>
      <c r="E1493" s="437" t="s">
        <v>288</v>
      </c>
      <c r="F1493" s="437" t="s">
        <v>288</v>
      </c>
      <c r="G1493" s="437" t="s">
        <v>288</v>
      </c>
      <c r="H1493" s="164">
        <v>209.19999999999982</v>
      </c>
      <c r="I1493" s="525">
        <v>80.999999999996362</v>
      </c>
      <c r="K1493" s="100">
        <f t="shared" si="50"/>
        <v>290.19999999999618</v>
      </c>
      <c r="P1493" s="28"/>
      <c r="Q1493" s="584"/>
      <c r="R1493" s="584"/>
      <c r="S1493" s="584"/>
      <c r="T1493" s="504"/>
    </row>
    <row r="1494" spans="1:20" ht="15">
      <c r="A1494" s="138" t="s">
        <v>1054</v>
      </c>
      <c r="B1494" s="96" t="s">
        <v>182</v>
      </c>
      <c r="E1494" s="10">
        <v>246.6</v>
      </c>
      <c r="F1494" s="10" t="s">
        <v>288</v>
      </c>
      <c r="G1494" s="10" t="s">
        <v>288</v>
      </c>
      <c r="H1494" s="484" t="s">
        <v>288</v>
      </c>
      <c r="I1494" s="484" t="s">
        <v>288</v>
      </c>
      <c r="K1494" s="100">
        <f t="shared" si="50"/>
        <v>246.6</v>
      </c>
      <c r="P1494" s="28"/>
      <c r="Q1494" s="540"/>
      <c r="R1494" s="584"/>
      <c r="S1494" s="584"/>
      <c r="T1494" s="504"/>
    </row>
    <row r="1495" spans="1:20" ht="15">
      <c r="A1495" s="138" t="s">
        <v>1055</v>
      </c>
      <c r="B1495" s="542" t="s">
        <v>2549</v>
      </c>
      <c r="C1495" s="433"/>
      <c r="D1495" s="433"/>
      <c r="E1495" s="484" t="s">
        <v>288</v>
      </c>
      <c r="F1495" s="484" t="s">
        <v>288</v>
      </c>
      <c r="G1495" s="484" t="s">
        <v>288</v>
      </c>
      <c r="H1495" s="164" t="s">
        <v>288</v>
      </c>
      <c r="I1495" s="525">
        <v>245.79999999999745</v>
      </c>
      <c r="K1495" s="100">
        <f t="shared" si="50"/>
        <v>245.79999999999745</v>
      </c>
      <c r="P1495" s="28"/>
      <c r="Q1495" s="584"/>
      <c r="R1495" s="584"/>
      <c r="S1495" s="584"/>
      <c r="T1495" s="504"/>
    </row>
    <row r="1496" spans="1:20" ht="15">
      <c r="A1496" s="138" t="s">
        <v>1056</v>
      </c>
      <c r="B1496" s="463" t="s">
        <v>1039</v>
      </c>
      <c r="C1496" s="431"/>
      <c r="D1496" s="431"/>
      <c r="E1496" s="437" t="s">
        <v>288</v>
      </c>
      <c r="F1496" s="437" t="s">
        <v>288</v>
      </c>
      <c r="G1496" s="437" t="s">
        <v>288</v>
      </c>
      <c r="H1496" s="164">
        <v>159.10000000000036</v>
      </c>
      <c r="I1496" s="525">
        <v>84.500000000003638</v>
      </c>
      <c r="K1496" s="100">
        <f t="shared" si="50"/>
        <v>243.600000000004</v>
      </c>
      <c r="P1496" s="28"/>
      <c r="Q1496" s="584"/>
      <c r="R1496" s="584"/>
      <c r="S1496" s="584"/>
      <c r="T1496" s="504"/>
    </row>
    <row r="1497" spans="1:20" ht="15">
      <c r="A1497" s="138" t="s">
        <v>1059</v>
      </c>
      <c r="B1497" s="463" t="s">
        <v>1041</v>
      </c>
      <c r="C1497" s="431"/>
      <c r="D1497" s="431"/>
      <c r="E1497" s="437" t="s">
        <v>288</v>
      </c>
      <c r="F1497" s="437" t="s">
        <v>288</v>
      </c>
      <c r="G1497" s="437" t="s">
        <v>288</v>
      </c>
      <c r="H1497" s="164">
        <v>235.19999999999891</v>
      </c>
      <c r="I1497" s="484" t="s">
        <v>288</v>
      </c>
      <c r="K1497" s="100">
        <f t="shared" si="50"/>
        <v>235.19999999999891</v>
      </c>
      <c r="P1497" s="28"/>
      <c r="Q1497" s="584"/>
      <c r="R1497" s="584"/>
      <c r="S1497" s="584"/>
      <c r="T1497" s="504"/>
    </row>
    <row r="1498" spans="1:20" ht="15">
      <c r="A1498" s="138" t="s">
        <v>1296</v>
      </c>
      <c r="B1498" s="542" t="s">
        <v>2567</v>
      </c>
      <c r="C1498" s="433"/>
      <c r="D1498" s="433"/>
      <c r="E1498" s="484" t="s">
        <v>288</v>
      </c>
      <c r="F1498" s="484" t="s">
        <v>288</v>
      </c>
      <c r="G1498" s="484" t="s">
        <v>288</v>
      </c>
      <c r="H1498" s="164" t="s">
        <v>288</v>
      </c>
      <c r="I1498" s="525">
        <v>234.70000000000073</v>
      </c>
      <c r="K1498" s="100">
        <f t="shared" si="50"/>
        <v>234.70000000000073</v>
      </c>
      <c r="P1498" s="28"/>
      <c r="Q1498" s="540"/>
      <c r="R1498" s="584"/>
      <c r="S1498" s="584"/>
      <c r="T1498" s="504"/>
    </row>
    <row r="1499" spans="1:20" ht="15">
      <c r="A1499" s="138" t="s">
        <v>1297</v>
      </c>
      <c r="B1499" s="542" t="s">
        <v>2563</v>
      </c>
      <c r="C1499" s="433"/>
      <c r="D1499" s="433"/>
      <c r="E1499" s="484" t="s">
        <v>288</v>
      </c>
      <c r="F1499" s="484" t="s">
        <v>288</v>
      </c>
      <c r="G1499" s="484" t="s">
        <v>288</v>
      </c>
      <c r="H1499" s="164" t="s">
        <v>288</v>
      </c>
      <c r="I1499" s="525">
        <v>233.09999999999854</v>
      </c>
      <c r="K1499" s="100">
        <f t="shared" si="50"/>
        <v>233.09999999999854</v>
      </c>
      <c r="P1499" s="28"/>
      <c r="Q1499" s="585"/>
      <c r="R1499" s="584"/>
      <c r="S1499" s="584"/>
      <c r="T1499" s="504"/>
    </row>
    <row r="1500" spans="1:20" ht="15">
      <c r="A1500" s="138" t="s">
        <v>1298</v>
      </c>
      <c r="B1500" s="542" t="s">
        <v>2568</v>
      </c>
      <c r="C1500" s="433"/>
      <c r="D1500" s="433"/>
      <c r="E1500" s="484" t="s">
        <v>288</v>
      </c>
      <c r="F1500" s="484" t="s">
        <v>288</v>
      </c>
      <c r="G1500" s="484" t="s">
        <v>288</v>
      </c>
      <c r="H1500" s="484" t="s">
        <v>288</v>
      </c>
      <c r="I1500" s="525">
        <v>218.49999999999636</v>
      </c>
      <c r="K1500" s="100">
        <f t="shared" si="50"/>
        <v>218.49999999999636</v>
      </c>
      <c r="M1500" s="431"/>
      <c r="P1500" s="28"/>
      <c r="Q1500" s="540"/>
      <c r="R1500" s="584"/>
      <c r="S1500" s="584"/>
      <c r="T1500" s="504"/>
    </row>
    <row r="1501" spans="1:20" ht="15">
      <c r="A1501" s="138" t="s">
        <v>1299</v>
      </c>
      <c r="B1501" s="503" t="s">
        <v>2544</v>
      </c>
      <c r="C1501" s="433"/>
      <c r="D1501" s="433"/>
      <c r="E1501" s="484" t="s">
        <v>288</v>
      </c>
      <c r="F1501" s="484" t="s">
        <v>288</v>
      </c>
      <c r="G1501" s="484" t="s">
        <v>288</v>
      </c>
      <c r="H1501" s="164" t="s">
        <v>288</v>
      </c>
      <c r="I1501" s="525">
        <v>217.10000000000218</v>
      </c>
      <c r="K1501" s="100">
        <f t="shared" si="50"/>
        <v>217.10000000000218</v>
      </c>
      <c r="P1501" s="28"/>
      <c r="Q1501" s="540"/>
      <c r="R1501" s="584"/>
      <c r="S1501" s="584"/>
      <c r="T1501" s="504"/>
    </row>
    <row r="1502" spans="1:20" ht="15">
      <c r="A1502" s="138" t="s">
        <v>1300</v>
      </c>
      <c r="B1502" s="542" t="s">
        <v>2552</v>
      </c>
      <c r="C1502" s="433"/>
      <c r="D1502" s="433"/>
      <c r="E1502" s="484" t="s">
        <v>288</v>
      </c>
      <c r="F1502" s="484" t="s">
        <v>288</v>
      </c>
      <c r="G1502" s="484" t="s">
        <v>288</v>
      </c>
      <c r="H1502" s="164" t="s">
        <v>288</v>
      </c>
      <c r="I1502" s="525">
        <v>207.20000000000437</v>
      </c>
      <c r="K1502" s="100">
        <f t="shared" ref="K1502:K1515" si="51">SUM(E1502:I1502)</f>
        <v>207.20000000000437</v>
      </c>
      <c r="P1502" s="28"/>
      <c r="Q1502" s="586"/>
      <c r="R1502" s="584"/>
      <c r="S1502" s="584"/>
      <c r="T1502" s="504"/>
    </row>
    <row r="1503" spans="1:20" ht="15">
      <c r="A1503" s="138" t="s">
        <v>1301</v>
      </c>
      <c r="B1503" s="542" t="s">
        <v>2551</v>
      </c>
      <c r="C1503" s="433"/>
      <c r="D1503" s="433"/>
      <c r="E1503" s="484" t="s">
        <v>288</v>
      </c>
      <c r="F1503" s="484" t="s">
        <v>288</v>
      </c>
      <c r="G1503" s="484" t="s">
        <v>288</v>
      </c>
      <c r="H1503" s="164" t="s">
        <v>288</v>
      </c>
      <c r="I1503" s="525">
        <v>168.70000000000073</v>
      </c>
      <c r="K1503" s="100">
        <f t="shared" si="51"/>
        <v>168.70000000000073</v>
      </c>
      <c r="P1503" s="28"/>
      <c r="Q1503" s="585"/>
      <c r="R1503" s="584"/>
      <c r="S1503" s="584"/>
      <c r="T1503" s="504"/>
    </row>
    <row r="1504" spans="1:20" ht="15">
      <c r="A1504" s="138" t="s">
        <v>1302</v>
      </c>
      <c r="B1504" s="542" t="s">
        <v>2546</v>
      </c>
      <c r="C1504" s="433"/>
      <c r="D1504" s="433"/>
      <c r="E1504" s="484" t="s">
        <v>288</v>
      </c>
      <c r="F1504" s="484" t="s">
        <v>288</v>
      </c>
      <c r="G1504" s="484" t="s">
        <v>288</v>
      </c>
      <c r="H1504" s="164" t="s">
        <v>288</v>
      </c>
      <c r="I1504" s="525">
        <v>167.00000000000182</v>
      </c>
      <c r="K1504" s="100">
        <f t="shared" si="51"/>
        <v>167.00000000000182</v>
      </c>
      <c r="P1504" s="28"/>
      <c r="Q1504" s="540"/>
      <c r="R1504" s="584"/>
      <c r="S1504" s="584"/>
      <c r="T1504" s="504"/>
    </row>
    <row r="1505" spans="1:20" ht="15">
      <c r="A1505" s="138" t="s">
        <v>1303</v>
      </c>
      <c r="B1505" s="406" t="s">
        <v>2548</v>
      </c>
      <c r="C1505" s="3"/>
      <c r="D1505" s="3"/>
      <c r="E1505" s="164" t="s">
        <v>288</v>
      </c>
      <c r="F1505" s="164" t="s">
        <v>288</v>
      </c>
      <c r="G1505" s="164" t="s">
        <v>288</v>
      </c>
      <c r="H1505" s="164" t="s">
        <v>288</v>
      </c>
      <c r="I1505" s="525">
        <v>160.19999999999891</v>
      </c>
      <c r="K1505" s="100">
        <f t="shared" si="51"/>
        <v>160.19999999999891</v>
      </c>
      <c r="P1505" s="28"/>
      <c r="Q1505" s="586"/>
      <c r="R1505" s="584"/>
      <c r="S1505" s="584"/>
      <c r="T1505" s="504"/>
    </row>
    <row r="1506" spans="1:20" ht="15">
      <c r="A1506" s="138" t="s">
        <v>1304</v>
      </c>
      <c r="B1506" s="542" t="s">
        <v>2604</v>
      </c>
      <c r="C1506" s="433"/>
      <c r="D1506" s="433"/>
      <c r="E1506" s="484" t="s">
        <v>288</v>
      </c>
      <c r="F1506" s="484" t="s">
        <v>288</v>
      </c>
      <c r="G1506" s="484" t="s">
        <v>288</v>
      </c>
      <c r="H1506" s="164" t="s">
        <v>288</v>
      </c>
      <c r="I1506" s="525">
        <v>129.60000000000218</v>
      </c>
      <c r="K1506" s="100">
        <f t="shared" si="51"/>
        <v>129.60000000000218</v>
      </c>
      <c r="P1506" s="28"/>
      <c r="Q1506" s="585"/>
      <c r="R1506" s="584"/>
      <c r="S1506" s="584"/>
      <c r="T1506" s="504"/>
    </row>
    <row r="1507" spans="1:20" ht="15">
      <c r="A1507" s="138" t="s">
        <v>1305</v>
      </c>
      <c r="B1507" s="463" t="s">
        <v>1031</v>
      </c>
      <c r="C1507" s="431"/>
      <c r="D1507" s="431"/>
      <c r="E1507" s="437" t="s">
        <v>288</v>
      </c>
      <c r="F1507" s="437" t="s">
        <v>288</v>
      </c>
      <c r="G1507" s="437" t="s">
        <v>288</v>
      </c>
      <c r="H1507" s="484">
        <v>113.5</v>
      </c>
      <c r="I1507" s="484" t="s">
        <v>288</v>
      </c>
      <c r="K1507" s="100">
        <f t="shared" si="51"/>
        <v>113.5</v>
      </c>
      <c r="P1507" s="28"/>
      <c r="Q1507" s="584"/>
      <c r="R1507" s="584"/>
      <c r="S1507" s="584"/>
      <c r="T1507" s="504"/>
    </row>
    <row r="1508" spans="1:20" ht="15">
      <c r="A1508" s="138" t="s">
        <v>1306</v>
      </c>
      <c r="B1508" s="542" t="s">
        <v>2565</v>
      </c>
      <c r="C1508" s="433"/>
      <c r="D1508" s="433"/>
      <c r="E1508" s="484" t="s">
        <v>288</v>
      </c>
      <c r="F1508" s="484" t="s">
        <v>288</v>
      </c>
      <c r="G1508" s="484" t="s">
        <v>288</v>
      </c>
      <c r="H1508" s="164" t="s">
        <v>288</v>
      </c>
      <c r="I1508" s="525">
        <v>102.99999999999818</v>
      </c>
      <c r="K1508" s="100">
        <f t="shared" si="51"/>
        <v>102.99999999999818</v>
      </c>
      <c r="P1508" s="28"/>
      <c r="Q1508" s="585"/>
      <c r="R1508" s="584"/>
      <c r="S1508" s="584"/>
      <c r="T1508" s="504"/>
    </row>
    <row r="1509" spans="1:20" ht="15">
      <c r="A1509" s="138" t="s">
        <v>1307</v>
      </c>
      <c r="B1509" s="503" t="s">
        <v>2570</v>
      </c>
      <c r="C1509" s="3"/>
      <c r="D1509" s="3"/>
      <c r="E1509" s="164" t="s">
        <v>288</v>
      </c>
      <c r="F1509" s="164" t="s">
        <v>288</v>
      </c>
      <c r="G1509" s="164" t="s">
        <v>288</v>
      </c>
      <c r="H1509" s="164" t="s">
        <v>288</v>
      </c>
      <c r="I1509" s="525">
        <v>76.599999999998545</v>
      </c>
      <c r="K1509" s="100">
        <f t="shared" si="51"/>
        <v>76.599999999998545</v>
      </c>
      <c r="P1509" s="28"/>
      <c r="Q1509" s="584"/>
      <c r="R1509" s="584"/>
      <c r="S1509" s="584"/>
      <c r="T1509" s="504"/>
    </row>
    <row r="1510" spans="1:20" ht="15">
      <c r="A1510" s="138" t="s">
        <v>1308</v>
      </c>
      <c r="B1510" s="542" t="s">
        <v>2559</v>
      </c>
      <c r="C1510" s="433"/>
      <c r="D1510" s="433"/>
      <c r="E1510" s="484" t="s">
        <v>288</v>
      </c>
      <c r="F1510" s="484" t="s">
        <v>288</v>
      </c>
      <c r="G1510" s="484" t="s">
        <v>288</v>
      </c>
      <c r="H1510" s="164" t="s">
        <v>288</v>
      </c>
      <c r="I1510" s="525">
        <v>69.799999999999272</v>
      </c>
      <c r="K1510" s="100">
        <f t="shared" si="51"/>
        <v>69.799999999999272</v>
      </c>
      <c r="P1510" s="28"/>
    </row>
    <row r="1511" spans="1:20" ht="15">
      <c r="A1511" s="138" t="s">
        <v>1309</v>
      </c>
      <c r="B1511" s="542" t="s">
        <v>2562</v>
      </c>
      <c r="C1511" s="433"/>
      <c r="D1511" s="433"/>
      <c r="E1511" s="484" t="s">
        <v>288</v>
      </c>
      <c r="F1511" s="484" t="s">
        <v>288</v>
      </c>
      <c r="G1511" s="484" t="s">
        <v>288</v>
      </c>
      <c r="H1511" s="164" t="s">
        <v>288</v>
      </c>
      <c r="I1511" s="525">
        <v>61.499999999996362</v>
      </c>
      <c r="K1511" s="100">
        <f t="shared" si="51"/>
        <v>61.499999999996362</v>
      </c>
      <c r="P1511" s="28"/>
    </row>
    <row r="1512" spans="1:20" ht="15">
      <c r="A1512" s="138" t="s">
        <v>1310</v>
      </c>
      <c r="B1512" s="406" t="s">
        <v>2564</v>
      </c>
      <c r="C1512" s="3"/>
      <c r="D1512" s="3"/>
      <c r="E1512" s="164" t="s">
        <v>288</v>
      </c>
      <c r="F1512" s="164" t="s">
        <v>288</v>
      </c>
      <c r="G1512" s="164" t="s">
        <v>288</v>
      </c>
      <c r="H1512" s="164" t="s">
        <v>288</v>
      </c>
      <c r="I1512" s="525">
        <v>60.999999999998181</v>
      </c>
      <c r="K1512" s="100">
        <f t="shared" si="51"/>
        <v>60.999999999998181</v>
      </c>
      <c r="P1512" s="28"/>
    </row>
    <row r="1513" spans="1:20" ht="15">
      <c r="A1513" s="138" t="s">
        <v>1311</v>
      </c>
      <c r="B1513" s="542" t="s">
        <v>2566</v>
      </c>
      <c r="C1513" s="433"/>
      <c r="D1513" s="433"/>
      <c r="E1513" s="484" t="s">
        <v>288</v>
      </c>
      <c r="F1513" s="484" t="s">
        <v>288</v>
      </c>
      <c r="G1513" s="484" t="s">
        <v>288</v>
      </c>
      <c r="H1513" s="164" t="s">
        <v>288</v>
      </c>
      <c r="I1513" s="525">
        <v>44</v>
      </c>
      <c r="K1513" s="100">
        <f t="shared" si="51"/>
        <v>44</v>
      </c>
      <c r="M1513" s="431"/>
      <c r="P1513" s="28"/>
    </row>
    <row r="1514" spans="1:20" ht="15">
      <c r="A1514" s="138" t="s">
        <v>1312</v>
      </c>
      <c r="B1514" s="406" t="s">
        <v>2560</v>
      </c>
      <c r="C1514" s="3"/>
      <c r="D1514" s="3"/>
      <c r="E1514" s="164" t="s">
        <v>288</v>
      </c>
      <c r="F1514" s="164" t="s">
        <v>288</v>
      </c>
      <c r="G1514" s="164" t="s">
        <v>288</v>
      </c>
      <c r="H1514" s="164" t="s">
        <v>288</v>
      </c>
      <c r="I1514" s="97" t="s">
        <v>289</v>
      </c>
      <c r="K1514" s="100">
        <f t="shared" si="51"/>
        <v>0</v>
      </c>
      <c r="P1514" s="28"/>
    </row>
    <row r="1515" spans="1:20" ht="15">
      <c r="A1515" s="138" t="s">
        <v>1313</v>
      </c>
      <c r="B1515" s="542" t="s">
        <v>2561</v>
      </c>
      <c r="C1515" s="433"/>
      <c r="D1515" s="433"/>
      <c r="E1515" s="484" t="s">
        <v>288</v>
      </c>
      <c r="F1515" s="484" t="s">
        <v>288</v>
      </c>
      <c r="G1515" s="484" t="s">
        <v>288</v>
      </c>
      <c r="H1515" s="164" t="s">
        <v>288</v>
      </c>
      <c r="I1515" s="97" t="s">
        <v>289</v>
      </c>
      <c r="K1515" s="100">
        <f t="shared" si="51"/>
        <v>0</v>
      </c>
      <c r="P1515" s="28"/>
    </row>
    <row r="1516" spans="1:20" ht="15">
      <c r="A1516" s="138"/>
      <c r="B1516" s="96"/>
      <c r="E1516" s="10"/>
      <c r="F1516" s="10"/>
      <c r="G1516" s="10"/>
      <c r="H1516" s="164"/>
      <c r="K1516" s="100"/>
      <c r="P1516" s="28"/>
    </row>
    <row r="1517" spans="1:20" ht="15">
      <c r="A1517" s="44"/>
      <c r="B1517" s="96"/>
      <c r="E1517" s="10"/>
      <c r="K1517" s="102"/>
      <c r="P1517" s="28"/>
    </row>
    <row r="1518" spans="1:20" ht="15">
      <c r="A1518" s="44"/>
      <c r="B1518" s="96"/>
      <c r="E1518" s="10"/>
      <c r="K1518" s="102"/>
      <c r="P1518" s="28"/>
    </row>
    <row r="1519" spans="1:20" ht="25.5">
      <c r="A1519" s="39" t="s">
        <v>204</v>
      </c>
      <c r="K1519" s="102"/>
      <c r="P1519" s="28"/>
    </row>
    <row r="1520" spans="1:20">
      <c r="K1520" s="102"/>
      <c r="P1520" s="28"/>
    </row>
    <row r="1521" spans="1:20" ht="15">
      <c r="A1521" s="60"/>
      <c r="B1521" s="60"/>
      <c r="C1521" s="60"/>
      <c r="D1521" s="60"/>
      <c r="E1521" s="94">
        <v>2016</v>
      </c>
      <c r="F1521" s="94">
        <v>2017</v>
      </c>
      <c r="G1521" s="94">
        <v>2018</v>
      </c>
      <c r="H1521" s="189">
        <v>2019</v>
      </c>
      <c r="I1521" s="189">
        <v>2020</v>
      </c>
      <c r="K1521" s="103" t="s">
        <v>40</v>
      </c>
      <c r="P1521" s="28"/>
    </row>
    <row r="1522" spans="1:20" ht="15">
      <c r="A1522" s="44" t="s">
        <v>0</v>
      </c>
      <c r="B1522" s="463" t="s">
        <v>9</v>
      </c>
      <c r="C1522" s="431"/>
      <c r="D1522" s="431"/>
      <c r="E1522" s="480">
        <v>244</v>
      </c>
      <c r="F1522" s="437">
        <v>286.39999999999998</v>
      </c>
      <c r="G1522" s="454">
        <v>582.65</v>
      </c>
      <c r="H1522" s="164">
        <v>256.70000000000346</v>
      </c>
      <c r="I1522" s="525">
        <v>616</v>
      </c>
      <c r="K1522" s="100">
        <f t="shared" ref="K1522:K1553" si="52">SUM(E1522:I1522)</f>
        <v>1985.7500000000034</v>
      </c>
      <c r="M1522" t="s">
        <v>305</v>
      </c>
      <c r="P1522" s="442" t="s">
        <v>3042</v>
      </c>
      <c r="Q1522" s="593"/>
      <c r="R1522" s="312"/>
      <c r="S1522" s="312"/>
      <c r="T1522" s="222"/>
    </row>
    <row r="1523" spans="1:20" ht="15">
      <c r="A1523" s="44" t="s">
        <v>2</v>
      </c>
      <c r="B1523" s="96" t="s">
        <v>21</v>
      </c>
      <c r="E1523" s="480">
        <v>145.30000000000001</v>
      </c>
      <c r="F1523" s="453">
        <v>396.1</v>
      </c>
      <c r="G1523" s="10">
        <v>339.8</v>
      </c>
      <c r="H1523" s="487">
        <v>360.19999999999709</v>
      </c>
      <c r="I1523" s="525">
        <v>567.79999999999745</v>
      </c>
      <c r="K1523" s="100">
        <f t="shared" si="52"/>
        <v>1809.1999999999946</v>
      </c>
      <c r="M1523" t="s">
        <v>392</v>
      </c>
      <c r="P1523" s="178"/>
      <c r="Q1523" s="312"/>
      <c r="R1523" s="312"/>
      <c r="S1523" s="312"/>
      <c r="T1523" s="222"/>
    </row>
    <row r="1524" spans="1:20" ht="15">
      <c r="A1524" s="44" t="s">
        <v>3</v>
      </c>
      <c r="B1524" s="463" t="s">
        <v>17</v>
      </c>
      <c r="C1524" s="431"/>
      <c r="D1524" s="431"/>
      <c r="E1524" s="437">
        <v>91.8</v>
      </c>
      <c r="F1524" s="452">
        <v>415.6</v>
      </c>
      <c r="G1524" s="480">
        <v>349.65</v>
      </c>
      <c r="H1524" s="487">
        <v>359.40000000000146</v>
      </c>
      <c r="I1524" s="525">
        <v>543.39999999999964</v>
      </c>
      <c r="K1524" s="100">
        <f t="shared" si="52"/>
        <v>1759.850000000001</v>
      </c>
      <c r="M1524" t="s">
        <v>1235</v>
      </c>
      <c r="P1524" s="485"/>
      <c r="Q1524" s="593"/>
      <c r="R1524" s="312"/>
      <c r="S1524" s="312"/>
      <c r="T1524" s="222"/>
    </row>
    <row r="1525" spans="1:20" ht="15">
      <c r="A1525" s="44" t="s">
        <v>5</v>
      </c>
      <c r="B1525" s="463" t="s">
        <v>27</v>
      </c>
      <c r="C1525" s="431"/>
      <c r="D1525" s="431"/>
      <c r="E1525" s="480">
        <v>136</v>
      </c>
      <c r="F1525" s="437">
        <v>230.1</v>
      </c>
      <c r="G1525" s="452">
        <v>556.29999999999995</v>
      </c>
      <c r="H1525" s="484">
        <v>228.60000000000127</v>
      </c>
      <c r="I1525" s="525">
        <v>595.10000000000218</v>
      </c>
      <c r="K1525" s="100">
        <f t="shared" si="52"/>
        <v>1746.1000000000035</v>
      </c>
      <c r="M1525" s="431" t="s">
        <v>316</v>
      </c>
      <c r="P1525" s="485"/>
      <c r="Q1525" s="593"/>
      <c r="R1525" s="312"/>
      <c r="S1525" s="312"/>
      <c r="T1525" s="222"/>
    </row>
    <row r="1526" spans="1:20" ht="15">
      <c r="A1526" s="44" t="s">
        <v>7</v>
      </c>
      <c r="B1526" s="96" t="s">
        <v>31</v>
      </c>
      <c r="E1526" s="437">
        <v>97.7</v>
      </c>
      <c r="F1526" s="10">
        <v>261.60000000000002</v>
      </c>
      <c r="G1526" s="437">
        <v>285.5</v>
      </c>
      <c r="H1526" s="488">
        <v>429.24999999999818</v>
      </c>
      <c r="I1526" s="525">
        <v>640.59999999999854</v>
      </c>
      <c r="K1526" s="100">
        <f t="shared" si="52"/>
        <v>1714.6499999999967</v>
      </c>
      <c r="M1526" t="s">
        <v>292</v>
      </c>
      <c r="P1526" s="178"/>
      <c r="Q1526" s="594"/>
      <c r="R1526" s="312"/>
      <c r="S1526" s="312"/>
      <c r="T1526" s="222"/>
    </row>
    <row r="1527" spans="1:20" ht="15">
      <c r="A1527" s="44" t="s">
        <v>8</v>
      </c>
      <c r="B1527" s="96" t="s">
        <v>37</v>
      </c>
      <c r="E1527" s="453">
        <v>254.5</v>
      </c>
      <c r="F1527" s="437">
        <v>121.5</v>
      </c>
      <c r="G1527" s="453">
        <v>488.2</v>
      </c>
      <c r="H1527" s="164">
        <v>284.30000000000109</v>
      </c>
      <c r="I1527" s="525">
        <v>537.29999999999927</v>
      </c>
      <c r="K1527" s="100">
        <f t="shared" si="52"/>
        <v>1685.8000000000004</v>
      </c>
      <c r="M1527" t="s">
        <v>371</v>
      </c>
      <c r="P1527" s="431"/>
      <c r="Q1527" s="312"/>
      <c r="R1527" s="312"/>
      <c r="S1527" s="312"/>
      <c r="T1527" s="222"/>
    </row>
    <row r="1528" spans="1:20" ht="15">
      <c r="A1528" s="44" t="s">
        <v>10</v>
      </c>
      <c r="B1528" s="96" t="s">
        <v>25</v>
      </c>
      <c r="E1528" s="10">
        <v>45.6</v>
      </c>
      <c r="F1528" s="480">
        <v>332</v>
      </c>
      <c r="G1528" s="480">
        <v>388.3</v>
      </c>
      <c r="H1528" s="484">
        <v>249.20000000000164</v>
      </c>
      <c r="I1528" s="525">
        <v>650.69999999999891</v>
      </c>
      <c r="K1528" s="100">
        <f t="shared" si="52"/>
        <v>1665.8000000000006</v>
      </c>
      <c r="M1528" t="s">
        <v>315</v>
      </c>
      <c r="P1528" s="178"/>
      <c r="Q1528" s="593"/>
      <c r="R1528" s="312"/>
      <c r="S1528" s="312"/>
      <c r="T1528" s="222"/>
    </row>
    <row r="1529" spans="1:20" ht="15">
      <c r="A1529" s="44" t="s">
        <v>12</v>
      </c>
      <c r="B1529" s="463" t="s">
        <v>33</v>
      </c>
      <c r="C1529" s="431"/>
      <c r="D1529" s="431"/>
      <c r="E1529" s="437">
        <v>26.1</v>
      </c>
      <c r="F1529" s="437">
        <v>200</v>
      </c>
      <c r="G1529" s="480">
        <v>487.8</v>
      </c>
      <c r="H1529" s="487">
        <v>426.95000000000255</v>
      </c>
      <c r="I1529" s="525">
        <v>473.39999999999782</v>
      </c>
      <c r="K1529" s="100">
        <f t="shared" si="52"/>
        <v>1614.2500000000005</v>
      </c>
      <c r="M1529" t="s">
        <v>320</v>
      </c>
      <c r="P1529" s="485"/>
      <c r="Q1529" s="312"/>
      <c r="R1529" s="312"/>
      <c r="S1529" s="312"/>
      <c r="T1529" s="222"/>
    </row>
    <row r="1530" spans="1:20" ht="15">
      <c r="A1530" s="44" t="s">
        <v>14</v>
      </c>
      <c r="B1530" s="96" t="s">
        <v>39</v>
      </c>
      <c r="E1530" s="10">
        <v>84.3</v>
      </c>
      <c r="F1530" s="480">
        <v>322.39999999999998</v>
      </c>
      <c r="G1530" s="10">
        <v>331.4</v>
      </c>
      <c r="H1530" s="487">
        <v>406.55000000000109</v>
      </c>
      <c r="I1530" s="525">
        <v>423.30000000000291</v>
      </c>
      <c r="K1530" s="100">
        <f t="shared" si="52"/>
        <v>1567.9500000000039</v>
      </c>
      <c r="M1530" t="s">
        <v>355</v>
      </c>
      <c r="P1530" s="485"/>
      <c r="Q1530" s="594"/>
      <c r="R1530" s="312"/>
      <c r="S1530" s="312"/>
      <c r="T1530" s="222"/>
    </row>
    <row r="1531" spans="1:20" ht="15">
      <c r="A1531" s="44" t="s">
        <v>16</v>
      </c>
      <c r="B1531" s="96" t="s">
        <v>23</v>
      </c>
      <c r="E1531" s="480">
        <v>203.5</v>
      </c>
      <c r="F1531" s="10">
        <v>285.89999999999998</v>
      </c>
      <c r="G1531" s="437">
        <v>62.4</v>
      </c>
      <c r="H1531" s="484">
        <v>271.10000000000218</v>
      </c>
      <c r="I1531" s="576">
        <v>731.80000000000291</v>
      </c>
      <c r="K1531" s="100">
        <f t="shared" si="52"/>
        <v>1554.700000000005</v>
      </c>
      <c r="M1531" t="s">
        <v>317</v>
      </c>
      <c r="P1531" s="178"/>
      <c r="Q1531" s="312"/>
      <c r="R1531" s="312"/>
      <c r="S1531" s="312"/>
      <c r="T1531" s="222"/>
    </row>
    <row r="1532" spans="1:20" ht="15">
      <c r="A1532" s="44" t="s">
        <v>18</v>
      </c>
      <c r="B1532" s="96" t="s">
        <v>13</v>
      </c>
      <c r="E1532" s="437">
        <v>133.25</v>
      </c>
      <c r="F1532" s="454">
        <v>416.3</v>
      </c>
      <c r="G1532" s="10">
        <v>262.2</v>
      </c>
      <c r="H1532" s="164">
        <v>298.79999999999563</v>
      </c>
      <c r="I1532" s="525">
        <v>420.80000000000109</v>
      </c>
      <c r="K1532" s="100">
        <f t="shared" si="52"/>
        <v>1531.3499999999967</v>
      </c>
      <c r="M1532" t="s">
        <v>291</v>
      </c>
      <c r="P1532" s="442" t="s">
        <v>3042</v>
      </c>
      <c r="Q1532" s="594"/>
      <c r="R1532" s="312"/>
      <c r="S1532" s="312"/>
      <c r="T1532" s="222"/>
    </row>
    <row r="1533" spans="1:20" ht="15">
      <c r="A1533" s="44" t="s">
        <v>20</v>
      </c>
      <c r="B1533" s="96" t="s">
        <v>19</v>
      </c>
      <c r="E1533" s="480">
        <v>181</v>
      </c>
      <c r="F1533" s="437">
        <v>245</v>
      </c>
      <c r="G1533" s="437">
        <v>320.3</v>
      </c>
      <c r="H1533" s="164">
        <v>317.09999999999854</v>
      </c>
      <c r="I1533" s="525">
        <v>427.10000000000036</v>
      </c>
      <c r="K1533" s="100">
        <f t="shared" si="52"/>
        <v>1490.4999999999989</v>
      </c>
      <c r="M1533" s="431" t="s">
        <v>307</v>
      </c>
      <c r="P1533" s="178"/>
      <c r="Q1533" s="312"/>
      <c r="R1533" s="312"/>
      <c r="S1533" s="312"/>
      <c r="T1533" s="222"/>
    </row>
    <row r="1534" spans="1:20" ht="15">
      <c r="A1534" s="44" t="s">
        <v>22</v>
      </c>
      <c r="B1534" s="96" t="s">
        <v>6</v>
      </c>
      <c r="E1534" s="10">
        <v>85.25</v>
      </c>
      <c r="F1534" s="437">
        <v>214.5</v>
      </c>
      <c r="G1534" s="437">
        <v>191.4</v>
      </c>
      <c r="H1534" s="164">
        <v>275.99999999999818</v>
      </c>
      <c r="I1534" s="578">
        <v>710.70000000000073</v>
      </c>
      <c r="K1534" s="100">
        <f t="shared" si="52"/>
        <v>1477.849999999999</v>
      </c>
      <c r="M1534" s="431" t="s">
        <v>293</v>
      </c>
      <c r="P1534" s="178"/>
      <c r="Q1534" s="594"/>
      <c r="R1534" s="312"/>
      <c r="S1534" s="312"/>
      <c r="T1534" s="222"/>
    </row>
    <row r="1535" spans="1:20" ht="15">
      <c r="A1535" s="44" t="s">
        <v>24</v>
      </c>
      <c r="B1535" s="96" t="s">
        <v>11</v>
      </c>
      <c r="E1535" s="10">
        <v>115.2</v>
      </c>
      <c r="F1535" s="480">
        <v>357.8</v>
      </c>
      <c r="G1535" s="10">
        <v>291.39999999999998</v>
      </c>
      <c r="H1535" s="487">
        <v>418.45000000000073</v>
      </c>
      <c r="I1535" s="525">
        <v>258.40000000000146</v>
      </c>
      <c r="K1535" s="100">
        <f t="shared" si="52"/>
        <v>1441.2500000000023</v>
      </c>
      <c r="M1535" t="s">
        <v>313</v>
      </c>
      <c r="P1535" s="485"/>
      <c r="Q1535" s="594"/>
      <c r="R1535" s="312"/>
      <c r="S1535" s="312"/>
      <c r="T1535" s="222"/>
    </row>
    <row r="1536" spans="1:20" ht="15">
      <c r="A1536" s="44" t="s">
        <v>26</v>
      </c>
      <c r="B1536" s="96" t="s">
        <v>144</v>
      </c>
      <c r="E1536" s="437" t="s">
        <v>288</v>
      </c>
      <c r="F1536" s="437">
        <v>275.89999999999998</v>
      </c>
      <c r="G1536" s="437">
        <v>227.5</v>
      </c>
      <c r="H1536" s="468">
        <v>437.19999999999982</v>
      </c>
      <c r="I1536" s="525">
        <v>486.899999999996</v>
      </c>
      <c r="K1536" s="100">
        <f t="shared" si="52"/>
        <v>1427.4999999999959</v>
      </c>
      <c r="M1536" t="s">
        <v>291</v>
      </c>
      <c r="P1536" s="442" t="s">
        <v>3042</v>
      </c>
      <c r="Q1536" s="593"/>
      <c r="R1536" s="312"/>
      <c r="S1536" s="312"/>
      <c r="T1536" s="222"/>
    </row>
    <row r="1537" spans="1:20" ht="15">
      <c r="A1537" s="44" t="s">
        <v>28</v>
      </c>
      <c r="B1537" s="96" t="s">
        <v>143</v>
      </c>
      <c r="E1537" s="437" t="s">
        <v>288</v>
      </c>
      <c r="F1537" s="480">
        <v>293</v>
      </c>
      <c r="G1537" s="480">
        <v>476.1</v>
      </c>
      <c r="H1537" s="484">
        <v>237.09999999999854</v>
      </c>
      <c r="I1537" s="525">
        <v>355.09999999999854</v>
      </c>
      <c r="K1537" s="100">
        <f t="shared" si="52"/>
        <v>1361.299999999997</v>
      </c>
      <c r="M1537" t="s">
        <v>356</v>
      </c>
      <c r="P1537" s="178"/>
      <c r="Q1537" s="312"/>
      <c r="R1537" s="312"/>
      <c r="S1537" s="312"/>
      <c r="T1537" s="222"/>
    </row>
    <row r="1538" spans="1:20" ht="15">
      <c r="A1538" s="44" t="s">
        <v>30</v>
      </c>
      <c r="B1538" s="463" t="s">
        <v>142</v>
      </c>
      <c r="C1538" s="431"/>
      <c r="D1538" s="431"/>
      <c r="E1538" s="437" t="s">
        <v>288</v>
      </c>
      <c r="F1538" s="437">
        <v>161.19999999999999</v>
      </c>
      <c r="G1538" s="437">
        <v>117.4</v>
      </c>
      <c r="H1538" s="487">
        <v>370.75</v>
      </c>
      <c r="I1538" s="578">
        <v>704.99999999999454</v>
      </c>
      <c r="K1538" s="100">
        <f t="shared" si="52"/>
        <v>1354.3499999999945</v>
      </c>
      <c r="M1538" t="s">
        <v>308</v>
      </c>
      <c r="P1538" s="485"/>
      <c r="Q1538" s="312"/>
      <c r="R1538" s="312"/>
      <c r="S1538" s="312"/>
      <c r="T1538" s="222"/>
    </row>
    <row r="1539" spans="1:20" ht="15">
      <c r="A1539" s="44" t="s">
        <v>32</v>
      </c>
      <c r="B1539" s="463" t="s">
        <v>157</v>
      </c>
      <c r="E1539" s="437" t="s">
        <v>288</v>
      </c>
      <c r="F1539" s="437" t="s">
        <v>288</v>
      </c>
      <c r="G1539" s="480">
        <v>459.8</v>
      </c>
      <c r="H1539" s="164">
        <v>184.09999999999945</v>
      </c>
      <c r="I1539" s="578">
        <v>670.30000000000109</v>
      </c>
      <c r="K1539" s="100">
        <f t="shared" si="52"/>
        <v>1314.2000000000005</v>
      </c>
      <c r="M1539" t="s">
        <v>328</v>
      </c>
      <c r="P1539" s="485"/>
      <c r="Q1539" s="594"/>
      <c r="R1539" s="312"/>
      <c r="S1539" s="312"/>
      <c r="T1539" s="222"/>
    </row>
    <row r="1540" spans="1:20" ht="15">
      <c r="A1540" s="44" t="s">
        <v>34</v>
      </c>
      <c r="B1540" s="96" t="s">
        <v>4</v>
      </c>
      <c r="E1540" s="10">
        <v>1.1000000000000001</v>
      </c>
      <c r="F1540" s="10">
        <v>209.8</v>
      </c>
      <c r="G1540" s="480">
        <v>373.4</v>
      </c>
      <c r="H1540" s="164">
        <v>234.59999999999854</v>
      </c>
      <c r="I1540" s="525">
        <v>448.60000000000036</v>
      </c>
      <c r="K1540" s="100">
        <f t="shared" si="52"/>
        <v>1267.4999999999989</v>
      </c>
      <c r="M1540" t="s">
        <v>298</v>
      </c>
      <c r="P1540" s="178"/>
      <c r="Q1540" s="312"/>
      <c r="R1540" s="312"/>
      <c r="S1540" s="312"/>
      <c r="T1540" s="222"/>
    </row>
    <row r="1541" spans="1:20" ht="15">
      <c r="A1541" s="44" t="s">
        <v>36</v>
      </c>
      <c r="B1541" s="96" t="s">
        <v>156</v>
      </c>
      <c r="E1541" s="437" t="s">
        <v>288</v>
      </c>
      <c r="F1541" s="437" t="s">
        <v>288</v>
      </c>
      <c r="G1541" s="10">
        <v>237.8</v>
      </c>
      <c r="H1541" s="489">
        <v>436.649999999996</v>
      </c>
      <c r="I1541" s="525">
        <v>556.00000000000182</v>
      </c>
      <c r="K1541" s="100">
        <f t="shared" si="52"/>
        <v>1230.4499999999978</v>
      </c>
      <c r="M1541" t="s">
        <v>310</v>
      </c>
      <c r="P1541" s="485"/>
      <c r="Q1541" s="594"/>
      <c r="R1541" s="312"/>
      <c r="S1541" s="312"/>
      <c r="T1541" s="222"/>
    </row>
    <row r="1542" spans="1:20" ht="15">
      <c r="A1542" s="44" t="s">
        <v>38</v>
      </c>
      <c r="B1542" s="463" t="s">
        <v>145</v>
      </c>
      <c r="E1542" s="10" t="s">
        <v>288</v>
      </c>
      <c r="F1542" s="10">
        <v>194.5</v>
      </c>
      <c r="G1542" s="10">
        <v>296.7</v>
      </c>
      <c r="H1542" s="484">
        <v>81</v>
      </c>
      <c r="I1542" s="525">
        <v>588.10000000000582</v>
      </c>
      <c r="K1542" s="100">
        <f t="shared" si="52"/>
        <v>1160.3000000000059</v>
      </c>
      <c r="P1542" s="178"/>
      <c r="Q1542" s="594"/>
      <c r="R1542" s="312"/>
      <c r="S1542" s="312"/>
      <c r="T1542" s="222"/>
    </row>
    <row r="1543" spans="1:20" ht="15">
      <c r="A1543" s="44" t="s">
        <v>146</v>
      </c>
      <c r="B1543" s="96" t="s">
        <v>15</v>
      </c>
      <c r="E1543" s="480">
        <v>180.1</v>
      </c>
      <c r="F1543" s="480">
        <v>339.3</v>
      </c>
      <c r="G1543" s="10">
        <v>71.7</v>
      </c>
      <c r="H1543" s="484">
        <v>126.75000000000091</v>
      </c>
      <c r="I1543" s="525">
        <v>433.99999999999636</v>
      </c>
      <c r="K1543" s="100">
        <f t="shared" si="52"/>
        <v>1151.8499999999972</v>
      </c>
      <c r="M1543" t="s">
        <v>370</v>
      </c>
      <c r="P1543" s="178"/>
      <c r="Q1543" s="312"/>
      <c r="R1543" s="312"/>
      <c r="S1543" s="312"/>
      <c r="T1543" s="222"/>
    </row>
    <row r="1544" spans="1:20" ht="15">
      <c r="A1544" s="44" t="s">
        <v>147</v>
      </c>
      <c r="B1544" s="96" t="s">
        <v>164</v>
      </c>
      <c r="E1544" s="437" t="s">
        <v>288</v>
      </c>
      <c r="F1544" s="437" t="s">
        <v>288</v>
      </c>
      <c r="G1544" s="480">
        <v>376.1</v>
      </c>
      <c r="H1544" s="164">
        <v>217.70000000000073</v>
      </c>
      <c r="I1544" s="525">
        <v>556.80000000000109</v>
      </c>
      <c r="K1544" s="100">
        <f t="shared" si="52"/>
        <v>1150.6000000000017</v>
      </c>
      <c r="M1544" t="s">
        <v>297</v>
      </c>
      <c r="P1544" s="178"/>
      <c r="Q1544" s="312"/>
      <c r="R1544" s="312"/>
      <c r="S1544" s="595"/>
      <c r="T1544" s="222"/>
    </row>
    <row r="1545" spans="1:20" ht="15">
      <c r="A1545" s="44" t="s">
        <v>148</v>
      </c>
      <c r="B1545" s="96" t="s">
        <v>35</v>
      </c>
      <c r="E1545" s="10">
        <v>55.5</v>
      </c>
      <c r="F1545" s="437">
        <v>64.099999999999994</v>
      </c>
      <c r="G1545" s="437">
        <v>239.3</v>
      </c>
      <c r="H1545" s="484">
        <v>237.30000000000109</v>
      </c>
      <c r="I1545" s="525">
        <v>525.35000000000036</v>
      </c>
      <c r="K1545" s="100">
        <f t="shared" si="52"/>
        <v>1121.5500000000015</v>
      </c>
      <c r="P1545" s="178"/>
      <c r="Q1545" s="312"/>
      <c r="R1545" s="312"/>
      <c r="S1545" s="312"/>
      <c r="T1545" s="222"/>
    </row>
    <row r="1546" spans="1:20" ht="15">
      <c r="A1546" s="44" t="s">
        <v>152</v>
      </c>
      <c r="B1546" s="96" t="s">
        <v>155</v>
      </c>
      <c r="E1546" s="10" t="s">
        <v>288</v>
      </c>
      <c r="F1546" s="10" t="s">
        <v>288</v>
      </c>
      <c r="G1546" s="437">
        <v>167.3</v>
      </c>
      <c r="H1546" s="164">
        <v>253.49999999999818</v>
      </c>
      <c r="I1546" s="578">
        <v>685.19999999999891</v>
      </c>
      <c r="K1546" s="100">
        <f t="shared" si="52"/>
        <v>1105.999999999997</v>
      </c>
      <c r="M1546" t="s">
        <v>307</v>
      </c>
      <c r="P1546" s="485"/>
      <c r="Q1546" s="594"/>
      <c r="R1546" s="312"/>
      <c r="S1546" s="312"/>
      <c r="T1546" s="222"/>
    </row>
    <row r="1547" spans="1:20" ht="15">
      <c r="A1547" s="44" t="s">
        <v>159</v>
      </c>
      <c r="B1547" s="96" t="s">
        <v>993</v>
      </c>
      <c r="E1547" s="10" t="s">
        <v>288</v>
      </c>
      <c r="F1547" s="10" t="s">
        <v>288</v>
      </c>
      <c r="G1547" s="10" t="s">
        <v>288</v>
      </c>
      <c r="H1547" s="487">
        <v>354.99999999999818</v>
      </c>
      <c r="I1547" s="525">
        <v>622.00000000000364</v>
      </c>
      <c r="K1547" s="100">
        <f t="shared" si="52"/>
        <v>977.00000000000182</v>
      </c>
      <c r="M1547" t="s">
        <v>303</v>
      </c>
      <c r="P1547" s="178"/>
      <c r="Q1547" s="593"/>
      <c r="R1547" s="312"/>
      <c r="S1547" s="312"/>
      <c r="T1547" s="222"/>
    </row>
    <row r="1548" spans="1:20" ht="15">
      <c r="A1548" s="44" t="s">
        <v>161</v>
      </c>
      <c r="B1548" s="96" t="s">
        <v>29</v>
      </c>
      <c r="E1548" s="452">
        <v>263.8</v>
      </c>
      <c r="F1548" s="480">
        <v>353.7</v>
      </c>
      <c r="G1548" s="437">
        <v>278.2</v>
      </c>
      <c r="H1548" s="164" t="s">
        <v>288</v>
      </c>
      <c r="I1548" s="484" t="s">
        <v>288</v>
      </c>
      <c r="K1548" s="100">
        <f t="shared" si="52"/>
        <v>895.7</v>
      </c>
      <c r="M1548" t="s">
        <v>317</v>
      </c>
      <c r="P1548" s="178"/>
      <c r="Q1548" s="593"/>
      <c r="R1548" s="312"/>
      <c r="S1548" s="312"/>
      <c r="T1548" s="222"/>
    </row>
    <row r="1549" spans="1:20" ht="15">
      <c r="A1549" s="44" t="s">
        <v>162</v>
      </c>
      <c r="B1549" s="96" t="s">
        <v>1019</v>
      </c>
      <c r="E1549" s="10" t="s">
        <v>288</v>
      </c>
      <c r="F1549" s="10" t="s">
        <v>288</v>
      </c>
      <c r="G1549" s="10" t="s">
        <v>288</v>
      </c>
      <c r="H1549" s="164">
        <v>124.30000000000109</v>
      </c>
      <c r="I1549" s="575">
        <v>753.69999999999709</v>
      </c>
      <c r="K1549" s="100">
        <f t="shared" si="52"/>
        <v>877.99999999999818</v>
      </c>
      <c r="M1549" t="s">
        <v>291</v>
      </c>
      <c r="P1549" s="444" t="s">
        <v>3042</v>
      </c>
      <c r="Q1549" s="312"/>
      <c r="R1549" s="312"/>
      <c r="S1549" s="312"/>
      <c r="T1549" s="222"/>
    </row>
    <row r="1550" spans="1:20" ht="15">
      <c r="A1550" s="44" t="s">
        <v>163</v>
      </c>
      <c r="B1550" s="478" t="s">
        <v>988</v>
      </c>
      <c r="E1550" s="437" t="s">
        <v>288</v>
      </c>
      <c r="F1550" s="10" t="s">
        <v>288</v>
      </c>
      <c r="G1550" s="10" t="s">
        <v>288</v>
      </c>
      <c r="H1550" s="484">
        <v>344.10000000000036</v>
      </c>
      <c r="I1550" s="525">
        <v>505.60000000000036</v>
      </c>
      <c r="K1550" s="100">
        <f t="shared" si="52"/>
        <v>849.70000000000073</v>
      </c>
      <c r="P1550" s="178"/>
      <c r="Q1550" s="312"/>
      <c r="R1550" s="312"/>
      <c r="S1550" s="312"/>
      <c r="T1550" s="222"/>
    </row>
    <row r="1551" spans="1:20" ht="15">
      <c r="A1551" s="44" t="s">
        <v>165</v>
      </c>
      <c r="B1551" s="463" t="s">
        <v>1004</v>
      </c>
      <c r="C1551" s="431"/>
      <c r="D1551" s="431"/>
      <c r="E1551" s="437" t="s">
        <v>288</v>
      </c>
      <c r="F1551" s="437" t="s">
        <v>288</v>
      </c>
      <c r="G1551" s="437" t="s">
        <v>288</v>
      </c>
      <c r="H1551" s="164">
        <v>209</v>
      </c>
      <c r="I1551" s="525">
        <v>635.29999999999927</v>
      </c>
      <c r="K1551" s="100">
        <f t="shared" si="52"/>
        <v>844.29999999999927</v>
      </c>
      <c r="M1551" s="431"/>
      <c r="P1551" s="485"/>
      <c r="Q1551" s="596"/>
      <c r="R1551" s="312"/>
      <c r="S1551" s="312"/>
      <c r="T1551" s="222"/>
    </row>
    <row r="1552" spans="1:20" ht="15">
      <c r="A1552" s="44" t="s">
        <v>284</v>
      </c>
      <c r="B1552" s="463" t="s">
        <v>1</v>
      </c>
      <c r="C1552" s="431"/>
      <c r="D1552" s="431"/>
      <c r="E1552" s="480">
        <v>146.5</v>
      </c>
      <c r="F1552" s="437">
        <v>190.1</v>
      </c>
      <c r="G1552" s="437">
        <v>50.8</v>
      </c>
      <c r="H1552" s="164">
        <v>182.10000000000036</v>
      </c>
      <c r="I1552" s="525">
        <v>274.50000000000182</v>
      </c>
      <c r="K1552" s="100">
        <f t="shared" si="52"/>
        <v>844.00000000000227</v>
      </c>
      <c r="M1552" t="s">
        <v>297</v>
      </c>
      <c r="P1552" s="485"/>
      <c r="Q1552" s="312"/>
      <c r="R1552" s="312"/>
      <c r="S1552" s="312"/>
      <c r="T1552" s="222"/>
    </row>
    <row r="1553" spans="1:20" ht="15">
      <c r="A1553" s="44" t="s">
        <v>285</v>
      </c>
      <c r="B1553" s="96" t="s">
        <v>1001</v>
      </c>
      <c r="E1553" s="10" t="s">
        <v>288</v>
      </c>
      <c r="F1553" s="10" t="s">
        <v>288</v>
      </c>
      <c r="G1553" s="10" t="s">
        <v>288</v>
      </c>
      <c r="H1553" s="164">
        <v>180.30000000000291</v>
      </c>
      <c r="I1553" s="578">
        <v>660.59999999999854</v>
      </c>
      <c r="K1553" s="100">
        <f t="shared" si="52"/>
        <v>840.90000000000146</v>
      </c>
      <c r="M1553" t="s">
        <v>298</v>
      </c>
      <c r="P1553" s="178"/>
      <c r="Q1553" s="593"/>
      <c r="R1553" s="312"/>
      <c r="S1553" s="312"/>
      <c r="T1553" s="222"/>
    </row>
    <row r="1554" spans="1:20" ht="15">
      <c r="A1554" s="138" t="s">
        <v>286</v>
      </c>
      <c r="B1554" s="96" t="s">
        <v>1057</v>
      </c>
      <c r="E1554" s="10" t="s">
        <v>288</v>
      </c>
      <c r="F1554" s="10" t="s">
        <v>288</v>
      </c>
      <c r="G1554" s="10" t="s">
        <v>288</v>
      </c>
      <c r="H1554" s="164">
        <v>279.5</v>
      </c>
      <c r="I1554" s="525">
        <v>542.30000000000109</v>
      </c>
      <c r="K1554" s="100">
        <f t="shared" ref="K1554:K1585" si="53">SUM(E1554:I1554)</f>
        <v>821.80000000000109</v>
      </c>
      <c r="P1554" s="178"/>
      <c r="Q1554" s="593"/>
      <c r="R1554" s="312"/>
      <c r="S1554" s="312"/>
      <c r="T1554" s="222"/>
    </row>
    <row r="1555" spans="1:20" ht="15">
      <c r="A1555" s="138" t="s">
        <v>287</v>
      </c>
      <c r="B1555" s="478" t="s">
        <v>989</v>
      </c>
      <c r="E1555" s="437" t="s">
        <v>288</v>
      </c>
      <c r="F1555" s="437" t="s">
        <v>288</v>
      </c>
      <c r="G1555" s="10" t="s">
        <v>288</v>
      </c>
      <c r="H1555" s="484">
        <v>192.10000000000309</v>
      </c>
      <c r="I1555" s="525">
        <v>620.100000000004</v>
      </c>
      <c r="K1555" s="100">
        <f t="shared" si="53"/>
        <v>812.20000000000709</v>
      </c>
      <c r="P1555" s="178"/>
      <c r="Q1555" s="312"/>
      <c r="R1555" s="312"/>
      <c r="S1555" s="312"/>
      <c r="T1555" s="222"/>
    </row>
    <row r="1556" spans="1:20" ht="15">
      <c r="A1556" s="138" t="s">
        <v>990</v>
      </c>
      <c r="B1556" s="96" t="s">
        <v>1040</v>
      </c>
      <c r="E1556" s="10" t="s">
        <v>288</v>
      </c>
      <c r="F1556" s="10" t="s">
        <v>288</v>
      </c>
      <c r="G1556" s="10" t="s">
        <v>288</v>
      </c>
      <c r="H1556" s="484">
        <v>158.89999999999964</v>
      </c>
      <c r="I1556" s="525">
        <v>641.29999999999745</v>
      </c>
      <c r="K1556" s="100">
        <f t="shared" si="53"/>
        <v>800.19999999999709</v>
      </c>
      <c r="M1556" s="431"/>
      <c r="P1556" s="178"/>
      <c r="Q1556" s="312"/>
      <c r="R1556" s="312"/>
      <c r="S1556" s="312"/>
      <c r="T1556" s="222"/>
    </row>
    <row r="1557" spans="1:20" ht="15">
      <c r="A1557" s="138" t="s">
        <v>991</v>
      </c>
      <c r="B1557" s="463" t="s">
        <v>1026</v>
      </c>
      <c r="C1557" s="431"/>
      <c r="D1557" s="431"/>
      <c r="E1557" s="437" t="s">
        <v>288</v>
      </c>
      <c r="F1557" s="437" t="s">
        <v>288</v>
      </c>
      <c r="G1557" s="437" t="s">
        <v>288</v>
      </c>
      <c r="H1557" s="164">
        <v>276.25000000000364</v>
      </c>
      <c r="I1557" s="525">
        <v>521.79999999999563</v>
      </c>
      <c r="K1557" s="100">
        <f t="shared" si="53"/>
        <v>798.04999999999927</v>
      </c>
      <c r="M1557" s="431"/>
      <c r="P1557" s="485"/>
      <c r="Q1557" s="594"/>
      <c r="R1557" s="312"/>
      <c r="S1557" s="312"/>
      <c r="T1557" s="222"/>
    </row>
    <row r="1558" spans="1:20" ht="15">
      <c r="A1558" s="138" t="s">
        <v>992</v>
      </c>
      <c r="B1558" s="463" t="s">
        <v>181</v>
      </c>
      <c r="C1558" s="431"/>
      <c r="D1558" s="431"/>
      <c r="E1558" s="454">
        <v>448.75</v>
      </c>
      <c r="F1558" s="480">
        <v>345.9</v>
      </c>
      <c r="G1558" s="437" t="s">
        <v>288</v>
      </c>
      <c r="H1558" s="164" t="s">
        <v>288</v>
      </c>
      <c r="I1558" s="484" t="s">
        <v>288</v>
      </c>
      <c r="K1558" s="100">
        <f t="shared" si="53"/>
        <v>794.65</v>
      </c>
      <c r="M1558" t="s">
        <v>369</v>
      </c>
      <c r="P1558" s="442" t="s">
        <v>3042</v>
      </c>
      <c r="Q1558" s="594"/>
      <c r="R1558" s="312"/>
      <c r="S1558" s="312"/>
      <c r="T1558" s="222"/>
    </row>
    <row r="1559" spans="1:20" ht="15">
      <c r="A1559" s="138" t="s">
        <v>994</v>
      </c>
      <c r="B1559" s="96" t="s">
        <v>1036</v>
      </c>
      <c r="E1559" s="10" t="s">
        <v>288</v>
      </c>
      <c r="F1559" s="10" t="s">
        <v>288</v>
      </c>
      <c r="G1559" s="10" t="s">
        <v>288</v>
      </c>
      <c r="H1559" s="164">
        <v>311.99999999999727</v>
      </c>
      <c r="I1559" s="525">
        <v>447.30000000000473</v>
      </c>
      <c r="K1559" s="100">
        <f t="shared" si="53"/>
        <v>759.300000000002</v>
      </c>
      <c r="M1559" s="431"/>
      <c r="P1559" s="485"/>
      <c r="Q1559" s="593"/>
      <c r="R1559" s="312"/>
      <c r="S1559" s="312"/>
      <c r="T1559" s="222"/>
    </row>
    <row r="1560" spans="1:20" ht="15">
      <c r="A1560" s="138" t="s">
        <v>1000</v>
      </c>
      <c r="B1560" s="96" t="s">
        <v>1028</v>
      </c>
      <c r="E1560" s="10" t="s">
        <v>288</v>
      </c>
      <c r="F1560" s="10" t="s">
        <v>288</v>
      </c>
      <c r="G1560" s="10" t="s">
        <v>288</v>
      </c>
      <c r="H1560" s="164">
        <v>251.59999999999945</v>
      </c>
      <c r="I1560" s="525">
        <v>496.80000000000109</v>
      </c>
      <c r="K1560" s="100">
        <f t="shared" si="53"/>
        <v>748.40000000000055</v>
      </c>
      <c r="P1560" s="178"/>
      <c r="Q1560" s="593"/>
      <c r="R1560" s="312"/>
      <c r="S1560" s="312"/>
      <c r="T1560" s="222"/>
    </row>
    <row r="1561" spans="1:20" ht="15">
      <c r="A1561" s="138" t="s">
        <v>1002</v>
      </c>
      <c r="B1561" s="96" t="s">
        <v>160</v>
      </c>
      <c r="E1561" s="437" t="s">
        <v>288</v>
      </c>
      <c r="F1561" s="10" t="s">
        <v>288</v>
      </c>
      <c r="G1561" s="10">
        <v>136.4</v>
      </c>
      <c r="H1561" s="164">
        <v>123.80000000000109</v>
      </c>
      <c r="I1561" s="525">
        <v>470.80000000000109</v>
      </c>
      <c r="K1561" s="100">
        <f t="shared" si="53"/>
        <v>731.00000000000216</v>
      </c>
      <c r="M1561" s="431"/>
      <c r="P1561" s="178"/>
      <c r="Q1561" s="593"/>
      <c r="R1561" s="312"/>
      <c r="S1561" s="312"/>
      <c r="T1561" s="222"/>
    </row>
    <row r="1562" spans="1:20" ht="15">
      <c r="A1562" s="138" t="s">
        <v>1005</v>
      </c>
      <c r="B1562" s="463" t="s">
        <v>1020</v>
      </c>
      <c r="E1562" s="10" t="s">
        <v>288</v>
      </c>
      <c r="F1562" s="437" t="s">
        <v>288</v>
      </c>
      <c r="G1562" s="437" t="s">
        <v>288</v>
      </c>
      <c r="H1562" s="164">
        <v>314.50000000000091</v>
      </c>
      <c r="I1562" s="525">
        <v>402.49999999999818</v>
      </c>
      <c r="K1562" s="100">
        <f t="shared" si="53"/>
        <v>716.99999999999909</v>
      </c>
      <c r="P1562" s="178"/>
      <c r="Q1562" s="593"/>
      <c r="R1562" s="312"/>
      <c r="S1562" s="312"/>
      <c r="T1562" s="222"/>
    </row>
    <row r="1563" spans="1:20" ht="15">
      <c r="A1563" s="138" t="s">
        <v>1006</v>
      </c>
      <c r="B1563" s="503" t="s">
        <v>2544</v>
      </c>
      <c r="C1563" s="433"/>
      <c r="D1563" s="433"/>
      <c r="E1563" s="484" t="s">
        <v>288</v>
      </c>
      <c r="F1563" s="484" t="s">
        <v>288</v>
      </c>
      <c r="G1563" s="484" t="s">
        <v>288</v>
      </c>
      <c r="H1563" s="164" t="s">
        <v>288</v>
      </c>
      <c r="I1563" s="577">
        <v>713.49999999999818</v>
      </c>
      <c r="K1563" s="100">
        <f t="shared" si="53"/>
        <v>713.49999999999818</v>
      </c>
      <c r="M1563" t="s">
        <v>292</v>
      </c>
      <c r="P1563" s="442"/>
      <c r="Q1563" s="593"/>
      <c r="R1563" s="312"/>
      <c r="S1563" s="312"/>
      <c r="T1563" s="222"/>
    </row>
    <row r="1564" spans="1:20" ht="15">
      <c r="A1564" s="138" t="s">
        <v>1009</v>
      </c>
      <c r="B1564" s="463" t="s">
        <v>1035</v>
      </c>
      <c r="C1564" s="431"/>
      <c r="D1564" s="431"/>
      <c r="E1564" s="437" t="s">
        <v>288</v>
      </c>
      <c r="F1564" s="437" t="s">
        <v>288</v>
      </c>
      <c r="G1564" s="437" t="s">
        <v>288</v>
      </c>
      <c r="H1564" s="164">
        <v>213.40000000000146</v>
      </c>
      <c r="I1564" s="525">
        <v>496.29999999999563</v>
      </c>
      <c r="K1564" s="100">
        <f t="shared" si="53"/>
        <v>709.69999999999709</v>
      </c>
      <c r="P1564" s="485"/>
      <c r="Q1564" s="312"/>
      <c r="R1564" s="312"/>
      <c r="S1564" s="312"/>
      <c r="T1564" s="222"/>
    </row>
    <row r="1565" spans="1:20" ht="15">
      <c r="A1565" s="138" t="s">
        <v>1011</v>
      </c>
      <c r="B1565" s="463" t="s">
        <v>1047</v>
      </c>
      <c r="C1565" s="431"/>
      <c r="D1565" s="431"/>
      <c r="E1565" s="437" t="s">
        <v>288</v>
      </c>
      <c r="F1565" s="437" t="s">
        <v>288</v>
      </c>
      <c r="G1565" s="437" t="s">
        <v>288</v>
      </c>
      <c r="H1565" s="164">
        <v>225</v>
      </c>
      <c r="I1565" s="525">
        <v>481.50000000000182</v>
      </c>
      <c r="K1565" s="100">
        <f t="shared" si="53"/>
        <v>706.50000000000182</v>
      </c>
      <c r="P1565" s="485"/>
      <c r="Q1565" s="594"/>
      <c r="R1565" s="312"/>
      <c r="S1565" s="312"/>
      <c r="T1565" s="222"/>
    </row>
    <row r="1566" spans="1:20" ht="15">
      <c r="A1566" s="138" t="s">
        <v>1017</v>
      </c>
      <c r="B1566" s="463" t="s">
        <v>1008</v>
      </c>
      <c r="C1566" s="431"/>
      <c r="D1566" s="431"/>
      <c r="E1566" s="437" t="s">
        <v>288</v>
      </c>
      <c r="F1566" s="437" t="s">
        <v>288</v>
      </c>
      <c r="G1566" s="437" t="s">
        <v>288</v>
      </c>
      <c r="H1566" s="164">
        <v>122.70000000000073</v>
      </c>
      <c r="I1566" s="525">
        <v>561.30000000000109</v>
      </c>
      <c r="K1566" s="100">
        <f t="shared" si="53"/>
        <v>684.00000000000182</v>
      </c>
      <c r="P1566" s="442"/>
      <c r="Q1566" s="312"/>
      <c r="R1566" s="312"/>
      <c r="S1566" s="312"/>
      <c r="T1566" s="222"/>
    </row>
    <row r="1567" spans="1:20" ht="15">
      <c r="A1567" s="138" t="s">
        <v>1022</v>
      </c>
      <c r="B1567" s="478" t="s">
        <v>983</v>
      </c>
      <c r="C1567" s="431"/>
      <c r="D1567" s="431"/>
      <c r="E1567" s="437" t="s">
        <v>288</v>
      </c>
      <c r="F1567" s="437" t="s">
        <v>288</v>
      </c>
      <c r="G1567" s="437" t="s">
        <v>288</v>
      </c>
      <c r="H1567" s="164">
        <v>253.39999999999964</v>
      </c>
      <c r="I1567" s="525">
        <v>424.59999999999854</v>
      </c>
      <c r="K1567" s="100">
        <f t="shared" si="53"/>
        <v>677.99999999999818</v>
      </c>
      <c r="P1567" s="485"/>
      <c r="Q1567" s="312"/>
      <c r="R1567" s="312"/>
      <c r="S1567" s="312"/>
      <c r="T1567" s="222"/>
    </row>
    <row r="1568" spans="1:20" ht="15">
      <c r="A1568" s="138" t="s">
        <v>1023</v>
      </c>
      <c r="B1568" s="463" t="s">
        <v>158</v>
      </c>
      <c r="C1568" s="431"/>
      <c r="D1568" s="431"/>
      <c r="E1568" s="437" t="s">
        <v>288</v>
      </c>
      <c r="F1568" s="437" t="s">
        <v>288</v>
      </c>
      <c r="G1568" s="437">
        <v>187.5</v>
      </c>
      <c r="H1568" s="164">
        <v>75.599999999998545</v>
      </c>
      <c r="I1568" s="525">
        <v>409.40000000000146</v>
      </c>
      <c r="K1568" s="100">
        <f t="shared" si="53"/>
        <v>672.5</v>
      </c>
      <c r="P1568" s="485"/>
      <c r="Q1568" s="312"/>
      <c r="R1568" s="312"/>
      <c r="S1568" s="312"/>
      <c r="T1568" s="222"/>
    </row>
    <row r="1569" spans="1:20" ht="15">
      <c r="A1569" s="138" t="s">
        <v>1024</v>
      </c>
      <c r="B1569" s="542" t="s">
        <v>2551</v>
      </c>
      <c r="C1569" s="433"/>
      <c r="D1569" s="433"/>
      <c r="E1569" s="484" t="s">
        <v>288</v>
      </c>
      <c r="F1569" s="484" t="s">
        <v>288</v>
      </c>
      <c r="G1569" s="484" t="s">
        <v>288</v>
      </c>
      <c r="H1569" s="164" t="s">
        <v>288</v>
      </c>
      <c r="I1569" s="578">
        <v>668.45000000000255</v>
      </c>
      <c r="K1569" s="100">
        <f t="shared" si="53"/>
        <v>668.45000000000255</v>
      </c>
      <c r="M1569" s="431" t="s">
        <v>297</v>
      </c>
      <c r="P1569" s="442"/>
      <c r="Q1569" s="596"/>
      <c r="R1569" s="312"/>
      <c r="S1569" s="312"/>
      <c r="T1569" s="222"/>
    </row>
    <row r="1570" spans="1:20" ht="15">
      <c r="A1570" s="138" t="s">
        <v>1030</v>
      </c>
      <c r="B1570" s="542" t="s">
        <v>2549</v>
      </c>
      <c r="C1570" s="433"/>
      <c r="D1570" s="433"/>
      <c r="E1570" s="484" t="s">
        <v>288</v>
      </c>
      <c r="F1570" s="484" t="s">
        <v>288</v>
      </c>
      <c r="G1570" s="484" t="s">
        <v>288</v>
      </c>
      <c r="H1570" s="164" t="s">
        <v>288</v>
      </c>
      <c r="I1570" s="578">
        <v>652.89999999999964</v>
      </c>
      <c r="K1570" s="100">
        <f t="shared" si="53"/>
        <v>652.89999999999964</v>
      </c>
      <c r="M1570" t="s">
        <v>303</v>
      </c>
      <c r="P1570" s="442"/>
      <c r="Q1570" s="312"/>
      <c r="R1570" s="312"/>
      <c r="S1570" s="312"/>
      <c r="T1570" s="222"/>
    </row>
    <row r="1571" spans="1:20" ht="15">
      <c r="A1571" s="138" t="s">
        <v>1038</v>
      </c>
      <c r="B1571" s="96" t="s">
        <v>1013</v>
      </c>
      <c r="E1571" s="10" t="s">
        <v>288</v>
      </c>
      <c r="F1571" s="10" t="s">
        <v>288</v>
      </c>
      <c r="G1571" s="10" t="s">
        <v>288</v>
      </c>
      <c r="H1571" s="164">
        <v>207.89999999999782</v>
      </c>
      <c r="I1571" s="525">
        <v>443.19999999999891</v>
      </c>
      <c r="K1571" s="100">
        <f t="shared" si="53"/>
        <v>651.09999999999673</v>
      </c>
      <c r="P1571" s="178"/>
      <c r="Q1571" s="593"/>
      <c r="R1571" s="312"/>
      <c r="S1571" s="312"/>
      <c r="T1571" s="222"/>
    </row>
    <row r="1572" spans="1:20" ht="15">
      <c r="A1572" s="138" t="s">
        <v>1042</v>
      </c>
      <c r="B1572" s="96" t="s">
        <v>1053</v>
      </c>
      <c r="E1572" s="10" t="s">
        <v>288</v>
      </c>
      <c r="F1572" s="10" t="s">
        <v>288</v>
      </c>
      <c r="G1572" s="10" t="s">
        <v>288</v>
      </c>
      <c r="H1572" s="484">
        <v>233.59999999999854</v>
      </c>
      <c r="I1572" s="525">
        <v>407.5</v>
      </c>
      <c r="K1572" s="100">
        <f t="shared" si="53"/>
        <v>641.09999999999854</v>
      </c>
      <c r="P1572" s="178"/>
      <c r="Q1572" s="312"/>
      <c r="R1572" s="312"/>
      <c r="S1572" s="312"/>
      <c r="T1572" s="222"/>
    </row>
    <row r="1573" spans="1:20" ht="15">
      <c r="A1573" s="138" t="s">
        <v>1043</v>
      </c>
      <c r="B1573" s="96" t="s">
        <v>999</v>
      </c>
      <c r="E1573" s="10" t="s">
        <v>288</v>
      </c>
      <c r="F1573" s="10" t="s">
        <v>288</v>
      </c>
      <c r="G1573" s="10" t="s">
        <v>288</v>
      </c>
      <c r="H1573" s="164">
        <v>118.50000000000182</v>
      </c>
      <c r="I1573" s="525">
        <v>510.59999999999854</v>
      </c>
      <c r="K1573" s="100">
        <f t="shared" si="53"/>
        <v>629.10000000000036</v>
      </c>
      <c r="P1573" s="442"/>
      <c r="Q1573" s="312"/>
      <c r="R1573" s="312"/>
      <c r="S1573" s="312"/>
      <c r="T1573" s="222"/>
    </row>
    <row r="1574" spans="1:20" ht="15">
      <c r="A1574" s="138" t="s">
        <v>1044</v>
      </c>
      <c r="B1574" s="96" t="s">
        <v>1003</v>
      </c>
      <c r="E1574" s="437" t="s">
        <v>288</v>
      </c>
      <c r="F1574" s="437" t="s">
        <v>288</v>
      </c>
      <c r="G1574" s="10" t="s">
        <v>288</v>
      </c>
      <c r="H1574" s="164">
        <v>262.89999999999873</v>
      </c>
      <c r="I1574" s="525">
        <v>359.70000000000073</v>
      </c>
      <c r="K1574" s="100">
        <f t="shared" si="53"/>
        <v>622.59999999999945</v>
      </c>
      <c r="P1574" s="178"/>
      <c r="Q1574" s="312"/>
      <c r="R1574" s="312"/>
      <c r="S1574" s="312"/>
      <c r="T1574" s="222"/>
    </row>
    <row r="1575" spans="1:20" ht="15">
      <c r="A1575" s="138" t="s">
        <v>1050</v>
      </c>
      <c r="B1575" s="542" t="s">
        <v>2554</v>
      </c>
      <c r="C1575" s="433"/>
      <c r="D1575" s="433"/>
      <c r="E1575" s="484" t="s">
        <v>288</v>
      </c>
      <c r="F1575" s="484" t="s">
        <v>288</v>
      </c>
      <c r="G1575" s="484" t="s">
        <v>288</v>
      </c>
      <c r="H1575" s="164" t="s">
        <v>288</v>
      </c>
      <c r="I1575" s="525">
        <v>618.39999999999964</v>
      </c>
      <c r="K1575" s="100">
        <f t="shared" si="53"/>
        <v>618.39999999999964</v>
      </c>
      <c r="P1575" s="442"/>
      <c r="Q1575" s="593"/>
      <c r="R1575" s="312"/>
      <c r="S1575" s="312"/>
      <c r="T1575" s="222"/>
    </row>
    <row r="1576" spans="1:20" ht="15">
      <c r="A1576" s="138" t="s">
        <v>1051</v>
      </c>
      <c r="B1576" s="96" t="s">
        <v>1021</v>
      </c>
      <c r="E1576" s="10" t="s">
        <v>288</v>
      </c>
      <c r="F1576" s="10" t="s">
        <v>288</v>
      </c>
      <c r="G1576" s="10" t="s">
        <v>288</v>
      </c>
      <c r="H1576" s="484">
        <v>326.89999999999873</v>
      </c>
      <c r="I1576" s="525">
        <v>289.15000000000146</v>
      </c>
      <c r="K1576" s="100">
        <f t="shared" si="53"/>
        <v>616.05000000000018</v>
      </c>
      <c r="P1576" s="485"/>
      <c r="Q1576" s="312"/>
      <c r="R1576" s="312"/>
      <c r="S1576" s="312"/>
      <c r="T1576" s="222"/>
    </row>
    <row r="1577" spans="1:20" ht="15">
      <c r="A1577" s="138" t="s">
        <v>1052</v>
      </c>
      <c r="B1577" s="542" t="s">
        <v>2564</v>
      </c>
      <c r="C1577" s="433"/>
      <c r="D1577" s="433"/>
      <c r="E1577" s="484" t="s">
        <v>288</v>
      </c>
      <c r="F1577" s="484" t="s">
        <v>288</v>
      </c>
      <c r="G1577" s="484" t="s">
        <v>288</v>
      </c>
      <c r="H1577" s="164" t="s">
        <v>288</v>
      </c>
      <c r="I1577" s="525">
        <v>611</v>
      </c>
      <c r="K1577" s="100">
        <f t="shared" si="53"/>
        <v>611</v>
      </c>
      <c r="P1577" s="28"/>
      <c r="Q1577" s="312"/>
      <c r="R1577" s="312"/>
      <c r="S1577" s="312"/>
      <c r="T1577" s="222"/>
    </row>
    <row r="1578" spans="1:20" ht="15">
      <c r="A1578" s="138" t="s">
        <v>1054</v>
      </c>
      <c r="B1578" s="542" t="s">
        <v>2568</v>
      </c>
      <c r="C1578" s="433"/>
      <c r="D1578" s="433"/>
      <c r="E1578" s="484" t="s">
        <v>288</v>
      </c>
      <c r="F1578" s="484" t="s">
        <v>288</v>
      </c>
      <c r="G1578" s="484" t="s">
        <v>288</v>
      </c>
      <c r="H1578" s="164" t="s">
        <v>288</v>
      </c>
      <c r="I1578" s="525">
        <v>582.59999999999491</v>
      </c>
      <c r="K1578" s="100">
        <f t="shared" si="53"/>
        <v>582.59999999999491</v>
      </c>
      <c r="P1578" s="442"/>
      <c r="Q1578" s="594"/>
      <c r="R1578" s="312"/>
      <c r="S1578" s="312"/>
      <c r="T1578" s="222"/>
    </row>
    <row r="1579" spans="1:20" ht="15">
      <c r="A1579" s="138" t="s">
        <v>1055</v>
      </c>
      <c r="B1579" s="96" t="s">
        <v>1010</v>
      </c>
      <c r="E1579" s="10" t="s">
        <v>288</v>
      </c>
      <c r="F1579" s="10" t="s">
        <v>288</v>
      </c>
      <c r="G1579" s="10" t="s">
        <v>288</v>
      </c>
      <c r="H1579" s="164">
        <v>167.69999999999982</v>
      </c>
      <c r="I1579" s="525">
        <v>405.399999999996</v>
      </c>
      <c r="K1579" s="100">
        <f t="shared" si="53"/>
        <v>573.09999999999582</v>
      </c>
      <c r="P1579" s="485"/>
      <c r="Q1579" s="312"/>
      <c r="R1579" s="312"/>
      <c r="S1579" s="312"/>
      <c r="T1579" s="222"/>
    </row>
    <row r="1580" spans="1:20" ht="15">
      <c r="A1580" s="138" t="s">
        <v>1056</v>
      </c>
      <c r="B1580" s="542" t="s">
        <v>2567</v>
      </c>
      <c r="C1580" s="433"/>
      <c r="D1580" s="433"/>
      <c r="E1580" s="484" t="s">
        <v>288</v>
      </c>
      <c r="F1580" s="484" t="s">
        <v>288</v>
      </c>
      <c r="G1580" s="484" t="s">
        <v>288</v>
      </c>
      <c r="H1580" s="164" t="s">
        <v>288</v>
      </c>
      <c r="I1580" s="525">
        <v>571.60000000000036</v>
      </c>
      <c r="K1580" s="100">
        <f t="shared" si="53"/>
        <v>571.60000000000036</v>
      </c>
      <c r="P1580" s="442"/>
      <c r="Q1580" s="312"/>
      <c r="R1580" s="312"/>
      <c r="S1580" s="312"/>
      <c r="T1580" s="222"/>
    </row>
    <row r="1581" spans="1:20" ht="15">
      <c r="A1581" s="138" t="s">
        <v>1059</v>
      </c>
      <c r="B1581" s="463" t="s">
        <v>1039</v>
      </c>
      <c r="C1581" s="431"/>
      <c r="D1581" s="431"/>
      <c r="E1581" s="437" t="s">
        <v>288</v>
      </c>
      <c r="F1581" s="437" t="s">
        <v>288</v>
      </c>
      <c r="G1581" s="437" t="s">
        <v>288</v>
      </c>
      <c r="H1581" s="164">
        <v>49.000000000001819</v>
      </c>
      <c r="I1581" s="525">
        <v>520.20000000000255</v>
      </c>
      <c r="K1581" s="100">
        <f t="shared" si="53"/>
        <v>569.20000000000437</v>
      </c>
      <c r="P1581" s="28"/>
      <c r="Q1581" s="312"/>
      <c r="R1581" s="312"/>
      <c r="S1581" s="312"/>
      <c r="T1581" s="222"/>
    </row>
    <row r="1582" spans="1:20" ht="15">
      <c r="A1582" s="138" t="s">
        <v>1296</v>
      </c>
      <c r="B1582" s="542" t="s">
        <v>2546</v>
      </c>
      <c r="C1582" s="433"/>
      <c r="D1582" s="433"/>
      <c r="E1582" s="484" t="s">
        <v>288</v>
      </c>
      <c r="F1582" s="484" t="s">
        <v>288</v>
      </c>
      <c r="G1582" s="484" t="s">
        <v>288</v>
      </c>
      <c r="H1582" s="164" t="s">
        <v>288</v>
      </c>
      <c r="I1582" s="525">
        <v>525.20000000000255</v>
      </c>
      <c r="K1582" s="100">
        <f t="shared" si="53"/>
        <v>525.20000000000255</v>
      </c>
      <c r="P1582" s="442"/>
      <c r="Q1582" s="594"/>
      <c r="R1582" s="312"/>
      <c r="S1582" s="312"/>
      <c r="T1582" s="222"/>
    </row>
    <row r="1583" spans="1:20" ht="15">
      <c r="A1583" s="138" t="s">
        <v>1297</v>
      </c>
      <c r="B1583" s="542" t="s">
        <v>2562</v>
      </c>
      <c r="C1583" s="433"/>
      <c r="D1583" s="433"/>
      <c r="E1583" s="484" t="s">
        <v>288</v>
      </c>
      <c r="F1583" s="484" t="s">
        <v>288</v>
      </c>
      <c r="G1583" s="484" t="s">
        <v>288</v>
      </c>
      <c r="H1583" s="164" t="s">
        <v>288</v>
      </c>
      <c r="I1583" s="525">
        <v>516.09999999999854</v>
      </c>
      <c r="K1583" s="100">
        <f t="shared" si="53"/>
        <v>516.09999999999854</v>
      </c>
      <c r="P1583" s="442"/>
      <c r="Q1583" s="593"/>
      <c r="R1583" s="312"/>
      <c r="S1583" s="312"/>
      <c r="T1583" s="222"/>
    </row>
    <row r="1584" spans="1:20" ht="15">
      <c r="A1584" s="138" t="s">
        <v>1298</v>
      </c>
      <c r="B1584" s="542" t="s">
        <v>2569</v>
      </c>
      <c r="C1584" s="433"/>
      <c r="D1584" s="433"/>
      <c r="E1584" s="484" t="s">
        <v>288</v>
      </c>
      <c r="F1584" s="484" t="s">
        <v>288</v>
      </c>
      <c r="G1584" s="484" t="s">
        <v>288</v>
      </c>
      <c r="H1584" s="484" t="s">
        <v>288</v>
      </c>
      <c r="I1584" s="525">
        <v>515.39999999999964</v>
      </c>
      <c r="K1584" s="100">
        <f t="shared" si="53"/>
        <v>515.39999999999964</v>
      </c>
      <c r="P1584" s="442"/>
      <c r="Q1584" s="594"/>
      <c r="R1584" s="312"/>
      <c r="S1584" s="312"/>
      <c r="T1584" s="222"/>
    </row>
    <row r="1585" spans="1:20" ht="15">
      <c r="A1585" s="138" t="s">
        <v>1299</v>
      </c>
      <c r="B1585" s="542" t="s">
        <v>2563</v>
      </c>
      <c r="C1585" s="433"/>
      <c r="D1585" s="433"/>
      <c r="E1585" s="484" t="s">
        <v>288</v>
      </c>
      <c r="F1585" s="484" t="s">
        <v>288</v>
      </c>
      <c r="G1585" s="484" t="s">
        <v>288</v>
      </c>
      <c r="H1585" s="164" t="s">
        <v>288</v>
      </c>
      <c r="I1585" s="525">
        <v>512.59999999999854</v>
      </c>
      <c r="K1585" s="100">
        <f t="shared" si="53"/>
        <v>512.59999999999854</v>
      </c>
      <c r="P1585" s="442"/>
      <c r="Q1585" s="594"/>
      <c r="R1585" s="312"/>
      <c r="S1585" s="312"/>
      <c r="T1585" s="222"/>
    </row>
    <row r="1586" spans="1:20" ht="15">
      <c r="A1586" s="138" t="s">
        <v>1300</v>
      </c>
      <c r="B1586" s="503" t="s">
        <v>2570</v>
      </c>
      <c r="C1586" s="433"/>
      <c r="D1586" s="433"/>
      <c r="E1586" s="484" t="s">
        <v>288</v>
      </c>
      <c r="F1586" s="484" t="s">
        <v>288</v>
      </c>
      <c r="G1586" s="484" t="s">
        <v>288</v>
      </c>
      <c r="H1586" s="164" t="s">
        <v>288</v>
      </c>
      <c r="I1586" s="525">
        <v>504.89999999999236</v>
      </c>
      <c r="K1586" s="100">
        <f t="shared" ref="K1586:K1599" si="54">SUM(E1586:I1586)</f>
        <v>504.89999999999236</v>
      </c>
      <c r="P1586" s="442"/>
      <c r="Q1586" s="596"/>
      <c r="R1586" s="312"/>
      <c r="S1586" s="312"/>
      <c r="T1586" s="222"/>
    </row>
    <row r="1587" spans="1:20" ht="15">
      <c r="A1587" s="138" t="s">
        <v>1301</v>
      </c>
      <c r="B1587" s="542" t="s">
        <v>2560</v>
      </c>
      <c r="C1587" s="433"/>
      <c r="D1587" s="433"/>
      <c r="E1587" s="484" t="s">
        <v>288</v>
      </c>
      <c r="F1587" s="484" t="s">
        <v>288</v>
      </c>
      <c r="G1587" s="484" t="s">
        <v>288</v>
      </c>
      <c r="H1587" s="164" t="s">
        <v>288</v>
      </c>
      <c r="I1587" s="525">
        <v>487.19999999999891</v>
      </c>
      <c r="K1587" s="100">
        <f t="shared" si="54"/>
        <v>487.19999999999891</v>
      </c>
      <c r="P1587" s="28"/>
      <c r="Q1587" s="593"/>
      <c r="R1587" s="312"/>
      <c r="S1587" s="312"/>
      <c r="T1587" s="222"/>
    </row>
    <row r="1588" spans="1:20" ht="15">
      <c r="A1588" s="138" t="s">
        <v>1302</v>
      </c>
      <c r="B1588" s="463" t="s">
        <v>1045</v>
      </c>
      <c r="C1588" s="431"/>
      <c r="D1588" s="431"/>
      <c r="E1588" s="437" t="s">
        <v>288</v>
      </c>
      <c r="F1588" s="437" t="s">
        <v>288</v>
      </c>
      <c r="G1588" s="437" t="s">
        <v>288</v>
      </c>
      <c r="H1588" s="484">
        <v>291.09599999999955</v>
      </c>
      <c r="I1588" s="525">
        <v>180.99999999999818</v>
      </c>
      <c r="K1588" s="100">
        <f t="shared" si="54"/>
        <v>472.09599999999773</v>
      </c>
      <c r="P1588" s="485"/>
      <c r="Q1588" s="594"/>
      <c r="R1588" s="312"/>
      <c r="S1588" s="312"/>
      <c r="T1588" s="222"/>
    </row>
    <row r="1589" spans="1:20" ht="15">
      <c r="A1589" s="138" t="s">
        <v>1303</v>
      </c>
      <c r="B1589" s="406" t="s">
        <v>2548</v>
      </c>
      <c r="C1589" s="3"/>
      <c r="D1589" s="3"/>
      <c r="E1589" s="164" t="s">
        <v>288</v>
      </c>
      <c r="F1589" s="164" t="s">
        <v>288</v>
      </c>
      <c r="G1589" s="164" t="s">
        <v>288</v>
      </c>
      <c r="H1589" s="164" t="s">
        <v>288</v>
      </c>
      <c r="I1589" s="525">
        <v>468.49999999999636</v>
      </c>
      <c r="K1589" s="100">
        <f t="shared" si="54"/>
        <v>468.49999999999636</v>
      </c>
      <c r="P1589" s="28"/>
      <c r="Q1589" s="596"/>
      <c r="R1589" s="312"/>
      <c r="S1589" s="312"/>
      <c r="T1589" s="222"/>
    </row>
    <row r="1590" spans="1:20" ht="15">
      <c r="A1590" s="138" t="s">
        <v>1304</v>
      </c>
      <c r="B1590" s="542" t="s">
        <v>2604</v>
      </c>
      <c r="C1590" s="433"/>
      <c r="D1590" s="433"/>
      <c r="E1590" s="484" t="s">
        <v>288</v>
      </c>
      <c r="F1590" s="484" t="s">
        <v>288</v>
      </c>
      <c r="G1590" s="484" t="s">
        <v>288</v>
      </c>
      <c r="H1590" s="164" t="s">
        <v>288</v>
      </c>
      <c r="I1590" s="525">
        <v>452.80000000000109</v>
      </c>
      <c r="K1590" s="100">
        <f t="shared" si="54"/>
        <v>452.80000000000109</v>
      </c>
      <c r="P1590" s="442"/>
      <c r="Q1590" s="593"/>
      <c r="R1590" s="312"/>
      <c r="S1590" s="312"/>
      <c r="T1590" s="222"/>
    </row>
    <row r="1591" spans="1:20" ht="15">
      <c r="A1591" s="138" t="s">
        <v>1305</v>
      </c>
      <c r="B1591" s="542" t="s">
        <v>2552</v>
      </c>
      <c r="C1591" s="433"/>
      <c r="D1591" s="433"/>
      <c r="E1591" s="484" t="s">
        <v>288</v>
      </c>
      <c r="F1591" s="484" t="s">
        <v>288</v>
      </c>
      <c r="G1591" s="484" t="s">
        <v>288</v>
      </c>
      <c r="H1591" s="164" t="s">
        <v>288</v>
      </c>
      <c r="I1591" s="525">
        <v>447.80000000000109</v>
      </c>
      <c r="K1591" s="100">
        <f t="shared" si="54"/>
        <v>447.80000000000109</v>
      </c>
      <c r="P1591" s="442"/>
      <c r="Q1591" s="312"/>
      <c r="R1591" s="312"/>
      <c r="S1591" s="312"/>
      <c r="T1591" s="222"/>
    </row>
    <row r="1592" spans="1:20" ht="15">
      <c r="A1592" s="138" t="s">
        <v>1306</v>
      </c>
      <c r="B1592" s="542" t="s">
        <v>2559</v>
      </c>
      <c r="C1592" s="433"/>
      <c r="D1592" s="433"/>
      <c r="E1592" s="484" t="s">
        <v>288</v>
      </c>
      <c r="F1592" s="484" t="s">
        <v>288</v>
      </c>
      <c r="G1592" s="484" t="s">
        <v>288</v>
      </c>
      <c r="H1592" s="484" t="s">
        <v>288</v>
      </c>
      <c r="I1592" s="525">
        <v>399.79999999999927</v>
      </c>
      <c r="K1592" s="100">
        <f t="shared" si="54"/>
        <v>399.79999999999927</v>
      </c>
      <c r="P1592" s="28"/>
      <c r="Q1592" s="593"/>
      <c r="R1592" s="312"/>
      <c r="S1592" s="312"/>
      <c r="T1592" s="222"/>
    </row>
    <row r="1593" spans="1:20" ht="15">
      <c r="A1593" s="138" t="s">
        <v>1307</v>
      </c>
      <c r="B1593" s="542" t="s">
        <v>2566</v>
      </c>
      <c r="C1593" s="3"/>
      <c r="D1593" s="3"/>
      <c r="E1593" s="164" t="s">
        <v>288</v>
      </c>
      <c r="F1593" s="164" t="s">
        <v>288</v>
      </c>
      <c r="G1593" s="164" t="s">
        <v>288</v>
      </c>
      <c r="H1593" s="164" t="s">
        <v>288</v>
      </c>
      <c r="I1593" s="525">
        <v>344</v>
      </c>
      <c r="K1593" s="100">
        <f t="shared" si="54"/>
        <v>344</v>
      </c>
      <c r="P1593" s="28"/>
      <c r="Q1593" s="312"/>
      <c r="R1593" s="312"/>
      <c r="S1593" s="312"/>
      <c r="T1593" s="222"/>
    </row>
    <row r="1594" spans="1:20" ht="15">
      <c r="A1594" s="138" t="s">
        <v>1308</v>
      </c>
      <c r="B1594" s="463" t="s">
        <v>1041</v>
      </c>
      <c r="C1594" s="431"/>
      <c r="D1594" s="431"/>
      <c r="E1594" s="437" t="s">
        <v>288</v>
      </c>
      <c r="F1594" s="437" t="s">
        <v>288</v>
      </c>
      <c r="G1594" s="437" t="s">
        <v>288</v>
      </c>
      <c r="H1594" s="484">
        <v>331.29999999999927</v>
      </c>
      <c r="I1594" s="484" t="s">
        <v>288</v>
      </c>
      <c r="K1594" s="100">
        <f t="shared" si="54"/>
        <v>331.29999999999927</v>
      </c>
      <c r="P1594" s="485"/>
    </row>
    <row r="1595" spans="1:20" ht="15">
      <c r="A1595" s="138" t="s">
        <v>1309</v>
      </c>
      <c r="B1595" s="542" t="s">
        <v>2561</v>
      </c>
      <c r="C1595" s="433"/>
      <c r="D1595" s="433"/>
      <c r="E1595" s="484" t="s">
        <v>288</v>
      </c>
      <c r="F1595" s="484" t="s">
        <v>288</v>
      </c>
      <c r="G1595" s="484" t="s">
        <v>288</v>
      </c>
      <c r="H1595" s="164" t="s">
        <v>288</v>
      </c>
      <c r="I1595" s="525">
        <v>327.59999999999673</v>
      </c>
      <c r="K1595" s="100">
        <f t="shared" si="54"/>
        <v>327.59999999999673</v>
      </c>
      <c r="P1595" s="442"/>
    </row>
    <row r="1596" spans="1:20" ht="15">
      <c r="A1596" s="138" t="s">
        <v>1310</v>
      </c>
      <c r="B1596" s="406" t="s">
        <v>2565</v>
      </c>
      <c r="C1596" s="3"/>
      <c r="D1596" s="3"/>
      <c r="E1596" s="164" t="s">
        <v>288</v>
      </c>
      <c r="F1596" s="164" t="s">
        <v>288</v>
      </c>
      <c r="G1596" s="164" t="s">
        <v>288</v>
      </c>
      <c r="H1596" s="164" t="s">
        <v>288</v>
      </c>
      <c r="I1596" s="525">
        <v>293.19999999999709</v>
      </c>
      <c r="K1596" s="100">
        <f t="shared" si="54"/>
        <v>293.19999999999709</v>
      </c>
      <c r="P1596" s="28"/>
    </row>
    <row r="1597" spans="1:20" ht="15">
      <c r="A1597" s="138" t="s">
        <v>1311</v>
      </c>
      <c r="B1597" s="463" t="s">
        <v>166</v>
      </c>
      <c r="C1597" s="431"/>
      <c r="D1597" s="431"/>
      <c r="E1597" s="437" t="s">
        <v>288</v>
      </c>
      <c r="F1597" s="437" t="s">
        <v>288</v>
      </c>
      <c r="G1597" s="437">
        <v>182.3</v>
      </c>
      <c r="H1597" s="164" t="s">
        <v>288</v>
      </c>
      <c r="I1597" s="484" t="s">
        <v>288</v>
      </c>
      <c r="K1597" s="100">
        <f t="shared" si="54"/>
        <v>182.3</v>
      </c>
      <c r="M1597" s="431"/>
      <c r="P1597" s="485"/>
    </row>
    <row r="1598" spans="1:20" ht="15">
      <c r="A1598" s="138" t="s">
        <v>1312</v>
      </c>
      <c r="B1598" s="463" t="s">
        <v>1031</v>
      </c>
      <c r="C1598" s="431"/>
      <c r="D1598" s="431"/>
      <c r="E1598" s="437" t="s">
        <v>288</v>
      </c>
      <c r="F1598" s="437" t="s">
        <v>288</v>
      </c>
      <c r="G1598" s="437" t="s">
        <v>288</v>
      </c>
      <c r="H1598" s="164">
        <v>175.50000000000091</v>
      </c>
      <c r="I1598" s="484" t="s">
        <v>288</v>
      </c>
      <c r="K1598" s="100">
        <f t="shared" si="54"/>
        <v>175.50000000000091</v>
      </c>
      <c r="P1598" s="485"/>
    </row>
    <row r="1599" spans="1:20" ht="15">
      <c r="A1599" s="138" t="s">
        <v>1313</v>
      </c>
      <c r="B1599" s="463" t="s">
        <v>182</v>
      </c>
      <c r="C1599" s="431"/>
      <c r="D1599" s="431"/>
      <c r="E1599" s="437">
        <v>82.5</v>
      </c>
      <c r="F1599" s="437" t="s">
        <v>288</v>
      </c>
      <c r="G1599" s="437" t="s">
        <v>288</v>
      </c>
      <c r="H1599" s="164" t="s">
        <v>288</v>
      </c>
      <c r="I1599" s="484" t="s">
        <v>288</v>
      </c>
      <c r="K1599" s="100">
        <f t="shared" si="54"/>
        <v>82.5</v>
      </c>
      <c r="P1599" s="28"/>
    </row>
    <row r="1600" spans="1:20" ht="15">
      <c r="A1600" s="138"/>
      <c r="B1600" s="96"/>
      <c r="E1600" s="10"/>
      <c r="F1600" s="10"/>
      <c r="G1600" s="10"/>
      <c r="H1600" s="164"/>
      <c r="K1600" s="100"/>
      <c r="P1600" s="28"/>
    </row>
    <row r="1601" spans="1:20" ht="15">
      <c r="A1601" s="44"/>
      <c r="B1601" s="96"/>
      <c r="E1601" s="10"/>
      <c r="K1601" s="102"/>
      <c r="P1601" s="28"/>
    </row>
    <row r="1602" spans="1:20" ht="15">
      <c r="A1602" s="44"/>
      <c r="B1602" s="96"/>
      <c r="E1602" s="10"/>
      <c r="K1602" s="102"/>
      <c r="P1602" s="28"/>
    </row>
    <row r="1603" spans="1:20" ht="25.5">
      <c r="A1603" s="39" t="s">
        <v>205</v>
      </c>
      <c r="K1603" s="102"/>
      <c r="P1603" s="28"/>
    </row>
    <row r="1604" spans="1:20">
      <c r="K1604" s="102"/>
      <c r="P1604" s="28"/>
    </row>
    <row r="1605" spans="1:20" ht="15">
      <c r="A1605" s="60"/>
      <c r="B1605" s="60"/>
      <c r="C1605" s="60"/>
      <c r="D1605" s="60"/>
      <c r="E1605" s="94">
        <v>2016</v>
      </c>
      <c r="F1605" s="94">
        <v>2017</v>
      </c>
      <c r="G1605" s="94">
        <v>2018</v>
      </c>
      <c r="H1605" s="189">
        <v>2019</v>
      </c>
      <c r="I1605" s="189">
        <v>2020</v>
      </c>
      <c r="K1605" s="103" t="s">
        <v>40</v>
      </c>
      <c r="P1605" s="28"/>
    </row>
    <row r="1606" spans="1:20" ht="15">
      <c r="A1606" s="44" t="s">
        <v>0</v>
      </c>
      <c r="B1606" s="96" t="s">
        <v>21</v>
      </c>
      <c r="E1606" s="141">
        <v>627.4</v>
      </c>
      <c r="F1606" s="141">
        <v>545.79999999999995</v>
      </c>
      <c r="G1606" s="55">
        <v>1048.8</v>
      </c>
      <c r="H1606" s="190">
        <v>614.09999999999673</v>
      </c>
      <c r="K1606" s="100">
        <f t="shared" ref="K1606:K1637" si="55">SUM(E1606:I1606)</f>
        <v>2836.0999999999967</v>
      </c>
      <c r="M1606" t="s">
        <v>1482</v>
      </c>
      <c r="P1606" s="431" t="s">
        <v>3043</v>
      </c>
      <c r="Q1606" s="186"/>
      <c r="R1606" s="187"/>
      <c r="S1606" s="187"/>
      <c r="T1606" s="187"/>
    </row>
    <row r="1607" spans="1:20" ht="15">
      <c r="A1607" s="44" t="s">
        <v>2</v>
      </c>
      <c r="B1607" s="96" t="s">
        <v>31</v>
      </c>
      <c r="E1607" s="141">
        <v>571.9</v>
      </c>
      <c r="F1607" s="141">
        <v>628.9</v>
      </c>
      <c r="G1607" s="53">
        <v>936.7</v>
      </c>
      <c r="H1607" s="190">
        <v>592.29999999999745</v>
      </c>
      <c r="K1607" s="100">
        <f t="shared" si="55"/>
        <v>2729.7999999999975</v>
      </c>
      <c r="M1607" t="s">
        <v>1483</v>
      </c>
      <c r="P1607" s="431" t="s">
        <v>1484</v>
      </c>
      <c r="Q1607" s="186"/>
      <c r="R1607" s="187"/>
      <c r="S1607" s="187"/>
      <c r="T1607" s="187"/>
    </row>
    <row r="1608" spans="1:20" ht="15">
      <c r="A1608" s="44" t="s">
        <v>3</v>
      </c>
      <c r="B1608" s="96" t="s">
        <v>19</v>
      </c>
      <c r="E1608" s="141">
        <v>627.79999999999995</v>
      </c>
      <c r="F1608" s="10">
        <v>458</v>
      </c>
      <c r="G1608" s="52">
        <v>996.8</v>
      </c>
      <c r="H1608" s="164">
        <v>426.10000000000036</v>
      </c>
      <c r="K1608" s="100">
        <f t="shared" si="55"/>
        <v>2508.7000000000003</v>
      </c>
      <c r="M1608" t="s">
        <v>317</v>
      </c>
      <c r="P1608" s="28"/>
      <c r="Q1608" s="186"/>
      <c r="R1608" s="187"/>
      <c r="S1608" s="187"/>
      <c r="T1608" s="187"/>
    </row>
    <row r="1609" spans="1:20" ht="15">
      <c r="A1609" s="44" t="s">
        <v>5</v>
      </c>
      <c r="B1609" s="96" t="s">
        <v>17</v>
      </c>
      <c r="E1609" s="141">
        <v>574.20000000000005</v>
      </c>
      <c r="F1609" s="52">
        <v>654.29999999999995</v>
      </c>
      <c r="G1609" s="141">
        <v>809.65</v>
      </c>
      <c r="H1609" s="164">
        <v>346.30000000000109</v>
      </c>
      <c r="K1609" s="100">
        <f t="shared" si="55"/>
        <v>2384.4500000000012</v>
      </c>
      <c r="M1609" t="s">
        <v>372</v>
      </c>
      <c r="P1609" s="28"/>
      <c r="Q1609" s="186"/>
      <c r="R1609" s="187"/>
      <c r="S1609" s="187"/>
      <c r="T1609" s="187"/>
    </row>
    <row r="1610" spans="1:20" ht="15">
      <c r="A1610" s="44" t="s">
        <v>7</v>
      </c>
      <c r="B1610" s="96" t="s">
        <v>39</v>
      </c>
      <c r="E1610" s="10">
        <v>514.79999999999995</v>
      </c>
      <c r="F1610" s="141">
        <v>535.6</v>
      </c>
      <c r="G1610" s="141">
        <v>822</v>
      </c>
      <c r="H1610" s="164">
        <v>414.99999999999818</v>
      </c>
      <c r="K1610" s="100">
        <f t="shared" si="55"/>
        <v>2287.3999999999983</v>
      </c>
      <c r="M1610" t="s">
        <v>350</v>
      </c>
      <c r="P1610" s="28"/>
      <c r="Q1610" s="186"/>
      <c r="R1610" s="187"/>
      <c r="S1610" s="187"/>
      <c r="T1610" s="187"/>
    </row>
    <row r="1611" spans="1:20" ht="15">
      <c r="A1611" s="44" t="s">
        <v>8</v>
      </c>
      <c r="B1611" s="96" t="s">
        <v>27</v>
      </c>
      <c r="E1611" s="53">
        <v>661.1</v>
      </c>
      <c r="F1611" s="10">
        <v>379.3</v>
      </c>
      <c r="G1611" s="141">
        <v>748.3</v>
      </c>
      <c r="H1611" s="164">
        <v>396.69999999999982</v>
      </c>
      <c r="K1611" s="100">
        <f t="shared" si="55"/>
        <v>2185.3999999999996</v>
      </c>
      <c r="M1611" t="s">
        <v>309</v>
      </c>
      <c r="P1611" s="28"/>
      <c r="Q1611" s="186"/>
      <c r="R1611" s="187"/>
      <c r="S1611" s="187"/>
      <c r="T1611" s="187"/>
    </row>
    <row r="1612" spans="1:20" ht="15">
      <c r="A1612" s="44" t="s">
        <v>10</v>
      </c>
      <c r="B1612" s="96" t="s">
        <v>1</v>
      </c>
      <c r="E1612" s="10">
        <v>454.3</v>
      </c>
      <c r="F1612" s="10">
        <v>335.3</v>
      </c>
      <c r="G1612" s="141">
        <v>610.20000000000005</v>
      </c>
      <c r="H1612" s="190">
        <v>549.50000000000091</v>
      </c>
      <c r="K1612" s="100">
        <f t="shared" si="55"/>
        <v>1949.3000000000011</v>
      </c>
      <c r="M1612" t="s">
        <v>335</v>
      </c>
      <c r="P1612" s="28"/>
      <c r="Q1612" s="186"/>
      <c r="R1612" s="187"/>
      <c r="S1612" s="187"/>
      <c r="T1612" s="187"/>
    </row>
    <row r="1613" spans="1:20" ht="15">
      <c r="A1613" s="44" t="s">
        <v>12</v>
      </c>
      <c r="B1613" s="96" t="s">
        <v>23</v>
      </c>
      <c r="E1613" s="141">
        <v>635.29999999999995</v>
      </c>
      <c r="F1613" s="10">
        <v>358.8</v>
      </c>
      <c r="G1613" s="10">
        <v>293.39999999999998</v>
      </c>
      <c r="H1613" s="190">
        <v>577.5</v>
      </c>
      <c r="K1613" s="100">
        <f t="shared" si="55"/>
        <v>1865</v>
      </c>
      <c r="M1613" t="s">
        <v>350</v>
      </c>
      <c r="P1613" s="28"/>
      <c r="Q1613" s="186"/>
      <c r="R1613" s="187"/>
      <c r="S1613" s="187"/>
      <c r="T1613" s="187"/>
    </row>
    <row r="1614" spans="1:20" ht="15">
      <c r="A1614" s="44" t="s">
        <v>14</v>
      </c>
      <c r="B1614" s="96" t="s">
        <v>9</v>
      </c>
      <c r="E1614" s="10">
        <v>503.4</v>
      </c>
      <c r="F1614" s="53">
        <v>647.79999999999995</v>
      </c>
      <c r="G1614" s="10">
        <v>177.4</v>
      </c>
      <c r="H1614" s="164">
        <v>515.800000000002</v>
      </c>
      <c r="K1614" s="100">
        <f t="shared" si="55"/>
        <v>1844.4000000000019</v>
      </c>
      <c r="M1614" t="s">
        <v>292</v>
      </c>
      <c r="P1614" s="28"/>
      <c r="Q1614" s="186"/>
      <c r="R1614" s="187"/>
      <c r="S1614" s="187"/>
      <c r="T1614" s="187"/>
    </row>
    <row r="1615" spans="1:20" ht="15">
      <c r="A1615" s="44" t="s">
        <v>16</v>
      </c>
      <c r="B1615" s="96" t="s">
        <v>15</v>
      </c>
      <c r="E1615" s="52">
        <v>713.8</v>
      </c>
      <c r="F1615" s="10">
        <v>210.3</v>
      </c>
      <c r="G1615" s="10">
        <v>549.1</v>
      </c>
      <c r="H1615" s="164">
        <v>329.89999999999873</v>
      </c>
      <c r="K1615" s="100">
        <f t="shared" si="55"/>
        <v>1803.0999999999985</v>
      </c>
      <c r="M1615" t="s">
        <v>310</v>
      </c>
      <c r="P1615" s="28"/>
      <c r="Q1615" s="186"/>
      <c r="R1615" s="187"/>
      <c r="S1615" s="187"/>
      <c r="T1615" s="187"/>
    </row>
    <row r="1616" spans="1:20" ht="15">
      <c r="A1616" s="44" t="s">
        <v>18</v>
      </c>
      <c r="B1616" s="96" t="s">
        <v>25</v>
      </c>
      <c r="E1616" s="10">
        <v>427</v>
      </c>
      <c r="F1616" s="10">
        <v>370.1</v>
      </c>
      <c r="G1616" s="10">
        <v>448.1</v>
      </c>
      <c r="H1616" s="164">
        <v>474.90000000000146</v>
      </c>
      <c r="K1616" s="100">
        <f t="shared" si="55"/>
        <v>1720.1000000000015</v>
      </c>
      <c r="P1616" s="28"/>
      <c r="Q1616" s="186"/>
      <c r="R1616" s="187"/>
      <c r="S1616" s="187"/>
      <c r="T1616" s="187"/>
    </row>
    <row r="1617" spans="1:20" ht="15">
      <c r="A1617" s="44" t="s">
        <v>20</v>
      </c>
      <c r="B1617" s="96" t="s">
        <v>11</v>
      </c>
      <c r="E1617" s="10">
        <v>410.5</v>
      </c>
      <c r="F1617" s="55">
        <v>672</v>
      </c>
      <c r="G1617" s="10">
        <v>264.7</v>
      </c>
      <c r="H1617" s="164">
        <v>369</v>
      </c>
      <c r="K1617" s="100">
        <f t="shared" si="55"/>
        <v>1716.2</v>
      </c>
      <c r="M1617" t="s">
        <v>291</v>
      </c>
      <c r="P1617" s="431" t="s">
        <v>3044</v>
      </c>
      <c r="Q1617" s="186"/>
      <c r="R1617" s="187"/>
      <c r="S1617" s="187"/>
      <c r="T1617" s="187"/>
    </row>
    <row r="1618" spans="1:20" ht="15">
      <c r="A1618" s="44" t="s">
        <v>22</v>
      </c>
      <c r="B1618" s="96" t="s">
        <v>4</v>
      </c>
      <c r="E1618" s="141">
        <v>559.4</v>
      </c>
      <c r="F1618" s="141">
        <v>638.75</v>
      </c>
      <c r="G1618" s="10">
        <v>245.2</v>
      </c>
      <c r="H1618" s="164">
        <v>237.29999999999654</v>
      </c>
      <c r="K1618" s="100">
        <f t="shared" si="55"/>
        <v>1680.6499999999967</v>
      </c>
      <c r="M1618" t="s">
        <v>326</v>
      </c>
      <c r="P1618" s="28"/>
      <c r="Q1618" s="186"/>
      <c r="R1618" s="187"/>
      <c r="S1618" s="187"/>
      <c r="T1618" s="187"/>
    </row>
    <row r="1619" spans="1:20" ht="15">
      <c r="A1619" s="44" t="s">
        <v>24</v>
      </c>
      <c r="B1619" s="96" t="s">
        <v>37</v>
      </c>
      <c r="E1619" s="10">
        <v>432.3</v>
      </c>
      <c r="F1619" s="10">
        <v>388.8</v>
      </c>
      <c r="G1619" s="10">
        <v>450.8</v>
      </c>
      <c r="H1619" s="164">
        <v>367.10000000000218</v>
      </c>
      <c r="K1619" s="100">
        <f t="shared" si="55"/>
        <v>1639.0000000000023</v>
      </c>
      <c r="P1619" s="28"/>
      <c r="Q1619" s="186"/>
      <c r="R1619" s="187"/>
      <c r="S1619" s="187"/>
      <c r="T1619" s="187"/>
    </row>
    <row r="1620" spans="1:20" ht="15">
      <c r="A1620" s="44" t="s">
        <v>26</v>
      </c>
      <c r="B1620" s="96" t="s">
        <v>142</v>
      </c>
      <c r="E1620" s="10" t="s">
        <v>288</v>
      </c>
      <c r="F1620" s="10">
        <v>295</v>
      </c>
      <c r="G1620" s="141">
        <v>753.95</v>
      </c>
      <c r="H1620" s="190">
        <v>578.19999999999891</v>
      </c>
      <c r="K1620" s="100">
        <f t="shared" si="55"/>
        <v>1627.149999999999</v>
      </c>
      <c r="M1620" t="s">
        <v>328</v>
      </c>
      <c r="P1620" s="28"/>
      <c r="Q1620" s="186"/>
      <c r="R1620" s="187"/>
      <c r="S1620" s="187"/>
      <c r="T1620" s="187"/>
    </row>
    <row r="1621" spans="1:20" ht="15">
      <c r="A1621" s="44" t="s">
        <v>28</v>
      </c>
      <c r="B1621" s="96" t="s">
        <v>35</v>
      </c>
      <c r="E1621" s="141">
        <v>542.15</v>
      </c>
      <c r="F1621" s="141">
        <v>469.2</v>
      </c>
      <c r="G1621" s="10">
        <v>358.2</v>
      </c>
      <c r="H1621" s="164">
        <v>207.90000000000055</v>
      </c>
      <c r="K1621" s="100">
        <f t="shared" si="55"/>
        <v>1577.4500000000005</v>
      </c>
      <c r="M1621" t="s">
        <v>330</v>
      </c>
      <c r="P1621" s="28"/>
      <c r="Q1621" s="186"/>
      <c r="R1621" s="187"/>
      <c r="S1621" s="187"/>
      <c r="T1621" s="187"/>
    </row>
    <row r="1622" spans="1:20" ht="15">
      <c r="A1622" s="44" t="s">
        <v>30</v>
      </c>
      <c r="B1622" s="96" t="s">
        <v>29</v>
      </c>
      <c r="E1622" s="10">
        <v>452.1</v>
      </c>
      <c r="F1622" s="10">
        <v>459.2</v>
      </c>
      <c r="G1622" s="141">
        <v>653.1</v>
      </c>
      <c r="H1622" s="164" t="s">
        <v>288</v>
      </c>
      <c r="K1622" s="100">
        <f t="shared" si="55"/>
        <v>1564.4</v>
      </c>
      <c r="M1622" t="s">
        <v>297</v>
      </c>
      <c r="P1622" s="28"/>
      <c r="Q1622" s="186"/>
      <c r="R1622" s="187"/>
      <c r="S1622" s="187"/>
      <c r="T1622" s="187"/>
    </row>
    <row r="1623" spans="1:20" ht="15">
      <c r="A1623" s="44" t="s">
        <v>32</v>
      </c>
      <c r="B1623" s="96" t="s">
        <v>33</v>
      </c>
      <c r="E1623" s="10">
        <v>301.2</v>
      </c>
      <c r="F1623" s="141">
        <v>477.4</v>
      </c>
      <c r="G1623" s="10">
        <v>433.2</v>
      </c>
      <c r="H1623" s="164">
        <v>286.90000000000146</v>
      </c>
      <c r="K1623" s="100">
        <f t="shared" si="55"/>
        <v>1498.7000000000014</v>
      </c>
      <c r="M1623" t="s">
        <v>298</v>
      </c>
      <c r="P1623" s="28"/>
      <c r="Q1623" s="186"/>
      <c r="R1623" s="187"/>
      <c r="S1623" s="187"/>
      <c r="T1623" s="187"/>
    </row>
    <row r="1624" spans="1:20" ht="15">
      <c r="A1624" s="44" t="s">
        <v>34</v>
      </c>
      <c r="B1624" s="96" t="s">
        <v>6</v>
      </c>
      <c r="E1624" s="10">
        <v>210.7</v>
      </c>
      <c r="F1624" s="10">
        <v>237.9</v>
      </c>
      <c r="G1624" s="10">
        <v>415.2</v>
      </c>
      <c r="H1624" s="190">
        <v>553.69999999999709</v>
      </c>
      <c r="K1624" s="100">
        <f t="shared" si="55"/>
        <v>1417.499999999997</v>
      </c>
      <c r="M1624" t="s">
        <v>298</v>
      </c>
      <c r="P1624" s="28"/>
      <c r="Q1624" s="186"/>
      <c r="R1624" s="187"/>
      <c r="S1624" s="187"/>
      <c r="T1624" s="187"/>
    </row>
    <row r="1625" spans="1:20" ht="15">
      <c r="A1625" s="44" t="s">
        <v>36</v>
      </c>
      <c r="B1625" s="96" t="s">
        <v>13</v>
      </c>
      <c r="E1625" s="10">
        <v>439.6</v>
      </c>
      <c r="F1625" s="141">
        <v>610.4</v>
      </c>
      <c r="G1625" s="10">
        <v>315.2</v>
      </c>
      <c r="H1625" s="164">
        <v>50.399999999997817</v>
      </c>
      <c r="K1625" s="100">
        <f t="shared" si="55"/>
        <v>1415.5999999999979</v>
      </c>
      <c r="M1625" t="s">
        <v>307</v>
      </c>
      <c r="P1625" s="28"/>
      <c r="Q1625" s="186"/>
      <c r="R1625" s="187"/>
      <c r="S1625" s="187"/>
      <c r="T1625" s="187"/>
    </row>
    <row r="1626" spans="1:20" ht="15">
      <c r="A1626" s="44" t="s">
        <v>38</v>
      </c>
      <c r="B1626" s="96" t="s">
        <v>143</v>
      </c>
      <c r="E1626" s="10" t="s">
        <v>288</v>
      </c>
      <c r="F1626" s="10">
        <v>196.8</v>
      </c>
      <c r="G1626" s="10">
        <v>555.9</v>
      </c>
      <c r="H1626" s="190">
        <v>615.49999999999636</v>
      </c>
      <c r="K1626" s="100">
        <f t="shared" si="55"/>
        <v>1368.1999999999964</v>
      </c>
      <c r="M1626" t="s">
        <v>293</v>
      </c>
      <c r="P1626" s="28"/>
      <c r="Q1626" s="186"/>
      <c r="R1626" s="187"/>
      <c r="S1626" s="187"/>
      <c r="T1626" s="187"/>
    </row>
    <row r="1627" spans="1:20" ht="15">
      <c r="A1627" s="44" t="s">
        <v>146</v>
      </c>
      <c r="B1627" s="96" t="s">
        <v>145</v>
      </c>
      <c r="E1627" s="10" t="s">
        <v>288</v>
      </c>
      <c r="F1627" s="10">
        <v>295</v>
      </c>
      <c r="G1627" s="10">
        <v>422.3</v>
      </c>
      <c r="H1627" s="164">
        <v>494.69999999999982</v>
      </c>
      <c r="K1627" s="100">
        <f t="shared" si="55"/>
        <v>1211.9999999999998</v>
      </c>
      <c r="P1627" s="28"/>
      <c r="Q1627" s="186"/>
      <c r="R1627" s="187"/>
      <c r="S1627" s="187"/>
      <c r="T1627" s="187"/>
    </row>
    <row r="1628" spans="1:20" ht="15">
      <c r="A1628" s="44" t="s">
        <v>147</v>
      </c>
      <c r="B1628" s="96" t="s">
        <v>181</v>
      </c>
      <c r="E1628" s="55">
        <v>873</v>
      </c>
      <c r="F1628" s="10">
        <v>274.8</v>
      </c>
      <c r="G1628" s="10" t="s">
        <v>288</v>
      </c>
      <c r="H1628" s="164" t="s">
        <v>288</v>
      </c>
      <c r="K1628" s="100">
        <f t="shared" si="55"/>
        <v>1147.8</v>
      </c>
      <c r="M1628" t="s">
        <v>291</v>
      </c>
      <c r="P1628" s="431" t="s">
        <v>3044</v>
      </c>
      <c r="Q1628" s="186"/>
      <c r="R1628" s="187"/>
      <c r="S1628" s="187"/>
      <c r="T1628" s="187"/>
    </row>
    <row r="1629" spans="1:20" ht="15">
      <c r="A1629" s="44" t="s">
        <v>148</v>
      </c>
      <c r="B1629" s="96" t="s">
        <v>156</v>
      </c>
      <c r="E1629" s="10" t="s">
        <v>288</v>
      </c>
      <c r="F1629" s="10" t="s">
        <v>288</v>
      </c>
      <c r="G1629" s="10">
        <v>348.95</v>
      </c>
      <c r="H1629" s="113">
        <v>719.69999999999891</v>
      </c>
      <c r="K1629" s="100">
        <f t="shared" si="55"/>
        <v>1068.649999999999</v>
      </c>
      <c r="M1629" t="s">
        <v>291</v>
      </c>
      <c r="P1629" s="431" t="s">
        <v>3044</v>
      </c>
      <c r="Q1629" s="186"/>
      <c r="R1629" s="187"/>
      <c r="S1629" s="187"/>
      <c r="T1629" s="187"/>
    </row>
    <row r="1630" spans="1:20" ht="15">
      <c r="A1630" s="44" t="s">
        <v>152</v>
      </c>
      <c r="B1630" s="96" t="s">
        <v>160</v>
      </c>
      <c r="E1630" s="10" t="s">
        <v>288</v>
      </c>
      <c r="F1630" s="10" t="s">
        <v>288</v>
      </c>
      <c r="G1630" s="10">
        <v>557.70000000000005</v>
      </c>
      <c r="H1630" s="164">
        <v>504.60000000000036</v>
      </c>
      <c r="K1630" s="100">
        <f t="shared" si="55"/>
        <v>1062.3000000000004</v>
      </c>
      <c r="P1630" s="28"/>
      <c r="Q1630" s="186"/>
      <c r="R1630" s="187"/>
      <c r="S1630" s="187"/>
      <c r="T1630" s="187"/>
    </row>
    <row r="1631" spans="1:20" ht="15">
      <c r="A1631" s="44" t="s">
        <v>159</v>
      </c>
      <c r="B1631" s="96" t="s">
        <v>144</v>
      </c>
      <c r="E1631" s="10" t="s">
        <v>288</v>
      </c>
      <c r="F1631" s="10">
        <v>381.2</v>
      </c>
      <c r="G1631" s="10">
        <v>550.29999999999995</v>
      </c>
      <c r="H1631" s="164">
        <v>120.50000000000182</v>
      </c>
      <c r="K1631" s="100">
        <f t="shared" si="55"/>
        <v>1052.0000000000018</v>
      </c>
      <c r="P1631" s="28"/>
      <c r="Q1631" s="186"/>
      <c r="R1631" s="187"/>
      <c r="S1631" s="187"/>
      <c r="T1631" s="187"/>
    </row>
    <row r="1632" spans="1:20" ht="15">
      <c r="A1632" s="44" t="s">
        <v>161</v>
      </c>
      <c r="B1632" s="96" t="s">
        <v>157</v>
      </c>
      <c r="E1632" s="10" t="s">
        <v>288</v>
      </c>
      <c r="F1632" s="10" t="s">
        <v>288</v>
      </c>
      <c r="G1632" s="141">
        <v>609</v>
      </c>
      <c r="H1632" s="164">
        <v>393.80000000000018</v>
      </c>
      <c r="K1632" s="100">
        <f t="shared" si="55"/>
        <v>1002.8000000000002</v>
      </c>
      <c r="M1632" t="s">
        <v>303</v>
      </c>
      <c r="P1632" s="28"/>
      <c r="Q1632" s="186"/>
      <c r="R1632" s="187"/>
      <c r="S1632" s="187"/>
      <c r="T1632" s="187"/>
    </row>
    <row r="1633" spans="1:20" ht="15">
      <c r="A1633" s="44" t="s">
        <v>162</v>
      </c>
      <c r="B1633" s="96" t="s">
        <v>158</v>
      </c>
      <c r="E1633" s="10" t="s">
        <v>288</v>
      </c>
      <c r="F1633" s="10" t="s">
        <v>288</v>
      </c>
      <c r="G1633" s="10">
        <v>217.1</v>
      </c>
      <c r="H1633" s="192">
        <v>690.60000000000036</v>
      </c>
      <c r="K1633" s="100">
        <f t="shared" si="55"/>
        <v>907.70000000000039</v>
      </c>
      <c r="M1633" t="s">
        <v>310</v>
      </c>
      <c r="P1633" s="28"/>
      <c r="Q1633" s="186"/>
      <c r="R1633" s="187"/>
      <c r="S1633" s="187"/>
      <c r="T1633" s="187"/>
    </row>
    <row r="1634" spans="1:20" ht="15">
      <c r="A1634" s="44" t="s">
        <v>163</v>
      </c>
      <c r="B1634" s="96" t="s">
        <v>164</v>
      </c>
      <c r="E1634" s="10" t="s">
        <v>288</v>
      </c>
      <c r="F1634" s="10" t="s">
        <v>288</v>
      </c>
      <c r="G1634" s="10">
        <v>332.2</v>
      </c>
      <c r="H1634" s="164">
        <v>496.29999999999745</v>
      </c>
      <c r="K1634" s="100">
        <f t="shared" si="55"/>
        <v>828.4999999999975</v>
      </c>
      <c r="P1634" s="28"/>
      <c r="Q1634" s="186"/>
      <c r="R1634" s="187"/>
      <c r="S1634" s="187"/>
      <c r="T1634" s="187"/>
    </row>
    <row r="1635" spans="1:20" ht="15">
      <c r="A1635" s="44" t="s">
        <v>165</v>
      </c>
      <c r="B1635" s="96" t="s">
        <v>1004</v>
      </c>
      <c r="E1635" s="10" t="s">
        <v>288</v>
      </c>
      <c r="F1635" s="10" t="s">
        <v>288</v>
      </c>
      <c r="G1635" s="10" t="s">
        <v>288</v>
      </c>
      <c r="H1635" s="191">
        <v>623.5</v>
      </c>
      <c r="K1635" s="100">
        <f t="shared" si="55"/>
        <v>623.5</v>
      </c>
      <c r="M1635" t="s">
        <v>292</v>
      </c>
      <c r="P1635" s="28"/>
      <c r="Q1635" s="186"/>
      <c r="R1635" s="187"/>
      <c r="S1635" s="187"/>
      <c r="T1635" s="187"/>
    </row>
    <row r="1636" spans="1:20" ht="15">
      <c r="A1636" s="44" t="s">
        <v>284</v>
      </c>
      <c r="B1636" s="96" t="s">
        <v>166</v>
      </c>
      <c r="E1636" s="10" t="s">
        <v>288</v>
      </c>
      <c r="F1636" s="10" t="s">
        <v>288</v>
      </c>
      <c r="G1636" s="10">
        <v>559.20000000000005</v>
      </c>
      <c r="H1636" s="164" t="s">
        <v>288</v>
      </c>
      <c r="K1636" s="100">
        <f t="shared" si="55"/>
        <v>559.20000000000005</v>
      </c>
      <c r="P1636" s="28"/>
      <c r="Q1636" s="186"/>
      <c r="R1636" s="187"/>
      <c r="S1636" s="187"/>
      <c r="T1636" s="187"/>
    </row>
    <row r="1637" spans="1:20" ht="15">
      <c r="A1637" s="44" t="s">
        <v>285</v>
      </c>
      <c r="B1637" s="96" t="s">
        <v>1035</v>
      </c>
      <c r="E1637" s="10" t="s">
        <v>288</v>
      </c>
      <c r="F1637" s="10" t="s">
        <v>288</v>
      </c>
      <c r="G1637" s="10" t="s">
        <v>288</v>
      </c>
      <c r="H1637" s="164">
        <v>509.70000000000073</v>
      </c>
      <c r="K1637" s="100">
        <f t="shared" si="55"/>
        <v>509.70000000000073</v>
      </c>
      <c r="P1637" s="28"/>
      <c r="Q1637" s="186"/>
      <c r="R1637" s="187"/>
      <c r="S1637" s="187"/>
      <c r="T1637" s="187"/>
    </row>
    <row r="1638" spans="1:20" ht="15">
      <c r="A1638" s="138" t="s">
        <v>286</v>
      </c>
      <c r="B1638" s="96" t="s">
        <v>1045</v>
      </c>
      <c r="E1638" s="10" t="s">
        <v>288</v>
      </c>
      <c r="F1638" s="10" t="s">
        <v>288</v>
      </c>
      <c r="G1638" s="10" t="s">
        <v>288</v>
      </c>
      <c r="H1638" s="164">
        <v>491.60000000000218</v>
      </c>
      <c r="K1638" s="100">
        <f t="shared" ref="K1638:K1663" si="56">SUM(E1638:I1638)</f>
        <v>491.60000000000218</v>
      </c>
      <c r="P1638" s="28"/>
      <c r="Q1638" s="186"/>
      <c r="R1638" s="187"/>
      <c r="S1638" s="187"/>
      <c r="T1638" s="187"/>
    </row>
    <row r="1639" spans="1:20" ht="15">
      <c r="A1639" s="138" t="s">
        <v>287</v>
      </c>
      <c r="B1639" s="96" t="s">
        <v>1019</v>
      </c>
      <c r="E1639" s="10" t="s">
        <v>288</v>
      </c>
      <c r="F1639" s="10" t="s">
        <v>288</v>
      </c>
      <c r="G1639" s="10" t="s">
        <v>288</v>
      </c>
      <c r="H1639" s="164">
        <v>487.30000000000109</v>
      </c>
      <c r="K1639" s="100">
        <f t="shared" si="56"/>
        <v>487.30000000000109</v>
      </c>
      <c r="P1639" s="28"/>
      <c r="Q1639" s="186"/>
      <c r="R1639" s="187"/>
      <c r="S1639" s="187"/>
      <c r="T1639" s="187"/>
    </row>
    <row r="1640" spans="1:20" ht="15">
      <c r="A1640" s="138" t="s">
        <v>990</v>
      </c>
      <c r="B1640" s="96" t="s">
        <v>1013</v>
      </c>
      <c r="E1640" s="10" t="s">
        <v>288</v>
      </c>
      <c r="F1640" s="10" t="s">
        <v>288</v>
      </c>
      <c r="G1640" s="10" t="s">
        <v>288</v>
      </c>
      <c r="H1640" s="164">
        <v>472.69999999999891</v>
      </c>
      <c r="K1640" s="100">
        <f t="shared" si="56"/>
        <v>472.69999999999891</v>
      </c>
      <c r="P1640" s="28"/>
      <c r="Q1640" s="186"/>
      <c r="R1640" s="187"/>
      <c r="S1640" s="187"/>
      <c r="T1640" s="187"/>
    </row>
    <row r="1641" spans="1:20" ht="15">
      <c r="A1641" s="138" t="s">
        <v>991</v>
      </c>
      <c r="B1641" s="96" t="s">
        <v>1008</v>
      </c>
      <c r="E1641" s="10" t="s">
        <v>288</v>
      </c>
      <c r="F1641" s="10" t="s">
        <v>288</v>
      </c>
      <c r="G1641" s="10" t="s">
        <v>288</v>
      </c>
      <c r="H1641" s="164">
        <v>462.00000000000091</v>
      </c>
      <c r="K1641" s="100">
        <f t="shared" si="56"/>
        <v>462.00000000000091</v>
      </c>
      <c r="P1641" s="28"/>
      <c r="Q1641" s="186"/>
      <c r="R1641" s="187"/>
      <c r="S1641" s="187"/>
      <c r="T1641" s="187"/>
    </row>
    <row r="1642" spans="1:20" ht="15">
      <c r="A1642" s="138" t="s">
        <v>992</v>
      </c>
      <c r="B1642" s="96" t="s">
        <v>155</v>
      </c>
      <c r="E1642" s="10" t="s">
        <v>288</v>
      </c>
      <c r="F1642" s="10" t="s">
        <v>288</v>
      </c>
      <c r="G1642" s="10">
        <v>207.35</v>
      </c>
      <c r="H1642" s="164">
        <v>253.29999999999745</v>
      </c>
      <c r="K1642" s="100">
        <f t="shared" si="56"/>
        <v>460.64999999999748</v>
      </c>
      <c r="P1642" s="28"/>
      <c r="Q1642" s="186"/>
      <c r="R1642" s="187"/>
      <c r="S1642" s="187"/>
      <c r="T1642" s="187"/>
    </row>
    <row r="1643" spans="1:20" ht="15">
      <c r="A1643" s="138" t="s">
        <v>994</v>
      </c>
      <c r="B1643" s="96" t="s">
        <v>1039</v>
      </c>
      <c r="E1643" s="10" t="s">
        <v>288</v>
      </c>
      <c r="F1643" s="10" t="s">
        <v>288</v>
      </c>
      <c r="G1643" s="10" t="s">
        <v>288</v>
      </c>
      <c r="H1643" s="164">
        <v>421.20000000000073</v>
      </c>
      <c r="K1643" s="100">
        <f t="shared" si="56"/>
        <v>421.20000000000073</v>
      </c>
      <c r="P1643" s="28"/>
      <c r="Q1643" s="186"/>
      <c r="R1643" s="187"/>
      <c r="S1643" s="187"/>
      <c r="T1643" s="187"/>
    </row>
    <row r="1644" spans="1:20" ht="15">
      <c r="A1644" s="138" t="s">
        <v>1000</v>
      </c>
      <c r="B1644" s="138" t="s">
        <v>983</v>
      </c>
      <c r="E1644" s="10" t="s">
        <v>288</v>
      </c>
      <c r="F1644" s="10" t="s">
        <v>288</v>
      </c>
      <c r="G1644" s="10" t="s">
        <v>288</v>
      </c>
      <c r="H1644" s="164">
        <v>412.60000000000036</v>
      </c>
      <c r="K1644" s="100">
        <f t="shared" si="56"/>
        <v>412.60000000000036</v>
      </c>
      <c r="P1644" s="28"/>
      <c r="Q1644" s="186"/>
      <c r="R1644" s="187"/>
      <c r="S1644" s="187"/>
      <c r="T1644" s="187"/>
    </row>
    <row r="1645" spans="1:20" ht="15">
      <c r="A1645" s="138" t="s">
        <v>1002</v>
      </c>
      <c r="B1645" s="96" t="s">
        <v>1021</v>
      </c>
      <c r="E1645" s="10" t="s">
        <v>288</v>
      </c>
      <c r="F1645" s="10" t="s">
        <v>288</v>
      </c>
      <c r="G1645" s="10" t="s">
        <v>288</v>
      </c>
      <c r="H1645" s="164">
        <v>411.50000000000091</v>
      </c>
      <c r="K1645" s="100">
        <f t="shared" si="56"/>
        <v>411.50000000000091</v>
      </c>
      <c r="P1645" s="28"/>
      <c r="Q1645" s="186"/>
      <c r="R1645" s="187"/>
      <c r="S1645" s="187"/>
      <c r="T1645" s="187"/>
    </row>
    <row r="1646" spans="1:20" ht="15">
      <c r="A1646" s="138" t="s">
        <v>1005</v>
      </c>
      <c r="B1646" s="96" t="s">
        <v>1020</v>
      </c>
      <c r="E1646" s="10" t="s">
        <v>288</v>
      </c>
      <c r="F1646" s="10" t="s">
        <v>288</v>
      </c>
      <c r="G1646" s="10" t="s">
        <v>288</v>
      </c>
      <c r="H1646" s="164">
        <v>407.5</v>
      </c>
      <c r="K1646" s="100">
        <f t="shared" si="56"/>
        <v>407.5</v>
      </c>
      <c r="P1646" s="28"/>
      <c r="Q1646" s="186"/>
      <c r="R1646" s="187"/>
      <c r="S1646" s="187"/>
      <c r="T1646" s="187"/>
    </row>
    <row r="1647" spans="1:20" ht="15">
      <c r="A1647" s="138" t="s">
        <v>1006</v>
      </c>
      <c r="B1647" s="96" t="s">
        <v>1031</v>
      </c>
      <c r="E1647" s="10" t="s">
        <v>288</v>
      </c>
      <c r="F1647" s="10" t="s">
        <v>288</v>
      </c>
      <c r="G1647" s="10" t="s">
        <v>288</v>
      </c>
      <c r="H1647" s="164">
        <v>399.30000000000018</v>
      </c>
      <c r="K1647" s="100">
        <f t="shared" si="56"/>
        <v>399.30000000000018</v>
      </c>
      <c r="P1647" s="28"/>
      <c r="Q1647" s="186"/>
      <c r="R1647" s="187"/>
      <c r="S1647" s="187"/>
      <c r="T1647" s="187"/>
    </row>
    <row r="1648" spans="1:20" ht="15">
      <c r="A1648" s="138" t="s">
        <v>1009</v>
      </c>
      <c r="B1648" s="96" t="s">
        <v>1036</v>
      </c>
      <c r="E1648" s="10" t="s">
        <v>288</v>
      </c>
      <c r="F1648" s="10" t="s">
        <v>288</v>
      </c>
      <c r="G1648" s="10" t="s">
        <v>288</v>
      </c>
      <c r="H1648" s="164">
        <v>396.80000000000109</v>
      </c>
      <c r="K1648" s="100">
        <f t="shared" si="56"/>
        <v>396.80000000000109</v>
      </c>
      <c r="P1648" s="28"/>
      <c r="Q1648" s="186"/>
      <c r="R1648" s="187"/>
      <c r="S1648" s="187"/>
      <c r="T1648" s="187"/>
    </row>
    <row r="1649" spans="1:20" ht="15">
      <c r="A1649" s="138" t="s">
        <v>1011</v>
      </c>
      <c r="B1649" s="96" t="s">
        <v>1057</v>
      </c>
      <c r="E1649" s="10" t="s">
        <v>288</v>
      </c>
      <c r="F1649" s="10" t="s">
        <v>288</v>
      </c>
      <c r="G1649" s="10" t="s">
        <v>288</v>
      </c>
      <c r="H1649" s="164">
        <v>390.70000000000437</v>
      </c>
      <c r="K1649" s="100">
        <f t="shared" si="56"/>
        <v>390.70000000000437</v>
      </c>
      <c r="P1649" s="28"/>
      <c r="Q1649" s="186"/>
      <c r="R1649" s="187"/>
      <c r="S1649" s="187"/>
      <c r="T1649" s="187"/>
    </row>
    <row r="1650" spans="1:20" ht="15">
      <c r="A1650" s="138" t="s">
        <v>1017</v>
      </c>
      <c r="B1650" s="96" t="s">
        <v>1028</v>
      </c>
      <c r="E1650" s="10" t="s">
        <v>288</v>
      </c>
      <c r="F1650" s="10" t="s">
        <v>288</v>
      </c>
      <c r="G1650" s="10" t="s">
        <v>288</v>
      </c>
      <c r="H1650" s="164">
        <v>383.20000000000164</v>
      </c>
      <c r="K1650" s="100">
        <f t="shared" si="56"/>
        <v>383.20000000000164</v>
      </c>
      <c r="P1650" s="28"/>
      <c r="Q1650" s="186"/>
      <c r="R1650" s="187"/>
      <c r="S1650" s="187"/>
      <c r="T1650" s="187"/>
    </row>
    <row r="1651" spans="1:20" ht="15">
      <c r="A1651" s="138" t="s">
        <v>1022</v>
      </c>
      <c r="B1651" s="138" t="s">
        <v>989</v>
      </c>
      <c r="E1651" s="10" t="s">
        <v>288</v>
      </c>
      <c r="F1651" s="10" t="s">
        <v>288</v>
      </c>
      <c r="G1651" s="10" t="s">
        <v>288</v>
      </c>
      <c r="H1651" s="164">
        <v>365.60000000000036</v>
      </c>
      <c r="K1651" s="100">
        <f t="shared" si="56"/>
        <v>365.60000000000036</v>
      </c>
      <c r="P1651" s="28"/>
      <c r="Q1651" s="186"/>
      <c r="R1651" s="187"/>
      <c r="S1651" s="187"/>
      <c r="T1651" s="187"/>
    </row>
    <row r="1652" spans="1:20" ht="15">
      <c r="A1652" s="138" t="s">
        <v>1023</v>
      </c>
      <c r="B1652" s="96" t="s">
        <v>993</v>
      </c>
      <c r="E1652" s="10" t="s">
        <v>288</v>
      </c>
      <c r="F1652" s="10" t="s">
        <v>288</v>
      </c>
      <c r="G1652" s="10" t="s">
        <v>288</v>
      </c>
      <c r="H1652" s="164">
        <v>365</v>
      </c>
      <c r="K1652" s="100">
        <f t="shared" si="56"/>
        <v>365</v>
      </c>
      <c r="P1652" s="28"/>
      <c r="Q1652" s="186"/>
      <c r="R1652" s="187"/>
      <c r="S1652" s="187"/>
      <c r="T1652" s="187"/>
    </row>
    <row r="1653" spans="1:20" ht="15">
      <c r="A1653" s="138" t="s">
        <v>1024</v>
      </c>
      <c r="B1653" s="96" t="s">
        <v>1040</v>
      </c>
      <c r="E1653" s="10" t="s">
        <v>288</v>
      </c>
      <c r="F1653" s="10" t="s">
        <v>288</v>
      </c>
      <c r="G1653" s="10" t="s">
        <v>288</v>
      </c>
      <c r="H1653" s="164">
        <v>364.79999999999563</v>
      </c>
      <c r="K1653" s="100">
        <f t="shared" si="56"/>
        <v>364.79999999999563</v>
      </c>
      <c r="P1653" s="28"/>
      <c r="Q1653" s="186"/>
      <c r="R1653" s="187"/>
      <c r="S1653" s="187"/>
      <c r="T1653" s="187"/>
    </row>
    <row r="1654" spans="1:20" ht="15">
      <c r="A1654" s="138" t="s">
        <v>1030</v>
      </c>
      <c r="B1654" s="96" t="s">
        <v>182</v>
      </c>
      <c r="E1654" s="10">
        <v>345.2</v>
      </c>
      <c r="F1654" s="10" t="s">
        <v>288</v>
      </c>
      <c r="G1654" s="10" t="s">
        <v>288</v>
      </c>
      <c r="H1654" s="164" t="s">
        <v>288</v>
      </c>
      <c r="K1654" s="100">
        <f t="shared" si="56"/>
        <v>345.2</v>
      </c>
      <c r="P1654" s="28"/>
      <c r="Q1654" s="186"/>
      <c r="R1654" s="187"/>
      <c r="S1654" s="187"/>
      <c r="T1654" s="187"/>
    </row>
    <row r="1655" spans="1:20" ht="15">
      <c r="A1655" s="138" t="s">
        <v>1038</v>
      </c>
      <c r="B1655" s="96" t="s">
        <v>1001</v>
      </c>
      <c r="E1655" s="10" t="s">
        <v>288</v>
      </c>
      <c r="F1655" s="10" t="s">
        <v>288</v>
      </c>
      <c r="G1655" s="10" t="s">
        <v>288</v>
      </c>
      <c r="H1655" s="164">
        <v>329.70000000000437</v>
      </c>
      <c r="K1655" s="100">
        <f t="shared" si="56"/>
        <v>329.70000000000437</v>
      </c>
      <c r="P1655" s="28"/>
      <c r="Q1655" s="186"/>
      <c r="R1655" s="187"/>
      <c r="S1655" s="187"/>
      <c r="T1655" s="187"/>
    </row>
    <row r="1656" spans="1:20" ht="15">
      <c r="A1656" s="138" t="s">
        <v>1042</v>
      </c>
      <c r="B1656" s="96" t="s">
        <v>999</v>
      </c>
      <c r="E1656" s="10" t="s">
        <v>288</v>
      </c>
      <c r="F1656" s="10" t="s">
        <v>288</v>
      </c>
      <c r="G1656" s="10" t="s">
        <v>288</v>
      </c>
      <c r="H1656" s="164">
        <v>327.60000000000218</v>
      </c>
      <c r="K1656" s="100">
        <f t="shared" si="56"/>
        <v>327.60000000000218</v>
      </c>
      <c r="P1656" s="28"/>
      <c r="Q1656" s="186"/>
      <c r="R1656" s="187"/>
      <c r="S1656" s="187"/>
      <c r="T1656" s="187"/>
    </row>
    <row r="1657" spans="1:20" ht="15">
      <c r="A1657" s="138" t="s">
        <v>1043</v>
      </c>
      <c r="B1657" s="96" t="s">
        <v>1003</v>
      </c>
      <c r="E1657" s="10" t="s">
        <v>288</v>
      </c>
      <c r="F1657" s="10" t="s">
        <v>288</v>
      </c>
      <c r="G1657" s="10" t="s">
        <v>288</v>
      </c>
      <c r="H1657" s="164">
        <v>326.30000000000018</v>
      </c>
      <c r="K1657" s="100">
        <f t="shared" si="56"/>
        <v>326.30000000000018</v>
      </c>
      <c r="P1657" s="28"/>
      <c r="Q1657" s="186"/>
      <c r="R1657" s="187"/>
      <c r="S1657" s="187"/>
      <c r="T1657" s="187"/>
    </row>
    <row r="1658" spans="1:20" ht="15">
      <c r="A1658" s="138" t="s">
        <v>1044</v>
      </c>
      <c r="B1658" s="96" t="s">
        <v>1053</v>
      </c>
      <c r="E1658" s="10" t="s">
        <v>288</v>
      </c>
      <c r="F1658" s="10" t="s">
        <v>288</v>
      </c>
      <c r="G1658" s="10" t="s">
        <v>288</v>
      </c>
      <c r="H1658" s="164">
        <v>309.19999999999891</v>
      </c>
      <c r="K1658" s="100">
        <f t="shared" si="56"/>
        <v>309.19999999999891</v>
      </c>
      <c r="P1658" s="28"/>
      <c r="Q1658" s="186"/>
      <c r="R1658" s="187"/>
      <c r="S1658" s="187"/>
      <c r="T1658" s="187"/>
    </row>
    <row r="1659" spans="1:20" ht="15">
      <c r="A1659" s="138" t="s">
        <v>1050</v>
      </c>
      <c r="B1659" s="96" t="s">
        <v>1026</v>
      </c>
      <c r="E1659" s="10" t="s">
        <v>288</v>
      </c>
      <c r="F1659" s="10" t="s">
        <v>288</v>
      </c>
      <c r="G1659" s="10" t="s">
        <v>288</v>
      </c>
      <c r="H1659" s="164">
        <v>283.00000000000364</v>
      </c>
      <c r="K1659" s="100">
        <f t="shared" si="56"/>
        <v>283.00000000000364</v>
      </c>
      <c r="P1659" s="28"/>
      <c r="Q1659" s="186"/>
      <c r="R1659" s="187"/>
      <c r="S1659" s="187"/>
      <c r="T1659" s="187"/>
    </row>
    <row r="1660" spans="1:20" ht="15">
      <c r="A1660" s="138" t="s">
        <v>1051</v>
      </c>
      <c r="B1660" s="96" t="s">
        <v>1047</v>
      </c>
      <c r="E1660" s="10" t="s">
        <v>288</v>
      </c>
      <c r="F1660" s="10" t="s">
        <v>288</v>
      </c>
      <c r="G1660" s="10" t="s">
        <v>288</v>
      </c>
      <c r="H1660" s="164">
        <v>264.59999999999854</v>
      </c>
      <c r="K1660" s="100">
        <f t="shared" si="56"/>
        <v>264.59999999999854</v>
      </c>
      <c r="P1660" s="28"/>
    </row>
    <row r="1661" spans="1:20" ht="15">
      <c r="A1661" s="138" t="s">
        <v>1052</v>
      </c>
      <c r="B1661" s="96" t="s">
        <v>1010</v>
      </c>
      <c r="E1661" s="10" t="s">
        <v>288</v>
      </c>
      <c r="F1661" s="10" t="s">
        <v>288</v>
      </c>
      <c r="G1661" s="10" t="s">
        <v>288</v>
      </c>
      <c r="H1661" s="164">
        <v>195.60000000000127</v>
      </c>
      <c r="K1661" s="100">
        <f t="shared" si="56"/>
        <v>195.60000000000127</v>
      </c>
      <c r="P1661" s="28"/>
    </row>
    <row r="1662" spans="1:20" ht="15">
      <c r="A1662" s="138" t="s">
        <v>1054</v>
      </c>
      <c r="B1662" s="138" t="s">
        <v>988</v>
      </c>
      <c r="E1662" s="10" t="s">
        <v>288</v>
      </c>
      <c r="F1662" s="10" t="s">
        <v>288</v>
      </c>
      <c r="G1662" s="10" t="s">
        <v>288</v>
      </c>
      <c r="H1662" s="164">
        <v>172.89999999999964</v>
      </c>
      <c r="K1662" s="100">
        <f t="shared" si="56"/>
        <v>172.89999999999964</v>
      </c>
      <c r="P1662" s="28"/>
    </row>
    <row r="1663" spans="1:20" ht="15">
      <c r="A1663" s="138" t="s">
        <v>1055</v>
      </c>
      <c r="B1663" s="96" t="s">
        <v>1041</v>
      </c>
      <c r="E1663" s="10" t="s">
        <v>288</v>
      </c>
      <c r="F1663" s="10" t="s">
        <v>288</v>
      </c>
      <c r="G1663" s="10" t="s">
        <v>288</v>
      </c>
      <c r="H1663" s="164">
        <v>147.59999999999854</v>
      </c>
      <c r="K1663" s="100">
        <f t="shared" si="56"/>
        <v>147.59999999999854</v>
      </c>
      <c r="P1663" s="28"/>
    </row>
    <row r="1664" spans="1:20" ht="15">
      <c r="A1664" s="138" t="s">
        <v>1056</v>
      </c>
      <c r="B1664" s="406" t="s">
        <v>2565</v>
      </c>
      <c r="C1664" s="3"/>
      <c r="D1664" s="3"/>
      <c r="E1664" s="164" t="s">
        <v>288</v>
      </c>
      <c r="F1664" s="164" t="s">
        <v>288</v>
      </c>
      <c r="G1664" s="164" t="s">
        <v>288</v>
      </c>
      <c r="H1664" s="164" t="s">
        <v>288</v>
      </c>
      <c r="K1664" s="100">
        <f t="shared" ref="K1664:K1683" si="57">SUM(E1664:I1664)</f>
        <v>0</v>
      </c>
      <c r="P1664" s="28"/>
    </row>
    <row r="1665" spans="1:16" ht="15">
      <c r="A1665" s="138" t="s">
        <v>1059</v>
      </c>
      <c r="B1665" s="406" t="s">
        <v>2560</v>
      </c>
      <c r="C1665" s="3"/>
      <c r="D1665" s="3"/>
      <c r="E1665" s="164" t="s">
        <v>288</v>
      </c>
      <c r="F1665" s="164" t="s">
        <v>288</v>
      </c>
      <c r="G1665" s="164" t="s">
        <v>288</v>
      </c>
      <c r="H1665" s="164" t="s">
        <v>288</v>
      </c>
      <c r="K1665" s="100">
        <f t="shared" si="57"/>
        <v>0</v>
      </c>
      <c r="P1665" s="28"/>
    </row>
    <row r="1666" spans="1:16" ht="15">
      <c r="A1666" s="138" t="s">
        <v>1296</v>
      </c>
      <c r="B1666" s="406" t="s">
        <v>2551</v>
      </c>
      <c r="C1666" s="3"/>
      <c r="D1666" s="3"/>
      <c r="E1666" s="164" t="s">
        <v>288</v>
      </c>
      <c r="F1666" s="164" t="s">
        <v>288</v>
      </c>
      <c r="G1666" s="164" t="s">
        <v>288</v>
      </c>
      <c r="H1666" s="164" t="s">
        <v>288</v>
      </c>
      <c r="K1666" s="100">
        <f t="shared" si="57"/>
        <v>0</v>
      </c>
      <c r="P1666" s="28"/>
    </row>
    <row r="1667" spans="1:16" ht="15">
      <c r="A1667" s="138" t="s">
        <v>1297</v>
      </c>
      <c r="B1667" s="406" t="s">
        <v>2561</v>
      </c>
      <c r="C1667" s="3"/>
      <c r="D1667" s="3"/>
      <c r="E1667" s="164" t="s">
        <v>288</v>
      </c>
      <c r="F1667" s="164" t="s">
        <v>288</v>
      </c>
      <c r="G1667" s="164" t="s">
        <v>288</v>
      </c>
      <c r="H1667" s="164" t="s">
        <v>288</v>
      </c>
      <c r="K1667" s="100">
        <f t="shared" si="57"/>
        <v>0</v>
      </c>
      <c r="P1667" s="28"/>
    </row>
    <row r="1668" spans="1:16" ht="15">
      <c r="A1668" s="138" t="s">
        <v>1298</v>
      </c>
      <c r="B1668" s="406" t="s">
        <v>2563</v>
      </c>
      <c r="C1668" s="3"/>
      <c r="D1668" s="3"/>
      <c r="E1668" s="164" t="s">
        <v>288</v>
      </c>
      <c r="F1668" s="164" t="s">
        <v>288</v>
      </c>
      <c r="G1668" s="164" t="s">
        <v>288</v>
      </c>
      <c r="H1668" s="164" t="s">
        <v>288</v>
      </c>
      <c r="K1668" s="100">
        <f t="shared" si="57"/>
        <v>0</v>
      </c>
      <c r="P1668" s="28"/>
    </row>
    <row r="1669" spans="1:16" ht="15">
      <c r="A1669" s="138" t="s">
        <v>1299</v>
      </c>
      <c r="B1669" s="223" t="s">
        <v>2544</v>
      </c>
      <c r="C1669" s="3"/>
      <c r="D1669" s="3"/>
      <c r="E1669" s="164" t="s">
        <v>288</v>
      </c>
      <c r="F1669" s="164" t="s">
        <v>288</v>
      </c>
      <c r="G1669" s="164" t="s">
        <v>288</v>
      </c>
      <c r="H1669" s="164" t="s">
        <v>288</v>
      </c>
      <c r="K1669" s="100">
        <f t="shared" si="57"/>
        <v>0</v>
      </c>
      <c r="P1669" s="28"/>
    </row>
    <row r="1670" spans="1:16" ht="15">
      <c r="A1670" s="138" t="s">
        <v>1300</v>
      </c>
      <c r="B1670" s="406" t="s">
        <v>2546</v>
      </c>
      <c r="C1670" s="3"/>
      <c r="D1670" s="3"/>
      <c r="E1670" s="164" t="s">
        <v>288</v>
      </c>
      <c r="F1670" s="164" t="s">
        <v>288</v>
      </c>
      <c r="G1670" s="164" t="s">
        <v>288</v>
      </c>
      <c r="H1670" s="164" t="s">
        <v>288</v>
      </c>
      <c r="K1670" s="100">
        <f t="shared" si="57"/>
        <v>0</v>
      </c>
      <c r="P1670" s="28"/>
    </row>
    <row r="1671" spans="1:16" ht="15">
      <c r="A1671" s="138" t="s">
        <v>1301</v>
      </c>
      <c r="B1671" s="406" t="s">
        <v>2549</v>
      </c>
      <c r="C1671" s="3"/>
      <c r="D1671" s="3"/>
      <c r="E1671" s="164" t="s">
        <v>288</v>
      </c>
      <c r="F1671" s="164" t="s">
        <v>288</v>
      </c>
      <c r="G1671" s="164" t="s">
        <v>288</v>
      </c>
      <c r="H1671" s="164" t="s">
        <v>288</v>
      </c>
      <c r="K1671" s="100">
        <f t="shared" si="57"/>
        <v>0</v>
      </c>
      <c r="P1671" s="28"/>
    </row>
    <row r="1672" spans="1:16" ht="15">
      <c r="A1672" s="138" t="s">
        <v>1302</v>
      </c>
      <c r="B1672" s="406" t="s">
        <v>2548</v>
      </c>
      <c r="C1672" s="3"/>
      <c r="D1672" s="3"/>
      <c r="E1672" s="164" t="s">
        <v>288</v>
      </c>
      <c r="F1672" s="164" t="s">
        <v>288</v>
      </c>
      <c r="G1672" s="164" t="s">
        <v>288</v>
      </c>
      <c r="H1672" s="164" t="s">
        <v>288</v>
      </c>
      <c r="K1672" s="100">
        <f t="shared" si="57"/>
        <v>0</v>
      </c>
      <c r="P1672" s="28"/>
    </row>
    <row r="1673" spans="1:16" ht="15">
      <c r="A1673" s="138" t="s">
        <v>1303</v>
      </c>
      <c r="B1673" s="406" t="s">
        <v>2562</v>
      </c>
      <c r="C1673" s="3"/>
      <c r="D1673" s="3"/>
      <c r="E1673" s="164" t="s">
        <v>288</v>
      </c>
      <c r="F1673" s="164" t="s">
        <v>288</v>
      </c>
      <c r="G1673" s="164" t="s">
        <v>288</v>
      </c>
      <c r="H1673" s="164" t="s">
        <v>288</v>
      </c>
      <c r="K1673" s="100">
        <f t="shared" si="57"/>
        <v>0</v>
      </c>
      <c r="P1673" s="28"/>
    </row>
    <row r="1674" spans="1:16" ht="15">
      <c r="A1674" s="138" t="s">
        <v>1304</v>
      </c>
      <c r="B1674" s="406" t="s">
        <v>2569</v>
      </c>
      <c r="C1674" s="3"/>
      <c r="D1674" s="3"/>
      <c r="E1674" s="164" t="s">
        <v>288</v>
      </c>
      <c r="F1674" s="164" t="s">
        <v>288</v>
      </c>
      <c r="G1674" s="164" t="s">
        <v>288</v>
      </c>
      <c r="H1674" s="164" t="s">
        <v>288</v>
      </c>
      <c r="K1674" s="100">
        <f t="shared" si="57"/>
        <v>0</v>
      </c>
      <c r="P1674" s="28"/>
    </row>
    <row r="1675" spans="1:16" ht="15">
      <c r="A1675" s="138" t="s">
        <v>1305</v>
      </c>
      <c r="B1675" s="406" t="s">
        <v>2559</v>
      </c>
      <c r="C1675" s="3"/>
      <c r="D1675" s="3"/>
      <c r="E1675" s="164" t="s">
        <v>288</v>
      </c>
      <c r="F1675" s="164" t="s">
        <v>288</v>
      </c>
      <c r="G1675" s="164" t="s">
        <v>288</v>
      </c>
      <c r="H1675" s="164" t="s">
        <v>288</v>
      </c>
      <c r="K1675" s="100">
        <f t="shared" si="57"/>
        <v>0</v>
      </c>
      <c r="P1675" s="28"/>
    </row>
    <row r="1676" spans="1:16" ht="15">
      <c r="A1676" s="138" t="s">
        <v>1306</v>
      </c>
      <c r="B1676" s="406" t="s">
        <v>2564</v>
      </c>
      <c r="C1676" s="3"/>
      <c r="D1676" s="3"/>
      <c r="E1676" s="164" t="s">
        <v>288</v>
      </c>
      <c r="F1676" s="164" t="s">
        <v>288</v>
      </c>
      <c r="G1676" s="164" t="s">
        <v>288</v>
      </c>
      <c r="H1676" s="164" t="s">
        <v>288</v>
      </c>
      <c r="K1676" s="100">
        <f t="shared" si="57"/>
        <v>0</v>
      </c>
      <c r="P1676" s="28"/>
    </row>
    <row r="1677" spans="1:16" ht="15">
      <c r="A1677" s="138" t="s">
        <v>1307</v>
      </c>
      <c r="B1677" s="406" t="s">
        <v>2554</v>
      </c>
      <c r="C1677" s="3"/>
      <c r="D1677" s="3"/>
      <c r="E1677" s="164" t="s">
        <v>288</v>
      </c>
      <c r="F1677" s="164" t="s">
        <v>288</v>
      </c>
      <c r="G1677" s="164" t="s">
        <v>288</v>
      </c>
      <c r="H1677" s="164" t="s">
        <v>288</v>
      </c>
      <c r="K1677" s="100">
        <f t="shared" si="57"/>
        <v>0</v>
      </c>
      <c r="P1677" s="28"/>
    </row>
    <row r="1678" spans="1:16" ht="15">
      <c r="A1678" s="138" t="s">
        <v>1308</v>
      </c>
      <c r="B1678" s="406" t="s">
        <v>2568</v>
      </c>
      <c r="C1678" s="3"/>
      <c r="D1678" s="3"/>
      <c r="E1678" s="164" t="s">
        <v>288</v>
      </c>
      <c r="F1678" s="164" t="s">
        <v>288</v>
      </c>
      <c r="G1678" s="164" t="s">
        <v>288</v>
      </c>
      <c r="H1678" s="164" t="s">
        <v>288</v>
      </c>
      <c r="K1678" s="100">
        <f t="shared" si="57"/>
        <v>0</v>
      </c>
      <c r="P1678" s="28"/>
    </row>
    <row r="1679" spans="1:16" ht="15">
      <c r="A1679" s="138" t="s">
        <v>1309</v>
      </c>
      <c r="B1679" s="406" t="s">
        <v>2552</v>
      </c>
      <c r="C1679" s="3"/>
      <c r="D1679" s="3"/>
      <c r="E1679" s="164" t="s">
        <v>288</v>
      </c>
      <c r="F1679" s="164" t="s">
        <v>288</v>
      </c>
      <c r="G1679" s="164" t="s">
        <v>288</v>
      </c>
      <c r="H1679" s="164" t="s">
        <v>288</v>
      </c>
      <c r="K1679" s="100">
        <f t="shared" si="57"/>
        <v>0</v>
      </c>
      <c r="P1679" s="28"/>
    </row>
    <row r="1680" spans="1:16" ht="15">
      <c r="A1680" s="138" t="s">
        <v>1310</v>
      </c>
      <c r="B1680" s="406" t="s">
        <v>2604</v>
      </c>
      <c r="C1680" s="3"/>
      <c r="D1680" s="3"/>
      <c r="E1680" s="164" t="s">
        <v>288</v>
      </c>
      <c r="F1680" s="164" t="s">
        <v>288</v>
      </c>
      <c r="G1680" s="164" t="s">
        <v>288</v>
      </c>
      <c r="H1680" s="164" t="s">
        <v>288</v>
      </c>
      <c r="K1680" s="100">
        <f t="shared" si="57"/>
        <v>0</v>
      </c>
      <c r="P1680" s="28"/>
    </row>
    <row r="1681" spans="1:20" ht="15">
      <c r="A1681" s="138" t="s">
        <v>1311</v>
      </c>
      <c r="B1681" s="223" t="s">
        <v>2570</v>
      </c>
      <c r="C1681" s="3"/>
      <c r="D1681" s="3"/>
      <c r="E1681" s="164" t="s">
        <v>288</v>
      </c>
      <c r="F1681" s="164" t="s">
        <v>288</v>
      </c>
      <c r="G1681" s="164" t="s">
        <v>288</v>
      </c>
      <c r="H1681" s="164" t="s">
        <v>288</v>
      </c>
      <c r="K1681" s="100">
        <f t="shared" si="57"/>
        <v>0</v>
      </c>
      <c r="P1681" s="28"/>
    </row>
    <row r="1682" spans="1:20" ht="15">
      <c r="A1682" s="138" t="s">
        <v>1312</v>
      </c>
      <c r="B1682" s="406" t="s">
        <v>2567</v>
      </c>
      <c r="C1682" s="3"/>
      <c r="D1682" s="3"/>
      <c r="E1682" s="164" t="s">
        <v>288</v>
      </c>
      <c r="F1682" s="164" t="s">
        <v>288</v>
      </c>
      <c r="G1682" s="164" t="s">
        <v>288</v>
      </c>
      <c r="H1682" s="164" t="s">
        <v>288</v>
      </c>
      <c r="K1682" s="100">
        <f t="shared" si="57"/>
        <v>0</v>
      </c>
      <c r="P1682" s="28"/>
    </row>
    <row r="1683" spans="1:20" ht="15">
      <c r="A1683" s="138" t="s">
        <v>1313</v>
      </c>
      <c r="B1683" s="406" t="s">
        <v>2566</v>
      </c>
      <c r="C1683" s="3"/>
      <c r="D1683" s="3"/>
      <c r="E1683" s="164" t="s">
        <v>288</v>
      </c>
      <c r="F1683" s="164" t="s">
        <v>288</v>
      </c>
      <c r="G1683" s="164" t="s">
        <v>288</v>
      </c>
      <c r="H1683" s="164" t="s">
        <v>288</v>
      </c>
      <c r="K1683" s="100">
        <f t="shared" si="57"/>
        <v>0</v>
      </c>
      <c r="P1683" s="28"/>
    </row>
    <row r="1684" spans="1:20" ht="15">
      <c r="A1684" s="138"/>
      <c r="B1684" s="96"/>
      <c r="E1684" s="10"/>
      <c r="F1684" s="10"/>
      <c r="G1684" s="10"/>
      <c r="H1684" s="164"/>
      <c r="K1684" s="100"/>
      <c r="P1684" s="28"/>
    </row>
    <row r="1685" spans="1:20" ht="15">
      <c r="A1685" s="44"/>
      <c r="B1685" s="96"/>
      <c r="E1685" s="10"/>
      <c r="K1685" s="102"/>
      <c r="P1685" s="28"/>
    </row>
    <row r="1686" spans="1:20" ht="15">
      <c r="A1686" s="44"/>
      <c r="B1686" s="96"/>
      <c r="E1686" s="10"/>
      <c r="K1686" s="102"/>
      <c r="P1686" s="28"/>
    </row>
    <row r="1687" spans="1:20" ht="25.5">
      <c r="A1687" s="39" t="s">
        <v>206</v>
      </c>
      <c r="K1687" s="102"/>
      <c r="P1687" s="28"/>
    </row>
    <row r="1688" spans="1:20">
      <c r="K1688" s="102"/>
      <c r="P1688" s="28"/>
    </row>
    <row r="1689" spans="1:20" ht="15">
      <c r="A1689" s="60"/>
      <c r="B1689" s="60"/>
      <c r="C1689" s="60"/>
      <c r="D1689" s="60"/>
      <c r="E1689" s="94">
        <v>2016</v>
      </c>
      <c r="F1689" s="94">
        <v>2017</v>
      </c>
      <c r="G1689" s="94">
        <v>2018</v>
      </c>
      <c r="H1689" s="189">
        <v>2019</v>
      </c>
      <c r="I1689" s="189">
        <v>2020</v>
      </c>
      <c r="K1689" s="103" t="s">
        <v>40</v>
      </c>
      <c r="P1689" s="28"/>
    </row>
    <row r="1690" spans="1:20" ht="15">
      <c r="A1690" s="44" t="s">
        <v>0</v>
      </c>
      <c r="B1690" s="96" t="s">
        <v>35</v>
      </c>
      <c r="E1690" s="55">
        <v>100.3</v>
      </c>
      <c r="F1690" s="52">
        <v>415.5</v>
      </c>
      <c r="G1690" s="53">
        <v>340.5</v>
      </c>
      <c r="H1690" s="164">
        <v>113.00000000000091</v>
      </c>
      <c r="K1690" s="100">
        <f t="shared" ref="K1690:K1721" si="58">SUM(E1690:I1690)</f>
        <v>969.30000000000086</v>
      </c>
      <c r="M1690" t="s">
        <v>373</v>
      </c>
      <c r="P1690" s="431" t="s">
        <v>3045</v>
      </c>
    </row>
    <row r="1691" spans="1:20" ht="15">
      <c r="A1691" s="44" t="s">
        <v>2</v>
      </c>
      <c r="B1691" s="96" t="s">
        <v>17</v>
      </c>
      <c r="E1691" s="53">
        <v>91</v>
      </c>
      <c r="F1691" s="141">
        <v>331.95</v>
      </c>
      <c r="G1691" s="10">
        <v>120</v>
      </c>
      <c r="H1691" s="190">
        <v>293.5</v>
      </c>
      <c r="K1691" s="100">
        <f t="shared" si="58"/>
        <v>836.45</v>
      </c>
      <c r="M1691" t="s">
        <v>387</v>
      </c>
      <c r="P1691" s="28"/>
      <c r="Q1691" s="178"/>
      <c r="R1691" s="96"/>
      <c r="S1691" s="96"/>
      <c r="T1691" s="96"/>
    </row>
    <row r="1692" spans="1:20" ht="15">
      <c r="A1692" s="44" t="s">
        <v>3</v>
      </c>
      <c r="B1692" s="96" t="s">
        <v>13</v>
      </c>
      <c r="E1692" s="10">
        <v>52</v>
      </c>
      <c r="F1692" s="53">
        <v>403.5</v>
      </c>
      <c r="G1692" s="10">
        <v>133.5</v>
      </c>
      <c r="H1692" s="190">
        <v>243.399999999996</v>
      </c>
      <c r="K1692" s="100">
        <f t="shared" si="58"/>
        <v>832.399999999996</v>
      </c>
      <c r="M1692" t="s">
        <v>331</v>
      </c>
      <c r="P1692" s="28"/>
      <c r="Q1692" s="178"/>
      <c r="R1692" s="96"/>
      <c r="S1692" s="96"/>
      <c r="T1692" s="96"/>
    </row>
    <row r="1693" spans="1:20" ht="15">
      <c r="A1693" s="44" t="s">
        <v>5</v>
      </c>
      <c r="B1693" s="96" t="s">
        <v>15</v>
      </c>
      <c r="E1693" s="10">
        <v>4.2</v>
      </c>
      <c r="F1693" s="141">
        <v>301.95</v>
      </c>
      <c r="G1693" s="141">
        <v>254</v>
      </c>
      <c r="H1693" s="164">
        <v>171.20000000000073</v>
      </c>
      <c r="K1693" s="100">
        <f t="shared" si="58"/>
        <v>731.3500000000007</v>
      </c>
      <c r="M1693" t="s">
        <v>328</v>
      </c>
      <c r="P1693" s="28"/>
      <c r="Q1693" s="178"/>
      <c r="R1693" s="96"/>
      <c r="S1693" s="96"/>
      <c r="T1693" s="96"/>
    </row>
    <row r="1694" spans="1:20" ht="15">
      <c r="A1694" s="44" t="s">
        <v>7</v>
      </c>
      <c r="B1694" s="96" t="s">
        <v>6</v>
      </c>
      <c r="E1694" s="141">
        <v>56</v>
      </c>
      <c r="F1694" s="55">
        <v>490.7</v>
      </c>
      <c r="G1694" s="10">
        <v>14.9</v>
      </c>
      <c r="H1694" s="164">
        <v>156.19999999999982</v>
      </c>
      <c r="K1694" s="100">
        <f t="shared" si="58"/>
        <v>717.79999999999984</v>
      </c>
      <c r="M1694" t="s">
        <v>311</v>
      </c>
      <c r="P1694" s="431" t="s">
        <v>3046</v>
      </c>
      <c r="Q1694" s="178"/>
      <c r="R1694" s="96"/>
      <c r="S1694" s="96"/>
      <c r="T1694" s="96"/>
    </row>
    <row r="1695" spans="1:20" ht="15">
      <c r="A1695" s="44" t="s">
        <v>8</v>
      </c>
      <c r="B1695" s="96" t="s">
        <v>11</v>
      </c>
      <c r="E1695" s="10">
        <v>44</v>
      </c>
      <c r="F1695" s="141">
        <v>282.5</v>
      </c>
      <c r="G1695" s="55">
        <v>366.3</v>
      </c>
      <c r="H1695" s="164">
        <v>22.5</v>
      </c>
      <c r="K1695" s="100">
        <f t="shared" si="58"/>
        <v>715.3</v>
      </c>
      <c r="M1695" t="s">
        <v>311</v>
      </c>
      <c r="P1695" s="431" t="s">
        <v>3046</v>
      </c>
      <c r="Q1695" s="178"/>
      <c r="R1695" s="96"/>
      <c r="S1695" s="96"/>
      <c r="T1695" s="96"/>
    </row>
    <row r="1696" spans="1:20" ht="15">
      <c r="A1696" s="44" t="s">
        <v>10</v>
      </c>
      <c r="B1696" s="96" t="s">
        <v>1</v>
      </c>
      <c r="E1696" s="141">
        <v>60</v>
      </c>
      <c r="F1696" s="10">
        <v>164.5</v>
      </c>
      <c r="G1696" s="52">
        <v>347.4</v>
      </c>
      <c r="H1696" s="164">
        <v>125</v>
      </c>
      <c r="K1696" s="100">
        <f t="shared" si="58"/>
        <v>696.9</v>
      </c>
      <c r="M1696" t="s">
        <v>322</v>
      </c>
      <c r="P1696" s="28"/>
      <c r="Q1696" s="178"/>
      <c r="R1696" s="96"/>
      <c r="S1696" s="96"/>
      <c r="T1696" s="96"/>
    </row>
    <row r="1697" spans="1:20" ht="15">
      <c r="A1697" s="44" t="s">
        <v>12</v>
      </c>
      <c r="B1697" s="96" t="s">
        <v>37</v>
      </c>
      <c r="E1697" s="141">
        <v>56.2</v>
      </c>
      <c r="F1697" s="10">
        <v>191.25</v>
      </c>
      <c r="G1697" s="141">
        <v>278.7</v>
      </c>
      <c r="H1697" s="164">
        <v>150.00000000000364</v>
      </c>
      <c r="K1697" s="100">
        <f t="shared" si="58"/>
        <v>676.15000000000362</v>
      </c>
      <c r="M1697" t="s">
        <v>314</v>
      </c>
      <c r="P1697" s="28"/>
      <c r="Q1697" s="178"/>
      <c r="R1697" s="96"/>
      <c r="S1697" s="96"/>
      <c r="T1697" s="96"/>
    </row>
    <row r="1698" spans="1:20" ht="15">
      <c r="A1698" s="44" t="s">
        <v>14</v>
      </c>
      <c r="B1698" s="96" t="s">
        <v>4</v>
      </c>
      <c r="E1698" s="141">
        <v>87</v>
      </c>
      <c r="F1698" s="10">
        <v>140</v>
      </c>
      <c r="G1698" s="10">
        <v>160.5</v>
      </c>
      <c r="H1698" s="190">
        <v>288.49999999999818</v>
      </c>
      <c r="K1698" s="100">
        <f t="shared" si="58"/>
        <v>675.99999999999818</v>
      </c>
      <c r="M1698" t="s">
        <v>295</v>
      </c>
      <c r="P1698" s="28"/>
      <c r="Q1698" s="178"/>
      <c r="R1698" s="96"/>
      <c r="S1698" s="96"/>
      <c r="T1698" s="96"/>
    </row>
    <row r="1699" spans="1:20" ht="15">
      <c r="A1699" s="44" t="s">
        <v>16</v>
      </c>
      <c r="B1699" s="96" t="s">
        <v>142</v>
      </c>
      <c r="E1699" s="10" t="s">
        <v>288</v>
      </c>
      <c r="F1699" s="141">
        <v>381</v>
      </c>
      <c r="G1699" s="141">
        <v>205.5</v>
      </c>
      <c r="H1699" s="164">
        <v>39</v>
      </c>
      <c r="K1699" s="100">
        <f t="shared" si="58"/>
        <v>625.5</v>
      </c>
      <c r="M1699" t="s">
        <v>299</v>
      </c>
      <c r="P1699" s="28"/>
      <c r="Q1699" s="178"/>
      <c r="R1699" s="96"/>
      <c r="S1699" s="96"/>
      <c r="T1699" s="96"/>
    </row>
    <row r="1700" spans="1:20" ht="15">
      <c r="A1700" s="44" t="s">
        <v>18</v>
      </c>
      <c r="B1700" s="96" t="s">
        <v>144</v>
      </c>
      <c r="E1700" s="10" t="s">
        <v>288</v>
      </c>
      <c r="F1700" s="141">
        <v>289.85000000000002</v>
      </c>
      <c r="G1700" s="10">
        <v>203.5</v>
      </c>
      <c r="H1700" s="164">
        <v>131.30000000000109</v>
      </c>
      <c r="K1700" s="100">
        <f t="shared" si="58"/>
        <v>624.65000000000111</v>
      </c>
      <c r="M1700" t="s">
        <v>297</v>
      </c>
      <c r="P1700" s="28"/>
      <c r="Q1700" s="178"/>
      <c r="R1700" s="96"/>
      <c r="S1700" s="96"/>
      <c r="T1700" s="96"/>
    </row>
    <row r="1701" spans="1:20" ht="15">
      <c r="A1701" s="44" t="s">
        <v>20</v>
      </c>
      <c r="B1701" s="96" t="s">
        <v>158</v>
      </c>
      <c r="E1701" s="10" t="s">
        <v>288</v>
      </c>
      <c r="F1701" s="10" t="s">
        <v>288</v>
      </c>
      <c r="G1701" s="141">
        <v>228.6</v>
      </c>
      <c r="H1701" s="113">
        <v>382.99999999999909</v>
      </c>
      <c r="K1701" s="100">
        <f t="shared" si="58"/>
        <v>611.59999999999911</v>
      </c>
      <c r="M1701" t="s">
        <v>351</v>
      </c>
      <c r="P1701" s="431" t="s">
        <v>3046</v>
      </c>
      <c r="Q1701" s="178"/>
      <c r="R1701" s="96"/>
      <c r="S1701" s="96"/>
      <c r="T1701" s="96"/>
    </row>
    <row r="1702" spans="1:20" ht="15">
      <c r="A1702" s="44" t="s">
        <v>22</v>
      </c>
      <c r="B1702" s="96" t="s">
        <v>9</v>
      </c>
      <c r="E1702" s="52">
        <v>94</v>
      </c>
      <c r="F1702" s="10">
        <v>199.5</v>
      </c>
      <c r="G1702" s="141">
        <v>242.5</v>
      </c>
      <c r="H1702" s="164">
        <v>69.80000000000382</v>
      </c>
      <c r="K1702" s="100">
        <f t="shared" si="58"/>
        <v>605.80000000000382</v>
      </c>
      <c r="M1702" t="s">
        <v>353</v>
      </c>
      <c r="P1702" s="28"/>
      <c r="Q1702" s="178"/>
      <c r="R1702" s="96"/>
      <c r="S1702" s="96"/>
      <c r="T1702" s="96"/>
    </row>
    <row r="1703" spans="1:20" ht="15">
      <c r="A1703" s="44" t="s">
        <v>24</v>
      </c>
      <c r="B1703" s="96" t="s">
        <v>39</v>
      </c>
      <c r="E1703" s="10">
        <v>44</v>
      </c>
      <c r="F1703" s="141">
        <v>322.5</v>
      </c>
      <c r="G1703" s="10">
        <v>128</v>
      </c>
      <c r="H1703" s="164">
        <v>33.800000000001091</v>
      </c>
      <c r="K1703" s="100">
        <f t="shared" si="58"/>
        <v>528.30000000000109</v>
      </c>
      <c r="M1703" t="s">
        <v>307</v>
      </c>
      <c r="P1703" s="28"/>
      <c r="Q1703" s="178"/>
      <c r="R1703" s="96"/>
      <c r="S1703" s="96"/>
      <c r="T1703" s="96"/>
    </row>
    <row r="1704" spans="1:20" ht="15">
      <c r="A1704" s="44" t="s">
        <v>26</v>
      </c>
      <c r="B1704" s="96" t="s">
        <v>19</v>
      </c>
      <c r="E1704" s="97" t="s">
        <v>289</v>
      </c>
      <c r="F1704" s="10">
        <v>177</v>
      </c>
      <c r="G1704" s="10">
        <v>139.80000000000001</v>
      </c>
      <c r="H1704" s="164">
        <v>175.49999999999818</v>
      </c>
      <c r="K1704" s="100">
        <f t="shared" si="58"/>
        <v>492.29999999999819</v>
      </c>
      <c r="P1704" s="28"/>
      <c r="Q1704" s="178"/>
      <c r="R1704" s="96"/>
      <c r="S1704" s="96"/>
      <c r="T1704" s="96"/>
    </row>
    <row r="1705" spans="1:20" ht="15">
      <c r="A1705" s="44" t="s">
        <v>28</v>
      </c>
      <c r="B1705" s="96" t="s">
        <v>31</v>
      </c>
      <c r="E1705" s="141">
        <v>60.1</v>
      </c>
      <c r="F1705" s="10">
        <v>214.1</v>
      </c>
      <c r="G1705" s="10">
        <v>144</v>
      </c>
      <c r="H1705" s="193" t="s">
        <v>289</v>
      </c>
      <c r="K1705" s="100">
        <f t="shared" si="58"/>
        <v>418.2</v>
      </c>
      <c r="M1705" t="s">
        <v>307</v>
      </c>
      <c r="P1705" s="28"/>
      <c r="Q1705" s="178"/>
      <c r="R1705" s="96"/>
      <c r="S1705" s="96"/>
      <c r="T1705" s="96"/>
    </row>
    <row r="1706" spans="1:20" ht="15">
      <c r="A1706" s="44" t="s">
        <v>30</v>
      </c>
      <c r="B1706" s="96" t="s">
        <v>21</v>
      </c>
      <c r="E1706" s="10">
        <v>52</v>
      </c>
      <c r="F1706" s="10">
        <v>172.8</v>
      </c>
      <c r="G1706" s="10">
        <v>150</v>
      </c>
      <c r="H1706" s="164">
        <v>34.299999999995634</v>
      </c>
      <c r="K1706" s="100">
        <f t="shared" si="58"/>
        <v>409.09999999999565</v>
      </c>
      <c r="P1706" s="28"/>
      <c r="Q1706" s="178"/>
      <c r="R1706" s="96"/>
      <c r="S1706" s="96"/>
      <c r="T1706" s="96"/>
    </row>
    <row r="1707" spans="1:20" ht="15">
      <c r="A1707" s="44" t="s">
        <v>32</v>
      </c>
      <c r="B1707" s="96" t="s">
        <v>164</v>
      </c>
      <c r="E1707" s="10" t="s">
        <v>288</v>
      </c>
      <c r="F1707" s="10" t="s">
        <v>288</v>
      </c>
      <c r="G1707" s="10">
        <v>124.5</v>
      </c>
      <c r="H1707" s="190">
        <v>274.5</v>
      </c>
      <c r="K1707" s="100">
        <f t="shared" si="58"/>
        <v>399</v>
      </c>
      <c r="M1707" t="s">
        <v>302</v>
      </c>
      <c r="P1707" s="28"/>
      <c r="Q1707" s="178"/>
      <c r="R1707" s="96"/>
      <c r="S1707" s="96"/>
      <c r="T1707" s="96"/>
    </row>
    <row r="1708" spans="1:20" ht="15">
      <c r="A1708" s="44" t="s">
        <v>34</v>
      </c>
      <c r="B1708" s="96" t="s">
        <v>25</v>
      </c>
      <c r="E1708" s="97" t="s">
        <v>289</v>
      </c>
      <c r="F1708" s="10">
        <v>160.5</v>
      </c>
      <c r="G1708" s="10">
        <v>138.30000000000001</v>
      </c>
      <c r="H1708" s="164">
        <v>90.000000000001819</v>
      </c>
      <c r="K1708" s="100">
        <f t="shared" si="58"/>
        <v>388.80000000000183</v>
      </c>
      <c r="P1708" s="28"/>
      <c r="Q1708" s="178"/>
      <c r="R1708" s="96"/>
      <c r="S1708" s="96"/>
      <c r="T1708" s="96"/>
    </row>
    <row r="1709" spans="1:20" ht="15">
      <c r="A1709" s="44" t="s">
        <v>36</v>
      </c>
      <c r="B1709" s="96" t="s">
        <v>29</v>
      </c>
      <c r="E1709" s="141">
        <v>73.099999999999994</v>
      </c>
      <c r="F1709" s="10">
        <v>194.2</v>
      </c>
      <c r="G1709" s="10">
        <v>120.3</v>
      </c>
      <c r="H1709" s="164" t="s">
        <v>288</v>
      </c>
      <c r="K1709" s="100">
        <f t="shared" si="58"/>
        <v>387.59999999999997</v>
      </c>
      <c r="M1709" t="s">
        <v>294</v>
      </c>
      <c r="P1709" s="28"/>
      <c r="Q1709" s="178"/>
      <c r="R1709" s="96"/>
      <c r="S1709" s="96"/>
      <c r="T1709" s="96"/>
    </row>
    <row r="1710" spans="1:20" ht="15">
      <c r="A1710" s="44" t="s">
        <v>38</v>
      </c>
      <c r="B1710" s="96" t="s">
        <v>145</v>
      </c>
      <c r="E1710" s="10" t="s">
        <v>288</v>
      </c>
      <c r="F1710" s="10">
        <v>42.9</v>
      </c>
      <c r="G1710" s="10">
        <v>111.5</v>
      </c>
      <c r="H1710" s="164">
        <v>225.80000000000018</v>
      </c>
      <c r="K1710" s="100">
        <f t="shared" si="58"/>
        <v>380.20000000000016</v>
      </c>
      <c r="P1710" s="28"/>
      <c r="Q1710" s="178"/>
      <c r="R1710" s="96"/>
      <c r="S1710" s="96"/>
      <c r="T1710" s="96"/>
    </row>
    <row r="1711" spans="1:20" ht="15">
      <c r="A1711" s="44" t="s">
        <v>146</v>
      </c>
      <c r="B1711" s="96" t="s">
        <v>33</v>
      </c>
      <c r="E1711" s="141">
        <v>56</v>
      </c>
      <c r="F1711" s="10">
        <v>251.25</v>
      </c>
      <c r="G1711" s="10">
        <v>1.2</v>
      </c>
      <c r="H1711" s="164">
        <v>63.700000000002547</v>
      </c>
      <c r="K1711" s="100">
        <f t="shared" si="58"/>
        <v>372.15000000000254</v>
      </c>
      <c r="M1711" t="s">
        <v>303</v>
      </c>
      <c r="P1711" s="28"/>
      <c r="Q1711" s="178"/>
      <c r="R1711" s="96"/>
      <c r="S1711" s="96"/>
      <c r="T1711" s="96"/>
    </row>
    <row r="1712" spans="1:20" ht="15">
      <c r="A1712" s="44" t="s">
        <v>147</v>
      </c>
      <c r="B1712" s="96" t="s">
        <v>999</v>
      </c>
      <c r="E1712" s="10" t="s">
        <v>288</v>
      </c>
      <c r="F1712" s="10" t="s">
        <v>288</v>
      </c>
      <c r="G1712" s="10" t="s">
        <v>288</v>
      </c>
      <c r="H1712" s="192">
        <v>359.5</v>
      </c>
      <c r="K1712" s="100">
        <f t="shared" si="58"/>
        <v>359.5</v>
      </c>
      <c r="M1712" t="s">
        <v>310</v>
      </c>
      <c r="P1712" s="28"/>
      <c r="Q1712" s="178"/>
      <c r="R1712" s="96"/>
      <c r="S1712" s="96"/>
      <c r="T1712" s="96"/>
    </row>
    <row r="1713" spans="1:20" ht="15">
      <c r="A1713" s="44" t="s">
        <v>148</v>
      </c>
      <c r="B1713" s="96" t="s">
        <v>1010</v>
      </c>
      <c r="E1713" s="10" t="s">
        <v>288</v>
      </c>
      <c r="F1713" s="10" t="s">
        <v>288</v>
      </c>
      <c r="G1713" s="10" t="s">
        <v>288</v>
      </c>
      <c r="H1713" s="191">
        <v>334.5</v>
      </c>
      <c r="K1713" s="100">
        <f t="shared" si="58"/>
        <v>334.5</v>
      </c>
      <c r="M1713" t="s">
        <v>292</v>
      </c>
      <c r="P1713" s="28"/>
      <c r="Q1713" s="178"/>
      <c r="R1713" s="96"/>
      <c r="S1713" s="96"/>
      <c r="T1713" s="96"/>
    </row>
    <row r="1714" spans="1:20" ht="15">
      <c r="A1714" s="44" t="s">
        <v>152</v>
      </c>
      <c r="B1714" s="96" t="s">
        <v>166</v>
      </c>
      <c r="E1714" s="10" t="s">
        <v>288</v>
      </c>
      <c r="F1714" s="10" t="s">
        <v>288</v>
      </c>
      <c r="G1714" s="141">
        <v>330.5</v>
      </c>
      <c r="H1714" s="164" t="s">
        <v>288</v>
      </c>
      <c r="K1714" s="100">
        <f t="shared" si="58"/>
        <v>330.5</v>
      </c>
      <c r="M1714" t="s">
        <v>293</v>
      </c>
      <c r="P1714" s="28"/>
      <c r="Q1714" s="178"/>
      <c r="R1714" s="96"/>
      <c r="S1714" s="96"/>
      <c r="T1714" s="96"/>
    </row>
    <row r="1715" spans="1:20" ht="15">
      <c r="A1715" s="44" t="s">
        <v>159</v>
      </c>
      <c r="B1715" s="96" t="s">
        <v>156</v>
      </c>
      <c r="E1715" s="10" t="s">
        <v>288</v>
      </c>
      <c r="F1715" s="10" t="s">
        <v>288</v>
      </c>
      <c r="G1715" s="141">
        <v>248.6</v>
      </c>
      <c r="H1715" s="164">
        <v>55.19999999999709</v>
      </c>
      <c r="K1715" s="100">
        <f t="shared" si="58"/>
        <v>303.79999999999711</v>
      </c>
      <c r="M1715" t="s">
        <v>302</v>
      </c>
      <c r="P1715" s="28"/>
      <c r="Q1715" s="178"/>
      <c r="R1715" s="96"/>
      <c r="S1715" s="96"/>
      <c r="T1715" s="96"/>
    </row>
    <row r="1716" spans="1:20" ht="15">
      <c r="A1716" s="44" t="s">
        <v>161</v>
      </c>
      <c r="B1716" s="96" t="s">
        <v>1003</v>
      </c>
      <c r="E1716" s="10" t="s">
        <v>288</v>
      </c>
      <c r="F1716" s="10" t="s">
        <v>288</v>
      </c>
      <c r="G1716" s="10" t="s">
        <v>288</v>
      </c>
      <c r="H1716" s="190">
        <v>295.99999999999909</v>
      </c>
      <c r="K1716" s="100">
        <f t="shared" si="58"/>
        <v>295.99999999999909</v>
      </c>
      <c r="M1716" t="s">
        <v>293</v>
      </c>
      <c r="P1716" s="28"/>
      <c r="Q1716" s="178"/>
      <c r="R1716" s="96"/>
      <c r="S1716" s="96"/>
      <c r="T1716" s="96"/>
    </row>
    <row r="1717" spans="1:20" ht="15">
      <c r="A1717" s="44" t="s">
        <v>162</v>
      </c>
      <c r="B1717" s="96" t="s">
        <v>181</v>
      </c>
      <c r="E1717" s="10">
        <v>2.6</v>
      </c>
      <c r="F1717" s="141">
        <v>285.89999999999998</v>
      </c>
      <c r="G1717" s="10" t="s">
        <v>288</v>
      </c>
      <c r="H1717" s="164" t="s">
        <v>288</v>
      </c>
      <c r="K1717" s="100">
        <f t="shared" si="58"/>
        <v>288.5</v>
      </c>
      <c r="M1717" t="s">
        <v>298</v>
      </c>
      <c r="P1717" s="28"/>
      <c r="Q1717" s="178"/>
      <c r="R1717" s="96"/>
      <c r="S1717" s="96"/>
      <c r="T1717" s="96"/>
    </row>
    <row r="1718" spans="1:20" ht="15">
      <c r="A1718" s="44" t="s">
        <v>163</v>
      </c>
      <c r="B1718" s="96" t="s">
        <v>27</v>
      </c>
      <c r="E1718" s="97" t="s">
        <v>289</v>
      </c>
      <c r="F1718" s="10">
        <v>191.25</v>
      </c>
      <c r="G1718" s="97" t="s">
        <v>289</v>
      </c>
      <c r="H1718" s="164">
        <v>93.500000000000909</v>
      </c>
      <c r="K1718" s="100">
        <f t="shared" si="58"/>
        <v>284.75000000000091</v>
      </c>
      <c r="P1718" s="28"/>
      <c r="Q1718" s="178"/>
      <c r="R1718" s="96"/>
      <c r="S1718" s="96"/>
      <c r="T1718" s="96"/>
    </row>
    <row r="1719" spans="1:20" ht="15">
      <c r="A1719" s="44" t="s">
        <v>165</v>
      </c>
      <c r="B1719" s="96" t="s">
        <v>143</v>
      </c>
      <c r="E1719" s="10" t="s">
        <v>288</v>
      </c>
      <c r="F1719" s="10">
        <v>127.5</v>
      </c>
      <c r="G1719" s="10">
        <v>144</v>
      </c>
      <c r="H1719" s="193" t="s">
        <v>289</v>
      </c>
      <c r="K1719" s="100">
        <f t="shared" si="58"/>
        <v>271.5</v>
      </c>
      <c r="P1719" s="28"/>
      <c r="Q1719" s="178"/>
      <c r="R1719" s="96"/>
      <c r="S1719" s="96"/>
      <c r="T1719" s="96"/>
    </row>
    <row r="1720" spans="1:20" ht="15">
      <c r="A1720" s="44" t="s">
        <v>284</v>
      </c>
      <c r="B1720" s="96" t="s">
        <v>1045</v>
      </c>
      <c r="E1720" s="10" t="s">
        <v>288</v>
      </c>
      <c r="F1720" s="10" t="s">
        <v>288</v>
      </c>
      <c r="G1720" s="10" t="s">
        <v>288</v>
      </c>
      <c r="H1720" s="190">
        <v>253.99999999999909</v>
      </c>
      <c r="K1720" s="100">
        <f t="shared" si="58"/>
        <v>253.99999999999909</v>
      </c>
      <c r="M1720" t="s">
        <v>297</v>
      </c>
      <c r="P1720" s="28"/>
      <c r="Q1720" s="178"/>
      <c r="R1720" s="96"/>
      <c r="S1720" s="96"/>
      <c r="T1720" s="96"/>
    </row>
    <row r="1721" spans="1:20" ht="15">
      <c r="A1721" s="44" t="s">
        <v>285</v>
      </c>
      <c r="B1721" s="96" t="s">
        <v>1031</v>
      </c>
      <c r="E1721" s="10" t="s">
        <v>288</v>
      </c>
      <c r="F1721" s="10" t="s">
        <v>288</v>
      </c>
      <c r="G1721" s="10" t="s">
        <v>288</v>
      </c>
      <c r="H1721" s="190">
        <v>246.80000000000109</v>
      </c>
      <c r="K1721" s="100">
        <f t="shared" si="58"/>
        <v>246.80000000000109</v>
      </c>
      <c r="M1721" t="s">
        <v>298</v>
      </c>
      <c r="P1721" s="28"/>
      <c r="Q1721" s="178"/>
      <c r="R1721" s="96"/>
      <c r="S1721" s="96"/>
      <c r="T1721" s="96"/>
    </row>
    <row r="1722" spans="1:20" ht="15">
      <c r="A1722" s="138" t="s">
        <v>286</v>
      </c>
      <c r="B1722" s="138" t="s">
        <v>988</v>
      </c>
      <c r="E1722" s="10" t="s">
        <v>288</v>
      </c>
      <c r="F1722" s="10" t="s">
        <v>288</v>
      </c>
      <c r="G1722" s="10" t="s">
        <v>288</v>
      </c>
      <c r="H1722" s="164">
        <v>242.5</v>
      </c>
      <c r="K1722" s="100">
        <f t="shared" ref="K1722:K1747" si="59">SUM(E1722:I1722)</f>
        <v>242.5</v>
      </c>
      <c r="P1722" s="28"/>
      <c r="Q1722" s="178"/>
      <c r="R1722" s="96"/>
      <c r="S1722" s="96"/>
      <c r="T1722" s="96"/>
    </row>
    <row r="1723" spans="1:20" ht="15">
      <c r="A1723" s="138" t="s">
        <v>287</v>
      </c>
      <c r="B1723" s="96" t="s">
        <v>1020</v>
      </c>
      <c r="E1723" s="10" t="s">
        <v>288</v>
      </c>
      <c r="F1723" s="10" t="s">
        <v>288</v>
      </c>
      <c r="G1723" s="10" t="s">
        <v>288</v>
      </c>
      <c r="H1723" s="164">
        <v>240.10000000000127</v>
      </c>
      <c r="K1723" s="100">
        <f t="shared" si="59"/>
        <v>240.10000000000127</v>
      </c>
      <c r="P1723" s="28"/>
      <c r="Q1723" s="178"/>
      <c r="R1723" s="96"/>
      <c r="S1723" s="96"/>
      <c r="T1723" s="96"/>
    </row>
    <row r="1724" spans="1:20" ht="15">
      <c r="A1724" s="138" t="s">
        <v>990</v>
      </c>
      <c r="B1724" s="96" t="s">
        <v>23</v>
      </c>
      <c r="E1724" s="10">
        <v>39</v>
      </c>
      <c r="F1724" s="10">
        <v>155.1</v>
      </c>
      <c r="G1724" s="10">
        <v>14.2</v>
      </c>
      <c r="H1724" s="164">
        <v>19.500000000001819</v>
      </c>
      <c r="K1724" s="100">
        <f t="shared" si="59"/>
        <v>227.8000000000018</v>
      </c>
      <c r="P1724" s="28"/>
      <c r="Q1724" s="178"/>
      <c r="R1724" s="96"/>
      <c r="S1724" s="96"/>
      <c r="T1724" s="96"/>
    </row>
    <row r="1725" spans="1:20" ht="15">
      <c r="A1725" s="138" t="s">
        <v>991</v>
      </c>
      <c r="B1725" s="96" t="s">
        <v>157</v>
      </c>
      <c r="E1725" s="10" t="s">
        <v>288</v>
      </c>
      <c r="F1725" s="10" t="s">
        <v>288</v>
      </c>
      <c r="G1725" s="10">
        <v>186.8</v>
      </c>
      <c r="H1725" s="164">
        <v>32.899999999999636</v>
      </c>
      <c r="K1725" s="100">
        <f t="shared" si="59"/>
        <v>219.69999999999965</v>
      </c>
      <c r="P1725" s="28"/>
      <c r="Q1725" s="178"/>
      <c r="R1725" s="96"/>
      <c r="S1725" s="96"/>
      <c r="T1725" s="96"/>
    </row>
    <row r="1726" spans="1:20" ht="15">
      <c r="A1726" s="138" t="s">
        <v>992</v>
      </c>
      <c r="B1726" s="96" t="s">
        <v>1040</v>
      </c>
      <c r="E1726" s="10" t="s">
        <v>288</v>
      </c>
      <c r="F1726" s="10" t="s">
        <v>288</v>
      </c>
      <c r="G1726" s="10" t="s">
        <v>288</v>
      </c>
      <c r="H1726" s="164">
        <v>212.30000000000109</v>
      </c>
      <c r="K1726" s="100">
        <f t="shared" si="59"/>
        <v>212.30000000000109</v>
      </c>
      <c r="P1726" s="28"/>
      <c r="Q1726" s="178"/>
      <c r="R1726" s="96"/>
      <c r="S1726" s="96"/>
      <c r="T1726" s="96"/>
    </row>
    <row r="1727" spans="1:20" ht="15">
      <c r="A1727" s="138" t="s">
        <v>994</v>
      </c>
      <c r="B1727" s="96" t="s">
        <v>1026</v>
      </c>
      <c r="E1727" s="10" t="s">
        <v>288</v>
      </c>
      <c r="F1727" s="10" t="s">
        <v>288</v>
      </c>
      <c r="G1727" s="10" t="s">
        <v>288</v>
      </c>
      <c r="H1727" s="164">
        <v>211.90000000000509</v>
      </c>
      <c r="K1727" s="100">
        <f t="shared" si="59"/>
        <v>211.90000000000509</v>
      </c>
      <c r="P1727" s="28"/>
      <c r="Q1727" s="178"/>
      <c r="R1727" s="96"/>
      <c r="S1727" s="96"/>
      <c r="T1727" s="96"/>
    </row>
    <row r="1728" spans="1:20" ht="15">
      <c r="A1728" s="138" t="s">
        <v>1000</v>
      </c>
      <c r="B1728" s="96" t="s">
        <v>155</v>
      </c>
      <c r="E1728" s="10" t="s">
        <v>288</v>
      </c>
      <c r="F1728" s="10" t="s">
        <v>288</v>
      </c>
      <c r="G1728" s="10">
        <v>176.2</v>
      </c>
      <c r="H1728" s="164">
        <v>19.499999999998181</v>
      </c>
      <c r="K1728" s="100">
        <f t="shared" si="59"/>
        <v>195.69999999999817</v>
      </c>
      <c r="P1728" s="28"/>
      <c r="Q1728" s="178"/>
      <c r="R1728" s="96"/>
      <c r="S1728" s="96"/>
      <c r="T1728" s="96"/>
    </row>
    <row r="1729" spans="1:20" ht="15">
      <c r="A1729" s="138" t="s">
        <v>1002</v>
      </c>
      <c r="B1729" s="96" t="s">
        <v>1057</v>
      </c>
      <c r="E1729" s="10" t="s">
        <v>288</v>
      </c>
      <c r="F1729" s="10" t="s">
        <v>288</v>
      </c>
      <c r="G1729" s="10" t="s">
        <v>288</v>
      </c>
      <c r="H1729" s="164">
        <v>189</v>
      </c>
      <c r="K1729" s="100">
        <f t="shared" si="59"/>
        <v>189</v>
      </c>
      <c r="P1729" s="28"/>
      <c r="Q1729" s="178"/>
      <c r="R1729" s="96"/>
      <c r="S1729" s="96"/>
      <c r="T1729" s="96"/>
    </row>
    <row r="1730" spans="1:20" ht="15">
      <c r="A1730" s="138" t="s">
        <v>1005</v>
      </c>
      <c r="B1730" s="96" t="s">
        <v>1001</v>
      </c>
      <c r="E1730" s="10" t="s">
        <v>288</v>
      </c>
      <c r="F1730" s="10" t="s">
        <v>288</v>
      </c>
      <c r="G1730" s="10" t="s">
        <v>288</v>
      </c>
      <c r="H1730" s="164">
        <v>186.20000000000255</v>
      </c>
      <c r="K1730" s="100">
        <f t="shared" si="59"/>
        <v>186.20000000000255</v>
      </c>
      <c r="P1730" s="28"/>
      <c r="Q1730" s="178"/>
      <c r="R1730" s="96"/>
      <c r="S1730" s="96"/>
      <c r="T1730" s="96"/>
    </row>
    <row r="1731" spans="1:20" ht="15">
      <c r="A1731" s="138" t="s">
        <v>1006</v>
      </c>
      <c r="B1731" s="96" t="s">
        <v>160</v>
      </c>
      <c r="E1731" s="10" t="s">
        <v>288</v>
      </c>
      <c r="F1731" s="10" t="s">
        <v>288</v>
      </c>
      <c r="G1731" s="10">
        <v>5.5</v>
      </c>
      <c r="H1731" s="164">
        <v>151.30000000000109</v>
      </c>
      <c r="K1731" s="100">
        <f t="shared" si="59"/>
        <v>156.80000000000109</v>
      </c>
      <c r="P1731" s="28"/>
      <c r="Q1731" s="178"/>
      <c r="R1731" s="96"/>
      <c r="S1731" s="96"/>
      <c r="T1731" s="96"/>
    </row>
    <row r="1732" spans="1:20" ht="15">
      <c r="A1732" s="138" t="s">
        <v>1009</v>
      </c>
      <c r="B1732" s="96" t="s">
        <v>1041</v>
      </c>
      <c r="E1732" s="10" t="s">
        <v>288</v>
      </c>
      <c r="F1732" s="10" t="s">
        <v>288</v>
      </c>
      <c r="G1732" s="10" t="s">
        <v>288</v>
      </c>
      <c r="H1732" s="164">
        <v>111.19999999999891</v>
      </c>
      <c r="K1732" s="100">
        <f t="shared" si="59"/>
        <v>111.19999999999891</v>
      </c>
      <c r="P1732" s="28"/>
      <c r="Q1732" s="178"/>
      <c r="R1732" s="96"/>
      <c r="S1732" s="96"/>
      <c r="T1732" s="96"/>
    </row>
    <row r="1733" spans="1:20" ht="15">
      <c r="A1733" s="138" t="s">
        <v>1011</v>
      </c>
      <c r="B1733" s="96" t="s">
        <v>1047</v>
      </c>
      <c r="E1733" s="10" t="s">
        <v>288</v>
      </c>
      <c r="F1733" s="10" t="s">
        <v>288</v>
      </c>
      <c r="G1733" s="10" t="s">
        <v>288</v>
      </c>
      <c r="H1733" s="164">
        <v>105</v>
      </c>
      <c r="K1733" s="100">
        <f t="shared" si="59"/>
        <v>105</v>
      </c>
      <c r="P1733" s="28"/>
      <c r="Q1733" s="178"/>
      <c r="R1733" s="96"/>
      <c r="S1733" s="96"/>
      <c r="T1733" s="96"/>
    </row>
    <row r="1734" spans="1:20" ht="15">
      <c r="A1734" s="138" t="s">
        <v>1017</v>
      </c>
      <c r="B1734" s="138" t="s">
        <v>989</v>
      </c>
      <c r="E1734" s="10" t="s">
        <v>288</v>
      </c>
      <c r="F1734" s="10" t="s">
        <v>288</v>
      </c>
      <c r="G1734" s="10" t="s">
        <v>288</v>
      </c>
      <c r="H1734" s="164">
        <v>64.800000000004729</v>
      </c>
      <c r="K1734" s="100">
        <f t="shared" si="59"/>
        <v>64.800000000004729</v>
      </c>
      <c r="P1734" s="28"/>
      <c r="Q1734" s="178"/>
      <c r="R1734" s="96"/>
      <c r="S1734" s="96"/>
      <c r="T1734" s="96"/>
    </row>
    <row r="1735" spans="1:20" ht="15">
      <c r="A1735" s="138" t="s">
        <v>1022</v>
      </c>
      <c r="B1735" s="96" t="s">
        <v>182</v>
      </c>
      <c r="E1735" s="141">
        <v>60</v>
      </c>
      <c r="F1735" s="10" t="s">
        <v>288</v>
      </c>
      <c r="G1735" s="10" t="s">
        <v>288</v>
      </c>
      <c r="H1735" s="164" t="s">
        <v>288</v>
      </c>
      <c r="K1735" s="100">
        <f t="shared" si="59"/>
        <v>60</v>
      </c>
      <c r="M1735" t="s">
        <v>302</v>
      </c>
      <c r="P1735" s="28"/>
      <c r="Q1735" s="178"/>
      <c r="R1735" s="96"/>
      <c r="S1735" s="96"/>
      <c r="T1735" s="96"/>
    </row>
    <row r="1736" spans="1:20" ht="15">
      <c r="A1736" s="138" t="s">
        <v>1023</v>
      </c>
      <c r="B1736" s="96" t="s">
        <v>993</v>
      </c>
      <c r="E1736" s="10" t="s">
        <v>288</v>
      </c>
      <c r="F1736" s="10" t="s">
        <v>288</v>
      </c>
      <c r="G1736" s="10" t="s">
        <v>288</v>
      </c>
      <c r="H1736" s="164">
        <v>41.899999999999636</v>
      </c>
      <c r="K1736" s="100">
        <f t="shared" si="59"/>
        <v>41.899999999999636</v>
      </c>
      <c r="P1736" s="28"/>
      <c r="Q1736" s="178"/>
      <c r="R1736" s="96"/>
      <c r="S1736" s="96"/>
      <c r="T1736" s="96"/>
    </row>
    <row r="1737" spans="1:20" ht="15">
      <c r="A1737" s="138" t="s">
        <v>1024</v>
      </c>
      <c r="B1737" s="96" t="s">
        <v>1028</v>
      </c>
      <c r="E1737" s="10" t="s">
        <v>288</v>
      </c>
      <c r="F1737" s="10" t="s">
        <v>288</v>
      </c>
      <c r="G1737" s="10" t="s">
        <v>288</v>
      </c>
      <c r="H1737" s="164">
        <v>39</v>
      </c>
      <c r="K1737" s="100">
        <f t="shared" si="59"/>
        <v>39</v>
      </c>
      <c r="P1737" s="28"/>
      <c r="Q1737" s="178"/>
      <c r="R1737" s="96"/>
      <c r="S1737" s="96"/>
      <c r="T1737" s="96"/>
    </row>
    <row r="1738" spans="1:20" ht="15">
      <c r="A1738" s="138" t="s">
        <v>1030</v>
      </c>
      <c r="B1738" s="96" t="s">
        <v>1036</v>
      </c>
      <c r="E1738" s="10" t="s">
        <v>288</v>
      </c>
      <c r="F1738" s="10" t="s">
        <v>288</v>
      </c>
      <c r="G1738" s="10" t="s">
        <v>288</v>
      </c>
      <c r="H1738" s="164">
        <v>25.19999999999709</v>
      </c>
      <c r="K1738" s="100">
        <f t="shared" si="59"/>
        <v>25.19999999999709</v>
      </c>
      <c r="P1738" s="28"/>
      <c r="Q1738" s="178"/>
      <c r="R1738" s="96"/>
      <c r="S1738" s="96"/>
      <c r="T1738" s="96"/>
    </row>
    <row r="1739" spans="1:20" ht="15">
      <c r="A1739" s="138" t="s">
        <v>1038</v>
      </c>
      <c r="B1739" s="96" t="s">
        <v>1035</v>
      </c>
      <c r="E1739" s="10" t="s">
        <v>288</v>
      </c>
      <c r="F1739" s="10" t="s">
        <v>288</v>
      </c>
      <c r="G1739" s="10" t="s">
        <v>288</v>
      </c>
      <c r="H1739" s="164">
        <v>22.500000000001819</v>
      </c>
      <c r="K1739" s="100">
        <f t="shared" si="59"/>
        <v>22.500000000001819</v>
      </c>
      <c r="P1739" s="28"/>
      <c r="Q1739" s="178"/>
      <c r="R1739" s="96"/>
      <c r="S1739" s="96"/>
      <c r="T1739" s="96"/>
    </row>
    <row r="1740" spans="1:20" ht="15">
      <c r="A1740" s="138" t="s">
        <v>1042</v>
      </c>
      <c r="B1740" s="96" t="s">
        <v>1039</v>
      </c>
      <c r="E1740" s="10" t="s">
        <v>288</v>
      </c>
      <c r="F1740" s="10" t="s">
        <v>288</v>
      </c>
      <c r="G1740" s="10" t="s">
        <v>288</v>
      </c>
      <c r="H1740" s="164">
        <v>22.500000000001819</v>
      </c>
      <c r="K1740" s="100">
        <f t="shared" si="59"/>
        <v>22.500000000001819</v>
      </c>
      <c r="P1740" s="28"/>
      <c r="Q1740" s="178"/>
      <c r="R1740" s="96"/>
      <c r="S1740" s="96"/>
      <c r="T1740" s="96"/>
    </row>
    <row r="1741" spans="1:20" ht="15">
      <c r="A1741" s="138" t="s">
        <v>1043</v>
      </c>
      <c r="B1741" s="96" t="s">
        <v>1013</v>
      </c>
      <c r="E1741" s="10" t="s">
        <v>288</v>
      </c>
      <c r="F1741" s="10" t="s">
        <v>288</v>
      </c>
      <c r="G1741" s="10" t="s">
        <v>288</v>
      </c>
      <c r="H1741" s="164">
        <v>19.499999999998181</v>
      </c>
      <c r="K1741" s="100">
        <f t="shared" si="59"/>
        <v>19.499999999998181</v>
      </c>
      <c r="P1741" s="28"/>
      <c r="Q1741" s="178"/>
      <c r="R1741" s="96"/>
      <c r="S1741" s="96"/>
      <c r="T1741" s="96"/>
    </row>
    <row r="1742" spans="1:20" ht="15">
      <c r="A1742" s="138" t="s">
        <v>1044</v>
      </c>
      <c r="B1742" s="96" t="s">
        <v>1053</v>
      </c>
      <c r="E1742" s="10" t="s">
        <v>288</v>
      </c>
      <c r="F1742" s="10" t="s">
        <v>288</v>
      </c>
      <c r="G1742" s="10" t="s">
        <v>288</v>
      </c>
      <c r="H1742" s="164">
        <v>16.899999999997817</v>
      </c>
      <c r="K1742" s="100">
        <f t="shared" si="59"/>
        <v>16.899999999997817</v>
      </c>
      <c r="P1742" s="28"/>
      <c r="Q1742" s="178"/>
      <c r="R1742" s="96"/>
      <c r="S1742" s="96"/>
      <c r="T1742" s="96"/>
    </row>
    <row r="1743" spans="1:20" ht="15">
      <c r="A1743" s="138" t="s">
        <v>1050</v>
      </c>
      <c r="B1743" s="138" t="s">
        <v>983</v>
      </c>
      <c r="E1743" s="10" t="s">
        <v>288</v>
      </c>
      <c r="F1743" s="10" t="s">
        <v>288</v>
      </c>
      <c r="G1743" s="10" t="s">
        <v>288</v>
      </c>
      <c r="H1743" s="164">
        <v>15.600000000000364</v>
      </c>
      <c r="K1743" s="100">
        <f t="shared" si="59"/>
        <v>15.600000000000364</v>
      </c>
      <c r="P1743" s="28"/>
      <c r="Q1743" s="178"/>
      <c r="R1743" s="96"/>
      <c r="S1743" s="96"/>
      <c r="T1743" s="96"/>
    </row>
    <row r="1744" spans="1:20" ht="15">
      <c r="A1744" s="138" t="s">
        <v>1051</v>
      </c>
      <c r="B1744" s="96" t="s">
        <v>1004</v>
      </c>
      <c r="E1744" s="10" t="s">
        <v>288</v>
      </c>
      <c r="F1744" s="10" t="s">
        <v>288</v>
      </c>
      <c r="G1744" s="10" t="s">
        <v>288</v>
      </c>
      <c r="H1744" s="164">
        <v>13.200000000000728</v>
      </c>
      <c r="K1744" s="100">
        <f t="shared" si="59"/>
        <v>13.200000000000728</v>
      </c>
      <c r="P1744" s="28"/>
      <c r="Q1744" s="178"/>
      <c r="R1744" s="96"/>
      <c r="S1744" s="96"/>
      <c r="T1744" s="96"/>
    </row>
    <row r="1745" spans="1:16" ht="15">
      <c r="A1745" s="138" t="s">
        <v>1052</v>
      </c>
      <c r="B1745" s="96" t="s">
        <v>1021</v>
      </c>
      <c r="E1745" s="10" t="s">
        <v>288</v>
      </c>
      <c r="F1745" s="10" t="s">
        <v>288</v>
      </c>
      <c r="G1745" s="10" t="s">
        <v>288</v>
      </c>
      <c r="H1745" s="193" t="s">
        <v>289</v>
      </c>
      <c r="K1745" s="100">
        <f t="shared" si="59"/>
        <v>0</v>
      </c>
      <c r="P1745" s="28"/>
    </row>
    <row r="1746" spans="1:16" ht="15">
      <c r="A1746" s="138" t="s">
        <v>1054</v>
      </c>
      <c r="B1746" s="96" t="s">
        <v>1019</v>
      </c>
      <c r="E1746" s="10" t="s">
        <v>288</v>
      </c>
      <c r="F1746" s="10" t="s">
        <v>288</v>
      </c>
      <c r="G1746" s="10" t="s">
        <v>288</v>
      </c>
      <c r="H1746" s="193" t="s">
        <v>289</v>
      </c>
      <c r="K1746" s="100">
        <f t="shared" si="59"/>
        <v>0</v>
      </c>
      <c r="P1746" s="28"/>
    </row>
    <row r="1747" spans="1:16" ht="15">
      <c r="A1747" s="138" t="s">
        <v>1055</v>
      </c>
      <c r="B1747" s="96" t="s">
        <v>1008</v>
      </c>
      <c r="E1747" s="10" t="s">
        <v>288</v>
      </c>
      <c r="F1747" s="10" t="s">
        <v>288</v>
      </c>
      <c r="G1747" s="10" t="s">
        <v>288</v>
      </c>
      <c r="H1747" s="193" t="s">
        <v>289</v>
      </c>
      <c r="K1747" s="100">
        <f t="shared" si="59"/>
        <v>0</v>
      </c>
      <c r="P1747" s="28"/>
    </row>
    <row r="1748" spans="1:16" ht="15">
      <c r="A1748" s="138" t="s">
        <v>1056</v>
      </c>
      <c r="B1748" s="406" t="s">
        <v>2565</v>
      </c>
      <c r="C1748" s="3"/>
      <c r="D1748" s="3"/>
      <c r="E1748" s="164" t="s">
        <v>288</v>
      </c>
      <c r="F1748" s="164" t="s">
        <v>288</v>
      </c>
      <c r="G1748" s="164" t="s">
        <v>288</v>
      </c>
      <c r="H1748" s="164" t="s">
        <v>288</v>
      </c>
      <c r="K1748" s="100">
        <f t="shared" ref="K1748:K1767" si="60">SUM(E1748:I1748)</f>
        <v>0</v>
      </c>
      <c r="P1748" s="28"/>
    </row>
    <row r="1749" spans="1:16" ht="15">
      <c r="A1749" s="138" t="s">
        <v>1059</v>
      </c>
      <c r="B1749" s="406" t="s">
        <v>2560</v>
      </c>
      <c r="C1749" s="3"/>
      <c r="D1749" s="3"/>
      <c r="E1749" s="164" t="s">
        <v>288</v>
      </c>
      <c r="F1749" s="164" t="s">
        <v>288</v>
      </c>
      <c r="G1749" s="164" t="s">
        <v>288</v>
      </c>
      <c r="H1749" s="164" t="s">
        <v>288</v>
      </c>
      <c r="K1749" s="100">
        <f t="shared" si="60"/>
        <v>0</v>
      </c>
      <c r="P1749" s="28"/>
    </row>
    <row r="1750" spans="1:16" ht="15">
      <c r="A1750" s="138" t="s">
        <v>1296</v>
      </c>
      <c r="B1750" s="406" t="s">
        <v>2551</v>
      </c>
      <c r="C1750" s="3"/>
      <c r="D1750" s="3"/>
      <c r="E1750" s="164" t="s">
        <v>288</v>
      </c>
      <c r="F1750" s="164" t="s">
        <v>288</v>
      </c>
      <c r="G1750" s="164" t="s">
        <v>288</v>
      </c>
      <c r="H1750" s="164" t="s">
        <v>288</v>
      </c>
      <c r="K1750" s="100">
        <f t="shared" si="60"/>
        <v>0</v>
      </c>
      <c r="P1750" s="28"/>
    </row>
    <row r="1751" spans="1:16" ht="15">
      <c r="A1751" s="138" t="s">
        <v>1297</v>
      </c>
      <c r="B1751" s="406" t="s">
        <v>2561</v>
      </c>
      <c r="C1751" s="3"/>
      <c r="D1751" s="3"/>
      <c r="E1751" s="164" t="s">
        <v>288</v>
      </c>
      <c r="F1751" s="164" t="s">
        <v>288</v>
      </c>
      <c r="G1751" s="164" t="s">
        <v>288</v>
      </c>
      <c r="H1751" s="164" t="s">
        <v>288</v>
      </c>
      <c r="K1751" s="100">
        <f t="shared" si="60"/>
        <v>0</v>
      </c>
      <c r="P1751" s="28"/>
    </row>
    <row r="1752" spans="1:16" ht="15">
      <c r="A1752" s="138" t="s">
        <v>1298</v>
      </c>
      <c r="B1752" s="406" t="s">
        <v>2563</v>
      </c>
      <c r="C1752" s="3"/>
      <c r="D1752" s="3"/>
      <c r="E1752" s="164" t="s">
        <v>288</v>
      </c>
      <c r="F1752" s="164" t="s">
        <v>288</v>
      </c>
      <c r="G1752" s="164" t="s">
        <v>288</v>
      </c>
      <c r="H1752" s="164" t="s">
        <v>288</v>
      </c>
      <c r="K1752" s="100">
        <f t="shared" si="60"/>
        <v>0</v>
      </c>
      <c r="P1752" s="28"/>
    </row>
    <row r="1753" spans="1:16" ht="15">
      <c r="A1753" s="138" t="s">
        <v>1299</v>
      </c>
      <c r="B1753" s="223" t="s">
        <v>2544</v>
      </c>
      <c r="C1753" s="3"/>
      <c r="D1753" s="3"/>
      <c r="E1753" s="164" t="s">
        <v>288</v>
      </c>
      <c r="F1753" s="164" t="s">
        <v>288</v>
      </c>
      <c r="G1753" s="164" t="s">
        <v>288</v>
      </c>
      <c r="H1753" s="164" t="s">
        <v>288</v>
      </c>
      <c r="K1753" s="100">
        <f t="shared" si="60"/>
        <v>0</v>
      </c>
      <c r="P1753" s="28"/>
    </row>
    <row r="1754" spans="1:16" ht="15">
      <c r="A1754" s="138" t="s">
        <v>1300</v>
      </c>
      <c r="B1754" s="406" t="s">
        <v>2546</v>
      </c>
      <c r="C1754" s="3"/>
      <c r="D1754" s="3"/>
      <c r="E1754" s="164" t="s">
        <v>288</v>
      </c>
      <c r="F1754" s="164" t="s">
        <v>288</v>
      </c>
      <c r="G1754" s="164" t="s">
        <v>288</v>
      </c>
      <c r="H1754" s="164" t="s">
        <v>288</v>
      </c>
      <c r="K1754" s="100">
        <f t="shared" si="60"/>
        <v>0</v>
      </c>
      <c r="P1754" s="28"/>
    </row>
    <row r="1755" spans="1:16" ht="15">
      <c r="A1755" s="138" t="s">
        <v>1301</v>
      </c>
      <c r="B1755" s="406" t="s">
        <v>2549</v>
      </c>
      <c r="C1755" s="3"/>
      <c r="D1755" s="3"/>
      <c r="E1755" s="164" t="s">
        <v>288</v>
      </c>
      <c r="F1755" s="164" t="s">
        <v>288</v>
      </c>
      <c r="G1755" s="164" t="s">
        <v>288</v>
      </c>
      <c r="H1755" s="164" t="s">
        <v>288</v>
      </c>
      <c r="K1755" s="100">
        <f t="shared" si="60"/>
        <v>0</v>
      </c>
      <c r="P1755" s="28"/>
    </row>
    <row r="1756" spans="1:16" ht="15">
      <c r="A1756" s="138" t="s">
        <v>1302</v>
      </c>
      <c r="B1756" s="406" t="s">
        <v>2548</v>
      </c>
      <c r="C1756" s="3"/>
      <c r="D1756" s="3"/>
      <c r="E1756" s="164" t="s">
        <v>288</v>
      </c>
      <c r="F1756" s="164" t="s">
        <v>288</v>
      </c>
      <c r="G1756" s="164" t="s">
        <v>288</v>
      </c>
      <c r="H1756" s="164" t="s">
        <v>288</v>
      </c>
      <c r="K1756" s="100">
        <f t="shared" si="60"/>
        <v>0</v>
      </c>
      <c r="P1756" s="28"/>
    </row>
    <row r="1757" spans="1:16" ht="15">
      <c r="A1757" s="138" t="s">
        <v>1303</v>
      </c>
      <c r="B1757" s="406" t="s">
        <v>2562</v>
      </c>
      <c r="C1757" s="3"/>
      <c r="D1757" s="3"/>
      <c r="E1757" s="164" t="s">
        <v>288</v>
      </c>
      <c r="F1757" s="164" t="s">
        <v>288</v>
      </c>
      <c r="G1757" s="164" t="s">
        <v>288</v>
      </c>
      <c r="H1757" s="164" t="s">
        <v>288</v>
      </c>
      <c r="K1757" s="100">
        <f t="shared" si="60"/>
        <v>0</v>
      </c>
      <c r="P1757" s="28"/>
    </row>
    <row r="1758" spans="1:16" ht="15">
      <c r="A1758" s="138" t="s">
        <v>1304</v>
      </c>
      <c r="B1758" s="406" t="s">
        <v>2569</v>
      </c>
      <c r="C1758" s="3"/>
      <c r="D1758" s="3"/>
      <c r="E1758" s="164" t="s">
        <v>288</v>
      </c>
      <c r="F1758" s="164" t="s">
        <v>288</v>
      </c>
      <c r="G1758" s="164" t="s">
        <v>288</v>
      </c>
      <c r="H1758" s="164" t="s">
        <v>288</v>
      </c>
      <c r="K1758" s="100">
        <f t="shared" si="60"/>
        <v>0</v>
      </c>
      <c r="P1758" s="28"/>
    </row>
    <row r="1759" spans="1:16" ht="15">
      <c r="A1759" s="138" t="s">
        <v>1305</v>
      </c>
      <c r="B1759" s="406" t="s">
        <v>2559</v>
      </c>
      <c r="C1759" s="3"/>
      <c r="D1759" s="3"/>
      <c r="E1759" s="164" t="s">
        <v>288</v>
      </c>
      <c r="F1759" s="164" t="s">
        <v>288</v>
      </c>
      <c r="G1759" s="164" t="s">
        <v>288</v>
      </c>
      <c r="H1759" s="164" t="s">
        <v>288</v>
      </c>
      <c r="K1759" s="100">
        <f t="shared" si="60"/>
        <v>0</v>
      </c>
      <c r="P1759" s="28"/>
    </row>
    <row r="1760" spans="1:16" ht="15">
      <c r="A1760" s="138" t="s">
        <v>1306</v>
      </c>
      <c r="B1760" s="406" t="s">
        <v>2564</v>
      </c>
      <c r="C1760" s="3"/>
      <c r="D1760" s="3"/>
      <c r="E1760" s="164" t="s">
        <v>288</v>
      </c>
      <c r="F1760" s="164" t="s">
        <v>288</v>
      </c>
      <c r="G1760" s="164" t="s">
        <v>288</v>
      </c>
      <c r="H1760" s="164" t="s">
        <v>288</v>
      </c>
      <c r="K1760" s="100">
        <f t="shared" si="60"/>
        <v>0</v>
      </c>
      <c r="P1760" s="28"/>
    </row>
    <row r="1761" spans="1:20" ht="15">
      <c r="A1761" s="138" t="s">
        <v>1307</v>
      </c>
      <c r="B1761" s="406" t="s">
        <v>2554</v>
      </c>
      <c r="C1761" s="3"/>
      <c r="D1761" s="3"/>
      <c r="E1761" s="164" t="s">
        <v>288</v>
      </c>
      <c r="F1761" s="164" t="s">
        <v>288</v>
      </c>
      <c r="G1761" s="164" t="s">
        <v>288</v>
      </c>
      <c r="H1761" s="164" t="s">
        <v>288</v>
      </c>
      <c r="K1761" s="100">
        <f t="shared" si="60"/>
        <v>0</v>
      </c>
      <c r="P1761" s="28"/>
    </row>
    <row r="1762" spans="1:20" ht="15">
      <c r="A1762" s="138" t="s">
        <v>1308</v>
      </c>
      <c r="B1762" s="406" t="s">
        <v>2568</v>
      </c>
      <c r="C1762" s="3"/>
      <c r="D1762" s="3"/>
      <c r="E1762" s="164" t="s">
        <v>288</v>
      </c>
      <c r="F1762" s="164" t="s">
        <v>288</v>
      </c>
      <c r="G1762" s="164" t="s">
        <v>288</v>
      </c>
      <c r="H1762" s="164" t="s">
        <v>288</v>
      </c>
      <c r="K1762" s="100">
        <f t="shared" si="60"/>
        <v>0</v>
      </c>
      <c r="P1762" s="28"/>
    </row>
    <row r="1763" spans="1:20" ht="15">
      <c r="A1763" s="138" t="s">
        <v>1309</v>
      </c>
      <c r="B1763" s="406" t="s">
        <v>2552</v>
      </c>
      <c r="C1763" s="3"/>
      <c r="D1763" s="3"/>
      <c r="E1763" s="164" t="s">
        <v>288</v>
      </c>
      <c r="F1763" s="164" t="s">
        <v>288</v>
      </c>
      <c r="G1763" s="164" t="s">
        <v>288</v>
      </c>
      <c r="H1763" s="164" t="s">
        <v>288</v>
      </c>
      <c r="K1763" s="100">
        <f t="shared" si="60"/>
        <v>0</v>
      </c>
      <c r="P1763" s="28"/>
    </row>
    <row r="1764" spans="1:20" ht="15">
      <c r="A1764" s="138" t="s">
        <v>1310</v>
      </c>
      <c r="B1764" s="406" t="s">
        <v>2604</v>
      </c>
      <c r="C1764" s="3"/>
      <c r="D1764" s="3"/>
      <c r="E1764" s="164" t="s">
        <v>288</v>
      </c>
      <c r="F1764" s="164" t="s">
        <v>288</v>
      </c>
      <c r="G1764" s="164" t="s">
        <v>288</v>
      </c>
      <c r="H1764" s="164" t="s">
        <v>288</v>
      </c>
      <c r="K1764" s="100">
        <f t="shared" si="60"/>
        <v>0</v>
      </c>
      <c r="P1764" s="28"/>
    </row>
    <row r="1765" spans="1:20" ht="15">
      <c r="A1765" s="138" t="s">
        <v>1311</v>
      </c>
      <c r="B1765" s="223" t="s">
        <v>2570</v>
      </c>
      <c r="C1765" s="3"/>
      <c r="D1765" s="3"/>
      <c r="E1765" s="164" t="s">
        <v>288</v>
      </c>
      <c r="F1765" s="164" t="s">
        <v>288</v>
      </c>
      <c r="G1765" s="164" t="s">
        <v>288</v>
      </c>
      <c r="H1765" s="164" t="s">
        <v>288</v>
      </c>
      <c r="K1765" s="100">
        <f t="shared" si="60"/>
        <v>0</v>
      </c>
      <c r="P1765" s="28"/>
    </row>
    <row r="1766" spans="1:20" ht="15">
      <c r="A1766" s="138" t="s">
        <v>1312</v>
      </c>
      <c r="B1766" s="406" t="s">
        <v>2567</v>
      </c>
      <c r="C1766" s="3"/>
      <c r="D1766" s="3"/>
      <c r="E1766" s="164" t="s">
        <v>288</v>
      </c>
      <c r="F1766" s="164" t="s">
        <v>288</v>
      </c>
      <c r="G1766" s="164" t="s">
        <v>288</v>
      </c>
      <c r="H1766" s="164" t="s">
        <v>288</v>
      </c>
      <c r="K1766" s="100">
        <f t="shared" si="60"/>
        <v>0</v>
      </c>
      <c r="P1766" s="28"/>
    </row>
    <row r="1767" spans="1:20" ht="15">
      <c r="A1767" s="138" t="s">
        <v>1313</v>
      </c>
      <c r="B1767" s="406" t="s">
        <v>2566</v>
      </c>
      <c r="C1767" s="3"/>
      <c r="D1767" s="3"/>
      <c r="E1767" s="164" t="s">
        <v>288</v>
      </c>
      <c r="F1767" s="164" t="s">
        <v>288</v>
      </c>
      <c r="G1767" s="164" t="s">
        <v>288</v>
      </c>
      <c r="H1767" s="164" t="s">
        <v>288</v>
      </c>
      <c r="K1767" s="100">
        <f t="shared" si="60"/>
        <v>0</v>
      </c>
      <c r="P1767" s="28"/>
    </row>
    <row r="1768" spans="1:20" ht="15">
      <c r="A1768" s="138"/>
      <c r="B1768" s="96"/>
      <c r="E1768" s="10"/>
      <c r="F1768" s="10"/>
      <c r="G1768" s="10"/>
      <c r="H1768" s="322"/>
      <c r="K1768" s="100"/>
      <c r="P1768" s="28"/>
    </row>
    <row r="1769" spans="1:20" ht="15">
      <c r="A1769" s="44"/>
      <c r="B1769" s="96"/>
      <c r="E1769" s="10"/>
      <c r="K1769" s="102"/>
      <c r="P1769" s="28"/>
    </row>
    <row r="1770" spans="1:20" ht="15">
      <c r="A1770" s="44"/>
      <c r="B1770" s="96"/>
      <c r="E1770" s="10"/>
      <c r="K1770" s="102"/>
      <c r="P1770" s="28"/>
    </row>
    <row r="1771" spans="1:20" ht="25.5">
      <c r="A1771" s="39" t="s">
        <v>207</v>
      </c>
      <c r="K1771" s="102"/>
      <c r="P1771" s="28"/>
    </row>
    <row r="1772" spans="1:20">
      <c r="K1772" s="102"/>
      <c r="P1772" s="28"/>
    </row>
    <row r="1773" spans="1:20" ht="15">
      <c r="A1773" s="60"/>
      <c r="B1773" s="60"/>
      <c r="C1773" s="60"/>
      <c r="D1773" s="60"/>
      <c r="E1773" s="94">
        <v>2016</v>
      </c>
      <c r="F1773" s="94">
        <v>2017</v>
      </c>
      <c r="G1773" s="94">
        <v>2018</v>
      </c>
      <c r="H1773" s="189">
        <v>2019</v>
      </c>
      <c r="I1773" s="189">
        <v>2020</v>
      </c>
      <c r="K1773" s="103" t="s">
        <v>40</v>
      </c>
      <c r="P1773" s="28"/>
    </row>
    <row r="1774" spans="1:20" ht="15">
      <c r="A1774" s="44" t="s">
        <v>0</v>
      </c>
      <c r="B1774" s="463" t="s">
        <v>33</v>
      </c>
      <c r="C1774" s="431"/>
      <c r="D1774" s="431"/>
      <c r="E1774" s="453">
        <v>3128.6</v>
      </c>
      <c r="F1774" s="452">
        <v>4632.7</v>
      </c>
      <c r="G1774" s="452">
        <v>3191.5</v>
      </c>
      <c r="H1774" s="487">
        <v>3499.4499999999989</v>
      </c>
      <c r="I1774" s="525">
        <v>1405.399999999996</v>
      </c>
      <c r="K1774" s="100">
        <f t="shared" ref="K1774:K1805" si="61">SUM(E1774:I1774)</f>
        <v>15857.649999999994</v>
      </c>
      <c r="M1774" t="s">
        <v>1764</v>
      </c>
      <c r="P1774" s="28" t="s">
        <v>378</v>
      </c>
      <c r="Q1774" s="593"/>
      <c r="R1774" s="312"/>
      <c r="S1774" s="312"/>
      <c r="T1774" s="222"/>
    </row>
    <row r="1775" spans="1:20" ht="15">
      <c r="A1775" s="44" t="s">
        <v>2</v>
      </c>
      <c r="B1775" s="96" t="s">
        <v>21</v>
      </c>
      <c r="E1775" s="480">
        <v>2784.9</v>
      </c>
      <c r="F1775" s="454">
        <v>4680.8</v>
      </c>
      <c r="G1775" s="480">
        <v>2716.4</v>
      </c>
      <c r="H1775" s="484">
        <v>2523.5000000000018</v>
      </c>
      <c r="I1775" s="578">
        <v>1965.8000000000029</v>
      </c>
      <c r="K1775" s="100">
        <f t="shared" si="61"/>
        <v>14671.400000000005</v>
      </c>
      <c r="M1775" t="s">
        <v>3258</v>
      </c>
      <c r="P1775" s="431" t="s">
        <v>3259</v>
      </c>
      <c r="Q1775" s="312"/>
      <c r="R1775" s="312"/>
      <c r="S1775" s="312"/>
      <c r="T1775" s="222"/>
    </row>
    <row r="1776" spans="1:20" ht="15">
      <c r="A1776" s="44" t="s">
        <v>3</v>
      </c>
      <c r="B1776" s="463" t="s">
        <v>31</v>
      </c>
      <c r="C1776" s="431"/>
      <c r="D1776" s="431"/>
      <c r="E1776" s="480">
        <v>2741</v>
      </c>
      <c r="F1776" s="480">
        <v>4043.3</v>
      </c>
      <c r="G1776" s="437">
        <v>2313.1</v>
      </c>
      <c r="H1776" s="468">
        <v>3774.549999999992</v>
      </c>
      <c r="I1776" s="525">
        <v>1175.3000000000011</v>
      </c>
      <c r="K1776" s="100">
        <f t="shared" si="61"/>
        <v>14047.249999999993</v>
      </c>
      <c r="M1776" t="s">
        <v>1762</v>
      </c>
      <c r="P1776" s="431" t="s">
        <v>3047</v>
      </c>
      <c r="Q1776" s="593"/>
      <c r="R1776" s="312"/>
      <c r="S1776" s="312"/>
      <c r="T1776" s="222"/>
    </row>
    <row r="1777" spans="1:20" ht="15">
      <c r="A1777" s="44" t="s">
        <v>5</v>
      </c>
      <c r="B1777" s="463" t="s">
        <v>39</v>
      </c>
      <c r="C1777" s="431"/>
      <c r="D1777" s="431"/>
      <c r="E1777" s="437">
        <v>2095.1</v>
      </c>
      <c r="F1777" s="437">
        <v>3448.9</v>
      </c>
      <c r="G1777" s="480">
        <v>2846</v>
      </c>
      <c r="H1777" s="487">
        <v>3475.6499999999996</v>
      </c>
      <c r="I1777" s="577">
        <v>2176.7999999999975</v>
      </c>
      <c r="K1777" s="100">
        <f t="shared" si="61"/>
        <v>14042.449999999997</v>
      </c>
      <c r="M1777" s="431" t="s">
        <v>3257</v>
      </c>
      <c r="P1777" s="442"/>
      <c r="Q1777" s="593"/>
      <c r="R1777" s="312"/>
      <c r="S1777" s="312"/>
      <c r="T1777" s="222"/>
    </row>
    <row r="1778" spans="1:20" ht="15">
      <c r="A1778" s="44" t="s">
        <v>7</v>
      </c>
      <c r="B1778" s="96" t="s">
        <v>11</v>
      </c>
      <c r="E1778" s="480">
        <v>2361.1999999999998</v>
      </c>
      <c r="F1778" s="480">
        <v>3554.8</v>
      </c>
      <c r="G1778" s="141">
        <v>2715.7</v>
      </c>
      <c r="H1778" s="487">
        <v>3009.0499999999956</v>
      </c>
      <c r="I1778" s="578">
        <v>1961.1000000000004</v>
      </c>
      <c r="K1778" s="100">
        <f t="shared" si="61"/>
        <v>13601.849999999997</v>
      </c>
      <c r="M1778" t="s">
        <v>3260</v>
      </c>
      <c r="P1778" s="28" t="s">
        <v>378</v>
      </c>
      <c r="Q1778" s="594"/>
      <c r="R1778" s="312"/>
      <c r="S1778" s="312"/>
      <c r="T1778" s="222"/>
    </row>
    <row r="1779" spans="1:20" ht="15">
      <c r="A1779" s="44" t="s">
        <v>8</v>
      </c>
      <c r="B1779" s="96" t="s">
        <v>27</v>
      </c>
      <c r="E1779" s="452">
        <v>3161.8</v>
      </c>
      <c r="F1779" s="10">
        <v>2983.9</v>
      </c>
      <c r="G1779" s="437">
        <v>1768.4</v>
      </c>
      <c r="H1779" s="484">
        <v>2788.6999999999989</v>
      </c>
      <c r="I1779" s="578">
        <v>2058.2999999999993</v>
      </c>
      <c r="K1779" s="100">
        <f t="shared" si="61"/>
        <v>12761.099999999999</v>
      </c>
      <c r="M1779" t="s">
        <v>346</v>
      </c>
      <c r="P1779" s="28"/>
      <c r="Q1779" s="312"/>
      <c r="R1779" s="312"/>
      <c r="S1779" s="312"/>
      <c r="T1779" s="222"/>
    </row>
    <row r="1780" spans="1:20" ht="15">
      <c r="A1780" s="44" t="s">
        <v>10</v>
      </c>
      <c r="B1780" s="96" t="s">
        <v>9</v>
      </c>
      <c r="E1780" s="454">
        <v>3270.2</v>
      </c>
      <c r="F1780" s="480">
        <v>3620</v>
      </c>
      <c r="G1780" s="437">
        <v>2231.1</v>
      </c>
      <c r="H1780" s="487">
        <v>3127</v>
      </c>
      <c r="I1780" s="525">
        <v>373.80000000000109</v>
      </c>
      <c r="K1780" s="100">
        <f t="shared" si="61"/>
        <v>12622.1</v>
      </c>
      <c r="M1780" t="s">
        <v>1765</v>
      </c>
      <c r="P1780" s="431" t="s">
        <v>3047</v>
      </c>
      <c r="Q1780" s="593"/>
      <c r="R1780" s="312"/>
      <c r="S1780" s="312"/>
      <c r="T1780" s="222"/>
    </row>
    <row r="1781" spans="1:20" ht="15">
      <c r="A1781" s="44" t="s">
        <v>12</v>
      </c>
      <c r="B1781" s="463" t="s">
        <v>17</v>
      </c>
      <c r="C1781" s="431"/>
      <c r="D1781" s="431"/>
      <c r="E1781" s="437">
        <v>1707</v>
      </c>
      <c r="F1781" s="480">
        <v>4126.3</v>
      </c>
      <c r="G1781" s="480">
        <v>2526.1</v>
      </c>
      <c r="H1781" s="488">
        <v>3670.8999999999978</v>
      </c>
      <c r="I1781" s="525">
        <v>438.89999999999782</v>
      </c>
      <c r="K1781" s="100">
        <f t="shared" si="61"/>
        <v>12469.199999999995</v>
      </c>
      <c r="M1781" s="431" t="s">
        <v>1763</v>
      </c>
      <c r="P1781" s="442"/>
      <c r="Q1781" s="312"/>
      <c r="R1781" s="312"/>
      <c r="S1781" s="312"/>
      <c r="T1781" s="222"/>
    </row>
    <row r="1782" spans="1:20" ht="15">
      <c r="A1782" s="44" t="s">
        <v>14</v>
      </c>
      <c r="B1782" s="96" t="s">
        <v>25</v>
      </c>
      <c r="E1782" s="437">
        <v>2200.4</v>
      </c>
      <c r="F1782" s="10">
        <v>3475.9</v>
      </c>
      <c r="G1782" s="454">
        <v>3261.2</v>
      </c>
      <c r="H1782" s="164">
        <v>2531.5999999999985</v>
      </c>
      <c r="I1782" s="525">
        <v>985.89999999999782</v>
      </c>
      <c r="K1782" s="100">
        <f t="shared" si="61"/>
        <v>12454.999999999996</v>
      </c>
      <c r="M1782" t="s">
        <v>291</v>
      </c>
      <c r="P1782" s="431" t="s">
        <v>3047</v>
      </c>
      <c r="Q1782" s="594"/>
      <c r="R1782" s="312"/>
      <c r="S1782" s="312"/>
      <c r="T1782" s="222"/>
    </row>
    <row r="1783" spans="1:20" ht="15">
      <c r="A1783" s="44" t="s">
        <v>16</v>
      </c>
      <c r="B1783" s="96" t="s">
        <v>19</v>
      </c>
      <c r="E1783" s="10">
        <v>2144.4</v>
      </c>
      <c r="F1783" s="437">
        <v>3293.4</v>
      </c>
      <c r="G1783" s="10">
        <v>1736.9</v>
      </c>
      <c r="H1783" s="164">
        <v>2386.3999999999996</v>
      </c>
      <c r="I1783" s="575">
        <v>2558.2000000000007</v>
      </c>
      <c r="K1783" s="100">
        <f t="shared" si="61"/>
        <v>12119.300000000001</v>
      </c>
      <c r="M1783" t="s">
        <v>291</v>
      </c>
      <c r="P1783" s="444" t="s">
        <v>3047</v>
      </c>
      <c r="Q1783" s="312"/>
      <c r="R1783" s="312"/>
      <c r="S1783" s="312"/>
      <c r="T1783" s="222"/>
    </row>
    <row r="1784" spans="1:20" ht="15">
      <c r="A1784" s="44" t="s">
        <v>18</v>
      </c>
      <c r="B1784" s="96" t="s">
        <v>23</v>
      </c>
      <c r="E1784" s="437">
        <v>1845.3</v>
      </c>
      <c r="F1784" s="480">
        <v>3803.7</v>
      </c>
      <c r="G1784" s="10">
        <v>1573.6</v>
      </c>
      <c r="H1784" s="164">
        <v>2844.9999999999982</v>
      </c>
      <c r="I1784" s="525">
        <v>1799.6000000000004</v>
      </c>
      <c r="K1784" s="100">
        <f t="shared" si="61"/>
        <v>11867.199999999999</v>
      </c>
      <c r="M1784" t="s">
        <v>302</v>
      </c>
      <c r="P1784" s="28"/>
      <c r="Q1784" s="594"/>
      <c r="R1784" s="312"/>
      <c r="S1784" s="312"/>
      <c r="T1784" s="222"/>
    </row>
    <row r="1785" spans="1:20" ht="15">
      <c r="A1785" s="44" t="s">
        <v>20</v>
      </c>
      <c r="B1785" s="96" t="s">
        <v>35</v>
      </c>
      <c r="E1785" s="480">
        <v>2634.9</v>
      </c>
      <c r="F1785" s="141">
        <v>3488.9</v>
      </c>
      <c r="G1785" s="10">
        <v>1874.7</v>
      </c>
      <c r="H1785" s="164">
        <v>2279.4999999999982</v>
      </c>
      <c r="I1785" s="525">
        <v>1413.4000000000033</v>
      </c>
      <c r="K1785" s="100">
        <f t="shared" si="61"/>
        <v>11691.400000000001</v>
      </c>
      <c r="M1785" t="s">
        <v>347</v>
      </c>
      <c r="P1785" s="28"/>
      <c r="Q1785" s="312"/>
      <c r="R1785" s="312"/>
      <c r="S1785" s="312"/>
      <c r="T1785" s="222"/>
    </row>
    <row r="1786" spans="1:20" ht="15">
      <c r="A1786" s="44" t="s">
        <v>22</v>
      </c>
      <c r="B1786" s="96" t="s">
        <v>15</v>
      </c>
      <c r="E1786" s="480">
        <v>2789.7</v>
      </c>
      <c r="F1786" s="10">
        <v>2182.9</v>
      </c>
      <c r="G1786" s="10">
        <v>2282.4</v>
      </c>
      <c r="H1786" s="164">
        <v>2671.6499999999969</v>
      </c>
      <c r="I1786" s="525">
        <v>1705.4999999999945</v>
      </c>
      <c r="K1786" s="100">
        <f t="shared" si="61"/>
        <v>11632.149999999992</v>
      </c>
      <c r="M1786" t="s">
        <v>293</v>
      </c>
      <c r="P1786" s="28"/>
      <c r="Q1786" s="594"/>
      <c r="R1786" s="312"/>
      <c r="S1786" s="312"/>
      <c r="T1786" s="222"/>
    </row>
    <row r="1787" spans="1:20" ht="15">
      <c r="A1787" s="44" t="s">
        <v>24</v>
      </c>
      <c r="B1787" s="96" t="s">
        <v>6</v>
      </c>
      <c r="E1787" s="10">
        <v>2155.1</v>
      </c>
      <c r="F1787" s="480">
        <v>3844.1</v>
      </c>
      <c r="G1787" s="437">
        <v>2400.8000000000002</v>
      </c>
      <c r="H1787" s="484">
        <v>2078.2499999999964</v>
      </c>
      <c r="I1787" s="525">
        <v>787.40000000000146</v>
      </c>
      <c r="K1787" s="100">
        <f t="shared" si="61"/>
        <v>11265.649999999998</v>
      </c>
      <c r="M1787" t="s">
        <v>307</v>
      </c>
      <c r="P1787" s="28"/>
      <c r="Q1787" s="594"/>
      <c r="R1787" s="312"/>
      <c r="S1787" s="312"/>
      <c r="T1787" s="222"/>
    </row>
    <row r="1788" spans="1:20" ht="15">
      <c r="A1788" s="44" t="s">
        <v>26</v>
      </c>
      <c r="B1788" s="96" t="s">
        <v>144</v>
      </c>
      <c r="E1788" s="437" t="s">
        <v>288</v>
      </c>
      <c r="F1788" s="453">
        <v>4200.5</v>
      </c>
      <c r="G1788" s="453">
        <v>3037.1</v>
      </c>
      <c r="H1788" s="484">
        <v>2455.4000000000033</v>
      </c>
      <c r="I1788" s="525">
        <v>1191.2999999999975</v>
      </c>
      <c r="K1788" s="100">
        <f t="shared" si="61"/>
        <v>10884.300000000001</v>
      </c>
      <c r="M1788" t="s">
        <v>371</v>
      </c>
      <c r="P1788" s="444"/>
      <c r="Q1788" s="593"/>
      <c r="R1788" s="312"/>
      <c r="S1788" s="312"/>
      <c r="T1788" s="222"/>
    </row>
    <row r="1789" spans="1:20" ht="15">
      <c r="A1789" s="44" t="s">
        <v>28</v>
      </c>
      <c r="B1789" s="96" t="s">
        <v>1</v>
      </c>
      <c r="E1789" s="437">
        <v>2068.9</v>
      </c>
      <c r="F1789" s="437">
        <v>3056.9</v>
      </c>
      <c r="G1789" s="480">
        <v>2425.1</v>
      </c>
      <c r="H1789" s="484">
        <v>2296.2999999999956</v>
      </c>
      <c r="I1789" s="525">
        <v>994.09999999999854</v>
      </c>
      <c r="K1789" s="100">
        <f t="shared" si="61"/>
        <v>10841.299999999994</v>
      </c>
      <c r="M1789" s="431" t="s">
        <v>303</v>
      </c>
      <c r="P1789" s="442"/>
      <c r="Q1789" s="312"/>
      <c r="R1789" s="312"/>
      <c r="S1789" s="312"/>
      <c r="T1789" s="222"/>
    </row>
    <row r="1790" spans="1:20" ht="15">
      <c r="A1790" s="44" t="s">
        <v>30</v>
      </c>
      <c r="B1790" s="463" t="s">
        <v>37</v>
      </c>
      <c r="C1790" s="431"/>
      <c r="D1790" s="431"/>
      <c r="E1790" s="437">
        <v>1723</v>
      </c>
      <c r="F1790" s="437">
        <v>3335.7</v>
      </c>
      <c r="G1790" s="437">
        <v>2188.8000000000002</v>
      </c>
      <c r="H1790" s="164">
        <v>2463.600000000004</v>
      </c>
      <c r="I1790" s="525">
        <v>890.30000000000109</v>
      </c>
      <c r="K1790" s="100">
        <f t="shared" si="61"/>
        <v>10601.400000000005</v>
      </c>
      <c r="M1790" s="431"/>
      <c r="P1790" s="28"/>
      <c r="Q1790" s="312"/>
      <c r="R1790" s="312"/>
      <c r="S1790" s="312"/>
      <c r="T1790" s="222"/>
    </row>
    <row r="1791" spans="1:20" ht="15">
      <c r="A1791" s="44" t="s">
        <v>32</v>
      </c>
      <c r="B1791" s="463" t="s">
        <v>13</v>
      </c>
      <c r="E1791" s="480">
        <v>2300.3000000000002</v>
      </c>
      <c r="F1791" s="10">
        <v>2159.1999999999998</v>
      </c>
      <c r="G1791" s="10">
        <v>2222.1999999999998</v>
      </c>
      <c r="H1791" s="164">
        <v>1811.9999999999945</v>
      </c>
      <c r="I1791" s="525">
        <v>1359.9000000000033</v>
      </c>
      <c r="K1791" s="100">
        <f t="shared" si="61"/>
        <v>9853.5999999999967</v>
      </c>
      <c r="M1791" t="s">
        <v>303</v>
      </c>
      <c r="P1791" s="28"/>
      <c r="Q1791" s="594"/>
      <c r="R1791" s="312"/>
      <c r="S1791" s="312"/>
      <c r="T1791" s="222"/>
    </row>
    <row r="1792" spans="1:20" ht="15">
      <c r="A1792" s="44" t="s">
        <v>34</v>
      </c>
      <c r="B1792" s="96" t="s">
        <v>142</v>
      </c>
      <c r="E1792" s="437" t="s">
        <v>288</v>
      </c>
      <c r="F1792" s="10">
        <v>2255.3000000000002</v>
      </c>
      <c r="G1792" s="480">
        <v>2481.3000000000002</v>
      </c>
      <c r="H1792" s="489">
        <v>3672.8500000000004</v>
      </c>
      <c r="I1792" s="525">
        <v>1422.6999999999953</v>
      </c>
      <c r="K1792" s="100">
        <f t="shared" si="61"/>
        <v>9832.149999999996</v>
      </c>
      <c r="M1792" t="s">
        <v>332</v>
      </c>
      <c r="P1792" s="28"/>
      <c r="Q1792" s="312"/>
      <c r="R1792" s="312"/>
      <c r="S1792" s="312"/>
      <c r="T1792" s="222"/>
    </row>
    <row r="1793" spans="1:20" ht="15">
      <c r="A1793" s="44" t="s">
        <v>36</v>
      </c>
      <c r="B1793" s="96" t="s">
        <v>4</v>
      </c>
      <c r="E1793" s="437">
        <v>2106.6999999999998</v>
      </c>
      <c r="F1793" s="10">
        <v>2734.2</v>
      </c>
      <c r="G1793" s="437">
        <v>1989.2</v>
      </c>
      <c r="H1793" s="484">
        <v>1501.5499999999956</v>
      </c>
      <c r="I1793" s="525">
        <v>1209.1000000000004</v>
      </c>
      <c r="K1793" s="100">
        <f t="shared" si="61"/>
        <v>9540.7499999999945</v>
      </c>
      <c r="P1793" s="28"/>
      <c r="Q1793" s="594"/>
      <c r="R1793" s="312"/>
      <c r="S1793" s="312"/>
      <c r="T1793" s="222"/>
    </row>
    <row r="1794" spans="1:20" ht="15">
      <c r="A1794" s="44" t="s">
        <v>38</v>
      </c>
      <c r="B1794" s="463" t="s">
        <v>143</v>
      </c>
      <c r="E1794" s="10" t="s">
        <v>288</v>
      </c>
      <c r="F1794" s="10">
        <v>2850.7</v>
      </c>
      <c r="G1794" s="10">
        <v>1905.5</v>
      </c>
      <c r="H1794" s="164">
        <v>2631.8499999999985</v>
      </c>
      <c r="I1794" s="525">
        <v>1678.9999999999982</v>
      </c>
      <c r="K1794" s="100">
        <f t="shared" si="61"/>
        <v>9067.0499999999956</v>
      </c>
      <c r="P1794" s="28"/>
      <c r="Q1794" s="594"/>
      <c r="R1794" s="312"/>
      <c r="S1794" s="312"/>
      <c r="T1794" s="222"/>
    </row>
    <row r="1795" spans="1:20" ht="15">
      <c r="A1795" s="44" t="s">
        <v>146</v>
      </c>
      <c r="B1795" s="96" t="s">
        <v>29</v>
      </c>
      <c r="E1795" s="480">
        <v>2480.3000000000002</v>
      </c>
      <c r="F1795" s="10">
        <v>3422</v>
      </c>
      <c r="G1795" s="480">
        <v>2560.9</v>
      </c>
      <c r="H1795" s="437" t="s">
        <v>288</v>
      </c>
      <c r="I1795" s="484" t="s">
        <v>288</v>
      </c>
      <c r="K1795" s="100">
        <f t="shared" si="61"/>
        <v>8463.2000000000007</v>
      </c>
      <c r="M1795" t="s">
        <v>315</v>
      </c>
      <c r="P1795" s="28"/>
      <c r="Q1795" s="312"/>
      <c r="R1795" s="312"/>
      <c r="S1795" s="312"/>
      <c r="T1795" s="222"/>
    </row>
    <row r="1796" spans="1:20" ht="15">
      <c r="A1796" s="44" t="s">
        <v>147</v>
      </c>
      <c r="B1796" s="96" t="s">
        <v>156</v>
      </c>
      <c r="E1796" s="437" t="s">
        <v>288</v>
      </c>
      <c r="F1796" s="10" t="s">
        <v>288</v>
      </c>
      <c r="G1796" s="10">
        <v>2210.1999999999998</v>
      </c>
      <c r="H1796" s="487">
        <v>3390.7500000000018</v>
      </c>
      <c r="I1796" s="525">
        <v>1625.7999999999956</v>
      </c>
      <c r="K1796" s="100">
        <f t="shared" si="61"/>
        <v>7226.7499999999973</v>
      </c>
      <c r="M1796" t="s">
        <v>302</v>
      </c>
      <c r="P1796" s="28"/>
      <c r="Q1796" s="312"/>
      <c r="R1796" s="312"/>
      <c r="S1796" s="595"/>
      <c r="T1796" s="222"/>
    </row>
    <row r="1797" spans="1:20" ht="15">
      <c r="A1797" s="44" t="s">
        <v>148</v>
      </c>
      <c r="B1797" s="96" t="s">
        <v>145</v>
      </c>
      <c r="E1797" s="10" t="s">
        <v>288</v>
      </c>
      <c r="F1797" s="437">
        <v>2386.1999999999998</v>
      </c>
      <c r="G1797" s="437">
        <v>1715.9</v>
      </c>
      <c r="H1797" s="484">
        <v>1977.9999999999973</v>
      </c>
      <c r="I1797" s="525">
        <v>890.40000000000146</v>
      </c>
      <c r="K1797" s="100">
        <f t="shared" si="61"/>
        <v>6970.4999999999991</v>
      </c>
      <c r="P1797" s="28"/>
      <c r="Q1797" s="312"/>
      <c r="R1797" s="312"/>
      <c r="S1797" s="312"/>
      <c r="T1797" s="222"/>
    </row>
    <row r="1798" spans="1:20" ht="15">
      <c r="A1798" s="44" t="s">
        <v>152</v>
      </c>
      <c r="B1798" s="96" t="s">
        <v>160</v>
      </c>
      <c r="E1798" s="10" t="s">
        <v>288</v>
      </c>
      <c r="F1798" s="10" t="s">
        <v>288</v>
      </c>
      <c r="G1798" s="10">
        <v>2414.9</v>
      </c>
      <c r="H1798" s="484">
        <v>2070.3500000000022</v>
      </c>
      <c r="I1798" s="578">
        <v>2130.4999999999982</v>
      </c>
      <c r="K1798" s="100">
        <f t="shared" si="61"/>
        <v>6615.75</v>
      </c>
      <c r="M1798" t="s">
        <v>294</v>
      </c>
      <c r="P1798" s="28"/>
      <c r="Q1798" s="594"/>
      <c r="R1798" s="312"/>
      <c r="S1798" s="312"/>
      <c r="T1798" s="222"/>
    </row>
    <row r="1799" spans="1:20" ht="15">
      <c r="A1799" s="44" t="s">
        <v>159</v>
      </c>
      <c r="B1799" s="96" t="s">
        <v>157</v>
      </c>
      <c r="E1799" s="10" t="s">
        <v>288</v>
      </c>
      <c r="F1799" s="10" t="s">
        <v>288</v>
      </c>
      <c r="G1799" s="10">
        <v>1780.9</v>
      </c>
      <c r="H1799" s="484">
        <v>1976.4000000000051</v>
      </c>
      <c r="I1799" s="525">
        <v>1912.9999999999927</v>
      </c>
      <c r="K1799" s="100">
        <f t="shared" si="61"/>
        <v>5670.2999999999975</v>
      </c>
      <c r="P1799" s="28"/>
      <c r="Q1799" s="593"/>
      <c r="R1799" s="312"/>
      <c r="S1799" s="312"/>
      <c r="T1799" s="222"/>
    </row>
    <row r="1800" spans="1:20" ht="15">
      <c r="A1800" s="44" t="s">
        <v>161</v>
      </c>
      <c r="B1800" s="96" t="s">
        <v>164</v>
      </c>
      <c r="E1800" s="10" t="s">
        <v>288</v>
      </c>
      <c r="F1800" s="10" t="s">
        <v>288</v>
      </c>
      <c r="G1800" s="10">
        <v>2099.6</v>
      </c>
      <c r="H1800" s="164">
        <v>2368.2000000000025</v>
      </c>
      <c r="I1800" s="525">
        <v>1108.7999999999975</v>
      </c>
      <c r="K1800" s="100">
        <f t="shared" si="61"/>
        <v>5576.6</v>
      </c>
      <c r="P1800" s="28"/>
      <c r="Q1800" s="593"/>
      <c r="R1800" s="312"/>
      <c r="S1800" s="312"/>
      <c r="T1800" s="222"/>
    </row>
    <row r="1801" spans="1:20" ht="15">
      <c r="A1801" s="44" t="s">
        <v>162</v>
      </c>
      <c r="B1801" s="96" t="s">
        <v>155</v>
      </c>
      <c r="E1801" s="10" t="s">
        <v>288</v>
      </c>
      <c r="F1801" s="10" t="s">
        <v>288</v>
      </c>
      <c r="G1801" s="10">
        <v>2291.6</v>
      </c>
      <c r="H1801" s="164">
        <v>2488.7000000000025</v>
      </c>
      <c r="I1801" s="525">
        <v>750.600000000004</v>
      </c>
      <c r="K1801" s="100">
        <f t="shared" si="61"/>
        <v>5530.9000000000069</v>
      </c>
      <c r="P1801" s="28"/>
      <c r="Q1801" s="312"/>
      <c r="R1801" s="312"/>
      <c r="S1801" s="312"/>
      <c r="T1801" s="222"/>
    </row>
    <row r="1802" spans="1:20" ht="15">
      <c r="A1802" s="44" t="s">
        <v>163</v>
      </c>
      <c r="B1802" s="96" t="s">
        <v>1036</v>
      </c>
      <c r="E1802" s="10" t="s">
        <v>288</v>
      </c>
      <c r="F1802" s="10" t="s">
        <v>288</v>
      </c>
      <c r="G1802" s="10" t="s">
        <v>288</v>
      </c>
      <c r="H1802" s="487">
        <v>3522.0999999999985</v>
      </c>
      <c r="I1802" s="525">
        <v>1702.4000000000051</v>
      </c>
      <c r="K1802" s="100">
        <f t="shared" si="61"/>
        <v>5224.5000000000036</v>
      </c>
      <c r="M1802" s="431" t="s">
        <v>293</v>
      </c>
      <c r="P1802" s="442"/>
      <c r="Q1802" s="312"/>
      <c r="R1802" s="312"/>
      <c r="S1802" s="312"/>
      <c r="T1802" s="222"/>
    </row>
    <row r="1803" spans="1:20" ht="15">
      <c r="A1803" s="44" t="s">
        <v>165</v>
      </c>
      <c r="B1803" s="463" t="s">
        <v>181</v>
      </c>
      <c r="C1803" s="431"/>
      <c r="D1803" s="431"/>
      <c r="E1803" s="437">
        <v>2055</v>
      </c>
      <c r="F1803" s="437">
        <v>2642.9</v>
      </c>
      <c r="G1803" s="437" t="s">
        <v>288</v>
      </c>
      <c r="H1803" s="437" t="s">
        <v>288</v>
      </c>
      <c r="I1803" s="484" t="s">
        <v>288</v>
      </c>
      <c r="K1803" s="100">
        <f t="shared" si="61"/>
        <v>4697.8999999999996</v>
      </c>
      <c r="P1803" s="28"/>
      <c r="Q1803" s="596"/>
      <c r="R1803" s="312"/>
      <c r="S1803" s="312"/>
      <c r="T1803" s="222"/>
    </row>
    <row r="1804" spans="1:20" ht="15">
      <c r="A1804" s="44" t="s">
        <v>284</v>
      </c>
      <c r="B1804" s="463" t="s">
        <v>158</v>
      </c>
      <c r="C1804" s="431"/>
      <c r="D1804" s="431"/>
      <c r="E1804" s="437" t="s">
        <v>288</v>
      </c>
      <c r="F1804" s="437" t="s">
        <v>288</v>
      </c>
      <c r="G1804" s="437">
        <v>1507.8</v>
      </c>
      <c r="H1804" s="484">
        <v>1530.1999999999989</v>
      </c>
      <c r="I1804" s="525">
        <v>1432.2000000000044</v>
      </c>
      <c r="K1804" s="100">
        <f t="shared" si="61"/>
        <v>4470.2000000000035</v>
      </c>
      <c r="P1804" s="28"/>
      <c r="Q1804" s="312"/>
      <c r="R1804" s="312"/>
      <c r="S1804" s="312"/>
      <c r="T1804" s="222"/>
    </row>
    <row r="1805" spans="1:20" ht="15">
      <c r="A1805" s="44" t="s">
        <v>285</v>
      </c>
      <c r="B1805" s="96" t="s">
        <v>1021</v>
      </c>
      <c r="E1805" s="10" t="s">
        <v>288</v>
      </c>
      <c r="F1805" s="10" t="s">
        <v>288</v>
      </c>
      <c r="G1805" s="10" t="s">
        <v>288</v>
      </c>
      <c r="H1805" s="164">
        <v>2722.2999999999984</v>
      </c>
      <c r="I1805" s="525">
        <v>1743.5000000000018</v>
      </c>
      <c r="K1805" s="100">
        <f t="shared" si="61"/>
        <v>4465.8</v>
      </c>
      <c r="P1805" s="28"/>
      <c r="Q1805" s="593"/>
      <c r="R1805" s="312"/>
      <c r="S1805" s="312"/>
      <c r="T1805" s="222"/>
    </row>
    <row r="1806" spans="1:20" ht="15">
      <c r="A1806" s="138" t="s">
        <v>286</v>
      </c>
      <c r="B1806" s="96" t="s">
        <v>999</v>
      </c>
      <c r="E1806" s="10" t="s">
        <v>288</v>
      </c>
      <c r="F1806" s="10" t="s">
        <v>288</v>
      </c>
      <c r="G1806" s="10" t="s">
        <v>288</v>
      </c>
      <c r="H1806" s="487">
        <v>3079.8000000000011</v>
      </c>
      <c r="I1806" s="525">
        <v>1272.2000000000007</v>
      </c>
      <c r="K1806" s="100">
        <f t="shared" ref="K1806:K1837" si="62">SUM(E1806:I1806)</f>
        <v>4352.0000000000018</v>
      </c>
      <c r="M1806" t="s">
        <v>298</v>
      </c>
      <c r="P1806" s="28"/>
      <c r="Q1806" s="593"/>
      <c r="R1806" s="312"/>
      <c r="S1806" s="312"/>
      <c r="T1806" s="222"/>
    </row>
    <row r="1807" spans="1:20" ht="15">
      <c r="A1807" s="138" t="s">
        <v>287</v>
      </c>
      <c r="B1807" s="96" t="s">
        <v>1035</v>
      </c>
      <c r="E1807" s="437" t="s">
        <v>288</v>
      </c>
      <c r="F1807" s="437" t="s">
        <v>288</v>
      </c>
      <c r="G1807" s="437" t="s">
        <v>288</v>
      </c>
      <c r="H1807" s="164">
        <v>2320.4000000000033</v>
      </c>
      <c r="I1807" s="525">
        <v>1711.1999999999971</v>
      </c>
      <c r="K1807" s="100">
        <f t="shared" si="62"/>
        <v>4031.6000000000004</v>
      </c>
      <c r="M1807" s="431"/>
      <c r="P1807" s="442"/>
      <c r="Q1807" s="312"/>
      <c r="R1807" s="312"/>
      <c r="S1807" s="312"/>
      <c r="T1807" s="222"/>
    </row>
    <row r="1808" spans="1:20" ht="15">
      <c r="A1808" s="138" t="s">
        <v>990</v>
      </c>
      <c r="B1808" s="96" t="s">
        <v>1020</v>
      </c>
      <c r="E1808" s="10" t="s">
        <v>288</v>
      </c>
      <c r="F1808" s="10" t="s">
        <v>288</v>
      </c>
      <c r="G1808" s="437" t="s">
        <v>288</v>
      </c>
      <c r="H1808" s="484">
        <v>1745.7999999999975</v>
      </c>
      <c r="I1808" s="576">
        <v>2219.1999999999935</v>
      </c>
      <c r="K1808" s="100">
        <f t="shared" si="62"/>
        <v>3964.9999999999909</v>
      </c>
      <c r="M1808" t="s">
        <v>310</v>
      </c>
      <c r="P1808" s="28"/>
      <c r="Q1808" s="312"/>
      <c r="R1808" s="312"/>
      <c r="S1808" s="312"/>
      <c r="T1808" s="222"/>
    </row>
    <row r="1809" spans="1:20" ht="15">
      <c r="A1809" s="138" t="s">
        <v>991</v>
      </c>
      <c r="B1809" s="463" t="s">
        <v>1028</v>
      </c>
      <c r="C1809" s="431"/>
      <c r="D1809" s="431"/>
      <c r="E1809" s="437" t="s">
        <v>288</v>
      </c>
      <c r="F1809" s="437" t="s">
        <v>288</v>
      </c>
      <c r="G1809" s="437" t="s">
        <v>288</v>
      </c>
      <c r="H1809" s="164">
        <v>2774.0999999999985</v>
      </c>
      <c r="I1809" s="525">
        <v>1190.2000000000007</v>
      </c>
      <c r="K1809" s="100">
        <f t="shared" si="62"/>
        <v>3964.2999999999993</v>
      </c>
      <c r="P1809" s="28"/>
      <c r="Q1809" s="594"/>
      <c r="R1809" s="312"/>
      <c r="S1809" s="312"/>
      <c r="T1809" s="222"/>
    </row>
    <row r="1810" spans="1:20" ht="15">
      <c r="A1810" s="138" t="s">
        <v>992</v>
      </c>
      <c r="B1810" s="463" t="s">
        <v>1004</v>
      </c>
      <c r="C1810" s="431"/>
      <c r="D1810" s="431"/>
      <c r="E1810" s="437" t="s">
        <v>288</v>
      </c>
      <c r="F1810" s="437" t="s">
        <v>288</v>
      </c>
      <c r="G1810" s="437" t="s">
        <v>288</v>
      </c>
      <c r="H1810" s="164">
        <v>1971.3000000000029</v>
      </c>
      <c r="I1810" s="525">
        <v>1932.0000000000036</v>
      </c>
      <c r="K1810" s="100">
        <f t="shared" si="62"/>
        <v>3903.3000000000065</v>
      </c>
      <c r="P1810" s="28"/>
      <c r="Q1810" s="594"/>
      <c r="R1810" s="312"/>
      <c r="S1810" s="312"/>
      <c r="T1810" s="222"/>
    </row>
    <row r="1811" spans="1:20" ht="15">
      <c r="A1811" s="138" t="s">
        <v>994</v>
      </c>
      <c r="B1811" s="96" t="s">
        <v>1003</v>
      </c>
      <c r="E1811" s="10" t="s">
        <v>288</v>
      </c>
      <c r="F1811" s="10" t="s">
        <v>288</v>
      </c>
      <c r="G1811" s="10" t="s">
        <v>288</v>
      </c>
      <c r="H1811" s="164">
        <v>2595.7999999999993</v>
      </c>
      <c r="I1811" s="525">
        <v>1126.3999999999996</v>
      </c>
      <c r="K1811" s="100">
        <f t="shared" si="62"/>
        <v>3722.1999999999989</v>
      </c>
      <c r="P1811" s="28"/>
      <c r="Q1811" s="593"/>
      <c r="R1811" s="312"/>
      <c r="S1811" s="312"/>
      <c r="T1811" s="222"/>
    </row>
    <row r="1812" spans="1:20" ht="15">
      <c r="A1812" s="138" t="s">
        <v>1000</v>
      </c>
      <c r="B1812" s="478" t="s">
        <v>989</v>
      </c>
      <c r="E1812" s="10" t="s">
        <v>288</v>
      </c>
      <c r="F1812" s="10" t="s">
        <v>288</v>
      </c>
      <c r="G1812" s="10" t="s">
        <v>288</v>
      </c>
      <c r="H1812" s="164">
        <v>2245.4000000000015</v>
      </c>
      <c r="I1812" s="525">
        <v>1437.7000000000007</v>
      </c>
      <c r="K1812" s="100">
        <f t="shared" si="62"/>
        <v>3683.1000000000022</v>
      </c>
      <c r="M1812" s="431"/>
      <c r="P1812" s="28"/>
      <c r="Q1812" s="593"/>
      <c r="R1812" s="312"/>
      <c r="S1812" s="312"/>
      <c r="T1812" s="222"/>
    </row>
    <row r="1813" spans="1:20" ht="15">
      <c r="A1813" s="138" t="s">
        <v>1002</v>
      </c>
      <c r="B1813" s="463" t="s">
        <v>1010</v>
      </c>
      <c r="E1813" s="10" t="s">
        <v>288</v>
      </c>
      <c r="F1813" s="437" t="s">
        <v>288</v>
      </c>
      <c r="G1813" s="10" t="s">
        <v>288</v>
      </c>
      <c r="H1813" s="164">
        <v>2068.8999999999996</v>
      </c>
      <c r="I1813" s="525">
        <v>1541.3499999999985</v>
      </c>
      <c r="K1813" s="100">
        <f t="shared" si="62"/>
        <v>3610.2499999999982</v>
      </c>
      <c r="P1813" s="28"/>
      <c r="Q1813" s="593"/>
      <c r="R1813" s="312"/>
      <c r="S1813" s="312"/>
      <c r="T1813" s="222"/>
    </row>
    <row r="1814" spans="1:20" ht="15">
      <c r="A1814" s="138" t="s">
        <v>1005</v>
      </c>
      <c r="B1814" s="96" t="s">
        <v>1040</v>
      </c>
      <c r="E1814" s="10" t="s">
        <v>288</v>
      </c>
      <c r="F1814" s="10" t="s">
        <v>288</v>
      </c>
      <c r="G1814" s="437" t="s">
        <v>288</v>
      </c>
      <c r="H1814" s="164">
        <v>2214.6999999999953</v>
      </c>
      <c r="I1814" s="525">
        <v>1393.0000000000018</v>
      </c>
      <c r="K1814" s="100">
        <f t="shared" si="62"/>
        <v>3607.6999999999971</v>
      </c>
      <c r="P1814" s="442"/>
      <c r="Q1814" s="593"/>
      <c r="R1814" s="312"/>
      <c r="S1814" s="312"/>
      <c r="T1814" s="222"/>
    </row>
    <row r="1815" spans="1:20" ht="15">
      <c r="A1815" s="138" t="s">
        <v>1006</v>
      </c>
      <c r="B1815" s="478" t="s">
        <v>983</v>
      </c>
      <c r="E1815" s="10" t="s">
        <v>288</v>
      </c>
      <c r="F1815" s="10" t="s">
        <v>288</v>
      </c>
      <c r="G1815" s="10" t="s">
        <v>288</v>
      </c>
      <c r="H1815" s="164">
        <v>2643.0000000000036</v>
      </c>
      <c r="I1815" s="525">
        <v>942.19999999999891</v>
      </c>
      <c r="K1815" s="100">
        <f t="shared" si="62"/>
        <v>3585.2000000000025</v>
      </c>
      <c r="P1815" s="28"/>
      <c r="Q1815" s="593"/>
      <c r="R1815" s="312"/>
      <c r="S1815" s="312"/>
      <c r="T1815" s="222"/>
    </row>
    <row r="1816" spans="1:20" ht="15">
      <c r="A1816" s="138" t="s">
        <v>1009</v>
      </c>
      <c r="B1816" s="478" t="s">
        <v>988</v>
      </c>
      <c r="C1816" s="431"/>
      <c r="D1816" s="431"/>
      <c r="E1816" s="437" t="s">
        <v>288</v>
      </c>
      <c r="F1816" s="437" t="s">
        <v>288</v>
      </c>
      <c r="G1816" s="437" t="s">
        <v>288</v>
      </c>
      <c r="H1816" s="164">
        <v>1733.1000000000058</v>
      </c>
      <c r="I1816" s="525">
        <v>1662.0000000000055</v>
      </c>
      <c r="K1816" s="100">
        <f t="shared" si="62"/>
        <v>3395.1000000000113</v>
      </c>
      <c r="P1816" s="28"/>
      <c r="Q1816" s="312"/>
      <c r="R1816" s="312"/>
      <c r="S1816" s="312"/>
      <c r="T1816" s="222"/>
    </row>
    <row r="1817" spans="1:20" ht="15">
      <c r="A1817" s="138" t="s">
        <v>1011</v>
      </c>
      <c r="B1817" s="463" t="s">
        <v>1057</v>
      </c>
      <c r="C1817" s="431"/>
      <c r="D1817" s="431"/>
      <c r="E1817" s="437" t="s">
        <v>288</v>
      </c>
      <c r="F1817" s="437" t="s">
        <v>288</v>
      </c>
      <c r="G1817" s="437" t="s">
        <v>288</v>
      </c>
      <c r="H1817" s="164">
        <v>2436.0999999999985</v>
      </c>
      <c r="I1817" s="525">
        <v>875.40000000000327</v>
      </c>
      <c r="K1817" s="100">
        <f t="shared" si="62"/>
        <v>3311.5000000000018</v>
      </c>
      <c r="P1817" s="28"/>
      <c r="Q1817" s="594"/>
      <c r="R1817" s="312"/>
      <c r="S1817" s="312"/>
      <c r="T1817" s="222"/>
    </row>
    <row r="1818" spans="1:20" ht="15">
      <c r="A1818" s="138" t="s">
        <v>1017</v>
      </c>
      <c r="B1818" s="463" t="s">
        <v>1047</v>
      </c>
      <c r="C1818" s="431"/>
      <c r="D1818" s="431"/>
      <c r="E1818" s="437" t="s">
        <v>288</v>
      </c>
      <c r="F1818" s="437" t="s">
        <v>288</v>
      </c>
      <c r="G1818" s="437" t="s">
        <v>288</v>
      </c>
      <c r="H1818" s="164">
        <v>1368.2999999999938</v>
      </c>
      <c r="I1818" s="525">
        <v>1908.7999999999993</v>
      </c>
      <c r="K1818" s="100">
        <f t="shared" si="62"/>
        <v>3277.0999999999931</v>
      </c>
      <c r="P1818" s="28"/>
      <c r="Q1818" s="312"/>
      <c r="R1818" s="312"/>
      <c r="S1818" s="312"/>
      <c r="T1818" s="222"/>
    </row>
    <row r="1819" spans="1:20" ht="15">
      <c r="A1819" s="138" t="s">
        <v>1022</v>
      </c>
      <c r="B1819" s="463" t="s">
        <v>993</v>
      </c>
      <c r="C1819" s="431"/>
      <c r="D1819" s="431"/>
      <c r="E1819" s="437" t="s">
        <v>288</v>
      </c>
      <c r="F1819" s="437" t="s">
        <v>288</v>
      </c>
      <c r="G1819" s="437" t="s">
        <v>288</v>
      </c>
      <c r="H1819" s="164">
        <v>1880.4999999999964</v>
      </c>
      <c r="I1819" s="525">
        <v>1331.4000000000015</v>
      </c>
      <c r="K1819" s="100">
        <f t="shared" si="62"/>
        <v>3211.8999999999978</v>
      </c>
      <c r="P1819" s="28"/>
      <c r="Q1819" s="312"/>
      <c r="R1819" s="312"/>
      <c r="S1819" s="312"/>
      <c r="T1819" s="222"/>
    </row>
    <row r="1820" spans="1:20" ht="15">
      <c r="A1820" s="138" t="s">
        <v>1023</v>
      </c>
      <c r="B1820" s="463" t="s">
        <v>1001</v>
      </c>
      <c r="C1820" s="431"/>
      <c r="D1820" s="431"/>
      <c r="E1820" s="437" t="s">
        <v>288</v>
      </c>
      <c r="F1820" s="437" t="s">
        <v>288</v>
      </c>
      <c r="G1820" s="437" t="s">
        <v>288</v>
      </c>
      <c r="H1820" s="164">
        <v>2794.4000000000087</v>
      </c>
      <c r="I1820" s="525">
        <v>414.29999999999563</v>
      </c>
      <c r="K1820" s="100">
        <f t="shared" si="62"/>
        <v>3208.7000000000044</v>
      </c>
      <c r="P1820" s="28"/>
      <c r="Q1820" s="312"/>
      <c r="R1820" s="312"/>
      <c r="S1820" s="312"/>
      <c r="T1820" s="222"/>
    </row>
    <row r="1821" spans="1:20" ht="15">
      <c r="A1821" s="138" t="s">
        <v>1024</v>
      </c>
      <c r="B1821" s="96" t="s">
        <v>1013</v>
      </c>
      <c r="E1821" s="10" t="s">
        <v>288</v>
      </c>
      <c r="F1821" s="10" t="s">
        <v>288</v>
      </c>
      <c r="G1821" s="10" t="s">
        <v>288</v>
      </c>
      <c r="H1821" s="164">
        <v>1567.9000000000015</v>
      </c>
      <c r="I1821" s="525">
        <v>1453.7000000000044</v>
      </c>
      <c r="K1821" s="100">
        <f t="shared" si="62"/>
        <v>3021.6000000000058</v>
      </c>
      <c r="P1821" s="28"/>
      <c r="Q1821" s="596"/>
      <c r="R1821" s="312"/>
      <c r="S1821" s="312"/>
      <c r="T1821" s="222"/>
    </row>
    <row r="1822" spans="1:20" ht="15">
      <c r="A1822" s="138" t="s">
        <v>1030</v>
      </c>
      <c r="B1822" s="96" t="s">
        <v>1053</v>
      </c>
      <c r="E1822" s="437" t="s">
        <v>288</v>
      </c>
      <c r="F1822" s="10" t="s">
        <v>288</v>
      </c>
      <c r="G1822" s="10" t="s">
        <v>288</v>
      </c>
      <c r="H1822" s="164">
        <v>1178.2000000000007</v>
      </c>
      <c r="I1822" s="525">
        <v>1697.0999999999967</v>
      </c>
      <c r="K1822" s="100">
        <f t="shared" si="62"/>
        <v>2875.2999999999975</v>
      </c>
      <c r="M1822" s="431"/>
      <c r="P1822" s="28"/>
      <c r="Q1822" s="312"/>
      <c r="R1822" s="312"/>
      <c r="S1822" s="312"/>
      <c r="T1822" s="222"/>
    </row>
    <row r="1823" spans="1:20" ht="15">
      <c r="A1823" s="138" t="s">
        <v>1038</v>
      </c>
      <c r="B1823" s="463" t="s">
        <v>1008</v>
      </c>
      <c r="E1823" s="10" t="s">
        <v>288</v>
      </c>
      <c r="F1823" s="10" t="s">
        <v>288</v>
      </c>
      <c r="G1823" s="10" t="s">
        <v>288</v>
      </c>
      <c r="H1823" s="164">
        <v>2153.0999999999967</v>
      </c>
      <c r="I1823" s="525">
        <v>647.00000000000182</v>
      </c>
      <c r="K1823" s="100">
        <f t="shared" si="62"/>
        <v>2800.0999999999985</v>
      </c>
      <c r="P1823" s="28"/>
      <c r="Q1823" s="593"/>
      <c r="R1823" s="312"/>
      <c r="S1823" s="312"/>
      <c r="T1823" s="222"/>
    </row>
    <row r="1824" spans="1:20" ht="15">
      <c r="A1824" s="138" t="s">
        <v>1042</v>
      </c>
      <c r="B1824" s="96" t="s">
        <v>1039</v>
      </c>
      <c r="E1824" s="10" t="s">
        <v>288</v>
      </c>
      <c r="F1824" s="10" t="s">
        <v>288</v>
      </c>
      <c r="G1824" s="10" t="s">
        <v>288</v>
      </c>
      <c r="H1824" s="484">
        <v>1646.9999999999982</v>
      </c>
      <c r="I1824" s="525">
        <v>1114.2000000000007</v>
      </c>
      <c r="K1824" s="100">
        <f t="shared" si="62"/>
        <v>2761.1999999999989</v>
      </c>
      <c r="P1824" s="28"/>
      <c r="Q1824" s="312"/>
      <c r="R1824" s="312"/>
      <c r="S1824" s="312"/>
      <c r="T1824" s="222"/>
    </row>
    <row r="1825" spans="1:20" ht="15">
      <c r="A1825" s="138" t="s">
        <v>1043</v>
      </c>
      <c r="B1825" s="96" t="s">
        <v>1045</v>
      </c>
      <c r="E1825" s="10" t="s">
        <v>288</v>
      </c>
      <c r="F1825" s="10" t="s">
        <v>288</v>
      </c>
      <c r="G1825" s="10" t="s">
        <v>288</v>
      </c>
      <c r="H1825" s="164">
        <v>1344.5500000000047</v>
      </c>
      <c r="I1825" s="525">
        <v>1247.2000000000007</v>
      </c>
      <c r="K1825" s="100">
        <f t="shared" si="62"/>
        <v>2591.7500000000055</v>
      </c>
      <c r="P1825" s="28"/>
      <c r="Q1825" s="312"/>
      <c r="R1825" s="312"/>
      <c r="S1825" s="312"/>
      <c r="T1825" s="222"/>
    </row>
    <row r="1826" spans="1:20" ht="15">
      <c r="A1826" s="138" t="s">
        <v>1044</v>
      </c>
      <c r="B1826" s="96" t="s">
        <v>1026</v>
      </c>
      <c r="E1826" s="437" t="s">
        <v>288</v>
      </c>
      <c r="F1826" s="10" t="s">
        <v>288</v>
      </c>
      <c r="G1826" s="437" t="s">
        <v>288</v>
      </c>
      <c r="H1826" s="484">
        <v>1440.2000000000044</v>
      </c>
      <c r="I1826" s="525">
        <v>893.89999999999964</v>
      </c>
      <c r="K1826" s="100">
        <f t="shared" si="62"/>
        <v>2334.100000000004</v>
      </c>
      <c r="P1826" s="28"/>
      <c r="Q1826" s="312"/>
      <c r="R1826" s="312"/>
      <c r="S1826" s="312"/>
      <c r="T1826" s="222"/>
    </row>
    <row r="1827" spans="1:20" ht="15">
      <c r="A1827" s="138" t="s">
        <v>1050</v>
      </c>
      <c r="B1827" s="96" t="s">
        <v>1019</v>
      </c>
      <c r="E1827" s="10" t="s">
        <v>288</v>
      </c>
      <c r="F1827" s="10" t="s">
        <v>288</v>
      </c>
      <c r="G1827" s="10" t="s">
        <v>288</v>
      </c>
      <c r="H1827" s="164">
        <v>1784.7500000000018</v>
      </c>
      <c r="I1827" s="525">
        <v>490.90000000000327</v>
      </c>
      <c r="K1827" s="100">
        <f t="shared" si="62"/>
        <v>2275.6500000000051</v>
      </c>
      <c r="P1827" s="28"/>
      <c r="Q1827" s="593"/>
      <c r="R1827" s="312"/>
      <c r="S1827" s="312"/>
      <c r="T1827" s="222"/>
    </row>
    <row r="1828" spans="1:20" ht="15">
      <c r="A1828" s="138" t="s">
        <v>1051</v>
      </c>
      <c r="B1828" s="542" t="s">
        <v>2563</v>
      </c>
      <c r="C1828" s="433"/>
      <c r="D1828" s="433"/>
      <c r="E1828" s="484" t="s">
        <v>288</v>
      </c>
      <c r="F1828" s="484" t="s">
        <v>288</v>
      </c>
      <c r="G1828" s="484" t="s">
        <v>288</v>
      </c>
      <c r="H1828" s="164" t="s">
        <v>288</v>
      </c>
      <c r="I1828" s="578">
        <v>2156.2000000000007</v>
      </c>
      <c r="K1828" s="100">
        <f t="shared" si="62"/>
        <v>2156.2000000000007</v>
      </c>
      <c r="M1828" t="s">
        <v>293</v>
      </c>
      <c r="P1828" s="28"/>
      <c r="Q1828" s="312"/>
      <c r="R1828" s="312"/>
      <c r="S1828" s="312"/>
      <c r="T1828" s="222"/>
    </row>
    <row r="1829" spans="1:20" ht="15">
      <c r="A1829" s="138" t="s">
        <v>1052</v>
      </c>
      <c r="B1829" s="463" t="s">
        <v>1031</v>
      </c>
      <c r="C1829" s="431"/>
      <c r="D1829" s="431"/>
      <c r="E1829" s="437" t="s">
        <v>288</v>
      </c>
      <c r="F1829" s="437" t="s">
        <v>288</v>
      </c>
      <c r="G1829" s="437" t="s">
        <v>288</v>
      </c>
      <c r="H1829" s="164">
        <v>2107.8999999999951</v>
      </c>
      <c r="I1829" s="484" t="s">
        <v>288</v>
      </c>
      <c r="K1829" s="100">
        <f t="shared" si="62"/>
        <v>2107.8999999999951</v>
      </c>
      <c r="P1829" s="28"/>
      <c r="Q1829" s="312"/>
      <c r="R1829" s="312"/>
      <c r="S1829" s="312"/>
      <c r="T1829" s="222"/>
    </row>
    <row r="1830" spans="1:20" ht="15">
      <c r="A1830" s="138" t="s">
        <v>1054</v>
      </c>
      <c r="B1830" s="96" t="s">
        <v>1041</v>
      </c>
      <c r="E1830" s="10" t="s">
        <v>288</v>
      </c>
      <c r="F1830" s="10" t="s">
        <v>288</v>
      </c>
      <c r="G1830" s="10" t="s">
        <v>288</v>
      </c>
      <c r="H1830" s="484">
        <v>2037.1500000000005</v>
      </c>
      <c r="I1830" s="484" t="s">
        <v>288</v>
      </c>
      <c r="K1830" s="100">
        <f t="shared" si="62"/>
        <v>2037.1500000000005</v>
      </c>
      <c r="P1830" s="28"/>
      <c r="Q1830" s="594"/>
      <c r="R1830" s="312"/>
      <c r="S1830" s="312"/>
      <c r="T1830" s="222"/>
    </row>
    <row r="1831" spans="1:20" ht="15">
      <c r="A1831" s="138" t="s">
        <v>1055</v>
      </c>
      <c r="B1831" s="542" t="s">
        <v>2561</v>
      </c>
      <c r="C1831" s="433"/>
      <c r="D1831" s="433"/>
      <c r="E1831" s="484" t="s">
        <v>288</v>
      </c>
      <c r="F1831" s="484" t="s">
        <v>288</v>
      </c>
      <c r="G1831" s="484" t="s">
        <v>288</v>
      </c>
      <c r="H1831" s="164" t="s">
        <v>288</v>
      </c>
      <c r="I1831" s="578">
        <v>1936.2999999999975</v>
      </c>
      <c r="K1831" s="100">
        <f t="shared" si="62"/>
        <v>1936.2999999999975</v>
      </c>
      <c r="M1831" t="s">
        <v>298</v>
      </c>
      <c r="P1831" s="28"/>
      <c r="Q1831" s="312"/>
      <c r="R1831" s="312"/>
      <c r="S1831" s="312"/>
      <c r="T1831" s="222"/>
    </row>
    <row r="1832" spans="1:20" ht="15">
      <c r="A1832" s="138" t="s">
        <v>1056</v>
      </c>
      <c r="B1832" s="542" t="s">
        <v>2551</v>
      </c>
      <c r="C1832" s="433"/>
      <c r="D1832" s="433"/>
      <c r="E1832" s="484" t="s">
        <v>288</v>
      </c>
      <c r="F1832" s="484" t="s">
        <v>288</v>
      </c>
      <c r="G1832" s="484" t="s">
        <v>288</v>
      </c>
      <c r="H1832" s="164" t="s">
        <v>288</v>
      </c>
      <c r="I1832" s="578">
        <v>1934.600000000004</v>
      </c>
      <c r="K1832" s="100">
        <f t="shared" si="62"/>
        <v>1934.600000000004</v>
      </c>
      <c r="M1832" t="s">
        <v>303</v>
      </c>
      <c r="P1832" s="28"/>
      <c r="Q1832" s="312"/>
      <c r="R1832" s="312"/>
      <c r="S1832" s="312"/>
      <c r="T1832" s="222"/>
    </row>
    <row r="1833" spans="1:20" ht="15">
      <c r="A1833" s="138" t="s">
        <v>1059</v>
      </c>
      <c r="B1833" s="406" t="s">
        <v>2566</v>
      </c>
      <c r="C1833" s="3"/>
      <c r="D1833" s="3"/>
      <c r="E1833" s="164" t="s">
        <v>288</v>
      </c>
      <c r="F1833" s="164" t="s">
        <v>288</v>
      </c>
      <c r="G1833" s="164" t="s">
        <v>288</v>
      </c>
      <c r="H1833" s="164" t="s">
        <v>288</v>
      </c>
      <c r="I1833" s="525">
        <v>1932.7999999999956</v>
      </c>
      <c r="K1833" s="100">
        <f t="shared" si="62"/>
        <v>1932.7999999999956</v>
      </c>
      <c r="P1833" s="28"/>
      <c r="Q1833" s="312"/>
      <c r="R1833" s="312"/>
      <c r="S1833" s="312"/>
      <c r="T1833" s="222"/>
    </row>
    <row r="1834" spans="1:20" ht="15">
      <c r="A1834" s="138" t="s">
        <v>1296</v>
      </c>
      <c r="B1834" s="463" t="s">
        <v>182</v>
      </c>
      <c r="C1834" s="431"/>
      <c r="D1834" s="431"/>
      <c r="E1834" s="437">
        <v>1663.8</v>
      </c>
      <c r="F1834" s="437" t="s">
        <v>288</v>
      </c>
      <c r="G1834" s="437" t="s">
        <v>288</v>
      </c>
      <c r="H1834" s="437" t="s">
        <v>288</v>
      </c>
      <c r="I1834" s="484" t="s">
        <v>288</v>
      </c>
      <c r="K1834" s="100">
        <f t="shared" si="62"/>
        <v>1663.8</v>
      </c>
      <c r="M1834" s="431"/>
      <c r="P1834" s="28"/>
      <c r="Q1834" s="594"/>
      <c r="R1834" s="312"/>
      <c r="S1834" s="312"/>
      <c r="T1834" s="222"/>
    </row>
    <row r="1835" spans="1:20" ht="15">
      <c r="A1835" s="138" t="s">
        <v>1297</v>
      </c>
      <c r="B1835" s="542" t="s">
        <v>2559</v>
      </c>
      <c r="C1835" s="433"/>
      <c r="D1835" s="433"/>
      <c r="E1835" s="484" t="s">
        <v>288</v>
      </c>
      <c r="F1835" s="484" t="s">
        <v>288</v>
      </c>
      <c r="G1835" s="484" t="s">
        <v>288</v>
      </c>
      <c r="H1835" s="164" t="s">
        <v>288</v>
      </c>
      <c r="I1835" s="525">
        <v>1607.3999999999996</v>
      </c>
      <c r="K1835" s="100">
        <f t="shared" si="62"/>
        <v>1607.3999999999996</v>
      </c>
      <c r="P1835" s="28"/>
      <c r="Q1835" s="593"/>
      <c r="R1835" s="312"/>
      <c r="S1835" s="312"/>
      <c r="T1835" s="222"/>
    </row>
    <row r="1836" spans="1:20" ht="15">
      <c r="A1836" s="138" t="s">
        <v>1298</v>
      </c>
      <c r="B1836" s="542" t="s">
        <v>2567</v>
      </c>
      <c r="C1836" s="433"/>
      <c r="D1836" s="433"/>
      <c r="E1836" s="484" t="s">
        <v>288</v>
      </c>
      <c r="F1836" s="484" t="s">
        <v>288</v>
      </c>
      <c r="G1836" s="484" t="s">
        <v>288</v>
      </c>
      <c r="H1836" s="484" t="s">
        <v>288</v>
      </c>
      <c r="I1836" s="525">
        <v>1576.600000000004</v>
      </c>
      <c r="K1836" s="100">
        <f t="shared" si="62"/>
        <v>1576.600000000004</v>
      </c>
      <c r="P1836" s="442"/>
      <c r="Q1836" s="594"/>
      <c r="R1836" s="312"/>
      <c r="S1836" s="312"/>
      <c r="T1836" s="222"/>
    </row>
    <row r="1837" spans="1:20" ht="15">
      <c r="A1837" s="138" t="s">
        <v>1299</v>
      </c>
      <c r="B1837" s="542" t="s">
        <v>2565</v>
      </c>
      <c r="C1837" s="433"/>
      <c r="D1837" s="433"/>
      <c r="E1837" s="484" t="s">
        <v>288</v>
      </c>
      <c r="F1837" s="484" t="s">
        <v>288</v>
      </c>
      <c r="G1837" s="484" t="s">
        <v>288</v>
      </c>
      <c r="H1837" s="164" t="s">
        <v>288</v>
      </c>
      <c r="I1837" s="525">
        <v>1547.2000000000025</v>
      </c>
      <c r="K1837" s="100">
        <f t="shared" si="62"/>
        <v>1547.2000000000025</v>
      </c>
      <c r="P1837" s="28"/>
      <c r="Q1837" s="594"/>
      <c r="R1837" s="312"/>
      <c r="S1837" s="312"/>
      <c r="T1837" s="222"/>
    </row>
    <row r="1838" spans="1:20" ht="15">
      <c r="A1838" s="138" t="s">
        <v>1300</v>
      </c>
      <c r="B1838" s="542" t="s">
        <v>2604</v>
      </c>
      <c r="C1838" s="433"/>
      <c r="D1838" s="433"/>
      <c r="E1838" s="484" t="s">
        <v>288</v>
      </c>
      <c r="F1838" s="484" t="s">
        <v>288</v>
      </c>
      <c r="G1838" s="484" t="s">
        <v>288</v>
      </c>
      <c r="H1838" s="164" t="s">
        <v>288</v>
      </c>
      <c r="I1838" s="525">
        <v>1447.0000000000018</v>
      </c>
      <c r="K1838" s="100">
        <f t="shared" ref="K1838:K1851" si="63">SUM(E1838:I1838)</f>
        <v>1447.0000000000018</v>
      </c>
      <c r="P1838" s="28"/>
      <c r="Q1838" s="596"/>
      <c r="R1838" s="312"/>
      <c r="S1838" s="312"/>
      <c r="T1838" s="222"/>
    </row>
    <row r="1839" spans="1:20" ht="15">
      <c r="A1839" s="138" t="s">
        <v>1301</v>
      </c>
      <c r="B1839" s="542" t="s">
        <v>2560</v>
      </c>
      <c r="C1839" s="433"/>
      <c r="D1839" s="433"/>
      <c r="E1839" s="484" t="s">
        <v>288</v>
      </c>
      <c r="F1839" s="484" t="s">
        <v>288</v>
      </c>
      <c r="G1839" s="484" t="s">
        <v>288</v>
      </c>
      <c r="H1839" s="164" t="s">
        <v>288</v>
      </c>
      <c r="I1839" s="525">
        <v>1368.8999999999978</v>
      </c>
      <c r="K1839" s="100">
        <f t="shared" si="63"/>
        <v>1368.8999999999978</v>
      </c>
      <c r="P1839" s="28"/>
      <c r="Q1839" s="593"/>
      <c r="R1839" s="312"/>
      <c r="S1839" s="312"/>
      <c r="T1839" s="222"/>
    </row>
    <row r="1840" spans="1:20" ht="15">
      <c r="A1840" s="138" t="s">
        <v>1302</v>
      </c>
      <c r="B1840" s="542" t="s">
        <v>2548</v>
      </c>
      <c r="C1840" s="433"/>
      <c r="D1840" s="433"/>
      <c r="E1840" s="484" t="s">
        <v>288</v>
      </c>
      <c r="F1840" s="484" t="s">
        <v>288</v>
      </c>
      <c r="G1840" s="484" t="s">
        <v>288</v>
      </c>
      <c r="H1840" s="484" t="s">
        <v>288</v>
      </c>
      <c r="I1840" s="525">
        <v>1342.4999999999964</v>
      </c>
      <c r="K1840" s="100">
        <f t="shared" si="63"/>
        <v>1342.4999999999964</v>
      </c>
      <c r="P1840" s="28"/>
      <c r="Q1840" s="594"/>
      <c r="R1840" s="312"/>
      <c r="S1840" s="312"/>
      <c r="T1840" s="222"/>
    </row>
    <row r="1841" spans="1:20" ht="15">
      <c r="A1841" s="138" t="s">
        <v>1303</v>
      </c>
      <c r="B1841" s="406" t="s">
        <v>2549</v>
      </c>
      <c r="C1841" s="3"/>
      <c r="D1841" s="3"/>
      <c r="E1841" s="164" t="s">
        <v>288</v>
      </c>
      <c r="F1841" s="164" t="s">
        <v>288</v>
      </c>
      <c r="G1841" s="164" t="s">
        <v>288</v>
      </c>
      <c r="H1841" s="164" t="s">
        <v>288</v>
      </c>
      <c r="I1841" s="525">
        <v>1249.9999999999982</v>
      </c>
      <c r="K1841" s="100">
        <f t="shared" si="63"/>
        <v>1249.9999999999982</v>
      </c>
      <c r="P1841" s="28"/>
      <c r="Q1841" s="596"/>
      <c r="R1841" s="312"/>
      <c r="S1841" s="312"/>
      <c r="T1841" s="222"/>
    </row>
    <row r="1842" spans="1:20" ht="15">
      <c r="A1842" s="138" t="s">
        <v>1304</v>
      </c>
      <c r="B1842" s="463" t="s">
        <v>166</v>
      </c>
      <c r="C1842" s="431"/>
      <c r="D1842" s="431"/>
      <c r="E1842" s="437" t="s">
        <v>288</v>
      </c>
      <c r="F1842" s="437" t="s">
        <v>288</v>
      </c>
      <c r="G1842" s="437">
        <v>1249.2</v>
      </c>
      <c r="H1842" s="437" t="s">
        <v>288</v>
      </c>
      <c r="I1842" s="484" t="s">
        <v>288</v>
      </c>
      <c r="K1842" s="100">
        <f t="shared" si="63"/>
        <v>1249.2</v>
      </c>
      <c r="P1842" s="28"/>
      <c r="Q1842" s="593"/>
      <c r="R1842" s="312"/>
      <c r="S1842" s="312"/>
      <c r="T1842" s="222"/>
    </row>
    <row r="1843" spans="1:20" ht="15">
      <c r="A1843" s="138" t="s">
        <v>1305</v>
      </c>
      <c r="B1843" s="503" t="s">
        <v>2570</v>
      </c>
      <c r="C1843" s="433"/>
      <c r="D1843" s="433"/>
      <c r="E1843" s="484" t="s">
        <v>288</v>
      </c>
      <c r="F1843" s="484" t="s">
        <v>288</v>
      </c>
      <c r="G1843" s="484" t="s">
        <v>288</v>
      </c>
      <c r="H1843" s="164" t="s">
        <v>288</v>
      </c>
      <c r="I1843" s="525">
        <v>1144.8999999999996</v>
      </c>
      <c r="K1843" s="100">
        <f t="shared" si="63"/>
        <v>1144.8999999999996</v>
      </c>
      <c r="P1843" s="28"/>
      <c r="Q1843" s="312"/>
      <c r="R1843" s="312"/>
      <c r="S1843" s="312"/>
      <c r="T1843" s="222"/>
    </row>
    <row r="1844" spans="1:20" ht="15">
      <c r="A1844" s="138" t="s">
        <v>1306</v>
      </c>
      <c r="B1844" s="542" t="s">
        <v>2564</v>
      </c>
      <c r="C1844" s="433"/>
      <c r="D1844" s="433"/>
      <c r="E1844" s="484" t="s">
        <v>288</v>
      </c>
      <c r="F1844" s="484" t="s">
        <v>288</v>
      </c>
      <c r="G1844" s="484" t="s">
        <v>288</v>
      </c>
      <c r="H1844" s="164" t="s">
        <v>288</v>
      </c>
      <c r="I1844" s="525">
        <v>1037.5000000000018</v>
      </c>
      <c r="K1844" s="100">
        <f t="shared" si="63"/>
        <v>1037.5000000000018</v>
      </c>
      <c r="P1844" s="442"/>
      <c r="Q1844" s="593"/>
      <c r="R1844" s="312"/>
      <c r="S1844" s="312"/>
      <c r="T1844" s="222"/>
    </row>
    <row r="1845" spans="1:20" ht="15">
      <c r="A1845" s="138" t="s">
        <v>1307</v>
      </c>
      <c r="B1845" s="542" t="s">
        <v>2552</v>
      </c>
      <c r="C1845" s="3"/>
      <c r="D1845" s="3"/>
      <c r="E1845" s="164" t="s">
        <v>288</v>
      </c>
      <c r="F1845" s="164" t="s">
        <v>288</v>
      </c>
      <c r="G1845" s="164" t="s">
        <v>288</v>
      </c>
      <c r="H1845" s="164" t="s">
        <v>288</v>
      </c>
      <c r="I1845" s="525">
        <v>934.40000000000327</v>
      </c>
      <c r="K1845" s="100">
        <f t="shared" si="63"/>
        <v>934.40000000000327</v>
      </c>
      <c r="P1845" s="28"/>
      <c r="Q1845" s="312"/>
      <c r="R1845" s="312"/>
      <c r="S1845" s="312"/>
      <c r="T1845" s="222"/>
    </row>
    <row r="1846" spans="1:20" ht="15">
      <c r="A1846" s="138" t="s">
        <v>1308</v>
      </c>
      <c r="B1846" s="542" t="s">
        <v>2569</v>
      </c>
      <c r="C1846" s="433"/>
      <c r="D1846" s="433"/>
      <c r="E1846" s="484" t="s">
        <v>288</v>
      </c>
      <c r="F1846" s="484" t="s">
        <v>288</v>
      </c>
      <c r="G1846" s="484" t="s">
        <v>288</v>
      </c>
      <c r="H1846" s="484" t="s">
        <v>288</v>
      </c>
      <c r="I1846" s="525">
        <v>839.40000000000146</v>
      </c>
      <c r="K1846" s="100">
        <f t="shared" si="63"/>
        <v>839.40000000000146</v>
      </c>
      <c r="M1846" s="431"/>
      <c r="P1846" s="28"/>
    </row>
    <row r="1847" spans="1:20" ht="15">
      <c r="A1847" s="138" t="s">
        <v>1309</v>
      </c>
      <c r="B1847" s="542" t="s">
        <v>2568</v>
      </c>
      <c r="C1847" s="433"/>
      <c r="D1847" s="433"/>
      <c r="E1847" s="484" t="s">
        <v>288</v>
      </c>
      <c r="F1847" s="484" t="s">
        <v>288</v>
      </c>
      <c r="G1847" s="484" t="s">
        <v>288</v>
      </c>
      <c r="H1847" s="164" t="s">
        <v>288</v>
      </c>
      <c r="I1847" s="525">
        <v>801.69999999999709</v>
      </c>
      <c r="K1847" s="100">
        <f t="shared" si="63"/>
        <v>801.69999999999709</v>
      </c>
      <c r="P1847" s="28"/>
    </row>
    <row r="1848" spans="1:20" ht="15">
      <c r="A1848" s="138" t="s">
        <v>1310</v>
      </c>
      <c r="B1848" s="406" t="s">
        <v>2546</v>
      </c>
      <c r="C1848" s="3"/>
      <c r="D1848" s="3"/>
      <c r="E1848" s="164" t="s">
        <v>288</v>
      </c>
      <c r="F1848" s="164" t="s">
        <v>288</v>
      </c>
      <c r="G1848" s="164" t="s">
        <v>288</v>
      </c>
      <c r="H1848" s="164" t="s">
        <v>288</v>
      </c>
      <c r="I1848" s="525">
        <v>645.70000000000437</v>
      </c>
      <c r="K1848" s="100">
        <f t="shared" si="63"/>
        <v>645.70000000000437</v>
      </c>
      <c r="P1848" s="28"/>
    </row>
    <row r="1849" spans="1:20" ht="15">
      <c r="A1849" s="138" t="s">
        <v>1311</v>
      </c>
      <c r="B1849" s="542" t="s">
        <v>2562</v>
      </c>
      <c r="C1849" s="433"/>
      <c r="D1849" s="433"/>
      <c r="E1849" s="484" t="s">
        <v>288</v>
      </c>
      <c r="F1849" s="484" t="s">
        <v>288</v>
      </c>
      <c r="G1849" s="484" t="s">
        <v>288</v>
      </c>
      <c r="H1849" s="164" t="s">
        <v>288</v>
      </c>
      <c r="I1849" s="525">
        <v>631.69999999999709</v>
      </c>
      <c r="K1849" s="100">
        <f t="shared" si="63"/>
        <v>631.69999999999709</v>
      </c>
      <c r="P1849" s="28"/>
    </row>
    <row r="1850" spans="1:20" ht="15">
      <c r="A1850" s="138" t="s">
        <v>1312</v>
      </c>
      <c r="B1850" s="503" t="s">
        <v>2544</v>
      </c>
      <c r="C1850" s="3"/>
      <c r="D1850" s="3"/>
      <c r="E1850" s="164" t="s">
        <v>288</v>
      </c>
      <c r="F1850" s="164" t="s">
        <v>288</v>
      </c>
      <c r="G1850" s="164" t="s">
        <v>288</v>
      </c>
      <c r="H1850" s="164" t="s">
        <v>288</v>
      </c>
      <c r="I1850" s="525">
        <v>529.19999999999527</v>
      </c>
      <c r="K1850" s="100">
        <f t="shared" si="63"/>
        <v>529.19999999999527</v>
      </c>
      <c r="P1850" s="28"/>
    </row>
    <row r="1851" spans="1:20" ht="15">
      <c r="A1851" s="138" t="s">
        <v>1313</v>
      </c>
      <c r="B1851" s="542" t="s">
        <v>2554</v>
      </c>
      <c r="C1851" s="433"/>
      <c r="D1851" s="433"/>
      <c r="E1851" s="484" t="s">
        <v>288</v>
      </c>
      <c r="F1851" s="484" t="s">
        <v>288</v>
      </c>
      <c r="G1851" s="484" t="s">
        <v>288</v>
      </c>
      <c r="H1851" s="164" t="s">
        <v>288</v>
      </c>
      <c r="I1851" s="525">
        <v>263.90000000000509</v>
      </c>
      <c r="K1851" s="100">
        <f t="shared" si="63"/>
        <v>263.90000000000509</v>
      </c>
      <c r="P1851" s="28"/>
    </row>
    <row r="1852" spans="1:20" ht="15">
      <c r="A1852" s="138"/>
      <c r="B1852" s="96"/>
      <c r="E1852" s="10"/>
      <c r="F1852" s="10"/>
      <c r="G1852" s="10"/>
      <c r="H1852" s="164"/>
      <c r="K1852" s="100"/>
      <c r="P1852" s="28"/>
    </row>
    <row r="1853" spans="1:20" ht="15">
      <c r="A1853" s="44"/>
      <c r="B1853" s="96"/>
      <c r="E1853" s="10"/>
      <c r="K1853" s="102"/>
      <c r="P1853" s="28"/>
    </row>
    <row r="1854" spans="1:20" ht="15">
      <c r="A1854" s="44"/>
      <c r="B1854" s="96"/>
      <c r="E1854" s="10"/>
      <c r="K1854" s="102"/>
      <c r="P1854" s="28"/>
    </row>
    <row r="1855" spans="1:20" ht="25.5">
      <c r="A1855" s="39" t="s">
        <v>208</v>
      </c>
      <c r="K1855" s="102"/>
      <c r="P1855" s="28"/>
    </row>
    <row r="1856" spans="1:20">
      <c r="K1856" s="102"/>
      <c r="P1856" s="28"/>
    </row>
    <row r="1857" spans="1:20" ht="15">
      <c r="A1857" s="60"/>
      <c r="B1857" s="60"/>
      <c r="C1857" s="60"/>
      <c r="D1857" s="60"/>
      <c r="E1857" s="94">
        <v>2016</v>
      </c>
      <c r="F1857" s="94">
        <v>2017</v>
      </c>
      <c r="G1857" s="94">
        <v>2018</v>
      </c>
      <c r="H1857" s="189">
        <v>2019</v>
      </c>
      <c r="I1857" s="189">
        <v>2020</v>
      </c>
      <c r="K1857" s="103" t="s">
        <v>40</v>
      </c>
      <c r="P1857" s="28"/>
    </row>
    <row r="1858" spans="1:20" ht="15">
      <c r="A1858" s="44" t="s">
        <v>0</v>
      </c>
      <c r="B1858" s="96" t="s">
        <v>31</v>
      </c>
      <c r="E1858" s="141">
        <v>152</v>
      </c>
      <c r="F1858" s="55">
        <v>551.4</v>
      </c>
      <c r="G1858" s="141">
        <v>673.5</v>
      </c>
      <c r="H1858" s="164">
        <v>523.59999999999309</v>
      </c>
      <c r="K1858" s="100">
        <f t="shared" ref="K1858:K1889" si="64">SUM(E1858:I1858)</f>
        <v>1900.4999999999932</v>
      </c>
      <c r="M1858" t="s">
        <v>382</v>
      </c>
      <c r="P1858" s="442" t="s">
        <v>3048</v>
      </c>
      <c r="Q1858" s="121"/>
      <c r="R1858" s="3"/>
      <c r="S1858" s="117"/>
      <c r="T1858" s="3"/>
    </row>
    <row r="1859" spans="1:20" ht="15">
      <c r="A1859" s="44" t="s">
        <v>2</v>
      </c>
      <c r="B1859" s="96" t="s">
        <v>19</v>
      </c>
      <c r="E1859" s="141">
        <v>178.5</v>
      </c>
      <c r="F1859" s="141">
        <v>466</v>
      </c>
      <c r="G1859" s="141">
        <v>603.20000000000005</v>
      </c>
      <c r="H1859" s="190">
        <v>567.69999999999709</v>
      </c>
      <c r="K1859" s="100">
        <f t="shared" si="64"/>
        <v>1815.3999999999971</v>
      </c>
      <c r="M1859" t="s">
        <v>1513</v>
      </c>
      <c r="P1859" s="28" t="s">
        <v>1514</v>
      </c>
      <c r="Q1859" s="121"/>
      <c r="R1859" s="3"/>
      <c r="S1859" s="117"/>
      <c r="T1859" s="3"/>
    </row>
    <row r="1860" spans="1:20" ht="15">
      <c r="A1860" s="44" t="s">
        <v>3</v>
      </c>
      <c r="B1860" s="96" t="s">
        <v>17</v>
      </c>
      <c r="E1860" s="52">
        <v>219.4</v>
      </c>
      <c r="F1860" s="10">
        <v>268.60000000000002</v>
      </c>
      <c r="G1860" s="141">
        <v>629.9</v>
      </c>
      <c r="H1860" s="190">
        <v>635.79999999999927</v>
      </c>
      <c r="K1860" s="100">
        <f t="shared" si="64"/>
        <v>1753.6999999999994</v>
      </c>
      <c r="M1860" t="s">
        <v>1511</v>
      </c>
      <c r="P1860" s="28"/>
      <c r="Q1860" s="121"/>
      <c r="R1860" s="3"/>
      <c r="S1860" s="117"/>
      <c r="T1860" s="3"/>
    </row>
    <row r="1861" spans="1:20" ht="15">
      <c r="A1861" s="44" t="s">
        <v>5</v>
      </c>
      <c r="B1861" s="96" t="s">
        <v>144</v>
      </c>
      <c r="E1861" s="10" t="s">
        <v>288</v>
      </c>
      <c r="F1861" s="10">
        <v>280.8</v>
      </c>
      <c r="G1861" s="141">
        <v>581.29999999999995</v>
      </c>
      <c r="H1861" s="113">
        <v>800.10000000000036</v>
      </c>
      <c r="K1861" s="100">
        <f t="shared" si="64"/>
        <v>1662.2000000000003</v>
      </c>
      <c r="M1861" t="s">
        <v>334</v>
      </c>
      <c r="P1861" s="442" t="s">
        <v>3048</v>
      </c>
      <c r="Q1861" s="121"/>
      <c r="R1861" s="11"/>
      <c r="S1861" s="117"/>
      <c r="T1861" s="11"/>
    </row>
    <row r="1862" spans="1:20" ht="15">
      <c r="A1862" s="44" t="s">
        <v>7</v>
      </c>
      <c r="B1862" s="96" t="s">
        <v>11</v>
      </c>
      <c r="E1862" s="53">
        <v>216.1</v>
      </c>
      <c r="F1862" s="141">
        <v>443.6</v>
      </c>
      <c r="G1862" s="10">
        <v>270.2</v>
      </c>
      <c r="H1862" s="191">
        <v>719.19999999999891</v>
      </c>
      <c r="K1862" s="100">
        <f t="shared" si="64"/>
        <v>1649.099999999999</v>
      </c>
      <c r="M1862" t="s">
        <v>1510</v>
      </c>
      <c r="Q1862" s="121"/>
      <c r="R1862" s="11"/>
      <c r="S1862" s="117"/>
      <c r="T1862" s="11"/>
    </row>
    <row r="1863" spans="1:20" ht="15">
      <c r="A1863" s="44" t="s">
        <v>8</v>
      </c>
      <c r="B1863" s="96" t="s">
        <v>33</v>
      </c>
      <c r="E1863" s="141">
        <v>210.1</v>
      </c>
      <c r="F1863" s="10">
        <v>314.3</v>
      </c>
      <c r="G1863" s="52">
        <v>717.7</v>
      </c>
      <c r="H1863" s="164">
        <v>357.30000000000291</v>
      </c>
      <c r="K1863" s="100">
        <f t="shared" si="64"/>
        <v>1599.4000000000028</v>
      </c>
      <c r="M1863" t="s">
        <v>367</v>
      </c>
      <c r="P1863" s="28"/>
      <c r="Q1863" s="121"/>
      <c r="R1863" s="3"/>
      <c r="S1863" s="117"/>
      <c r="T1863" s="3"/>
    </row>
    <row r="1864" spans="1:20" ht="15">
      <c r="A1864" s="44" t="s">
        <v>10</v>
      </c>
      <c r="B1864" s="96" t="s">
        <v>25</v>
      </c>
      <c r="E1864" s="55">
        <v>237.4</v>
      </c>
      <c r="F1864" s="10">
        <v>302.95</v>
      </c>
      <c r="G1864" s="141">
        <v>592.20000000000005</v>
      </c>
      <c r="H1864" s="164">
        <v>442.65000000000327</v>
      </c>
      <c r="K1864" s="100">
        <f t="shared" si="64"/>
        <v>1575.2000000000035</v>
      </c>
      <c r="M1864" t="s">
        <v>383</v>
      </c>
      <c r="P1864" s="442" t="s">
        <v>3048</v>
      </c>
      <c r="Q1864" s="121"/>
      <c r="R1864" s="3"/>
      <c r="S1864" s="117"/>
      <c r="T1864" s="3"/>
    </row>
    <row r="1865" spans="1:20" ht="15">
      <c r="A1865" s="44" t="s">
        <v>12</v>
      </c>
      <c r="B1865" s="96" t="s">
        <v>21</v>
      </c>
      <c r="E1865" s="10">
        <v>150.69999999999999</v>
      </c>
      <c r="F1865" s="10">
        <v>367.4</v>
      </c>
      <c r="G1865" s="10">
        <v>482.4</v>
      </c>
      <c r="H1865" s="164">
        <v>511.99999999999818</v>
      </c>
      <c r="K1865" s="100">
        <f t="shared" si="64"/>
        <v>1512.4999999999982</v>
      </c>
      <c r="P1865" s="28"/>
      <c r="Q1865" s="121"/>
      <c r="R1865" s="11"/>
      <c r="S1865" s="117"/>
      <c r="T1865" s="11"/>
    </row>
    <row r="1866" spans="1:20" ht="15">
      <c r="A1866" s="44" t="s">
        <v>14</v>
      </c>
      <c r="B1866" s="96" t="s">
        <v>142</v>
      </c>
      <c r="E1866" s="10" t="s">
        <v>288</v>
      </c>
      <c r="F1866" s="141">
        <v>433.65</v>
      </c>
      <c r="G1866" s="141">
        <v>501</v>
      </c>
      <c r="H1866" s="190">
        <v>574.80000000000291</v>
      </c>
      <c r="K1866" s="100">
        <f t="shared" si="64"/>
        <v>1509.450000000003</v>
      </c>
      <c r="M1866" t="s">
        <v>1512</v>
      </c>
      <c r="P1866" s="28"/>
      <c r="Q1866" s="121"/>
      <c r="R1866" s="155"/>
      <c r="S1866" s="117"/>
      <c r="T1866" s="11"/>
    </row>
    <row r="1867" spans="1:20" ht="15">
      <c r="A1867" s="44" t="s">
        <v>16</v>
      </c>
      <c r="B1867" s="96" t="s">
        <v>39</v>
      </c>
      <c r="E1867" s="141">
        <v>192</v>
      </c>
      <c r="F1867" s="10">
        <v>295.89999999999998</v>
      </c>
      <c r="G1867" s="10">
        <v>485.3</v>
      </c>
      <c r="H1867" s="164">
        <v>443.89999999999782</v>
      </c>
      <c r="K1867" s="100">
        <f t="shared" si="64"/>
        <v>1417.0999999999979</v>
      </c>
      <c r="M1867" t="s">
        <v>307</v>
      </c>
      <c r="P1867" s="28"/>
      <c r="Q1867" s="121"/>
      <c r="R1867" s="11"/>
      <c r="S1867" s="117"/>
      <c r="T1867" s="11"/>
    </row>
    <row r="1868" spans="1:20" ht="15">
      <c r="A1868" s="44" t="s">
        <v>18</v>
      </c>
      <c r="B1868" s="96" t="s">
        <v>9</v>
      </c>
      <c r="E1868" s="141">
        <v>169</v>
      </c>
      <c r="F1868" s="141">
        <v>454</v>
      </c>
      <c r="G1868" s="10">
        <v>467.8</v>
      </c>
      <c r="H1868" s="164">
        <v>223.90000000000236</v>
      </c>
      <c r="K1868" s="100">
        <f t="shared" si="64"/>
        <v>1314.7000000000023</v>
      </c>
      <c r="M1868" t="s">
        <v>338</v>
      </c>
      <c r="P1868" s="28"/>
      <c r="Q1868" s="121"/>
      <c r="R1868" s="3"/>
      <c r="S1868" s="117"/>
      <c r="T1868" s="3"/>
    </row>
    <row r="1869" spans="1:20" ht="15">
      <c r="A1869" s="44" t="s">
        <v>20</v>
      </c>
      <c r="B1869" s="96" t="s">
        <v>160</v>
      </c>
      <c r="E1869" s="10" t="s">
        <v>288</v>
      </c>
      <c r="F1869" s="10" t="s">
        <v>288</v>
      </c>
      <c r="G1869" s="141">
        <v>515.9</v>
      </c>
      <c r="H1869" s="192">
        <v>727.80000000000291</v>
      </c>
      <c r="K1869" s="100">
        <f t="shared" si="64"/>
        <v>1243.700000000003</v>
      </c>
      <c r="M1869" t="s">
        <v>332</v>
      </c>
      <c r="P1869" s="28"/>
      <c r="Q1869" s="121"/>
      <c r="R1869" s="3"/>
      <c r="S1869" s="117"/>
      <c r="T1869" s="3"/>
    </row>
    <row r="1870" spans="1:20" ht="15">
      <c r="A1870" s="44" t="s">
        <v>22</v>
      </c>
      <c r="B1870" s="96" t="s">
        <v>23</v>
      </c>
      <c r="E1870" s="10">
        <v>75.900000000000006</v>
      </c>
      <c r="F1870" s="52">
        <v>543.4</v>
      </c>
      <c r="G1870" s="10">
        <v>313.8</v>
      </c>
      <c r="H1870" s="164">
        <v>282.00000000000091</v>
      </c>
      <c r="K1870" s="100">
        <f t="shared" si="64"/>
        <v>1215.1000000000008</v>
      </c>
      <c r="M1870" t="s">
        <v>310</v>
      </c>
      <c r="P1870" s="28"/>
      <c r="Q1870" s="121"/>
      <c r="R1870" s="11"/>
      <c r="S1870" s="117"/>
      <c r="T1870" s="11"/>
    </row>
    <row r="1871" spans="1:20" ht="15">
      <c r="A1871" s="44" t="s">
        <v>24</v>
      </c>
      <c r="B1871" s="96" t="s">
        <v>1</v>
      </c>
      <c r="E1871" s="10">
        <v>15.9</v>
      </c>
      <c r="F1871" s="10">
        <v>183.6</v>
      </c>
      <c r="G1871" s="53">
        <v>684.8</v>
      </c>
      <c r="H1871" s="164">
        <v>307.79999999999927</v>
      </c>
      <c r="K1871" s="100">
        <f t="shared" si="64"/>
        <v>1192.0999999999992</v>
      </c>
      <c r="M1871" t="s">
        <v>292</v>
      </c>
      <c r="P1871" s="28"/>
      <c r="Q1871" s="121"/>
      <c r="R1871" s="11"/>
      <c r="S1871" s="117"/>
      <c r="T1871" s="11"/>
    </row>
    <row r="1872" spans="1:20" ht="15">
      <c r="A1872" s="44" t="s">
        <v>26</v>
      </c>
      <c r="B1872" s="96" t="s">
        <v>15</v>
      </c>
      <c r="E1872" s="10">
        <v>149.6</v>
      </c>
      <c r="F1872" s="141">
        <v>463.85</v>
      </c>
      <c r="G1872" s="10">
        <v>156.19999999999999</v>
      </c>
      <c r="H1872" s="164">
        <v>391</v>
      </c>
      <c r="K1872" s="100">
        <f t="shared" si="64"/>
        <v>1160.6500000000001</v>
      </c>
      <c r="M1872" t="s">
        <v>302</v>
      </c>
      <c r="P1872" s="28"/>
      <c r="Q1872" s="121"/>
      <c r="R1872" s="3"/>
      <c r="S1872" s="117"/>
      <c r="T1872" s="3"/>
    </row>
    <row r="1873" spans="1:20" ht="15">
      <c r="A1873" s="44" t="s">
        <v>28</v>
      </c>
      <c r="B1873" s="96" t="s">
        <v>27</v>
      </c>
      <c r="E1873" s="10">
        <v>129.30000000000001</v>
      </c>
      <c r="F1873" s="10">
        <v>293.7</v>
      </c>
      <c r="G1873" s="10">
        <v>217</v>
      </c>
      <c r="H1873" s="164">
        <v>495.59999999999491</v>
      </c>
      <c r="K1873" s="100">
        <f t="shared" si="64"/>
        <v>1135.5999999999949</v>
      </c>
      <c r="P1873" s="28"/>
      <c r="Q1873" s="121"/>
      <c r="R1873" s="155"/>
      <c r="S1873" s="117"/>
      <c r="T1873" s="11"/>
    </row>
    <row r="1874" spans="1:20" ht="15">
      <c r="A1874" s="44" t="s">
        <v>30</v>
      </c>
      <c r="B1874" s="96" t="s">
        <v>29</v>
      </c>
      <c r="E1874" s="10">
        <v>125.5</v>
      </c>
      <c r="F1874" s="10">
        <v>254.15</v>
      </c>
      <c r="G1874" s="55">
        <v>726.7</v>
      </c>
      <c r="H1874" s="164" t="s">
        <v>288</v>
      </c>
      <c r="K1874" s="100">
        <f t="shared" si="64"/>
        <v>1106.3499999999999</v>
      </c>
      <c r="M1874" t="s">
        <v>291</v>
      </c>
      <c r="P1874" s="442" t="s">
        <v>3048</v>
      </c>
      <c r="Q1874" s="121"/>
      <c r="R1874" s="11"/>
      <c r="S1874" s="117"/>
      <c r="T1874" s="11"/>
    </row>
    <row r="1875" spans="1:20" ht="15">
      <c r="A1875" s="44" t="s">
        <v>32</v>
      </c>
      <c r="B1875" s="96" t="s">
        <v>143</v>
      </c>
      <c r="E1875" s="10" t="s">
        <v>288</v>
      </c>
      <c r="F1875" s="141">
        <v>508</v>
      </c>
      <c r="G1875" s="10">
        <v>266</v>
      </c>
      <c r="H1875" s="164">
        <v>325.29999999999745</v>
      </c>
      <c r="K1875" s="100">
        <f t="shared" si="64"/>
        <v>1099.2999999999975</v>
      </c>
      <c r="M1875" t="s">
        <v>293</v>
      </c>
      <c r="P1875" s="28"/>
      <c r="Q1875" s="121"/>
      <c r="R1875" s="3"/>
      <c r="S1875" s="117"/>
      <c r="T1875" s="3"/>
    </row>
    <row r="1876" spans="1:20" ht="15">
      <c r="A1876" s="44" t="s">
        <v>34</v>
      </c>
      <c r="B1876" s="96" t="s">
        <v>145</v>
      </c>
      <c r="E1876" s="10" t="s">
        <v>288</v>
      </c>
      <c r="F1876" s="53">
        <v>508.05</v>
      </c>
      <c r="G1876" s="10">
        <v>251.65</v>
      </c>
      <c r="H1876" s="164">
        <v>249.15000000000055</v>
      </c>
      <c r="K1876" s="100">
        <f t="shared" si="64"/>
        <v>1008.8500000000006</v>
      </c>
      <c r="M1876" t="s">
        <v>292</v>
      </c>
      <c r="P1876" s="28"/>
      <c r="Q1876" s="121"/>
      <c r="R1876" s="3"/>
      <c r="S1876" s="117"/>
      <c r="T1876" s="3"/>
    </row>
    <row r="1877" spans="1:20" ht="15">
      <c r="A1877" s="44" t="s">
        <v>36</v>
      </c>
      <c r="B1877" s="96" t="s">
        <v>6</v>
      </c>
      <c r="E1877" s="10">
        <v>128.30000000000001</v>
      </c>
      <c r="F1877" s="10">
        <v>195.25</v>
      </c>
      <c r="G1877" s="10">
        <v>317.3</v>
      </c>
      <c r="H1877" s="164">
        <v>357.79999999999563</v>
      </c>
      <c r="K1877" s="100">
        <f t="shared" si="64"/>
        <v>998.64999999999566</v>
      </c>
      <c r="P1877" s="28"/>
      <c r="Q1877" s="121"/>
      <c r="R1877" s="11"/>
      <c r="S1877" s="117"/>
      <c r="T1877" s="11"/>
    </row>
    <row r="1878" spans="1:20" ht="15">
      <c r="A1878" s="44" t="s">
        <v>38</v>
      </c>
      <c r="B1878" s="96" t="s">
        <v>37</v>
      </c>
      <c r="E1878" s="141">
        <v>162.6</v>
      </c>
      <c r="F1878" s="10">
        <v>241.7</v>
      </c>
      <c r="G1878" s="10">
        <v>236.2</v>
      </c>
      <c r="H1878" s="164">
        <v>338.80000000000291</v>
      </c>
      <c r="K1878" s="100">
        <f t="shared" si="64"/>
        <v>979.30000000000291</v>
      </c>
      <c r="M1878" t="s">
        <v>298</v>
      </c>
      <c r="P1878" s="28"/>
      <c r="Q1878" s="121"/>
      <c r="R1878" s="3"/>
      <c r="S1878" s="117"/>
      <c r="T1878" s="3"/>
    </row>
    <row r="1879" spans="1:20" ht="15">
      <c r="A1879" s="44" t="s">
        <v>146</v>
      </c>
      <c r="B1879" s="96" t="s">
        <v>13</v>
      </c>
      <c r="E1879" s="10">
        <v>123.3</v>
      </c>
      <c r="F1879" s="141">
        <v>505.45</v>
      </c>
      <c r="G1879" s="10">
        <v>229.8</v>
      </c>
      <c r="H1879" s="164">
        <v>83.799999999995634</v>
      </c>
      <c r="K1879" s="100">
        <f t="shared" si="64"/>
        <v>942.34999999999559</v>
      </c>
      <c r="M1879" t="s">
        <v>294</v>
      </c>
      <c r="P1879" s="28"/>
      <c r="Q1879" s="121"/>
      <c r="R1879" s="11"/>
      <c r="S1879" s="117"/>
      <c r="T1879" s="11"/>
    </row>
    <row r="1880" spans="1:20" ht="15">
      <c r="A1880" s="44" t="s">
        <v>147</v>
      </c>
      <c r="B1880" s="96" t="s">
        <v>4</v>
      </c>
      <c r="E1880" s="10">
        <v>71.2</v>
      </c>
      <c r="F1880" s="10">
        <v>230.8</v>
      </c>
      <c r="G1880" s="10">
        <v>328.5</v>
      </c>
      <c r="H1880" s="164">
        <v>277.29999999999745</v>
      </c>
      <c r="K1880" s="100">
        <f t="shared" si="64"/>
        <v>907.79999999999745</v>
      </c>
      <c r="P1880" s="28"/>
      <c r="Q1880" s="121"/>
      <c r="R1880" s="3"/>
      <c r="S1880" s="117"/>
      <c r="T1880" s="3"/>
    </row>
    <row r="1881" spans="1:20" ht="15">
      <c r="A1881" s="44" t="s">
        <v>148</v>
      </c>
      <c r="B1881" s="96" t="s">
        <v>157</v>
      </c>
      <c r="E1881" s="10" t="s">
        <v>288</v>
      </c>
      <c r="F1881" s="10" t="s">
        <v>288</v>
      </c>
      <c r="G1881" s="10">
        <v>305.39999999999998</v>
      </c>
      <c r="H1881" s="190">
        <v>595.600000000004</v>
      </c>
      <c r="K1881" s="100">
        <f t="shared" si="64"/>
        <v>901.00000000000398</v>
      </c>
      <c r="M1881" t="s">
        <v>307</v>
      </c>
      <c r="P1881" s="28"/>
      <c r="Q1881" s="121"/>
      <c r="R1881" s="3"/>
      <c r="S1881" s="117"/>
      <c r="T1881" s="3"/>
    </row>
    <row r="1882" spans="1:20" ht="15">
      <c r="A1882" s="44" t="s">
        <v>152</v>
      </c>
      <c r="B1882" s="96" t="s">
        <v>156</v>
      </c>
      <c r="E1882" s="10" t="s">
        <v>288</v>
      </c>
      <c r="F1882" s="10" t="s">
        <v>288</v>
      </c>
      <c r="G1882" s="10">
        <v>146.9</v>
      </c>
      <c r="H1882" s="190">
        <v>586.50000000000182</v>
      </c>
      <c r="K1882" s="100">
        <f t="shared" si="64"/>
        <v>733.4000000000018</v>
      </c>
      <c r="M1882" t="s">
        <v>302</v>
      </c>
      <c r="P1882" s="28"/>
      <c r="Q1882" s="121"/>
      <c r="R1882" s="11"/>
      <c r="S1882" s="117"/>
      <c r="T1882" s="11"/>
    </row>
    <row r="1883" spans="1:20" ht="15">
      <c r="A1883" s="44" t="s">
        <v>159</v>
      </c>
      <c r="B1883" s="96" t="s">
        <v>1036</v>
      </c>
      <c r="E1883" s="10" t="s">
        <v>288</v>
      </c>
      <c r="F1883" s="10" t="s">
        <v>288</v>
      </c>
      <c r="G1883" s="10" t="s">
        <v>288</v>
      </c>
      <c r="H1883" s="190">
        <v>631.399999999996</v>
      </c>
      <c r="K1883" s="100">
        <f t="shared" si="64"/>
        <v>631.399999999996</v>
      </c>
      <c r="M1883" t="s">
        <v>294</v>
      </c>
      <c r="P1883" s="28"/>
      <c r="Q1883" s="121"/>
      <c r="R1883" s="11"/>
      <c r="S1883" s="117"/>
      <c r="T1883" s="11"/>
    </row>
    <row r="1884" spans="1:20" ht="15">
      <c r="A1884" s="44" t="s">
        <v>161</v>
      </c>
      <c r="B1884" s="96" t="s">
        <v>1047</v>
      </c>
      <c r="E1884" s="10" t="s">
        <v>288</v>
      </c>
      <c r="F1884" s="10" t="s">
        <v>288</v>
      </c>
      <c r="G1884" s="10" t="s">
        <v>288</v>
      </c>
      <c r="H1884" s="190">
        <v>541.54999999999382</v>
      </c>
      <c r="K1884" s="100">
        <f t="shared" si="64"/>
        <v>541.54999999999382</v>
      </c>
      <c r="M1884" t="s">
        <v>303</v>
      </c>
      <c r="P1884" s="28"/>
      <c r="Q1884" s="121"/>
      <c r="R1884" s="3"/>
      <c r="S1884" s="117"/>
      <c r="T1884" s="3"/>
    </row>
    <row r="1885" spans="1:20" ht="15">
      <c r="A1885" s="44" t="s">
        <v>162</v>
      </c>
      <c r="B1885" s="96" t="s">
        <v>164</v>
      </c>
      <c r="E1885" s="10" t="s">
        <v>288</v>
      </c>
      <c r="F1885" s="10" t="s">
        <v>288</v>
      </c>
      <c r="G1885" s="10">
        <v>328.1</v>
      </c>
      <c r="H1885" s="164">
        <v>184.899999999996</v>
      </c>
      <c r="K1885" s="100">
        <f t="shared" si="64"/>
        <v>512.99999999999602</v>
      </c>
      <c r="P1885" s="28"/>
      <c r="Q1885" s="121"/>
      <c r="R1885" s="11"/>
      <c r="S1885" s="117"/>
      <c r="T1885" s="11"/>
    </row>
    <row r="1886" spans="1:20" ht="15">
      <c r="A1886" s="44" t="s">
        <v>163</v>
      </c>
      <c r="B1886" s="96" t="s">
        <v>35</v>
      </c>
      <c r="E1886" s="10">
        <v>46.5</v>
      </c>
      <c r="F1886" s="10">
        <v>230.05</v>
      </c>
      <c r="G1886" s="10">
        <v>149.6</v>
      </c>
      <c r="H1886" s="164">
        <v>81.000000000000909</v>
      </c>
      <c r="K1886" s="100">
        <f t="shared" si="64"/>
        <v>507.15000000000089</v>
      </c>
      <c r="P1886" s="28"/>
      <c r="Q1886" s="121"/>
      <c r="R1886" s="3"/>
      <c r="S1886" s="117"/>
      <c r="T1886" s="3"/>
    </row>
    <row r="1887" spans="1:20" ht="15">
      <c r="A1887" s="44" t="s">
        <v>165</v>
      </c>
      <c r="B1887" s="96" t="s">
        <v>1057</v>
      </c>
      <c r="E1887" s="10" t="s">
        <v>288</v>
      </c>
      <c r="F1887" s="10" t="s">
        <v>288</v>
      </c>
      <c r="G1887" s="10" t="s">
        <v>288</v>
      </c>
      <c r="H1887" s="164">
        <v>497.350000000004</v>
      </c>
      <c r="K1887" s="100">
        <f t="shared" si="64"/>
        <v>497.350000000004</v>
      </c>
      <c r="P1887" s="28"/>
      <c r="Q1887" s="121"/>
      <c r="R1887" s="11"/>
      <c r="S1887" s="117"/>
      <c r="T1887" s="11"/>
    </row>
    <row r="1888" spans="1:20" ht="15">
      <c r="A1888" s="44" t="s">
        <v>284</v>
      </c>
      <c r="B1888" s="96" t="s">
        <v>166</v>
      </c>
      <c r="E1888" s="10" t="s">
        <v>288</v>
      </c>
      <c r="F1888" s="10" t="s">
        <v>288</v>
      </c>
      <c r="G1888" s="10">
        <v>484.2</v>
      </c>
      <c r="H1888" s="164" t="s">
        <v>288</v>
      </c>
      <c r="K1888" s="100">
        <f t="shared" si="64"/>
        <v>484.2</v>
      </c>
      <c r="P1888" s="28"/>
      <c r="Q1888" s="121"/>
      <c r="R1888" s="3"/>
      <c r="S1888" s="117"/>
      <c r="T1888" s="3"/>
    </row>
    <row r="1889" spans="1:20" ht="15">
      <c r="A1889" s="44" t="s">
        <v>285</v>
      </c>
      <c r="B1889" s="96" t="s">
        <v>181</v>
      </c>
      <c r="E1889" s="10">
        <v>144.6</v>
      </c>
      <c r="F1889" s="10">
        <v>336.95</v>
      </c>
      <c r="G1889" s="10" t="s">
        <v>288</v>
      </c>
      <c r="H1889" s="164" t="s">
        <v>288</v>
      </c>
      <c r="K1889" s="100">
        <f t="shared" si="64"/>
        <v>481.54999999999995</v>
      </c>
      <c r="P1889" s="28"/>
      <c r="Q1889" s="121"/>
      <c r="R1889" s="11"/>
      <c r="S1889" s="117"/>
      <c r="T1889" s="11"/>
    </row>
    <row r="1890" spans="1:20" ht="15">
      <c r="A1890" s="138" t="s">
        <v>286</v>
      </c>
      <c r="B1890" s="96" t="s">
        <v>158</v>
      </c>
      <c r="E1890" s="10" t="s">
        <v>288</v>
      </c>
      <c r="F1890" s="10" t="s">
        <v>288</v>
      </c>
      <c r="G1890" s="10">
        <v>166.7</v>
      </c>
      <c r="H1890" s="164">
        <v>311.60000000000218</v>
      </c>
      <c r="K1890" s="100">
        <f t="shared" ref="K1890:K1915" si="65">SUM(E1890:I1890)</f>
        <v>478.30000000000217</v>
      </c>
      <c r="P1890" s="28"/>
      <c r="Q1890" s="121"/>
      <c r="R1890" s="11"/>
      <c r="S1890" s="117"/>
      <c r="T1890" s="11"/>
    </row>
    <row r="1891" spans="1:20" ht="15">
      <c r="A1891" s="138" t="s">
        <v>287</v>
      </c>
      <c r="B1891" s="96" t="s">
        <v>993</v>
      </c>
      <c r="E1891" s="10" t="s">
        <v>288</v>
      </c>
      <c r="F1891" s="10" t="s">
        <v>288</v>
      </c>
      <c r="G1891" s="10" t="s">
        <v>288</v>
      </c>
      <c r="H1891" s="164">
        <v>467.85000000000036</v>
      </c>
      <c r="K1891" s="100">
        <f t="shared" si="65"/>
        <v>467.85000000000036</v>
      </c>
      <c r="P1891" s="28"/>
      <c r="Q1891" s="121"/>
      <c r="R1891" s="3"/>
      <c r="S1891" s="117"/>
      <c r="T1891" s="3"/>
    </row>
    <row r="1892" spans="1:20" ht="15">
      <c r="A1892" s="138" t="s">
        <v>990</v>
      </c>
      <c r="B1892" s="138" t="s">
        <v>983</v>
      </c>
      <c r="E1892" s="10" t="s">
        <v>288</v>
      </c>
      <c r="F1892" s="10" t="s">
        <v>288</v>
      </c>
      <c r="G1892" s="10" t="s">
        <v>288</v>
      </c>
      <c r="H1892" s="164">
        <v>438.80000000000291</v>
      </c>
      <c r="K1892" s="100">
        <f t="shared" si="65"/>
        <v>438.80000000000291</v>
      </c>
      <c r="P1892" s="28"/>
      <c r="Q1892" s="121"/>
      <c r="R1892" s="11"/>
      <c r="S1892" s="117"/>
      <c r="T1892" s="11"/>
    </row>
    <row r="1893" spans="1:20" ht="15">
      <c r="A1893" s="138" t="s">
        <v>991</v>
      </c>
      <c r="B1893" s="96" t="s">
        <v>1004</v>
      </c>
      <c r="E1893" s="10" t="s">
        <v>288</v>
      </c>
      <c r="F1893" s="10" t="s">
        <v>288</v>
      </c>
      <c r="G1893" s="10" t="s">
        <v>288</v>
      </c>
      <c r="H1893" s="164">
        <v>399.79999999999927</v>
      </c>
      <c r="K1893" s="100">
        <f t="shared" si="65"/>
        <v>399.79999999999927</v>
      </c>
      <c r="P1893" s="28"/>
      <c r="Q1893" s="121"/>
      <c r="R1893" s="11"/>
      <c r="S1893" s="117"/>
      <c r="T1893" s="11"/>
    </row>
    <row r="1894" spans="1:20" ht="15">
      <c r="A1894" s="138" t="s">
        <v>992</v>
      </c>
      <c r="B1894" s="96" t="s">
        <v>1028</v>
      </c>
      <c r="E1894" s="10" t="s">
        <v>288</v>
      </c>
      <c r="F1894" s="10" t="s">
        <v>288</v>
      </c>
      <c r="G1894" s="10" t="s">
        <v>288</v>
      </c>
      <c r="H1894" s="164">
        <v>387.80000000000109</v>
      </c>
      <c r="K1894" s="100">
        <f t="shared" si="65"/>
        <v>387.80000000000109</v>
      </c>
      <c r="P1894" s="28"/>
      <c r="Q1894" s="121"/>
      <c r="R1894" s="3"/>
      <c r="S1894" s="117"/>
      <c r="T1894" s="3"/>
    </row>
    <row r="1895" spans="1:20" ht="15">
      <c r="A1895" s="138" t="s">
        <v>994</v>
      </c>
      <c r="B1895" s="96" t="s">
        <v>1003</v>
      </c>
      <c r="E1895" s="10" t="s">
        <v>288</v>
      </c>
      <c r="F1895" s="10" t="s">
        <v>288</v>
      </c>
      <c r="G1895" s="10" t="s">
        <v>288</v>
      </c>
      <c r="H1895" s="164">
        <v>355.65000000000146</v>
      </c>
      <c r="K1895" s="100">
        <f t="shared" si="65"/>
        <v>355.65000000000146</v>
      </c>
      <c r="P1895" s="28"/>
      <c r="Q1895" s="121"/>
      <c r="R1895" s="3"/>
      <c r="S1895" s="117"/>
      <c r="T1895" s="3"/>
    </row>
    <row r="1896" spans="1:20" ht="15">
      <c r="A1896" s="138" t="s">
        <v>1000</v>
      </c>
      <c r="B1896" s="96" t="s">
        <v>1001</v>
      </c>
      <c r="E1896" s="10" t="s">
        <v>288</v>
      </c>
      <c r="F1896" s="10" t="s">
        <v>288</v>
      </c>
      <c r="G1896" s="10" t="s">
        <v>288</v>
      </c>
      <c r="H1896" s="164">
        <v>313.85000000000218</v>
      </c>
      <c r="K1896" s="100">
        <f t="shared" si="65"/>
        <v>313.85000000000218</v>
      </c>
      <c r="P1896" s="28"/>
      <c r="Q1896" s="121"/>
      <c r="R1896" s="3"/>
      <c r="S1896" s="117"/>
      <c r="T1896" s="11"/>
    </row>
    <row r="1897" spans="1:20" ht="15">
      <c r="A1897" s="138" t="s">
        <v>1002</v>
      </c>
      <c r="B1897" s="96" t="s">
        <v>155</v>
      </c>
      <c r="E1897" s="10" t="s">
        <v>288</v>
      </c>
      <c r="F1897" s="10" t="s">
        <v>288</v>
      </c>
      <c r="G1897" s="10">
        <v>138.19999999999999</v>
      </c>
      <c r="H1897" s="164">
        <v>174.29999999999745</v>
      </c>
      <c r="K1897" s="100">
        <f t="shared" si="65"/>
        <v>312.49999999999744</v>
      </c>
      <c r="P1897" s="28"/>
      <c r="Q1897" s="121"/>
      <c r="R1897" s="3"/>
      <c r="S1897" s="117"/>
      <c r="T1897" s="3"/>
    </row>
    <row r="1898" spans="1:20" ht="15">
      <c r="A1898" s="138" t="s">
        <v>1005</v>
      </c>
      <c r="B1898" s="96" t="s">
        <v>1045</v>
      </c>
      <c r="E1898" s="10" t="s">
        <v>288</v>
      </c>
      <c r="F1898" s="10" t="s">
        <v>288</v>
      </c>
      <c r="G1898" s="10" t="s">
        <v>288</v>
      </c>
      <c r="H1898" s="164">
        <v>303.80000000000291</v>
      </c>
      <c r="K1898" s="100">
        <f t="shared" si="65"/>
        <v>303.80000000000291</v>
      </c>
      <c r="P1898" s="28"/>
      <c r="Q1898" s="121"/>
      <c r="R1898" s="11"/>
      <c r="S1898" s="117"/>
      <c r="T1898" s="11"/>
    </row>
    <row r="1899" spans="1:20" ht="15">
      <c r="A1899" s="138" t="s">
        <v>1006</v>
      </c>
      <c r="B1899" s="138" t="s">
        <v>988</v>
      </c>
      <c r="E1899" s="10" t="s">
        <v>288</v>
      </c>
      <c r="F1899" s="10" t="s">
        <v>288</v>
      </c>
      <c r="G1899" s="10" t="s">
        <v>288</v>
      </c>
      <c r="H1899" s="164">
        <v>299.90000000000146</v>
      </c>
      <c r="K1899" s="100">
        <f t="shared" si="65"/>
        <v>299.90000000000146</v>
      </c>
      <c r="P1899" s="28"/>
      <c r="Q1899" s="121"/>
      <c r="R1899" s="11"/>
      <c r="S1899" s="117"/>
      <c r="T1899" s="11"/>
    </row>
    <row r="1900" spans="1:20" ht="15">
      <c r="A1900" s="138" t="s">
        <v>1009</v>
      </c>
      <c r="B1900" s="96" t="s">
        <v>1035</v>
      </c>
      <c r="E1900" s="10" t="s">
        <v>288</v>
      </c>
      <c r="F1900" s="10" t="s">
        <v>288</v>
      </c>
      <c r="G1900" s="10" t="s">
        <v>288</v>
      </c>
      <c r="H1900" s="164">
        <v>283.35000000000218</v>
      </c>
      <c r="K1900" s="100">
        <f t="shared" si="65"/>
        <v>283.35000000000218</v>
      </c>
      <c r="P1900" s="28"/>
      <c r="Q1900" s="121"/>
      <c r="R1900" s="3"/>
      <c r="S1900" s="117"/>
      <c r="T1900" s="3"/>
    </row>
    <row r="1901" spans="1:20" ht="15">
      <c r="A1901" s="138" t="s">
        <v>1011</v>
      </c>
      <c r="B1901" s="96" t="s">
        <v>1041</v>
      </c>
      <c r="E1901" s="10" t="s">
        <v>288</v>
      </c>
      <c r="F1901" s="10" t="s">
        <v>288</v>
      </c>
      <c r="G1901" s="10" t="s">
        <v>288</v>
      </c>
      <c r="H1901" s="164">
        <v>273.39999999999873</v>
      </c>
      <c r="K1901" s="100">
        <f t="shared" si="65"/>
        <v>273.39999999999873</v>
      </c>
      <c r="P1901" s="28"/>
      <c r="Q1901" s="121"/>
      <c r="R1901" s="11"/>
      <c r="S1901" s="117"/>
      <c r="T1901" s="11"/>
    </row>
    <row r="1902" spans="1:20" ht="15">
      <c r="A1902" s="138" t="s">
        <v>1017</v>
      </c>
      <c r="B1902" s="96" t="s">
        <v>1008</v>
      </c>
      <c r="E1902" s="10" t="s">
        <v>288</v>
      </c>
      <c r="F1902" s="10" t="s">
        <v>288</v>
      </c>
      <c r="G1902" s="10" t="s">
        <v>288</v>
      </c>
      <c r="H1902" s="164">
        <v>235.50000000000091</v>
      </c>
      <c r="K1902" s="100">
        <f t="shared" si="65"/>
        <v>235.50000000000091</v>
      </c>
      <c r="P1902" s="28"/>
      <c r="Q1902" s="121"/>
      <c r="R1902" s="3"/>
      <c r="S1902" s="117"/>
      <c r="T1902" s="3"/>
    </row>
    <row r="1903" spans="1:20" ht="15">
      <c r="A1903" s="138" t="s">
        <v>1022</v>
      </c>
      <c r="B1903" s="96" t="s">
        <v>1021</v>
      </c>
      <c r="E1903" s="10" t="s">
        <v>288</v>
      </c>
      <c r="F1903" s="10" t="s">
        <v>288</v>
      </c>
      <c r="G1903" s="10" t="s">
        <v>288</v>
      </c>
      <c r="H1903" s="164">
        <v>226.70000000000073</v>
      </c>
      <c r="K1903" s="100">
        <f t="shared" si="65"/>
        <v>226.70000000000073</v>
      </c>
      <c r="P1903" s="28"/>
      <c r="Q1903" s="121"/>
      <c r="R1903" s="3"/>
      <c r="S1903" s="117"/>
      <c r="T1903" s="3"/>
    </row>
    <row r="1904" spans="1:20" ht="15">
      <c r="A1904" s="138" t="s">
        <v>1023</v>
      </c>
      <c r="B1904" s="96" t="s">
        <v>1013</v>
      </c>
      <c r="E1904" s="10" t="s">
        <v>288</v>
      </c>
      <c r="F1904" s="10" t="s">
        <v>288</v>
      </c>
      <c r="G1904" s="10" t="s">
        <v>288</v>
      </c>
      <c r="H1904" s="164">
        <v>221.89999999999782</v>
      </c>
      <c r="K1904" s="100">
        <f t="shared" si="65"/>
        <v>221.89999999999782</v>
      </c>
      <c r="P1904" s="28"/>
      <c r="Q1904" s="121"/>
      <c r="R1904" s="3"/>
      <c r="S1904" s="117"/>
      <c r="T1904" s="3"/>
    </row>
    <row r="1905" spans="1:20" ht="15">
      <c r="A1905" s="138" t="s">
        <v>1024</v>
      </c>
      <c r="B1905" s="96" t="s">
        <v>1053</v>
      </c>
      <c r="E1905" s="10" t="s">
        <v>288</v>
      </c>
      <c r="F1905" s="10" t="s">
        <v>288</v>
      </c>
      <c r="G1905" s="10" t="s">
        <v>288</v>
      </c>
      <c r="H1905" s="164">
        <v>221.20000000000073</v>
      </c>
      <c r="K1905" s="100">
        <f t="shared" si="65"/>
        <v>221.20000000000073</v>
      </c>
      <c r="P1905" s="28"/>
      <c r="Q1905" s="121"/>
      <c r="R1905" s="3"/>
      <c r="S1905" s="117"/>
      <c r="T1905" s="3"/>
    </row>
    <row r="1906" spans="1:20" ht="15">
      <c r="A1906" s="138" t="s">
        <v>1030</v>
      </c>
      <c r="B1906" s="96" t="s">
        <v>1040</v>
      </c>
      <c r="E1906" s="10" t="s">
        <v>288</v>
      </c>
      <c r="F1906" s="10" t="s">
        <v>288</v>
      </c>
      <c r="G1906" s="10" t="s">
        <v>288</v>
      </c>
      <c r="H1906" s="164">
        <v>210.59999999999673</v>
      </c>
      <c r="K1906" s="100">
        <f t="shared" si="65"/>
        <v>210.59999999999673</v>
      </c>
      <c r="P1906" s="28"/>
      <c r="Q1906" s="121"/>
      <c r="R1906" s="3"/>
      <c r="S1906" s="117"/>
      <c r="T1906" s="3"/>
    </row>
    <row r="1907" spans="1:20" ht="15">
      <c r="A1907" s="138" t="s">
        <v>1038</v>
      </c>
      <c r="B1907" s="138" t="s">
        <v>989</v>
      </c>
      <c r="E1907" s="10" t="s">
        <v>288</v>
      </c>
      <c r="F1907" s="10" t="s">
        <v>288</v>
      </c>
      <c r="G1907" s="10" t="s">
        <v>288</v>
      </c>
      <c r="H1907" s="164">
        <v>209.79999999999927</v>
      </c>
      <c r="K1907" s="100">
        <f t="shared" si="65"/>
        <v>209.79999999999927</v>
      </c>
      <c r="P1907" s="28"/>
      <c r="Q1907" s="121"/>
      <c r="R1907" s="155"/>
      <c r="S1907" s="117"/>
      <c r="T1907" s="3"/>
    </row>
    <row r="1908" spans="1:20" ht="15">
      <c r="A1908" s="138" t="s">
        <v>1042</v>
      </c>
      <c r="B1908" s="96" t="s">
        <v>182</v>
      </c>
      <c r="E1908" s="141">
        <v>204</v>
      </c>
      <c r="F1908" s="10" t="s">
        <v>288</v>
      </c>
      <c r="G1908" s="10" t="s">
        <v>288</v>
      </c>
      <c r="H1908" s="164" t="s">
        <v>288</v>
      </c>
      <c r="K1908" s="100">
        <f t="shared" si="65"/>
        <v>204</v>
      </c>
      <c r="M1908" t="s">
        <v>294</v>
      </c>
      <c r="P1908" s="28"/>
      <c r="Q1908" s="121"/>
      <c r="R1908" s="11"/>
      <c r="S1908" s="117"/>
      <c r="T1908" s="11"/>
    </row>
    <row r="1909" spans="1:20" ht="15">
      <c r="A1909" s="138" t="s">
        <v>1043</v>
      </c>
      <c r="B1909" s="96" t="s">
        <v>1031</v>
      </c>
      <c r="E1909" s="10" t="s">
        <v>288</v>
      </c>
      <c r="F1909" s="10" t="s">
        <v>288</v>
      </c>
      <c r="G1909" s="10" t="s">
        <v>288</v>
      </c>
      <c r="H1909" s="164">
        <v>184.29999999999927</v>
      </c>
      <c r="K1909" s="100">
        <f t="shared" si="65"/>
        <v>184.29999999999927</v>
      </c>
      <c r="P1909" s="28"/>
      <c r="Q1909" s="121"/>
      <c r="R1909" s="3"/>
      <c r="S1909" s="117"/>
      <c r="T1909" s="3"/>
    </row>
    <row r="1910" spans="1:20" ht="15">
      <c r="A1910" s="138" t="s">
        <v>1044</v>
      </c>
      <c r="B1910" s="96" t="s">
        <v>1026</v>
      </c>
      <c r="E1910" s="10" t="s">
        <v>288</v>
      </c>
      <c r="F1910" s="10" t="s">
        <v>288</v>
      </c>
      <c r="G1910" s="10" t="s">
        <v>288</v>
      </c>
      <c r="H1910" s="164">
        <v>181.80000000000473</v>
      </c>
      <c r="K1910" s="100">
        <f t="shared" si="65"/>
        <v>181.80000000000473</v>
      </c>
      <c r="P1910" s="28"/>
      <c r="Q1910" s="121"/>
      <c r="R1910" s="3"/>
      <c r="S1910" s="117"/>
      <c r="T1910" s="3"/>
    </row>
    <row r="1911" spans="1:20" ht="15">
      <c r="A1911" s="138" t="s">
        <v>1050</v>
      </c>
      <c r="B1911" s="96" t="s">
        <v>999</v>
      </c>
      <c r="E1911" s="10" t="s">
        <v>288</v>
      </c>
      <c r="F1911" s="10" t="s">
        <v>288</v>
      </c>
      <c r="G1911" s="10" t="s">
        <v>288</v>
      </c>
      <c r="H1911" s="164">
        <v>174.85000000000218</v>
      </c>
      <c r="K1911" s="100">
        <f t="shared" si="65"/>
        <v>174.85000000000218</v>
      </c>
      <c r="P1911" s="28"/>
      <c r="Q1911" s="121"/>
      <c r="R1911" s="3"/>
      <c r="S1911" s="117"/>
      <c r="T1911" s="3"/>
    </row>
    <row r="1912" spans="1:20" ht="15">
      <c r="A1912" s="138" t="s">
        <v>1051</v>
      </c>
      <c r="B1912" s="96" t="s">
        <v>1020</v>
      </c>
      <c r="E1912" s="10" t="s">
        <v>288</v>
      </c>
      <c r="F1912" s="10" t="s">
        <v>288</v>
      </c>
      <c r="G1912" s="10" t="s">
        <v>288</v>
      </c>
      <c r="H1912" s="164">
        <v>164.29999999999745</v>
      </c>
      <c r="K1912" s="100">
        <f t="shared" si="65"/>
        <v>164.29999999999745</v>
      </c>
      <c r="P1912" s="28"/>
    </row>
    <row r="1913" spans="1:20" ht="15">
      <c r="A1913" s="138" t="s">
        <v>1052</v>
      </c>
      <c r="B1913" s="96" t="s">
        <v>1019</v>
      </c>
      <c r="E1913" s="10" t="s">
        <v>288</v>
      </c>
      <c r="F1913" s="10" t="s">
        <v>288</v>
      </c>
      <c r="G1913" s="10" t="s">
        <v>288</v>
      </c>
      <c r="H1913" s="164">
        <v>146.79999999999927</v>
      </c>
      <c r="K1913" s="100">
        <f t="shared" si="65"/>
        <v>146.79999999999927</v>
      </c>
      <c r="P1913" s="28"/>
    </row>
    <row r="1914" spans="1:20" ht="15">
      <c r="A1914" s="138" t="s">
        <v>1054</v>
      </c>
      <c r="B1914" s="96" t="s">
        <v>1039</v>
      </c>
      <c r="E1914" s="10" t="s">
        <v>288</v>
      </c>
      <c r="F1914" s="10" t="s">
        <v>288</v>
      </c>
      <c r="G1914" s="10" t="s">
        <v>288</v>
      </c>
      <c r="H1914" s="164">
        <v>104.89999999999964</v>
      </c>
      <c r="K1914" s="100">
        <f t="shared" si="65"/>
        <v>104.89999999999964</v>
      </c>
      <c r="P1914" s="28"/>
    </row>
    <row r="1915" spans="1:20" ht="15.75" customHeight="1">
      <c r="A1915" s="138" t="s">
        <v>1055</v>
      </c>
      <c r="B1915" s="96" t="s">
        <v>1010</v>
      </c>
      <c r="E1915" s="10" t="s">
        <v>288</v>
      </c>
      <c r="F1915" s="10" t="s">
        <v>288</v>
      </c>
      <c r="G1915" s="10" t="s">
        <v>288</v>
      </c>
      <c r="H1915" s="164">
        <v>96.300000000002001</v>
      </c>
      <c r="K1915" s="100">
        <f t="shared" si="65"/>
        <v>96.300000000002001</v>
      </c>
      <c r="P1915" s="28"/>
    </row>
    <row r="1916" spans="1:20" ht="15.75" customHeight="1">
      <c r="A1916" s="138" t="s">
        <v>1056</v>
      </c>
      <c r="B1916" s="406" t="s">
        <v>2565</v>
      </c>
      <c r="C1916" s="3"/>
      <c r="D1916" s="3"/>
      <c r="E1916" s="164" t="s">
        <v>288</v>
      </c>
      <c r="F1916" s="164" t="s">
        <v>288</v>
      </c>
      <c r="G1916" s="164" t="s">
        <v>288</v>
      </c>
      <c r="H1916" s="164" t="s">
        <v>288</v>
      </c>
      <c r="K1916" s="100">
        <f t="shared" ref="K1916:K1935" si="66">SUM(E1916:I1916)</f>
        <v>0</v>
      </c>
      <c r="P1916" s="28"/>
    </row>
    <row r="1917" spans="1:20" ht="15.75" customHeight="1">
      <c r="A1917" s="138" t="s">
        <v>1059</v>
      </c>
      <c r="B1917" s="406" t="s">
        <v>2560</v>
      </c>
      <c r="C1917" s="3"/>
      <c r="D1917" s="3"/>
      <c r="E1917" s="164" t="s">
        <v>288</v>
      </c>
      <c r="F1917" s="164" t="s">
        <v>288</v>
      </c>
      <c r="G1917" s="164" t="s">
        <v>288</v>
      </c>
      <c r="H1917" s="164" t="s">
        <v>288</v>
      </c>
      <c r="K1917" s="100">
        <f t="shared" si="66"/>
        <v>0</v>
      </c>
      <c r="P1917" s="28"/>
    </row>
    <row r="1918" spans="1:20" ht="15.75" customHeight="1">
      <c r="A1918" s="138" t="s">
        <v>1296</v>
      </c>
      <c r="B1918" s="406" t="s">
        <v>2551</v>
      </c>
      <c r="C1918" s="3"/>
      <c r="D1918" s="3"/>
      <c r="E1918" s="164" t="s">
        <v>288</v>
      </c>
      <c r="F1918" s="164" t="s">
        <v>288</v>
      </c>
      <c r="G1918" s="164" t="s">
        <v>288</v>
      </c>
      <c r="H1918" s="164" t="s">
        <v>288</v>
      </c>
      <c r="K1918" s="100">
        <f t="shared" si="66"/>
        <v>0</v>
      </c>
      <c r="P1918" s="28"/>
    </row>
    <row r="1919" spans="1:20" ht="15.75" customHeight="1">
      <c r="A1919" s="138" t="s">
        <v>1297</v>
      </c>
      <c r="B1919" s="406" t="s">
        <v>2561</v>
      </c>
      <c r="C1919" s="3"/>
      <c r="D1919" s="3"/>
      <c r="E1919" s="164" t="s">
        <v>288</v>
      </c>
      <c r="F1919" s="164" t="s">
        <v>288</v>
      </c>
      <c r="G1919" s="164" t="s">
        <v>288</v>
      </c>
      <c r="H1919" s="164" t="s">
        <v>288</v>
      </c>
      <c r="K1919" s="100">
        <f t="shared" si="66"/>
        <v>0</v>
      </c>
      <c r="P1919" s="28"/>
    </row>
    <row r="1920" spans="1:20" ht="15.75" customHeight="1">
      <c r="A1920" s="138" t="s">
        <v>1298</v>
      </c>
      <c r="B1920" s="406" t="s">
        <v>2563</v>
      </c>
      <c r="C1920" s="3"/>
      <c r="D1920" s="3"/>
      <c r="E1920" s="164" t="s">
        <v>288</v>
      </c>
      <c r="F1920" s="164" t="s">
        <v>288</v>
      </c>
      <c r="G1920" s="164" t="s">
        <v>288</v>
      </c>
      <c r="H1920" s="164" t="s">
        <v>288</v>
      </c>
      <c r="K1920" s="100">
        <f t="shared" si="66"/>
        <v>0</v>
      </c>
      <c r="P1920" s="28"/>
    </row>
    <row r="1921" spans="1:16" ht="15.75" customHeight="1">
      <c r="A1921" s="138" t="s">
        <v>1299</v>
      </c>
      <c r="B1921" s="223" t="s">
        <v>2544</v>
      </c>
      <c r="C1921" s="3"/>
      <c r="D1921" s="3"/>
      <c r="E1921" s="164" t="s">
        <v>288</v>
      </c>
      <c r="F1921" s="164" t="s">
        <v>288</v>
      </c>
      <c r="G1921" s="164" t="s">
        <v>288</v>
      </c>
      <c r="H1921" s="164" t="s">
        <v>288</v>
      </c>
      <c r="K1921" s="100">
        <f t="shared" si="66"/>
        <v>0</v>
      </c>
      <c r="P1921" s="28"/>
    </row>
    <row r="1922" spans="1:16" ht="15.75" customHeight="1">
      <c r="A1922" s="138" t="s">
        <v>1300</v>
      </c>
      <c r="B1922" s="406" t="s">
        <v>2546</v>
      </c>
      <c r="C1922" s="3"/>
      <c r="D1922" s="3"/>
      <c r="E1922" s="164" t="s">
        <v>288</v>
      </c>
      <c r="F1922" s="164" t="s">
        <v>288</v>
      </c>
      <c r="G1922" s="164" t="s">
        <v>288</v>
      </c>
      <c r="H1922" s="164" t="s">
        <v>288</v>
      </c>
      <c r="K1922" s="100">
        <f t="shared" si="66"/>
        <v>0</v>
      </c>
      <c r="P1922" s="28"/>
    </row>
    <row r="1923" spans="1:16" ht="15.75" customHeight="1">
      <c r="A1923" s="138" t="s">
        <v>1301</v>
      </c>
      <c r="B1923" s="406" t="s">
        <v>2549</v>
      </c>
      <c r="C1923" s="3"/>
      <c r="D1923" s="3"/>
      <c r="E1923" s="164" t="s">
        <v>288</v>
      </c>
      <c r="F1923" s="164" t="s">
        <v>288</v>
      </c>
      <c r="G1923" s="164" t="s">
        <v>288</v>
      </c>
      <c r="H1923" s="164" t="s">
        <v>288</v>
      </c>
      <c r="K1923" s="100">
        <f t="shared" si="66"/>
        <v>0</v>
      </c>
      <c r="P1923" s="28"/>
    </row>
    <row r="1924" spans="1:16" ht="15.75" customHeight="1">
      <c r="A1924" s="138" t="s">
        <v>1302</v>
      </c>
      <c r="B1924" s="406" t="s">
        <v>2548</v>
      </c>
      <c r="C1924" s="3"/>
      <c r="D1924" s="3"/>
      <c r="E1924" s="164" t="s">
        <v>288</v>
      </c>
      <c r="F1924" s="164" t="s">
        <v>288</v>
      </c>
      <c r="G1924" s="164" t="s">
        <v>288</v>
      </c>
      <c r="H1924" s="164" t="s">
        <v>288</v>
      </c>
      <c r="K1924" s="100">
        <f t="shared" si="66"/>
        <v>0</v>
      </c>
      <c r="P1924" s="28"/>
    </row>
    <row r="1925" spans="1:16" ht="15.75" customHeight="1">
      <c r="A1925" s="138" t="s">
        <v>1303</v>
      </c>
      <c r="B1925" s="406" t="s">
        <v>2562</v>
      </c>
      <c r="C1925" s="3"/>
      <c r="D1925" s="3"/>
      <c r="E1925" s="164" t="s">
        <v>288</v>
      </c>
      <c r="F1925" s="164" t="s">
        <v>288</v>
      </c>
      <c r="G1925" s="164" t="s">
        <v>288</v>
      </c>
      <c r="H1925" s="164" t="s">
        <v>288</v>
      </c>
      <c r="K1925" s="100">
        <f t="shared" si="66"/>
        <v>0</v>
      </c>
      <c r="P1925" s="28"/>
    </row>
    <row r="1926" spans="1:16" ht="15.75" customHeight="1">
      <c r="A1926" s="138" t="s">
        <v>1304</v>
      </c>
      <c r="B1926" s="406" t="s">
        <v>2569</v>
      </c>
      <c r="C1926" s="3"/>
      <c r="D1926" s="3"/>
      <c r="E1926" s="164" t="s">
        <v>288</v>
      </c>
      <c r="F1926" s="164" t="s">
        <v>288</v>
      </c>
      <c r="G1926" s="164" t="s">
        <v>288</v>
      </c>
      <c r="H1926" s="164" t="s">
        <v>288</v>
      </c>
      <c r="K1926" s="100">
        <f t="shared" si="66"/>
        <v>0</v>
      </c>
      <c r="P1926" s="28"/>
    </row>
    <row r="1927" spans="1:16" ht="15.75" customHeight="1">
      <c r="A1927" s="138" t="s">
        <v>1305</v>
      </c>
      <c r="B1927" s="406" t="s">
        <v>2559</v>
      </c>
      <c r="C1927" s="3"/>
      <c r="D1927" s="3"/>
      <c r="E1927" s="164" t="s">
        <v>288</v>
      </c>
      <c r="F1927" s="164" t="s">
        <v>288</v>
      </c>
      <c r="G1927" s="164" t="s">
        <v>288</v>
      </c>
      <c r="H1927" s="164" t="s">
        <v>288</v>
      </c>
      <c r="K1927" s="100">
        <f t="shared" si="66"/>
        <v>0</v>
      </c>
      <c r="P1927" s="28"/>
    </row>
    <row r="1928" spans="1:16" ht="15.75" customHeight="1">
      <c r="A1928" s="138" t="s">
        <v>1306</v>
      </c>
      <c r="B1928" s="406" t="s">
        <v>2564</v>
      </c>
      <c r="C1928" s="3"/>
      <c r="D1928" s="3"/>
      <c r="E1928" s="164" t="s">
        <v>288</v>
      </c>
      <c r="F1928" s="164" t="s">
        <v>288</v>
      </c>
      <c r="G1928" s="164" t="s">
        <v>288</v>
      </c>
      <c r="H1928" s="164" t="s">
        <v>288</v>
      </c>
      <c r="K1928" s="100">
        <f t="shared" si="66"/>
        <v>0</v>
      </c>
      <c r="P1928" s="28"/>
    </row>
    <row r="1929" spans="1:16" ht="15.75" customHeight="1">
      <c r="A1929" s="138" t="s">
        <v>1307</v>
      </c>
      <c r="B1929" s="406" t="s">
        <v>2554</v>
      </c>
      <c r="C1929" s="3"/>
      <c r="D1929" s="3"/>
      <c r="E1929" s="164" t="s">
        <v>288</v>
      </c>
      <c r="F1929" s="164" t="s">
        <v>288</v>
      </c>
      <c r="G1929" s="164" t="s">
        <v>288</v>
      </c>
      <c r="H1929" s="164" t="s">
        <v>288</v>
      </c>
      <c r="K1929" s="100">
        <f t="shared" si="66"/>
        <v>0</v>
      </c>
      <c r="P1929" s="28"/>
    </row>
    <row r="1930" spans="1:16" ht="15.75" customHeight="1">
      <c r="A1930" s="138" t="s">
        <v>1308</v>
      </c>
      <c r="B1930" s="406" t="s">
        <v>2568</v>
      </c>
      <c r="C1930" s="3"/>
      <c r="D1930" s="3"/>
      <c r="E1930" s="164" t="s">
        <v>288</v>
      </c>
      <c r="F1930" s="164" t="s">
        <v>288</v>
      </c>
      <c r="G1930" s="164" t="s">
        <v>288</v>
      </c>
      <c r="H1930" s="164" t="s">
        <v>288</v>
      </c>
      <c r="K1930" s="100">
        <f t="shared" si="66"/>
        <v>0</v>
      </c>
      <c r="P1930" s="28"/>
    </row>
    <row r="1931" spans="1:16" ht="15.75" customHeight="1">
      <c r="A1931" s="138" t="s">
        <v>1309</v>
      </c>
      <c r="B1931" s="406" t="s">
        <v>2552</v>
      </c>
      <c r="C1931" s="3"/>
      <c r="D1931" s="3"/>
      <c r="E1931" s="164" t="s">
        <v>288</v>
      </c>
      <c r="F1931" s="164" t="s">
        <v>288</v>
      </c>
      <c r="G1931" s="164" t="s">
        <v>288</v>
      </c>
      <c r="H1931" s="164" t="s">
        <v>288</v>
      </c>
      <c r="K1931" s="100">
        <f t="shared" si="66"/>
        <v>0</v>
      </c>
      <c r="P1931" s="28"/>
    </row>
    <row r="1932" spans="1:16" ht="15.75" customHeight="1">
      <c r="A1932" s="138" t="s">
        <v>1310</v>
      </c>
      <c r="B1932" s="406" t="s">
        <v>2604</v>
      </c>
      <c r="C1932" s="3"/>
      <c r="D1932" s="3"/>
      <c r="E1932" s="164" t="s">
        <v>288</v>
      </c>
      <c r="F1932" s="164" t="s">
        <v>288</v>
      </c>
      <c r="G1932" s="164" t="s">
        <v>288</v>
      </c>
      <c r="H1932" s="164" t="s">
        <v>288</v>
      </c>
      <c r="K1932" s="100">
        <f t="shared" si="66"/>
        <v>0</v>
      </c>
      <c r="P1932" s="28"/>
    </row>
    <row r="1933" spans="1:16" ht="15.75" customHeight="1">
      <c r="A1933" s="138" t="s">
        <v>1311</v>
      </c>
      <c r="B1933" s="223" t="s">
        <v>2570</v>
      </c>
      <c r="C1933" s="3"/>
      <c r="D1933" s="3"/>
      <c r="E1933" s="164" t="s">
        <v>288</v>
      </c>
      <c r="F1933" s="164" t="s">
        <v>288</v>
      </c>
      <c r="G1933" s="164" t="s">
        <v>288</v>
      </c>
      <c r="H1933" s="164" t="s">
        <v>288</v>
      </c>
      <c r="K1933" s="100">
        <f t="shared" si="66"/>
        <v>0</v>
      </c>
      <c r="P1933" s="28"/>
    </row>
    <row r="1934" spans="1:16" ht="15.75" customHeight="1">
      <c r="A1934" s="138" t="s">
        <v>1312</v>
      </c>
      <c r="B1934" s="406" t="s">
        <v>2567</v>
      </c>
      <c r="C1934" s="3"/>
      <c r="D1934" s="3"/>
      <c r="E1934" s="164" t="s">
        <v>288</v>
      </c>
      <c r="F1934" s="164" t="s">
        <v>288</v>
      </c>
      <c r="G1934" s="164" t="s">
        <v>288</v>
      </c>
      <c r="H1934" s="164" t="s">
        <v>288</v>
      </c>
      <c r="K1934" s="100">
        <f t="shared" si="66"/>
        <v>0</v>
      </c>
      <c r="P1934" s="28"/>
    </row>
    <row r="1935" spans="1:16" ht="15.75" customHeight="1">
      <c r="A1935" s="138" t="s">
        <v>1313</v>
      </c>
      <c r="B1935" s="406" t="s">
        <v>2566</v>
      </c>
      <c r="C1935" s="3"/>
      <c r="D1935" s="3"/>
      <c r="E1935" s="164" t="s">
        <v>288</v>
      </c>
      <c r="F1935" s="164" t="s">
        <v>288</v>
      </c>
      <c r="G1935" s="164" t="s">
        <v>288</v>
      </c>
      <c r="H1935" s="164" t="s">
        <v>288</v>
      </c>
      <c r="K1935" s="100">
        <f t="shared" si="66"/>
        <v>0</v>
      </c>
      <c r="P1935" s="28"/>
    </row>
    <row r="1936" spans="1:16" ht="15.75" customHeight="1">
      <c r="A1936" s="138"/>
      <c r="B1936" s="96"/>
      <c r="E1936" s="10"/>
      <c r="F1936" s="10"/>
      <c r="G1936" s="10"/>
      <c r="H1936" s="164"/>
      <c r="K1936" s="100"/>
      <c r="P1936" s="28"/>
    </row>
    <row r="1937" spans="1:20" ht="15">
      <c r="A1937" s="44"/>
      <c r="B1937" s="96"/>
      <c r="E1937" s="10"/>
      <c r="K1937" s="102"/>
      <c r="P1937" s="28"/>
    </row>
    <row r="1938" spans="1:20" ht="15">
      <c r="A1938" s="44"/>
      <c r="B1938" s="96"/>
      <c r="E1938" s="10"/>
      <c r="K1938" s="102"/>
      <c r="P1938" s="28"/>
    </row>
    <row r="1939" spans="1:20" ht="25.5">
      <c r="A1939" s="39" t="s">
        <v>209</v>
      </c>
      <c r="K1939" s="102"/>
      <c r="P1939" s="28"/>
    </row>
    <row r="1940" spans="1:20">
      <c r="K1940" s="102"/>
      <c r="P1940" s="28"/>
    </row>
    <row r="1941" spans="1:20" ht="15">
      <c r="A1941" s="60"/>
      <c r="B1941" s="60"/>
      <c r="C1941" s="60"/>
      <c r="D1941" s="60"/>
      <c r="E1941" s="94">
        <v>2016</v>
      </c>
      <c r="F1941" s="94">
        <v>2017</v>
      </c>
      <c r="G1941" s="94">
        <v>2018</v>
      </c>
      <c r="H1941" s="189">
        <v>2019</v>
      </c>
      <c r="I1941" s="189">
        <v>2020</v>
      </c>
      <c r="K1941" s="103" t="s">
        <v>40</v>
      </c>
      <c r="P1941" s="28"/>
    </row>
    <row r="1942" spans="1:20" ht="15">
      <c r="A1942" s="44" t="s">
        <v>0</v>
      </c>
      <c r="B1942" s="96" t="s">
        <v>17</v>
      </c>
      <c r="E1942" s="141">
        <v>539.4</v>
      </c>
      <c r="F1942" s="53">
        <v>767.2</v>
      </c>
      <c r="G1942" s="141">
        <v>519.70000000000005</v>
      </c>
      <c r="H1942" s="190">
        <v>589.99999999999818</v>
      </c>
      <c r="I1942" s="190">
        <v>1037.1000000000004</v>
      </c>
      <c r="K1942" s="100">
        <f t="shared" ref="K1942:K1973" si="67">SUM(E1942:I1942)</f>
        <v>3453.3999999999987</v>
      </c>
      <c r="M1942" t="s">
        <v>2890</v>
      </c>
      <c r="P1942" s="28" t="s">
        <v>1807</v>
      </c>
      <c r="Q1942" s="223"/>
      <c r="R1942" s="224"/>
      <c r="S1942" s="224"/>
      <c r="T1942" s="225"/>
    </row>
    <row r="1943" spans="1:20" ht="15">
      <c r="A1943" s="44" t="s">
        <v>2</v>
      </c>
      <c r="B1943" s="96" t="s">
        <v>9</v>
      </c>
      <c r="E1943" s="10">
        <v>395.3</v>
      </c>
      <c r="F1943" s="52">
        <v>779</v>
      </c>
      <c r="G1943" s="53">
        <v>641.9</v>
      </c>
      <c r="H1943" s="164">
        <v>515.10000000000036</v>
      </c>
      <c r="I1943" s="164">
        <v>939.30000000000018</v>
      </c>
      <c r="K1943" s="100">
        <f t="shared" si="67"/>
        <v>3270.6000000000004</v>
      </c>
      <c r="M1943" t="s">
        <v>312</v>
      </c>
      <c r="Q1943" s="224"/>
      <c r="R1943" s="224"/>
      <c r="S1943" s="224"/>
      <c r="T1943" s="225"/>
    </row>
    <row r="1944" spans="1:20" ht="15">
      <c r="A1944" s="44" t="s">
        <v>3</v>
      </c>
      <c r="B1944" s="96" t="s">
        <v>11</v>
      </c>
      <c r="E1944" s="55">
        <v>983.1</v>
      </c>
      <c r="F1944" s="141">
        <v>701.1</v>
      </c>
      <c r="G1944" s="10">
        <v>294.89999999999998</v>
      </c>
      <c r="H1944" s="164">
        <v>276.29999999999927</v>
      </c>
      <c r="I1944" s="164">
        <v>914.39999999999964</v>
      </c>
      <c r="K1944" s="100">
        <f t="shared" si="67"/>
        <v>3169.7999999999988</v>
      </c>
      <c r="M1944" t="s">
        <v>369</v>
      </c>
      <c r="P1944" s="442" t="s">
        <v>3049</v>
      </c>
      <c r="Q1944" s="223"/>
      <c r="R1944" s="224"/>
      <c r="S1944" s="224"/>
      <c r="T1944" s="225"/>
    </row>
    <row r="1945" spans="1:20" ht="15">
      <c r="A1945" s="44" t="s">
        <v>5</v>
      </c>
      <c r="B1945" s="96" t="s">
        <v>25</v>
      </c>
      <c r="E1945" s="52">
        <v>963.6</v>
      </c>
      <c r="F1945" s="10">
        <v>566</v>
      </c>
      <c r="G1945" s="10">
        <v>434.2</v>
      </c>
      <c r="H1945" s="164">
        <v>236.60000000000036</v>
      </c>
      <c r="I1945" s="164">
        <v>931.34999999999945</v>
      </c>
      <c r="K1945" s="100">
        <f t="shared" si="67"/>
        <v>3131.75</v>
      </c>
      <c r="M1945" t="s">
        <v>310</v>
      </c>
      <c r="P1945" s="28"/>
      <c r="Q1945" s="223"/>
      <c r="R1945" s="224"/>
      <c r="S1945" s="224"/>
      <c r="T1945" s="225"/>
    </row>
    <row r="1946" spans="1:20" ht="15">
      <c r="A1946" s="44" t="s">
        <v>7</v>
      </c>
      <c r="B1946" s="96" t="s">
        <v>19</v>
      </c>
      <c r="E1946" s="10">
        <v>430.8</v>
      </c>
      <c r="F1946" s="55">
        <v>790.4</v>
      </c>
      <c r="G1946" s="52">
        <v>647.70000000000005</v>
      </c>
      <c r="H1946" s="190">
        <v>587.79999999999927</v>
      </c>
      <c r="I1946" s="164">
        <v>562.60000000000036</v>
      </c>
      <c r="K1946" s="100">
        <f t="shared" si="67"/>
        <v>3019.2999999999997</v>
      </c>
      <c r="M1946" t="s">
        <v>1808</v>
      </c>
      <c r="P1946" s="442" t="s">
        <v>3049</v>
      </c>
      <c r="Q1946" s="404"/>
      <c r="R1946" s="224"/>
      <c r="S1946" s="224"/>
      <c r="T1946" s="225"/>
    </row>
    <row r="1947" spans="1:20" ht="15">
      <c r="A1947" s="44" t="s">
        <v>8</v>
      </c>
      <c r="B1947" s="96" t="s">
        <v>4</v>
      </c>
      <c r="E1947" s="53">
        <v>792.6</v>
      </c>
      <c r="F1947" s="10">
        <v>567.5</v>
      </c>
      <c r="G1947" s="10">
        <v>215.2</v>
      </c>
      <c r="H1947" s="164">
        <v>537.29999999999745</v>
      </c>
      <c r="I1947" s="164">
        <v>848.20000000000073</v>
      </c>
      <c r="K1947" s="100">
        <f t="shared" si="67"/>
        <v>2960.7999999999984</v>
      </c>
      <c r="M1947" t="s">
        <v>292</v>
      </c>
      <c r="P1947" s="28"/>
      <c r="Q1947" s="224"/>
      <c r="R1947" s="224"/>
      <c r="S1947" s="224"/>
      <c r="T1947" s="225"/>
    </row>
    <row r="1948" spans="1:20" ht="15">
      <c r="A1948" s="44" t="s">
        <v>10</v>
      </c>
      <c r="B1948" s="96" t="s">
        <v>39</v>
      </c>
      <c r="E1948" s="141">
        <v>439.7</v>
      </c>
      <c r="F1948" s="141">
        <v>744.9</v>
      </c>
      <c r="G1948" s="10">
        <v>327.8</v>
      </c>
      <c r="H1948" s="192">
        <v>702.5</v>
      </c>
      <c r="I1948" s="164">
        <v>690.89999999999964</v>
      </c>
      <c r="K1948" s="100">
        <f t="shared" si="67"/>
        <v>2905.7999999999993</v>
      </c>
      <c r="M1948" t="s">
        <v>1806</v>
      </c>
      <c r="P1948" s="28"/>
      <c r="Q1948" s="223"/>
      <c r="R1948" s="224"/>
      <c r="S1948" s="224"/>
      <c r="T1948" s="225"/>
    </row>
    <row r="1949" spans="1:20" ht="15">
      <c r="A1949" s="44" t="s">
        <v>12</v>
      </c>
      <c r="B1949" s="96" t="s">
        <v>15</v>
      </c>
      <c r="E1949" s="141">
        <v>635.29999999999995</v>
      </c>
      <c r="F1949" s="141">
        <v>675.9</v>
      </c>
      <c r="G1949" s="10">
        <v>193.6</v>
      </c>
      <c r="H1949" s="164">
        <v>405.69999999999709</v>
      </c>
      <c r="I1949" s="164">
        <v>877.29999999999927</v>
      </c>
      <c r="K1949" s="100">
        <f t="shared" si="67"/>
        <v>2787.7999999999961</v>
      </c>
      <c r="M1949" t="s">
        <v>333</v>
      </c>
      <c r="P1949" s="28"/>
      <c r="Q1949" s="224"/>
      <c r="R1949" s="224"/>
      <c r="S1949" s="224"/>
      <c r="T1949" s="225"/>
    </row>
    <row r="1950" spans="1:20" ht="15">
      <c r="A1950" s="44" t="s">
        <v>14</v>
      </c>
      <c r="B1950" s="96" t="s">
        <v>21</v>
      </c>
      <c r="E1950" s="10">
        <v>439.2</v>
      </c>
      <c r="F1950" s="10">
        <v>553</v>
      </c>
      <c r="G1950" s="10">
        <v>438.7</v>
      </c>
      <c r="H1950" s="164">
        <v>508.69999999999891</v>
      </c>
      <c r="I1950" s="164">
        <v>808.29999999999836</v>
      </c>
      <c r="K1950" s="100">
        <f t="shared" si="67"/>
        <v>2747.8999999999974</v>
      </c>
      <c r="P1950" s="28"/>
      <c r="Q1950" s="404"/>
      <c r="R1950" s="224"/>
      <c r="S1950" s="224"/>
      <c r="T1950" s="225"/>
    </row>
    <row r="1951" spans="1:20" ht="15">
      <c r="A1951" s="44" t="s">
        <v>16</v>
      </c>
      <c r="B1951" s="96" t="s">
        <v>31</v>
      </c>
      <c r="E1951" s="10">
        <v>219.8</v>
      </c>
      <c r="F1951" s="10">
        <v>521</v>
      </c>
      <c r="G1951" s="10">
        <v>477.8</v>
      </c>
      <c r="H1951" s="164">
        <v>503.19999999999709</v>
      </c>
      <c r="I1951" s="190">
        <v>993.80000000000109</v>
      </c>
      <c r="K1951" s="100">
        <f t="shared" si="67"/>
        <v>2715.5999999999981</v>
      </c>
      <c r="M1951" t="s">
        <v>297</v>
      </c>
      <c r="P1951" s="28"/>
      <c r="Q1951" s="224"/>
      <c r="R1951" s="224"/>
      <c r="S1951" s="224"/>
      <c r="T1951" s="225"/>
    </row>
    <row r="1952" spans="1:20" ht="15">
      <c r="A1952" s="44" t="s">
        <v>18</v>
      </c>
      <c r="B1952" s="96" t="s">
        <v>6</v>
      </c>
      <c r="E1952" s="10">
        <v>297.89999999999998</v>
      </c>
      <c r="F1952" s="141">
        <v>606.9</v>
      </c>
      <c r="G1952" s="55">
        <v>758.4</v>
      </c>
      <c r="H1952" s="164">
        <v>383.29999999999927</v>
      </c>
      <c r="I1952" s="164">
        <v>665.99999999999909</v>
      </c>
      <c r="K1952" s="100">
        <f t="shared" si="67"/>
        <v>2712.4999999999982</v>
      </c>
      <c r="M1952" t="s">
        <v>311</v>
      </c>
      <c r="P1952" s="442" t="s">
        <v>3049</v>
      </c>
      <c r="Q1952" s="404"/>
      <c r="R1952" s="224"/>
      <c r="S1952" s="224"/>
      <c r="T1952" s="225"/>
    </row>
    <row r="1953" spans="1:20" ht="15">
      <c r="A1953" s="44" t="s">
        <v>20</v>
      </c>
      <c r="B1953" s="96" t="s">
        <v>142</v>
      </c>
      <c r="E1953" s="10" t="s">
        <v>288</v>
      </c>
      <c r="F1953" s="10">
        <v>507.3</v>
      </c>
      <c r="G1953" s="141">
        <v>499.2</v>
      </c>
      <c r="H1953" s="164">
        <v>455.5</v>
      </c>
      <c r="I1953" s="113">
        <v>1219.1999999999998</v>
      </c>
      <c r="K1953" s="100">
        <f t="shared" si="67"/>
        <v>2681.2</v>
      </c>
      <c r="M1953" t="s">
        <v>334</v>
      </c>
      <c r="P1953" s="444" t="s">
        <v>3049</v>
      </c>
      <c r="Q1953" s="224"/>
      <c r="R1953" s="224"/>
      <c r="S1953" s="224"/>
      <c r="T1953" s="225"/>
    </row>
    <row r="1954" spans="1:20" ht="15">
      <c r="A1954" s="44" t="s">
        <v>22</v>
      </c>
      <c r="B1954" s="96" t="s">
        <v>37</v>
      </c>
      <c r="E1954" s="10">
        <v>332.5</v>
      </c>
      <c r="F1954" s="10">
        <v>505.1</v>
      </c>
      <c r="G1954" s="141">
        <v>490.1</v>
      </c>
      <c r="H1954" s="164">
        <v>455.00000000000182</v>
      </c>
      <c r="I1954" s="164">
        <v>834.19999999999982</v>
      </c>
      <c r="K1954" s="100">
        <f t="shared" si="67"/>
        <v>2616.9000000000015</v>
      </c>
      <c r="M1954" t="s">
        <v>298</v>
      </c>
      <c r="P1954" s="28"/>
      <c r="Q1954" s="404"/>
      <c r="R1954" s="224"/>
      <c r="S1954" s="224"/>
      <c r="T1954" s="225"/>
    </row>
    <row r="1955" spans="1:20" ht="15">
      <c r="A1955" s="44" t="s">
        <v>24</v>
      </c>
      <c r="B1955" s="96" t="s">
        <v>23</v>
      </c>
      <c r="E1955" s="141">
        <v>620.79999999999995</v>
      </c>
      <c r="F1955" s="10">
        <v>383</v>
      </c>
      <c r="G1955" s="10">
        <v>201.65</v>
      </c>
      <c r="H1955" s="164">
        <v>570.09999999999673</v>
      </c>
      <c r="I1955" s="164">
        <v>777.550000000002</v>
      </c>
      <c r="K1955" s="100">
        <f t="shared" si="67"/>
        <v>2553.0999999999985</v>
      </c>
      <c r="M1955" t="s">
        <v>307</v>
      </c>
      <c r="P1955" s="28"/>
      <c r="Q1955" s="404"/>
      <c r="R1955" s="224"/>
      <c r="S1955" s="224"/>
      <c r="T1955" s="225"/>
    </row>
    <row r="1956" spans="1:20" ht="15">
      <c r="A1956" s="44" t="s">
        <v>26</v>
      </c>
      <c r="B1956" s="96" t="s">
        <v>144</v>
      </c>
      <c r="E1956" s="10" t="s">
        <v>288</v>
      </c>
      <c r="F1956" s="10">
        <v>459.2</v>
      </c>
      <c r="G1956" s="141">
        <v>488.6</v>
      </c>
      <c r="H1956" s="190">
        <v>697.00000000000182</v>
      </c>
      <c r="I1956" s="164">
        <v>865.39999999999964</v>
      </c>
      <c r="K1956" s="100">
        <f t="shared" si="67"/>
        <v>2510.2000000000016</v>
      </c>
      <c r="M1956" t="s">
        <v>299</v>
      </c>
      <c r="P1956" s="28"/>
      <c r="Q1956" s="223"/>
      <c r="R1956" s="224"/>
      <c r="S1956" s="224"/>
      <c r="T1956" s="225"/>
    </row>
    <row r="1957" spans="1:20" ht="15">
      <c r="A1957" s="44" t="s">
        <v>28</v>
      </c>
      <c r="B1957" s="96" t="s">
        <v>33</v>
      </c>
      <c r="E1957" s="10">
        <v>292.89999999999998</v>
      </c>
      <c r="F1957" s="10">
        <v>593.9</v>
      </c>
      <c r="G1957" s="10">
        <v>278.2</v>
      </c>
      <c r="H1957" s="164">
        <v>431.89999999999964</v>
      </c>
      <c r="I1957" s="164">
        <v>903.10000000000036</v>
      </c>
      <c r="K1957" s="100">
        <f t="shared" si="67"/>
        <v>2500</v>
      </c>
      <c r="P1957" s="28"/>
      <c r="Q1957" s="224"/>
      <c r="R1957" s="224"/>
      <c r="S1957" s="224"/>
      <c r="T1957" s="225"/>
    </row>
    <row r="1958" spans="1:20" ht="15">
      <c r="A1958" s="44" t="s">
        <v>30</v>
      </c>
      <c r="B1958" s="96" t="s">
        <v>143</v>
      </c>
      <c r="E1958" s="10" t="s">
        <v>288</v>
      </c>
      <c r="F1958" s="141">
        <v>636.4</v>
      </c>
      <c r="G1958" s="141">
        <v>523.20000000000005</v>
      </c>
      <c r="H1958" s="164">
        <v>390.29999999999745</v>
      </c>
      <c r="I1958" s="164">
        <v>846.30000000000018</v>
      </c>
      <c r="K1958" s="100">
        <f t="shared" si="67"/>
        <v>2396.1999999999975</v>
      </c>
      <c r="M1958" t="s">
        <v>355</v>
      </c>
      <c r="P1958" s="28"/>
      <c r="Q1958" s="224"/>
      <c r="R1958" s="224"/>
      <c r="S1958" s="224"/>
      <c r="T1958" s="225"/>
    </row>
    <row r="1959" spans="1:20" ht="15">
      <c r="A1959" s="44" t="s">
        <v>32</v>
      </c>
      <c r="B1959" s="96" t="s">
        <v>145</v>
      </c>
      <c r="E1959" s="10" t="s">
        <v>288</v>
      </c>
      <c r="F1959" s="10">
        <v>420.5</v>
      </c>
      <c r="G1959" s="141">
        <v>593.9</v>
      </c>
      <c r="H1959" s="164">
        <v>462.20000000000073</v>
      </c>
      <c r="I1959" s="164">
        <v>803.59999999999945</v>
      </c>
      <c r="K1959" s="100">
        <f t="shared" si="67"/>
        <v>2280.2000000000003</v>
      </c>
      <c r="M1959" t="s">
        <v>294</v>
      </c>
      <c r="P1959" s="28"/>
      <c r="Q1959" s="404"/>
      <c r="R1959" s="224"/>
      <c r="S1959" s="224"/>
      <c r="T1959" s="225"/>
    </row>
    <row r="1960" spans="1:20" ht="15">
      <c r="A1960" s="44" t="s">
        <v>34</v>
      </c>
      <c r="B1960" s="96" t="s">
        <v>156</v>
      </c>
      <c r="E1960" s="10" t="s">
        <v>288</v>
      </c>
      <c r="F1960" s="10" t="s">
        <v>288</v>
      </c>
      <c r="G1960" s="141">
        <v>636</v>
      </c>
      <c r="H1960" s="164">
        <v>509.30000000000109</v>
      </c>
      <c r="I1960" s="192">
        <v>1132.4000000000005</v>
      </c>
      <c r="K1960" s="100">
        <f t="shared" si="67"/>
        <v>2277.7000000000016</v>
      </c>
      <c r="M1960" t="s">
        <v>367</v>
      </c>
      <c r="P1960" s="28"/>
      <c r="Q1960" s="224"/>
      <c r="R1960" s="224"/>
      <c r="S1960" s="224"/>
      <c r="T1960" s="225"/>
    </row>
    <row r="1961" spans="1:20" ht="15">
      <c r="A1961" s="44" t="s">
        <v>36</v>
      </c>
      <c r="B1961" s="96" t="s">
        <v>35</v>
      </c>
      <c r="E1961" s="141">
        <v>765.25</v>
      </c>
      <c r="F1961" s="10">
        <v>241.2</v>
      </c>
      <c r="G1961" s="10">
        <v>338.9</v>
      </c>
      <c r="H1961" s="164">
        <v>484.99999999999636</v>
      </c>
      <c r="I1961" s="164">
        <v>416.5</v>
      </c>
      <c r="K1961" s="100">
        <f t="shared" si="67"/>
        <v>2246.8499999999963</v>
      </c>
      <c r="M1961" t="s">
        <v>293</v>
      </c>
      <c r="P1961" s="28"/>
      <c r="Q1961" s="404"/>
      <c r="R1961" s="224"/>
      <c r="S1961" s="224"/>
      <c r="T1961" s="225"/>
    </row>
    <row r="1962" spans="1:20" ht="15">
      <c r="A1962" s="44" t="s">
        <v>38</v>
      </c>
      <c r="B1962" s="96" t="s">
        <v>1</v>
      </c>
      <c r="E1962" s="141">
        <v>440.1</v>
      </c>
      <c r="F1962" s="10">
        <v>583</v>
      </c>
      <c r="G1962" s="10">
        <v>306.5</v>
      </c>
      <c r="H1962" s="164">
        <v>482.10000000000036</v>
      </c>
      <c r="I1962" s="164">
        <v>304.10000000000036</v>
      </c>
      <c r="K1962" s="100">
        <f t="shared" si="67"/>
        <v>2115.8000000000006</v>
      </c>
      <c r="M1962" t="s">
        <v>298</v>
      </c>
      <c r="P1962" s="28"/>
      <c r="Q1962" s="404"/>
      <c r="R1962" s="224"/>
      <c r="S1962" s="224"/>
      <c r="T1962" s="225"/>
    </row>
    <row r="1963" spans="1:20" ht="15">
      <c r="A1963" s="44" t="s">
        <v>146</v>
      </c>
      <c r="B1963" s="96" t="s">
        <v>27</v>
      </c>
      <c r="E1963" s="141">
        <v>463.9</v>
      </c>
      <c r="F1963" s="10">
        <v>431.9</v>
      </c>
      <c r="G1963" s="10">
        <v>464.9</v>
      </c>
      <c r="H1963" s="164">
        <v>230.29999999999382</v>
      </c>
      <c r="I1963" s="164">
        <v>437.79999999999836</v>
      </c>
      <c r="K1963" s="100">
        <f t="shared" si="67"/>
        <v>2028.799999999992</v>
      </c>
      <c r="M1963" t="s">
        <v>297</v>
      </c>
      <c r="P1963" s="28"/>
      <c r="Q1963" s="224"/>
      <c r="R1963" s="224"/>
      <c r="S1963" s="224"/>
      <c r="T1963" s="225"/>
    </row>
    <row r="1964" spans="1:20" ht="15">
      <c r="A1964" s="44" t="s">
        <v>147</v>
      </c>
      <c r="B1964" s="96" t="s">
        <v>157</v>
      </c>
      <c r="E1964" s="10" t="s">
        <v>288</v>
      </c>
      <c r="F1964" s="10" t="s">
        <v>288</v>
      </c>
      <c r="G1964" s="10">
        <v>277.2</v>
      </c>
      <c r="H1964" s="164">
        <v>404.30000000000655</v>
      </c>
      <c r="I1964" s="191">
        <v>1126.1999999999989</v>
      </c>
      <c r="K1964" s="100">
        <f t="shared" si="67"/>
        <v>1807.7000000000055</v>
      </c>
      <c r="M1964" t="s">
        <v>292</v>
      </c>
      <c r="P1964" s="28"/>
      <c r="Q1964" s="224"/>
      <c r="R1964" s="224"/>
      <c r="S1964" s="224"/>
      <c r="T1964" s="225"/>
    </row>
    <row r="1965" spans="1:20" ht="15">
      <c r="A1965" s="44" t="s">
        <v>148</v>
      </c>
      <c r="B1965" s="96" t="s">
        <v>160</v>
      </c>
      <c r="E1965" s="10" t="s">
        <v>288</v>
      </c>
      <c r="F1965" s="10" t="s">
        <v>288</v>
      </c>
      <c r="G1965" s="10">
        <v>394.1</v>
      </c>
      <c r="H1965" s="190">
        <v>657.30000000000109</v>
      </c>
      <c r="I1965" s="164">
        <v>661.39999999999964</v>
      </c>
      <c r="K1965" s="100">
        <f t="shared" si="67"/>
        <v>1712.8000000000006</v>
      </c>
      <c r="M1965" t="s">
        <v>307</v>
      </c>
      <c r="P1965" s="28"/>
      <c r="Q1965" s="224"/>
      <c r="R1965" s="224"/>
      <c r="S1965" s="224"/>
      <c r="T1965" s="225"/>
    </row>
    <row r="1966" spans="1:20" ht="15">
      <c r="A1966" s="44" t="s">
        <v>152</v>
      </c>
      <c r="B1966" s="96" t="s">
        <v>1004</v>
      </c>
      <c r="E1966" s="10" t="s">
        <v>288</v>
      </c>
      <c r="F1966" s="10" t="s">
        <v>288</v>
      </c>
      <c r="G1966" s="10" t="s">
        <v>288</v>
      </c>
      <c r="H1966" s="190">
        <v>589.40000000000327</v>
      </c>
      <c r="I1966" s="190">
        <v>1088.6000000000013</v>
      </c>
      <c r="K1966" s="100">
        <f t="shared" si="67"/>
        <v>1678.0000000000045</v>
      </c>
      <c r="M1966" t="s">
        <v>326</v>
      </c>
      <c r="P1966" s="28"/>
      <c r="Q1966" s="404"/>
      <c r="R1966" s="224"/>
      <c r="S1966" s="224"/>
      <c r="T1966" s="225"/>
    </row>
    <row r="1967" spans="1:20" ht="15">
      <c r="A1967" s="44" t="s">
        <v>159</v>
      </c>
      <c r="B1967" s="96" t="s">
        <v>13</v>
      </c>
      <c r="E1967" s="10">
        <v>65.8</v>
      </c>
      <c r="F1967" s="141">
        <v>687.8</v>
      </c>
      <c r="G1967" s="10">
        <v>185</v>
      </c>
      <c r="H1967" s="164">
        <v>295.49999999999272</v>
      </c>
      <c r="I1967" s="164">
        <v>408.69999999999891</v>
      </c>
      <c r="K1967" s="100">
        <f t="shared" si="67"/>
        <v>1642.7999999999915</v>
      </c>
      <c r="M1967" t="s">
        <v>302</v>
      </c>
      <c r="P1967" s="28"/>
      <c r="Q1967" s="223"/>
      <c r="R1967" s="224"/>
      <c r="S1967" s="224"/>
      <c r="T1967" s="225"/>
    </row>
    <row r="1968" spans="1:20" ht="15">
      <c r="A1968" s="44" t="s">
        <v>161</v>
      </c>
      <c r="B1968" s="96" t="s">
        <v>1020</v>
      </c>
      <c r="E1968" s="10" t="s">
        <v>288</v>
      </c>
      <c r="F1968" s="10" t="s">
        <v>288</v>
      </c>
      <c r="G1968" s="10" t="s">
        <v>288</v>
      </c>
      <c r="H1968" s="191">
        <v>699.5</v>
      </c>
      <c r="I1968" s="164">
        <v>895.60000000000036</v>
      </c>
      <c r="K1968" s="100">
        <f t="shared" si="67"/>
        <v>1595.1000000000004</v>
      </c>
      <c r="M1968" t="s">
        <v>292</v>
      </c>
      <c r="P1968" s="28"/>
      <c r="Q1968" s="223"/>
      <c r="R1968" s="224"/>
      <c r="S1968" s="224"/>
      <c r="T1968" s="225"/>
    </row>
    <row r="1969" spans="1:20" ht="15">
      <c r="A1969" s="44" t="s">
        <v>162</v>
      </c>
      <c r="B1969" s="96" t="s">
        <v>1036</v>
      </c>
      <c r="E1969" s="10" t="s">
        <v>288</v>
      </c>
      <c r="F1969" s="10" t="s">
        <v>288</v>
      </c>
      <c r="G1969" s="10" t="s">
        <v>288</v>
      </c>
      <c r="H1969" s="113">
        <v>753.99999999999818</v>
      </c>
      <c r="I1969" s="164">
        <v>767.800000000002</v>
      </c>
      <c r="K1969" s="100">
        <f t="shared" si="67"/>
        <v>1521.8000000000002</v>
      </c>
      <c r="M1969" t="s">
        <v>291</v>
      </c>
      <c r="P1969" s="442" t="s">
        <v>3049</v>
      </c>
      <c r="Q1969" s="224"/>
      <c r="R1969" s="224"/>
      <c r="S1969" s="224"/>
      <c r="T1969" s="225"/>
    </row>
    <row r="1970" spans="1:20" ht="15">
      <c r="A1970" s="44" t="s">
        <v>163</v>
      </c>
      <c r="B1970" s="138" t="s">
        <v>988</v>
      </c>
      <c r="E1970" s="10" t="s">
        <v>288</v>
      </c>
      <c r="F1970" s="10" t="s">
        <v>288</v>
      </c>
      <c r="G1970" s="10" t="s">
        <v>288</v>
      </c>
      <c r="H1970" s="164">
        <v>466.40000000000509</v>
      </c>
      <c r="I1970" s="190">
        <v>1012.8000000000011</v>
      </c>
      <c r="K1970" s="100">
        <f t="shared" si="67"/>
        <v>1479.2000000000062</v>
      </c>
      <c r="M1970" t="s">
        <v>302</v>
      </c>
      <c r="P1970" s="28"/>
      <c r="Q1970" s="224"/>
      <c r="R1970" s="224"/>
      <c r="S1970" s="224"/>
      <c r="T1970" s="225"/>
    </row>
    <row r="1971" spans="1:20" ht="15">
      <c r="A1971" s="44" t="s">
        <v>165</v>
      </c>
      <c r="B1971" s="96" t="s">
        <v>1019</v>
      </c>
      <c r="E1971" s="10" t="s">
        <v>288</v>
      </c>
      <c r="F1971" s="10" t="s">
        <v>288</v>
      </c>
      <c r="G1971" s="10" t="s">
        <v>288</v>
      </c>
      <c r="H1971" s="164">
        <v>564.09999999999854</v>
      </c>
      <c r="I1971" s="164">
        <v>862.29999999999836</v>
      </c>
      <c r="K1971" s="100">
        <f t="shared" si="67"/>
        <v>1426.3999999999969</v>
      </c>
      <c r="P1971" s="28"/>
      <c r="Q1971" s="411"/>
      <c r="R1971" s="224"/>
      <c r="S1971" s="224"/>
      <c r="T1971" s="225"/>
    </row>
    <row r="1972" spans="1:20" ht="15">
      <c r="A1972" s="44" t="s">
        <v>284</v>
      </c>
      <c r="B1972" s="96" t="s">
        <v>1001</v>
      </c>
      <c r="E1972" s="10" t="s">
        <v>288</v>
      </c>
      <c r="F1972" s="10" t="s">
        <v>288</v>
      </c>
      <c r="G1972" s="10" t="s">
        <v>288</v>
      </c>
      <c r="H1972" s="164">
        <v>451.70000000000073</v>
      </c>
      <c r="I1972" s="190">
        <v>954.85000000000218</v>
      </c>
      <c r="K1972" s="100">
        <f t="shared" si="67"/>
        <v>1406.5500000000029</v>
      </c>
      <c r="M1972" t="s">
        <v>303</v>
      </c>
      <c r="P1972" s="28"/>
      <c r="Q1972" s="224"/>
      <c r="R1972" s="224"/>
      <c r="S1972" s="224"/>
      <c r="T1972" s="225"/>
    </row>
    <row r="1973" spans="1:20" ht="15">
      <c r="A1973" s="44" t="s">
        <v>285</v>
      </c>
      <c r="B1973" s="96" t="s">
        <v>29</v>
      </c>
      <c r="E1973" s="10">
        <v>343.6</v>
      </c>
      <c r="F1973" s="141">
        <v>765.5</v>
      </c>
      <c r="G1973" s="10">
        <v>290.10000000000002</v>
      </c>
      <c r="H1973" s="164" t="s">
        <v>288</v>
      </c>
      <c r="K1973" s="100">
        <f t="shared" si="67"/>
        <v>1399.1999999999998</v>
      </c>
      <c r="M1973" t="s">
        <v>293</v>
      </c>
      <c r="P1973" s="28"/>
      <c r="Q1973" s="223"/>
      <c r="R1973" s="224"/>
      <c r="S1973" s="224"/>
      <c r="T1973" s="225"/>
    </row>
    <row r="1974" spans="1:20" ht="15">
      <c r="A1974" s="138" t="s">
        <v>286</v>
      </c>
      <c r="B1974" s="138" t="s">
        <v>983</v>
      </c>
      <c r="E1974" s="10" t="s">
        <v>288</v>
      </c>
      <c r="F1974" s="10" t="s">
        <v>288</v>
      </c>
      <c r="G1974" s="10" t="s">
        <v>288</v>
      </c>
      <c r="H1974" s="164">
        <v>386.50000000000364</v>
      </c>
      <c r="I1974" s="164">
        <v>876.00000000000136</v>
      </c>
      <c r="K1974" s="100">
        <f t="shared" ref="K1974:K2005" si="68">SUM(E1974:I1974)</f>
        <v>1262.500000000005</v>
      </c>
      <c r="P1974" s="28"/>
      <c r="Q1974" s="223"/>
      <c r="R1974" s="224"/>
      <c r="S1974" s="224"/>
      <c r="T1974" s="225"/>
    </row>
    <row r="1975" spans="1:20" ht="15">
      <c r="A1975" s="138" t="s">
        <v>287</v>
      </c>
      <c r="B1975" s="96" t="s">
        <v>999</v>
      </c>
      <c r="E1975" s="10" t="s">
        <v>288</v>
      </c>
      <c r="F1975" s="10" t="s">
        <v>288</v>
      </c>
      <c r="G1975" s="10" t="s">
        <v>288</v>
      </c>
      <c r="H1975" s="164">
        <v>189.40000000000327</v>
      </c>
      <c r="I1975" s="190">
        <v>1020.4999999999982</v>
      </c>
      <c r="K1975" s="100">
        <f t="shared" si="68"/>
        <v>1209.9000000000015</v>
      </c>
      <c r="M1975" t="s">
        <v>307</v>
      </c>
      <c r="P1975" s="28"/>
      <c r="Q1975" s="224"/>
      <c r="R1975" s="224"/>
      <c r="S1975" s="224"/>
      <c r="T1975" s="225"/>
    </row>
    <row r="1976" spans="1:20" ht="15">
      <c r="A1976" s="138" t="s">
        <v>990</v>
      </c>
      <c r="B1976" s="96" t="s">
        <v>1008</v>
      </c>
      <c r="E1976" s="10" t="s">
        <v>288</v>
      </c>
      <c r="F1976" s="10" t="s">
        <v>288</v>
      </c>
      <c r="G1976" s="10" t="s">
        <v>288</v>
      </c>
      <c r="H1976" s="164">
        <v>427.69999999999709</v>
      </c>
      <c r="I1976" s="164">
        <v>780.60000000000036</v>
      </c>
      <c r="K1976" s="100">
        <f t="shared" si="68"/>
        <v>1208.2999999999975</v>
      </c>
      <c r="P1976" s="28"/>
      <c r="Q1976" s="224"/>
      <c r="R1976" s="224"/>
      <c r="S1976" s="224"/>
      <c r="T1976" s="225"/>
    </row>
    <row r="1977" spans="1:20" ht="15">
      <c r="A1977" s="138" t="s">
        <v>991</v>
      </c>
      <c r="B1977" s="96" t="s">
        <v>1035</v>
      </c>
      <c r="E1977" s="10" t="s">
        <v>288</v>
      </c>
      <c r="F1977" s="10" t="s">
        <v>288</v>
      </c>
      <c r="G1977" s="10" t="s">
        <v>288</v>
      </c>
      <c r="H1977" s="164">
        <v>566.5</v>
      </c>
      <c r="I1977" s="164">
        <v>610.70000000000255</v>
      </c>
      <c r="K1977" s="100">
        <f t="shared" si="68"/>
        <v>1177.2000000000025</v>
      </c>
      <c r="P1977" s="28"/>
      <c r="Q1977" s="404"/>
      <c r="R1977" s="224"/>
      <c r="S1977" s="224"/>
      <c r="T1977" s="225"/>
    </row>
    <row r="1978" spans="1:20" ht="15">
      <c r="A1978" s="138" t="s">
        <v>992</v>
      </c>
      <c r="B1978" s="96" t="s">
        <v>1040</v>
      </c>
      <c r="E1978" s="10" t="s">
        <v>288</v>
      </c>
      <c r="F1978" s="10" t="s">
        <v>288</v>
      </c>
      <c r="G1978" s="10" t="s">
        <v>288</v>
      </c>
      <c r="H1978" s="164">
        <v>409.59999999999491</v>
      </c>
      <c r="I1978" s="164">
        <v>766.99999999999909</v>
      </c>
      <c r="K1978" s="100">
        <f t="shared" si="68"/>
        <v>1176.599999999994</v>
      </c>
      <c r="P1978" s="28"/>
      <c r="Q1978" s="404"/>
      <c r="R1978" s="224"/>
      <c r="S1978" s="224"/>
      <c r="T1978" s="225"/>
    </row>
    <row r="1979" spans="1:20" ht="15">
      <c r="A1979" s="138" t="s">
        <v>994</v>
      </c>
      <c r="B1979" s="96" t="s">
        <v>1047</v>
      </c>
      <c r="E1979" s="10" t="s">
        <v>288</v>
      </c>
      <c r="F1979" s="10" t="s">
        <v>288</v>
      </c>
      <c r="G1979" s="10" t="s">
        <v>288</v>
      </c>
      <c r="H1979" s="164">
        <v>458.69999999999891</v>
      </c>
      <c r="I1979" s="164">
        <v>705.5</v>
      </c>
      <c r="K1979" s="100">
        <f t="shared" si="68"/>
        <v>1164.1999999999989</v>
      </c>
      <c r="P1979" s="28"/>
      <c r="Q1979" s="223"/>
      <c r="R1979" s="224"/>
      <c r="S1979" s="224"/>
      <c r="T1979" s="225"/>
    </row>
    <row r="1980" spans="1:20" ht="15">
      <c r="A1980" s="138" t="s">
        <v>1000</v>
      </c>
      <c r="B1980" s="96" t="s">
        <v>1026</v>
      </c>
      <c r="E1980" s="10" t="s">
        <v>288</v>
      </c>
      <c r="F1980" s="10" t="s">
        <v>288</v>
      </c>
      <c r="G1980" s="10" t="s">
        <v>288</v>
      </c>
      <c r="H1980" s="190">
        <v>680.05000000000473</v>
      </c>
      <c r="I1980" s="164">
        <v>482.84999999999945</v>
      </c>
      <c r="K1980" s="100">
        <f t="shared" si="68"/>
        <v>1162.9000000000042</v>
      </c>
      <c r="M1980" t="s">
        <v>294</v>
      </c>
      <c r="P1980" s="28"/>
      <c r="Q1980" s="223"/>
      <c r="R1980" s="224"/>
      <c r="S1980" s="224"/>
      <c r="T1980" s="225"/>
    </row>
    <row r="1981" spans="1:20" ht="15">
      <c r="A1981" s="138" t="s">
        <v>1002</v>
      </c>
      <c r="B1981" s="96" t="s">
        <v>164</v>
      </c>
      <c r="E1981" s="10" t="s">
        <v>288</v>
      </c>
      <c r="F1981" s="10" t="s">
        <v>288</v>
      </c>
      <c r="G1981" s="10">
        <v>172.3</v>
      </c>
      <c r="H1981" s="164">
        <v>191.89999999999964</v>
      </c>
      <c r="I1981" s="164">
        <v>776.30000000000155</v>
      </c>
      <c r="K1981" s="100">
        <f t="shared" si="68"/>
        <v>1140.5000000000011</v>
      </c>
      <c r="P1981" s="28"/>
      <c r="Q1981" s="223"/>
      <c r="R1981" s="224"/>
      <c r="S1981" s="224"/>
      <c r="T1981" s="225"/>
    </row>
    <row r="1982" spans="1:20" ht="15">
      <c r="A1982" s="138" t="s">
        <v>1005</v>
      </c>
      <c r="B1982" s="96" t="s">
        <v>1003</v>
      </c>
      <c r="E1982" s="10" t="s">
        <v>288</v>
      </c>
      <c r="F1982" s="10" t="s">
        <v>288</v>
      </c>
      <c r="G1982" s="10" t="s">
        <v>288</v>
      </c>
      <c r="H1982" s="164">
        <v>411.19999999999891</v>
      </c>
      <c r="I1982" s="164">
        <v>707.59999999999945</v>
      </c>
      <c r="K1982" s="100">
        <f t="shared" si="68"/>
        <v>1118.7999999999984</v>
      </c>
      <c r="P1982" s="28"/>
      <c r="Q1982" s="223"/>
      <c r="R1982" s="224"/>
      <c r="S1982" s="224"/>
      <c r="T1982" s="225"/>
    </row>
    <row r="1983" spans="1:20" ht="15">
      <c r="A1983" s="138" t="s">
        <v>1006</v>
      </c>
      <c r="B1983" s="96" t="s">
        <v>1039</v>
      </c>
      <c r="E1983" s="10" t="s">
        <v>288</v>
      </c>
      <c r="F1983" s="10" t="s">
        <v>288</v>
      </c>
      <c r="G1983" s="10" t="s">
        <v>288</v>
      </c>
      <c r="H1983" s="164">
        <v>412</v>
      </c>
      <c r="I1983" s="164">
        <v>664.30000000000018</v>
      </c>
      <c r="K1983" s="100">
        <f t="shared" si="68"/>
        <v>1076.3000000000002</v>
      </c>
      <c r="P1983" s="28"/>
      <c r="Q1983" s="223"/>
      <c r="R1983" s="224"/>
      <c r="S1983" s="224"/>
      <c r="T1983" s="225"/>
    </row>
    <row r="1984" spans="1:20" ht="15">
      <c r="A1984" s="138" t="s">
        <v>1009</v>
      </c>
      <c r="B1984" s="96" t="s">
        <v>1045</v>
      </c>
      <c r="E1984" s="10" t="s">
        <v>288</v>
      </c>
      <c r="F1984" s="10" t="s">
        <v>288</v>
      </c>
      <c r="G1984" s="10" t="s">
        <v>288</v>
      </c>
      <c r="H1984" s="164">
        <v>414.40000000000146</v>
      </c>
      <c r="I1984" s="164">
        <v>644.19999999999982</v>
      </c>
      <c r="K1984" s="100">
        <f t="shared" si="68"/>
        <v>1058.6000000000013</v>
      </c>
      <c r="P1984" s="28"/>
      <c r="Q1984" s="224"/>
      <c r="R1984" s="224"/>
      <c r="S1984" s="224"/>
      <c r="T1984" s="225"/>
    </row>
    <row r="1985" spans="1:21" ht="15">
      <c r="A1985" s="138" t="s">
        <v>1011</v>
      </c>
      <c r="B1985" s="96" t="s">
        <v>993</v>
      </c>
      <c r="E1985" s="10" t="s">
        <v>288</v>
      </c>
      <c r="F1985" s="10" t="s">
        <v>288</v>
      </c>
      <c r="G1985" s="10" t="s">
        <v>288</v>
      </c>
      <c r="H1985" s="164">
        <v>275.5</v>
      </c>
      <c r="I1985" s="164">
        <v>770.39999999999873</v>
      </c>
      <c r="K1985" s="100">
        <f t="shared" si="68"/>
        <v>1045.8999999999987</v>
      </c>
      <c r="P1985" s="28"/>
      <c r="Q1985" s="404"/>
      <c r="R1985" s="224"/>
      <c r="S1985" s="224"/>
      <c r="T1985" s="225"/>
    </row>
    <row r="1986" spans="1:21" ht="15">
      <c r="A1986" s="138" t="s">
        <v>1017</v>
      </c>
      <c r="B1986" s="96" t="s">
        <v>158</v>
      </c>
      <c r="E1986" s="10" t="s">
        <v>288</v>
      </c>
      <c r="F1986" s="10" t="s">
        <v>288</v>
      </c>
      <c r="G1986" s="10">
        <v>423.4</v>
      </c>
      <c r="H1986" s="164">
        <v>366.49999999999818</v>
      </c>
      <c r="I1986" s="164">
        <v>228.39999999999964</v>
      </c>
      <c r="K1986" s="100">
        <f t="shared" si="68"/>
        <v>1018.2999999999978</v>
      </c>
      <c r="P1986" s="28"/>
      <c r="Q1986" s="224"/>
      <c r="R1986" s="224"/>
      <c r="S1986" s="224"/>
      <c r="T1986" s="225"/>
    </row>
    <row r="1987" spans="1:21" ht="15">
      <c r="A1987" s="138" t="s">
        <v>1022</v>
      </c>
      <c r="B1987" s="96" t="s">
        <v>1010</v>
      </c>
      <c r="E1987" s="10" t="s">
        <v>288</v>
      </c>
      <c r="F1987" s="10" t="s">
        <v>288</v>
      </c>
      <c r="G1987" s="10" t="s">
        <v>288</v>
      </c>
      <c r="H1987" s="164">
        <v>417.70000000000073</v>
      </c>
      <c r="I1987" s="164">
        <v>585.94999999999982</v>
      </c>
      <c r="K1987" s="100">
        <f t="shared" si="68"/>
        <v>1003.6500000000005</v>
      </c>
      <c r="P1987" s="28"/>
      <c r="Q1987" s="224"/>
      <c r="R1987" s="224"/>
      <c r="S1987" s="224"/>
      <c r="T1987" s="225"/>
      <c r="U1987" s="164"/>
    </row>
    <row r="1988" spans="1:21" ht="15">
      <c r="A1988" s="138" t="s">
        <v>1023</v>
      </c>
      <c r="B1988" s="223" t="s">
        <v>2570</v>
      </c>
      <c r="C1988" s="3"/>
      <c r="D1988" s="3"/>
      <c r="E1988" s="164" t="s">
        <v>288</v>
      </c>
      <c r="F1988" s="164" t="s">
        <v>288</v>
      </c>
      <c r="G1988" s="164" t="s">
        <v>288</v>
      </c>
      <c r="H1988" s="164" t="s">
        <v>288</v>
      </c>
      <c r="I1988" s="190">
        <v>987.30000000000018</v>
      </c>
      <c r="K1988" s="100">
        <f t="shared" si="68"/>
        <v>987.30000000000018</v>
      </c>
      <c r="M1988" t="s">
        <v>298</v>
      </c>
      <c r="P1988" s="28"/>
      <c r="Q1988" s="224"/>
      <c r="R1988" s="224"/>
      <c r="S1988" s="224"/>
      <c r="T1988" s="225"/>
    </row>
    <row r="1989" spans="1:21" ht="15">
      <c r="A1989" s="138" t="s">
        <v>1024</v>
      </c>
      <c r="B1989" s="96" t="s">
        <v>1028</v>
      </c>
      <c r="E1989" s="10" t="s">
        <v>288</v>
      </c>
      <c r="F1989" s="10" t="s">
        <v>288</v>
      </c>
      <c r="G1989" s="10" t="s">
        <v>288</v>
      </c>
      <c r="H1989" s="164">
        <v>473.79999999999927</v>
      </c>
      <c r="I1989" s="164">
        <v>512.60000000000036</v>
      </c>
      <c r="K1989" s="100">
        <f t="shared" si="68"/>
        <v>986.39999999999964</v>
      </c>
      <c r="P1989" s="28"/>
      <c r="Q1989" s="411"/>
      <c r="R1989" s="224"/>
      <c r="S1989" s="224"/>
      <c r="T1989" s="225"/>
    </row>
    <row r="1990" spans="1:21" ht="15">
      <c r="A1990" s="138" t="s">
        <v>1030</v>
      </c>
      <c r="B1990" s="96" t="s">
        <v>1013</v>
      </c>
      <c r="E1990" s="10" t="s">
        <v>288</v>
      </c>
      <c r="F1990" s="10" t="s">
        <v>288</v>
      </c>
      <c r="G1990" s="10" t="s">
        <v>288</v>
      </c>
      <c r="H1990" s="164">
        <v>360.59999999999854</v>
      </c>
      <c r="I1990" s="164">
        <v>600.35000000000127</v>
      </c>
      <c r="K1990" s="100">
        <f t="shared" si="68"/>
        <v>960.94999999999982</v>
      </c>
      <c r="P1990" s="28"/>
      <c r="Q1990" s="224"/>
      <c r="R1990" s="224"/>
      <c r="S1990" s="224"/>
      <c r="T1990" s="225"/>
    </row>
    <row r="1991" spans="1:21" ht="15">
      <c r="A1991" s="138" t="s">
        <v>1038</v>
      </c>
      <c r="B1991" s="138" t="s">
        <v>989</v>
      </c>
      <c r="E1991" s="10" t="s">
        <v>288</v>
      </c>
      <c r="F1991" s="10" t="s">
        <v>288</v>
      </c>
      <c r="G1991" s="10" t="s">
        <v>288</v>
      </c>
      <c r="H1991" s="164">
        <v>450.10000000000218</v>
      </c>
      <c r="I1991" s="164">
        <v>510.00000000000273</v>
      </c>
      <c r="K1991" s="100">
        <f t="shared" si="68"/>
        <v>960.10000000000491</v>
      </c>
      <c r="P1991" s="28"/>
      <c r="Q1991" s="223"/>
      <c r="R1991" s="224"/>
      <c r="S1991" s="224"/>
      <c r="T1991" s="225"/>
    </row>
    <row r="1992" spans="1:21" ht="15">
      <c r="A1992" s="138" t="s">
        <v>1042</v>
      </c>
      <c r="B1992" s="96" t="s">
        <v>155</v>
      </c>
      <c r="E1992" s="10" t="s">
        <v>288</v>
      </c>
      <c r="F1992" s="10" t="s">
        <v>288</v>
      </c>
      <c r="G1992" s="10">
        <v>130.5</v>
      </c>
      <c r="H1992" s="164">
        <v>81.299999999997453</v>
      </c>
      <c r="I1992" s="164">
        <v>742.79999999999836</v>
      </c>
      <c r="K1992" s="100">
        <f t="shared" si="68"/>
        <v>954.59999999999582</v>
      </c>
      <c r="P1992" s="28"/>
      <c r="Q1992" s="224"/>
      <c r="R1992" s="224"/>
      <c r="S1992" s="224"/>
      <c r="T1992" s="225"/>
    </row>
    <row r="1993" spans="1:21" ht="15">
      <c r="A1993" s="138" t="s">
        <v>1043</v>
      </c>
      <c r="B1993" s="96" t="s">
        <v>1021</v>
      </c>
      <c r="E1993" s="10" t="s">
        <v>288</v>
      </c>
      <c r="F1993" s="10" t="s">
        <v>288</v>
      </c>
      <c r="G1993" s="10" t="s">
        <v>288</v>
      </c>
      <c r="H1993" s="164">
        <v>350.79999999999745</v>
      </c>
      <c r="I1993" s="164">
        <v>547.85000000000036</v>
      </c>
      <c r="K1993" s="100">
        <f t="shared" si="68"/>
        <v>898.64999999999782</v>
      </c>
      <c r="P1993" s="28"/>
      <c r="Q1993" s="224"/>
      <c r="R1993" s="224"/>
      <c r="S1993" s="224"/>
      <c r="T1993" s="225"/>
    </row>
    <row r="1994" spans="1:21" ht="15">
      <c r="A1994" s="138" t="s">
        <v>1044</v>
      </c>
      <c r="B1994" s="96" t="s">
        <v>1057</v>
      </c>
      <c r="E1994" s="10" t="s">
        <v>288</v>
      </c>
      <c r="F1994" s="10" t="s">
        <v>288</v>
      </c>
      <c r="G1994" s="10" t="s">
        <v>288</v>
      </c>
      <c r="H1994" s="164">
        <v>206.79999999999745</v>
      </c>
      <c r="I1994" s="164">
        <v>687.19999999999982</v>
      </c>
      <c r="K1994" s="100">
        <f t="shared" si="68"/>
        <v>893.99999999999727</v>
      </c>
      <c r="P1994" s="28"/>
      <c r="Q1994" s="224"/>
      <c r="R1994" s="224"/>
      <c r="S1994" s="224"/>
      <c r="T1994" s="225"/>
    </row>
    <row r="1995" spans="1:21" ht="15">
      <c r="A1995" s="138" t="s">
        <v>1050</v>
      </c>
      <c r="B1995" s="223" t="s">
        <v>2544</v>
      </c>
      <c r="C1995" s="3"/>
      <c r="D1995" s="3"/>
      <c r="E1995" s="164" t="s">
        <v>288</v>
      </c>
      <c r="F1995" s="164" t="s">
        <v>288</v>
      </c>
      <c r="G1995" s="164" t="s">
        <v>288</v>
      </c>
      <c r="H1995" s="164" t="s">
        <v>288</v>
      </c>
      <c r="I1995" s="164">
        <v>858.80000000000018</v>
      </c>
      <c r="K1995" s="100">
        <f t="shared" si="68"/>
        <v>858.80000000000018</v>
      </c>
      <c r="P1995" s="28"/>
      <c r="Q1995" s="223"/>
      <c r="R1995" s="224"/>
      <c r="S1995" s="224"/>
      <c r="T1995" s="225"/>
    </row>
    <row r="1996" spans="1:21" ht="15">
      <c r="A1996" s="138" t="s">
        <v>1051</v>
      </c>
      <c r="B1996" s="96" t="s">
        <v>1053</v>
      </c>
      <c r="E1996" s="10" t="s">
        <v>288</v>
      </c>
      <c r="F1996" s="10" t="s">
        <v>288</v>
      </c>
      <c r="G1996" s="10" t="s">
        <v>288</v>
      </c>
      <c r="H1996" s="190">
        <v>590.70000000000073</v>
      </c>
      <c r="I1996" s="164">
        <v>238</v>
      </c>
      <c r="K1996" s="100">
        <f t="shared" si="68"/>
        <v>828.70000000000073</v>
      </c>
      <c r="M1996" t="s">
        <v>302</v>
      </c>
      <c r="P1996" s="28"/>
      <c r="Q1996" s="224"/>
      <c r="R1996" s="224"/>
      <c r="S1996" s="224"/>
      <c r="T1996" s="225"/>
    </row>
    <row r="1997" spans="1:21" ht="15">
      <c r="A1997" s="138" t="s">
        <v>1052</v>
      </c>
      <c r="B1997" s="406" t="s">
        <v>2568</v>
      </c>
      <c r="C1997" s="3"/>
      <c r="D1997" s="3"/>
      <c r="E1997" s="164" t="s">
        <v>288</v>
      </c>
      <c r="F1997" s="164" t="s">
        <v>288</v>
      </c>
      <c r="G1997" s="164" t="s">
        <v>288</v>
      </c>
      <c r="H1997" s="164" t="s">
        <v>288</v>
      </c>
      <c r="I1997" s="164">
        <v>825.29999999999836</v>
      </c>
      <c r="K1997" s="100">
        <f t="shared" si="68"/>
        <v>825.29999999999836</v>
      </c>
      <c r="P1997" s="28"/>
      <c r="Q1997" s="224"/>
      <c r="R1997" s="224"/>
      <c r="S1997" s="224"/>
      <c r="T1997" s="225"/>
    </row>
    <row r="1998" spans="1:21" ht="15">
      <c r="A1998" s="138" t="s">
        <v>1054</v>
      </c>
      <c r="B1998" s="406" t="s">
        <v>2569</v>
      </c>
      <c r="C1998" s="3"/>
      <c r="D1998" s="3"/>
      <c r="E1998" s="164" t="s">
        <v>288</v>
      </c>
      <c r="F1998" s="164" t="s">
        <v>288</v>
      </c>
      <c r="G1998" s="164" t="s">
        <v>288</v>
      </c>
      <c r="H1998" s="164" t="s">
        <v>288</v>
      </c>
      <c r="I1998" s="164">
        <v>800.79999999999927</v>
      </c>
      <c r="K1998" s="100">
        <f t="shared" si="68"/>
        <v>800.79999999999927</v>
      </c>
      <c r="P1998" s="28"/>
      <c r="Q1998" s="404"/>
      <c r="R1998" s="224"/>
      <c r="S1998" s="224"/>
      <c r="T1998" s="225"/>
    </row>
    <row r="1999" spans="1:21" ht="15">
      <c r="A1999" s="138" t="s">
        <v>1055</v>
      </c>
      <c r="B1999" s="406" t="s">
        <v>2554</v>
      </c>
      <c r="C1999" s="3"/>
      <c r="D1999" s="3"/>
      <c r="E1999" s="164" t="s">
        <v>288</v>
      </c>
      <c r="F1999" s="164" t="s">
        <v>288</v>
      </c>
      <c r="G1999" s="164" t="s">
        <v>288</v>
      </c>
      <c r="H1999" s="164" t="s">
        <v>288</v>
      </c>
      <c r="I1999" s="164">
        <v>758.80000000000018</v>
      </c>
      <c r="K1999" s="100">
        <f t="shared" si="68"/>
        <v>758.80000000000018</v>
      </c>
      <c r="P1999" s="28"/>
      <c r="Q1999" s="224"/>
      <c r="R1999" s="224"/>
      <c r="S1999" s="224"/>
      <c r="T1999" s="225"/>
    </row>
    <row r="2000" spans="1:21" ht="15">
      <c r="A2000" s="138" t="s">
        <v>1056</v>
      </c>
      <c r="B2000" s="406" t="s">
        <v>2567</v>
      </c>
      <c r="C2000" s="3"/>
      <c r="D2000" s="3"/>
      <c r="E2000" s="164" t="s">
        <v>288</v>
      </c>
      <c r="F2000" s="164" t="s">
        <v>288</v>
      </c>
      <c r="G2000" s="164" t="s">
        <v>288</v>
      </c>
      <c r="H2000" s="164" t="s">
        <v>288</v>
      </c>
      <c r="I2000" s="164">
        <v>740.65000000000009</v>
      </c>
      <c r="K2000" s="100">
        <f t="shared" si="68"/>
        <v>740.65000000000009</v>
      </c>
      <c r="P2000" s="28"/>
      <c r="Q2000" s="224"/>
      <c r="R2000" s="224"/>
      <c r="S2000" s="224"/>
      <c r="T2000" s="225"/>
    </row>
    <row r="2001" spans="1:20" ht="15">
      <c r="A2001" s="138" t="s">
        <v>1059</v>
      </c>
      <c r="B2001" s="406" t="s">
        <v>2564</v>
      </c>
      <c r="C2001" s="3"/>
      <c r="D2001" s="3"/>
      <c r="E2001" s="164" t="s">
        <v>288</v>
      </c>
      <c r="F2001" s="164" t="s">
        <v>288</v>
      </c>
      <c r="G2001" s="164" t="s">
        <v>288</v>
      </c>
      <c r="H2001" s="164" t="s">
        <v>288</v>
      </c>
      <c r="I2001" s="164">
        <v>730.45000000000073</v>
      </c>
      <c r="K2001" s="100">
        <f t="shared" si="68"/>
        <v>730.45000000000073</v>
      </c>
      <c r="P2001" s="28"/>
      <c r="Q2001" s="224"/>
      <c r="R2001" s="224"/>
      <c r="S2001" s="224"/>
      <c r="T2001" s="225"/>
    </row>
    <row r="2002" spans="1:20" ht="15">
      <c r="A2002" s="138" t="s">
        <v>1296</v>
      </c>
      <c r="B2002" s="406" t="s">
        <v>2562</v>
      </c>
      <c r="C2002" s="3"/>
      <c r="D2002" s="3"/>
      <c r="E2002" s="164" t="s">
        <v>288</v>
      </c>
      <c r="F2002" s="164" t="s">
        <v>288</v>
      </c>
      <c r="G2002" s="164" t="s">
        <v>288</v>
      </c>
      <c r="H2002" s="164" t="s">
        <v>288</v>
      </c>
      <c r="I2002" s="164">
        <v>707.99999999999909</v>
      </c>
      <c r="K2002" s="100">
        <f t="shared" si="68"/>
        <v>707.99999999999909</v>
      </c>
      <c r="P2002" s="28"/>
      <c r="Q2002" s="404"/>
      <c r="R2002" s="224"/>
      <c r="S2002" s="224"/>
      <c r="T2002" s="225"/>
    </row>
    <row r="2003" spans="1:20" ht="15">
      <c r="A2003" s="138" t="s">
        <v>1297</v>
      </c>
      <c r="B2003" s="406" t="s">
        <v>2546</v>
      </c>
      <c r="C2003" s="3"/>
      <c r="D2003" s="3"/>
      <c r="E2003" s="164" t="s">
        <v>288</v>
      </c>
      <c r="F2003" s="164" t="s">
        <v>288</v>
      </c>
      <c r="G2003" s="164" t="s">
        <v>288</v>
      </c>
      <c r="H2003" s="164" t="s">
        <v>288</v>
      </c>
      <c r="I2003" s="164">
        <v>666.80000000000109</v>
      </c>
      <c r="K2003" s="100">
        <f t="shared" si="68"/>
        <v>666.80000000000109</v>
      </c>
      <c r="P2003" s="28"/>
      <c r="Q2003" s="223"/>
      <c r="R2003" s="224"/>
      <c r="S2003" s="224"/>
      <c r="T2003" s="225"/>
    </row>
    <row r="2004" spans="1:20" ht="15">
      <c r="A2004" s="138" t="s">
        <v>1298</v>
      </c>
      <c r="B2004" s="406" t="s">
        <v>2565</v>
      </c>
      <c r="C2004" s="3"/>
      <c r="D2004" s="3"/>
      <c r="E2004" s="164" t="s">
        <v>288</v>
      </c>
      <c r="F2004" s="164" t="s">
        <v>288</v>
      </c>
      <c r="G2004" s="164" t="s">
        <v>288</v>
      </c>
      <c r="H2004" s="164" t="s">
        <v>288</v>
      </c>
      <c r="I2004" s="164">
        <v>653.10000000000036</v>
      </c>
      <c r="K2004" s="100">
        <f t="shared" si="68"/>
        <v>653.10000000000036</v>
      </c>
      <c r="P2004" s="28"/>
      <c r="Q2004" s="404"/>
      <c r="R2004" s="224"/>
      <c r="S2004" s="224"/>
      <c r="T2004" s="225"/>
    </row>
    <row r="2005" spans="1:20" ht="15">
      <c r="A2005" s="138" t="s">
        <v>1299</v>
      </c>
      <c r="B2005" s="406" t="s">
        <v>2559</v>
      </c>
      <c r="C2005" s="3"/>
      <c r="D2005" s="3"/>
      <c r="E2005" s="164" t="s">
        <v>288</v>
      </c>
      <c r="F2005" s="164" t="s">
        <v>288</v>
      </c>
      <c r="G2005" s="164" t="s">
        <v>288</v>
      </c>
      <c r="H2005" s="164" t="s">
        <v>288</v>
      </c>
      <c r="I2005" s="164">
        <v>648.90000000000055</v>
      </c>
      <c r="K2005" s="100">
        <f t="shared" si="68"/>
        <v>648.90000000000055</v>
      </c>
      <c r="P2005" s="28"/>
      <c r="Q2005" s="404"/>
      <c r="R2005" s="224"/>
      <c r="S2005" s="224"/>
      <c r="T2005" s="225"/>
    </row>
    <row r="2006" spans="1:20" ht="15">
      <c r="A2006" s="138" t="s">
        <v>1300</v>
      </c>
      <c r="B2006" s="406" t="s">
        <v>2604</v>
      </c>
      <c r="C2006" s="3"/>
      <c r="D2006" s="3"/>
      <c r="E2006" s="164" t="s">
        <v>288</v>
      </c>
      <c r="F2006" s="164" t="s">
        <v>288</v>
      </c>
      <c r="G2006" s="164" t="s">
        <v>288</v>
      </c>
      <c r="H2006" s="164" t="s">
        <v>288</v>
      </c>
      <c r="I2006" s="164">
        <v>644.70000000000164</v>
      </c>
      <c r="K2006" s="100">
        <f t="shared" ref="K2006:K2019" si="69">SUM(E2006:I2006)</f>
        <v>644.70000000000164</v>
      </c>
      <c r="P2006" s="28"/>
      <c r="Q2006" s="411"/>
      <c r="R2006" s="224"/>
      <c r="S2006" s="224"/>
      <c r="T2006" s="225"/>
    </row>
    <row r="2007" spans="1:20" ht="15">
      <c r="A2007" s="138" t="s">
        <v>1301</v>
      </c>
      <c r="B2007" s="406" t="s">
        <v>2561</v>
      </c>
      <c r="C2007" s="3"/>
      <c r="D2007" s="3"/>
      <c r="E2007" s="164" t="s">
        <v>288</v>
      </c>
      <c r="F2007" s="164" t="s">
        <v>288</v>
      </c>
      <c r="G2007" s="164" t="s">
        <v>288</v>
      </c>
      <c r="H2007" s="164" t="s">
        <v>288</v>
      </c>
      <c r="I2007" s="164">
        <v>595.19999999999891</v>
      </c>
      <c r="K2007" s="100">
        <f t="shared" si="69"/>
        <v>595.19999999999891</v>
      </c>
      <c r="P2007" s="28"/>
      <c r="Q2007" s="223"/>
      <c r="R2007" s="224"/>
      <c r="S2007" s="224"/>
      <c r="T2007" s="225"/>
    </row>
    <row r="2008" spans="1:20" ht="15">
      <c r="A2008" s="138" t="s">
        <v>1302</v>
      </c>
      <c r="B2008" s="406" t="s">
        <v>2552</v>
      </c>
      <c r="C2008" s="3"/>
      <c r="D2008" s="3"/>
      <c r="E2008" s="164" t="s">
        <v>288</v>
      </c>
      <c r="F2008" s="164" t="s">
        <v>288</v>
      </c>
      <c r="G2008" s="164" t="s">
        <v>288</v>
      </c>
      <c r="H2008" s="164" t="s">
        <v>288</v>
      </c>
      <c r="I2008" s="164">
        <v>589.30000000000018</v>
      </c>
      <c r="K2008" s="100">
        <f t="shared" si="69"/>
        <v>589.30000000000018</v>
      </c>
      <c r="P2008" s="28"/>
      <c r="Q2008" s="404"/>
      <c r="R2008" s="224"/>
      <c r="S2008" s="224"/>
      <c r="T2008" s="225"/>
    </row>
    <row r="2009" spans="1:20" ht="15">
      <c r="A2009" s="138" t="s">
        <v>1303</v>
      </c>
      <c r="B2009" s="406" t="s">
        <v>2563</v>
      </c>
      <c r="C2009" s="3"/>
      <c r="D2009" s="3"/>
      <c r="E2009" s="164" t="s">
        <v>288</v>
      </c>
      <c r="F2009" s="164" t="s">
        <v>288</v>
      </c>
      <c r="G2009" s="164" t="s">
        <v>288</v>
      </c>
      <c r="H2009" s="164" t="s">
        <v>288</v>
      </c>
      <c r="I2009" s="164">
        <v>576.40000000000055</v>
      </c>
      <c r="K2009" s="100">
        <f t="shared" si="69"/>
        <v>576.40000000000055</v>
      </c>
      <c r="P2009" s="28"/>
      <c r="Q2009" s="411"/>
      <c r="R2009" s="224"/>
      <c r="S2009" s="224"/>
      <c r="T2009" s="225"/>
    </row>
    <row r="2010" spans="1:20" ht="15">
      <c r="A2010" s="138" t="s">
        <v>1304</v>
      </c>
      <c r="B2010" s="96" t="s">
        <v>1041</v>
      </c>
      <c r="E2010" s="10" t="s">
        <v>288</v>
      </c>
      <c r="F2010" s="10" t="s">
        <v>288</v>
      </c>
      <c r="G2010" s="10" t="s">
        <v>288</v>
      </c>
      <c r="H2010" s="164">
        <v>575.79999999999927</v>
      </c>
      <c r="K2010" s="100">
        <f t="shared" si="69"/>
        <v>575.79999999999927</v>
      </c>
      <c r="P2010" s="28"/>
      <c r="Q2010" s="223"/>
      <c r="R2010" s="224"/>
      <c r="S2010" s="224"/>
      <c r="T2010" s="225"/>
    </row>
    <row r="2011" spans="1:20" ht="15">
      <c r="A2011" s="138" t="s">
        <v>1305</v>
      </c>
      <c r="B2011" s="406" t="s">
        <v>2548</v>
      </c>
      <c r="C2011" s="3"/>
      <c r="D2011" s="3"/>
      <c r="E2011" s="164" t="s">
        <v>288</v>
      </c>
      <c r="F2011" s="164" t="s">
        <v>288</v>
      </c>
      <c r="G2011" s="164" t="s">
        <v>288</v>
      </c>
      <c r="H2011" s="164" t="s">
        <v>288</v>
      </c>
      <c r="I2011" s="164">
        <v>562.29999999999973</v>
      </c>
      <c r="K2011" s="100">
        <f t="shared" si="69"/>
        <v>562.29999999999973</v>
      </c>
      <c r="P2011" s="28"/>
      <c r="Q2011" s="224"/>
      <c r="R2011" s="224"/>
      <c r="S2011" s="224"/>
      <c r="T2011" s="225"/>
    </row>
    <row r="2012" spans="1:20" ht="15">
      <c r="A2012" s="138" t="s">
        <v>1306</v>
      </c>
      <c r="B2012" s="406" t="s">
        <v>2560</v>
      </c>
      <c r="C2012" s="3"/>
      <c r="D2012" s="3"/>
      <c r="E2012" s="164" t="s">
        <v>288</v>
      </c>
      <c r="F2012" s="164" t="s">
        <v>288</v>
      </c>
      <c r="G2012" s="164" t="s">
        <v>288</v>
      </c>
      <c r="H2012" s="164" t="s">
        <v>288</v>
      </c>
      <c r="I2012" s="164">
        <v>556.5</v>
      </c>
      <c r="K2012" s="100">
        <f t="shared" si="69"/>
        <v>556.5</v>
      </c>
      <c r="P2012" s="28"/>
      <c r="Q2012" s="223"/>
      <c r="R2012" s="224"/>
      <c r="S2012" s="224"/>
      <c r="T2012" s="225"/>
    </row>
    <row r="2013" spans="1:20" ht="15">
      <c r="A2013" s="138" t="s">
        <v>1307</v>
      </c>
      <c r="B2013" s="406" t="s">
        <v>2551</v>
      </c>
      <c r="C2013" s="3"/>
      <c r="D2013" s="3"/>
      <c r="E2013" s="164" t="s">
        <v>288</v>
      </c>
      <c r="F2013" s="164" t="s">
        <v>288</v>
      </c>
      <c r="G2013" s="164" t="s">
        <v>288</v>
      </c>
      <c r="H2013" s="164" t="s">
        <v>288</v>
      </c>
      <c r="I2013" s="164">
        <v>507</v>
      </c>
      <c r="K2013" s="100">
        <f t="shared" si="69"/>
        <v>507</v>
      </c>
      <c r="P2013" s="28"/>
      <c r="Q2013" s="224"/>
      <c r="R2013" s="224"/>
      <c r="S2013" s="224"/>
      <c r="T2013" s="225"/>
    </row>
    <row r="2014" spans="1:20" ht="15">
      <c r="A2014" s="138" t="s">
        <v>1308</v>
      </c>
      <c r="B2014" s="96" t="s">
        <v>181</v>
      </c>
      <c r="E2014" s="10">
        <v>250.6</v>
      </c>
      <c r="F2014" s="10">
        <v>255.2</v>
      </c>
      <c r="G2014" s="10" t="s">
        <v>288</v>
      </c>
      <c r="H2014" s="164" t="s">
        <v>288</v>
      </c>
      <c r="K2014" s="100">
        <f t="shared" si="69"/>
        <v>505.79999999999995</v>
      </c>
      <c r="P2014" s="28"/>
    </row>
    <row r="2015" spans="1:20" ht="15">
      <c r="A2015" s="138" t="s">
        <v>1309</v>
      </c>
      <c r="B2015" s="406" t="s">
        <v>2549</v>
      </c>
      <c r="C2015" s="3"/>
      <c r="D2015" s="3"/>
      <c r="E2015" s="164" t="s">
        <v>288</v>
      </c>
      <c r="F2015" s="164" t="s">
        <v>288</v>
      </c>
      <c r="G2015" s="164" t="s">
        <v>288</v>
      </c>
      <c r="H2015" s="164" t="s">
        <v>288</v>
      </c>
      <c r="I2015" s="164">
        <v>475.79999999999927</v>
      </c>
      <c r="K2015" s="100">
        <f t="shared" si="69"/>
        <v>475.79999999999927</v>
      </c>
      <c r="P2015" s="28"/>
    </row>
    <row r="2016" spans="1:20" ht="15">
      <c r="A2016" s="138" t="s">
        <v>1310</v>
      </c>
      <c r="B2016" s="96" t="s">
        <v>1031</v>
      </c>
      <c r="E2016" s="10" t="s">
        <v>288</v>
      </c>
      <c r="F2016" s="10" t="s">
        <v>288</v>
      </c>
      <c r="G2016" s="10" t="s">
        <v>288</v>
      </c>
      <c r="H2016" s="164">
        <v>464.09999999999309</v>
      </c>
      <c r="K2016" s="100">
        <f t="shared" si="69"/>
        <v>464.09999999999309</v>
      </c>
      <c r="P2016" s="28"/>
    </row>
    <row r="2017" spans="1:20" ht="15">
      <c r="A2017" s="138" t="s">
        <v>1311</v>
      </c>
      <c r="B2017" s="406" t="s">
        <v>2566</v>
      </c>
      <c r="C2017" s="3"/>
      <c r="D2017" s="3"/>
      <c r="E2017" s="164" t="s">
        <v>288</v>
      </c>
      <c r="F2017" s="164" t="s">
        <v>288</v>
      </c>
      <c r="G2017" s="164" t="s">
        <v>288</v>
      </c>
      <c r="H2017" s="164" t="s">
        <v>288</v>
      </c>
      <c r="I2017" s="164">
        <v>380.09999999999945</v>
      </c>
      <c r="K2017" s="100">
        <f t="shared" si="69"/>
        <v>380.09999999999945</v>
      </c>
      <c r="P2017" s="28"/>
    </row>
    <row r="2018" spans="1:20" ht="15">
      <c r="A2018" s="138" t="s">
        <v>1312</v>
      </c>
      <c r="B2018" s="96" t="s">
        <v>166</v>
      </c>
      <c r="E2018" s="10" t="s">
        <v>288</v>
      </c>
      <c r="F2018" s="10" t="s">
        <v>288</v>
      </c>
      <c r="G2018" s="10">
        <v>280.8</v>
      </c>
      <c r="H2018" s="164" t="s">
        <v>288</v>
      </c>
      <c r="K2018" s="100">
        <f t="shared" si="69"/>
        <v>280.8</v>
      </c>
      <c r="P2018" s="28"/>
    </row>
    <row r="2019" spans="1:20" ht="15">
      <c r="A2019" s="138" t="s">
        <v>1313</v>
      </c>
      <c r="B2019" s="96" t="s">
        <v>182</v>
      </c>
      <c r="E2019" s="10">
        <v>56.4</v>
      </c>
      <c r="F2019" s="10" t="s">
        <v>288</v>
      </c>
      <c r="G2019" s="10" t="s">
        <v>288</v>
      </c>
      <c r="H2019" s="164" t="s">
        <v>288</v>
      </c>
      <c r="K2019" s="100">
        <f t="shared" si="69"/>
        <v>56.4</v>
      </c>
      <c r="P2019" s="28"/>
    </row>
    <row r="2020" spans="1:20" ht="15">
      <c r="A2020" s="138"/>
      <c r="B2020" s="96"/>
      <c r="E2020" s="10"/>
      <c r="F2020" s="10"/>
      <c r="G2020" s="10"/>
      <c r="H2020" s="10"/>
      <c r="K2020" s="100"/>
      <c r="P2020" s="28"/>
    </row>
    <row r="2021" spans="1:20" ht="15">
      <c r="A2021" s="44"/>
      <c r="B2021" s="96"/>
      <c r="E2021" s="10"/>
      <c r="K2021" s="102"/>
      <c r="P2021" s="28"/>
    </row>
    <row r="2022" spans="1:20" ht="15">
      <c r="A2022" s="44"/>
      <c r="B2022" s="96"/>
      <c r="E2022" s="10"/>
      <c r="K2022" s="102"/>
      <c r="P2022" s="28"/>
    </row>
    <row r="2023" spans="1:20" ht="25.5">
      <c r="A2023" s="39" t="s">
        <v>210</v>
      </c>
      <c r="K2023" s="102"/>
      <c r="P2023" s="28"/>
    </row>
    <row r="2024" spans="1:20">
      <c r="K2024" s="102"/>
      <c r="P2024" s="28"/>
    </row>
    <row r="2025" spans="1:20" ht="15">
      <c r="A2025" s="60"/>
      <c r="B2025" s="60"/>
      <c r="C2025" s="60"/>
      <c r="D2025" s="60"/>
      <c r="E2025" s="94">
        <v>2016</v>
      </c>
      <c r="F2025" s="94">
        <v>2017</v>
      </c>
      <c r="G2025" s="94">
        <v>2018</v>
      </c>
      <c r="H2025" s="189">
        <v>2019</v>
      </c>
      <c r="I2025" s="189">
        <v>2020</v>
      </c>
      <c r="K2025" s="103" t="s">
        <v>40</v>
      </c>
      <c r="P2025" s="28"/>
    </row>
    <row r="2026" spans="1:20" ht="15">
      <c r="A2026" s="44" t="s">
        <v>0</v>
      </c>
      <c r="B2026" s="96" t="s">
        <v>31</v>
      </c>
      <c r="E2026" s="141">
        <v>690.35</v>
      </c>
      <c r="F2026" s="10">
        <v>340.5</v>
      </c>
      <c r="G2026" s="55">
        <v>1184.7</v>
      </c>
      <c r="H2026" s="100">
        <v>815.79999999999927</v>
      </c>
      <c r="K2026" s="100">
        <f t="shared" ref="K2026:K2057" si="70">SUM(E2026:I2026)</f>
        <v>3031.3499999999995</v>
      </c>
      <c r="M2026" t="s">
        <v>305</v>
      </c>
      <c r="P2026" s="442" t="s">
        <v>3050</v>
      </c>
      <c r="Q2026" s="178"/>
      <c r="R2026" s="96"/>
      <c r="S2026" s="96"/>
      <c r="T2026" s="214"/>
    </row>
    <row r="2027" spans="1:20" ht="15">
      <c r="A2027" s="44" t="s">
        <v>2</v>
      </c>
      <c r="B2027" s="96" t="s">
        <v>21</v>
      </c>
      <c r="E2027" s="52">
        <v>836.15</v>
      </c>
      <c r="F2027" s="10">
        <v>319.10000000000002</v>
      </c>
      <c r="G2027" s="141">
        <v>961</v>
      </c>
      <c r="H2027" s="100">
        <v>779.30000000000109</v>
      </c>
      <c r="K2027" s="100">
        <f t="shared" si="70"/>
        <v>2895.5500000000011</v>
      </c>
      <c r="M2027" t="s">
        <v>367</v>
      </c>
      <c r="P2027" s="28"/>
      <c r="Q2027" s="178"/>
      <c r="R2027" s="96"/>
      <c r="S2027" s="96"/>
      <c r="T2027" s="214"/>
    </row>
    <row r="2028" spans="1:20" ht="15">
      <c r="A2028" s="44" t="s">
        <v>3</v>
      </c>
      <c r="B2028" s="96" t="s">
        <v>17</v>
      </c>
      <c r="E2028" s="53">
        <v>807.15</v>
      </c>
      <c r="F2028" s="10">
        <v>347.6</v>
      </c>
      <c r="G2028" s="52">
        <v>1033.4000000000001</v>
      </c>
      <c r="H2028" s="100">
        <v>652.39999999999782</v>
      </c>
      <c r="K2028" s="100">
        <f t="shared" si="70"/>
        <v>2840.5499999999979</v>
      </c>
      <c r="M2028" t="s">
        <v>312</v>
      </c>
      <c r="Q2028" s="178"/>
      <c r="R2028" s="96"/>
      <c r="S2028" s="96"/>
      <c r="T2028" s="214"/>
    </row>
    <row r="2029" spans="1:20" ht="15">
      <c r="A2029" s="44" t="s">
        <v>5</v>
      </c>
      <c r="B2029" s="96" t="s">
        <v>39</v>
      </c>
      <c r="E2029" s="141">
        <v>520.65</v>
      </c>
      <c r="F2029" s="53">
        <v>581.9</v>
      </c>
      <c r="G2029" s="10">
        <v>745.55</v>
      </c>
      <c r="H2029" s="100">
        <v>845.29999999999927</v>
      </c>
      <c r="K2029" s="100">
        <f t="shared" si="70"/>
        <v>2693.3999999999992</v>
      </c>
      <c r="M2029" t="s">
        <v>331</v>
      </c>
      <c r="P2029" s="28"/>
      <c r="Q2029" s="178"/>
      <c r="R2029" s="96"/>
      <c r="S2029" s="96"/>
      <c r="T2029" s="214"/>
    </row>
    <row r="2030" spans="1:20" ht="15">
      <c r="A2030" s="44" t="s">
        <v>7</v>
      </c>
      <c r="B2030" s="96" t="s">
        <v>9</v>
      </c>
      <c r="E2030" s="10">
        <v>470.6</v>
      </c>
      <c r="F2030" s="55">
        <v>720.6</v>
      </c>
      <c r="G2030" s="10">
        <v>678.1</v>
      </c>
      <c r="H2030" s="100">
        <v>727.59999999999854</v>
      </c>
      <c r="K2030" s="100">
        <f t="shared" si="70"/>
        <v>2596.8999999999987</v>
      </c>
      <c r="M2030" t="s">
        <v>291</v>
      </c>
      <c r="P2030" s="442" t="s">
        <v>3050</v>
      </c>
      <c r="Q2030" s="178"/>
      <c r="R2030" s="96"/>
      <c r="S2030" s="96"/>
      <c r="T2030" s="214"/>
    </row>
    <row r="2031" spans="1:20" ht="15">
      <c r="A2031" s="44" t="s">
        <v>8</v>
      </c>
      <c r="B2031" s="96" t="s">
        <v>37</v>
      </c>
      <c r="E2031" s="141">
        <v>529.4</v>
      </c>
      <c r="F2031" s="141">
        <v>438.8</v>
      </c>
      <c r="G2031" s="141">
        <v>827.4</v>
      </c>
      <c r="H2031" s="100">
        <v>779.90000000000327</v>
      </c>
      <c r="K2031" s="100">
        <f t="shared" si="70"/>
        <v>2575.5000000000032</v>
      </c>
      <c r="M2031" t="s">
        <v>384</v>
      </c>
      <c r="P2031" s="28"/>
      <c r="Q2031" s="178"/>
      <c r="R2031" s="96"/>
      <c r="S2031" s="96"/>
      <c r="T2031" s="214"/>
    </row>
    <row r="2032" spans="1:20" ht="15">
      <c r="A2032" s="44" t="s">
        <v>10</v>
      </c>
      <c r="B2032" s="96" t="s">
        <v>6</v>
      </c>
      <c r="E2032" s="10">
        <v>510.5</v>
      </c>
      <c r="F2032" s="52">
        <v>664.1</v>
      </c>
      <c r="G2032" s="10">
        <v>587.1</v>
      </c>
      <c r="H2032" s="100">
        <v>768.04999999999563</v>
      </c>
      <c r="K2032" s="100">
        <f t="shared" si="70"/>
        <v>2529.7499999999955</v>
      </c>
      <c r="M2032" t="s">
        <v>310</v>
      </c>
      <c r="P2032" s="28"/>
      <c r="Q2032" s="178"/>
      <c r="R2032" s="96"/>
      <c r="S2032" s="96"/>
      <c r="T2032" s="214"/>
    </row>
    <row r="2033" spans="1:20" ht="15">
      <c r="A2033" s="44" t="s">
        <v>12</v>
      </c>
      <c r="B2033" s="96" t="s">
        <v>27</v>
      </c>
      <c r="E2033" s="141">
        <v>560.1</v>
      </c>
      <c r="F2033" s="10">
        <v>232.7</v>
      </c>
      <c r="G2033" s="141">
        <v>761</v>
      </c>
      <c r="H2033" s="142">
        <v>930.49999999999636</v>
      </c>
      <c r="K2033" s="100">
        <f t="shared" si="70"/>
        <v>2484.2999999999965</v>
      </c>
      <c r="M2033" t="s">
        <v>1824</v>
      </c>
      <c r="P2033" s="28"/>
      <c r="Q2033" s="178"/>
      <c r="R2033" s="96"/>
      <c r="S2033" s="96"/>
      <c r="T2033" s="214"/>
    </row>
    <row r="2034" spans="1:20" ht="15">
      <c r="A2034" s="44" t="s">
        <v>14</v>
      </c>
      <c r="B2034" s="96" t="s">
        <v>19</v>
      </c>
      <c r="E2034" s="10">
        <v>484.3</v>
      </c>
      <c r="F2034" s="10">
        <v>158.19999999999999</v>
      </c>
      <c r="G2034" s="141">
        <v>859.6</v>
      </c>
      <c r="H2034" s="100">
        <v>900.10000000000218</v>
      </c>
      <c r="K2034" s="100">
        <f t="shared" si="70"/>
        <v>2402.2000000000021</v>
      </c>
      <c r="M2034" t="s">
        <v>307</v>
      </c>
      <c r="P2034" s="28"/>
      <c r="Q2034" s="178"/>
      <c r="R2034" s="96"/>
      <c r="S2034" s="96"/>
      <c r="T2034" s="214"/>
    </row>
    <row r="2035" spans="1:20" ht="15">
      <c r="A2035" s="44" t="s">
        <v>16</v>
      </c>
      <c r="B2035" s="96" t="s">
        <v>25</v>
      </c>
      <c r="E2035" s="10">
        <v>205.1</v>
      </c>
      <c r="F2035" s="141">
        <v>525.6</v>
      </c>
      <c r="G2035" s="141">
        <v>887.1</v>
      </c>
      <c r="H2035" s="100">
        <v>698.70000000000255</v>
      </c>
      <c r="K2035" s="100">
        <f t="shared" si="70"/>
        <v>2316.5000000000027</v>
      </c>
      <c r="M2035" t="s">
        <v>354</v>
      </c>
      <c r="P2035" s="28"/>
      <c r="Q2035" s="178"/>
      <c r="R2035" s="96"/>
      <c r="S2035" s="96"/>
      <c r="T2035" s="214"/>
    </row>
    <row r="2036" spans="1:20" ht="15">
      <c r="A2036" s="44" t="s">
        <v>18</v>
      </c>
      <c r="B2036" s="96" t="s">
        <v>23</v>
      </c>
      <c r="E2036" s="141">
        <v>650.6</v>
      </c>
      <c r="F2036" s="10">
        <v>366.3</v>
      </c>
      <c r="G2036" s="10">
        <v>510.8</v>
      </c>
      <c r="H2036" s="100">
        <v>769.40000000000327</v>
      </c>
      <c r="K2036" s="100">
        <f t="shared" si="70"/>
        <v>2297.1000000000031</v>
      </c>
      <c r="M2036" t="s">
        <v>307</v>
      </c>
      <c r="P2036" s="28"/>
      <c r="Q2036" s="178"/>
      <c r="R2036" s="96"/>
      <c r="S2036" s="96"/>
      <c r="T2036" s="214"/>
    </row>
    <row r="2037" spans="1:20" ht="15">
      <c r="A2037" s="44" t="s">
        <v>20</v>
      </c>
      <c r="B2037" s="96" t="s">
        <v>13</v>
      </c>
      <c r="E2037" s="10">
        <v>459.2</v>
      </c>
      <c r="F2037" s="141">
        <v>497.3</v>
      </c>
      <c r="G2037" s="10">
        <v>535.70000000000005</v>
      </c>
      <c r="H2037" s="100">
        <v>787.799999999992</v>
      </c>
      <c r="K2037" s="100">
        <f t="shared" si="70"/>
        <v>2279.9999999999918</v>
      </c>
      <c r="M2037" t="s">
        <v>302</v>
      </c>
      <c r="P2037" s="28"/>
      <c r="Q2037" s="178"/>
      <c r="R2037" s="96"/>
      <c r="S2037" s="96"/>
      <c r="T2037" s="214"/>
    </row>
    <row r="2038" spans="1:20" ht="15">
      <c r="A2038" s="44" t="s">
        <v>22</v>
      </c>
      <c r="B2038" s="96" t="s">
        <v>143</v>
      </c>
      <c r="E2038" s="10" t="s">
        <v>288</v>
      </c>
      <c r="F2038" s="10">
        <v>369.6</v>
      </c>
      <c r="G2038" s="10">
        <v>743.8</v>
      </c>
      <c r="H2038" s="211">
        <v>1068.3999999999996</v>
      </c>
      <c r="K2038" s="100">
        <f t="shared" si="70"/>
        <v>2181.7999999999997</v>
      </c>
      <c r="M2038" t="s">
        <v>310</v>
      </c>
      <c r="P2038" s="28"/>
      <c r="Q2038" s="178"/>
      <c r="R2038" s="96"/>
      <c r="S2038" s="96"/>
      <c r="T2038" s="214"/>
    </row>
    <row r="2039" spans="1:20" ht="15">
      <c r="A2039" s="44" t="s">
        <v>24</v>
      </c>
      <c r="B2039" s="96" t="s">
        <v>15</v>
      </c>
      <c r="E2039" s="10">
        <v>274.5</v>
      </c>
      <c r="F2039" s="141">
        <v>540.70000000000005</v>
      </c>
      <c r="G2039" s="141">
        <v>836.15</v>
      </c>
      <c r="H2039" s="100">
        <v>425.80000000000109</v>
      </c>
      <c r="K2039" s="100">
        <f t="shared" si="70"/>
        <v>2077.150000000001</v>
      </c>
      <c r="M2039" t="s">
        <v>296</v>
      </c>
      <c r="P2039" s="28"/>
      <c r="Q2039" s="178"/>
      <c r="R2039" s="96"/>
      <c r="S2039" s="96"/>
      <c r="T2039" s="214"/>
    </row>
    <row r="2040" spans="1:20" ht="15">
      <c r="A2040" s="44" t="s">
        <v>26</v>
      </c>
      <c r="B2040" s="96" t="s">
        <v>145</v>
      </c>
      <c r="E2040" s="10" t="s">
        <v>288</v>
      </c>
      <c r="F2040" s="141">
        <v>437</v>
      </c>
      <c r="G2040" s="53">
        <v>974.1</v>
      </c>
      <c r="H2040" s="100">
        <v>642.50000000000182</v>
      </c>
      <c r="K2040" s="100">
        <f t="shared" si="70"/>
        <v>2053.6000000000017</v>
      </c>
      <c r="M2040" t="s">
        <v>345</v>
      </c>
      <c r="P2040" s="28"/>
      <c r="Q2040" s="178"/>
      <c r="R2040" s="96"/>
      <c r="S2040" s="96"/>
      <c r="T2040" s="214"/>
    </row>
    <row r="2041" spans="1:20" ht="15">
      <c r="A2041" s="44" t="s">
        <v>28</v>
      </c>
      <c r="B2041" s="96" t="s">
        <v>33</v>
      </c>
      <c r="E2041" s="10">
        <v>371.7</v>
      </c>
      <c r="F2041" s="10">
        <v>185.1</v>
      </c>
      <c r="G2041" s="141">
        <v>805.9</v>
      </c>
      <c r="H2041" s="100">
        <v>688.10000000000764</v>
      </c>
      <c r="K2041" s="100">
        <f t="shared" si="70"/>
        <v>2050.8000000000075</v>
      </c>
      <c r="M2041" t="s">
        <v>298</v>
      </c>
      <c r="P2041" s="28"/>
      <c r="Q2041" s="178"/>
      <c r="R2041" s="96"/>
      <c r="S2041" s="96"/>
      <c r="T2041" s="214"/>
    </row>
    <row r="2042" spans="1:20" ht="15">
      <c r="A2042" s="44" t="s">
        <v>30</v>
      </c>
      <c r="B2042" s="96" t="s">
        <v>11</v>
      </c>
      <c r="E2042" s="10">
        <v>435.9</v>
      </c>
      <c r="F2042" s="10">
        <v>318.3</v>
      </c>
      <c r="G2042" s="10">
        <v>484.9</v>
      </c>
      <c r="H2042" s="100">
        <v>776.39999999999782</v>
      </c>
      <c r="K2042" s="100">
        <f t="shared" si="70"/>
        <v>2015.4999999999977</v>
      </c>
      <c r="P2042" s="28"/>
      <c r="Q2042" s="178"/>
      <c r="R2042" s="96"/>
      <c r="S2042" s="96"/>
      <c r="T2042" s="214"/>
    </row>
    <row r="2043" spans="1:20" ht="15">
      <c r="A2043" s="44" t="s">
        <v>32</v>
      </c>
      <c r="B2043" s="96" t="s">
        <v>142</v>
      </c>
      <c r="E2043" s="10" t="s">
        <v>288</v>
      </c>
      <c r="F2043" s="10">
        <v>336.2</v>
      </c>
      <c r="G2043" s="10">
        <v>757.6</v>
      </c>
      <c r="H2043" s="100">
        <v>761.69999999999891</v>
      </c>
      <c r="K2043" s="100">
        <f t="shared" si="70"/>
        <v>1855.4999999999989</v>
      </c>
      <c r="P2043" s="28"/>
      <c r="Q2043" s="178"/>
      <c r="R2043" s="96"/>
      <c r="S2043" s="96"/>
      <c r="T2043" s="214"/>
    </row>
    <row r="2044" spans="1:20" ht="15">
      <c r="A2044" s="44" t="s">
        <v>34</v>
      </c>
      <c r="B2044" s="96" t="s">
        <v>1</v>
      </c>
      <c r="E2044" s="10">
        <v>489.5</v>
      </c>
      <c r="F2044" s="10">
        <v>302</v>
      </c>
      <c r="G2044" s="10">
        <v>486.8</v>
      </c>
      <c r="H2044" s="100">
        <v>403.29999999999927</v>
      </c>
      <c r="K2044" s="100">
        <f t="shared" si="70"/>
        <v>1681.5999999999992</v>
      </c>
      <c r="P2044" s="28"/>
      <c r="Q2044" s="178"/>
      <c r="R2044" s="96"/>
      <c r="S2044" s="96"/>
      <c r="T2044" s="214"/>
    </row>
    <row r="2045" spans="1:20" ht="15">
      <c r="A2045" s="44" t="s">
        <v>36</v>
      </c>
      <c r="B2045" s="96" t="s">
        <v>29</v>
      </c>
      <c r="E2045" s="141">
        <v>654.79999999999995</v>
      </c>
      <c r="F2045" s="10">
        <v>317.89999999999998</v>
      </c>
      <c r="G2045" s="10">
        <v>649.1</v>
      </c>
      <c r="H2045" s="10" t="s">
        <v>288</v>
      </c>
      <c r="K2045" s="100">
        <f t="shared" si="70"/>
        <v>1621.8</v>
      </c>
      <c r="M2045" t="s">
        <v>294</v>
      </c>
      <c r="P2045" s="28"/>
      <c r="Q2045" s="178"/>
      <c r="R2045" s="96"/>
      <c r="S2045" s="96"/>
      <c r="T2045" s="214"/>
    </row>
    <row r="2046" spans="1:20" ht="15">
      <c r="A2046" s="44" t="s">
        <v>38</v>
      </c>
      <c r="B2046" s="96" t="s">
        <v>144</v>
      </c>
      <c r="E2046" s="10" t="s">
        <v>288</v>
      </c>
      <c r="F2046" s="10">
        <v>235.9</v>
      </c>
      <c r="G2046" s="10">
        <v>738.8</v>
      </c>
      <c r="H2046" s="100">
        <v>639.30000000000291</v>
      </c>
      <c r="K2046" s="100">
        <f t="shared" si="70"/>
        <v>1614.0000000000027</v>
      </c>
      <c r="P2046" s="28"/>
      <c r="Q2046" s="178"/>
      <c r="R2046" s="96"/>
      <c r="S2046" s="96"/>
      <c r="T2046" s="214"/>
    </row>
    <row r="2047" spans="1:20" ht="15">
      <c r="A2047" s="44" t="s">
        <v>146</v>
      </c>
      <c r="B2047" s="96" t="s">
        <v>35</v>
      </c>
      <c r="E2047" s="10">
        <v>351.2</v>
      </c>
      <c r="F2047" s="141">
        <v>379.6</v>
      </c>
      <c r="G2047" s="10">
        <v>647.20000000000005</v>
      </c>
      <c r="H2047" s="100">
        <v>181.69999999999527</v>
      </c>
      <c r="K2047" s="100">
        <f t="shared" si="70"/>
        <v>1559.6999999999953</v>
      </c>
      <c r="M2047" t="s">
        <v>303</v>
      </c>
      <c r="P2047" s="28"/>
      <c r="Q2047" s="178"/>
      <c r="R2047" s="96"/>
      <c r="S2047" s="96"/>
      <c r="T2047" s="214"/>
    </row>
    <row r="2048" spans="1:20" ht="15">
      <c r="A2048" s="44" t="s">
        <v>147</v>
      </c>
      <c r="B2048" s="96" t="s">
        <v>164</v>
      </c>
      <c r="E2048" s="10" t="s">
        <v>288</v>
      </c>
      <c r="F2048" s="10" t="s">
        <v>288</v>
      </c>
      <c r="G2048" s="10">
        <v>591.6</v>
      </c>
      <c r="H2048" s="142">
        <v>921.80000000000291</v>
      </c>
      <c r="K2048" s="100">
        <f t="shared" si="70"/>
        <v>1513.4000000000028</v>
      </c>
      <c r="M2048" t="s">
        <v>303</v>
      </c>
      <c r="P2048" s="28"/>
      <c r="Q2048" s="178"/>
      <c r="R2048" s="96"/>
      <c r="S2048" s="96"/>
      <c r="T2048" s="214"/>
    </row>
    <row r="2049" spans="1:20" ht="15">
      <c r="A2049" s="44" t="s">
        <v>148</v>
      </c>
      <c r="B2049" s="96" t="s">
        <v>181</v>
      </c>
      <c r="E2049" s="55">
        <v>993.9</v>
      </c>
      <c r="F2049" s="141">
        <v>516.79999999999995</v>
      </c>
      <c r="G2049" s="10" t="s">
        <v>288</v>
      </c>
      <c r="H2049" s="10" t="s">
        <v>288</v>
      </c>
      <c r="K2049" s="100">
        <f t="shared" si="70"/>
        <v>1510.6999999999998</v>
      </c>
      <c r="M2049" t="s">
        <v>369</v>
      </c>
      <c r="P2049" s="442" t="s">
        <v>3050</v>
      </c>
      <c r="Q2049" s="178"/>
      <c r="R2049" s="96"/>
      <c r="S2049" s="96"/>
      <c r="T2049" s="214"/>
    </row>
    <row r="2050" spans="1:20" ht="15">
      <c r="A2050" s="44" t="s">
        <v>152</v>
      </c>
      <c r="B2050" s="96" t="s">
        <v>157</v>
      </c>
      <c r="E2050" s="10" t="s">
        <v>288</v>
      </c>
      <c r="F2050" s="10" t="s">
        <v>288</v>
      </c>
      <c r="G2050" s="10">
        <v>640.5</v>
      </c>
      <c r="H2050" s="100">
        <v>703.90000000000509</v>
      </c>
      <c r="K2050" s="100">
        <f t="shared" si="70"/>
        <v>1344.4000000000051</v>
      </c>
      <c r="P2050" s="28"/>
      <c r="Q2050" s="178"/>
      <c r="R2050" s="96"/>
      <c r="S2050" s="96"/>
      <c r="T2050" s="214"/>
    </row>
    <row r="2051" spans="1:20" ht="15">
      <c r="A2051" s="44" t="s">
        <v>159</v>
      </c>
      <c r="B2051" s="96" t="s">
        <v>4</v>
      </c>
      <c r="E2051" s="10">
        <v>81</v>
      </c>
      <c r="F2051" s="10">
        <v>101.1</v>
      </c>
      <c r="G2051" s="10">
        <v>536.20000000000005</v>
      </c>
      <c r="H2051" s="100">
        <v>600.30000000000109</v>
      </c>
      <c r="K2051" s="100">
        <f t="shared" si="70"/>
        <v>1318.6000000000013</v>
      </c>
      <c r="P2051" s="28"/>
      <c r="Q2051" s="178"/>
      <c r="R2051" s="96"/>
      <c r="S2051" s="96"/>
      <c r="T2051" s="214"/>
    </row>
    <row r="2052" spans="1:20" ht="15">
      <c r="A2052" s="44" t="s">
        <v>161</v>
      </c>
      <c r="B2052" s="96" t="s">
        <v>155</v>
      </c>
      <c r="E2052" s="10" t="s">
        <v>288</v>
      </c>
      <c r="F2052" s="10" t="s">
        <v>288</v>
      </c>
      <c r="G2052" s="10">
        <v>658.85</v>
      </c>
      <c r="H2052" s="100">
        <v>650.89999999999964</v>
      </c>
      <c r="K2052" s="100">
        <f t="shared" si="70"/>
        <v>1309.7499999999995</v>
      </c>
      <c r="P2052" s="28"/>
      <c r="Q2052" s="178"/>
      <c r="R2052" s="96"/>
      <c r="S2052" s="96"/>
      <c r="T2052" s="214"/>
    </row>
    <row r="2053" spans="1:20" ht="15">
      <c r="A2053" s="44" t="s">
        <v>162</v>
      </c>
      <c r="B2053" s="96" t="s">
        <v>160</v>
      </c>
      <c r="E2053" s="10" t="s">
        <v>288</v>
      </c>
      <c r="F2053" s="10" t="s">
        <v>288</v>
      </c>
      <c r="G2053" s="10">
        <v>639.20000000000005</v>
      </c>
      <c r="H2053" s="100">
        <v>628.79999999999745</v>
      </c>
      <c r="K2053" s="100">
        <f t="shared" si="70"/>
        <v>1267.9999999999975</v>
      </c>
      <c r="P2053" s="28"/>
      <c r="Q2053" s="178"/>
      <c r="R2053" s="96"/>
      <c r="S2053" s="96"/>
      <c r="T2053" s="214"/>
    </row>
    <row r="2054" spans="1:20" ht="15">
      <c r="A2054" s="44" t="s">
        <v>163</v>
      </c>
      <c r="B2054" s="96" t="s">
        <v>156</v>
      </c>
      <c r="E2054" s="10" t="s">
        <v>288</v>
      </c>
      <c r="F2054" s="10" t="s">
        <v>288</v>
      </c>
      <c r="G2054" s="10">
        <v>367.25</v>
      </c>
      <c r="H2054" s="100">
        <v>864.10000000000036</v>
      </c>
      <c r="K2054" s="100">
        <f t="shared" si="70"/>
        <v>1231.3500000000004</v>
      </c>
      <c r="P2054" s="28"/>
      <c r="Q2054" s="178"/>
      <c r="R2054" s="96"/>
      <c r="S2054" s="96"/>
      <c r="T2054" s="214"/>
    </row>
    <row r="2055" spans="1:20" ht="15">
      <c r="A2055" s="44" t="s">
        <v>165</v>
      </c>
      <c r="B2055" s="96" t="s">
        <v>1004</v>
      </c>
      <c r="E2055" s="10" t="s">
        <v>288</v>
      </c>
      <c r="F2055" s="10" t="s">
        <v>288</v>
      </c>
      <c r="G2055" s="10" t="s">
        <v>288</v>
      </c>
      <c r="H2055" s="210">
        <v>1202.0000000000018</v>
      </c>
      <c r="K2055" s="100">
        <f t="shared" si="70"/>
        <v>1202.0000000000018</v>
      </c>
      <c r="M2055" t="s">
        <v>291</v>
      </c>
      <c r="P2055" s="442" t="s">
        <v>3050</v>
      </c>
      <c r="Q2055" s="178"/>
      <c r="R2055" s="96"/>
      <c r="S2055" s="96"/>
      <c r="T2055" s="214"/>
    </row>
    <row r="2056" spans="1:20" ht="15">
      <c r="A2056" s="44" t="s">
        <v>284</v>
      </c>
      <c r="B2056" s="96" t="s">
        <v>1047</v>
      </c>
      <c r="E2056" s="10" t="s">
        <v>288</v>
      </c>
      <c r="F2056" s="10" t="s">
        <v>288</v>
      </c>
      <c r="G2056" s="10" t="s">
        <v>288</v>
      </c>
      <c r="H2056" s="212">
        <v>1023.7000000000007</v>
      </c>
      <c r="K2056" s="100">
        <f t="shared" si="70"/>
        <v>1023.7000000000007</v>
      </c>
      <c r="M2056" t="s">
        <v>292</v>
      </c>
      <c r="P2056" s="28"/>
      <c r="Q2056" s="178"/>
      <c r="R2056" s="96"/>
      <c r="S2056" s="96"/>
      <c r="T2056" s="214"/>
    </row>
    <row r="2057" spans="1:20" ht="15">
      <c r="A2057" s="44" t="s">
        <v>285</v>
      </c>
      <c r="B2057" s="96" t="s">
        <v>999</v>
      </c>
      <c r="E2057" s="10" t="s">
        <v>288</v>
      </c>
      <c r="F2057" s="10" t="s">
        <v>288</v>
      </c>
      <c r="G2057" s="10" t="s">
        <v>288</v>
      </c>
      <c r="H2057" s="142">
        <v>1016.0000000000018</v>
      </c>
      <c r="K2057" s="100">
        <f t="shared" si="70"/>
        <v>1016.0000000000018</v>
      </c>
      <c r="M2057" t="s">
        <v>293</v>
      </c>
      <c r="P2057" s="28"/>
      <c r="Q2057" s="178"/>
      <c r="R2057" s="96"/>
      <c r="S2057" s="96"/>
      <c r="T2057" s="214"/>
    </row>
    <row r="2058" spans="1:20" ht="15">
      <c r="A2058" s="138" t="s">
        <v>286</v>
      </c>
      <c r="B2058" s="96" t="s">
        <v>1013</v>
      </c>
      <c r="E2058" s="10" t="s">
        <v>288</v>
      </c>
      <c r="F2058" s="10" t="s">
        <v>288</v>
      </c>
      <c r="G2058" s="10" t="s">
        <v>288</v>
      </c>
      <c r="H2058" s="142">
        <v>989.19999999999709</v>
      </c>
      <c r="K2058" s="100">
        <f t="shared" ref="K2058:K2083" si="71">SUM(E2058:I2058)</f>
        <v>989.19999999999709</v>
      </c>
      <c r="M2058" t="s">
        <v>294</v>
      </c>
      <c r="P2058" s="28"/>
      <c r="Q2058" s="178"/>
      <c r="R2058" s="96"/>
      <c r="S2058" s="96"/>
      <c r="T2058" s="214"/>
    </row>
    <row r="2059" spans="1:20" ht="15">
      <c r="A2059" s="138" t="s">
        <v>287</v>
      </c>
      <c r="B2059" s="96" t="s">
        <v>1001</v>
      </c>
      <c r="E2059" s="10" t="s">
        <v>288</v>
      </c>
      <c r="F2059" s="10" t="s">
        <v>288</v>
      </c>
      <c r="G2059" s="10" t="s">
        <v>288</v>
      </c>
      <c r="H2059" s="142">
        <v>968.39999999999964</v>
      </c>
      <c r="K2059" s="100">
        <f t="shared" si="71"/>
        <v>968.39999999999964</v>
      </c>
      <c r="M2059" t="s">
        <v>307</v>
      </c>
      <c r="P2059" s="28"/>
      <c r="Q2059" s="178"/>
      <c r="R2059" s="96"/>
      <c r="S2059" s="96"/>
      <c r="T2059" s="214"/>
    </row>
    <row r="2060" spans="1:20" ht="15">
      <c r="A2060" s="138" t="s">
        <v>990</v>
      </c>
      <c r="B2060" s="96" t="s">
        <v>1053</v>
      </c>
      <c r="E2060" s="10" t="s">
        <v>288</v>
      </c>
      <c r="F2060" s="10" t="s">
        <v>288</v>
      </c>
      <c r="G2060" s="10" t="s">
        <v>288</v>
      </c>
      <c r="H2060" s="142">
        <v>961.49999999999818</v>
      </c>
      <c r="K2060" s="100">
        <f t="shared" si="71"/>
        <v>961.49999999999818</v>
      </c>
      <c r="M2060" t="s">
        <v>302</v>
      </c>
      <c r="P2060" s="28"/>
      <c r="Q2060" s="178"/>
      <c r="R2060" s="96"/>
      <c r="S2060" s="96"/>
      <c r="T2060" s="214"/>
    </row>
    <row r="2061" spans="1:20" ht="15">
      <c r="A2061" s="138" t="s">
        <v>991</v>
      </c>
      <c r="B2061" s="96" t="s">
        <v>1057</v>
      </c>
      <c r="E2061" s="10" t="s">
        <v>288</v>
      </c>
      <c r="F2061" s="10" t="s">
        <v>288</v>
      </c>
      <c r="G2061" s="10" t="s">
        <v>288</v>
      </c>
      <c r="H2061" s="142">
        <v>956.29999999999382</v>
      </c>
      <c r="K2061" s="100">
        <f t="shared" si="71"/>
        <v>956.29999999999382</v>
      </c>
      <c r="M2061" t="s">
        <v>297</v>
      </c>
      <c r="P2061" s="28"/>
      <c r="Q2061" s="178"/>
      <c r="R2061" s="96"/>
      <c r="S2061" s="96"/>
      <c r="T2061" s="214"/>
    </row>
    <row r="2062" spans="1:20" ht="15">
      <c r="A2062" s="138" t="s">
        <v>992</v>
      </c>
      <c r="B2062" s="96" t="s">
        <v>158</v>
      </c>
      <c r="E2062" s="10" t="s">
        <v>288</v>
      </c>
      <c r="F2062" s="10" t="s">
        <v>288</v>
      </c>
      <c r="G2062" s="10">
        <v>437.5</v>
      </c>
      <c r="H2062" s="100">
        <v>480.19999999999891</v>
      </c>
      <c r="K2062" s="100">
        <f t="shared" si="71"/>
        <v>917.69999999999891</v>
      </c>
      <c r="P2062" s="28"/>
      <c r="Q2062" s="178"/>
      <c r="R2062" s="96"/>
      <c r="S2062" s="96"/>
      <c r="T2062" s="214"/>
    </row>
    <row r="2063" spans="1:20" ht="15">
      <c r="A2063" s="138" t="s">
        <v>994</v>
      </c>
      <c r="B2063" s="96" t="s">
        <v>993</v>
      </c>
      <c r="E2063" s="10" t="s">
        <v>288</v>
      </c>
      <c r="F2063" s="10" t="s">
        <v>288</v>
      </c>
      <c r="G2063" s="10" t="s">
        <v>288</v>
      </c>
      <c r="H2063" s="100">
        <v>842.20000000000437</v>
      </c>
      <c r="K2063" s="100">
        <f t="shared" si="71"/>
        <v>842.20000000000437</v>
      </c>
      <c r="P2063" s="28"/>
      <c r="Q2063" s="178"/>
      <c r="R2063" s="96"/>
      <c r="S2063" s="96"/>
      <c r="T2063" s="214"/>
    </row>
    <row r="2064" spans="1:20" ht="15">
      <c r="A2064" s="138" t="s">
        <v>1000</v>
      </c>
      <c r="B2064" s="96" t="s">
        <v>1035</v>
      </c>
      <c r="E2064" s="10" t="s">
        <v>288</v>
      </c>
      <c r="F2064" s="10" t="s">
        <v>288</v>
      </c>
      <c r="G2064" s="10" t="s">
        <v>288</v>
      </c>
      <c r="H2064" s="100">
        <v>831.90000000000146</v>
      </c>
      <c r="K2064" s="100">
        <f t="shared" si="71"/>
        <v>831.90000000000146</v>
      </c>
      <c r="P2064" s="28"/>
      <c r="Q2064" s="178"/>
      <c r="R2064" s="96"/>
      <c r="S2064" s="96"/>
      <c r="T2064" s="214"/>
    </row>
    <row r="2065" spans="1:20" ht="15">
      <c r="A2065" s="138" t="s">
        <v>1002</v>
      </c>
      <c r="B2065" s="96" t="s">
        <v>1040</v>
      </c>
      <c r="E2065" s="10" t="s">
        <v>288</v>
      </c>
      <c r="F2065" s="10" t="s">
        <v>288</v>
      </c>
      <c r="G2065" s="10" t="s">
        <v>288</v>
      </c>
      <c r="H2065" s="100">
        <v>824.79999999999927</v>
      </c>
      <c r="K2065" s="100">
        <f t="shared" si="71"/>
        <v>824.79999999999927</v>
      </c>
      <c r="P2065" s="28"/>
      <c r="Q2065" s="178"/>
      <c r="R2065" s="96"/>
      <c r="S2065" s="96"/>
      <c r="T2065" s="214"/>
    </row>
    <row r="2066" spans="1:20" ht="15">
      <c r="A2066" s="138" t="s">
        <v>1005</v>
      </c>
      <c r="B2066" s="138" t="s">
        <v>983</v>
      </c>
      <c r="E2066" s="10" t="s">
        <v>288</v>
      </c>
      <c r="F2066" s="10" t="s">
        <v>288</v>
      </c>
      <c r="G2066" s="10" t="s">
        <v>288</v>
      </c>
      <c r="H2066" s="100">
        <v>823.60000000000218</v>
      </c>
      <c r="K2066" s="100">
        <f t="shared" si="71"/>
        <v>823.60000000000218</v>
      </c>
      <c r="P2066" s="28"/>
      <c r="Q2066" s="178"/>
      <c r="R2066" s="96"/>
      <c r="S2066" s="96"/>
      <c r="T2066" s="214"/>
    </row>
    <row r="2067" spans="1:20" ht="15">
      <c r="A2067" s="138" t="s">
        <v>1006</v>
      </c>
      <c r="B2067" s="96" t="s">
        <v>1019</v>
      </c>
      <c r="E2067" s="10" t="s">
        <v>288</v>
      </c>
      <c r="F2067" s="10" t="s">
        <v>288</v>
      </c>
      <c r="G2067" s="10" t="s">
        <v>288</v>
      </c>
      <c r="H2067" s="100">
        <v>799.29999999999745</v>
      </c>
      <c r="K2067" s="100">
        <f t="shared" si="71"/>
        <v>799.29999999999745</v>
      </c>
      <c r="P2067" s="28"/>
      <c r="Q2067" s="178"/>
      <c r="R2067" s="96"/>
      <c r="S2067" s="96"/>
      <c r="T2067" s="214"/>
    </row>
    <row r="2068" spans="1:20" ht="15">
      <c r="A2068" s="138" t="s">
        <v>1009</v>
      </c>
      <c r="B2068" s="96" t="s">
        <v>1010</v>
      </c>
      <c r="E2068" s="10" t="s">
        <v>288</v>
      </c>
      <c r="F2068" s="10" t="s">
        <v>288</v>
      </c>
      <c r="G2068" s="10" t="s">
        <v>288</v>
      </c>
      <c r="H2068" s="100">
        <v>765.70000000000073</v>
      </c>
      <c r="K2068" s="100">
        <f t="shared" si="71"/>
        <v>765.70000000000073</v>
      </c>
      <c r="P2068" s="28"/>
      <c r="Q2068" s="178"/>
      <c r="R2068" s="96"/>
      <c r="S2068" s="96"/>
      <c r="T2068" s="214"/>
    </row>
    <row r="2069" spans="1:20" ht="15">
      <c r="A2069" s="138" t="s">
        <v>1011</v>
      </c>
      <c r="B2069" s="138" t="s">
        <v>988</v>
      </c>
      <c r="E2069" s="10" t="s">
        <v>288</v>
      </c>
      <c r="F2069" s="10" t="s">
        <v>288</v>
      </c>
      <c r="G2069" s="10" t="s">
        <v>288</v>
      </c>
      <c r="H2069" s="100">
        <v>743.70000000000255</v>
      </c>
      <c r="K2069" s="100">
        <f t="shared" si="71"/>
        <v>743.70000000000255</v>
      </c>
      <c r="P2069" s="28"/>
      <c r="Q2069" s="178"/>
      <c r="R2069" s="96"/>
      <c r="S2069" s="96"/>
      <c r="T2069" s="214"/>
    </row>
    <row r="2070" spans="1:20" ht="15">
      <c r="A2070" s="138" t="s">
        <v>1017</v>
      </c>
      <c r="B2070" s="96" t="s">
        <v>1036</v>
      </c>
      <c r="E2070" s="10" t="s">
        <v>288</v>
      </c>
      <c r="F2070" s="10" t="s">
        <v>288</v>
      </c>
      <c r="G2070" s="10" t="s">
        <v>288</v>
      </c>
      <c r="H2070" s="100">
        <v>691.69999999999527</v>
      </c>
      <c r="K2070" s="100">
        <f t="shared" si="71"/>
        <v>691.69999999999527</v>
      </c>
      <c r="P2070" s="28"/>
      <c r="Q2070" s="178"/>
      <c r="R2070" s="96"/>
      <c r="S2070" s="96"/>
      <c r="T2070" s="214"/>
    </row>
    <row r="2071" spans="1:20" ht="15">
      <c r="A2071" s="138" t="s">
        <v>1022</v>
      </c>
      <c r="B2071" s="96" t="s">
        <v>1003</v>
      </c>
      <c r="E2071" s="10" t="s">
        <v>288</v>
      </c>
      <c r="F2071" s="10" t="s">
        <v>288</v>
      </c>
      <c r="G2071" s="10" t="s">
        <v>288</v>
      </c>
      <c r="H2071" s="100">
        <v>685.10000000000036</v>
      </c>
      <c r="K2071" s="100">
        <f t="shared" si="71"/>
        <v>685.10000000000036</v>
      </c>
      <c r="P2071" s="28"/>
      <c r="Q2071" s="178"/>
      <c r="R2071" s="96"/>
      <c r="S2071" s="96"/>
      <c r="T2071" s="214"/>
    </row>
    <row r="2072" spans="1:20" ht="15">
      <c r="A2072" s="138" t="s">
        <v>1023</v>
      </c>
      <c r="B2072" s="96" t="s">
        <v>1041</v>
      </c>
      <c r="E2072" s="10" t="s">
        <v>288</v>
      </c>
      <c r="F2072" s="10" t="s">
        <v>288</v>
      </c>
      <c r="G2072" s="10" t="s">
        <v>288</v>
      </c>
      <c r="H2072" s="100">
        <v>684.29999999999745</v>
      </c>
      <c r="K2072" s="100">
        <f t="shared" si="71"/>
        <v>684.29999999999745</v>
      </c>
      <c r="P2072" s="28"/>
      <c r="Q2072" s="178"/>
      <c r="R2072" s="96"/>
      <c r="S2072" s="96"/>
      <c r="T2072" s="214"/>
    </row>
    <row r="2073" spans="1:20" ht="15">
      <c r="A2073" s="138" t="s">
        <v>1024</v>
      </c>
      <c r="B2073" s="96" t="s">
        <v>1020</v>
      </c>
      <c r="E2073" s="10" t="s">
        <v>288</v>
      </c>
      <c r="F2073" s="10" t="s">
        <v>288</v>
      </c>
      <c r="G2073" s="10" t="s">
        <v>288</v>
      </c>
      <c r="H2073" s="100">
        <v>682.70000000000073</v>
      </c>
      <c r="K2073" s="100">
        <f t="shared" si="71"/>
        <v>682.70000000000073</v>
      </c>
      <c r="P2073" s="28"/>
      <c r="Q2073" s="178"/>
      <c r="R2073" s="96"/>
      <c r="S2073" s="96"/>
      <c r="T2073" s="214"/>
    </row>
    <row r="2074" spans="1:20" ht="15">
      <c r="A2074" s="138" t="s">
        <v>1030</v>
      </c>
      <c r="B2074" s="96" t="s">
        <v>182</v>
      </c>
      <c r="E2074" s="141">
        <v>636.9</v>
      </c>
      <c r="F2074" s="10" t="s">
        <v>288</v>
      </c>
      <c r="G2074" s="10" t="s">
        <v>288</v>
      </c>
      <c r="H2074" s="10" t="s">
        <v>288</v>
      </c>
      <c r="K2074" s="100">
        <f t="shared" si="71"/>
        <v>636.9</v>
      </c>
      <c r="M2074" t="s">
        <v>302</v>
      </c>
      <c r="P2074" s="28"/>
      <c r="Q2074" s="178"/>
      <c r="R2074" s="96"/>
      <c r="S2074" s="96"/>
      <c r="T2074" s="214"/>
    </row>
    <row r="2075" spans="1:20" ht="15">
      <c r="A2075" s="138" t="s">
        <v>1038</v>
      </c>
      <c r="B2075" s="96" t="s">
        <v>1028</v>
      </c>
      <c r="E2075" s="10" t="s">
        <v>288</v>
      </c>
      <c r="F2075" s="10" t="s">
        <v>288</v>
      </c>
      <c r="G2075" s="10" t="s">
        <v>288</v>
      </c>
      <c r="H2075" s="100">
        <v>588.99999999999818</v>
      </c>
      <c r="K2075" s="100">
        <f t="shared" si="71"/>
        <v>588.99999999999818</v>
      </c>
      <c r="P2075" s="28"/>
      <c r="Q2075" s="178"/>
      <c r="R2075" s="96"/>
      <c r="S2075" s="96"/>
      <c r="T2075" s="214"/>
    </row>
    <row r="2076" spans="1:20" ht="15">
      <c r="A2076" s="138" t="s">
        <v>1042</v>
      </c>
      <c r="B2076" s="96" t="s">
        <v>1021</v>
      </c>
      <c r="E2076" s="10" t="s">
        <v>288</v>
      </c>
      <c r="F2076" s="10" t="s">
        <v>288</v>
      </c>
      <c r="G2076" s="10" t="s">
        <v>288</v>
      </c>
      <c r="H2076" s="100">
        <v>566.09999999999673</v>
      </c>
      <c r="K2076" s="100">
        <f t="shared" si="71"/>
        <v>566.09999999999673</v>
      </c>
      <c r="P2076" s="28"/>
      <c r="Q2076" s="178"/>
      <c r="R2076" s="96"/>
      <c r="S2076" s="96"/>
      <c r="T2076" s="214"/>
    </row>
    <row r="2077" spans="1:20" ht="15">
      <c r="A2077" s="138" t="s">
        <v>1043</v>
      </c>
      <c r="B2077" s="96" t="s">
        <v>166</v>
      </c>
      <c r="E2077" s="10" t="s">
        <v>288</v>
      </c>
      <c r="F2077" s="10" t="s">
        <v>288</v>
      </c>
      <c r="G2077" s="10">
        <v>556.54999999999995</v>
      </c>
      <c r="H2077" s="10" t="s">
        <v>288</v>
      </c>
      <c r="K2077" s="100">
        <f t="shared" si="71"/>
        <v>556.54999999999995</v>
      </c>
      <c r="P2077" s="28"/>
      <c r="Q2077" s="178"/>
      <c r="R2077" s="96"/>
      <c r="S2077" s="96"/>
      <c r="T2077" s="214"/>
    </row>
    <row r="2078" spans="1:20" ht="15">
      <c r="A2078" s="138" t="s">
        <v>1044</v>
      </c>
      <c r="B2078" s="96" t="s">
        <v>1031</v>
      </c>
      <c r="E2078" s="10" t="s">
        <v>288</v>
      </c>
      <c r="F2078" s="10" t="s">
        <v>288</v>
      </c>
      <c r="G2078" s="10" t="s">
        <v>288</v>
      </c>
      <c r="H2078" s="100">
        <v>499.59999999999491</v>
      </c>
      <c r="K2078" s="100">
        <f t="shared" si="71"/>
        <v>499.59999999999491</v>
      </c>
      <c r="P2078" s="28"/>
      <c r="Q2078" s="178"/>
      <c r="R2078" s="96"/>
      <c r="S2078" s="96"/>
      <c r="T2078" s="214"/>
    </row>
    <row r="2079" spans="1:20" ht="15">
      <c r="A2079" s="138" t="s">
        <v>1050</v>
      </c>
      <c r="B2079" s="96" t="s">
        <v>1026</v>
      </c>
      <c r="E2079" s="10" t="s">
        <v>288</v>
      </c>
      <c r="F2079" s="10" t="s">
        <v>288</v>
      </c>
      <c r="G2079" s="10" t="s">
        <v>288</v>
      </c>
      <c r="H2079" s="100">
        <v>410.10000000000764</v>
      </c>
      <c r="K2079" s="100">
        <f t="shared" si="71"/>
        <v>410.10000000000764</v>
      </c>
      <c r="P2079" s="28"/>
      <c r="Q2079" s="178"/>
      <c r="R2079" s="96"/>
      <c r="S2079" s="96"/>
      <c r="T2079" s="214"/>
    </row>
    <row r="2080" spans="1:20" ht="15">
      <c r="A2080" s="138" t="s">
        <v>1051</v>
      </c>
      <c r="B2080" s="96" t="s">
        <v>1008</v>
      </c>
      <c r="E2080" s="10" t="s">
        <v>288</v>
      </c>
      <c r="F2080" s="10" t="s">
        <v>288</v>
      </c>
      <c r="G2080" s="10" t="s">
        <v>288</v>
      </c>
      <c r="H2080" s="100">
        <v>383.29999999999927</v>
      </c>
      <c r="K2080" s="100">
        <f t="shared" si="71"/>
        <v>383.29999999999927</v>
      </c>
      <c r="P2080" s="28"/>
    </row>
    <row r="2081" spans="1:16" ht="15">
      <c r="A2081" s="138" t="s">
        <v>1052</v>
      </c>
      <c r="B2081" s="96" t="s">
        <v>1039</v>
      </c>
      <c r="E2081" s="10" t="s">
        <v>288</v>
      </c>
      <c r="F2081" s="10" t="s">
        <v>288</v>
      </c>
      <c r="G2081" s="10" t="s">
        <v>288</v>
      </c>
      <c r="H2081" s="100">
        <v>346.59999999999673</v>
      </c>
      <c r="K2081" s="100">
        <f t="shared" si="71"/>
        <v>346.59999999999673</v>
      </c>
      <c r="P2081" s="28"/>
    </row>
    <row r="2082" spans="1:16" ht="15">
      <c r="A2082" s="138" t="s">
        <v>1054</v>
      </c>
      <c r="B2082" s="96" t="s">
        <v>1045</v>
      </c>
      <c r="E2082" s="10" t="s">
        <v>288</v>
      </c>
      <c r="F2082" s="10" t="s">
        <v>288</v>
      </c>
      <c r="G2082" s="10" t="s">
        <v>288</v>
      </c>
      <c r="H2082" s="100">
        <v>283.5</v>
      </c>
      <c r="K2082" s="100">
        <f t="shared" si="71"/>
        <v>283.5</v>
      </c>
      <c r="P2082" s="28"/>
    </row>
    <row r="2083" spans="1:16" ht="15">
      <c r="A2083" s="138" t="s">
        <v>1055</v>
      </c>
      <c r="B2083" s="138" t="s">
        <v>989</v>
      </c>
      <c r="E2083" s="10" t="s">
        <v>288</v>
      </c>
      <c r="F2083" s="10" t="s">
        <v>288</v>
      </c>
      <c r="G2083" s="10" t="s">
        <v>288</v>
      </c>
      <c r="H2083" s="100">
        <v>259.40000000000327</v>
      </c>
      <c r="K2083" s="100">
        <f t="shared" si="71"/>
        <v>259.40000000000327</v>
      </c>
      <c r="P2083" s="28"/>
    </row>
    <row r="2084" spans="1:16" ht="15">
      <c r="A2084" s="138" t="s">
        <v>1056</v>
      </c>
      <c r="B2084" s="406" t="s">
        <v>2565</v>
      </c>
      <c r="C2084" s="3"/>
      <c r="D2084" s="3"/>
      <c r="E2084" s="164" t="s">
        <v>288</v>
      </c>
      <c r="F2084" s="164" t="s">
        <v>288</v>
      </c>
      <c r="G2084" s="164" t="s">
        <v>288</v>
      </c>
      <c r="H2084" s="164" t="s">
        <v>288</v>
      </c>
      <c r="K2084" s="100">
        <f t="shared" ref="K2084:K2103" si="72">SUM(E2084:I2084)</f>
        <v>0</v>
      </c>
      <c r="P2084" s="28"/>
    </row>
    <row r="2085" spans="1:16" ht="15">
      <c r="A2085" s="138" t="s">
        <v>1059</v>
      </c>
      <c r="B2085" s="406" t="s">
        <v>2560</v>
      </c>
      <c r="C2085" s="3"/>
      <c r="D2085" s="3"/>
      <c r="E2085" s="164" t="s">
        <v>288</v>
      </c>
      <c r="F2085" s="164" t="s">
        <v>288</v>
      </c>
      <c r="G2085" s="164" t="s">
        <v>288</v>
      </c>
      <c r="H2085" s="164" t="s">
        <v>288</v>
      </c>
      <c r="K2085" s="100">
        <f t="shared" si="72"/>
        <v>0</v>
      </c>
      <c r="P2085" s="28"/>
    </row>
    <row r="2086" spans="1:16" ht="15">
      <c r="A2086" s="138" t="s">
        <v>1296</v>
      </c>
      <c r="B2086" s="406" t="s">
        <v>2551</v>
      </c>
      <c r="C2086" s="3"/>
      <c r="D2086" s="3"/>
      <c r="E2086" s="164" t="s">
        <v>288</v>
      </c>
      <c r="F2086" s="164" t="s">
        <v>288</v>
      </c>
      <c r="G2086" s="164" t="s">
        <v>288</v>
      </c>
      <c r="H2086" s="164" t="s">
        <v>288</v>
      </c>
      <c r="K2086" s="100">
        <f t="shared" si="72"/>
        <v>0</v>
      </c>
      <c r="P2086" s="28"/>
    </row>
    <row r="2087" spans="1:16" ht="15">
      <c r="A2087" s="138" t="s">
        <v>1297</v>
      </c>
      <c r="B2087" s="406" t="s">
        <v>2561</v>
      </c>
      <c r="C2087" s="3"/>
      <c r="D2087" s="3"/>
      <c r="E2087" s="164" t="s">
        <v>288</v>
      </c>
      <c r="F2087" s="164" t="s">
        <v>288</v>
      </c>
      <c r="G2087" s="164" t="s">
        <v>288</v>
      </c>
      <c r="H2087" s="164" t="s">
        <v>288</v>
      </c>
      <c r="K2087" s="100">
        <f t="shared" si="72"/>
        <v>0</v>
      </c>
      <c r="P2087" s="28"/>
    </row>
    <row r="2088" spans="1:16" ht="15">
      <c r="A2088" s="138" t="s">
        <v>1298</v>
      </c>
      <c r="B2088" s="406" t="s">
        <v>2563</v>
      </c>
      <c r="C2088" s="3"/>
      <c r="D2088" s="3"/>
      <c r="E2088" s="164" t="s">
        <v>288</v>
      </c>
      <c r="F2088" s="164" t="s">
        <v>288</v>
      </c>
      <c r="G2088" s="164" t="s">
        <v>288</v>
      </c>
      <c r="H2088" s="164" t="s">
        <v>288</v>
      </c>
      <c r="K2088" s="100">
        <f t="shared" si="72"/>
        <v>0</v>
      </c>
      <c r="P2088" s="28"/>
    </row>
    <row r="2089" spans="1:16" ht="15">
      <c r="A2089" s="138" t="s">
        <v>1299</v>
      </c>
      <c r="B2089" s="223" t="s">
        <v>2544</v>
      </c>
      <c r="C2089" s="3"/>
      <c r="D2089" s="3"/>
      <c r="E2089" s="164" t="s">
        <v>288</v>
      </c>
      <c r="F2089" s="164" t="s">
        <v>288</v>
      </c>
      <c r="G2089" s="164" t="s">
        <v>288</v>
      </c>
      <c r="H2089" s="164" t="s">
        <v>288</v>
      </c>
      <c r="K2089" s="100">
        <f t="shared" si="72"/>
        <v>0</v>
      </c>
      <c r="P2089" s="28"/>
    </row>
    <row r="2090" spans="1:16" ht="15">
      <c r="A2090" s="138" t="s">
        <v>1300</v>
      </c>
      <c r="B2090" s="406" t="s">
        <v>2546</v>
      </c>
      <c r="C2090" s="3"/>
      <c r="D2090" s="3"/>
      <c r="E2090" s="164" t="s">
        <v>288</v>
      </c>
      <c r="F2090" s="164" t="s">
        <v>288</v>
      </c>
      <c r="G2090" s="164" t="s">
        <v>288</v>
      </c>
      <c r="H2090" s="164" t="s">
        <v>288</v>
      </c>
      <c r="K2090" s="100">
        <f t="shared" si="72"/>
        <v>0</v>
      </c>
      <c r="P2090" s="28"/>
    </row>
    <row r="2091" spans="1:16" ht="15">
      <c r="A2091" s="138" t="s">
        <v>1301</v>
      </c>
      <c r="B2091" s="406" t="s">
        <v>2549</v>
      </c>
      <c r="C2091" s="3"/>
      <c r="D2091" s="3"/>
      <c r="E2091" s="164" t="s">
        <v>288</v>
      </c>
      <c r="F2091" s="164" t="s">
        <v>288</v>
      </c>
      <c r="G2091" s="164" t="s">
        <v>288</v>
      </c>
      <c r="H2091" s="164" t="s">
        <v>288</v>
      </c>
      <c r="K2091" s="100">
        <f t="shared" si="72"/>
        <v>0</v>
      </c>
      <c r="P2091" s="28"/>
    </row>
    <row r="2092" spans="1:16" ht="15">
      <c r="A2092" s="138" t="s">
        <v>1302</v>
      </c>
      <c r="B2092" s="406" t="s">
        <v>2548</v>
      </c>
      <c r="C2092" s="3"/>
      <c r="D2092" s="3"/>
      <c r="E2092" s="164" t="s">
        <v>288</v>
      </c>
      <c r="F2092" s="164" t="s">
        <v>288</v>
      </c>
      <c r="G2092" s="164" t="s">
        <v>288</v>
      </c>
      <c r="H2092" s="164" t="s">
        <v>288</v>
      </c>
      <c r="K2092" s="100">
        <f t="shared" si="72"/>
        <v>0</v>
      </c>
      <c r="P2092" s="28"/>
    </row>
    <row r="2093" spans="1:16" ht="15">
      <c r="A2093" s="138" t="s">
        <v>1303</v>
      </c>
      <c r="B2093" s="406" t="s">
        <v>2562</v>
      </c>
      <c r="C2093" s="3"/>
      <c r="D2093" s="3"/>
      <c r="E2093" s="164" t="s">
        <v>288</v>
      </c>
      <c r="F2093" s="164" t="s">
        <v>288</v>
      </c>
      <c r="G2093" s="164" t="s">
        <v>288</v>
      </c>
      <c r="H2093" s="164" t="s">
        <v>288</v>
      </c>
      <c r="K2093" s="100">
        <f t="shared" si="72"/>
        <v>0</v>
      </c>
      <c r="P2093" s="28"/>
    </row>
    <row r="2094" spans="1:16" ht="15">
      <c r="A2094" s="138" t="s">
        <v>1304</v>
      </c>
      <c r="B2094" s="406" t="s">
        <v>2569</v>
      </c>
      <c r="C2094" s="3"/>
      <c r="D2094" s="3"/>
      <c r="E2094" s="164" t="s">
        <v>288</v>
      </c>
      <c r="F2094" s="164" t="s">
        <v>288</v>
      </c>
      <c r="G2094" s="164" t="s">
        <v>288</v>
      </c>
      <c r="H2094" s="164" t="s">
        <v>288</v>
      </c>
      <c r="K2094" s="100">
        <f t="shared" si="72"/>
        <v>0</v>
      </c>
      <c r="P2094" s="28"/>
    </row>
    <row r="2095" spans="1:16" ht="15">
      <c r="A2095" s="138" t="s">
        <v>1305</v>
      </c>
      <c r="B2095" s="406" t="s">
        <v>2559</v>
      </c>
      <c r="C2095" s="3"/>
      <c r="D2095" s="3"/>
      <c r="E2095" s="164" t="s">
        <v>288</v>
      </c>
      <c r="F2095" s="164" t="s">
        <v>288</v>
      </c>
      <c r="G2095" s="164" t="s">
        <v>288</v>
      </c>
      <c r="H2095" s="164" t="s">
        <v>288</v>
      </c>
      <c r="K2095" s="100">
        <f t="shared" si="72"/>
        <v>0</v>
      </c>
      <c r="P2095" s="28"/>
    </row>
    <row r="2096" spans="1:16" ht="15">
      <c r="A2096" s="138" t="s">
        <v>1306</v>
      </c>
      <c r="B2096" s="406" t="s">
        <v>2564</v>
      </c>
      <c r="C2096" s="3"/>
      <c r="D2096" s="3"/>
      <c r="E2096" s="164" t="s">
        <v>288</v>
      </c>
      <c r="F2096" s="164" t="s">
        <v>288</v>
      </c>
      <c r="G2096" s="164" t="s">
        <v>288</v>
      </c>
      <c r="H2096" s="164" t="s">
        <v>288</v>
      </c>
      <c r="K2096" s="100">
        <f t="shared" si="72"/>
        <v>0</v>
      </c>
      <c r="P2096" s="28"/>
    </row>
    <row r="2097" spans="1:20" ht="15">
      <c r="A2097" s="138" t="s">
        <v>1307</v>
      </c>
      <c r="B2097" s="406" t="s">
        <v>2554</v>
      </c>
      <c r="C2097" s="3"/>
      <c r="D2097" s="3"/>
      <c r="E2097" s="164" t="s">
        <v>288</v>
      </c>
      <c r="F2097" s="164" t="s">
        <v>288</v>
      </c>
      <c r="G2097" s="164" t="s">
        <v>288</v>
      </c>
      <c r="H2097" s="164" t="s">
        <v>288</v>
      </c>
      <c r="K2097" s="100">
        <f t="shared" si="72"/>
        <v>0</v>
      </c>
      <c r="P2097" s="28"/>
    </row>
    <row r="2098" spans="1:20" ht="15">
      <c r="A2098" s="138" t="s">
        <v>1308</v>
      </c>
      <c r="B2098" s="406" t="s">
        <v>2568</v>
      </c>
      <c r="C2098" s="3"/>
      <c r="D2098" s="3"/>
      <c r="E2098" s="164" t="s">
        <v>288</v>
      </c>
      <c r="F2098" s="164" t="s">
        <v>288</v>
      </c>
      <c r="G2098" s="164" t="s">
        <v>288</v>
      </c>
      <c r="H2098" s="164" t="s">
        <v>288</v>
      </c>
      <c r="K2098" s="100">
        <f t="shared" si="72"/>
        <v>0</v>
      </c>
      <c r="P2098" s="28"/>
    </row>
    <row r="2099" spans="1:20" ht="15">
      <c r="A2099" s="138" t="s">
        <v>1309</v>
      </c>
      <c r="B2099" s="406" t="s">
        <v>2552</v>
      </c>
      <c r="C2099" s="3"/>
      <c r="D2099" s="3"/>
      <c r="E2099" s="164" t="s">
        <v>288</v>
      </c>
      <c r="F2099" s="164" t="s">
        <v>288</v>
      </c>
      <c r="G2099" s="164" t="s">
        <v>288</v>
      </c>
      <c r="H2099" s="164" t="s">
        <v>288</v>
      </c>
      <c r="K2099" s="100">
        <f t="shared" si="72"/>
        <v>0</v>
      </c>
      <c r="P2099" s="28"/>
    </row>
    <row r="2100" spans="1:20" ht="15">
      <c r="A2100" s="138" t="s">
        <v>1310</v>
      </c>
      <c r="B2100" s="406" t="s">
        <v>2604</v>
      </c>
      <c r="C2100" s="3"/>
      <c r="D2100" s="3"/>
      <c r="E2100" s="164" t="s">
        <v>288</v>
      </c>
      <c r="F2100" s="164" t="s">
        <v>288</v>
      </c>
      <c r="G2100" s="164" t="s">
        <v>288</v>
      </c>
      <c r="H2100" s="164" t="s">
        <v>288</v>
      </c>
      <c r="K2100" s="100">
        <f t="shared" si="72"/>
        <v>0</v>
      </c>
      <c r="P2100" s="28"/>
    </row>
    <row r="2101" spans="1:20" ht="15">
      <c r="A2101" s="138" t="s">
        <v>1311</v>
      </c>
      <c r="B2101" s="223" t="s">
        <v>2570</v>
      </c>
      <c r="C2101" s="3"/>
      <c r="D2101" s="3"/>
      <c r="E2101" s="164" t="s">
        <v>288</v>
      </c>
      <c r="F2101" s="164" t="s">
        <v>288</v>
      </c>
      <c r="G2101" s="164" t="s">
        <v>288</v>
      </c>
      <c r="H2101" s="164" t="s">
        <v>288</v>
      </c>
      <c r="K2101" s="100">
        <f t="shared" si="72"/>
        <v>0</v>
      </c>
      <c r="P2101" s="28"/>
    </row>
    <row r="2102" spans="1:20" ht="15">
      <c r="A2102" s="138" t="s">
        <v>1312</v>
      </c>
      <c r="B2102" s="406" t="s">
        <v>2567</v>
      </c>
      <c r="C2102" s="3"/>
      <c r="D2102" s="3"/>
      <c r="E2102" s="164" t="s">
        <v>288</v>
      </c>
      <c r="F2102" s="164" t="s">
        <v>288</v>
      </c>
      <c r="G2102" s="164" t="s">
        <v>288</v>
      </c>
      <c r="H2102" s="164" t="s">
        <v>288</v>
      </c>
      <c r="K2102" s="100">
        <f t="shared" si="72"/>
        <v>0</v>
      </c>
      <c r="P2102" s="28"/>
    </row>
    <row r="2103" spans="1:20" ht="15">
      <c r="A2103" s="138" t="s">
        <v>1313</v>
      </c>
      <c r="B2103" s="406" t="s">
        <v>2566</v>
      </c>
      <c r="C2103" s="3"/>
      <c r="D2103" s="3"/>
      <c r="E2103" s="164" t="s">
        <v>288</v>
      </c>
      <c r="F2103" s="164" t="s">
        <v>288</v>
      </c>
      <c r="G2103" s="164" t="s">
        <v>288</v>
      </c>
      <c r="H2103" s="164" t="s">
        <v>288</v>
      </c>
      <c r="K2103" s="100">
        <f t="shared" si="72"/>
        <v>0</v>
      </c>
      <c r="P2103" s="28"/>
    </row>
    <row r="2104" spans="1:20" ht="15">
      <c r="A2104" s="138"/>
      <c r="B2104" s="138"/>
      <c r="E2104" s="10"/>
      <c r="F2104" s="10"/>
      <c r="G2104" s="10"/>
      <c r="H2104" s="100"/>
      <c r="K2104" s="100"/>
      <c r="P2104" s="28"/>
    </row>
    <row r="2105" spans="1:20" ht="15">
      <c r="A2105" s="44"/>
      <c r="B2105" s="96"/>
      <c r="E2105" s="10"/>
      <c r="K2105" s="102"/>
      <c r="P2105" s="28"/>
    </row>
    <row r="2106" spans="1:20" ht="15">
      <c r="A2106" s="44"/>
      <c r="B2106" s="96"/>
      <c r="E2106" s="10"/>
      <c r="K2106" s="102"/>
      <c r="P2106" s="28"/>
    </row>
    <row r="2107" spans="1:20" ht="25.5">
      <c r="A2107" s="39" t="s">
        <v>211</v>
      </c>
      <c r="K2107" s="102"/>
      <c r="P2107" s="28"/>
    </row>
    <row r="2108" spans="1:20">
      <c r="K2108" s="102"/>
      <c r="P2108" s="28"/>
    </row>
    <row r="2109" spans="1:20" ht="15">
      <c r="A2109" s="60"/>
      <c r="B2109" s="60"/>
      <c r="C2109" s="60"/>
      <c r="D2109" s="60"/>
      <c r="E2109" s="94">
        <v>2016</v>
      </c>
      <c r="F2109" s="94">
        <v>2017</v>
      </c>
      <c r="G2109" s="94">
        <v>2018</v>
      </c>
      <c r="H2109" s="189">
        <v>2019</v>
      </c>
      <c r="I2109" s="189">
        <v>2020</v>
      </c>
      <c r="K2109" s="103" t="s">
        <v>40</v>
      </c>
      <c r="P2109" s="28"/>
    </row>
    <row r="2110" spans="1:20" ht="15">
      <c r="A2110" s="44" t="s">
        <v>0</v>
      </c>
      <c r="B2110" s="463" t="s">
        <v>31</v>
      </c>
      <c r="C2110" s="431"/>
      <c r="D2110" s="431"/>
      <c r="E2110" s="480">
        <v>3417.5</v>
      </c>
      <c r="F2110" s="452">
        <v>3795.9</v>
      </c>
      <c r="G2110" s="453">
        <v>4469.3</v>
      </c>
      <c r="H2110" s="487">
        <v>4053.3999999999942</v>
      </c>
      <c r="I2110" s="577">
        <v>4773.100000000004</v>
      </c>
      <c r="K2110" s="100">
        <f t="shared" ref="K2110:K2141" si="73">SUM(E2110:I2110)</f>
        <v>20509.199999999997</v>
      </c>
      <c r="M2110" t="s">
        <v>3130</v>
      </c>
      <c r="P2110" s="28" t="s">
        <v>1901</v>
      </c>
      <c r="Q2110" s="570"/>
      <c r="R2110" s="568"/>
      <c r="T2110" s="546"/>
    </row>
    <row r="2111" spans="1:20" ht="15">
      <c r="A2111" s="44" t="s">
        <v>2</v>
      </c>
      <c r="B2111" s="96" t="s">
        <v>25</v>
      </c>
      <c r="E2111" s="452">
        <v>4141.1000000000004</v>
      </c>
      <c r="F2111" s="437">
        <v>2665.75</v>
      </c>
      <c r="G2111" s="437">
        <v>3838.3</v>
      </c>
      <c r="H2111" s="164">
        <v>3405.7999999999993</v>
      </c>
      <c r="I2111" s="578">
        <v>4429.449999999998</v>
      </c>
      <c r="K2111" s="100">
        <f t="shared" si="73"/>
        <v>18480.399999999998</v>
      </c>
      <c r="M2111" t="s">
        <v>346</v>
      </c>
      <c r="P2111" s="442"/>
      <c r="Q2111" s="568"/>
      <c r="R2111" s="568"/>
      <c r="T2111" s="546"/>
    </row>
    <row r="2112" spans="1:20" ht="15">
      <c r="A2112" s="44" t="s">
        <v>3</v>
      </c>
      <c r="B2112" s="463" t="s">
        <v>17</v>
      </c>
      <c r="C2112" s="431"/>
      <c r="D2112" s="431"/>
      <c r="E2112" s="437">
        <v>3291.3</v>
      </c>
      <c r="F2112" s="480">
        <v>3596.1</v>
      </c>
      <c r="G2112" s="480">
        <v>4383.2</v>
      </c>
      <c r="H2112" s="164">
        <v>3079.700000000008</v>
      </c>
      <c r="I2112" s="525">
        <v>4041.8999999999978</v>
      </c>
      <c r="K2112" s="100">
        <f t="shared" si="73"/>
        <v>18392.200000000004</v>
      </c>
      <c r="M2112" t="s">
        <v>323</v>
      </c>
      <c r="P2112" s="442"/>
      <c r="Q2112" s="570"/>
      <c r="R2112" s="568"/>
      <c r="T2112" s="546"/>
    </row>
    <row r="2113" spans="1:20" ht="15">
      <c r="A2113" s="44" t="s">
        <v>5</v>
      </c>
      <c r="B2113" s="463" t="s">
        <v>21</v>
      </c>
      <c r="C2113" s="431"/>
      <c r="D2113" s="431"/>
      <c r="E2113" s="480">
        <v>3493.2</v>
      </c>
      <c r="F2113" s="480">
        <v>3272.4</v>
      </c>
      <c r="G2113" s="480">
        <v>4117.7</v>
      </c>
      <c r="H2113" s="164">
        <v>3242.4000000000069</v>
      </c>
      <c r="I2113" s="525">
        <v>4198.3999999999996</v>
      </c>
      <c r="K2113" s="100">
        <f t="shared" si="73"/>
        <v>18324.100000000006</v>
      </c>
      <c r="M2113" t="s">
        <v>386</v>
      </c>
      <c r="P2113" s="28"/>
      <c r="Q2113" s="570"/>
      <c r="R2113" s="568"/>
      <c r="T2113" s="546"/>
    </row>
    <row r="2114" spans="1:20" ht="15">
      <c r="A2114" s="44" t="s">
        <v>7</v>
      </c>
      <c r="B2114" s="96" t="s">
        <v>19</v>
      </c>
      <c r="E2114" s="437">
        <v>3214.4</v>
      </c>
      <c r="F2114" s="453">
        <v>3783.9</v>
      </c>
      <c r="G2114" s="454">
        <v>4923.3999999999996</v>
      </c>
      <c r="H2114" s="164">
        <v>3475.3000000000011</v>
      </c>
      <c r="I2114" s="525">
        <v>2871.9000000000005</v>
      </c>
      <c r="K2114" s="100">
        <f t="shared" si="73"/>
        <v>18268.900000000001</v>
      </c>
      <c r="M2114" t="s">
        <v>385</v>
      </c>
      <c r="P2114" s="431" t="s">
        <v>3051</v>
      </c>
      <c r="Q2114" s="462"/>
      <c r="R2114" s="568"/>
      <c r="T2114" s="546"/>
    </row>
    <row r="2115" spans="1:20" ht="15">
      <c r="A2115" s="44" t="s">
        <v>8</v>
      </c>
      <c r="B2115" s="96" t="s">
        <v>11</v>
      </c>
      <c r="E2115" s="454">
        <v>4519.8</v>
      </c>
      <c r="F2115" s="480">
        <v>3699.8</v>
      </c>
      <c r="G2115" s="10">
        <v>3339.2</v>
      </c>
      <c r="H2115" s="484">
        <v>3439.5000000000055</v>
      </c>
      <c r="I2115" s="525">
        <v>3255.3000000000038</v>
      </c>
      <c r="K2115" s="100">
        <f t="shared" si="73"/>
        <v>18253.600000000009</v>
      </c>
      <c r="M2115" t="s">
        <v>305</v>
      </c>
      <c r="P2115" s="431" t="s">
        <v>3051</v>
      </c>
      <c r="Q2115" s="568"/>
      <c r="R2115" s="568"/>
      <c r="T2115" s="546"/>
    </row>
    <row r="2116" spans="1:20" ht="15">
      <c r="A2116" s="44" t="s">
        <v>10</v>
      </c>
      <c r="B2116" s="96" t="s">
        <v>9</v>
      </c>
      <c r="E2116" s="437">
        <v>3276.6</v>
      </c>
      <c r="F2116" s="454">
        <v>3841.4</v>
      </c>
      <c r="G2116" s="10">
        <v>3640.6</v>
      </c>
      <c r="H2116" s="164">
        <v>3157.399999999996</v>
      </c>
      <c r="I2116" s="525">
        <v>4076.2999999999993</v>
      </c>
      <c r="K2116" s="100">
        <f t="shared" si="73"/>
        <v>17992.299999999996</v>
      </c>
      <c r="M2116" t="s">
        <v>291</v>
      </c>
      <c r="P2116" s="431" t="s">
        <v>3051</v>
      </c>
      <c r="Q2116" s="570"/>
      <c r="R2116" s="568"/>
      <c r="T2116" s="546"/>
    </row>
    <row r="2117" spans="1:20" ht="15">
      <c r="A2117" s="44" t="s">
        <v>12</v>
      </c>
      <c r="B2117" s="463" t="s">
        <v>6</v>
      </c>
      <c r="C2117" s="431"/>
      <c r="D2117" s="431"/>
      <c r="E2117" s="437">
        <v>3051.6</v>
      </c>
      <c r="F2117" s="480">
        <v>3446.35</v>
      </c>
      <c r="G2117" s="437">
        <v>4045.1</v>
      </c>
      <c r="H2117" s="484">
        <v>3370.3500000000004</v>
      </c>
      <c r="I2117" s="525">
        <v>3683.7999999999993</v>
      </c>
      <c r="K2117" s="100">
        <f t="shared" si="73"/>
        <v>17597.199999999997</v>
      </c>
      <c r="M2117" t="s">
        <v>302</v>
      </c>
      <c r="P2117" s="28"/>
      <c r="Q2117" s="568"/>
      <c r="R2117" s="568"/>
      <c r="T2117" s="546"/>
    </row>
    <row r="2118" spans="1:20" ht="15">
      <c r="A2118" s="44" t="s">
        <v>14</v>
      </c>
      <c r="B2118" s="96" t="s">
        <v>39</v>
      </c>
      <c r="E2118" s="480">
        <v>3409.5</v>
      </c>
      <c r="F2118" s="437">
        <v>3179</v>
      </c>
      <c r="G2118" s="10">
        <v>3442.9</v>
      </c>
      <c r="H2118" s="489">
        <v>4083.7999999999975</v>
      </c>
      <c r="I2118" s="525">
        <v>3365.6000000000022</v>
      </c>
      <c r="K2118" s="100">
        <f t="shared" si="73"/>
        <v>17480.8</v>
      </c>
      <c r="M2118" t="s">
        <v>316</v>
      </c>
      <c r="P2118" s="442"/>
      <c r="Q2118" s="462"/>
      <c r="R2118" s="568"/>
      <c r="T2118" s="546"/>
    </row>
    <row r="2119" spans="1:20" ht="15">
      <c r="A2119" s="44" t="s">
        <v>16</v>
      </c>
      <c r="B2119" s="96" t="s">
        <v>37</v>
      </c>
      <c r="E2119" s="480">
        <v>3453.2</v>
      </c>
      <c r="F2119" s="437">
        <v>2382.5</v>
      </c>
      <c r="G2119" s="480">
        <v>4128.8</v>
      </c>
      <c r="H2119" s="487">
        <v>3955.0000000000055</v>
      </c>
      <c r="I2119" s="525">
        <v>3362.1000000000004</v>
      </c>
      <c r="K2119" s="100">
        <f t="shared" si="73"/>
        <v>17281.600000000006</v>
      </c>
      <c r="M2119" t="s">
        <v>384</v>
      </c>
      <c r="P2119" s="28"/>
      <c r="Q2119" s="568"/>
      <c r="R2119" s="568"/>
      <c r="T2119" s="546"/>
    </row>
    <row r="2120" spans="1:20" ht="15">
      <c r="A2120" s="44" t="s">
        <v>18</v>
      </c>
      <c r="B2120" s="96" t="s">
        <v>15</v>
      </c>
      <c r="E2120" s="480">
        <v>3643.5</v>
      </c>
      <c r="F2120" s="10">
        <v>3065.75</v>
      </c>
      <c r="G2120" s="10">
        <v>3017.6</v>
      </c>
      <c r="H2120" s="164">
        <v>2976.7999999999975</v>
      </c>
      <c r="I2120" s="578">
        <v>4530.5999999999976</v>
      </c>
      <c r="K2120" s="100">
        <f t="shared" si="73"/>
        <v>17234.249999999996</v>
      </c>
      <c r="M2120" t="s">
        <v>354</v>
      </c>
      <c r="P2120" s="28"/>
      <c r="Q2120" s="462"/>
      <c r="R2120" s="568"/>
      <c r="T2120" s="546"/>
    </row>
    <row r="2121" spans="1:20" ht="15">
      <c r="A2121" s="44" t="s">
        <v>20</v>
      </c>
      <c r="B2121" s="96" t="s">
        <v>27</v>
      </c>
      <c r="E2121" s="453">
        <v>4024.7</v>
      </c>
      <c r="F2121" s="437">
        <v>2880.8</v>
      </c>
      <c r="G2121" s="10">
        <v>3461.4</v>
      </c>
      <c r="H2121" s="164">
        <v>2908.299999999992</v>
      </c>
      <c r="I2121" s="525">
        <v>3232.7999999999993</v>
      </c>
      <c r="K2121" s="100">
        <f t="shared" si="73"/>
        <v>16507.999999999993</v>
      </c>
      <c r="M2121" t="s">
        <v>292</v>
      </c>
      <c r="P2121" s="28"/>
      <c r="Q2121" s="568"/>
      <c r="R2121" s="568"/>
      <c r="T2121" s="546"/>
    </row>
    <row r="2122" spans="1:20" ht="15">
      <c r="A2122" s="44" t="s">
        <v>22</v>
      </c>
      <c r="B2122" s="96" t="s">
        <v>23</v>
      </c>
      <c r="E2122" s="480">
        <v>3586.35</v>
      </c>
      <c r="F2122" s="10">
        <v>2035.8</v>
      </c>
      <c r="G2122" s="10">
        <v>2828.4</v>
      </c>
      <c r="H2122" s="487">
        <v>4044.6999999999989</v>
      </c>
      <c r="I2122" s="525">
        <v>3986.8500000000049</v>
      </c>
      <c r="K2122" s="100">
        <f t="shared" si="73"/>
        <v>16482.100000000002</v>
      </c>
      <c r="M2122" t="s">
        <v>323</v>
      </c>
      <c r="P2122" s="442"/>
      <c r="Q2122" s="462"/>
      <c r="R2122" s="568"/>
      <c r="T2122" s="546"/>
    </row>
    <row r="2123" spans="1:20" ht="15">
      <c r="A2123" s="44" t="s">
        <v>24</v>
      </c>
      <c r="B2123" s="96" t="s">
        <v>13</v>
      </c>
      <c r="E2123" s="437">
        <v>2906.8</v>
      </c>
      <c r="F2123" s="10">
        <v>2911.55</v>
      </c>
      <c r="G2123" s="10">
        <v>3733</v>
      </c>
      <c r="H2123" s="484">
        <v>3368.7999999999956</v>
      </c>
      <c r="I2123" s="525">
        <v>3312.3000000000038</v>
      </c>
      <c r="K2123" s="100">
        <f t="shared" si="73"/>
        <v>16232.45</v>
      </c>
      <c r="P2123" s="28"/>
      <c r="Q2123" s="462"/>
      <c r="R2123" s="568"/>
      <c r="T2123" s="546"/>
    </row>
    <row r="2124" spans="1:20" ht="15">
      <c r="A2124" s="44" t="s">
        <v>26</v>
      </c>
      <c r="B2124" s="96" t="s">
        <v>33</v>
      </c>
      <c r="E2124" s="10">
        <v>2950.4</v>
      </c>
      <c r="F2124" s="437">
        <v>3183.1</v>
      </c>
      <c r="G2124" s="10">
        <v>3171.5</v>
      </c>
      <c r="H2124" s="164">
        <v>3137.4999999999982</v>
      </c>
      <c r="I2124" s="525">
        <v>3674.5999999999949</v>
      </c>
      <c r="K2124" s="100">
        <f t="shared" si="73"/>
        <v>16117.099999999993</v>
      </c>
      <c r="P2124" s="442"/>
      <c r="Q2124" s="570"/>
      <c r="R2124" s="568"/>
      <c r="T2124" s="546"/>
    </row>
    <row r="2125" spans="1:20" ht="15">
      <c r="A2125" s="44" t="s">
        <v>28</v>
      </c>
      <c r="B2125" s="96" t="s">
        <v>35</v>
      </c>
      <c r="E2125" s="480">
        <v>3762.8</v>
      </c>
      <c r="F2125" s="437">
        <v>2518.5500000000002</v>
      </c>
      <c r="G2125" s="10">
        <v>2911.1</v>
      </c>
      <c r="H2125" s="164">
        <v>3110.8000000000011</v>
      </c>
      <c r="I2125" s="525">
        <v>3317.7000000000007</v>
      </c>
      <c r="K2125" s="100">
        <f t="shared" si="73"/>
        <v>15620.950000000003</v>
      </c>
      <c r="M2125" t="s">
        <v>293</v>
      </c>
      <c r="P2125" s="442"/>
      <c r="Q2125" s="568"/>
      <c r="R2125" s="568"/>
      <c r="T2125" s="546"/>
    </row>
    <row r="2126" spans="1:20" ht="15">
      <c r="A2126" s="44" t="s">
        <v>30</v>
      </c>
      <c r="B2126" s="463" t="s">
        <v>143</v>
      </c>
      <c r="C2126" s="431"/>
      <c r="D2126" s="431"/>
      <c r="E2126" s="437" t="s">
        <v>288</v>
      </c>
      <c r="F2126" s="480">
        <v>3265.4</v>
      </c>
      <c r="G2126" s="480">
        <v>4294.7</v>
      </c>
      <c r="H2126" s="487">
        <v>3906.6999999999971</v>
      </c>
      <c r="I2126" s="525">
        <v>3890.9999999999973</v>
      </c>
      <c r="K2126" s="100">
        <f t="shared" si="73"/>
        <v>15357.799999999996</v>
      </c>
      <c r="M2126" t="s">
        <v>1902</v>
      </c>
      <c r="P2126" s="28"/>
      <c r="Q2126" s="568"/>
      <c r="R2126" s="568"/>
      <c r="T2126" s="546"/>
    </row>
    <row r="2127" spans="1:20" ht="15">
      <c r="A2127" s="44" t="s">
        <v>32</v>
      </c>
      <c r="B2127" s="463" t="s">
        <v>142</v>
      </c>
      <c r="E2127" s="10" t="s">
        <v>288</v>
      </c>
      <c r="F2127" s="10">
        <v>2312.75</v>
      </c>
      <c r="G2127" s="452">
        <v>4571.5</v>
      </c>
      <c r="H2127" s="164">
        <v>3344.9000000000033</v>
      </c>
      <c r="I2127" s="525">
        <v>4076.2999999999965</v>
      </c>
      <c r="K2127" s="100">
        <f t="shared" si="73"/>
        <v>14305.45</v>
      </c>
      <c r="M2127" t="s">
        <v>310</v>
      </c>
      <c r="P2127" s="28"/>
      <c r="Q2127" s="462"/>
      <c r="R2127" s="568"/>
      <c r="T2127" s="546"/>
    </row>
    <row r="2128" spans="1:20" ht="15">
      <c r="A2128" s="44" t="s">
        <v>34</v>
      </c>
      <c r="B2128" s="96" t="s">
        <v>1</v>
      </c>
      <c r="E2128" s="10">
        <v>3316.9</v>
      </c>
      <c r="F2128" s="480">
        <v>3207.5</v>
      </c>
      <c r="G2128" s="437">
        <v>2588</v>
      </c>
      <c r="H2128" s="484">
        <v>2560.3999999999942</v>
      </c>
      <c r="I2128" s="525">
        <v>2527.8999999999996</v>
      </c>
      <c r="K2128" s="100">
        <f t="shared" si="73"/>
        <v>14200.699999999993</v>
      </c>
      <c r="M2128" t="s">
        <v>303</v>
      </c>
      <c r="P2128" s="28"/>
      <c r="Q2128" s="568"/>
      <c r="R2128" s="568"/>
      <c r="T2128" s="546"/>
    </row>
    <row r="2129" spans="1:20" ht="15">
      <c r="A2129" s="44" t="s">
        <v>36</v>
      </c>
      <c r="B2129" s="96" t="s">
        <v>4</v>
      </c>
      <c r="E2129" s="10">
        <v>2980.85</v>
      </c>
      <c r="F2129" s="10">
        <v>3106.3</v>
      </c>
      <c r="G2129" s="10">
        <v>3544.8</v>
      </c>
      <c r="H2129" s="164">
        <v>1872.5</v>
      </c>
      <c r="I2129" s="525">
        <v>2572.8000000000011</v>
      </c>
      <c r="K2129" s="100">
        <f t="shared" si="73"/>
        <v>14077.250000000002</v>
      </c>
      <c r="P2129" s="28"/>
      <c r="Q2129" s="462"/>
      <c r="R2129" s="568"/>
      <c r="T2129" s="546"/>
    </row>
    <row r="2130" spans="1:20" ht="15">
      <c r="A2130" s="44" t="s">
        <v>38</v>
      </c>
      <c r="B2130" s="463" t="s">
        <v>144</v>
      </c>
      <c r="E2130" s="10" t="s">
        <v>288</v>
      </c>
      <c r="F2130" s="10">
        <v>3172.4</v>
      </c>
      <c r="G2130" s="437">
        <v>3867</v>
      </c>
      <c r="H2130" s="164">
        <v>3457.3000000000011</v>
      </c>
      <c r="I2130" s="525">
        <v>3427.4999999999982</v>
      </c>
      <c r="K2130" s="100">
        <f t="shared" si="73"/>
        <v>13924.199999999999</v>
      </c>
      <c r="P2130" s="28"/>
      <c r="Q2130" s="462"/>
      <c r="R2130" s="568"/>
      <c r="T2130" s="546"/>
    </row>
    <row r="2131" spans="1:20" ht="15">
      <c r="A2131" s="44" t="s">
        <v>146</v>
      </c>
      <c r="B2131" s="96" t="s">
        <v>145</v>
      </c>
      <c r="E2131" s="10" t="s">
        <v>288</v>
      </c>
      <c r="F2131" s="437">
        <v>3075.25</v>
      </c>
      <c r="G2131" s="480">
        <v>4156.2</v>
      </c>
      <c r="H2131" s="484">
        <v>2883.1000000000022</v>
      </c>
      <c r="I2131" s="525">
        <v>3701.2000000000025</v>
      </c>
      <c r="K2131" s="100">
        <f t="shared" si="73"/>
        <v>13815.750000000005</v>
      </c>
      <c r="M2131" t="s">
        <v>297</v>
      </c>
      <c r="P2131" s="28"/>
      <c r="Q2131" s="568"/>
      <c r="R2131" s="568"/>
      <c r="T2131" s="546"/>
    </row>
    <row r="2132" spans="1:20" ht="15">
      <c r="A2132" s="44" t="s">
        <v>147</v>
      </c>
      <c r="B2132" s="96" t="s">
        <v>156</v>
      </c>
      <c r="E2132" s="437" t="s">
        <v>288</v>
      </c>
      <c r="F2132" s="10" t="s">
        <v>288</v>
      </c>
      <c r="G2132" s="437">
        <v>3606.3</v>
      </c>
      <c r="H2132" s="488">
        <v>4080.2000000000007</v>
      </c>
      <c r="I2132" s="576">
        <v>4964.800000000002</v>
      </c>
      <c r="K2132" s="100">
        <f t="shared" si="73"/>
        <v>12651.300000000003</v>
      </c>
      <c r="M2132" s="431" t="s">
        <v>2782</v>
      </c>
      <c r="P2132" s="28"/>
      <c r="Q2132" s="568"/>
      <c r="R2132" s="568"/>
      <c r="T2132" s="546"/>
    </row>
    <row r="2133" spans="1:20" ht="15">
      <c r="A2133" s="44" t="s">
        <v>148</v>
      </c>
      <c r="B2133" s="96" t="s">
        <v>157</v>
      </c>
      <c r="E2133" s="10" t="s">
        <v>288</v>
      </c>
      <c r="F2133" s="437" t="s">
        <v>288</v>
      </c>
      <c r="G2133" s="437">
        <v>3559.1</v>
      </c>
      <c r="H2133" s="484">
        <v>2935.700000000008</v>
      </c>
      <c r="I2133" s="575">
        <v>5145.1999999999971</v>
      </c>
      <c r="K2133" s="100">
        <f t="shared" si="73"/>
        <v>11640.000000000005</v>
      </c>
      <c r="M2133" t="s">
        <v>291</v>
      </c>
      <c r="P2133" s="444" t="s">
        <v>3051</v>
      </c>
      <c r="Q2133" s="568"/>
      <c r="R2133" s="568"/>
      <c r="T2133" s="546"/>
    </row>
    <row r="2134" spans="1:20" ht="15">
      <c r="A2134" s="44" t="s">
        <v>152</v>
      </c>
      <c r="B2134" s="96" t="s">
        <v>155</v>
      </c>
      <c r="E2134" s="10" t="s">
        <v>288</v>
      </c>
      <c r="F2134" s="10" t="s">
        <v>288</v>
      </c>
      <c r="G2134" s="437">
        <v>2759</v>
      </c>
      <c r="H2134" s="468">
        <v>4199.1000000000004</v>
      </c>
      <c r="I2134" s="525">
        <v>4205.9999999999982</v>
      </c>
      <c r="K2134" s="100">
        <f t="shared" si="73"/>
        <v>11164.099999999999</v>
      </c>
      <c r="M2134" t="s">
        <v>291</v>
      </c>
      <c r="P2134" s="431" t="s">
        <v>3051</v>
      </c>
      <c r="Q2134" s="462"/>
      <c r="R2134" s="568"/>
      <c r="T2134" s="546"/>
    </row>
    <row r="2135" spans="1:20" ht="15">
      <c r="A2135" s="44" t="s">
        <v>159</v>
      </c>
      <c r="B2135" s="96" t="s">
        <v>160</v>
      </c>
      <c r="E2135" s="10" t="s">
        <v>288</v>
      </c>
      <c r="F2135" s="10" t="s">
        <v>288</v>
      </c>
      <c r="G2135" s="480">
        <v>4391.2</v>
      </c>
      <c r="H2135" s="484">
        <v>3036.2999999999993</v>
      </c>
      <c r="I2135" s="525">
        <v>3354.2</v>
      </c>
      <c r="K2135" s="100">
        <f t="shared" si="73"/>
        <v>10781.699999999999</v>
      </c>
      <c r="M2135" t="s">
        <v>293</v>
      </c>
      <c r="P2135" s="442"/>
      <c r="Q2135" s="570"/>
      <c r="R2135" s="568"/>
      <c r="T2135" s="546"/>
    </row>
    <row r="2136" spans="1:20" ht="15">
      <c r="A2136" s="44" t="s">
        <v>161</v>
      </c>
      <c r="B2136" s="96" t="s">
        <v>29</v>
      </c>
      <c r="E2136" s="10">
        <v>3274.5</v>
      </c>
      <c r="F2136" s="480">
        <v>3693.8</v>
      </c>
      <c r="G2136" s="437">
        <v>3151.4</v>
      </c>
      <c r="H2136" s="437" t="s">
        <v>288</v>
      </c>
      <c r="I2136" s="437" t="s">
        <v>288</v>
      </c>
      <c r="K2136" s="100">
        <f t="shared" si="73"/>
        <v>10119.700000000001</v>
      </c>
      <c r="M2136" t="s">
        <v>294</v>
      </c>
      <c r="P2136" s="28"/>
      <c r="Q2136" s="570"/>
      <c r="R2136" s="568"/>
      <c r="T2136" s="546"/>
    </row>
    <row r="2137" spans="1:20" ht="15">
      <c r="A2137" s="44" t="s">
        <v>162</v>
      </c>
      <c r="B2137" s="96" t="s">
        <v>164</v>
      </c>
      <c r="E2137" s="10" t="s">
        <v>288</v>
      </c>
      <c r="F2137" s="10" t="s">
        <v>288</v>
      </c>
      <c r="G2137" s="10">
        <v>3223</v>
      </c>
      <c r="H2137" s="164">
        <v>2948.3999999999996</v>
      </c>
      <c r="I2137" s="525">
        <v>3473.5999999999967</v>
      </c>
      <c r="K2137" s="100">
        <f t="shared" si="73"/>
        <v>9644.9999999999964</v>
      </c>
      <c r="P2137" s="28"/>
      <c r="Q2137" s="568"/>
      <c r="R2137" s="568"/>
      <c r="T2137" s="546"/>
    </row>
    <row r="2138" spans="1:20" ht="15">
      <c r="A2138" s="44" t="s">
        <v>163</v>
      </c>
      <c r="B2138" s="96" t="s">
        <v>158</v>
      </c>
      <c r="E2138" s="10" t="s">
        <v>288</v>
      </c>
      <c r="F2138" s="437" t="s">
        <v>288</v>
      </c>
      <c r="G2138" s="480">
        <v>4156.3</v>
      </c>
      <c r="H2138" s="164">
        <v>2364.5999999999949</v>
      </c>
      <c r="I2138" s="525">
        <v>2804.1000000000013</v>
      </c>
      <c r="K2138" s="100">
        <f t="shared" si="73"/>
        <v>9324.9999999999964</v>
      </c>
      <c r="M2138" t="s">
        <v>302</v>
      </c>
      <c r="P2138" s="442"/>
      <c r="Q2138" s="568"/>
      <c r="R2138" s="568"/>
      <c r="T2138" s="546"/>
    </row>
    <row r="2139" spans="1:20" ht="15">
      <c r="A2139" s="44" t="s">
        <v>165</v>
      </c>
      <c r="B2139" s="478" t="s">
        <v>988</v>
      </c>
      <c r="C2139" s="431"/>
      <c r="D2139" s="431"/>
      <c r="E2139" s="437" t="s">
        <v>288</v>
      </c>
      <c r="F2139" s="437" t="s">
        <v>288</v>
      </c>
      <c r="G2139" s="437" t="s">
        <v>288</v>
      </c>
      <c r="H2139" s="487">
        <v>3982.0999999999985</v>
      </c>
      <c r="I2139" s="578">
        <v>4282.4999999999973</v>
      </c>
      <c r="K2139" s="100">
        <f t="shared" si="73"/>
        <v>8264.5999999999949</v>
      </c>
      <c r="M2139" t="s">
        <v>344</v>
      </c>
      <c r="P2139" s="28"/>
      <c r="Q2139" s="571"/>
      <c r="R2139" s="568"/>
      <c r="T2139" s="546"/>
    </row>
    <row r="2140" spans="1:20" ht="15">
      <c r="A2140" s="44" t="s">
        <v>284</v>
      </c>
      <c r="B2140" s="463" t="s">
        <v>1001</v>
      </c>
      <c r="C2140" s="431"/>
      <c r="D2140" s="431"/>
      <c r="E2140" s="437" t="s">
        <v>288</v>
      </c>
      <c r="F2140" s="437" t="s">
        <v>288</v>
      </c>
      <c r="G2140" s="437" t="s">
        <v>288</v>
      </c>
      <c r="H2140" s="487">
        <v>3901.4999999999964</v>
      </c>
      <c r="I2140" s="578">
        <v>4325.7499999999991</v>
      </c>
      <c r="K2140" s="100">
        <f t="shared" si="73"/>
        <v>8227.2499999999964</v>
      </c>
      <c r="M2140" t="s">
        <v>358</v>
      </c>
      <c r="P2140" s="28"/>
      <c r="Q2140" s="568"/>
      <c r="R2140" s="568"/>
      <c r="T2140" s="546"/>
    </row>
    <row r="2141" spans="1:20" ht="15">
      <c r="A2141" s="44" t="s">
        <v>285</v>
      </c>
      <c r="B2141" s="463" t="s">
        <v>1004</v>
      </c>
      <c r="E2141" s="10" t="s">
        <v>288</v>
      </c>
      <c r="F2141" s="10" t="s">
        <v>288</v>
      </c>
      <c r="G2141" s="10" t="s">
        <v>288</v>
      </c>
      <c r="H2141" s="484">
        <v>3634.399999999996</v>
      </c>
      <c r="I2141" s="578">
        <v>4564.4000000000015</v>
      </c>
      <c r="K2141" s="100">
        <f t="shared" si="73"/>
        <v>8198.7999999999975</v>
      </c>
      <c r="M2141" s="431" t="s">
        <v>293</v>
      </c>
      <c r="P2141" s="28"/>
      <c r="Q2141" s="570"/>
      <c r="R2141" s="568"/>
      <c r="T2141" s="546"/>
    </row>
    <row r="2142" spans="1:20" ht="15">
      <c r="A2142" s="138" t="s">
        <v>286</v>
      </c>
      <c r="B2142" s="96" t="s">
        <v>1019</v>
      </c>
      <c r="E2142" s="10" t="s">
        <v>288</v>
      </c>
      <c r="F2142" s="10" t="s">
        <v>288</v>
      </c>
      <c r="G2142" s="10" t="s">
        <v>288</v>
      </c>
      <c r="H2142" s="487">
        <v>3987.6000000000022</v>
      </c>
      <c r="I2142" s="525">
        <v>3683.3000000000011</v>
      </c>
      <c r="K2142" s="100">
        <f t="shared" ref="K2142:K2173" si="74">SUM(E2142:I2142)</f>
        <v>7670.9000000000033</v>
      </c>
      <c r="M2142" t="s">
        <v>307</v>
      </c>
      <c r="P2142" s="28"/>
      <c r="Q2142" s="570"/>
      <c r="R2142" s="568"/>
      <c r="T2142" s="546"/>
    </row>
    <row r="2143" spans="1:20" ht="15">
      <c r="A2143" s="138" t="s">
        <v>287</v>
      </c>
      <c r="B2143" s="96" t="s">
        <v>1057</v>
      </c>
      <c r="E2143" s="437" t="s">
        <v>288</v>
      </c>
      <c r="F2143" s="437" t="s">
        <v>288</v>
      </c>
      <c r="G2143" s="437" t="s">
        <v>288</v>
      </c>
      <c r="H2143" s="164">
        <v>3274.1999999999953</v>
      </c>
      <c r="I2143" s="578">
        <v>4280.3999999999969</v>
      </c>
      <c r="K2143" s="100">
        <f t="shared" si="74"/>
        <v>7554.5999999999922</v>
      </c>
      <c r="M2143" t="s">
        <v>303</v>
      </c>
      <c r="P2143" s="28"/>
      <c r="Q2143" s="568"/>
      <c r="R2143" s="568"/>
      <c r="T2143" s="546"/>
    </row>
    <row r="2144" spans="1:20" ht="15">
      <c r="A2144" s="138" t="s">
        <v>990</v>
      </c>
      <c r="B2144" s="96" t="s">
        <v>1036</v>
      </c>
      <c r="E2144" s="10" t="s">
        <v>288</v>
      </c>
      <c r="F2144" s="10" t="s">
        <v>288</v>
      </c>
      <c r="G2144" s="437" t="s">
        <v>288</v>
      </c>
      <c r="H2144" s="164">
        <v>3523.3999999999942</v>
      </c>
      <c r="I2144" s="525">
        <v>3866.8000000000029</v>
      </c>
      <c r="K2144" s="100">
        <f t="shared" si="74"/>
        <v>7390.1999999999971</v>
      </c>
      <c r="P2144" s="28"/>
      <c r="Q2144" s="568"/>
      <c r="R2144" s="568"/>
      <c r="T2144" s="546"/>
    </row>
    <row r="2145" spans="1:20" ht="15">
      <c r="A2145" s="138" t="s">
        <v>991</v>
      </c>
      <c r="B2145" s="463" t="s">
        <v>1047</v>
      </c>
      <c r="C2145" s="431"/>
      <c r="D2145" s="431"/>
      <c r="E2145" s="437" t="s">
        <v>288</v>
      </c>
      <c r="F2145" s="437" t="s">
        <v>288</v>
      </c>
      <c r="G2145" s="437" t="s">
        <v>288</v>
      </c>
      <c r="H2145" s="164">
        <v>3377.1999999999953</v>
      </c>
      <c r="I2145" s="525">
        <v>4006.7500000000018</v>
      </c>
      <c r="K2145" s="100">
        <f t="shared" si="74"/>
        <v>7383.9499999999971</v>
      </c>
      <c r="P2145" s="28"/>
      <c r="Q2145" s="462"/>
      <c r="R2145" s="568"/>
      <c r="T2145" s="546"/>
    </row>
    <row r="2146" spans="1:20" ht="15">
      <c r="A2146" s="138" t="s">
        <v>992</v>
      </c>
      <c r="B2146" s="463" t="s">
        <v>1035</v>
      </c>
      <c r="C2146" s="431"/>
      <c r="D2146" s="431"/>
      <c r="E2146" s="437" t="s">
        <v>288</v>
      </c>
      <c r="F2146" s="437" t="s">
        <v>288</v>
      </c>
      <c r="G2146" s="437" t="s">
        <v>288</v>
      </c>
      <c r="H2146" s="164">
        <v>3171.6000000000004</v>
      </c>
      <c r="I2146" s="525">
        <v>4187.7000000000053</v>
      </c>
      <c r="K2146" s="100">
        <f t="shared" si="74"/>
        <v>7359.3000000000056</v>
      </c>
      <c r="P2146" s="28"/>
      <c r="Q2146" s="462"/>
      <c r="R2146" s="568"/>
      <c r="T2146" s="546"/>
    </row>
    <row r="2147" spans="1:20" ht="15">
      <c r="A2147" s="138" t="s">
        <v>994</v>
      </c>
      <c r="B2147" s="96" t="s">
        <v>999</v>
      </c>
      <c r="E2147" s="10" t="s">
        <v>288</v>
      </c>
      <c r="F2147" s="10" t="s">
        <v>288</v>
      </c>
      <c r="G2147" s="10" t="s">
        <v>288</v>
      </c>
      <c r="H2147" s="484">
        <v>3231.6000000000004</v>
      </c>
      <c r="I2147" s="525">
        <v>3900.8999999999969</v>
      </c>
      <c r="K2147" s="100">
        <f t="shared" si="74"/>
        <v>7132.4999999999973</v>
      </c>
      <c r="P2147" s="28"/>
      <c r="Q2147" s="570"/>
      <c r="R2147" s="568"/>
      <c r="T2147" s="546"/>
    </row>
    <row r="2148" spans="1:20" ht="15">
      <c r="A2148" s="138" t="s">
        <v>1000</v>
      </c>
      <c r="B2148" s="96" t="s">
        <v>993</v>
      </c>
      <c r="E2148" s="10" t="s">
        <v>288</v>
      </c>
      <c r="F2148" s="10" t="s">
        <v>288</v>
      </c>
      <c r="G2148" s="10" t="s">
        <v>288</v>
      </c>
      <c r="H2148" s="164">
        <v>3310.5999999999967</v>
      </c>
      <c r="I2148" s="525">
        <v>3805.1000000000022</v>
      </c>
      <c r="K2148" s="100">
        <f t="shared" si="74"/>
        <v>7115.6999999999989</v>
      </c>
      <c r="P2148" s="28"/>
      <c r="Q2148" s="570"/>
      <c r="R2148" s="568"/>
      <c r="T2148" s="546"/>
    </row>
    <row r="2149" spans="1:20" ht="15">
      <c r="A2149" s="138" t="s">
        <v>1002</v>
      </c>
      <c r="B2149" s="96" t="s">
        <v>1040</v>
      </c>
      <c r="E2149" s="437" t="s">
        <v>288</v>
      </c>
      <c r="F2149" s="10" t="s">
        <v>288</v>
      </c>
      <c r="G2149" s="10" t="s">
        <v>288</v>
      </c>
      <c r="H2149" s="484">
        <v>3159.399999999996</v>
      </c>
      <c r="I2149" s="525">
        <v>3845.4999999999964</v>
      </c>
      <c r="K2149" s="100">
        <f t="shared" si="74"/>
        <v>7004.8999999999924</v>
      </c>
      <c r="P2149" s="28"/>
      <c r="Q2149" s="570"/>
      <c r="R2149" s="568"/>
      <c r="T2149" s="546"/>
    </row>
    <row r="2150" spans="1:20" ht="15">
      <c r="A2150" s="138" t="s">
        <v>1005</v>
      </c>
      <c r="B2150" s="96" t="s">
        <v>1028</v>
      </c>
      <c r="E2150" s="437" t="s">
        <v>288</v>
      </c>
      <c r="F2150" s="10" t="s">
        <v>288</v>
      </c>
      <c r="G2150" s="10" t="s">
        <v>288</v>
      </c>
      <c r="H2150" s="164">
        <v>3372.2999999999975</v>
      </c>
      <c r="I2150" s="525">
        <v>3507.2999999999993</v>
      </c>
      <c r="K2150" s="100">
        <f t="shared" si="74"/>
        <v>6879.5999999999967</v>
      </c>
      <c r="M2150" s="431"/>
      <c r="P2150" s="28"/>
      <c r="Q2150" s="570"/>
      <c r="R2150" s="568"/>
      <c r="T2150" s="546"/>
    </row>
    <row r="2151" spans="1:20" ht="15">
      <c r="A2151" s="138" t="s">
        <v>1006</v>
      </c>
      <c r="B2151" s="96" t="s">
        <v>1003</v>
      </c>
      <c r="E2151" s="10" t="s">
        <v>288</v>
      </c>
      <c r="F2151" s="10" t="s">
        <v>288</v>
      </c>
      <c r="G2151" s="10" t="s">
        <v>288</v>
      </c>
      <c r="H2151" s="164">
        <v>3835.2999999999938</v>
      </c>
      <c r="I2151" s="525">
        <v>2993.6000000000031</v>
      </c>
      <c r="K2151" s="100">
        <f t="shared" si="74"/>
        <v>6828.8999999999969</v>
      </c>
      <c r="P2151" s="28"/>
      <c r="Q2151" s="570"/>
      <c r="R2151" s="568"/>
      <c r="T2151" s="546"/>
    </row>
    <row r="2152" spans="1:20" ht="15">
      <c r="A2152" s="138" t="s">
        <v>1009</v>
      </c>
      <c r="B2152" s="463" t="s">
        <v>1008</v>
      </c>
      <c r="C2152" s="431"/>
      <c r="D2152" s="431"/>
      <c r="E2152" s="437" t="s">
        <v>288</v>
      </c>
      <c r="F2152" s="437" t="s">
        <v>288</v>
      </c>
      <c r="G2152" s="437" t="s">
        <v>288</v>
      </c>
      <c r="H2152" s="164">
        <v>2923.8999999999978</v>
      </c>
      <c r="I2152" s="525">
        <v>3818.9999999999991</v>
      </c>
      <c r="K2152" s="100">
        <f t="shared" si="74"/>
        <v>6742.8999999999969</v>
      </c>
      <c r="P2152" s="28"/>
      <c r="Q2152" s="568"/>
      <c r="R2152" s="568"/>
      <c r="T2152" s="546"/>
    </row>
    <row r="2153" spans="1:20" ht="15">
      <c r="A2153" s="138" t="s">
        <v>1011</v>
      </c>
      <c r="B2153" s="478" t="s">
        <v>983</v>
      </c>
      <c r="C2153" s="431"/>
      <c r="D2153" s="431"/>
      <c r="E2153" s="437" t="s">
        <v>288</v>
      </c>
      <c r="F2153" s="437" t="s">
        <v>288</v>
      </c>
      <c r="G2153" s="437" t="s">
        <v>288</v>
      </c>
      <c r="H2153" s="164">
        <v>3400.8999999999996</v>
      </c>
      <c r="I2153" s="525">
        <v>3074.7</v>
      </c>
      <c r="K2153" s="100">
        <f t="shared" si="74"/>
        <v>6475.5999999999995</v>
      </c>
      <c r="P2153" s="28"/>
      <c r="Q2153" s="462"/>
      <c r="R2153" s="568"/>
      <c r="T2153" s="546"/>
    </row>
    <row r="2154" spans="1:20" ht="15">
      <c r="A2154" s="138" t="s">
        <v>1017</v>
      </c>
      <c r="B2154" s="463" t="s">
        <v>1013</v>
      </c>
      <c r="C2154" s="431"/>
      <c r="D2154" s="431"/>
      <c r="E2154" s="437" t="s">
        <v>288</v>
      </c>
      <c r="F2154" s="437" t="s">
        <v>288</v>
      </c>
      <c r="G2154" s="437" t="s">
        <v>288</v>
      </c>
      <c r="H2154" s="164">
        <v>2623.0999999999949</v>
      </c>
      <c r="I2154" s="525">
        <v>3766.0500000000011</v>
      </c>
      <c r="K2154" s="100">
        <f t="shared" si="74"/>
        <v>6389.149999999996</v>
      </c>
      <c r="P2154" s="28"/>
      <c r="Q2154" s="568"/>
      <c r="R2154" s="568"/>
      <c r="T2154" s="546"/>
    </row>
    <row r="2155" spans="1:20" ht="15">
      <c r="A2155" s="138" t="s">
        <v>1022</v>
      </c>
      <c r="B2155" s="463" t="s">
        <v>1026</v>
      </c>
      <c r="C2155" s="431"/>
      <c r="D2155" s="431"/>
      <c r="E2155" s="437" t="s">
        <v>288</v>
      </c>
      <c r="F2155" s="437" t="s">
        <v>288</v>
      </c>
      <c r="G2155" s="437" t="s">
        <v>288</v>
      </c>
      <c r="H2155" s="164">
        <v>2866.7500000000036</v>
      </c>
      <c r="I2155" s="525">
        <v>3367.25</v>
      </c>
      <c r="K2155" s="100">
        <f t="shared" si="74"/>
        <v>6234.0000000000036</v>
      </c>
      <c r="P2155" s="28"/>
      <c r="Q2155" s="568"/>
      <c r="R2155" s="568"/>
      <c r="T2155" s="546"/>
    </row>
    <row r="2156" spans="1:20" ht="15">
      <c r="A2156" s="138" t="s">
        <v>1023</v>
      </c>
      <c r="B2156" s="463" t="s">
        <v>1039</v>
      </c>
      <c r="C2156" s="431"/>
      <c r="D2156" s="431"/>
      <c r="E2156" s="437" t="s">
        <v>288</v>
      </c>
      <c r="F2156" s="437" t="s">
        <v>288</v>
      </c>
      <c r="G2156" s="437" t="s">
        <v>288</v>
      </c>
      <c r="H2156" s="484">
        <v>2374.6999999999971</v>
      </c>
      <c r="I2156" s="525">
        <v>3816.300000000002</v>
      </c>
      <c r="K2156" s="100">
        <f t="shared" si="74"/>
        <v>6190.9999999999991</v>
      </c>
      <c r="P2156" s="28"/>
      <c r="Q2156" s="568"/>
      <c r="R2156" s="568"/>
      <c r="T2156" s="546"/>
    </row>
    <row r="2157" spans="1:20" ht="15">
      <c r="A2157" s="138" t="s">
        <v>1024</v>
      </c>
      <c r="B2157" s="96" t="s">
        <v>181</v>
      </c>
      <c r="E2157" s="10">
        <v>3402.3</v>
      </c>
      <c r="F2157" s="10">
        <v>2716.45</v>
      </c>
      <c r="G2157" s="10" t="s">
        <v>288</v>
      </c>
      <c r="H2157" s="437" t="s">
        <v>288</v>
      </c>
      <c r="I2157" s="437" t="s">
        <v>288</v>
      </c>
      <c r="K2157" s="100">
        <f t="shared" si="74"/>
        <v>6118.75</v>
      </c>
      <c r="M2157" s="431"/>
      <c r="P2157" s="28"/>
      <c r="Q2157" s="571"/>
      <c r="R2157" s="568"/>
      <c r="T2157" s="546"/>
    </row>
    <row r="2158" spans="1:20" ht="15">
      <c r="A2158" s="138" t="s">
        <v>1030</v>
      </c>
      <c r="B2158" s="96" t="s">
        <v>1020</v>
      </c>
      <c r="E2158" s="437" t="s">
        <v>288</v>
      </c>
      <c r="F2158" s="10" t="s">
        <v>288</v>
      </c>
      <c r="G2158" s="10" t="s">
        <v>288</v>
      </c>
      <c r="H2158" s="164">
        <v>2683.3499999999967</v>
      </c>
      <c r="I2158" s="525">
        <v>3296.1000000000022</v>
      </c>
      <c r="K2158" s="100">
        <f t="shared" si="74"/>
        <v>5979.4499999999989</v>
      </c>
      <c r="P2158" s="28"/>
      <c r="Q2158" s="568"/>
      <c r="R2158" s="568"/>
      <c r="T2158" s="546"/>
    </row>
    <row r="2159" spans="1:20" ht="15">
      <c r="A2159" s="138" t="s">
        <v>1038</v>
      </c>
      <c r="B2159" s="96" t="s">
        <v>1053</v>
      </c>
      <c r="E2159" s="10" t="s">
        <v>288</v>
      </c>
      <c r="F2159" s="10" t="s">
        <v>288</v>
      </c>
      <c r="G2159" s="10" t="s">
        <v>288</v>
      </c>
      <c r="H2159" s="164">
        <v>3349.5499999999938</v>
      </c>
      <c r="I2159" s="525">
        <v>2532.4999999999991</v>
      </c>
      <c r="K2159" s="100">
        <f t="shared" si="74"/>
        <v>5882.0499999999929</v>
      </c>
      <c r="P2159" s="28"/>
      <c r="Q2159" s="570"/>
      <c r="R2159" s="568"/>
      <c r="T2159" s="546"/>
    </row>
    <row r="2160" spans="1:20" ht="15">
      <c r="A2160" s="138" t="s">
        <v>1042</v>
      </c>
      <c r="B2160" s="478" t="s">
        <v>989</v>
      </c>
      <c r="E2160" s="10" t="s">
        <v>288</v>
      </c>
      <c r="F2160" s="10" t="s">
        <v>288</v>
      </c>
      <c r="G2160" s="10" t="s">
        <v>288</v>
      </c>
      <c r="H2160" s="484">
        <v>2731.8000000000029</v>
      </c>
      <c r="I2160" s="525">
        <v>3042.3000000000011</v>
      </c>
      <c r="K2160" s="100">
        <f t="shared" si="74"/>
        <v>5774.100000000004</v>
      </c>
      <c r="M2160" s="431"/>
      <c r="P2160" s="28"/>
      <c r="Q2160" s="568"/>
      <c r="R2160" s="568"/>
      <c r="T2160" s="546"/>
    </row>
    <row r="2161" spans="1:20" ht="15">
      <c r="A2161" s="138" t="s">
        <v>1043</v>
      </c>
      <c r="B2161" s="463" t="s">
        <v>1021</v>
      </c>
      <c r="E2161" s="10" t="s">
        <v>288</v>
      </c>
      <c r="F2161" s="10" t="s">
        <v>288</v>
      </c>
      <c r="G2161" s="10" t="s">
        <v>288</v>
      </c>
      <c r="H2161" s="164">
        <v>3278.2999999999975</v>
      </c>
      <c r="I2161" s="525">
        <v>2459.1000000000031</v>
      </c>
      <c r="K2161" s="100">
        <f t="shared" si="74"/>
        <v>5737.4000000000005</v>
      </c>
      <c r="P2161" s="28"/>
      <c r="Q2161" s="568"/>
      <c r="R2161" s="568"/>
      <c r="T2161" s="546"/>
    </row>
    <row r="2162" spans="1:20" ht="15">
      <c r="A2162" s="138" t="s">
        <v>1044</v>
      </c>
      <c r="B2162" s="96" t="s">
        <v>1010</v>
      </c>
      <c r="E2162" s="10" t="s">
        <v>288</v>
      </c>
      <c r="F2162" s="437" t="s">
        <v>288</v>
      </c>
      <c r="G2162" s="10" t="s">
        <v>288</v>
      </c>
      <c r="H2162" s="484">
        <v>2792.6499999999978</v>
      </c>
      <c r="I2162" s="525">
        <v>2565.3999999999996</v>
      </c>
      <c r="K2162" s="100">
        <f t="shared" si="74"/>
        <v>5358.0499999999975</v>
      </c>
      <c r="P2162" s="28"/>
      <c r="Q2162" s="568"/>
      <c r="R2162" s="568"/>
      <c r="T2162" s="546"/>
    </row>
    <row r="2163" spans="1:20" ht="15">
      <c r="A2163" s="138" t="s">
        <v>1050</v>
      </c>
      <c r="B2163" s="96" t="s">
        <v>1045</v>
      </c>
      <c r="E2163" s="10" t="s">
        <v>288</v>
      </c>
      <c r="F2163" s="437" t="s">
        <v>288</v>
      </c>
      <c r="G2163" s="437" t="s">
        <v>288</v>
      </c>
      <c r="H2163" s="484">
        <v>2233</v>
      </c>
      <c r="I2163" s="525">
        <v>2159</v>
      </c>
      <c r="K2163" s="100">
        <f t="shared" si="74"/>
        <v>4392</v>
      </c>
      <c r="P2163" s="28"/>
      <c r="Q2163" s="570"/>
      <c r="R2163" s="568"/>
      <c r="T2163" s="546"/>
    </row>
    <row r="2164" spans="1:20" ht="15">
      <c r="A2164" s="138" t="s">
        <v>1051</v>
      </c>
      <c r="B2164" s="542" t="s">
        <v>2568</v>
      </c>
      <c r="C2164" s="433"/>
      <c r="D2164" s="433"/>
      <c r="E2164" s="484" t="s">
        <v>288</v>
      </c>
      <c r="F2164" s="484" t="s">
        <v>288</v>
      </c>
      <c r="G2164" s="484" t="s">
        <v>288</v>
      </c>
      <c r="H2164" s="164" t="s">
        <v>288</v>
      </c>
      <c r="I2164" s="578">
        <v>4340.899999999996</v>
      </c>
      <c r="K2164" s="100">
        <f t="shared" si="74"/>
        <v>4340.899999999996</v>
      </c>
      <c r="M2164" t="s">
        <v>302</v>
      </c>
      <c r="P2164" s="28"/>
      <c r="Q2164" s="568"/>
      <c r="R2164" s="568"/>
      <c r="T2164" s="546"/>
    </row>
    <row r="2165" spans="1:20" ht="15">
      <c r="A2165" s="138" t="s">
        <v>1052</v>
      </c>
      <c r="B2165" s="503" t="s">
        <v>2544</v>
      </c>
      <c r="C2165" s="433"/>
      <c r="D2165" s="433"/>
      <c r="E2165" s="484" t="s">
        <v>288</v>
      </c>
      <c r="F2165" s="484" t="s">
        <v>288</v>
      </c>
      <c r="G2165" s="484" t="s">
        <v>288</v>
      </c>
      <c r="H2165" s="164" t="s">
        <v>288</v>
      </c>
      <c r="I2165" s="525">
        <v>4226.1000000000022</v>
      </c>
      <c r="K2165" s="100">
        <f t="shared" si="74"/>
        <v>4226.1000000000022</v>
      </c>
      <c r="M2165" s="431"/>
      <c r="P2165" s="28"/>
      <c r="Q2165" s="568"/>
      <c r="R2165" s="568"/>
      <c r="T2165" s="546"/>
    </row>
    <row r="2166" spans="1:20" ht="15">
      <c r="A2166" s="138" t="s">
        <v>1054</v>
      </c>
      <c r="B2166" s="542" t="s">
        <v>2565</v>
      </c>
      <c r="C2166" s="433"/>
      <c r="D2166" s="433"/>
      <c r="E2166" s="484" t="s">
        <v>288</v>
      </c>
      <c r="F2166" s="484" t="s">
        <v>288</v>
      </c>
      <c r="G2166" s="484" t="s">
        <v>288</v>
      </c>
      <c r="H2166" s="164" t="s">
        <v>288</v>
      </c>
      <c r="I2166" s="525">
        <v>4121.7500000000009</v>
      </c>
      <c r="K2166" s="100">
        <f t="shared" si="74"/>
        <v>4121.7500000000009</v>
      </c>
      <c r="P2166" s="28"/>
      <c r="Q2166" s="462"/>
      <c r="R2166" s="568"/>
      <c r="T2166" s="546"/>
    </row>
    <row r="2167" spans="1:20" ht="15">
      <c r="A2167" s="138" t="s">
        <v>1055</v>
      </c>
      <c r="B2167" s="542" t="s">
        <v>2567</v>
      </c>
      <c r="C2167" s="433"/>
      <c r="D2167" s="433"/>
      <c r="E2167" s="484" t="s">
        <v>288</v>
      </c>
      <c r="F2167" s="484" t="s">
        <v>288</v>
      </c>
      <c r="G2167" s="484" t="s">
        <v>288</v>
      </c>
      <c r="H2167" s="164" t="s">
        <v>288</v>
      </c>
      <c r="I2167" s="525">
        <v>4088.9500000000007</v>
      </c>
      <c r="K2167" s="100">
        <f t="shared" si="74"/>
        <v>4088.9500000000007</v>
      </c>
      <c r="M2167" s="431"/>
      <c r="P2167" s="28"/>
      <c r="Q2167" s="568"/>
      <c r="R2167" s="568"/>
      <c r="T2167" s="546"/>
    </row>
    <row r="2168" spans="1:20" ht="15">
      <c r="A2168" s="138" t="s">
        <v>1056</v>
      </c>
      <c r="B2168" s="542" t="s">
        <v>2548</v>
      </c>
      <c r="C2168" s="433"/>
      <c r="D2168" s="433"/>
      <c r="E2168" s="484" t="s">
        <v>288</v>
      </c>
      <c r="F2168" s="484" t="s">
        <v>288</v>
      </c>
      <c r="G2168" s="484" t="s">
        <v>288</v>
      </c>
      <c r="H2168" s="164" t="s">
        <v>288</v>
      </c>
      <c r="I2168" s="525">
        <v>3992.5999999999985</v>
      </c>
      <c r="K2168" s="100">
        <f t="shared" si="74"/>
        <v>3992.5999999999985</v>
      </c>
      <c r="P2168" s="28"/>
      <c r="Q2168" s="568"/>
      <c r="R2168" s="568"/>
      <c r="T2168" s="546"/>
    </row>
    <row r="2169" spans="1:20" ht="15">
      <c r="A2169" s="138" t="s">
        <v>1059</v>
      </c>
      <c r="B2169" s="406" t="s">
        <v>2551</v>
      </c>
      <c r="C2169" s="3"/>
      <c r="D2169" s="3"/>
      <c r="E2169" s="164" t="s">
        <v>288</v>
      </c>
      <c r="F2169" s="164" t="s">
        <v>288</v>
      </c>
      <c r="G2169" s="164" t="s">
        <v>288</v>
      </c>
      <c r="H2169" s="164" t="s">
        <v>288</v>
      </c>
      <c r="I2169" s="525">
        <v>3955.699999999998</v>
      </c>
      <c r="K2169" s="100">
        <f t="shared" si="74"/>
        <v>3955.699999999998</v>
      </c>
      <c r="P2169" s="28"/>
      <c r="Q2169" s="568"/>
      <c r="R2169" s="568"/>
      <c r="T2169" s="546"/>
    </row>
    <row r="2170" spans="1:20" ht="15">
      <c r="A2170" s="138" t="s">
        <v>1296</v>
      </c>
      <c r="B2170" s="542" t="s">
        <v>2554</v>
      </c>
      <c r="C2170" s="433"/>
      <c r="D2170" s="433"/>
      <c r="E2170" s="484" t="s">
        <v>288</v>
      </c>
      <c r="F2170" s="484" t="s">
        <v>288</v>
      </c>
      <c r="G2170" s="484" t="s">
        <v>288</v>
      </c>
      <c r="H2170" s="164" t="s">
        <v>288</v>
      </c>
      <c r="I2170" s="525">
        <v>3940.0999999999985</v>
      </c>
      <c r="K2170" s="100">
        <f t="shared" si="74"/>
        <v>3940.0999999999985</v>
      </c>
      <c r="P2170" s="28"/>
      <c r="Q2170" s="462"/>
      <c r="R2170" s="568"/>
      <c r="T2170" s="546"/>
    </row>
    <row r="2171" spans="1:20" ht="15">
      <c r="A2171" s="138" t="s">
        <v>1297</v>
      </c>
      <c r="B2171" s="542" t="s">
        <v>2560</v>
      </c>
      <c r="C2171" s="433"/>
      <c r="D2171" s="433"/>
      <c r="E2171" s="484" t="s">
        <v>288</v>
      </c>
      <c r="F2171" s="484" t="s">
        <v>288</v>
      </c>
      <c r="G2171" s="484" t="s">
        <v>288</v>
      </c>
      <c r="H2171" s="484" t="s">
        <v>288</v>
      </c>
      <c r="I2171" s="525">
        <v>3791.9999999999982</v>
      </c>
      <c r="K2171" s="100">
        <f t="shared" si="74"/>
        <v>3791.9999999999982</v>
      </c>
      <c r="M2171" s="431"/>
      <c r="P2171" s="28"/>
      <c r="Q2171" s="570"/>
      <c r="R2171" s="568"/>
      <c r="T2171" s="546"/>
    </row>
    <row r="2172" spans="1:20" ht="15">
      <c r="A2172" s="138" t="s">
        <v>1298</v>
      </c>
      <c r="B2172" s="542" t="s">
        <v>2552</v>
      </c>
      <c r="C2172" s="433"/>
      <c r="D2172" s="433"/>
      <c r="E2172" s="484" t="s">
        <v>288</v>
      </c>
      <c r="F2172" s="484" t="s">
        <v>288</v>
      </c>
      <c r="G2172" s="484" t="s">
        <v>288</v>
      </c>
      <c r="H2172" s="484" t="s">
        <v>288</v>
      </c>
      <c r="I2172" s="525">
        <v>3695.1000000000022</v>
      </c>
      <c r="K2172" s="100">
        <f t="shared" si="74"/>
        <v>3695.1000000000022</v>
      </c>
      <c r="M2172" s="431"/>
      <c r="P2172" s="28"/>
      <c r="Q2172" s="462"/>
      <c r="R2172" s="568"/>
      <c r="T2172" s="546"/>
    </row>
    <row r="2173" spans="1:20" ht="15">
      <c r="A2173" s="138" t="s">
        <v>1299</v>
      </c>
      <c r="B2173" s="542" t="s">
        <v>2561</v>
      </c>
      <c r="C2173" s="433"/>
      <c r="D2173" s="433"/>
      <c r="E2173" s="484" t="s">
        <v>288</v>
      </c>
      <c r="F2173" s="484" t="s">
        <v>288</v>
      </c>
      <c r="G2173" s="484" t="s">
        <v>288</v>
      </c>
      <c r="H2173" s="164" t="s">
        <v>288</v>
      </c>
      <c r="I2173" s="525">
        <v>3687.1999999999989</v>
      </c>
      <c r="K2173" s="100">
        <f t="shared" si="74"/>
        <v>3687.1999999999989</v>
      </c>
      <c r="P2173" s="28"/>
      <c r="Q2173" s="462"/>
      <c r="R2173" s="568"/>
      <c r="T2173" s="546"/>
    </row>
    <row r="2174" spans="1:20" ht="15">
      <c r="A2174" s="138" t="s">
        <v>1300</v>
      </c>
      <c r="B2174" s="542" t="s">
        <v>2549</v>
      </c>
      <c r="C2174" s="433"/>
      <c r="D2174" s="433"/>
      <c r="E2174" s="484" t="s">
        <v>288</v>
      </c>
      <c r="F2174" s="484" t="s">
        <v>288</v>
      </c>
      <c r="G2174" s="484" t="s">
        <v>288</v>
      </c>
      <c r="H2174" s="164" t="s">
        <v>288</v>
      </c>
      <c r="I2174" s="525">
        <v>3666.3999999999996</v>
      </c>
      <c r="K2174" s="100">
        <f t="shared" ref="K2174:K2187" si="75">SUM(E2174:I2174)</f>
        <v>3666.3999999999996</v>
      </c>
      <c r="P2174" s="28"/>
      <c r="Q2174" s="571"/>
      <c r="R2174" s="568"/>
      <c r="T2174" s="546"/>
    </row>
    <row r="2175" spans="1:20" ht="15">
      <c r="A2175" s="138" t="s">
        <v>1301</v>
      </c>
      <c r="B2175" s="503" t="s">
        <v>2570</v>
      </c>
      <c r="C2175" s="433"/>
      <c r="D2175" s="433"/>
      <c r="E2175" s="484" t="s">
        <v>288</v>
      </c>
      <c r="F2175" s="484" t="s">
        <v>288</v>
      </c>
      <c r="G2175" s="484" t="s">
        <v>288</v>
      </c>
      <c r="H2175" s="164" t="s">
        <v>288</v>
      </c>
      <c r="I2175" s="525">
        <v>3655.3999999999969</v>
      </c>
      <c r="K2175" s="100">
        <f t="shared" si="75"/>
        <v>3655.3999999999969</v>
      </c>
      <c r="P2175" s="28"/>
      <c r="Q2175" s="570"/>
      <c r="R2175" s="568"/>
      <c r="T2175" s="546"/>
    </row>
    <row r="2176" spans="1:20" ht="15">
      <c r="A2176" s="138" t="s">
        <v>1302</v>
      </c>
      <c r="B2176" s="542" t="s">
        <v>2564</v>
      </c>
      <c r="C2176" s="433"/>
      <c r="D2176" s="433"/>
      <c r="E2176" s="484" t="s">
        <v>288</v>
      </c>
      <c r="F2176" s="484" t="s">
        <v>288</v>
      </c>
      <c r="G2176" s="484" t="s">
        <v>288</v>
      </c>
      <c r="H2176" s="164" t="s">
        <v>288</v>
      </c>
      <c r="I2176" s="525">
        <v>3643.0499999999984</v>
      </c>
      <c r="K2176" s="100">
        <f t="shared" si="75"/>
        <v>3643.0499999999984</v>
      </c>
      <c r="P2176" s="28"/>
      <c r="Q2176" s="462"/>
      <c r="R2176" s="568"/>
      <c r="T2176" s="546"/>
    </row>
    <row r="2177" spans="1:20" ht="15">
      <c r="A2177" s="138" t="s">
        <v>1303</v>
      </c>
      <c r="B2177" s="406" t="s">
        <v>2563</v>
      </c>
      <c r="C2177" s="3"/>
      <c r="D2177" s="3"/>
      <c r="E2177" s="164" t="s">
        <v>288</v>
      </c>
      <c r="F2177" s="164" t="s">
        <v>288</v>
      </c>
      <c r="G2177" s="164" t="s">
        <v>288</v>
      </c>
      <c r="H2177" s="164" t="s">
        <v>288</v>
      </c>
      <c r="I2177" s="525">
        <v>3617.1000000000004</v>
      </c>
      <c r="K2177" s="100">
        <f t="shared" si="75"/>
        <v>3617.1000000000004</v>
      </c>
      <c r="P2177" s="28"/>
      <c r="Q2177" s="571"/>
      <c r="R2177" s="568"/>
      <c r="T2177" s="546"/>
    </row>
    <row r="2178" spans="1:20" ht="15">
      <c r="A2178" s="138" t="s">
        <v>1304</v>
      </c>
      <c r="B2178" s="542" t="s">
        <v>2559</v>
      </c>
      <c r="C2178" s="433"/>
      <c r="D2178" s="433"/>
      <c r="E2178" s="484" t="s">
        <v>288</v>
      </c>
      <c r="F2178" s="484" t="s">
        <v>288</v>
      </c>
      <c r="G2178" s="484" t="s">
        <v>288</v>
      </c>
      <c r="H2178" s="164" t="s">
        <v>288</v>
      </c>
      <c r="I2178" s="525">
        <v>3525.3500000000022</v>
      </c>
      <c r="K2178" s="100">
        <f t="shared" si="75"/>
        <v>3525.3500000000022</v>
      </c>
      <c r="P2178" s="28"/>
      <c r="Q2178" s="570"/>
      <c r="R2178" s="568"/>
      <c r="T2178" s="546"/>
    </row>
    <row r="2179" spans="1:20" ht="15">
      <c r="A2179" s="138" t="s">
        <v>1305</v>
      </c>
      <c r="B2179" s="542" t="s">
        <v>2562</v>
      </c>
      <c r="C2179" s="433"/>
      <c r="D2179" s="433"/>
      <c r="E2179" s="484" t="s">
        <v>288</v>
      </c>
      <c r="F2179" s="484" t="s">
        <v>288</v>
      </c>
      <c r="G2179" s="484" t="s">
        <v>288</v>
      </c>
      <c r="H2179" s="484" t="s">
        <v>288</v>
      </c>
      <c r="I2179" s="525">
        <v>3453.5999999999985</v>
      </c>
      <c r="K2179" s="100">
        <f t="shared" si="75"/>
        <v>3453.5999999999985</v>
      </c>
      <c r="P2179" s="28"/>
      <c r="Q2179" s="568"/>
      <c r="R2179" s="568"/>
      <c r="T2179" s="546"/>
    </row>
    <row r="2180" spans="1:20" ht="15">
      <c r="A2180" s="138" t="s">
        <v>1306</v>
      </c>
      <c r="B2180" s="542" t="s">
        <v>2569</v>
      </c>
      <c r="C2180" s="433"/>
      <c r="D2180" s="433"/>
      <c r="E2180" s="484" t="s">
        <v>288</v>
      </c>
      <c r="F2180" s="484" t="s">
        <v>288</v>
      </c>
      <c r="G2180" s="484" t="s">
        <v>288</v>
      </c>
      <c r="H2180" s="164" t="s">
        <v>288</v>
      </c>
      <c r="I2180" s="525">
        <v>3449.0999999999985</v>
      </c>
      <c r="K2180" s="100">
        <f t="shared" si="75"/>
        <v>3449.0999999999985</v>
      </c>
      <c r="P2180" s="28"/>
      <c r="Q2180" s="570"/>
      <c r="R2180" s="568"/>
      <c r="T2180" s="546"/>
    </row>
    <row r="2181" spans="1:20" ht="15">
      <c r="A2181" s="138" t="s">
        <v>1307</v>
      </c>
      <c r="B2181" s="542" t="s">
        <v>2546</v>
      </c>
      <c r="C2181" s="3"/>
      <c r="D2181" s="3"/>
      <c r="E2181" s="164" t="s">
        <v>288</v>
      </c>
      <c r="F2181" s="164" t="s">
        <v>288</v>
      </c>
      <c r="G2181" s="164" t="s">
        <v>288</v>
      </c>
      <c r="H2181" s="164" t="s">
        <v>288</v>
      </c>
      <c r="I2181" s="525">
        <v>3270.3000000000011</v>
      </c>
      <c r="K2181" s="100">
        <f t="shared" si="75"/>
        <v>3270.3000000000011</v>
      </c>
      <c r="P2181" s="28"/>
      <c r="Q2181" s="568"/>
      <c r="R2181" s="568"/>
      <c r="T2181" s="546"/>
    </row>
    <row r="2182" spans="1:20" ht="15">
      <c r="A2182" s="138" t="s">
        <v>1308</v>
      </c>
      <c r="B2182" s="463" t="s">
        <v>166</v>
      </c>
      <c r="C2182" s="431"/>
      <c r="D2182" s="431"/>
      <c r="E2182" s="437" t="s">
        <v>288</v>
      </c>
      <c r="F2182" s="437" t="s">
        <v>288</v>
      </c>
      <c r="G2182" s="437">
        <v>2971</v>
      </c>
      <c r="H2182" s="437" t="s">
        <v>288</v>
      </c>
      <c r="I2182" s="437" t="s">
        <v>288</v>
      </c>
      <c r="K2182" s="100">
        <f t="shared" si="75"/>
        <v>2971</v>
      </c>
      <c r="P2182" s="28"/>
    </row>
    <row r="2183" spans="1:20" ht="15">
      <c r="A2183" s="138" t="s">
        <v>1309</v>
      </c>
      <c r="B2183" s="542" t="s">
        <v>2604</v>
      </c>
      <c r="C2183" s="433"/>
      <c r="D2183" s="433"/>
      <c r="E2183" s="484" t="s">
        <v>288</v>
      </c>
      <c r="F2183" s="484" t="s">
        <v>288</v>
      </c>
      <c r="G2183" s="484" t="s">
        <v>288</v>
      </c>
      <c r="H2183" s="164" t="s">
        <v>288</v>
      </c>
      <c r="I2183" s="525">
        <v>2970.8000000000011</v>
      </c>
      <c r="K2183" s="100">
        <f t="shared" si="75"/>
        <v>2970.8000000000011</v>
      </c>
      <c r="P2183" s="28"/>
    </row>
    <row r="2184" spans="1:20" ht="15">
      <c r="A2184" s="138" t="s">
        <v>1310</v>
      </c>
      <c r="B2184" s="406" t="s">
        <v>2566</v>
      </c>
      <c r="C2184" s="3"/>
      <c r="D2184" s="3"/>
      <c r="E2184" s="164" t="s">
        <v>288</v>
      </c>
      <c r="F2184" s="164" t="s">
        <v>288</v>
      </c>
      <c r="G2184" s="164" t="s">
        <v>288</v>
      </c>
      <c r="H2184" s="164" t="s">
        <v>288</v>
      </c>
      <c r="I2184" s="525">
        <v>2958</v>
      </c>
      <c r="K2184" s="100">
        <f t="shared" si="75"/>
        <v>2958</v>
      </c>
      <c r="P2184" s="28"/>
    </row>
    <row r="2185" spans="1:20" ht="15">
      <c r="A2185" s="138" t="s">
        <v>1311</v>
      </c>
      <c r="B2185" s="463" t="s">
        <v>182</v>
      </c>
      <c r="C2185" s="431"/>
      <c r="D2185" s="431"/>
      <c r="E2185" s="437">
        <v>2735.75</v>
      </c>
      <c r="F2185" s="437" t="s">
        <v>288</v>
      </c>
      <c r="G2185" s="437" t="s">
        <v>288</v>
      </c>
      <c r="H2185" s="437" t="s">
        <v>288</v>
      </c>
      <c r="I2185" s="437" t="s">
        <v>288</v>
      </c>
      <c r="K2185" s="100">
        <f t="shared" si="75"/>
        <v>2735.75</v>
      </c>
      <c r="M2185" s="431"/>
      <c r="P2185" s="442"/>
    </row>
    <row r="2186" spans="1:20" ht="15">
      <c r="A2186" s="138" t="s">
        <v>1312</v>
      </c>
      <c r="B2186" s="463" t="s">
        <v>1041</v>
      </c>
      <c r="C2186" s="431"/>
      <c r="D2186" s="431"/>
      <c r="E2186" s="437" t="s">
        <v>288</v>
      </c>
      <c r="F2186" s="437" t="s">
        <v>288</v>
      </c>
      <c r="G2186" s="437" t="s">
        <v>288</v>
      </c>
      <c r="H2186" s="164">
        <v>2604.0499999999993</v>
      </c>
      <c r="I2186" s="437" t="s">
        <v>288</v>
      </c>
      <c r="K2186" s="100">
        <f t="shared" si="75"/>
        <v>2604.0499999999993</v>
      </c>
      <c r="P2186" s="28"/>
    </row>
    <row r="2187" spans="1:20" ht="15">
      <c r="A2187" s="138" t="s">
        <v>1313</v>
      </c>
      <c r="B2187" s="463" t="s">
        <v>1031</v>
      </c>
      <c r="C2187" s="431"/>
      <c r="D2187" s="431"/>
      <c r="E2187" s="437" t="s">
        <v>288</v>
      </c>
      <c r="F2187" s="437" t="s">
        <v>288</v>
      </c>
      <c r="G2187" s="437" t="s">
        <v>288</v>
      </c>
      <c r="H2187" s="164">
        <v>2154.899999999996</v>
      </c>
      <c r="I2187" s="437" t="s">
        <v>288</v>
      </c>
      <c r="K2187" s="100">
        <f t="shared" si="75"/>
        <v>2154.899999999996</v>
      </c>
      <c r="P2187" s="28"/>
    </row>
    <row r="2188" spans="1:20" ht="15">
      <c r="A2188" s="138"/>
      <c r="B2188" s="96"/>
      <c r="E2188" s="10"/>
      <c r="F2188" s="10"/>
      <c r="G2188" s="10"/>
      <c r="H2188" s="164"/>
      <c r="K2188" s="100"/>
      <c r="P2188" s="28"/>
    </row>
    <row r="2189" spans="1:20" ht="15">
      <c r="A2189" s="44"/>
      <c r="B2189" s="96"/>
      <c r="E2189" s="10"/>
      <c r="K2189" s="102"/>
      <c r="P2189" s="28"/>
    </row>
    <row r="2190" spans="1:20" ht="15">
      <c r="A2190" s="44"/>
      <c r="B2190" s="96"/>
      <c r="E2190" s="10"/>
      <c r="K2190" s="102"/>
      <c r="P2190" s="28"/>
    </row>
    <row r="2191" spans="1:20" ht="25.5">
      <c r="A2191" s="39" t="s">
        <v>212</v>
      </c>
      <c r="K2191" s="102"/>
      <c r="P2191" s="28"/>
    </row>
    <row r="2192" spans="1:20">
      <c r="K2192" s="102"/>
      <c r="P2192" s="28"/>
    </row>
    <row r="2193" spans="1:20" ht="15">
      <c r="A2193" s="60"/>
      <c r="B2193" s="60"/>
      <c r="C2193" s="60"/>
      <c r="D2193" s="60"/>
      <c r="E2193" s="94">
        <v>2016</v>
      </c>
      <c r="F2193" s="94">
        <v>2017</v>
      </c>
      <c r="G2193" s="94">
        <v>2018</v>
      </c>
      <c r="H2193" s="189">
        <v>2019</v>
      </c>
      <c r="I2193" s="189">
        <v>2020</v>
      </c>
      <c r="K2193" s="103" t="s">
        <v>40</v>
      </c>
      <c r="P2193" s="28"/>
    </row>
    <row r="2194" spans="1:20" ht="15">
      <c r="A2194" s="44" t="s">
        <v>0</v>
      </c>
      <c r="B2194" s="96" t="s">
        <v>6</v>
      </c>
      <c r="E2194" s="10">
        <v>33</v>
      </c>
      <c r="F2194" s="55">
        <v>351.6</v>
      </c>
      <c r="G2194" s="10">
        <v>172.8</v>
      </c>
      <c r="H2194" s="191">
        <v>407.20000000000618</v>
      </c>
      <c r="K2194" s="100">
        <f t="shared" ref="K2194:K2225" si="76">SUM(E2194:I2194)</f>
        <v>964.60000000000628</v>
      </c>
      <c r="M2194" t="s">
        <v>385</v>
      </c>
      <c r="P2194" s="442" t="s">
        <v>3131</v>
      </c>
      <c r="Q2194" s="223"/>
      <c r="R2194" s="224"/>
      <c r="S2194" s="224"/>
      <c r="T2194" s="225"/>
    </row>
    <row r="2195" spans="1:20" ht="15">
      <c r="A2195" s="44" t="s">
        <v>2</v>
      </c>
      <c r="B2195" s="96" t="s">
        <v>13</v>
      </c>
      <c r="E2195" s="10">
        <v>4.8</v>
      </c>
      <c r="F2195" s="141">
        <v>261.7</v>
      </c>
      <c r="G2195" s="10">
        <v>139.80000000000001</v>
      </c>
      <c r="H2195" s="113">
        <v>450.49999999999636</v>
      </c>
      <c r="K2195" s="100">
        <f t="shared" si="76"/>
        <v>856.79999999999632</v>
      </c>
      <c r="M2195" t="s">
        <v>369</v>
      </c>
      <c r="P2195" s="442" t="s">
        <v>3131</v>
      </c>
      <c r="Q2195" s="223"/>
      <c r="R2195" s="224"/>
      <c r="S2195" s="224"/>
      <c r="T2195" s="225"/>
    </row>
    <row r="2196" spans="1:20" ht="15">
      <c r="A2196" s="44" t="s">
        <v>3</v>
      </c>
      <c r="B2196" s="96" t="s">
        <v>15</v>
      </c>
      <c r="E2196" s="141">
        <v>54.8</v>
      </c>
      <c r="F2196" s="141">
        <v>266.5</v>
      </c>
      <c r="G2196" s="53">
        <v>315.89999999999998</v>
      </c>
      <c r="H2196" s="164">
        <v>102.09999999999491</v>
      </c>
      <c r="K2196" s="100">
        <f t="shared" si="76"/>
        <v>739.29999999999495</v>
      </c>
      <c r="M2196" t="s">
        <v>387</v>
      </c>
      <c r="P2196" s="28"/>
      <c r="Q2196" s="223"/>
      <c r="R2196" s="224"/>
      <c r="S2196" s="224"/>
      <c r="T2196" s="225"/>
    </row>
    <row r="2197" spans="1:20" ht="15">
      <c r="A2197" s="44" t="s">
        <v>5</v>
      </c>
      <c r="B2197" s="96" t="s">
        <v>155</v>
      </c>
      <c r="E2197" s="10" t="s">
        <v>288</v>
      </c>
      <c r="F2197" s="10" t="s">
        <v>288</v>
      </c>
      <c r="G2197" s="52">
        <v>357.9</v>
      </c>
      <c r="H2197" s="190">
        <v>315.00000000000364</v>
      </c>
      <c r="K2197" s="100">
        <f t="shared" si="76"/>
        <v>672.90000000000362</v>
      </c>
      <c r="M2197" t="s">
        <v>353</v>
      </c>
      <c r="P2197" s="28"/>
      <c r="Q2197" s="223"/>
      <c r="R2197" s="224"/>
      <c r="S2197" s="224"/>
      <c r="T2197" s="225"/>
    </row>
    <row r="2198" spans="1:20" ht="15">
      <c r="A2198" s="44" t="s">
        <v>7</v>
      </c>
      <c r="B2198" s="96" t="s">
        <v>1</v>
      </c>
      <c r="E2198" s="55">
        <v>94.7</v>
      </c>
      <c r="F2198" s="10">
        <v>31.2</v>
      </c>
      <c r="G2198" s="141">
        <v>212.6</v>
      </c>
      <c r="H2198" s="164">
        <v>224.79999999999563</v>
      </c>
      <c r="K2198" s="100">
        <f t="shared" si="76"/>
        <v>563.29999999999563</v>
      </c>
      <c r="M2198" t="s">
        <v>383</v>
      </c>
      <c r="P2198" s="442" t="s">
        <v>3131</v>
      </c>
      <c r="Q2198" s="223"/>
      <c r="R2198" s="224"/>
      <c r="S2198" s="224"/>
      <c r="T2198" s="225"/>
    </row>
    <row r="2199" spans="1:20" ht="15">
      <c r="A2199" s="44" t="s">
        <v>8</v>
      </c>
      <c r="B2199" s="96" t="s">
        <v>29</v>
      </c>
      <c r="E2199" s="97" t="s">
        <v>289</v>
      </c>
      <c r="F2199" s="10">
        <v>110.4</v>
      </c>
      <c r="G2199" s="55">
        <v>425.5</v>
      </c>
      <c r="H2199" s="10" t="s">
        <v>288</v>
      </c>
      <c r="K2199" s="100">
        <f t="shared" si="76"/>
        <v>535.9</v>
      </c>
      <c r="M2199" t="s">
        <v>291</v>
      </c>
      <c r="P2199" s="442" t="s">
        <v>3131</v>
      </c>
      <c r="Q2199" s="223"/>
      <c r="R2199" s="224"/>
      <c r="S2199" s="224"/>
      <c r="T2199" s="225"/>
    </row>
    <row r="2200" spans="1:20" ht="15">
      <c r="A2200" s="44" t="s">
        <v>10</v>
      </c>
      <c r="B2200" s="96" t="s">
        <v>39</v>
      </c>
      <c r="E2200" s="141">
        <v>50.3</v>
      </c>
      <c r="F2200" s="10">
        <v>109.5</v>
      </c>
      <c r="G2200" s="141">
        <v>185.5</v>
      </c>
      <c r="H2200" s="164">
        <v>172.50000000000364</v>
      </c>
      <c r="K2200" s="100">
        <f t="shared" si="76"/>
        <v>517.80000000000359</v>
      </c>
      <c r="M2200" t="s">
        <v>349</v>
      </c>
      <c r="P2200" s="28"/>
      <c r="Q2200" s="223"/>
      <c r="R2200" s="224"/>
      <c r="S2200" s="224"/>
      <c r="T2200" s="225"/>
    </row>
    <row r="2201" spans="1:20" ht="15">
      <c r="A2201" s="44" t="s">
        <v>12</v>
      </c>
      <c r="B2201" s="96" t="s">
        <v>23</v>
      </c>
      <c r="E2201" s="52">
        <v>81.5</v>
      </c>
      <c r="F2201" s="141">
        <v>222</v>
      </c>
      <c r="G2201" s="10">
        <v>125</v>
      </c>
      <c r="H2201" s="164">
        <v>82.5</v>
      </c>
      <c r="K2201" s="100">
        <f t="shared" si="76"/>
        <v>511</v>
      </c>
      <c r="M2201" t="s">
        <v>332</v>
      </c>
      <c r="P2201" s="28"/>
      <c r="Q2201" s="223"/>
      <c r="R2201" s="224"/>
      <c r="S2201" s="224"/>
      <c r="T2201" s="225"/>
    </row>
    <row r="2202" spans="1:20" ht="15">
      <c r="A2202" s="44" t="s">
        <v>14</v>
      </c>
      <c r="B2202" s="96" t="s">
        <v>145</v>
      </c>
      <c r="E2202" s="10" t="s">
        <v>288</v>
      </c>
      <c r="F2202" s="141">
        <v>274</v>
      </c>
      <c r="G2202" s="10">
        <v>88.4</v>
      </c>
      <c r="H2202" s="164">
        <v>144.00000000000364</v>
      </c>
      <c r="K2202" s="100">
        <f t="shared" si="76"/>
        <v>506.40000000000362</v>
      </c>
      <c r="M2202" t="s">
        <v>293</v>
      </c>
      <c r="P2202" s="28"/>
      <c r="Q2202" s="223"/>
      <c r="R2202" s="224"/>
      <c r="S2202" s="224"/>
      <c r="T2202" s="225"/>
    </row>
    <row r="2203" spans="1:20" ht="15">
      <c r="A2203" s="44" t="s">
        <v>16</v>
      </c>
      <c r="B2203" s="96" t="s">
        <v>27</v>
      </c>
      <c r="E2203" s="141">
        <v>42</v>
      </c>
      <c r="F2203" s="10">
        <v>84.5</v>
      </c>
      <c r="G2203" s="141">
        <v>296.8</v>
      </c>
      <c r="H2203" s="164">
        <v>77.499999999992724</v>
      </c>
      <c r="K2203" s="100">
        <f t="shared" si="76"/>
        <v>500.79999999999274</v>
      </c>
      <c r="M2203" t="s">
        <v>299</v>
      </c>
      <c r="P2203" s="28"/>
      <c r="Q2203" s="223"/>
      <c r="R2203" s="224"/>
      <c r="S2203" s="224"/>
      <c r="T2203" s="225"/>
    </row>
    <row r="2204" spans="1:20" ht="15">
      <c r="A2204" s="44" t="s">
        <v>18</v>
      </c>
      <c r="B2204" s="96" t="s">
        <v>31</v>
      </c>
      <c r="E2204" s="10">
        <v>38.6</v>
      </c>
      <c r="F2204" s="141">
        <v>166.5</v>
      </c>
      <c r="G2204" s="141">
        <v>292.8</v>
      </c>
      <c r="H2204" s="97" t="s">
        <v>289</v>
      </c>
      <c r="K2204" s="100">
        <f t="shared" si="76"/>
        <v>497.9</v>
      </c>
      <c r="M2204" t="s">
        <v>356</v>
      </c>
      <c r="P2204" s="28"/>
      <c r="Q2204" s="223"/>
      <c r="R2204" s="224"/>
      <c r="S2204" s="224"/>
      <c r="T2204" s="225"/>
    </row>
    <row r="2205" spans="1:20" ht="15">
      <c r="A2205" s="44" t="s">
        <v>20</v>
      </c>
      <c r="B2205" s="96" t="s">
        <v>144</v>
      </c>
      <c r="E2205" s="10" t="s">
        <v>288</v>
      </c>
      <c r="F2205" s="141">
        <v>252</v>
      </c>
      <c r="G2205" s="141">
        <v>193.6</v>
      </c>
      <c r="H2205" s="164">
        <v>42.599999999998545</v>
      </c>
      <c r="K2205" s="100">
        <f t="shared" si="76"/>
        <v>488.19999999999857</v>
      </c>
      <c r="M2205" t="s">
        <v>344</v>
      </c>
      <c r="P2205" s="28"/>
      <c r="Q2205" s="223"/>
      <c r="R2205" s="224"/>
      <c r="S2205" s="224"/>
      <c r="T2205" s="225"/>
    </row>
    <row r="2206" spans="1:20" ht="15">
      <c r="A2206" s="44" t="s">
        <v>22</v>
      </c>
      <c r="B2206" s="96" t="s">
        <v>19</v>
      </c>
      <c r="E2206" s="10">
        <v>4.4000000000000004</v>
      </c>
      <c r="F2206" s="10">
        <v>164.5</v>
      </c>
      <c r="G2206" s="10">
        <v>144.69999999999999</v>
      </c>
      <c r="H2206" s="164">
        <v>155.99999999999636</v>
      </c>
      <c r="K2206" s="100">
        <f t="shared" si="76"/>
        <v>469.59999999999638</v>
      </c>
      <c r="P2206" s="28"/>
      <c r="Q2206" s="223"/>
      <c r="R2206" s="224"/>
      <c r="S2206" s="224"/>
      <c r="T2206" s="225"/>
    </row>
    <row r="2207" spans="1:20" ht="15">
      <c r="A2207" s="44" t="s">
        <v>24</v>
      </c>
      <c r="B2207" s="96" t="s">
        <v>17</v>
      </c>
      <c r="E2207" s="141">
        <v>49.4</v>
      </c>
      <c r="F2207" s="10">
        <v>97.4</v>
      </c>
      <c r="G2207" s="141">
        <v>276.3</v>
      </c>
      <c r="H2207" s="164">
        <v>21.000000000007276</v>
      </c>
      <c r="K2207" s="100">
        <f t="shared" si="76"/>
        <v>444.1000000000073</v>
      </c>
      <c r="M2207" t="s">
        <v>328</v>
      </c>
      <c r="P2207" s="28"/>
      <c r="Q2207" s="223"/>
      <c r="R2207" s="224"/>
      <c r="S2207" s="224"/>
      <c r="T2207" s="225"/>
    </row>
    <row r="2208" spans="1:20" ht="15">
      <c r="A2208" s="44" t="s">
        <v>26</v>
      </c>
      <c r="B2208" s="96" t="s">
        <v>157</v>
      </c>
      <c r="E2208" s="10" t="s">
        <v>288</v>
      </c>
      <c r="F2208" s="10" t="s">
        <v>288</v>
      </c>
      <c r="G2208" s="10">
        <v>177.8</v>
      </c>
      <c r="H2208" s="164">
        <v>252.00000000000546</v>
      </c>
      <c r="K2208" s="100">
        <f t="shared" si="76"/>
        <v>429.80000000000547</v>
      </c>
      <c r="P2208" s="28"/>
      <c r="Q2208" s="223"/>
      <c r="R2208" s="224"/>
      <c r="S2208" s="224"/>
      <c r="T2208" s="225"/>
    </row>
    <row r="2209" spans="1:20" ht="15">
      <c r="A2209" s="44" t="s">
        <v>28</v>
      </c>
      <c r="B2209" s="96" t="s">
        <v>1047</v>
      </c>
      <c r="E2209" s="10" t="s">
        <v>288</v>
      </c>
      <c r="F2209" s="10" t="s">
        <v>288</v>
      </c>
      <c r="G2209" s="10" t="s">
        <v>288</v>
      </c>
      <c r="H2209" s="192">
        <v>417.99999999999636</v>
      </c>
      <c r="K2209" s="100">
        <f t="shared" si="76"/>
        <v>417.99999999999636</v>
      </c>
      <c r="M2209" t="s">
        <v>310</v>
      </c>
      <c r="P2209" s="28"/>
      <c r="Q2209" s="223"/>
      <c r="R2209" s="224"/>
      <c r="S2209" s="224"/>
      <c r="T2209" s="225"/>
    </row>
    <row r="2210" spans="1:20" ht="15">
      <c r="A2210" s="44" t="s">
        <v>30</v>
      </c>
      <c r="B2210" s="96" t="s">
        <v>164</v>
      </c>
      <c r="E2210" s="10" t="s">
        <v>288</v>
      </c>
      <c r="F2210" s="10" t="s">
        <v>288</v>
      </c>
      <c r="G2210" s="10">
        <v>138.9</v>
      </c>
      <c r="H2210" s="164">
        <v>261.79999999999927</v>
      </c>
      <c r="K2210" s="100">
        <f t="shared" si="76"/>
        <v>400.69999999999925</v>
      </c>
      <c r="P2210" s="28"/>
      <c r="Q2210" s="223"/>
      <c r="R2210" s="224"/>
      <c r="S2210" s="224"/>
      <c r="T2210" s="225"/>
    </row>
    <row r="2211" spans="1:20" ht="15">
      <c r="A2211" s="44" t="s">
        <v>32</v>
      </c>
      <c r="B2211" s="96" t="s">
        <v>993</v>
      </c>
      <c r="E2211" s="10" t="s">
        <v>288</v>
      </c>
      <c r="F2211" s="10" t="s">
        <v>288</v>
      </c>
      <c r="G2211" s="10" t="s">
        <v>288</v>
      </c>
      <c r="H2211" s="190">
        <v>397</v>
      </c>
      <c r="K2211" s="100">
        <f t="shared" si="76"/>
        <v>397</v>
      </c>
      <c r="M2211" t="s">
        <v>293</v>
      </c>
      <c r="P2211" s="28"/>
      <c r="Q2211" s="223"/>
      <c r="R2211" s="224"/>
      <c r="S2211" s="224"/>
      <c r="T2211" s="225"/>
    </row>
    <row r="2212" spans="1:20" ht="15">
      <c r="A2212" s="44" t="s">
        <v>34</v>
      </c>
      <c r="B2212" s="96" t="s">
        <v>37</v>
      </c>
      <c r="E2212" s="141">
        <v>45</v>
      </c>
      <c r="F2212" s="10">
        <v>129.69999999999999</v>
      </c>
      <c r="G2212" s="10">
        <v>156.80000000000001</v>
      </c>
      <c r="H2212" s="164">
        <v>57.299999999999272</v>
      </c>
      <c r="K2212" s="100">
        <f t="shared" si="76"/>
        <v>388.79999999999927</v>
      </c>
      <c r="M2212" t="s">
        <v>298</v>
      </c>
      <c r="P2212" s="28"/>
      <c r="Q2212" s="223"/>
      <c r="R2212" s="224"/>
      <c r="S2212" s="224"/>
      <c r="T2212" s="225"/>
    </row>
    <row r="2213" spans="1:20" ht="15">
      <c r="A2213" s="44" t="s">
        <v>36</v>
      </c>
      <c r="B2213" s="96" t="s">
        <v>21</v>
      </c>
      <c r="E2213" s="141">
        <v>56</v>
      </c>
      <c r="F2213" s="10">
        <v>156.6</v>
      </c>
      <c r="G2213" s="10">
        <v>173.2</v>
      </c>
      <c r="H2213" s="97" t="s">
        <v>289</v>
      </c>
      <c r="K2213" s="100">
        <f t="shared" si="76"/>
        <v>385.79999999999995</v>
      </c>
      <c r="M2213" t="s">
        <v>293</v>
      </c>
      <c r="P2213" s="28"/>
      <c r="Q2213" s="223"/>
      <c r="R2213" s="224"/>
      <c r="S2213" s="224"/>
      <c r="T2213" s="225"/>
    </row>
    <row r="2214" spans="1:20" ht="15">
      <c r="A2214" s="44" t="s">
        <v>38</v>
      </c>
      <c r="B2214" s="96" t="s">
        <v>999</v>
      </c>
      <c r="E2214" s="10" t="s">
        <v>288</v>
      </c>
      <c r="F2214" s="10" t="s">
        <v>288</v>
      </c>
      <c r="G2214" s="10" t="s">
        <v>288</v>
      </c>
      <c r="H2214" s="190">
        <v>383.49999999999636</v>
      </c>
      <c r="K2214" s="100">
        <f t="shared" si="76"/>
        <v>383.49999999999636</v>
      </c>
      <c r="M2214" t="s">
        <v>294</v>
      </c>
      <c r="P2214" s="28"/>
      <c r="Q2214" s="223"/>
      <c r="R2214" s="224"/>
      <c r="S2214" s="224"/>
      <c r="T2214" s="225"/>
    </row>
    <row r="2215" spans="1:20" ht="15">
      <c r="A2215" s="44" t="s">
        <v>146</v>
      </c>
      <c r="B2215" s="96" t="s">
        <v>9</v>
      </c>
      <c r="E2215" s="97" t="s">
        <v>289</v>
      </c>
      <c r="F2215" s="10">
        <v>107.9</v>
      </c>
      <c r="G2215" s="141">
        <v>206.2</v>
      </c>
      <c r="H2215" s="164">
        <v>58.5</v>
      </c>
      <c r="K2215" s="100">
        <f t="shared" si="76"/>
        <v>372.6</v>
      </c>
      <c r="M2215" t="s">
        <v>297</v>
      </c>
      <c r="P2215" s="28"/>
      <c r="Q2215" s="223"/>
      <c r="R2215" s="224"/>
      <c r="S2215" s="224"/>
      <c r="T2215" s="225"/>
    </row>
    <row r="2216" spans="1:20" ht="15">
      <c r="A2216" s="44" t="s">
        <v>147</v>
      </c>
      <c r="B2216" s="96" t="s">
        <v>1031</v>
      </c>
      <c r="E2216" s="10" t="s">
        <v>288</v>
      </c>
      <c r="F2216" s="10" t="s">
        <v>288</v>
      </c>
      <c r="G2216" s="10" t="s">
        <v>288</v>
      </c>
      <c r="H2216" s="190">
        <v>356.99999999999454</v>
      </c>
      <c r="K2216" s="100">
        <f t="shared" si="76"/>
        <v>356.99999999999454</v>
      </c>
      <c r="M2216" t="s">
        <v>307</v>
      </c>
      <c r="P2216" s="28"/>
      <c r="Q2216" s="223"/>
      <c r="R2216" s="224"/>
      <c r="S2216" s="224"/>
      <c r="T2216" s="225"/>
    </row>
    <row r="2217" spans="1:20" ht="15">
      <c r="A2217" s="44" t="s">
        <v>148</v>
      </c>
      <c r="B2217" s="96" t="s">
        <v>142</v>
      </c>
      <c r="E2217" s="10" t="s">
        <v>288</v>
      </c>
      <c r="F2217" s="52">
        <v>314</v>
      </c>
      <c r="G2217" s="10">
        <v>40.5</v>
      </c>
      <c r="H2217" s="97" t="s">
        <v>289</v>
      </c>
      <c r="K2217" s="100">
        <f t="shared" si="76"/>
        <v>354.5</v>
      </c>
      <c r="M2217" t="s">
        <v>310</v>
      </c>
      <c r="P2217" s="28"/>
      <c r="Q2217" s="223"/>
      <c r="R2217" s="224"/>
      <c r="S2217" s="224"/>
      <c r="T2217" s="225"/>
    </row>
    <row r="2218" spans="1:20" ht="15">
      <c r="A2218" s="44" t="s">
        <v>152</v>
      </c>
      <c r="B2218" s="96" t="s">
        <v>181</v>
      </c>
      <c r="E2218" s="141">
        <v>48</v>
      </c>
      <c r="F2218" s="53">
        <v>292</v>
      </c>
      <c r="G2218" s="10" t="s">
        <v>288</v>
      </c>
      <c r="H2218" s="10" t="s">
        <v>288</v>
      </c>
      <c r="K2218" s="100">
        <f t="shared" si="76"/>
        <v>340</v>
      </c>
      <c r="M2218" t="s">
        <v>319</v>
      </c>
      <c r="P2218" s="28"/>
      <c r="Q2218" s="223"/>
      <c r="R2218" s="224"/>
      <c r="S2218" s="224"/>
      <c r="T2218" s="225"/>
    </row>
    <row r="2219" spans="1:20" ht="15">
      <c r="A2219" s="44" t="s">
        <v>159</v>
      </c>
      <c r="B2219" s="96" t="s">
        <v>1019</v>
      </c>
      <c r="E2219" s="10" t="s">
        <v>288</v>
      </c>
      <c r="F2219" s="10" t="s">
        <v>288</v>
      </c>
      <c r="G2219" s="10" t="s">
        <v>288</v>
      </c>
      <c r="H2219" s="190">
        <v>332.30000000000655</v>
      </c>
      <c r="K2219" s="100">
        <f t="shared" si="76"/>
        <v>332.30000000000655</v>
      </c>
      <c r="M2219" t="s">
        <v>302</v>
      </c>
      <c r="P2219" s="28"/>
      <c r="Q2219" s="223"/>
      <c r="R2219" s="224"/>
      <c r="S2219" s="224"/>
      <c r="T2219" s="225"/>
    </row>
    <row r="2220" spans="1:20" ht="15">
      <c r="A2220" s="44" t="s">
        <v>161</v>
      </c>
      <c r="B2220" s="96" t="s">
        <v>11</v>
      </c>
      <c r="E2220" s="53">
        <v>79.099999999999994</v>
      </c>
      <c r="F2220" s="10">
        <v>4.5</v>
      </c>
      <c r="G2220" s="10">
        <v>168</v>
      </c>
      <c r="H2220" s="164">
        <v>67.500000000007276</v>
      </c>
      <c r="K2220" s="100">
        <f t="shared" si="76"/>
        <v>319.1000000000073</v>
      </c>
      <c r="M2220" t="s">
        <v>292</v>
      </c>
      <c r="P2220" s="28"/>
      <c r="Q2220" s="223"/>
      <c r="R2220" s="224"/>
      <c r="S2220" s="224"/>
      <c r="T2220" s="225"/>
    </row>
    <row r="2221" spans="1:20" ht="15">
      <c r="A2221" s="44" t="s">
        <v>162</v>
      </c>
      <c r="B2221" s="96" t="s">
        <v>143</v>
      </c>
      <c r="E2221" s="10" t="s">
        <v>288</v>
      </c>
      <c r="F2221" s="97" t="s">
        <v>289</v>
      </c>
      <c r="G2221" s="10">
        <v>127.5</v>
      </c>
      <c r="H2221" s="164">
        <v>186.89999999999418</v>
      </c>
      <c r="K2221" s="100">
        <f t="shared" si="76"/>
        <v>314.39999999999418</v>
      </c>
      <c r="P2221" s="28"/>
      <c r="Q2221" s="223"/>
      <c r="R2221" s="224"/>
      <c r="S2221" s="224"/>
      <c r="T2221" s="225"/>
    </row>
    <row r="2222" spans="1:20" ht="15">
      <c r="A2222" s="44" t="s">
        <v>163</v>
      </c>
      <c r="B2222" s="96" t="s">
        <v>1013</v>
      </c>
      <c r="E2222" s="10" t="s">
        <v>288</v>
      </c>
      <c r="F2222" s="10" t="s">
        <v>288</v>
      </c>
      <c r="G2222" s="10" t="s">
        <v>288</v>
      </c>
      <c r="H2222" s="190">
        <v>310.50000000000728</v>
      </c>
      <c r="K2222" s="100">
        <f t="shared" si="76"/>
        <v>310.50000000000728</v>
      </c>
      <c r="M2222" t="s">
        <v>298</v>
      </c>
      <c r="P2222" s="28"/>
      <c r="Q2222" s="223"/>
      <c r="R2222" s="224"/>
      <c r="S2222" s="224"/>
      <c r="T2222" s="225"/>
    </row>
    <row r="2223" spans="1:20" ht="15">
      <c r="A2223" s="44" t="s">
        <v>165</v>
      </c>
      <c r="B2223" s="96" t="s">
        <v>35</v>
      </c>
      <c r="E2223" s="97" t="s">
        <v>289</v>
      </c>
      <c r="F2223" s="141">
        <v>247</v>
      </c>
      <c r="G2223" s="10">
        <v>5.9</v>
      </c>
      <c r="H2223" s="164">
        <v>55.000000000003638</v>
      </c>
      <c r="K2223" s="100">
        <f t="shared" si="76"/>
        <v>307.90000000000362</v>
      </c>
      <c r="M2223" t="s">
        <v>297</v>
      </c>
      <c r="P2223" s="28"/>
      <c r="Q2223" s="223"/>
      <c r="R2223" s="224"/>
      <c r="S2223" s="224"/>
      <c r="T2223" s="225"/>
    </row>
    <row r="2224" spans="1:20" ht="15">
      <c r="A2224" s="44" t="s">
        <v>284</v>
      </c>
      <c r="B2224" s="96" t="s">
        <v>4</v>
      </c>
      <c r="E2224" s="97" t="s">
        <v>289</v>
      </c>
      <c r="F2224" s="10">
        <v>2.4</v>
      </c>
      <c r="G2224" s="10">
        <v>135.80000000000001</v>
      </c>
      <c r="H2224" s="164">
        <v>166.69999999999891</v>
      </c>
      <c r="K2224" s="100">
        <f t="shared" si="76"/>
        <v>304.89999999999895</v>
      </c>
      <c r="P2224" s="28"/>
      <c r="Q2224" s="223"/>
      <c r="R2224" s="224"/>
      <c r="S2224" s="224"/>
      <c r="T2224" s="225"/>
    </row>
    <row r="2225" spans="1:20" ht="15">
      <c r="A2225" s="44" t="s">
        <v>285</v>
      </c>
      <c r="B2225" s="96" t="s">
        <v>1026</v>
      </c>
      <c r="E2225" s="10" t="s">
        <v>288</v>
      </c>
      <c r="F2225" s="10" t="s">
        <v>288</v>
      </c>
      <c r="G2225" s="10" t="s">
        <v>288</v>
      </c>
      <c r="H2225" s="190">
        <v>300.50000000000364</v>
      </c>
      <c r="K2225" s="100">
        <f t="shared" si="76"/>
        <v>300.50000000000364</v>
      </c>
      <c r="M2225" t="s">
        <v>303</v>
      </c>
      <c r="P2225" s="28"/>
      <c r="Q2225" s="223"/>
      <c r="R2225" s="224"/>
      <c r="S2225" s="224"/>
      <c r="T2225" s="225"/>
    </row>
    <row r="2226" spans="1:20" ht="15">
      <c r="A2226" s="138" t="s">
        <v>286</v>
      </c>
      <c r="B2226" s="96" t="s">
        <v>1021</v>
      </c>
      <c r="E2226" s="10" t="s">
        <v>288</v>
      </c>
      <c r="F2226" s="10" t="s">
        <v>288</v>
      </c>
      <c r="G2226" s="10" t="s">
        <v>288</v>
      </c>
      <c r="H2226" s="164">
        <v>299.09999999999854</v>
      </c>
      <c r="K2226" s="100">
        <f t="shared" ref="K2226:K2251" si="77">SUM(E2226:I2226)</f>
        <v>299.09999999999854</v>
      </c>
      <c r="P2226" s="28"/>
      <c r="Q2226" s="223"/>
      <c r="R2226" s="224"/>
      <c r="S2226" s="224"/>
      <c r="T2226" s="225"/>
    </row>
    <row r="2227" spans="1:20" ht="15">
      <c r="A2227" s="138" t="s">
        <v>287</v>
      </c>
      <c r="B2227" s="96" t="s">
        <v>156</v>
      </c>
      <c r="E2227" s="10" t="s">
        <v>288</v>
      </c>
      <c r="F2227" s="10" t="s">
        <v>288</v>
      </c>
      <c r="G2227" s="10">
        <v>151.4</v>
      </c>
      <c r="H2227" s="164">
        <v>133.50000000000364</v>
      </c>
      <c r="K2227" s="100">
        <f t="shared" si="77"/>
        <v>284.90000000000362</v>
      </c>
      <c r="P2227" s="28"/>
      <c r="Q2227" s="223"/>
      <c r="R2227" s="224"/>
      <c r="S2227" s="224"/>
      <c r="T2227" s="225"/>
    </row>
    <row r="2228" spans="1:20" ht="15">
      <c r="A2228" s="138" t="s">
        <v>990</v>
      </c>
      <c r="B2228" s="96" t="s">
        <v>1010</v>
      </c>
      <c r="E2228" s="10" t="s">
        <v>288</v>
      </c>
      <c r="F2228" s="10" t="s">
        <v>288</v>
      </c>
      <c r="G2228" s="10" t="s">
        <v>288</v>
      </c>
      <c r="H2228" s="164">
        <v>264.00000000000182</v>
      </c>
      <c r="K2228" s="100">
        <f t="shared" si="77"/>
        <v>264.00000000000182</v>
      </c>
      <c r="P2228" s="28"/>
      <c r="Q2228" s="223"/>
      <c r="R2228" s="224"/>
      <c r="S2228" s="224"/>
      <c r="T2228" s="225"/>
    </row>
    <row r="2229" spans="1:20" ht="15">
      <c r="A2229" s="138" t="s">
        <v>991</v>
      </c>
      <c r="B2229" s="96" t="s">
        <v>1004</v>
      </c>
      <c r="E2229" s="10" t="s">
        <v>288</v>
      </c>
      <c r="F2229" s="10" t="s">
        <v>288</v>
      </c>
      <c r="G2229" s="10" t="s">
        <v>288</v>
      </c>
      <c r="H2229" s="164">
        <v>263.99999999999636</v>
      </c>
      <c r="K2229" s="100">
        <f t="shared" si="77"/>
        <v>263.99999999999636</v>
      </c>
      <c r="P2229" s="28"/>
      <c r="Q2229" s="223"/>
      <c r="R2229" s="224"/>
      <c r="S2229" s="224"/>
      <c r="T2229" s="225"/>
    </row>
    <row r="2230" spans="1:20" ht="15">
      <c r="A2230" s="138" t="s">
        <v>992</v>
      </c>
      <c r="B2230" s="96" t="s">
        <v>1035</v>
      </c>
      <c r="E2230" s="10" t="s">
        <v>288</v>
      </c>
      <c r="F2230" s="10" t="s">
        <v>288</v>
      </c>
      <c r="G2230" s="10" t="s">
        <v>288</v>
      </c>
      <c r="H2230" s="164">
        <v>234.00000000000364</v>
      </c>
      <c r="K2230" s="100">
        <f t="shared" si="77"/>
        <v>234.00000000000364</v>
      </c>
      <c r="P2230" s="28"/>
      <c r="Q2230" s="223"/>
      <c r="R2230" s="224"/>
      <c r="S2230" s="224"/>
      <c r="T2230" s="225"/>
    </row>
    <row r="2231" spans="1:20" ht="15">
      <c r="A2231" s="138" t="s">
        <v>994</v>
      </c>
      <c r="B2231" s="96" t="s">
        <v>25</v>
      </c>
      <c r="E2231" s="10">
        <v>7.4</v>
      </c>
      <c r="F2231" s="10">
        <v>115.5</v>
      </c>
      <c r="G2231" s="10">
        <v>54.8</v>
      </c>
      <c r="H2231" s="164">
        <v>36.599999999998545</v>
      </c>
      <c r="K2231" s="100">
        <f t="shared" si="77"/>
        <v>214.29999999999853</v>
      </c>
      <c r="P2231" s="28"/>
      <c r="Q2231" s="223"/>
      <c r="R2231" s="224"/>
      <c r="S2231" s="224"/>
      <c r="T2231" s="225"/>
    </row>
    <row r="2232" spans="1:20" ht="15">
      <c r="A2232" s="138" t="s">
        <v>1000</v>
      </c>
      <c r="B2232" s="96" t="s">
        <v>1039</v>
      </c>
      <c r="E2232" s="10" t="s">
        <v>288</v>
      </c>
      <c r="F2232" s="10" t="s">
        <v>288</v>
      </c>
      <c r="G2232" s="10" t="s">
        <v>288</v>
      </c>
      <c r="H2232" s="164">
        <v>210.899999999996</v>
      </c>
      <c r="K2232" s="100">
        <f t="shared" si="77"/>
        <v>210.899999999996</v>
      </c>
      <c r="P2232" s="28"/>
      <c r="Q2232" s="223"/>
      <c r="R2232" s="224"/>
      <c r="S2232" s="224"/>
      <c r="T2232" s="225"/>
    </row>
    <row r="2233" spans="1:20" ht="15">
      <c r="A2233" s="138" t="s">
        <v>1002</v>
      </c>
      <c r="B2233" s="96" t="s">
        <v>1020</v>
      </c>
      <c r="E2233" s="10" t="s">
        <v>288</v>
      </c>
      <c r="F2233" s="10" t="s">
        <v>288</v>
      </c>
      <c r="G2233" s="10" t="s">
        <v>288</v>
      </c>
      <c r="H2233" s="164">
        <v>204.99999999999818</v>
      </c>
      <c r="K2233" s="100">
        <f t="shared" si="77"/>
        <v>204.99999999999818</v>
      </c>
      <c r="P2233" s="28"/>
      <c r="Q2233" s="223"/>
      <c r="R2233" s="224"/>
      <c r="S2233" s="224"/>
      <c r="T2233" s="225"/>
    </row>
    <row r="2234" spans="1:20" ht="15">
      <c r="A2234" s="138" t="s">
        <v>1005</v>
      </c>
      <c r="B2234" s="96" t="s">
        <v>1045</v>
      </c>
      <c r="E2234" s="10" t="s">
        <v>288</v>
      </c>
      <c r="F2234" s="10" t="s">
        <v>288</v>
      </c>
      <c r="G2234" s="10" t="s">
        <v>288</v>
      </c>
      <c r="H2234" s="164">
        <v>196.00000000000182</v>
      </c>
      <c r="K2234" s="100">
        <f t="shared" si="77"/>
        <v>196.00000000000182</v>
      </c>
      <c r="P2234" s="28"/>
      <c r="Q2234" s="223"/>
      <c r="R2234" s="224"/>
      <c r="S2234" s="224"/>
      <c r="T2234" s="225"/>
    </row>
    <row r="2235" spans="1:20" ht="15">
      <c r="A2235" s="138" t="s">
        <v>1006</v>
      </c>
      <c r="B2235" s="96" t="s">
        <v>1008</v>
      </c>
      <c r="E2235" s="10" t="s">
        <v>288</v>
      </c>
      <c r="F2235" s="10" t="s">
        <v>288</v>
      </c>
      <c r="G2235" s="10" t="s">
        <v>288</v>
      </c>
      <c r="H2235" s="164">
        <v>193.19999999999527</v>
      </c>
      <c r="K2235" s="100">
        <f t="shared" si="77"/>
        <v>193.19999999999527</v>
      </c>
      <c r="P2235" s="28"/>
      <c r="Q2235" s="223"/>
      <c r="R2235" s="224"/>
      <c r="S2235" s="224"/>
      <c r="T2235" s="225"/>
    </row>
    <row r="2236" spans="1:20" ht="15">
      <c r="A2236" s="138" t="s">
        <v>1009</v>
      </c>
      <c r="B2236" s="96" t="s">
        <v>1057</v>
      </c>
      <c r="E2236" s="10" t="s">
        <v>288</v>
      </c>
      <c r="F2236" s="10" t="s">
        <v>288</v>
      </c>
      <c r="G2236" s="10" t="s">
        <v>288</v>
      </c>
      <c r="H2236" s="164">
        <v>187.79999999999563</v>
      </c>
      <c r="K2236" s="100">
        <f t="shared" si="77"/>
        <v>187.79999999999563</v>
      </c>
      <c r="P2236" s="28"/>
      <c r="Q2236" s="223"/>
      <c r="R2236" s="224"/>
      <c r="S2236" s="224"/>
      <c r="T2236" s="225"/>
    </row>
    <row r="2237" spans="1:20" ht="15">
      <c r="A2237" s="138" t="s">
        <v>1011</v>
      </c>
      <c r="B2237" s="96" t="s">
        <v>158</v>
      </c>
      <c r="E2237" s="10" t="s">
        <v>288</v>
      </c>
      <c r="F2237" s="10" t="s">
        <v>288</v>
      </c>
      <c r="G2237" s="10">
        <v>58.5</v>
      </c>
      <c r="H2237" s="164">
        <v>125.49999999999636</v>
      </c>
      <c r="K2237" s="100">
        <f t="shared" si="77"/>
        <v>183.99999999999636</v>
      </c>
      <c r="P2237" s="28"/>
      <c r="Q2237" s="223"/>
      <c r="R2237" s="224"/>
      <c r="S2237" s="224"/>
      <c r="T2237" s="225"/>
    </row>
    <row r="2238" spans="1:20" ht="15">
      <c r="A2238" s="138" t="s">
        <v>1017</v>
      </c>
      <c r="B2238" s="96" t="s">
        <v>33</v>
      </c>
      <c r="E2238" s="10">
        <v>2.2000000000000002</v>
      </c>
      <c r="F2238" s="10">
        <v>110</v>
      </c>
      <c r="G2238" s="10">
        <v>71.7</v>
      </c>
      <c r="H2238" s="97" t="s">
        <v>289</v>
      </c>
      <c r="K2238" s="100">
        <f t="shared" si="77"/>
        <v>183.9</v>
      </c>
      <c r="P2238" s="28"/>
      <c r="Q2238" s="223"/>
      <c r="R2238" s="224"/>
      <c r="S2238" s="224"/>
      <c r="T2238" s="225"/>
    </row>
    <row r="2239" spans="1:20" ht="15">
      <c r="A2239" s="138" t="s">
        <v>1022</v>
      </c>
      <c r="B2239" s="138" t="s">
        <v>988</v>
      </c>
      <c r="E2239" s="10" t="s">
        <v>288</v>
      </c>
      <c r="F2239" s="10" t="s">
        <v>288</v>
      </c>
      <c r="G2239" s="10" t="s">
        <v>288</v>
      </c>
      <c r="H2239" s="164">
        <v>181.20000000000073</v>
      </c>
      <c r="K2239" s="100">
        <f t="shared" si="77"/>
        <v>181.20000000000073</v>
      </c>
      <c r="P2239" s="28"/>
      <c r="Q2239" s="223"/>
      <c r="R2239" s="224"/>
      <c r="S2239" s="224"/>
      <c r="T2239" s="225"/>
    </row>
    <row r="2240" spans="1:20" ht="15">
      <c r="A2240" s="138" t="s">
        <v>1023</v>
      </c>
      <c r="B2240" s="96" t="s">
        <v>1028</v>
      </c>
      <c r="E2240" s="10" t="s">
        <v>288</v>
      </c>
      <c r="F2240" s="10" t="s">
        <v>288</v>
      </c>
      <c r="G2240" s="10" t="s">
        <v>288</v>
      </c>
      <c r="H2240" s="164">
        <v>157.99999999999636</v>
      </c>
      <c r="K2240" s="100">
        <f t="shared" si="77"/>
        <v>157.99999999999636</v>
      </c>
      <c r="P2240" s="28"/>
      <c r="Q2240" s="223"/>
      <c r="R2240" s="224"/>
      <c r="S2240" s="224"/>
      <c r="T2240" s="225"/>
    </row>
    <row r="2241" spans="1:20" ht="15">
      <c r="A2241" s="138" t="s">
        <v>1024</v>
      </c>
      <c r="B2241" s="96" t="s">
        <v>1001</v>
      </c>
      <c r="E2241" s="10" t="s">
        <v>288</v>
      </c>
      <c r="F2241" s="10" t="s">
        <v>288</v>
      </c>
      <c r="G2241" s="10" t="s">
        <v>288</v>
      </c>
      <c r="H2241" s="164">
        <v>155.99999999999636</v>
      </c>
      <c r="K2241" s="100">
        <f t="shared" si="77"/>
        <v>155.99999999999636</v>
      </c>
      <c r="P2241" s="28"/>
      <c r="Q2241" s="223"/>
      <c r="R2241" s="224"/>
      <c r="S2241" s="224"/>
      <c r="T2241" s="225"/>
    </row>
    <row r="2242" spans="1:20" ht="15">
      <c r="A2242" s="138" t="s">
        <v>1030</v>
      </c>
      <c r="B2242" s="138" t="s">
        <v>983</v>
      </c>
      <c r="E2242" s="10" t="s">
        <v>288</v>
      </c>
      <c r="F2242" s="10" t="s">
        <v>288</v>
      </c>
      <c r="G2242" s="10" t="s">
        <v>288</v>
      </c>
      <c r="H2242" s="164">
        <v>150</v>
      </c>
      <c r="K2242" s="100">
        <f t="shared" si="77"/>
        <v>150</v>
      </c>
      <c r="P2242" s="28"/>
      <c r="Q2242" s="223"/>
      <c r="R2242" s="224"/>
      <c r="S2242" s="224"/>
      <c r="T2242" s="225"/>
    </row>
    <row r="2243" spans="1:20" ht="15">
      <c r="A2243" s="138" t="s">
        <v>1038</v>
      </c>
      <c r="B2243" s="96" t="s">
        <v>1041</v>
      </c>
      <c r="E2243" s="10" t="s">
        <v>288</v>
      </c>
      <c r="F2243" s="10" t="s">
        <v>288</v>
      </c>
      <c r="G2243" s="10" t="s">
        <v>288</v>
      </c>
      <c r="H2243" s="164">
        <v>149.99999999999636</v>
      </c>
      <c r="K2243" s="100">
        <f t="shared" si="77"/>
        <v>149.99999999999636</v>
      </c>
      <c r="P2243" s="28"/>
      <c r="Q2243" s="223"/>
      <c r="R2243" s="224"/>
      <c r="S2243" s="224"/>
      <c r="T2243" s="225"/>
    </row>
    <row r="2244" spans="1:20" ht="15">
      <c r="A2244" s="138" t="s">
        <v>1042</v>
      </c>
      <c r="B2244" s="96" t="s">
        <v>1036</v>
      </c>
      <c r="E2244" s="10" t="s">
        <v>288</v>
      </c>
      <c r="F2244" s="10" t="s">
        <v>288</v>
      </c>
      <c r="G2244" s="10" t="s">
        <v>288</v>
      </c>
      <c r="H2244" s="164">
        <v>129.99999999999636</v>
      </c>
      <c r="K2244" s="100">
        <f t="shared" si="77"/>
        <v>129.99999999999636</v>
      </c>
      <c r="P2244" s="28"/>
      <c r="Q2244" s="223"/>
      <c r="R2244" s="224"/>
      <c r="S2244" s="224"/>
      <c r="T2244" s="225"/>
    </row>
    <row r="2245" spans="1:20" ht="15">
      <c r="A2245" s="138" t="s">
        <v>1043</v>
      </c>
      <c r="B2245" s="96" t="s">
        <v>160</v>
      </c>
      <c r="E2245" s="10" t="s">
        <v>288</v>
      </c>
      <c r="F2245" s="10" t="s">
        <v>288</v>
      </c>
      <c r="G2245" s="10">
        <v>79.2</v>
      </c>
      <c r="H2245" s="97" t="s">
        <v>289</v>
      </c>
      <c r="K2245" s="100">
        <f t="shared" si="77"/>
        <v>79.2</v>
      </c>
      <c r="P2245" s="28"/>
      <c r="Q2245" s="223"/>
      <c r="R2245" s="224"/>
      <c r="S2245" s="224"/>
      <c r="T2245" s="225"/>
    </row>
    <row r="2246" spans="1:20" ht="15">
      <c r="A2246" s="138" t="s">
        <v>1044</v>
      </c>
      <c r="B2246" s="138" t="s">
        <v>989</v>
      </c>
      <c r="E2246" s="10" t="s">
        <v>288</v>
      </c>
      <c r="F2246" s="10" t="s">
        <v>288</v>
      </c>
      <c r="G2246" s="10" t="s">
        <v>288</v>
      </c>
      <c r="H2246" s="164">
        <v>49.500000000003638</v>
      </c>
      <c r="K2246" s="100">
        <f t="shared" si="77"/>
        <v>49.500000000003638</v>
      </c>
      <c r="P2246" s="28"/>
      <c r="Q2246" s="223"/>
      <c r="R2246" s="224"/>
      <c r="S2246" s="224"/>
      <c r="T2246" s="225"/>
    </row>
    <row r="2247" spans="1:20" ht="15">
      <c r="A2247" s="138" t="s">
        <v>1050</v>
      </c>
      <c r="B2247" s="96" t="s">
        <v>1003</v>
      </c>
      <c r="E2247" s="10" t="s">
        <v>288</v>
      </c>
      <c r="F2247" s="10" t="s">
        <v>288</v>
      </c>
      <c r="G2247" s="10" t="s">
        <v>288</v>
      </c>
      <c r="H2247" s="164">
        <v>38.099999999994907</v>
      </c>
      <c r="K2247" s="100">
        <f t="shared" si="77"/>
        <v>38.099999999994907</v>
      </c>
      <c r="P2247" s="28"/>
      <c r="Q2247" s="223"/>
      <c r="R2247" s="224"/>
      <c r="S2247" s="224"/>
      <c r="T2247" s="225"/>
    </row>
    <row r="2248" spans="1:20" ht="15">
      <c r="A2248" s="138" t="s">
        <v>1051</v>
      </c>
      <c r="B2248" s="96" t="s">
        <v>166</v>
      </c>
      <c r="E2248" s="10" t="s">
        <v>288</v>
      </c>
      <c r="F2248" s="10" t="s">
        <v>288</v>
      </c>
      <c r="G2248" s="10">
        <v>37.25</v>
      </c>
      <c r="H2248" s="10" t="s">
        <v>288</v>
      </c>
      <c r="K2248" s="100">
        <f t="shared" si="77"/>
        <v>37.25</v>
      </c>
      <c r="P2248" s="28"/>
    </row>
    <row r="2249" spans="1:20" ht="15">
      <c r="A2249" s="138" t="s">
        <v>1052</v>
      </c>
      <c r="B2249" s="96" t="s">
        <v>1040</v>
      </c>
      <c r="E2249" s="10" t="s">
        <v>288</v>
      </c>
      <c r="F2249" s="10" t="s">
        <v>288</v>
      </c>
      <c r="G2249" s="10" t="s">
        <v>288</v>
      </c>
      <c r="H2249" s="164">
        <v>19.799999999999272</v>
      </c>
      <c r="K2249" s="100">
        <f t="shared" si="77"/>
        <v>19.799999999999272</v>
      </c>
      <c r="P2249" s="28"/>
    </row>
    <row r="2250" spans="1:20" ht="15">
      <c r="A2250" s="138" t="s">
        <v>1054</v>
      </c>
      <c r="B2250" s="96" t="s">
        <v>182</v>
      </c>
      <c r="E2250" s="10">
        <v>2.4</v>
      </c>
      <c r="F2250" s="10" t="s">
        <v>288</v>
      </c>
      <c r="G2250" s="10" t="s">
        <v>288</v>
      </c>
      <c r="H2250" s="10" t="s">
        <v>288</v>
      </c>
      <c r="K2250" s="100">
        <f t="shared" si="77"/>
        <v>2.4</v>
      </c>
      <c r="P2250" s="28"/>
    </row>
    <row r="2251" spans="1:20" ht="15">
      <c r="A2251" s="138" t="s">
        <v>1055</v>
      </c>
      <c r="B2251" s="96" t="s">
        <v>1053</v>
      </c>
      <c r="E2251" s="10" t="s">
        <v>288</v>
      </c>
      <c r="F2251" s="10" t="s">
        <v>288</v>
      </c>
      <c r="G2251" s="10" t="s">
        <v>288</v>
      </c>
      <c r="H2251" s="97" t="s">
        <v>289</v>
      </c>
      <c r="K2251" s="100">
        <f t="shared" si="77"/>
        <v>0</v>
      </c>
      <c r="P2251" s="28"/>
    </row>
    <row r="2252" spans="1:20" ht="15">
      <c r="A2252" s="138" t="s">
        <v>1056</v>
      </c>
      <c r="B2252" s="406" t="s">
        <v>2565</v>
      </c>
      <c r="C2252" s="3"/>
      <c r="D2252" s="3"/>
      <c r="E2252" s="164" t="s">
        <v>288</v>
      </c>
      <c r="F2252" s="164" t="s">
        <v>288</v>
      </c>
      <c r="G2252" s="164" t="s">
        <v>288</v>
      </c>
      <c r="H2252" s="164" t="s">
        <v>288</v>
      </c>
      <c r="K2252" s="100">
        <f t="shared" ref="K2252:K2271" si="78">SUM(E2252:I2252)</f>
        <v>0</v>
      </c>
      <c r="P2252" s="28"/>
    </row>
    <row r="2253" spans="1:20" ht="15">
      <c r="A2253" s="138" t="s">
        <v>1059</v>
      </c>
      <c r="B2253" s="406" t="s">
        <v>2560</v>
      </c>
      <c r="C2253" s="3"/>
      <c r="D2253" s="3"/>
      <c r="E2253" s="164" t="s">
        <v>288</v>
      </c>
      <c r="F2253" s="164" t="s">
        <v>288</v>
      </c>
      <c r="G2253" s="164" t="s">
        <v>288</v>
      </c>
      <c r="H2253" s="164" t="s">
        <v>288</v>
      </c>
      <c r="K2253" s="100">
        <f t="shared" si="78"/>
        <v>0</v>
      </c>
      <c r="P2253" s="28"/>
    </row>
    <row r="2254" spans="1:20" ht="15">
      <c r="A2254" s="138" t="s">
        <v>1296</v>
      </c>
      <c r="B2254" s="406" t="s">
        <v>2551</v>
      </c>
      <c r="C2254" s="3"/>
      <c r="D2254" s="3"/>
      <c r="E2254" s="164" t="s">
        <v>288</v>
      </c>
      <c r="F2254" s="164" t="s">
        <v>288</v>
      </c>
      <c r="G2254" s="164" t="s">
        <v>288</v>
      </c>
      <c r="H2254" s="164" t="s">
        <v>288</v>
      </c>
      <c r="K2254" s="100">
        <f t="shared" si="78"/>
        <v>0</v>
      </c>
      <c r="P2254" s="28"/>
    </row>
    <row r="2255" spans="1:20" ht="15">
      <c r="A2255" s="138" t="s">
        <v>1297</v>
      </c>
      <c r="B2255" s="406" t="s">
        <v>2561</v>
      </c>
      <c r="C2255" s="3"/>
      <c r="D2255" s="3"/>
      <c r="E2255" s="164" t="s">
        <v>288</v>
      </c>
      <c r="F2255" s="164" t="s">
        <v>288</v>
      </c>
      <c r="G2255" s="164" t="s">
        <v>288</v>
      </c>
      <c r="H2255" s="164" t="s">
        <v>288</v>
      </c>
      <c r="K2255" s="100">
        <f t="shared" si="78"/>
        <v>0</v>
      </c>
      <c r="P2255" s="28"/>
    </row>
    <row r="2256" spans="1:20" ht="15">
      <c r="A2256" s="138" t="s">
        <v>1298</v>
      </c>
      <c r="B2256" s="406" t="s">
        <v>2563</v>
      </c>
      <c r="C2256" s="3"/>
      <c r="D2256" s="3"/>
      <c r="E2256" s="164" t="s">
        <v>288</v>
      </c>
      <c r="F2256" s="164" t="s">
        <v>288</v>
      </c>
      <c r="G2256" s="164" t="s">
        <v>288</v>
      </c>
      <c r="H2256" s="164" t="s">
        <v>288</v>
      </c>
      <c r="K2256" s="100">
        <f t="shared" si="78"/>
        <v>0</v>
      </c>
      <c r="P2256" s="28"/>
    </row>
    <row r="2257" spans="1:16" ht="15">
      <c r="A2257" s="138" t="s">
        <v>1299</v>
      </c>
      <c r="B2257" s="223" t="s">
        <v>2544</v>
      </c>
      <c r="C2257" s="3"/>
      <c r="D2257" s="3"/>
      <c r="E2257" s="164" t="s">
        <v>288</v>
      </c>
      <c r="F2257" s="164" t="s">
        <v>288</v>
      </c>
      <c r="G2257" s="164" t="s">
        <v>288</v>
      </c>
      <c r="H2257" s="164" t="s">
        <v>288</v>
      </c>
      <c r="K2257" s="100">
        <f t="shared" si="78"/>
        <v>0</v>
      </c>
      <c r="P2257" s="28"/>
    </row>
    <row r="2258" spans="1:16" ht="15">
      <c r="A2258" s="138" t="s">
        <v>1300</v>
      </c>
      <c r="B2258" s="406" t="s">
        <v>2546</v>
      </c>
      <c r="C2258" s="3"/>
      <c r="D2258" s="3"/>
      <c r="E2258" s="164" t="s">
        <v>288</v>
      </c>
      <c r="F2258" s="164" t="s">
        <v>288</v>
      </c>
      <c r="G2258" s="164" t="s">
        <v>288</v>
      </c>
      <c r="H2258" s="164" t="s">
        <v>288</v>
      </c>
      <c r="K2258" s="100">
        <f t="shared" si="78"/>
        <v>0</v>
      </c>
      <c r="P2258" s="28"/>
    </row>
    <row r="2259" spans="1:16" ht="15">
      <c r="A2259" s="138" t="s">
        <v>1301</v>
      </c>
      <c r="B2259" s="406" t="s">
        <v>2549</v>
      </c>
      <c r="C2259" s="3"/>
      <c r="D2259" s="3"/>
      <c r="E2259" s="164" t="s">
        <v>288</v>
      </c>
      <c r="F2259" s="164" t="s">
        <v>288</v>
      </c>
      <c r="G2259" s="164" t="s">
        <v>288</v>
      </c>
      <c r="H2259" s="164" t="s">
        <v>288</v>
      </c>
      <c r="K2259" s="100">
        <f t="shared" si="78"/>
        <v>0</v>
      </c>
      <c r="P2259" s="28"/>
    </row>
    <row r="2260" spans="1:16" ht="15">
      <c r="A2260" s="138" t="s">
        <v>1302</v>
      </c>
      <c r="B2260" s="406" t="s">
        <v>2548</v>
      </c>
      <c r="C2260" s="3"/>
      <c r="D2260" s="3"/>
      <c r="E2260" s="164" t="s">
        <v>288</v>
      </c>
      <c r="F2260" s="164" t="s">
        <v>288</v>
      </c>
      <c r="G2260" s="164" t="s">
        <v>288</v>
      </c>
      <c r="H2260" s="164" t="s">
        <v>288</v>
      </c>
      <c r="K2260" s="100">
        <f t="shared" si="78"/>
        <v>0</v>
      </c>
      <c r="P2260" s="28"/>
    </row>
    <row r="2261" spans="1:16" ht="15">
      <c r="A2261" s="138" t="s">
        <v>1303</v>
      </c>
      <c r="B2261" s="406" t="s">
        <v>2562</v>
      </c>
      <c r="C2261" s="3"/>
      <c r="D2261" s="3"/>
      <c r="E2261" s="164" t="s">
        <v>288</v>
      </c>
      <c r="F2261" s="164" t="s">
        <v>288</v>
      </c>
      <c r="G2261" s="164" t="s">
        <v>288</v>
      </c>
      <c r="H2261" s="164" t="s">
        <v>288</v>
      </c>
      <c r="K2261" s="100">
        <f t="shared" si="78"/>
        <v>0</v>
      </c>
      <c r="P2261" s="28"/>
    </row>
    <row r="2262" spans="1:16" ht="15">
      <c r="A2262" s="138" t="s">
        <v>1304</v>
      </c>
      <c r="B2262" s="406" t="s">
        <v>2569</v>
      </c>
      <c r="C2262" s="3"/>
      <c r="D2262" s="3"/>
      <c r="E2262" s="164" t="s">
        <v>288</v>
      </c>
      <c r="F2262" s="164" t="s">
        <v>288</v>
      </c>
      <c r="G2262" s="164" t="s">
        <v>288</v>
      </c>
      <c r="H2262" s="164" t="s">
        <v>288</v>
      </c>
      <c r="K2262" s="100">
        <f t="shared" si="78"/>
        <v>0</v>
      </c>
      <c r="P2262" s="28"/>
    </row>
    <row r="2263" spans="1:16" ht="15">
      <c r="A2263" s="138" t="s">
        <v>1305</v>
      </c>
      <c r="B2263" s="406" t="s">
        <v>2559</v>
      </c>
      <c r="C2263" s="3"/>
      <c r="D2263" s="3"/>
      <c r="E2263" s="164" t="s">
        <v>288</v>
      </c>
      <c r="F2263" s="164" t="s">
        <v>288</v>
      </c>
      <c r="G2263" s="164" t="s">
        <v>288</v>
      </c>
      <c r="H2263" s="164" t="s">
        <v>288</v>
      </c>
      <c r="K2263" s="100">
        <f t="shared" si="78"/>
        <v>0</v>
      </c>
      <c r="P2263" s="28"/>
    </row>
    <row r="2264" spans="1:16" ht="15">
      <c r="A2264" s="138" t="s">
        <v>1306</v>
      </c>
      <c r="B2264" s="406" t="s">
        <v>2564</v>
      </c>
      <c r="C2264" s="3"/>
      <c r="D2264" s="3"/>
      <c r="E2264" s="164" t="s">
        <v>288</v>
      </c>
      <c r="F2264" s="164" t="s">
        <v>288</v>
      </c>
      <c r="G2264" s="164" t="s">
        <v>288</v>
      </c>
      <c r="H2264" s="164" t="s">
        <v>288</v>
      </c>
      <c r="K2264" s="100">
        <f t="shared" si="78"/>
        <v>0</v>
      </c>
      <c r="P2264" s="28"/>
    </row>
    <row r="2265" spans="1:16" ht="15">
      <c r="A2265" s="138" t="s">
        <v>1307</v>
      </c>
      <c r="B2265" s="406" t="s">
        <v>2554</v>
      </c>
      <c r="C2265" s="3"/>
      <c r="D2265" s="3"/>
      <c r="E2265" s="164" t="s">
        <v>288</v>
      </c>
      <c r="F2265" s="164" t="s">
        <v>288</v>
      </c>
      <c r="G2265" s="164" t="s">
        <v>288</v>
      </c>
      <c r="H2265" s="164" t="s">
        <v>288</v>
      </c>
      <c r="K2265" s="100">
        <f t="shared" si="78"/>
        <v>0</v>
      </c>
      <c r="P2265" s="28"/>
    </row>
    <row r="2266" spans="1:16" ht="15">
      <c r="A2266" s="138" t="s">
        <v>1308</v>
      </c>
      <c r="B2266" s="406" t="s">
        <v>2568</v>
      </c>
      <c r="C2266" s="3"/>
      <c r="D2266" s="3"/>
      <c r="E2266" s="164" t="s">
        <v>288</v>
      </c>
      <c r="F2266" s="164" t="s">
        <v>288</v>
      </c>
      <c r="G2266" s="164" t="s">
        <v>288</v>
      </c>
      <c r="H2266" s="164" t="s">
        <v>288</v>
      </c>
      <c r="K2266" s="100">
        <f t="shared" si="78"/>
        <v>0</v>
      </c>
      <c r="P2266" s="28"/>
    </row>
    <row r="2267" spans="1:16" ht="15">
      <c r="A2267" s="138" t="s">
        <v>1309</v>
      </c>
      <c r="B2267" s="406" t="s">
        <v>2552</v>
      </c>
      <c r="C2267" s="3"/>
      <c r="D2267" s="3"/>
      <c r="E2267" s="164" t="s">
        <v>288</v>
      </c>
      <c r="F2267" s="164" t="s">
        <v>288</v>
      </c>
      <c r="G2267" s="164" t="s">
        <v>288</v>
      </c>
      <c r="H2267" s="164" t="s">
        <v>288</v>
      </c>
      <c r="K2267" s="100">
        <f t="shared" si="78"/>
        <v>0</v>
      </c>
      <c r="P2267" s="28"/>
    </row>
    <row r="2268" spans="1:16" ht="15">
      <c r="A2268" s="138" t="s">
        <v>1310</v>
      </c>
      <c r="B2268" s="406" t="s">
        <v>2604</v>
      </c>
      <c r="C2268" s="3"/>
      <c r="D2268" s="3"/>
      <c r="E2268" s="164" t="s">
        <v>288</v>
      </c>
      <c r="F2268" s="164" t="s">
        <v>288</v>
      </c>
      <c r="G2268" s="164" t="s">
        <v>288</v>
      </c>
      <c r="H2268" s="164" t="s">
        <v>288</v>
      </c>
      <c r="K2268" s="100">
        <f t="shared" si="78"/>
        <v>0</v>
      </c>
      <c r="P2268" s="28"/>
    </row>
    <row r="2269" spans="1:16" ht="15">
      <c r="A2269" s="138" t="s">
        <v>1311</v>
      </c>
      <c r="B2269" s="223" t="s">
        <v>2570</v>
      </c>
      <c r="C2269" s="3"/>
      <c r="D2269" s="3"/>
      <c r="E2269" s="164" t="s">
        <v>288</v>
      </c>
      <c r="F2269" s="164" t="s">
        <v>288</v>
      </c>
      <c r="G2269" s="164" t="s">
        <v>288</v>
      </c>
      <c r="H2269" s="164" t="s">
        <v>288</v>
      </c>
      <c r="K2269" s="100">
        <f t="shared" si="78"/>
        <v>0</v>
      </c>
      <c r="P2269" s="28"/>
    </row>
    <row r="2270" spans="1:16" ht="15">
      <c r="A2270" s="138" t="s">
        <v>1312</v>
      </c>
      <c r="B2270" s="406" t="s">
        <v>2567</v>
      </c>
      <c r="C2270" s="3"/>
      <c r="D2270" s="3"/>
      <c r="E2270" s="164" t="s">
        <v>288</v>
      </c>
      <c r="F2270" s="164" t="s">
        <v>288</v>
      </c>
      <c r="G2270" s="164" t="s">
        <v>288</v>
      </c>
      <c r="H2270" s="164" t="s">
        <v>288</v>
      </c>
      <c r="K2270" s="100">
        <f t="shared" si="78"/>
        <v>0</v>
      </c>
      <c r="P2270" s="28"/>
    </row>
    <row r="2271" spans="1:16" ht="15">
      <c r="A2271" s="138" t="s">
        <v>1313</v>
      </c>
      <c r="B2271" s="406" t="s">
        <v>2566</v>
      </c>
      <c r="C2271" s="3"/>
      <c r="D2271" s="3"/>
      <c r="E2271" s="164" t="s">
        <v>288</v>
      </c>
      <c r="F2271" s="164" t="s">
        <v>288</v>
      </c>
      <c r="G2271" s="164" t="s">
        <v>288</v>
      </c>
      <c r="H2271" s="164" t="s">
        <v>288</v>
      </c>
      <c r="K2271" s="100">
        <f t="shared" si="78"/>
        <v>0</v>
      </c>
      <c r="P2271" s="28"/>
    </row>
    <row r="2272" spans="1:16" ht="15">
      <c r="A2272" s="138"/>
      <c r="B2272" s="96"/>
      <c r="E2272" s="10"/>
      <c r="F2272" s="10"/>
      <c r="G2272" s="10"/>
      <c r="H2272" s="172"/>
      <c r="K2272" s="100"/>
      <c r="P2272" s="28"/>
    </row>
    <row r="2273" spans="1:20" ht="15">
      <c r="A2273" s="44"/>
      <c r="B2273" s="96"/>
      <c r="E2273" s="10"/>
      <c r="K2273" s="102"/>
      <c r="P2273" s="28"/>
    </row>
    <row r="2274" spans="1:20" ht="15">
      <c r="A2274" s="44"/>
      <c r="B2274" s="96"/>
      <c r="E2274" s="10"/>
      <c r="K2274" s="102"/>
      <c r="P2274" s="28"/>
    </row>
    <row r="2275" spans="1:20" ht="25.5">
      <c r="A2275" s="39" t="s">
        <v>213</v>
      </c>
      <c r="K2275" s="102"/>
      <c r="P2275" s="28"/>
    </row>
    <row r="2276" spans="1:20">
      <c r="K2276" s="102"/>
      <c r="P2276" s="28"/>
    </row>
    <row r="2277" spans="1:20" ht="15">
      <c r="A2277" s="60"/>
      <c r="B2277" s="60"/>
      <c r="C2277" s="60"/>
      <c r="D2277" s="60"/>
      <c r="E2277" s="94">
        <v>2016</v>
      </c>
      <c r="F2277" s="94">
        <v>2017</v>
      </c>
      <c r="G2277" s="94">
        <v>2018</v>
      </c>
      <c r="H2277" s="189">
        <v>2019</v>
      </c>
      <c r="I2277" s="189">
        <v>2020</v>
      </c>
      <c r="K2277" s="103" t="s">
        <v>40</v>
      </c>
      <c r="P2277" s="28"/>
    </row>
    <row r="2278" spans="1:20" ht="15">
      <c r="A2278" s="44" t="s">
        <v>0</v>
      </c>
      <c r="B2278" s="96" t="s">
        <v>27</v>
      </c>
      <c r="E2278" s="53">
        <v>527.79999999999995</v>
      </c>
      <c r="F2278" s="55">
        <v>533.4</v>
      </c>
      <c r="G2278" s="141">
        <v>463.2</v>
      </c>
      <c r="H2278" s="164">
        <v>110.99999999999636</v>
      </c>
      <c r="K2278" s="100">
        <f t="shared" ref="K2278:K2309" si="79">SUM(E2278:I2278)</f>
        <v>1635.3999999999962</v>
      </c>
      <c r="M2278" t="s">
        <v>388</v>
      </c>
      <c r="P2278" s="442" t="s">
        <v>3132</v>
      </c>
      <c r="Q2278" s="178"/>
      <c r="R2278" s="96"/>
      <c r="S2278" s="96"/>
      <c r="T2278" s="222"/>
    </row>
    <row r="2279" spans="1:20" ht="15">
      <c r="A2279" s="44" t="s">
        <v>2</v>
      </c>
      <c r="B2279" s="96" t="s">
        <v>21</v>
      </c>
      <c r="E2279" s="141">
        <v>343.8</v>
      </c>
      <c r="F2279" s="53">
        <v>500</v>
      </c>
      <c r="G2279" s="10">
        <v>290.89999999999998</v>
      </c>
      <c r="H2279" s="113">
        <v>391.60000000000946</v>
      </c>
      <c r="K2279" s="100">
        <f t="shared" si="79"/>
        <v>1526.3000000000093</v>
      </c>
      <c r="M2279" t="s">
        <v>1912</v>
      </c>
      <c r="P2279" s="442" t="s">
        <v>3132</v>
      </c>
      <c r="Q2279" s="178"/>
      <c r="R2279" s="96"/>
      <c r="S2279" s="96"/>
      <c r="T2279" s="222"/>
    </row>
    <row r="2280" spans="1:20" ht="15">
      <c r="A2280" s="44" t="s">
        <v>3</v>
      </c>
      <c r="B2280" s="96" t="s">
        <v>11</v>
      </c>
      <c r="E2280" s="10">
        <v>231.2</v>
      </c>
      <c r="F2280" s="141">
        <v>420.3</v>
      </c>
      <c r="G2280" s="52">
        <v>499.7</v>
      </c>
      <c r="H2280" s="190">
        <v>353.30000000000655</v>
      </c>
      <c r="K2280" s="100">
        <f t="shared" si="79"/>
        <v>1504.5000000000066</v>
      </c>
      <c r="M2280" t="s">
        <v>1913</v>
      </c>
      <c r="P2280" s="28"/>
      <c r="Q2280" s="178"/>
      <c r="R2280" s="96"/>
      <c r="S2280" s="96"/>
      <c r="T2280" s="222"/>
    </row>
    <row r="2281" spans="1:20" ht="15">
      <c r="A2281" s="44" t="s">
        <v>5</v>
      </c>
      <c r="B2281" s="96" t="s">
        <v>23</v>
      </c>
      <c r="E2281" s="141">
        <v>509.4</v>
      </c>
      <c r="F2281" s="141">
        <v>384.8</v>
      </c>
      <c r="G2281" s="10">
        <v>308.5</v>
      </c>
      <c r="H2281" s="164">
        <v>293.5</v>
      </c>
      <c r="K2281" s="100">
        <f t="shared" si="79"/>
        <v>1496.2</v>
      </c>
      <c r="M2281" t="s">
        <v>326</v>
      </c>
      <c r="P2281" s="28"/>
      <c r="Q2281" s="178"/>
      <c r="R2281" s="96"/>
      <c r="S2281" s="96"/>
      <c r="T2281" s="222"/>
    </row>
    <row r="2282" spans="1:20" ht="15">
      <c r="A2282" s="44" t="s">
        <v>7</v>
      </c>
      <c r="B2282" s="96" t="s">
        <v>17</v>
      </c>
      <c r="E2282" s="55">
        <v>656</v>
      </c>
      <c r="F2282" s="141">
        <v>381.4</v>
      </c>
      <c r="G2282" s="10">
        <v>215.5</v>
      </c>
      <c r="H2282" s="164">
        <v>149.50000000000728</v>
      </c>
      <c r="K2282" s="100">
        <f t="shared" si="79"/>
        <v>1402.4000000000074</v>
      </c>
      <c r="M2282" t="s">
        <v>311</v>
      </c>
      <c r="P2282" s="442" t="s">
        <v>3132</v>
      </c>
      <c r="Q2282" s="178"/>
      <c r="R2282" s="96"/>
      <c r="S2282" s="96"/>
      <c r="T2282" s="222"/>
    </row>
    <row r="2283" spans="1:20" ht="15">
      <c r="A2283" s="44" t="s">
        <v>8</v>
      </c>
      <c r="B2283" s="96" t="s">
        <v>1</v>
      </c>
      <c r="E2283" s="10">
        <v>308.60000000000002</v>
      </c>
      <c r="F2283" s="141">
        <v>480.8</v>
      </c>
      <c r="G2283" s="10">
        <v>213.7</v>
      </c>
      <c r="H2283" s="190">
        <v>368.69999999999345</v>
      </c>
      <c r="K2283" s="100">
        <f t="shared" si="79"/>
        <v>1371.7999999999936</v>
      </c>
      <c r="M2283" t="s">
        <v>320</v>
      </c>
      <c r="P2283" s="28"/>
      <c r="Q2283" s="178"/>
      <c r="R2283" s="96"/>
      <c r="S2283" s="96"/>
      <c r="T2283" s="222"/>
    </row>
    <row r="2284" spans="1:20" ht="15">
      <c r="A2284" s="44" t="s">
        <v>10</v>
      </c>
      <c r="B2284" s="96" t="s">
        <v>31</v>
      </c>
      <c r="E2284" s="141">
        <v>419</v>
      </c>
      <c r="F2284" s="10">
        <v>233.1</v>
      </c>
      <c r="G2284" s="141">
        <v>368.1</v>
      </c>
      <c r="H2284" s="190">
        <v>346.99999999999636</v>
      </c>
      <c r="K2284" s="100">
        <f t="shared" si="79"/>
        <v>1367.1999999999964</v>
      </c>
      <c r="M2284" t="s">
        <v>1914</v>
      </c>
      <c r="P2284" s="28"/>
      <c r="Q2284" s="178"/>
      <c r="R2284" s="96"/>
      <c r="S2284" s="96"/>
      <c r="T2284" s="222"/>
    </row>
    <row r="2285" spans="1:20" ht="15">
      <c r="A2285" s="44" t="s">
        <v>12</v>
      </c>
      <c r="B2285" s="96" t="s">
        <v>25</v>
      </c>
      <c r="E2285" s="141">
        <v>347.2</v>
      </c>
      <c r="F2285" s="141">
        <v>416.2</v>
      </c>
      <c r="G2285" s="141">
        <v>405.8</v>
      </c>
      <c r="H2285" s="164">
        <v>192.99999999999636</v>
      </c>
      <c r="K2285" s="100">
        <f t="shared" si="79"/>
        <v>1362.1999999999964</v>
      </c>
      <c r="M2285" t="s">
        <v>329</v>
      </c>
      <c r="P2285" s="28"/>
      <c r="Q2285" s="178"/>
      <c r="R2285" s="96"/>
      <c r="S2285" s="96"/>
      <c r="T2285" s="222"/>
    </row>
    <row r="2286" spans="1:20" ht="15">
      <c r="A2286" s="44" t="s">
        <v>14</v>
      </c>
      <c r="B2286" s="96" t="s">
        <v>13</v>
      </c>
      <c r="E2286" s="141">
        <v>424.45</v>
      </c>
      <c r="F2286" s="10">
        <v>380.3</v>
      </c>
      <c r="G2286" s="10">
        <v>264.39999999999998</v>
      </c>
      <c r="H2286" s="164">
        <v>136.49999999999636</v>
      </c>
      <c r="K2286" s="100">
        <f t="shared" si="79"/>
        <v>1205.6499999999965</v>
      </c>
      <c r="M2286" t="s">
        <v>307</v>
      </c>
      <c r="P2286" s="28"/>
      <c r="Q2286" s="178"/>
      <c r="R2286" s="96"/>
      <c r="S2286" s="96"/>
      <c r="T2286" s="222"/>
    </row>
    <row r="2287" spans="1:20" ht="15">
      <c r="A2287" s="44" t="s">
        <v>16</v>
      </c>
      <c r="B2287" s="96" t="s">
        <v>19</v>
      </c>
      <c r="E2287" s="52">
        <v>573.79999999999995</v>
      </c>
      <c r="F2287" s="10">
        <v>141</v>
      </c>
      <c r="G2287" s="10">
        <v>247.4</v>
      </c>
      <c r="H2287" s="164">
        <v>211.69999999999709</v>
      </c>
      <c r="K2287" s="100">
        <f t="shared" si="79"/>
        <v>1173.8999999999969</v>
      </c>
      <c r="M2287" t="s">
        <v>310</v>
      </c>
      <c r="P2287" s="28"/>
      <c r="Q2287" s="178"/>
      <c r="R2287" s="96"/>
      <c r="S2287" s="96"/>
      <c r="T2287" s="222"/>
    </row>
    <row r="2288" spans="1:20" ht="15">
      <c r="A2288" s="44" t="s">
        <v>18</v>
      </c>
      <c r="B2288" s="96" t="s">
        <v>6</v>
      </c>
      <c r="E2288" s="10">
        <v>255.65</v>
      </c>
      <c r="F2288" s="141">
        <v>469</v>
      </c>
      <c r="G2288" s="10">
        <v>252.65</v>
      </c>
      <c r="H2288" s="164">
        <v>124.50000000000182</v>
      </c>
      <c r="K2288" s="100">
        <f t="shared" si="79"/>
        <v>1101.8000000000018</v>
      </c>
      <c r="M2288" t="s">
        <v>294</v>
      </c>
      <c r="P2288" s="28"/>
      <c r="Q2288" s="178"/>
      <c r="R2288" s="96"/>
      <c r="S2288" s="96"/>
      <c r="T2288" s="222"/>
    </row>
    <row r="2289" spans="1:20" ht="15">
      <c r="A2289" s="44" t="s">
        <v>20</v>
      </c>
      <c r="B2289" s="96" t="s">
        <v>35</v>
      </c>
      <c r="E2289" s="10">
        <v>216</v>
      </c>
      <c r="F2289" s="10">
        <v>316.39999999999998</v>
      </c>
      <c r="G2289" s="10">
        <v>277</v>
      </c>
      <c r="H2289" s="164">
        <v>216.00000000000364</v>
      </c>
      <c r="K2289" s="100">
        <f t="shared" si="79"/>
        <v>1025.4000000000037</v>
      </c>
      <c r="P2289" s="28"/>
      <c r="Q2289" s="178"/>
      <c r="R2289" s="96"/>
      <c r="S2289" s="96"/>
      <c r="T2289" s="222"/>
    </row>
    <row r="2290" spans="1:20" ht="15">
      <c r="A2290" s="44" t="s">
        <v>22</v>
      </c>
      <c r="B2290" s="96" t="s">
        <v>143</v>
      </c>
      <c r="E2290" s="10" t="s">
        <v>288</v>
      </c>
      <c r="F2290" s="52">
        <v>531.29999999999995</v>
      </c>
      <c r="G2290" s="10">
        <v>236.3</v>
      </c>
      <c r="H2290" s="164">
        <v>209.99999999999636</v>
      </c>
      <c r="K2290" s="100">
        <f t="shared" si="79"/>
        <v>977.59999999999627</v>
      </c>
      <c r="M2290" t="s">
        <v>310</v>
      </c>
      <c r="P2290" s="28"/>
      <c r="Q2290" s="178"/>
      <c r="R2290" s="96"/>
      <c r="S2290" s="96"/>
      <c r="T2290" s="222"/>
    </row>
    <row r="2291" spans="1:20" ht="15">
      <c r="A2291" s="44" t="s">
        <v>24</v>
      </c>
      <c r="B2291" s="96" t="s">
        <v>37</v>
      </c>
      <c r="E2291" s="10">
        <v>120.1</v>
      </c>
      <c r="F2291" s="10">
        <v>287.2</v>
      </c>
      <c r="G2291" s="141">
        <v>366.7</v>
      </c>
      <c r="H2291" s="164">
        <v>199.30000000000291</v>
      </c>
      <c r="K2291" s="100">
        <f t="shared" si="79"/>
        <v>973.30000000000291</v>
      </c>
      <c r="M2291" t="s">
        <v>303</v>
      </c>
      <c r="P2291" s="28"/>
      <c r="Q2291" s="178"/>
      <c r="R2291" s="96"/>
      <c r="S2291" s="96"/>
      <c r="T2291" s="222"/>
    </row>
    <row r="2292" spans="1:20" ht="15">
      <c r="A2292" s="44" t="s">
        <v>26</v>
      </c>
      <c r="B2292" s="96" t="s">
        <v>144</v>
      </c>
      <c r="E2292" s="10" t="s">
        <v>288</v>
      </c>
      <c r="F2292" s="10">
        <v>374.5</v>
      </c>
      <c r="G2292" s="10">
        <v>333</v>
      </c>
      <c r="H2292" s="164">
        <v>247.70000000000073</v>
      </c>
      <c r="K2292" s="100">
        <f t="shared" si="79"/>
        <v>955.20000000000073</v>
      </c>
      <c r="P2292" s="28"/>
      <c r="Q2292" s="178"/>
      <c r="R2292" s="96"/>
      <c r="S2292" s="96"/>
      <c r="T2292" s="222"/>
    </row>
    <row r="2293" spans="1:20" ht="15">
      <c r="A2293" s="44" t="s">
        <v>28</v>
      </c>
      <c r="B2293" s="96" t="s">
        <v>9</v>
      </c>
      <c r="E2293" s="10">
        <v>266.5</v>
      </c>
      <c r="F2293" s="10">
        <v>167.2</v>
      </c>
      <c r="G2293" s="10">
        <v>275.60000000000002</v>
      </c>
      <c r="H2293" s="164">
        <v>197.29999999999927</v>
      </c>
      <c r="K2293" s="100">
        <f t="shared" si="79"/>
        <v>906.59999999999923</v>
      </c>
      <c r="P2293" s="28"/>
      <c r="Q2293" s="178"/>
      <c r="R2293" s="96"/>
      <c r="S2293" s="96"/>
      <c r="T2293" s="222"/>
    </row>
    <row r="2294" spans="1:20" ht="15">
      <c r="A2294" s="44" t="s">
        <v>30</v>
      </c>
      <c r="B2294" s="96" t="s">
        <v>164</v>
      </c>
      <c r="E2294" s="10" t="s">
        <v>288</v>
      </c>
      <c r="F2294" s="10" t="s">
        <v>288</v>
      </c>
      <c r="G2294" s="55">
        <v>545</v>
      </c>
      <c r="H2294" s="190">
        <v>354.89999999999782</v>
      </c>
      <c r="K2294" s="100">
        <f t="shared" si="79"/>
        <v>899.89999999999782</v>
      </c>
      <c r="M2294" t="s">
        <v>337</v>
      </c>
      <c r="P2294" s="442" t="s">
        <v>3132</v>
      </c>
      <c r="Q2294" s="178"/>
      <c r="R2294" s="96"/>
      <c r="S2294" s="96"/>
      <c r="T2294" s="222"/>
    </row>
    <row r="2295" spans="1:20" ht="15">
      <c r="A2295" s="44" t="s">
        <v>32</v>
      </c>
      <c r="B2295" s="96" t="s">
        <v>181</v>
      </c>
      <c r="E2295" s="141">
        <v>436.65</v>
      </c>
      <c r="F2295" s="141">
        <v>446.9</v>
      </c>
      <c r="G2295" s="10" t="s">
        <v>288</v>
      </c>
      <c r="H2295" s="164" t="s">
        <v>288</v>
      </c>
      <c r="K2295" s="100">
        <f t="shared" si="79"/>
        <v>883.55</v>
      </c>
      <c r="M2295" t="s">
        <v>323</v>
      </c>
      <c r="P2295" s="28"/>
      <c r="Q2295" s="178"/>
      <c r="R2295" s="96"/>
      <c r="S2295" s="96"/>
      <c r="T2295" s="222"/>
    </row>
    <row r="2296" spans="1:20" ht="15">
      <c r="A2296" s="44" t="s">
        <v>34</v>
      </c>
      <c r="B2296" s="96" t="s">
        <v>4</v>
      </c>
      <c r="E2296" s="10">
        <v>259.2</v>
      </c>
      <c r="F2296" s="10">
        <v>52.5</v>
      </c>
      <c r="G2296" s="141">
        <v>425.6</v>
      </c>
      <c r="H2296" s="164">
        <v>135.59999999999854</v>
      </c>
      <c r="K2296" s="100">
        <f t="shared" si="79"/>
        <v>872.8999999999985</v>
      </c>
      <c r="M2296" t="s">
        <v>294</v>
      </c>
      <c r="P2296" s="28"/>
      <c r="Q2296" s="178"/>
      <c r="R2296" s="96"/>
      <c r="S2296" s="96"/>
      <c r="T2296" s="222"/>
    </row>
    <row r="2297" spans="1:20" ht="15">
      <c r="A2297" s="44" t="s">
        <v>36</v>
      </c>
      <c r="B2297" s="96" t="s">
        <v>33</v>
      </c>
      <c r="E2297" s="10">
        <v>321.2</v>
      </c>
      <c r="F2297" s="10">
        <v>299.5</v>
      </c>
      <c r="G2297" s="97" t="s">
        <v>289</v>
      </c>
      <c r="H2297" s="164">
        <v>228.29999999999927</v>
      </c>
      <c r="K2297" s="100">
        <f t="shared" si="79"/>
        <v>848.99999999999932</v>
      </c>
      <c r="P2297" s="28"/>
      <c r="Q2297" s="178"/>
      <c r="R2297" s="96"/>
      <c r="S2297" s="96"/>
      <c r="T2297" s="222"/>
    </row>
    <row r="2298" spans="1:20" ht="15">
      <c r="A2298" s="44" t="s">
        <v>38</v>
      </c>
      <c r="B2298" s="96" t="s">
        <v>15</v>
      </c>
      <c r="E2298" s="10">
        <v>279</v>
      </c>
      <c r="F2298" s="10">
        <v>367.1</v>
      </c>
      <c r="G2298" s="10">
        <v>92.4</v>
      </c>
      <c r="H2298" s="164">
        <v>53.399999999995998</v>
      </c>
      <c r="K2298" s="100">
        <f t="shared" si="79"/>
        <v>791.899999999996</v>
      </c>
      <c r="P2298" s="28"/>
      <c r="Q2298" s="178"/>
      <c r="R2298" s="96"/>
      <c r="S2298" s="96"/>
      <c r="T2298" s="222"/>
    </row>
    <row r="2299" spans="1:20" ht="15">
      <c r="A2299" s="44" t="s">
        <v>146</v>
      </c>
      <c r="B2299" s="96" t="s">
        <v>145</v>
      </c>
      <c r="E2299" s="10" t="s">
        <v>288</v>
      </c>
      <c r="F2299" s="10">
        <v>302.39999999999998</v>
      </c>
      <c r="G2299" s="10">
        <v>310.8</v>
      </c>
      <c r="H2299" s="164">
        <v>143.30000000000291</v>
      </c>
      <c r="K2299" s="100">
        <f t="shared" si="79"/>
        <v>756.50000000000296</v>
      </c>
      <c r="P2299" s="28"/>
      <c r="Q2299" s="178"/>
      <c r="R2299" s="96"/>
      <c r="S2299" s="96"/>
      <c r="T2299" s="222"/>
    </row>
    <row r="2300" spans="1:20" ht="15">
      <c r="A2300" s="44" t="s">
        <v>147</v>
      </c>
      <c r="B2300" s="96" t="s">
        <v>29</v>
      </c>
      <c r="E2300" s="141">
        <v>409.5</v>
      </c>
      <c r="F2300" s="10">
        <v>259.10000000000002</v>
      </c>
      <c r="G2300" s="10">
        <v>32.1</v>
      </c>
      <c r="H2300" s="164" t="s">
        <v>288</v>
      </c>
      <c r="K2300" s="100">
        <f t="shared" si="79"/>
        <v>700.7</v>
      </c>
      <c r="M2300" t="s">
        <v>297</v>
      </c>
      <c r="P2300" s="28"/>
      <c r="Q2300" s="178"/>
      <c r="R2300" s="96"/>
      <c r="S2300" s="96"/>
      <c r="T2300" s="222"/>
    </row>
    <row r="2301" spans="1:20" ht="15">
      <c r="A2301" s="44" t="s">
        <v>148</v>
      </c>
      <c r="B2301" s="96" t="s">
        <v>142</v>
      </c>
      <c r="E2301" s="10" t="s">
        <v>288</v>
      </c>
      <c r="F2301" s="10">
        <v>97.5</v>
      </c>
      <c r="G2301" s="10">
        <v>263.14999999999998</v>
      </c>
      <c r="H2301" s="190">
        <v>304.40000000000146</v>
      </c>
      <c r="K2301" s="100">
        <f t="shared" si="79"/>
        <v>665.05000000000143</v>
      </c>
      <c r="M2301" t="s">
        <v>303</v>
      </c>
      <c r="P2301" s="28"/>
      <c r="Q2301" s="178"/>
      <c r="R2301" s="96"/>
      <c r="S2301" s="96"/>
      <c r="T2301" s="222"/>
    </row>
    <row r="2302" spans="1:20" ht="15">
      <c r="A2302" s="44" t="s">
        <v>152</v>
      </c>
      <c r="B2302" s="96" t="s">
        <v>39</v>
      </c>
      <c r="E2302" s="10">
        <v>206.8</v>
      </c>
      <c r="F2302" s="10">
        <v>196.5</v>
      </c>
      <c r="G2302" s="10">
        <v>180.4</v>
      </c>
      <c r="H2302" s="164">
        <v>80.799999999999272</v>
      </c>
      <c r="K2302" s="100">
        <f t="shared" si="79"/>
        <v>664.49999999999932</v>
      </c>
      <c r="P2302" s="28"/>
      <c r="Q2302" s="178"/>
      <c r="R2302" s="96"/>
      <c r="S2302" s="96"/>
      <c r="T2302" s="222"/>
    </row>
    <row r="2303" spans="1:20" ht="15">
      <c r="A2303" s="44" t="s">
        <v>159</v>
      </c>
      <c r="B2303" s="96" t="s">
        <v>157</v>
      </c>
      <c r="E2303" s="10" t="s">
        <v>288</v>
      </c>
      <c r="F2303" s="10" t="s">
        <v>288</v>
      </c>
      <c r="G2303" s="141">
        <v>392.9</v>
      </c>
      <c r="H2303" s="164">
        <v>270.70000000000437</v>
      </c>
      <c r="K2303" s="100">
        <f t="shared" si="79"/>
        <v>663.60000000000434</v>
      </c>
      <c r="M2303" t="s">
        <v>297</v>
      </c>
      <c r="P2303" s="28"/>
      <c r="Q2303" s="178"/>
      <c r="R2303" s="96"/>
      <c r="S2303" s="96"/>
      <c r="T2303" s="222"/>
    </row>
    <row r="2304" spans="1:20" ht="15">
      <c r="A2304" s="44" t="s">
        <v>161</v>
      </c>
      <c r="B2304" s="96" t="s">
        <v>155</v>
      </c>
      <c r="E2304" s="10" t="s">
        <v>288</v>
      </c>
      <c r="F2304" s="10" t="s">
        <v>288</v>
      </c>
      <c r="G2304" s="53">
        <v>477</v>
      </c>
      <c r="H2304" s="164">
        <v>176</v>
      </c>
      <c r="K2304" s="100">
        <f t="shared" si="79"/>
        <v>653</v>
      </c>
      <c r="M2304" t="s">
        <v>292</v>
      </c>
      <c r="P2304" s="28"/>
      <c r="Q2304" s="178"/>
      <c r="R2304" s="96"/>
      <c r="S2304" s="96"/>
      <c r="T2304" s="222"/>
    </row>
    <row r="2305" spans="1:20" ht="15">
      <c r="A2305" s="44" t="s">
        <v>162</v>
      </c>
      <c r="B2305" s="96" t="s">
        <v>158</v>
      </c>
      <c r="E2305" s="10" t="s">
        <v>288</v>
      </c>
      <c r="F2305" s="10" t="s">
        <v>288</v>
      </c>
      <c r="G2305" s="141">
        <v>411.15</v>
      </c>
      <c r="H2305" s="164">
        <v>162.49999999999636</v>
      </c>
      <c r="K2305" s="100">
        <f t="shared" si="79"/>
        <v>573.64999999999634</v>
      </c>
      <c r="M2305" t="s">
        <v>307</v>
      </c>
      <c r="P2305" s="28"/>
      <c r="Q2305" s="178"/>
      <c r="R2305" s="96"/>
      <c r="S2305" s="96"/>
      <c r="T2305" s="222"/>
    </row>
    <row r="2306" spans="1:20" ht="15">
      <c r="A2306" s="44" t="s">
        <v>163</v>
      </c>
      <c r="B2306" s="96" t="s">
        <v>156</v>
      </c>
      <c r="E2306" s="10" t="s">
        <v>288</v>
      </c>
      <c r="F2306" s="10" t="s">
        <v>288</v>
      </c>
      <c r="G2306" s="10">
        <v>305.10000000000002</v>
      </c>
      <c r="H2306" s="164">
        <v>223.10000000000218</v>
      </c>
      <c r="K2306" s="100">
        <f t="shared" si="79"/>
        <v>528.20000000000221</v>
      </c>
      <c r="P2306" s="28"/>
      <c r="Q2306" s="178"/>
      <c r="R2306" s="96"/>
      <c r="S2306" s="96"/>
      <c r="T2306" s="222"/>
    </row>
    <row r="2307" spans="1:20" ht="15">
      <c r="A2307" s="44" t="s">
        <v>165</v>
      </c>
      <c r="B2307" s="96" t="s">
        <v>160</v>
      </c>
      <c r="E2307" s="10" t="s">
        <v>288</v>
      </c>
      <c r="F2307" s="10" t="s">
        <v>288</v>
      </c>
      <c r="G2307" s="10">
        <v>242.9</v>
      </c>
      <c r="H2307" s="164">
        <v>279.80000000000109</v>
      </c>
      <c r="K2307" s="100">
        <f t="shared" si="79"/>
        <v>522.70000000000107</v>
      </c>
      <c r="P2307" s="28"/>
      <c r="Q2307" s="178"/>
      <c r="R2307" s="96"/>
      <c r="S2307" s="96"/>
      <c r="T2307" s="222"/>
    </row>
    <row r="2308" spans="1:20" ht="15">
      <c r="A2308" s="44" t="s">
        <v>284</v>
      </c>
      <c r="B2308" s="96" t="s">
        <v>1035</v>
      </c>
      <c r="E2308" s="10" t="s">
        <v>288</v>
      </c>
      <c r="F2308" s="10" t="s">
        <v>288</v>
      </c>
      <c r="G2308" s="10" t="s">
        <v>288</v>
      </c>
      <c r="H2308" s="192">
        <v>384.50000000000364</v>
      </c>
      <c r="K2308" s="100">
        <f t="shared" si="79"/>
        <v>384.50000000000364</v>
      </c>
      <c r="M2308" t="s">
        <v>310</v>
      </c>
      <c r="P2308" s="28"/>
      <c r="Q2308" s="178"/>
      <c r="R2308" s="96"/>
      <c r="S2308" s="96"/>
      <c r="T2308" s="222"/>
    </row>
    <row r="2309" spans="1:20" ht="15">
      <c r="A2309" s="44" t="s">
        <v>285</v>
      </c>
      <c r="B2309" s="96" t="s">
        <v>1045</v>
      </c>
      <c r="E2309" s="10" t="s">
        <v>288</v>
      </c>
      <c r="F2309" s="10" t="s">
        <v>288</v>
      </c>
      <c r="G2309" s="10" t="s">
        <v>288</v>
      </c>
      <c r="H2309" s="191">
        <v>381.50000000000182</v>
      </c>
      <c r="K2309" s="100">
        <f t="shared" si="79"/>
        <v>381.50000000000182</v>
      </c>
      <c r="M2309" t="s">
        <v>292</v>
      </c>
      <c r="P2309" s="28"/>
      <c r="Q2309" s="178"/>
      <c r="R2309" s="96"/>
      <c r="S2309" s="96"/>
      <c r="T2309" s="222"/>
    </row>
    <row r="2310" spans="1:20" ht="15">
      <c r="A2310" s="138" t="s">
        <v>286</v>
      </c>
      <c r="B2310" s="96" t="s">
        <v>1040</v>
      </c>
      <c r="E2310" s="10" t="s">
        <v>288</v>
      </c>
      <c r="F2310" s="10" t="s">
        <v>288</v>
      </c>
      <c r="G2310" s="10" t="s">
        <v>288</v>
      </c>
      <c r="H2310" s="190">
        <v>334.90000000000146</v>
      </c>
      <c r="K2310" s="100">
        <f t="shared" ref="K2310:K2335" si="80">SUM(E2310:I2310)</f>
        <v>334.90000000000146</v>
      </c>
      <c r="M2310" t="s">
        <v>297</v>
      </c>
      <c r="P2310" s="28"/>
      <c r="Q2310" s="178"/>
      <c r="R2310" s="96"/>
      <c r="S2310" s="96"/>
      <c r="T2310" s="222"/>
    </row>
    <row r="2311" spans="1:20" ht="15">
      <c r="A2311" s="138" t="s">
        <v>287</v>
      </c>
      <c r="B2311" s="96" t="s">
        <v>1053</v>
      </c>
      <c r="E2311" s="10" t="s">
        <v>288</v>
      </c>
      <c r="F2311" s="10" t="s">
        <v>288</v>
      </c>
      <c r="G2311" s="10" t="s">
        <v>288</v>
      </c>
      <c r="H2311" s="190">
        <v>324.84999999999854</v>
      </c>
      <c r="K2311" s="100">
        <f t="shared" si="80"/>
        <v>324.84999999999854</v>
      </c>
      <c r="M2311" t="s">
        <v>298</v>
      </c>
      <c r="P2311" s="28"/>
      <c r="Q2311" s="178"/>
      <c r="R2311" s="96"/>
      <c r="S2311" s="96"/>
      <c r="T2311" s="222"/>
    </row>
    <row r="2312" spans="1:20" ht="15">
      <c r="A2312" s="138" t="s">
        <v>990</v>
      </c>
      <c r="B2312" s="96" t="s">
        <v>182</v>
      </c>
      <c r="E2312" s="10">
        <v>315.8</v>
      </c>
      <c r="F2312" s="10" t="s">
        <v>288</v>
      </c>
      <c r="G2312" s="10" t="s">
        <v>288</v>
      </c>
      <c r="H2312" s="164" t="s">
        <v>288</v>
      </c>
      <c r="K2312" s="100">
        <f t="shared" si="80"/>
        <v>315.8</v>
      </c>
      <c r="P2312" s="28"/>
      <c r="Q2312" s="178"/>
      <c r="R2312" s="96"/>
      <c r="S2312" s="96"/>
      <c r="T2312" s="222"/>
    </row>
    <row r="2313" spans="1:20" ht="15">
      <c r="A2313" s="138" t="s">
        <v>991</v>
      </c>
      <c r="B2313" s="96" t="s">
        <v>1008</v>
      </c>
      <c r="E2313" s="10" t="s">
        <v>288</v>
      </c>
      <c r="F2313" s="10" t="s">
        <v>288</v>
      </c>
      <c r="G2313" s="10" t="s">
        <v>288</v>
      </c>
      <c r="H2313" s="164">
        <v>276.19999999999527</v>
      </c>
      <c r="K2313" s="100">
        <f t="shared" si="80"/>
        <v>276.19999999999527</v>
      </c>
      <c r="P2313" s="28"/>
      <c r="Q2313" s="178"/>
      <c r="R2313" s="96"/>
      <c r="S2313" s="96"/>
      <c r="T2313" s="222"/>
    </row>
    <row r="2314" spans="1:20" ht="15">
      <c r="A2314" s="138" t="s">
        <v>992</v>
      </c>
      <c r="B2314" s="96" t="s">
        <v>1041</v>
      </c>
      <c r="E2314" s="10" t="s">
        <v>288</v>
      </c>
      <c r="F2314" s="10" t="s">
        <v>288</v>
      </c>
      <c r="G2314" s="10" t="s">
        <v>288</v>
      </c>
      <c r="H2314" s="164">
        <v>263.69999999999709</v>
      </c>
      <c r="K2314" s="100">
        <f t="shared" si="80"/>
        <v>263.69999999999709</v>
      </c>
      <c r="P2314" s="28"/>
      <c r="Q2314" s="178"/>
      <c r="R2314" s="96"/>
      <c r="S2314" s="96"/>
      <c r="T2314" s="222"/>
    </row>
    <row r="2315" spans="1:20" ht="15">
      <c r="A2315" s="138" t="s">
        <v>994</v>
      </c>
      <c r="B2315" s="96" t="s">
        <v>1031</v>
      </c>
      <c r="E2315" s="10" t="s">
        <v>288</v>
      </c>
      <c r="F2315" s="10" t="s">
        <v>288</v>
      </c>
      <c r="G2315" s="10" t="s">
        <v>288</v>
      </c>
      <c r="H2315" s="164">
        <v>262.09999999999491</v>
      </c>
      <c r="K2315" s="100">
        <f t="shared" si="80"/>
        <v>262.09999999999491</v>
      </c>
      <c r="P2315" s="28"/>
      <c r="Q2315" s="178"/>
      <c r="R2315" s="96"/>
      <c r="S2315" s="96"/>
      <c r="T2315" s="222"/>
    </row>
    <row r="2316" spans="1:20" ht="15">
      <c r="A2316" s="138" t="s">
        <v>1000</v>
      </c>
      <c r="B2316" s="96" t="s">
        <v>993</v>
      </c>
      <c r="E2316" s="10" t="s">
        <v>288</v>
      </c>
      <c r="F2316" s="10" t="s">
        <v>288</v>
      </c>
      <c r="G2316" s="10" t="s">
        <v>288</v>
      </c>
      <c r="H2316" s="164">
        <v>251.00000000000364</v>
      </c>
      <c r="K2316" s="100">
        <f t="shared" si="80"/>
        <v>251.00000000000364</v>
      </c>
      <c r="P2316" s="28"/>
      <c r="Q2316" s="178"/>
      <c r="R2316" s="96"/>
      <c r="S2316" s="96"/>
      <c r="T2316" s="222"/>
    </row>
    <row r="2317" spans="1:20" ht="15">
      <c r="A2317" s="138" t="s">
        <v>1002</v>
      </c>
      <c r="B2317" s="96" t="s">
        <v>1020</v>
      </c>
      <c r="E2317" s="10" t="s">
        <v>288</v>
      </c>
      <c r="F2317" s="10" t="s">
        <v>288</v>
      </c>
      <c r="G2317" s="10" t="s">
        <v>288</v>
      </c>
      <c r="H2317" s="164">
        <v>248.24999999999818</v>
      </c>
      <c r="K2317" s="100">
        <f t="shared" si="80"/>
        <v>248.24999999999818</v>
      </c>
      <c r="P2317" s="28"/>
      <c r="Q2317" s="178"/>
      <c r="R2317" s="96"/>
      <c r="S2317" s="96"/>
      <c r="T2317" s="222"/>
    </row>
    <row r="2318" spans="1:20" ht="15">
      <c r="A2318" s="138" t="s">
        <v>1005</v>
      </c>
      <c r="B2318" s="96" t="s">
        <v>1039</v>
      </c>
      <c r="E2318" s="10" t="s">
        <v>288</v>
      </c>
      <c r="F2318" s="10" t="s">
        <v>288</v>
      </c>
      <c r="G2318" s="10" t="s">
        <v>288</v>
      </c>
      <c r="H2318" s="164">
        <v>234.49999999999636</v>
      </c>
      <c r="K2318" s="100">
        <f t="shared" si="80"/>
        <v>234.49999999999636</v>
      </c>
      <c r="P2318" s="28"/>
      <c r="Q2318" s="178"/>
      <c r="R2318" s="96"/>
      <c r="S2318" s="96"/>
      <c r="T2318" s="222"/>
    </row>
    <row r="2319" spans="1:20" ht="15">
      <c r="A2319" s="138" t="s">
        <v>1006</v>
      </c>
      <c r="B2319" s="96" t="s">
        <v>1013</v>
      </c>
      <c r="E2319" s="10" t="s">
        <v>288</v>
      </c>
      <c r="F2319" s="10" t="s">
        <v>288</v>
      </c>
      <c r="G2319" s="10" t="s">
        <v>288</v>
      </c>
      <c r="H2319" s="164">
        <v>226</v>
      </c>
      <c r="K2319" s="100">
        <f t="shared" si="80"/>
        <v>226</v>
      </c>
      <c r="P2319" s="28"/>
      <c r="Q2319" s="178"/>
      <c r="R2319" s="96"/>
      <c r="S2319" s="96"/>
      <c r="T2319" s="222"/>
    </row>
    <row r="2320" spans="1:20" ht="15">
      <c r="A2320" s="138" t="s">
        <v>1009</v>
      </c>
      <c r="B2320" s="138" t="s">
        <v>988</v>
      </c>
      <c r="E2320" s="10" t="s">
        <v>288</v>
      </c>
      <c r="F2320" s="10" t="s">
        <v>288</v>
      </c>
      <c r="G2320" s="10" t="s">
        <v>288</v>
      </c>
      <c r="H2320" s="164">
        <v>199.50000000000364</v>
      </c>
      <c r="K2320" s="100">
        <f t="shared" si="80"/>
        <v>199.50000000000364</v>
      </c>
      <c r="P2320" s="28"/>
      <c r="Q2320" s="178"/>
      <c r="R2320" s="96"/>
      <c r="S2320" s="96"/>
      <c r="T2320" s="222"/>
    </row>
    <row r="2321" spans="1:20" ht="15">
      <c r="A2321" s="138" t="s">
        <v>1011</v>
      </c>
      <c r="B2321" s="96" t="s">
        <v>1010</v>
      </c>
      <c r="E2321" s="10" t="s">
        <v>288</v>
      </c>
      <c r="F2321" s="10" t="s">
        <v>288</v>
      </c>
      <c r="G2321" s="10" t="s">
        <v>288</v>
      </c>
      <c r="H2321" s="164">
        <v>196.65000000000146</v>
      </c>
      <c r="K2321" s="100">
        <f t="shared" si="80"/>
        <v>196.65000000000146</v>
      </c>
      <c r="P2321" s="28"/>
      <c r="Q2321" s="178"/>
      <c r="R2321" s="96"/>
      <c r="S2321" s="96"/>
      <c r="T2321" s="222"/>
    </row>
    <row r="2322" spans="1:20" ht="15">
      <c r="A2322" s="138" t="s">
        <v>1017</v>
      </c>
      <c r="B2322" s="96" t="s">
        <v>1047</v>
      </c>
      <c r="E2322" s="10" t="s">
        <v>288</v>
      </c>
      <c r="F2322" s="10" t="s">
        <v>288</v>
      </c>
      <c r="G2322" s="10" t="s">
        <v>288</v>
      </c>
      <c r="H2322" s="164">
        <v>189.79999999999563</v>
      </c>
      <c r="K2322" s="100">
        <f t="shared" si="80"/>
        <v>189.79999999999563</v>
      </c>
      <c r="P2322" s="28"/>
      <c r="Q2322" s="178"/>
      <c r="R2322" s="96"/>
      <c r="S2322" s="96"/>
      <c r="T2322" s="222"/>
    </row>
    <row r="2323" spans="1:20" ht="15">
      <c r="A2323" s="138" t="s">
        <v>1022</v>
      </c>
      <c r="B2323" s="138" t="s">
        <v>983</v>
      </c>
      <c r="E2323" s="10" t="s">
        <v>288</v>
      </c>
      <c r="F2323" s="10" t="s">
        <v>288</v>
      </c>
      <c r="G2323" s="10" t="s">
        <v>288</v>
      </c>
      <c r="H2323" s="164">
        <v>184</v>
      </c>
      <c r="K2323" s="100">
        <f t="shared" si="80"/>
        <v>184</v>
      </c>
      <c r="P2323" s="28"/>
      <c r="Q2323" s="178"/>
      <c r="R2323" s="96"/>
      <c r="S2323" s="96"/>
      <c r="T2323" s="222"/>
    </row>
    <row r="2324" spans="1:20" ht="15">
      <c r="A2324" s="138" t="s">
        <v>1023</v>
      </c>
      <c r="B2324" s="96" t="s">
        <v>1004</v>
      </c>
      <c r="E2324" s="10" t="s">
        <v>288</v>
      </c>
      <c r="F2324" s="10" t="s">
        <v>288</v>
      </c>
      <c r="G2324" s="10" t="s">
        <v>288</v>
      </c>
      <c r="H2324" s="164">
        <v>166.79999999999563</v>
      </c>
      <c r="K2324" s="100">
        <f t="shared" si="80"/>
        <v>166.79999999999563</v>
      </c>
      <c r="P2324" s="28"/>
      <c r="Q2324" s="178"/>
      <c r="R2324" s="96"/>
      <c r="S2324" s="96"/>
      <c r="T2324" s="222"/>
    </row>
    <row r="2325" spans="1:20" ht="15">
      <c r="A2325" s="138" t="s">
        <v>1024</v>
      </c>
      <c r="B2325" s="96" t="s">
        <v>1036</v>
      </c>
      <c r="E2325" s="10" t="s">
        <v>288</v>
      </c>
      <c r="F2325" s="10" t="s">
        <v>288</v>
      </c>
      <c r="G2325" s="10" t="s">
        <v>288</v>
      </c>
      <c r="H2325" s="164">
        <v>160.99999999999636</v>
      </c>
      <c r="K2325" s="100">
        <f t="shared" si="80"/>
        <v>160.99999999999636</v>
      </c>
      <c r="P2325" s="28"/>
      <c r="Q2325" s="178"/>
      <c r="R2325" s="96"/>
      <c r="S2325" s="96"/>
      <c r="T2325" s="222"/>
    </row>
    <row r="2326" spans="1:20" ht="15">
      <c r="A2326" s="138" t="s">
        <v>1030</v>
      </c>
      <c r="B2326" s="96" t="s">
        <v>166</v>
      </c>
      <c r="E2326" s="10" t="s">
        <v>288</v>
      </c>
      <c r="F2326" s="10" t="s">
        <v>288</v>
      </c>
      <c r="G2326" s="10">
        <v>156.85</v>
      </c>
      <c r="H2326" s="164" t="s">
        <v>288</v>
      </c>
      <c r="K2326" s="100">
        <f t="shared" si="80"/>
        <v>156.85</v>
      </c>
      <c r="P2326" s="28"/>
      <c r="Q2326" s="178"/>
      <c r="R2326" s="96"/>
      <c r="S2326" s="96"/>
      <c r="T2326" s="222"/>
    </row>
    <row r="2327" spans="1:20" ht="15">
      <c r="A2327" s="138" t="s">
        <v>1038</v>
      </c>
      <c r="B2327" s="138" t="s">
        <v>989</v>
      </c>
      <c r="E2327" s="10" t="s">
        <v>288</v>
      </c>
      <c r="F2327" s="10" t="s">
        <v>288</v>
      </c>
      <c r="G2327" s="10" t="s">
        <v>288</v>
      </c>
      <c r="H2327" s="164">
        <v>154.20000000000437</v>
      </c>
      <c r="K2327" s="100">
        <f t="shared" si="80"/>
        <v>154.20000000000437</v>
      </c>
      <c r="P2327" s="28"/>
      <c r="Q2327" s="178"/>
      <c r="R2327" s="96"/>
      <c r="S2327" s="96"/>
      <c r="T2327" s="222"/>
    </row>
    <row r="2328" spans="1:20" ht="15">
      <c r="A2328" s="138" t="s">
        <v>1042</v>
      </c>
      <c r="B2328" s="96" t="s">
        <v>1001</v>
      </c>
      <c r="E2328" s="10" t="s">
        <v>288</v>
      </c>
      <c r="F2328" s="10" t="s">
        <v>288</v>
      </c>
      <c r="G2328" s="10" t="s">
        <v>288</v>
      </c>
      <c r="H2328" s="164">
        <v>138.79999999999563</v>
      </c>
      <c r="K2328" s="100">
        <f t="shared" si="80"/>
        <v>138.79999999999563</v>
      </c>
      <c r="P2328" s="28"/>
      <c r="Q2328" s="178"/>
      <c r="R2328" s="96"/>
      <c r="S2328" s="96"/>
      <c r="T2328" s="222"/>
    </row>
    <row r="2329" spans="1:20" ht="15">
      <c r="A2329" s="138" t="s">
        <v>1043</v>
      </c>
      <c r="B2329" s="96" t="s">
        <v>1057</v>
      </c>
      <c r="E2329" s="10" t="s">
        <v>288</v>
      </c>
      <c r="F2329" s="10" t="s">
        <v>288</v>
      </c>
      <c r="G2329" s="10" t="s">
        <v>288</v>
      </c>
      <c r="H2329" s="164">
        <v>129.49999999999636</v>
      </c>
      <c r="K2329" s="100">
        <f t="shared" si="80"/>
        <v>129.49999999999636</v>
      </c>
      <c r="P2329" s="28"/>
      <c r="Q2329" s="178"/>
      <c r="R2329" s="96"/>
      <c r="S2329" s="96"/>
      <c r="T2329" s="222"/>
    </row>
    <row r="2330" spans="1:20" ht="15">
      <c r="A2330" s="138" t="s">
        <v>1044</v>
      </c>
      <c r="B2330" s="96" t="s">
        <v>1003</v>
      </c>
      <c r="E2330" s="10" t="s">
        <v>288</v>
      </c>
      <c r="F2330" s="10" t="s">
        <v>288</v>
      </c>
      <c r="G2330" s="10" t="s">
        <v>288</v>
      </c>
      <c r="H2330" s="164">
        <v>128.49999999999636</v>
      </c>
      <c r="K2330" s="100">
        <f t="shared" si="80"/>
        <v>128.49999999999636</v>
      </c>
      <c r="P2330" s="28"/>
      <c r="Q2330" s="178"/>
      <c r="R2330" s="96"/>
      <c r="S2330" s="96"/>
      <c r="T2330" s="222"/>
    </row>
    <row r="2331" spans="1:20" ht="15">
      <c r="A2331" s="138" t="s">
        <v>1050</v>
      </c>
      <c r="B2331" s="96" t="s">
        <v>1019</v>
      </c>
      <c r="E2331" s="10" t="s">
        <v>288</v>
      </c>
      <c r="F2331" s="10" t="s">
        <v>288</v>
      </c>
      <c r="G2331" s="10" t="s">
        <v>288</v>
      </c>
      <c r="H2331" s="164">
        <v>128.00000000000364</v>
      </c>
      <c r="K2331" s="100">
        <f t="shared" si="80"/>
        <v>128.00000000000364</v>
      </c>
      <c r="P2331" s="28"/>
      <c r="Q2331" s="178"/>
      <c r="R2331" s="96"/>
      <c r="S2331" s="96"/>
      <c r="T2331" s="222"/>
    </row>
    <row r="2332" spans="1:20" ht="15">
      <c r="A2332" s="138" t="s">
        <v>1051</v>
      </c>
      <c r="B2332" s="96" t="s">
        <v>1026</v>
      </c>
      <c r="E2332" s="10" t="s">
        <v>288</v>
      </c>
      <c r="F2332" s="10" t="s">
        <v>288</v>
      </c>
      <c r="G2332" s="10" t="s">
        <v>288</v>
      </c>
      <c r="H2332" s="164">
        <v>99.5</v>
      </c>
      <c r="K2332" s="100">
        <f t="shared" si="80"/>
        <v>99.5</v>
      </c>
      <c r="P2332" s="28"/>
    </row>
    <row r="2333" spans="1:20" ht="15">
      <c r="A2333" s="138" t="s">
        <v>1052</v>
      </c>
      <c r="B2333" s="96" t="s">
        <v>1028</v>
      </c>
      <c r="E2333" s="10" t="s">
        <v>288</v>
      </c>
      <c r="F2333" s="10" t="s">
        <v>288</v>
      </c>
      <c r="G2333" s="10" t="s">
        <v>288</v>
      </c>
      <c r="H2333" s="164">
        <v>91</v>
      </c>
      <c r="K2333" s="100">
        <f t="shared" si="80"/>
        <v>91</v>
      </c>
      <c r="P2333" s="28"/>
    </row>
    <row r="2334" spans="1:20" ht="15">
      <c r="A2334" s="138" t="s">
        <v>1054</v>
      </c>
      <c r="B2334" s="96" t="s">
        <v>999</v>
      </c>
      <c r="E2334" s="10" t="s">
        <v>288</v>
      </c>
      <c r="F2334" s="10" t="s">
        <v>288</v>
      </c>
      <c r="G2334" s="10" t="s">
        <v>288</v>
      </c>
      <c r="H2334" s="164">
        <v>74.900000000001455</v>
      </c>
      <c r="K2334" s="100">
        <f t="shared" si="80"/>
        <v>74.900000000001455</v>
      </c>
      <c r="P2334" s="28"/>
    </row>
    <row r="2335" spans="1:20" ht="15">
      <c r="A2335" s="138" t="s">
        <v>1055</v>
      </c>
      <c r="B2335" s="96" t="s">
        <v>1021</v>
      </c>
      <c r="E2335" s="10" t="s">
        <v>288</v>
      </c>
      <c r="F2335" s="10" t="s">
        <v>288</v>
      </c>
      <c r="G2335" s="10" t="s">
        <v>288</v>
      </c>
      <c r="H2335" s="164">
        <v>52.499999999998181</v>
      </c>
      <c r="K2335" s="100">
        <f t="shared" si="80"/>
        <v>52.499999999998181</v>
      </c>
      <c r="P2335" s="28"/>
    </row>
    <row r="2336" spans="1:20" ht="15">
      <c r="A2336" s="138" t="s">
        <v>1056</v>
      </c>
      <c r="B2336" s="406" t="s">
        <v>2565</v>
      </c>
      <c r="C2336" s="3"/>
      <c r="D2336" s="3"/>
      <c r="E2336" s="164" t="s">
        <v>288</v>
      </c>
      <c r="F2336" s="164" t="s">
        <v>288</v>
      </c>
      <c r="G2336" s="164" t="s">
        <v>288</v>
      </c>
      <c r="H2336" s="164" t="s">
        <v>288</v>
      </c>
      <c r="K2336" s="100">
        <f t="shared" ref="K2336:K2355" si="81">SUM(E2336:I2336)</f>
        <v>0</v>
      </c>
      <c r="P2336" s="28"/>
    </row>
    <row r="2337" spans="1:16" ht="15">
      <c r="A2337" s="138" t="s">
        <v>1059</v>
      </c>
      <c r="B2337" s="406" t="s">
        <v>2560</v>
      </c>
      <c r="C2337" s="3"/>
      <c r="D2337" s="3"/>
      <c r="E2337" s="164" t="s">
        <v>288</v>
      </c>
      <c r="F2337" s="164" t="s">
        <v>288</v>
      </c>
      <c r="G2337" s="164" t="s">
        <v>288</v>
      </c>
      <c r="H2337" s="164" t="s">
        <v>288</v>
      </c>
      <c r="K2337" s="100">
        <f t="shared" si="81"/>
        <v>0</v>
      </c>
      <c r="P2337" s="28"/>
    </row>
    <row r="2338" spans="1:16" ht="15">
      <c r="A2338" s="138" t="s">
        <v>1296</v>
      </c>
      <c r="B2338" s="406" t="s">
        <v>2551</v>
      </c>
      <c r="C2338" s="3"/>
      <c r="D2338" s="3"/>
      <c r="E2338" s="164" t="s">
        <v>288</v>
      </c>
      <c r="F2338" s="164" t="s">
        <v>288</v>
      </c>
      <c r="G2338" s="164" t="s">
        <v>288</v>
      </c>
      <c r="H2338" s="164" t="s">
        <v>288</v>
      </c>
      <c r="K2338" s="100">
        <f t="shared" si="81"/>
        <v>0</v>
      </c>
      <c r="P2338" s="28"/>
    </row>
    <row r="2339" spans="1:16" ht="15">
      <c r="A2339" s="138" t="s">
        <v>1297</v>
      </c>
      <c r="B2339" s="406" t="s">
        <v>2561</v>
      </c>
      <c r="C2339" s="3"/>
      <c r="D2339" s="3"/>
      <c r="E2339" s="164" t="s">
        <v>288</v>
      </c>
      <c r="F2339" s="164" t="s">
        <v>288</v>
      </c>
      <c r="G2339" s="164" t="s">
        <v>288</v>
      </c>
      <c r="H2339" s="164" t="s">
        <v>288</v>
      </c>
      <c r="K2339" s="100">
        <f t="shared" si="81"/>
        <v>0</v>
      </c>
      <c r="P2339" s="28"/>
    </row>
    <row r="2340" spans="1:16" ht="15">
      <c r="A2340" s="138" t="s">
        <v>1298</v>
      </c>
      <c r="B2340" s="406" t="s">
        <v>2563</v>
      </c>
      <c r="C2340" s="3"/>
      <c r="D2340" s="3"/>
      <c r="E2340" s="164" t="s">
        <v>288</v>
      </c>
      <c r="F2340" s="164" t="s">
        <v>288</v>
      </c>
      <c r="G2340" s="164" t="s">
        <v>288</v>
      </c>
      <c r="H2340" s="164" t="s">
        <v>288</v>
      </c>
      <c r="K2340" s="100">
        <f t="shared" si="81"/>
        <v>0</v>
      </c>
      <c r="P2340" s="28"/>
    </row>
    <row r="2341" spans="1:16" ht="15">
      <c r="A2341" s="138" t="s">
        <v>1299</v>
      </c>
      <c r="B2341" s="223" t="s">
        <v>2544</v>
      </c>
      <c r="C2341" s="3"/>
      <c r="D2341" s="3"/>
      <c r="E2341" s="164" t="s">
        <v>288</v>
      </c>
      <c r="F2341" s="164" t="s">
        <v>288</v>
      </c>
      <c r="G2341" s="164" t="s">
        <v>288</v>
      </c>
      <c r="H2341" s="164" t="s">
        <v>288</v>
      </c>
      <c r="K2341" s="100">
        <f t="shared" si="81"/>
        <v>0</v>
      </c>
      <c r="P2341" s="28"/>
    </row>
    <row r="2342" spans="1:16" ht="15">
      <c r="A2342" s="138" t="s">
        <v>1300</v>
      </c>
      <c r="B2342" s="406" t="s">
        <v>2546</v>
      </c>
      <c r="C2342" s="3"/>
      <c r="D2342" s="3"/>
      <c r="E2342" s="164" t="s">
        <v>288</v>
      </c>
      <c r="F2342" s="164" t="s">
        <v>288</v>
      </c>
      <c r="G2342" s="164" t="s">
        <v>288</v>
      </c>
      <c r="H2342" s="164" t="s">
        <v>288</v>
      </c>
      <c r="K2342" s="100">
        <f t="shared" si="81"/>
        <v>0</v>
      </c>
      <c r="P2342" s="28"/>
    </row>
    <row r="2343" spans="1:16" ht="15">
      <c r="A2343" s="138" t="s">
        <v>1301</v>
      </c>
      <c r="B2343" s="406" t="s">
        <v>2549</v>
      </c>
      <c r="C2343" s="3"/>
      <c r="D2343" s="3"/>
      <c r="E2343" s="164" t="s">
        <v>288</v>
      </c>
      <c r="F2343" s="164" t="s">
        <v>288</v>
      </c>
      <c r="G2343" s="164" t="s">
        <v>288</v>
      </c>
      <c r="H2343" s="164" t="s">
        <v>288</v>
      </c>
      <c r="K2343" s="100">
        <f t="shared" si="81"/>
        <v>0</v>
      </c>
      <c r="P2343" s="28"/>
    </row>
    <row r="2344" spans="1:16" ht="15">
      <c r="A2344" s="138" t="s">
        <v>1302</v>
      </c>
      <c r="B2344" s="406" t="s">
        <v>2548</v>
      </c>
      <c r="C2344" s="3"/>
      <c r="D2344" s="3"/>
      <c r="E2344" s="164" t="s">
        <v>288</v>
      </c>
      <c r="F2344" s="164" t="s">
        <v>288</v>
      </c>
      <c r="G2344" s="164" t="s">
        <v>288</v>
      </c>
      <c r="H2344" s="164" t="s">
        <v>288</v>
      </c>
      <c r="K2344" s="100">
        <f t="shared" si="81"/>
        <v>0</v>
      </c>
      <c r="P2344" s="28"/>
    </row>
    <row r="2345" spans="1:16" ht="15">
      <c r="A2345" s="138" t="s">
        <v>1303</v>
      </c>
      <c r="B2345" s="406" t="s">
        <v>2562</v>
      </c>
      <c r="C2345" s="3"/>
      <c r="D2345" s="3"/>
      <c r="E2345" s="164" t="s">
        <v>288</v>
      </c>
      <c r="F2345" s="164" t="s">
        <v>288</v>
      </c>
      <c r="G2345" s="164" t="s">
        <v>288</v>
      </c>
      <c r="H2345" s="164" t="s">
        <v>288</v>
      </c>
      <c r="K2345" s="100">
        <f t="shared" si="81"/>
        <v>0</v>
      </c>
      <c r="P2345" s="28"/>
    </row>
    <row r="2346" spans="1:16" ht="15">
      <c r="A2346" s="138" t="s">
        <v>1304</v>
      </c>
      <c r="B2346" s="406" t="s">
        <v>2569</v>
      </c>
      <c r="C2346" s="3"/>
      <c r="D2346" s="3"/>
      <c r="E2346" s="164" t="s">
        <v>288</v>
      </c>
      <c r="F2346" s="164" t="s">
        <v>288</v>
      </c>
      <c r="G2346" s="164" t="s">
        <v>288</v>
      </c>
      <c r="H2346" s="164" t="s">
        <v>288</v>
      </c>
      <c r="K2346" s="100">
        <f t="shared" si="81"/>
        <v>0</v>
      </c>
      <c r="P2346" s="28"/>
    </row>
    <row r="2347" spans="1:16" ht="15">
      <c r="A2347" s="138" t="s">
        <v>1305</v>
      </c>
      <c r="B2347" s="406" t="s">
        <v>2559</v>
      </c>
      <c r="C2347" s="3"/>
      <c r="D2347" s="3"/>
      <c r="E2347" s="164" t="s">
        <v>288</v>
      </c>
      <c r="F2347" s="164" t="s">
        <v>288</v>
      </c>
      <c r="G2347" s="164" t="s">
        <v>288</v>
      </c>
      <c r="H2347" s="164" t="s">
        <v>288</v>
      </c>
      <c r="K2347" s="100">
        <f t="shared" si="81"/>
        <v>0</v>
      </c>
      <c r="P2347" s="28"/>
    </row>
    <row r="2348" spans="1:16" ht="15">
      <c r="A2348" s="138" t="s">
        <v>1306</v>
      </c>
      <c r="B2348" s="406" t="s">
        <v>2564</v>
      </c>
      <c r="C2348" s="3"/>
      <c r="D2348" s="3"/>
      <c r="E2348" s="164" t="s">
        <v>288</v>
      </c>
      <c r="F2348" s="164" t="s">
        <v>288</v>
      </c>
      <c r="G2348" s="164" t="s">
        <v>288</v>
      </c>
      <c r="H2348" s="164" t="s">
        <v>288</v>
      </c>
      <c r="K2348" s="100">
        <f t="shared" si="81"/>
        <v>0</v>
      </c>
      <c r="P2348" s="28"/>
    </row>
    <row r="2349" spans="1:16" ht="15">
      <c r="A2349" s="138" t="s">
        <v>1307</v>
      </c>
      <c r="B2349" s="406" t="s">
        <v>2554</v>
      </c>
      <c r="C2349" s="3"/>
      <c r="D2349" s="3"/>
      <c r="E2349" s="164" t="s">
        <v>288</v>
      </c>
      <c r="F2349" s="164" t="s">
        <v>288</v>
      </c>
      <c r="G2349" s="164" t="s">
        <v>288</v>
      </c>
      <c r="H2349" s="164" t="s">
        <v>288</v>
      </c>
      <c r="K2349" s="100">
        <f t="shared" si="81"/>
        <v>0</v>
      </c>
      <c r="P2349" s="28"/>
    </row>
    <row r="2350" spans="1:16" ht="15">
      <c r="A2350" s="138" t="s">
        <v>1308</v>
      </c>
      <c r="B2350" s="406" t="s">
        <v>2568</v>
      </c>
      <c r="C2350" s="3"/>
      <c r="D2350" s="3"/>
      <c r="E2350" s="164" t="s">
        <v>288</v>
      </c>
      <c r="F2350" s="164" t="s">
        <v>288</v>
      </c>
      <c r="G2350" s="164" t="s">
        <v>288</v>
      </c>
      <c r="H2350" s="164" t="s">
        <v>288</v>
      </c>
      <c r="K2350" s="100">
        <f t="shared" si="81"/>
        <v>0</v>
      </c>
      <c r="P2350" s="28"/>
    </row>
    <row r="2351" spans="1:16" ht="15">
      <c r="A2351" s="138" t="s">
        <v>1309</v>
      </c>
      <c r="B2351" s="406" t="s">
        <v>2552</v>
      </c>
      <c r="C2351" s="3"/>
      <c r="D2351" s="3"/>
      <c r="E2351" s="164" t="s">
        <v>288</v>
      </c>
      <c r="F2351" s="164" t="s">
        <v>288</v>
      </c>
      <c r="G2351" s="164" t="s">
        <v>288</v>
      </c>
      <c r="H2351" s="164" t="s">
        <v>288</v>
      </c>
      <c r="K2351" s="100">
        <f t="shared" si="81"/>
        <v>0</v>
      </c>
      <c r="P2351" s="28"/>
    </row>
    <row r="2352" spans="1:16" ht="15">
      <c r="A2352" s="138" t="s">
        <v>1310</v>
      </c>
      <c r="B2352" s="406" t="s">
        <v>2604</v>
      </c>
      <c r="C2352" s="3"/>
      <c r="D2352" s="3"/>
      <c r="E2352" s="164" t="s">
        <v>288</v>
      </c>
      <c r="F2352" s="164" t="s">
        <v>288</v>
      </c>
      <c r="G2352" s="164" t="s">
        <v>288</v>
      </c>
      <c r="H2352" s="164" t="s">
        <v>288</v>
      </c>
      <c r="K2352" s="100">
        <f t="shared" si="81"/>
        <v>0</v>
      </c>
      <c r="P2352" s="28"/>
    </row>
    <row r="2353" spans="1:20" ht="15">
      <c r="A2353" s="138" t="s">
        <v>1311</v>
      </c>
      <c r="B2353" s="223" t="s">
        <v>2570</v>
      </c>
      <c r="C2353" s="3"/>
      <c r="D2353" s="3"/>
      <c r="E2353" s="164" t="s">
        <v>288</v>
      </c>
      <c r="F2353" s="164" t="s">
        <v>288</v>
      </c>
      <c r="G2353" s="164" t="s">
        <v>288</v>
      </c>
      <c r="H2353" s="164" t="s">
        <v>288</v>
      </c>
      <c r="K2353" s="100">
        <f t="shared" si="81"/>
        <v>0</v>
      </c>
      <c r="P2353" s="28"/>
    </row>
    <row r="2354" spans="1:20" ht="15">
      <c r="A2354" s="138" t="s">
        <v>1312</v>
      </c>
      <c r="B2354" s="406" t="s">
        <v>2567</v>
      </c>
      <c r="C2354" s="3"/>
      <c r="D2354" s="3"/>
      <c r="E2354" s="164" t="s">
        <v>288</v>
      </c>
      <c r="F2354" s="164" t="s">
        <v>288</v>
      </c>
      <c r="G2354" s="164" t="s">
        <v>288</v>
      </c>
      <c r="H2354" s="164" t="s">
        <v>288</v>
      </c>
      <c r="K2354" s="100">
        <f t="shared" si="81"/>
        <v>0</v>
      </c>
      <c r="P2354" s="28"/>
    </row>
    <row r="2355" spans="1:20" ht="15">
      <c r="A2355" s="138" t="s">
        <v>1313</v>
      </c>
      <c r="B2355" s="406" t="s">
        <v>2566</v>
      </c>
      <c r="C2355" s="3"/>
      <c r="D2355" s="3"/>
      <c r="E2355" s="164" t="s">
        <v>288</v>
      </c>
      <c r="F2355" s="164" t="s">
        <v>288</v>
      </c>
      <c r="G2355" s="164" t="s">
        <v>288</v>
      </c>
      <c r="H2355" s="164" t="s">
        <v>288</v>
      </c>
      <c r="K2355" s="100">
        <f t="shared" si="81"/>
        <v>0</v>
      </c>
      <c r="P2355" s="28"/>
    </row>
    <row r="2356" spans="1:20" ht="15">
      <c r="A2356" s="138"/>
      <c r="B2356" s="96"/>
      <c r="E2356" s="10"/>
      <c r="F2356" s="10"/>
      <c r="G2356" s="10"/>
      <c r="H2356" s="164"/>
      <c r="K2356" s="100"/>
      <c r="P2356" s="28"/>
    </row>
    <row r="2357" spans="1:20" ht="15">
      <c r="A2357" s="44"/>
      <c r="B2357" s="96"/>
      <c r="E2357" s="10"/>
      <c r="K2357" s="102"/>
      <c r="P2357" s="28"/>
    </row>
    <row r="2358" spans="1:20" ht="15">
      <c r="A2358" s="44"/>
      <c r="B2358" s="96"/>
      <c r="E2358" s="10"/>
      <c r="K2358" s="102"/>
      <c r="P2358" s="28"/>
    </row>
    <row r="2359" spans="1:20" ht="25.5">
      <c r="A2359" s="39" t="s">
        <v>214</v>
      </c>
      <c r="K2359" s="102"/>
      <c r="P2359" s="28"/>
    </row>
    <row r="2360" spans="1:20">
      <c r="K2360" s="102"/>
      <c r="P2360" s="28"/>
    </row>
    <row r="2361" spans="1:20" ht="15">
      <c r="A2361" s="60"/>
      <c r="B2361" s="60"/>
      <c r="C2361" s="60"/>
      <c r="D2361" s="60"/>
      <c r="E2361" s="94">
        <v>2016</v>
      </c>
      <c r="F2361" s="94">
        <v>2017</v>
      </c>
      <c r="G2361" s="94">
        <v>2018</v>
      </c>
      <c r="H2361" s="189">
        <v>2019</v>
      </c>
      <c r="I2361" s="189">
        <v>2020</v>
      </c>
      <c r="K2361" s="103" t="s">
        <v>40</v>
      </c>
      <c r="P2361" s="28"/>
    </row>
    <row r="2362" spans="1:20" ht="15.75">
      <c r="A2362" s="44" t="s">
        <v>0</v>
      </c>
      <c r="B2362" s="96" t="s">
        <v>25</v>
      </c>
      <c r="E2362" s="10">
        <v>235.4</v>
      </c>
      <c r="F2362" s="52">
        <v>847.5</v>
      </c>
      <c r="G2362" s="141">
        <v>544.9</v>
      </c>
      <c r="H2362" s="190">
        <v>402.10000000000218</v>
      </c>
      <c r="I2362" s="100">
        <v>387.29999999999927</v>
      </c>
      <c r="K2362" s="100">
        <f t="shared" ref="K2362:K2393" si="82">SUM(E2362:I2362)</f>
        <v>2417.2000000000016</v>
      </c>
      <c r="M2362" t="s">
        <v>1931</v>
      </c>
      <c r="P2362" s="28"/>
      <c r="Q2362" s="121"/>
      <c r="R2362" s="61"/>
      <c r="S2362" s="61"/>
      <c r="T2362" s="282"/>
    </row>
    <row r="2363" spans="1:20" ht="15">
      <c r="A2363" s="44" t="s">
        <v>2</v>
      </c>
      <c r="B2363" s="96" t="s">
        <v>33</v>
      </c>
      <c r="E2363" s="53">
        <v>371.6</v>
      </c>
      <c r="F2363" s="10">
        <v>617.70000000000005</v>
      </c>
      <c r="G2363" s="141">
        <v>463.5</v>
      </c>
      <c r="H2363" s="191">
        <v>460.59999999999854</v>
      </c>
      <c r="I2363" s="100">
        <v>475.00000000000045</v>
      </c>
      <c r="K2363" s="100">
        <f t="shared" si="82"/>
        <v>2388.3999999999992</v>
      </c>
      <c r="M2363" t="s">
        <v>1930</v>
      </c>
      <c r="P2363" s="35" t="s">
        <v>2380</v>
      </c>
      <c r="Q2363" s="11"/>
      <c r="R2363" s="11"/>
      <c r="S2363" s="117"/>
      <c r="T2363" s="218"/>
    </row>
    <row r="2364" spans="1:20" ht="15.75">
      <c r="A2364" s="44" t="s">
        <v>3</v>
      </c>
      <c r="B2364" s="96" t="s">
        <v>11</v>
      </c>
      <c r="E2364" s="141">
        <v>356.2</v>
      </c>
      <c r="F2364" s="141">
        <v>735.7</v>
      </c>
      <c r="G2364" s="53">
        <v>559.9</v>
      </c>
      <c r="H2364" s="164">
        <v>92.300000000006548</v>
      </c>
      <c r="I2364" s="142">
        <v>593.80000000000018</v>
      </c>
      <c r="K2364" s="100">
        <f t="shared" si="82"/>
        <v>2337.9000000000069</v>
      </c>
      <c r="M2364" t="s">
        <v>2874</v>
      </c>
      <c r="Q2364" s="121"/>
      <c r="R2364" s="61"/>
      <c r="S2364" s="61"/>
      <c r="T2364" s="282"/>
    </row>
    <row r="2365" spans="1:20" ht="15.75">
      <c r="A2365" s="44" t="s">
        <v>5</v>
      </c>
      <c r="B2365" s="96" t="s">
        <v>17</v>
      </c>
      <c r="E2365" s="141">
        <v>365.5</v>
      </c>
      <c r="F2365" s="141">
        <v>674.1</v>
      </c>
      <c r="G2365" s="10">
        <v>241.6</v>
      </c>
      <c r="H2365" s="164">
        <v>343.20000000000437</v>
      </c>
      <c r="I2365" s="100">
        <v>467.00000000000091</v>
      </c>
      <c r="K2365" s="100">
        <f t="shared" si="82"/>
        <v>2091.4000000000051</v>
      </c>
      <c r="M2365" t="s">
        <v>296</v>
      </c>
      <c r="P2365" s="28"/>
      <c r="Q2365" s="121"/>
      <c r="R2365" s="61"/>
      <c r="S2365" s="61"/>
      <c r="T2365" s="282"/>
    </row>
    <row r="2366" spans="1:20" ht="15">
      <c r="A2366" s="44" t="s">
        <v>7</v>
      </c>
      <c r="B2366" s="96" t="s">
        <v>9</v>
      </c>
      <c r="E2366" s="10">
        <v>105.3</v>
      </c>
      <c r="F2366" s="55">
        <v>851.2</v>
      </c>
      <c r="G2366" s="141">
        <v>512.4</v>
      </c>
      <c r="H2366" s="164">
        <v>139.59999999999854</v>
      </c>
      <c r="I2366" s="100">
        <v>462.69999999999936</v>
      </c>
      <c r="K2366" s="100">
        <f t="shared" si="82"/>
        <v>2071.199999999998</v>
      </c>
      <c r="M2366" t="s">
        <v>369</v>
      </c>
      <c r="P2366" s="442" t="s">
        <v>3133</v>
      </c>
      <c r="Q2366" s="268"/>
      <c r="R2366" s="3"/>
      <c r="S2366" s="117"/>
      <c r="T2366" s="219"/>
    </row>
    <row r="2367" spans="1:20" ht="15">
      <c r="A2367" s="44" t="s">
        <v>8</v>
      </c>
      <c r="B2367" s="96" t="s">
        <v>19</v>
      </c>
      <c r="E2367" s="141">
        <v>324.60000000000002</v>
      </c>
      <c r="F2367" s="10">
        <v>510.6</v>
      </c>
      <c r="G2367" s="10">
        <v>173.4</v>
      </c>
      <c r="H2367" s="164">
        <v>370.29999999999927</v>
      </c>
      <c r="I2367" s="142">
        <v>574.39999999999964</v>
      </c>
      <c r="K2367" s="100">
        <f t="shared" si="82"/>
        <v>1953.2999999999988</v>
      </c>
      <c r="M2367" t="s">
        <v>341</v>
      </c>
      <c r="P2367" s="28"/>
      <c r="Q2367" s="11"/>
      <c r="R2367" s="3"/>
      <c r="S2367" s="117"/>
      <c r="T2367" s="219"/>
    </row>
    <row r="2368" spans="1:20" ht="15.75">
      <c r="A2368" s="44" t="s">
        <v>10</v>
      </c>
      <c r="B2368" s="96" t="s">
        <v>21</v>
      </c>
      <c r="E2368" s="141">
        <v>289.7</v>
      </c>
      <c r="F2368" s="141">
        <v>647.70000000000005</v>
      </c>
      <c r="G2368" s="10">
        <v>367</v>
      </c>
      <c r="H2368" s="164">
        <v>198.50000000000728</v>
      </c>
      <c r="I2368" s="100">
        <v>405.69999999999709</v>
      </c>
      <c r="K2368" s="100">
        <f t="shared" si="82"/>
        <v>1908.6000000000045</v>
      </c>
      <c r="M2368" t="s">
        <v>330</v>
      </c>
      <c r="P2368" s="28"/>
      <c r="Q2368" s="121"/>
      <c r="R2368" s="61"/>
      <c r="S2368" s="61"/>
      <c r="T2368" s="282"/>
    </row>
    <row r="2369" spans="1:20" ht="15">
      <c r="A2369" s="44" t="s">
        <v>12</v>
      </c>
      <c r="B2369" s="96" t="s">
        <v>31</v>
      </c>
      <c r="E2369" s="10">
        <v>36.5</v>
      </c>
      <c r="F2369" s="53">
        <v>824.4</v>
      </c>
      <c r="G2369" s="10">
        <v>259.5</v>
      </c>
      <c r="H2369" s="164">
        <v>349.5</v>
      </c>
      <c r="I2369" s="100">
        <v>425.10000000000173</v>
      </c>
      <c r="K2369" s="100">
        <f t="shared" si="82"/>
        <v>1895.0000000000018</v>
      </c>
      <c r="M2369" t="s">
        <v>292</v>
      </c>
      <c r="P2369" s="28"/>
      <c r="Q2369" s="11"/>
      <c r="R2369" s="3"/>
      <c r="S2369" s="117"/>
      <c r="T2369" s="219"/>
    </row>
    <row r="2370" spans="1:20" ht="15">
      <c r="A2370" s="44" t="s">
        <v>14</v>
      </c>
      <c r="B2370" s="96" t="s">
        <v>39</v>
      </c>
      <c r="E2370" s="141">
        <v>316.10000000000002</v>
      </c>
      <c r="F2370" s="10">
        <v>515.6</v>
      </c>
      <c r="G2370" s="10">
        <v>386</v>
      </c>
      <c r="H2370" s="164">
        <v>299</v>
      </c>
      <c r="I2370" s="100">
        <v>375.29999999999927</v>
      </c>
      <c r="K2370" s="100">
        <f t="shared" si="82"/>
        <v>1891.9999999999993</v>
      </c>
      <c r="M2370" t="s">
        <v>298</v>
      </c>
      <c r="P2370" s="28"/>
      <c r="Q2370" s="268"/>
      <c r="R2370" s="3"/>
      <c r="S2370" s="117"/>
      <c r="T2370" s="219"/>
    </row>
    <row r="2371" spans="1:20" ht="15">
      <c r="A2371" s="44" t="s">
        <v>16</v>
      </c>
      <c r="B2371" s="96" t="s">
        <v>13</v>
      </c>
      <c r="E2371" s="10">
        <v>260.8</v>
      </c>
      <c r="F2371" s="10">
        <v>364</v>
      </c>
      <c r="G2371" s="141">
        <v>529.70000000000005</v>
      </c>
      <c r="H2371" s="164">
        <v>337.29999999999563</v>
      </c>
      <c r="I2371" s="100">
        <v>319.09999999999991</v>
      </c>
      <c r="K2371" s="100">
        <f t="shared" si="82"/>
        <v>1810.8999999999955</v>
      </c>
      <c r="M2371" t="s">
        <v>294</v>
      </c>
      <c r="P2371" s="28"/>
      <c r="Q2371" s="3"/>
      <c r="R2371" s="3"/>
      <c r="S2371" s="117"/>
      <c r="T2371" s="219"/>
    </row>
    <row r="2372" spans="1:20" ht="15">
      <c r="A2372" s="44" t="s">
        <v>18</v>
      </c>
      <c r="B2372" s="96" t="s">
        <v>6</v>
      </c>
      <c r="E2372" s="10">
        <v>283</v>
      </c>
      <c r="F2372" s="10">
        <v>458.5</v>
      </c>
      <c r="G2372" s="10">
        <v>392.9</v>
      </c>
      <c r="H2372" s="164">
        <v>269.00000000001091</v>
      </c>
      <c r="I2372" s="100">
        <v>358.90000000000009</v>
      </c>
      <c r="K2372" s="100">
        <f t="shared" si="82"/>
        <v>1762.3000000000111</v>
      </c>
      <c r="P2372" s="28"/>
      <c r="Q2372" s="268"/>
      <c r="R2372" s="11"/>
      <c r="S2372" s="117"/>
      <c r="T2372" s="219"/>
    </row>
    <row r="2373" spans="1:20" ht="15">
      <c r="A2373" s="44" t="s">
        <v>20</v>
      </c>
      <c r="B2373" s="96" t="s">
        <v>15</v>
      </c>
      <c r="E2373" s="10">
        <v>154.5</v>
      </c>
      <c r="F2373" s="10">
        <v>545.4</v>
      </c>
      <c r="G2373" s="10">
        <v>332.1</v>
      </c>
      <c r="H2373" s="190">
        <v>407.89999999999418</v>
      </c>
      <c r="I2373" s="100">
        <v>308.400000000001</v>
      </c>
      <c r="K2373" s="100">
        <f t="shared" si="82"/>
        <v>1748.2999999999952</v>
      </c>
      <c r="M2373" t="s">
        <v>307</v>
      </c>
      <c r="P2373" s="28"/>
      <c r="Q2373" s="11"/>
      <c r="R2373" s="3"/>
      <c r="S2373" s="117"/>
      <c r="T2373" s="219"/>
    </row>
    <row r="2374" spans="1:20" ht="15">
      <c r="A2374" s="44" t="s">
        <v>22</v>
      </c>
      <c r="B2374" s="96" t="s">
        <v>27</v>
      </c>
      <c r="E2374" s="52">
        <v>414.2</v>
      </c>
      <c r="F2374" s="10">
        <v>523.1</v>
      </c>
      <c r="G2374" s="10">
        <v>217.2</v>
      </c>
      <c r="H2374" s="164">
        <v>213.29999999999563</v>
      </c>
      <c r="I2374" s="100">
        <v>358.09999999999854</v>
      </c>
      <c r="K2374" s="100">
        <f t="shared" si="82"/>
        <v>1725.8999999999942</v>
      </c>
      <c r="M2374" t="s">
        <v>310</v>
      </c>
      <c r="P2374" s="28"/>
      <c r="Q2374" s="268"/>
      <c r="R2374" s="11"/>
      <c r="S2374" s="117"/>
      <c r="T2374" s="219"/>
    </row>
    <row r="2375" spans="1:20" ht="15">
      <c r="A2375" s="44" t="s">
        <v>24</v>
      </c>
      <c r="B2375" s="96" t="s">
        <v>23</v>
      </c>
      <c r="E2375" s="10">
        <v>90.6</v>
      </c>
      <c r="F2375" s="141">
        <v>803.8</v>
      </c>
      <c r="G2375" s="141">
        <v>399.95</v>
      </c>
      <c r="H2375" s="164">
        <v>145.70000000000437</v>
      </c>
      <c r="I2375" s="100">
        <v>276.00000000000091</v>
      </c>
      <c r="K2375" s="100">
        <f t="shared" si="82"/>
        <v>1716.0500000000052</v>
      </c>
      <c r="M2375" t="s">
        <v>299</v>
      </c>
      <c r="P2375" s="28"/>
      <c r="Q2375" s="268"/>
      <c r="R2375" s="3"/>
      <c r="S2375" s="117"/>
      <c r="T2375" s="219"/>
    </row>
    <row r="2376" spans="1:20" ht="15.75">
      <c r="A2376" s="44" t="s">
        <v>26</v>
      </c>
      <c r="B2376" s="96" t="s">
        <v>37</v>
      </c>
      <c r="E2376" s="10">
        <v>180</v>
      </c>
      <c r="F2376" s="141">
        <v>662.6</v>
      </c>
      <c r="G2376" s="10">
        <v>116</v>
      </c>
      <c r="H2376" s="164">
        <v>257.50000000000364</v>
      </c>
      <c r="I2376" s="100">
        <v>417.80000000000018</v>
      </c>
      <c r="K2376" s="100">
        <f t="shared" si="82"/>
        <v>1633.9000000000037</v>
      </c>
      <c r="M2376" t="s">
        <v>297</v>
      </c>
      <c r="P2376" s="28"/>
      <c r="Q2376" s="121"/>
      <c r="R2376" s="61"/>
      <c r="S2376" s="61"/>
      <c r="T2376" s="282"/>
    </row>
    <row r="2377" spans="1:20" ht="15">
      <c r="A2377" s="44" t="s">
        <v>28</v>
      </c>
      <c r="B2377" s="96" t="s">
        <v>156</v>
      </c>
      <c r="E2377" s="10" t="s">
        <v>288</v>
      </c>
      <c r="F2377" s="10" t="s">
        <v>288</v>
      </c>
      <c r="G2377" s="55">
        <v>869.4</v>
      </c>
      <c r="H2377" s="164">
        <v>275.19999999999709</v>
      </c>
      <c r="I2377" s="100">
        <v>487.69999999999891</v>
      </c>
      <c r="K2377" s="100">
        <f t="shared" si="82"/>
        <v>1632.2999999999961</v>
      </c>
      <c r="M2377" t="s">
        <v>291</v>
      </c>
      <c r="P2377" s="442" t="s">
        <v>3133</v>
      </c>
      <c r="Q2377" s="3"/>
      <c r="R2377" s="155"/>
      <c r="S2377" s="117"/>
      <c r="T2377" s="219"/>
    </row>
    <row r="2378" spans="1:20" ht="15">
      <c r="A2378" s="44" t="s">
        <v>30</v>
      </c>
      <c r="B2378" s="96" t="s">
        <v>142</v>
      </c>
      <c r="E2378" s="10" t="s">
        <v>288</v>
      </c>
      <c r="F2378" s="10">
        <v>387.8</v>
      </c>
      <c r="G2378" s="10">
        <v>318.10000000000002</v>
      </c>
      <c r="H2378" s="192">
        <v>477.50000000000364</v>
      </c>
      <c r="I2378" s="100">
        <v>398.49999999999955</v>
      </c>
      <c r="K2378" s="100">
        <f t="shared" si="82"/>
        <v>1581.9000000000033</v>
      </c>
      <c r="M2378" t="s">
        <v>310</v>
      </c>
      <c r="P2378" s="28"/>
      <c r="Q2378" s="3"/>
      <c r="R2378" s="3"/>
      <c r="S2378" s="117"/>
      <c r="T2378" s="219"/>
    </row>
    <row r="2379" spans="1:20" ht="15">
      <c r="A2379" s="44" t="s">
        <v>32</v>
      </c>
      <c r="B2379" s="96" t="s">
        <v>143</v>
      </c>
      <c r="E2379" s="10" t="s">
        <v>288</v>
      </c>
      <c r="F2379" s="10">
        <v>557.20000000000005</v>
      </c>
      <c r="G2379" s="10">
        <v>195.8</v>
      </c>
      <c r="H2379" s="164">
        <v>237.09999999999491</v>
      </c>
      <c r="I2379" s="100">
        <v>525.30000000000064</v>
      </c>
      <c r="K2379" s="100">
        <f t="shared" si="82"/>
        <v>1515.3999999999955</v>
      </c>
      <c r="P2379" s="28"/>
      <c r="Q2379" s="268"/>
      <c r="R2379" s="11"/>
      <c r="S2379" s="117"/>
      <c r="T2379" s="219"/>
    </row>
    <row r="2380" spans="1:20" ht="15">
      <c r="A2380" s="44" t="s">
        <v>34</v>
      </c>
      <c r="B2380" s="96" t="s">
        <v>144</v>
      </c>
      <c r="E2380" s="10" t="s">
        <v>288</v>
      </c>
      <c r="F2380" s="141">
        <v>660.6</v>
      </c>
      <c r="G2380" s="141">
        <v>401.2</v>
      </c>
      <c r="H2380" s="164">
        <v>268.80000000000291</v>
      </c>
      <c r="I2380" s="100">
        <v>178.400000000001</v>
      </c>
      <c r="K2380" s="100">
        <f t="shared" si="82"/>
        <v>1509.0000000000039</v>
      </c>
      <c r="M2380" t="s">
        <v>374</v>
      </c>
      <c r="P2380" s="28"/>
      <c r="Q2380" s="3"/>
      <c r="R2380" s="11"/>
      <c r="S2380" s="117"/>
      <c r="T2380" s="218"/>
    </row>
    <row r="2381" spans="1:20" ht="15">
      <c r="A2381" s="44" t="s">
        <v>36</v>
      </c>
      <c r="B2381" s="96" t="s">
        <v>4</v>
      </c>
      <c r="E2381" s="10">
        <v>190</v>
      </c>
      <c r="F2381" s="10">
        <v>589</v>
      </c>
      <c r="G2381" s="10">
        <v>86.8</v>
      </c>
      <c r="H2381" s="164">
        <v>266.89999999999964</v>
      </c>
      <c r="I2381" s="100">
        <v>344.39999999999964</v>
      </c>
      <c r="K2381" s="100">
        <f t="shared" si="82"/>
        <v>1477.0999999999992</v>
      </c>
      <c r="P2381" s="28"/>
      <c r="Q2381" s="268"/>
      <c r="R2381" s="3"/>
      <c r="S2381" s="117"/>
      <c r="T2381" s="219"/>
    </row>
    <row r="2382" spans="1:20" ht="15">
      <c r="A2382" s="44" t="s">
        <v>38</v>
      </c>
      <c r="B2382" s="96" t="s">
        <v>145</v>
      </c>
      <c r="E2382" s="10" t="s">
        <v>288</v>
      </c>
      <c r="F2382" s="141">
        <v>699.7</v>
      </c>
      <c r="G2382" s="10">
        <v>176.6</v>
      </c>
      <c r="H2382" s="164">
        <v>242.20000000000618</v>
      </c>
      <c r="I2382" s="100">
        <v>320.80000000000018</v>
      </c>
      <c r="K2382" s="100">
        <f t="shared" si="82"/>
        <v>1439.3000000000065</v>
      </c>
      <c r="M2382" t="s">
        <v>307</v>
      </c>
      <c r="P2382" s="28"/>
      <c r="Q2382" s="268"/>
      <c r="R2382" s="3"/>
      <c r="S2382" s="117"/>
      <c r="T2382" s="219"/>
    </row>
    <row r="2383" spans="1:20" ht="15">
      <c r="A2383" s="44" t="s">
        <v>146</v>
      </c>
      <c r="B2383" s="96" t="s">
        <v>1</v>
      </c>
      <c r="E2383" s="141">
        <v>329.5</v>
      </c>
      <c r="F2383" s="10">
        <v>343.9</v>
      </c>
      <c r="G2383" s="10">
        <v>175.5</v>
      </c>
      <c r="H2383" s="164">
        <v>7.1999999999952706</v>
      </c>
      <c r="I2383" s="100">
        <v>443.40000000000009</v>
      </c>
      <c r="K2383" s="100">
        <f t="shared" si="82"/>
        <v>1299.4999999999955</v>
      </c>
      <c r="M2383" t="s">
        <v>307</v>
      </c>
      <c r="P2383" s="28"/>
      <c r="Q2383" s="3"/>
      <c r="R2383" s="11"/>
      <c r="S2383" s="117"/>
      <c r="T2383" s="218"/>
    </row>
    <row r="2384" spans="1:20" ht="15">
      <c r="A2384" s="44" t="s">
        <v>147</v>
      </c>
      <c r="B2384" s="96" t="s">
        <v>35</v>
      </c>
      <c r="E2384" s="10">
        <v>169.8</v>
      </c>
      <c r="F2384" s="10">
        <v>391.8</v>
      </c>
      <c r="G2384" s="10">
        <v>389.7</v>
      </c>
      <c r="H2384" s="164">
        <v>111.20000000000437</v>
      </c>
      <c r="I2384" s="100">
        <v>218.5</v>
      </c>
      <c r="K2384" s="100">
        <f t="shared" si="82"/>
        <v>1281.0000000000043</v>
      </c>
      <c r="P2384" s="28"/>
      <c r="Q2384" s="3"/>
      <c r="R2384" s="3"/>
      <c r="S2384" s="117"/>
      <c r="T2384" s="219"/>
    </row>
    <row r="2385" spans="1:20" ht="15">
      <c r="A2385" s="44" t="s">
        <v>148</v>
      </c>
      <c r="B2385" s="96" t="s">
        <v>29</v>
      </c>
      <c r="E2385" s="10">
        <v>56.2</v>
      </c>
      <c r="F2385" s="10">
        <v>492.5</v>
      </c>
      <c r="G2385" s="52">
        <v>576.5</v>
      </c>
      <c r="H2385" s="10" t="s">
        <v>288</v>
      </c>
      <c r="I2385" s="10" t="s">
        <v>288</v>
      </c>
      <c r="K2385" s="100">
        <f t="shared" si="82"/>
        <v>1125.2</v>
      </c>
      <c r="M2385" t="s">
        <v>310</v>
      </c>
      <c r="P2385" s="28"/>
      <c r="Q2385" s="11"/>
      <c r="R2385" s="11"/>
      <c r="S2385" s="117"/>
      <c r="T2385" s="218"/>
    </row>
    <row r="2386" spans="1:20" ht="15">
      <c r="A2386" s="44" t="s">
        <v>152</v>
      </c>
      <c r="B2386" s="96" t="s">
        <v>1035</v>
      </c>
      <c r="E2386" s="10" t="s">
        <v>288</v>
      </c>
      <c r="F2386" s="10" t="s">
        <v>288</v>
      </c>
      <c r="G2386" s="10" t="s">
        <v>288</v>
      </c>
      <c r="H2386" s="113">
        <v>530.00000000000364</v>
      </c>
      <c r="I2386" s="100">
        <v>508.10000000000309</v>
      </c>
      <c r="K2386" s="100">
        <f t="shared" si="82"/>
        <v>1038.1000000000067</v>
      </c>
      <c r="M2386" t="s">
        <v>291</v>
      </c>
      <c r="P2386" s="442" t="s">
        <v>3133</v>
      </c>
      <c r="Q2386" s="268"/>
      <c r="R2386" s="3"/>
      <c r="S2386" s="117"/>
      <c r="T2386" s="219"/>
    </row>
    <row r="2387" spans="1:20" ht="15.75">
      <c r="A2387" s="44" t="s">
        <v>159</v>
      </c>
      <c r="B2387" s="96" t="s">
        <v>157</v>
      </c>
      <c r="E2387" s="10" t="s">
        <v>288</v>
      </c>
      <c r="F2387" s="10" t="s">
        <v>288</v>
      </c>
      <c r="G2387" s="10">
        <v>222.6</v>
      </c>
      <c r="H2387" s="164">
        <v>185.50000000000546</v>
      </c>
      <c r="I2387" s="100">
        <v>513.49999999999909</v>
      </c>
      <c r="K2387" s="100">
        <f t="shared" si="82"/>
        <v>921.60000000000457</v>
      </c>
      <c r="P2387" s="28"/>
      <c r="Q2387" s="121"/>
      <c r="R2387" s="61"/>
      <c r="S2387" s="61"/>
      <c r="T2387" s="282"/>
    </row>
    <row r="2388" spans="1:20" ht="15.75">
      <c r="A2388" s="44" t="s">
        <v>161</v>
      </c>
      <c r="B2388" s="96" t="s">
        <v>1010</v>
      </c>
      <c r="E2388" s="10" t="s">
        <v>288</v>
      </c>
      <c r="F2388" s="10" t="s">
        <v>288</v>
      </c>
      <c r="G2388" s="10" t="s">
        <v>288</v>
      </c>
      <c r="H2388" s="190">
        <v>376.90000000000146</v>
      </c>
      <c r="I2388" s="142">
        <v>533.10000000000082</v>
      </c>
      <c r="K2388" s="100">
        <f t="shared" si="82"/>
        <v>910.00000000000227</v>
      </c>
      <c r="M2388" t="s">
        <v>330</v>
      </c>
      <c r="P2388" s="28"/>
      <c r="Q2388" s="121"/>
      <c r="R2388" s="61"/>
      <c r="S2388" s="61"/>
      <c r="T2388" s="282"/>
    </row>
    <row r="2389" spans="1:20" ht="15">
      <c r="A2389" s="44" t="s">
        <v>162</v>
      </c>
      <c r="B2389" s="96" t="s">
        <v>1013</v>
      </c>
      <c r="E2389" s="10" t="s">
        <v>288</v>
      </c>
      <c r="F2389" s="10" t="s">
        <v>288</v>
      </c>
      <c r="G2389" s="10" t="s">
        <v>288</v>
      </c>
      <c r="H2389" s="164">
        <v>186.30000000000291</v>
      </c>
      <c r="I2389" s="210">
        <v>666.39999999999873</v>
      </c>
      <c r="K2389" s="100">
        <f t="shared" si="82"/>
        <v>852.70000000000164</v>
      </c>
      <c r="M2389" t="s">
        <v>291</v>
      </c>
      <c r="P2389" s="444" t="s">
        <v>3133</v>
      </c>
      <c r="Q2389" s="3"/>
      <c r="R2389" s="155"/>
      <c r="S2389" s="117"/>
      <c r="T2389" s="219"/>
    </row>
    <row r="2390" spans="1:20" ht="15">
      <c r="A2390" s="44" t="s">
        <v>163</v>
      </c>
      <c r="B2390" s="96" t="s">
        <v>1003</v>
      </c>
      <c r="E2390" s="10" t="s">
        <v>288</v>
      </c>
      <c r="F2390" s="10" t="s">
        <v>288</v>
      </c>
      <c r="G2390" s="10" t="s">
        <v>288</v>
      </c>
      <c r="H2390" s="164">
        <v>268.39999999999782</v>
      </c>
      <c r="I2390" s="142">
        <v>556.50000000000136</v>
      </c>
      <c r="K2390" s="100">
        <f t="shared" si="82"/>
        <v>824.89999999999918</v>
      </c>
      <c r="M2390" t="s">
        <v>302</v>
      </c>
      <c r="P2390" s="28"/>
      <c r="Q2390" s="3"/>
      <c r="R2390" s="155"/>
      <c r="S2390" s="117"/>
      <c r="T2390" s="218"/>
    </row>
    <row r="2391" spans="1:20" ht="15">
      <c r="A2391" s="44" t="s">
        <v>165</v>
      </c>
      <c r="B2391" s="96" t="s">
        <v>1053</v>
      </c>
      <c r="E2391" s="10" t="s">
        <v>288</v>
      </c>
      <c r="F2391" s="10" t="s">
        <v>288</v>
      </c>
      <c r="G2391" s="10" t="s">
        <v>288</v>
      </c>
      <c r="H2391" s="164">
        <v>197.59999999999854</v>
      </c>
      <c r="I2391" s="212">
        <v>625.59999999999991</v>
      </c>
      <c r="K2391" s="100">
        <f t="shared" si="82"/>
        <v>823.19999999999845</v>
      </c>
      <c r="M2391" t="s">
        <v>292</v>
      </c>
      <c r="P2391" s="28"/>
      <c r="R2391" s="3"/>
      <c r="S2391" s="117"/>
      <c r="T2391" s="219"/>
    </row>
    <row r="2392" spans="1:20" ht="15">
      <c r="A2392" s="44" t="s">
        <v>284</v>
      </c>
      <c r="B2392" s="96" t="s">
        <v>1036</v>
      </c>
      <c r="E2392" s="10" t="s">
        <v>288</v>
      </c>
      <c r="F2392" s="10" t="s">
        <v>288</v>
      </c>
      <c r="G2392" s="10" t="s">
        <v>288</v>
      </c>
      <c r="H2392" s="164">
        <v>265.09999999999854</v>
      </c>
      <c r="I2392" s="142">
        <v>535.60000000000218</v>
      </c>
      <c r="K2392" s="100">
        <f t="shared" si="82"/>
        <v>800.70000000000073</v>
      </c>
      <c r="M2392" t="s">
        <v>298</v>
      </c>
      <c r="P2392" s="28"/>
      <c r="Q2392" s="11"/>
      <c r="R2392" s="11"/>
      <c r="S2392" s="117"/>
      <c r="T2392" s="218"/>
    </row>
    <row r="2393" spans="1:20" ht="15.75">
      <c r="A2393" s="44" t="s">
        <v>285</v>
      </c>
      <c r="B2393" s="96" t="s">
        <v>181</v>
      </c>
      <c r="E2393" s="141">
        <v>325.3</v>
      </c>
      <c r="F2393" s="10">
        <v>449.3</v>
      </c>
      <c r="G2393" s="10" t="s">
        <v>288</v>
      </c>
      <c r="H2393" s="10" t="s">
        <v>288</v>
      </c>
      <c r="I2393" s="10" t="s">
        <v>288</v>
      </c>
      <c r="K2393" s="100">
        <f t="shared" si="82"/>
        <v>774.6</v>
      </c>
      <c r="M2393" t="s">
        <v>302</v>
      </c>
      <c r="P2393" s="28"/>
      <c r="Q2393" s="121"/>
      <c r="R2393" s="61"/>
      <c r="S2393" s="61"/>
      <c r="T2393" s="282"/>
    </row>
    <row r="2394" spans="1:20" ht="15.75">
      <c r="A2394" s="138" t="s">
        <v>286</v>
      </c>
      <c r="B2394" s="96" t="s">
        <v>1019</v>
      </c>
      <c r="E2394" s="10" t="s">
        <v>288</v>
      </c>
      <c r="F2394" s="10" t="s">
        <v>288</v>
      </c>
      <c r="G2394" s="10" t="s">
        <v>288</v>
      </c>
      <c r="H2394" s="190">
        <v>404.00000000000728</v>
      </c>
      <c r="I2394" s="100">
        <v>369</v>
      </c>
      <c r="K2394" s="100">
        <f t="shared" ref="K2394:K2425" si="83">SUM(E2394:I2394)</f>
        <v>773.00000000000728</v>
      </c>
      <c r="M2394" t="s">
        <v>302</v>
      </c>
      <c r="P2394" s="28"/>
      <c r="Q2394" s="121"/>
      <c r="R2394" s="61"/>
      <c r="S2394" s="61"/>
      <c r="T2394" s="282"/>
    </row>
    <row r="2395" spans="1:20" ht="15">
      <c r="A2395" s="138" t="s">
        <v>287</v>
      </c>
      <c r="B2395" s="96" t="s">
        <v>999</v>
      </c>
      <c r="E2395" s="10" t="s">
        <v>288</v>
      </c>
      <c r="F2395" s="10" t="s">
        <v>288</v>
      </c>
      <c r="G2395" s="10" t="s">
        <v>288</v>
      </c>
      <c r="H2395" s="190">
        <v>443.79999999999927</v>
      </c>
      <c r="I2395" s="100">
        <v>308.89999999999873</v>
      </c>
      <c r="K2395" s="100">
        <f t="shared" si="83"/>
        <v>752.699999999998</v>
      </c>
      <c r="M2395" t="s">
        <v>293</v>
      </c>
      <c r="P2395" s="28"/>
      <c r="Q2395" s="3"/>
      <c r="R2395" s="3"/>
      <c r="S2395" s="117"/>
      <c r="T2395" s="219"/>
    </row>
    <row r="2396" spans="1:20" ht="15">
      <c r="A2396" s="138" t="s">
        <v>990</v>
      </c>
      <c r="B2396" s="138" t="s">
        <v>988</v>
      </c>
      <c r="E2396" s="10" t="s">
        <v>288</v>
      </c>
      <c r="F2396" s="10" t="s">
        <v>288</v>
      </c>
      <c r="G2396" s="10" t="s">
        <v>288</v>
      </c>
      <c r="H2396" s="190">
        <v>427.10000000000218</v>
      </c>
      <c r="I2396" s="100">
        <v>322.70000000000073</v>
      </c>
      <c r="K2396" s="100">
        <f t="shared" si="83"/>
        <v>749.80000000000291</v>
      </c>
      <c r="M2396" t="s">
        <v>294</v>
      </c>
      <c r="P2396" s="28"/>
      <c r="Q2396" s="3"/>
      <c r="R2396" s="3"/>
      <c r="S2396" s="117"/>
      <c r="T2396" s="219"/>
    </row>
    <row r="2397" spans="1:20" ht="15">
      <c r="A2397" s="138" t="s">
        <v>991</v>
      </c>
      <c r="B2397" s="96" t="s">
        <v>1057</v>
      </c>
      <c r="E2397" s="10" t="s">
        <v>288</v>
      </c>
      <c r="F2397" s="10" t="s">
        <v>288</v>
      </c>
      <c r="G2397" s="10" t="s">
        <v>288</v>
      </c>
      <c r="H2397" s="164">
        <v>307.5</v>
      </c>
      <c r="I2397" s="100">
        <v>435.59999999999854</v>
      </c>
      <c r="K2397" s="100">
        <f t="shared" si="83"/>
        <v>743.09999999999854</v>
      </c>
      <c r="P2397" s="28"/>
      <c r="Q2397" s="268"/>
      <c r="R2397" s="3"/>
      <c r="S2397" s="117"/>
      <c r="T2397" s="219"/>
    </row>
    <row r="2398" spans="1:20" ht="15">
      <c r="A2398" s="138" t="s">
        <v>992</v>
      </c>
      <c r="B2398" s="96" t="s">
        <v>1004</v>
      </c>
      <c r="E2398" s="10" t="s">
        <v>288</v>
      </c>
      <c r="F2398" s="10" t="s">
        <v>288</v>
      </c>
      <c r="G2398" s="10" t="s">
        <v>288</v>
      </c>
      <c r="H2398" s="164">
        <v>307.59999999999491</v>
      </c>
      <c r="I2398" s="100">
        <v>382.900000000001</v>
      </c>
      <c r="K2398" s="100">
        <f t="shared" si="83"/>
        <v>690.49999999999591</v>
      </c>
      <c r="P2398" s="28"/>
      <c r="Q2398" s="268"/>
      <c r="R2398" s="3"/>
      <c r="S2398" s="117"/>
      <c r="T2398" s="219"/>
    </row>
    <row r="2399" spans="1:20" ht="15.75">
      <c r="A2399" s="138" t="s">
        <v>994</v>
      </c>
      <c r="B2399" s="96" t="s">
        <v>1045</v>
      </c>
      <c r="E2399" s="10" t="s">
        <v>288</v>
      </c>
      <c r="F2399" s="10" t="s">
        <v>288</v>
      </c>
      <c r="G2399" s="10" t="s">
        <v>288</v>
      </c>
      <c r="H2399" s="164">
        <v>239.29999999999927</v>
      </c>
      <c r="I2399" s="100">
        <v>445.70000000000027</v>
      </c>
      <c r="K2399" s="100">
        <f t="shared" si="83"/>
        <v>684.99999999999955</v>
      </c>
      <c r="P2399" s="28"/>
      <c r="Q2399" s="121"/>
      <c r="R2399" s="61"/>
      <c r="S2399" s="61"/>
      <c r="T2399" s="282"/>
    </row>
    <row r="2400" spans="1:20" ht="15.75">
      <c r="A2400" s="138" t="s">
        <v>1000</v>
      </c>
      <c r="B2400" s="96" t="s">
        <v>1040</v>
      </c>
      <c r="E2400" s="10" t="s">
        <v>288</v>
      </c>
      <c r="F2400" s="10" t="s">
        <v>288</v>
      </c>
      <c r="G2400" s="10" t="s">
        <v>288</v>
      </c>
      <c r="H2400" s="164">
        <v>250.30000000000291</v>
      </c>
      <c r="I2400" s="100">
        <v>421.49999999999909</v>
      </c>
      <c r="K2400" s="100">
        <f t="shared" si="83"/>
        <v>671.800000000002</v>
      </c>
      <c r="P2400" s="28"/>
      <c r="Q2400" s="121"/>
      <c r="R2400" s="61"/>
      <c r="S2400" s="61"/>
      <c r="T2400" s="282"/>
    </row>
    <row r="2401" spans="1:20" ht="15.75">
      <c r="A2401" s="138" t="s">
        <v>1002</v>
      </c>
      <c r="B2401" s="96" t="s">
        <v>1020</v>
      </c>
      <c r="E2401" s="10" t="s">
        <v>288</v>
      </c>
      <c r="F2401" s="10" t="s">
        <v>288</v>
      </c>
      <c r="G2401" s="10" t="s">
        <v>288</v>
      </c>
      <c r="H2401" s="190">
        <v>393.89999999999782</v>
      </c>
      <c r="I2401" s="100">
        <v>269.80000000000064</v>
      </c>
      <c r="K2401" s="100">
        <f t="shared" si="83"/>
        <v>663.69999999999845</v>
      </c>
      <c r="M2401" t="s">
        <v>298</v>
      </c>
      <c r="P2401" s="28"/>
      <c r="Q2401" s="121"/>
      <c r="R2401" s="61"/>
      <c r="S2401" s="61"/>
      <c r="T2401" s="282"/>
    </row>
    <row r="2402" spans="1:20" ht="15.75">
      <c r="A2402" s="138" t="s">
        <v>1005</v>
      </c>
      <c r="B2402" s="96" t="s">
        <v>1001</v>
      </c>
      <c r="E2402" s="10" t="s">
        <v>288</v>
      </c>
      <c r="F2402" s="10" t="s">
        <v>288</v>
      </c>
      <c r="G2402" s="10" t="s">
        <v>288</v>
      </c>
      <c r="H2402" s="164">
        <v>252.89999999999782</v>
      </c>
      <c r="I2402" s="100">
        <v>402.29999999999927</v>
      </c>
      <c r="K2402" s="100">
        <f t="shared" si="83"/>
        <v>655.19999999999709</v>
      </c>
      <c r="P2402" s="28"/>
      <c r="Q2402" s="121"/>
      <c r="R2402" s="61"/>
      <c r="S2402" s="61"/>
      <c r="T2402" s="282"/>
    </row>
    <row r="2403" spans="1:20" ht="15.75">
      <c r="A2403" s="138" t="s">
        <v>1006</v>
      </c>
      <c r="B2403" s="96" t="s">
        <v>1047</v>
      </c>
      <c r="E2403" s="10" t="s">
        <v>288</v>
      </c>
      <c r="F2403" s="10" t="s">
        <v>288</v>
      </c>
      <c r="G2403" s="10" t="s">
        <v>288</v>
      </c>
      <c r="H2403" s="164">
        <v>253.29999999999927</v>
      </c>
      <c r="I2403" s="100">
        <v>398.09999999999945</v>
      </c>
      <c r="K2403" s="100">
        <f t="shared" si="83"/>
        <v>651.39999999999873</v>
      </c>
      <c r="P2403" s="28"/>
      <c r="Q2403" s="121"/>
      <c r="R2403" s="61"/>
      <c r="S2403" s="61"/>
      <c r="T2403" s="282"/>
    </row>
    <row r="2404" spans="1:20" ht="15">
      <c r="A2404" s="138" t="s">
        <v>1009</v>
      </c>
      <c r="B2404" s="96" t="s">
        <v>1039</v>
      </c>
      <c r="E2404" s="10" t="s">
        <v>288</v>
      </c>
      <c r="F2404" s="10" t="s">
        <v>288</v>
      </c>
      <c r="G2404" s="10" t="s">
        <v>288</v>
      </c>
      <c r="H2404" s="164">
        <v>183.29999999999745</v>
      </c>
      <c r="I2404" s="100">
        <v>466.70000000000164</v>
      </c>
      <c r="K2404" s="100">
        <f t="shared" si="83"/>
        <v>649.99999999999909</v>
      </c>
      <c r="P2404" s="28"/>
      <c r="Q2404" s="3"/>
      <c r="R2404" s="11"/>
      <c r="S2404" s="117"/>
      <c r="T2404" s="219"/>
    </row>
    <row r="2405" spans="1:20" ht="15">
      <c r="A2405" s="138" t="s">
        <v>1011</v>
      </c>
      <c r="B2405" s="96" t="s">
        <v>1028</v>
      </c>
      <c r="E2405" s="10" t="s">
        <v>288</v>
      </c>
      <c r="F2405" s="10" t="s">
        <v>288</v>
      </c>
      <c r="G2405" s="10" t="s">
        <v>288</v>
      </c>
      <c r="H2405" s="164">
        <v>192.89999999999782</v>
      </c>
      <c r="I2405" s="100">
        <v>452.80000000000064</v>
      </c>
      <c r="K2405" s="100">
        <f t="shared" si="83"/>
        <v>645.69999999999845</v>
      </c>
      <c r="P2405" s="28"/>
      <c r="Q2405" s="268"/>
      <c r="R2405" s="3"/>
      <c r="S2405" s="117"/>
      <c r="T2405" s="219"/>
    </row>
    <row r="2406" spans="1:20" ht="15">
      <c r="A2406" s="138" t="s">
        <v>1017</v>
      </c>
      <c r="B2406" s="406" t="s">
        <v>2563</v>
      </c>
      <c r="C2406" s="3"/>
      <c r="D2406" s="3"/>
      <c r="E2406" s="164" t="s">
        <v>288</v>
      </c>
      <c r="F2406" s="164" t="s">
        <v>288</v>
      </c>
      <c r="G2406" s="164" t="s">
        <v>288</v>
      </c>
      <c r="H2406" s="164" t="s">
        <v>288</v>
      </c>
      <c r="I2406" s="211">
        <v>644.39999999999873</v>
      </c>
      <c r="K2406" s="100">
        <f t="shared" si="83"/>
        <v>644.39999999999873</v>
      </c>
      <c r="M2406" t="s">
        <v>310</v>
      </c>
      <c r="P2406" s="28"/>
      <c r="Q2406" s="3"/>
      <c r="R2406" s="11"/>
      <c r="S2406" s="117"/>
      <c r="T2406" s="218"/>
    </row>
    <row r="2407" spans="1:20" ht="15">
      <c r="A2407" s="138" t="s">
        <v>1022</v>
      </c>
      <c r="B2407" s="138" t="s">
        <v>983</v>
      </c>
      <c r="E2407" s="10" t="s">
        <v>288</v>
      </c>
      <c r="F2407" s="10" t="s">
        <v>288</v>
      </c>
      <c r="G2407" s="10" t="s">
        <v>288</v>
      </c>
      <c r="H2407" s="164">
        <v>212.60000000000218</v>
      </c>
      <c r="I2407" s="100">
        <v>374.70000000000073</v>
      </c>
      <c r="K2407" s="100">
        <f t="shared" si="83"/>
        <v>587.30000000000291</v>
      </c>
      <c r="P2407" s="28"/>
      <c r="Q2407" s="11"/>
      <c r="R2407" s="3"/>
      <c r="S2407" s="117"/>
      <c r="T2407" s="219"/>
    </row>
    <row r="2408" spans="1:20" ht="15">
      <c r="A2408" s="138" t="s">
        <v>1023</v>
      </c>
      <c r="B2408" s="96" t="s">
        <v>164</v>
      </c>
      <c r="E2408" s="10" t="s">
        <v>288</v>
      </c>
      <c r="F2408" s="10" t="s">
        <v>288</v>
      </c>
      <c r="G2408" s="10">
        <v>107.9</v>
      </c>
      <c r="H2408" s="164">
        <v>142.20000000000437</v>
      </c>
      <c r="I2408" s="100">
        <v>332.40000000000055</v>
      </c>
      <c r="K2408" s="100">
        <f t="shared" si="83"/>
        <v>582.50000000000489</v>
      </c>
      <c r="P2408" s="28"/>
      <c r="Q2408" s="3"/>
      <c r="R2408" s="11"/>
      <c r="S2408" s="117"/>
      <c r="T2408" s="219"/>
    </row>
    <row r="2409" spans="1:20" ht="15">
      <c r="A2409" s="138" t="s">
        <v>1024</v>
      </c>
      <c r="B2409" s="406" t="s">
        <v>2566</v>
      </c>
      <c r="C2409" s="3"/>
      <c r="D2409" s="3"/>
      <c r="E2409" s="164" t="s">
        <v>288</v>
      </c>
      <c r="F2409" s="164" t="s">
        <v>288</v>
      </c>
      <c r="G2409" s="164" t="s">
        <v>288</v>
      </c>
      <c r="H2409" s="164" t="s">
        <v>288</v>
      </c>
      <c r="I2409" s="142">
        <v>579.599999999999</v>
      </c>
      <c r="K2409" s="100">
        <f t="shared" si="83"/>
        <v>579.599999999999</v>
      </c>
      <c r="M2409" t="s">
        <v>294</v>
      </c>
      <c r="P2409" s="28"/>
      <c r="Q2409" s="28"/>
      <c r="R2409" s="3"/>
      <c r="S2409" s="117"/>
      <c r="T2409" s="219"/>
    </row>
    <row r="2410" spans="1:20" ht="15">
      <c r="A2410" s="138" t="s">
        <v>1030</v>
      </c>
      <c r="B2410" s="96" t="s">
        <v>1021</v>
      </c>
      <c r="E2410" s="10" t="s">
        <v>288</v>
      </c>
      <c r="F2410" s="10" t="s">
        <v>288</v>
      </c>
      <c r="G2410" s="10" t="s">
        <v>288</v>
      </c>
      <c r="H2410" s="164">
        <v>262.39999999999782</v>
      </c>
      <c r="I2410" s="100">
        <v>316.40000000000009</v>
      </c>
      <c r="K2410" s="100">
        <f t="shared" si="83"/>
        <v>578.79999999999791</v>
      </c>
      <c r="P2410" s="28"/>
      <c r="Q2410" s="3"/>
      <c r="R2410" s="11"/>
      <c r="S2410" s="117"/>
      <c r="T2410" s="219"/>
    </row>
    <row r="2411" spans="1:20" ht="15.75">
      <c r="A2411" s="138" t="s">
        <v>1038</v>
      </c>
      <c r="B2411" s="138" t="s">
        <v>989</v>
      </c>
      <c r="E2411" s="10" t="s">
        <v>288</v>
      </c>
      <c r="F2411" s="10" t="s">
        <v>288</v>
      </c>
      <c r="G2411" s="10" t="s">
        <v>288</v>
      </c>
      <c r="H2411" s="164">
        <v>169.40000000000327</v>
      </c>
      <c r="I2411" s="100">
        <v>405.20000000000073</v>
      </c>
      <c r="K2411" s="100">
        <f t="shared" si="83"/>
        <v>574.600000000004</v>
      </c>
      <c r="P2411" s="28"/>
      <c r="Q2411" s="121"/>
      <c r="R2411" s="61"/>
      <c r="S2411" s="61"/>
      <c r="T2411" s="282"/>
    </row>
    <row r="2412" spans="1:20" ht="15">
      <c r="A2412" s="138" t="s">
        <v>1042</v>
      </c>
      <c r="B2412" s="406" t="s">
        <v>2569</v>
      </c>
      <c r="C2412" s="3"/>
      <c r="D2412" s="3"/>
      <c r="E2412" s="164" t="s">
        <v>288</v>
      </c>
      <c r="F2412" s="164" t="s">
        <v>288</v>
      </c>
      <c r="G2412" s="164" t="s">
        <v>288</v>
      </c>
      <c r="H2412" s="164" t="s">
        <v>288</v>
      </c>
      <c r="I2412" s="142">
        <v>554.5</v>
      </c>
      <c r="K2412" s="100">
        <f t="shared" si="83"/>
        <v>554.5</v>
      </c>
      <c r="M2412" t="s">
        <v>297</v>
      </c>
      <c r="P2412" s="28"/>
      <c r="Q2412" s="11"/>
      <c r="R2412" s="11"/>
      <c r="S2412" s="117"/>
      <c r="T2412" s="218"/>
    </row>
    <row r="2413" spans="1:20" ht="15">
      <c r="A2413" s="138" t="s">
        <v>1043</v>
      </c>
      <c r="B2413" s="96" t="s">
        <v>155</v>
      </c>
      <c r="E2413" s="10" t="s">
        <v>288</v>
      </c>
      <c r="F2413" s="10" t="s">
        <v>288</v>
      </c>
      <c r="G2413" s="10">
        <v>293.7</v>
      </c>
      <c r="H2413" s="164">
        <v>104.60000000000582</v>
      </c>
      <c r="I2413" s="100">
        <v>131.59999999999945</v>
      </c>
      <c r="K2413" s="100">
        <f t="shared" si="83"/>
        <v>529.90000000000532</v>
      </c>
      <c r="P2413" s="28"/>
      <c r="Q2413" s="3"/>
      <c r="R2413" s="3"/>
      <c r="S2413" s="117"/>
      <c r="T2413" s="219"/>
    </row>
    <row r="2414" spans="1:20" ht="15">
      <c r="A2414" s="138" t="s">
        <v>1044</v>
      </c>
      <c r="B2414" s="223" t="s">
        <v>2570</v>
      </c>
      <c r="C2414" s="3"/>
      <c r="D2414" s="3"/>
      <c r="E2414" s="164" t="s">
        <v>288</v>
      </c>
      <c r="F2414" s="164" t="s">
        <v>288</v>
      </c>
      <c r="G2414" s="164" t="s">
        <v>288</v>
      </c>
      <c r="H2414" s="164" t="s">
        <v>288</v>
      </c>
      <c r="I2414" s="100">
        <v>496.10000000000036</v>
      </c>
      <c r="K2414" s="100">
        <f t="shared" si="83"/>
        <v>496.10000000000036</v>
      </c>
      <c r="P2414" s="28"/>
      <c r="Q2414" s="3"/>
      <c r="R2414" s="11"/>
      <c r="S2414" s="117"/>
      <c r="T2414" s="219"/>
    </row>
    <row r="2415" spans="1:20" ht="15.75">
      <c r="A2415" s="138" t="s">
        <v>1050</v>
      </c>
      <c r="B2415" s="96" t="s">
        <v>158</v>
      </c>
      <c r="E2415" s="10" t="s">
        <v>288</v>
      </c>
      <c r="F2415" s="10" t="s">
        <v>288</v>
      </c>
      <c r="G2415" s="10">
        <v>56.4</v>
      </c>
      <c r="H2415" s="164">
        <v>240.79999999999563</v>
      </c>
      <c r="I2415" s="100">
        <v>193.40000000000009</v>
      </c>
      <c r="K2415" s="100">
        <f t="shared" si="83"/>
        <v>490.5999999999957</v>
      </c>
      <c r="P2415" s="28"/>
      <c r="Q2415" s="121"/>
      <c r="R2415" s="61"/>
      <c r="S2415" s="61"/>
      <c r="T2415" s="282"/>
    </row>
    <row r="2416" spans="1:20" ht="15">
      <c r="A2416" s="138" t="s">
        <v>1051</v>
      </c>
      <c r="B2416" s="406" t="s">
        <v>2551</v>
      </c>
      <c r="C2416" s="3"/>
      <c r="D2416" s="3"/>
      <c r="E2416" s="164" t="s">
        <v>288</v>
      </c>
      <c r="F2416" s="164" t="s">
        <v>288</v>
      </c>
      <c r="G2416" s="164" t="s">
        <v>288</v>
      </c>
      <c r="H2416" s="164" t="s">
        <v>288</v>
      </c>
      <c r="I2416" s="100">
        <v>490.09999999999991</v>
      </c>
      <c r="K2416" s="100">
        <f t="shared" si="83"/>
        <v>490.09999999999991</v>
      </c>
      <c r="P2416" s="28"/>
      <c r="Q2416" s="11"/>
      <c r="R2416" s="3"/>
      <c r="S2416" s="117"/>
      <c r="T2416" s="219"/>
    </row>
    <row r="2417" spans="1:20" ht="15">
      <c r="A2417" s="138" t="s">
        <v>1052</v>
      </c>
      <c r="B2417" s="96" t="s">
        <v>182</v>
      </c>
      <c r="E2417" s="55">
        <v>480.2</v>
      </c>
      <c r="F2417" s="10" t="s">
        <v>288</v>
      </c>
      <c r="G2417" s="10" t="s">
        <v>288</v>
      </c>
      <c r="H2417" s="10" t="s">
        <v>288</v>
      </c>
      <c r="I2417" s="10" t="s">
        <v>288</v>
      </c>
      <c r="K2417" s="100">
        <f t="shared" si="83"/>
        <v>480.2</v>
      </c>
      <c r="M2417" t="s">
        <v>291</v>
      </c>
      <c r="P2417" s="442" t="s">
        <v>3133</v>
      </c>
      <c r="Q2417" s="3"/>
      <c r="R2417" s="3"/>
      <c r="S2417" s="117"/>
      <c r="T2417" s="219"/>
    </row>
    <row r="2418" spans="1:20" ht="15">
      <c r="A2418" s="138" t="s">
        <v>1054</v>
      </c>
      <c r="B2418" s="96" t="s">
        <v>160</v>
      </c>
      <c r="E2418" s="10" t="s">
        <v>288</v>
      </c>
      <c r="F2418" s="10" t="s">
        <v>288</v>
      </c>
      <c r="G2418" s="10">
        <v>226.4</v>
      </c>
      <c r="H2418" s="164">
        <v>121.19999999999891</v>
      </c>
      <c r="I2418" s="100">
        <v>93.700000000000273</v>
      </c>
      <c r="K2418" s="100">
        <f t="shared" si="83"/>
        <v>441.29999999999916</v>
      </c>
      <c r="P2418" s="28"/>
      <c r="Q2418" s="268"/>
      <c r="R2418" s="3"/>
      <c r="S2418" s="117"/>
      <c r="T2418" s="219"/>
    </row>
    <row r="2419" spans="1:20" ht="15">
      <c r="A2419" s="138" t="s">
        <v>1055</v>
      </c>
      <c r="B2419" s="96" t="s">
        <v>1008</v>
      </c>
      <c r="E2419" s="10" t="s">
        <v>288</v>
      </c>
      <c r="F2419" s="10" t="s">
        <v>288</v>
      </c>
      <c r="G2419" s="10" t="s">
        <v>288</v>
      </c>
      <c r="H2419" s="164">
        <v>190.89999999999782</v>
      </c>
      <c r="I2419" s="100">
        <v>242.30000000000109</v>
      </c>
      <c r="K2419" s="100">
        <f t="shared" si="83"/>
        <v>433.19999999999891</v>
      </c>
      <c r="P2419" s="28"/>
      <c r="Q2419" s="3"/>
      <c r="R2419" s="11"/>
      <c r="S2419" s="117"/>
      <c r="T2419" s="218"/>
    </row>
    <row r="2420" spans="1:20" ht="15">
      <c r="A2420" s="138" t="s">
        <v>1056</v>
      </c>
      <c r="B2420" s="96" t="s">
        <v>166</v>
      </c>
      <c r="E2420" s="10" t="s">
        <v>288</v>
      </c>
      <c r="F2420" s="10" t="s">
        <v>288</v>
      </c>
      <c r="G2420" s="141">
        <v>433</v>
      </c>
      <c r="H2420" s="10" t="s">
        <v>288</v>
      </c>
      <c r="I2420" s="10" t="s">
        <v>288</v>
      </c>
      <c r="K2420" s="100">
        <f t="shared" si="83"/>
        <v>433</v>
      </c>
      <c r="M2420" t="s">
        <v>297</v>
      </c>
      <c r="P2420" s="28"/>
      <c r="Q2420" s="3"/>
      <c r="R2420" s="11"/>
      <c r="S2420" s="117"/>
      <c r="T2420" s="218"/>
    </row>
    <row r="2421" spans="1:20" ht="15">
      <c r="A2421" s="138" t="s">
        <v>1059</v>
      </c>
      <c r="B2421" s="406" t="s">
        <v>2564</v>
      </c>
      <c r="C2421" s="3"/>
      <c r="D2421" s="3"/>
      <c r="E2421" s="164" t="s">
        <v>288</v>
      </c>
      <c r="F2421" s="164" t="s">
        <v>288</v>
      </c>
      <c r="G2421" s="164" t="s">
        <v>288</v>
      </c>
      <c r="H2421" s="164" t="s">
        <v>288</v>
      </c>
      <c r="I2421" s="100">
        <v>423.50000000000182</v>
      </c>
      <c r="K2421" s="100">
        <f t="shared" si="83"/>
        <v>423.50000000000182</v>
      </c>
      <c r="P2421" s="28"/>
      <c r="Q2421" s="3"/>
      <c r="R2421" s="3"/>
      <c r="S2421" s="117"/>
      <c r="T2421" s="219"/>
    </row>
    <row r="2422" spans="1:20" ht="15">
      <c r="A2422" s="138" t="s">
        <v>1296</v>
      </c>
      <c r="B2422" s="96" t="s">
        <v>993</v>
      </c>
      <c r="E2422" s="10" t="s">
        <v>288</v>
      </c>
      <c r="F2422" s="10" t="s">
        <v>288</v>
      </c>
      <c r="G2422" s="10" t="s">
        <v>288</v>
      </c>
      <c r="H2422" s="164">
        <v>60.19999999999709</v>
      </c>
      <c r="I2422" s="100">
        <v>362.49999999999909</v>
      </c>
      <c r="K2422" s="100">
        <f t="shared" si="83"/>
        <v>422.69999999999618</v>
      </c>
      <c r="P2422" s="28"/>
      <c r="Q2422" s="268"/>
      <c r="R2422" s="3"/>
      <c r="S2422" s="117"/>
      <c r="T2422" s="219"/>
    </row>
    <row r="2423" spans="1:20" ht="15.75">
      <c r="A2423" s="138" t="s">
        <v>1297</v>
      </c>
      <c r="B2423" s="96" t="s">
        <v>1026</v>
      </c>
      <c r="E2423" s="10" t="s">
        <v>288</v>
      </c>
      <c r="F2423" s="10" t="s">
        <v>288</v>
      </c>
      <c r="G2423" s="10" t="s">
        <v>288</v>
      </c>
      <c r="H2423" s="164">
        <v>72.500000000007276</v>
      </c>
      <c r="I2423" s="100">
        <v>341.10000000000036</v>
      </c>
      <c r="K2423" s="100">
        <f t="shared" si="83"/>
        <v>413.60000000000764</v>
      </c>
      <c r="P2423" s="28"/>
      <c r="Q2423" s="121"/>
      <c r="R2423" s="61"/>
      <c r="S2423" s="61"/>
      <c r="T2423" s="282"/>
    </row>
    <row r="2424" spans="1:20" ht="15">
      <c r="A2424" s="138" t="s">
        <v>1298</v>
      </c>
      <c r="B2424" s="406" t="s">
        <v>2568</v>
      </c>
      <c r="C2424" s="3"/>
      <c r="D2424" s="3"/>
      <c r="E2424" s="164" t="s">
        <v>288</v>
      </c>
      <c r="F2424" s="164" t="s">
        <v>288</v>
      </c>
      <c r="G2424" s="164" t="s">
        <v>288</v>
      </c>
      <c r="H2424" s="164" t="s">
        <v>288</v>
      </c>
      <c r="I2424" s="100">
        <v>391.89999999999964</v>
      </c>
      <c r="K2424" s="100">
        <f t="shared" si="83"/>
        <v>391.89999999999964</v>
      </c>
      <c r="P2424" s="28"/>
      <c r="Q2424" s="268"/>
      <c r="R2424" s="11"/>
      <c r="S2424" s="117"/>
      <c r="T2424" s="219"/>
    </row>
    <row r="2425" spans="1:20" ht="15">
      <c r="A2425" s="138" t="s">
        <v>1299</v>
      </c>
      <c r="B2425" s="406" t="s">
        <v>2604</v>
      </c>
      <c r="C2425" s="3"/>
      <c r="D2425" s="3"/>
      <c r="E2425" s="164" t="s">
        <v>288</v>
      </c>
      <c r="F2425" s="164" t="s">
        <v>288</v>
      </c>
      <c r="G2425" s="164" t="s">
        <v>288</v>
      </c>
      <c r="H2425" s="164" t="s">
        <v>288</v>
      </c>
      <c r="I2425" s="100">
        <v>385.49999999999955</v>
      </c>
      <c r="K2425" s="100">
        <f t="shared" si="83"/>
        <v>385.49999999999955</v>
      </c>
      <c r="P2425" s="28"/>
      <c r="Q2425" s="268"/>
      <c r="R2425" s="3"/>
      <c r="S2425" s="117"/>
      <c r="T2425" s="219"/>
    </row>
    <row r="2426" spans="1:20" ht="15">
      <c r="A2426" s="138" t="s">
        <v>1300</v>
      </c>
      <c r="B2426" s="223" t="s">
        <v>2544</v>
      </c>
      <c r="C2426" s="3"/>
      <c r="D2426" s="3"/>
      <c r="E2426" s="164" t="s">
        <v>288</v>
      </c>
      <c r="F2426" s="164" t="s">
        <v>288</v>
      </c>
      <c r="G2426" s="164" t="s">
        <v>288</v>
      </c>
      <c r="H2426" s="164" t="s">
        <v>288</v>
      </c>
      <c r="I2426" s="100">
        <v>383.70000000000118</v>
      </c>
      <c r="K2426" s="100">
        <f t="shared" ref="K2426:K2439" si="84">SUM(E2426:I2426)</f>
        <v>383.70000000000118</v>
      </c>
      <c r="P2426" s="28"/>
      <c r="Q2426" s="28"/>
      <c r="R2426" s="11"/>
      <c r="S2426" s="117"/>
      <c r="T2426" s="219"/>
    </row>
    <row r="2427" spans="1:20" ht="15.75">
      <c r="A2427" s="138" t="s">
        <v>1301</v>
      </c>
      <c r="B2427" s="406" t="s">
        <v>2559</v>
      </c>
      <c r="C2427" s="3"/>
      <c r="D2427" s="3"/>
      <c r="E2427" s="164" t="s">
        <v>288</v>
      </c>
      <c r="F2427" s="164" t="s">
        <v>288</v>
      </c>
      <c r="G2427" s="164" t="s">
        <v>288</v>
      </c>
      <c r="H2427" s="164" t="s">
        <v>288</v>
      </c>
      <c r="I2427" s="100">
        <v>379.59999999999945</v>
      </c>
      <c r="K2427" s="100">
        <f t="shared" si="84"/>
        <v>379.59999999999945</v>
      </c>
      <c r="P2427" s="28"/>
      <c r="Q2427" s="121"/>
      <c r="R2427" s="61"/>
      <c r="S2427" s="61"/>
      <c r="T2427" s="282"/>
    </row>
    <row r="2428" spans="1:20" ht="15">
      <c r="A2428" s="138" t="s">
        <v>1302</v>
      </c>
      <c r="B2428" s="406" t="s">
        <v>2562</v>
      </c>
      <c r="C2428" s="3"/>
      <c r="D2428" s="3"/>
      <c r="E2428" s="164" t="s">
        <v>288</v>
      </c>
      <c r="F2428" s="164" t="s">
        <v>288</v>
      </c>
      <c r="G2428" s="164" t="s">
        <v>288</v>
      </c>
      <c r="H2428" s="164" t="s">
        <v>288</v>
      </c>
      <c r="I2428" s="100">
        <v>358.19999999999982</v>
      </c>
      <c r="K2428" s="100">
        <f t="shared" si="84"/>
        <v>358.19999999999982</v>
      </c>
      <c r="P2428" s="28"/>
      <c r="Q2428" s="268"/>
      <c r="R2428" s="3"/>
      <c r="S2428" s="117"/>
      <c r="T2428" s="219"/>
    </row>
    <row r="2429" spans="1:20" ht="15">
      <c r="A2429" s="138" t="s">
        <v>1303</v>
      </c>
      <c r="B2429" s="406" t="s">
        <v>2561</v>
      </c>
      <c r="C2429" s="3"/>
      <c r="D2429" s="3"/>
      <c r="E2429" s="164" t="s">
        <v>288</v>
      </c>
      <c r="F2429" s="164" t="s">
        <v>288</v>
      </c>
      <c r="G2429" s="164" t="s">
        <v>288</v>
      </c>
      <c r="H2429" s="164" t="s">
        <v>288</v>
      </c>
      <c r="I2429" s="100">
        <v>330.30000000000018</v>
      </c>
      <c r="K2429" s="100">
        <f t="shared" si="84"/>
        <v>330.30000000000018</v>
      </c>
      <c r="P2429" s="28"/>
      <c r="Q2429" s="28"/>
      <c r="R2429" s="3"/>
      <c r="S2429" s="117"/>
      <c r="T2429" s="219"/>
    </row>
    <row r="2430" spans="1:20" ht="15.75">
      <c r="A2430" s="138" t="s">
        <v>1304</v>
      </c>
      <c r="B2430" s="406" t="s">
        <v>2548</v>
      </c>
      <c r="C2430" s="3"/>
      <c r="D2430" s="3"/>
      <c r="E2430" s="164" t="s">
        <v>288</v>
      </c>
      <c r="F2430" s="164" t="s">
        <v>288</v>
      </c>
      <c r="G2430" s="164" t="s">
        <v>288</v>
      </c>
      <c r="H2430" s="164" t="s">
        <v>288</v>
      </c>
      <c r="I2430" s="100">
        <v>323.20000000000073</v>
      </c>
      <c r="K2430" s="100">
        <f t="shared" si="84"/>
        <v>323.20000000000073</v>
      </c>
      <c r="P2430" s="28"/>
      <c r="Q2430" s="121"/>
      <c r="R2430" s="61"/>
      <c r="S2430" s="61"/>
      <c r="T2430" s="282"/>
    </row>
    <row r="2431" spans="1:20" ht="15">
      <c r="A2431" s="138" t="s">
        <v>1305</v>
      </c>
      <c r="B2431" s="96" t="s">
        <v>1031</v>
      </c>
      <c r="E2431" s="10" t="s">
        <v>288</v>
      </c>
      <c r="F2431" s="10" t="s">
        <v>288</v>
      </c>
      <c r="G2431" s="10" t="s">
        <v>288</v>
      </c>
      <c r="H2431" s="164">
        <v>288.399999999996</v>
      </c>
      <c r="I2431" s="10" t="s">
        <v>288</v>
      </c>
      <c r="K2431" s="100">
        <f t="shared" si="84"/>
        <v>288.399999999996</v>
      </c>
      <c r="P2431" s="28"/>
      <c r="Q2431" s="11"/>
      <c r="R2431" s="11"/>
      <c r="S2431" s="117"/>
      <c r="T2431" s="219"/>
    </row>
    <row r="2432" spans="1:20" ht="15.75">
      <c r="A2432" s="138" t="s">
        <v>1306</v>
      </c>
      <c r="B2432" s="406" t="s">
        <v>2554</v>
      </c>
      <c r="C2432" s="3"/>
      <c r="D2432" s="3"/>
      <c r="E2432" s="164" t="s">
        <v>288</v>
      </c>
      <c r="F2432" s="164" t="s">
        <v>288</v>
      </c>
      <c r="G2432" s="164" t="s">
        <v>288</v>
      </c>
      <c r="H2432" s="164" t="s">
        <v>288</v>
      </c>
      <c r="I2432" s="100">
        <v>280.09999999999991</v>
      </c>
      <c r="K2432" s="100">
        <f t="shared" si="84"/>
        <v>280.09999999999991</v>
      </c>
      <c r="P2432" s="28"/>
      <c r="Q2432" s="121"/>
      <c r="R2432" s="61"/>
      <c r="S2432" s="61"/>
      <c r="T2432" s="282"/>
    </row>
    <row r="2433" spans="1:21" ht="15">
      <c r="A2433" s="138" t="s">
        <v>1307</v>
      </c>
      <c r="B2433" s="406" t="s">
        <v>2546</v>
      </c>
      <c r="C2433" s="3"/>
      <c r="D2433" s="3"/>
      <c r="E2433" s="164" t="s">
        <v>288</v>
      </c>
      <c r="F2433" s="164" t="s">
        <v>288</v>
      </c>
      <c r="G2433" s="164" t="s">
        <v>288</v>
      </c>
      <c r="H2433" s="164" t="s">
        <v>288</v>
      </c>
      <c r="I2433" s="100">
        <v>257.5</v>
      </c>
      <c r="K2433" s="100">
        <f t="shared" si="84"/>
        <v>257.5</v>
      </c>
      <c r="P2433" s="28"/>
      <c r="Q2433" s="3"/>
      <c r="R2433" s="11"/>
      <c r="S2433" s="117"/>
      <c r="T2433" s="218"/>
    </row>
    <row r="2434" spans="1:21" ht="15">
      <c r="A2434" s="138" t="s">
        <v>1308</v>
      </c>
      <c r="B2434" s="406" t="s">
        <v>2567</v>
      </c>
      <c r="C2434" s="3"/>
      <c r="D2434" s="3"/>
      <c r="E2434" s="164" t="s">
        <v>288</v>
      </c>
      <c r="F2434" s="164" t="s">
        <v>288</v>
      </c>
      <c r="G2434" s="164" t="s">
        <v>288</v>
      </c>
      <c r="H2434" s="164" t="s">
        <v>288</v>
      </c>
      <c r="I2434" s="100">
        <v>221.29999999999927</v>
      </c>
      <c r="K2434" s="100">
        <f t="shared" si="84"/>
        <v>221.29999999999927</v>
      </c>
      <c r="P2434" s="28"/>
      <c r="Q2434" s="186"/>
      <c r="R2434" s="187"/>
      <c r="S2434" s="187"/>
      <c r="T2434" s="226"/>
      <c r="U2434" s="100"/>
    </row>
    <row r="2435" spans="1:21" ht="15">
      <c r="A2435" s="138" t="s">
        <v>1309</v>
      </c>
      <c r="B2435" s="406" t="s">
        <v>2565</v>
      </c>
      <c r="C2435" s="3"/>
      <c r="D2435" s="3"/>
      <c r="E2435" s="164" t="s">
        <v>288</v>
      </c>
      <c r="F2435" s="164" t="s">
        <v>288</v>
      </c>
      <c r="G2435" s="164" t="s">
        <v>288</v>
      </c>
      <c r="H2435" s="164" t="s">
        <v>288</v>
      </c>
      <c r="I2435" s="100">
        <v>148.50000000000045</v>
      </c>
      <c r="K2435" s="100">
        <f t="shared" si="84"/>
        <v>148.50000000000045</v>
      </c>
      <c r="P2435" s="28"/>
      <c r="Q2435" s="186"/>
      <c r="R2435" s="187"/>
      <c r="S2435" s="187"/>
      <c r="T2435" s="226"/>
      <c r="U2435" s="100"/>
    </row>
    <row r="2436" spans="1:21" ht="15">
      <c r="A2436" s="138" t="s">
        <v>1310</v>
      </c>
      <c r="B2436" s="406" t="s">
        <v>2549</v>
      </c>
      <c r="C2436" s="3"/>
      <c r="D2436" s="3"/>
      <c r="E2436" s="164" t="s">
        <v>288</v>
      </c>
      <c r="F2436" s="164" t="s">
        <v>288</v>
      </c>
      <c r="G2436" s="164" t="s">
        <v>288</v>
      </c>
      <c r="H2436" s="164" t="s">
        <v>288</v>
      </c>
      <c r="I2436" s="100">
        <v>104.29999999999973</v>
      </c>
      <c r="K2436" s="100">
        <f t="shared" si="84"/>
        <v>104.29999999999973</v>
      </c>
      <c r="P2436" s="28"/>
      <c r="Q2436" s="186"/>
      <c r="R2436" s="187"/>
      <c r="S2436" s="187"/>
      <c r="T2436" s="226"/>
      <c r="U2436" s="100"/>
    </row>
    <row r="2437" spans="1:21" ht="15">
      <c r="A2437" s="138" t="s">
        <v>1311</v>
      </c>
      <c r="B2437" s="406" t="s">
        <v>2560</v>
      </c>
      <c r="C2437" s="3"/>
      <c r="D2437" s="3"/>
      <c r="E2437" s="164" t="s">
        <v>288</v>
      </c>
      <c r="F2437" s="164" t="s">
        <v>288</v>
      </c>
      <c r="G2437" s="164" t="s">
        <v>288</v>
      </c>
      <c r="H2437" s="164" t="s">
        <v>288</v>
      </c>
      <c r="I2437" s="100">
        <v>80.500000000000455</v>
      </c>
      <c r="K2437" s="100">
        <f t="shared" si="84"/>
        <v>80.500000000000455</v>
      </c>
      <c r="P2437" s="28"/>
      <c r="Q2437" s="186"/>
      <c r="R2437" s="187"/>
      <c r="S2437" s="187"/>
      <c r="T2437" s="226"/>
      <c r="U2437" s="100"/>
    </row>
    <row r="2438" spans="1:21" ht="15">
      <c r="A2438" s="138" t="s">
        <v>1312</v>
      </c>
      <c r="B2438" s="96" t="s">
        <v>1041</v>
      </c>
      <c r="E2438" s="10" t="s">
        <v>288</v>
      </c>
      <c r="F2438" s="10" t="s">
        <v>288</v>
      </c>
      <c r="G2438" s="10" t="s">
        <v>288</v>
      </c>
      <c r="H2438" s="164">
        <v>72.299999999997453</v>
      </c>
      <c r="I2438" s="10" t="s">
        <v>288</v>
      </c>
      <c r="K2438" s="100">
        <f t="shared" si="84"/>
        <v>72.299999999997453</v>
      </c>
      <c r="P2438" s="28"/>
      <c r="Q2438" s="186"/>
      <c r="R2438" s="187"/>
      <c r="S2438" s="187"/>
      <c r="T2438" s="226"/>
      <c r="U2438" s="100"/>
    </row>
    <row r="2439" spans="1:21" ht="15">
      <c r="A2439" s="138" t="s">
        <v>1313</v>
      </c>
      <c r="B2439" s="406" t="s">
        <v>2552</v>
      </c>
      <c r="C2439" s="3"/>
      <c r="D2439" s="3"/>
      <c r="E2439" s="164" t="s">
        <v>288</v>
      </c>
      <c r="F2439" s="164" t="s">
        <v>288</v>
      </c>
      <c r="G2439" s="164" t="s">
        <v>288</v>
      </c>
      <c r="H2439" s="164" t="s">
        <v>288</v>
      </c>
      <c r="I2439" s="100">
        <v>68.400000000000091</v>
      </c>
      <c r="K2439" s="100">
        <f t="shared" si="84"/>
        <v>68.400000000000091</v>
      </c>
      <c r="P2439" s="28"/>
      <c r="Q2439" s="186"/>
      <c r="R2439" s="187"/>
      <c r="S2439" s="187"/>
      <c r="T2439" s="226"/>
      <c r="U2439" s="100"/>
    </row>
    <row r="2440" spans="1:21" ht="15">
      <c r="A2440" s="138"/>
      <c r="B2440" s="96"/>
      <c r="E2440" s="10"/>
      <c r="F2440" s="10"/>
      <c r="G2440" s="10"/>
      <c r="H2440" s="164"/>
      <c r="K2440" s="100"/>
      <c r="P2440" s="28"/>
      <c r="Q2440" s="186"/>
      <c r="R2440" s="187"/>
      <c r="S2440" s="187"/>
      <c r="T2440" s="226"/>
      <c r="U2440" s="100"/>
    </row>
    <row r="2441" spans="1:21" ht="15">
      <c r="A2441" s="44"/>
      <c r="B2441" s="96"/>
      <c r="E2441" s="10"/>
      <c r="K2441" s="102"/>
      <c r="P2441" s="28"/>
    </row>
    <row r="2442" spans="1:21" ht="15">
      <c r="A2442" s="44"/>
      <c r="B2442" s="96"/>
      <c r="E2442" s="10"/>
      <c r="K2442" s="102"/>
      <c r="P2442" s="28"/>
    </row>
    <row r="2443" spans="1:21" ht="25.5">
      <c r="A2443" s="39" t="s">
        <v>215</v>
      </c>
      <c r="K2443" s="102"/>
      <c r="P2443" s="28"/>
    </row>
    <row r="2444" spans="1:21">
      <c r="K2444" s="102"/>
      <c r="P2444" s="28"/>
    </row>
    <row r="2445" spans="1:21" ht="15">
      <c r="A2445" s="60"/>
      <c r="B2445" s="60"/>
      <c r="C2445" s="60"/>
      <c r="D2445" s="60"/>
      <c r="E2445" s="94">
        <v>2016</v>
      </c>
      <c r="F2445" s="94">
        <v>2017</v>
      </c>
      <c r="G2445" s="94">
        <v>2018</v>
      </c>
      <c r="H2445" s="189">
        <v>2019</v>
      </c>
      <c r="I2445" s="189">
        <v>2020</v>
      </c>
      <c r="K2445" s="103" t="s">
        <v>40</v>
      </c>
      <c r="P2445" s="28"/>
    </row>
    <row r="2446" spans="1:21" ht="15">
      <c r="A2446" s="44" t="s">
        <v>0</v>
      </c>
      <c r="B2446" s="463" t="s">
        <v>11</v>
      </c>
      <c r="C2446" s="431"/>
      <c r="D2446" s="431"/>
      <c r="E2446" s="453">
        <v>725.7</v>
      </c>
      <c r="F2446" s="437">
        <v>521.29999999999995</v>
      </c>
      <c r="G2446" s="437">
        <v>286.39999999999998</v>
      </c>
      <c r="H2446" s="468">
        <v>665.00000000000728</v>
      </c>
      <c r="I2446" s="525">
        <v>403.20000000000255</v>
      </c>
      <c r="K2446" s="100">
        <f t="shared" ref="K2446:K2477" si="85">SUM(E2446:I2446)</f>
        <v>2601.6000000000099</v>
      </c>
      <c r="M2446" t="s">
        <v>385</v>
      </c>
      <c r="P2446" s="442" t="s">
        <v>3134</v>
      </c>
      <c r="Q2446" s="585"/>
      <c r="R2446" s="584"/>
      <c r="S2446" s="584"/>
      <c r="T2446" s="504"/>
    </row>
    <row r="2447" spans="1:21" ht="15">
      <c r="A2447" s="44" t="s">
        <v>2</v>
      </c>
      <c r="B2447" s="96" t="s">
        <v>21</v>
      </c>
      <c r="E2447" s="10">
        <v>488.4</v>
      </c>
      <c r="F2447" s="453">
        <v>724.8</v>
      </c>
      <c r="G2447" s="454">
        <v>576.9</v>
      </c>
      <c r="H2447" s="164">
        <v>341.00000000000364</v>
      </c>
      <c r="I2447" s="525">
        <v>178.49999999999818</v>
      </c>
      <c r="K2447" s="100">
        <f t="shared" si="85"/>
        <v>2309.6000000000017</v>
      </c>
      <c r="M2447" t="s">
        <v>385</v>
      </c>
      <c r="P2447" s="442" t="s">
        <v>3134</v>
      </c>
      <c r="Q2447" s="584"/>
      <c r="R2447" s="584"/>
      <c r="S2447" s="584"/>
      <c r="T2447" s="504"/>
    </row>
    <row r="2448" spans="1:21" ht="15">
      <c r="A2448" s="44" t="s">
        <v>3</v>
      </c>
      <c r="B2448" s="463" t="s">
        <v>25</v>
      </c>
      <c r="C2448" s="431"/>
      <c r="D2448" s="431"/>
      <c r="E2448" s="437">
        <v>528.1</v>
      </c>
      <c r="F2448" s="480">
        <v>587.85</v>
      </c>
      <c r="G2448" s="480">
        <v>549.20000000000005</v>
      </c>
      <c r="H2448" s="164">
        <v>231.29999999999927</v>
      </c>
      <c r="I2448" s="525">
        <v>390.60000000000036</v>
      </c>
      <c r="K2448" s="100">
        <f t="shared" si="85"/>
        <v>2287.0499999999997</v>
      </c>
      <c r="M2448" t="s">
        <v>326</v>
      </c>
      <c r="P2448" s="28"/>
      <c r="Q2448" s="585"/>
      <c r="R2448" s="584"/>
      <c r="S2448" s="584"/>
      <c r="T2448" s="504"/>
    </row>
    <row r="2449" spans="1:20" ht="15">
      <c r="A2449" s="44" t="s">
        <v>5</v>
      </c>
      <c r="B2449" s="463" t="s">
        <v>31</v>
      </c>
      <c r="C2449" s="431"/>
      <c r="D2449" s="431"/>
      <c r="E2449" s="480">
        <v>560.20000000000005</v>
      </c>
      <c r="F2449" s="480">
        <v>618.4</v>
      </c>
      <c r="G2449" s="480">
        <v>372.1</v>
      </c>
      <c r="H2449" s="164">
        <v>222.39999999999782</v>
      </c>
      <c r="I2449" s="525">
        <v>472.79999999999927</v>
      </c>
      <c r="K2449" s="100">
        <f t="shared" si="85"/>
        <v>2245.8999999999969</v>
      </c>
      <c r="M2449" t="s">
        <v>386</v>
      </c>
      <c r="P2449" s="28"/>
      <c r="Q2449" s="585"/>
      <c r="R2449" s="584"/>
      <c r="S2449" s="584"/>
      <c r="T2449" s="504"/>
    </row>
    <row r="2450" spans="1:20" ht="15">
      <c r="A2450" s="44" t="s">
        <v>7</v>
      </c>
      <c r="B2450" s="96" t="s">
        <v>6</v>
      </c>
      <c r="E2450" s="480">
        <v>564.6</v>
      </c>
      <c r="F2450" s="141">
        <v>617.35</v>
      </c>
      <c r="G2450" s="10">
        <v>298.10000000000002</v>
      </c>
      <c r="H2450" s="164">
        <v>293.10000000000946</v>
      </c>
      <c r="I2450" s="525">
        <v>400.50000000000182</v>
      </c>
      <c r="K2450" s="100">
        <f t="shared" si="85"/>
        <v>2173.6500000000115</v>
      </c>
      <c r="M2450" t="s">
        <v>315</v>
      </c>
      <c r="P2450" s="28"/>
      <c r="Q2450" s="540"/>
      <c r="R2450" s="584"/>
      <c r="S2450" s="584"/>
      <c r="T2450" s="504"/>
    </row>
    <row r="2451" spans="1:20" ht="15">
      <c r="A2451" s="44" t="s">
        <v>8</v>
      </c>
      <c r="B2451" s="96" t="s">
        <v>17</v>
      </c>
      <c r="E2451" s="141">
        <v>625.6</v>
      </c>
      <c r="F2451" s="437">
        <v>520.29999999999995</v>
      </c>
      <c r="G2451" s="480">
        <v>455</v>
      </c>
      <c r="H2451" s="484">
        <v>302.70000000000437</v>
      </c>
      <c r="I2451" s="525">
        <v>188.99999999999818</v>
      </c>
      <c r="K2451" s="100">
        <f t="shared" si="85"/>
        <v>2092.6000000000026</v>
      </c>
      <c r="M2451" t="s">
        <v>323</v>
      </c>
      <c r="P2451" s="28"/>
      <c r="Q2451" s="584"/>
      <c r="R2451" s="584"/>
      <c r="S2451" s="584"/>
      <c r="T2451" s="504"/>
    </row>
    <row r="2452" spans="1:20" ht="15">
      <c r="A2452" s="44" t="s">
        <v>10</v>
      </c>
      <c r="B2452" s="96" t="s">
        <v>37</v>
      </c>
      <c r="E2452" s="437">
        <v>483.1</v>
      </c>
      <c r="F2452" s="480">
        <v>707.1</v>
      </c>
      <c r="G2452" s="437">
        <v>212.9</v>
      </c>
      <c r="H2452" s="164">
        <v>276.5</v>
      </c>
      <c r="I2452" s="525">
        <v>352</v>
      </c>
      <c r="K2452" s="100">
        <f t="shared" si="85"/>
        <v>2031.6000000000001</v>
      </c>
      <c r="M2452" t="s">
        <v>293</v>
      </c>
      <c r="P2452" s="28"/>
      <c r="Q2452" s="585"/>
      <c r="R2452" s="584"/>
      <c r="S2452" s="584"/>
      <c r="T2452" s="504"/>
    </row>
    <row r="2453" spans="1:20" ht="15">
      <c r="A2453" s="44" t="s">
        <v>12</v>
      </c>
      <c r="B2453" s="463" t="s">
        <v>33</v>
      </c>
      <c r="C2453" s="431"/>
      <c r="D2453" s="431"/>
      <c r="E2453" s="452">
        <v>736</v>
      </c>
      <c r="F2453" s="480">
        <v>670.3</v>
      </c>
      <c r="G2453" s="437">
        <v>214.3</v>
      </c>
      <c r="H2453" s="164">
        <v>187.799999999992</v>
      </c>
      <c r="I2453" s="525">
        <v>126.89999999999782</v>
      </c>
      <c r="K2453" s="100">
        <f t="shared" si="85"/>
        <v>1935.2999999999897</v>
      </c>
      <c r="M2453" t="s">
        <v>346</v>
      </c>
      <c r="P2453" s="28"/>
      <c r="Q2453" s="584"/>
      <c r="R2453" s="584"/>
      <c r="S2453" s="584"/>
      <c r="T2453" s="504"/>
    </row>
    <row r="2454" spans="1:20" ht="15">
      <c r="A2454" s="44" t="s">
        <v>14</v>
      </c>
      <c r="B2454" s="96" t="s">
        <v>144</v>
      </c>
      <c r="E2454" s="10" t="s">
        <v>288</v>
      </c>
      <c r="F2454" s="452">
        <v>779.6</v>
      </c>
      <c r="G2454" s="480">
        <v>438.6</v>
      </c>
      <c r="H2454" s="164">
        <v>399.60000000000218</v>
      </c>
      <c r="I2454" s="525">
        <v>316.899999999996</v>
      </c>
      <c r="K2454" s="100">
        <f t="shared" si="85"/>
        <v>1934.6999999999982</v>
      </c>
      <c r="M2454" t="s">
        <v>322</v>
      </c>
      <c r="P2454" s="28"/>
      <c r="Q2454" s="540"/>
      <c r="R2454" s="584"/>
      <c r="S2454" s="584"/>
      <c r="T2454" s="504"/>
    </row>
    <row r="2455" spans="1:20" ht="15">
      <c r="A2455" s="44" t="s">
        <v>16</v>
      </c>
      <c r="B2455" s="96" t="s">
        <v>13</v>
      </c>
      <c r="E2455" s="480">
        <v>593.20000000000005</v>
      </c>
      <c r="F2455" s="10">
        <v>513.54999999999995</v>
      </c>
      <c r="G2455" s="10">
        <v>260.5</v>
      </c>
      <c r="H2455" s="164">
        <v>295.49999999999636</v>
      </c>
      <c r="I2455" s="525">
        <v>269.5</v>
      </c>
      <c r="K2455" s="100">
        <f t="shared" si="85"/>
        <v>1932.2499999999964</v>
      </c>
      <c r="M2455" t="s">
        <v>307</v>
      </c>
      <c r="P2455" s="28"/>
      <c r="Q2455" s="584"/>
      <c r="R2455" s="584"/>
      <c r="S2455" s="584"/>
      <c r="T2455" s="504"/>
    </row>
    <row r="2456" spans="1:20" ht="15">
      <c r="A2456" s="44" t="s">
        <v>18</v>
      </c>
      <c r="B2456" s="96" t="s">
        <v>19</v>
      </c>
      <c r="E2456" s="10">
        <v>509.8</v>
      </c>
      <c r="F2456" s="437">
        <v>388.5</v>
      </c>
      <c r="G2456" s="480">
        <v>519</v>
      </c>
      <c r="H2456" s="164">
        <v>256.50000000001091</v>
      </c>
      <c r="I2456" s="525">
        <v>209.90000000000146</v>
      </c>
      <c r="K2456" s="100">
        <f t="shared" si="85"/>
        <v>1883.7000000000123</v>
      </c>
      <c r="M2456" t="s">
        <v>294</v>
      </c>
      <c r="P2456" s="28"/>
      <c r="Q2456" s="540"/>
      <c r="R2456" s="584"/>
      <c r="S2456" s="584"/>
      <c r="T2456" s="504"/>
    </row>
    <row r="2457" spans="1:20" ht="15">
      <c r="A2457" s="44" t="s">
        <v>20</v>
      </c>
      <c r="B2457" s="96" t="s">
        <v>27</v>
      </c>
      <c r="E2457" s="141">
        <v>532.20000000000005</v>
      </c>
      <c r="F2457" s="437">
        <v>414.4</v>
      </c>
      <c r="G2457" s="10">
        <v>223.9</v>
      </c>
      <c r="H2457" s="164">
        <v>215.19999999999345</v>
      </c>
      <c r="I2457" s="525">
        <v>495</v>
      </c>
      <c r="K2457" s="100">
        <f t="shared" si="85"/>
        <v>1880.6999999999935</v>
      </c>
      <c r="M2457" t="s">
        <v>303</v>
      </c>
      <c r="P2457" s="28"/>
      <c r="Q2457" s="584"/>
      <c r="R2457" s="584"/>
      <c r="S2457" s="584"/>
      <c r="T2457" s="504"/>
    </row>
    <row r="2458" spans="1:20" ht="15">
      <c r="A2458" s="44" t="s">
        <v>22</v>
      </c>
      <c r="B2458" s="96" t="s">
        <v>9</v>
      </c>
      <c r="E2458" s="10">
        <v>383.2</v>
      </c>
      <c r="F2458" s="10">
        <v>271.60000000000002</v>
      </c>
      <c r="G2458" s="480">
        <v>404.1</v>
      </c>
      <c r="H2458" s="484">
        <v>189.799999999992</v>
      </c>
      <c r="I2458" s="578">
        <v>515.20000000000073</v>
      </c>
      <c r="K2458" s="100">
        <f t="shared" si="85"/>
        <v>1763.8999999999928</v>
      </c>
      <c r="M2458" t="s">
        <v>374</v>
      </c>
      <c r="P2458" s="28"/>
      <c r="Q2458" s="540"/>
      <c r="R2458" s="584"/>
      <c r="S2458" s="584"/>
      <c r="T2458" s="504"/>
    </row>
    <row r="2459" spans="1:20" ht="15">
      <c r="A2459" s="44" t="s">
        <v>24</v>
      </c>
      <c r="B2459" s="96" t="s">
        <v>35</v>
      </c>
      <c r="E2459" s="437">
        <v>184.1</v>
      </c>
      <c r="F2459" s="10">
        <v>540.45000000000005</v>
      </c>
      <c r="G2459" s="480">
        <v>437</v>
      </c>
      <c r="H2459" s="484">
        <v>83.200000000002547</v>
      </c>
      <c r="I2459" s="525">
        <v>490.10000000000036</v>
      </c>
      <c r="K2459" s="100">
        <f t="shared" si="85"/>
        <v>1734.8500000000031</v>
      </c>
      <c r="M2459" t="s">
        <v>297</v>
      </c>
      <c r="P2459" s="28"/>
      <c r="Q2459" s="540"/>
      <c r="R2459" s="584"/>
      <c r="S2459" s="584"/>
      <c r="T2459" s="504"/>
    </row>
    <row r="2460" spans="1:20" ht="15">
      <c r="A2460" s="44" t="s">
        <v>26</v>
      </c>
      <c r="B2460" s="96" t="s">
        <v>39</v>
      </c>
      <c r="E2460" s="480">
        <v>559.9</v>
      </c>
      <c r="F2460" s="437">
        <v>325.60000000000002</v>
      </c>
      <c r="G2460" s="437">
        <v>323</v>
      </c>
      <c r="H2460" s="164">
        <v>306.59999999999491</v>
      </c>
      <c r="I2460" s="525">
        <v>206.70000000000255</v>
      </c>
      <c r="K2460" s="100">
        <f t="shared" si="85"/>
        <v>1721.7999999999975</v>
      </c>
      <c r="M2460" s="431" t="s">
        <v>298</v>
      </c>
      <c r="P2460" s="28"/>
      <c r="Q2460" s="585"/>
      <c r="R2460" s="584"/>
      <c r="S2460" s="584"/>
      <c r="T2460" s="504"/>
    </row>
    <row r="2461" spans="1:20" ht="15">
      <c r="A2461" s="44" t="s">
        <v>28</v>
      </c>
      <c r="B2461" s="96" t="s">
        <v>1</v>
      </c>
      <c r="E2461" s="437">
        <v>197.6</v>
      </c>
      <c r="F2461" s="480">
        <v>548.70000000000005</v>
      </c>
      <c r="G2461" s="10">
        <v>261.7</v>
      </c>
      <c r="H2461" s="484">
        <v>390.49999999999454</v>
      </c>
      <c r="I2461" s="525">
        <v>274.20000000000073</v>
      </c>
      <c r="K2461" s="100">
        <f t="shared" si="85"/>
        <v>1672.6999999999953</v>
      </c>
      <c r="M2461" t="s">
        <v>303</v>
      </c>
      <c r="P2461" s="28"/>
      <c r="Q2461" s="584"/>
      <c r="R2461" s="584"/>
      <c r="S2461" s="584"/>
      <c r="T2461" s="504"/>
    </row>
    <row r="2462" spans="1:20" ht="15">
      <c r="A2462" s="44" t="s">
        <v>30</v>
      </c>
      <c r="B2462" s="463" t="s">
        <v>15</v>
      </c>
      <c r="C2462" s="431"/>
      <c r="D2462" s="431"/>
      <c r="E2462" s="437">
        <v>459.4</v>
      </c>
      <c r="F2462" s="437">
        <v>387.55</v>
      </c>
      <c r="G2462" s="437">
        <v>351.8</v>
      </c>
      <c r="H2462" s="484">
        <v>218.19999999999527</v>
      </c>
      <c r="I2462" s="525">
        <v>222.09999999999673</v>
      </c>
      <c r="K2462" s="100">
        <f t="shared" si="85"/>
        <v>1639.049999999992</v>
      </c>
      <c r="P2462" s="28"/>
      <c r="Q2462" s="584"/>
      <c r="R2462" s="584"/>
      <c r="S2462" s="584"/>
      <c r="T2462" s="504"/>
    </row>
    <row r="2463" spans="1:20" ht="15">
      <c r="A2463" s="44" t="s">
        <v>32</v>
      </c>
      <c r="B2463" s="463" t="s">
        <v>23</v>
      </c>
      <c r="E2463" s="10">
        <v>446.3</v>
      </c>
      <c r="F2463" s="10">
        <v>519</v>
      </c>
      <c r="G2463" s="437">
        <v>299.60000000000002</v>
      </c>
      <c r="H2463" s="164">
        <v>139.90000000000146</v>
      </c>
      <c r="I2463" s="525">
        <v>229.40000000000327</v>
      </c>
      <c r="K2463" s="100">
        <f t="shared" si="85"/>
        <v>1634.2000000000048</v>
      </c>
      <c r="P2463" s="28"/>
      <c r="Q2463" s="540"/>
      <c r="R2463" s="584"/>
      <c r="S2463" s="584"/>
      <c r="T2463" s="504"/>
    </row>
    <row r="2464" spans="1:20" ht="15">
      <c r="A2464" s="44" t="s">
        <v>34</v>
      </c>
      <c r="B2464" s="96" t="s">
        <v>157</v>
      </c>
      <c r="E2464" s="10" t="s">
        <v>288</v>
      </c>
      <c r="F2464" s="10" t="s">
        <v>288</v>
      </c>
      <c r="G2464" s="453">
        <v>550.4</v>
      </c>
      <c r="H2464" s="164">
        <v>312.19999999999709</v>
      </c>
      <c r="I2464" s="525">
        <v>485.10000000000218</v>
      </c>
      <c r="K2464" s="100">
        <f t="shared" si="85"/>
        <v>1347.6999999999994</v>
      </c>
      <c r="M2464" t="s">
        <v>292</v>
      </c>
      <c r="P2464" s="28"/>
      <c r="Q2464" s="584"/>
      <c r="R2464" s="584"/>
      <c r="S2464" s="584"/>
      <c r="T2464" s="504"/>
    </row>
    <row r="2465" spans="1:20" ht="15">
      <c r="A2465" s="44" t="s">
        <v>36</v>
      </c>
      <c r="B2465" s="96" t="s">
        <v>164</v>
      </c>
      <c r="E2465" s="437" t="s">
        <v>288</v>
      </c>
      <c r="F2465" s="10" t="s">
        <v>288</v>
      </c>
      <c r="G2465" s="10">
        <v>317.8</v>
      </c>
      <c r="H2465" s="488">
        <v>612.60000000000218</v>
      </c>
      <c r="I2465" s="525">
        <v>395.40000000000146</v>
      </c>
      <c r="K2465" s="100">
        <f t="shared" si="85"/>
        <v>1325.8000000000036</v>
      </c>
      <c r="M2465" t="s">
        <v>292</v>
      </c>
      <c r="P2465" s="28"/>
      <c r="Q2465" s="540"/>
      <c r="R2465" s="584"/>
      <c r="S2465" s="584"/>
      <c r="T2465" s="504"/>
    </row>
    <row r="2466" spans="1:20" ht="15">
      <c r="A2466" s="44" t="s">
        <v>38</v>
      </c>
      <c r="B2466" s="463" t="s">
        <v>181</v>
      </c>
      <c r="E2466" s="480">
        <v>628.5</v>
      </c>
      <c r="F2466" s="480">
        <v>693.85</v>
      </c>
      <c r="G2466" s="10" t="s">
        <v>288</v>
      </c>
      <c r="H2466" s="437" t="s">
        <v>288</v>
      </c>
      <c r="I2466" s="437" t="s">
        <v>288</v>
      </c>
      <c r="K2466" s="100">
        <f t="shared" si="85"/>
        <v>1322.35</v>
      </c>
      <c r="M2466" t="s">
        <v>313</v>
      </c>
      <c r="P2466" s="442"/>
      <c r="Q2466" s="540"/>
      <c r="R2466" s="584"/>
      <c r="S2466" s="584"/>
      <c r="T2466" s="504"/>
    </row>
    <row r="2467" spans="1:20" ht="15">
      <c r="A2467" s="44" t="s">
        <v>146</v>
      </c>
      <c r="B2467" s="96" t="s">
        <v>156</v>
      </c>
      <c r="E2467" s="10" t="s">
        <v>288</v>
      </c>
      <c r="F2467" s="10" t="s">
        <v>288</v>
      </c>
      <c r="G2467" s="10">
        <v>313.7</v>
      </c>
      <c r="H2467" s="487">
        <v>586.39999999999054</v>
      </c>
      <c r="I2467" s="525">
        <v>411.00000000000546</v>
      </c>
      <c r="K2467" s="100">
        <f t="shared" si="85"/>
        <v>1311.099999999996</v>
      </c>
      <c r="M2467" t="s">
        <v>293</v>
      </c>
      <c r="P2467" s="28"/>
      <c r="Q2467" s="584"/>
      <c r="R2467" s="584"/>
      <c r="S2467" s="584"/>
      <c r="T2467" s="504"/>
    </row>
    <row r="2468" spans="1:20" ht="15">
      <c r="A2468" s="44" t="s">
        <v>147</v>
      </c>
      <c r="B2468" s="96" t="s">
        <v>145</v>
      </c>
      <c r="E2468" s="10" t="s">
        <v>288</v>
      </c>
      <c r="F2468" s="454">
        <v>782.55</v>
      </c>
      <c r="G2468" s="437">
        <v>286.7</v>
      </c>
      <c r="H2468" s="484">
        <v>27.500000000010914</v>
      </c>
      <c r="I2468" s="525">
        <v>156.600000000004</v>
      </c>
      <c r="K2468" s="100">
        <f t="shared" si="85"/>
        <v>1253.3500000000149</v>
      </c>
      <c r="M2468" t="s">
        <v>291</v>
      </c>
      <c r="P2468" s="28" t="s">
        <v>3134</v>
      </c>
      <c r="Q2468" s="584"/>
      <c r="R2468" s="584"/>
      <c r="S2468" s="584"/>
      <c r="T2468" s="504"/>
    </row>
    <row r="2469" spans="1:20" ht="15">
      <c r="A2469" s="44" t="s">
        <v>148</v>
      </c>
      <c r="B2469" s="96" t="s">
        <v>155</v>
      </c>
      <c r="E2469" s="437" t="s">
        <v>288</v>
      </c>
      <c r="F2469" s="10" t="s">
        <v>288</v>
      </c>
      <c r="G2469" s="452">
        <v>552.6</v>
      </c>
      <c r="H2469" s="487">
        <v>403.90000000000146</v>
      </c>
      <c r="I2469" s="525">
        <v>234.59999999999673</v>
      </c>
      <c r="K2469" s="100">
        <f t="shared" si="85"/>
        <v>1191.0999999999981</v>
      </c>
      <c r="M2469" t="s">
        <v>316</v>
      </c>
      <c r="P2469" s="28"/>
      <c r="Q2469" s="584"/>
      <c r="R2469" s="584"/>
      <c r="S2469" s="584"/>
      <c r="T2469" s="504"/>
    </row>
    <row r="2470" spans="1:20" ht="15">
      <c r="A2470" s="44" t="s">
        <v>152</v>
      </c>
      <c r="B2470" s="96" t="s">
        <v>142</v>
      </c>
      <c r="E2470" s="10" t="s">
        <v>288</v>
      </c>
      <c r="F2470" s="10">
        <v>539.65</v>
      </c>
      <c r="G2470" s="10">
        <v>148</v>
      </c>
      <c r="H2470" s="484">
        <v>117.10000000000582</v>
      </c>
      <c r="I2470" s="525">
        <v>341.29999999999563</v>
      </c>
      <c r="K2470" s="100">
        <f t="shared" si="85"/>
        <v>1146.0500000000015</v>
      </c>
      <c r="P2470" s="28"/>
      <c r="Q2470" s="540"/>
      <c r="R2470" s="584"/>
      <c r="S2470" s="584"/>
      <c r="T2470" s="504"/>
    </row>
    <row r="2471" spans="1:20" ht="15">
      <c r="A2471" s="44" t="s">
        <v>159</v>
      </c>
      <c r="B2471" s="96" t="s">
        <v>143</v>
      </c>
      <c r="E2471" s="10" t="s">
        <v>288</v>
      </c>
      <c r="F2471" s="10">
        <v>469.4</v>
      </c>
      <c r="G2471" s="437">
        <v>242</v>
      </c>
      <c r="H2471" s="164">
        <v>275</v>
      </c>
      <c r="I2471" s="525">
        <v>158.69999999999709</v>
      </c>
      <c r="K2471" s="100">
        <f t="shared" si="85"/>
        <v>1145.0999999999972</v>
      </c>
      <c r="P2471" s="28"/>
      <c r="Q2471" s="585"/>
      <c r="R2471" s="584"/>
      <c r="S2471" s="584"/>
      <c r="T2471" s="504"/>
    </row>
    <row r="2472" spans="1:20" ht="15">
      <c r="A2472" s="44" t="s">
        <v>161</v>
      </c>
      <c r="B2472" s="96" t="s">
        <v>29</v>
      </c>
      <c r="E2472" s="437">
        <v>450.4</v>
      </c>
      <c r="F2472" s="10">
        <v>412.9</v>
      </c>
      <c r="G2472" s="10">
        <v>234.8</v>
      </c>
      <c r="H2472" s="437" t="s">
        <v>288</v>
      </c>
      <c r="I2472" s="437" t="s">
        <v>288</v>
      </c>
      <c r="K2472" s="100">
        <f t="shared" si="85"/>
        <v>1098.0999999999999</v>
      </c>
      <c r="P2472" s="442"/>
      <c r="Q2472" s="585"/>
      <c r="R2472" s="584"/>
      <c r="S2472" s="584"/>
      <c r="T2472" s="504"/>
    </row>
    <row r="2473" spans="1:20" ht="15">
      <c r="A2473" s="44" t="s">
        <v>162</v>
      </c>
      <c r="B2473" s="96" t="s">
        <v>1035</v>
      </c>
      <c r="E2473" s="10" t="s">
        <v>288</v>
      </c>
      <c r="F2473" s="10" t="s">
        <v>288</v>
      </c>
      <c r="G2473" s="10" t="s">
        <v>288</v>
      </c>
      <c r="H2473" s="487">
        <v>553.80000000000291</v>
      </c>
      <c r="I2473" s="578">
        <v>533.99999999999818</v>
      </c>
      <c r="K2473" s="100">
        <f t="shared" si="85"/>
        <v>1087.8000000000011</v>
      </c>
      <c r="M2473" t="s">
        <v>333</v>
      </c>
      <c r="P2473" s="28"/>
      <c r="Q2473" s="584"/>
      <c r="R2473" s="584"/>
      <c r="S2473" s="584"/>
      <c r="T2473" s="504"/>
    </row>
    <row r="2474" spans="1:20" ht="15">
      <c r="A2474" s="44" t="s">
        <v>163</v>
      </c>
      <c r="B2474" s="96" t="s">
        <v>1039</v>
      </c>
      <c r="E2474" s="10" t="s">
        <v>288</v>
      </c>
      <c r="F2474" s="10" t="s">
        <v>288</v>
      </c>
      <c r="G2474" s="437" t="s">
        <v>288</v>
      </c>
      <c r="H2474" s="487">
        <v>499.29999999999745</v>
      </c>
      <c r="I2474" s="578">
        <v>575.40000000000146</v>
      </c>
      <c r="K2474" s="100">
        <f t="shared" si="85"/>
        <v>1074.6999999999989</v>
      </c>
      <c r="M2474" t="s">
        <v>296</v>
      </c>
      <c r="P2474" s="28"/>
      <c r="Q2474" s="584"/>
      <c r="R2474" s="584"/>
      <c r="S2474" s="584"/>
      <c r="T2474" s="504"/>
    </row>
    <row r="2475" spans="1:20" ht="15">
      <c r="A2475" s="44" t="s">
        <v>165</v>
      </c>
      <c r="B2475" s="463" t="s">
        <v>1047</v>
      </c>
      <c r="C2475" s="431"/>
      <c r="D2475" s="431"/>
      <c r="E2475" s="437" t="s">
        <v>288</v>
      </c>
      <c r="F2475" s="437" t="s">
        <v>288</v>
      </c>
      <c r="G2475" s="437" t="s">
        <v>288</v>
      </c>
      <c r="H2475" s="164">
        <v>365.99999999999272</v>
      </c>
      <c r="I2475" s="577">
        <v>605.40000000000146</v>
      </c>
      <c r="K2475" s="100">
        <f t="shared" si="85"/>
        <v>971.39999999999418</v>
      </c>
      <c r="M2475" s="431" t="s">
        <v>292</v>
      </c>
      <c r="P2475" s="28"/>
      <c r="Q2475" s="586"/>
      <c r="R2475" s="584"/>
      <c r="S2475" s="584"/>
      <c r="T2475" s="504"/>
    </row>
    <row r="2476" spans="1:20" ht="15">
      <c r="A2476" s="44" t="s">
        <v>284</v>
      </c>
      <c r="B2476" s="463" t="s">
        <v>160</v>
      </c>
      <c r="C2476" s="431"/>
      <c r="D2476" s="431"/>
      <c r="E2476" s="437" t="s">
        <v>288</v>
      </c>
      <c r="F2476" s="437" t="s">
        <v>288</v>
      </c>
      <c r="G2476" s="437">
        <v>211.9</v>
      </c>
      <c r="H2476" s="484">
        <v>383.79999999999927</v>
      </c>
      <c r="I2476" s="525">
        <v>366.19999999999891</v>
      </c>
      <c r="K2476" s="100">
        <f t="shared" si="85"/>
        <v>961.89999999999816</v>
      </c>
      <c r="P2476" s="28"/>
      <c r="Q2476" s="584"/>
      <c r="R2476" s="584"/>
      <c r="S2476" s="584"/>
      <c r="T2476" s="504"/>
    </row>
    <row r="2477" spans="1:20" ht="15">
      <c r="A2477" s="44" t="s">
        <v>285</v>
      </c>
      <c r="B2477" s="96" t="s">
        <v>1053</v>
      </c>
      <c r="E2477" s="10" t="s">
        <v>288</v>
      </c>
      <c r="F2477" s="10" t="s">
        <v>288</v>
      </c>
      <c r="G2477" s="10" t="s">
        <v>288</v>
      </c>
      <c r="H2477" s="164">
        <v>317.99999999999636</v>
      </c>
      <c r="I2477" s="576">
        <v>630</v>
      </c>
      <c r="K2477" s="100">
        <f t="shared" si="85"/>
        <v>947.99999999999636</v>
      </c>
      <c r="M2477" t="s">
        <v>310</v>
      </c>
      <c r="P2477" s="28"/>
      <c r="Q2477" s="585"/>
      <c r="R2477" s="584"/>
      <c r="S2477" s="584"/>
      <c r="T2477" s="504"/>
    </row>
    <row r="2478" spans="1:20" ht="15">
      <c r="A2478" s="138" t="s">
        <v>286</v>
      </c>
      <c r="B2478" s="96" t="s">
        <v>993</v>
      </c>
      <c r="E2478" s="10" t="s">
        <v>288</v>
      </c>
      <c r="F2478" s="10" t="s">
        <v>288</v>
      </c>
      <c r="G2478" s="10" t="s">
        <v>288</v>
      </c>
      <c r="H2478" s="489">
        <v>651.59999999999491</v>
      </c>
      <c r="I2478" s="525">
        <v>226.50000000000182</v>
      </c>
      <c r="K2478" s="100">
        <f t="shared" ref="K2478:K2509" si="86">SUM(E2478:I2478)</f>
        <v>878.09999999999673</v>
      </c>
      <c r="M2478" s="431" t="s">
        <v>310</v>
      </c>
      <c r="P2478" s="28"/>
      <c r="Q2478" s="585"/>
      <c r="R2478" s="584"/>
      <c r="S2478" s="584"/>
      <c r="T2478" s="504"/>
    </row>
    <row r="2479" spans="1:20" ht="15">
      <c r="A2479" s="138" t="s">
        <v>287</v>
      </c>
      <c r="B2479" s="96" t="s">
        <v>182</v>
      </c>
      <c r="E2479" s="454">
        <v>846.05</v>
      </c>
      <c r="F2479" s="437" t="s">
        <v>288</v>
      </c>
      <c r="G2479" s="437" t="s">
        <v>288</v>
      </c>
      <c r="H2479" s="437" t="s">
        <v>288</v>
      </c>
      <c r="I2479" s="437" t="s">
        <v>288</v>
      </c>
      <c r="K2479" s="100">
        <f t="shared" si="86"/>
        <v>846.05</v>
      </c>
      <c r="M2479" t="s">
        <v>291</v>
      </c>
      <c r="P2479" s="28" t="s">
        <v>3134</v>
      </c>
      <c r="Q2479" s="584"/>
      <c r="R2479" s="584"/>
      <c r="S2479" s="584"/>
      <c r="T2479" s="504"/>
    </row>
    <row r="2480" spans="1:20" ht="15">
      <c r="A2480" s="138" t="s">
        <v>990</v>
      </c>
      <c r="B2480" s="96" t="s">
        <v>1013</v>
      </c>
      <c r="E2480" s="10" t="s">
        <v>288</v>
      </c>
      <c r="F2480" s="10" t="s">
        <v>288</v>
      </c>
      <c r="G2480" s="10" t="s">
        <v>288</v>
      </c>
      <c r="H2480" s="484">
        <v>370.200000000008</v>
      </c>
      <c r="I2480" s="525">
        <v>472.29999999999927</v>
      </c>
      <c r="K2480" s="100">
        <f t="shared" si="86"/>
        <v>842.50000000000728</v>
      </c>
      <c r="P2480" s="28"/>
      <c r="Q2480" s="584"/>
      <c r="R2480" s="584"/>
      <c r="S2480" s="584"/>
      <c r="T2480" s="504"/>
    </row>
    <row r="2481" spans="1:20" ht="15">
      <c r="A2481" s="138" t="s">
        <v>991</v>
      </c>
      <c r="B2481" s="463" t="s">
        <v>4</v>
      </c>
      <c r="C2481" s="431"/>
      <c r="D2481" s="431"/>
      <c r="E2481" s="437">
        <v>212.3</v>
      </c>
      <c r="F2481" s="437">
        <v>124.7</v>
      </c>
      <c r="G2481" s="437">
        <v>104.6</v>
      </c>
      <c r="H2481" s="484">
        <v>110.69999999999891</v>
      </c>
      <c r="I2481" s="525">
        <v>276.60000000000218</v>
      </c>
      <c r="K2481" s="100">
        <f t="shared" si="86"/>
        <v>828.90000000000111</v>
      </c>
      <c r="P2481" s="28"/>
      <c r="Q2481" s="540"/>
      <c r="R2481" s="584"/>
      <c r="S2481" s="584"/>
      <c r="T2481" s="504"/>
    </row>
    <row r="2482" spans="1:20" ht="15">
      <c r="A2482" s="138" t="s">
        <v>992</v>
      </c>
      <c r="B2482" s="463" t="s">
        <v>1040</v>
      </c>
      <c r="C2482" s="431"/>
      <c r="D2482" s="431"/>
      <c r="E2482" s="437" t="s">
        <v>288</v>
      </c>
      <c r="F2482" s="437" t="s">
        <v>288</v>
      </c>
      <c r="G2482" s="437" t="s">
        <v>288</v>
      </c>
      <c r="H2482" s="164">
        <v>375.19999999999709</v>
      </c>
      <c r="I2482" s="525">
        <v>430.29999999999563</v>
      </c>
      <c r="K2482" s="100">
        <f t="shared" si="86"/>
        <v>805.49999999999272</v>
      </c>
      <c r="P2482" s="28"/>
      <c r="Q2482" s="540"/>
      <c r="R2482" s="584"/>
      <c r="S2482" s="584"/>
      <c r="T2482" s="504"/>
    </row>
    <row r="2483" spans="1:20" ht="15">
      <c r="A2483" s="138" t="s">
        <v>994</v>
      </c>
      <c r="B2483" s="96" t="s">
        <v>1001</v>
      </c>
      <c r="E2483" s="10" t="s">
        <v>288</v>
      </c>
      <c r="F2483" s="10" t="s">
        <v>288</v>
      </c>
      <c r="G2483" s="10" t="s">
        <v>288</v>
      </c>
      <c r="H2483" s="164">
        <v>231.799999999992</v>
      </c>
      <c r="I2483" s="578">
        <v>555.40000000000146</v>
      </c>
      <c r="K2483" s="100">
        <f t="shared" si="86"/>
        <v>787.19999999999345</v>
      </c>
      <c r="M2483" t="s">
        <v>302</v>
      </c>
      <c r="P2483" s="28"/>
      <c r="Q2483" s="585"/>
      <c r="R2483" s="584"/>
      <c r="S2483" s="584"/>
      <c r="T2483" s="504"/>
    </row>
    <row r="2484" spans="1:20" ht="15">
      <c r="A2484" s="138" t="s">
        <v>1000</v>
      </c>
      <c r="B2484" s="478" t="s">
        <v>988</v>
      </c>
      <c r="E2484" s="10" t="s">
        <v>288</v>
      </c>
      <c r="F2484" s="10" t="s">
        <v>288</v>
      </c>
      <c r="G2484" s="10" t="s">
        <v>288</v>
      </c>
      <c r="H2484" s="164">
        <v>335.79999999999563</v>
      </c>
      <c r="I2484" s="525">
        <v>417.19999999999891</v>
      </c>
      <c r="K2484" s="100">
        <f t="shared" si="86"/>
        <v>752.99999999999454</v>
      </c>
      <c r="P2484" s="28"/>
      <c r="Q2484" s="585"/>
      <c r="R2484" s="584"/>
      <c r="S2484" s="584"/>
      <c r="T2484" s="504"/>
    </row>
    <row r="2485" spans="1:20" ht="15">
      <c r="A2485" s="138" t="s">
        <v>1002</v>
      </c>
      <c r="B2485" s="96" t="s">
        <v>1057</v>
      </c>
      <c r="E2485" s="10" t="s">
        <v>288</v>
      </c>
      <c r="F2485" s="10" t="s">
        <v>288</v>
      </c>
      <c r="G2485" s="10" t="s">
        <v>288</v>
      </c>
      <c r="H2485" s="164">
        <v>268.89999999999782</v>
      </c>
      <c r="I2485" s="525">
        <v>482.50000000000182</v>
      </c>
      <c r="K2485" s="100">
        <f t="shared" si="86"/>
        <v>751.39999999999964</v>
      </c>
      <c r="P2485" s="28"/>
      <c r="Q2485" s="585"/>
      <c r="R2485" s="584"/>
      <c r="S2485" s="584"/>
      <c r="T2485" s="504"/>
    </row>
    <row r="2486" spans="1:20" ht="15">
      <c r="A2486" s="138" t="s">
        <v>1005</v>
      </c>
      <c r="B2486" s="96" t="s">
        <v>1004</v>
      </c>
      <c r="E2486" s="10" t="s">
        <v>288</v>
      </c>
      <c r="F2486" s="437" t="s">
        <v>288</v>
      </c>
      <c r="G2486" s="437" t="s">
        <v>288</v>
      </c>
      <c r="H2486" s="164">
        <v>300.3999999999869</v>
      </c>
      <c r="I2486" s="525">
        <v>441.30000000000291</v>
      </c>
      <c r="K2486" s="100">
        <f t="shared" si="86"/>
        <v>741.69999999998981</v>
      </c>
      <c r="P2486" s="28"/>
      <c r="Q2486" s="585"/>
      <c r="R2486" s="584"/>
      <c r="S2486" s="584"/>
      <c r="T2486" s="504"/>
    </row>
    <row r="2487" spans="1:20" ht="15">
      <c r="A2487" s="138" t="s">
        <v>1006</v>
      </c>
      <c r="B2487" s="96" t="s">
        <v>999</v>
      </c>
      <c r="E2487" s="10" t="s">
        <v>288</v>
      </c>
      <c r="F2487" s="10" t="s">
        <v>288</v>
      </c>
      <c r="G2487" s="10" t="s">
        <v>288</v>
      </c>
      <c r="H2487" s="484">
        <v>283.70000000000437</v>
      </c>
      <c r="I2487" s="525">
        <v>422.09999999999854</v>
      </c>
      <c r="K2487" s="100">
        <f t="shared" si="86"/>
        <v>705.80000000000291</v>
      </c>
      <c r="P2487" s="28"/>
      <c r="Q2487" s="585"/>
      <c r="R2487" s="584"/>
      <c r="S2487" s="584"/>
      <c r="T2487" s="504"/>
    </row>
    <row r="2488" spans="1:20" ht="15">
      <c r="A2488" s="138" t="s">
        <v>1009</v>
      </c>
      <c r="B2488" s="478" t="s">
        <v>989</v>
      </c>
      <c r="C2488" s="431"/>
      <c r="D2488" s="431"/>
      <c r="E2488" s="437" t="s">
        <v>288</v>
      </c>
      <c r="F2488" s="437" t="s">
        <v>288</v>
      </c>
      <c r="G2488" s="437" t="s">
        <v>288</v>
      </c>
      <c r="H2488" s="164">
        <v>383.09999999999854</v>
      </c>
      <c r="I2488" s="525">
        <v>320.100000000004</v>
      </c>
      <c r="K2488" s="100">
        <f t="shared" si="86"/>
        <v>703.20000000000255</v>
      </c>
      <c r="P2488" s="28"/>
      <c r="Q2488" s="584"/>
      <c r="R2488" s="584"/>
      <c r="S2488" s="584"/>
      <c r="T2488" s="504"/>
    </row>
    <row r="2489" spans="1:20" ht="15">
      <c r="A2489" s="138" t="s">
        <v>1011</v>
      </c>
      <c r="B2489" s="463" t="s">
        <v>1036</v>
      </c>
      <c r="C2489" s="431"/>
      <c r="D2489" s="431"/>
      <c r="E2489" s="437" t="s">
        <v>288</v>
      </c>
      <c r="F2489" s="437" t="s">
        <v>288</v>
      </c>
      <c r="G2489" s="437" t="s">
        <v>288</v>
      </c>
      <c r="H2489" s="164">
        <v>279.90000000000509</v>
      </c>
      <c r="I2489" s="525">
        <v>408.00000000000364</v>
      </c>
      <c r="K2489" s="100">
        <f t="shared" si="86"/>
        <v>687.90000000000873</v>
      </c>
      <c r="M2489" s="431"/>
      <c r="P2489" s="28"/>
      <c r="Q2489" s="540"/>
      <c r="R2489" s="584"/>
      <c r="S2489" s="584"/>
      <c r="T2489" s="504"/>
    </row>
    <row r="2490" spans="1:20" ht="15">
      <c r="A2490" s="138" t="s">
        <v>1017</v>
      </c>
      <c r="B2490" s="542" t="s">
        <v>2564</v>
      </c>
      <c r="C2490" s="433"/>
      <c r="D2490" s="433"/>
      <c r="E2490" s="484" t="s">
        <v>288</v>
      </c>
      <c r="F2490" s="484" t="s">
        <v>288</v>
      </c>
      <c r="G2490" s="484" t="s">
        <v>288</v>
      </c>
      <c r="H2490" s="164" t="s">
        <v>288</v>
      </c>
      <c r="I2490" s="575">
        <v>670.5</v>
      </c>
      <c r="K2490" s="100">
        <f t="shared" si="86"/>
        <v>670.5</v>
      </c>
      <c r="M2490" t="s">
        <v>291</v>
      </c>
      <c r="P2490" s="444" t="s">
        <v>3134</v>
      </c>
      <c r="Q2490" s="584"/>
      <c r="R2490" s="584"/>
      <c r="S2490" s="584"/>
      <c r="T2490" s="504"/>
    </row>
    <row r="2491" spans="1:20" ht="15">
      <c r="A2491" s="138" t="s">
        <v>1022</v>
      </c>
      <c r="B2491" s="463" t="s">
        <v>1019</v>
      </c>
      <c r="C2491" s="431"/>
      <c r="D2491" s="431"/>
      <c r="E2491" s="437" t="s">
        <v>288</v>
      </c>
      <c r="F2491" s="437" t="s">
        <v>288</v>
      </c>
      <c r="G2491" s="437" t="s">
        <v>288</v>
      </c>
      <c r="H2491" s="164">
        <v>277.10000000000946</v>
      </c>
      <c r="I2491" s="525">
        <v>392.70000000000073</v>
      </c>
      <c r="K2491" s="100">
        <f t="shared" si="86"/>
        <v>669.80000000001019</v>
      </c>
      <c r="M2491" s="431"/>
      <c r="P2491" s="442"/>
      <c r="Q2491" s="584"/>
      <c r="R2491" s="584"/>
      <c r="S2491" s="584"/>
      <c r="T2491" s="504"/>
    </row>
    <row r="2492" spans="1:20" ht="15">
      <c r="A2492" s="138" t="s">
        <v>1023</v>
      </c>
      <c r="B2492" s="463" t="s">
        <v>1028</v>
      </c>
      <c r="C2492" s="431"/>
      <c r="D2492" s="431"/>
      <c r="E2492" s="437" t="s">
        <v>288</v>
      </c>
      <c r="F2492" s="437" t="s">
        <v>288</v>
      </c>
      <c r="G2492" s="437" t="s">
        <v>288</v>
      </c>
      <c r="H2492" s="164">
        <v>311.39999999999782</v>
      </c>
      <c r="I2492" s="525">
        <v>353.60000000000218</v>
      </c>
      <c r="K2492" s="100">
        <f t="shared" si="86"/>
        <v>665</v>
      </c>
      <c r="P2492" s="28"/>
      <c r="Q2492" s="584"/>
      <c r="R2492" s="584"/>
      <c r="S2492" s="584"/>
      <c r="T2492" s="504"/>
    </row>
    <row r="2493" spans="1:20" ht="15">
      <c r="A2493" s="138" t="s">
        <v>1024</v>
      </c>
      <c r="B2493" s="96" t="s">
        <v>1010</v>
      </c>
      <c r="E2493" s="10" t="s">
        <v>288</v>
      </c>
      <c r="F2493" s="10" t="s">
        <v>288</v>
      </c>
      <c r="G2493" s="10" t="s">
        <v>288</v>
      </c>
      <c r="H2493" s="164">
        <v>357.80000000000109</v>
      </c>
      <c r="I2493" s="525">
        <v>257.59999999999491</v>
      </c>
      <c r="K2493" s="100">
        <f t="shared" si="86"/>
        <v>615.399999999996</v>
      </c>
      <c r="M2493" s="431"/>
      <c r="P2493" s="28"/>
      <c r="Q2493" s="586"/>
      <c r="R2493" s="584"/>
      <c r="S2493" s="584"/>
      <c r="T2493" s="504"/>
    </row>
    <row r="2494" spans="1:20" ht="15">
      <c r="A2494" s="138" t="s">
        <v>1030</v>
      </c>
      <c r="B2494" s="503" t="s">
        <v>2544</v>
      </c>
      <c r="C2494" s="433"/>
      <c r="D2494" s="433"/>
      <c r="E2494" s="484" t="s">
        <v>288</v>
      </c>
      <c r="F2494" s="484" t="s">
        <v>288</v>
      </c>
      <c r="G2494" s="484" t="s">
        <v>288</v>
      </c>
      <c r="H2494" s="164" t="s">
        <v>288</v>
      </c>
      <c r="I2494" s="578">
        <v>572.79999999999745</v>
      </c>
      <c r="K2494" s="100">
        <f t="shared" si="86"/>
        <v>572.79999999999745</v>
      </c>
      <c r="M2494" t="s">
        <v>294</v>
      </c>
      <c r="P2494" s="28"/>
      <c r="Q2494" s="584"/>
      <c r="R2494" s="584"/>
      <c r="S2494" s="584"/>
      <c r="T2494" s="504"/>
    </row>
    <row r="2495" spans="1:20" ht="15">
      <c r="A2495" s="138" t="s">
        <v>1038</v>
      </c>
      <c r="B2495" s="542" t="s">
        <v>2569</v>
      </c>
      <c r="C2495" s="433"/>
      <c r="D2495" s="433"/>
      <c r="E2495" s="484" t="s">
        <v>288</v>
      </c>
      <c r="F2495" s="484" t="s">
        <v>288</v>
      </c>
      <c r="G2495" s="484" t="s">
        <v>288</v>
      </c>
      <c r="H2495" s="484" t="s">
        <v>288</v>
      </c>
      <c r="I2495" s="578">
        <v>572.10000000000036</v>
      </c>
      <c r="K2495" s="100">
        <f t="shared" si="86"/>
        <v>572.10000000000036</v>
      </c>
      <c r="M2495" s="431" t="s">
        <v>307</v>
      </c>
      <c r="P2495" s="28"/>
      <c r="Q2495" s="585"/>
      <c r="R2495" s="584"/>
      <c r="S2495" s="584"/>
      <c r="T2495" s="504"/>
    </row>
    <row r="2496" spans="1:20" ht="15">
      <c r="A2496" s="138" t="s">
        <v>1042</v>
      </c>
      <c r="B2496" s="96" t="s">
        <v>1008</v>
      </c>
      <c r="E2496" s="10" t="s">
        <v>288</v>
      </c>
      <c r="F2496" s="10" t="s">
        <v>288</v>
      </c>
      <c r="G2496" s="10" t="s">
        <v>288</v>
      </c>
      <c r="H2496" s="487">
        <v>460.69999999999527</v>
      </c>
      <c r="I2496" s="525">
        <v>76.30000000000291</v>
      </c>
      <c r="K2496" s="100">
        <f t="shared" si="86"/>
        <v>536.99999999999818</v>
      </c>
      <c r="M2496" t="s">
        <v>297</v>
      </c>
      <c r="P2496" s="28"/>
      <c r="Q2496" s="584"/>
      <c r="R2496" s="584"/>
      <c r="S2496" s="584"/>
      <c r="T2496" s="504"/>
    </row>
    <row r="2497" spans="1:20" ht="15">
      <c r="A2497" s="138" t="s">
        <v>1043</v>
      </c>
      <c r="B2497" s="463" t="s">
        <v>158</v>
      </c>
      <c r="E2497" s="10" t="s">
        <v>288</v>
      </c>
      <c r="F2497" s="10" t="s">
        <v>288</v>
      </c>
      <c r="G2497" s="10">
        <v>191.2</v>
      </c>
      <c r="H2497" s="164">
        <v>178.79999999999563</v>
      </c>
      <c r="I2497" s="525">
        <v>166.80000000000109</v>
      </c>
      <c r="K2497" s="100">
        <f t="shared" si="86"/>
        <v>536.79999999999677</v>
      </c>
      <c r="P2497" s="28"/>
      <c r="Q2497" s="584"/>
      <c r="R2497" s="584"/>
      <c r="S2497" s="584"/>
      <c r="T2497" s="504"/>
    </row>
    <row r="2498" spans="1:20" ht="15">
      <c r="A2498" s="138" t="s">
        <v>1044</v>
      </c>
      <c r="B2498" s="96" t="s">
        <v>1045</v>
      </c>
      <c r="E2498" s="10" t="s">
        <v>288</v>
      </c>
      <c r="F2498" s="10" t="s">
        <v>288</v>
      </c>
      <c r="G2498" s="10" t="s">
        <v>288</v>
      </c>
      <c r="H2498" s="484">
        <v>312.89999999999964</v>
      </c>
      <c r="I2498" s="525">
        <v>220.49999999999818</v>
      </c>
      <c r="K2498" s="100">
        <f t="shared" si="86"/>
        <v>533.39999999999782</v>
      </c>
      <c r="P2498" s="28"/>
      <c r="Q2498" s="584"/>
      <c r="R2498" s="584"/>
      <c r="S2498" s="584"/>
      <c r="T2498" s="504"/>
    </row>
    <row r="2499" spans="1:20" ht="15">
      <c r="A2499" s="138" t="s">
        <v>1050</v>
      </c>
      <c r="B2499" s="96" t="s">
        <v>1026</v>
      </c>
      <c r="E2499" s="10" t="s">
        <v>288</v>
      </c>
      <c r="F2499" s="10" t="s">
        <v>288</v>
      </c>
      <c r="G2499" s="10" t="s">
        <v>288</v>
      </c>
      <c r="H2499" s="164">
        <v>279.60000000000946</v>
      </c>
      <c r="I2499" s="525">
        <v>241.99999999999636</v>
      </c>
      <c r="K2499" s="100">
        <f t="shared" si="86"/>
        <v>521.60000000000582</v>
      </c>
      <c r="P2499" s="28"/>
      <c r="Q2499" s="585"/>
      <c r="R2499" s="584"/>
      <c r="S2499" s="584"/>
      <c r="T2499" s="504"/>
    </row>
    <row r="2500" spans="1:20" ht="15">
      <c r="A2500" s="138" t="s">
        <v>1051</v>
      </c>
      <c r="B2500" s="503" t="s">
        <v>2570</v>
      </c>
      <c r="C2500" s="433"/>
      <c r="D2500" s="433"/>
      <c r="E2500" s="484" t="s">
        <v>288</v>
      </c>
      <c r="F2500" s="484" t="s">
        <v>288</v>
      </c>
      <c r="G2500" s="484" t="s">
        <v>288</v>
      </c>
      <c r="H2500" s="484" t="s">
        <v>288</v>
      </c>
      <c r="I2500" s="578">
        <v>507.899999999996</v>
      </c>
      <c r="K2500" s="100">
        <f t="shared" si="86"/>
        <v>507.899999999996</v>
      </c>
      <c r="M2500" t="s">
        <v>303</v>
      </c>
      <c r="P2500" s="28"/>
      <c r="Q2500" s="584"/>
      <c r="R2500" s="584"/>
      <c r="S2500" s="584"/>
      <c r="T2500" s="504"/>
    </row>
    <row r="2501" spans="1:20" ht="15">
      <c r="A2501" s="138" t="s">
        <v>1052</v>
      </c>
      <c r="B2501" s="463" t="s">
        <v>1041</v>
      </c>
      <c r="C2501" s="431"/>
      <c r="D2501" s="431"/>
      <c r="E2501" s="437" t="s">
        <v>288</v>
      </c>
      <c r="F2501" s="437" t="s">
        <v>288</v>
      </c>
      <c r="G2501" s="437" t="s">
        <v>288</v>
      </c>
      <c r="H2501" s="487">
        <v>503.49999999999636</v>
      </c>
      <c r="I2501" s="437" t="s">
        <v>288</v>
      </c>
      <c r="K2501" s="100">
        <f t="shared" si="86"/>
        <v>503.49999999999636</v>
      </c>
      <c r="M2501" t="s">
        <v>307</v>
      </c>
      <c r="P2501" s="28"/>
      <c r="Q2501" s="584"/>
      <c r="R2501" s="584"/>
      <c r="S2501" s="584"/>
      <c r="T2501" s="504"/>
    </row>
    <row r="2502" spans="1:20" ht="15">
      <c r="A2502" s="138" t="s">
        <v>1054</v>
      </c>
      <c r="B2502" s="96" t="s">
        <v>1031</v>
      </c>
      <c r="E2502" s="10" t="s">
        <v>288</v>
      </c>
      <c r="F2502" s="10" t="s">
        <v>288</v>
      </c>
      <c r="G2502" s="10" t="s">
        <v>288</v>
      </c>
      <c r="H2502" s="487">
        <v>422.49999999999636</v>
      </c>
      <c r="I2502" s="437" t="s">
        <v>288</v>
      </c>
      <c r="K2502" s="100">
        <f t="shared" si="86"/>
        <v>422.49999999999636</v>
      </c>
      <c r="M2502" t="s">
        <v>298</v>
      </c>
      <c r="P2502" s="28"/>
      <c r="Q2502" s="540"/>
      <c r="R2502" s="584"/>
      <c r="S2502" s="584"/>
      <c r="T2502" s="504"/>
    </row>
    <row r="2503" spans="1:20" ht="15">
      <c r="A2503" s="138" t="s">
        <v>1055</v>
      </c>
      <c r="B2503" s="96" t="s">
        <v>1020</v>
      </c>
      <c r="E2503" s="10" t="s">
        <v>288</v>
      </c>
      <c r="F2503" s="10" t="s">
        <v>288</v>
      </c>
      <c r="G2503" s="10" t="s">
        <v>288</v>
      </c>
      <c r="H2503" s="164">
        <v>182.89999999999782</v>
      </c>
      <c r="I2503" s="525">
        <v>236.80000000000291</v>
      </c>
      <c r="K2503" s="100">
        <f t="shared" si="86"/>
        <v>419.70000000000073</v>
      </c>
      <c r="P2503" s="28"/>
      <c r="Q2503" s="584"/>
      <c r="R2503" s="584"/>
      <c r="S2503" s="584"/>
      <c r="T2503" s="504"/>
    </row>
    <row r="2504" spans="1:20" ht="15">
      <c r="A2504" s="138" t="s">
        <v>1056</v>
      </c>
      <c r="B2504" s="542" t="s">
        <v>2562</v>
      </c>
      <c r="C2504" s="433"/>
      <c r="D2504" s="433"/>
      <c r="E2504" s="484" t="s">
        <v>288</v>
      </c>
      <c r="F2504" s="484" t="s">
        <v>288</v>
      </c>
      <c r="G2504" s="484" t="s">
        <v>288</v>
      </c>
      <c r="H2504" s="164" t="s">
        <v>288</v>
      </c>
      <c r="I2504" s="525">
        <v>411.59999999999673</v>
      </c>
      <c r="K2504" s="100">
        <f t="shared" si="86"/>
        <v>411.59999999999673</v>
      </c>
      <c r="P2504" s="28"/>
      <c r="Q2504" s="584"/>
      <c r="R2504" s="584"/>
      <c r="S2504" s="584"/>
      <c r="T2504" s="504"/>
    </row>
    <row r="2505" spans="1:20" ht="15">
      <c r="A2505" s="138" t="s">
        <v>1059</v>
      </c>
      <c r="B2505" s="406" t="s">
        <v>2548</v>
      </c>
      <c r="C2505" s="3"/>
      <c r="D2505" s="3"/>
      <c r="E2505" s="164" t="s">
        <v>288</v>
      </c>
      <c r="F2505" s="164" t="s">
        <v>288</v>
      </c>
      <c r="G2505" s="164" t="s">
        <v>288</v>
      </c>
      <c r="H2505" s="164" t="s">
        <v>288</v>
      </c>
      <c r="I2505" s="525">
        <v>384.70000000000073</v>
      </c>
      <c r="K2505" s="100">
        <f t="shared" si="86"/>
        <v>384.70000000000073</v>
      </c>
      <c r="P2505" s="28"/>
      <c r="Q2505" s="584"/>
      <c r="R2505" s="584"/>
      <c r="S2505" s="584"/>
      <c r="T2505" s="504"/>
    </row>
    <row r="2506" spans="1:20" ht="15">
      <c r="A2506" s="138" t="s">
        <v>1296</v>
      </c>
      <c r="B2506" s="542" t="s">
        <v>2565</v>
      </c>
      <c r="C2506" s="433"/>
      <c r="D2506" s="433"/>
      <c r="E2506" s="484" t="s">
        <v>288</v>
      </c>
      <c r="F2506" s="484" t="s">
        <v>288</v>
      </c>
      <c r="G2506" s="484" t="s">
        <v>288</v>
      </c>
      <c r="H2506" s="164" t="s">
        <v>288</v>
      </c>
      <c r="I2506" s="525">
        <v>374.59999999999854</v>
      </c>
      <c r="K2506" s="100">
        <f t="shared" si="86"/>
        <v>374.59999999999854</v>
      </c>
      <c r="P2506" s="28"/>
      <c r="Q2506" s="540"/>
      <c r="R2506" s="584"/>
      <c r="S2506" s="584"/>
      <c r="T2506" s="504"/>
    </row>
    <row r="2507" spans="1:20" ht="15">
      <c r="A2507" s="138" t="s">
        <v>1297</v>
      </c>
      <c r="B2507" s="478" t="s">
        <v>983</v>
      </c>
      <c r="C2507" s="431"/>
      <c r="D2507" s="431"/>
      <c r="E2507" s="437" t="s">
        <v>288</v>
      </c>
      <c r="F2507" s="437" t="s">
        <v>288</v>
      </c>
      <c r="G2507" s="437" t="s">
        <v>288</v>
      </c>
      <c r="H2507" s="164">
        <v>274</v>
      </c>
      <c r="I2507" s="525">
        <v>99.799999999997453</v>
      </c>
      <c r="K2507" s="100">
        <f t="shared" si="86"/>
        <v>373.79999999999745</v>
      </c>
      <c r="P2507" s="28"/>
      <c r="Q2507" s="585"/>
      <c r="R2507" s="584"/>
      <c r="S2507" s="584"/>
      <c r="T2507" s="504"/>
    </row>
    <row r="2508" spans="1:20" ht="15">
      <c r="A2508" s="138" t="s">
        <v>1298</v>
      </c>
      <c r="B2508" s="542" t="s">
        <v>2560</v>
      </c>
      <c r="C2508" s="433"/>
      <c r="D2508" s="433"/>
      <c r="E2508" s="484" t="s">
        <v>288</v>
      </c>
      <c r="F2508" s="484" t="s">
        <v>288</v>
      </c>
      <c r="G2508" s="484" t="s">
        <v>288</v>
      </c>
      <c r="H2508" s="164" t="s">
        <v>288</v>
      </c>
      <c r="I2508" s="525">
        <v>350.5</v>
      </c>
      <c r="K2508" s="100">
        <f t="shared" si="86"/>
        <v>350.5</v>
      </c>
      <c r="P2508" s="28"/>
      <c r="Q2508" s="540"/>
      <c r="R2508" s="584"/>
      <c r="S2508" s="584"/>
      <c r="T2508" s="504"/>
    </row>
    <row r="2509" spans="1:20" ht="15">
      <c r="A2509" s="138" t="s">
        <v>1299</v>
      </c>
      <c r="B2509" s="542" t="s">
        <v>2566</v>
      </c>
      <c r="C2509" s="433"/>
      <c r="D2509" s="433"/>
      <c r="E2509" s="484" t="s">
        <v>288</v>
      </c>
      <c r="F2509" s="484" t="s">
        <v>288</v>
      </c>
      <c r="G2509" s="484" t="s">
        <v>288</v>
      </c>
      <c r="H2509" s="164" t="s">
        <v>288</v>
      </c>
      <c r="I2509" s="525">
        <v>345.39999999999964</v>
      </c>
      <c r="K2509" s="100">
        <f t="shared" si="86"/>
        <v>345.39999999999964</v>
      </c>
      <c r="M2509" s="431"/>
      <c r="P2509" s="28"/>
      <c r="Q2509" s="540"/>
      <c r="R2509" s="584"/>
      <c r="S2509" s="584"/>
      <c r="T2509" s="504"/>
    </row>
    <row r="2510" spans="1:20" ht="15">
      <c r="A2510" s="138" t="s">
        <v>1300</v>
      </c>
      <c r="B2510" s="463" t="s">
        <v>1021</v>
      </c>
      <c r="C2510" s="431"/>
      <c r="D2510" s="431"/>
      <c r="E2510" s="437" t="s">
        <v>288</v>
      </c>
      <c r="F2510" s="437" t="s">
        <v>288</v>
      </c>
      <c r="G2510" s="437" t="s">
        <v>288</v>
      </c>
      <c r="H2510" s="164">
        <v>189.90000000000509</v>
      </c>
      <c r="I2510" s="525">
        <v>154.50000000000364</v>
      </c>
      <c r="K2510" s="100">
        <f t="shared" ref="K2510:K2523" si="87">SUM(E2510:I2510)</f>
        <v>344.40000000000873</v>
      </c>
      <c r="P2510" s="28"/>
      <c r="Q2510" s="586"/>
      <c r="R2510" s="584"/>
      <c r="S2510" s="584"/>
      <c r="T2510" s="504"/>
    </row>
    <row r="2511" spans="1:20" ht="15">
      <c r="A2511" s="138" t="s">
        <v>1301</v>
      </c>
      <c r="B2511" s="542" t="s">
        <v>2551</v>
      </c>
      <c r="C2511" s="433"/>
      <c r="D2511" s="433"/>
      <c r="E2511" s="484" t="s">
        <v>288</v>
      </c>
      <c r="F2511" s="484" t="s">
        <v>288</v>
      </c>
      <c r="G2511" s="484" t="s">
        <v>288</v>
      </c>
      <c r="H2511" s="484" t="s">
        <v>288</v>
      </c>
      <c r="I2511" s="525">
        <v>318.20000000000255</v>
      </c>
      <c r="K2511" s="100">
        <f t="shared" si="87"/>
        <v>318.20000000000255</v>
      </c>
      <c r="M2511" s="431"/>
      <c r="P2511" s="28"/>
      <c r="Q2511" s="585"/>
      <c r="R2511" s="584"/>
      <c r="S2511" s="584"/>
      <c r="T2511" s="504"/>
    </row>
    <row r="2512" spans="1:20" ht="15">
      <c r="A2512" s="138" t="s">
        <v>1302</v>
      </c>
      <c r="B2512" s="542" t="s">
        <v>2546</v>
      </c>
      <c r="C2512" s="433"/>
      <c r="D2512" s="433"/>
      <c r="E2512" s="484" t="s">
        <v>288</v>
      </c>
      <c r="F2512" s="484" t="s">
        <v>288</v>
      </c>
      <c r="G2512" s="484" t="s">
        <v>288</v>
      </c>
      <c r="H2512" s="164" t="s">
        <v>288</v>
      </c>
      <c r="I2512" s="525">
        <v>307.70000000000255</v>
      </c>
      <c r="K2512" s="100">
        <f t="shared" si="87"/>
        <v>307.70000000000255</v>
      </c>
      <c r="P2512" s="28"/>
      <c r="Q2512" s="540"/>
      <c r="R2512" s="584"/>
      <c r="S2512" s="584"/>
      <c r="T2512" s="504"/>
    </row>
    <row r="2513" spans="1:20" ht="15">
      <c r="A2513" s="138" t="s">
        <v>1303</v>
      </c>
      <c r="B2513" s="406" t="s">
        <v>2561</v>
      </c>
      <c r="C2513" s="3"/>
      <c r="D2513" s="3"/>
      <c r="E2513" s="164" t="s">
        <v>288</v>
      </c>
      <c r="F2513" s="164" t="s">
        <v>288</v>
      </c>
      <c r="G2513" s="164" t="s">
        <v>288</v>
      </c>
      <c r="H2513" s="164" t="s">
        <v>288</v>
      </c>
      <c r="I2513" s="525">
        <v>298.09999999999854</v>
      </c>
      <c r="K2513" s="100">
        <f t="shared" si="87"/>
        <v>298.09999999999854</v>
      </c>
      <c r="P2513" s="28"/>
      <c r="Q2513" s="586"/>
      <c r="R2513" s="584"/>
      <c r="S2513" s="584"/>
      <c r="T2513" s="504"/>
    </row>
    <row r="2514" spans="1:20" ht="15">
      <c r="A2514" s="138" t="s">
        <v>1304</v>
      </c>
      <c r="B2514" s="463" t="s">
        <v>1003</v>
      </c>
      <c r="C2514" s="431"/>
      <c r="D2514" s="431"/>
      <c r="E2514" s="437" t="s">
        <v>288</v>
      </c>
      <c r="F2514" s="437" t="s">
        <v>288</v>
      </c>
      <c r="G2514" s="437" t="s">
        <v>288</v>
      </c>
      <c r="H2514" s="164">
        <v>146.89999999999418</v>
      </c>
      <c r="I2514" s="525">
        <v>135.19999999999891</v>
      </c>
      <c r="K2514" s="100">
        <f t="shared" si="87"/>
        <v>282.09999999999309</v>
      </c>
      <c r="P2514" s="28"/>
      <c r="Q2514" s="585"/>
      <c r="R2514" s="584"/>
      <c r="S2514" s="584"/>
      <c r="T2514" s="504"/>
    </row>
    <row r="2515" spans="1:20" ht="15">
      <c r="A2515" s="138" t="s">
        <v>1305</v>
      </c>
      <c r="B2515" s="463" t="s">
        <v>166</v>
      </c>
      <c r="C2515" s="431"/>
      <c r="D2515" s="431"/>
      <c r="E2515" s="437" t="s">
        <v>288</v>
      </c>
      <c r="F2515" s="437" t="s">
        <v>288</v>
      </c>
      <c r="G2515" s="437">
        <v>271.55</v>
      </c>
      <c r="H2515" s="437" t="s">
        <v>288</v>
      </c>
      <c r="I2515" s="437" t="s">
        <v>288</v>
      </c>
      <c r="K2515" s="100">
        <f t="shared" si="87"/>
        <v>271.55</v>
      </c>
      <c r="P2515" s="28"/>
      <c r="Q2515" s="584"/>
      <c r="R2515" s="584"/>
      <c r="S2515" s="584"/>
      <c r="T2515" s="504"/>
    </row>
    <row r="2516" spans="1:20" ht="15">
      <c r="A2516" s="138" t="s">
        <v>1306</v>
      </c>
      <c r="B2516" s="542" t="s">
        <v>2554</v>
      </c>
      <c r="C2516" s="433"/>
      <c r="D2516" s="433"/>
      <c r="E2516" s="484" t="s">
        <v>288</v>
      </c>
      <c r="F2516" s="484" t="s">
        <v>288</v>
      </c>
      <c r="G2516" s="484" t="s">
        <v>288</v>
      </c>
      <c r="H2516" s="164" t="s">
        <v>288</v>
      </c>
      <c r="I2516" s="525">
        <v>269.80000000000109</v>
      </c>
      <c r="K2516" s="100">
        <f t="shared" si="87"/>
        <v>269.80000000000109</v>
      </c>
      <c r="P2516" s="28"/>
      <c r="Q2516" s="585"/>
      <c r="R2516" s="584"/>
      <c r="S2516" s="584"/>
      <c r="T2516" s="504"/>
    </row>
    <row r="2517" spans="1:20" ht="15">
      <c r="A2517" s="138" t="s">
        <v>1307</v>
      </c>
      <c r="B2517" s="542" t="s">
        <v>2552</v>
      </c>
      <c r="C2517" s="3"/>
      <c r="D2517" s="3"/>
      <c r="E2517" s="164" t="s">
        <v>288</v>
      </c>
      <c r="F2517" s="164" t="s">
        <v>288</v>
      </c>
      <c r="G2517" s="164" t="s">
        <v>288</v>
      </c>
      <c r="H2517" s="164" t="s">
        <v>288</v>
      </c>
      <c r="I2517" s="525">
        <v>251.90000000000327</v>
      </c>
      <c r="K2517" s="100">
        <f t="shared" si="87"/>
        <v>251.90000000000327</v>
      </c>
      <c r="M2517" s="431"/>
      <c r="P2517" s="28"/>
      <c r="Q2517" s="584"/>
      <c r="R2517" s="584"/>
      <c r="S2517" s="584"/>
      <c r="T2517" s="504"/>
    </row>
    <row r="2518" spans="1:20" ht="15">
      <c r="A2518" s="138" t="s">
        <v>1308</v>
      </c>
      <c r="B2518" s="542" t="s">
        <v>2604</v>
      </c>
      <c r="C2518" s="433"/>
      <c r="D2518" s="433"/>
      <c r="E2518" s="484" t="s">
        <v>288</v>
      </c>
      <c r="F2518" s="484" t="s">
        <v>288</v>
      </c>
      <c r="G2518" s="484" t="s">
        <v>288</v>
      </c>
      <c r="H2518" s="164" t="s">
        <v>288</v>
      </c>
      <c r="I2518" s="525">
        <v>239.00000000000182</v>
      </c>
      <c r="K2518" s="100">
        <f t="shared" si="87"/>
        <v>239.00000000000182</v>
      </c>
      <c r="P2518" s="28"/>
    </row>
    <row r="2519" spans="1:20" ht="15">
      <c r="A2519" s="138" t="s">
        <v>1309</v>
      </c>
      <c r="B2519" s="542" t="s">
        <v>2567</v>
      </c>
      <c r="C2519" s="433"/>
      <c r="D2519" s="433"/>
      <c r="E2519" s="484" t="s">
        <v>288</v>
      </c>
      <c r="F2519" s="484" t="s">
        <v>288</v>
      </c>
      <c r="G2519" s="484" t="s">
        <v>288</v>
      </c>
      <c r="H2519" s="164" t="s">
        <v>288</v>
      </c>
      <c r="I2519" s="525">
        <v>156.19999999999891</v>
      </c>
      <c r="K2519" s="100">
        <f t="shared" si="87"/>
        <v>156.19999999999891</v>
      </c>
      <c r="P2519" s="28"/>
    </row>
    <row r="2520" spans="1:20" ht="15">
      <c r="A2520" s="138" t="s">
        <v>1310</v>
      </c>
      <c r="B2520" s="406" t="s">
        <v>2568</v>
      </c>
      <c r="C2520" s="3"/>
      <c r="D2520" s="3"/>
      <c r="E2520" s="164" t="s">
        <v>288</v>
      </c>
      <c r="F2520" s="164" t="s">
        <v>288</v>
      </c>
      <c r="G2520" s="164" t="s">
        <v>288</v>
      </c>
      <c r="H2520" s="164" t="s">
        <v>288</v>
      </c>
      <c r="I2520" s="525">
        <v>151.19999999999709</v>
      </c>
      <c r="K2520" s="100">
        <f t="shared" si="87"/>
        <v>151.19999999999709</v>
      </c>
      <c r="P2520" s="28"/>
    </row>
    <row r="2521" spans="1:20" ht="15">
      <c r="A2521" s="138" t="s">
        <v>1311</v>
      </c>
      <c r="B2521" s="542" t="s">
        <v>2559</v>
      </c>
      <c r="C2521" s="433"/>
      <c r="D2521" s="433"/>
      <c r="E2521" s="484" t="s">
        <v>288</v>
      </c>
      <c r="F2521" s="484" t="s">
        <v>288</v>
      </c>
      <c r="G2521" s="484" t="s">
        <v>288</v>
      </c>
      <c r="H2521" s="164" t="s">
        <v>288</v>
      </c>
      <c r="I2521" s="525">
        <v>138.59999999999854</v>
      </c>
      <c r="K2521" s="100">
        <f t="shared" si="87"/>
        <v>138.59999999999854</v>
      </c>
      <c r="P2521" s="28"/>
    </row>
    <row r="2522" spans="1:20" ht="15">
      <c r="A2522" s="138" t="s">
        <v>1312</v>
      </c>
      <c r="B2522" s="406" t="s">
        <v>2549</v>
      </c>
      <c r="C2522" s="3"/>
      <c r="D2522" s="3"/>
      <c r="E2522" s="164" t="s">
        <v>288</v>
      </c>
      <c r="F2522" s="164" t="s">
        <v>288</v>
      </c>
      <c r="G2522" s="164" t="s">
        <v>288</v>
      </c>
      <c r="H2522" s="164" t="s">
        <v>288</v>
      </c>
      <c r="I2522" s="525">
        <v>116.79999999999927</v>
      </c>
      <c r="K2522" s="100">
        <f t="shared" si="87"/>
        <v>116.79999999999927</v>
      </c>
      <c r="P2522" s="28"/>
    </row>
    <row r="2523" spans="1:20" ht="15">
      <c r="A2523" s="138" t="s">
        <v>1313</v>
      </c>
      <c r="B2523" s="542" t="s">
        <v>2563</v>
      </c>
      <c r="C2523" s="433"/>
      <c r="D2523" s="433"/>
      <c r="E2523" s="484" t="s">
        <v>288</v>
      </c>
      <c r="F2523" s="484" t="s">
        <v>288</v>
      </c>
      <c r="G2523" s="484" t="s">
        <v>288</v>
      </c>
      <c r="H2523" s="484" t="s">
        <v>288</v>
      </c>
      <c r="I2523" s="525">
        <v>46.099999999998545</v>
      </c>
      <c r="K2523" s="100">
        <f t="shared" si="87"/>
        <v>46.099999999998545</v>
      </c>
      <c r="P2523" s="28"/>
    </row>
    <row r="2524" spans="1:20" ht="15">
      <c r="A2524" s="138"/>
      <c r="B2524" s="96"/>
      <c r="E2524" s="10"/>
      <c r="F2524" s="10"/>
      <c r="G2524" s="10"/>
      <c r="H2524" s="164"/>
      <c r="K2524" s="100"/>
      <c r="P2524" s="28"/>
    </row>
    <row r="2525" spans="1:20" ht="15">
      <c r="A2525" s="44"/>
      <c r="B2525" s="96"/>
      <c r="E2525" s="10"/>
      <c r="K2525" s="102"/>
      <c r="P2525" s="28"/>
    </row>
    <row r="2526" spans="1:20" ht="15">
      <c r="A2526" s="44"/>
      <c r="B2526" s="96"/>
      <c r="E2526" s="10"/>
      <c r="K2526" s="102"/>
      <c r="P2526" s="28"/>
    </row>
    <row r="2527" spans="1:20" ht="25.5">
      <c r="A2527" s="39" t="s">
        <v>216</v>
      </c>
      <c r="K2527" s="102"/>
      <c r="P2527" s="28"/>
    </row>
    <row r="2528" spans="1:20">
      <c r="K2528" s="102"/>
      <c r="P2528" s="28"/>
    </row>
    <row r="2529" spans="1:20" ht="15">
      <c r="A2529" s="60"/>
      <c r="B2529" s="60"/>
      <c r="C2529" s="60"/>
      <c r="D2529" s="60"/>
      <c r="E2529" s="94">
        <v>2016</v>
      </c>
      <c r="F2529" s="94">
        <v>2017</v>
      </c>
      <c r="G2529" s="94">
        <v>2018</v>
      </c>
      <c r="H2529" s="189">
        <v>2019</v>
      </c>
      <c r="I2529" s="189">
        <v>2020</v>
      </c>
      <c r="K2529" s="103" t="s">
        <v>40</v>
      </c>
      <c r="P2529" s="28"/>
    </row>
    <row r="2530" spans="1:20" ht="15">
      <c r="A2530" s="44" t="s">
        <v>0</v>
      </c>
      <c r="B2530" s="96" t="s">
        <v>13</v>
      </c>
      <c r="E2530" s="141">
        <v>495.5</v>
      </c>
      <c r="F2530" s="10">
        <v>266.3</v>
      </c>
      <c r="G2530" s="141">
        <v>318.5</v>
      </c>
      <c r="H2530" s="192">
        <v>553.99999999999272</v>
      </c>
      <c r="K2530" s="100">
        <f t="shared" ref="K2530:K2561" si="88">SUM(E2530:I2530)</f>
        <v>1634.2999999999927</v>
      </c>
      <c r="M2530" t="s">
        <v>1203</v>
      </c>
      <c r="P2530" s="223"/>
      <c r="Q2530" s="224"/>
      <c r="R2530" s="224"/>
      <c r="S2530" s="225"/>
    </row>
    <row r="2531" spans="1:20" ht="15">
      <c r="A2531" s="44" t="s">
        <v>2</v>
      </c>
      <c r="B2531" s="96" t="s">
        <v>39</v>
      </c>
      <c r="E2531" s="141">
        <v>481.9</v>
      </c>
      <c r="F2531" s="52">
        <v>488.1</v>
      </c>
      <c r="G2531" s="10">
        <v>196.9</v>
      </c>
      <c r="H2531" s="164">
        <v>387.59999999999854</v>
      </c>
      <c r="K2531" s="100">
        <f t="shared" si="88"/>
        <v>1554.4999999999986</v>
      </c>
      <c r="M2531" t="s">
        <v>317</v>
      </c>
      <c r="P2531" s="223"/>
      <c r="Q2531" s="224"/>
      <c r="R2531" s="224"/>
      <c r="S2531" s="225"/>
    </row>
    <row r="2532" spans="1:20" ht="15">
      <c r="A2532" s="44" t="s">
        <v>3</v>
      </c>
      <c r="B2532" s="96" t="s">
        <v>6</v>
      </c>
      <c r="E2532" s="141">
        <v>382.6</v>
      </c>
      <c r="F2532" s="55">
        <v>558.5</v>
      </c>
      <c r="G2532" s="10">
        <v>180.3</v>
      </c>
      <c r="H2532" s="164">
        <v>420.60000000000946</v>
      </c>
      <c r="K2532" s="100">
        <f t="shared" si="88"/>
        <v>1542.0000000000095</v>
      </c>
      <c r="M2532" t="s">
        <v>351</v>
      </c>
      <c r="P2532" s="431" t="s">
        <v>3135</v>
      </c>
      <c r="Q2532" s="224"/>
      <c r="R2532" s="224"/>
      <c r="S2532" s="225"/>
    </row>
    <row r="2533" spans="1:20" ht="15">
      <c r="A2533" s="44" t="s">
        <v>5</v>
      </c>
      <c r="B2533" s="96" t="s">
        <v>4</v>
      </c>
      <c r="E2533" s="55">
        <v>604.6</v>
      </c>
      <c r="F2533" s="10">
        <v>175</v>
      </c>
      <c r="G2533" s="10">
        <v>284.60000000000002</v>
      </c>
      <c r="H2533" s="164">
        <v>343</v>
      </c>
      <c r="K2533" s="100">
        <f t="shared" si="88"/>
        <v>1407.2</v>
      </c>
      <c r="M2533" t="s">
        <v>291</v>
      </c>
      <c r="P2533" s="431" t="s">
        <v>3135</v>
      </c>
      <c r="Q2533" s="224"/>
      <c r="R2533" s="224"/>
      <c r="S2533" s="225"/>
    </row>
    <row r="2534" spans="1:20" ht="15">
      <c r="A2534" s="44" t="s">
        <v>7</v>
      </c>
      <c r="B2534" s="96" t="s">
        <v>19</v>
      </c>
      <c r="E2534" s="10">
        <v>268.39999999999998</v>
      </c>
      <c r="F2534" s="141">
        <v>342.5</v>
      </c>
      <c r="G2534" s="141">
        <v>318.5</v>
      </c>
      <c r="H2534" s="190">
        <v>447.40000000000873</v>
      </c>
      <c r="K2534" s="100">
        <f t="shared" si="88"/>
        <v>1376.8000000000088</v>
      </c>
      <c r="M2534" t="s">
        <v>2014</v>
      </c>
      <c r="P2534" s="223"/>
      <c r="Q2534" s="224"/>
      <c r="R2534" s="224"/>
      <c r="S2534" s="225"/>
    </row>
    <row r="2535" spans="1:20" ht="15">
      <c r="A2535" s="44" t="s">
        <v>8</v>
      </c>
      <c r="B2535" s="96" t="s">
        <v>31</v>
      </c>
      <c r="E2535" s="10">
        <v>352</v>
      </c>
      <c r="F2535" s="141">
        <v>305.10000000000002</v>
      </c>
      <c r="G2535" s="55">
        <v>442.1</v>
      </c>
      <c r="H2535" s="164">
        <v>203.49999999999636</v>
      </c>
      <c r="K2535" s="100">
        <f t="shared" si="88"/>
        <v>1302.6999999999964</v>
      </c>
      <c r="M2535" t="s">
        <v>311</v>
      </c>
      <c r="P2535" s="431" t="s">
        <v>3135</v>
      </c>
      <c r="Q2535" s="224"/>
      <c r="R2535" s="224"/>
      <c r="S2535" s="225"/>
    </row>
    <row r="2536" spans="1:20" ht="15">
      <c r="A2536" s="44" t="s">
        <v>10</v>
      </c>
      <c r="B2536" s="96" t="s">
        <v>25</v>
      </c>
      <c r="E2536" s="52">
        <v>543.4</v>
      </c>
      <c r="F2536" s="10">
        <v>234</v>
      </c>
      <c r="G2536" s="10">
        <v>162.5</v>
      </c>
      <c r="H2536" s="164">
        <v>329.34999999999491</v>
      </c>
      <c r="K2536" s="100">
        <f t="shared" si="88"/>
        <v>1269.249999999995</v>
      </c>
      <c r="M2536" t="s">
        <v>310</v>
      </c>
      <c r="P2536" s="223"/>
      <c r="Q2536" s="224"/>
      <c r="R2536" s="224"/>
      <c r="S2536" s="225"/>
    </row>
    <row r="2537" spans="1:20" ht="15">
      <c r="A2537" s="44" t="s">
        <v>12</v>
      </c>
      <c r="B2537" s="96" t="s">
        <v>15</v>
      </c>
      <c r="E2537" s="10">
        <v>324</v>
      </c>
      <c r="F2537" s="10">
        <v>212</v>
      </c>
      <c r="G2537" s="10">
        <v>292.7</v>
      </c>
      <c r="H2537" s="164">
        <v>434.99999999999636</v>
      </c>
      <c r="K2537" s="100">
        <f t="shared" si="88"/>
        <v>1263.6999999999964</v>
      </c>
      <c r="P2537" s="223"/>
      <c r="Q2537" s="224"/>
      <c r="R2537" s="224"/>
      <c r="S2537" s="225"/>
      <c r="T2537" s="190"/>
    </row>
    <row r="2538" spans="1:20" ht="15">
      <c r="A2538" s="44" t="s">
        <v>14</v>
      </c>
      <c r="B2538" s="96" t="s">
        <v>143</v>
      </c>
      <c r="E2538" s="10" t="s">
        <v>288</v>
      </c>
      <c r="F2538" s="141">
        <v>315.8</v>
      </c>
      <c r="G2538" s="53">
        <v>402.9</v>
      </c>
      <c r="H2538" s="190">
        <v>494</v>
      </c>
      <c r="K2538" s="100">
        <f t="shared" si="88"/>
        <v>1212.7</v>
      </c>
      <c r="M2538" t="s">
        <v>2013</v>
      </c>
      <c r="P2538" s="223"/>
      <c r="Q2538" s="224"/>
      <c r="R2538" s="224"/>
      <c r="S2538" s="225"/>
    </row>
    <row r="2539" spans="1:20" ht="15">
      <c r="A2539" s="44" t="s">
        <v>16</v>
      </c>
      <c r="B2539" s="96" t="s">
        <v>37</v>
      </c>
      <c r="E2539" s="10">
        <v>198.6</v>
      </c>
      <c r="F2539" s="53">
        <v>486.2</v>
      </c>
      <c r="G2539" s="141">
        <v>371.5</v>
      </c>
      <c r="H2539" s="164">
        <v>130.50000000000728</v>
      </c>
      <c r="K2539" s="100">
        <f t="shared" si="88"/>
        <v>1186.8000000000072</v>
      </c>
      <c r="M2539" t="s">
        <v>366</v>
      </c>
      <c r="P2539" s="223"/>
      <c r="Q2539" s="224"/>
      <c r="R2539" s="224"/>
      <c r="S2539" s="225"/>
    </row>
    <row r="2540" spans="1:20" ht="15">
      <c r="A2540" s="44" t="s">
        <v>18</v>
      </c>
      <c r="B2540" s="96" t="s">
        <v>11</v>
      </c>
      <c r="E2540" s="10">
        <v>258.5</v>
      </c>
      <c r="F2540" s="10">
        <v>271.3</v>
      </c>
      <c r="G2540" s="10">
        <v>255.5</v>
      </c>
      <c r="H2540" s="164">
        <v>322.70000000000073</v>
      </c>
      <c r="K2540" s="100">
        <f t="shared" si="88"/>
        <v>1108.0000000000007</v>
      </c>
      <c r="P2540" s="223"/>
      <c r="Q2540" s="224"/>
      <c r="R2540" s="224"/>
      <c r="S2540" s="225"/>
    </row>
    <row r="2541" spans="1:20" ht="15">
      <c r="A2541" s="44" t="s">
        <v>20</v>
      </c>
      <c r="B2541" s="96" t="s">
        <v>155</v>
      </c>
      <c r="E2541" s="10" t="s">
        <v>288</v>
      </c>
      <c r="F2541" s="10" t="s">
        <v>288</v>
      </c>
      <c r="G2541" s="141">
        <v>327.3</v>
      </c>
      <c r="H2541" s="113">
        <v>761.00000000000364</v>
      </c>
      <c r="K2541" s="100">
        <f t="shared" si="88"/>
        <v>1088.3000000000036</v>
      </c>
      <c r="M2541" t="s">
        <v>334</v>
      </c>
      <c r="P2541" s="431" t="s">
        <v>3135</v>
      </c>
      <c r="Q2541" s="224"/>
      <c r="R2541" s="224"/>
      <c r="S2541" s="225"/>
    </row>
    <row r="2542" spans="1:20" ht="15">
      <c r="A2542" s="44" t="s">
        <v>22</v>
      </c>
      <c r="B2542" s="96" t="s">
        <v>9</v>
      </c>
      <c r="E2542" s="141">
        <v>394.5</v>
      </c>
      <c r="F2542" s="10">
        <v>262.89999999999998</v>
      </c>
      <c r="G2542" s="10">
        <v>265</v>
      </c>
      <c r="H2542" s="164">
        <v>139.49999999999636</v>
      </c>
      <c r="K2542" s="100">
        <f t="shared" si="88"/>
        <v>1061.8999999999965</v>
      </c>
      <c r="M2542" t="s">
        <v>297</v>
      </c>
      <c r="P2542" s="223"/>
      <c r="Q2542" s="224"/>
      <c r="R2542" s="224"/>
      <c r="S2542" s="225"/>
    </row>
    <row r="2543" spans="1:20" ht="15">
      <c r="A2543" s="44" t="s">
        <v>24</v>
      </c>
      <c r="B2543" s="96" t="s">
        <v>33</v>
      </c>
      <c r="E2543" s="53">
        <v>503.5</v>
      </c>
      <c r="F2543" s="141">
        <v>319</v>
      </c>
      <c r="G2543" s="10">
        <v>47.9</v>
      </c>
      <c r="H2543" s="164">
        <v>158.99999999999272</v>
      </c>
      <c r="K2543" s="100">
        <f t="shared" si="88"/>
        <v>1029.3999999999928</v>
      </c>
      <c r="M2543" t="s">
        <v>319</v>
      </c>
      <c r="P2543" s="223"/>
      <c r="Q2543" s="224"/>
      <c r="R2543" s="224"/>
      <c r="S2543" s="225"/>
    </row>
    <row r="2544" spans="1:20" ht="15">
      <c r="A2544" s="44" t="s">
        <v>26</v>
      </c>
      <c r="B2544" s="96" t="s">
        <v>1</v>
      </c>
      <c r="E2544" s="10">
        <v>36</v>
      </c>
      <c r="F2544" s="10">
        <v>218.5</v>
      </c>
      <c r="G2544" s="52">
        <v>433.5</v>
      </c>
      <c r="H2544" s="164">
        <v>333.49999999999454</v>
      </c>
      <c r="K2544" s="100">
        <f t="shared" si="88"/>
        <v>1021.4999999999945</v>
      </c>
      <c r="M2544" t="s">
        <v>310</v>
      </c>
      <c r="P2544" s="223"/>
      <c r="Q2544" s="224"/>
      <c r="R2544" s="224"/>
      <c r="S2544" s="225"/>
    </row>
    <row r="2545" spans="1:19" ht="15">
      <c r="A2545" s="44" t="s">
        <v>28</v>
      </c>
      <c r="B2545" s="96" t="s">
        <v>142</v>
      </c>
      <c r="E2545" s="10" t="s">
        <v>288</v>
      </c>
      <c r="F2545" s="141">
        <v>465.2</v>
      </c>
      <c r="G2545" s="141">
        <v>365.5</v>
      </c>
      <c r="H2545" s="164">
        <v>107.00000000000364</v>
      </c>
      <c r="K2545" s="100">
        <f t="shared" si="88"/>
        <v>937.70000000000368</v>
      </c>
      <c r="M2545" t="s">
        <v>295</v>
      </c>
      <c r="P2545" s="223"/>
      <c r="Q2545" s="224"/>
      <c r="R2545" s="224"/>
      <c r="S2545" s="225"/>
    </row>
    <row r="2546" spans="1:19" ht="15">
      <c r="A2546" s="44" t="s">
        <v>30</v>
      </c>
      <c r="B2546" s="96" t="s">
        <v>21</v>
      </c>
      <c r="E2546" s="141">
        <v>380.5</v>
      </c>
      <c r="F2546" s="10">
        <v>176.4</v>
      </c>
      <c r="G2546" s="10">
        <v>277.89999999999998</v>
      </c>
      <c r="H2546" s="164">
        <v>92.900000000001455</v>
      </c>
      <c r="K2546" s="100">
        <f t="shared" si="88"/>
        <v>927.70000000000141</v>
      </c>
      <c r="M2546" t="s">
        <v>303</v>
      </c>
      <c r="P2546" s="223"/>
      <c r="Q2546" s="224"/>
      <c r="R2546" s="224"/>
      <c r="S2546" s="225"/>
    </row>
    <row r="2547" spans="1:19" ht="15">
      <c r="A2547" s="44" t="s">
        <v>32</v>
      </c>
      <c r="B2547" s="96" t="s">
        <v>17</v>
      </c>
      <c r="E2547" s="141">
        <v>459.5</v>
      </c>
      <c r="F2547" s="97" t="s">
        <v>289</v>
      </c>
      <c r="G2547" s="141">
        <v>376</v>
      </c>
      <c r="H2547" s="164">
        <v>82.5</v>
      </c>
      <c r="K2547" s="100">
        <f t="shared" si="88"/>
        <v>918</v>
      </c>
      <c r="M2547" t="s">
        <v>296</v>
      </c>
      <c r="P2547" s="223"/>
      <c r="Q2547" s="224"/>
      <c r="R2547" s="224"/>
      <c r="S2547" s="225"/>
    </row>
    <row r="2548" spans="1:19" ht="15">
      <c r="A2548" s="44" t="s">
        <v>34</v>
      </c>
      <c r="B2548" s="96" t="s">
        <v>29</v>
      </c>
      <c r="E2548" s="141">
        <v>473.9</v>
      </c>
      <c r="F2548" s="10">
        <v>157</v>
      </c>
      <c r="G2548" s="10">
        <v>280.2</v>
      </c>
      <c r="H2548" s="10" t="s">
        <v>288</v>
      </c>
      <c r="K2548" s="100">
        <f t="shared" si="88"/>
        <v>911.09999999999991</v>
      </c>
      <c r="M2548" t="s">
        <v>307</v>
      </c>
      <c r="P2548" s="223"/>
      <c r="Q2548" s="224"/>
      <c r="R2548" s="224"/>
      <c r="S2548" s="225"/>
    </row>
    <row r="2549" spans="1:19" ht="15">
      <c r="A2549" s="44" t="s">
        <v>36</v>
      </c>
      <c r="B2549" s="96" t="s">
        <v>35</v>
      </c>
      <c r="E2549" s="10">
        <v>136.19999999999999</v>
      </c>
      <c r="F2549" s="10">
        <v>265.5</v>
      </c>
      <c r="G2549" s="10">
        <v>210.5</v>
      </c>
      <c r="H2549" s="164">
        <v>267.50000000000182</v>
      </c>
      <c r="K2549" s="100">
        <f t="shared" si="88"/>
        <v>879.70000000000186</v>
      </c>
      <c r="P2549" s="223"/>
      <c r="Q2549" s="224"/>
      <c r="R2549" s="224"/>
      <c r="S2549" s="225"/>
    </row>
    <row r="2550" spans="1:19" ht="15">
      <c r="A2550" s="44" t="s">
        <v>38</v>
      </c>
      <c r="B2550" s="96" t="s">
        <v>144</v>
      </c>
      <c r="E2550" s="10" t="s">
        <v>288</v>
      </c>
      <c r="F2550" s="141">
        <v>319.5</v>
      </c>
      <c r="G2550" s="10">
        <v>316</v>
      </c>
      <c r="H2550" s="164">
        <v>155.70000000000073</v>
      </c>
      <c r="K2550" s="100">
        <f t="shared" si="88"/>
        <v>791.20000000000073</v>
      </c>
      <c r="M2550" t="s">
        <v>302</v>
      </c>
      <c r="P2550" s="223"/>
      <c r="Q2550" s="224"/>
      <c r="R2550" s="224"/>
      <c r="S2550" s="225"/>
    </row>
    <row r="2551" spans="1:19" ht="15">
      <c r="A2551" s="44" t="s">
        <v>146</v>
      </c>
      <c r="B2551" s="96" t="s">
        <v>156</v>
      </c>
      <c r="E2551" s="10" t="s">
        <v>288</v>
      </c>
      <c r="F2551" s="10" t="s">
        <v>288</v>
      </c>
      <c r="G2551" s="141">
        <v>319.5</v>
      </c>
      <c r="H2551" s="164">
        <v>331.99999999998909</v>
      </c>
      <c r="K2551" s="100">
        <f t="shared" si="88"/>
        <v>651.49999999998909</v>
      </c>
      <c r="M2551" t="s">
        <v>298</v>
      </c>
      <c r="P2551" s="223"/>
      <c r="Q2551" s="224"/>
      <c r="R2551" s="224"/>
      <c r="S2551" s="225"/>
    </row>
    <row r="2552" spans="1:19" ht="15">
      <c r="A2552" s="44" t="s">
        <v>147</v>
      </c>
      <c r="B2552" s="96" t="s">
        <v>27</v>
      </c>
      <c r="E2552" s="10">
        <v>256</v>
      </c>
      <c r="F2552" s="10">
        <v>20</v>
      </c>
      <c r="G2552" s="10">
        <v>214</v>
      </c>
      <c r="H2552" s="164">
        <v>159.49999999999272</v>
      </c>
      <c r="K2552" s="100">
        <f t="shared" si="88"/>
        <v>649.49999999999272</v>
      </c>
      <c r="P2552" s="223"/>
      <c r="Q2552" s="224"/>
      <c r="R2552" s="224"/>
      <c r="S2552" s="225"/>
    </row>
    <row r="2553" spans="1:19" ht="15">
      <c r="A2553" s="44" t="s">
        <v>148</v>
      </c>
      <c r="B2553" s="96" t="s">
        <v>23</v>
      </c>
      <c r="E2553" s="10">
        <v>207.5</v>
      </c>
      <c r="F2553" s="10">
        <v>87</v>
      </c>
      <c r="G2553" s="10">
        <v>163.19999999999999</v>
      </c>
      <c r="H2553" s="164">
        <v>124.5</v>
      </c>
      <c r="K2553" s="100">
        <f t="shared" si="88"/>
        <v>582.20000000000005</v>
      </c>
      <c r="P2553" s="223"/>
      <c r="Q2553" s="224"/>
      <c r="R2553" s="224"/>
      <c r="S2553" s="225"/>
    </row>
    <row r="2554" spans="1:19" ht="15">
      <c r="A2554" s="44" t="s">
        <v>152</v>
      </c>
      <c r="B2554" s="96" t="s">
        <v>181</v>
      </c>
      <c r="E2554" s="10">
        <v>218.5</v>
      </c>
      <c r="F2554" s="141">
        <v>326.3</v>
      </c>
      <c r="G2554" s="10" t="s">
        <v>288</v>
      </c>
      <c r="H2554" s="10" t="s">
        <v>288</v>
      </c>
      <c r="K2554" s="100">
        <f t="shared" si="88"/>
        <v>544.79999999999995</v>
      </c>
      <c r="M2554" t="s">
        <v>307</v>
      </c>
      <c r="P2554" s="223"/>
      <c r="Q2554" s="224"/>
      <c r="R2554" s="224"/>
      <c r="S2554" s="225"/>
    </row>
    <row r="2555" spans="1:19" ht="15">
      <c r="A2555" s="44" t="s">
        <v>159</v>
      </c>
      <c r="B2555" s="96" t="s">
        <v>158</v>
      </c>
      <c r="E2555" s="10" t="s">
        <v>288</v>
      </c>
      <c r="F2555" s="10" t="s">
        <v>288</v>
      </c>
      <c r="G2555" s="10">
        <v>311.39999999999998</v>
      </c>
      <c r="H2555" s="164">
        <v>223.99999999999636</v>
      </c>
      <c r="K2555" s="100">
        <f t="shared" si="88"/>
        <v>535.39999999999634</v>
      </c>
      <c r="P2555" s="223"/>
      <c r="Q2555" s="224"/>
      <c r="R2555" s="224"/>
      <c r="S2555" s="225"/>
    </row>
    <row r="2556" spans="1:19" ht="15">
      <c r="A2556" s="44" t="s">
        <v>161</v>
      </c>
      <c r="B2556" s="96" t="s">
        <v>1019</v>
      </c>
      <c r="E2556" s="10" t="s">
        <v>288</v>
      </c>
      <c r="F2556" s="10" t="s">
        <v>288</v>
      </c>
      <c r="G2556" s="10" t="s">
        <v>288</v>
      </c>
      <c r="H2556" s="191">
        <v>505.50000000000728</v>
      </c>
      <c r="K2556" s="100">
        <f t="shared" si="88"/>
        <v>505.50000000000728</v>
      </c>
      <c r="M2556" t="s">
        <v>292</v>
      </c>
      <c r="P2556" s="223"/>
      <c r="Q2556" s="224"/>
      <c r="R2556" s="224"/>
      <c r="S2556" s="225"/>
    </row>
    <row r="2557" spans="1:19" ht="15">
      <c r="A2557" s="44" t="s">
        <v>162</v>
      </c>
      <c r="B2557" s="96" t="s">
        <v>999</v>
      </c>
      <c r="E2557" s="10" t="s">
        <v>288</v>
      </c>
      <c r="F2557" s="10" t="s">
        <v>288</v>
      </c>
      <c r="G2557" s="10" t="s">
        <v>288</v>
      </c>
      <c r="H2557" s="190">
        <v>504.35000000000946</v>
      </c>
      <c r="K2557" s="100">
        <f t="shared" si="88"/>
        <v>504.35000000000946</v>
      </c>
      <c r="M2557" t="s">
        <v>293</v>
      </c>
      <c r="P2557" s="223"/>
      <c r="Q2557" s="224"/>
      <c r="R2557" s="224"/>
      <c r="S2557" s="225"/>
    </row>
    <row r="2558" spans="1:19" ht="15">
      <c r="A2558" s="44" t="s">
        <v>163</v>
      </c>
      <c r="B2558" s="96" t="s">
        <v>164</v>
      </c>
      <c r="E2558" s="10" t="s">
        <v>288</v>
      </c>
      <c r="F2558" s="10" t="s">
        <v>288</v>
      </c>
      <c r="G2558" s="10">
        <v>289.7</v>
      </c>
      <c r="H2558" s="164">
        <v>208.50000000000364</v>
      </c>
      <c r="K2558" s="100">
        <f t="shared" si="88"/>
        <v>498.20000000000363</v>
      </c>
      <c r="P2558" s="223"/>
      <c r="Q2558" s="224"/>
      <c r="R2558" s="224"/>
      <c r="S2558" s="225"/>
    </row>
    <row r="2559" spans="1:19" ht="15">
      <c r="A2559" s="44" t="s">
        <v>165</v>
      </c>
      <c r="B2559" s="96" t="s">
        <v>1047</v>
      </c>
      <c r="E2559" s="10" t="s">
        <v>288</v>
      </c>
      <c r="F2559" s="10" t="s">
        <v>288</v>
      </c>
      <c r="G2559" s="10" t="s">
        <v>288</v>
      </c>
      <c r="H2559" s="190">
        <v>489.45000000000073</v>
      </c>
      <c r="K2559" s="100">
        <f t="shared" si="88"/>
        <v>489.45000000000073</v>
      </c>
      <c r="M2559" t="s">
        <v>307</v>
      </c>
      <c r="P2559" s="223"/>
      <c r="Q2559" s="224"/>
      <c r="R2559" s="224"/>
      <c r="S2559" s="225"/>
    </row>
    <row r="2560" spans="1:19" ht="15">
      <c r="A2560" s="44" t="s">
        <v>284</v>
      </c>
      <c r="B2560" s="96" t="s">
        <v>157</v>
      </c>
      <c r="E2560" s="10" t="s">
        <v>288</v>
      </c>
      <c r="F2560" s="10" t="s">
        <v>288</v>
      </c>
      <c r="G2560" s="10">
        <v>220.5</v>
      </c>
      <c r="H2560" s="164">
        <v>247.19999999999709</v>
      </c>
      <c r="K2560" s="100">
        <f t="shared" si="88"/>
        <v>467.69999999999709</v>
      </c>
      <c r="P2560" s="223"/>
      <c r="Q2560" s="224"/>
      <c r="R2560" s="224"/>
      <c r="S2560" s="225"/>
    </row>
    <row r="2561" spans="1:19" ht="15">
      <c r="A2561" s="44" t="s">
        <v>285</v>
      </c>
      <c r="B2561" s="96" t="s">
        <v>1057</v>
      </c>
      <c r="E2561" s="10" t="s">
        <v>288</v>
      </c>
      <c r="F2561" s="10" t="s">
        <v>288</v>
      </c>
      <c r="G2561" s="10" t="s">
        <v>288</v>
      </c>
      <c r="H2561" s="190">
        <v>441.84999999999854</v>
      </c>
      <c r="K2561" s="100">
        <f t="shared" si="88"/>
        <v>441.84999999999854</v>
      </c>
      <c r="M2561" t="s">
        <v>297</v>
      </c>
      <c r="P2561" s="223"/>
      <c r="Q2561" s="224"/>
      <c r="R2561" s="224"/>
      <c r="S2561" s="225"/>
    </row>
    <row r="2562" spans="1:19" ht="15">
      <c r="A2562" s="138" t="s">
        <v>286</v>
      </c>
      <c r="B2562" s="96" t="s">
        <v>1001</v>
      </c>
      <c r="E2562" s="10" t="s">
        <v>288</v>
      </c>
      <c r="F2562" s="10" t="s">
        <v>288</v>
      </c>
      <c r="G2562" s="10" t="s">
        <v>288</v>
      </c>
      <c r="H2562" s="190">
        <v>441.549999999992</v>
      </c>
      <c r="K2562" s="100">
        <f t="shared" ref="K2562:K2587" si="89">SUM(E2562:I2562)</f>
        <v>441.549999999992</v>
      </c>
      <c r="M2562" t="s">
        <v>298</v>
      </c>
      <c r="P2562" s="223"/>
      <c r="Q2562" s="224"/>
      <c r="R2562" s="224"/>
      <c r="S2562" s="225"/>
    </row>
    <row r="2563" spans="1:19" ht="15">
      <c r="A2563" s="138" t="s">
        <v>287</v>
      </c>
      <c r="B2563" s="96" t="s">
        <v>1026</v>
      </c>
      <c r="E2563" s="10" t="s">
        <v>288</v>
      </c>
      <c r="F2563" s="10" t="s">
        <v>288</v>
      </c>
      <c r="G2563" s="10" t="s">
        <v>288</v>
      </c>
      <c r="H2563" s="190">
        <v>438.90000000000873</v>
      </c>
      <c r="K2563" s="100">
        <f t="shared" si="89"/>
        <v>438.90000000000873</v>
      </c>
      <c r="M2563" t="s">
        <v>303</v>
      </c>
      <c r="P2563" s="223"/>
      <c r="Q2563" s="224"/>
      <c r="R2563" s="224"/>
      <c r="S2563" s="225"/>
    </row>
    <row r="2564" spans="1:19" ht="15">
      <c r="A2564" s="138" t="s">
        <v>990</v>
      </c>
      <c r="B2564" s="96" t="s">
        <v>145</v>
      </c>
      <c r="E2564" s="10" t="s">
        <v>288</v>
      </c>
      <c r="F2564" s="10">
        <v>39</v>
      </c>
      <c r="G2564" s="10">
        <v>78.75</v>
      </c>
      <c r="H2564" s="164">
        <v>309.75000000001091</v>
      </c>
      <c r="K2564" s="100">
        <f t="shared" si="89"/>
        <v>427.50000000001091</v>
      </c>
      <c r="P2564" s="223"/>
      <c r="Q2564" s="224"/>
      <c r="R2564" s="224"/>
      <c r="S2564" s="225"/>
    </row>
    <row r="2565" spans="1:19" ht="15">
      <c r="A2565" s="138" t="s">
        <v>991</v>
      </c>
      <c r="B2565" s="96" t="s">
        <v>1004</v>
      </c>
      <c r="E2565" s="10" t="s">
        <v>288</v>
      </c>
      <c r="F2565" s="10" t="s">
        <v>288</v>
      </c>
      <c r="G2565" s="10" t="s">
        <v>288</v>
      </c>
      <c r="H2565" s="164">
        <v>427.19999999998618</v>
      </c>
      <c r="K2565" s="100">
        <f t="shared" si="89"/>
        <v>427.19999999998618</v>
      </c>
      <c r="P2565" s="223"/>
      <c r="Q2565" s="224"/>
      <c r="R2565" s="224"/>
      <c r="S2565" s="225"/>
    </row>
    <row r="2566" spans="1:19" ht="15">
      <c r="A2566" s="138" t="s">
        <v>992</v>
      </c>
      <c r="B2566" s="96" t="s">
        <v>160</v>
      </c>
      <c r="E2566" s="10" t="s">
        <v>288</v>
      </c>
      <c r="F2566" s="10" t="s">
        <v>288</v>
      </c>
      <c r="G2566" s="10">
        <v>295.7</v>
      </c>
      <c r="H2566" s="164">
        <v>109.99999999999636</v>
      </c>
      <c r="K2566" s="100">
        <f t="shared" si="89"/>
        <v>405.69999999999635</v>
      </c>
      <c r="P2566" s="223"/>
      <c r="Q2566" s="224"/>
      <c r="R2566" s="224"/>
      <c r="S2566" s="225"/>
    </row>
    <row r="2567" spans="1:19" ht="15">
      <c r="A2567" s="138" t="s">
        <v>994</v>
      </c>
      <c r="B2567" s="96" t="s">
        <v>182</v>
      </c>
      <c r="E2567" s="10">
        <v>378</v>
      </c>
      <c r="F2567" s="10" t="s">
        <v>288</v>
      </c>
      <c r="G2567" s="10" t="s">
        <v>288</v>
      </c>
      <c r="H2567" s="10" t="s">
        <v>288</v>
      </c>
      <c r="K2567" s="100">
        <f t="shared" si="89"/>
        <v>378</v>
      </c>
      <c r="P2567" s="223"/>
      <c r="Q2567" s="224"/>
      <c r="R2567" s="224"/>
      <c r="S2567" s="225"/>
    </row>
    <row r="2568" spans="1:19" ht="15">
      <c r="A2568" s="138" t="s">
        <v>1000</v>
      </c>
      <c r="B2568" s="96" t="s">
        <v>1003</v>
      </c>
      <c r="E2568" s="10" t="s">
        <v>288</v>
      </c>
      <c r="F2568" s="10" t="s">
        <v>288</v>
      </c>
      <c r="G2568" s="10" t="s">
        <v>288</v>
      </c>
      <c r="H2568" s="164">
        <v>369.24999999999636</v>
      </c>
      <c r="K2568" s="100">
        <f t="shared" si="89"/>
        <v>369.24999999999636</v>
      </c>
      <c r="P2568" s="223"/>
      <c r="Q2568" s="224"/>
      <c r="R2568" s="224"/>
      <c r="S2568" s="225"/>
    </row>
    <row r="2569" spans="1:19" ht="15">
      <c r="A2569" s="138" t="s">
        <v>1002</v>
      </c>
      <c r="B2569" s="138" t="s">
        <v>988</v>
      </c>
      <c r="E2569" s="10" t="s">
        <v>288</v>
      </c>
      <c r="F2569" s="10" t="s">
        <v>288</v>
      </c>
      <c r="G2569" s="10" t="s">
        <v>288</v>
      </c>
      <c r="H2569" s="164">
        <v>356.19999999999709</v>
      </c>
      <c r="K2569" s="100">
        <f t="shared" si="89"/>
        <v>356.19999999999709</v>
      </c>
      <c r="P2569" s="223"/>
      <c r="Q2569" s="224"/>
      <c r="R2569" s="224"/>
      <c r="S2569" s="225"/>
    </row>
    <row r="2570" spans="1:19" ht="15">
      <c r="A2570" s="138" t="s">
        <v>1005</v>
      </c>
      <c r="B2570" s="96" t="s">
        <v>166</v>
      </c>
      <c r="E2570" s="10" t="s">
        <v>288</v>
      </c>
      <c r="F2570" s="10" t="s">
        <v>288</v>
      </c>
      <c r="G2570" s="141">
        <v>350.5</v>
      </c>
      <c r="H2570" s="10" t="s">
        <v>288</v>
      </c>
      <c r="K2570" s="100">
        <f t="shared" si="89"/>
        <v>350.5</v>
      </c>
      <c r="M2570" t="s">
        <v>302</v>
      </c>
      <c r="P2570" s="223"/>
      <c r="Q2570" s="224"/>
      <c r="R2570" s="224"/>
      <c r="S2570" s="225"/>
    </row>
    <row r="2571" spans="1:19" ht="15">
      <c r="A2571" s="138" t="s">
        <v>1006</v>
      </c>
      <c r="B2571" s="96" t="s">
        <v>1053</v>
      </c>
      <c r="E2571" s="10" t="s">
        <v>288</v>
      </c>
      <c r="F2571" s="10" t="s">
        <v>288</v>
      </c>
      <c r="G2571" s="10" t="s">
        <v>288</v>
      </c>
      <c r="H2571" s="164">
        <v>331.69999999999345</v>
      </c>
      <c r="K2571" s="100">
        <f t="shared" si="89"/>
        <v>331.69999999999345</v>
      </c>
      <c r="P2571" s="223"/>
      <c r="Q2571" s="224"/>
      <c r="R2571" s="224"/>
      <c r="S2571" s="225"/>
    </row>
    <row r="2572" spans="1:19" ht="15">
      <c r="A2572" s="138" t="s">
        <v>1009</v>
      </c>
      <c r="B2572" s="96" t="s">
        <v>1013</v>
      </c>
      <c r="E2572" s="10" t="s">
        <v>288</v>
      </c>
      <c r="F2572" s="10" t="s">
        <v>288</v>
      </c>
      <c r="G2572" s="10" t="s">
        <v>288</v>
      </c>
      <c r="H2572" s="164">
        <v>327.70000000000437</v>
      </c>
      <c r="K2572" s="100">
        <f t="shared" si="89"/>
        <v>327.70000000000437</v>
      </c>
      <c r="P2572" s="223"/>
      <c r="Q2572" s="224"/>
      <c r="R2572" s="224"/>
      <c r="S2572" s="225"/>
    </row>
    <row r="2573" spans="1:19" ht="15">
      <c r="A2573" s="138" t="s">
        <v>1011</v>
      </c>
      <c r="B2573" s="96" t="s">
        <v>1035</v>
      </c>
      <c r="E2573" s="10" t="s">
        <v>288</v>
      </c>
      <c r="F2573" s="10" t="s">
        <v>288</v>
      </c>
      <c r="G2573" s="10" t="s">
        <v>288</v>
      </c>
      <c r="H2573" s="164">
        <v>315.35000000000218</v>
      </c>
      <c r="K2573" s="100">
        <f t="shared" si="89"/>
        <v>315.35000000000218</v>
      </c>
      <c r="P2573" s="223"/>
      <c r="Q2573" s="224"/>
      <c r="R2573" s="224"/>
      <c r="S2573" s="225"/>
    </row>
    <row r="2574" spans="1:19" ht="15">
      <c r="A2574" s="138" t="s">
        <v>1017</v>
      </c>
      <c r="B2574" s="96" t="s">
        <v>1045</v>
      </c>
      <c r="E2574" s="10" t="s">
        <v>288</v>
      </c>
      <c r="F2574" s="10" t="s">
        <v>288</v>
      </c>
      <c r="G2574" s="10" t="s">
        <v>288</v>
      </c>
      <c r="H2574" s="164">
        <v>302.40000000000146</v>
      </c>
      <c r="K2574" s="100">
        <f t="shared" si="89"/>
        <v>302.40000000000146</v>
      </c>
      <c r="P2574" s="223"/>
      <c r="Q2574" s="224"/>
      <c r="R2574" s="224"/>
      <c r="S2574" s="225"/>
    </row>
    <row r="2575" spans="1:19" ht="15">
      <c r="A2575" s="138" t="s">
        <v>1022</v>
      </c>
      <c r="B2575" s="96" t="s">
        <v>1039</v>
      </c>
      <c r="E2575" s="10" t="s">
        <v>288</v>
      </c>
      <c r="F2575" s="10" t="s">
        <v>288</v>
      </c>
      <c r="G2575" s="10" t="s">
        <v>288</v>
      </c>
      <c r="H2575" s="164">
        <v>298.50000000000364</v>
      </c>
      <c r="K2575" s="100">
        <f t="shared" si="89"/>
        <v>298.50000000000364</v>
      </c>
      <c r="P2575" s="223"/>
      <c r="Q2575" s="224"/>
      <c r="R2575" s="224"/>
      <c r="S2575" s="225"/>
    </row>
    <row r="2576" spans="1:19" ht="15">
      <c r="A2576" s="138" t="s">
        <v>1023</v>
      </c>
      <c r="B2576" s="96" t="s">
        <v>1010</v>
      </c>
      <c r="E2576" s="10" t="s">
        <v>288</v>
      </c>
      <c r="F2576" s="10" t="s">
        <v>288</v>
      </c>
      <c r="G2576" s="10" t="s">
        <v>288</v>
      </c>
      <c r="H2576" s="164">
        <v>280.99999999999636</v>
      </c>
      <c r="K2576" s="100">
        <f t="shared" si="89"/>
        <v>280.99999999999636</v>
      </c>
      <c r="P2576" s="223"/>
      <c r="Q2576" s="224"/>
      <c r="R2576" s="224"/>
      <c r="S2576" s="225"/>
    </row>
    <row r="2577" spans="1:19" ht="15">
      <c r="A2577" s="138" t="s">
        <v>1024</v>
      </c>
      <c r="B2577" s="96" t="s">
        <v>1031</v>
      </c>
      <c r="E2577" s="10" t="s">
        <v>288</v>
      </c>
      <c r="F2577" s="10" t="s">
        <v>288</v>
      </c>
      <c r="G2577" s="10" t="s">
        <v>288</v>
      </c>
      <c r="H2577" s="164">
        <v>267.09999999999854</v>
      </c>
      <c r="K2577" s="100">
        <f t="shared" si="89"/>
        <v>267.09999999999854</v>
      </c>
      <c r="P2577" s="223"/>
      <c r="Q2577" s="224"/>
      <c r="R2577" s="224"/>
      <c r="S2577" s="225"/>
    </row>
    <row r="2578" spans="1:19" ht="15">
      <c r="A2578" s="138" t="s">
        <v>1030</v>
      </c>
      <c r="B2578" s="96" t="s">
        <v>1028</v>
      </c>
      <c r="E2578" s="10" t="s">
        <v>288</v>
      </c>
      <c r="F2578" s="10" t="s">
        <v>288</v>
      </c>
      <c r="G2578" s="10" t="s">
        <v>288</v>
      </c>
      <c r="H2578" s="164">
        <v>234.59999999999854</v>
      </c>
      <c r="K2578" s="100">
        <f t="shared" si="89"/>
        <v>234.59999999999854</v>
      </c>
      <c r="P2578" s="223"/>
      <c r="Q2578" s="224"/>
      <c r="R2578" s="224"/>
      <c r="S2578" s="225"/>
    </row>
    <row r="2579" spans="1:19" ht="15">
      <c r="A2579" s="138" t="s">
        <v>1038</v>
      </c>
      <c r="B2579" s="96" t="s">
        <v>1036</v>
      </c>
      <c r="E2579" s="10" t="s">
        <v>288</v>
      </c>
      <c r="F2579" s="10" t="s">
        <v>288</v>
      </c>
      <c r="G2579" s="10" t="s">
        <v>288</v>
      </c>
      <c r="H2579" s="164">
        <v>202.50000000000364</v>
      </c>
      <c r="K2579" s="100">
        <f t="shared" si="89"/>
        <v>202.50000000000364</v>
      </c>
      <c r="P2579" s="223"/>
      <c r="Q2579" s="224"/>
      <c r="R2579" s="224"/>
      <c r="S2579" s="225"/>
    </row>
    <row r="2580" spans="1:19" ht="15">
      <c r="A2580" s="138" t="s">
        <v>1042</v>
      </c>
      <c r="B2580" s="96" t="s">
        <v>1040</v>
      </c>
      <c r="E2580" s="10" t="s">
        <v>288</v>
      </c>
      <c r="F2580" s="10" t="s">
        <v>288</v>
      </c>
      <c r="G2580" s="10" t="s">
        <v>288</v>
      </c>
      <c r="H2580" s="164">
        <v>184.5</v>
      </c>
      <c r="K2580" s="100">
        <f t="shared" si="89"/>
        <v>184.5</v>
      </c>
      <c r="P2580" s="223"/>
      <c r="Q2580" s="224"/>
      <c r="R2580" s="224"/>
      <c r="S2580" s="225"/>
    </row>
    <row r="2581" spans="1:19" ht="15">
      <c r="A2581" s="138" t="s">
        <v>1043</v>
      </c>
      <c r="B2581" s="96" t="s">
        <v>1008</v>
      </c>
      <c r="E2581" s="10" t="s">
        <v>288</v>
      </c>
      <c r="F2581" s="10" t="s">
        <v>288</v>
      </c>
      <c r="G2581" s="10" t="s">
        <v>288</v>
      </c>
      <c r="H2581" s="164">
        <v>182.19999999999345</v>
      </c>
      <c r="K2581" s="100">
        <f t="shared" si="89"/>
        <v>182.19999999999345</v>
      </c>
      <c r="P2581" s="223"/>
      <c r="Q2581" s="224"/>
      <c r="R2581" s="224"/>
      <c r="S2581" s="225"/>
    </row>
    <row r="2582" spans="1:19" ht="15">
      <c r="A2582" s="138" t="s">
        <v>1044</v>
      </c>
      <c r="B2582" s="96" t="s">
        <v>993</v>
      </c>
      <c r="E2582" s="10" t="s">
        <v>288</v>
      </c>
      <c r="F2582" s="10" t="s">
        <v>288</v>
      </c>
      <c r="G2582" s="10" t="s">
        <v>288</v>
      </c>
      <c r="H2582" s="164">
        <v>179.24999999999636</v>
      </c>
      <c r="K2582" s="100">
        <f t="shared" si="89"/>
        <v>179.24999999999636</v>
      </c>
      <c r="P2582" s="223"/>
      <c r="Q2582" s="224"/>
      <c r="R2582" s="224"/>
      <c r="S2582" s="225"/>
    </row>
    <row r="2583" spans="1:19" ht="15">
      <c r="A2583" s="138" t="s">
        <v>1050</v>
      </c>
      <c r="B2583" s="96" t="s">
        <v>1041</v>
      </c>
      <c r="E2583" s="10" t="s">
        <v>288</v>
      </c>
      <c r="F2583" s="10" t="s">
        <v>288</v>
      </c>
      <c r="G2583" s="10" t="s">
        <v>288</v>
      </c>
      <c r="H2583" s="164">
        <v>162.49999999999636</v>
      </c>
      <c r="K2583" s="100">
        <f t="shared" si="89"/>
        <v>162.49999999999636</v>
      </c>
      <c r="P2583" s="223"/>
      <c r="Q2583" s="224"/>
      <c r="R2583" s="224"/>
      <c r="S2583" s="225"/>
    </row>
    <row r="2584" spans="1:19" ht="15">
      <c r="A2584" s="138" t="s">
        <v>1051</v>
      </c>
      <c r="B2584" s="96" t="s">
        <v>1020</v>
      </c>
      <c r="E2584" s="10" t="s">
        <v>288</v>
      </c>
      <c r="F2584" s="10" t="s">
        <v>288</v>
      </c>
      <c r="G2584" s="10" t="s">
        <v>288</v>
      </c>
      <c r="H2584" s="164">
        <v>159.5</v>
      </c>
      <c r="K2584" s="100">
        <f t="shared" si="89"/>
        <v>159.5</v>
      </c>
      <c r="P2584" s="28"/>
    </row>
    <row r="2585" spans="1:19" ht="15">
      <c r="A2585" s="138" t="s">
        <v>1052</v>
      </c>
      <c r="B2585" s="138" t="s">
        <v>989</v>
      </c>
      <c r="E2585" s="10" t="s">
        <v>288</v>
      </c>
      <c r="F2585" s="10" t="s">
        <v>288</v>
      </c>
      <c r="G2585" s="10" t="s">
        <v>288</v>
      </c>
      <c r="H2585" s="164">
        <v>154</v>
      </c>
      <c r="K2585" s="100">
        <f t="shared" si="89"/>
        <v>154</v>
      </c>
      <c r="P2585" s="28"/>
    </row>
    <row r="2586" spans="1:19" ht="15">
      <c r="A2586" s="138" t="s">
        <v>1054</v>
      </c>
      <c r="B2586" s="96" t="s">
        <v>1021</v>
      </c>
      <c r="E2586" s="10" t="s">
        <v>288</v>
      </c>
      <c r="F2586" s="10" t="s">
        <v>288</v>
      </c>
      <c r="G2586" s="10" t="s">
        <v>288</v>
      </c>
      <c r="H2586" s="164">
        <v>144.50000000000364</v>
      </c>
      <c r="K2586" s="100">
        <f t="shared" si="89"/>
        <v>144.50000000000364</v>
      </c>
      <c r="P2586" s="28"/>
    </row>
    <row r="2587" spans="1:19" ht="15">
      <c r="A2587" s="138" t="s">
        <v>1055</v>
      </c>
      <c r="B2587" s="138" t="s">
        <v>983</v>
      </c>
      <c r="E2587" s="10" t="s">
        <v>288</v>
      </c>
      <c r="F2587" s="10" t="s">
        <v>288</v>
      </c>
      <c r="G2587" s="10" t="s">
        <v>288</v>
      </c>
      <c r="H2587" s="164">
        <v>60.500000000007276</v>
      </c>
      <c r="K2587" s="100">
        <f t="shared" si="89"/>
        <v>60.500000000007276</v>
      </c>
      <c r="P2587" s="28"/>
    </row>
    <row r="2588" spans="1:19" ht="15">
      <c r="A2588" s="138" t="s">
        <v>1056</v>
      </c>
      <c r="B2588" s="406" t="s">
        <v>2565</v>
      </c>
      <c r="C2588" s="3"/>
      <c r="D2588" s="3"/>
      <c r="E2588" s="164" t="s">
        <v>288</v>
      </c>
      <c r="F2588" s="164" t="s">
        <v>288</v>
      </c>
      <c r="G2588" s="164" t="s">
        <v>288</v>
      </c>
      <c r="H2588" s="164" t="s">
        <v>288</v>
      </c>
      <c r="K2588" s="100">
        <f t="shared" ref="K2588:K2607" si="90">SUM(E2588:I2588)</f>
        <v>0</v>
      </c>
      <c r="P2588" s="28"/>
    </row>
    <row r="2589" spans="1:19" ht="15">
      <c r="A2589" s="138" t="s">
        <v>1059</v>
      </c>
      <c r="B2589" s="406" t="s">
        <v>2560</v>
      </c>
      <c r="C2589" s="3"/>
      <c r="D2589" s="3"/>
      <c r="E2589" s="164" t="s">
        <v>288</v>
      </c>
      <c r="F2589" s="164" t="s">
        <v>288</v>
      </c>
      <c r="G2589" s="164" t="s">
        <v>288</v>
      </c>
      <c r="H2589" s="164" t="s">
        <v>288</v>
      </c>
      <c r="K2589" s="100">
        <f t="shared" si="90"/>
        <v>0</v>
      </c>
      <c r="P2589" s="28"/>
    </row>
    <row r="2590" spans="1:19" ht="15">
      <c r="A2590" s="138" t="s">
        <v>1296</v>
      </c>
      <c r="B2590" s="406" t="s">
        <v>2551</v>
      </c>
      <c r="C2590" s="3"/>
      <c r="D2590" s="3"/>
      <c r="E2590" s="164" t="s">
        <v>288</v>
      </c>
      <c r="F2590" s="164" t="s">
        <v>288</v>
      </c>
      <c r="G2590" s="164" t="s">
        <v>288</v>
      </c>
      <c r="H2590" s="164" t="s">
        <v>288</v>
      </c>
      <c r="K2590" s="100">
        <f t="shared" si="90"/>
        <v>0</v>
      </c>
      <c r="P2590" s="28"/>
    </row>
    <row r="2591" spans="1:19" ht="15">
      <c r="A2591" s="138" t="s">
        <v>1297</v>
      </c>
      <c r="B2591" s="406" t="s">
        <v>2561</v>
      </c>
      <c r="C2591" s="3"/>
      <c r="D2591" s="3"/>
      <c r="E2591" s="164" t="s">
        <v>288</v>
      </c>
      <c r="F2591" s="164" t="s">
        <v>288</v>
      </c>
      <c r="G2591" s="164" t="s">
        <v>288</v>
      </c>
      <c r="H2591" s="164" t="s">
        <v>288</v>
      </c>
      <c r="K2591" s="100">
        <f t="shared" si="90"/>
        <v>0</v>
      </c>
      <c r="P2591" s="28"/>
    </row>
    <row r="2592" spans="1:19" ht="15">
      <c r="A2592" s="138" t="s">
        <v>1298</v>
      </c>
      <c r="B2592" s="406" t="s">
        <v>2563</v>
      </c>
      <c r="C2592" s="3"/>
      <c r="D2592" s="3"/>
      <c r="E2592" s="164" t="s">
        <v>288</v>
      </c>
      <c r="F2592" s="164" t="s">
        <v>288</v>
      </c>
      <c r="G2592" s="164" t="s">
        <v>288</v>
      </c>
      <c r="H2592" s="164" t="s">
        <v>288</v>
      </c>
      <c r="K2592" s="100">
        <f t="shared" si="90"/>
        <v>0</v>
      </c>
      <c r="P2592" s="28"/>
    </row>
    <row r="2593" spans="1:16" ht="15">
      <c r="A2593" s="138" t="s">
        <v>1299</v>
      </c>
      <c r="B2593" s="223" t="s">
        <v>2544</v>
      </c>
      <c r="C2593" s="3"/>
      <c r="D2593" s="3"/>
      <c r="E2593" s="164" t="s">
        <v>288</v>
      </c>
      <c r="F2593" s="164" t="s">
        <v>288</v>
      </c>
      <c r="G2593" s="164" t="s">
        <v>288</v>
      </c>
      <c r="H2593" s="164" t="s">
        <v>288</v>
      </c>
      <c r="K2593" s="100">
        <f t="shared" si="90"/>
        <v>0</v>
      </c>
      <c r="P2593" s="28"/>
    </row>
    <row r="2594" spans="1:16" ht="15">
      <c r="A2594" s="138" t="s">
        <v>1300</v>
      </c>
      <c r="B2594" s="406" t="s">
        <v>2546</v>
      </c>
      <c r="C2594" s="3"/>
      <c r="D2594" s="3"/>
      <c r="E2594" s="164" t="s">
        <v>288</v>
      </c>
      <c r="F2594" s="164" t="s">
        <v>288</v>
      </c>
      <c r="G2594" s="164" t="s">
        <v>288</v>
      </c>
      <c r="H2594" s="164" t="s">
        <v>288</v>
      </c>
      <c r="K2594" s="100">
        <f t="shared" si="90"/>
        <v>0</v>
      </c>
      <c r="P2594" s="28"/>
    </row>
    <row r="2595" spans="1:16" ht="15">
      <c r="A2595" s="138" t="s">
        <v>1301</v>
      </c>
      <c r="B2595" s="406" t="s">
        <v>2549</v>
      </c>
      <c r="C2595" s="3"/>
      <c r="D2595" s="3"/>
      <c r="E2595" s="164" t="s">
        <v>288</v>
      </c>
      <c r="F2595" s="164" t="s">
        <v>288</v>
      </c>
      <c r="G2595" s="164" t="s">
        <v>288</v>
      </c>
      <c r="H2595" s="164" t="s">
        <v>288</v>
      </c>
      <c r="K2595" s="100">
        <f t="shared" si="90"/>
        <v>0</v>
      </c>
      <c r="P2595" s="28"/>
    </row>
    <row r="2596" spans="1:16" ht="15">
      <c r="A2596" s="138" t="s">
        <v>1302</v>
      </c>
      <c r="B2596" s="406" t="s">
        <v>2548</v>
      </c>
      <c r="C2596" s="3"/>
      <c r="D2596" s="3"/>
      <c r="E2596" s="164" t="s">
        <v>288</v>
      </c>
      <c r="F2596" s="164" t="s">
        <v>288</v>
      </c>
      <c r="G2596" s="164" t="s">
        <v>288</v>
      </c>
      <c r="H2596" s="164" t="s">
        <v>288</v>
      </c>
      <c r="K2596" s="100">
        <f t="shared" si="90"/>
        <v>0</v>
      </c>
      <c r="P2596" s="28"/>
    </row>
    <row r="2597" spans="1:16" ht="15">
      <c r="A2597" s="138" t="s">
        <v>1303</v>
      </c>
      <c r="B2597" s="406" t="s">
        <v>2562</v>
      </c>
      <c r="C2597" s="3"/>
      <c r="D2597" s="3"/>
      <c r="E2597" s="164" t="s">
        <v>288</v>
      </c>
      <c r="F2597" s="164" t="s">
        <v>288</v>
      </c>
      <c r="G2597" s="164" t="s">
        <v>288</v>
      </c>
      <c r="H2597" s="164" t="s">
        <v>288</v>
      </c>
      <c r="K2597" s="100">
        <f t="shared" si="90"/>
        <v>0</v>
      </c>
      <c r="P2597" s="28"/>
    </row>
    <row r="2598" spans="1:16" ht="15">
      <c r="A2598" s="138" t="s">
        <v>1304</v>
      </c>
      <c r="B2598" s="406" t="s">
        <v>2569</v>
      </c>
      <c r="C2598" s="3"/>
      <c r="D2598" s="3"/>
      <c r="E2598" s="164" t="s">
        <v>288</v>
      </c>
      <c r="F2598" s="164" t="s">
        <v>288</v>
      </c>
      <c r="G2598" s="164" t="s">
        <v>288</v>
      </c>
      <c r="H2598" s="164" t="s">
        <v>288</v>
      </c>
      <c r="K2598" s="100">
        <f t="shared" si="90"/>
        <v>0</v>
      </c>
      <c r="P2598" s="28"/>
    </row>
    <row r="2599" spans="1:16" ht="15">
      <c r="A2599" s="138" t="s">
        <v>1305</v>
      </c>
      <c r="B2599" s="406" t="s">
        <v>2559</v>
      </c>
      <c r="C2599" s="3"/>
      <c r="D2599" s="3"/>
      <c r="E2599" s="164" t="s">
        <v>288</v>
      </c>
      <c r="F2599" s="164" t="s">
        <v>288</v>
      </c>
      <c r="G2599" s="164" t="s">
        <v>288</v>
      </c>
      <c r="H2599" s="164" t="s">
        <v>288</v>
      </c>
      <c r="K2599" s="100">
        <f t="shared" si="90"/>
        <v>0</v>
      </c>
      <c r="P2599" s="28"/>
    </row>
    <row r="2600" spans="1:16" ht="15">
      <c r="A2600" s="138" t="s">
        <v>1306</v>
      </c>
      <c r="B2600" s="406" t="s">
        <v>2564</v>
      </c>
      <c r="C2600" s="3"/>
      <c r="D2600" s="3"/>
      <c r="E2600" s="164" t="s">
        <v>288</v>
      </c>
      <c r="F2600" s="164" t="s">
        <v>288</v>
      </c>
      <c r="G2600" s="164" t="s">
        <v>288</v>
      </c>
      <c r="H2600" s="164" t="s">
        <v>288</v>
      </c>
      <c r="K2600" s="100">
        <f t="shared" si="90"/>
        <v>0</v>
      </c>
      <c r="P2600" s="28"/>
    </row>
    <row r="2601" spans="1:16" ht="15">
      <c r="A2601" s="138" t="s">
        <v>1307</v>
      </c>
      <c r="B2601" s="406" t="s">
        <v>2554</v>
      </c>
      <c r="C2601" s="3"/>
      <c r="D2601" s="3"/>
      <c r="E2601" s="164" t="s">
        <v>288</v>
      </c>
      <c r="F2601" s="164" t="s">
        <v>288</v>
      </c>
      <c r="G2601" s="164" t="s">
        <v>288</v>
      </c>
      <c r="H2601" s="164" t="s">
        <v>288</v>
      </c>
      <c r="K2601" s="100">
        <f t="shared" si="90"/>
        <v>0</v>
      </c>
      <c r="P2601" s="28"/>
    </row>
    <row r="2602" spans="1:16" ht="15">
      <c r="A2602" s="138" t="s">
        <v>1308</v>
      </c>
      <c r="B2602" s="406" t="s">
        <v>2568</v>
      </c>
      <c r="C2602" s="3"/>
      <c r="D2602" s="3"/>
      <c r="E2602" s="164" t="s">
        <v>288</v>
      </c>
      <c r="F2602" s="164" t="s">
        <v>288</v>
      </c>
      <c r="G2602" s="164" t="s">
        <v>288</v>
      </c>
      <c r="H2602" s="164" t="s">
        <v>288</v>
      </c>
      <c r="K2602" s="100">
        <f t="shared" si="90"/>
        <v>0</v>
      </c>
      <c r="P2602" s="28"/>
    </row>
    <row r="2603" spans="1:16" ht="15">
      <c r="A2603" s="138" t="s">
        <v>1309</v>
      </c>
      <c r="B2603" s="406" t="s">
        <v>2552</v>
      </c>
      <c r="C2603" s="3"/>
      <c r="D2603" s="3"/>
      <c r="E2603" s="164" t="s">
        <v>288</v>
      </c>
      <c r="F2603" s="164" t="s">
        <v>288</v>
      </c>
      <c r="G2603" s="164" t="s">
        <v>288</v>
      </c>
      <c r="H2603" s="164" t="s">
        <v>288</v>
      </c>
      <c r="K2603" s="100">
        <f t="shared" si="90"/>
        <v>0</v>
      </c>
      <c r="P2603" s="28"/>
    </row>
    <row r="2604" spans="1:16" ht="15">
      <c r="A2604" s="138" t="s">
        <v>1310</v>
      </c>
      <c r="B2604" s="406" t="s">
        <v>2604</v>
      </c>
      <c r="C2604" s="3"/>
      <c r="D2604" s="3"/>
      <c r="E2604" s="164" t="s">
        <v>288</v>
      </c>
      <c r="F2604" s="164" t="s">
        <v>288</v>
      </c>
      <c r="G2604" s="164" t="s">
        <v>288</v>
      </c>
      <c r="H2604" s="164" t="s">
        <v>288</v>
      </c>
      <c r="K2604" s="100">
        <f t="shared" si="90"/>
        <v>0</v>
      </c>
      <c r="P2604" s="28"/>
    </row>
    <row r="2605" spans="1:16" ht="15">
      <c r="A2605" s="138" t="s">
        <v>1311</v>
      </c>
      <c r="B2605" s="223" t="s">
        <v>2570</v>
      </c>
      <c r="C2605" s="3"/>
      <c r="D2605" s="3"/>
      <c r="E2605" s="164" t="s">
        <v>288</v>
      </c>
      <c r="F2605" s="164" t="s">
        <v>288</v>
      </c>
      <c r="G2605" s="164" t="s">
        <v>288</v>
      </c>
      <c r="H2605" s="164" t="s">
        <v>288</v>
      </c>
      <c r="K2605" s="100">
        <f t="shared" si="90"/>
        <v>0</v>
      </c>
      <c r="P2605" s="28"/>
    </row>
    <row r="2606" spans="1:16" ht="15">
      <c r="A2606" s="138" t="s">
        <v>1312</v>
      </c>
      <c r="B2606" s="406" t="s">
        <v>2567</v>
      </c>
      <c r="C2606" s="3"/>
      <c r="D2606" s="3"/>
      <c r="E2606" s="164" t="s">
        <v>288</v>
      </c>
      <c r="F2606" s="164" t="s">
        <v>288</v>
      </c>
      <c r="G2606" s="164" t="s">
        <v>288</v>
      </c>
      <c r="H2606" s="164" t="s">
        <v>288</v>
      </c>
      <c r="K2606" s="100">
        <f t="shared" si="90"/>
        <v>0</v>
      </c>
      <c r="P2606" s="28"/>
    </row>
    <row r="2607" spans="1:16" ht="15">
      <c r="A2607" s="138" t="s">
        <v>1313</v>
      </c>
      <c r="B2607" s="406" t="s">
        <v>2566</v>
      </c>
      <c r="C2607" s="3"/>
      <c r="D2607" s="3"/>
      <c r="E2607" s="164" t="s">
        <v>288</v>
      </c>
      <c r="F2607" s="164" t="s">
        <v>288</v>
      </c>
      <c r="G2607" s="164" t="s">
        <v>288</v>
      </c>
      <c r="H2607" s="164" t="s">
        <v>288</v>
      </c>
      <c r="K2607" s="100">
        <f t="shared" si="90"/>
        <v>0</v>
      </c>
      <c r="P2607" s="28"/>
    </row>
    <row r="2608" spans="1:16" ht="15">
      <c r="A2608" s="138"/>
      <c r="B2608" s="138"/>
      <c r="E2608" s="10"/>
      <c r="F2608" s="10"/>
      <c r="G2608" s="10"/>
      <c r="H2608" s="164"/>
      <c r="K2608" s="100"/>
      <c r="P2608" s="28"/>
    </row>
    <row r="2609" spans="1:20" ht="15">
      <c r="A2609" s="44"/>
      <c r="B2609" s="96"/>
      <c r="E2609" s="10"/>
      <c r="K2609" s="102"/>
      <c r="P2609" s="28"/>
    </row>
    <row r="2610" spans="1:20" ht="15">
      <c r="A2610" s="44"/>
      <c r="B2610" s="96"/>
      <c r="E2610" s="10"/>
      <c r="K2610" s="102"/>
      <c r="P2610" s="28"/>
    </row>
    <row r="2611" spans="1:20" ht="25.5">
      <c r="A2611" s="39" t="s">
        <v>360</v>
      </c>
      <c r="K2611" s="102"/>
      <c r="P2611" s="28"/>
    </row>
    <row r="2612" spans="1:20">
      <c r="K2612" s="102"/>
      <c r="P2612" s="28"/>
    </row>
    <row r="2613" spans="1:20" ht="15">
      <c r="A2613" s="60"/>
      <c r="B2613" s="60"/>
      <c r="C2613" s="60"/>
      <c r="D2613" s="60"/>
      <c r="E2613" s="94">
        <v>2016</v>
      </c>
      <c r="F2613" s="94">
        <v>2017</v>
      </c>
      <c r="G2613" s="94">
        <v>2018</v>
      </c>
      <c r="H2613" s="189">
        <v>2019</v>
      </c>
      <c r="I2613" s="189">
        <v>2020</v>
      </c>
      <c r="K2613" s="103" t="s">
        <v>40</v>
      </c>
      <c r="P2613" s="28"/>
    </row>
    <row r="2614" spans="1:20" ht="15">
      <c r="A2614" s="44" t="s">
        <v>0</v>
      </c>
      <c r="B2614" s="463" t="s">
        <v>21</v>
      </c>
      <c r="C2614" s="431"/>
      <c r="D2614" s="431"/>
      <c r="E2614" s="480">
        <v>2303.3000000000002</v>
      </c>
      <c r="F2614" s="454">
        <v>3773.2</v>
      </c>
      <c r="G2614" s="453">
        <v>3442.6</v>
      </c>
      <c r="H2614" s="488">
        <v>3731</v>
      </c>
      <c r="I2614" s="525">
        <v>2560.2000000000389</v>
      </c>
      <c r="K2614" s="100">
        <f t="shared" ref="K2614:K2645" si="91">SUM(E2614:I2614)</f>
        <v>15810.300000000039</v>
      </c>
      <c r="M2614" t="s">
        <v>2136</v>
      </c>
      <c r="P2614" s="433" t="s">
        <v>3136</v>
      </c>
      <c r="Q2614" s="593"/>
      <c r="R2614" s="312"/>
      <c r="S2614" s="312"/>
      <c r="T2614" s="614"/>
    </row>
    <row r="2615" spans="1:20" ht="15">
      <c r="A2615" s="44" t="s">
        <v>2</v>
      </c>
      <c r="B2615" s="96" t="s">
        <v>31</v>
      </c>
      <c r="E2615" s="480">
        <v>2079</v>
      </c>
      <c r="F2615" s="480">
        <v>3313.7</v>
      </c>
      <c r="G2615" s="480">
        <v>3121.2</v>
      </c>
      <c r="H2615" s="489">
        <v>3775.7999999999956</v>
      </c>
      <c r="I2615" s="525">
        <v>3080.6000000000113</v>
      </c>
      <c r="K2615" s="100">
        <f t="shared" si="91"/>
        <v>15370.300000000007</v>
      </c>
      <c r="M2615" t="s">
        <v>2135</v>
      </c>
      <c r="P2615" s="438" t="s">
        <v>2137</v>
      </c>
      <c r="Q2615" s="312"/>
      <c r="R2615" s="312"/>
      <c r="S2615" s="312"/>
      <c r="T2615" s="614"/>
    </row>
    <row r="2616" spans="1:20" ht="15">
      <c r="A2616" s="44" t="s">
        <v>3</v>
      </c>
      <c r="B2616" s="463" t="s">
        <v>17</v>
      </c>
      <c r="C2616" s="431"/>
      <c r="D2616" s="431"/>
      <c r="E2616" s="453">
        <v>2525.5</v>
      </c>
      <c r="F2616" s="480">
        <v>2897.5</v>
      </c>
      <c r="G2616" s="437">
        <v>2899.9</v>
      </c>
      <c r="H2616" s="484">
        <v>3243.1999999999898</v>
      </c>
      <c r="I2616" s="525">
        <v>2867.5999999998967</v>
      </c>
      <c r="K2616" s="100">
        <f t="shared" si="91"/>
        <v>14433.699999999886</v>
      </c>
      <c r="M2616" t="s">
        <v>345</v>
      </c>
      <c r="P2616" s="442"/>
      <c r="Q2616" s="593"/>
      <c r="R2616" s="312"/>
      <c r="S2616" s="312"/>
      <c r="T2616" s="614"/>
    </row>
    <row r="2617" spans="1:20" ht="15">
      <c r="A2617" s="44" t="s">
        <v>5</v>
      </c>
      <c r="B2617" s="463" t="s">
        <v>11</v>
      </c>
      <c r="C2617" s="431"/>
      <c r="D2617" s="431"/>
      <c r="E2617" s="437">
        <v>2013.2</v>
      </c>
      <c r="F2617" s="437">
        <v>2641</v>
      </c>
      <c r="G2617" s="452">
        <v>3657.6</v>
      </c>
      <c r="H2617" s="468">
        <v>3866.8999999999978</v>
      </c>
      <c r="I2617" s="525">
        <v>1843.599999999984</v>
      </c>
      <c r="K2617" s="100">
        <f t="shared" si="91"/>
        <v>14022.299999999981</v>
      </c>
      <c r="M2617" t="s">
        <v>290</v>
      </c>
      <c r="P2617" s="433" t="s">
        <v>3137</v>
      </c>
      <c r="Q2617" s="593"/>
      <c r="R2617" s="312"/>
      <c r="S2617" s="312"/>
      <c r="T2617" s="614"/>
    </row>
    <row r="2618" spans="1:20" ht="15">
      <c r="A2618" s="44" t="s">
        <v>7</v>
      </c>
      <c r="B2618" s="96" t="s">
        <v>33</v>
      </c>
      <c r="E2618" s="437">
        <v>1093.8</v>
      </c>
      <c r="F2618" s="453">
        <v>3456.4</v>
      </c>
      <c r="G2618" s="480">
        <v>3282.4</v>
      </c>
      <c r="H2618" s="484">
        <v>2576.2000000000044</v>
      </c>
      <c r="I2618" s="525">
        <v>2763.6999999999389</v>
      </c>
      <c r="K2618" s="100">
        <f t="shared" si="91"/>
        <v>13172.499999999944</v>
      </c>
      <c r="M2618" t="s">
        <v>301</v>
      </c>
      <c r="P2618" s="442"/>
      <c r="Q2618" s="594"/>
      <c r="R2618" s="312"/>
      <c r="S2618" s="312"/>
      <c r="T2618" s="614"/>
    </row>
    <row r="2619" spans="1:20" ht="15">
      <c r="A2619" s="44" t="s">
        <v>8</v>
      </c>
      <c r="B2619" s="96" t="s">
        <v>25</v>
      </c>
      <c r="E2619" s="480">
        <v>2178.9</v>
      </c>
      <c r="F2619" s="480">
        <v>2918.7</v>
      </c>
      <c r="G2619" s="10">
        <v>2945.5</v>
      </c>
      <c r="H2619" s="484">
        <v>2520.4000000000051</v>
      </c>
      <c r="I2619" s="525">
        <v>2447.6000000000458</v>
      </c>
      <c r="K2619" s="100">
        <f t="shared" si="91"/>
        <v>13011.100000000051</v>
      </c>
      <c r="M2619" t="s">
        <v>338</v>
      </c>
      <c r="P2619" s="28"/>
      <c r="Q2619" s="312"/>
      <c r="R2619" s="312"/>
      <c r="S2619" s="312"/>
      <c r="T2619" s="614"/>
    </row>
    <row r="2620" spans="1:20" ht="15">
      <c r="A2620" s="44" t="s">
        <v>10</v>
      </c>
      <c r="B2620" s="96" t="s">
        <v>9</v>
      </c>
      <c r="E2620" s="480">
        <v>2164.4</v>
      </c>
      <c r="F2620" s="437">
        <v>2548.5</v>
      </c>
      <c r="G2620" s="437">
        <v>2423.8000000000002</v>
      </c>
      <c r="H2620" s="164">
        <v>3034.8000000000102</v>
      </c>
      <c r="I2620" s="525">
        <v>2635.3000000000156</v>
      </c>
      <c r="K2620" s="100">
        <f t="shared" si="91"/>
        <v>12806.800000000027</v>
      </c>
      <c r="M2620" t="s">
        <v>298</v>
      </c>
      <c r="P2620" s="28"/>
      <c r="Q2620" s="593"/>
      <c r="R2620" s="312"/>
      <c r="S2620" s="312"/>
      <c r="T2620" s="614"/>
    </row>
    <row r="2621" spans="1:20" ht="15">
      <c r="A2621" s="44" t="s">
        <v>12</v>
      </c>
      <c r="B2621" s="463" t="s">
        <v>1</v>
      </c>
      <c r="C2621" s="431"/>
      <c r="D2621" s="431"/>
      <c r="E2621" s="454">
        <v>2787.1</v>
      </c>
      <c r="F2621" s="437">
        <v>2598.1999999999998</v>
      </c>
      <c r="G2621" s="437">
        <v>1612.6</v>
      </c>
      <c r="H2621" s="487">
        <v>3358</v>
      </c>
      <c r="I2621" s="525">
        <v>2430.2000000000135</v>
      </c>
      <c r="K2621" s="100">
        <f t="shared" si="91"/>
        <v>12786.100000000013</v>
      </c>
      <c r="M2621" t="s">
        <v>383</v>
      </c>
      <c r="P2621" s="433" t="s">
        <v>3137</v>
      </c>
      <c r="Q2621" s="312"/>
      <c r="R2621" s="312"/>
      <c r="S2621" s="312"/>
      <c r="T2621" s="614"/>
    </row>
    <row r="2622" spans="1:20" ht="15">
      <c r="A2622" s="44" t="s">
        <v>14</v>
      </c>
      <c r="B2622" s="96" t="s">
        <v>27</v>
      </c>
      <c r="E2622" s="452">
        <v>2786.4</v>
      </c>
      <c r="F2622" s="437">
        <v>2412.5</v>
      </c>
      <c r="G2622" s="10">
        <v>2595.9</v>
      </c>
      <c r="H2622" s="164">
        <v>3054.2000000000044</v>
      </c>
      <c r="I2622" s="525">
        <v>931.59999999998217</v>
      </c>
      <c r="K2622" s="100">
        <f t="shared" si="91"/>
        <v>11780.599999999986</v>
      </c>
      <c r="M2622" t="s">
        <v>310</v>
      </c>
      <c r="P2622" s="28"/>
      <c r="Q2622" s="594"/>
      <c r="R2622" s="312"/>
      <c r="S2622" s="312"/>
      <c r="T2622" s="614"/>
    </row>
    <row r="2623" spans="1:20" ht="15">
      <c r="A2623" s="44" t="s">
        <v>16</v>
      </c>
      <c r="B2623" s="96" t="s">
        <v>6</v>
      </c>
      <c r="E2623" s="437">
        <v>1369.2</v>
      </c>
      <c r="F2623" s="480">
        <v>3132.1</v>
      </c>
      <c r="G2623" s="437">
        <v>2247.1999999999998</v>
      </c>
      <c r="H2623" s="484">
        <v>1576.5</v>
      </c>
      <c r="I2623" s="578">
        <v>3379.1000000000222</v>
      </c>
      <c r="K2623" s="100">
        <f t="shared" si="91"/>
        <v>11704.100000000022</v>
      </c>
      <c r="M2623" t="s">
        <v>341</v>
      </c>
      <c r="P2623" s="442"/>
      <c r="Q2623" s="312"/>
      <c r="R2623" s="312"/>
      <c r="S2623" s="312"/>
      <c r="T2623" s="614"/>
    </row>
    <row r="2624" spans="1:20" ht="15">
      <c r="A2624" s="44" t="s">
        <v>18</v>
      </c>
      <c r="B2624" s="96" t="s">
        <v>23</v>
      </c>
      <c r="E2624" s="480">
        <v>2320.15</v>
      </c>
      <c r="F2624" s="452">
        <v>3672.9</v>
      </c>
      <c r="G2624" s="10">
        <v>2303.35</v>
      </c>
      <c r="H2624" s="484">
        <v>1540.3999999999978</v>
      </c>
      <c r="I2624" s="525">
        <v>1789.7000000000244</v>
      </c>
      <c r="K2624" s="100">
        <f t="shared" si="91"/>
        <v>11626.500000000022</v>
      </c>
      <c r="M2624" t="s">
        <v>317</v>
      </c>
      <c r="P2624" s="28"/>
      <c r="Q2624" s="594"/>
      <c r="R2624" s="312"/>
      <c r="S2624" s="312"/>
      <c r="T2624" s="614"/>
    </row>
    <row r="2625" spans="1:20" ht="15">
      <c r="A2625" s="44" t="s">
        <v>20</v>
      </c>
      <c r="B2625" s="96" t="s">
        <v>15</v>
      </c>
      <c r="E2625" s="480">
        <v>2213.9</v>
      </c>
      <c r="F2625" s="437">
        <v>2417.4</v>
      </c>
      <c r="G2625" s="437">
        <v>1945.3</v>
      </c>
      <c r="H2625" s="484">
        <v>2778.0000000000036</v>
      </c>
      <c r="I2625" s="525">
        <v>2144.5999999999112</v>
      </c>
      <c r="K2625" s="100">
        <f t="shared" si="91"/>
        <v>11499.199999999915</v>
      </c>
      <c r="M2625" s="431" t="s">
        <v>302</v>
      </c>
      <c r="P2625" s="442"/>
      <c r="Q2625" s="312"/>
      <c r="R2625" s="312"/>
      <c r="S2625" s="312"/>
      <c r="T2625" s="614"/>
    </row>
    <row r="2626" spans="1:20" ht="15">
      <c r="A2626" s="44" t="s">
        <v>22</v>
      </c>
      <c r="B2626" s="96" t="s">
        <v>39</v>
      </c>
      <c r="E2626" s="437">
        <v>1903.3</v>
      </c>
      <c r="F2626" s="480">
        <v>2745.1</v>
      </c>
      <c r="G2626" s="10">
        <v>2380.5</v>
      </c>
      <c r="H2626" s="164">
        <v>2032.8999999999942</v>
      </c>
      <c r="I2626" s="525">
        <v>2422.9999999999509</v>
      </c>
      <c r="K2626" s="100">
        <f t="shared" si="91"/>
        <v>11484.799999999945</v>
      </c>
      <c r="M2626" s="431" t="s">
        <v>303</v>
      </c>
      <c r="P2626" s="28"/>
      <c r="Q2626" s="594"/>
      <c r="R2626" s="312"/>
      <c r="S2626" s="312"/>
      <c r="T2626" s="614"/>
    </row>
    <row r="2627" spans="1:20" ht="15">
      <c r="A2627" s="44" t="s">
        <v>24</v>
      </c>
      <c r="B2627" s="96" t="s">
        <v>144</v>
      </c>
      <c r="E2627" s="437" t="s">
        <v>288</v>
      </c>
      <c r="F2627" s="437">
        <v>2707.9</v>
      </c>
      <c r="G2627" s="10">
        <v>2810.5</v>
      </c>
      <c r="H2627" s="487">
        <v>3435.5000000000036</v>
      </c>
      <c r="I2627" s="525">
        <v>2517.9999999999764</v>
      </c>
      <c r="K2627" s="100">
        <f t="shared" si="91"/>
        <v>11471.89999999998</v>
      </c>
      <c r="M2627" t="s">
        <v>294</v>
      </c>
      <c r="P2627" s="28"/>
      <c r="Q2627" s="594"/>
      <c r="R2627" s="312"/>
      <c r="S2627" s="312"/>
      <c r="T2627" s="614"/>
    </row>
    <row r="2628" spans="1:20" ht="15">
      <c r="A2628" s="44" t="s">
        <v>26</v>
      </c>
      <c r="B2628" s="96" t="s">
        <v>142</v>
      </c>
      <c r="E2628" s="437" t="s">
        <v>288</v>
      </c>
      <c r="F2628" s="437">
        <v>1505.5</v>
      </c>
      <c r="G2628" s="480">
        <v>3158.5</v>
      </c>
      <c r="H2628" s="487">
        <v>3301.9999999999964</v>
      </c>
      <c r="I2628" s="578">
        <v>3305.1999999999553</v>
      </c>
      <c r="K2628" s="100">
        <f t="shared" si="91"/>
        <v>11271.199999999952</v>
      </c>
      <c r="M2628" t="s">
        <v>3354</v>
      </c>
      <c r="P2628" s="28"/>
      <c r="Q2628" s="593"/>
      <c r="R2628" s="312"/>
      <c r="S2628" s="312"/>
      <c r="T2628" s="614"/>
    </row>
    <row r="2629" spans="1:20" ht="15">
      <c r="A2629" s="44" t="s">
        <v>28</v>
      </c>
      <c r="B2629" s="96" t="s">
        <v>35</v>
      </c>
      <c r="E2629" s="480">
        <v>2333.65</v>
      </c>
      <c r="F2629" s="437">
        <v>1220.5</v>
      </c>
      <c r="G2629" s="480">
        <v>3350.7</v>
      </c>
      <c r="H2629" s="484">
        <v>2328.7000000000007</v>
      </c>
      <c r="I2629" s="525">
        <v>1881.7000000000007</v>
      </c>
      <c r="K2629" s="100">
        <f t="shared" si="91"/>
        <v>11115.250000000002</v>
      </c>
      <c r="M2629" t="s">
        <v>320</v>
      </c>
      <c r="P2629" s="442"/>
      <c r="Q2629" s="312"/>
      <c r="R2629" s="312"/>
      <c r="S2629" s="312"/>
      <c r="T2629" s="614"/>
    </row>
    <row r="2630" spans="1:20" ht="15">
      <c r="A2630" s="44" t="s">
        <v>30</v>
      </c>
      <c r="B2630" s="463" t="s">
        <v>37</v>
      </c>
      <c r="C2630" s="431"/>
      <c r="D2630" s="431"/>
      <c r="E2630" s="437">
        <v>1170</v>
      </c>
      <c r="F2630" s="437">
        <v>2362.8000000000002</v>
      </c>
      <c r="G2630" s="437">
        <v>2489.6</v>
      </c>
      <c r="H2630" s="164">
        <v>2158.0000000000073</v>
      </c>
      <c r="I2630" s="525">
        <v>2637.3999999999978</v>
      </c>
      <c r="K2630" s="100">
        <f t="shared" si="91"/>
        <v>10817.800000000005</v>
      </c>
      <c r="P2630" s="28"/>
      <c r="Q2630" s="312"/>
      <c r="R2630" s="312"/>
      <c r="S2630" s="312"/>
      <c r="T2630" s="614"/>
    </row>
    <row r="2631" spans="1:20" ht="15">
      <c r="A2631" s="44" t="s">
        <v>32</v>
      </c>
      <c r="B2631" s="463" t="s">
        <v>156</v>
      </c>
      <c r="E2631" s="437" t="s">
        <v>288</v>
      </c>
      <c r="F2631" s="10" t="s">
        <v>288</v>
      </c>
      <c r="G2631" s="454">
        <v>3773.2</v>
      </c>
      <c r="H2631" s="484">
        <v>3222.2999999999956</v>
      </c>
      <c r="I2631" s="576">
        <v>3795.8999999999978</v>
      </c>
      <c r="K2631" s="100">
        <f t="shared" si="91"/>
        <v>10791.399999999994</v>
      </c>
      <c r="M2631" t="s">
        <v>290</v>
      </c>
      <c r="P2631" s="433" t="s">
        <v>3137</v>
      </c>
      <c r="Q2631" s="594"/>
      <c r="R2631" s="312"/>
      <c r="S2631" s="312"/>
      <c r="T2631" s="614"/>
    </row>
    <row r="2632" spans="1:20" ht="15">
      <c r="A2632" s="44" t="s">
        <v>34</v>
      </c>
      <c r="B2632" s="96" t="s">
        <v>4</v>
      </c>
      <c r="E2632" s="437">
        <v>2010.55</v>
      </c>
      <c r="F2632" s="480">
        <v>3071.55</v>
      </c>
      <c r="G2632" s="10">
        <v>2146.5</v>
      </c>
      <c r="H2632" s="164">
        <v>1208.8999999999978</v>
      </c>
      <c r="I2632" s="525">
        <v>1878.2999999999811</v>
      </c>
      <c r="K2632" s="100">
        <f t="shared" si="91"/>
        <v>10315.799999999979</v>
      </c>
      <c r="M2632" t="s">
        <v>302</v>
      </c>
      <c r="P2632" s="28"/>
      <c r="Q2632" s="312"/>
      <c r="R2632" s="312"/>
      <c r="S2632" s="312"/>
      <c r="T2632" s="614"/>
    </row>
    <row r="2633" spans="1:20" ht="15">
      <c r="A2633" s="44" t="s">
        <v>36</v>
      </c>
      <c r="B2633" s="96" t="s">
        <v>19</v>
      </c>
      <c r="E2633" s="437">
        <v>824</v>
      </c>
      <c r="F2633" s="437">
        <v>1734.2</v>
      </c>
      <c r="G2633" s="10">
        <v>2240.8000000000002</v>
      </c>
      <c r="H2633" s="164">
        <v>2036.5000000000036</v>
      </c>
      <c r="I2633" s="525">
        <v>3146.4999999999691</v>
      </c>
      <c r="K2633" s="100">
        <f t="shared" si="91"/>
        <v>9981.9999999999727</v>
      </c>
      <c r="P2633" s="28"/>
      <c r="Q2633" s="594"/>
      <c r="R2633" s="312"/>
      <c r="S2633" s="312"/>
      <c r="T2633" s="614"/>
    </row>
    <row r="2634" spans="1:20" ht="15">
      <c r="A2634" s="44" t="s">
        <v>38</v>
      </c>
      <c r="B2634" s="463" t="s">
        <v>143</v>
      </c>
      <c r="E2634" s="437" t="s">
        <v>288</v>
      </c>
      <c r="F2634" s="10">
        <v>1791.2</v>
      </c>
      <c r="G2634" s="437">
        <v>2791.4</v>
      </c>
      <c r="H2634" s="484">
        <v>2406.7999999999993</v>
      </c>
      <c r="I2634" s="525">
        <v>2877.7999999999902</v>
      </c>
      <c r="K2634" s="100">
        <f t="shared" si="91"/>
        <v>9867.1999999999898</v>
      </c>
      <c r="P2634" s="442"/>
      <c r="Q2634" s="594"/>
      <c r="R2634" s="312"/>
      <c r="S2634" s="312"/>
      <c r="T2634" s="614"/>
    </row>
    <row r="2635" spans="1:20" ht="15">
      <c r="A2635" s="44" t="s">
        <v>146</v>
      </c>
      <c r="B2635" s="96" t="s">
        <v>145</v>
      </c>
      <c r="E2635" s="10" t="s">
        <v>288</v>
      </c>
      <c r="F2635" s="480">
        <v>3220.9</v>
      </c>
      <c r="G2635" s="437">
        <v>1892.5</v>
      </c>
      <c r="H2635" s="484">
        <v>2153.9000000000015</v>
      </c>
      <c r="I2635" s="525">
        <v>2217.1000000000531</v>
      </c>
      <c r="K2635" s="100">
        <f t="shared" si="91"/>
        <v>9484.4000000000542</v>
      </c>
      <c r="M2635" t="s">
        <v>294</v>
      </c>
      <c r="P2635" s="442"/>
      <c r="Q2635" s="312"/>
      <c r="R2635" s="312"/>
      <c r="S2635" s="312"/>
      <c r="T2635" s="614"/>
    </row>
    <row r="2636" spans="1:20" ht="15">
      <c r="A2636" s="44" t="s">
        <v>147</v>
      </c>
      <c r="B2636" s="96" t="s">
        <v>13</v>
      </c>
      <c r="E2636" s="437">
        <v>1876.9</v>
      </c>
      <c r="F2636" s="10">
        <v>1900.2</v>
      </c>
      <c r="G2636" s="437">
        <v>2264.6</v>
      </c>
      <c r="H2636" s="484">
        <v>1384.6000000000058</v>
      </c>
      <c r="I2636" s="525">
        <v>1976.3000000000175</v>
      </c>
      <c r="K2636" s="100">
        <f t="shared" si="91"/>
        <v>9402.600000000024</v>
      </c>
      <c r="P2636" s="28"/>
      <c r="Q2636" s="312"/>
      <c r="R2636" s="312"/>
      <c r="S2636" s="595"/>
      <c r="T2636" s="614"/>
    </row>
    <row r="2637" spans="1:20" ht="15">
      <c r="A2637" s="44" t="s">
        <v>148</v>
      </c>
      <c r="B2637" s="96" t="s">
        <v>157</v>
      </c>
      <c r="E2637" s="437" t="s">
        <v>288</v>
      </c>
      <c r="F2637" s="437" t="s">
        <v>288</v>
      </c>
      <c r="G2637" s="437">
        <v>1385</v>
      </c>
      <c r="H2637" s="487">
        <v>3344.5000000000036</v>
      </c>
      <c r="I2637" s="575">
        <v>3960.8999999999505</v>
      </c>
      <c r="K2637" s="100">
        <f t="shared" si="91"/>
        <v>8690.3999999999542</v>
      </c>
      <c r="M2637" t="s">
        <v>351</v>
      </c>
      <c r="P2637" s="479" t="s">
        <v>3137</v>
      </c>
      <c r="Q2637" s="312"/>
      <c r="R2637" s="312"/>
      <c r="S2637" s="312"/>
      <c r="T2637" s="614"/>
    </row>
    <row r="2638" spans="1:20" ht="15">
      <c r="A2638" s="44" t="s">
        <v>152</v>
      </c>
      <c r="B2638" s="96" t="s">
        <v>160</v>
      </c>
      <c r="E2638" s="10" t="s">
        <v>288</v>
      </c>
      <c r="F2638" s="10" t="s">
        <v>288</v>
      </c>
      <c r="G2638" s="480">
        <v>3310.2</v>
      </c>
      <c r="H2638" s="487">
        <v>3639.2999999999993</v>
      </c>
      <c r="I2638" s="525">
        <v>1517.6999999999807</v>
      </c>
      <c r="K2638" s="100">
        <f t="shared" si="91"/>
        <v>8467.1999999999789</v>
      </c>
      <c r="M2638" t="s">
        <v>313</v>
      </c>
      <c r="P2638" s="442"/>
      <c r="Q2638" s="594"/>
      <c r="R2638" s="312"/>
      <c r="S2638" s="312"/>
      <c r="T2638" s="614"/>
    </row>
    <row r="2639" spans="1:20" ht="15">
      <c r="A2639" s="44" t="s">
        <v>159</v>
      </c>
      <c r="B2639" s="96" t="s">
        <v>164</v>
      </c>
      <c r="E2639" s="10" t="s">
        <v>288</v>
      </c>
      <c r="F2639" s="10" t="s">
        <v>288</v>
      </c>
      <c r="G2639" s="480">
        <v>3231.3</v>
      </c>
      <c r="H2639" s="164">
        <v>1938.6000000000058</v>
      </c>
      <c r="I2639" s="525">
        <v>3284.7999999999465</v>
      </c>
      <c r="K2639" s="100">
        <f t="shared" si="91"/>
        <v>8454.6999999999534</v>
      </c>
      <c r="M2639" t="s">
        <v>297</v>
      </c>
      <c r="P2639" s="28"/>
      <c r="Q2639" s="593"/>
      <c r="R2639" s="312"/>
      <c r="S2639" s="312"/>
      <c r="T2639" s="614"/>
    </row>
    <row r="2640" spans="1:20" ht="15">
      <c r="A2640" s="44" t="s">
        <v>161</v>
      </c>
      <c r="B2640" s="96" t="s">
        <v>29</v>
      </c>
      <c r="E2640" s="10">
        <v>1636.4</v>
      </c>
      <c r="F2640" s="10">
        <v>2180.6999999999998</v>
      </c>
      <c r="G2640" s="480">
        <v>3274.4</v>
      </c>
      <c r="H2640" s="437" t="s">
        <v>288</v>
      </c>
      <c r="I2640" s="437" t="s">
        <v>288</v>
      </c>
      <c r="K2640" s="100">
        <f t="shared" si="91"/>
        <v>7091.5</v>
      </c>
      <c r="M2640" t="s">
        <v>302</v>
      </c>
      <c r="P2640" s="28"/>
      <c r="Q2640" s="593"/>
      <c r="R2640" s="312"/>
      <c r="S2640" s="312"/>
      <c r="T2640" s="614"/>
    </row>
    <row r="2641" spans="1:20" ht="15">
      <c r="A2641" s="44" t="s">
        <v>162</v>
      </c>
      <c r="B2641" s="96" t="s">
        <v>155</v>
      </c>
      <c r="E2641" s="10" t="s">
        <v>288</v>
      </c>
      <c r="F2641" s="10" t="s">
        <v>288</v>
      </c>
      <c r="G2641" s="437">
        <v>2602.6</v>
      </c>
      <c r="H2641" s="164">
        <v>1135.3000000000065</v>
      </c>
      <c r="I2641" s="578">
        <v>3336.8000000000739</v>
      </c>
      <c r="K2641" s="100">
        <f t="shared" si="91"/>
        <v>7074.7000000000808</v>
      </c>
      <c r="M2641" t="s">
        <v>298</v>
      </c>
      <c r="P2641" s="28"/>
      <c r="Q2641" s="312"/>
      <c r="R2641" s="312"/>
      <c r="S2641" s="312"/>
      <c r="T2641" s="614"/>
    </row>
    <row r="2642" spans="1:20" ht="15">
      <c r="A2642" s="44" t="s">
        <v>163</v>
      </c>
      <c r="B2642" s="96" t="s">
        <v>1036</v>
      </c>
      <c r="E2642" s="10" t="s">
        <v>288</v>
      </c>
      <c r="F2642" s="10" t="s">
        <v>288</v>
      </c>
      <c r="G2642" s="10" t="s">
        <v>288</v>
      </c>
      <c r="H2642" s="487">
        <v>3400.3000000000029</v>
      </c>
      <c r="I2642" s="525">
        <v>3003.300000000072</v>
      </c>
      <c r="K2642" s="100">
        <f t="shared" si="91"/>
        <v>6403.6000000000749</v>
      </c>
      <c r="M2642" t="s">
        <v>307</v>
      </c>
      <c r="P2642" s="28"/>
      <c r="Q2642" s="312"/>
      <c r="R2642" s="312"/>
      <c r="S2642" s="312"/>
      <c r="T2642" s="614"/>
    </row>
    <row r="2643" spans="1:20" ht="15">
      <c r="A2643" s="44" t="s">
        <v>165</v>
      </c>
      <c r="B2643" s="463" t="s">
        <v>158</v>
      </c>
      <c r="C2643" s="431"/>
      <c r="D2643" s="431"/>
      <c r="E2643" s="437" t="s">
        <v>288</v>
      </c>
      <c r="F2643" s="437" t="s">
        <v>288</v>
      </c>
      <c r="G2643" s="437">
        <v>1933.6</v>
      </c>
      <c r="H2643" s="164">
        <v>2255.4999999999964</v>
      </c>
      <c r="I2643" s="525">
        <v>2147.8000000000775</v>
      </c>
      <c r="K2643" s="100">
        <f t="shared" si="91"/>
        <v>6336.9000000000742</v>
      </c>
      <c r="P2643" s="28"/>
      <c r="Q2643" s="596"/>
      <c r="R2643" s="312"/>
      <c r="S2643" s="312"/>
      <c r="T2643" s="614"/>
    </row>
    <row r="2644" spans="1:20" ht="15">
      <c r="A2644" s="44" t="s">
        <v>284</v>
      </c>
      <c r="B2644" s="463" t="s">
        <v>1003</v>
      </c>
      <c r="C2644" s="431"/>
      <c r="D2644" s="431"/>
      <c r="E2644" s="437" t="s">
        <v>288</v>
      </c>
      <c r="F2644" s="437" t="s">
        <v>288</v>
      </c>
      <c r="G2644" s="437" t="s">
        <v>288</v>
      </c>
      <c r="H2644" s="484">
        <v>2624.2000000000044</v>
      </c>
      <c r="I2644" s="578">
        <v>3379.2999999999975</v>
      </c>
      <c r="K2644" s="100">
        <f t="shared" si="91"/>
        <v>6003.5000000000018</v>
      </c>
      <c r="M2644" t="s">
        <v>302</v>
      </c>
      <c r="P2644" s="28"/>
      <c r="Q2644" s="312"/>
      <c r="R2644" s="312"/>
      <c r="S2644" s="312"/>
      <c r="T2644" s="614"/>
    </row>
    <row r="2645" spans="1:20" ht="15">
      <c r="A2645" s="44" t="s">
        <v>285</v>
      </c>
      <c r="B2645" s="96" t="s">
        <v>1057</v>
      </c>
      <c r="E2645" s="10" t="s">
        <v>288</v>
      </c>
      <c r="F2645" s="10" t="s">
        <v>288</v>
      </c>
      <c r="G2645" s="10" t="s">
        <v>288</v>
      </c>
      <c r="H2645" s="484">
        <v>2215.3000000000065</v>
      </c>
      <c r="I2645" s="577">
        <v>3546.9000000000524</v>
      </c>
      <c r="K2645" s="100">
        <f t="shared" si="91"/>
        <v>5762.2000000000589</v>
      </c>
      <c r="M2645" s="431" t="s">
        <v>292</v>
      </c>
      <c r="P2645" s="28"/>
      <c r="Q2645" s="593"/>
      <c r="R2645" s="312"/>
      <c r="S2645" s="312"/>
      <c r="T2645" s="614"/>
    </row>
    <row r="2646" spans="1:20" ht="15">
      <c r="A2646" s="138" t="s">
        <v>286</v>
      </c>
      <c r="B2646" s="96" t="s">
        <v>1035</v>
      </c>
      <c r="E2646" s="10" t="s">
        <v>288</v>
      </c>
      <c r="F2646" s="10" t="s">
        <v>288</v>
      </c>
      <c r="G2646" s="10" t="s">
        <v>288</v>
      </c>
      <c r="H2646" s="484">
        <v>2206.8000000000065</v>
      </c>
      <c r="I2646" s="578">
        <v>3436.3999999998232</v>
      </c>
      <c r="K2646" s="100">
        <f t="shared" ref="K2646:K2677" si="92">SUM(E2646:I2646)</f>
        <v>5643.1999999998297</v>
      </c>
      <c r="M2646" t="s">
        <v>307</v>
      </c>
      <c r="P2646" s="28"/>
      <c r="Q2646" s="593"/>
      <c r="R2646" s="312"/>
      <c r="S2646" s="312"/>
      <c r="T2646" s="614"/>
    </row>
    <row r="2647" spans="1:20" ht="15">
      <c r="A2647" s="138" t="s">
        <v>287</v>
      </c>
      <c r="B2647" s="463" t="s">
        <v>1008</v>
      </c>
      <c r="E2647" s="437" t="s">
        <v>288</v>
      </c>
      <c r="F2647" s="437" t="s">
        <v>288</v>
      </c>
      <c r="G2647" s="437" t="s">
        <v>288</v>
      </c>
      <c r="H2647" s="487">
        <v>3349.1000000000095</v>
      </c>
      <c r="I2647" s="525">
        <v>2259.0000000000946</v>
      </c>
      <c r="K2647" s="100">
        <f t="shared" si="92"/>
        <v>5608.100000000104</v>
      </c>
      <c r="M2647" t="s">
        <v>297</v>
      </c>
      <c r="P2647" s="442"/>
      <c r="Q2647" s="312"/>
      <c r="R2647" s="312"/>
      <c r="S2647" s="312"/>
      <c r="T2647" s="614"/>
    </row>
    <row r="2648" spans="1:20" ht="15">
      <c r="A2648" s="138" t="s">
        <v>990</v>
      </c>
      <c r="B2648" s="478" t="s">
        <v>983</v>
      </c>
      <c r="E2648" s="10" t="s">
        <v>288</v>
      </c>
      <c r="F2648" s="10" t="s">
        <v>288</v>
      </c>
      <c r="G2648" s="437" t="s">
        <v>288</v>
      </c>
      <c r="H2648" s="484">
        <v>2966.1000000000131</v>
      </c>
      <c r="I2648" s="525">
        <v>2637.8999999999887</v>
      </c>
      <c r="K2648" s="100">
        <f t="shared" si="92"/>
        <v>5604.0000000000018</v>
      </c>
      <c r="M2648" s="431"/>
      <c r="P2648" s="28"/>
      <c r="Q2648" s="312"/>
      <c r="R2648" s="312"/>
      <c r="S2648" s="312"/>
      <c r="T2648" s="614"/>
    </row>
    <row r="2649" spans="1:20" ht="15">
      <c r="A2649" s="138" t="s">
        <v>991</v>
      </c>
      <c r="B2649" s="463" t="s">
        <v>1004</v>
      </c>
      <c r="C2649" s="431"/>
      <c r="D2649" s="431"/>
      <c r="E2649" s="437" t="s">
        <v>288</v>
      </c>
      <c r="F2649" s="437" t="s">
        <v>288</v>
      </c>
      <c r="G2649" s="437" t="s">
        <v>288</v>
      </c>
      <c r="H2649" s="164">
        <v>1755.1999999999935</v>
      </c>
      <c r="I2649" s="578">
        <v>3478.400000000016</v>
      </c>
      <c r="K2649" s="100">
        <f t="shared" si="92"/>
        <v>5233.6000000000095</v>
      </c>
      <c r="M2649" t="s">
        <v>294</v>
      </c>
      <c r="P2649" s="28"/>
      <c r="Q2649" s="594"/>
      <c r="R2649" s="312"/>
      <c r="S2649" s="312"/>
      <c r="T2649" s="614"/>
    </row>
    <row r="2650" spans="1:20" ht="15">
      <c r="A2650" s="138" t="s">
        <v>992</v>
      </c>
      <c r="B2650" s="463" t="s">
        <v>993</v>
      </c>
      <c r="C2650" s="431"/>
      <c r="D2650" s="431"/>
      <c r="E2650" s="437" t="s">
        <v>288</v>
      </c>
      <c r="F2650" s="437" t="s">
        <v>288</v>
      </c>
      <c r="G2650" s="437" t="s">
        <v>288</v>
      </c>
      <c r="H2650" s="164">
        <v>2564.9999999999964</v>
      </c>
      <c r="I2650" s="525">
        <v>2614.7999999999847</v>
      </c>
      <c r="K2650" s="100">
        <f t="shared" si="92"/>
        <v>5179.7999999999811</v>
      </c>
      <c r="P2650" s="28"/>
      <c r="Q2650" s="594"/>
      <c r="R2650" s="312"/>
      <c r="S2650" s="312"/>
      <c r="T2650" s="614"/>
    </row>
    <row r="2651" spans="1:20" ht="15">
      <c r="A2651" s="138" t="s">
        <v>994</v>
      </c>
      <c r="B2651" s="96" t="s">
        <v>1026</v>
      </c>
      <c r="E2651" s="10" t="s">
        <v>288</v>
      </c>
      <c r="F2651" s="10" t="s">
        <v>288</v>
      </c>
      <c r="G2651" s="10" t="s">
        <v>288</v>
      </c>
      <c r="H2651" s="164">
        <v>1946.2000000000044</v>
      </c>
      <c r="I2651" s="525">
        <v>2648.7000000000044</v>
      </c>
      <c r="K2651" s="100">
        <f t="shared" si="92"/>
        <v>4594.9000000000087</v>
      </c>
      <c r="P2651" s="28"/>
      <c r="Q2651" s="593"/>
      <c r="R2651" s="312"/>
      <c r="S2651" s="312"/>
      <c r="T2651" s="614"/>
    </row>
    <row r="2652" spans="1:20" ht="15">
      <c r="A2652" s="138" t="s">
        <v>1000</v>
      </c>
      <c r="B2652" s="96" t="s">
        <v>999</v>
      </c>
      <c r="E2652" s="10" t="s">
        <v>288</v>
      </c>
      <c r="F2652" s="10" t="s">
        <v>288</v>
      </c>
      <c r="G2652" s="10" t="s">
        <v>288</v>
      </c>
      <c r="H2652" s="164">
        <v>1746.9000000000124</v>
      </c>
      <c r="I2652" s="525">
        <v>2819.0999999999804</v>
      </c>
      <c r="K2652" s="100">
        <f t="shared" si="92"/>
        <v>4565.9999999999927</v>
      </c>
      <c r="P2652" s="28"/>
      <c r="Q2652" s="593"/>
      <c r="R2652" s="312"/>
      <c r="S2652" s="312"/>
      <c r="T2652" s="614"/>
    </row>
    <row r="2653" spans="1:20" ht="15">
      <c r="A2653" s="138" t="s">
        <v>1002</v>
      </c>
      <c r="B2653" s="96" t="s">
        <v>1013</v>
      </c>
      <c r="E2653" s="437" t="s">
        <v>288</v>
      </c>
      <c r="F2653" s="437" t="s">
        <v>288</v>
      </c>
      <c r="G2653" s="10" t="s">
        <v>288</v>
      </c>
      <c r="H2653" s="164">
        <v>2411.3000000000029</v>
      </c>
      <c r="I2653" s="525">
        <v>2124.4000000000906</v>
      </c>
      <c r="K2653" s="100">
        <f t="shared" si="92"/>
        <v>4535.7000000000935</v>
      </c>
      <c r="P2653" s="28"/>
      <c r="Q2653" s="593"/>
      <c r="R2653" s="312"/>
      <c r="S2653" s="312"/>
      <c r="T2653" s="614"/>
    </row>
    <row r="2654" spans="1:20" ht="15">
      <c r="A2654" s="138" t="s">
        <v>1005</v>
      </c>
      <c r="B2654" s="96" t="s">
        <v>1021</v>
      </c>
      <c r="E2654" s="437" t="s">
        <v>288</v>
      </c>
      <c r="F2654" s="437" t="s">
        <v>288</v>
      </c>
      <c r="G2654" s="10" t="s">
        <v>288</v>
      </c>
      <c r="H2654" s="164">
        <v>3280.9000000000015</v>
      </c>
      <c r="I2654" s="525">
        <v>1003.9000000000397</v>
      </c>
      <c r="K2654" s="100">
        <f t="shared" si="92"/>
        <v>4284.8000000000411</v>
      </c>
      <c r="P2654" s="28"/>
      <c r="Q2654" s="593"/>
      <c r="R2654" s="312"/>
      <c r="S2654" s="312"/>
      <c r="T2654" s="614"/>
    </row>
    <row r="2655" spans="1:20" ht="15">
      <c r="A2655" s="138" t="s">
        <v>1006</v>
      </c>
      <c r="B2655" s="96" t="s">
        <v>1040</v>
      </c>
      <c r="E2655" s="10" t="s">
        <v>288</v>
      </c>
      <c r="F2655" s="10" t="s">
        <v>288</v>
      </c>
      <c r="G2655" s="10" t="s">
        <v>288</v>
      </c>
      <c r="H2655" s="164">
        <v>2022.9999999999927</v>
      </c>
      <c r="I2655" s="525">
        <v>2247.2000000000044</v>
      </c>
      <c r="K2655" s="100">
        <f t="shared" si="92"/>
        <v>4270.1999999999971</v>
      </c>
      <c r="P2655" s="28"/>
      <c r="Q2655" s="593"/>
      <c r="R2655" s="312"/>
      <c r="S2655" s="312"/>
      <c r="T2655" s="614"/>
    </row>
    <row r="2656" spans="1:20" ht="15">
      <c r="A2656" s="138" t="s">
        <v>1009</v>
      </c>
      <c r="B2656" s="463" t="s">
        <v>1047</v>
      </c>
      <c r="C2656" s="431"/>
      <c r="D2656" s="431"/>
      <c r="E2656" s="437" t="s">
        <v>288</v>
      </c>
      <c r="F2656" s="437" t="s">
        <v>288</v>
      </c>
      <c r="G2656" s="437" t="s">
        <v>288</v>
      </c>
      <c r="H2656" s="164">
        <v>1790.9999999999927</v>
      </c>
      <c r="I2656" s="525">
        <v>2294.5999999999549</v>
      </c>
      <c r="K2656" s="100">
        <f t="shared" si="92"/>
        <v>4085.5999999999476</v>
      </c>
      <c r="P2656" s="28"/>
      <c r="Q2656" s="312"/>
      <c r="R2656" s="312"/>
      <c r="S2656" s="312"/>
      <c r="T2656" s="614"/>
    </row>
    <row r="2657" spans="1:20" ht="15">
      <c r="A2657" s="138" t="s">
        <v>1011</v>
      </c>
      <c r="B2657" s="463" t="s">
        <v>1010</v>
      </c>
      <c r="C2657" s="431"/>
      <c r="D2657" s="431"/>
      <c r="E2657" s="437" t="s">
        <v>288</v>
      </c>
      <c r="F2657" s="437" t="s">
        <v>288</v>
      </c>
      <c r="G2657" s="437" t="s">
        <v>288</v>
      </c>
      <c r="H2657" s="164">
        <v>1811.4000000000051</v>
      </c>
      <c r="I2657" s="525">
        <v>2249.9999999999909</v>
      </c>
      <c r="K2657" s="100">
        <f t="shared" si="92"/>
        <v>4061.399999999996</v>
      </c>
      <c r="P2657" s="28"/>
      <c r="Q2657" s="594"/>
      <c r="R2657" s="312"/>
      <c r="S2657" s="312"/>
      <c r="T2657" s="614"/>
    </row>
    <row r="2658" spans="1:20" ht="15">
      <c r="A2658" s="138" t="s">
        <v>1017</v>
      </c>
      <c r="B2658" s="478" t="s">
        <v>988</v>
      </c>
      <c r="C2658" s="431"/>
      <c r="D2658" s="431"/>
      <c r="E2658" s="437" t="s">
        <v>288</v>
      </c>
      <c r="F2658" s="437" t="s">
        <v>288</v>
      </c>
      <c r="G2658" s="437" t="s">
        <v>288</v>
      </c>
      <c r="H2658" s="484">
        <v>561.80000000000291</v>
      </c>
      <c r="I2658" s="578">
        <v>3494.4000000001306</v>
      </c>
      <c r="K2658" s="100">
        <f t="shared" si="92"/>
        <v>4056.2000000001335</v>
      </c>
      <c r="M2658" t="s">
        <v>293</v>
      </c>
      <c r="P2658" s="28"/>
      <c r="Q2658" s="312"/>
      <c r="R2658" s="312"/>
      <c r="S2658" s="312"/>
      <c r="T2658" s="614"/>
    </row>
    <row r="2659" spans="1:20" ht="15">
      <c r="A2659" s="138" t="s">
        <v>1022</v>
      </c>
      <c r="B2659" s="463" t="s">
        <v>1019</v>
      </c>
      <c r="C2659" s="431"/>
      <c r="D2659" s="431"/>
      <c r="E2659" s="437" t="s">
        <v>288</v>
      </c>
      <c r="F2659" s="437" t="s">
        <v>288</v>
      </c>
      <c r="G2659" s="437" t="s">
        <v>288</v>
      </c>
      <c r="H2659" s="484">
        <v>1910.0000000000036</v>
      </c>
      <c r="I2659" s="525">
        <v>2092.7000000000498</v>
      </c>
      <c r="K2659" s="100">
        <f t="shared" si="92"/>
        <v>4002.7000000000535</v>
      </c>
      <c r="P2659" s="28"/>
      <c r="Q2659" s="312"/>
      <c r="R2659" s="312"/>
      <c r="S2659" s="312"/>
      <c r="T2659" s="614"/>
    </row>
    <row r="2660" spans="1:20" ht="15">
      <c r="A2660" s="138" t="s">
        <v>1023</v>
      </c>
      <c r="B2660" s="463" t="s">
        <v>1039</v>
      </c>
      <c r="C2660" s="431"/>
      <c r="D2660" s="431"/>
      <c r="E2660" s="437" t="s">
        <v>288</v>
      </c>
      <c r="F2660" s="437" t="s">
        <v>288</v>
      </c>
      <c r="G2660" s="437" t="s">
        <v>288</v>
      </c>
      <c r="H2660" s="164">
        <v>2765.0000000000073</v>
      </c>
      <c r="I2660" s="525">
        <v>1235.9000000001015</v>
      </c>
      <c r="K2660" s="100">
        <f t="shared" si="92"/>
        <v>4000.9000000001088</v>
      </c>
      <c r="P2660" s="28"/>
      <c r="Q2660" s="312"/>
      <c r="R2660" s="312"/>
      <c r="S2660" s="312"/>
      <c r="T2660" s="614"/>
    </row>
    <row r="2661" spans="1:20" ht="15">
      <c r="A2661" s="138" t="s">
        <v>1024</v>
      </c>
      <c r="B2661" s="96" t="s">
        <v>181</v>
      </c>
      <c r="E2661" s="10">
        <v>2068.4</v>
      </c>
      <c r="F2661" s="10">
        <v>1889.1</v>
      </c>
      <c r="G2661" s="10" t="s">
        <v>288</v>
      </c>
      <c r="H2661" s="437" t="s">
        <v>288</v>
      </c>
      <c r="I2661" s="437" t="s">
        <v>288</v>
      </c>
      <c r="K2661" s="100">
        <f t="shared" si="92"/>
        <v>3957.5</v>
      </c>
      <c r="P2661" s="28"/>
      <c r="Q2661" s="596"/>
      <c r="R2661" s="312"/>
      <c r="S2661" s="312"/>
      <c r="T2661" s="614"/>
    </row>
    <row r="2662" spans="1:20" ht="15">
      <c r="A2662" s="138" t="s">
        <v>1030</v>
      </c>
      <c r="B2662" s="96" t="s">
        <v>1020</v>
      </c>
      <c r="E2662" s="437" t="s">
        <v>288</v>
      </c>
      <c r="F2662" s="10" t="s">
        <v>288</v>
      </c>
      <c r="G2662" s="10" t="s">
        <v>288</v>
      </c>
      <c r="H2662" s="164">
        <v>2835.1499999999905</v>
      </c>
      <c r="I2662" s="525">
        <v>1069.6999999998843</v>
      </c>
      <c r="K2662" s="100">
        <f t="shared" si="92"/>
        <v>3904.8499999998749</v>
      </c>
      <c r="P2662" s="28"/>
      <c r="Q2662" s="312"/>
      <c r="R2662" s="312"/>
      <c r="S2662" s="312"/>
      <c r="T2662" s="614"/>
    </row>
    <row r="2663" spans="1:20" ht="15">
      <c r="A2663" s="138" t="s">
        <v>1038</v>
      </c>
      <c r="B2663" s="478" t="s">
        <v>989</v>
      </c>
      <c r="E2663" s="10" t="s">
        <v>288</v>
      </c>
      <c r="F2663" s="10" t="s">
        <v>288</v>
      </c>
      <c r="G2663" s="10" t="s">
        <v>288</v>
      </c>
      <c r="H2663" s="164">
        <v>1712</v>
      </c>
      <c r="I2663" s="525">
        <v>2179.1999999999553</v>
      </c>
      <c r="K2663" s="100">
        <f t="shared" si="92"/>
        <v>3891.1999999999553</v>
      </c>
      <c r="M2663" s="431"/>
      <c r="P2663" s="28"/>
      <c r="Q2663" s="593"/>
      <c r="R2663" s="312"/>
      <c r="S2663" s="312"/>
      <c r="T2663" s="614"/>
    </row>
    <row r="2664" spans="1:20" ht="15">
      <c r="A2664" s="138" t="s">
        <v>1042</v>
      </c>
      <c r="B2664" s="96" t="s">
        <v>1053</v>
      </c>
      <c r="E2664" s="10" t="s">
        <v>288</v>
      </c>
      <c r="F2664" s="10" t="s">
        <v>288</v>
      </c>
      <c r="G2664" s="437" t="s">
        <v>288</v>
      </c>
      <c r="H2664" s="164">
        <v>2321.8500000000022</v>
      </c>
      <c r="I2664" s="525">
        <v>1443.4999999999636</v>
      </c>
      <c r="K2664" s="100">
        <f t="shared" si="92"/>
        <v>3765.3499999999658</v>
      </c>
      <c r="M2664" s="431"/>
      <c r="P2664" s="442"/>
      <c r="Q2664" s="312"/>
      <c r="R2664" s="312"/>
      <c r="S2664" s="312"/>
      <c r="T2664" s="614"/>
    </row>
    <row r="2665" spans="1:20" ht="15">
      <c r="A2665" s="138" t="s">
        <v>1043</v>
      </c>
      <c r="B2665" s="96" t="s">
        <v>1028</v>
      </c>
      <c r="E2665" s="10" t="s">
        <v>288</v>
      </c>
      <c r="F2665" s="10" t="s">
        <v>288</v>
      </c>
      <c r="G2665" s="10" t="s">
        <v>288</v>
      </c>
      <c r="H2665" s="164">
        <v>1533.3000000000065</v>
      </c>
      <c r="I2665" s="525">
        <v>2219.9000000000215</v>
      </c>
      <c r="K2665" s="100">
        <f t="shared" si="92"/>
        <v>3753.200000000028</v>
      </c>
      <c r="P2665" s="28"/>
      <c r="Q2665" s="312"/>
      <c r="R2665" s="312"/>
      <c r="S2665" s="312"/>
      <c r="T2665" s="614"/>
    </row>
    <row r="2666" spans="1:20" ht="15">
      <c r="A2666" s="138" t="s">
        <v>1044</v>
      </c>
      <c r="B2666" s="463" t="s">
        <v>1001</v>
      </c>
      <c r="E2666" s="10" t="s">
        <v>288</v>
      </c>
      <c r="F2666" s="10" t="s">
        <v>288</v>
      </c>
      <c r="G2666" s="437" t="s">
        <v>288</v>
      </c>
      <c r="H2666" s="484">
        <v>1721.5999999999876</v>
      </c>
      <c r="I2666" s="525">
        <v>1834.8999999999542</v>
      </c>
      <c r="K2666" s="100">
        <f t="shared" si="92"/>
        <v>3556.4999999999418</v>
      </c>
      <c r="P2666" s="28"/>
      <c r="Q2666" s="312"/>
      <c r="R2666" s="312"/>
      <c r="S2666" s="312"/>
      <c r="T2666" s="614"/>
    </row>
    <row r="2667" spans="1:20" ht="15">
      <c r="A2667" s="138" t="s">
        <v>1050</v>
      </c>
      <c r="B2667" s="542" t="s">
        <v>2549</v>
      </c>
      <c r="C2667" s="433"/>
      <c r="D2667" s="433"/>
      <c r="E2667" s="484" t="s">
        <v>288</v>
      </c>
      <c r="F2667" s="484" t="s">
        <v>288</v>
      </c>
      <c r="G2667" s="484" t="s">
        <v>288</v>
      </c>
      <c r="H2667" s="484" t="s">
        <v>288</v>
      </c>
      <c r="I2667" s="525">
        <v>3028.0999999999058</v>
      </c>
      <c r="K2667" s="100">
        <f t="shared" si="92"/>
        <v>3028.0999999999058</v>
      </c>
      <c r="P2667" s="28"/>
      <c r="Q2667" s="593"/>
      <c r="R2667" s="312"/>
      <c r="S2667" s="312"/>
      <c r="T2667" s="614"/>
    </row>
    <row r="2668" spans="1:20" ht="15">
      <c r="A2668" s="138" t="s">
        <v>1051</v>
      </c>
      <c r="B2668" s="96" t="s">
        <v>1031</v>
      </c>
      <c r="E2668" s="10" t="s">
        <v>288</v>
      </c>
      <c r="F2668" s="10" t="s">
        <v>288</v>
      </c>
      <c r="G2668" s="10" t="s">
        <v>288</v>
      </c>
      <c r="H2668" s="164">
        <v>2768.7999999999956</v>
      </c>
      <c r="I2668" s="437" t="s">
        <v>288</v>
      </c>
      <c r="K2668" s="100">
        <f t="shared" si="92"/>
        <v>2768.7999999999956</v>
      </c>
      <c r="P2668" s="28"/>
      <c r="Q2668" s="312"/>
      <c r="R2668" s="312"/>
      <c r="S2668" s="312"/>
      <c r="T2668" s="614"/>
    </row>
    <row r="2669" spans="1:20" ht="15">
      <c r="A2669" s="138" t="s">
        <v>1052</v>
      </c>
      <c r="B2669" s="542" t="s">
        <v>2567</v>
      </c>
      <c r="C2669" s="433"/>
      <c r="D2669" s="433"/>
      <c r="E2669" s="484" t="s">
        <v>288</v>
      </c>
      <c r="F2669" s="484" t="s">
        <v>288</v>
      </c>
      <c r="G2669" s="484" t="s">
        <v>288</v>
      </c>
      <c r="H2669" s="164" t="s">
        <v>288</v>
      </c>
      <c r="I2669" s="525">
        <v>2663.6000000000131</v>
      </c>
      <c r="K2669" s="100">
        <f t="shared" si="92"/>
        <v>2663.6000000000131</v>
      </c>
      <c r="P2669" s="28"/>
      <c r="Q2669" s="312"/>
      <c r="R2669" s="312"/>
      <c r="S2669" s="312"/>
      <c r="T2669" s="614"/>
    </row>
    <row r="2670" spans="1:20" ht="15">
      <c r="A2670" s="138" t="s">
        <v>1054</v>
      </c>
      <c r="B2670" s="542" t="s">
        <v>2561</v>
      </c>
      <c r="C2670" s="433"/>
      <c r="D2670" s="433"/>
      <c r="E2670" s="484" t="s">
        <v>288</v>
      </c>
      <c r="F2670" s="484" t="s">
        <v>288</v>
      </c>
      <c r="G2670" s="484" t="s">
        <v>288</v>
      </c>
      <c r="H2670" s="484" t="s">
        <v>288</v>
      </c>
      <c r="I2670" s="525">
        <v>2637.5999999999349</v>
      </c>
      <c r="K2670" s="100">
        <f t="shared" si="92"/>
        <v>2637.5999999999349</v>
      </c>
      <c r="P2670" s="28"/>
      <c r="Q2670" s="594"/>
      <c r="R2670" s="312"/>
      <c r="S2670" s="312"/>
      <c r="T2670" s="614"/>
    </row>
    <row r="2671" spans="1:20" ht="15">
      <c r="A2671" s="138" t="s">
        <v>1055</v>
      </c>
      <c r="B2671" s="542" t="s">
        <v>2568</v>
      </c>
      <c r="C2671" s="433"/>
      <c r="D2671" s="433"/>
      <c r="E2671" s="484" t="s">
        <v>288</v>
      </c>
      <c r="F2671" s="484" t="s">
        <v>288</v>
      </c>
      <c r="G2671" s="484" t="s">
        <v>288</v>
      </c>
      <c r="H2671" s="164" t="s">
        <v>288</v>
      </c>
      <c r="I2671" s="525">
        <v>2636.3999999999487</v>
      </c>
      <c r="K2671" s="100">
        <f t="shared" si="92"/>
        <v>2636.3999999999487</v>
      </c>
      <c r="M2671" s="431"/>
      <c r="P2671" s="28"/>
      <c r="Q2671" s="312"/>
      <c r="R2671" s="312"/>
      <c r="S2671" s="312"/>
      <c r="T2671" s="614"/>
    </row>
    <row r="2672" spans="1:20" ht="15">
      <c r="A2672" s="138" t="s">
        <v>1056</v>
      </c>
      <c r="B2672" s="542" t="s">
        <v>2566</v>
      </c>
      <c r="C2672" s="433"/>
      <c r="D2672" s="433"/>
      <c r="E2672" s="484" t="s">
        <v>288</v>
      </c>
      <c r="F2672" s="484" t="s">
        <v>288</v>
      </c>
      <c r="G2672" s="484" t="s">
        <v>288</v>
      </c>
      <c r="H2672" s="164" t="s">
        <v>288</v>
      </c>
      <c r="I2672" s="525">
        <v>2493.4999999999345</v>
      </c>
      <c r="K2672" s="100">
        <f t="shared" si="92"/>
        <v>2493.4999999999345</v>
      </c>
      <c r="M2672" s="431"/>
      <c r="P2672" s="28"/>
      <c r="Q2672" s="312"/>
      <c r="R2672" s="312"/>
      <c r="S2672" s="312"/>
      <c r="T2672" s="614"/>
    </row>
    <row r="2673" spans="1:20" ht="15">
      <c r="A2673" s="138" t="s">
        <v>1059</v>
      </c>
      <c r="B2673" s="406" t="s">
        <v>2565</v>
      </c>
      <c r="C2673" s="3"/>
      <c r="D2673" s="3"/>
      <c r="E2673" s="164" t="s">
        <v>288</v>
      </c>
      <c r="F2673" s="164" t="s">
        <v>288</v>
      </c>
      <c r="G2673" s="164" t="s">
        <v>288</v>
      </c>
      <c r="H2673" s="164" t="s">
        <v>288</v>
      </c>
      <c r="I2673" s="525">
        <v>2463.7000000000735</v>
      </c>
      <c r="K2673" s="100">
        <f t="shared" si="92"/>
        <v>2463.7000000000735</v>
      </c>
      <c r="P2673" s="28"/>
      <c r="Q2673" s="312"/>
      <c r="R2673" s="312"/>
      <c r="S2673" s="312"/>
      <c r="T2673" s="614"/>
    </row>
    <row r="2674" spans="1:20" ht="15">
      <c r="A2674" s="138" t="s">
        <v>1296</v>
      </c>
      <c r="B2674" s="542" t="s">
        <v>2560</v>
      </c>
      <c r="C2674" s="433"/>
      <c r="D2674" s="433"/>
      <c r="E2674" s="484" t="s">
        <v>288</v>
      </c>
      <c r="F2674" s="484" t="s">
        <v>288</v>
      </c>
      <c r="G2674" s="484" t="s">
        <v>288</v>
      </c>
      <c r="H2674" s="484" t="s">
        <v>288</v>
      </c>
      <c r="I2674" s="525">
        <v>2404.3999999999833</v>
      </c>
      <c r="K2674" s="100">
        <f t="shared" si="92"/>
        <v>2404.3999999999833</v>
      </c>
      <c r="P2674" s="28"/>
      <c r="Q2674" s="594"/>
      <c r="R2674" s="312"/>
      <c r="S2674" s="312"/>
      <c r="T2674" s="614"/>
    </row>
    <row r="2675" spans="1:20" ht="15">
      <c r="A2675" s="138" t="s">
        <v>1297</v>
      </c>
      <c r="B2675" s="542" t="s">
        <v>2554</v>
      </c>
      <c r="C2675" s="433"/>
      <c r="D2675" s="433"/>
      <c r="E2675" s="484" t="s">
        <v>288</v>
      </c>
      <c r="F2675" s="484" t="s">
        <v>288</v>
      </c>
      <c r="G2675" s="484" t="s">
        <v>288</v>
      </c>
      <c r="H2675" s="164" t="s">
        <v>288</v>
      </c>
      <c r="I2675" s="525">
        <v>2395.8000000000102</v>
      </c>
      <c r="K2675" s="100">
        <f t="shared" si="92"/>
        <v>2395.8000000000102</v>
      </c>
      <c r="M2675" s="431"/>
      <c r="P2675" s="28"/>
      <c r="Q2675" s="593"/>
      <c r="R2675" s="312"/>
      <c r="S2675" s="312"/>
      <c r="T2675" s="614"/>
    </row>
    <row r="2676" spans="1:20" ht="15">
      <c r="A2676" s="138" t="s">
        <v>1298</v>
      </c>
      <c r="B2676" s="542" t="s">
        <v>2563</v>
      </c>
      <c r="C2676" s="433"/>
      <c r="D2676" s="433"/>
      <c r="E2676" s="484" t="s">
        <v>288</v>
      </c>
      <c r="F2676" s="484" t="s">
        <v>288</v>
      </c>
      <c r="G2676" s="484" t="s">
        <v>288</v>
      </c>
      <c r="H2676" s="484" t="s">
        <v>288</v>
      </c>
      <c r="I2676" s="525">
        <v>2255.3999999999851</v>
      </c>
      <c r="K2676" s="100">
        <f t="shared" si="92"/>
        <v>2255.3999999999851</v>
      </c>
      <c r="P2676" s="442"/>
      <c r="Q2676" s="594"/>
      <c r="R2676" s="312"/>
      <c r="S2676" s="312"/>
      <c r="T2676" s="614"/>
    </row>
    <row r="2677" spans="1:20" ht="15">
      <c r="A2677" s="138" t="s">
        <v>1299</v>
      </c>
      <c r="B2677" s="542" t="s">
        <v>2551</v>
      </c>
      <c r="C2677" s="433"/>
      <c r="D2677" s="433"/>
      <c r="E2677" s="484" t="s">
        <v>288</v>
      </c>
      <c r="F2677" s="484" t="s">
        <v>288</v>
      </c>
      <c r="G2677" s="484" t="s">
        <v>288</v>
      </c>
      <c r="H2677" s="164" t="s">
        <v>288</v>
      </c>
      <c r="I2677" s="525">
        <v>2188.9000000000633</v>
      </c>
      <c r="K2677" s="100">
        <f t="shared" si="92"/>
        <v>2188.9000000000633</v>
      </c>
      <c r="P2677" s="28"/>
      <c r="Q2677" s="594"/>
      <c r="R2677" s="312"/>
      <c r="S2677" s="312"/>
      <c r="T2677" s="614"/>
    </row>
    <row r="2678" spans="1:20" ht="15">
      <c r="A2678" s="138" t="s">
        <v>1300</v>
      </c>
      <c r="B2678" s="503" t="s">
        <v>2544</v>
      </c>
      <c r="C2678" s="433"/>
      <c r="D2678" s="433"/>
      <c r="E2678" s="484" t="s">
        <v>288</v>
      </c>
      <c r="F2678" s="484" t="s">
        <v>288</v>
      </c>
      <c r="G2678" s="484" t="s">
        <v>288</v>
      </c>
      <c r="H2678" s="164" t="s">
        <v>288</v>
      </c>
      <c r="I2678" s="525">
        <v>1995.6999999999207</v>
      </c>
      <c r="K2678" s="100">
        <f t="shared" ref="K2678:K2691" si="93">SUM(E2678:I2678)</f>
        <v>1995.6999999999207</v>
      </c>
      <c r="P2678" s="28"/>
      <c r="Q2678" s="596"/>
      <c r="R2678" s="312"/>
      <c r="S2678" s="312"/>
      <c r="T2678" s="614"/>
    </row>
    <row r="2679" spans="1:20" ht="15">
      <c r="A2679" s="138" t="s">
        <v>1301</v>
      </c>
      <c r="B2679" s="463" t="s">
        <v>166</v>
      </c>
      <c r="C2679" s="431"/>
      <c r="D2679" s="431"/>
      <c r="E2679" s="437" t="s">
        <v>288</v>
      </c>
      <c r="F2679" s="437" t="s">
        <v>288</v>
      </c>
      <c r="G2679" s="437">
        <v>1980.7</v>
      </c>
      <c r="H2679" s="437" t="s">
        <v>288</v>
      </c>
      <c r="I2679" s="437" t="s">
        <v>288</v>
      </c>
      <c r="K2679" s="100">
        <f t="shared" si="93"/>
        <v>1980.7</v>
      </c>
      <c r="P2679" s="28"/>
      <c r="Q2679" s="593"/>
      <c r="R2679" s="312"/>
      <c r="S2679" s="312"/>
      <c r="T2679" s="614"/>
    </row>
    <row r="2680" spans="1:20" ht="15">
      <c r="A2680" s="138" t="s">
        <v>1302</v>
      </c>
      <c r="B2680" s="542" t="s">
        <v>2552</v>
      </c>
      <c r="C2680" s="433"/>
      <c r="D2680" s="433"/>
      <c r="E2680" s="484" t="s">
        <v>288</v>
      </c>
      <c r="F2680" s="484" t="s">
        <v>288</v>
      </c>
      <c r="G2680" s="484" t="s">
        <v>288</v>
      </c>
      <c r="H2680" s="164" t="s">
        <v>288</v>
      </c>
      <c r="I2680" s="525">
        <v>1795.7000000000571</v>
      </c>
      <c r="K2680" s="100">
        <f t="shared" si="93"/>
        <v>1795.7000000000571</v>
      </c>
      <c r="P2680" s="28"/>
      <c r="Q2680" s="594"/>
      <c r="R2680" s="312"/>
      <c r="S2680" s="312"/>
      <c r="T2680" s="614"/>
    </row>
    <row r="2681" spans="1:20" ht="15">
      <c r="A2681" s="138" t="s">
        <v>1303</v>
      </c>
      <c r="B2681" s="463" t="s">
        <v>1045</v>
      </c>
      <c r="C2681" s="431"/>
      <c r="D2681" s="431"/>
      <c r="E2681" s="437" t="s">
        <v>288</v>
      </c>
      <c r="F2681" s="437" t="s">
        <v>288</v>
      </c>
      <c r="G2681" s="437" t="s">
        <v>288</v>
      </c>
      <c r="H2681" s="164">
        <v>913.90000000000873</v>
      </c>
      <c r="I2681" s="525">
        <v>802.00000000002728</v>
      </c>
      <c r="K2681" s="100">
        <f t="shared" si="93"/>
        <v>1715.900000000036</v>
      </c>
      <c r="P2681" s="28"/>
      <c r="Q2681" s="596"/>
      <c r="R2681" s="312"/>
      <c r="S2681" s="312"/>
      <c r="T2681" s="614"/>
    </row>
    <row r="2682" spans="1:20" ht="15">
      <c r="A2682" s="138" t="s">
        <v>1304</v>
      </c>
      <c r="B2682" s="463" t="s">
        <v>182</v>
      </c>
      <c r="C2682" s="431"/>
      <c r="D2682" s="431"/>
      <c r="E2682" s="437">
        <v>1697.7</v>
      </c>
      <c r="F2682" s="437" t="s">
        <v>288</v>
      </c>
      <c r="G2682" s="437" t="s">
        <v>288</v>
      </c>
      <c r="H2682" s="437" t="s">
        <v>288</v>
      </c>
      <c r="I2682" s="437" t="s">
        <v>288</v>
      </c>
      <c r="K2682" s="100">
        <f t="shared" si="93"/>
        <v>1697.7</v>
      </c>
      <c r="P2682" s="28"/>
      <c r="Q2682" s="593"/>
      <c r="R2682" s="312"/>
      <c r="S2682" s="312"/>
      <c r="T2682" s="614"/>
    </row>
    <row r="2683" spans="1:20" ht="15">
      <c r="A2683" s="138" t="s">
        <v>1305</v>
      </c>
      <c r="B2683" s="542" t="s">
        <v>2564</v>
      </c>
      <c r="C2683" s="433"/>
      <c r="D2683" s="433"/>
      <c r="E2683" s="484" t="s">
        <v>288</v>
      </c>
      <c r="F2683" s="484" t="s">
        <v>288</v>
      </c>
      <c r="G2683" s="484" t="s">
        <v>288</v>
      </c>
      <c r="H2683" s="164" t="s">
        <v>288</v>
      </c>
      <c r="I2683" s="525">
        <v>1692.600000000024</v>
      </c>
      <c r="K2683" s="100">
        <f t="shared" si="93"/>
        <v>1692.600000000024</v>
      </c>
      <c r="P2683" s="28"/>
      <c r="Q2683" s="312"/>
      <c r="R2683" s="312"/>
      <c r="S2683" s="312"/>
      <c r="T2683" s="614"/>
    </row>
    <row r="2684" spans="1:20" ht="15">
      <c r="A2684" s="138" t="s">
        <v>1306</v>
      </c>
      <c r="B2684" s="542" t="s">
        <v>2562</v>
      </c>
      <c r="C2684" s="433"/>
      <c r="D2684" s="433"/>
      <c r="E2684" s="484" t="s">
        <v>288</v>
      </c>
      <c r="F2684" s="484" t="s">
        <v>288</v>
      </c>
      <c r="G2684" s="484" t="s">
        <v>288</v>
      </c>
      <c r="H2684" s="484" t="s">
        <v>288</v>
      </c>
      <c r="I2684" s="525">
        <v>1666.5999999999494</v>
      </c>
      <c r="K2684" s="100">
        <f t="shared" si="93"/>
        <v>1666.5999999999494</v>
      </c>
      <c r="P2684" s="28"/>
      <c r="Q2684" s="593"/>
      <c r="R2684" s="312"/>
      <c r="S2684" s="312"/>
      <c r="T2684" s="614"/>
    </row>
    <row r="2685" spans="1:20" ht="15">
      <c r="A2685" s="138" t="s">
        <v>1307</v>
      </c>
      <c r="B2685" s="542" t="s">
        <v>2548</v>
      </c>
      <c r="C2685" s="3"/>
      <c r="D2685" s="3"/>
      <c r="E2685" s="164" t="s">
        <v>288</v>
      </c>
      <c r="F2685" s="164" t="s">
        <v>288</v>
      </c>
      <c r="G2685" s="164" t="s">
        <v>288</v>
      </c>
      <c r="H2685" s="164" t="s">
        <v>288</v>
      </c>
      <c r="I2685" s="525">
        <v>1630.0999999999312</v>
      </c>
      <c r="K2685" s="100">
        <f t="shared" si="93"/>
        <v>1630.0999999999312</v>
      </c>
      <c r="P2685" s="28"/>
      <c r="Q2685" s="312"/>
      <c r="R2685" s="312"/>
      <c r="S2685" s="312"/>
      <c r="T2685" s="614"/>
    </row>
    <row r="2686" spans="1:20" ht="15">
      <c r="A2686" s="138" t="s">
        <v>1308</v>
      </c>
      <c r="B2686" s="542" t="s">
        <v>2559</v>
      </c>
      <c r="C2686" s="433"/>
      <c r="D2686" s="433"/>
      <c r="E2686" s="484" t="s">
        <v>288</v>
      </c>
      <c r="F2686" s="484" t="s">
        <v>288</v>
      </c>
      <c r="G2686" s="484" t="s">
        <v>288</v>
      </c>
      <c r="H2686" s="164" t="s">
        <v>288</v>
      </c>
      <c r="I2686" s="525">
        <v>1588.300000000012</v>
      </c>
      <c r="K2686" s="100">
        <f t="shared" si="93"/>
        <v>1588.300000000012</v>
      </c>
      <c r="P2686" s="28"/>
    </row>
    <row r="2687" spans="1:20" ht="15">
      <c r="A2687" s="138" t="s">
        <v>1309</v>
      </c>
      <c r="B2687" s="542" t="s">
        <v>2604</v>
      </c>
      <c r="C2687" s="433"/>
      <c r="D2687" s="433"/>
      <c r="E2687" s="484" t="s">
        <v>288</v>
      </c>
      <c r="F2687" s="484" t="s">
        <v>288</v>
      </c>
      <c r="G2687" s="484" t="s">
        <v>288</v>
      </c>
      <c r="H2687" s="164" t="s">
        <v>288</v>
      </c>
      <c r="I2687" s="525">
        <v>1584.4000000000233</v>
      </c>
      <c r="K2687" s="100">
        <f t="shared" si="93"/>
        <v>1584.4000000000233</v>
      </c>
      <c r="P2687" s="28"/>
    </row>
    <row r="2688" spans="1:20" ht="15">
      <c r="A2688" s="138" t="s">
        <v>1310</v>
      </c>
      <c r="B2688" s="406" t="s">
        <v>2546</v>
      </c>
      <c r="C2688" s="3"/>
      <c r="D2688" s="3"/>
      <c r="E2688" s="164" t="s">
        <v>288</v>
      </c>
      <c r="F2688" s="164" t="s">
        <v>288</v>
      </c>
      <c r="G2688" s="164" t="s">
        <v>288</v>
      </c>
      <c r="H2688" s="164" t="s">
        <v>288</v>
      </c>
      <c r="I2688" s="525">
        <v>1547.4000000000506</v>
      </c>
      <c r="K2688" s="100">
        <f t="shared" si="93"/>
        <v>1547.4000000000506</v>
      </c>
      <c r="P2688" s="28"/>
    </row>
    <row r="2689" spans="1:20" ht="15">
      <c r="A2689" s="138" t="s">
        <v>1311</v>
      </c>
      <c r="B2689" s="503" t="s">
        <v>2570</v>
      </c>
      <c r="C2689" s="433"/>
      <c r="D2689" s="433"/>
      <c r="E2689" s="484" t="s">
        <v>288</v>
      </c>
      <c r="F2689" s="484" t="s">
        <v>288</v>
      </c>
      <c r="G2689" s="484" t="s">
        <v>288</v>
      </c>
      <c r="H2689" s="484" t="s">
        <v>288</v>
      </c>
      <c r="I2689" s="525">
        <v>1189.9999999999091</v>
      </c>
      <c r="K2689" s="100">
        <f t="shared" si="93"/>
        <v>1189.9999999999091</v>
      </c>
      <c r="M2689" s="431"/>
      <c r="P2689" s="442"/>
    </row>
    <row r="2690" spans="1:20" ht="15">
      <c r="A2690" s="138" t="s">
        <v>1312</v>
      </c>
      <c r="B2690" s="463" t="s">
        <v>1041</v>
      </c>
      <c r="C2690" s="431"/>
      <c r="D2690" s="431"/>
      <c r="E2690" s="437" t="s">
        <v>288</v>
      </c>
      <c r="F2690" s="437" t="s">
        <v>288</v>
      </c>
      <c r="G2690" s="437" t="s">
        <v>288</v>
      </c>
      <c r="H2690" s="164">
        <v>713.79999999999927</v>
      </c>
      <c r="I2690" s="437" t="s">
        <v>288</v>
      </c>
      <c r="K2690" s="100">
        <f t="shared" si="93"/>
        <v>713.79999999999927</v>
      </c>
      <c r="P2690" s="28"/>
    </row>
    <row r="2691" spans="1:20" ht="15">
      <c r="A2691" s="138" t="s">
        <v>1313</v>
      </c>
      <c r="B2691" s="542" t="s">
        <v>2569</v>
      </c>
      <c r="C2691" s="433"/>
      <c r="D2691" s="433"/>
      <c r="E2691" s="484" t="s">
        <v>288</v>
      </c>
      <c r="F2691" s="484" t="s">
        <v>288</v>
      </c>
      <c r="G2691" s="484" t="s">
        <v>288</v>
      </c>
      <c r="H2691" s="484" t="s">
        <v>288</v>
      </c>
      <c r="I2691" s="525">
        <v>342.100000000004</v>
      </c>
      <c r="K2691" s="100">
        <f t="shared" si="93"/>
        <v>342.100000000004</v>
      </c>
      <c r="P2691" s="28"/>
    </row>
    <row r="2692" spans="1:20" ht="15">
      <c r="A2692" s="138"/>
      <c r="B2692" s="138"/>
      <c r="E2692" s="10"/>
      <c r="F2692" s="10"/>
      <c r="G2692" s="10"/>
      <c r="H2692" s="164"/>
      <c r="K2692" s="100"/>
      <c r="P2692" s="28"/>
    </row>
    <row r="2693" spans="1:20" ht="15">
      <c r="A2693" s="44"/>
      <c r="B2693" s="96"/>
      <c r="E2693" s="10"/>
      <c r="K2693" s="102"/>
      <c r="P2693" s="28"/>
    </row>
    <row r="2694" spans="1:20" ht="15">
      <c r="A2694" s="44"/>
      <c r="B2694" s="96"/>
      <c r="E2694" s="10"/>
      <c r="K2694" s="102"/>
      <c r="P2694" s="28"/>
    </row>
    <row r="2695" spans="1:20" ht="25.5">
      <c r="A2695" s="39" t="s">
        <v>217</v>
      </c>
      <c r="K2695" s="102"/>
      <c r="P2695" s="28"/>
    </row>
    <row r="2696" spans="1:20">
      <c r="K2696" s="102"/>
      <c r="P2696" s="28"/>
    </row>
    <row r="2697" spans="1:20" ht="15">
      <c r="A2697" s="60"/>
      <c r="B2697" s="60"/>
      <c r="C2697" s="60"/>
      <c r="D2697" s="60"/>
      <c r="E2697" s="94">
        <v>2016</v>
      </c>
      <c r="F2697" s="94">
        <v>2017</v>
      </c>
      <c r="G2697" s="94">
        <v>2018</v>
      </c>
      <c r="H2697" s="189">
        <v>2019</v>
      </c>
      <c r="I2697" s="189">
        <v>2020</v>
      </c>
      <c r="K2697" s="103" t="s">
        <v>40</v>
      </c>
      <c r="P2697" s="28"/>
    </row>
    <row r="2698" spans="1:20" ht="15.75">
      <c r="A2698" s="44" t="s">
        <v>0</v>
      </c>
      <c r="B2698" s="96" t="s">
        <v>31</v>
      </c>
      <c r="E2698" s="53">
        <v>316.39999999999998</v>
      </c>
      <c r="F2698" s="141">
        <v>374.1</v>
      </c>
      <c r="G2698" s="10">
        <v>144.4</v>
      </c>
      <c r="H2698" s="164">
        <v>156.39999999999418</v>
      </c>
      <c r="I2698" s="164">
        <v>177</v>
      </c>
      <c r="K2698" s="100">
        <f t="shared" ref="K2698:K2729" si="94">SUM(E2698:I2698)</f>
        <v>1168.2999999999943</v>
      </c>
      <c r="M2698" t="s">
        <v>306</v>
      </c>
      <c r="P2698" s="28"/>
      <c r="Q2698" s="121"/>
      <c r="R2698" s="61"/>
      <c r="S2698" s="61"/>
      <c r="T2698" s="282"/>
    </row>
    <row r="2699" spans="1:20" ht="15">
      <c r="A2699" s="44" t="s">
        <v>2</v>
      </c>
      <c r="B2699" s="96" t="s">
        <v>11</v>
      </c>
      <c r="E2699" s="10">
        <v>216.6</v>
      </c>
      <c r="F2699" s="10">
        <v>69.3</v>
      </c>
      <c r="G2699" s="55">
        <v>336.3</v>
      </c>
      <c r="H2699" s="164">
        <v>260.49999999999636</v>
      </c>
      <c r="I2699" s="190">
        <v>258.29999999999927</v>
      </c>
      <c r="K2699" s="100">
        <f t="shared" si="94"/>
        <v>1140.9999999999957</v>
      </c>
      <c r="M2699" t="s">
        <v>337</v>
      </c>
      <c r="P2699" s="442" t="s">
        <v>3138</v>
      </c>
      <c r="Q2699" s="11"/>
      <c r="R2699" s="11"/>
      <c r="S2699" s="117"/>
      <c r="T2699" s="218"/>
    </row>
    <row r="2700" spans="1:20" ht="15.75">
      <c r="A2700" s="44" t="s">
        <v>3</v>
      </c>
      <c r="B2700" s="96" t="s">
        <v>144</v>
      </c>
      <c r="E2700" s="10" t="s">
        <v>288</v>
      </c>
      <c r="F2700" s="52">
        <v>415</v>
      </c>
      <c r="G2700" s="53">
        <v>306.5</v>
      </c>
      <c r="H2700" s="164">
        <v>142.80000000000655</v>
      </c>
      <c r="I2700" s="190">
        <v>257.99999999999818</v>
      </c>
      <c r="K2700" s="100">
        <f t="shared" si="94"/>
        <v>1122.3000000000047</v>
      </c>
      <c r="M2700" t="s">
        <v>2924</v>
      </c>
      <c r="Q2700" s="121"/>
      <c r="R2700" s="61"/>
      <c r="S2700" s="61"/>
      <c r="T2700" s="282"/>
    </row>
    <row r="2701" spans="1:20" ht="15.75">
      <c r="A2701" s="44" t="s">
        <v>5</v>
      </c>
      <c r="B2701" s="96" t="s">
        <v>21</v>
      </c>
      <c r="E2701" s="10">
        <v>220.8</v>
      </c>
      <c r="F2701" s="53">
        <v>377</v>
      </c>
      <c r="G2701" s="141">
        <v>181.6</v>
      </c>
      <c r="H2701" s="190">
        <v>286.29999999999927</v>
      </c>
      <c r="I2701" s="97" t="s">
        <v>289</v>
      </c>
      <c r="K2701" s="100">
        <f t="shared" si="94"/>
        <v>1065.6999999999994</v>
      </c>
      <c r="M2701" t="s">
        <v>392</v>
      </c>
      <c r="P2701" s="28"/>
      <c r="Q2701" s="121"/>
      <c r="R2701" s="61"/>
      <c r="S2701" s="61"/>
      <c r="T2701" s="282"/>
    </row>
    <row r="2702" spans="1:20" ht="15">
      <c r="A2702" s="44" t="s">
        <v>7</v>
      </c>
      <c r="B2702" s="96" t="s">
        <v>37</v>
      </c>
      <c r="E2702" s="141">
        <v>272.8</v>
      </c>
      <c r="F2702" s="141">
        <v>367.5</v>
      </c>
      <c r="G2702" s="141">
        <v>160.80000000000001</v>
      </c>
      <c r="H2702" s="164">
        <v>189.80000000000655</v>
      </c>
      <c r="I2702" s="97" t="s">
        <v>289</v>
      </c>
      <c r="K2702" s="100">
        <f t="shared" si="94"/>
        <v>990.90000000000646</v>
      </c>
      <c r="M2702" t="s">
        <v>336</v>
      </c>
      <c r="P2702" s="28"/>
      <c r="Q2702" s="268"/>
      <c r="R2702" s="3"/>
      <c r="S2702" s="117"/>
      <c r="T2702" s="219"/>
    </row>
    <row r="2703" spans="1:20" ht="15">
      <c r="A2703" s="44" t="s">
        <v>8</v>
      </c>
      <c r="B2703" s="96" t="s">
        <v>9</v>
      </c>
      <c r="E2703" s="141">
        <v>266.5</v>
      </c>
      <c r="F2703" s="10">
        <v>232.5</v>
      </c>
      <c r="G2703" s="52">
        <v>331.5</v>
      </c>
      <c r="H2703" s="164">
        <v>90.69999999999709</v>
      </c>
      <c r="I2703" s="164">
        <v>58.500000000000909</v>
      </c>
      <c r="K2703" s="100">
        <f t="shared" si="94"/>
        <v>979.699999999998</v>
      </c>
      <c r="M2703" t="s">
        <v>316</v>
      </c>
      <c r="P2703" s="28"/>
      <c r="Q2703" s="11"/>
      <c r="R2703" s="3"/>
      <c r="S2703" s="117"/>
      <c r="T2703" s="219"/>
    </row>
    <row r="2704" spans="1:20" ht="15.75">
      <c r="A2704" s="44" t="s">
        <v>10</v>
      </c>
      <c r="B2704" s="96" t="s">
        <v>15</v>
      </c>
      <c r="E2704" s="10">
        <v>144.80000000000001</v>
      </c>
      <c r="F2704" s="10">
        <v>188.6</v>
      </c>
      <c r="G2704" s="141">
        <v>260</v>
      </c>
      <c r="H2704" s="164">
        <v>246.5</v>
      </c>
      <c r="I2704" s="97" t="s">
        <v>289</v>
      </c>
      <c r="K2704" s="100">
        <f t="shared" si="94"/>
        <v>839.9</v>
      </c>
      <c r="M2704" t="s">
        <v>299</v>
      </c>
      <c r="P2704" s="28"/>
      <c r="Q2704" s="121"/>
      <c r="R2704" s="61"/>
      <c r="S2704" s="61"/>
      <c r="T2704" s="282"/>
    </row>
    <row r="2705" spans="1:20" ht="15">
      <c r="A2705" s="44" t="s">
        <v>12</v>
      </c>
      <c r="B2705" s="96" t="s">
        <v>25</v>
      </c>
      <c r="E2705" s="10">
        <v>145.1</v>
      </c>
      <c r="F2705" s="10">
        <v>214.5</v>
      </c>
      <c r="G2705" s="10">
        <v>146.6</v>
      </c>
      <c r="H2705" s="164">
        <v>69.299999999999272</v>
      </c>
      <c r="I2705" s="190">
        <v>250.49999999999909</v>
      </c>
      <c r="K2705" s="100">
        <f t="shared" si="94"/>
        <v>825.99999999999841</v>
      </c>
      <c r="M2705" t="s">
        <v>302</v>
      </c>
      <c r="P2705" s="28"/>
      <c r="Q2705" s="11"/>
      <c r="R2705" s="3"/>
      <c r="S2705" s="117"/>
      <c r="T2705" s="219"/>
    </row>
    <row r="2706" spans="1:20" ht="15">
      <c r="A2706" s="44" t="s">
        <v>14</v>
      </c>
      <c r="B2706" s="96" t="s">
        <v>39</v>
      </c>
      <c r="E2706" s="141">
        <v>305.89999999999998</v>
      </c>
      <c r="F2706" s="141">
        <v>252.1</v>
      </c>
      <c r="G2706" s="10">
        <v>90</v>
      </c>
      <c r="H2706" s="164">
        <v>169.5</v>
      </c>
      <c r="I2706" s="97" t="s">
        <v>289</v>
      </c>
      <c r="K2706" s="100">
        <f t="shared" si="94"/>
        <v>817.5</v>
      </c>
      <c r="M2706" t="s">
        <v>299</v>
      </c>
      <c r="P2706" s="28"/>
      <c r="Q2706" s="268"/>
      <c r="R2706" s="3"/>
      <c r="S2706" s="117"/>
      <c r="T2706" s="219"/>
    </row>
    <row r="2707" spans="1:20" ht="15">
      <c r="A2707" s="44" t="s">
        <v>16</v>
      </c>
      <c r="B2707" s="96" t="s">
        <v>6</v>
      </c>
      <c r="E2707" s="141">
        <v>289.39999999999998</v>
      </c>
      <c r="F2707" s="141">
        <v>332</v>
      </c>
      <c r="G2707" s="10">
        <v>9.1</v>
      </c>
      <c r="H2707" s="164">
        <v>152.30000000001019</v>
      </c>
      <c r="I2707" s="164">
        <v>1.5000000000009095</v>
      </c>
      <c r="K2707" s="100">
        <f t="shared" si="94"/>
        <v>784.3000000000111</v>
      </c>
      <c r="M2707" t="s">
        <v>328</v>
      </c>
      <c r="P2707" s="28"/>
      <c r="Q2707" s="3"/>
      <c r="R2707" s="3"/>
      <c r="S2707" s="117"/>
      <c r="T2707" s="219"/>
    </row>
    <row r="2708" spans="1:20" ht="15">
      <c r="A2708" s="44" t="s">
        <v>18</v>
      </c>
      <c r="B2708" s="96" t="s">
        <v>29</v>
      </c>
      <c r="E2708" s="141">
        <v>294.5</v>
      </c>
      <c r="F2708" s="10">
        <v>203.1</v>
      </c>
      <c r="G2708" s="141">
        <v>220.5</v>
      </c>
      <c r="H2708" s="10" t="s">
        <v>288</v>
      </c>
      <c r="I2708" s="10" t="s">
        <v>288</v>
      </c>
      <c r="K2708" s="100">
        <f t="shared" si="94"/>
        <v>718.1</v>
      </c>
      <c r="M2708" t="s">
        <v>323</v>
      </c>
      <c r="P2708" s="28"/>
      <c r="Q2708" s="268"/>
      <c r="R2708" s="11"/>
      <c r="S2708" s="117"/>
      <c r="T2708" s="219"/>
    </row>
    <row r="2709" spans="1:20" ht="15">
      <c r="A2709" s="44" t="s">
        <v>20</v>
      </c>
      <c r="B2709" s="96" t="s">
        <v>35</v>
      </c>
      <c r="E2709" s="10">
        <v>166.6</v>
      </c>
      <c r="F2709" s="141">
        <v>326.8</v>
      </c>
      <c r="G2709" s="10">
        <v>145.5</v>
      </c>
      <c r="H2709" s="164">
        <v>73.200000000002547</v>
      </c>
      <c r="I2709" s="97" t="s">
        <v>289</v>
      </c>
      <c r="K2709" s="100">
        <f t="shared" si="94"/>
        <v>712.10000000000252</v>
      </c>
      <c r="M2709" t="s">
        <v>298</v>
      </c>
      <c r="P2709" s="28"/>
      <c r="Q2709" s="11"/>
      <c r="R2709" s="3"/>
      <c r="S2709" s="117"/>
      <c r="T2709" s="219"/>
    </row>
    <row r="2710" spans="1:20" ht="15">
      <c r="A2710" s="44" t="s">
        <v>22</v>
      </c>
      <c r="B2710" s="96" t="s">
        <v>1008</v>
      </c>
      <c r="E2710" s="10" t="s">
        <v>288</v>
      </c>
      <c r="F2710" s="10" t="s">
        <v>288</v>
      </c>
      <c r="G2710" s="10" t="s">
        <v>288</v>
      </c>
      <c r="H2710" s="192">
        <v>456.39999999999418</v>
      </c>
      <c r="I2710" s="190">
        <v>234.00000000000091</v>
      </c>
      <c r="K2710" s="100">
        <f t="shared" si="94"/>
        <v>690.39999999999509</v>
      </c>
      <c r="M2710" t="s">
        <v>353</v>
      </c>
      <c r="P2710" s="28"/>
      <c r="Q2710" s="268"/>
      <c r="R2710" s="11"/>
      <c r="S2710" s="117"/>
      <c r="T2710" s="219"/>
    </row>
    <row r="2711" spans="1:20" ht="15">
      <c r="A2711" s="44" t="s">
        <v>24</v>
      </c>
      <c r="B2711" s="96" t="s">
        <v>143</v>
      </c>
      <c r="E2711" s="10" t="s">
        <v>288</v>
      </c>
      <c r="F2711" s="10">
        <v>63</v>
      </c>
      <c r="G2711" s="141">
        <v>199.7</v>
      </c>
      <c r="H2711" s="164">
        <v>208.00000000000364</v>
      </c>
      <c r="I2711" s="164">
        <v>213</v>
      </c>
      <c r="K2711" s="100">
        <f t="shared" si="94"/>
        <v>683.70000000000368</v>
      </c>
      <c r="M2711" t="s">
        <v>302</v>
      </c>
      <c r="P2711" s="28"/>
      <c r="Q2711" s="268"/>
      <c r="R2711" s="3"/>
      <c r="S2711" s="117"/>
      <c r="T2711" s="219"/>
    </row>
    <row r="2712" spans="1:20" ht="15.75">
      <c r="A2712" s="44" t="s">
        <v>26</v>
      </c>
      <c r="B2712" s="96" t="s">
        <v>1057</v>
      </c>
      <c r="E2712" s="10" t="s">
        <v>288</v>
      </c>
      <c r="F2712" s="10" t="s">
        <v>288</v>
      </c>
      <c r="G2712" s="10" t="s">
        <v>288</v>
      </c>
      <c r="H2712" s="190">
        <v>325.59999999999491</v>
      </c>
      <c r="I2712" s="113">
        <v>314.00000000000091</v>
      </c>
      <c r="K2712" s="100">
        <f t="shared" si="94"/>
        <v>639.59999999999582</v>
      </c>
      <c r="M2712" t="s">
        <v>337</v>
      </c>
      <c r="P2712" s="442" t="s">
        <v>3138</v>
      </c>
      <c r="Q2712" s="121"/>
      <c r="R2712" s="61"/>
      <c r="S2712" s="61"/>
      <c r="T2712" s="282"/>
    </row>
    <row r="2713" spans="1:20" ht="15">
      <c r="A2713" s="44" t="s">
        <v>28</v>
      </c>
      <c r="B2713" s="96" t="s">
        <v>23</v>
      </c>
      <c r="E2713" s="10">
        <v>139.5</v>
      </c>
      <c r="F2713" s="141">
        <v>332</v>
      </c>
      <c r="G2713" s="97" t="s">
        <v>289</v>
      </c>
      <c r="H2713" s="164">
        <v>110.5</v>
      </c>
      <c r="I2713" s="164">
        <v>54.600000000002183</v>
      </c>
      <c r="K2713" s="100">
        <f t="shared" si="94"/>
        <v>636.60000000000218</v>
      </c>
      <c r="M2713" t="s">
        <v>302</v>
      </c>
      <c r="P2713" s="28"/>
      <c r="Q2713" s="3"/>
      <c r="R2713" s="155"/>
      <c r="S2713" s="117"/>
      <c r="T2713" s="219"/>
    </row>
    <row r="2714" spans="1:20" ht="15">
      <c r="A2714" s="44" t="s">
        <v>30</v>
      </c>
      <c r="B2714" s="96" t="s">
        <v>1040</v>
      </c>
      <c r="E2714" s="10" t="s">
        <v>288</v>
      </c>
      <c r="F2714" s="10" t="s">
        <v>288</v>
      </c>
      <c r="G2714" s="10" t="s">
        <v>288</v>
      </c>
      <c r="H2714" s="113">
        <v>461</v>
      </c>
      <c r="I2714" s="164">
        <v>173.99999999999909</v>
      </c>
      <c r="K2714" s="100">
        <f t="shared" si="94"/>
        <v>634.99999999999909</v>
      </c>
      <c r="M2714" t="s">
        <v>291</v>
      </c>
      <c r="P2714" s="442" t="s">
        <v>3138</v>
      </c>
      <c r="Q2714" s="3"/>
      <c r="R2714" s="3"/>
      <c r="S2714" s="117"/>
      <c r="T2714" s="219"/>
    </row>
    <row r="2715" spans="1:20" ht="15">
      <c r="A2715" s="44" t="s">
        <v>32</v>
      </c>
      <c r="B2715" s="96" t="s">
        <v>4</v>
      </c>
      <c r="E2715" s="141">
        <v>281</v>
      </c>
      <c r="F2715" s="10">
        <v>26.4</v>
      </c>
      <c r="G2715" s="10">
        <v>46</v>
      </c>
      <c r="H2715" s="164">
        <v>134</v>
      </c>
      <c r="I2715" s="164">
        <v>144</v>
      </c>
      <c r="K2715" s="100">
        <f t="shared" si="94"/>
        <v>631.4</v>
      </c>
      <c r="M2715" t="s">
        <v>302</v>
      </c>
      <c r="P2715" s="28"/>
      <c r="Q2715" s="268"/>
      <c r="R2715" s="11"/>
      <c r="S2715" s="117"/>
      <c r="T2715" s="219"/>
    </row>
    <row r="2716" spans="1:20" ht="15">
      <c r="A2716" s="44" t="s">
        <v>34</v>
      </c>
      <c r="B2716" s="96" t="s">
        <v>145</v>
      </c>
      <c r="E2716" s="10" t="s">
        <v>288</v>
      </c>
      <c r="F2716" s="10">
        <v>243.7</v>
      </c>
      <c r="G2716" s="10">
        <v>82.5</v>
      </c>
      <c r="H2716" s="164">
        <v>160.10000000000946</v>
      </c>
      <c r="I2716" s="164">
        <v>144</v>
      </c>
      <c r="K2716" s="100">
        <f t="shared" si="94"/>
        <v>630.3000000000095</v>
      </c>
      <c r="P2716" s="28"/>
      <c r="Q2716" s="3"/>
      <c r="R2716" s="11"/>
      <c r="S2716" s="117"/>
      <c r="T2716" s="218"/>
    </row>
    <row r="2717" spans="1:20" ht="15">
      <c r="A2717" s="44" t="s">
        <v>36</v>
      </c>
      <c r="B2717" s="96" t="s">
        <v>17</v>
      </c>
      <c r="E2717" s="55">
        <v>335.2</v>
      </c>
      <c r="F2717" s="10">
        <v>76</v>
      </c>
      <c r="G2717" s="10">
        <v>139</v>
      </c>
      <c r="H2717" s="164">
        <v>60.899999999994179</v>
      </c>
      <c r="I2717" s="164">
        <v>12.599999999999454</v>
      </c>
      <c r="K2717" s="100">
        <f t="shared" si="94"/>
        <v>623.69999999999368</v>
      </c>
      <c r="M2717" t="s">
        <v>291</v>
      </c>
      <c r="P2717" s="442" t="s">
        <v>3138</v>
      </c>
      <c r="Q2717" s="268"/>
      <c r="R2717" s="3"/>
      <c r="S2717" s="117"/>
      <c r="T2717" s="219"/>
    </row>
    <row r="2718" spans="1:20" ht="15">
      <c r="A2718" s="44" t="s">
        <v>38</v>
      </c>
      <c r="B2718" s="96" t="s">
        <v>33</v>
      </c>
      <c r="E2718" s="10">
        <v>235.4</v>
      </c>
      <c r="F2718" s="10">
        <v>65.400000000000006</v>
      </c>
      <c r="G2718" s="10">
        <v>60.9</v>
      </c>
      <c r="H2718" s="164">
        <v>213.89999999999418</v>
      </c>
      <c r="I2718" s="164">
        <v>35.999999999999091</v>
      </c>
      <c r="K2718" s="100">
        <f t="shared" si="94"/>
        <v>611.59999999999332</v>
      </c>
      <c r="P2718" s="28"/>
      <c r="Q2718" s="268"/>
      <c r="R2718" s="3"/>
      <c r="S2718" s="117"/>
      <c r="T2718" s="219"/>
    </row>
    <row r="2719" spans="1:20" ht="15">
      <c r="A2719" s="44" t="s">
        <v>146</v>
      </c>
      <c r="B2719" s="96" t="s">
        <v>1</v>
      </c>
      <c r="E2719" s="10">
        <v>36</v>
      </c>
      <c r="F2719" s="10">
        <v>2.4</v>
      </c>
      <c r="G2719" s="141">
        <v>254.4</v>
      </c>
      <c r="H2719" s="190">
        <v>280.29999999999927</v>
      </c>
      <c r="I2719" s="164">
        <v>32.399999999999636</v>
      </c>
      <c r="K2719" s="100">
        <f t="shared" si="94"/>
        <v>605.49999999999886</v>
      </c>
      <c r="M2719" t="s">
        <v>356</v>
      </c>
      <c r="P2719" s="28"/>
      <c r="Q2719" s="3"/>
      <c r="R2719" s="11"/>
      <c r="S2719" s="117"/>
      <c r="T2719" s="218"/>
    </row>
    <row r="2720" spans="1:20" ht="15">
      <c r="A2720" s="44" t="s">
        <v>147</v>
      </c>
      <c r="B2720" s="96" t="s">
        <v>13</v>
      </c>
      <c r="E2720" s="141">
        <v>267.10000000000002</v>
      </c>
      <c r="F2720" s="10">
        <v>130</v>
      </c>
      <c r="G2720" s="10">
        <v>33</v>
      </c>
      <c r="H2720" s="164">
        <v>173.79999999999927</v>
      </c>
      <c r="I2720" s="164">
        <v>1.3000000000001819</v>
      </c>
      <c r="K2720" s="100">
        <f t="shared" si="94"/>
        <v>605.19999999999948</v>
      </c>
      <c r="M2720" t="s">
        <v>298</v>
      </c>
      <c r="P2720" s="28"/>
      <c r="Q2720" s="3"/>
      <c r="R2720" s="3"/>
      <c r="S2720" s="117"/>
      <c r="T2720" s="219"/>
    </row>
    <row r="2721" spans="1:20" ht="15">
      <c r="A2721" s="44" t="s">
        <v>148</v>
      </c>
      <c r="B2721" s="96" t="s">
        <v>156</v>
      </c>
      <c r="E2721" s="10" t="s">
        <v>288</v>
      </c>
      <c r="F2721" s="10" t="s">
        <v>288</v>
      </c>
      <c r="G2721" s="10">
        <v>115.5</v>
      </c>
      <c r="H2721" s="164">
        <v>245.49999999999636</v>
      </c>
      <c r="I2721" s="190">
        <v>221.99999999999909</v>
      </c>
      <c r="K2721" s="100">
        <f t="shared" si="94"/>
        <v>582.99999999999545</v>
      </c>
      <c r="M2721" t="s">
        <v>303</v>
      </c>
      <c r="P2721" s="28"/>
      <c r="Q2721" s="11"/>
      <c r="R2721" s="11"/>
      <c r="S2721" s="117"/>
      <c r="T2721" s="218"/>
    </row>
    <row r="2722" spans="1:20" ht="15">
      <c r="A2722" s="44" t="s">
        <v>152</v>
      </c>
      <c r="B2722" s="96" t="s">
        <v>181</v>
      </c>
      <c r="E2722" s="10">
        <v>109.9</v>
      </c>
      <c r="F2722" s="55">
        <v>455.9</v>
      </c>
      <c r="G2722" s="10" t="s">
        <v>288</v>
      </c>
      <c r="H2722" s="10" t="s">
        <v>288</v>
      </c>
      <c r="I2722" s="10" t="s">
        <v>288</v>
      </c>
      <c r="K2722" s="100">
        <f t="shared" si="94"/>
        <v>565.79999999999995</v>
      </c>
      <c r="M2722" t="s">
        <v>291</v>
      </c>
      <c r="P2722" s="442" t="s">
        <v>3138</v>
      </c>
      <c r="Q2722" s="268"/>
      <c r="R2722" s="3"/>
      <c r="S2722" s="117"/>
      <c r="T2722" s="219"/>
    </row>
    <row r="2723" spans="1:20" ht="15.75">
      <c r="A2723" s="44" t="s">
        <v>159</v>
      </c>
      <c r="B2723" s="96" t="s">
        <v>142</v>
      </c>
      <c r="E2723" s="10" t="s">
        <v>288</v>
      </c>
      <c r="F2723" s="141">
        <v>353</v>
      </c>
      <c r="G2723" s="10">
        <v>120.7</v>
      </c>
      <c r="H2723" s="164">
        <v>62.099999999994907</v>
      </c>
      <c r="I2723" s="97" t="s">
        <v>289</v>
      </c>
      <c r="K2723" s="100">
        <f t="shared" si="94"/>
        <v>535.79999999999495</v>
      </c>
      <c r="M2723" t="s">
        <v>307</v>
      </c>
      <c r="P2723" s="28"/>
      <c r="Q2723" s="121"/>
      <c r="R2723" s="61"/>
      <c r="S2723" s="61"/>
      <c r="T2723" s="282"/>
    </row>
    <row r="2724" spans="1:20" ht="15.75">
      <c r="A2724" s="44" t="s">
        <v>161</v>
      </c>
      <c r="B2724" s="96" t="s">
        <v>19</v>
      </c>
      <c r="E2724" s="10">
        <v>116.5</v>
      </c>
      <c r="F2724" s="10">
        <v>204.2</v>
      </c>
      <c r="G2724" s="10">
        <v>95.6</v>
      </c>
      <c r="H2724" s="164">
        <v>99.900000000008731</v>
      </c>
      <c r="I2724" s="97" t="s">
        <v>289</v>
      </c>
      <c r="K2724" s="100">
        <f t="shared" si="94"/>
        <v>516.20000000000869</v>
      </c>
      <c r="P2724" s="28"/>
      <c r="Q2724" s="121"/>
      <c r="R2724" s="61"/>
      <c r="S2724" s="61"/>
      <c r="T2724" s="282"/>
    </row>
    <row r="2725" spans="1:20" ht="15">
      <c r="A2725" s="44" t="s">
        <v>162</v>
      </c>
      <c r="B2725" s="96" t="s">
        <v>164</v>
      </c>
      <c r="E2725" s="10" t="s">
        <v>288</v>
      </c>
      <c r="F2725" s="10" t="s">
        <v>288</v>
      </c>
      <c r="G2725" s="141">
        <v>190.3</v>
      </c>
      <c r="H2725" s="164">
        <v>146.39999999999782</v>
      </c>
      <c r="I2725" s="164">
        <v>177.50000000000182</v>
      </c>
      <c r="K2725" s="100">
        <f t="shared" si="94"/>
        <v>514.19999999999959</v>
      </c>
      <c r="M2725" t="s">
        <v>297</v>
      </c>
      <c r="P2725" s="28"/>
      <c r="Q2725" s="3"/>
      <c r="R2725" s="155"/>
      <c r="S2725" s="117"/>
      <c r="T2725" s="219"/>
    </row>
    <row r="2726" spans="1:20" ht="15">
      <c r="A2726" s="44" t="s">
        <v>163</v>
      </c>
      <c r="B2726" s="96" t="s">
        <v>27</v>
      </c>
      <c r="E2726" s="10">
        <v>68.5</v>
      </c>
      <c r="F2726" s="10">
        <v>2.6</v>
      </c>
      <c r="G2726" s="10">
        <v>60.5</v>
      </c>
      <c r="H2726" s="191">
        <v>369.59999999999491</v>
      </c>
      <c r="I2726" s="97" t="s">
        <v>289</v>
      </c>
      <c r="K2726" s="100">
        <f t="shared" si="94"/>
        <v>501.19999999999493</v>
      </c>
      <c r="M2726" t="s">
        <v>292</v>
      </c>
      <c r="P2726" s="28"/>
      <c r="Q2726" s="3"/>
      <c r="R2726" s="155"/>
      <c r="S2726" s="117"/>
      <c r="T2726" s="218"/>
    </row>
    <row r="2727" spans="1:20" ht="15">
      <c r="A2727" s="44" t="s">
        <v>165</v>
      </c>
      <c r="B2727" s="96" t="s">
        <v>1039</v>
      </c>
      <c r="E2727" s="10" t="s">
        <v>288</v>
      </c>
      <c r="F2727" s="10" t="s">
        <v>288</v>
      </c>
      <c r="G2727" s="10" t="s">
        <v>288</v>
      </c>
      <c r="H2727" s="190">
        <v>308.40000000000146</v>
      </c>
      <c r="I2727" s="164">
        <v>131.99999999999909</v>
      </c>
      <c r="K2727" s="100">
        <f t="shared" si="94"/>
        <v>440.40000000000055</v>
      </c>
      <c r="M2727" t="s">
        <v>307</v>
      </c>
      <c r="P2727" s="28"/>
      <c r="R2727" s="3"/>
      <c r="S2727" s="117"/>
      <c r="T2727" s="219"/>
    </row>
    <row r="2728" spans="1:20" ht="15">
      <c r="A2728" s="44" t="s">
        <v>284</v>
      </c>
      <c r="B2728" s="138" t="s">
        <v>983</v>
      </c>
      <c r="E2728" s="10" t="s">
        <v>288</v>
      </c>
      <c r="F2728" s="10" t="s">
        <v>288</v>
      </c>
      <c r="G2728" s="10" t="s">
        <v>288</v>
      </c>
      <c r="H2728" s="164">
        <v>253.80000000000655</v>
      </c>
      <c r="I2728" s="164">
        <v>180.00000000000091</v>
      </c>
      <c r="K2728" s="100">
        <f t="shared" si="94"/>
        <v>433.80000000000746</v>
      </c>
      <c r="P2728" s="28"/>
      <c r="Q2728" s="11"/>
      <c r="R2728" s="11"/>
      <c r="S2728" s="117"/>
      <c r="T2728" s="218"/>
    </row>
    <row r="2729" spans="1:20" ht="15.75">
      <c r="A2729" s="44" t="s">
        <v>285</v>
      </c>
      <c r="B2729" s="96" t="s">
        <v>1053</v>
      </c>
      <c r="E2729" s="10" t="s">
        <v>288</v>
      </c>
      <c r="F2729" s="10" t="s">
        <v>288</v>
      </c>
      <c r="G2729" s="10" t="s">
        <v>288</v>
      </c>
      <c r="H2729" s="190">
        <v>367.09999999999127</v>
      </c>
      <c r="I2729" s="164">
        <v>35.999999999999091</v>
      </c>
      <c r="K2729" s="100">
        <f t="shared" si="94"/>
        <v>403.09999999999036</v>
      </c>
      <c r="M2729" t="s">
        <v>293</v>
      </c>
      <c r="P2729" s="28"/>
      <c r="Q2729" s="121"/>
      <c r="R2729" s="61"/>
      <c r="S2729" s="61"/>
      <c r="T2729" s="282"/>
    </row>
    <row r="2730" spans="1:20" ht="15.75">
      <c r="A2730" s="138" t="s">
        <v>286</v>
      </c>
      <c r="B2730" s="96" t="s">
        <v>157</v>
      </c>
      <c r="E2730" s="10" t="s">
        <v>288</v>
      </c>
      <c r="F2730" s="10" t="s">
        <v>288</v>
      </c>
      <c r="G2730" s="10">
        <v>158</v>
      </c>
      <c r="H2730" s="164">
        <v>205.79999999999927</v>
      </c>
      <c r="I2730" s="97" t="s">
        <v>289</v>
      </c>
      <c r="K2730" s="100">
        <f t="shared" ref="K2730:K2761" si="95">SUM(E2730:I2730)</f>
        <v>363.79999999999927</v>
      </c>
      <c r="P2730" s="28"/>
      <c r="Q2730" s="121"/>
      <c r="R2730" s="61"/>
      <c r="S2730" s="61"/>
      <c r="T2730" s="282"/>
    </row>
    <row r="2731" spans="1:20" ht="15">
      <c r="A2731" s="138" t="s">
        <v>287</v>
      </c>
      <c r="B2731" s="96" t="s">
        <v>182</v>
      </c>
      <c r="E2731" s="52">
        <v>328.05</v>
      </c>
      <c r="F2731" s="10" t="s">
        <v>288</v>
      </c>
      <c r="G2731" s="10" t="s">
        <v>288</v>
      </c>
      <c r="H2731" s="10" t="s">
        <v>288</v>
      </c>
      <c r="I2731" s="10" t="s">
        <v>288</v>
      </c>
      <c r="K2731" s="100">
        <f t="shared" si="95"/>
        <v>328.05</v>
      </c>
      <c r="M2731" t="s">
        <v>310</v>
      </c>
      <c r="P2731" s="28"/>
      <c r="Q2731" s="3"/>
      <c r="R2731" s="3"/>
      <c r="S2731" s="117"/>
      <c r="T2731" s="219"/>
    </row>
    <row r="2732" spans="1:20" ht="15">
      <c r="A2732" s="138" t="s">
        <v>990</v>
      </c>
      <c r="B2732" s="96" t="s">
        <v>158</v>
      </c>
      <c r="E2732" s="10" t="s">
        <v>288</v>
      </c>
      <c r="F2732" s="10" t="s">
        <v>288</v>
      </c>
      <c r="G2732" s="10">
        <v>69.400000000000006</v>
      </c>
      <c r="H2732" s="164">
        <v>146.59999999999854</v>
      </c>
      <c r="I2732" s="164">
        <v>109.60000000000036</v>
      </c>
      <c r="K2732" s="100">
        <f t="shared" si="95"/>
        <v>325.59999999999889</v>
      </c>
      <c r="P2732" s="28"/>
      <c r="Q2732" s="3"/>
      <c r="R2732" s="3"/>
      <c r="S2732" s="117"/>
      <c r="T2732" s="219"/>
    </row>
    <row r="2733" spans="1:20" ht="15">
      <c r="A2733" s="138" t="s">
        <v>991</v>
      </c>
      <c r="B2733" s="96" t="s">
        <v>1035</v>
      </c>
      <c r="E2733" s="10" t="s">
        <v>288</v>
      </c>
      <c r="F2733" s="10" t="s">
        <v>288</v>
      </c>
      <c r="G2733" s="10" t="s">
        <v>288</v>
      </c>
      <c r="H2733" s="190">
        <v>281.40000000000873</v>
      </c>
      <c r="I2733" s="164">
        <v>42.000000000001819</v>
      </c>
      <c r="K2733" s="100">
        <f t="shared" si="95"/>
        <v>323.40000000001055</v>
      </c>
      <c r="M2733" t="s">
        <v>298</v>
      </c>
      <c r="P2733" s="28"/>
      <c r="Q2733" s="268"/>
      <c r="R2733" s="3"/>
      <c r="S2733" s="117"/>
      <c r="T2733" s="219"/>
    </row>
    <row r="2734" spans="1:20" ht="15">
      <c r="A2734" s="138" t="s">
        <v>992</v>
      </c>
      <c r="B2734" s="96" t="s">
        <v>1036</v>
      </c>
      <c r="E2734" s="10" t="s">
        <v>288</v>
      </c>
      <c r="F2734" s="10" t="s">
        <v>288</v>
      </c>
      <c r="G2734" s="10" t="s">
        <v>288</v>
      </c>
      <c r="H2734" s="164">
        <v>25.200000000000728</v>
      </c>
      <c r="I2734" s="192">
        <v>295.50000000000182</v>
      </c>
      <c r="K2734" s="100">
        <f t="shared" si="95"/>
        <v>320.70000000000255</v>
      </c>
      <c r="M2734" t="s">
        <v>310</v>
      </c>
      <c r="P2734" s="28"/>
      <c r="Q2734" s="268"/>
      <c r="R2734" s="3"/>
      <c r="S2734" s="117"/>
      <c r="T2734" s="219"/>
    </row>
    <row r="2735" spans="1:20" ht="15.75">
      <c r="A2735" s="138" t="s">
        <v>994</v>
      </c>
      <c r="B2735" s="96" t="s">
        <v>999</v>
      </c>
      <c r="E2735" s="10" t="s">
        <v>288</v>
      </c>
      <c r="F2735" s="10" t="s">
        <v>288</v>
      </c>
      <c r="G2735" s="10" t="s">
        <v>288</v>
      </c>
      <c r="H2735" s="164">
        <v>240.80000000000655</v>
      </c>
      <c r="I2735" s="164">
        <v>67.499999999997272</v>
      </c>
      <c r="K2735" s="100">
        <f t="shared" si="95"/>
        <v>308.30000000000382</v>
      </c>
      <c r="P2735" s="28"/>
      <c r="Q2735" s="121"/>
      <c r="R2735" s="61"/>
      <c r="S2735" s="61"/>
      <c r="T2735" s="282"/>
    </row>
    <row r="2736" spans="1:20" ht="15.75">
      <c r="A2736" s="138" t="s">
        <v>1000</v>
      </c>
      <c r="B2736" s="96" t="s">
        <v>1047</v>
      </c>
      <c r="E2736" s="10" t="s">
        <v>288</v>
      </c>
      <c r="F2736" s="10" t="s">
        <v>288</v>
      </c>
      <c r="G2736" s="10" t="s">
        <v>288</v>
      </c>
      <c r="H2736" s="164">
        <v>114.69999999999709</v>
      </c>
      <c r="I2736" s="164">
        <v>184.80000000000109</v>
      </c>
      <c r="K2736" s="100">
        <f t="shared" si="95"/>
        <v>299.49999999999818</v>
      </c>
      <c r="P2736" s="28"/>
      <c r="Q2736" s="121"/>
      <c r="R2736" s="61"/>
      <c r="S2736" s="61"/>
      <c r="T2736" s="282"/>
    </row>
    <row r="2737" spans="1:20" ht="15.75">
      <c r="A2737" s="138" t="s">
        <v>1002</v>
      </c>
      <c r="B2737" s="96" t="s">
        <v>993</v>
      </c>
      <c r="E2737" s="10" t="s">
        <v>288</v>
      </c>
      <c r="F2737" s="10" t="s">
        <v>288</v>
      </c>
      <c r="G2737" s="10" t="s">
        <v>288</v>
      </c>
      <c r="H2737" s="190">
        <v>289.59999999999127</v>
      </c>
      <c r="I2737" s="97" t="s">
        <v>289</v>
      </c>
      <c r="K2737" s="100">
        <f t="shared" si="95"/>
        <v>289.59999999999127</v>
      </c>
      <c r="M2737" t="s">
        <v>302</v>
      </c>
      <c r="P2737" s="28"/>
      <c r="Q2737" s="121"/>
      <c r="R2737" s="61"/>
      <c r="S2737" s="61"/>
      <c r="T2737" s="282"/>
    </row>
    <row r="2738" spans="1:20" ht="15.75">
      <c r="A2738" s="138" t="s">
        <v>1005</v>
      </c>
      <c r="B2738" s="406" t="s">
        <v>2546</v>
      </c>
      <c r="C2738" s="3"/>
      <c r="D2738" s="3"/>
      <c r="E2738" s="164" t="s">
        <v>288</v>
      </c>
      <c r="F2738" s="164" t="s">
        <v>288</v>
      </c>
      <c r="G2738" s="164" t="s">
        <v>288</v>
      </c>
      <c r="H2738" s="164" t="s">
        <v>288</v>
      </c>
      <c r="I2738" s="191">
        <v>287.5</v>
      </c>
      <c r="K2738" s="100">
        <f t="shared" si="95"/>
        <v>287.5</v>
      </c>
      <c r="M2738" t="s">
        <v>292</v>
      </c>
      <c r="P2738" s="28"/>
      <c r="Q2738" s="121"/>
      <c r="R2738" s="61"/>
      <c r="S2738" s="61"/>
      <c r="T2738" s="282"/>
    </row>
    <row r="2739" spans="1:20" ht="15.75">
      <c r="A2739" s="138" t="s">
        <v>1006</v>
      </c>
      <c r="B2739" s="223" t="s">
        <v>2570</v>
      </c>
      <c r="C2739" s="3"/>
      <c r="D2739" s="3"/>
      <c r="E2739" s="164" t="s">
        <v>288</v>
      </c>
      <c r="F2739" s="164" t="s">
        <v>288</v>
      </c>
      <c r="G2739" s="164" t="s">
        <v>288</v>
      </c>
      <c r="H2739" s="164" t="s">
        <v>288</v>
      </c>
      <c r="I2739" s="190">
        <v>259.49999999999909</v>
      </c>
      <c r="K2739" s="100">
        <f t="shared" si="95"/>
        <v>259.49999999999909</v>
      </c>
      <c r="M2739" t="s">
        <v>293</v>
      </c>
      <c r="P2739" s="28"/>
      <c r="Q2739" s="121"/>
      <c r="R2739" s="61"/>
      <c r="S2739" s="61"/>
      <c r="T2739" s="282"/>
    </row>
    <row r="2740" spans="1:20" ht="15">
      <c r="A2740" s="138" t="s">
        <v>1009</v>
      </c>
      <c r="B2740" s="96" t="s">
        <v>1013</v>
      </c>
      <c r="E2740" s="10" t="s">
        <v>288</v>
      </c>
      <c r="F2740" s="10" t="s">
        <v>288</v>
      </c>
      <c r="G2740" s="10" t="s">
        <v>288</v>
      </c>
      <c r="H2740" s="164">
        <v>122.50000000000364</v>
      </c>
      <c r="I2740" s="164">
        <v>119.99999999999909</v>
      </c>
      <c r="K2740" s="100">
        <f t="shared" si="95"/>
        <v>242.50000000000273</v>
      </c>
      <c r="P2740" s="28"/>
      <c r="Q2740" s="3"/>
      <c r="R2740" s="11"/>
      <c r="S2740" s="117"/>
      <c r="T2740" s="219"/>
    </row>
    <row r="2741" spans="1:20" ht="15">
      <c r="A2741" s="138" t="s">
        <v>1011</v>
      </c>
      <c r="B2741" s="96" t="s">
        <v>1041</v>
      </c>
      <c r="E2741" s="10" t="s">
        <v>288</v>
      </c>
      <c r="F2741" s="10" t="s">
        <v>288</v>
      </c>
      <c r="G2741" s="10" t="s">
        <v>288</v>
      </c>
      <c r="H2741" s="164">
        <v>239.89999999999964</v>
      </c>
      <c r="I2741" s="10" t="s">
        <v>288</v>
      </c>
      <c r="K2741" s="100">
        <f t="shared" si="95"/>
        <v>239.89999999999964</v>
      </c>
      <c r="P2741" s="28"/>
      <c r="Q2741" s="268"/>
      <c r="R2741" s="3"/>
      <c r="S2741" s="117"/>
      <c r="T2741" s="219"/>
    </row>
    <row r="2742" spans="1:20" ht="15">
      <c r="A2742" s="138" t="s">
        <v>1017</v>
      </c>
      <c r="B2742" s="96" t="s">
        <v>1004</v>
      </c>
      <c r="E2742" s="10" t="s">
        <v>288</v>
      </c>
      <c r="F2742" s="10" t="s">
        <v>288</v>
      </c>
      <c r="G2742" s="10" t="s">
        <v>288</v>
      </c>
      <c r="H2742" s="164">
        <v>112.799999999992</v>
      </c>
      <c r="I2742" s="164">
        <v>123.00000000000182</v>
      </c>
      <c r="K2742" s="100">
        <f t="shared" si="95"/>
        <v>235.79999999999382</v>
      </c>
      <c r="P2742" s="28"/>
      <c r="Q2742" s="3"/>
      <c r="R2742" s="11"/>
      <c r="S2742" s="117"/>
      <c r="T2742" s="218"/>
    </row>
    <row r="2743" spans="1:20" ht="15">
      <c r="A2743" s="138" t="s">
        <v>1022</v>
      </c>
      <c r="B2743" s="406" t="s">
        <v>2569</v>
      </c>
      <c r="C2743" s="3"/>
      <c r="D2743" s="3"/>
      <c r="E2743" s="164" t="s">
        <v>288</v>
      </c>
      <c r="F2743" s="164" t="s">
        <v>288</v>
      </c>
      <c r="G2743" s="164" t="s">
        <v>288</v>
      </c>
      <c r="H2743" s="164" t="s">
        <v>288</v>
      </c>
      <c r="I2743" s="190">
        <v>226.49999999999818</v>
      </c>
      <c r="K2743" s="100">
        <f t="shared" si="95"/>
        <v>226.49999999999818</v>
      </c>
      <c r="M2743" t="s">
        <v>298</v>
      </c>
      <c r="P2743" s="28"/>
      <c r="Q2743" s="11"/>
      <c r="R2743" s="3"/>
      <c r="S2743" s="117"/>
      <c r="T2743" s="219"/>
    </row>
    <row r="2744" spans="1:20" ht="15">
      <c r="A2744" s="138" t="s">
        <v>1023</v>
      </c>
      <c r="B2744" s="96" t="s">
        <v>155</v>
      </c>
      <c r="E2744" s="10" t="s">
        <v>288</v>
      </c>
      <c r="F2744" s="10" t="s">
        <v>288</v>
      </c>
      <c r="G2744" s="10">
        <v>153.30000000000001</v>
      </c>
      <c r="H2744" s="164">
        <v>69.69999999999709</v>
      </c>
      <c r="I2744" s="97" t="s">
        <v>289</v>
      </c>
      <c r="K2744" s="100">
        <f t="shared" si="95"/>
        <v>222.9999999999971</v>
      </c>
      <c r="P2744" s="28"/>
      <c r="Q2744" s="3"/>
      <c r="R2744" s="11"/>
      <c r="S2744" s="117"/>
      <c r="T2744" s="219"/>
    </row>
    <row r="2745" spans="1:20" ht="15">
      <c r="A2745" s="138" t="s">
        <v>1024</v>
      </c>
      <c r="B2745" s="96" t="s">
        <v>1028</v>
      </c>
      <c r="E2745" s="10" t="s">
        <v>288</v>
      </c>
      <c r="F2745" s="10" t="s">
        <v>288</v>
      </c>
      <c r="G2745" s="10" t="s">
        <v>288</v>
      </c>
      <c r="H2745" s="164">
        <v>218.49999999999636</v>
      </c>
      <c r="I2745" s="164">
        <v>1.3000000000001819</v>
      </c>
      <c r="K2745" s="100">
        <f t="shared" si="95"/>
        <v>219.79999999999654</v>
      </c>
      <c r="P2745" s="28"/>
      <c r="Q2745" s="28"/>
      <c r="R2745" s="3"/>
      <c r="S2745" s="117"/>
      <c r="T2745" s="219"/>
    </row>
    <row r="2746" spans="1:20" ht="15">
      <c r="A2746" s="138" t="s">
        <v>1030</v>
      </c>
      <c r="B2746" s="96" t="s">
        <v>160</v>
      </c>
      <c r="E2746" s="10" t="s">
        <v>288</v>
      </c>
      <c r="F2746" s="10" t="s">
        <v>288</v>
      </c>
      <c r="G2746" s="10">
        <v>50.9</v>
      </c>
      <c r="H2746" s="164">
        <v>103.79999999999927</v>
      </c>
      <c r="I2746" s="164">
        <v>64.999999999998181</v>
      </c>
      <c r="K2746" s="100">
        <f t="shared" si="95"/>
        <v>219.69999999999746</v>
      </c>
      <c r="P2746" s="28"/>
      <c r="Q2746" s="3"/>
      <c r="R2746" s="11"/>
      <c r="S2746" s="117"/>
      <c r="T2746" s="219"/>
    </row>
    <row r="2747" spans="1:20" ht="15.75">
      <c r="A2747" s="138" t="s">
        <v>1038</v>
      </c>
      <c r="B2747" s="138" t="s">
        <v>989</v>
      </c>
      <c r="E2747" s="10" t="s">
        <v>288</v>
      </c>
      <c r="F2747" s="10" t="s">
        <v>288</v>
      </c>
      <c r="G2747" s="10" t="s">
        <v>288</v>
      </c>
      <c r="H2747" s="164">
        <v>68.19999999999709</v>
      </c>
      <c r="I2747" s="164">
        <v>151.00000000000182</v>
      </c>
      <c r="K2747" s="100">
        <f t="shared" si="95"/>
        <v>219.19999999999891</v>
      </c>
      <c r="P2747" s="28"/>
      <c r="Q2747" s="121"/>
      <c r="R2747" s="61"/>
      <c r="S2747" s="61"/>
      <c r="T2747" s="282"/>
    </row>
    <row r="2748" spans="1:20" ht="15">
      <c r="A2748" s="138" t="s">
        <v>1042</v>
      </c>
      <c r="B2748" s="96" t="s">
        <v>1001</v>
      </c>
      <c r="E2748" s="10" t="s">
        <v>288</v>
      </c>
      <c r="F2748" s="10" t="s">
        <v>288</v>
      </c>
      <c r="G2748" s="10" t="s">
        <v>288</v>
      </c>
      <c r="H2748" s="164">
        <v>175.49999999999272</v>
      </c>
      <c r="I2748" s="164">
        <v>42.000000000002728</v>
      </c>
      <c r="K2748" s="100">
        <f t="shared" si="95"/>
        <v>217.49999999999545</v>
      </c>
      <c r="P2748" s="28"/>
      <c r="Q2748" s="11"/>
      <c r="R2748" s="11"/>
      <c r="S2748" s="117"/>
      <c r="T2748" s="218"/>
    </row>
    <row r="2749" spans="1:20" ht="15">
      <c r="A2749" s="138" t="s">
        <v>1043</v>
      </c>
      <c r="B2749" s="138" t="s">
        <v>988</v>
      </c>
      <c r="E2749" s="10" t="s">
        <v>288</v>
      </c>
      <c r="F2749" s="10" t="s">
        <v>288</v>
      </c>
      <c r="G2749" s="10" t="s">
        <v>288</v>
      </c>
      <c r="H2749" s="164">
        <v>183.19999999999345</v>
      </c>
      <c r="I2749" s="164">
        <v>33.000000000000909</v>
      </c>
      <c r="K2749" s="100">
        <f t="shared" si="95"/>
        <v>216.19999999999436</v>
      </c>
      <c r="P2749" s="28"/>
      <c r="Q2749" s="3"/>
      <c r="R2749" s="3"/>
      <c r="S2749" s="117"/>
      <c r="T2749" s="219"/>
    </row>
    <row r="2750" spans="1:20" ht="15">
      <c r="A2750" s="138" t="s">
        <v>1044</v>
      </c>
      <c r="B2750" s="96" t="s">
        <v>1026</v>
      </c>
      <c r="E2750" s="10" t="s">
        <v>288</v>
      </c>
      <c r="F2750" s="10" t="s">
        <v>288</v>
      </c>
      <c r="G2750" s="10" t="s">
        <v>288</v>
      </c>
      <c r="H2750" s="164">
        <v>209.60000000000582</v>
      </c>
      <c r="I2750" s="97" t="s">
        <v>289</v>
      </c>
      <c r="K2750" s="100">
        <f t="shared" si="95"/>
        <v>209.60000000000582</v>
      </c>
      <c r="P2750" s="28"/>
      <c r="Q2750" s="3"/>
      <c r="R2750" s="11"/>
      <c r="S2750" s="117"/>
      <c r="T2750" s="219"/>
    </row>
    <row r="2751" spans="1:20" ht="15.75">
      <c r="A2751" s="138" t="s">
        <v>1050</v>
      </c>
      <c r="B2751" s="96" t="s">
        <v>1045</v>
      </c>
      <c r="E2751" s="10" t="s">
        <v>288</v>
      </c>
      <c r="F2751" s="10" t="s">
        <v>288</v>
      </c>
      <c r="G2751" s="10" t="s">
        <v>288</v>
      </c>
      <c r="H2751" s="164">
        <v>169.40000000000146</v>
      </c>
      <c r="I2751" s="164">
        <v>19.799999999999272</v>
      </c>
      <c r="K2751" s="100">
        <f t="shared" si="95"/>
        <v>189.20000000000073</v>
      </c>
      <c r="P2751" s="28"/>
      <c r="Q2751" s="121"/>
      <c r="R2751" s="61"/>
      <c r="S2751" s="61"/>
      <c r="T2751" s="282"/>
    </row>
    <row r="2752" spans="1:20" ht="15">
      <c r="A2752" s="138" t="s">
        <v>1051</v>
      </c>
      <c r="B2752" s="96" t="s">
        <v>1031</v>
      </c>
      <c r="E2752" s="10" t="s">
        <v>288</v>
      </c>
      <c r="F2752" s="10" t="s">
        <v>288</v>
      </c>
      <c r="G2752" s="10" t="s">
        <v>288</v>
      </c>
      <c r="H2752" s="164">
        <v>188.44999999999709</v>
      </c>
      <c r="I2752" s="10" t="s">
        <v>288</v>
      </c>
      <c r="K2752" s="100">
        <f t="shared" si="95"/>
        <v>188.44999999999709</v>
      </c>
      <c r="P2752" s="28"/>
      <c r="Q2752" s="11"/>
      <c r="R2752" s="3"/>
      <c r="S2752" s="117"/>
      <c r="T2752" s="219"/>
    </row>
    <row r="2753" spans="1:20" ht="15">
      <c r="A2753" s="138" t="s">
        <v>1052</v>
      </c>
      <c r="B2753" s="96" t="s">
        <v>1010</v>
      </c>
      <c r="E2753" s="10" t="s">
        <v>288</v>
      </c>
      <c r="F2753" s="10" t="s">
        <v>288</v>
      </c>
      <c r="G2753" s="10" t="s">
        <v>288</v>
      </c>
      <c r="H2753" s="164">
        <v>157.79999999999927</v>
      </c>
      <c r="I2753" s="97" t="s">
        <v>289</v>
      </c>
      <c r="K2753" s="100">
        <f t="shared" si="95"/>
        <v>157.79999999999927</v>
      </c>
      <c r="P2753" s="28"/>
      <c r="Q2753" s="3"/>
      <c r="R2753" s="3"/>
      <c r="S2753" s="117"/>
      <c r="T2753" s="219"/>
    </row>
    <row r="2754" spans="1:20" ht="15">
      <c r="A2754" s="138" t="s">
        <v>1054</v>
      </c>
      <c r="B2754" s="96" t="s">
        <v>1019</v>
      </c>
      <c r="E2754" s="10" t="s">
        <v>288</v>
      </c>
      <c r="F2754" s="10" t="s">
        <v>288</v>
      </c>
      <c r="G2754" s="10" t="s">
        <v>288</v>
      </c>
      <c r="H2754" s="164">
        <v>33.80000000000291</v>
      </c>
      <c r="I2754" s="164">
        <v>119.89999999999964</v>
      </c>
      <c r="K2754" s="100">
        <f t="shared" si="95"/>
        <v>153.70000000000255</v>
      </c>
      <c r="P2754" s="28"/>
      <c r="Q2754" s="268"/>
      <c r="R2754" s="3"/>
      <c r="S2754" s="117"/>
      <c r="T2754" s="219"/>
    </row>
    <row r="2755" spans="1:20" ht="15">
      <c r="A2755" s="138" t="s">
        <v>1055</v>
      </c>
      <c r="B2755" s="406" t="s">
        <v>2567</v>
      </c>
      <c r="C2755" s="3"/>
      <c r="D2755" s="3"/>
      <c r="E2755" s="164" t="s">
        <v>288</v>
      </c>
      <c r="F2755" s="164" t="s">
        <v>288</v>
      </c>
      <c r="G2755" s="164" t="s">
        <v>288</v>
      </c>
      <c r="H2755" s="164" t="s">
        <v>288</v>
      </c>
      <c r="I2755" s="164">
        <v>145.49999999999909</v>
      </c>
      <c r="K2755" s="100">
        <f t="shared" si="95"/>
        <v>145.49999999999909</v>
      </c>
      <c r="P2755" s="28"/>
      <c r="Q2755" s="3"/>
      <c r="R2755" s="11"/>
      <c r="S2755" s="117"/>
      <c r="T2755" s="218"/>
    </row>
    <row r="2756" spans="1:20" ht="15">
      <c r="A2756" s="138" t="s">
        <v>1056</v>
      </c>
      <c r="B2756" s="406" t="s">
        <v>2552</v>
      </c>
      <c r="C2756" s="3"/>
      <c r="D2756" s="3"/>
      <c r="E2756" s="164" t="s">
        <v>288</v>
      </c>
      <c r="F2756" s="164" t="s">
        <v>288</v>
      </c>
      <c r="G2756" s="164" t="s">
        <v>288</v>
      </c>
      <c r="H2756" s="164" t="s">
        <v>288</v>
      </c>
      <c r="I2756" s="164">
        <v>143</v>
      </c>
      <c r="K2756" s="100">
        <f t="shared" si="95"/>
        <v>143</v>
      </c>
      <c r="P2756" s="28"/>
      <c r="Q2756" s="3"/>
      <c r="R2756" s="11"/>
      <c r="S2756" s="117"/>
      <c r="T2756" s="218"/>
    </row>
    <row r="2757" spans="1:20" ht="15">
      <c r="A2757" s="138" t="s">
        <v>1059</v>
      </c>
      <c r="B2757" s="406" t="s">
        <v>2551</v>
      </c>
      <c r="C2757" s="3"/>
      <c r="D2757" s="3"/>
      <c r="E2757" s="164" t="s">
        <v>288</v>
      </c>
      <c r="F2757" s="164" t="s">
        <v>288</v>
      </c>
      <c r="G2757" s="164" t="s">
        <v>288</v>
      </c>
      <c r="H2757" s="164" t="s">
        <v>288</v>
      </c>
      <c r="I2757" s="164">
        <v>142.09999999999945</v>
      </c>
      <c r="K2757" s="100">
        <f t="shared" si="95"/>
        <v>142.09999999999945</v>
      </c>
      <c r="P2757" s="28"/>
      <c r="Q2757" s="3"/>
      <c r="R2757" s="3"/>
      <c r="S2757" s="117"/>
      <c r="T2757" s="219"/>
    </row>
    <row r="2758" spans="1:20" ht="15">
      <c r="A2758" s="138" t="s">
        <v>1296</v>
      </c>
      <c r="B2758" s="96" t="s">
        <v>166</v>
      </c>
      <c r="E2758" s="10" t="s">
        <v>288</v>
      </c>
      <c r="F2758" s="10" t="s">
        <v>288</v>
      </c>
      <c r="G2758" s="10">
        <v>138</v>
      </c>
      <c r="H2758" s="10" t="s">
        <v>288</v>
      </c>
      <c r="I2758" s="10" t="s">
        <v>288</v>
      </c>
      <c r="K2758" s="100">
        <f t="shared" si="95"/>
        <v>138</v>
      </c>
      <c r="P2758" s="28"/>
      <c r="Q2758" s="268"/>
      <c r="R2758" s="3"/>
      <c r="S2758" s="117"/>
      <c r="T2758" s="219"/>
    </row>
    <row r="2759" spans="1:20" ht="15.75">
      <c r="A2759" s="138" t="s">
        <v>1297</v>
      </c>
      <c r="B2759" s="96" t="s">
        <v>1021</v>
      </c>
      <c r="E2759" s="10" t="s">
        <v>288</v>
      </c>
      <c r="F2759" s="10" t="s">
        <v>288</v>
      </c>
      <c r="G2759" s="10" t="s">
        <v>288</v>
      </c>
      <c r="H2759" s="164">
        <v>54.900000000005093</v>
      </c>
      <c r="I2759" s="164">
        <v>79.100000000002183</v>
      </c>
      <c r="K2759" s="100">
        <f t="shared" si="95"/>
        <v>134.00000000000728</v>
      </c>
      <c r="P2759" s="28"/>
      <c r="Q2759" s="121"/>
      <c r="R2759" s="61"/>
      <c r="S2759" s="61"/>
      <c r="T2759" s="282"/>
    </row>
    <row r="2760" spans="1:20" ht="15">
      <c r="A2760" s="138" t="s">
        <v>1298</v>
      </c>
      <c r="B2760" s="406" t="s">
        <v>2549</v>
      </c>
      <c r="C2760" s="3"/>
      <c r="D2760" s="3"/>
      <c r="E2760" s="164" t="s">
        <v>288</v>
      </c>
      <c r="F2760" s="164" t="s">
        <v>288</v>
      </c>
      <c r="G2760" s="164" t="s">
        <v>288</v>
      </c>
      <c r="H2760" s="164" t="s">
        <v>288</v>
      </c>
      <c r="I2760" s="164">
        <v>132</v>
      </c>
      <c r="K2760" s="100">
        <f t="shared" si="95"/>
        <v>132</v>
      </c>
      <c r="P2760" s="28"/>
      <c r="Q2760" s="268"/>
      <c r="R2760" s="11"/>
      <c r="S2760" s="117"/>
      <c r="T2760" s="219"/>
    </row>
    <row r="2761" spans="1:20" ht="15">
      <c r="A2761" s="138" t="s">
        <v>1299</v>
      </c>
      <c r="B2761" s="406" t="s">
        <v>2565</v>
      </c>
      <c r="C2761" s="3"/>
      <c r="D2761" s="3"/>
      <c r="E2761" s="164" t="s">
        <v>288</v>
      </c>
      <c r="F2761" s="164" t="s">
        <v>288</v>
      </c>
      <c r="G2761" s="164" t="s">
        <v>288</v>
      </c>
      <c r="H2761" s="164" t="s">
        <v>288</v>
      </c>
      <c r="I2761" s="164">
        <v>130.00000000000091</v>
      </c>
      <c r="K2761" s="100">
        <f t="shared" si="95"/>
        <v>130.00000000000091</v>
      </c>
      <c r="P2761" s="28"/>
      <c r="Q2761" s="268"/>
      <c r="R2761" s="3"/>
      <c r="S2761" s="117"/>
      <c r="T2761" s="219"/>
    </row>
    <row r="2762" spans="1:20" ht="15">
      <c r="A2762" s="138" t="s">
        <v>1300</v>
      </c>
      <c r="B2762" s="406" t="s">
        <v>2561</v>
      </c>
      <c r="C2762" s="3"/>
      <c r="D2762" s="3"/>
      <c r="E2762" s="164" t="s">
        <v>288</v>
      </c>
      <c r="F2762" s="164" t="s">
        <v>288</v>
      </c>
      <c r="G2762" s="164" t="s">
        <v>288</v>
      </c>
      <c r="H2762" s="164" t="s">
        <v>288</v>
      </c>
      <c r="I2762" s="164">
        <v>105.99999999999727</v>
      </c>
      <c r="K2762" s="100">
        <f t="shared" ref="K2762:K2775" si="96">SUM(E2762:I2762)</f>
        <v>105.99999999999727</v>
      </c>
      <c r="P2762" s="28"/>
      <c r="Q2762" s="28"/>
      <c r="R2762" s="11"/>
      <c r="S2762" s="117"/>
      <c r="T2762" s="219"/>
    </row>
    <row r="2763" spans="1:20" ht="15.75">
      <c r="A2763" s="138" t="s">
        <v>1301</v>
      </c>
      <c r="B2763" s="96" t="s">
        <v>1003</v>
      </c>
      <c r="E2763" s="10" t="s">
        <v>288</v>
      </c>
      <c r="F2763" s="10" t="s">
        <v>288</v>
      </c>
      <c r="G2763" s="10" t="s">
        <v>288</v>
      </c>
      <c r="H2763" s="164">
        <v>43.699999999993452</v>
      </c>
      <c r="I2763" s="164">
        <v>54.000000000000909</v>
      </c>
      <c r="K2763" s="100">
        <f t="shared" si="96"/>
        <v>97.699999999994361</v>
      </c>
      <c r="P2763" s="28"/>
      <c r="Q2763" s="121"/>
      <c r="R2763" s="61"/>
      <c r="S2763" s="61"/>
      <c r="T2763" s="282"/>
    </row>
    <row r="2764" spans="1:20" ht="15">
      <c r="A2764" s="138" t="s">
        <v>1302</v>
      </c>
      <c r="B2764" s="406" t="s">
        <v>2564</v>
      </c>
      <c r="C2764" s="3"/>
      <c r="D2764" s="3"/>
      <c r="E2764" s="164" t="s">
        <v>288</v>
      </c>
      <c r="F2764" s="164" t="s">
        <v>288</v>
      </c>
      <c r="G2764" s="164" t="s">
        <v>288</v>
      </c>
      <c r="H2764" s="164" t="s">
        <v>288</v>
      </c>
      <c r="I2764" s="164">
        <v>93.999999999999091</v>
      </c>
      <c r="K2764" s="100">
        <f t="shared" si="96"/>
        <v>93.999999999999091</v>
      </c>
      <c r="P2764" s="28"/>
      <c r="Q2764" s="268"/>
      <c r="R2764" s="3"/>
      <c r="S2764" s="117"/>
      <c r="T2764" s="219"/>
    </row>
    <row r="2765" spans="1:20" ht="15">
      <c r="A2765" s="138" t="s">
        <v>1303</v>
      </c>
      <c r="B2765" s="406" t="s">
        <v>2566</v>
      </c>
      <c r="C2765" s="3"/>
      <c r="D2765" s="3"/>
      <c r="E2765" s="164" t="s">
        <v>288</v>
      </c>
      <c r="F2765" s="164" t="s">
        <v>288</v>
      </c>
      <c r="G2765" s="164" t="s">
        <v>288</v>
      </c>
      <c r="H2765" s="164" t="s">
        <v>288</v>
      </c>
      <c r="I2765" s="164">
        <v>70.000000000001819</v>
      </c>
      <c r="K2765" s="100">
        <f t="shared" si="96"/>
        <v>70.000000000001819</v>
      </c>
      <c r="P2765" s="28"/>
      <c r="Q2765" s="28"/>
      <c r="R2765" s="3"/>
      <c r="S2765" s="117"/>
      <c r="T2765" s="219"/>
    </row>
    <row r="2766" spans="1:20" ht="15.75">
      <c r="A2766" s="138" t="s">
        <v>1304</v>
      </c>
      <c r="B2766" s="96" t="s">
        <v>1020</v>
      </c>
      <c r="E2766" s="10" t="s">
        <v>288</v>
      </c>
      <c r="F2766" s="10" t="s">
        <v>288</v>
      </c>
      <c r="G2766" s="10" t="s">
        <v>288</v>
      </c>
      <c r="H2766" s="164">
        <v>32.400000000001455</v>
      </c>
      <c r="I2766" s="164">
        <v>29.700000000000728</v>
      </c>
      <c r="K2766" s="100">
        <f t="shared" si="96"/>
        <v>62.100000000002183</v>
      </c>
      <c r="P2766" s="28"/>
      <c r="Q2766" s="121"/>
      <c r="R2766" s="61"/>
      <c r="S2766" s="61"/>
      <c r="T2766" s="282"/>
    </row>
    <row r="2767" spans="1:20" ht="15">
      <c r="A2767" s="138" t="s">
        <v>1305</v>
      </c>
      <c r="B2767" s="406" t="s">
        <v>2560</v>
      </c>
      <c r="C2767" s="3"/>
      <c r="D2767" s="3"/>
      <c r="E2767" s="164" t="s">
        <v>288</v>
      </c>
      <c r="F2767" s="164" t="s">
        <v>288</v>
      </c>
      <c r="G2767" s="164" t="s">
        <v>288</v>
      </c>
      <c r="H2767" s="164" t="s">
        <v>288</v>
      </c>
      <c r="I2767" s="164">
        <v>54</v>
      </c>
      <c r="K2767" s="100">
        <f t="shared" si="96"/>
        <v>54</v>
      </c>
      <c r="P2767" s="28"/>
      <c r="Q2767" s="11"/>
      <c r="R2767" s="11"/>
      <c r="S2767" s="117"/>
      <c r="T2767" s="219"/>
    </row>
    <row r="2768" spans="1:20" ht="15.75">
      <c r="A2768" s="138" t="s">
        <v>1306</v>
      </c>
      <c r="B2768" s="406" t="s">
        <v>2548</v>
      </c>
      <c r="C2768" s="3"/>
      <c r="D2768" s="3"/>
      <c r="E2768" s="164" t="s">
        <v>288</v>
      </c>
      <c r="F2768" s="164" t="s">
        <v>288</v>
      </c>
      <c r="G2768" s="164" t="s">
        <v>288</v>
      </c>
      <c r="H2768" s="164" t="s">
        <v>288</v>
      </c>
      <c r="I2768" s="164">
        <v>49.000000000000909</v>
      </c>
      <c r="K2768" s="100">
        <f t="shared" si="96"/>
        <v>49.000000000000909</v>
      </c>
      <c r="P2768" s="28"/>
      <c r="Q2768" s="121"/>
      <c r="R2768" s="61"/>
      <c r="S2768" s="61"/>
      <c r="T2768" s="282"/>
    </row>
    <row r="2769" spans="1:21" ht="15">
      <c r="A2769" s="138" t="s">
        <v>1307</v>
      </c>
      <c r="B2769" s="406" t="s">
        <v>2568</v>
      </c>
      <c r="C2769" s="3"/>
      <c r="D2769" s="3"/>
      <c r="E2769" s="164" t="s">
        <v>288</v>
      </c>
      <c r="F2769" s="164" t="s">
        <v>288</v>
      </c>
      <c r="G2769" s="164" t="s">
        <v>288</v>
      </c>
      <c r="H2769" s="164" t="s">
        <v>288</v>
      </c>
      <c r="I2769" s="164">
        <v>38.999999999998181</v>
      </c>
      <c r="K2769" s="100">
        <f t="shared" si="96"/>
        <v>38.999999999998181</v>
      </c>
      <c r="P2769" s="28"/>
      <c r="Q2769" s="3"/>
      <c r="R2769" s="11"/>
      <c r="S2769" s="117"/>
      <c r="T2769" s="218"/>
    </row>
    <row r="2770" spans="1:21" ht="15">
      <c r="A2770" s="138" t="s">
        <v>1308</v>
      </c>
      <c r="B2770" s="406" t="s">
        <v>2554</v>
      </c>
      <c r="C2770" s="3"/>
      <c r="D2770" s="3"/>
      <c r="E2770" s="164" t="s">
        <v>288</v>
      </c>
      <c r="F2770" s="164" t="s">
        <v>288</v>
      </c>
      <c r="G2770" s="164" t="s">
        <v>288</v>
      </c>
      <c r="H2770" s="164" t="s">
        <v>288</v>
      </c>
      <c r="I2770" s="164">
        <v>33.000000000000909</v>
      </c>
      <c r="K2770" s="100">
        <f t="shared" si="96"/>
        <v>33.000000000000909</v>
      </c>
      <c r="P2770" s="28"/>
      <c r="Q2770" s="223"/>
      <c r="R2770" s="224"/>
      <c r="S2770" s="224"/>
      <c r="T2770" s="225"/>
      <c r="U2770" s="164"/>
    </row>
    <row r="2771" spans="1:21" ht="15">
      <c r="A2771" s="138" t="s">
        <v>1309</v>
      </c>
      <c r="B2771" s="406" t="s">
        <v>2604</v>
      </c>
      <c r="C2771" s="3"/>
      <c r="D2771" s="3"/>
      <c r="E2771" s="164" t="s">
        <v>288</v>
      </c>
      <c r="F2771" s="164" t="s">
        <v>288</v>
      </c>
      <c r="G2771" s="164" t="s">
        <v>288</v>
      </c>
      <c r="H2771" s="164" t="s">
        <v>288</v>
      </c>
      <c r="I2771" s="164">
        <v>1.5000000000009095</v>
      </c>
      <c r="K2771" s="100">
        <f t="shared" si="96"/>
        <v>1.5000000000009095</v>
      </c>
      <c r="P2771" s="28"/>
      <c r="Q2771" s="223"/>
      <c r="R2771" s="224"/>
      <c r="S2771" s="224"/>
      <c r="T2771" s="225"/>
      <c r="U2771" s="164"/>
    </row>
    <row r="2772" spans="1:21" ht="15">
      <c r="A2772" s="138" t="s">
        <v>1310</v>
      </c>
      <c r="B2772" s="406" t="s">
        <v>2559</v>
      </c>
      <c r="C2772" s="3"/>
      <c r="D2772" s="3"/>
      <c r="E2772" s="164" t="s">
        <v>288</v>
      </c>
      <c r="F2772" s="164" t="s">
        <v>288</v>
      </c>
      <c r="G2772" s="164" t="s">
        <v>288</v>
      </c>
      <c r="H2772" s="164" t="s">
        <v>288</v>
      </c>
      <c r="I2772" s="164">
        <v>1.3000000000010914</v>
      </c>
      <c r="K2772" s="100">
        <f t="shared" si="96"/>
        <v>1.3000000000010914</v>
      </c>
      <c r="P2772" s="28"/>
      <c r="Q2772" s="223"/>
      <c r="R2772" s="224"/>
      <c r="S2772" s="224"/>
      <c r="T2772" s="225"/>
      <c r="U2772" s="164"/>
    </row>
    <row r="2773" spans="1:21" ht="15">
      <c r="A2773" s="138" t="s">
        <v>1311</v>
      </c>
      <c r="B2773" s="406" t="s">
        <v>2562</v>
      </c>
      <c r="C2773" s="3"/>
      <c r="D2773" s="3"/>
      <c r="E2773" s="164" t="s">
        <v>288</v>
      </c>
      <c r="F2773" s="164" t="s">
        <v>288</v>
      </c>
      <c r="G2773" s="164" t="s">
        <v>288</v>
      </c>
      <c r="H2773" s="164" t="s">
        <v>288</v>
      </c>
      <c r="I2773" s="164">
        <v>1.2999999999983629</v>
      </c>
      <c r="K2773" s="100">
        <f t="shared" si="96"/>
        <v>1.2999999999983629</v>
      </c>
      <c r="P2773" s="28"/>
      <c r="Q2773" s="223"/>
      <c r="R2773" s="224"/>
      <c r="S2773" s="224"/>
      <c r="T2773" s="225"/>
      <c r="U2773" s="164"/>
    </row>
    <row r="2774" spans="1:21" ht="15">
      <c r="A2774" s="138" t="s">
        <v>1312</v>
      </c>
      <c r="B2774" s="406" t="s">
        <v>2563</v>
      </c>
      <c r="C2774" s="3"/>
      <c r="D2774" s="3"/>
      <c r="E2774" s="164" t="s">
        <v>288</v>
      </c>
      <c r="F2774" s="164" t="s">
        <v>288</v>
      </c>
      <c r="G2774" s="164" t="s">
        <v>288</v>
      </c>
      <c r="H2774" s="164" t="s">
        <v>288</v>
      </c>
      <c r="I2774" s="97" t="s">
        <v>289</v>
      </c>
      <c r="K2774" s="100">
        <f t="shared" si="96"/>
        <v>0</v>
      </c>
      <c r="P2774" s="28"/>
      <c r="Q2774" s="223"/>
      <c r="R2774" s="224"/>
      <c r="S2774" s="224"/>
      <c r="T2774" s="225"/>
      <c r="U2774" s="164"/>
    </row>
    <row r="2775" spans="1:21" ht="15">
      <c r="A2775" s="138" t="s">
        <v>1313</v>
      </c>
      <c r="B2775" s="223" t="s">
        <v>2544</v>
      </c>
      <c r="C2775" s="3"/>
      <c r="D2775" s="3"/>
      <c r="E2775" s="164" t="s">
        <v>288</v>
      </c>
      <c r="F2775" s="164" t="s">
        <v>288</v>
      </c>
      <c r="G2775" s="164" t="s">
        <v>288</v>
      </c>
      <c r="H2775" s="164" t="s">
        <v>288</v>
      </c>
      <c r="I2775" s="97" t="s">
        <v>289</v>
      </c>
      <c r="K2775" s="100">
        <f t="shared" si="96"/>
        <v>0</v>
      </c>
      <c r="P2775" s="28"/>
      <c r="Q2775" s="223"/>
      <c r="R2775" s="224"/>
      <c r="S2775" s="224"/>
      <c r="T2775" s="225"/>
      <c r="U2775" s="164"/>
    </row>
    <row r="2776" spans="1:21" ht="15">
      <c r="A2776" s="138"/>
      <c r="B2776" s="96"/>
      <c r="E2776" s="10"/>
      <c r="F2776" s="10"/>
      <c r="G2776" s="10"/>
      <c r="H2776" s="164"/>
      <c r="K2776" s="100"/>
      <c r="P2776" s="28"/>
      <c r="Q2776" s="223"/>
      <c r="R2776" s="224"/>
      <c r="S2776" s="224"/>
      <c r="T2776" s="225"/>
      <c r="U2776" s="164"/>
    </row>
    <row r="2777" spans="1:21" ht="15">
      <c r="A2777" s="44"/>
      <c r="B2777" s="96"/>
      <c r="E2777" s="10"/>
      <c r="F2777" s="10"/>
      <c r="G2777" s="10"/>
      <c r="K2777" s="100"/>
      <c r="P2777" s="28"/>
      <c r="Q2777" s="223"/>
      <c r="R2777" s="224"/>
      <c r="S2777" s="224"/>
      <c r="T2777" s="225"/>
      <c r="U2777" s="164"/>
    </row>
    <row r="2778" spans="1:21" ht="15">
      <c r="A2778" s="44"/>
      <c r="B2778" s="96"/>
      <c r="E2778" s="10"/>
      <c r="K2778" s="102"/>
      <c r="P2778" s="28"/>
    </row>
    <row r="2779" spans="1:21" ht="25.5">
      <c r="A2779" s="39" t="s">
        <v>218</v>
      </c>
      <c r="K2779" s="102"/>
      <c r="P2779" s="28"/>
    </row>
    <row r="2780" spans="1:21">
      <c r="K2780" s="102"/>
      <c r="P2780" s="28"/>
    </row>
    <row r="2781" spans="1:21" ht="15">
      <c r="A2781" s="60"/>
      <c r="B2781" s="60"/>
      <c r="C2781" s="60"/>
      <c r="D2781" s="60"/>
      <c r="E2781" s="94">
        <v>2016</v>
      </c>
      <c r="F2781" s="94">
        <v>2017</v>
      </c>
      <c r="G2781" s="94">
        <v>2018</v>
      </c>
      <c r="H2781" s="189">
        <v>2019</v>
      </c>
      <c r="I2781" s="189">
        <v>2020</v>
      </c>
      <c r="K2781" s="103" t="s">
        <v>40</v>
      </c>
      <c r="P2781" s="28"/>
    </row>
    <row r="2782" spans="1:21" ht="15">
      <c r="A2782" s="44" t="s">
        <v>0</v>
      </c>
      <c r="B2782" s="96" t="s">
        <v>11</v>
      </c>
      <c r="E2782" s="141">
        <v>484.7</v>
      </c>
      <c r="F2782" s="141">
        <v>374</v>
      </c>
      <c r="G2782" s="10">
        <v>271.2</v>
      </c>
      <c r="H2782" s="164">
        <v>453.09999999999854</v>
      </c>
      <c r="K2782" s="100">
        <f t="shared" ref="K2782:K2813" si="97">SUM(E2782:I2782)</f>
        <v>1582.9999999999986</v>
      </c>
      <c r="M2782" t="s">
        <v>341</v>
      </c>
      <c r="P2782" s="178"/>
      <c r="Q2782" s="96"/>
      <c r="R2782" s="96"/>
      <c r="S2782" s="222"/>
    </row>
    <row r="2783" spans="1:21" ht="15">
      <c r="A2783" s="44" t="s">
        <v>2</v>
      </c>
      <c r="B2783" s="96" t="s">
        <v>23</v>
      </c>
      <c r="E2783" s="52">
        <v>502.5</v>
      </c>
      <c r="F2783" s="10">
        <v>217.5</v>
      </c>
      <c r="G2783" s="10">
        <v>285.5</v>
      </c>
      <c r="H2783" s="190">
        <v>510.50000000000364</v>
      </c>
      <c r="K2783" s="100">
        <f t="shared" si="97"/>
        <v>1516.0000000000036</v>
      </c>
      <c r="M2783" t="s">
        <v>353</v>
      </c>
      <c r="P2783" s="178"/>
      <c r="Q2783" s="96"/>
      <c r="R2783" s="96"/>
      <c r="S2783" s="222"/>
    </row>
    <row r="2784" spans="1:21" ht="15">
      <c r="A2784" s="44" t="s">
        <v>3</v>
      </c>
      <c r="B2784" s="96" t="s">
        <v>17</v>
      </c>
      <c r="E2784" s="141">
        <v>485.5</v>
      </c>
      <c r="F2784" s="141">
        <v>338.5</v>
      </c>
      <c r="G2784" s="141">
        <v>369.2</v>
      </c>
      <c r="H2784" s="164">
        <v>313.19999999999709</v>
      </c>
      <c r="K2784" s="100">
        <f t="shared" si="97"/>
        <v>1506.3999999999971</v>
      </c>
      <c r="M2784" t="s">
        <v>389</v>
      </c>
      <c r="P2784" s="178"/>
      <c r="Q2784" s="96"/>
      <c r="R2784" s="96"/>
      <c r="S2784" s="222"/>
    </row>
    <row r="2785" spans="1:19" ht="15">
      <c r="A2785" s="44" t="s">
        <v>5</v>
      </c>
      <c r="B2785" s="96" t="s">
        <v>6</v>
      </c>
      <c r="E2785" s="141">
        <v>450.7</v>
      </c>
      <c r="F2785" s="141">
        <v>343.4</v>
      </c>
      <c r="G2785" s="10">
        <v>258.5</v>
      </c>
      <c r="H2785" s="164">
        <v>434.50000000001455</v>
      </c>
      <c r="K2785" s="100">
        <f t="shared" si="97"/>
        <v>1487.1000000000145</v>
      </c>
      <c r="M2785" t="s">
        <v>348</v>
      </c>
      <c r="P2785" s="178"/>
      <c r="Q2785" s="96"/>
      <c r="R2785" s="96"/>
      <c r="S2785" s="222"/>
    </row>
    <row r="2786" spans="1:19" ht="15">
      <c r="A2786" s="44" t="s">
        <v>7</v>
      </c>
      <c r="B2786" s="96" t="s">
        <v>25</v>
      </c>
      <c r="E2786" s="10">
        <v>258.2</v>
      </c>
      <c r="F2786" s="141">
        <v>419.3</v>
      </c>
      <c r="G2786" s="10">
        <v>266</v>
      </c>
      <c r="H2786" s="190">
        <v>493.49999999999636</v>
      </c>
      <c r="K2786" s="100">
        <f t="shared" si="97"/>
        <v>1436.9999999999964</v>
      </c>
      <c r="M2786" t="s">
        <v>349</v>
      </c>
      <c r="P2786" s="178"/>
      <c r="Q2786" s="96"/>
      <c r="R2786" s="96"/>
      <c r="S2786" s="222"/>
    </row>
    <row r="2787" spans="1:19" ht="15">
      <c r="A2787" s="44" t="s">
        <v>8</v>
      </c>
      <c r="B2787" s="96" t="s">
        <v>31</v>
      </c>
      <c r="E2787" s="10">
        <v>360.3</v>
      </c>
      <c r="F2787" s="10">
        <v>329.5</v>
      </c>
      <c r="G2787" s="141">
        <v>323.3</v>
      </c>
      <c r="H2787" s="164">
        <v>369.09999999999491</v>
      </c>
      <c r="K2787" s="100">
        <f t="shared" si="97"/>
        <v>1382.1999999999948</v>
      </c>
      <c r="M2787" t="s">
        <v>298</v>
      </c>
      <c r="P2787" s="178"/>
      <c r="Q2787" s="96"/>
      <c r="R2787" s="96"/>
      <c r="S2787" s="222"/>
    </row>
    <row r="2788" spans="1:19" ht="15">
      <c r="A2788" s="44" t="s">
        <v>10</v>
      </c>
      <c r="B2788" s="96" t="s">
        <v>37</v>
      </c>
      <c r="E2788" s="10">
        <v>350.7</v>
      </c>
      <c r="F2788" s="141">
        <v>432</v>
      </c>
      <c r="G2788" s="10">
        <v>177.6</v>
      </c>
      <c r="H2788" s="164">
        <v>349.00000000000728</v>
      </c>
      <c r="K2788" s="100">
        <f t="shared" si="97"/>
        <v>1309.3000000000075</v>
      </c>
      <c r="M2788" t="s">
        <v>294</v>
      </c>
      <c r="P2788" s="178"/>
      <c r="Q2788" s="96"/>
      <c r="R2788" s="96"/>
      <c r="S2788" s="222"/>
    </row>
    <row r="2789" spans="1:19" ht="15">
      <c r="A2789" s="44" t="s">
        <v>12</v>
      </c>
      <c r="B2789" s="96" t="s">
        <v>27</v>
      </c>
      <c r="E2789" s="53">
        <v>501.3</v>
      </c>
      <c r="F2789" s="10">
        <v>241.5</v>
      </c>
      <c r="G2789" s="10">
        <v>269</v>
      </c>
      <c r="H2789" s="164">
        <v>289.49999999999636</v>
      </c>
      <c r="K2789" s="100">
        <f t="shared" si="97"/>
        <v>1301.2999999999963</v>
      </c>
      <c r="M2789" t="s">
        <v>292</v>
      </c>
      <c r="P2789" s="178"/>
      <c r="Q2789" s="96"/>
      <c r="R2789" s="96"/>
      <c r="S2789" s="222"/>
    </row>
    <row r="2790" spans="1:19" ht="15">
      <c r="A2790" s="44" t="s">
        <v>14</v>
      </c>
      <c r="B2790" s="96" t="s">
        <v>21</v>
      </c>
      <c r="E2790" s="10">
        <v>243</v>
      </c>
      <c r="F2790" s="10">
        <v>294</v>
      </c>
      <c r="G2790" s="141">
        <v>348.4</v>
      </c>
      <c r="H2790" s="164">
        <v>401.50000000000728</v>
      </c>
      <c r="K2790" s="100">
        <f t="shared" si="97"/>
        <v>1286.9000000000074</v>
      </c>
      <c r="M2790" t="s">
        <v>302</v>
      </c>
      <c r="P2790" s="178"/>
      <c r="Q2790" s="96"/>
      <c r="R2790" s="96"/>
      <c r="S2790" s="222"/>
    </row>
    <row r="2791" spans="1:19" ht="15">
      <c r="A2791" s="44" t="s">
        <v>16</v>
      </c>
      <c r="B2791" s="96" t="s">
        <v>15</v>
      </c>
      <c r="E2791" s="10">
        <v>226.8</v>
      </c>
      <c r="F2791" s="141">
        <v>471.5</v>
      </c>
      <c r="G2791" s="10">
        <v>289.7</v>
      </c>
      <c r="H2791" s="164">
        <v>282</v>
      </c>
      <c r="K2791" s="100">
        <f t="shared" si="97"/>
        <v>1270</v>
      </c>
      <c r="M2791" t="s">
        <v>293</v>
      </c>
      <c r="P2791" s="178"/>
      <c r="Q2791" s="96"/>
      <c r="R2791" s="96"/>
      <c r="S2791" s="222"/>
    </row>
    <row r="2792" spans="1:19" ht="15">
      <c r="A2792" s="44" t="s">
        <v>18</v>
      </c>
      <c r="B2792" s="96" t="s">
        <v>39</v>
      </c>
      <c r="E2792" s="141">
        <v>452.1</v>
      </c>
      <c r="F2792" s="10">
        <v>331.9</v>
      </c>
      <c r="G2792" s="10">
        <v>144</v>
      </c>
      <c r="H2792" s="164">
        <v>283.79999999999927</v>
      </c>
      <c r="K2792" s="100">
        <f t="shared" si="97"/>
        <v>1211.7999999999993</v>
      </c>
      <c r="M2792" t="s">
        <v>302</v>
      </c>
      <c r="P2792" s="178"/>
      <c r="Q2792" s="96"/>
      <c r="R2792" s="96"/>
      <c r="S2792" s="222"/>
    </row>
    <row r="2793" spans="1:19" ht="15">
      <c r="A2793" s="44" t="s">
        <v>20</v>
      </c>
      <c r="B2793" s="96" t="s">
        <v>13</v>
      </c>
      <c r="E2793" s="141">
        <v>417.5</v>
      </c>
      <c r="F2793" s="10">
        <v>312.3</v>
      </c>
      <c r="G2793" s="10">
        <v>186.3</v>
      </c>
      <c r="H2793" s="164">
        <v>283.50000000000364</v>
      </c>
      <c r="K2793" s="100">
        <f t="shared" si="97"/>
        <v>1199.6000000000035</v>
      </c>
      <c r="M2793" t="s">
        <v>303</v>
      </c>
      <c r="P2793" s="178"/>
      <c r="Q2793" s="96"/>
      <c r="R2793" s="96"/>
      <c r="S2793" s="222"/>
    </row>
    <row r="2794" spans="1:19" ht="15">
      <c r="A2794" s="44" t="s">
        <v>22</v>
      </c>
      <c r="B2794" s="96" t="s">
        <v>1</v>
      </c>
      <c r="E2794" s="10">
        <v>192.5</v>
      </c>
      <c r="F2794" s="10">
        <v>282.39999999999998</v>
      </c>
      <c r="G2794" s="10">
        <v>182</v>
      </c>
      <c r="H2794" s="190">
        <v>527.5</v>
      </c>
      <c r="K2794" s="100">
        <f t="shared" si="97"/>
        <v>1184.4000000000001</v>
      </c>
      <c r="M2794" t="s">
        <v>293</v>
      </c>
      <c r="P2794" s="178"/>
      <c r="Q2794" s="96"/>
      <c r="R2794" s="96"/>
      <c r="S2794" s="222"/>
    </row>
    <row r="2795" spans="1:19" ht="15">
      <c r="A2795" s="44" t="s">
        <v>24</v>
      </c>
      <c r="B2795" s="96" t="s">
        <v>19</v>
      </c>
      <c r="E2795" s="141">
        <v>486.1</v>
      </c>
      <c r="F2795" s="10">
        <v>251.9</v>
      </c>
      <c r="G2795" s="10">
        <v>214.4</v>
      </c>
      <c r="H2795" s="164">
        <v>160.80000000000291</v>
      </c>
      <c r="K2795" s="100">
        <f t="shared" si="97"/>
        <v>1113.200000000003</v>
      </c>
      <c r="M2795" t="s">
        <v>293</v>
      </c>
      <c r="P2795" s="178"/>
      <c r="Q2795" s="96"/>
      <c r="R2795" s="96"/>
      <c r="S2795" s="222"/>
    </row>
    <row r="2796" spans="1:19" ht="15">
      <c r="A2796" s="44" t="s">
        <v>26</v>
      </c>
      <c r="B2796" s="96" t="s">
        <v>4</v>
      </c>
      <c r="E2796" s="10">
        <v>249.3</v>
      </c>
      <c r="F2796" s="10">
        <v>93</v>
      </c>
      <c r="G2796" s="10">
        <v>175.4</v>
      </c>
      <c r="H2796" s="113">
        <v>588.5</v>
      </c>
      <c r="K2796" s="100">
        <f t="shared" si="97"/>
        <v>1106.2</v>
      </c>
      <c r="M2796" t="s">
        <v>291</v>
      </c>
      <c r="P2796" s="431" t="s">
        <v>3139</v>
      </c>
      <c r="Q2796" s="96"/>
      <c r="R2796" s="96"/>
      <c r="S2796" s="222"/>
    </row>
    <row r="2797" spans="1:19" ht="15">
      <c r="A2797" s="44" t="s">
        <v>28</v>
      </c>
      <c r="B2797" s="96" t="s">
        <v>145</v>
      </c>
      <c r="E2797" s="10" t="s">
        <v>288</v>
      </c>
      <c r="F2797" s="53">
        <v>518.5</v>
      </c>
      <c r="G2797" s="141">
        <v>383.3</v>
      </c>
      <c r="H2797" s="164">
        <v>194.40000000000873</v>
      </c>
      <c r="K2797" s="100">
        <f t="shared" si="97"/>
        <v>1096.2000000000087</v>
      </c>
      <c r="M2797" t="s">
        <v>306</v>
      </c>
      <c r="P2797" s="178"/>
      <c r="Q2797" s="96"/>
      <c r="R2797" s="96"/>
      <c r="S2797" s="222"/>
    </row>
    <row r="2798" spans="1:19" ht="15">
      <c r="A2798" s="44" t="s">
        <v>30</v>
      </c>
      <c r="B2798" s="96" t="s">
        <v>35</v>
      </c>
      <c r="E2798" s="10">
        <v>88.6</v>
      </c>
      <c r="F2798" s="141">
        <v>376.7</v>
      </c>
      <c r="G2798" s="52">
        <v>414.8</v>
      </c>
      <c r="H2798" s="164">
        <v>199.50000000000364</v>
      </c>
      <c r="K2798" s="100">
        <f t="shared" si="97"/>
        <v>1079.6000000000035</v>
      </c>
      <c r="M2798" t="s">
        <v>322</v>
      </c>
      <c r="P2798" s="178"/>
      <c r="Q2798" s="96"/>
      <c r="R2798" s="96"/>
      <c r="S2798" s="222"/>
    </row>
    <row r="2799" spans="1:19" ht="15">
      <c r="A2799" s="44" t="s">
        <v>32</v>
      </c>
      <c r="B2799" s="96" t="s">
        <v>144</v>
      </c>
      <c r="E2799" s="10" t="s">
        <v>288</v>
      </c>
      <c r="F2799" s="55">
        <v>621.5</v>
      </c>
      <c r="G2799" s="10">
        <v>305.10000000000002</v>
      </c>
      <c r="H2799" s="164">
        <v>149.90000000000509</v>
      </c>
      <c r="K2799" s="100">
        <f t="shared" si="97"/>
        <v>1076.500000000005</v>
      </c>
      <c r="M2799" t="s">
        <v>291</v>
      </c>
      <c r="P2799" s="431" t="s">
        <v>3139</v>
      </c>
      <c r="Q2799" s="96"/>
      <c r="R2799" s="96"/>
      <c r="S2799" s="222"/>
    </row>
    <row r="2800" spans="1:19" ht="15">
      <c r="A2800" s="44" t="s">
        <v>34</v>
      </c>
      <c r="B2800" s="96" t="s">
        <v>181</v>
      </c>
      <c r="E2800" s="141">
        <v>439.8</v>
      </c>
      <c r="F2800" s="52">
        <v>569.9</v>
      </c>
      <c r="G2800" s="10" t="s">
        <v>288</v>
      </c>
      <c r="H2800" s="10" t="s">
        <v>288</v>
      </c>
      <c r="K2800" s="100">
        <f t="shared" si="97"/>
        <v>1009.7</v>
      </c>
      <c r="M2800" t="s">
        <v>332</v>
      </c>
      <c r="P2800" s="178"/>
      <c r="Q2800" s="96"/>
      <c r="R2800" s="96"/>
      <c r="S2800" s="222"/>
    </row>
    <row r="2801" spans="1:19" ht="15">
      <c r="A2801" s="44" t="s">
        <v>36</v>
      </c>
      <c r="B2801" s="96" t="s">
        <v>33</v>
      </c>
      <c r="E2801" s="10">
        <v>333.8</v>
      </c>
      <c r="F2801" s="10">
        <v>188.9</v>
      </c>
      <c r="G2801" s="10">
        <v>97.5</v>
      </c>
      <c r="H2801" s="164">
        <v>265.29999999999927</v>
      </c>
      <c r="K2801" s="100">
        <f t="shared" si="97"/>
        <v>885.49999999999932</v>
      </c>
      <c r="P2801" s="178"/>
      <c r="Q2801" s="96"/>
      <c r="R2801" s="96"/>
      <c r="S2801" s="222"/>
    </row>
    <row r="2802" spans="1:19" ht="15">
      <c r="A2802" s="44" t="s">
        <v>38</v>
      </c>
      <c r="B2802" s="96" t="s">
        <v>9</v>
      </c>
      <c r="E2802" s="10">
        <v>320.89999999999998</v>
      </c>
      <c r="F2802" s="10">
        <v>182.4</v>
      </c>
      <c r="G2802" s="10">
        <v>192.7</v>
      </c>
      <c r="H2802" s="164">
        <v>181.59999999999491</v>
      </c>
      <c r="K2802" s="100">
        <f t="shared" si="97"/>
        <v>877.59999999999491</v>
      </c>
      <c r="P2802" s="178"/>
      <c r="Q2802" s="96"/>
      <c r="R2802" s="96"/>
      <c r="S2802" s="222"/>
    </row>
    <row r="2803" spans="1:19" ht="15">
      <c r="A2803" s="44" t="s">
        <v>146</v>
      </c>
      <c r="B2803" s="96" t="s">
        <v>164</v>
      </c>
      <c r="E2803" s="10" t="s">
        <v>288</v>
      </c>
      <c r="F2803" s="10" t="s">
        <v>288</v>
      </c>
      <c r="G2803" s="141">
        <v>328.9</v>
      </c>
      <c r="H2803" s="190">
        <v>518.20000000000437</v>
      </c>
      <c r="K2803" s="100">
        <f t="shared" si="97"/>
        <v>847.10000000000434</v>
      </c>
      <c r="M2803" t="s">
        <v>341</v>
      </c>
      <c r="P2803" s="178"/>
      <c r="Q2803" s="96"/>
      <c r="R2803" s="96"/>
      <c r="S2803" s="222"/>
    </row>
    <row r="2804" spans="1:19" ht="15">
      <c r="A2804" s="44" t="s">
        <v>147</v>
      </c>
      <c r="B2804" s="96" t="s">
        <v>157</v>
      </c>
      <c r="E2804" s="10" t="s">
        <v>288</v>
      </c>
      <c r="F2804" s="10" t="s">
        <v>288</v>
      </c>
      <c r="G2804" s="55">
        <v>603.4</v>
      </c>
      <c r="H2804" s="164">
        <v>160.79999999999927</v>
      </c>
      <c r="K2804" s="100">
        <f t="shared" si="97"/>
        <v>764.19999999999925</v>
      </c>
      <c r="M2804" t="s">
        <v>291</v>
      </c>
      <c r="P2804" s="431" t="s">
        <v>3139</v>
      </c>
      <c r="Q2804" s="96"/>
      <c r="R2804" s="96"/>
      <c r="S2804" s="222"/>
    </row>
    <row r="2805" spans="1:19" ht="15">
      <c r="A2805" s="44" t="s">
        <v>148</v>
      </c>
      <c r="B2805" s="96" t="s">
        <v>142</v>
      </c>
      <c r="E2805" s="10" t="s">
        <v>288</v>
      </c>
      <c r="F2805" s="10">
        <v>289</v>
      </c>
      <c r="G2805" s="10">
        <v>163.4</v>
      </c>
      <c r="H2805" s="164">
        <v>288.99999999999636</v>
      </c>
      <c r="K2805" s="100">
        <f t="shared" si="97"/>
        <v>741.39999999999634</v>
      </c>
      <c r="P2805" s="178"/>
      <c r="Q2805" s="96"/>
      <c r="R2805" s="96"/>
      <c r="S2805" s="222"/>
    </row>
    <row r="2806" spans="1:19" ht="15">
      <c r="A2806" s="44" t="s">
        <v>152</v>
      </c>
      <c r="B2806" s="96" t="s">
        <v>143</v>
      </c>
      <c r="E2806" s="10" t="s">
        <v>288</v>
      </c>
      <c r="F2806" s="10">
        <v>180</v>
      </c>
      <c r="G2806" s="10">
        <v>228.6</v>
      </c>
      <c r="H2806" s="164">
        <v>316.59999999999854</v>
      </c>
      <c r="K2806" s="100">
        <f t="shared" si="97"/>
        <v>725.19999999999857</v>
      </c>
      <c r="P2806" s="178"/>
      <c r="Q2806" s="96"/>
      <c r="R2806" s="96"/>
      <c r="S2806" s="222"/>
    </row>
    <row r="2807" spans="1:19" ht="15">
      <c r="A2807" s="44" t="s">
        <v>159</v>
      </c>
      <c r="B2807" s="96" t="s">
        <v>158</v>
      </c>
      <c r="E2807" s="10" t="s">
        <v>288</v>
      </c>
      <c r="F2807" s="10" t="s">
        <v>288</v>
      </c>
      <c r="G2807" s="10">
        <v>184.8</v>
      </c>
      <c r="H2807" s="191">
        <v>538.5</v>
      </c>
      <c r="K2807" s="100">
        <f t="shared" si="97"/>
        <v>723.3</v>
      </c>
      <c r="M2807" t="s">
        <v>292</v>
      </c>
      <c r="P2807" s="178"/>
      <c r="Q2807" s="96"/>
      <c r="R2807" s="96"/>
      <c r="S2807" s="222"/>
    </row>
    <row r="2808" spans="1:19" ht="15">
      <c r="A2808" s="44" t="s">
        <v>161</v>
      </c>
      <c r="B2808" s="96" t="s">
        <v>155</v>
      </c>
      <c r="E2808" s="10" t="s">
        <v>288</v>
      </c>
      <c r="F2808" s="10" t="s">
        <v>288</v>
      </c>
      <c r="G2808" s="53">
        <v>399.5</v>
      </c>
      <c r="H2808" s="164">
        <v>298.49999999999636</v>
      </c>
      <c r="K2808" s="100">
        <f t="shared" si="97"/>
        <v>697.99999999999636</v>
      </c>
      <c r="M2808" t="s">
        <v>292</v>
      </c>
      <c r="P2808" s="178"/>
      <c r="Q2808" s="96"/>
      <c r="R2808" s="96"/>
      <c r="S2808" s="222"/>
    </row>
    <row r="2809" spans="1:19" ht="15">
      <c r="A2809" s="44" t="s">
        <v>162</v>
      </c>
      <c r="B2809" s="96" t="s">
        <v>156</v>
      </c>
      <c r="E2809" s="10" t="s">
        <v>288</v>
      </c>
      <c r="F2809" s="10" t="s">
        <v>288</v>
      </c>
      <c r="G2809" s="141">
        <v>310</v>
      </c>
      <c r="H2809" s="164">
        <v>335.29999999999563</v>
      </c>
      <c r="K2809" s="100">
        <f t="shared" si="97"/>
        <v>645.29999999999563</v>
      </c>
      <c r="M2809" t="s">
        <v>303</v>
      </c>
      <c r="P2809" s="178"/>
      <c r="Q2809" s="96"/>
      <c r="R2809" s="96"/>
      <c r="S2809" s="222"/>
    </row>
    <row r="2810" spans="1:19" ht="15">
      <c r="A2810" s="44" t="s">
        <v>163</v>
      </c>
      <c r="B2810" s="96" t="s">
        <v>1047</v>
      </c>
      <c r="E2810" s="10" t="s">
        <v>288</v>
      </c>
      <c r="F2810" s="10" t="s">
        <v>288</v>
      </c>
      <c r="G2810" s="10" t="s">
        <v>288</v>
      </c>
      <c r="H2810" s="192">
        <v>574.99999999999636</v>
      </c>
      <c r="K2810" s="100">
        <f t="shared" si="97"/>
        <v>574.99999999999636</v>
      </c>
      <c r="M2810" t="s">
        <v>310</v>
      </c>
      <c r="P2810" s="178"/>
      <c r="Q2810" s="96"/>
      <c r="R2810" s="96"/>
      <c r="S2810" s="222"/>
    </row>
    <row r="2811" spans="1:19" ht="15">
      <c r="A2811" s="44" t="s">
        <v>165</v>
      </c>
      <c r="B2811" s="96" t="s">
        <v>182</v>
      </c>
      <c r="E2811" s="55">
        <v>526.25</v>
      </c>
      <c r="F2811" s="10" t="s">
        <v>288</v>
      </c>
      <c r="G2811" s="10" t="s">
        <v>288</v>
      </c>
      <c r="H2811" s="10" t="s">
        <v>288</v>
      </c>
      <c r="K2811" s="100">
        <f t="shared" si="97"/>
        <v>526.25</v>
      </c>
      <c r="M2811" t="s">
        <v>291</v>
      </c>
      <c r="P2811" s="431" t="s">
        <v>3139</v>
      </c>
      <c r="Q2811" s="96"/>
      <c r="R2811" s="96"/>
      <c r="S2811" s="222"/>
    </row>
    <row r="2812" spans="1:19" ht="15">
      <c r="A2812" s="44" t="s">
        <v>284</v>
      </c>
      <c r="B2812" s="96" t="s">
        <v>1041</v>
      </c>
      <c r="E2812" s="10" t="s">
        <v>288</v>
      </c>
      <c r="F2812" s="10" t="s">
        <v>288</v>
      </c>
      <c r="G2812" s="10" t="s">
        <v>288</v>
      </c>
      <c r="H2812" s="190">
        <v>525</v>
      </c>
      <c r="K2812" s="100">
        <f t="shared" si="97"/>
        <v>525</v>
      </c>
      <c r="M2812" t="s">
        <v>294</v>
      </c>
      <c r="P2812" s="178"/>
      <c r="Q2812" s="96"/>
      <c r="R2812" s="96"/>
      <c r="S2812" s="222"/>
    </row>
    <row r="2813" spans="1:19" ht="15">
      <c r="A2813" s="44" t="s">
        <v>285</v>
      </c>
      <c r="B2813" s="96" t="s">
        <v>1035</v>
      </c>
      <c r="E2813" s="10" t="s">
        <v>288</v>
      </c>
      <c r="F2813" s="10" t="s">
        <v>288</v>
      </c>
      <c r="G2813" s="10" t="s">
        <v>288</v>
      </c>
      <c r="H2813" s="190">
        <v>514.60000000000582</v>
      </c>
      <c r="K2813" s="100">
        <f t="shared" si="97"/>
        <v>514.60000000000582</v>
      </c>
      <c r="M2813" t="s">
        <v>302</v>
      </c>
      <c r="P2813" s="178"/>
      <c r="Q2813" s="96"/>
      <c r="R2813" s="96"/>
      <c r="S2813" s="222"/>
    </row>
    <row r="2814" spans="1:19" ht="15">
      <c r="A2814" s="138" t="s">
        <v>286</v>
      </c>
      <c r="B2814" s="96" t="s">
        <v>1031</v>
      </c>
      <c r="E2814" s="10" t="s">
        <v>288</v>
      </c>
      <c r="F2814" s="10" t="s">
        <v>288</v>
      </c>
      <c r="G2814" s="10" t="s">
        <v>288</v>
      </c>
      <c r="H2814" s="190">
        <v>494.54999999999563</v>
      </c>
      <c r="K2814" s="100">
        <f t="shared" ref="K2814:K2839" si="98">SUM(E2814:I2814)</f>
        <v>494.54999999999563</v>
      </c>
      <c r="M2814" t="s">
        <v>298</v>
      </c>
      <c r="P2814" s="178"/>
      <c r="Q2814" s="96"/>
      <c r="R2814" s="96"/>
      <c r="S2814" s="222"/>
    </row>
    <row r="2815" spans="1:19" ht="15">
      <c r="A2815" s="138" t="s">
        <v>287</v>
      </c>
      <c r="B2815" s="96" t="s">
        <v>29</v>
      </c>
      <c r="E2815" s="10">
        <v>202.4</v>
      </c>
      <c r="F2815" s="10">
        <v>256.2</v>
      </c>
      <c r="G2815" s="10">
        <v>29.4</v>
      </c>
      <c r="H2815" s="10" t="s">
        <v>288</v>
      </c>
      <c r="K2815" s="100">
        <f t="shared" si="98"/>
        <v>488</v>
      </c>
      <c r="P2815" s="178"/>
      <c r="Q2815" s="96"/>
      <c r="R2815" s="96"/>
      <c r="S2815" s="222"/>
    </row>
    <row r="2816" spans="1:19" ht="15">
      <c r="A2816" s="138" t="s">
        <v>990</v>
      </c>
      <c r="B2816" s="96" t="s">
        <v>1026</v>
      </c>
      <c r="E2816" s="10" t="s">
        <v>288</v>
      </c>
      <c r="F2816" s="10" t="s">
        <v>288</v>
      </c>
      <c r="G2816" s="10" t="s">
        <v>288</v>
      </c>
      <c r="H2816" s="164">
        <v>477.30000000001019</v>
      </c>
      <c r="K2816" s="100">
        <f t="shared" si="98"/>
        <v>477.30000000001019</v>
      </c>
      <c r="P2816" s="178"/>
      <c r="Q2816" s="96"/>
      <c r="R2816" s="96"/>
      <c r="S2816" s="222"/>
    </row>
    <row r="2817" spans="1:19" ht="15">
      <c r="A2817" s="138" t="s">
        <v>991</v>
      </c>
      <c r="B2817" s="96" t="s">
        <v>1008</v>
      </c>
      <c r="E2817" s="10" t="s">
        <v>288</v>
      </c>
      <c r="F2817" s="10" t="s">
        <v>288</v>
      </c>
      <c r="G2817" s="10" t="s">
        <v>288</v>
      </c>
      <c r="H2817" s="164">
        <v>461.99999999998909</v>
      </c>
      <c r="K2817" s="100">
        <f t="shared" si="98"/>
        <v>461.99999999998909</v>
      </c>
      <c r="P2817" s="178"/>
      <c r="Q2817" s="96"/>
      <c r="R2817" s="96"/>
      <c r="S2817" s="222"/>
    </row>
    <row r="2818" spans="1:19" ht="15">
      <c r="A2818" s="138" t="s">
        <v>992</v>
      </c>
      <c r="B2818" s="96" t="s">
        <v>999</v>
      </c>
      <c r="E2818" s="10" t="s">
        <v>288</v>
      </c>
      <c r="F2818" s="10" t="s">
        <v>288</v>
      </c>
      <c r="G2818" s="10" t="s">
        <v>288</v>
      </c>
      <c r="H2818" s="164">
        <v>453.20000000000437</v>
      </c>
      <c r="K2818" s="100">
        <f t="shared" si="98"/>
        <v>453.20000000000437</v>
      </c>
      <c r="P2818" s="178"/>
      <c r="Q2818" s="96"/>
      <c r="R2818" s="96"/>
      <c r="S2818" s="222"/>
    </row>
    <row r="2819" spans="1:19" ht="15">
      <c r="A2819" s="138" t="s">
        <v>994</v>
      </c>
      <c r="B2819" s="96" t="s">
        <v>993</v>
      </c>
      <c r="E2819" s="10" t="s">
        <v>288</v>
      </c>
      <c r="F2819" s="10" t="s">
        <v>288</v>
      </c>
      <c r="G2819" s="10" t="s">
        <v>288</v>
      </c>
      <c r="H2819" s="164">
        <v>442.49999999999272</v>
      </c>
      <c r="K2819" s="100">
        <f t="shared" si="98"/>
        <v>442.49999999999272</v>
      </c>
      <c r="P2819" s="178"/>
      <c r="Q2819" s="96"/>
      <c r="R2819" s="96"/>
      <c r="S2819" s="222"/>
    </row>
    <row r="2820" spans="1:19" ht="15">
      <c r="A2820" s="138" t="s">
        <v>1000</v>
      </c>
      <c r="B2820" s="96" t="s">
        <v>1019</v>
      </c>
      <c r="E2820" s="10" t="s">
        <v>288</v>
      </c>
      <c r="F2820" s="10" t="s">
        <v>288</v>
      </c>
      <c r="G2820" s="10" t="s">
        <v>288</v>
      </c>
      <c r="H2820" s="164">
        <v>423.5</v>
      </c>
      <c r="K2820" s="100">
        <f t="shared" si="98"/>
        <v>423.5</v>
      </c>
      <c r="P2820" s="178"/>
      <c r="Q2820" s="96"/>
      <c r="R2820" s="96"/>
      <c r="S2820" s="222"/>
    </row>
    <row r="2821" spans="1:19" ht="15">
      <c r="A2821" s="138" t="s">
        <v>1002</v>
      </c>
      <c r="B2821" s="96" t="s">
        <v>1045</v>
      </c>
      <c r="E2821" s="10" t="s">
        <v>288</v>
      </c>
      <c r="F2821" s="10" t="s">
        <v>288</v>
      </c>
      <c r="G2821" s="10" t="s">
        <v>288</v>
      </c>
      <c r="H2821" s="164">
        <v>422.29999999999563</v>
      </c>
      <c r="K2821" s="100">
        <f t="shared" si="98"/>
        <v>422.29999999999563</v>
      </c>
      <c r="P2821" s="178"/>
      <c r="Q2821" s="96"/>
      <c r="R2821" s="96"/>
      <c r="S2821" s="222"/>
    </row>
    <row r="2822" spans="1:19" ht="15">
      <c r="A2822" s="138" t="s">
        <v>1005</v>
      </c>
      <c r="B2822" s="96" t="s">
        <v>1040</v>
      </c>
      <c r="E2822" s="10" t="s">
        <v>288</v>
      </c>
      <c r="F2822" s="10" t="s">
        <v>288</v>
      </c>
      <c r="G2822" s="10" t="s">
        <v>288</v>
      </c>
      <c r="H2822" s="164">
        <v>420.30000000000291</v>
      </c>
      <c r="K2822" s="100">
        <f t="shared" si="98"/>
        <v>420.30000000000291</v>
      </c>
      <c r="P2822" s="178"/>
      <c r="Q2822" s="96"/>
      <c r="R2822" s="96"/>
      <c r="S2822" s="222"/>
    </row>
    <row r="2823" spans="1:19" ht="15">
      <c r="A2823" s="138" t="s">
        <v>1006</v>
      </c>
      <c r="B2823" s="96" t="s">
        <v>1028</v>
      </c>
      <c r="E2823" s="10" t="s">
        <v>288</v>
      </c>
      <c r="F2823" s="10" t="s">
        <v>288</v>
      </c>
      <c r="G2823" s="10" t="s">
        <v>288</v>
      </c>
      <c r="H2823" s="164">
        <v>419.30000000000291</v>
      </c>
      <c r="K2823" s="100">
        <f t="shared" si="98"/>
        <v>419.30000000000291</v>
      </c>
      <c r="P2823" s="178"/>
      <c r="Q2823" s="96"/>
      <c r="R2823" s="96"/>
      <c r="S2823" s="222"/>
    </row>
    <row r="2824" spans="1:19" ht="15">
      <c r="A2824" s="138" t="s">
        <v>1009</v>
      </c>
      <c r="B2824" s="138" t="s">
        <v>988</v>
      </c>
      <c r="E2824" s="10" t="s">
        <v>288</v>
      </c>
      <c r="F2824" s="10" t="s">
        <v>288</v>
      </c>
      <c r="G2824" s="10" t="s">
        <v>288</v>
      </c>
      <c r="H2824" s="164">
        <v>413.59999999999491</v>
      </c>
      <c r="K2824" s="100">
        <f t="shared" si="98"/>
        <v>413.59999999999491</v>
      </c>
      <c r="P2824" s="178"/>
      <c r="Q2824" s="96"/>
      <c r="R2824" s="96"/>
      <c r="S2824" s="222"/>
    </row>
    <row r="2825" spans="1:19" ht="15">
      <c r="A2825" s="138" t="s">
        <v>1011</v>
      </c>
      <c r="B2825" s="96" t="s">
        <v>1013</v>
      </c>
      <c r="E2825" s="10" t="s">
        <v>288</v>
      </c>
      <c r="F2825" s="10" t="s">
        <v>288</v>
      </c>
      <c r="G2825" s="10" t="s">
        <v>288</v>
      </c>
      <c r="H2825" s="164">
        <v>397.30000000000655</v>
      </c>
      <c r="K2825" s="100">
        <f t="shared" si="98"/>
        <v>397.30000000000655</v>
      </c>
      <c r="P2825" s="178"/>
      <c r="Q2825" s="96"/>
      <c r="R2825" s="96"/>
      <c r="S2825" s="222"/>
    </row>
    <row r="2826" spans="1:19" ht="15">
      <c r="A2826" s="138" t="s">
        <v>1017</v>
      </c>
      <c r="B2826" s="96" t="s">
        <v>1053</v>
      </c>
      <c r="E2826" s="10" t="s">
        <v>288</v>
      </c>
      <c r="F2826" s="10" t="s">
        <v>288</v>
      </c>
      <c r="G2826" s="10" t="s">
        <v>288</v>
      </c>
      <c r="H2826" s="164">
        <v>388.19999999998618</v>
      </c>
      <c r="K2826" s="100">
        <f t="shared" si="98"/>
        <v>388.19999999998618</v>
      </c>
      <c r="P2826" s="178"/>
      <c r="Q2826" s="96"/>
      <c r="R2826" s="96"/>
      <c r="S2826" s="222"/>
    </row>
    <row r="2827" spans="1:19" ht="15">
      <c r="A2827" s="138" t="s">
        <v>1022</v>
      </c>
      <c r="B2827" s="96" t="s">
        <v>166</v>
      </c>
      <c r="E2827" s="10" t="s">
        <v>288</v>
      </c>
      <c r="F2827" s="10" t="s">
        <v>288</v>
      </c>
      <c r="G2827" s="141">
        <v>357.3</v>
      </c>
      <c r="H2827" s="10" t="s">
        <v>288</v>
      </c>
      <c r="K2827" s="100">
        <f t="shared" si="98"/>
        <v>357.3</v>
      </c>
      <c r="M2827" t="s">
        <v>307</v>
      </c>
      <c r="P2827" s="178"/>
      <c r="Q2827" s="96"/>
      <c r="R2827" s="96"/>
      <c r="S2827" s="222"/>
    </row>
    <row r="2828" spans="1:19" ht="15">
      <c r="A2828" s="138" t="s">
        <v>1023</v>
      </c>
      <c r="B2828" s="96" t="s">
        <v>1036</v>
      </c>
      <c r="E2828" s="10" t="s">
        <v>288</v>
      </c>
      <c r="F2828" s="10" t="s">
        <v>288</v>
      </c>
      <c r="G2828" s="10" t="s">
        <v>288</v>
      </c>
      <c r="H2828" s="164">
        <v>344</v>
      </c>
      <c r="K2828" s="100">
        <f t="shared" si="98"/>
        <v>344</v>
      </c>
      <c r="P2828" s="178"/>
      <c r="Q2828" s="96"/>
      <c r="R2828" s="96"/>
      <c r="S2828" s="222"/>
    </row>
    <row r="2829" spans="1:19" ht="15">
      <c r="A2829" s="138" t="s">
        <v>1024</v>
      </c>
      <c r="B2829" s="96" t="s">
        <v>160</v>
      </c>
      <c r="E2829" s="10" t="s">
        <v>288</v>
      </c>
      <c r="F2829" s="10" t="s">
        <v>288</v>
      </c>
      <c r="G2829" s="97" t="s">
        <v>289</v>
      </c>
      <c r="H2829" s="164">
        <v>339.50000000000364</v>
      </c>
      <c r="K2829" s="100">
        <f t="shared" si="98"/>
        <v>339.50000000000364</v>
      </c>
      <c r="P2829" s="178"/>
      <c r="Q2829" s="96"/>
      <c r="R2829" s="96"/>
      <c r="S2829" s="222"/>
    </row>
    <row r="2830" spans="1:19" ht="15">
      <c r="A2830" s="138" t="s">
        <v>1030</v>
      </c>
      <c r="B2830" s="96" t="s">
        <v>1001</v>
      </c>
      <c r="E2830" s="10" t="s">
        <v>288</v>
      </c>
      <c r="F2830" s="10" t="s">
        <v>288</v>
      </c>
      <c r="G2830" s="10" t="s">
        <v>288</v>
      </c>
      <c r="H2830" s="164">
        <v>339.49999999999272</v>
      </c>
      <c r="K2830" s="100">
        <f t="shared" si="98"/>
        <v>339.49999999999272</v>
      </c>
      <c r="P2830" s="178"/>
      <c r="Q2830" s="96"/>
      <c r="R2830" s="96"/>
      <c r="S2830" s="222"/>
    </row>
    <row r="2831" spans="1:19" ht="15">
      <c r="A2831" s="138" t="s">
        <v>1038</v>
      </c>
      <c r="B2831" s="96" t="s">
        <v>1039</v>
      </c>
      <c r="E2831" s="10" t="s">
        <v>288</v>
      </c>
      <c r="F2831" s="10" t="s">
        <v>288</v>
      </c>
      <c r="G2831" s="10" t="s">
        <v>288</v>
      </c>
      <c r="H2831" s="164">
        <v>329.29999999999927</v>
      </c>
      <c r="K2831" s="100">
        <f t="shared" si="98"/>
        <v>329.29999999999927</v>
      </c>
      <c r="P2831" s="178"/>
      <c r="Q2831" s="96"/>
      <c r="R2831" s="96"/>
      <c r="S2831" s="222"/>
    </row>
    <row r="2832" spans="1:19" ht="15">
      <c r="A2832" s="138" t="s">
        <v>1042</v>
      </c>
      <c r="B2832" s="96" t="s">
        <v>1057</v>
      </c>
      <c r="E2832" s="10" t="s">
        <v>288</v>
      </c>
      <c r="F2832" s="10" t="s">
        <v>288</v>
      </c>
      <c r="G2832" s="10" t="s">
        <v>288</v>
      </c>
      <c r="H2832" s="164">
        <v>322.49999999999272</v>
      </c>
      <c r="K2832" s="100">
        <f t="shared" si="98"/>
        <v>322.49999999999272</v>
      </c>
      <c r="P2832" s="178"/>
      <c r="Q2832" s="96"/>
      <c r="R2832" s="96"/>
      <c r="S2832" s="222"/>
    </row>
    <row r="2833" spans="1:19" ht="15">
      <c r="A2833" s="138" t="s">
        <v>1043</v>
      </c>
      <c r="B2833" s="138" t="s">
        <v>983</v>
      </c>
      <c r="E2833" s="10" t="s">
        <v>288</v>
      </c>
      <c r="F2833" s="10" t="s">
        <v>288</v>
      </c>
      <c r="G2833" s="10" t="s">
        <v>288</v>
      </c>
      <c r="H2833" s="164">
        <v>319.50000000001091</v>
      </c>
      <c r="K2833" s="100">
        <f t="shared" si="98"/>
        <v>319.50000000001091</v>
      </c>
      <c r="P2833" s="178"/>
      <c r="Q2833" s="96"/>
      <c r="R2833" s="96"/>
      <c r="S2833" s="222"/>
    </row>
    <row r="2834" spans="1:19" ht="15">
      <c r="A2834" s="138" t="s">
        <v>1044</v>
      </c>
      <c r="B2834" s="96" t="s">
        <v>1003</v>
      </c>
      <c r="E2834" s="10" t="s">
        <v>288</v>
      </c>
      <c r="F2834" s="10" t="s">
        <v>288</v>
      </c>
      <c r="G2834" s="10" t="s">
        <v>288</v>
      </c>
      <c r="H2834" s="164">
        <v>254.29999999999563</v>
      </c>
      <c r="K2834" s="100">
        <f t="shared" si="98"/>
        <v>254.29999999999563</v>
      </c>
      <c r="P2834" s="178"/>
      <c r="Q2834" s="96"/>
      <c r="R2834" s="96"/>
      <c r="S2834" s="222"/>
    </row>
    <row r="2835" spans="1:19" ht="15">
      <c r="A2835" s="138" t="s">
        <v>1050</v>
      </c>
      <c r="B2835" s="138" t="s">
        <v>989</v>
      </c>
      <c r="E2835" s="10" t="s">
        <v>288</v>
      </c>
      <c r="F2835" s="10" t="s">
        <v>288</v>
      </c>
      <c r="G2835" s="10" t="s">
        <v>288</v>
      </c>
      <c r="H2835" s="164">
        <v>237.20000000000073</v>
      </c>
      <c r="K2835" s="100">
        <f t="shared" si="98"/>
        <v>237.20000000000073</v>
      </c>
      <c r="P2835" s="178"/>
      <c r="Q2835" s="96"/>
      <c r="R2835" s="96"/>
      <c r="S2835" s="222"/>
    </row>
    <row r="2836" spans="1:19" ht="15">
      <c r="A2836" s="138" t="s">
        <v>1051</v>
      </c>
      <c r="B2836" s="96" t="s">
        <v>1004</v>
      </c>
      <c r="E2836" s="10" t="s">
        <v>288</v>
      </c>
      <c r="F2836" s="10" t="s">
        <v>288</v>
      </c>
      <c r="G2836" s="10" t="s">
        <v>288</v>
      </c>
      <c r="H2836" s="164">
        <v>214.49999999999272</v>
      </c>
      <c r="K2836" s="100">
        <f t="shared" si="98"/>
        <v>214.49999999999272</v>
      </c>
      <c r="P2836" s="28"/>
    </row>
    <row r="2837" spans="1:19" ht="15">
      <c r="A2837" s="138" t="s">
        <v>1052</v>
      </c>
      <c r="B2837" s="96" t="s">
        <v>1020</v>
      </c>
      <c r="E2837" s="10" t="s">
        <v>288</v>
      </c>
      <c r="F2837" s="10" t="s">
        <v>288</v>
      </c>
      <c r="G2837" s="10" t="s">
        <v>288</v>
      </c>
      <c r="H2837" s="164">
        <v>213.20000000000073</v>
      </c>
      <c r="K2837" s="100">
        <f t="shared" si="98"/>
        <v>213.20000000000073</v>
      </c>
      <c r="P2837" s="28"/>
    </row>
    <row r="2838" spans="1:19" ht="15">
      <c r="A2838" s="138" t="s">
        <v>1054</v>
      </c>
      <c r="B2838" s="96" t="s">
        <v>1021</v>
      </c>
      <c r="E2838" s="10" t="s">
        <v>288</v>
      </c>
      <c r="F2838" s="10" t="s">
        <v>288</v>
      </c>
      <c r="G2838" s="10" t="s">
        <v>288</v>
      </c>
      <c r="H2838" s="164">
        <v>184.10000000000946</v>
      </c>
      <c r="K2838" s="100">
        <f t="shared" si="98"/>
        <v>184.10000000000946</v>
      </c>
      <c r="P2838" s="28"/>
    </row>
    <row r="2839" spans="1:19" ht="15">
      <c r="A2839" s="138" t="s">
        <v>1055</v>
      </c>
      <c r="B2839" s="96" t="s">
        <v>1010</v>
      </c>
      <c r="E2839" s="10" t="s">
        <v>288</v>
      </c>
      <c r="F2839" s="10" t="s">
        <v>288</v>
      </c>
      <c r="G2839" s="10" t="s">
        <v>288</v>
      </c>
      <c r="H2839" s="164">
        <v>111.54999999999927</v>
      </c>
      <c r="K2839" s="100">
        <f t="shared" si="98"/>
        <v>111.54999999999927</v>
      </c>
      <c r="P2839" s="28"/>
    </row>
    <row r="2840" spans="1:19" ht="15">
      <c r="A2840" s="138" t="s">
        <v>1056</v>
      </c>
      <c r="B2840" s="406" t="s">
        <v>2565</v>
      </c>
      <c r="C2840" s="3"/>
      <c r="D2840" s="3"/>
      <c r="E2840" s="164" t="s">
        <v>288</v>
      </c>
      <c r="F2840" s="164" t="s">
        <v>288</v>
      </c>
      <c r="G2840" s="164" t="s">
        <v>288</v>
      </c>
      <c r="H2840" s="164" t="s">
        <v>288</v>
      </c>
      <c r="K2840" s="100">
        <f t="shared" ref="K2840:K2859" si="99">SUM(E2840:I2840)</f>
        <v>0</v>
      </c>
      <c r="P2840" s="28"/>
    </row>
    <row r="2841" spans="1:19" ht="15">
      <c r="A2841" s="138" t="s">
        <v>1059</v>
      </c>
      <c r="B2841" s="406" t="s">
        <v>2560</v>
      </c>
      <c r="C2841" s="3"/>
      <c r="D2841" s="3"/>
      <c r="E2841" s="164" t="s">
        <v>288</v>
      </c>
      <c r="F2841" s="164" t="s">
        <v>288</v>
      </c>
      <c r="G2841" s="164" t="s">
        <v>288</v>
      </c>
      <c r="H2841" s="164" t="s">
        <v>288</v>
      </c>
      <c r="K2841" s="100">
        <f t="shared" si="99"/>
        <v>0</v>
      </c>
      <c r="P2841" s="28"/>
    </row>
    <row r="2842" spans="1:19" ht="15">
      <c r="A2842" s="138" t="s">
        <v>1296</v>
      </c>
      <c r="B2842" s="406" t="s">
        <v>2551</v>
      </c>
      <c r="C2842" s="3"/>
      <c r="D2842" s="3"/>
      <c r="E2842" s="164" t="s">
        <v>288</v>
      </c>
      <c r="F2842" s="164" t="s">
        <v>288</v>
      </c>
      <c r="G2842" s="164" t="s">
        <v>288</v>
      </c>
      <c r="H2842" s="164" t="s">
        <v>288</v>
      </c>
      <c r="K2842" s="100">
        <f t="shared" si="99"/>
        <v>0</v>
      </c>
      <c r="P2842" s="28"/>
    </row>
    <row r="2843" spans="1:19" ht="15">
      <c r="A2843" s="138" t="s">
        <v>1297</v>
      </c>
      <c r="B2843" s="406" t="s">
        <v>2561</v>
      </c>
      <c r="C2843" s="3"/>
      <c r="D2843" s="3"/>
      <c r="E2843" s="164" t="s">
        <v>288</v>
      </c>
      <c r="F2843" s="164" t="s">
        <v>288</v>
      </c>
      <c r="G2843" s="164" t="s">
        <v>288</v>
      </c>
      <c r="H2843" s="164" t="s">
        <v>288</v>
      </c>
      <c r="K2843" s="100">
        <f t="shared" si="99"/>
        <v>0</v>
      </c>
      <c r="P2843" s="28"/>
    </row>
    <row r="2844" spans="1:19" ht="15">
      <c r="A2844" s="138" t="s">
        <v>1298</v>
      </c>
      <c r="B2844" s="406" t="s">
        <v>2563</v>
      </c>
      <c r="C2844" s="3"/>
      <c r="D2844" s="3"/>
      <c r="E2844" s="164" t="s">
        <v>288</v>
      </c>
      <c r="F2844" s="164" t="s">
        <v>288</v>
      </c>
      <c r="G2844" s="164" t="s">
        <v>288</v>
      </c>
      <c r="H2844" s="164" t="s">
        <v>288</v>
      </c>
      <c r="K2844" s="100">
        <f t="shared" si="99"/>
        <v>0</v>
      </c>
      <c r="P2844" s="28"/>
    </row>
    <row r="2845" spans="1:19" ht="15">
      <c r="A2845" s="138" t="s">
        <v>1299</v>
      </c>
      <c r="B2845" s="223" t="s">
        <v>2544</v>
      </c>
      <c r="C2845" s="3"/>
      <c r="D2845" s="3"/>
      <c r="E2845" s="164" t="s">
        <v>288</v>
      </c>
      <c r="F2845" s="164" t="s">
        <v>288</v>
      </c>
      <c r="G2845" s="164" t="s">
        <v>288</v>
      </c>
      <c r="H2845" s="164" t="s">
        <v>288</v>
      </c>
      <c r="K2845" s="100">
        <f t="shared" si="99"/>
        <v>0</v>
      </c>
      <c r="P2845" s="28"/>
    </row>
    <row r="2846" spans="1:19" ht="15">
      <c r="A2846" s="138" t="s">
        <v>1300</v>
      </c>
      <c r="B2846" s="406" t="s">
        <v>2546</v>
      </c>
      <c r="C2846" s="3"/>
      <c r="D2846" s="3"/>
      <c r="E2846" s="164" t="s">
        <v>288</v>
      </c>
      <c r="F2846" s="164" t="s">
        <v>288</v>
      </c>
      <c r="G2846" s="164" t="s">
        <v>288</v>
      </c>
      <c r="H2846" s="164" t="s">
        <v>288</v>
      </c>
      <c r="K2846" s="100">
        <f t="shared" si="99"/>
        <v>0</v>
      </c>
      <c r="P2846" s="28"/>
    </row>
    <row r="2847" spans="1:19" ht="15">
      <c r="A2847" s="138" t="s">
        <v>1301</v>
      </c>
      <c r="B2847" s="406" t="s">
        <v>2549</v>
      </c>
      <c r="C2847" s="3"/>
      <c r="D2847" s="3"/>
      <c r="E2847" s="164" t="s">
        <v>288</v>
      </c>
      <c r="F2847" s="164" t="s">
        <v>288</v>
      </c>
      <c r="G2847" s="164" t="s">
        <v>288</v>
      </c>
      <c r="H2847" s="164" t="s">
        <v>288</v>
      </c>
      <c r="K2847" s="100">
        <f t="shared" si="99"/>
        <v>0</v>
      </c>
      <c r="P2847" s="28"/>
    </row>
    <row r="2848" spans="1:19" ht="15">
      <c r="A2848" s="138" t="s">
        <v>1302</v>
      </c>
      <c r="B2848" s="406" t="s">
        <v>2548</v>
      </c>
      <c r="C2848" s="3"/>
      <c r="D2848" s="3"/>
      <c r="E2848" s="164" t="s">
        <v>288</v>
      </c>
      <c r="F2848" s="164" t="s">
        <v>288</v>
      </c>
      <c r="G2848" s="164" t="s">
        <v>288</v>
      </c>
      <c r="H2848" s="164" t="s">
        <v>288</v>
      </c>
      <c r="K2848" s="100">
        <f t="shared" si="99"/>
        <v>0</v>
      </c>
      <c r="P2848" s="28"/>
    </row>
    <row r="2849" spans="1:16" ht="15">
      <c r="A2849" s="138" t="s">
        <v>1303</v>
      </c>
      <c r="B2849" s="406" t="s">
        <v>2562</v>
      </c>
      <c r="C2849" s="3"/>
      <c r="D2849" s="3"/>
      <c r="E2849" s="164" t="s">
        <v>288</v>
      </c>
      <c r="F2849" s="164" t="s">
        <v>288</v>
      </c>
      <c r="G2849" s="164" t="s">
        <v>288</v>
      </c>
      <c r="H2849" s="164" t="s">
        <v>288</v>
      </c>
      <c r="K2849" s="100">
        <f t="shared" si="99"/>
        <v>0</v>
      </c>
      <c r="P2849" s="28"/>
    </row>
    <row r="2850" spans="1:16" ht="15">
      <c r="A2850" s="138" t="s">
        <v>1304</v>
      </c>
      <c r="B2850" s="406" t="s">
        <v>2569</v>
      </c>
      <c r="C2850" s="3"/>
      <c r="D2850" s="3"/>
      <c r="E2850" s="164" t="s">
        <v>288</v>
      </c>
      <c r="F2850" s="164" t="s">
        <v>288</v>
      </c>
      <c r="G2850" s="164" t="s">
        <v>288</v>
      </c>
      <c r="H2850" s="164" t="s">
        <v>288</v>
      </c>
      <c r="K2850" s="100">
        <f t="shared" si="99"/>
        <v>0</v>
      </c>
      <c r="P2850" s="28"/>
    </row>
    <row r="2851" spans="1:16" ht="15">
      <c r="A2851" s="138" t="s">
        <v>1305</v>
      </c>
      <c r="B2851" s="406" t="s">
        <v>2559</v>
      </c>
      <c r="C2851" s="3"/>
      <c r="D2851" s="3"/>
      <c r="E2851" s="164" t="s">
        <v>288</v>
      </c>
      <c r="F2851" s="164" t="s">
        <v>288</v>
      </c>
      <c r="G2851" s="164" t="s">
        <v>288</v>
      </c>
      <c r="H2851" s="164" t="s">
        <v>288</v>
      </c>
      <c r="K2851" s="100">
        <f t="shared" si="99"/>
        <v>0</v>
      </c>
      <c r="P2851" s="28"/>
    </row>
    <row r="2852" spans="1:16" ht="15">
      <c r="A2852" s="138" t="s">
        <v>1306</v>
      </c>
      <c r="B2852" s="406" t="s">
        <v>2564</v>
      </c>
      <c r="C2852" s="3"/>
      <c r="D2852" s="3"/>
      <c r="E2852" s="164" t="s">
        <v>288</v>
      </c>
      <c r="F2852" s="164" t="s">
        <v>288</v>
      </c>
      <c r="G2852" s="164" t="s">
        <v>288</v>
      </c>
      <c r="H2852" s="164" t="s">
        <v>288</v>
      </c>
      <c r="K2852" s="100">
        <f t="shared" si="99"/>
        <v>0</v>
      </c>
      <c r="P2852" s="28"/>
    </row>
    <row r="2853" spans="1:16" ht="15">
      <c r="A2853" s="138" t="s">
        <v>1307</v>
      </c>
      <c r="B2853" s="406" t="s">
        <v>2554</v>
      </c>
      <c r="C2853" s="3"/>
      <c r="D2853" s="3"/>
      <c r="E2853" s="164" t="s">
        <v>288</v>
      </c>
      <c r="F2853" s="164" t="s">
        <v>288</v>
      </c>
      <c r="G2853" s="164" t="s">
        <v>288</v>
      </c>
      <c r="H2853" s="164" t="s">
        <v>288</v>
      </c>
      <c r="K2853" s="100">
        <f t="shared" si="99"/>
        <v>0</v>
      </c>
      <c r="P2853" s="28"/>
    </row>
    <row r="2854" spans="1:16" ht="15">
      <c r="A2854" s="138" t="s">
        <v>1308</v>
      </c>
      <c r="B2854" s="406" t="s">
        <v>2568</v>
      </c>
      <c r="C2854" s="3"/>
      <c r="D2854" s="3"/>
      <c r="E2854" s="164" t="s">
        <v>288</v>
      </c>
      <c r="F2854" s="164" t="s">
        <v>288</v>
      </c>
      <c r="G2854" s="164" t="s">
        <v>288</v>
      </c>
      <c r="H2854" s="164" t="s">
        <v>288</v>
      </c>
      <c r="K2854" s="100">
        <f t="shared" si="99"/>
        <v>0</v>
      </c>
      <c r="P2854" s="28"/>
    </row>
    <row r="2855" spans="1:16" ht="15">
      <c r="A2855" s="138" t="s">
        <v>1309</v>
      </c>
      <c r="B2855" s="406" t="s">
        <v>2552</v>
      </c>
      <c r="C2855" s="3"/>
      <c r="D2855" s="3"/>
      <c r="E2855" s="164" t="s">
        <v>288</v>
      </c>
      <c r="F2855" s="164" t="s">
        <v>288</v>
      </c>
      <c r="G2855" s="164" t="s">
        <v>288</v>
      </c>
      <c r="H2855" s="164" t="s">
        <v>288</v>
      </c>
      <c r="K2855" s="100">
        <f t="shared" si="99"/>
        <v>0</v>
      </c>
      <c r="P2855" s="28"/>
    </row>
    <row r="2856" spans="1:16" ht="15">
      <c r="A2856" s="138" t="s">
        <v>1310</v>
      </c>
      <c r="B2856" s="406" t="s">
        <v>2604</v>
      </c>
      <c r="C2856" s="3"/>
      <c r="D2856" s="3"/>
      <c r="E2856" s="164" t="s">
        <v>288</v>
      </c>
      <c r="F2856" s="164" t="s">
        <v>288</v>
      </c>
      <c r="G2856" s="164" t="s">
        <v>288</v>
      </c>
      <c r="H2856" s="164" t="s">
        <v>288</v>
      </c>
      <c r="K2856" s="100">
        <f t="shared" si="99"/>
        <v>0</v>
      </c>
      <c r="P2856" s="28"/>
    </row>
    <row r="2857" spans="1:16" ht="15">
      <c r="A2857" s="138" t="s">
        <v>1311</v>
      </c>
      <c r="B2857" s="223" t="s">
        <v>2570</v>
      </c>
      <c r="C2857" s="3"/>
      <c r="D2857" s="3"/>
      <c r="E2857" s="164" t="s">
        <v>288</v>
      </c>
      <c r="F2857" s="164" t="s">
        <v>288</v>
      </c>
      <c r="G2857" s="164" t="s">
        <v>288</v>
      </c>
      <c r="H2857" s="164" t="s">
        <v>288</v>
      </c>
      <c r="K2857" s="100">
        <f t="shared" si="99"/>
        <v>0</v>
      </c>
      <c r="P2857" s="28"/>
    </row>
    <row r="2858" spans="1:16" ht="15">
      <c r="A2858" s="138" t="s">
        <v>1312</v>
      </c>
      <c r="B2858" s="406" t="s">
        <v>2567</v>
      </c>
      <c r="C2858" s="3"/>
      <c r="D2858" s="3"/>
      <c r="E2858" s="164" t="s">
        <v>288</v>
      </c>
      <c r="F2858" s="164" t="s">
        <v>288</v>
      </c>
      <c r="G2858" s="164" t="s">
        <v>288</v>
      </c>
      <c r="H2858" s="164" t="s">
        <v>288</v>
      </c>
      <c r="K2858" s="100">
        <f t="shared" si="99"/>
        <v>0</v>
      </c>
      <c r="P2858" s="28"/>
    </row>
    <row r="2859" spans="1:16" ht="15">
      <c r="A2859" s="138" t="s">
        <v>1313</v>
      </c>
      <c r="B2859" s="406" t="s">
        <v>2566</v>
      </c>
      <c r="C2859" s="3"/>
      <c r="D2859" s="3"/>
      <c r="E2859" s="164" t="s">
        <v>288</v>
      </c>
      <c r="F2859" s="164" t="s">
        <v>288</v>
      </c>
      <c r="G2859" s="164" t="s">
        <v>288</v>
      </c>
      <c r="H2859" s="164" t="s">
        <v>288</v>
      </c>
      <c r="K2859" s="100">
        <f t="shared" si="99"/>
        <v>0</v>
      </c>
      <c r="P2859" s="28"/>
    </row>
    <row r="2860" spans="1:16" ht="15">
      <c r="A2860" s="138"/>
      <c r="B2860" s="96"/>
      <c r="E2860" s="10"/>
      <c r="F2860" s="10"/>
      <c r="G2860" s="10"/>
      <c r="H2860" s="164"/>
      <c r="K2860" s="100"/>
      <c r="P2860" s="28"/>
    </row>
    <row r="2861" spans="1:16" ht="15">
      <c r="A2861" s="44"/>
      <c r="B2861" s="96"/>
      <c r="E2861" s="10"/>
      <c r="K2861" s="102"/>
      <c r="P2861" s="28"/>
    </row>
    <row r="2862" spans="1:16" ht="15">
      <c r="A2862" s="44"/>
      <c r="B2862" s="96"/>
      <c r="E2862" s="10"/>
      <c r="K2862" s="102"/>
      <c r="P2862" s="28"/>
    </row>
    <row r="2863" spans="1:16" ht="25.5">
      <c r="A2863" s="39" t="s">
        <v>219</v>
      </c>
      <c r="K2863" s="102"/>
      <c r="P2863" s="28"/>
    </row>
    <row r="2864" spans="1:16">
      <c r="K2864" s="102"/>
      <c r="P2864" s="28"/>
    </row>
    <row r="2865" spans="1:20" ht="15">
      <c r="A2865" s="60"/>
      <c r="B2865" s="60"/>
      <c r="C2865" s="60"/>
      <c r="D2865" s="60"/>
      <c r="E2865" s="94">
        <v>2016</v>
      </c>
      <c r="F2865" s="94">
        <v>2017</v>
      </c>
      <c r="G2865" s="94">
        <v>2018</v>
      </c>
      <c r="H2865" s="189">
        <v>2019</v>
      </c>
      <c r="I2865" s="189">
        <v>2020</v>
      </c>
      <c r="K2865" s="103" t="s">
        <v>40</v>
      </c>
      <c r="P2865" s="28"/>
    </row>
    <row r="2866" spans="1:20" ht="15">
      <c r="A2866" s="44" t="s">
        <v>0</v>
      </c>
      <c r="B2866" s="96" t="s">
        <v>35</v>
      </c>
      <c r="E2866" s="10">
        <v>58.5</v>
      </c>
      <c r="F2866" s="52">
        <v>565.4</v>
      </c>
      <c r="G2866" s="55">
        <v>497.6</v>
      </c>
      <c r="H2866" s="164">
        <v>125.60000000000582</v>
      </c>
      <c r="K2866" s="100">
        <f t="shared" ref="K2866:K2897" si="100">SUM(E2866:I2866)</f>
        <v>1247.1000000000058</v>
      </c>
      <c r="M2866" t="s">
        <v>290</v>
      </c>
      <c r="P2866" s="431" t="s">
        <v>3140</v>
      </c>
      <c r="Q2866" s="186"/>
      <c r="R2866" s="187"/>
      <c r="S2866" s="187"/>
      <c r="T2866" s="226"/>
    </row>
    <row r="2867" spans="1:20" ht="15">
      <c r="A2867" s="44" t="s">
        <v>2</v>
      </c>
      <c r="B2867" s="96" t="s">
        <v>6</v>
      </c>
      <c r="E2867" s="53">
        <v>461.5</v>
      </c>
      <c r="F2867" s="10">
        <v>235.8</v>
      </c>
      <c r="G2867" s="141">
        <v>293.35000000000002</v>
      </c>
      <c r="H2867" s="164">
        <v>245.6000000000131</v>
      </c>
      <c r="K2867" s="100">
        <f t="shared" si="100"/>
        <v>1236.2500000000132</v>
      </c>
      <c r="M2867" t="s">
        <v>345</v>
      </c>
      <c r="P2867" s="28"/>
      <c r="Q2867" s="186"/>
      <c r="R2867" s="187"/>
      <c r="S2867" s="187"/>
      <c r="T2867" s="226"/>
    </row>
    <row r="2868" spans="1:20" ht="15">
      <c r="A2868" s="44" t="s">
        <v>3</v>
      </c>
      <c r="B2868" s="96" t="s">
        <v>25</v>
      </c>
      <c r="E2868" s="141">
        <v>378.8</v>
      </c>
      <c r="F2868" s="141">
        <v>337.4</v>
      </c>
      <c r="G2868" s="10">
        <v>263.8</v>
      </c>
      <c r="H2868" s="164">
        <v>213.64999999999418</v>
      </c>
      <c r="K2868" s="100">
        <f t="shared" si="100"/>
        <v>1193.6499999999942</v>
      </c>
      <c r="M2868" t="s">
        <v>308</v>
      </c>
      <c r="P2868" s="28"/>
      <c r="Q2868" s="186"/>
      <c r="R2868" s="187"/>
      <c r="S2868" s="187"/>
      <c r="T2868" s="226"/>
    </row>
    <row r="2869" spans="1:20" ht="15">
      <c r="A2869" s="44" t="s">
        <v>5</v>
      </c>
      <c r="B2869" s="96" t="s">
        <v>11</v>
      </c>
      <c r="E2869" s="52">
        <v>480.2</v>
      </c>
      <c r="F2869" s="10">
        <v>210.2</v>
      </c>
      <c r="G2869" s="10">
        <v>266</v>
      </c>
      <c r="H2869" s="164">
        <v>231.20000000000073</v>
      </c>
      <c r="K2869" s="100">
        <f t="shared" si="100"/>
        <v>1187.6000000000008</v>
      </c>
      <c r="M2869" t="s">
        <v>310</v>
      </c>
      <c r="P2869" s="28"/>
      <c r="Q2869" s="186"/>
      <c r="R2869" s="187"/>
      <c r="S2869" s="187"/>
      <c r="T2869" s="226"/>
    </row>
    <row r="2870" spans="1:20" ht="15">
      <c r="A2870" s="44" t="s">
        <v>7</v>
      </c>
      <c r="B2870" s="96" t="s">
        <v>144</v>
      </c>
      <c r="E2870" s="10" t="s">
        <v>288</v>
      </c>
      <c r="F2870" s="55">
        <v>589.6</v>
      </c>
      <c r="G2870" s="52">
        <v>476.4</v>
      </c>
      <c r="H2870" s="164">
        <v>118.50000000001455</v>
      </c>
      <c r="K2870" s="100">
        <f t="shared" si="100"/>
        <v>1184.5000000000146</v>
      </c>
      <c r="M2870" t="s">
        <v>290</v>
      </c>
      <c r="P2870" s="431" t="s">
        <v>3140</v>
      </c>
      <c r="Q2870" s="186"/>
      <c r="R2870" s="187"/>
      <c r="S2870" s="187"/>
      <c r="T2870" s="226"/>
    </row>
    <row r="2871" spans="1:20" ht="15">
      <c r="A2871" s="44" t="s">
        <v>8</v>
      </c>
      <c r="B2871" s="96" t="s">
        <v>1</v>
      </c>
      <c r="E2871" s="10">
        <v>14.3</v>
      </c>
      <c r="F2871" s="141">
        <v>333.4</v>
      </c>
      <c r="G2871" s="10">
        <v>275.5</v>
      </c>
      <c r="H2871" s="113">
        <v>552.30000000000655</v>
      </c>
      <c r="K2871" s="100">
        <f t="shared" si="100"/>
        <v>1175.5000000000066</v>
      </c>
      <c r="M2871" t="s">
        <v>383</v>
      </c>
      <c r="P2871" s="431" t="s">
        <v>3140</v>
      </c>
      <c r="Q2871" s="186"/>
      <c r="R2871" s="187"/>
      <c r="S2871" s="187"/>
      <c r="T2871" s="226"/>
    </row>
    <row r="2872" spans="1:20" ht="15">
      <c r="A2872" s="44" t="s">
        <v>10</v>
      </c>
      <c r="B2872" s="96" t="s">
        <v>23</v>
      </c>
      <c r="E2872" s="55">
        <v>504.6</v>
      </c>
      <c r="F2872" s="10">
        <v>100.5</v>
      </c>
      <c r="G2872" s="10">
        <v>216.5</v>
      </c>
      <c r="H2872" s="164">
        <v>258.60000000000218</v>
      </c>
      <c r="K2872" s="100">
        <f t="shared" si="100"/>
        <v>1080.2000000000021</v>
      </c>
      <c r="M2872" t="s">
        <v>291</v>
      </c>
      <c r="P2872" s="431" t="s">
        <v>3140</v>
      </c>
      <c r="Q2872" s="186"/>
      <c r="R2872" s="187"/>
      <c r="S2872" s="187"/>
      <c r="T2872" s="226"/>
    </row>
    <row r="2873" spans="1:20" ht="15">
      <c r="A2873" s="44" t="s">
        <v>12</v>
      </c>
      <c r="B2873" s="96" t="s">
        <v>17</v>
      </c>
      <c r="E2873" s="141">
        <v>440.2</v>
      </c>
      <c r="F2873" s="10">
        <v>140.69999999999999</v>
      </c>
      <c r="G2873" s="141">
        <v>332.6</v>
      </c>
      <c r="H2873" s="164">
        <v>120.39999999999418</v>
      </c>
      <c r="K2873" s="100">
        <f t="shared" si="100"/>
        <v>1033.8999999999942</v>
      </c>
      <c r="M2873" t="s">
        <v>295</v>
      </c>
      <c r="P2873" s="28"/>
      <c r="Q2873" s="186"/>
      <c r="R2873" s="187"/>
      <c r="S2873" s="187"/>
      <c r="T2873" s="226"/>
    </row>
    <row r="2874" spans="1:20" ht="15">
      <c r="A2874" s="44" t="s">
        <v>14</v>
      </c>
      <c r="B2874" s="96" t="s">
        <v>13</v>
      </c>
      <c r="E2874" s="141">
        <v>327.5</v>
      </c>
      <c r="F2874" s="141">
        <v>356</v>
      </c>
      <c r="G2874" s="10">
        <v>206.4</v>
      </c>
      <c r="H2874" s="164">
        <v>128.20000000000073</v>
      </c>
      <c r="K2874" s="100">
        <f t="shared" si="100"/>
        <v>1018.1000000000007</v>
      </c>
      <c r="M2874" t="s">
        <v>350</v>
      </c>
      <c r="P2874" s="28"/>
      <c r="Q2874" s="186"/>
      <c r="R2874" s="187"/>
      <c r="S2874" s="187"/>
      <c r="T2874" s="226"/>
    </row>
    <row r="2875" spans="1:20" ht="15">
      <c r="A2875" s="44" t="s">
        <v>16</v>
      </c>
      <c r="B2875" s="96" t="s">
        <v>27</v>
      </c>
      <c r="E2875" s="10">
        <v>298.39999999999998</v>
      </c>
      <c r="F2875" s="141">
        <v>334.6</v>
      </c>
      <c r="G2875" s="10">
        <v>279.60000000000002</v>
      </c>
      <c r="H2875" s="164">
        <v>68.799999999995634</v>
      </c>
      <c r="K2875" s="100">
        <f t="shared" si="100"/>
        <v>981.39999999999566</v>
      </c>
      <c r="M2875" t="s">
        <v>307</v>
      </c>
      <c r="P2875" s="28"/>
      <c r="Q2875" s="186"/>
      <c r="R2875" s="187"/>
      <c r="S2875" s="187"/>
      <c r="T2875" s="226"/>
    </row>
    <row r="2876" spans="1:20" ht="15">
      <c r="A2876" s="44" t="s">
        <v>18</v>
      </c>
      <c r="B2876" s="96" t="s">
        <v>33</v>
      </c>
      <c r="E2876" s="141">
        <v>304</v>
      </c>
      <c r="F2876" s="141">
        <v>262.7</v>
      </c>
      <c r="G2876" s="10">
        <v>204.5</v>
      </c>
      <c r="H2876" s="164">
        <v>164.89999999999418</v>
      </c>
      <c r="K2876" s="100">
        <f t="shared" si="100"/>
        <v>936.09999999999422</v>
      </c>
      <c r="M2876" t="s">
        <v>335</v>
      </c>
      <c r="P2876" s="28"/>
      <c r="Q2876" s="186"/>
      <c r="R2876" s="187"/>
      <c r="S2876" s="187"/>
      <c r="T2876" s="226"/>
    </row>
    <row r="2877" spans="1:20" ht="15">
      <c r="A2877" s="44" t="s">
        <v>20</v>
      </c>
      <c r="B2877" s="96" t="s">
        <v>4</v>
      </c>
      <c r="E2877" s="10">
        <v>179</v>
      </c>
      <c r="F2877" s="10">
        <v>160.80000000000001</v>
      </c>
      <c r="G2877" s="10">
        <v>163.5</v>
      </c>
      <c r="H2877" s="190">
        <v>386.80000000000109</v>
      </c>
      <c r="K2877" s="100">
        <f t="shared" si="100"/>
        <v>890.10000000000105</v>
      </c>
      <c r="M2877" t="s">
        <v>307</v>
      </c>
      <c r="P2877" s="28"/>
      <c r="Q2877" s="186"/>
      <c r="R2877" s="187"/>
      <c r="S2877" s="187"/>
      <c r="T2877" s="226"/>
    </row>
    <row r="2878" spans="1:20" ht="15">
      <c r="A2878" s="44" t="s">
        <v>22</v>
      </c>
      <c r="B2878" s="96" t="s">
        <v>39</v>
      </c>
      <c r="E2878" s="10">
        <v>288.89999999999998</v>
      </c>
      <c r="F2878" s="10">
        <v>138.6</v>
      </c>
      <c r="G2878" s="10">
        <v>165.2</v>
      </c>
      <c r="H2878" s="164">
        <v>252.49999999999272</v>
      </c>
      <c r="K2878" s="100">
        <f t="shared" si="100"/>
        <v>845.19999999999277</v>
      </c>
      <c r="P2878" s="28"/>
      <c r="Q2878" s="186"/>
      <c r="R2878" s="187"/>
      <c r="S2878" s="187"/>
      <c r="T2878" s="226"/>
    </row>
    <row r="2879" spans="1:20" ht="15">
      <c r="A2879" s="44" t="s">
        <v>24</v>
      </c>
      <c r="B2879" s="96" t="s">
        <v>37</v>
      </c>
      <c r="E2879" s="10">
        <v>289.8</v>
      </c>
      <c r="F2879" s="10">
        <v>191.5</v>
      </c>
      <c r="G2879" s="10">
        <v>286</v>
      </c>
      <c r="H2879" s="164">
        <v>76.200000000008004</v>
      </c>
      <c r="K2879" s="100">
        <f t="shared" si="100"/>
        <v>843.50000000000796</v>
      </c>
      <c r="P2879" s="28"/>
      <c r="Q2879" s="186"/>
      <c r="R2879" s="187"/>
      <c r="S2879" s="187"/>
      <c r="T2879" s="226"/>
    </row>
    <row r="2880" spans="1:20" ht="15">
      <c r="A2880" s="44" t="s">
        <v>26</v>
      </c>
      <c r="B2880" s="96" t="s">
        <v>19</v>
      </c>
      <c r="E2880" s="141">
        <v>310.39999999999998</v>
      </c>
      <c r="F2880" s="10">
        <v>117.5</v>
      </c>
      <c r="G2880" s="10">
        <v>222.1</v>
      </c>
      <c r="H2880" s="164">
        <v>129.30000000000291</v>
      </c>
      <c r="K2880" s="100">
        <f t="shared" si="100"/>
        <v>779.30000000000291</v>
      </c>
      <c r="M2880" t="s">
        <v>298</v>
      </c>
      <c r="P2880" s="28"/>
      <c r="Q2880" s="186"/>
      <c r="R2880" s="187"/>
      <c r="S2880" s="187"/>
      <c r="T2880" s="226"/>
    </row>
    <row r="2881" spans="1:20" ht="15">
      <c r="A2881" s="44" t="s">
        <v>28</v>
      </c>
      <c r="B2881" s="96" t="s">
        <v>181</v>
      </c>
      <c r="E2881" s="141">
        <v>390.9</v>
      </c>
      <c r="F2881" s="53">
        <v>371.7</v>
      </c>
      <c r="G2881" s="10" t="s">
        <v>288</v>
      </c>
      <c r="H2881" s="10" t="s">
        <v>288</v>
      </c>
      <c r="K2881" s="100">
        <f t="shared" si="100"/>
        <v>762.59999999999991</v>
      </c>
      <c r="M2881" t="s">
        <v>366</v>
      </c>
      <c r="P2881" s="28"/>
      <c r="Q2881" s="186"/>
      <c r="R2881" s="187"/>
      <c r="S2881" s="187"/>
      <c r="T2881" s="226"/>
    </row>
    <row r="2882" spans="1:20" ht="15">
      <c r="A2882" s="44" t="s">
        <v>30</v>
      </c>
      <c r="B2882" s="96" t="s">
        <v>145</v>
      </c>
      <c r="E2882" s="10" t="s">
        <v>288</v>
      </c>
      <c r="F2882" s="141">
        <v>322.89999999999998</v>
      </c>
      <c r="G2882" s="141">
        <v>330.2</v>
      </c>
      <c r="H2882" s="164">
        <v>109.15000000000691</v>
      </c>
      <c r="K2882" s="100">
        <f t="shared" si="100"/>
        <v>762.25000000000682</v>
      </c>
      <c r="M2882" t="s">
        <v>315</v>
      </c>
      <c r="P2882" s="28"/>
      <c r="Q2882" s="186"/>
      <c r="R2882" s="187"/>
      <c r="S2882" s="187"/>
      <c r="T2882" s="226"/>
    </row>
    <row r="2883" spans="1:20" ht="15">
      <c r="A2883" s="44" t="s">
        <v>32</v>
      </c>
      <c r="B2883" s="96" t="s">
        <v>21</v>
      </c>
      <c r="E2883" s="10">
        <v>127.8</v>
      </c>
      <c r="F2883" s="10">
        <v>130.80000000000001</v>
      </c>
      <c r="G2883" s="141">
        <v>308.7</v>
      </c>
      <c r="H2883" s="164">
        <v>182.50000000000364</v>
      </c>
      <c r="K2883" s="100">
        <f t="shared" si="100"/>
        <v>749.80000000000359</v>
      </c>
      <c r="M2883" t="s">
        <v>297</v>
      </c>
      <c r="P2883" s="28"/>
      <c r="Q2883" s="186"/>
      <c r="R2883" s="187"/>
      <c r="S2883" s="187"/>
      <c r="T2883" s="226"/>
    </row>
    <row r="2884" spans="1:20" ht="15">
      <c r="A2884" s="44" t="s">
        <v>34</v>
      </c>
      <c r="B2884" s="96" t="s">
        <v>31</v>
      </c>
      <c r="E2884" s="10">
        <v>284.5</v>
      </c>
      <c r="F2884" s="10">
        <v>135.69999999999999</v>
      </c>
      <c r="G2884" s="10">
        <v>142.9</v>
      </c>
      <c r="H2884" s="164">
        <v>142.99999999999636</v>
      </c>
      <c r="K2884" s="100">
        <f t="shared" si="100"/>
        <v>706.09999999999638</v>
      </c>
      <c r="P2884" s="28"/>
      <c r="Q2884" s="186"/>
      <c r="R2884" s="187"/>
      <c r="S2884" s="187"/>
      <c r="T2884" s="226"/>
    </row>
    <row r="2885" spans="1:20" ht="15">
      <c r="A2885" s="44" t="s">
        <v>36</v>
      </c>
      <c r="B2885" s="96" t="s">
        <v>164</v>
      </c>
      <c r="E2885" s="10" t="s">
        <v>288</v>
      </c>
      <c r="F2885" s="10" t="s">
        <v>288</v>
      </c>
      <c r="G2885" s="141">
        <v>347.4</v>
      </c>
      <c r="H2885" s="190">
        <v>354.29999999999927</v>
      </c>
      <c r="K2885" s="100">
        <f t="shared" si="100"/>
        <v>701.69999999999925</v>
      </c>
      <c r="M2885" t="s">
        <v>333</v>
      </c>
      <c r="P2885" s="28"/>
      <c r="Q2885" s="186"/>
      <c r="R2885" s="187"/>
      <c r="S2885" s="187"/>
      <c r="T2885" s="226"/>
    </row>
    <row r="2886" spans="1:20" ht="15">
      <c r="A2886" s="44" t="s">
        <v>38</v>
      </c>
      <c r="B2886" s="96" t="s">
        <v>9</v>
      </c>
      <c r="E2886" s="10">
        <v>233.2</v>
      </c>
      <c r="F2886" s="10">
        <v>66</v>
      </c>
      <c r="G2886" s="10">
        <v>238.5</v>
      </c>
      <c r="H2886" s="164">
        <v>138.90000000000146</v>
      </c>
      <c r="K2886" s="100">
        <f t="shared" si="100"/>
        <v>676.6000000000015</v>
      </c>
      <c r="P2886" s="28"/>
      <c r="Q2886" s="186"/>
      <c r="R2886" s="187"/>
      <c r="S2886" s="187"/>
      <c r="T2886" s="226"/>
    </row>
    <row r="2887" spans="1:20" ht="15">
      <c r="A2887" s="44" t="s">
        <v>146</v>
      </c>
      <c r="B2887" s="96" t="s">
        <v>15</v>
      </c>
      <c r="E2887" s="10">
        <v>189.3</v>
      </c>
      <c r="F2887" s="10">
        <v>204.3</v>
      </c>
      <c r="G2887" s="10">
        <v>132</v>
      </c>
      <c r="H2887" s="164">
        <v>26.399999999997817</v>
      </c>
      <c r="K2887" s="100">
        <f t="shared" si="100"/>
        <v>551.99999999999784</v>
      </c>
      <c r="P2887" s="28"/>
      <c r="Q2887" s="186"/>
      <c r="R2887" s="187"/>
      <c r="S2887" s="187"/>
      <c r="T2887" s="226"/>
    </row>
    <row r="2888" spans="1:20" ht="15">
      <c r="A2888" s="44" t="s">
        <v>147</v>
      </c>
      <c r="B2888" s="96" t="s">
        <v>157</v>
      </c>
      <c r="E2888" s="10" t="s">
        <v>288</v>
      </c>
      <c r="F2888" s="10" t="s">
        <v>288</v>
      </c>
      <c r="G2888" s="141">
        <v>397.7</v>
      </c>
      <c r="H2888" s="164">
        <v>120.29999999999563</v>
      </c>
      <c r="K2888" s="100">
        <f t="shared" si="100"/>
        <v>517.99999999999568</v>
      </c>
      <c r="M2888" t="s">
        <v>293</v>
      </c>
      <c r="P2888" s="28"/>
      <c r="Q2888" s="186"/>
      <c r="R2888" s="187"/>
      <c r="S2888" s="187"/>
      <c r="T2888" s="226"/>
    </row>
    <row r="2889" spans="1:20" ht="15">
      <c r="A2889" s="44" t="s">
        <v>148</v>
      </c>
      <c r="B2889" s="96" t="s">
        <v>142</v>
      </c>
      <c r="E2889" s="10" t="s">
        <v>288</v>
      </c>
      <c r="F2889" s="141">
        <v>257.39999999999998</v>
      </c>
      <c r="G2889" s="10">
        <v>170.7</v>
      </c>
      <c r="H2889" s="164">
        <v>76.799999999999272</v>
      </c>
      <c r="K2889" s="100">
        <f t="shared" si="100"/>
        <v>504.89999999999924</v>
      </c>
      <c r="M2889" t="s">
        <v>303</v>
      </c>
      <c r="P2889" s="28"/>
      <c r="Q2889" s="186"/>
      <c r="R2889" s="187"/>
      <c r="S2889" s="187"/>
      <c r="T2889" s="226"/>
    </row>
    <row r="2890" spans="1:20" ht="15">
      <c r="A2890" s="44" t="s">
        <v>152</v>
      </c>
      <c r="B2890" s="96" t="s">
        <v>166</v>
      </c>
      <c r="E2890" s="10" t="s">
        <v>288</v>
      </c>
      <c r="F2890" s="10" t="s">
        <v>288</v>
      </c>
      <c r="G2890" s="53">
        <v>464.1</v>
      </c>
      <c r="H2890" s="10" t="s">
        <v>288</v>
      </c>
      <c r="K2890" s="100">
        <f t="shared" si="100"/>
        <v>464.1</v>
      </c>
      <c r="M2890" t="s">
        <v>292</v>
      </c>
      <c r="P2890" s="28"/>
      <c r="Q2890" s="186"/>
      <c r="R2890" s="187"/>
      <c r="S2890" s="187"/>
      <c r="T2890" s="226"/>
    </row>
    <row r="2891" spans="1:20" ht="15">
      <c r="A2891" s="44" t="s">
        <v>159</v>
      </c>
      <c r="B2891" s="96" t="s">
        <v>1045</v>
      </c>
      <c r="E2891" s="10" t="s">
        <v>288</v>
      </c>
      <c r="F2891" s="10" t="s">
        <v>288</v>
      </c>
      <c r="G2891" s="10" t="s">
        <v>288</v>
      </c>
      <c r="H2891" s="192">
        <v>460.09999999999491</v>
      </c>
      <c r="K2891" s="100">
        <f t="shared" si="100"/>
        <v>460.09999999999491</v>
      </c>
      <c r="M2891" t="s">
        <v>310</v>
      </c>
      <c r="P2891" s="28"/>
      <c r="Q2891" s="186"/>
      <c r="R2891" s="187"/>
      <c r="S2891" s="187"/>
      <c r="T2891" s="226"/>
    </row>
    <row r="2892" spans="1:20" ht="15">
      <c r="A2892" s="44" t="s">
        <v>161</v>
      </c>
      <c r="B2892" s="96" t="s">
        <v>29</v>
      </c>
      <c r="E2892" s="10">
        <v>131.19999999999999</v>
      </c>
      <c r="F2892" s="10">
        <v>193.2</v>
      </c>
      <c r="G2892" s="10">
        <v>109.8</v>
      </c>
      <c r="H2892" s="10" t="s">
        <v>288</v>
      </c>
      <c r="K2892" s="100">
        <f t="shared" si="100"/>
        <v>434.2</v>
      </c>
      <c r="P2892" s="28"/>
      <c r="Q2892" s="186"/>
      <c r="R2892" s="187"/>
      <c r="S2892" s="187"/>
      <c r="T2892" s="226"/>
    </row>
    <row r="2893" spans="1:20" ht="15">
      <c r="A2893" s="44" t="s">
        <v>162</v>
      </c>
      <c r="B2893" s="96" t="s">
        <v>158</v>
      </c>
      <c r="E2893" s="10" t="s">
        <v>288</v>
      </c>
      <c r="F2893" s="10" t="s">
        <v>288</v>
      </c>
      <c r="G2893" s="10">
        <v>178.75</v>
      </c>
      <c r="H2893" s="164">
        <v>241.09999999999854</v>
      </c>
      <c r="K2893" s="100">
        <f t="shared" si="100"/>
        <v>419.84999999999854</v>
      </c>
      <c r="P2893" s="28"/>
      <c r="Q2893" s="186"/>
      <c r="R2893" s="187"/>
      <c r="S2893" s="187"/>
      <c r="T2893" s="226"/>
    </row>
    <row r="2894" spans="1:20" ht="15">
      <c r="A2894" s="44" t="s">
        <v>163</v>
      </c>
      <c r="B2894" s="96" t="s">
        <v>1040</v>
      </c>
      <c r="E2894" s="10" t="s">
        <v>288</v>
      </c>
      <c r="F2894" s="10" t="s">
        <v>288</v>
      </c>
      <c r="G2894" s="10" t="s">
        <v>288</v>
      </c>
      <c r="H2894" s="191">
        <v>417.40000000000146</v>
      </c>
      <c r="K2894" s="100">
        <f t="shared" si="100"/>
        <v>417.40000000000146</v>
      </c>
      <c r="M2894" t="s">
        <v>292</v>
      </c>
      <c r="P2894" s="28"/>
      <c r="Q2894" s="186"/>
      <c r="R2894" s="187"/>
      <c r="S2894" s="187"/>
      <c r="T2894" s="226"/>
    </row>
    <row r="2895" spans="1:20" ht="15">
      <c r="A2895" s="44" t="s">
        <v>165</v>
      </c>
      <c r="B2895" s="96" t="s">
        <v>1053</v>
      </c>
      <c r="E2895" s="10" t="s">
        <v>288</v>
      </c>
      <c r="F2895" s="10" t="s">
        <v>288</v>
      </c>
      <c r="G2895" s="10" t="s">
        <v>288</v>
      </c>
      <c r="H2895" s="190">
        <v>403.69999999999345</v>
      </c>
      <c r="K2895" s="100">
        <f t="shared" si="100"/>
        <v>403.69999999999345</v>
      </c>
      <c r="M2895" t="s">
        <v>293</v>
      </c>
      <c r="P2895" s="28"/>
      <c r="Q2895" s="186"/>
      <c r="R2895" s="187"/>
      <c r="S2895" s="187"/>
      <c r="T2895" s="226"/>
    </row>
    <row r="2896" spans="1:20" ht="15">
      <c r="A2896" s="44" t="s">
        <v>284</v>
      </c>
      <c r="B2896" s="138" t="s">
        <v>988</v>
      </c>
      <c r="E2896" s="10" t="s">
        <v>288</v>
      </c>
      <c r="F2896" s="10" t="s">
        <v>288</v>
      </c>
      <c r="G2896" s="10" t="s">
        <v>288</v>
      </c>
      <c r="H2896" s="190">
        <v>393.29999999999563</v>
      </c>
      <c r="K2896" s="100">
        <f t="shared" si="100"/>
        <v>393.29999999999563</v>
      </c>
      <c r="M2896" t="s">
        <v>294</v>
      </c>
      <c r="P2896" s="28"/>
      <c r="Q2896" s="186"/>
      <c r="R2896" s="187"/>
      <c r="S2896" s="187"/>
      <c r="T2896" s="226"/>
    </row>
    <row r="2897" spans="1:20" ht="15">
      <c r="A2897" s="44" t="s">
        <v>285</v>
      </c>
      <c r="B2897" s="96" t="s">
        <v>156</v>
      </c>
      <c r="E2897" s="10" t="s">
        <v>288</v>
      </c>
      <c r="F2897" s="10" t="s">
        <v>288</v>
      </c>
      <c r="G2897" s="141">
        <v>290.5</v>
      </c>
      <c r="H2897" s="164">
        <v>92.899999999997817</v>
      </c>
      <c r="K2897" s="100">
        <f t="shared" si="100"/>
        <v>383.39999999999782</v>
      </c>
      <c r="M2897" t="s">
        <v>303</v>
      </c>
      <c r="P2897" s="28"/>
      <c r="Q2897" s="186"/>
      <c r="R2897" s="187"/>
      <c r="S2897" s="187"/>
      <c r="T2897" s="226"/>
    </row>
    <row r="2898" spans="1:20" ht="15">
      <c r="A2898" s="138" t="s">
        <v>286</v>
      </c>
      <c r="B2898" s="96" t="s">
        <v>182</v>
      </c>
      <c r="E2898" s="141">
        <v>382.2</v>
      </c>
      <c r="F2898" s="10" t="s">
        <v>288</v>
      </c>
      <c r="G2898" s="10" t="s">
        <v>288</v>
      </c>
      <c r="H2898" s="10" t="s">
        <v>288</v>
      </c>
      <c r="K2898" s="100">
        <f t="shared" ref="K2898:K2923" si="101">SUM(E2898:I2898)</f>
        <v>382.2</v>
      </c>
      <c r="M2898" t="s">
        <v>307</v>
      </c>
      <c r="P2898" s="28"/>
      <c r="Q2898" s="186"/>
      <c r="R2898" s="187"/>
      <c r="S2898" s="187"/>
      <c r="T2898" s="226"/>
    </row>
    <row r="2899" spans="1:20" ht="15">
      <c r="A2899" s="138" t="s">
        <v>287</v>
      </c>
      <c r="B2899" s="96" t="s">
        <v>155</v>
      </c>
      <c r="E2899" s="10" t="s">
        <v>288</v>
      </c>
      <c r="F2899" s="10" t="s">
        <v>288</v>
      </c>
      <c r="G2899" s="10">
        <v>282.5</v>
      </c>
      <c r="H2899" s="164">
        <v>97.100000000002183</v>
      </c>
      <c r="K2899" s="100">
        <f t="shared" si="101"/>
        <v>379.60000000000218</v>
      </c>
      <c r="P2899" s="28"/>
      <c r="Q2899" s="186"/>
      <c r="R2899" s="187"/>
      <c r="S2899" s="187"/>
      <c r="T2899" s="226"/>
    </row>
    <row r="2900" spans="1:20" ht="15">
      <c r="A2900" s="138" t="s">
        <v>990</v>
      </c>
      <c r="B2900" s="96" t="s">
        <v>1041</v>
      </c>
      <c r="E2900" s="10" t="s">
        <v>288</v>
      </c>
      <c r="F2900" s="10" t="s">
        <v>288</v>
      </c>
      <c r="G2900" s="10" t="s">
        <v>288</v>
      </c>
      <c r="H2900" s="190">
        <v>376.70000000000073</v>
      </c>
      <c r="K2900" s="100">
        <f t="shared" si="101"/>
        <v>376.70000000000073</v>
      </c>
      <c r="M2900" t="s">
        <v>302</v>
      </c>
      <c r="P2900" s="28"/>
      <c r="Q2900" s="186"/>
      <c r="R2900" s="187"/>
      <c r="S2900" s="187"/>
      <c r="T2900" s="226"/>
    </row>
    <row r="2901" spans="1:20" ht="15">
      <c r="A2901" s="138" t="s">
        <v>991</v>
      </c>
      <c r="B2901" s="96" t="s">
        <v>143</v>
      </c>
      <c r="E2901" s="10" t="s">
        <v>288</v>
      </c>
      <c r="F2901" s="10">
        <v>138</v>
      </c>
      <c r="G2901" s="10">
        <v>110.5</v>
      </c>
      <c r="H2901" s="164">
        <v>108.90000000000146</v>
      </c>
      <c r="K2901" s="100">
        <f t="shared" si="101"/>
        <v>357.40000000000146</v>
      </c>
      <c r="P2901" s="28"/>
      <c r="Q2901" s="186"/>
      <c r="R2901" s="187"/>
      <c r="S2901" s="187"/>
      <c r="T2901" s="226"/>
    </row>
    <row r="2902" spans="1:20" ht="15">
      <c r="A2902" s="138" t="s">
        <v>992</v>
      </c>
      <c r="B2902" s="96" t="s">
        <v>160</v>
      </c>
      <c r="E2902" s="10" t="s">
        <v>288</v>
      </c>
      <c r="F2902" s="10" t="s">
        <v>288</v>
      </c>
      <c r="G2902" s="97" t="s">
        <v>289</v>
      </c>
      <c r="H2902" s="190">
        <v>330.90000000000146</v>
      </c>
      <c r="K2902" s="100">
        <f t="shared" si="101"/>
        <v>330.90000000000146</v>
      </c>
      <c r="M2902" t="s">
        <v>298</v>
      </c>
      <c r="P2902" s="28"/>
      <c r="Q2902" s="186"/>
      <c r="R2902" s="187"/>
      <c r="S2902" s="187"/>
      <c r="T2902" s="226"/>
    </row>
    <row r="2903" spans="1:20" ht="15">
      <c r="A2903" s="138" t="s">
        <v>994</v>
      </c>
      <c r="B2903" s="138" t="s">
        <v>983</v>
      </c>
      <c r="E2903" s="10" t="s">
        <v>288</v>
      </c>
      <c r="F2903" s="10" t="s">
        <v>288</v>
      </c>
      <c r="G2903" s="10" t="s">
        <v>288</v>
      </c>
      <c r="H2903" s="190">
        <v>289.00000000001455</v>
      </c>
      <c r="K2903" s="100">
        <f t="shared" si="101"/>
        <v>289.00000000001455</v>
      </c>
      <c r="M2903" t="s">
        <v>303</v>
      </c>
      <c r="P2903" s="28"/>
      <c r="Q2903" s="186"/>
      <c r="R2903" s="187"/>
      <c r="S2903" s="187"/>
      <c r="T2903" s="226"/>
    </row>
    <row r="2904" spans="1:20" ht="15">
      <c r="A2904" s="138" t="s">
        <v>1000</v>
      </c>
      <c r="B2904" s="96" t="s">
        <v>1035</v>
      </c>
      <c r="E2904" s="10" t="s">
        <v>288</v>
      </c>
      <c r="F2904" s="10" t="s">
        <v>288</v>
      </c>
      <c r="G2904" s="10" t="s">
        <v>288</v>
      </c>
      <c r="H2904" s="164">
        <v>278.55000000000655</v>
      </c>
      <c r="K2904" s="100">
        <f t="shared" si="101"/>
        <v>278.55000000000655</v>
      </c>
      <c r="P2904" s="28"/>
      <c r="Q2904" s="186"/>
      <c r="R2904" s="187"/>
      <c r="S2904" s="187"/>
      <c r="T2904" s="226"/>
    </row>
    <row r="2905" spans="1:20" ht="15">
      <c r="A2905" s="138" t="s">
        <v>1002</v>
      </c>
      <c r="B2905" s="96" t="s">
        <v>1057</v>
      </c>
      <c r="E2905" s="10" t="s">
        <v>288</v>
      </c>
      <c r="F2905" s="10" t="s">
        <v>288</v>
      </c>
      <c r="G2905" s="10" t="s">
        <v>288</v>
      </c>
      <c r="H2905" s="164">
        <v>261.44999999999709</v>
      </c>
      <c r="K2905" s="100">
        <f t="shared" si="101"/>
        <v>261.44999999999709</v>
      </c>
      <c r="P2905" s="28"/>
      <c r="Q2905" s="186"/>
      <c r="R2905" s="187"/>
      <c r="S2905" s="187"/>
      <c r="T2905" s="226"/>
    </row>
    <row r="2906" spans="1:20" ht="15">
      <c r="A2906" s="138" t="s">
        <v>1005</v>
      </c>
      <c r="B2906" s="96" t="s">
        <v>1047</v>
      </c>
      <c r="E2906" s="10" t="s">
        <v>288</v>
      </c>
      <c r="F2906" s="10" t="s">
        <v>288</v>
      </c>
      <c r="G2906" s="10" t="s">
        <v>288</v>
      </c>
      <c r="H2906" s="164">
        <v>245.54999999999927</v>
      </c>
      <c r="K2906" s="100">
        <f t="shared" si="101"/>
        <v>245.54999999999927</v>
      </c>
      <c r="P2906" s="28"/>
      <c r="Q2906" s="186"/>
      <c r="R2906" s="187"/>
      <c r="S2906" s="187"/>
      <c r="T2906" s="226"/>
    </row>
    <row r="2907" spans="1:20" ht="15">
      <c r="A2907" s="138" t="s">
        <v>1006</v>
      </c>
      <c r="B2907" s="138" t="s">
        <v>989</v>
      </c>
      <c r="E2907" s="10" t="s">
        <v>288</v>
      </c>
      <c r="F2907" s="10" t="s">
        <v>288</v>
      </c>
      <c r="G2907" s="10" t="s">
        <v>288</v>
      </c>
      <c r="H2907" s="164">
        <v>244.79999999999563</v>
      </c>
      <c r="K2907" s="100">
        <f t="shared" si="101"/>
        <v>244.79999999999563</v>
      </c>
      <c r="P2907" s="28"/>
      <c r="Q2907" s="186"/>
      <c r="R2907" s="187"/>
      <c r="S2907" s="187"/>
      <c r="T2907" s="226"/>
    </row>
    <row r="2908" spans="1:20" ht="15">
      <c r="A2908" s="138" t="s">
        <v>1009</v>
      </c>
      <c r="B2908" s="96" t="s">
        <v>1031</v>
      </c>
      <c r="E2908" s="10" t="s">
        <v>288</v>
      </c>
      <c r="F2908" s="10" t="s">
        <v>288</v>
      </c>
      <c r="G2908" s="10" t="s">
        <v>288</v>
      </c>
      <c r="H2908" s="164">
        <v>234.39999999999782</v>
      </c>
      <c r="K2908" s="100">
        <f t="shared" si="101"/>
        <v>234.39999999999782</v>
      </c>
      <c r="P2908" s="28"/>
      <c r="Q2908" s="186"/>
      <c r="R2908" s="187"/>
      <c r="S2908" s="187"/>
      <c r="T2908" s="226"/>
    </row>
    <row r="2909" spans="1:20" ht="15">
      <c r="A2909" s="138" t="s">
        <v>1011</v>
      </c>
      <c r="B2909" s="96" t="s">
        <v>1010</v>
      </c>
      <c r="E2909" s="10" t="s">
        <v>288</v>
      </c>
      <c r="F2909" s="10" t="s">
        <v>288</v>
      </c>
      <c r="G2909" s="10" t="s">
        <v>288</v>
      </c>
      <c r="H2909" s="164">
        <v>220.45000000000437</v>
      </c>
      <c r="K2909" s="100">
        <f t="shared" si="101"/>
        <v>220.45000000000437</v>
      </c>
      <c r="P2909" s="28"/>
      <c r="Q2909" s="186"/>
      <c r="R2909" s="187"/>
      <c r="S2909" s="187"/>
      <c r="T2909" s="226"/>
    </row>
    <row r="2910" spans="1:20" ht="15">
      <c r="A2910" s="138" t="s">
        <v>1017</v>
      </c>
      <c r="B2910" s="96" t="s">
        <v>993</v>
      </c>
      <c r="E2910" s="10" t="s">
        <v>288</v>
      </c>
      <c r="F2910" s="10" t="s">
        <v>288</v>
      </c>
      <c r="G2910" s="10" t="s">
        <v>288</v>
      </c>
      <c r="H2910" s="164">
        <v>215.94999999999709</v>
      </c>
      <c r="K2910" s="100">
        <f t="shared" si="101"/>
        <v>215.94999999999709</v>
      </c>
      <c r="P2910" s="28"/>
      <c r="Q2910" s="186"/>
      <c r="R2910" s="187"/>
      <c r="S2910" s="187"/>
      <c r="T2910" s="226"/>
    </row>
    <row r="2911" spans="1:20" ht="15">
      <c r="A2911" s="138" t="s">
        <v>1022</v>
      </c>
      <c r="B2911" s="96" t="s">
        <v>1013</v>
      </c>
      <c r="E2911" s="10" t="s">
        <v>288</v>
      </c>
      <c r="F2911" s="10" t="s">
        <v>288</v>
      </c>
      <c r="G2911" s="10" t="s">
        <v>288</v>
      </c>
      <c r="H2911" s="164">
        <v>208.20000000000437</v>
      </c>
      <c r="K2911" s="100">
        <f t="shared" si="101"/>
        <v>208.20000000000437</v>
      </c>
      <c r="P2911" s="28"/>
      <c r="Q2911" s="186"/>
      <c r="R2911" s="187"/>
      <c r="S2911" s="187"/>
      <c r="T2911" s="226"/>
    </row>
    <row r="2912" spans="1:20" ht="15">
      <c r="A2912" s="138" t="s">
        <v>1023</v>
      </c>
      <c r="B2912" s="96" t="s">
        <v>1019</v>
      </c>
      <c r="E2912" s="10" t="s">
        <v>288</v>
      </c>
      <c r="F2912" s="10" t="s">
        <v>288</v>
      </c>
      <c r="G2912" s="10" t="s">
        <v>288</v>
      </c>
      <c r="H2912" s="164">
        <v>201.40000000000146</v>
      </c>
      <c r="K2912" s="100">
        <f t="shared" si="101"/>
        <v>201.40000000000146</v>
      </c>
      <c r="P2912" s="28"/>
      <c r="Q2912" s="186"/>
      <c r="R2912" s="187"/>
      <c r="S2912" s="187"/>
      <c r="T2912" s="226"/>
    </row>
    <row r="2913" spans="1:20" ht="15">
      <c r="A2913" s="138" t="s">
        <v>1024</v>
      </c>
      <c r="B2913" s="96" t="s">
        <v>1028</v>
      </c>
      <c r="E2913" s="10" t="s">
        <v>288</v>
      </c>
      <c r="F2913" s="10" t="s">
        <v>288</v>
      </c>
      <c r="G2913" s="10" t="s">
        <v>288</v>
      </c>
      <c r="H2913" s="164">
        <v>185.90000000000146</v>
      </c>
      <c r="K2913" s="100">
        <f t="shared" si="101"/>
        <v>185.90000000000146</v>
      </c>
      <c r="P2913" s="28"/>
      <c r="Q2913" s="186"/>
      <c r="R2913" s="187"/>
      <c r="S2913" s="187"/>
      <c r="T2913" s="226"/>
    </row>
    <row r="2914" spans="1:20" ht="15">
      <c r="A2914" s="138" t="s">
        <v>1030</v>
      </c>
      <c r="B2914" s="96" t="s">
        <v>1004</v>
      </c>
      <c r="E2914" s="10" t="s">
        <v>288</v>
      </c>
      <c r="F2914" s="10" t="s">
        <v>288</v>
      </c>
      <c r="G2914" s="10" t="s">
        <v>288</v>
      </c>
      <c r="H2914" s="164">
        <v>178.89999999999054</v>
      </c>
      <c r="K2914" s="100">
        <f t="shared" si="101"/>
        <v>178.89999999999054</v>
      </c>
      <c r="P2914" s="28"/>
      <c r="Q2914" s="186"/>
      <c r="R2914" s="187"/>
      <c r="S2914" s="187"/>
      <c r="T2914" s="226"/>
    </row>
    <row r="2915" spans="1:20" ht="15">
      <c r="A2915" s="138" t="s">
        <v>1038</v>
      </c>
      <c r="B2915" s="96" t="s">
        <v>1003</v>
      </c>
      <c r="E2915" s="10" t="s">
        <v>288</v>
      </c>
      <c r="F2915" s="10" t="s">
        <v>288</v>
      </c>
      <c r="G2915" s="10" t="s">
        <v>288</v>
      </c>
      <c r="H2915" s="164">
        <v>154.64999999999782</v>
      </c>
      <c r="K2915" s="100">
        <f t="shared" si="101"/>
        <v>154.64999999999782</v>
      </c>
      <c r="P2915" s="28"/>
      <c r="Q2915" s="186"/>
      <c r="R2915" s="187"/>
      <c r="S2915" s="187"/>
      <c r="T2915" s="226"/>
    </row>
    <row r="2916" spans="1:20" ht="15">
      <c r="A2916" s="138" t="s">
        <v>1042</v>
      </c>
      <c r="B2916" s="96" t="s">
        <v>1020</v>
      </c>
      <c r="E2916" s="10" t="s">
        <v>288</v>
      </c>
      <c r="F2916" s="10" t="s">
        <v>288</v>
      </c>
      <c r="G2916" s="10" t="s">
        <v>288</v>
      </c>
      <c r="H2916" s="164">
        <v>131.40000000000146</v>
      </c>
      <c r="K2916" s="100">
        <f t="shared" si="101"/>
        <v>131.40000000000146</v>
      </c>
      <c r="P2916" s="28"/>
      <c r="Q2916" s="186"/>
      <c r="R2916" s="187"/>
      <c r="S2916" s="187"/>
      <c r="T2916" s="226"/>
    </row>
    <row r="2917" spans="1:20" ht="15">
      <c r="A2917" s="138" t="s">
        <v>1043</v>
      </c>
      <c r="B2917" s="96" t="s">
        <v>1039</v>
      </c>
      <c r="E2917" s="10" t="s">
        <v>288</v>
      </c>
      <c r="F2917" s="10" t="s">
        <v>288</v>
      </c>
      <c r="G2917" s="10" t="s">
        <v>288</v>
      </c>
      <c r="H2917" s="164">
        <v>127</v>
      </c>
      <c r="K2917" s="100">
        <f t="shared" si="101"/>
        <v>127</v>
      </c>
      <c r="P2917" s="28"/>
      <c r="Q2917" s="186"/>
      <c r="R2917" s="187"/>
      <c r="S2917" s="187"/>
      <c r="T2917" s="226"/>
    </row>
    <row r="2918" spans="1:20" ht="15">
      <c r="A2918" s="138" t="s">
        <v>1044</v>
      </c>
      <c r="B2918" s="96" t="s">
        <v>1021</v>
      </c>
      <c r="E2918" s="10" t="s">
        <v>288</v>
      </c>
      <c r="F2918" s="10" t="s">
        <v>288</v>
      </c>
      <c r="G2918" s="10" t="s">
        <v>288</v>
      </c>
      <c r="H2918" s="164">
        <v>98.800000000006548</v>
      </c>
      <c r="K2918" s="100">
        <f t="shared" si="101"/>
        <v>98.800000000006548</v>
      </c>
      <c r="P2918" s="28"/>
      <c r="Q2918" s="186"/>
      <c r="R2918" s="187"/>
      <c r="S2918" s="187"/>
      <c r="T2918" s="226"/>
    </row>
    <row r="2919" spans="1:20" ht="15">
      <c r="A2919" s="138" t="s">
        <v>1050</v>
      </c>
      <c r="B2919" s="96" t="s">
        <v>1008</v>
      </c>
      <c r="E2919" s="10" t="s">
        <v>288</v>
      </c>
      <c r="F2919" s="10" t="s">
        <v>288</v>
      </c>
      <c r="G2919" s="10" t="s">
        <v>288</v>
      </c>
      <c r="H2919" s="164">
        <v>86.599999999991269</v>
      </c>
      <c r="K2919" s="100">
        <f t="shared" si="101"/>
        <v>86.599999999991269</v>
      </c>
      <c r="P2919" s="28"/>
      <c r="Q2919" s="186"/>
      <c r="R2919" s="187"/>
      <c r="S2919" s="187"/>
      <c r="T2919" s="226"/>
    </row>
    <row r="2920" spans="1:20" ht="15">
      <c r="A2920" s="138" t="s">
        <v>1051</v>
      </c>
      <c r="B2920" s="96" t="s">
        <v>1026</v>
      </c>
      <c r="E2920" s="10" t="s">
        <v>288</v>
      </c>
      <c r="F2920" s="10" t="s">
        <v>288</v>
      </c>
      <c r="G2920" s="10" t="s">
        <v>288</v>
      </c>
      <c r="H2920" s="164">
        <v>85.600000000005821</v>
      </c>
      <c r="K2920" s="100">
        <f t="shared" si="101"/>
        <v>85.600000000005821</v>
      </c>
      <c r="P2920" s="28"/>
    </row>
    <row r="2921" spans="1:20" ht="15">
      <c r="A2921" s="138" t="s">
        <v>1052</v>
      </c>
      <c r="B2921" s="96" t="s">
        <v>1036</v>
      </c>
      <c r="E2921" s="10" t="s">
        <v>288</v>
      </c>
      <c r="F2921" s="10" t="s">
        <v>288</v>
      </c>
      <c r="G2921" s="10" t="s">
        <v>288</v>
      </c>
      <c r="H2921" s="164">
        <v>85.200000000000728</v>
      </c>
      <c r="K2921" s="100">
        <f t="shared" si="101"/>
        <v>85.200000000000728</v>
      </c>
      <c r="P2921" s="28"/>
    </row>
    <row r="2922" spans="1:20" ht="15">
      <c r="A2922" s="138" t="s">
        <v>1054</v>
      </c>
      <c r="B2922" s="96" t="s">
        <v>1001</v>
      </c>
      <c r="E2922" s="10" t="s">
        <v>288</v>
      </c>
      <c r="F2922" s="10" t="s">
        <v>288</v>
      </c>
      <c r="G2922" s="10" t="s">
        <v>288</v>
      </c>
      <c r="H2922" s="164">
        <v>80.549999999995634</v>
      </c>
      <c r="K2922" s="100">
        <f t="shared" si="101"/>
        <v>80.549999999995634</v>
      </c>
      <c r="P2922" s="28"/>
    </row>
    <row r="2923" spans="1:20" ht="15">
      <c r="A2923" s="138" t="s">
        <v>1055</v>
      </c>
      <c r="B2923" s="96" t="s">
        <v>999</v>
      </c>
      <c r="E2923" s="10" t="s">
        <v>288</v>
      </c>
      <c r="F2923" s="10" t="s">
        <v>288</v>
      </c>
      <c r="G2923" s="10" t="s">
        <v>288</v>
      </c>
      <c r="H2923" s="164">
        <v>31.650000000005093</v>
      </c>
      <c r="K2923" s="100">
        <f t="shared" si="101"/>
        <v>31.650000000005093</v>
      </c>
      <c r="P2923" s="28"/>
    </row>
    <row r="2924" spans="1:20" ht="15">
      <c r="A2924" s="138" t="s">
        <v>1056</v>
      </c>
      <c r="B2924" s="406" t="s">
        <v>2565</v>
      </c>
      <c r="C2924" s="3"/>
      <c r="D2924" s="3"/>
      <c r="E2924" s="164" t="s">
        <v>288</v>
      </c>
      <c r="F2924" s="164" t="s">
        <v>288</v>
      </c>
      <c r="G2924" s="164" t="s">
        <v>288</v>
      </c>
      <c r="H2924" s="164" t="s">
        <v>288</v>
      </c>
      <c r="K2924" s="100">
        <f t="shared" ref="K2924:K2943" si="102">SUM(E2924:I2924)</f>
        <v>0</v>
      </c>
      <c r="P2924" s="28"/>
    </row>
    <row r="2925" spans="1:20" ht="15">
      <c r="A2925" s="138" t="s">
        <v>1059</v>
      </c>
      <c r="B2925" s="406" t="s">
        <v>2560</v>
      </c>
      <c r="C2925" s="3"/>
      <c r="D2925" s="3"/>
      <c r="E2925" s="164" t="s">
        <v>288</v>
      </c>
      <c r="F2925" s="164" t="s">
        <v>288</v>
      </c>
      <c r="G2925" s="164" t="s">
        <v>288</v>
      </c>
      <c r="H2925" s="164" t="s">
        <v>288</v>
      </c>
      <c r="K2925" s="100">
        <f t="shared" si="102"/>
        <v>0</v>
      </c>
      <c r="P2925" s="28"/>
    </row>
    <row r="2926" spans="1:20" ht="15">
      <c r="A2926" s="138" t="s">
        <v>1296</v>
      </c>
      <c r="B2926" s="406" t="s">
        <v>2551</v>
      </c>
      <c r="C2926" s="3"/>
      <c r="D2926" s="3"/>
      <c r="E2926" s="164" t="s">
        <v>288</v>
      </c>
      <c r="F2926" s="164" t="s">
        <v>288</v>
      </c>
      <c r="G2926" s="164" t="s">
        <v>288</v>
      </c>
      <c r="H2926" s="164" t="s">
        <v>288</v>
      </c>
      <c r="K2926" s="100">
        <f t="shared" si="102"/>
        <v>0</v>
      </c>
      <c r="P2926" s="28"/>
    </row>
    <row r="2927" spans="1:20" ht="15">
      <c r="A2927" s="138" t="s">
        <v>1297</v>
      </c>
      <c r="B2927" s="406" t="s">
        <v>2561</v>
      </c>
      <c r="C2927" s="3"/>
      <c r="D2927" s="3"/>
      <c r="E2927" s="164" t="s">
        <v>288</v>
      </c>
      <c r="F2927" s="164" t="s">
        <v>288</v>
      </c>
      <c r="G2927" s="164" t="s">
        <v>288</v>
      </c>
      <c r="H2927" s="164" t="s">
        <v>288</v>
      </c>
      <c r="K2927" s="100">
        <f t="shared" si="102"/>
        <v>0</v>
      </c>
      <c r="P2927" s="28"/>
    </row>
    <row r="2928" spans="1:20" ht="15">
      <c r="A2928" s="138" t="s">
        <v>1298</v>
      </c>
      <c r="B2928" s="406" t="s">
        <v>2563</v>
      </c>
      <c r="C2928" s="3"/>
      <c r="D2928" s="3"/>
      <c r="E2928" s="164" t="s">
        <v>288</v>
      </c>
      <c r="F2928" s="164" t="s">
        <v>288</v>
      </c>
      <c r="G2928" s="164" t="s">
        <v>288</v>
      </c>
      <c r="H2928" s="164" t="s">
        <v>288</v>
      </c>
      <c r="K2928" s="100">
        <f t="shared" si="102"/>
        <v>0</v>
      </c>
      <c r="P2928" s="28"/>
    </row>
    <row r="2929" spans="1:16" ht="15">
      <c r="A2929" s="138" t="s">
        <v>1299</v>
      </c>
      <c r="B2929" s="223" t="s">
        <v>2544</v>
      </c>
      <c r="C2929" s="3"/>
      <c r="D2929" s="3"/>
      <c r="E2929" s="164" t="s">
        <v>288</v>
      </c>
      <c r="F2929" s="164" t="s">
        <v>288</v>
      </c>
      <c r="G2929" s="164" t="s">
        <v>288</v>
      </c>
      <c r="H2929" s="164" t="s">
        <v>288</v>
      </c>
      <c r="K2929" s="100">
        <f t="shared" si="102"/>
        <v>0</v>
      </c>
      <c r="P2929" s="28"/>
    </row>
    <row r="2930" spans="1:16" ht="15">
      <c r="A2930" s="138" t="s">
        <v>1300</v>
      </c>
      <c r="B2930" s="406" t="s">
        <v>2546</v>
      </c>
      <c r="C2930" s="3"/>
      <c r="D2930" s="3"/>
      <c r="E2930" s="164" t="s">
        <v>288</v>
      </c>
      <c r="F2930" s="164" t="s">
        <v>288</v>
      </c>
      <c r="G2930" s="164" t="s">
        <v>288</v>
      </c>
      <c r="H2930" s="164" t="s">
        <v>288</v>
      </c>
      <c r="K2930" s="100">
        <f t="shared" si="102"/>
        <v>0</v>
      </c>
      <c r="P2930" s="28"/>
    </row>
    <row r="2931" spans="1:16" ht="15">
      <c r="A2931" s="138" t="s">
        <v>1301</v>
      </c>
      <c r="B2931" s="406" t="s">
        <v>2549</v>
      </c>
      <c r="C2931" s="3"/>
      <c r="D2931" s="3"/>
      <c r="E2931" s="164" t="s">
        <v>288</v>
      </c>
      <c r="F2931" s="164" t="s">
        <v>288</v>
      </c>
      <c r="G2931" s="164" t="s">
        <v>288</v>
      </c>
      <c r="H2931" s="164" t="s">
        <v>288</v>
      </c>
      <c r="K2931" s="100">
        <f t="shared" si="102"/>
        <v>0</v>
      </c>
      <c r="P2931" s="28"/>
    </row>
    <row r="2932" spans="1:16" ht="15">
      <c r="A2932" s="138" t="s">
        <v>1302</v>
      </c>
      <c r="B2932" s="406" t="s">
        <v>2548</v>
      </c>
      <c r="C2932" s="3"/>
      <c r="D2932" s="3"/>
      <c r="E2932" s="164" t="s">
        <v>288</v>
      </c>
      <c r="F2932" s="164" t="s">
        <v>288</v>
      </c>
      <c r="G2932" s="164" t="s">
        <v>288</v>
      </c>
      <c r="H2932" s="164" t="s">
        <v>288</v>
      </c>
      <c r="K2932" s="100">
        <f t="shared" si="102"/>
        <v>0</v>
      </c>
      <c r="P2932" s="28"/>
    </row>
    <row r="2933" spans="1:16" ht="15">
      <c r="A2933" s="138" t="s">
        <v>1303</v>
      </c>
      <c r="B2933" s="406" t="s">
        <v>2562</v>
      </c>
      <c r="C2933" s="3"/>
      <c r="D2933" s="3"/>
      <c r="E2933" s="164" t="s">
        <v>288</v>
      </c>
      <c r="F2933" s="164" t="s">
        <v>288</v>
      </c>
      <c r="G2933" s="164" t="s">
        <v>288</v>
      </c>
      <c r="H2933" s="164" t="s">
        <v>288</v>
      </c>
      <c r="K2933" s="100">
        <f t="shared" si="102"/>
        <v>0</v>
      </c>
      <c r="P2933" s="28"/>
    </row>
    <row r="2934" spans="1:16" ht="15">
      <c r="A2934" s="138" t="s">
        <v>1304</v>
      </c>
      <c r="B2934" s="406" t="s">
        <v>2569</v>
      </c>
      <c r="C2934" s="3"/>
      <c r="D2934" s="3"/>
      <c r="E2934" s="164" t="s">
        <v>288</v>
      </c>
      <c r="F2934" s="164" t="s">
        <v>288</v>
      </c>
      <c r="G2934" s="164" t="s">
        <v>288</v>
      </c>
      <c r="H2934" s="164" t="s">
        <v>288</v>
      </c>
      <c r="K2934" s="100">
        <f t="shared" si="102"/>
        <v>0</v>
      </c>
      <c r="P2934" s="28"/>
    </row>
    <row r="2935" spans="1:16" ht="15">
      <c r="A2935" s="138" t="s">
        <v>1305</v>
      </c>
      <c r="B2935" s="406" t="s">
        <v>2559</v>
      </c>
      <c r="C2935" s="3"/>
      <c r="D2935" s="3"/>
      <c r="E2935" s="164" t="s">
        <v>288</v>
      </c>
      <c r="F2935" s="164" t="s">
        <v>288</v>
      </c>
      <c r="G2935" s="164" t="s">
        <v>288</v>
      </c>
      <c r="H2935" s="164" t="s">
        <v>288</v>
      </c>
      <c r="K2935" s="100">
        <f t="shared" si="102"/>
        <v>0</v>
      </c>
      <c r="P2935" s="28"/>
    </row>
    <row r="2936" spans="1:16" ht="15">
      <c r="A2936" s="138" t="s">
        <v>1306</v>
      </c>
      <c r="B2936" s="406" t="s">
        <v>2564</v>
      </c>
      <c r="C2936" s="3"/>
      <c r="D2936" s="3"/>
      <c r="E2936" s="164" t="s">
        <v>288</v>
      </c>
      <c r="F2936" s="164" t="s">
        <v>288</v>
      </c>
      <c r="G2936" s="164" t="s">
        <v>288</v>
      </c>
      <c r="H2936" s="164" t="s">
        <v>288</v>
      </c>
      <c r="K2936" s="100">
        <f t="shared" si="102"/>
        <v>0</v>
      </c>
      <c r="P2936" s="28"/>
    </row>
    <row r="2937" spans="1:16" ht="15">
      <c r="A2937" s="138" t="s">
        <v>1307</v>
      </c>
      <c r="B2937" s="406" t="s">
        <v>2554</v>
      </c>
      <c r="C2937" s="3"/>
      <c r="D2937" s="3"/>
      <c r="E2937" s="164" t="s">
        <v>288</v>
      </c>
      <c r="F2937" s="164" t="s">
        <v>288</v>
      </c>
      <c r="G2937" s="164" t="s">
        <v>288</v>
      </c>
      <c r="H2937" s="164" t="s">
        <v>288</v>
      </c>
      <c r="K2937" s="100">
        <f t="shared" si="102"/>
        <v>0</v>
      </c>
      <c r="P2937" s="28"/>
    </row>
    <row r="2938" spans="1:16" ht="15">
      <c r="A2938" s="138" t="s">
        <v>1308</v>
      </c>
      <c r="B2938" s="406" t="s">
        <v>2568</v>
      </c>
      <c r="C2938" s="3"/>
      <c r="D2938" s="3"/>
      <c r="E2938" s="164" t="s">
        <v>288</v>
      </c>
      <c r="F2938" s="164" t="s">
        <v>288</v>
      </c>
      <c r="G2938" s="164" t="s">
        <v>288</v>
      </c>
      <c r="H2938" s="164" t="s">
        <v>288</v>
      </c>
      <c r="K2938" s="100">
        <f t="shared" si="102"/>
        <v>0</v>
      </c>
      <c r="P2938" s="28"/>
    </row>
    <row r="2939" spans="1:16" ht="15">
      <c r="A2939" s="138" t="s">
        <v>1309</v>
      </c>
      <c r="B2939" s="406" t="s">
        <v>2552</v>
      </c>
      <c r="C2939" s="3"/>
      <c r="D2939" s="3"/>
      <c r="E2939" s="164" t="s">
        <v>288</v>
      </c>
      <c r="F2939" s="164" t="s">
        <v>288</v>
      </c>
      <c r="G2939" s="164" t="s">
        <v>288</v>
      </c>
      <c r="H2939" s="164" t="s">
        <v>288</v>
      </c>
      <c r="K2939" s="100">
        <f t="shared" si="102"/>
        <v>0</v>
      </c>
      <c r="P2939" s="28"/>
    </row>
    <row r="2940" spans="1:16" ht="15">
      <c r="A2940" s="138" t="s">
        <v>1310</v>
      </c>
      <c r="B2940" s="406" t="s">
        <v>2604</v>
      </c>
      <c r="C2940" s="3"/>
      <c r="D2940" s="3"/>
      <c r="E2940" s="164" t="s">
        <v>288</v>
      </c>
      <c r="F2940" s="164" t="s">
        <v>288</v>
      </c>
      <c r="G2940" s="164" t="s">
        <v>288</v>
      </c>
      <c r="H2940" s="164" t="s">
        <v>288</v>
      </c>
      <c r="K2940" s="100">
        <f t="shared" si="102"/>
        <v>0</v>
      </c>
      <c r="P2940" s="28"/>
    </row>
    <row r="2941" spans="1:16" ht="15">
      <c r="A2941" s="138" t="s">
        <v>1311</v>
      </c>
      <c r="B2941" s="223" t="s">
        <v>2570</v>
      </c>
      <c r="C2941" s="3"/>
      <c r="D2941" s="3"/>
      <c r="E2941" s="164" t="s">
        <v>288</v>
      </c>
      <c r="F2941" s="164" t="s">
        <v>288</v>
      </c>
      <c r="G2941" s="164" t="s">
        <v>288</v>
      </c>
      <c r="H2941" s="164" t="s">
        <v>288</v>
      </c>
      <c r="K2941" s="100">
        <f t="shared" si="102"/>
        <v>0</v>
      </c>
      <c r="P2941" s="28"/>
    </row>
    <row r="2942" spans="1:16" ht="15">
      <c r="A2942" s="138" t="s">
        <v>1312</v>
      </c>
      <c r="B2942" s="406" t="s">
        <v>2567</v>
      </c>
      <c r="C2942" s="3"/>
      <c r="D2942" s="3"/>
      <c r="E2942" s="164" t="s">
        <v>288</v>
      </c>
      <c r="F2942" s="164" t="s">
        <v>288</v>
      </c>
      <c r="G2942" s="164" t="s">
        <v>288</v>
      </c>
      <c r="H2942" s="164" t="s">
        <v>288</v>
      </c>
      <c r="K2942" s="100">
        <f t="shared" si="102"/>
        <v>0</v>
      </c>
      <c r="P2942" s="28"/>
    </row>
    <row r="2943" spans="1:16" ht="15">
      <c r="A2943" s="138" t="s">
        <v>1313</v>
      </c>
      <c r="B2943" s="406" t="s">
        <v>2566</v>
      </c>
      <c r="C2943" s="3"/>
      <c r="D2943" s="3"/>
      <c r="E2943" s="164" t="s">
        <v>288</v>
      </c>
      <c r="F2943" s="164" t="s">
        <v>288</v>
      </c>
      <c r="G2943" s="164" t="s">
        <v>288</v>
      </c>
      <c r="H2943" s="164" t="s">
        <v>288</v>
      </c>
      <c r="K2943" s="100">
        <f t="shared" si="102"/>
        <v>0</v>
      </c>
      <c r="P2943" s="28"/>
    </row>
    <row r="2944" spans="1:16" ht="15">
      <c r="A2944" s="138"/>
      <c r="B2944" s="96"/>
      <c r="E2944" s="10"/>
      <c r="F2944" s="10"/>
      <c r="G2944" s="10"/>
      <c r="H2944" s="164"/>
      <c r="K2944" s="100"/>
      <c r="P2944" s="28"/>
    </row>
    <row r="2945" spans="1:20" ht="15">
      <c r="A2945" s="44"/>
      <c r="E2945" s="10"/>
      <c r="K2945" s="102"/>
      <c r="P2945" s="28"/>
    </row>
    <row r="2946" spans="1:20" ht="15">
      <c r="A2946" s="44"/>
      <c r="B2946" s="96"/>
      <c r="E2946" s="10"/>
      <c r="K2946" s="102"/>
      <c r="P2946" s="28"/>
    </row>
    <row r="2947" spans="1:20" ht="25.5">
      <c r="A2947" s="39" t="s">
        <v>220</v>
      </c>
      <c r="K2947" s="102"/>
      <c r="P2947" s="28"/>
    </row>
    <row r="2948" spans="1:20">
      <c r="K2948" s="102"/>
      <c r="P2948" s="28"/>
    </row>
    <row r="2949" spans="1:20" ht="15">
      <c r="A2949" s="60"/>
      <c r="B2949" s="60"/>
      <c r="C2949" s="60"/>
      <c r="D2949" s="60"/>
      <c r="E2949" s="94">
        <v>2016</v>
      </c>
      <c r="F2949" s="94">
        <v>2017</v>
      </c>
      <c r="G2949" s="94">
        <v>2018</v>
      </c>
      <c r="H2949" s="189">
        <v>2019</v>
      </c>
      <c r="I2949" s="189">
        <v>2020</v>
      </c>
      <c r="K2949" s="103" t="s">
        <v>40</v>
      </c>
      <c r="P2949" s="28"/>
    </row>
    <row r="2950" spans="1:20" ht="15">
      <c r="A2950" s="44" t="s">
        <v>0</v>
      </c>
      <c r="B2950" s="96" t="s">
        <v>19</v>
      </c>
      <c r="E2950" s="52">
        <v>40.700000000000003</v>
      </c>
      <c r="F2950" s="52">
        <v>341</v>
      </c>
      <c r="G2950" s="141">
        <v>160.6</v>
      </c>
      <c r="H2950" s="190">
        <v>330.39999999999964</v>
      </c>
      <c r="I2950" s="10" t="s">
        <v>189</v>
      </c>
      <c r="K2950" s="100">
        <f t="shared" ref="K2950:K2981" si="103">SUM(E2950:I2950)</f>
        <v>872.69999999999959</v>
      </c>
      <c r="M2950" t="s">
        <v>1419</v>
      </c>
      <c r="P2950" s="11" t="s">
        <v>1420</v>
      </c>
      <c r="Q2950" s="178"/>
      <c r="R2950" s="96"/>
      <c r="S2950" s="96"/>
      <c r="T2950" s="96"/>
    </row>
    <row r="2951" spans="1:20" ht="15">
      <c r="A2951" s="44" t="s">
        <v>2</v>
      </c>
      <c r="B2951" s="96" t="s">
        <v>1</v>
      </c>
      <c r="E2951" s="10">
        <v>12.1</v>
      </c>
      <c r="F2951" s="10">
        <v>54</v>
      </c>
      <c r="G2951" s="141">
        <v>165.4</v>
      </c>
      <c r="H2951" s="113">
        <v>468.59999999999945</v>
      </c>
      <c r="I2951" s="10" t="s">
        <v>189</v>
      </c>
      <c r="K2951" s="100">
        <f t="shared" si="103"/>
        <v>700.09999999999945</v>
      </c>
      <c r="M2951" t="s">
        <v>369</v>
      </c>
      <c r="P2951" s="433" t="s">
        <v>3141</v>
      </c>
      <c r="Q2951" s="178"/>
      <c r="R2951" s="96"/>
      <c r="S2951" s="96"/>
      <c r="T2951" s="96"/>
    </row>
    <row r="2952" spans="1:20" ht="15">
      <c r="A2952" s="44" t="s">
        <v>3</v>
      </c>
      <c r="B2952" s="96" t="s">
        <v>142</v>
      </c>
      <c r="E2952" s="10" t="s">
        <v>288</v>
      </c>
      <c r="F2952" s="55">
        <v>341.3</v>
      </c>
      <c r="G2952" s="10">
        <v>65.900000000000006</v>
      </c>
      <c r="H2952" s="190">
        <v>288.60000000000036</v>
      </c>
      <c r="I2952" s="10" t="s">
        <v>189</v>
      </c>
      <c r="K2952" s="100">
        <f t="shared" si="103"/>
        <v>695.80000000000041</v>
      </c>
      <c r="M2952" t="s">
        <v>311</v>
      </c>
      <c r="P2952" s="433" t="s">
        <v>3141</v>
      </c>
      <c r="Q2952" s="178"/>
      <c r="R2952" s="96"/>
      <c r="S2952" s="96"/>
      <c r="T2952" s="96"/>
    </row>
    <row r="2953" spans="1:20" ht="15">
      <c r="A2953" s="44" t="s">
        <v>5</v>
      </c>
      <c r="B2953" s="96" t="s">
        <v>35</v>
      </c>
      <c r="E2953" s="141">
        <v>20.9</v>
      </c>
      <c r="F2953" s="141">
        <v>207.3</v>
      </c>
      <c r="G2953" s="53">
        <v>234</v>
      </c>
      <c r="H2953" s="164">
        <v>116.39999999999964</v>
      </c>
      <c r="I2953" s="10" t="s">
        <v>189</v>
      </c>
      <c r="K2953" s="100">
        <f t="shared" si="103"/>
        <v>578.59999999999968</v>
      </c>
      <c r="M2953" t="s">
        <v>368</v>
      </c>
      <c r="P2953" s="28"/>
      <c r="Q2953" s="178"/>
      <c r="R2953" s="96"/>
      <c r="S2953" s="96"/>
      <c r="T2953" s="96"/>
    </row>
    <row r="2954" spans="1:20" ht="15">
      <c r="A2954" s="44" t="s">
        <v>7</v>
      </c>
      <c r="B2954" s="96" t="s">
        <v>13</v>
      </c>
      <c r="E2954" s="97" t="s">
        <v>289</v>
      </c>
      <c r="F2954" s="141">
        <v>201</v>
      </c>
      <c r="G2954" s="141">
        <v>188.2</v>
      </c>
      <c r="H2954" s="164">
        <v>165.899999999996</v>
      </c>
      <c r="I2954" s="10" t="s">
        <v>189</v>
      </c>
      <c r="K2954" s="100">
        <f t="shared" si="103"/>
        <v>555.09999999999604</v>
      </c>
      <c r="M2954" t="s">
        <v>308</v>
      </c>
      <c r="P2954" s="28"/>
      <c r="Q2954" s="178"/>
      <c r="R2954" s="96"/>
      <c r="S2954" s="96"/>
      <c r="T2954" s="96"/>
    </row>
    <row r="2955" spans="1:20" ht="15">
      <c r="A2955" s="44" t="s">
        <v>8</v>
      </c>
      <c r="B2955" s="96" t="s">
        <v>155</v>
      </c>
      <c r="E2955" s="10" t="s">
        <v>288</v>
      </c>
      <c r="F2955" s="10" t="s">
        <v>288</v>
      </c>
      <c r="G2955" s="55">
        <v>275.60000000000002</v>
      </c>
      <c r="H2955" s="164">
        <v>202.39999999999873</v>
      </c>
      <c r="I2955" s="10" t="s">
        <v>189</v>
      </c>
      <c r="K2955" s="100">
        <f t="shared" si="103"/>
        <v>477.99999999999875</v>
      </c>
      <c r="M2955" t="s">
        <v>291</v>
      </c>
      <c r="P2955" s="433" t="s">
        <v>3141</v>
      </c>
      <c r="Q2955" s="178"/>
      <c r="R2955" s="96"/>
      <c r="S2955" s="96"/>
      <c r="T2955" s="96"/>
    </row>
    <row r="2956" spans="1:20" ht="15">
      <c r="A2956" s="44" t="s">
        <v>10</v>
      </c>
      <c r="B2956" s="96" t="s">
        <v>15</v>
      </c>
      <c r="E2956" s="97" t="s">
        <v>289</v>
      </c>
      <c r="F2956" s="141">
        <v>170.3</v>
      </c>
      <c r="G2956" s="141">
        <v>121.8</v>
      </c>
      <c r="H2956" s="164">
        <v>165.30000000000018</v>
      </c>
      <c r="I2956" s="10" t="s">
        <v>189</v>
      </c>
      <c r="K2956" s="100">
        <f t="shared" si="103"/>
        <v>457.4000000000002</v>
      </c>
      <c r="M2956" t="s">
        <v>358</v>
      </c>
      <c r="P2956" s="28"/>
      <c r="Q2956" s="178"/>
      <c r="R2956" s="96"/>
      <c r="S2956" s="96"/>
      <c r="T2956" s="96"/>
    </row>
    <row r="2957" spans="1:20" ht="15">
      <c r="A2957" s="44" t="s">
        <v>12</v>
      </c>
      <c r="B2957" s="96" t="s">
        <v>144</v>
      </c>
      <c r="E2957" s="10" t="s">
        <v>288</v>
      </c>
      <c r="F2957" s="53">
        <v>321</v>
      </c>
      <c r="G2957" s="10">
        <v>33.6</v>
      </c>
      <c r="H2957" s="164">
        <v>79.800000000001091</v>
      </c>
      <c r="I2957" s="10" t="s">
        <v>189</v>
      </c>
      <c r="K2957" s="100">
        <f t="shared" si="103"/>
        <v>434.40000000000111</v>
      </c>
      <c r="M2957" t="s">
        <v>292</v>
      </c>
      <c r="P2957" s="28"/>
      <c r="Q2957" s="178"/>
      <c r="R2957" s="96"/>
      <c r="S2957" s="96"/>
      <c r="T2957" s="96"/>
    </row>
    <row r="2958" spans="1:20" ht="15">
      <c r="A2958" s="44" t="s">
        <v>14</v>
      </c>
      <c r="B2958" s="96" t="s">
        <v>1013</v>
      </c>
      <c r="E2958" s="10" t="s">
        <v>288</v>
      </c>
      <c r="F2958" s="10" t="s">
        <v>288</v>
      </c>
      <c r="G2958" s="10" t="s">
        <v>288</v>
      </c>
      <c r="H2958" s="192">
        <v>434.19999999999891</v>
      </c>
      <c r="I2958" s="10" t="s">
        <v>189</v>
      </c>
      <c r="K2958" s="100">
        <f t="shared" si="103"/>
        <v>434.19999999999891</v>
      </c>
      <c r="M2958" t="s">
        <v>310</v>
      </c>
      <c r="P2958" s="28"/>
      <c r="Q2958" s="178"/>
      <c r="R2958" s="96"/>
      <c r="S2958" s="96"/>
      <c r="T2958" s="96"/>
    </row>
    <row r="2959" spans="1:20" ht="15">
      <c r="A2959" s="44" t="s">
        <v>16</v>
      </c>
      <c r="B2959" s="96" t="s">
        <v>1039</v>
      </c>
      <c r="E2959" s="10" t="s">
        <v>288</v>
      </c>
      <c r="F2959" s="10" t="s">
        <v>288</v>
      </c>
      <c r="G2959" s="10" t="s">
        <v>288</v>
      </c>
      <c r="H2959" s="191">
        <v>385.80000000000109</v>
      </c>
      <c r="I2959" s="10" t="s">
        <v>189</v>
      </c>
      <c r="K2959" s="100">
        <f t="shared" si="103"/>
        <v>385.80000000000109</v>
      </c>
      <c r="M2959" t="s">
        <v>292</v>
      </c>
      <c r="P2959" s="28"/>
      <c r="Q2959" s="178"/>
      <c r="R2959" s="96"/>
      <c r="S2959" s="96"/>
      <c r="T2959" s="96"/>
    </row>
    <row r="2960" spans="1:20" ht="15">
      <c r="A2960" s="44" t="s">
        <v>18</v>
      </c>
      <c r="B2960" s="96" t="s">
        <v>157</v>
      </c>
      <c r="E2960" s="10" t="s">
        <v>288</v>
      </c>
      <c r="F2960" s="10" t="s">
        <v>288</v>
      </c>
      <c r="G2960" s="10">
        <v>115.4</v>
      </c>
      <c r="H2960" s="164">
        <v>269.39999999999873</v>
      </c>
      <c r="I2960" s="10" t="s">
        <v>189</v>
      </c>
      <c r="K2960" s="100">
        <f t="shared" si="103"/>
        <v>384.7999999999987</v>
      </c>
      <c r="P2960" s="28"/>
      <c r="Q2960" s="178"/>
      <c r="R2960" s="96"/>
      <c r="S2960" s="96"/>
      <c r="T2960" s="96"/>
    </row>
    <row r="2961" spans="1:20" ht="15">
      <c r="A2961" s="44" t="s">
        <v>20</v>
      </c>
      <c r="B2961" s="96" t="s">
        <v>1020</v>
      </c>
      <c r="E2961" s="10" t="s">
        <v>288</v>
      </c>
      <c r="F2961" s="10" t="s">
        <v>288</v>
      </c>
      <c r="G2961" s="10" t="s">
        <v>288</v>
      </c>
      <c r="H2961" s="190">
        <v>383.70000000000255</v>
      </c>
      <c r="I2961" s="10" t="s">
        <v>189</v>
      </c>
      <c r="K2961" s="100">
        <f t="shared" si="103"/>
        <v>383.70000000000255</v>
      </c>
      <c r="M2961" t="s">
        <v>293</v>
      </c>
      <c r="P2961" s="28"/>
      <c r="Q2961" s="178"/>
      <c r="R2961" s="96"/>
      <c r="S2961" s="96"/>
      <c r="T2961" s="96"/>
    </row>
    <row r="2962" spans="1:20" ht="15">
      <c r="A2962" s="44" t="s">
        <v>22</v>
      </c>
      <c r="B2962" s="96" t="s">
        <v>9</v>
      </c>
      <c r="E2962" s="141">
        <v>23.4</v>
      </c>
      <c r="F2962" s="141">
        <v>159.6</v>
      </c>
      <c r="G2962" s="141">
        <v>123.2</v>
      </c>
      <c r="H2962" s="164">
        <v>73.900000000002365</v>
      </c>
      <c r="I2962" s="10" t="s">
        <v>189</v>
      </c>
      <c r="K2962" s="100">
        <f t="shared" si="103"/>
        <v>380.10000000000235</v>
      </c>
      <c r="M2962" t="s">
        <v>390</v>
      </c>
      <c r="P2962" s="28"/>
      <c r="Q2962" s="178"/>
      <c r="R2962" s="96"/>
      <c r="S2962" s="96"/>
      <c r="T2962" s="96"/>
    </row>
    <row r="2963" spans="1:20" ht="15">
      <c r="A2963" s="44" t="s">
        <v>24</v>
      </c>
      <c r="B2963" s="96" t="s">
        <v>1010</v>
      </c>
      <c r="E2963" s="10" t="s">
        <v>288</v>
      </c>
      <c r="F2963" s="10" t="s">
        <v>288</v>
      </c>
      <c r="G2963" s="10" t="s">
        <v>288</v>
      </c>
      <c r="H2963" s="190">
        <v>376.70000000000164</v>
      </c>
      <c r="I2963" s="10" t="s">
        <v>189</v>
      </c>
      <c r="K2963" s="100">
        <f t="shared" si="103"/>
        <v>376.70000000000164</v>
      </c>
      <c r="M2963" t="s">
        <v>294</v>
      </c>
      <c r="P2963" s="28"/>
      <c r="Q2963" s="178"/>
      <c r="R2963" s="96"/>
      <c r="S2963" s="96"/>
      <c r="T2963" s="96"/>
    </row>
    <row r="2964" spans="1:20" ht="15">
      <c r="A2964" s="44" t="s">
        <v>26</v>
      </c>
      <c r="B2964" s="96" t="s">
        <v>25</v>
      </c>
      <c r="E2964" s="10">
        <v>11.7</v>
      </c>
      <c r="F2964" s="10">
        <v>1.3</v>
      </c>
      <c r="G2964" s="10">
        <v>75</v>
      </c>
      <c r="H2964" s="164">
        <v>275.90000000000236</v>
      </c>
      <c r="I2964" s="10" t="s">
        <v>189</v>
      </c>
      <c r="K2964" s="100">
        <f t="shared" si="103"/>
        <v>363.90000000000236</v>
      </c>
      <c r="P2964" s="28"/>
      <c r="Q2964" s="178"/>
      <c r="R2964" s="96"/>
      <c r="S2964" s="96"/>
      <c r="T2964" s="96"/>
    </row>
    <row r="2965" spans="1:20" ht="15">
      <c r="A2965" s="44" t="s">
        <v>28</v>
      </c>
      <c r="B2965" s="96" t="s">
        <v>1019</v>
      </c>
      <c r="E2965" s="10" t="s">
        <v>288</v>
      </c>
      <c r="F2965" s="10" t="s">
        <v>288</v>
      </c>
      <c r="G2965" s="10" t="s">
        <v>288</v>
      </c>
      <c r="H2965" s="190">
        <v>351.00000000000182</v>
      </c>
      <c r="I2965" s="10" t="s">
        <v>189</v>
      </c>
      <c r="K2965" s="100">
        <f t="shared" si="103"/>
        <v>351.00000000000182</v>
      </c>
      <c r="M2965" t="s">
        <v>307</v>
      </c>
      <c r="P2965" s="28"/>
      <c r="Q2965" s="178"/>
      <c r="R2965" s="96"/>
      <c r="S2965" s="96"/>
      <c r="T2965" s="96"/>
    </row>
    <row r="2966" spans="1:20" ht="15">
      <c r="A2966" s="44" t="s">
        <v>30</v>
      </c>
      <c r="B2966" s="96" t="s">
        <v>1045</v>
      </c>
      <c r="E2966" s="10" t="s">
        <v>288</v>
      </c>
      <c r="F2966" s="10" t="s">
        <v>288</v>
      </c>
      <c r="G2966" s="10" t="s">
        <v>288</v>
      </c>
      <c r="H2966" s="190">
        <v>350.99999999999909</v>
      </c>
      <c r="I2966" s="10" t="s">
        <v>189</v>
      </c>
      <c r="K2966" s="100">
        <f t="shared" si="103"/>
        <v>350.99999999999909</v>
      </c>
      <c r="M2966" t="s">
        <v>307</v>
      </c>
      <c r="P2966" s="28"/>
      <c r="Q2966" s="178"/>
      <c r="R2966" s="96"/>
      <c r="S2966" s="96"/>
      <c r="T2966" s="96"/>
    </row>
    <row r="2967" spans="1:20" ht="15">
      <c r="A2967" s="44" t="s">
        <v>32</v>
      </c>
      <c r="B2967" s="96" t="s">
        <v>1041</v>
      </c>
      <c r="E2967" s="10" t="s">
        <v>288</v>
      </c>
      <c r="F2967" s="10" t="s">
        <v>288</v>
      </c>
      <c r="G2967" s="10" t="s">
        <v>288</v>
      </c>
      <c r="H2967" s="190">
        <v>349.30000000000018</v>
      </c>
      <c r="I2967" s="10" t="s">
        <v>189</v>
      </c>
      <c r="K2967" s="100">
        <f t="shared" si="103"/>
        <v>349.30000000000018</v>
      </c>
      <c r="M2967" t="s">
        <v>297</v>
      </c>
      <c r="P2967" s="28"/>
      <c r="Q2967" s="178"/>
      <c r="R2967" s="96"/>
      <c r="S2967" s="96"/>
      <c r="T2967" s="96"/>
    </row>
    <row r="2968" spans="1:20" ht="15">
      <c r="A2968" s="44" t="s">
        <v>34</v>
      </c>
      <c r="B2968" s="96" t="s">
        <v>39</v>
      </c>
      <c r="E2968" s="55">
        <v>67.2</v>
      </c>
      <c r="F2968" s="141">
        <v>160.69999999999999</v>
      </c>
      <c r="G2968" s="10">
        <v>25.2</v>
      </c>
      <c r="H2968" s="164">
        <v>94.400000000000546</v>
      </c>
      <c r="I2968" s="10" t="s">
        <v>189</v>
      </c>
      <c r="K2968" s="100">
        <f t="shared" si="103"/>
        <v>347.50000000000051</v>
      </c>
      <c r="M2968" t="s">
        <v>351</v>
      </c>
      <c r="P2968" s="433" t="s">
        <v>3141</v>
      </c>
      <c r="Q2968" s="178"/>
      <c r="R2968" s="96"/>
      <c r="S2968" s="96"/>
      <c r="T2968" s="96"/>
    </row>
    <row r="2969" spans="1:20" ht="15">
      <c r="A2969" s="44" t="s">
        <v>36</v>
      </c>
      <c r="B2969" s="96" t="s">
        <v>27</v>
      </c>
      <c r="E2969" s="97" t="s">
        <v>289</v>
      </c>
      <c r="F2969" s="141">
        <v>211.6</v>
      </c>
      <c r="G2969" s="10">
        <v>100.1</v>
      </c>
      <c r="H2969" s="164">
        <v>26.900000000001455</v>
      </c>
      <c r="I2969" s="10" t="s">
        <v>189</v>
      </c>
      <c r="K2969" s="100">
        <f t="shared" si="103"/>
        <v>338.60000000000144</v>
      </c>
      <c r="M2969" t="s">
        <v>293</v>
      </c>
      <c r="P2969" s="28"/>
      <c r="Q2969" s="178"/>
      <c r="R2969" s="96"/>
      <c r="S2969" s="96"/>
      <c r="T2969" s="96"/>
    </row>
    <row r="2970" spans="1:20" ht="15">
      <c r="A2970" s="44" t="s">
        <v>38</v>
      </c>
      <c r="B2970" s="96" t="s">
        <v>4</v>
      </c>
      <c r="E2970" s="53">
        <v>37.9</v>
      </c>
      <c r="F2970" s="10">
        <v>147.4</v>
      </c>
      <c r="G2970" s="10">
        <v>107.8</v>
      </c>
      <c r="H2970" s="164">
        <v>37.699999999997999</v>
      </c>
      <c r="I2970" s="10" t="s">
        <v>189</v>
      </c>
      <c r="K2970" s="100">
        <f t="shared" si="103"/>
        <v>330.79999999999802</v>
      </c>
      <c r="M2970" t="s">
        <v>292</v>
      </c>
      <c r="P2970" s="28"/>
      <c r="Q2970" s="178"/>
      <c r="R2970" s="96"/>
      <c r="S2970" s="96"/>
      <c r="T2970" s="96"/>
    </row>
    <row r="2971" spans="1:20" ht="15">
      <c r="A2971" s="44" t="s">
        <v>146</v>
      </c>
      <c r="B2971" s="96" t="s">
        <v>143</v>
      </c>
      <c r="E2971" s="10" t="s">
        <v>288</v>
      </c>
      <c r="F2971" s="10">
        <v>21</v>
      </c>
      <c r="G2971" s="10">
        <v>36.4</v>
      </c>
      <c r="H2971" s="164">
        <v>250.39999999999873</v>
      </c>
      <c r="I2971" s="10" t="s">
        <v>189</v>
      </c>
      <c r="K2971" s="100">
        <f t="shared" si="103"/>
        <v>307.7999999999987</v>
      </c>
      <c r="P2971" s="28"/>
      <c r="Q2971" s="178"/>
      <c r="R2971" s="96"/>
      <c r="S2971" s="96"/>
      <c r="T2971" s="96"/>
    </row>
    <row r="2972" spans="1:20" ht="15">
      <c r="A2972" s="44" t="s">
        <v>147</v>
      </c>
      <c r="B2972" s="96" t="s">
        <v>31</v>
      </c>
      <c r="E2972" s="141">
        <v>15.8</v>
      </c>
      <c r="F2972" s="10">
        <v>131.19999999999999</v>
      </c>
      <c r="G2972" s="97" t="s">
        <v>289</v>
      </c>
      <c r="H2972" s="164">
        <v>150.40000000000146</v>
      </c>
      <c r="I2972" s="10" t="s">
        <v>189</v>
      </c>
      <c r="K2972" s="100">
        <f t="shared" si="103"/>
        <v>297.40000000000146</v>
      </c>
      <c r="M2972" t="s">
        <v>298</v>
      </c>
      <c r="P2972" s="28"/>
      <c r="Q2972" s="178"/>
      <c r="R2972" s="96"/>
      <c r="S2972" s="96"/>
      <c r="T2972" s="96"/>
    </row>
    <row r="2973" spans="1:20" ht="15">
      <c r="A2973" s="44" t="s">
        <v>148</v>
      </c>
      <c r="B2973" s="96" t="s">
        <v>11</v>
      </c>
      <c r="E2973" s="97" t="s">
        <v>289</v>
      </c>
      <c r="F2973" s="10">
        <v>66.3</v>
      </c>
      <c r="G2973" s="10">
        <v>114.8</v>
      </c>
      <c r="H2973" s="164">
        <v>109.20000000000073</v>
      </c>
      <c r="I2973" s="10" t="s">
        <v>189</v>
      </c>
      <c r="K2973" s="100">
        <f t="shared" si="103"/>
        <v>290.30000000000075</v>
      </c>
      <c r="P2973" s="28"/>
      <c r="Q2973" s="178"/>
      <c r="R2973" s="96"/>
      <c r="S2973" s="96"/>
      <c r="T2973" s="96"/>
    </row>
    <row r="2974" spans="1:20" ht="15">
      <c r="A2974" s="44" t="s">
        <v>152</v>
      </c>
      <c r="B2974" s="96" t="s">
        <v>23</v>
      </c>
      <c r="E2974" s="141">
        <v>12.6</v>
      </c>
      <c r="F2974" s="10">
        <v>22.5</v>
      </c>
      <c r="G2974" s="141">
        <v>197.1</v>
      </c>
      <c r="H2974" s="164">
        <v>44.300000000000182</v>
      </c>
      <c r="I2974" s="10" t="s">
        <v>189</v>
      </c>
      <c r="K2974" s="100">
        <f t="shared" si="103"/>
        <v>276.50000000000017</v>
      </c>
      <c r="M2974" t="s">
        <v>299</v>
      </c>
      <c r="P2974" s="28"/>
      <c r="Q2974" s="178"/>
      <c r="R2974" s="96"/>
      <c r="S2974" s="96"/>
      <c r="T2974" s="96"/>
    </row>
    <row r="2975" spans="1:20" ht="15">
      <c r="A2975" s="44" t="s">
        <v>159</v>
      </c>
      <c r="B2975" s="96" t="s">
        <v>166</v>
      </c>
      <c r="E2975" s="10" t="s">
        <v>288</v>
      </c>
      <c r="F2975" s="10" t="s">
        <v>288</v>
      </c>
      <c r="G2975" s="52">
        <v>270.14999999999998</v>
      </c>
      <c r="H2975" s="164" t="s">
        <v>288</v>
      </c>
      <c r="I2975" s="10" t="s">
        <v>189</v>
      </c>
      <c r="K2975" s="100">
        <f t="shared" si="103"/>
        <v>270.14999999999998</v>
      </c>
      <c r="M2975" t="s">
        <v>310</v>
      </c>
      <c r="P2975" s="28"/>
      <c r="Q2975" s="178"/>
      <c r="R2975" s="96"/>
      <c r="S2975" s="96"/>
      <c r="T2975" s="96"/>
    </row>
    <row r="2976" spans="1:20" ht="15">
      <c r="A2976" s="44" t="s">
        <v>161</v>
      </c>
      <c r="B2976" s="96" t="s">
        <v>1047</v>
      </c>
      <c r="E2976" s="10" t="s">
        <v>288</v>
      </c>
      <c r="F2976" s="10" t="s">
        <v>288</v>
      </c>
      <c r="G2976" s="10" t="s">
        <v>288</v>
      </c>
      <c r="H2976" s="164">
        <v>269.29999999999745</v>
      </c>
      <c r="I2976" s="10" t="s">
        <v>189</v>
      </c>
      <c r="K2976" s="100">
        <f t="shared" si="103"/>
        <v>269.29999999999745</v>
      </c>
      <c r="P2976" s="28"/>
      <c r="Q2976" s="178"/>
      <c r="R2976" s="96"/>
      <c r="S2976" s="96"/>
      <c r="T2976" s="96"/>
    </row>
    <row r="2977" spans="1:20" ht="15">
      <c r="A2977" s="44" t="s">
        <v>162</v>
      </c>
      <c r="B2977" s="96" t="s">
        <v>145</v>
      </c>
      <c r="E2977" s="10" t="s">
        <v>288</v>
      </c>
      <c r="F2977" s="141">
        <v>205.6</v>
      </c>
      <c r="G2977" s="97" t="s">
        <v>289</v>
      </c>
      <c r="H2977" s="164">
        <v>45.500000000000909</v>
      </c>
      <c r="I2977" s="10" t="s">
        <v>189</v>
      </c>
      <c r="K2977" s="100">
        <f t="shared" si="103"/>
        <v>251.1000000000009</v>
      </c>
      <c r="M2977" t="s">
        <v>307</v>
      </c>
      <c r="P2977" s="28"/>
      <c r="Q2977" s="178"/>
      <c r="R2977" s="96"/>
      <c r="S2977" s="96"/>
      <c r="T2977" s="96"/>
    </row>
    <row r="2978" spans="1:20" ht="15">
      <c r="A2978" s="44" t="s">
        <v>163</v>
      </c>
      <c r="B2978" s="96" t="s">
        <v>33</v>
      </c>
      <c r="E2978" s="10">
        <v>10.8</v>
      </c>
      <c r="F2978" s="10">
        <v>68</v>
      </c>
      <c r="G2978" s="10">
        <v>3.9</v>
      </c>
      <c r="H2978" s="164">
        <v>164.59999999999945</v>
      </c>
      <c r="I2978" s="10" t="s">
        <v>189</v>
      </c>
      <c r="K2978" s="100">
        <f t="shared" si="103"/>
        <v>247.29999999999944</v>
      </c>
      <c r="P2978" s="28"/>
      <c r="Q2978" s="178"/>
      <c r="R2978" s="96"/>
      <c r="S2978" s="96"/>
      <c r="T2978" s="96"/>
    </row>
    <row r="2979" spans="1:20" ht="15">
      <c r="A2979" s="44" t="s">
        <v>165</v>
      </c>
      <c r="B2979" s="96" t="s">
        <v>21</v>
      </c>
      <c r="E2979" s="10">
        <v>12.1</v>
      </c>
      <c r="F2979" s="10">
        <v>140</v>
      </c>
      <c r="G2979" s="10">
        <v>78.400000000000006</v>
      </c>
      <c r="H2979" s="164">
        <v>8.4000000000005457</v>
      </c>
      <c r="I2979" s="10" t="s">
        <v>189</v>
      </c>
      <c r="K2979" s="100">
        <f t="shared" si="103"/>
        <v>238.90000000000055</v>
      </c>
      <c r="P2979" s="28"/>
      <c r="Q2979" s="178"/>
      <c r="R2979" s="96"/>
      <c r="S2979" s="96"/>
      <c r="T2979" s="96"/>
    </row>
    <row r="2980" spans="1:20" ht="15">
      <c r="A2980" s="44" t="s">
        <v>284</v>
      </c>
      <c r="B2980" s="96" t="s">
        <v>993</v>
      </c>
      <c r="E2980" s="10" t="s">
        <v>288</v>
      </c>
      <c r="F2980" s="10" t="s">
        <v>288</v>
      </c>
      <c r="G2980" s="10" t="s">
        <v>288</v>
      </c>
      <c r="H2980" s="164">
        <v>232.60000000000218</v>
      </c>
      <c r="I2980" s="10" t="s">
        <v>189</v>
      </c>
      <c r="K2980" s="100">
        <f t="shared" si="103"/>
        <v>232.60000000000218</v>
      </c>
      <c r="P2980" s="28"/>
      <c r="Q2980" s="178"/>
      <c r="R2980" s="96"/>
      <c r="S2980" s="96"/>
      <c r="T2980" s="96"/>
    </row>
    <row r="2981" spans="1:20" ht="15">
      <c r="A2981" s="44" t="s">
        <v>285</v>
      </c>
      <c r="B2981" s="96" t="s">
        <v>164</v>
      </c>
      <c r="E2981" s="10" t="s">
        <v>288</v>
      </c>
      <c r="F2981" s="10" t="s">
        <v>288</v>
      </c>
      <c r="G2981" s="10">
        <v>99.5</v>
      </c>
      <c r="H2981" s="164">
        <v>128.99999999999818</v>
      </c>
      <c r="I2981" s="10" t="s">
        <v>189</v>
      </c>
      <c r="K2981" s="100">
        <f t="shared" si="103"/>
        <v>228.49999999999818</v>
      </c>
      <c r="P2981" s="28"/>
      <c r="Q2981" s="178"/>
      <c r="R2981" s="96"/>
      <c r="S2981" s="96"/>
      <c r="T2981" s="96"/>
    </row>
    <row r="2982" spans="1:20" ht="15">
      <c r="A2982" s="138" t="s">
        <v>286</v>
      </c>
      <c r="B2982" s="96" t="s">
        <v>1036</v>
      </c>
      <c r="E2982" s="10" t="s">
        <v>288</v>
      </c>
      <c r="F2982" s="10" t="s">
        <v>288</v>
      </c>
      <c r="G2982" s="10" t="s">
        <v>288</v>
      </c>
      <c r="H2982" s="164">
        <v>213.40000000000055</v>
      </c>
      <c r="I2982" s="10" t="s">
        <v>189</v>
      </c>
      <c r="K2982" s="100">
        <f t="shared" ref="K2982:K3007" si="104">SUM(E2982:I2982)</f>
        <v>213.40000000000055</v>
      </c>
      <c r="P2982" s="28"/>
      <c r="Q2982" s="178"/>
      <c r="R2982" s="96"/>
      <c r="S2982" s="96"/>
      <c r="T2982" s="96"/>
    </row>
    <row r="2983" spans="1:20" ht="15">
      <c r="A2983" s="138" t="s">
        <v>287</v>
      </c>
      <c r="B2983" s="96" t="s">
        <v>158</v>
      </c>
      <c r="E2983" s="10" t="s">
        <v>288</v>
      </c>
      <c r="F2983" s="10" t="s">
        <v>288</v>
      </c>
      <c r="G2983" s="10">
        <v>59.5</v>
      </c>
      <c r="H2983" s="164">
        <v>151.79999999999927</v>
      </c>
      <c r="I2983" s="10" t="s">
        <v>189</v>
      </c>
      <c r="K2983" s="100">
        <f t="shared" si="104"/>
        <v>211.29999999999927</v>
      </c>
      <c r="P2983" s="28"/>
      <c r="Q2983" s="178"/>
      <c r="R2983" s="96"/>
      <c r="S2983" s="96"/>
      <c r="T2983" s="96"/>
    </row>
    <row r="2984" spans="1:20" ht="15">
      <c r="A2984" s="138" t="s">
        <v>990</v>
      </c>
      <c r="B2984" s="96" t="s">
        <v>17</v>
      </c>
      <c r="E2984" s="97" t="s">
        <v>289</v>
      </c>
      <c r="F2984" s="10">
        <v>24.5</v>
      </c>
      <c r="G2984" s="141">
        <v>145.69999999999999</v>
      </c>
      <c r="H2984" s="164">
        <v>35.400000000000546</v>
      </c>
      <c r="I2984" s="10" t="s">
        <v>189</v>
      </c>
      <c r="K2984" s="100">
        <f t="shared" si="104"/>
        <v>205.60000000000053</v>
      </c>
      <c r="M2984" t="s">
        <v>297</v>
      </c>
      <c r="P2984" s="28"/>
      <c r="Q2984" s="178"/>
      <c r="R2984" s="96"/>
      <c r="S2984" s="96"/>
      <c r="T2984" s="96"/>
    </row>
    <row r="2985" spans="1:20" ht="15">
      <c r="A2985" s="138" t="s">
        <v>991</v>
      </c>
      <c r="B2985" s="96" t="s">
        <v>983</v>
      </c>
      <c r="E2985" s="10" t="s">
        <v>288</v>
      </c>
      <c r="F2985" s="10" t="s">
        <v>288</v>
      </c>
      <c r="G2985" s="10" t="s">
        <v>288</v>
      </c>
      <c r="H2985" s="164">
        <v>199.59999999999945</v>
      </c>
      <c r="I2985" s="10" t="s">
        <v>189</v>
      </c>
      <c r="K2985" s="100">
        <f t="shared" si="104"/>
        <v>199.59999999999945</v>
      </c>
      <c r="P2985" s="28"/>
      <c r="Q2985" s="178"/>
      <c r="R2985" s="96"/>
      <c r="S2985" s="96"/>
      <c r="T2985" s="96"/>
    </row>
    <row r="2986" spans="1:20" ht="15">
      <c r="A2986" s="138" t="s">
        <v>992</v>
      </c>
      <c r="B2986" s="96" t="s">
        <v>1031</v>
      </c>
      <c r="E2986" s="10" t="s">
        <v>288</v>
      </c>
      <c r="F2986" s="10" t="s">
        <v>288</v>
      </c>
      <c r="G2986" s="10" t="s">
        <v>288</v>
      </c>
      <c r="H2986" s="164">
        <v>197.50000000000091</v>
      </c>
      <c r="I2986" s="10" t="s">
        <v>189</v>
      </c>
      <c r="K2986" s="100">
        <f t="shared" si="104"/>
        <v>197.50000000000091</v>
      </c>
      <c r="P2986" s="28"/>
      <c r="Q2986" s="178"/>
      <c r="R2986" s="96"/>
      <c r="S2986" s="96"/>
      <c r="T2986" s="96"/>
    </row>
    <row r="2987" spans="1:20" ht="15">
      <c r="A2987" s="138" t="s">
        <v>994</v>
      </c>
      <c r="B2987" s="96" t="s">
        <v>1004</v>
      </c>
      <c r="E2987" s="10" t="s">
        <v>288</v>
      </c>
      <c r="F2987" s="10" t="s">
        <v>288</v>
      </c>
      <c r="G2987" s="10" t="s">
        <v>288</v>
      </c>
      <c r="H2987" s="164">
        <v>195.5</v>
      </c>
      <c r="I2987" s="10" t="s">
        <v>189</v>
      </c>
      <c r="K2987" s="100">
        <f t="shared" si="104"/>
        <v>195.5</v>
      </c>
      <c r="P2987" s="28"/>
      <c r="Q2987" s="178"/>
      <c r="R2987" s="96"/>
      <c r="S2987" s="96"/>
      <c r="T2987" s="96"/>
    </row>
    <row r="2988" spans="1:20" ht="15">
      <c r="A2988" s="138" t="s">
        <v>1000</v>
      </c>
      <c r="B2988" s="96" t="s">
        <v>6</v>
      </c>
      <c r="E2988" s="141">
        <v>35.200000000000003</v>
      </c>
      <c r="F2988" s="10">
        <v>22.1</v>
      </c>
      <c r="G2988" s="97" t="s">
        <v>289</v>
      </c>
      <c r="H2988" s="164">
        <v>137.80000000000018</v>
      </c>
      <c r="I2988" s="10" t="s">
        <v>189</v>
      </c>
      <c r="K2988" s="100">
        <f t="shared" si="104"/>
        <v>195.10000000000019</v>
      </c>
      <c r="M2988" t="s">
        <v>293</v>
      </c>
      <c r="P2988" s="28"/>
      <c r="Q2988" s="178"/>
      <c r="R2988" s="96"/>
      <c r="S2988" s="96"/>
      <c r="T2988" s="96"/>
    </row>
    <row r="2989" spans="1:20" ht="15">
      <c r="A2989" s="138" t="s">
        <v>1002</v>
      </c>
      <c r="B2989" s="96" t="s">
        <v>989</v>
      </c>
      <c r="E2989" s="10" t="s">
        <v>288</v>
      </c>
      <c r="F2989" s="10" t="s">
        <v>288</v>
      </c>
      <c r="G2989" s="10" t="s">
        <v>288</v>
      </c>
      <c r="H2989" s="164">
        <v>187.60000000000309</v>
      </c>
      <c r="I2989" s="10" t="s">
        <v>189</v>
      </c>
      <c r="K2989" s="100">
        <f t="shared" si="104"/>
        <v>187.60000000000309</v>
      </c>
      <c r="P2989" s="28"/>
      <c r="Q2989" s="178"/>
      <c r="R2989" s="96"/>
      <c r="S2989" s="96"/>
      <c r="T2989" s="96"/>
    </row>
    <row r="2990" spans="1:20" ht="15">
      <c r="A2990" s="138" t="s">
        <v>1005</v>
      </c>
      <c r="B2990" s="96" t="s">
        <v>1003</v>
      </c>
      <c r="E2990" s="10" t="s">
        <v>288</v>
      </c>
      <c r="F2990" s="10" t="s">
        <v>288</v>
      </c>
      <c r="G2990" s="10" t="s">
        <v>288</v>
      </c>
      <c r="H2990" s="164">
        <v>177.89999999999782</v>
      </c>
      <c r="I2990" s="10" t="s">
        <v>189</v>
      </c>
      <c r="K2990" s="100">
        <f t="shared" si="104"/>
        <v>177.89999999999782</v>
      </c>
      <c r="P2990" s="28"/>
      <c r="Q2990" s="178"/>
      <c r="R2990" s="96"/>
      <c r="S2990" s="96"/>
      <c r="T2990" s="96"/>
    </row>
    <row r="2991" spans="1:20" ht="15">
      <c r="A2991" s="138" t="s">
        <v>1006</v>
      </c>
      <c r="B2991" s="96" t="s">
        <v>1057</v>
      </c>
      <c r="E2991" s="10" t="s">
        <v>288</v>
      </c>
      <c r="F2991" s="10" t="s">
        <v>288</v>
      </c>
      <c r="G2991" s="10" t="s">
        <v>288</v>
      </c>
      <c r="H2991" s="164">
        <v>171.699999999998</v>
      </c>
      <c r="I2991" s="10" t="s">
        <v>189</v>
      </c>
      <c r="K2991" s="100">
        <f t="shared" si="104"/>
        <v>171.699999999998</v>
      </c>
      <c r="P2991" s="28"/>
      <c r="Q2991" s="178"/>
      <c r="R2991" s="96"/>
      <c r="S2991" s="96"/>
      <c r="T2991" s="96"/>
    </row>
    <row r="2992" spans="1:20" ht="15">
      <c r="A2992" s="138" t="s">
        <v>1009</v>
      </c>
      <c r="B2992" s="96" t="s">
        <v>1053</v>
      </c>
      <c r="E2992" s="10" t="s">
        <v>288</v>
      </c>
      <c r="F2992" s="10" t="s">
        <v>288</v>
      </c>
      <c r="G2992" s="10" t="s">
        <v>288</v>
      </c>
      <c r="H2992" s="164">
        <v>170.69999999999891</v>
      </c>
      <c r="I2992" s="10" t="s">
        <v>189</v>
      </c>
      <c r="K2992" s="100">
        <f t="shared" si="104"/>
        <v>170.69999999999891</v>
      </c>
      <c r="P2992" s="28"/>
      <c r="Q2992" s="178"/>
      <c r="R2992" s="96"/>
      <c r="S2992" s="96"/>
      <c r="T2992" s="96"/>
    </row>
    <row r="2993" spans="1:20" ht="15">
      <c r="A2993" s="138" t="s">
        <v>1011</v>
      </c>
      <c r="B2993" s="96" t="s">
        <v>1021</v>
      </c>
      <c r="E2993" s="10" t="s">
        <v>288</v>
      </c>
      <c r="F2993" s="10" t="s">
        <v>288</v>
      </c>
      <c r="G2993" s="10" t="s">
        <v>288</v>
      </c>
      <c r="H2993" s="164">
        <v>156.50000000000091</v>
      </c>
      <c r="I2993" s="10" t="s">
        <v>189</v>
      </c>
      <c r="K2993" s="100">
        <f t="shared" si="104"/>
        <v>156.50000000000091</v>
      </c>
      <c r="P2993" s="28"/>
      <c r="Q2993" s="178"/>
      <c r="R2993" s="96"/>
      <c r="S2993" s="96"/>
      <c r="T2993" s="96"/>
    </row>
    <row r="2994" spans="1:20" ht="15">
      <c r="A2994" s="138" t="s">
        <v>1017</v>
      </c>
      <c r="B2994" s="96" t="s">
        <v>1001</v>
      </c>
      <c r="E2994" s="10" t="s">
        <v>288</v>
      </c>
      <c r="F2994" s="10" t="s">
        <v>288</v>
      </c>
      <c r="G2994" s="10" t="s">
        <v>288</v>
      </c>
      <c r="H2994" s="164">
        <v>153.90000000000146</v>
      </c>
      <c r="I2994" s="10" t="s">
        <v>189</v>
      </c>
      <c r="K2994" s="100">
        <f t="shared" si="104"/>
        <v>153.90000000000146</v>
      </c>
      <c r="P2994" s="28"/>
      <c r="Q2994" s="178"/>
      <c r="R2994" s="96"/>
      <c r="S2994" s="96"/>
      <c r="T2994" s="96"/>
    </row>
    <row r="2995" spans="1:20" ht="15">
      <c r="A2995" s="138" t="s">
        <v>1022</v>
      </c>
      <c r="B2995" s="96" t="s">
        <v>1035</v>
      </c>
      <c r="E2995" s="10" t="s">
        <v>288</v>
      </c>
      <c r="F2995" s="10" t="s">
        <v>288</v>
      </c>
      <c r="G2995" s="10" t="s">
        <v>288</v>
      </c>
      <c r="H2995" s="164">
        <v>151.30000000000291</v>
      </c>
      <c r="I2995" s="10" t="s">
        <v>189</v>
      </c>
      <c r="K2995" s="100">
        <f t="shared" si="104"/>
        <v>151.30000000000291</v>
      </c>
      <c r="P2995" s="28"/>
      <c r="Q2995" s="178"/>
      <c r="R2995" s="96"/>
      <c r="S2995" s="96"/>
      <c r="T2995" s="96"/>
    </row>
    <row r="2996" spans="1:20" ht="15">
      <c r="A2996" s="138" t="s">
        <v>1023</v>
      </c>
      <c r="B2996" s="96" t="s">
        <v>160</v>
      </c>
      <c r="E2996" s="10" t="s">
        <v>288</v>
      </c>
      <c r="F2996" s="10" t="s">
        <v>288</v>
      </c>
      <c r="G2996" s="10">
        <v>33.6</v>
      </c>
      <c r="H2996" s="164">
        <v>95.599999999998545</v>
      </c>
      <c r="I2996" s="10" t="s">
        <v>189</v>
      </c>
      <c r="K2996" s="100">
        <f t="shared" si="104"/>
        <v>129.19999999999854</v>
      </c>
      <c r="P2996" s="28"/>
      <c r="Q2996" s="178"/>
      <c r="R2996" s="96"/>
      <c r="S2996" s="96"/>
      <c r="T2996" s="96"/>
    </row>
    <row r="2997" spans="1:20" ht="15">
      <c r="A2997" s="138" t="s">
        <v>1024</v>
      </c>
      <c r="B2997" s="96" t="s">
        <v>37</v>
      </c>
      <c r="E2997" s="141">
        <v>24.7</v>
      </c>
      <c r="F2997" s="10">
        <v>2.6</v>
      </c>
      <c r="G2997" s="97" t="s">
        <v>289</v>
      </c>
      <c r="H2997" s="164">
        <v>75.699999999998909</v>
      </c>
      <c r="I2997" s="10" t="s">
        <v>189</v>
      </c>
      <c r="K2997" s="100">
        <f t="shared" si="104"/>
        <v>102.99999999999891</v>
      </c>
      <c r="M2997" t="s">
        <v>307</v>
      </c>
      <c r="P2997" s="28"/>
      <c r="Q2997" s="178"/>
      <c r="R2997" s="96"/>
      <c r="S2997" s="96"/>
      <c r="T2997" s="96"/>
    </row>
    <row r="2998" spans="1:20" ht="15">
      <c r="A2998" s="138" t="s">
        <v>1030</v>
      </c>
      <c r="B2998" s="96" t="s">
        <v>988</v>
      </c>
      <c r="E2998" s="10" t="s">
        <v>288</v>
      </c>
      <c r="F2998" s="10" t="s">
        <v>288</v>
      </c>
      <c r="G2998" s="10" t="s">
        <v>288</v>
      </c>
      <c r="H2998" s="164">
        <v>97.499999999999091</v>
      </c>
      <c r="I2998" s="10" t="s">
        <v>189</v>
      </c>
      <c r="K2998" s="100">
        <f t="shared" si="104"/>
        <v>97.499999999999091</v>
      </c>
      <c r="P2998" s="28"/>
      <c r="Q2998" s="178"/>
      <c r="R2998" s="96"/>
      <c r="S2998" s="96"/>
      <c r="T2998" s="96"/>
    </row>
    <row r="2999" spans="1:20" ht="15">
      <c r="A2999" s="138" t="s">
        <v>1038</v>
      </c>
      <c r="B2999" s="96" t="s">
        <v>999</v>
      </c>
      <c r="E2999" s="10" t="s">
        <v>288</v>
      </c>
      <c r="F2999" s="10" t="s">
        <v>288</v>
      </c>
      <c r="G2999" s="10" t="s">
        <v>288</v>
      </c>
      <c r="H2999" s="164">
        <v>93.199999999997999</v>
      </c>
      <c r="I2999" s="10" t="s">
        <v>189</v>
      </c>
      <c r="K2999" s="100">
        <f t="shared" si="104"/>
        <v>93.199999999997999</v>
      </c>
      <c r="P2999" s="28"/>
      <c r="Q2999" s="178"/>
      <c r="R2999" s="96"/>
      <c r="S2999" s="96"/>
      <c r="T2999" s="96"/>
    </row>
    <row r="3000" spans="1:20" ht="15">
      <c r="A3000" s="138" t="s">
        <v>1042</v>
      </c>
      <c r="B3000" s="96" t="s">
        <v>1040</v>
      </c>
      <c r="E3000" s="10" t="s">
        <v>288</v>
      </c>
      <c r="F3000" s="10" t="s">
        <v>288</v>
      </c>
      <c r="G3000" s="10" t="s">
        <v>288</v>
      </c>
      <c r="H3000" s="164">
        <v>88.299999999999272</v>
      </c>
      <c r="I3000" s="10" t="s">
        <v>189</v>
      </c>
      <c r="K3000" s="100">
        <f t="shared" si="104"/>
        <v>88.299999999999272</v>
      </c>
      <c r="P3000" s="28"/>
      <c r="Q3000" s="178"/>
      <c r="R3000" s="96"/>
      <c r="S3000" s="96"/>
      <c r="T3000" s="96"/>
    </row>
    <row r="3001" spans="1:20" ht="15">
      <c r="A3001" s="138" t="s">
        <v>1043</v>
      </c>
      <c r="B3001" s="96" t="s">
        <v>156</v>
      </c>
      <c r="E3001" s="10" t="s">
        <v>288</v>
      </c>
      <c r="F3001" s="10" t="s">
        <v>288</v>
      </c>
      <c r="G3001" s="97" t="s">
        <v>289</v>
      </c>
      <c r="H3001" s="164">
        <v>87.699999999998909</v>
      </c>
      <c r="I3001" s="10" t="s">
        <v>189</v>
      </c>
      <c r="K3001" s="100">
        <f t="shared" si="104"/>
        <v>87.699999999998909</v>
      </c>
      <c r="P3001" s="28"/>
      <c r="Q3001" s="178"/>
      <c r="R3001" s="96"/>
      <c r="S3001" s="96"/>
      <c r="T3001" s="96"/>
    </row>
    <row r="3002" spans="1:20" ht="15">
      <c r="A3002" s="138" t="s">
        <v>1044</v>
      </c>
      <c r="B3002" s="96" t="s">
        <v>29</v>
      </c>
      <c r="E3002" s="141">
        <v>34.200000000000003</v>
      </c>
      <c r="F3002" s="10">
        <v>41.5</v>
      </c>
      <c r="G3002" s="10">
        <v>7.7</v>
      </c>
      <c r="H3002" s="164" t="s">
        <v>288</v>
      </c>
      <c r="I3002" s="10" t="s">
        <v>189</v>
      </c>
      <c r="K3002" s="100">
        <f t="shared" si="104"/>
        <v>83.4</v>
      </c>
      <c r="M3002" t="s">
        <v>294</v>
      </c>
      <c r="P3002" s="28"/>
      <c r="Q3002" s="178"/>
      <c r="R3002" s="96"/>
      <c r="S3002" s="96"/>
      <c r="T3002" s="96"/>
    </row>
    <row r="3003" spans="1:20" ht="15">
      <c r="A3003" s="138" t="s">
        <v>1050</v>
      </c>
      <c r="B3003" s="96" t="s">
        <v>181</v>
      </c>
      <c r="E3003" s="10">
        <v>11.7</v>
      </c>
      <c r="F3003" s="10">
        <v>46.2</v>
      </c>
      <c r="G3003" s="10" t="s">
        <v>288</v>
      </c>
      <c r="H3003" s="164" t="s">
        <v>288</v>
      </c>
      <c r="I3003" s="10" t="s">
        <v>189</v>
      </c>
      <c r="K3003" s="100">
        <f t="shared" si="104"/>
        <v>57.900000000000006</v>
      </c>
      <c r="P3003" s="28"/>
      <c r="Q3003" s="178"/>
      <c r="R3003" s="96"/>
      <c r="S3003" s="96"/>
      <c r="T3003" s="96"/>
    </row>
    <row r="3004" spans="1:20" ht="15">
      <c r="A3004" s="138" t="s">
        <v>1051</v>
      </c>
      <c r="B3004" s="96" t="s">
        <v>1026</v>
      </c>
      <c r="E3004" s="10" t="s">
        <v>288</v>
      </c>
      <c r="F3004" s="10" t="s">
        <v>288</v>
      </c>
      <c r="G3004" s="10" t="s">
        <v>288</v>
      </c>
      <c r="H3004" s="164">
        <v>15.000000000001819</v>
      </c>
      <c r="I3004" s="10" t="s">
        <v>189</v>
      </c>
      <c r="K3004" s="100">
        <f t="shared" si="104"/>
        <v>15.000000000001819</v>
      </c>
      <c r="P3004" s="28"/>
    </row>
    <row r="3005" spans="1:20" ht="15">
      <c r="A3005" s="138" t="s">
        <v>1052</v>
      </c>
      <c r="B3005" s="96" t="s">
        <v>182</v>
      </c>
      <c r="E3005" s="10">
        <v>11.5</v>
      </c>
      <c r="F3005" s="10" t="s">
        <v>288</v>
      </c>
      <c r="G3005" s="10" t="s">
        <v>288</v>
      </c>
      <c r="H3005" s="164" t="s">
        <v>288</v>
      </c>
      <c r="I3005" s="10" t="s">
        <v>189</v>
      </c>
      <c r="K3005" s="100">
        <f t="shared" si="104"/>
        <v>11.5</v>
      </c>
      <c r="P3005" s="28"/>
    </row>
    <row r="3006" spans="1:20" ht="15">
      <c r="A3006" s="138" t="s">
        <v>1054</v>
      </c>
      <c r="B3006" s="96" t="s">
        <v>1028</v>
      </c>
      <c r="E3006" s="10" t="s">
        <v>288</v>
      </c>
      <c r="F3006" s="10" t="s">
        <v>288</v>
      </c>
      <c r="G3006" s="10" t="s">
        <v>288</v>
      </c>
      <c r="H3006" s="164">
        <v>8.9999999999990905</v>
      </c>
      <c r="I3006" s="10" t="s">
        <v>189</v>
      </c>
      <c r="K3006" s="100">
        <f t="shared" si="104"/>
        <v>8.9999999999990905</v>
      </c>
      <c r="P3006" s="28"/>
    </row>
    <row r="3007" spans="1:20" ht="15">
      <c r="A3007" s="138" t="s">
        <v>1055</v>
      </c>
      <c r="B3007" s="96" t="s">
        <v>1008</v>
      </c>
      <c r="E3007" s="10" t="s">
        <v>288</v>
      </c>
      <c r="F3007" s="10" t="s">
        <v>288</v>
      </c>
      <c r="G3007" s="10" t="s">
        <v>288</v>
      </c>
      <c r="H3007" s="164">
        <v>8.4000000000005457</v>
      </c>
      <c r="I3007" s="10" t="s">
        <v>189</v>
      </c>
      <c r="K3007" s="100">
        <f t="shared" si="104"/>
        <v>8.4000000000005457</v>
      </c>
      <c r="P3007" s="28"/>
    </row>
    <row r="3008" spans="1:20" ht="15">
      <c r="A3008" s="138" t="s">
        <v>1056</v>
      </c>
      <c r="B3008" s="406" t="s">
        <v>2565</v>
      </c>
      <c r="C3008" s="3"/>
      <c r="D3008" s="3"/>
      <c r="E3008" s="164" t="s">
        <v>288</v>
      </c>
      <c r="F3008" s="164" t="s">
        <v>288</v>
      </c>
      <c r="G3008" s="164" t="s">
        <v>288</v>
      </c>
      <c r="H3008" s="164" t="s">
        <v>288</v>
      </c>
      <c r="I3008" s="10" t="s">
        <v>189</v>
      </c>
      <c r="K3008" s="100">
        <f t="shared" ref="K3008:K3027" si="105">SUM(E3008:I3008)</f>
        <v>0</v>
      </c>
      <c r="P3008" s="28"/>
    </row>
    <row r="3009" spans="1:16" ht="15">
      <c r="A3009" s="138" t="s">
        <v>1059</v>
      </c>
      <c r="B3009" s="406" t="s">
        <v>2560</v>
      </c>
      <c r="C3009" s="3"/>
      <c r="D3009" s="3"/>
      <c r="E3009" s="164" t="s">
        <v>288</v>
      </c>
      <c r="F3009" s="164" t="s">
        <v>288</v>
      </c>
      <c r="G3009" s="164" t="s">
        <v>288</v>
      </c>
      <c r="H3009" s="164" t="s">
        <v>288</v>
      </c>
      <c r="I3009" s="10" t="s">
        <v>189</v>
      </c>
      <c r="K3009" s="100">
        <f t="shared" si="105"/>
        <v>0</v>
      </c>
      <c r="P3009" s="28"/>
    </row>
    <row r="3010" spans="1:16" ht="15">
      <c r="A3010" s="138" t="s">
        <v>1296</v>
      </c>
      <c r="B3010" s="406" t="s">
        <v>2551</v>
      </c>
      <c r="C3010" s="3"/>
      <c r="D3010" s="3"/>
      <c r="E3010" s="164" t="s">
        <v>288</v>
      </c>
      <c r="F3010" s="164" t="s">
        <v>288</v>
      </c>
      <c r="G3010" s="164" t="s">
        <v>288</v>
      </c>
      <c r="H3010" s="164" t="s">
        <v>288</v>
      </c>
      <c r="I3010" s="10" t="s">
        <v>189</v>
      </c>
      <c r="K3010" s="100">
        <f t="shared" si="105"/>
        <v>0</v>
      </c>
      <c r="P3010" s="28"/>
    </row>
    <row r="3011" spans="1:16" ht="15">
      <c r="A3011" s="138" t="s">
        <v>1297</v>
      </c>
      <c r="B3011" s="406" t="s">
        <v>2561</v>
      </c>
      <c r="C3011" s="3"/>
      <c r="D3011" s="3"/>
      <c r="E3011" s="164" t="s">
        <v>288</v>
      </c>
      <c r="F3011" s="164" t="s">
        <v>288</v>
      </c>
      <c r="G3011" s="164" t="s">
        <v>288</v>
      </c>
      <c r="H3011" s="164" t="s">
        <v>288</v>
      </c>
      <c r="I3011" s="10" t="s">
        <v>189</v>
      </c>
      <c r="K3011" s="100">
        <f t="shared" si="105"/>
        <v>0</v>
      </c>
      <c r="P3011" s="28"/>
    </row>
    <row r="3012" spans="1:16" ht="15">
      <c r="A3012" s="138" t="s">
        <v>1298</v>
      </c>
      <c r="B3012" s="406" t="s">
        <v>2563</v>
      </c>
      <c r="C3012" s="3"/>
      <c r="D3012" s="3"/>
      <c r="E3012" s="164" t="s">
        <v>288</v>
      </c>
      <c r="F3012" s="164" t="s">
        <v>288</v>
      </c>
      <c r="G3012" s="164" t="s">
        <v>288</v>
      </c>
      <c r="H3012" s="164" t="s">
        <v>288</v>
      </c>
      <c r="I3012" s="10" t="s">
        <v>189</v>
      </c>
      <c r="K3012" s="100">
        <f t="shared" si="105"/>
        <v>0</v>
      </c>
      <c r="P3012" s="28"/>
    </row>
    <row r="3013" spans="1:16" ht="15">
      <c r="A3013" s="138" t="s">
        <v>1299</v>
      </c>
      <c r="B3013" s="223" t="s">
        <v>2544</v>
      </c>
      <c r="C3013" s="3"/>
      <c r="D3013" s="3"/>
      <c r="E3013" s="164" t="s">
        <v>288</v>
      </c>
      <c r="F3013" s="164" t="s">
        <v>288</v>
      </c>
      <c r="G3013" s="164" t="s">
        <v>288</v>
      </c>
      <c r="H3013" s="164" t="s">
        <v>288</v>
      </c>
      <c r="I3013" s="10" t="s">
        <v>189</v>
      </c>
      <c r="K3013" s="100">
        <f t="shared" si="105"/>
        <v>0</v>
      </c>
      <c r="P3013" s="28"/>
    </row>
    <row r="3014" spans="1:16" ht="15">
      <c r="A3014" s="138" t="s">
        <v>1300</v>
      </c>
      <c r="B3014" s="406" t="s">
        <v>2546</v>
      </c>
      <c r="C3014" s="3"/>
      <c r="D3014" s="3"/>
      <c r="E3014" s="164" t="s">
        <v>288</v>
      </c>
      <c r="F3014" s="164" t="s">
        <v>288</v>
      </c>
      <c r="G3014" s="164" t="s">
        <v>288</v>
      </c>
      <c r="H3014" s="164" t="s">
        <v>288</v>
      </c>
      <c r="I3014" s="10" t="s">
        <v>189</v>
      </c>
      <c r="K3014" s="100">
        <f t="shared" si="105"/>
        <v>0</v>
      </c>
      <c r="P3014" s="28"/>
    </row>
    <row r="3015" spans="1:16" ht="15">
      <c r="A3015" s="138" t="s">
        <v>1301</v>
      </c>
      <c r="B3015" s="406" t="s">
        <v>2549</v>
      </c>
      <c r="C3015" s="3"/>
      <c r="D3015" s="3"/>
      <c r="E3015" s="164" t="s">
        <v>288</v>
      </c>
      <c r="F3015" s="164" t="s">
        <v>288</v>
      </c>
      <c r="G3015" s="164" t="s">
        <v>288</v>
      </c>
      <c r="H3015" s="164" t="s">
        <v>288</v>
      </c>
      <c r="I3015" s="10" t="s">
        <v>189</v>
      </c>
      <c r="K3015" s="100">
        <f t="shared" si="105"/>
        <v>0</v>
      </c>
      <c r="P3015" s="28"/>
    </row>
    <row r="3016" spans="1:16" ht="15">
      <c r="A3016" s="138" t="s">
        <v>1302</v>
      </c>
      <c r="B3016" s="406" t="s">
        <v>2548</v>
      </c>
      <c r="C3016" s="3"/>
      <c r="D3016" s="3"/>
      <c r="E3016" s="164" t="s">
        <v>288</v>
      </c>
      <c r="F3016" s="164" t="s">
        <v>288</v>
      </c>
      <c r="G3016" s="164" t="s">
        <v>288</v>
      </c>
      <c r="H3016" s="164" t="s">
        <v>288</v>
      </c>
      <c r="I3016" s="10" t="s">
        <v>189</v>
      </c>
      <c r="K3016" s="100">
        <f t="shared" si="105"/>
        <v>0</v>
      </c>
      <c r="P3016" s="28"/>
    </row>
    <row r="3017" spans="1:16" ht="15">
      <c r="A3017" s="138" t="s">
        <v>1303</v>
      </c>
      <c r="B3017" s="406" t="s">
        <v>2562</v>
      </c>
      <c r="C3017" s="3"/>
      <c r="D3017" s="3"/>
      <c r="E3017" s="164" t="s">
        <v>288</v>
      </c>
      <c r="F3017" s="164" t="s">
        <v>288</v>
      </c>
      <c r="G3017" s="164" t="s">
        <v>288</v>
      </c>
      <c r="H3017" s="164" t="s">
        <v>288</v>
      </c>
      <c r="I3017" s="10" t="s">
        <v>189</v>
      </c>
      <c r="K3017" s="100">
        <f t="shared" si="105"/>
        <v>0</v>
      </c>
      <c r="P3017" s="28"/>
    </row>
    <row r="3018" spans="1:16" ht="15">
      <c r="A3018" s="138" t="s">
        <v>1304</v>
      </c>
      <c r="B3018" s="406" t="s">
        <v>2569</v>
      </c>
      <c r="C3018" s="3"/>
      <c r="D3018" s="3"/>
      <c r="E3018" s="164" t="s">
        <v>288</v>
      </c>
      <c r="F3018" s="164" t="s">
        <v>288</v>
      </c>
      <c r="G3018" s="164" t="s">
        <v>288</v>
      </c>
      <c r="H3018" s="164" t="s">
        <v>288</v>
      </c>
      <c r="I3018" s="10" t="s">
        <v>189</v>
      </c>
      <c r="K3018" s="100">
        <f t="shared" si="105"/>
        <v>0</v>
      </c>
      <c r="P3018" s="28"/>
    </row>
    <row r="3019" spans="1:16" ht="15">
      <c r="A3019" s="138" t="s">
        <v>1305</v>
      </c>
      <c r="B3019" s="406" t="s">
        <v>2559</v>
      </c>
      <c r="C3019" s="3"/>
      <c r="D3019" s="3"/>
      <c r="E3019" s="164" t="s">
        <v>288</v>
      </c>
      <c r="F3019" s="164" t="s">
        <v>288</v>
      </c>
      <c r="G3019" s="164" t="s">
        <v>288</v>
      </c>
      <c r="H3019" s="164" t="s">
        <v>288</v>
      </c>
      <c r="I3019" s="10" t="s">
        <v>189</v>
      </c>
      <c r="K3019" s="100">
        <f t="shared" si="105"/>
        <v>0</v>
      </c>
      <c r="P3019" s="28"/>
    </row>
    <row r="3020" spans="1:16" ht="15">
      <c r="A3020" s="138" t="s">
        <v>1306</v>
      </c>
      <c r="B3020" s="406" t="s">
        <v>2564</v>
      </c>
      <c r="C3020" s="3"/>
      <c r="D3020" s="3"/>
      <c r="E3020" s="164" t="s">
        <v>288</v>
      </c>
      <c r="F3020" s="164" t="s">
        <v>288</v>
      </c>
      <c r="G3020" s="164" t="s">
        <v>288</v>
      </c>
      <c r="H3020" s="164" t="s">
        <v>288</v>
      </c>
      <c r="I3020" s="10" t="s">
        <v>189</v>
      </c>
      <c r="K3020" s="100">
        <f t="shared" si="105"/>
        <v>0</v>
      </c>
      <c r="P3020" s="28"/>
    </row>
    <row r="3021" spans="1:16" ht="15">
      <c r="A3021" s="138" t="s">
        <v>1307</v>
      </c>
      <c r="B3021" s="406" t="s">
        <v>2554</v>
      </c>
      <c r="C3021" s="3"/>
      <c r="D3021" s="3"/>
      <c r="E3021" s="164" t="s">
        <v>288</v>
      </c>
      <c r="F3021" s="164" t="s">
        <v>288</v>
      </c>
      <c r="G3021" s="164" t="s">
        <v>288</v>
      </c>
      <c r="H3021" s="164" t="s">
        <v>288</v>
      </c>
      <c r="I3021" s="10" t="s">
        <v>189</v>
      </c>
      <c r="K3021" s="100">
        <f t="shared" si="105"/>
        <v>0</v>
      </c>
      <c r="P3021" s="28"/>
    </row>
    <row r="3022" spans="1:16" ht="15">
      <c r="A3022" s="138" t="s">
        <v>1308</v>
      </c>
      <c r="B3022" s="406" t="s">
        <v>2568</v>
      </c>
      <c r="C3022" s="3"/>
      <c r="D3022" s="3"/>
      <c r="E3022" s="164" t="s">
        <v>288</v>
      </c>
      <c r="F3022" s="164" t="s">
        <v>288</v>
      </c>
      <c r="G3022" s="164" t="s">
        <v>288</v>
      </c>
      <c r="H3022" s="164" t="s">
        <v>288</v>
      </c>
      <c r="I3022" s="10" t="s">
        <v>189</v>
      </c>
      <c r="K3022" s="100">
        <f t="shared" si="105"/>
        <v>0</v>
      </c>
      <c r="P3022" s="28"/>
    </row>
    <row r="3023" spans="1:16" ht="15">
      <c r="A3023" s="138" t="s">
        <v>1309</v>
      </c>
      <c r="B3023" s="406" t="s">
        <v>2552</v>
      </c>
      <c r="C3023" s="3"/>
      <c r="D3023" s="3"/>
      <c r="E3023" s="164" t="s">
        <v>288</v>
      </c>
      <c r="F3023" s="164" t="s">
        <v>288</v>
      </c>
      <c r="G3023" s="164" t="s">
        <v>288</v>
      </c>
      <c r="H3023" s="164" t="s">
        <v>288</v>
      </c>
      <c r="I3023" s="10" t="s">
        <v>189</v>
      </c>
      <c r="K3023" s="100">
        <f t="shared" si="105"/>
        <v>0</v>
      </c>
      <c r="P3023" s="28"/>
    </row>
    <row r="3024" spans="1:16" ht="15">
      <c r="A3024" s="138" t="s">
        <v>1310</v>
      </c>
      <c r="B3024" s="406" t="s">
        <v>2604</v>
      </c>
      <c r="C3024" s="3"/>
      <c r="D3024" s="3"/>
      <c r="E3024" s="164" t="s">
        <v>288</v>
      </c>
      <c r="F3024" s="164" t="s">
        <v>288</v>
      </c>
      <c r="G3024" s="164" t="s">
        <v>288</v>
      </c>
      <c r="H3024" s="164" t="s">
        <v>288</v>
      </c>
      <c r="I3024" s="10" t="s">
        <v>189</v>
      </c>
      <c r="K3024" s="100">
        <f t="shared" si="105"/>
        <v>0</v>
      </c>
      <c r="P3024" s="28"/>
    </row>
    <row r="3025" spans="1:20" ht="15">
      <c r="A3025" s="138" t="s">
        <v>1311</v>
      </c>
      <c r="B3025" s="223" t="s">
        <v>2570</v>
      </c>
      <c r="C3025" s="3"/>
      <c r="D3025" s="3"/>
      <c r="E3025" s="164" t="s">
        <v>288</v>
      </c>
      <c r="F3025" s="164" t="s">
        <v>288</v>
      </c>
      <c r="G3025" s="164" t="s">
        <v>288</v>
      </c>
      <c r="H3025" s="164" t="s">
        <v>288</v>
      </c>
      <c r="I3025" s="10" t="s">
        <v>189</v>
      </c>
      <c r="K3025" s="100">
        <f t="shared" si="105"/>
        <v>0</v>
      </c>
      <c r="P3025" s="28"/>
    </row>
    <row r="3026" spans="1:20" ht="15">
      <c r="A3026" s="138" t="s">
        <v>1312</v>
      </c>
      <c r="B3026" s="406" t="s">
        <v>2567</v>
      </c>
      <c r="C3026" s="3"/>
      <c r="D3026" s="3"/>
      <c r="E3026" s="164" t="s">
        <v>288</v>
      </c>
      <c r="F3026" s="164" t="s">
        <v>288</v>
      </c>
      <c r="G3026" s="164" t="s">
        <v>288</v>
      </c>
      <c r="H3026" s="164" t="s">
        <v>288</v>
      </c>
      <c r="I3026" s="10" t="s">
        <v>189</v>
      </c>
      <c r="K3026" s="100">
        <f t="shared" si="105"/>
        <v>0</v>
      </c>
      <c r="P3026" s="28"/>
    </row>
    <row r="3027" spans="1:20" ht="15">
      <c r="A3027" s="138" t="s">
        <v>1313</v>
      </c>
      <c r="B3027" s="406" t="s">
        <v>2566</v>
      </c>
      <c r="C3027" s="3"/>
      <c r="D3027" s="3"/>
      <c r="E3027" s="164" t="s">
        <v>288</v>
      </c>
      <c r="F3027" s="164" t="s">
        <v>288</v>
      </c>
      <c r="G3027" s="164" t="s">
        <v>288</v>
      </c>
      <c r="H3027" s="164" t="s">
        <v>288</v>
      </c>
      <c r="I3027" s="10" t="s">
        <v>189</v>
      </c>
      <c r="K3027" s="100">
        <f t="shared" si="105"/>
        <v>0</v>
      </c>
      <c r="P3027" s="28"/>
    </row>
    <row r="3028" spans="1:20" ht="15">
      <c r="A3028" s="138"/>
      <c r="B3028" s="96"/>
      <c r="E3028" s="10"/>
      <c r="F3028" s="10"/>
      <c r="G3028" s="10"/>
      <c r="H3028" s="164"/>
      <c r="I3028" s="10"/>
      <c r="K3028" s="100"/>
      <c r="P3028" s="28"/>
    </row>
    <row r="3029" spans="1:20" ht="15">
      <c r="A3029" s="44"/>
      <c r="B3029" s="96"/>
      <c r="E3029" s="10"/>
      <c r="K3029" s="102"/>
      <c r="P3029" s="28"/>
    </row>
    <row r="3030" spans="1:20" ht="15">
      <c r="A3030" s="44"/>
      <c r="B3030" s="96"/>
      <c r="E3030" s="10"/>
      <c r="K3030" s="102"/>
      <c r="P3030" s="28"/>
    </row>
    <row r="3031" spans="1:20" ht="25.5">
      <c r="A3031" s="39" t="s">
        <v>221</v>
      </c>
      <c r="K3031" s="102"/>
      <c r="P3031" s="28"/>
    </row>
    <row r="3032" spans="1:20">
      <c r="K3032" s="102"/>
      <c r="P3032" s="28"/>
    </row>
    <row r="3033" spans="1:20" ht="15">
      <c r="A3033" s="60"/>
      <c r="B3033" s="60"/>
      <c r="C3033" s="60"/>
      <c r="D3033" s="60"/>
      <c r="E3033" s="94">
        <v>2016</v>
      </c>
      <c r="F3033" s="94">
        <v>2017</v>
      </c>
      <c r="G3033" s="94">
        <v>2018</v>
      </c>
      <c r="H3033" s="189">
        <v>2019</v>
      </c>
      <c r="I3033" s="189">
        <v>2020</v>
      </c>
      <c r="K3033" s="103" t="s">
        <v>40</v>
      </c>
      <c r="P3033" s="28"/>
    </row>
    <row r="3034" spans="1:20" ht="15">
      <c r="A3034" s="44" t="s">
        <v>0</v>
      </c>
      <c r="B3034" s="96" t="s">
        <v>19</v>
      </c>
      <c r="E3034" s="10">
        <v>225.4</v>
      </c>
      <c r="F3034" s="55">
        <v>553.1</v>
      </c>
      <c r="G3034" s="10">
        <v>368.4</v>
      </c>
      <c r="H3034" s="164">
        <v>436.80000000000655</v>
      </c>
      <c r="I3034" s="190">
        <v>392.19999999999982</v>
      </c>
      <c r="K3034" s="100">
        <f t="shared" ref="K3034:K3065" si="106">SUM(E3034:I3034)</f>
        <v>1975.9000000000065</v>
      </c>
      <c r="M3034" t="s">
        <v>383</v>
      </c>
      <c r="P3034" s="433" t="s">
        <v>3142</v>
      </c>
      <c r="Q3034" s="223"/>
      <c r="R3034" s="224"/>
      <c r="S3034" s="224"/>
      <c r="T3034" s="225"/>
    </row>
    <row r="3035" spans="1:20" ht="15">
      <c r="A3035" s="44" t="s">
        <v>2</v>
      </c>
      <c r="B3035" s="96" t="s">
        <v>17</v>
      </c>
      <c r="E3035" s="10">
        <v>228</v>
      </c>
      <c r="F3035" s="10">
        <v>263.3</v>
      </c>
      <c r="G3035" s="52">
        <v>538.85</v>
      </c>
      <c r="H3035" s="164">
        <v>444.29999999999563</v>
      </c>
      <c r="I3035" s="164">
        <v>358.50000000000182</v>
      </c>
      <c r="K3035" s="100">
        <f t="shared" si="106"/>
        <v>1832.9499999999975</v>
      </c>
      <c r="M3035" t="s">
        <v>310</v>
      </c>
      <c r="P3035" s="28"/>
      <c r="Q3035" s="224"/>
      <c r="R3035" s="224"/>
      <c r="S3035" s="224"/>
      <c r="T3035" s="225"/>
    </row>
    <row r="3036" spans="1:20" ht="15">
      <c r="A3036" s="44" t="s">
        <v>3</v>
      </c>
      <c r="B3036" s="96" t="s">
        <v>21</v>
      </c>
      <c r="E3036" s="141">
        <v>337.7</v>
      </c>
      <c r="F3036" s="52">
        <v>516.1</v>
      </c>
      <c r="G3036" s="10">
        <v>379.4</v>
      </c>
      <c r="H3036" s="164">
        <v>443.50000000000364</v>
      </c>
      <c r="I3036" s="164">
        <v>123.09999999999764</v>
      </c>
      <c r="K3036" s="100">
        <f t="shared" si="106"/>
        <v>1799.8000000000011</v>
      </c>
      <c r="M3036" t="s">
        <v>367</v>
      </c>
      <c r="P3036" s="28"/>
      <c r="Q3036" s="223"/>
      <c r="R3036" s="224"/>
      <c r="S3036" s="224"/>
      <c r="T3036" s="225"/>
    </row>
    <row r="3037" spans="1:20" ht="15">
      <c r="A3037" s="44" t="s">
        <v>5</v>
      </c>
      <c r="B3037" s="96" t="s">
        <v>39</v>
      </c>
      <c r="E3037" s="10">
        <v>258</v>
      </c>
      <c r="F3037" s="53">
        <v>454.5</v>
      </c>
      <c r="G3037" s="141">
        <v>379.5</v>
      </c>
      <c r="H3037" s="164">
        <v>278.19999999999709</v>
      </c>
      <c r="I3037" s="190">
        <v>403.30000000000018</v>
      </c>
      <c r="K3037" s="100">
        <f t="shared" si="106"/>
        <v>1773.4999999999973</v>
      </c>
      <c r="M3037" t="s">
        <v>2885</v>
      </c>
      <c r="P3037" s="28"/>
      <c r="Q3037" s="223"/>
      <c r="R3037" s="224"/>
      <c r="S3037" s="224"/>
      <c r="T3037" s="225"/>
    </row>
    <row r="3038" spans="1:20" ht="15">
      <c r="A3038" s="44" t="s">
        <v>7</v>
      </c>
      <c r="B3038" s="96" t="s">
        <v>11</v>
      </c>
      <c r="E3038" s="10">
        <v>213.7</v>
      </c>
      <c r="F3038" s="141">
        <v>418.9</v>
      </c>
      <c r="G3038" s="141">
        <v>464.6</v>
      </c>
      <c r="H3038" s="164">
        <v>369.59999999999854</v>
      </c>
      <c r="I3038" s="164">
        <v>263.30000000000018</v>
      </c>
      <c r="K3038" s="100">
        <f t="shared" si="106"/>
        <v>1730.0999999999985</v>
      </c>
      <c r="M3038" t="s">
        <v>295</v>
      </c>
      <c r="P3038" s="28"/>
      <c r="Q3038" s="404"/>
      <c r="R3038" s="224"/>
      <c r="S3038" s="224"/>
      <c r="T3038" s="225"/>
    </row>
    <row r="3039" spans="1:20" ht="15">
      <c r="A3039" s="44" t="s">
        <v>8</v>
      </c>
      <c r="B3039" s="96" t="s">
        <v>1</v>
      </c>
      <c r="E3039" s="55">
        <v>446.8</v>
      </c>
      <c r="F3039" s="141">
        <v>366.7</v>
      </c>
      <c r="G3039" s="10">
        <v>188.7</v>
      </c>
      <c r="H3039" s="190">
        <v>522.59999999999854</v>
      </c>
      <c r="I3039" s="164">
        <v>147.30000000000018</v>
      </c>
      <c r="K3039" s="100">
        <f t="shared" si="106"/>
        <v>1672.0999999999988</v>
      </c>
      <c r="M3039" t="s">
        <v>2072</v>
      </c>
      <c r="P3039" s="433" t="s">
        <v>3142</v>
      </c>
      <c r="Q3039" s="224"/>
      <c r="R3039" s="224"/>
      <c r="S3039" s="224"/>
      <c r="T3039" s="225"/>
    </row>
    <row r="3040" spans="1:20" ht="15">
      <c r="A3040" s="44" t="s">
        <v>10</v>
      </c>
      <c r="B3040" s="96" t="s">
        <v>35</v>
      </c>
      <c r="E3040" s="141">
        <v>335.9</v>
      </c>
      <c r="F3040" s="10">
        <v>284.39999999999998</v>
      </c>
      <c r="G3040" s="141">
        <v>416.7</v>
      </c>
      <c r="H3040" s="164">
        <v>364.80000000000291</v>
      </c>
      <c r="I3040" s="164">
        <v>248.64999999999873</v>
      </c>
      <c r="K3040" s="100">
        <f t="shared" si="106"/>
        <v>1650.4500000000016</v>
      </c>
      <c r="M3040" t="s">
        <v>308</v>
      </c>
      <c r="P3040" s="28"/>
      <c r="Q3040" s="223"/>
      <c r="R3040" s="224"/>
      <c r="S3040" s="224"/>
      <c r="T3040" s="225"/>
    </row>
    <row r="3041" spans="1:20" ht="15">
      <c r="A3041" s="44" t="s">
        <v>12</v>
      </c>
      <c r="B3041" s="96" t="s">
        <v>27</v>
      </c>
      <c r="E3041" s="53">
        <v>340</v>
      </c>
      <c r="F3041" s="10">
        <v>309.89999999999998</v>
      </c>
      <c r="G3041" s="10">
        <v>306.8</v>
      </c>
      <c r="H3041" s="164">
        <v>403.40000000000146</v>
      </c>
      <c r="I3041" s="164">
        <v>288.49999999999818</v>
      </c>
      <c r="K3041" s="100">
        <f t="shared" si="106"/>
        <v>1648.5999999999997</v>
      </c>
      <c r="M3041" t="s">
        <v>292</v>
      </c>
      <c r="P3041" s="28"/>
      <c r="Q3041" s="224"/>
      <c r="R3041" s="224"/>
      <c r="S3041" s="224"/>
      <c r="T3041" s="225"/>
    </row>
    <row r="3042" spans="1:20" ht="15">
      <c r="A3042" s="44" t="s">
        <v>14</v>
      </c>
      <c r="B3042" s="96" t="s">
        <v>31</v>
      </c>
      <c r="E3042" s="141">
        <v>310.3</v>
      </c>
      <c r="F3042" s="10">
        <v>223.8</v>
      </c>
      <c r="G3042" s="141">
        <v>394.9</v>
      </c>
      <c r="H3042" s="191">
        <v>633.99999999998909</v>
      </c>
      <c r="I3042" s="164">
        <v>28.800000000002001</v>
      </c>
      <c r="K3042" s="100">
        <f t="shared" si="106"/>
        <v>1591.7999999999911</v>
      </c>
      <c r="M3042" t="s">
        <v>392</v>
      </c>
      <c r="P3042" s="28"/>
      <c r="Q3042" s="404"/>
      <c r="R3042" s="224"/>
      <c r="S3042" s="224"/>
      <c r="T3042" s="225"/>
    </row>
    <row r="3043" spans="1:20" ht="15">
      <c r="A3043" s="44" t="s">
        <v>16</v>
      </c>
      <c r="B3043" s="96" t="s">
        <v>9</v>
      </c>
      <c r="E3043" s="52">
        <v>357.7</v>
      </c>
      <c r="F3043" s="141">
        <v>388.1</v>
      </c>
      <c r="G3043" s="10">
        <v>240.4</v>
      </c>
      <c r="H3043" s="190">
        <v>525.299999999992</v>
      </c>
      <c r="I3043" s="164">
        <v>45.5</v>
      </c>
      <c r="K3043" s="100">
        <f t="shared" si="106"/>
        <v>1556.9999999999918</v>
      </c>
      <c r="M3043" t="s">
        <v>2071</v>
      </c>
      <c r="P3043" s="28"/>
      <c r="Q3043" s="224"/>
      <c r="R3043" s="224"/>
      <c r="S3043" s="224"/>
      <c r="T3043" s="225"/>
    </row>
    <row r="3044" spans="1:20" ht="15">
      <c r="A3044" s="44" t="s">
        <v>18</v>
      </c>
      <c r="B3044" s="96" t="s">
        <v>33</v>
      </c>
      <c r="E3044" s="10">
        <v>166.5</v>
      </c>
      <c r="F3044" s="10">
        <v>342.1</v>
      </c>
      <c r="G3044" s="10">
        <v>276.3</v>
      </c>
      <c r="H3044" s="164">
        <v>388.49999999999272</v>
      </c>
      <c r="I3044" s="164">
        <v>321.19999999999891</v>
      </c>
      <c r="K3044" s="100">
        <f t="shared" si="106"/>
        <v>1494.5999999999917</v>
      </c>
      <c r="P3044" s="28"/>
      <c r="Q3044" s="404"/>
      <c r="R3044" s="224"/>
      <c r="S3044" s="224"/>
      <c r="T3044" s="225"/>
    </row>
    <row r="3045" spans="1:20" ht="15">
      <c r="A3045" s="44" t="s">
        <v>20</v>
      </c>
      <c r="B3045" s="96" t="s">
        <v>37</v>
      </c>
      <c r="E3045" s="10">
        <v>191.1</v>
      </c>
      <c r="F3045" s="10">
        <v>333.5</v>
      </c>
      <c r="G3045" s="10">
        <v>153.4</v>
      </c>
      <c r="H3045" s="164">
        <v>407.40000000000509</v>
      </c>
      <c r="I3045" s="190">
        <v>393.00000000000045</v>
      </c>
      <c r="K3045" s="100">
        <f t="shared" si="106"/>
        <v>1478.4000000000055</v>
      </c>
      <c r="M3045" t="s">
        <v>307</v>
      </c>
      <c r="P3045" s="28"/>
      <c r="Q3045" s="224"/>
      <c r="R3045" s="224"/>
      <c r="S3045" s="224"/>
      <c r="T3045" s="225"/>
    </row>
    <row r="3046" spans="1:20" ht="15">
      <c r="A3046" s="44" t="s">
        <v>22</v>
      </c>
      <c r="B3046" s="96" t="s">
        <v>23</v>
      </c>
      <c r="E3046" s="141">
        <v>278.5</v>
      </c>
      <c r="F3046" s="10">
        <v>301.89999999999998</v>
      </c>
      <c r="G3046" s="10">
        <v>191.5</v>
      </c>
      <c r="H3046" s="164">
        <v>468.90000000000509</v>
      </c>
      <c r="I3046" s="164">
        <v>175.10000000000127</v>
      </c>
      <c r="K3046" s="100">
        <f t="shared" si="106"/>
        <v>1415.9000000000065</v>
      </c>
      <c r="M3046" t="s">
        <v>303</v>
      </c>
      <c r="P3046" s="28"/>
      <c r="Q3046" s="404"/>
      <c r="R3046" s="224"/>
      <c r="S3046" s="224"/>
      <c r="T3046" s="225"/>
    </row>
    <row r="3047" spans="1:20" ht="15">
      <c r="A3047" s="44" t="s">
        <v>24</v>
      </c>
      <c r="B3047" s="96" t="s">
        <v>145</v>
      </c>
      <c r="E3047" s="10" t="s">
        <v>288</v>
      </c>
      <c r="F3047" s="10">
        <v>271.2</v>
      </c>
      <c r="G3047" s="10">
        <v>187.4</v>
      </c>
      <c r="H3047" s="190">
        <v>591.40000000000146</v>
      </c>
      <c r="I3047" s="164">
        <v>306.89999999999964</v>
      </c>
      <c r="K3047" s="100">
        <f t="shared" si="106"/>
        <v>1356.900000000001</v>
      </c>
      <c r="M3047" t="s">
        <v>294</v>
      </c>
      <c r="P3047" s="28"/>
      <c r="Q3047" s="404"/>
      <c r="R3047" s="224"/>
      <c r="S3047" s="224"/>
      <c r="T3047" s="225"/>
    </row>
    <row r="3048" spans="1:20" ht="15">
      <c r="A3048" s="44" t="s">
        <v>26</v>
      </c>
      <c r="B3048" s="96" t="s">
        <v>6</v>
      </c>
      <c r="E3048" s="141">
        <v>292.25</v>
      </c>
      <c r="F3048" s="141">
        <v>363.2</v>
      </c>
      <c r="G3048" s="10">
        <v>166.2</v>
      </c>
      <c r="H3048" s="164">
        <v>266.70000000001164</v>
      </c>
      <c r="I3048" s="164">
        <v>250.19999999999982</v>
      </c>
      <c r="K3048" s="100">
        <f t="shared" si="106"/>
        <v>1338.5500000000116</v>
      </c>
      <c r="M3048" t="s">
        <v>335</v>
      </c>
      <c r="P3048" s="28"/>
      <c r="Q3048" s="223"/>
      <c r="R3048" s="224"/>
      <c r="S3048" s="224"/>
      <c r="T3048" s="225"/>
    </row>
    <row r="3049" spans="1:20" ht="15">
      <c r="A3049" s="44" t="s">
        <v>28</v>
      </c>
      <c r="B3049" s="96" t="s">
        <v>25</v>
      </c>
      <c r="E3049" s="10">
        <v>130.1</v>
      </c>
      <c r="F3049" s="141">
        <v>433</v>
      </c>
      <c r="G3049" s="10">
        <v>249.9</v>
      </c>
      <c r="H3049" s="164">
        <v>393.79999999999927</v>
      </c>
      <c r="I3049" s="164">
        <v>113.49999999999909</v>
      </c>
      <c r="K3049" s="100">
        <f t="shared" si="106"/>
        <v>1320.2999999999984</v>
      </c>
      <c r="M3049" t="s">
        <v>294</v>
      </c>
      <c r="P3049" s="28"/>
      <c r="Q3049" s="224"/>
      <c r="R3049" s="224"/>
      <c r="S3049" s="224"/>
      <c r="T3049" s="225"/>
    </row>
    <row r="3050" spans="1:20" ht="15">
      <c r="A3050" s="44" t="s">
        <v>30</v>
      </c>
      <c r="B3050" s="96" t="s">
        <v>4</v>
      </c>
      <c r="E3050" s="10">
        <v>86.9</v>
      </c>
      <c r="F3050" s="10">
        <v>245.7</v>
      </c>
      <c r="G3050" s="10">
        <v>218.6</v>
      </c>
      <c r="H3050" s="164">
        <v>117.60000000000582</v>
      </c>
      <c r="I3050" s="113">
        <v>633.69999999999982</v>
      </c>
      <c r="K3050" s="100">
        <f t="shared" si="106"/>
        <v>1302.5000000000057</v>
      </c>
      <c r="M3050" t="s">
        <v>291</v>
      </c>
      <c r="P3050" s="479" t="s">
        <v>3142</v>
      </c>
      <c r="Q3050" s="224"/>
      <c r="R3050" s="224"/>
      <c r="S3050" s="224"/>
      <c r="T3050" s="225"/>
    </row>
    <row r="3051" spans="1:20" ht="15">
      <c r="A3051" s="44" t="s">
        <v>32</v>
      </c>
      <c r="B3051" s="96" t="s">
        <v>142</v>
      </c>
      <c r="E3051" s="10" t="s">
        <v>288</v>
      </c>
      <c r="F3051" s="10">
        <v>94.5</v>
      </c>
      <c r="G3051" s="141">
        <v>437.6</v>
      </c>
      <c r="H3051" s="164">
        <v>464.70000000000073</v>
      </c>
      <c r="I3051" s="164">
        <v>293.49999999999909</v>
      </c>
      <c r="K3051" s="100">
        <f t="shared" si="106"/>
        <v>1290.2999999999997</v>
      </c>
      <c r="M3051" t="s">
        <v>307</v>
      </c>
      <c r="P3051" s="28"/>
      <c r="Q3051" s="404"/>
      <c r="R3051" s="224"/>
      <c r="S3051" s="224"/>
      <c r="T3051" s="225"/>
    </row>
    <row r="3052" spans="1:20" ht="15">
      <c r="A3052" s="44" t="s">
        <v>34</v>
      </c>
      <c r="B3052" s="96" t="s">
        <v>13</v>
      </c>
      <c r="E3052" s="141">
        <v>315.45</v>
      </c>
      <c r="F3052" s="10">
        <v>95.5</v>
      </c>
      <c r="G3052" s="10">
        <v>194.3</v>
      </c>
      <c r="H3052" s="164">
        <v>497.40000000000146</v>
      </c>
      <c r="I3052" s="164">
        <v>184.49999999999955</v>
      </c>
      <c r="K3052" s="100">
        <f t="shared" si="106"/>
        <v>1287.150000000001</v>
      </c>
      <c r="M3052" t="s">
        <v>302</v>
      </c>
      <c r="P3052" s="28"/>
      <c r="Q3052" s="224"/>
      <c r="R3052" s="224"/>
      <c r="S3052" s="224"/>
      <c r="T3052" s="225"/>
    </row>
    <row r="3053" spans="1:20" ht="15">
      <c r="A3053" s="44" t="s">
        <v>36</v>
      </c>
      <c r="B3053" s="96" t="s">
        <v>144</v>
      </c>
      <c r="E3053" s="10" t="s">
        <v>288</v>
      </c>
      <c r="F3053" s="141">
        <v>446.7</v>
      </c>
      <c r="G3053" s="10">
        <v>245.1</v>
      </c>
      <c r="H3053" s="164">
        <v>361.1000000000131</v>
      </c>
      <c r="I3053" s="164">
        <v>220.50000000000091</v>
      </c>
      <c r="K3053" s="100">
        <f t="shared" si="106"/>
        <v>1273.400000000014</v>
      </c>
      <c r="M3053" t="s">
        <v>293</v>
      </c>
      <c r="P3053" s="28"/>
      <c r="Q3053" s="404"/>
      <c r="R3053" s="224"/>
      <c r="S3053" s="224"/>
      <c r="T3053" s="225"/>
    </row>
    <row r="3054" spans="1:20" ht="15">
      <c r="A3054" s="44" t="s">
        <v>38</v>
      </c>
      <c r="B3054" s="96" t="s">
        <v>160</v>
      </c>
      <c r="E3054" s="10" t="s">
        <v>288</v>
      </c>
      <c r="F3054" s="10" t="s">
        <v>288</v>
      </c>
      <c r="G3054" s="10">
        <v>205.2</v>
      </c>
      <c r="H3054" s="190">
        <v>559.89999999999054</v>
      </c>
      <c r="I3054" s="191">
        <v>435.10000000000036</v>
      </c>
      <c r="K3054" s="100">
        <f t="shared" si="106"/>
        <v>1200.199999999991</v>
      </c>
      <c r="M3054" t="s">
        <v>301</v>
      </c>
      <c r="P3054" s="28"/>
      <c r="Q3054" s="404"/>
      <c r="R3054" s="224"/>
      <c r="S3054" s="224"/>
      <c r="T3054" s="225"/>
    </row>
    <row r="3055" spans="1:20" ht="15">
      <c r="A3055" s="44" t="s">
        <v>146</v>
      </c>
      <c r="B3055" s="96" t="s">
        <v>156</v>
      </c>
      <c r="E3055" s="10" t="s">
        <v>288</v>
      </c>
      <c r="F3055" s="10" t="s">
        <v>288</v>
      </c>
      <c r="G3055" s="53">
        <v>466.3</v>
      </c>
      <c r="H3055" s="190">
        <v>517.69999999999709</v>
      </c>
      <c r="I3055" s="164">
        <v>161.30000000000018</v>
      </c>
      <c r="K3055" s="100">
        <f t="shared" si="106"/>
        <v>1145.2999999999972</v>
      </c>
      <c r="M3055" t="s">
        <v>331</v>
      </c>
      <c r="P3055" s="28"/>
      <c r="Q3055" s="224"/>
      <c r="R3055" s="224"/>
      <c r="S3055" s="224"/>
      <c r="T3055" s="225"/>
    </row>
    <row r="3056" spans="1:20" ht="15">
      <c r="A3056" s="44" t="s">
        <v>147</v>
      </c>
      <c r="B3056" s="96" t="s">
        <v>29</v>
      </c>
      <c r="E3056" s="141">
        <v>319.8</v>
      </c>
      <c r="F3056" s="141">
        <v>369.8</v>
      </c>
      <c r="G3056" s="141">
        <v>441</v>
      </c>
      <c r="H3056" s="164" t="s">
        <v>288</v>
      </c>
      <c r="I3056" s="164" t="s">
        <v>288</v>
      </c>
      <c r="K3056" s="100">
        <f t="shared" si="106"/>
        <v>1130.5999999999999</v>
      </c>
      <c r="M3056" t="s">
        <v>391</v>
      </c>
      <c r="P3056" s="28"/>
      <c r="Q3056" s="224"/>
      <c r="R3056" s="224"/>
      <c r="S3056" s="224"/>
      <c r="T3056" s="225"/>
    </row>
    <row r="3057" spans="1:20" ht="15">
      <c r="A3057" s="44" t="s">
        <v>148</v>
      </c>
      <c r="B3057" s="96" t="s">
        <v>1053</v>
      </c>
      <c r="E3057" s="10" t="s">
        <v>288</v>
      </c>
      <c r="F3057" s="10" t="s">
        <v>288</v>
      </c>
      <c r="G3057" s="10" t="s">
        <v>288</v>
      </c>
      <c r="H3057" s="113">
        <v>695.59999999999491</v>
      </c>
      <c r="I3057" s="190">
        <v>382.19999999999982</v>
      </c>
      <c r="K3057" s="100">
        <f t="shared" si="106"/>
        <v>1077.7999999999947</v>
      </c>
      <c r="M3057" t="s">
        <v>334</v>
      </c>
      <c r="P3057" s="433" t="s">
        <v>3142</v>
      </c>
      <c r="Q3057" s="224"/>
      <c r="R3057" s="224"/>
      <c r="S3057" s="224"/>
      <c r="T3057" s="225"/>
    </row>
    <row r="3058" spans="1:20" ht="15">
      <c r="A3058" s="44" t="s">
        <v>152</v>
      </c>
      <c r="B3058" s="96" t="s">
        <v>15</v>
      </c>
      <c r="E3058" s="10">
        <v>253.3</v>
      </c>
      <c r="F3058" s="10">
        <v>188.7</v>
      </c>
      <c r="G3058" s="10">
        <v>203.6</v>
      </c>
      <c r="H3058" s="164">
        <v>351.29999999999927</v>
      </c>
      <c r="I3058" s="164">
        <v>66.000000000001819</v>
      </c>
      <c r="K3058" s="100">
        <f t="shared" si="106"/>
        <v>1062.900000000001</v>
      </c>
      <c r="P3058" s="28"/>
      <c r="Q3058" s="404"/>
      <c r="R3058" s="224"/>
      <c r="S3058" s="224"/>
      <c r="T3058" s="225"/>
    </row>
    <row r="3059" spans="1:20" ht="15">
      <c r="A3059" s="44" t="s">
        <v>159</v>
      </c>
      <c r="B3059" s="96" t="s">
        <v>164</v>
      </c>
      <c r="E3059" s="10" t="s">
        <v>288</v>
      </c>
      <c r="F3059" s="10" t="s">
        <v>288</v>
      </c>
      <c r="G3059" s="10">
        <v>211</v>
      </c>
      <c r="H3059" s="164">
        <v>493.20000000000073</v>
      </c>
      <c r="I3059" s="164">
        <v>349.30000000000064</v>
      </c>
      <c r="K3059" s="100">
        <f t="shared" si="106"/>
        <v>1053.5000000000014</v>
      </c>
      <c r="P3059" s="28"/>
      <c r="Q3059" s="223"/>
      <c r="R3059" s="224"/>
      <c r="S3059" s="224"/>
      <c r="T3059" s="225"/>
    </row>
    <row r="3060" spans="1:20" ht="15">
      <c r="A3060" s="44" t="s">
        <v>161</v>
      </c>
      <c r="B3060" s="96" t="s">
        <v>143</v>
      </c>
      <c r="E3060" s="10" t="s">
        <v>288</v>
      </c>
      <c r="F3060" s="10">
        <v>297.7</v>
      </c>
      <c r="G3060" s="10">
        <v>241</v>
      </c>
      <c r="H3060" s="164">
        <v>429.20000000000073</v>
      </c>
      <c r="I3060" s="164">
        <v>38.100000000000364</v>
      </c>
      <c r="K3060" s="100">
        <f t="shared" si="106"/>
        <v>1006.0000000000011</v>
      </c>
      <c r="P3060" s="28"/>
      <c r="Q3060" s="223"/>
      <c r="R3060" s="224"/>
      <c r="S3060" s="224"/>
      <c r="T3060" s="225"/>
    </row>
    <row r="3061" spans="1:20" ht="15">
      <c r="A3061" s="44" t="s">
        <v>162</v>
      </c>
      <c r="B3061" s="96" t="s">
        <v>1010</v>
      </c>
      <c r="E3061" s="10" t="s">
        <v>288</v>
      </c>
      <c r="F3061" s="10" t="s">
        <v>288</v>
      </c>
      <c r="G3061" s="10" t="s">
        <v>288</v>
      </c>
      <c r="H3061" s="190">
        <v>606.40000000000509</v>
      </c>
      <c r="I3061" s="190">
        <v>379.40000000000055</v>
      </c>
      <c r="K3061" s="100">
        <f t="shared" si="106"/>
        <v>985.80000000000564</v>
      </c>
      <c r="M3061" t="s">
        <v>326</v>
      </c>
      <c r="P3061" s="28"/>
      <c r="Q3061" s="224"/>
      <c r="R3061" s="224"/>
      <c r="S3061" s="224"/>
      <c r="T3061" s="225"/>
    </row>
    <row r="3062" spans="1:20" ht="15">
      <c r="A3062" s="44" t="s">
        <v>163</v>
      </c>
      <c r="B3062" s="96" t="s">
        <v>1045</v>
      </c>
      <c r="E3062" s="10" t="s">
        <v>288</v>
      </c>
      <c r="F3062" s="10" t="s">
        <v>288</v>
      </c>
      <c r="G3062" s="10" t="s">
        <v>288</v>
      </c>
      <c r="H3062" s="164">
        <v>455.39999999999782</v>
      </c>
      <c r="I3062" s="192">
        <v>490.20000000000073</v>
      </c>
      <c r="K3062" s="100">
        <f t="shared" si="106"/>
        <v>945.59999999999854</v>
      </c>
      <c r="M3062" t="s">
        <v>310</v>
      </c>
      <c r="P3062" s="28"/>
      <c r="Q3062" s="224"/>
      <c r="R3062" s="224"/>
      <c r="S3062" s="224"/>
      <c r="T3062" s="225"/>
    </row>
    <row r="3063" spans="1:20" ht="15">
      <c r="A3063" s="44" t="s">
        <v>165</v>
      </c>
      <c r="B3063" s="96" t="s">
        <v>155</v>
      </c>
      <c r="E3063" s="10" t="s">
        <v>288</v>
      </c>
      <c r="F3063" s="10" t="s">
        <v>288</v>
      </c>
      <c r="G3063" s="141">
        <v>411</v>
      </c>
      <c r="H3063" s="164">
        <v>446.30000000001382</v>
      </c>
      <c r="I3063" s="164">
        <v>69.699999999999363</v>
      </c>
      <c r="K3063" s="100">
        <f t="shared" si="106"/>
        <v>927.00000000001319</v>
      </c>
      <c r="M3063" t="s">
        <v>297</v>
      </c>
      <c r="P3063" s="28"/>
      <c r="Q3063" s="411"/>
      <c r="R3063" s="224"/>
      <c r="S3063" s="224"/>
      <c r="T3063" s="225"/>
    </row>
    <row r="3064" spans="1:20" ht="15">
      <c r="A3064" s="44" t="s">
        <v>284</v>
      </c>
      <c r="B3064" s="96" t="s">
        <v>1035</v>
      </c>
      <c r="E3064" s="10" t="s">
        <v>288</v>
      </c>
      <c r="F3064" s="10" t="s">
        <v>288</v>
      </c>
      <c r="G3064" s="10" t="s">
        <v>288</v>
      </c>
      <c r="H3064" s="190">
        <v>526.30000000000291</v>
      </c>
      <c r="I3064" s="164">
        <v>306.80000000000291</v>
      </c>
      <c r="K3064" s="100">
        <f t="shared" si="106"/>
        <v>833.10000000000582</v>
      </c>
      <c r="M3064" t="s">
        <v>302</v>
      </c>
      <c r="P3064" s="28"/>
      <c r="Q3064" s="224"/>
      <c r="R3064" s="224"/>
      <c r="S3064" s="224"/>
      <c r="T3064" s="225"/>
    </row>
    <row r="3065" spans="1:20" ht="15">
      <c r="A3065" s="44" t="s">
        <v>285</v>
      </c>
      <c r="B3065" s="96" t="s">
        <v>1020</v>
      </c>
      <c r="E3065" s="10" t="s">
        <v>288</v>
      </c>
      <c r="F3065" s="10" t="s">
        <v>288</v>
      </c>
      <c r="G3065" s="10" t="s">
        <v>288</v>
      </c>
      <c r="H3065" s="192">
        <v>672.59999999999491</v>
      </c>
      <c r="I3065" s="164">
        <v>124.00000000000045</v>
      </c>
      <c r="K3065" s="100">
        <f t="shared" si="106"/>
        <v>796.59999999999536</v>
      </c>
      <c r="M3065" t="s">
        <v>310</v>
      </c>
      <c r="P3065" s="28"/>
      <c r="Q3065" s="223"/>
      <c r="R3065" s="224"/>
      <c r="S3065" s="224"/>
      <c r="T3065" s="225"/>
    </row>
    <row r="3066" spans="1:20" ht="15">
      <c r="A3066" s="138" t="s">
        <v>286</v>
      </c>
      <c r="B3066" s="96" t="s">
        <v>158</v>
      </c>
      <c r="E3066" s="10" t="s">
        <v>288</v>
      </c>
      <c r="F3066" s="10" t="s">
        <v>288</v>
      </c>
      <c r="G3066" s="10">
        <v>145</v>
      </c>
      <c r="H3066" s="164">
        <v>247.70000000000073</v>
      </c>
      <c r="I3066" s="164">
        <v>364.09999999999945</v>
      </c>
      <c r="K3066" s="100">
        <f t="shared" ref="K3066:K3097" si="107">SUM(E3066:I3066)</f>
        <v>756.80000000000018</v>
      </c>
      <c r="P3066" s="28"/>
      <c r="Q3066" s="223"/>
      <c r="R3066" s="224"/>
      <c r="S3066" s="224"/>
      <c r="T3066" s="225"/>
    </row>
    <row r="3067" spans="1:20" ht="15">
      <c r="A3067" s="138" t="s">
        <v>287</v>
      </c>
      <c r="B3067" s="96" t="s">
        <v>1040</v>
      </c>
      <c r="E3067" s="10" t="s">
        <v>288</v>
      </c>
      <c r="F3067" s="10" t="s">
        <v>288</v>
      </c>
      <c r="G3067" s="10" t="s">
        <v>288</v>
      </c>
      <c r="H3067" s="164">
        <v>515.39999999999418</v>
      </c>
      <c r="I3067" s="164">
        <v>227.79999999999927</v>
      </c>
      <c r="K3067" s="100">
        <f t="shared" si="107"/>
        <v>743.19999999999345</v>
      </c>
      <c r="P3067" s="28"/>
      <c r="Q3067" s="224"/>
      <c r="R3067" s="224"/>
      <c r="S3067" s="224"/>
      <c r="T3067" s="225"/>
    </row>
    <row r="3068" spans="1:20" ht="15">
      <c r="A3068" s="138" t="s">
        <v>990</v>
      </c>
      <c r="B3068" s="96" t="s">
        <v>993</v>
      </c>
      <c r="E3068" s="10" t="s">
        <v>288</v>
      </c>
      <c r="F3068" s="10" t="s">
        <v>288</v>
      </c>
      <c r="G3068" s="10" t="s">
        <v>288</v>
      </c>
      <c r="H3068" s="164">
        <v>389.80000000000291</v>
      </c>
      <c r="I3068" s="164">
        <v>338.19999999999891</v>
      </c>
      <c r="K3068" s="100">
        <f t="shared" si="107"/>
        <v>728.00000000000182</v>
      </c>
      <c r="P3068" s="28"/>
      <c r="Q3068" s="224"/>
      <c r="R3068" s="224"/>
      <c r="S3068" s="224"/>
      <c r="T3068" s="225"/>
    </row>
    <row r="3069" spans="1:20" ht="15">
      <c r="A3069" s="138" t="s">
        <v>991</v>
      </c>
      <c r="B3069" s="96" t="s">
        <v>1008</v>
      </c>
      <c r="E3069" s="10" t="s">
        <v>288</v>
      </c>
      <c r="F3069" s="10" t="s">
        <v>288</v>
      </c>
      <c r="G3069" s="10" t="s">
        <v>288</v>
      </c>
      <c r="H3069" s="164">
        <v>418.39999999999782</v>
      </c>
      <c r="I3069" s="164">
        <v>287.40000000000009</v>
      </c>
      <c r="K3069" s="100">
        <f t="shared" si="107"/>
        <v>705.79999999999791</v>
      </c>
      <c r="P3069" s="28"/>
      <c r="Q3069" s="404"/>
      <c r="R3069" s="224"/>
      <c r="S3069" s="224"/>
      <c r="T3069" s="225"/>
    </row>
    <row r="3070" spans="1:20" ht="15">
      <c r="A3070" s="138" t="s">
        <v>992</v>
      </c>
      <c r="B3070" s="96" t="s">
        <v>1003</v>
      </c>
      <c r="E3070" s="10" t="s">
        <v>288</v>
      </c>
      <c r="F3070" s="10" t="s">
        <v>288</v>
      </c>
      <c r="G3070" s="10" t="s">
        <v>288</v>
      </c>
      <c r="H3070" s="164">
        <v>404.70000000000437</v>
      </c>
      <c r="I3070" s="164">
        <v>292.10000000000127</v>
      </c>
      <c r="K3070" s="100">
        <f t="shared" si="107"/>
        <v>696.80000000000564</v>
      </c>
      <c r="P3070" s="28"/>
      <c r="Q3070" s="404"/>
      <c r="R3070" s="224"/>
      <c r="S3070" s="224"/>
      <c r="T3070" s="225"/>
    </row>
    <row r="3071" spans="1:20" ht="15">
      <c r="A3071" s="138" t="s">
        <v>994</v>
      </c>
      <c r="B3071" s="96" t="s">
        <v>1004</v>
      </c>
      <c r="E3071" s="10" t="s">
        <v>288</v>
      </c>
      <c r="F3071" s="10" t="s">
        <v>288</v>
      </c>
      <c r="G3071" s="10" t="s">
        <v>288</v>
      </c>
      <c r="H3071" s="164">
        <v>488.59999999999854</v>
      </c>
      <c r="I3071" s="164">
        <v>207.60000000000127</v>
      </c>
      <c r="K3071" s="100">
        <f t="shared" si="107"/>
        <v>696.19999999999982</v>
      </c>
      <c r="P3071" s="28"/>
      <c r="Q3071" s="223"/>
      <c r="R3071" s="224"/>
      <c r="S3071" s="224"/>
      <c r="T3071" s="225"/>
    </row>
    <row r="3072" spans="1:20" ht="15">
      <c r="A3072" s="138" t="s">
        <v>1000</v>
      </c>
      <c r="B3072" s="96" t="s">
        <v>1036</v>
      </c>
      <c r="E3072" s="10" t="s">
        <v>288</v>
      </c>
      <c r="F3072" s="10" t="s">
        <v>288</v>
      </c>
      <c r="G3072" s="10" t="s">
        <v>288</v>
      </c>
      <c r="H3072" s="164">
        <v>282</v>
      </c>
      <c r="I3072" s="164">
        <v>364.20000000000255</v>
      </c>
      <c r="K3072" s="100">
        <f t="shared" si="107"/>
        <v>646.20000000000255</v>
      </c>
      <c r="P3072" s="28"/>
      <c r="Q3072" s="223"/>
      <c r="R3072" s="224"/>
      <c r="S3072" s="224"/>
      <c r="T3072" s="225"/>
    </row>
    <row r="3073" spans="1:20" ht="15">
      <c r="A3073" s="138" t="s">
        <v>1002</v>
      </c>
      <c r="B3073" s="96" t="s">
        <v>157</v>
      </c>
      <c r="E3073" s="10" t="s">
        <v>288</v>
      </c>
      <c r="F3073" s="10" t="s">
        <v>288</v>
      </c>
      <c r="G3073" s="10">
        <v>104</v>
      </c>
      <c r="H3073" s="164">
        <v>453.59999999999854</v>
      </c>
      <c r="I3073" s="164">
        <v>83.999999999998181</v>
      </c>
      <c r="K3073" s="100">
        <f t="shared" si="107"/>
        <v>641.59999999999673</v>
      </c>
      <c r="P3073" s="28"/>
      <c r="Q3073" s="223"/>
      <c r="R3073" s="224"/>
      <c r="S3073" s="224"/>
      <c r="T3073" s="225"/>
    </row>
    <row r="3074" spans="1:20" ht="15">
      <c r="A3074" s="138" t="s">
        <v>1005</v>
      </c>
      <c r="B3074" s="96" t="s">
        <v>1021</v>
      </c>
      <c r="E3074" s="10" t="s">
        <v>288</v>
      </c>
      <c r="F3074" s="10" t="s">
        <v>288</v>
      </c>
      <c r="G3074" s="10" t="s">
        <v>288</v>
      </c>
      <c r="H3074" s="164">
        <v>453.40000000000509</v>
      </c>
      <c r="I3074" s="164">
        <v>167.69999999999982</v>
      </c>
      <c r="K3074" s="100">
        <f t="shared" si="107"/>
        <v>621.10000000000491</v>
      </c>
      <c r="P3074" s="28"/>
      <c r="Q3074" s="223"/>
      <c r="R3074" s="224"/>
      <c r="S3074" s="224"/>
      <c r="T3074" s="225"/>
    </row>
    <row r="3075" spans="1:20" ht="15">
      <c r="A3075" s="138" t="s">
        <v>1006</v>
      </c>
      <c r="B3075" s="96" t="s">
        <v>1013</v>
      </c>
      <c r="E3075" s="10" t="s">
        <v>288</v>
      </c>
      <c r="F3075" s="10" t="s">
        <v>288</v>
      </c>
      <c r="G3075" s="10" t="s">
        <v>288</v>
      </c>
      <c r="H3075" s="164">
        <v>391.50000000000728</v>
      </c>
      <c r="I3075" s="164">
        <v>204.69999999999891</v>
      </c>
      <c r="K3075" s="100">
        <f t="shared" si="107"/>
        <v>596.20000000000618</v>
      </c>
      <c r="P3075" s="28"/>
      <c r="Q3075" s="223"/>
      <c r="R3075" s="224"/>
      <c r="S3075" s="224"/>
      <c r="T3075" s="225"/>
    </row>
    <row r="3076" spans="1:20" ht="15">
      <c r="A3076" s="138" t="s">
        <v>1009</v>
      </c>
      <c r="B3076" s="96" t="s">
        <v>166</v>
      </c>
      <c r="E3076" s="10" t="s">
        <v>288</v>
      </c>
      <c r="F3076" s="10" t="s">
        <v>288</v>
      </c>
      <c r="G3076" s="55">
        <v>593.5</v>
      </c>
      <c r="H3076" s="164" t="s">
        <v>288</v>
      </c>
      <c r="I3076" s="164" t="s">
        <v>288</v>
      </c>
      <c r="K3076" s="100">
        <f t="shared" si="107"/>
        <v>593.5</v>
      </c>
      <c r="M3076" t="s">
        <v>291</v>
      </c>
      <c r="P3076" s="433" t="s">
        <v>3142</v>
      </c>
      <c r="Q3076" s="224"/>
      <c r="R3076" s="224"/>
      <c r="S3076" s="224"/>
      <c r="T3076" s="225"/>
    </row>
    <row r="3077" spans="1:20" ht="15">
      <c r="A3077" s="138" t="s">
        <v>1011</v>
      </c>
      <c r="B3077" s="96" t="s">
        <v>1039</v>
      </c>
      <c r="E3077" s="10" t="s">
        <v>288</v>
      </c>
      <c r="F3077" s="10" t="s">
        <v>288</v>
      </c>
      <c r="G3077" s="10" t="s">
        <v>288</v>
      </c>
      <c r="H3077" s="164">
        <v>258.60000000000946</v>
      </c>
      <c r="I3077" s="164">
        <v>276.30000000000018</v>
      </c>
      <c r="K3077" s="100">
        <f t="shared" si="107"/>
        <v>534.90000000000964</v>
      </c>
      <c r="P3077" s="28"/>
      <c r="Q3077" s="404"/>
      <c r="R3077" s="224"/>
      <c r="S3077" s="224"/>
      <c r="T3077" s="225"/>
    </row>
    <row r="3078" spans="1:20" ht="15">
      <c r="A3078" s="138" t="s">
        <v>1017</v>
      </c>
      <c r="B3078" s="96" t="s">
        <v>988</v>
      </c>
      <c r="E3078" s="10" t="s">
        <v>288</v>
      </c>
      <c r="F3078" s="10" t="s">
        <v>288</v>
      </c>
      <c r="G3078" s="10" t="s">
        <v>288</v>
      </c>
      <c r="H3078" s="164">
        <v>285.20000000000073</v>
      </c>
      <c r="I3078" s="164">
        <v>242.20000000000073</v>
      </c>
      <c r="K3078" s="100">
        <f t="shared" si="107"/>
        <v>527.40000000000146</v>
      </c>
      <c r="P3078" s="28"/>
      <c r="Q3078" s="224"/>
      <c r="R3078" s="224"/>
      <c r="S3078" s="224"/>
      <c r="T3078" s="225"/>
    </row>
    <row r="3079" spans="1:20" ht="15">
      <c r="A3079" s="138" t="s">
        <v>1022</v>
      </c>
      <c r="B3079" s="96" t="s">
        <v>1001</v>
      </c>
      <c r="E3079" s="10" t="s">
        <v>288</v>
      </c>
      <c r="F3079" s="10" t="s">
        <v>288</v>
      </c>
      <c r="G3079" s="10" t="s">
        <v>288</v>
      </c>
      <c r="H3079" s="164">
        <v>465.29999999998836</v>
      </c>
      <c r="I3079" s="164">
        <v>48.999999999999091</v>
      </c>
      <c r="K3079" s="100">
        <f t="shared" si="107"/>
        <v>514.29999999998745</v>
      </c>
      <c r="P3079" s="28"/>
      <c r="Q3079" s="224"/>
      <c r="R3079" s="224"/>
      <c r="S3079" s="224"/>
      <c r="T3079" s="225"/>
    </row>
    <row r="3080" spans="1:20" ht="15">
      <c r="A3080" s="138" t="s">
        <v>1023</v>
      </c>
      <c r="B3080" s="96" t="s">
        <v>1019</v>
      </c>
      <c r="E3080" s="10" t="s">
        <v>288</v>
      </c>
      <c r="F3080" s="10" t="s">
        <v>288</v>
      </c>
      <c r="G3080" s="10" t="s">
        <v>288</v>
      </c>
      <c r="H3080" s="164">
        <v>373.60000000000218</v>
      </c>
      <c r="I3080" s="164">
        <v>115.5</v>
      </c>
      <c r="K3080" s="100">
        <f t="shared" si="107"/>
        <v>489.10000000000218</v>
      </c>
      <c r="P3080" s="28"/>
      <c r="Q3080" s="224"/>
      <c r="R3080" s="224"/>
      <c r="S3080" s="224"/>
      <c r="T3080" s="225"/>
    </row>
    <row r="3081" spans="1:20" ht="15">
      <c r="A3081" s="138" t="s">
        <v>1024</v>
      </c>
      <c r="B3081" s="96" t="s">
        <v>983</v>
      </c>
      <c r="E3081" s="10" t="s">
        <v>288</v>
      </c>
      <c r="F3081" s="10" t="s">
        <v>288</v>
      </c>
      <c r="G3081" s="10" t="s">
        <v>288</v>
      </c>
      <c r="H3081" s="164">
        <v>367.200000000008</v>
      </c>
      <c r="I3081" s="164">
        <v>94.300000000001091</v>
      </c>
      <c r="K3081" s="100">
        <f t="shared" si="107"/>
        <v>461.50000000000909</v>
      </c>
      <c r="P3081" s="28"/>
      <c r="Q3081" s="411"/>
      <c r="R3081" s="224"/>
      <c r="S3081" s="224"/>
      <c r="T3081" s="225"/>
    </row>
    <row r="3082" spans="1:20" ht="15">
      <c r="A3082" s="138" t="s">
        <v>1030</v>
      </c>
      <c r="B3082" s="96" t="s">
        <v>1026</v>
      </c>
      <c r="E3082" s="10" t="s">
        <v>288</v>
      </c>
      <c r="F3082" s="10" t="s">
        <v>288</v>
      </c>
      <c r="G3082" s="10" t="s">
        <v>288</v>
      </c>
      <c r="H3082" s="164">
        <v>356.10000000000218</v>
      </c>
      <c r="I3082" s="164">
        <v>91.099999999999909</v>
      </c>
      <c r="K3082" s="100">
        <f t="shared" si="107"/>
        <v>447.20000000000209</v>
      </c>
      <c r="P3082" s="28"/>
      <c r="Q3082" s="224"/>
      <c r="R3082" s="224"/>
      <c r="S3082" s="224"/>
      <c r="T3082" s="225"/>
    </row>
    <row r="3083" spans="1:20" ht="15">
      <c r="A3083" s="138" t="s">
        <v>1038</v>
      </c>
      <c r="B3083" s="96" t="s">
        <v>1057</v>
      </c>
      <c r="E3083" s="10" t="s">
        <v>288</v>
      </c>
      <c r="F3083" s="10" t="s">
        <v>288</v>
      </c>
      <c r="G3083" s="10" t="s">
        <v>288</v>
      </c>
      <c r="H3083" s="164">
        <v>362.50000000000364</v>
      </c>
      <c r="I3083" s="164">
        <v>80.199999999997999</v>
      </c>
      <c r="K3083" s="100">
        <f t="shared" si="107"/>
        <v>442.70000000000164</v>
      </c>
      <c r="P3083" s="28"/>
      <c r="Q3083" s="223"/>
      <c r="R3083" s="224"/>
      <c r="S3083" s="224"/>
      <c r="T3083" s="225"/>
    </row>
    <row r="3084" spans="1:20" ht="15">
      <c r="A3084" s="138" t="s">
        <v>1042</v>
      </c>
      <c r="B3084" s="96" t="s">
        <v>999</v>
      </c>
      <c r="E3084" s="10" t="s">
        <v>288</v>
      </c>
      <c r="F3084" s="10" t="s">
        <v>288</v>
      </c>
      <c r="G3084" s="10" t="s">
        <v>288</v>
      </c>
      <c r="H3084" s="164">
        <v>324.00000000001091</v>
      </c>
      <c r="I3084" s="164">
        <v>101.69999999999891</v>
      </c>
      <c r="K3084" s="100">
        <f t="shared" si="107"/>
        <v>425.70000000000982</v>
      </c>
      <c r="P3084" s="28"/>
      <c r="Q3084" s="224"/>
      <c r="R3084" s="224"/>
      <c r="S3084" s="224"/>
      <c r="T3084" s="225"/>
    </row>
    <row r="3085" spans="1:20" ht="15">
      <c r="A3085" s="138" t="s">
        <v>1043</v>
      </c>
      <c r="B3085" s="406" t="s">
        <v>2604</v>
      </c>
      <c r="C3085" s="3"/>
      <c r="D3085" s="3"/>
      <c r="E3085" s="164" t="s">
        <v>288</v>
      </c>
      <c r="F3085" s="164" t="s">
        <v>288</v>
      </c>
      <c r="G3085" s="164" t="s">
        <v>288</v>
      </c>
      <c r="H3085" s="164" t="s">
        <v>288</v>
      </c>
      <c r="I3085" s="190">
        <v>393.50000000000091</v>
      </c>
      <c r="K3085" s="100">
        <f t="shared" si="107"/>
        <v>393.50000000000091</v>
      </c>
      <c r="M3085" t="s">
        <v>294</v>
      </c>
      <c r="P3085" s="28"/>
      <c r="Q3085" s="224"/>
      <c r="R3085" s="224"/>
      <c r="S3085" s="224"/>
      <c r="T3085" s="225"/>
    </row>
    <row r="3086" spans="1:20" ht="15">
      <c r="A3086" s="138" t="s">
        <v>1044</v>
      </c>
      <c r="B3086" s="96" t="s">
        <v>989</v>
      </c>
      <c r="E3086" s="10" t="s">
        <v>288</v>
      </c>
      <c r="F3086" s="10" t="s">
        <v>288</v>
      </c>
      <c r="G3086" s="10" t="s">
        <v>288</v>
      </c>
      <c r="H3086" s="164">
        <v>102.29999999999927</v>
      </c>
      <c r="I3086" s="164">
        <v>279.90000000000146</v>
      </c>
      <c r="K3086" s="100">
        <f t="shared" si="107"/>
        <v>382.20000000000073</v>
      </c>
      <c r="P3086" s="28"/>
      <c r="Q3086" s="224"/>
      <c r="R3086" s="224"/>
      <c r="S3086" s="224"/>
      <c r="T3086" s="225"/>
    </row>
    <row r="3087" spans="1:20" ht="15">
      <c r="A3087" s="138" t="s">
        <v>1050</v>
      </c>
      <c r="B3087" s="406" t="s">
        <v>2552</v>
      </c>
      <c r="C3087" s="3"/>
      <c r="D3087" s="3"/>
      <c r="E3087" s="164" t="s">
        <v>288</v>
      </c>
      <c r="F3087" s="164" t="s">
        <v>288</v>
      </c>
      <c r="G3087" s="164" t="s">
        <v>288</v>
      </c>
      <c r="H3087" s="164" t="s">
        <v>288</v>
      </c>
      <c r="I3087" s="190">
        <v>365.59999999999991</v>
      </c>
      <c r="K3087" s="100">
        <f t="shared" si="107"/>
        <v>365.59999999999991</v>
      </c>
      <c r="M3087" t="s">
        <v>303</v>
      </c>
      <c r="P3087" s="28"/>
      <c r="Q3087" s="223"/>
      <c r="R3087" s="224"/>
      <c r="S3087" s="224"/>
      <c r="T3087" s="225"/>
    </row>
    <row r="3088" spans="1:20" ht="15">
      <c r="A3088" s="138" t="s">
        <v>1051</v>
      </c>
      <c r="B3088" s="96" t="s">
        <v>1028</v>
      </c>
      <c r="E3088" s="10" t="s">
        <v>288</v>
      </c>
      <c r="F3088" s="10" t="s">
        <v>288</v>
      </c>
      <c r="G3088" s="10" t="s">
        <v>288</v>
      </c>
      <c r="H3088" s="164">
        <v>233.00000000000364</v>
      </c>
      <c r="I3088" s="164">
        <v>132</v>
      </c>
      <c r="K3088" s="100">
        <f t="shared" si="107"/>
        <v>365.00000000000364</v>
      </c>
      <c r="P3088" s="28"/>
      <c r="Q3088" s="224"/>
      <c r="R3088" s="224"/>
      <c r="S3088" s="224"/>
      <c r="T3088" s="225"/>
    </row>
    <row r="3089" spans="1:20" ht="15">
      <c r="A3089" s="138" t="s">
        <v>1052</v>
      </c>
      <c r="B3089" s="406" t="s">
        <v>2566</v>
      </c>
      <c r="C3089" s="3"/>
      <c r="D3089" s="3"/>
      <c r="E3089" s="164" t="s">
        <v>288</v>
      </c>
      <c r="F3089" s="164" t="s">
        <v>288</v>
      </c>
      <c r="G3089" s="164" t="s">
        <v>288</v>
      </c>
      <c r="H3089" s="164" t="s">
        <v>288</v>
      </c>
      <c r="I3089" s="164">
        <v>340.89999999999873</v>
      </c>
      <c r="K3089" s="100">
        <f t="shared" si="107"/>
        <v>340.89999999999873</v>
      </c>
      <c r="P3089" s="28"/>
      <c r="Q3089" s="224"/>
      <c r="R3089" s="224"/>
      <c r="S3089" s="224"/>
      <c r="T3089" s="225"/>
    </row>
    <row r="3090" spans="1:20" ht="15">
      <c r="A3090" s="138" t="s">
        <v>1054</v>
      </c>
      <c r="B3090" s="96" t="s">
        <v>181</v>
      </c>
      <c r="E3090" s="10">
        <v>274.64999999999998</v>
      </c>
      <c r="F3090" s="10">
        <v>58.6</v>
      </c>
      <c r="G3090" s="10" t="s">
        <v>288</v>
      </c>
      <c r="H3090" s="164" t="s">
        <v>288</v>
      </c>
      <c r="I3090" s="164" t="s">
        <v>288</v>
      </c>
      <c r="K3090" s="100">
        <f t="shared" si="107"/>
        <v>333.25</v>
      </c>
      <c r="P3090" s="28"/>
      <c r="Q3090" s="404"/>
      <c r="R3090" s="224"/>
      <c r="S3090" s="224"/>
      <c r="T3090" s="225"/>
    </row>
    <row r="3091" spans="1:20" ht="15">
      <c r="A3091" s="138" t="s">
        <v>1055</v>
      </c>
      <c r="B3091" s="96" t="s">
        <v>1047</v>
      </c>
      <c r="E3091" s="10" t="s">
        <v>288</v>
      </c>
      <c r="F3091" s="10" t="s">
        <v>288</v>
      </c>
      <c r="G3091" s="10" t="s">
        <v>288</v>
      </c>
      <c r="H3091" s="164">
        <v>218.59999999999127</v>
      </c>
      <c r="I3091" s="164">
        <v>74.5</v>
      </c>
      <c r="K3091" s="100">
        <f t="shared" si="107"/>
        <v>293.09999999999127</v>
      </c>
      <c r="P3091" s="28"/>
      <c r="Q3091" s="224"/>
      <c r="R3091" s="224"/>
      <c r="S3091" s="224"/>
      <c r="T3091" s="225"/>
    </row>
    <row r="3092" spans="1:20" ht="15">
      <c r="A3092" s="138" t="s">
        <v>1056</v>
      </c>
      <c r="B3092" s="406" t="s">
        <v>2560</v>
      </c>
      <c r="C3092" s="3"/>
      <c r="D3092" s="3"/>
      <c r="E3092" s="164" t="s">
        <v>288</v>
      </c>
      <c r="F3092" s="164" t="s">
        <v>288</v>
      </c>
      <c r="G3092" s="164" t="s">
        <v>288</v>
      </c>
      <c r="H3092" s="164" t="s">
        <v>288</v>
      </c>
      <c r="I3092" s="164">
        <v>285.70000000000073</v>
      </c>
      <c r="K3092" s="100">
        <f t="shared" si="107"/>
        <v>285.70000000000073</v>
      </c>
      <c r="P3092" s="28"/>
      <c r="Q3092" s="224"/>
      <c r="R3092" s="224"/>
      <c r="S3092" s="224"/>
      <c r="T3092" s="225"/>
    </row>
    <row r="3093" spans="1:20" ht="15">
      <c r="A3093" s="138" t="s">
        <v>1059</v>
      </c>
      <c r="B3093" s="96" t="s">
        <v>1031</v>
      </c>
      <c r="E3093" s="10" t="s">
        <v>288</v>
      </c>
      <c r="F3093" s="10" t="s">
        <v>288</v>
      </c>
      <c r="G3093" s="10" t="s">
        <v>288</v>
      </c>
      <c r="H3093" s="164">
        <v>254.20000000000073</v>
      </c>
      <c r="I3093" s="164" t="s">
        <v>288</v>
      </c>
      <c r="K3093" s="100">
        <f t="shared" si="107"/>
        <v>254.20000000000073</v>
      </c>
      <c r="P3093" s="28"/>
      <c r="Q3093" s="224"/>
      <c r="R3093" s="224"/>
      <c r="S3093" s="224"/>
      <c r="T3093" s="225"/>
    </row>
    <row r="3094" spans="1:20" ht="15">
      <c r="A3094" s="138" t="s">
        <v>1296</v>
      </c>
      <c r="B3094" s="406" t="s">
        <v>2559</v>
      </c>
      <c r="C3094" s="3"/>
      <c r="D3094" s="3"/>
      <c r="E3094" s="164" t="s">
        <v>288</v>
      </c>
      <c r="F3094" s="164" t="s">
        <v>288</v>
      </c>
      <c r="G3094" s="164" t="s">
        <v>288</v>
      </c>
      <c r="H3094" s="164" t="s">
        <v>288</v>
      </c>
      <c r="I3094" s="164">
        <v>244.69999999999891</v>
      </c>
      <c r="K3094" s="100">
        <f t="shared" si="107"/>
        <v>244.69999999999891</v>
      </c>
      <c r="P3094" s="28"/>
      <c r="Q3094" s="404"/>
      <c r="R3094" s="224"/>
      <c r="S3094" s="224"/>
      <c r="T3094" s="225"/>
    </row>
    <row r="3095" spans="1:20" ht="15">
      <c r="A3095" s="138" t="s">
        <v>1297</v>
      </c>
      <c r="B3095" s="406" t="s">
        <v>2563</v>
      </c>
      <c r="C3095" s="3"/>
      <c r="D3095" s="3"/>
      <c r="E3095" s="164" t="s">
        <v>288</v>
      </c>
      <c r="F3095" s="164" t="s">
        <v>288</v>
      </c>
      <c r="G3095" s="164" t="s">
        <v>288</v>
      </c>
      <c r="H3095" s="164" t="s">
        <v>288</v>
      </c>
      <c r="I3095" s="164">
        <v>242.5</v>
      </c>
      <c r="K3095" s="100">
        <f t="shared" si="107"/>
        <v>242.5</v>
      </c>
      <c r="P3095" s="28"/>
      <c r="Q3095" s="223"/>
      <c r="R3095" s="224"/>
      <c r="S3095" s="224"/>
      <c r="T3095" s="225"/>
    </row>
    <row r="3096" spans="1:20" ht="15">
      <c r="A3096" s="138" t="s">
        <v>1298</v>
      </c>
      <c r="B3096" s="406" t="s">
        <v>2569</v>
      </c>
      <c r="C3096" s="3"/>
      <c r="D3096" s="3"/>
      <c r="E3096" s="164" t="s">
        <v>288</v>
      </c>
      <c r="F3096" s="164" t="s">
        <v>288</v>
      </c>
      <c r="G3096" s="164" t="s">
        <v>288</v>
      </c>
      <c r="H3096" s="164" t="s">
        <v>288</v>
      </c>
      <c r="I3096" s="164">
        <v>241</v>
      </c>
      <c r="K3096" s="100">
        <f t="shared" si="107"/>
        <v>241</v>
      </c>
      <c r="P3096" s="28"/>
      <c r="Q3096" s="404"/>
      <c r="R3096" s="224"/>
      <c r="S3096" s="224"/>
      <c r="T3096" s="225"/>
    </row>
    <row r="3097" spans="1:20" ht="15">
      <c r="A3097" s="138" t="s">
        <v>1299</v>
      </c>
      <c r="B3097" s="406" t="s">
        <v>2548</v>
      </c>
      <c r="C3097" s="3"/>
      <c r="D3097" s="3"/>
      <c r="E3097" s="164" t="s">
        <v>288</v>
      </c>
      <c r="F3097" s="164" t="s">
        <v>288</v>
      </c>
      <c r="G3097" s="164" t="s">
        <v>288</v>
      </c>
      <c r="H3097" s="164" t="s">
        <v>288</v>
      </c>
      <c r="I3097" s="164">
        <v>235.40000000000146</v>
      </c>
      <c r="K3097" s="100">
        <f t="shared" si="107"/>
        <v>235.40000000000146</v>
      </c>
      <c r="P3097" s="28"/>
      <c r="Q3097" s="404"/>
      <c r="R3097" s="224"/>
      <c r="S3097" s="224"/>
      <c r="T3097" s="225"/>
    </row>
    <row r="3098" spans="1:20" ht="15">
      <c r="A3098" s="138" t="s">
        <v>1300</v>
      </c>
      <c r="B3098" s="96" t="s">
        <v>1041</v>
      </c>
      <c r="E3098" s="10" t="s">
        <v>288</v>
      </c>
      <c r="F3098" s="10" t="s">
        <v>288</v>
      </c>
      <c r="G3098" s="10" t="s">
        <v>288</v>
      </c>
      <c r="H3098" s="164">
        <v>212.20000000000073</v>
      </c>
      <c r="I3098" s="164" t="s">
        <v>288</v>
      </c>
      <c r="K3098" s="100">
        <f t="shared" ref="K3098:K3111" si="108">SUM(E3098:I3098)</f>
        <v>212.20000000000073</v>
      </c>
      <c r="P3098" s="28"/>
      <c r="Q3098" s="411"/>
      <c r="R3098" s="224"/>
      <c r="S3098" s="224"/>
      <c r="T3098" s="225"/>
    </row>
    <row r="3099" spans="1:20" ht="15">
      <c r="A3099" s="138" t="s">
        <v>1301</v>
      </c>
      <c r="B3099" s="406" t="s">
        <v>2562</v>
      </c>
      <c r="C3099" s="3"/>
      <c r="D3099" s="3"/>
      <c r="E3099" s="164" t="s">
        <v>288</v>
      </c>
      <c r="F3099" s="164" t="s">
        <v>288</v>
      </c>
      <c r="G3099" s="164" t="s">
        <v>288</v>
      </c>
      <c r="H3099" s="164" t="s">
        <v>288</v>
      </c>
      <c r="I3099" s="164">
        <v>212.19999999999982</v>
      </c>
      <c r="K3099" s="100">
        <f t="shared" si="108"/>
        <v>212.19999999999982</v>
      </c>
      <c r="P3099" s="28"/>
      <c r="Q3099" s="223"/>
      <c r="R3099" s="224"/>
      <c r="S3099" s="224"/>
      <c r="T3099" s="225"/>
    </row>
    <row r="3100" spans="1:20" ht="15">
      <c r="A3100" s="138" t="s">
        <v>1302</v>
      </c>
      <c r="B3100" s="96" t="s">
        <v>182</v>
      </c>
      <c r="E3100" s="10">
        <v>208.5</v>
      </c>
      <c r="F3100" s="10" t="s">
        <v>288</v>
      </c>
      <c r="G3100" s="10" t="s">
        <v>288</v>
      </c>
      <c r="H3100" s="164" t="s">
        <v>288</v>
      </c>
      <c r="I3100" s="164" t="s">
        <v>288</v>
      </c>
      <c r="K3100" s="100">
        <f t="shared" si="108"/>
        <v>208.5</v>
      </c>
      <c r="P3100" s="28"/>
      <c r="Q3100" s="404"/>
      <c r="R3100" s="224"/>
      <c r="S3100" s="224"/>
      <c r="T3100" s="225"/>
    </row>
    <row r="3101" spans="1:20" ht="15">
      <c r="A3101" s="138" t="s">
        <v>1303</v>
      </c>
      <c r="B3101" s="406" t="s">
        <v>2565</v>
      </c>
      <c r="C3101" s="3"/>
      <c r="D3101" s="3"/>
      <c r="E3101" s="164" t="s">
        <v>288</v>
      </c>
      <c r="F3101" s="164" t="s">
        <v>288</v>
      </c>
      <c r="G3101" s="164" t="s">
        <v>288</v>
      </c>
      <c r="H3101" s="164" t="s">
        <v>288</v>
      </c>
      <c r="I3101" s="164">
        <v>203.30000000000064</v>
      </c>
      <c r="K3101" s="100">
        <f t="shared" si="108"/>
        <v>203.30000000000064</v>
      </c>
      <c r="P3101" s="28"/>
      <c r="Q3101" s="411"/>
      <c r="R3101" s="224"/>
      <c r="S3101" s="224"/>
      <c r="T3101" s="225"/>
    </row>
    <row r="3102" spans="1:20" ht="15">
      <c r="A3102" s="138" t="s">
        <v>1304</v>
      </c>
      <c r="B3102" s="406" t="s">
        <v>2567</v>
      </c>
      <c r="C3102" s="3"/>
      <c r="D3102" s="3"/>
      <c r="E3102" s="164" t="s">
        <v>288</v>
      </c>
      <c r="F3102" s="164" t="s">
        <v>288</v>
      </c>
      <c r="G3102" s="164" t="s">
        <v>288</v>
      </c>
      <c r="H3102" s="164" t="s">
        <v>288</v>
      </c>
      <c r="I3102" s="164">
        <v>183.99999999999955</v>
      </c>
      <c r="K3102" s="100">
        <f t="shared" si="108"/>
        <v>183.99999999999955</v>
      </c>
      <c r="P3102" s="28"/>
      <c r="Q3102" s="223"/>
      <c r="R3102" s="224"/>
      <c r="S3102" s="224"/>
      <c r="T3102" s="225"/>
    </row>
    <row r="3103" spans="1:20" ht="15">
      <c r="A3103" s="138" t="s">
        <v>1305</v>
      </c>
      <c r="B3103" s="406" t="s">
        <v>2561</v>
      </c>
      <c r="C3103" s="3"/>
      <c r="D3103" s="3"/>
      <c r="E3103" s="164" t="s">
        <v>288</v>
      </c>
      <c r="F3103" s="164" t="s">
        <v>288</v>
      </c>
      <c r="G3103" s="164" t="s">
        <v>288</v>
      </c>
      <c r="H3103" s="164" t="s">
        <v>288</v>
      </c>
      <c r="I3103" s="164">
        <v>180.39999999999964</v>
      </c>
      <c r="K3103" s="100">
        <f t="shared" si="108"/>
        <v>180.39999999999964</v>
      </c>
      <c r="P3103" s="28"/>
      <c r="Q3103" s="224"/>
      <c r="R3103" s="224"/>
      <c r="S3103" s="224"/>
      <c r="T3103" s="225"/>
    </row>
    <row r="3104" spans="1:20" ht="15">
      <c r="A3104" s="138" t="s">
        <v>1306</v>
      </c>
      <c r="B3104" s="223" t="s">
        <v>2570</v>
      </c>
      <c r="C3104" s="3"/>
      <c r="D3104" s="3"/>
      <c r="E3104" s="164" t="s">
        <v>288</v>
      </c>
      <c r="F3104" s="164" t="s">
        <v>288</v>
      </c>
      <c r="G3104" s="164" t="s">
        <v>288</v>
      </c>
      <c r="H3104" s="164" t="s">
        <v>288</v>
      </c>
      <c r="I3104" s="164">
        <v>171.50000000000091</v>
      </c>
      <c r="K3104" s="100">
        <f t="shared" si="108"/>
        <v>171.50000000000091</v>
      </c>
      <c r="P3104" s="28"/>
      <c r="Q3104" s="223"/>
      <c r="R3104" s="224"/>
      <c r="S3104" s="224"/>
      <c r="T3104" s="225"/>
    </row>
    <row r="3105" spans="1:20" ht="15">
      <c r="A3105" s="138" t="s">
        <v>1307</v>
      </c>
      <c r="B3105" s="406" t="s">
        <v>2546</v>
      </c>
      <c r="C3105" s="3"/>
      <c r="D3105" s="3"/>
      <c r="E3105" s="164" t="s">
        <v>288</v>
      </c>
      <c r="F3105" s="164" t="s">
        <v>288</v>
      </c>
      <c r="G3105" s="164" t="s">
        <v>288</v>
      </c>
      <c r="H3105" s="164" t="s">
        <v>288</v>
      </c>
      <c r="I3105" s="164">
        <v>167.69999999999936</v>
      </c>
      <c r="K3105" s="100">
        <f t="shared" si="108"/>
        <v>167.69999999999936</v>
      </c>
      <c r="P3105" s="28"/>
      <c r="Q3105" s="224"/>
      <c r="R3105" s="224"/>
      <c r="S3105" s="224"/>
      <c r="T3105" s="225"/>
    </row>
    <row r="3106" spans="1:20" ht="15">
      <c r="A3106" s="138" t="s">
        <v>1308</v>
      </c>
      <c r="B3106" s="223" t="s">
        <v>2544</v>
      </c>
      <c r="C3106" s="3"/>
      <c r="D3106" s="3"/>
      <c r="E3106" s="164" t="s">
        <v>288</v>
      </c>
      <c r="F3106" s="164" t="s">
        <v>288</v>
      </c>
      <c r="G3106" s="164" t="s">
        <v>288</v>
      </c>
      <c r="H3106" s="164" t="s">
        <v>288</v>
      </c>
      <c r="I3106" s="164">
        <v>106.10000000000127</v>
      </c>
      <c r="K3106" s="100">
        <f t="shared" si="108"/>
        <v>106.10000000000127</v>
      </c>
      <c r="P3106" s="28"/>
    </row>
    <row r="3107" spans="1:20" ht="15">
      <c r="A3107" s="138" t="s">
        <v>1309</v>
      </c>
      <c r="B3107" s="406" t="s">
        <v>2551</v>
      </c>
      <c r="C3107" s="3"/>
      <c r="D3107" s="3"/>
      <c r="E3107" s="164" t="s">
        <v>288</v>
      </c>
      <c r="F3107" s="164" t="s">
        <v>288</v>
      </c>
      <c r="G3107" s="164" t="s">
        <v>288</v>
      </c>
      <c r="H3107" s="164" t="s">
        <v>288</v>
      </c>
      <c r="I3107" s="164">
        <v>104.55000000000018</v>
      </c>
      <c r="K3107" s="100">
        <f t="shared" si="108"/>
        <v>104.55000000000018</v>
      </c>
      <c r="P3107" s="28"/>
    </row>
    <row r="3108" spans="1:20" ht="15">
      <c r="A3108" s="138" t="s">
        <v>1310</v>
      </c>
      <c r="B3108" s="406" t="s">
        <v>2554</v>
      </c>
      <c r="C3108" s="3"/>
      <c r="D3108" s="3"/>
      <c r="E3108" s="164" t="s">
        <v>288</v>
      </c>
      <c r="F3108" s="164" t="s">
        <v>288</v>
      </c>
      <c r="G3108" s="164" t="s">
        <v>288</v>
      </c>
      <c r="H3108" s="164" t="s">
        <v>288</v>
      </c>
      <c r="I3108" s="164">
        <v>102.20000000000027</v>
      </c>
      <c r="K3108" s="100">
        <f t="shared" si="108"/>
        <v>102.20000000000027</v>
      </c>
      <c r="P3108" s="28"/>
    </row>
    <row r="3109" spans="1:20" ht="15">
      <c r="A3109" s="138" t="s">
        <v>1311</v>
      </c>
      <c r="B3109" s="406" t="s">
        <v>2549</v>
      </c>
      <c r="C3109" s="3"/>
      <c r="D3109" s="3"/>
      <c r="E3109" s="164" t="s">
        <v>288</v>
      </c>
      <c r="F3109" s="164" t="s">
        <v>288</v>
      </c>
      <c r="G3109" s="164" t="s">
        <v>288</v>
      </c>
      <c r="H3109" s="164" t="s">
        <v>288</v>
      </c>
      <c r="I3109" s="164">
        <v>68.099999999999454</v>
      </c>
      <c r="K3109" s="100">
        <f t="shared" si="108"/>
        <v>68.099999999999454</v>
      </c>
      <c r="P3109" s="28"/>
    </row>
    <row r="3110" spans="1:20" ht="15">
      <c r="A3110" s="138" t="s">
        <v>1312</v>
      </c>
      <c r="B3110" s="406" t="s">
        <v>2564</v>
      </c>
      <c r="C3110" s="3"/>
      <c r="D3110" s="3"/>
      <c r="E3110" s="164" t="s">
        <v>288</v>
      </c>
      <c r="F3110" s="164" t="s">
        <v>288</v>
      </c>
      <c r="G3110" s="164" t="s">
        <v>288</v>
      </c>
      <c r="H3110" s="164" t="s">
        <v>288</v>
      </c>
      <c r="I3110" s="164">
        <v>49.000000000001819</v>
      </c>
      <c r="K3110" s="100">
        <f t="shared" si="108"/>
        <v>49.000000000001819</v>
      </c>
      <c r="P3110" s="28"/>
    </row>
    <row r="3111" spans="1:20" ht="15">
      <c r="A3111" s="138" t="s">
        <v>1313</v>
      </c>
      <c r="B3111" s="406" t="s">
        <v>2568</v>
      </c>
      <c r="C3111" s="3"/>
      <c r="D3111" s="3"/>
      <c r="E3111" s="164" t="s">
        <v>288</v>
      </c>
      <c r="F3111" s="164" t="s">
        <v>288</v>
      </c>
      <c r="G3111" s="164" t="s">
        <v>288</v>
      </c>
      <c r="H3111" s="164" t="s">
        <v>288</v>
      </c>
      <c r="I3111" s="164">
        <v>20.999999999998181</v>
      </c>
      <c r="K3111" s="100">
        <f t="shared" si="108"/>
        <v>20.999999999998181</v>
      </c>
      <c r="P3111" s="28"/>
    </row>
    <row r="3112" spans="1:20" ht="15">
      <c r="A3112" s="138"/>
      <c r="B3112" s="96"/>
      <c r="E3112" s="10"/>
      <c r="F3112" s="10"/>
      <c r="G3112" s="10"/>
      <c r="H3112" s="100"/>
      <c r="K3112" s="100"/>
      <c r="P3112" s="28"/>
    </row>
    <row r="3113" spans="1:20" ht="15">
      <c r="A3113" s="44"/>
      <c r="B3113" s="96"/>
      <c r="E3113" s="10"/>
      <c r="K3113" s="102"/>
      <c r="P3113" s="28"/>
    </row>
    <row r="3114" spans="1:20" ht="15">
      <c r="A3114" s="44"/>
      <c r="B3114" s="96"/>
      <c r="E3114" s="10"/>
      <c r="K3114" s="102"/>
      <c r="P3114" s="28"/>
    </row>
    <row r="3115" spans="1:20" ht="25.5">
      <c r="A3115" s="39" t="s">
        <v>222</v>
      </c>
      <c r="K3115" s="102"/>
      <c r="P3115" s="28"/>
    </row>
    <row r="3116" spans="1:20">
      <c r="K3116" s="102"/>
      <c r="P3116" s="28"/>
    </row>
    <row r="3117" spans="1:20" ht="15">
      <c r="A3117" s="60"/>
      <c r="B3117" s="60"/>
      <c r="C3117" s="60"/>
      <c r="D3117" s="60"/>
      <c r="E3117" s="94">
        <v>2016</v>
      </c>
      <c r="F3117" s="94">
        <v>2017</v>
      </c>
      <c r="G3117" s="94">
        <v>2018</v>
      </c>
      <c r="H3117" s="189">
        <v>2019</v>
      </c>
      <c r="I3117" s="189">
        <v>2020</v>
      </c>
      <c r="K3117" s="103" t="s">
        <v>40</v>
      </c>
      <c r="P3117" s="28"/>
    </row>
    <row r="3118" spans="1:20" ht="15">
      <c r="A3118" s="44" t="s">
        <v>0</v>
      </c>
      <c r="B3118" s="96" t="s">
        <v>33</v>
      </c>
      <c r="E3118" s="10" t="s">
        <v>189</v>
      </c>
      <c r="F3118" s="53">
        <v>476.4</v>
      </c>
      <c r="G3118" s="55">
        <v>571</v>
      </c>
      <c r="H3118" s="142">
        <v>549.19999999999345</v>
      </c>
      <c r="K3118" s="100">
        <f t="shared" ref="K3118:K3149" si="109">SUM(E3118:I3118)</f>
        <v>1596.5999999999935</v>
      </c>
      <c r="M3118" t="s">
        <v>2105</v>
      </c>
      <c r="P3118" s="442" t="s">
        <v>3143</v>
      </c>
      <c r="Q3118" s="178"/>
      <c r="R3118" s="96"/>
      <c r="S3118" s="96"/>
      <c r="T3118" s="222"/>
    </row>
    <row r="3119" spans="1:20" ht="15">
      <c r="A3119" s="44" t="s">
        <v>2</v>
      </c>
      <c r="B3119" s="96" t="s">
        <v>9</v>
      </c>
      <c r="E3119" s="10" t="s">
        <v>189</v>
      </c>
      <c r="F3119" s="10">
        <v>251.2</v>
      </c>
      <c r="G3119" s="52">
        <v>494.9</v>
      </c>
      <c r="H3119" s="142">
        <v>610.59999999999854</v>
      </c>
      <c r="K3119" s="100">
        <f t="shared" si="109"/>
        <v>1356.6999999999985</v>
      </c>
      <c r="M3119" t="s">
        <v>317</v>
      </c>
      <c r="P3119" s="28"/>
      <c r="Q3119" s="178"/>
      <c r="R3119" s="96"/>
      <c r="S3119" s="96"/>
      <c r="T3119" s="222"/>
    </row>
    <row r="3120" spans="1:20" ht="15">
      <c r="A3120" s="44" t="s">
        <v>3</v>
      </c>
      <c r="B3120" s="96" t="s">
        <v>143</v>
      </c>
      <c r="E3120" s="10" t="s">
        <v>189</v>
      </c>
      <c r="F3120" s="141">
        <v>417.1</v>
      </c>
      <c r="G3120" s="10">
        <v>184.8</v>
      </c>
      <c r="H3120" s="210">
        <v>702.39999999999418</v>
      </c>
      <c r="K3120" s="100">
        <f t="shared" si="109"/>
        <v>1304.2999999999943</v>
      </c>
      <c r="M3120" t="s">
        <v>383</v>
      </c>
      <c r="P3120" s="442" t="s">
        <v>3143</v>
      </c>
      <c r="Q3120" s="178"/>
      <c r="R3120" s="96"/>
      <c r="S3120" s="96"/>
      <c r="T3120" s="222"/>
    </row>
    <row r="3121" spans="1:20" ht="15">
      <c r="A3121" s="44" t="s">
        <v>5</v>
      </c>
      <c r="B3121" s="96" t="s">
        <v>11</v>
      </c>
      <c r="E3121" s="10" t="s">
        <v>189</v>
      </c>
      <c r="F3121" s="141">
        <v>416.1</v>
      </c>
      <c r="G3121" s="141">
        <v>335.1</v>
      </c>
      <c r="H3121" s="142">
        <v>540.20000000000073</v>
      </c>
      <c r="K3121" s="100">
        <f t="shared" si="109"/>
        <v>1291.4000000000008</v>
      </c>
      <c r="M3121" t="s">
        <v>386</v>
      </c>
      <c r="P3121" s="28"/>
      <c r="Q3121" s="178"/>
      <c r="R3121" s="96"/>
      <c r="S3121" s="96"/>
      <c r="T3121" s="222"/>
    </row>
    <row r="3122" spans="1:20" ht="15">
      <c r="A3122" s="44" t="s">
        <v>7</v>
      </c>
      <c r="B3122" s="96" t="s">
        <v>144</v>
      </c>
      <c r="E3122" s="10" t="s">
        <v>189</v>
      </c>
      <c r="F3122" s="141">
        <v>465.8</v>
      </c>
      <c r="G3122" s="53">
        <v>404.2</v>
      </c>
      <c r="H3122" s="100">
        <v>350.10000000000946</v>
      </c>
      <c r="K3122" s="100">
        <f t="shared" si="109"/>
        <v>1220.1000000000095</v>
      </c>
      <c r="M3122" t="s">
        <v>306</v>
      </c>
      <c r="P3122" s="28"/>
      <c r="Q3122" s="178"/>
      <c r="R3122" s="96"/>
      <c r="S3122" s="96"/>
      <c r="T3122" s="222"/>
    </row>
    <row r="3123" spans="1:20" ht="15">
      <c r="A3123" s="44" t="s">
        <v>8</v>
      </c>
      <c r="B3123" s="96" t="s">
        <v>142</v>
      </c>
      <c r="E3123" s="10" t="s">
        <v>189</v>
      </c>
      <c r="F3123" s="10">
        <v>387.2</v>
      </c>
      <c r="G3123" s="10">
        <v>262.10000000000002</v>
      </c>
      <c r="H3123" s="142">
        <v>558.09999999999491</v>
      </c>
      <c r="K3123" s="100">
        <f t="shared" si="109"/>
        <v>1207.3999999999949</v>
      </c>
      <c r="M3123" t="s">
        <v>297</v>
      </c>
      <c r="P3123" s="28"/>
      <c r="Q3123" s="178"/>
      <c r="R3123" s="96"/>
      <c r="S3123" s="96"/>
      <c r="T3123" s="222"/>
    </row>
    <row r="3124" spans="1:20" ht="15">
      <c r="A3124" s="44" t="s">
        <v>10</v>
      </c>
      <c r="B3124" s="96" t="s">
        <v>19</v>
      </c>
      <c r="E3124" s="10" t="s">
        <v>189</v>
      </c>
      <c r="F3124" s="141">
        <v>396.1</v>
      </c>
      <c r="G3124" s="10">
        <v>244</v>
      </c>
      <c r="H3124" s="100">
        <v>538.30000000000291</v>
      </c>
      <c r="K3124" s="100">
        <f t="shared" si="109"/>
        <v>1178.4000000000028</v>
      </c>
      <c r="M3124" t="s">
        <v>298</v>
      </c>
      <c r="P3124" s="28"/>
      <c r="Q3124" s="178"/>
      <c r="R3124" s="96"/>
      <c r="S3124" s="96"/>
      <c r="T3124" s="222"/>
    </row>
    <row r="3125" spans="1:20" ht="15">
      <c r="A3125" s="44" t="s">
        <v>12</v>
      </c>
      <c r="B3125" s="96" t="s">
        <v>25</v>
      </c>
      <c r="E3125" s="10" t="s">
        <v>189</v>
      </c>
      <c r="F3125" s="55">
        <v>499</v>
      </c>
      <c r="G3125" s="10">
        <v>267.10000000000002</v>
      </c>
      <c r="H3125" s="100">
        <v>405.80000000000291</v>
      </c>
      <c r="K3125" s="100">
        <f t="shared" si="109"/>
        <v>1171.9000000000028</v>
      </c>
      <c r="M3125" t="s">
        <v>291</v>
      </c>
      <c r="P3125" s="442" t="s">
        <v>3143</v>
      </c>
      <c r="Q3125" s="178"/>
      <c r="R3125" s="96"/>
      <c r="S3125" s="96"/>
      <c r="T3125" s="222"/>
    </row>
    <row r="3126" spans="1:20" ht="15">
      <c r="A3126" s="44" t="s">
        <v>14</v>
      </c>
      <c r="B3126" s="96" t="s">
        <v>27</v>
      </c>
      <c r="E3126" s="10" t="s">
        <v>189</v>
      </c>
      <c r="F3126" s="52">
        <v>497.2</v>
      </c>
      <c r="G3126" s="10">
        <v>228</v>
      </c>
      <c r="H3126" s="100">
        <v>399.70000000000073</v>
      </c>
      <c r="K3126" s="100">
        <f t="shared" si="109"/>
        <v>1124.9000000000008</v>
      </c>
      <c r="M3126" t="s">
        <v>310</v>
      </c>
      <c r="P3126" s="28"/>
      <c r="Q3126" s="178"/>
      <c r="R3126" s="96"/>
      <c r="S3126" s="96"/>
      <c r="T3126" s="222"/>
    </row>
    <row r="3127" spans="1:20" ht="15">
      <c r="A3127" s="44" t="s">
        <v>16</v>
      </c>
      <c r="B3127" s="96" t="s">
        <v>39</v>
      </c>
      <c r="E3127" s="10" t="s">
        <v>189</v>
      </c>
      <c r="F3127" s="10">
        <v>304.89999999999998</v>
      </c>
      <c r="G3127" s="141">
        <v>389.8</v>
      </c>
      <c r="H3127" s="100">
        <v>402.09999999999854</v>
      </c>
      <c r="K3127" s="100">
        <f t="shared" si="109"/>
        <v>1096.7999999999986</v>
      </c>
      <c r="M3127" t="s">
        <v>293</v>
      </c>
      <c r="P3127" s="28"/>
      <c r="Q3127" s="178"/>
      <c r="R3127" s="96"/>
      <c r="S3127" s="96"/>
      <c r="T3127" s="222"/>
    </row>
    <row r="3128" spans="1:20" ht="15">
      <c r="A3128" s="44" t="s">
        <v>18</v>
      </c>
      <c r="B3128" s="96" t="s">
        <v>31</v>
      </c>
      <c r="E3128" s="10" t="s">
        <v>189</v>
      </c>
      <c r="F3128" s="141">
        <v>425.5</v>
      </c>
      <c r="G3128" s="10">
        <v>155</v>
      </c>
      <c r="H3128" s="100">
        <v>502.09999999999127</v>
      </c>
      <c r="K3128" s="100">
        <f t="shared" si="109"/>
        <v>1082.5999999999913</v>
      </c>
      <c r="M3128" t="s">
        <v>307</v>
      </c>
      <c r="P3128" s="28"/>
      <c r="Q3128" s="178"/>
      <c r="R3128" s="96"/>
      <c r="S3128" s="96"/>
      <c r="T3128" s="222"/>
    </row>
    <row r="3129" spans="1:20" ht="15">
      <c r="A3129" s="44" t="s">
        <v>20</v>
      </c>
      <c r="B3129" s="96" t="s">
        <v>21</v>
      </c>
      <c r="E3129" s="10" t="s">
        <v>189</v>
      </c>
      <c r="F3129" s="10">
        <v>323.5</v>
      </c>
      <c r="G3129" s="10">
        <v>216.6</v>
      </c>
      <c r="H3129" s="100">
        <v>510.30000000000655</v>
      </c>
      <c r="K3129" s="100">
        <f t="shared" si="109"/>
        <v>1050.4000000000065</v>
      </c>
      <c r="P3129" s="28"/>
      <c r="Q3129" s="178"/>
      <c r="R3129" s="96"/>
      <c r="S3129" s="96"/>
      <c r="T3129" s="222"/>
    </row>
    <row r="3130" spans="1:20" ht="15">
      <c r="A3130" s="44" t="s">
        <v>22</v>
      </c>
      <c r="B3130" s="96" t="s">
        <v>17</v>
      </c>
      <c r="E3130" s="10" t="s">
        <v>189</v>
      </c>
      <c r="F3130" s="10">
        <v>330.9</v>
      </c>
      <c r="G3130" s="10">
        <v>192.4</v>
      </c>
      <c r="H3130" s="100">
        <v>523.89999999999782</v>
      </c>
      <c r="K3130" s="100">
        <f t="shared" si="109"/>
        <v>1047.1999999999978</v>
      </c>
      <c r="P3130" s="28"/>
      <c r="Q3130" s="178"/>
      <c r="R3130" s="96"/>
      <c r="S3130" s="96"/>
      <c r="T3130" s="222"/>
    </row>
    <row r="3131" spans="1:20" ht="15">
      <c r="A3131" s="44" t="s">
        <v>24</v>
      </c>
      <c r="B3131" s="96" t="s">
        <v>35</v>
      </c>
      <c r="E3131" s="10" t="s">
        <v>189</v>
      </c>
      <c r="F3131" s="141">
        <v>394</v>
      </c>
      <c r="G3131" s="141">
        <v>268.10000000000002</v>
      </c>
      <c r="H3131" s="100">
        <v>348.40000000000146</v>
      </c>
      <c r="K3131" s="100">
        <f t="shared" si="109"/>
        <v>1010.5000000000015</v>
      </c>
      <c r="M3131" t="s">
        <v>330</v>
      </c>
      <c r="P3131" s="28"/>
      <c r="Q3131" s="178"/>
      <c r="R3131" s="96"/>
      <c r="S3131" s="96"/>
      <c r="T3131" s="222"/>
    </row>
    <row r="3132" spans="1:20" ht="15">
      <c r="A3132" s="44" t="s">
        <v>26</v>
      </c>
      <c r="B3132" s="96" t="s">
        <v>6</v>
      </c>
      <c r="E3132" s="10" t="s">
        <v>189</v>
      </c>
      <c r="F3132" s="141">
        <v>426.1</v>
      </c>
      <c r="G3132" s="10">
        <v>116.8</v>
      </c>
      <c r="H3132" s="100">
        <v>366.60000000000946</v>
      </c>
      <c r="K3132" s="100">
        <f t="shared" si="109"/>
        <v>909.50000000000944</v>
      </c>
      <c r="M3132" t="s">
        <v>294</v>
      </c>
      <c r="P3132" s="28"/>
      <c r="Q3132" s="178"/>
      <c r="R3132" s="96"/>
      <c r="S3132" s="96"/>
      <c r="T3132" s="222"/>
    </row>
    <row r="3133" spans="1:20" ht="15">
      <c r="A3133" s="44" t="s">
        <v>28</v>
      </c>
      <c r="B3133" s="96" t="s">
        <v>37</v>
      </c>
      <c r="E3133" s="10" t="s">
        <v>189</v>
      </c>
      <c r="F3133" s="10">
        <v>161.9</v>
      </c>
      <c r="G3133" s="10">
        <v>217.2</v>
      </c>
      <c r="H3133" s="100">
        <v>499.80000000000655</v>
      </c>
      <c r="K3133" s="100">
        <f t="shared" si="109"/>
        <v>878.90000000000657</v>
      </c>
      <c r="P3133" s="28"/>
      <c r="Q3133" s="178"/>
      <c r="R3133" s="96"/>
      <c r="S3133" s="96"/>
      <c r="T3133" s="222"/>
    </row>
    <row r="3134" spans="1:20" ht="15">
      <c r="A3134" s="44" t="s">
        <v>30</v>
      </c>
      <c r="B3134" s="96" t="s">
        <v>13</v>
      </c>
      <c r="E3134" s="10" t="s">
        <v>189</v>
      </c>
      <c r="F3134" s="10">
        <v>280.5</v>
      </c>
      <c r="G3134" s="141">
        <v>288.8</v>
      </c>
      <c r="H3134" s="100">
        <v>214.00000000000728</v>
      </c>
      <c r="K3134" s="100">
        <f t="shared" si="109"/>
        <v>783.30000000000723</v>
      </c>
      <c r="M3134" t="s">
        <v>298</v>
      </c>
      <c r="P3134" s="28"/>
      <c r="Q3134" s="178"/>
      <c r="R3134" s="96"/>
      <c r="S3134" s="96"/>
      <c r="T3134" s="222"/>
    </row>
    <row r="3135" spans="1:20" ht="15">
      <c r="A3135" s="44" t="s">
        <v>32</v>
      </c>
      <c r="B3135" s="96" t="s">
        <v>1</v>
      </c>
      <c r="E3135" s="10" t="s">
        <v>189</v>
      </c>
      <c r="F3135" s="10">
        <v>339.2</v>
      </c>
      <c r="G3135" s="10">
        <v>260.39999999999998</v>
      </c>
      <c r="H3135" s="100">
        <v>96</v>
      </c>
      <c r="K3135" s="100">
        <f t="shared" si="109"/>
        <v>695.59999999999991</v>
      </c>
      <c r="P3135" s="28"/>
      <c r="Q3135" s="178"/>
      <c r="R3135" s="96"/>
      <c r="S3135" s="96"/>
      <c r="T3135" s="222"/>
    </row>
    <row r="3136" spans="1:20" ht="15">
      <c r="A3136" s="44" t="s">
        <v>34</v>
      </c>
      <c r="B3136" s="96" t="s">
        <v>156</v>
      </c>
      <c r="E3136" s="10" t="s">
        <v>189</v>
      </c>
      <c r="F3136" s="10" t="s">
        <v>288</v>
      </c>
      <c r="G3136" s="10">
        <v>247.7</v>
      </c>
      <c r="H3136" s="100">
        <v>442.59999999999854</v>
      </c>
      <c r="K3136" s="100">
        <f t="shared" si="109"/>
        <v>690.29999999999859</v>
      </c>
      <c r="P3136" s="28"/>
      <c r="Q3136" s="178"/>
      <c r="R3136" s="96"/>
      <c r="S3136" s="96"/>
      <c r="T3136" s="222"/>
    </row>
    <row r="3137" spans="1:20" ht="15">
      <c r="A3137" s="44" t="s">
        <v>36</v>
      </c>
      <c r="B3137" s="96" t="s">
        <v>157</v>
      </c>
      <c r="E3137" s="10" t="s">
        <v>189</v>
      </c>
      <c r="F3137" s="10" t="s">
        <v>288</v>
      </c>
      <c r="G3137" s="10">
        <v>33.4</v>
      </c>
      <c r="H3137" s="142">
        <v>619.29999999999927</v>
      </c>
      <c r="K3137" s="100">
        <f t="shared" si="109"/>
        <v>652.69999999999925</v>
      </c>
      <c r="M3137" t="s">
        <v>293</v>
      </c>
      <c r="P3137" s="28"/>
      <c r="Q3137" s="178"/>
      <c r="R3137" s="96"/>
      <c r="S3137" s="96"/>
      <c r="T3137" s="222"/>
    </row>
    <row r="3138" spans="1:20" ht="15">
      <c r="A3138" s="44" t="s">
        <v>38</v>
      </c>
      <c r="B3138" s="96" t="s">
        <v>1057</v>
      </c>
      <c r="E3138" s="10" t="s">
        <v>189</v>
      </c>
      <c r="F3138" s="10" t="s">
        <v>288</v>
      </c>
      <c r="G3138" s="10" t="s">
        <v>288</v>
      </c>
      <c r="H3138" s="211">
        <v>645.700000000008</v>
      </c>
      <c r="K3138" s="100">
        <f t="shared" si="109"/>
        <v>645.700000000008</v>
      </c>
      <c r="M3138" t="s">
        <v>310</v>
      </c>
      <c r="P3138" s="28"/>
      <c r="Q3138" s="178"/>
      <c r="R3138" s="96"/>
      <c r="S3138" s="96"/>
      <c r="T3138" s="222"/>
    </row>
    <row r="3139" spans="1:20" ht="15">
      <c r="A3139" s="44" t="s">
        <v>146</v>
      </c>
      <c r="B3139" s="96" t="s">
        <v>1001</v>
      </c>
      <c r="E3139" s="10" t="s">
        <v>189</v>
      </c>
      <c r="F3139" s="10" t="s">
        <v>288</v>
      </c>
      <c r="G3139" s="10" t="s">
        <v>288</v>
      </c>
      <c r="H3139" s="212">
        <v>635.19999999998981</v>
      </c>
      <c r="K3139" s="100">
        <f t="shared" si="109"/>
        <v>635.19999999998981</v>
      </c>
      <c r="M3139" t="s">
        <v>292</v>
      </c>
      <c r="P3139" s="28"/>
      <c r="Q3139" s="178"/>
      <c r="R3139" s="96"/>
      <c r="S3139" s="96"/>
      <c r="T3139" s="222"/>
    </row>
    <row r="3140" spans="1:20" ht="15">
      <c r="A3140" s="44" t="s">
        <v>147</v>
      </c>
      <c r="B3140" s="96" t="s">
        <v>145</v>
      </c>
      <c r="E3140" s="10" t="s">
        <v>189</v>
      </c>
      <c r="F3140" s="10">
        <v>276.7</v>
      </c>
      <c r="G3140" s="10">
        <v>124.8</v>
      </c>
      <c r="H3140" s="100">
        <v>202.80000000000291</v>
      </c>
      <c r="K3140" s="100">
        <f t="shared" si="109"/>
        <v>604.30000000000291</v>
      </c>
      <c r="P3140" s="28"/>
      <c r="Q3140" s="178"/>
      <c r="R3140" s="96"/>
      <c r="S3140" s="96"/>
      <c r="T3140" s="222"/>
    </row>
    <row r="3141" spans="1:20" ht="15">
      <c r="A3141" s="44" t="s">
        <v>148</v>
      </c>
      <c r="B3141" s="96" t="s">
        <v>155</v>
      </c>
      <c r="E3141" s="10" t="s">
        <v>189</v>
      </c>
      <c r="F3141" s="10" t="s">
        <v>288</v>
      </c>
      <c r="G3141" s="141">
        <v>355.7</v>
      </c>
      <c r="H3141" s="100">
        <v>241.10000000000946</v>
      </c>
      <c r="K3141" s="100">
        <f t="shared" si="109"/>
        <v>596.8000000000095</v>
      </c>
      <c r="M3141" t="s">
        <v>294</v>
      </c>
      <c r="P3141" s="28"/>
      <c r="Q3141" s="178"/>
      <c r="R3141" s="96"/>
      <c r="S3141" s="96"/>
      <c r="T3141" s="222"/>
    </row>
    <row r="3142" spans="1:20" ht="15">
      <c r="A3142" s="44" t="s">
        <v>152</v>
      </c>
      <c r="B3142" s="96" t="s">
        <v>1019</v>
      </c>
      <c r="E3142" s="10" t="s">
        <v>189</v>
      </c>
      <c r="F3142" s="10" t="s">
        <v>288</v>
      </c>
      <c r="G3142" s="10" t="s">
        <v>288</v>
      </c>
      <c r="H3142" s="142">
        <v>576.90000000000146</v>
      </c>
      <c r="K3142" s="100">
        <f t="shared" si="109"/>
        <v>576.90000000000146</v>
      </c>
      <c r="M3142" t="s">
        <v>307</v>
      </c>
      <c r="P3142" s="28"/>
      <c r="Q3142" s="178"/>
      <c r="R3142" s="96"/>
      <c r="S3142" s="96"/>
      <c r="T3142" s="222"/>
    </row>
    <row r="3143" spans="1:20" ht="15">
      <c r="A3143" s="44" t="s">
        <v>159</v>
      </c>
      <c r="B3143" s="96" t="s">
        <v>1003</v>
      </c>
      <c r="E3143" s="10" t="s">
        <v>189</v>
      </c>
      <c r="F3143" s="10" t="s">
        <v>288</v>
      </c>
      <c r="G3143" s="10" t="s">
        <v>288</v>
      </c>
      <c r="H3143" s="142">
        <v>558.80000000001019</v>
      </c>
      <c r="K3143" s="100">
        <f t="shared" si="109"/>
        <v>558.80000000001019</v>
      </c>
      <c r="M3143" t="s">
        <v>302</v>
      </c>
      <c r="P3143" s="28"/>
      <c r="Q3143" s="178"/>
      <c r="R3143" s="96"/>
      <c r="S3143" s="96"/>
      <c r="T3143" s="222"/>
    </row>
    <row r="3144" spans="1:20" ht="15">
      <c r="A3144" s="44" t="s">
        <v>161</v>
      </c>
      <c r="B3144" s="96" t="s">
        <v>1020</v>
      </c>
      <c r="E3144" s="10" t="s">
        <v>189</v>
      </c>
      <c r="F3144" s="10" t="s">
        <v>288</v>
      </c>
      <c r="G3144" s="10" t="s">
        <v>288</v>
      </c>
      <c r="H3144" s="100">
        <v>535.19999999999345</v>
      </c>
      <c r="K3144" s="100">
        <f t="shared" si="109"/>
        <v>535.19999999999345</v>
      </c>
      <c r="P3144" s="28"/>
      <c r="Q3144" s="178"/>
      <c r="R3144" s="96"/>
      <c r="S3144" s="96"/>
      <c r="T3144" s="222"/>
    </row>
    <row r="3145" spans="1:20" ht="15">
      <c r="A3145" s="44" t="s">
        <v>162</v>
      </c>
      <c r="B3145" s="96" t="s">
        <v>1040</v>
      </c>
      <c r="E3145" s="10" t="s">
        <v>189</v>
      </c>
      <c r="F3145" s="10" t="s">
        <v>288</v>
      </c>
      <c r="G3145" s="10" t="s">
        <v>288</v>
      </c>
      <c r="H3145" s="100">
        <v>530.19999999998981</v>
      </c>
      <c r="K3145" s="100">
        <f t="shared" si="109"/>
        <v>530.19999999998981</v>
      </c>
      <c r="P3145" s="28"/>
      <c r="Q3145" s="178"/>
      <c r="R3145" s="96"/>
      <c r="S3145" s="96"/>
      <c r="T3145" s="222"/>
    </row>
    <row r="3146" spans="1:20" ht="15">
      <c r="A3146" s="44" t="s">
        <v>163</v>
      </c>
      <c r="B3146" s="96" t="s">
        <v>15</v>
      </c>
      <c r="E3146" s="10" t="s">
        <v>189</v>
      </c>
      <c r="F3146" s="10">
        <v>391.8</v>
      </c>
      <c r="G3146" s="10">
        <v>59.6</v>
      </c>
      <c r="H3146" s="100">
        <v>58</v>
      </c>
      <c r="K3146" s="100">
        <f t="shared" si="109"/>
        <v>509.40000000000003</v>
      </c>
      <c r="P3146" s="28"/>
      <c r="Q3146" s="178"/>
      <c r="R3146" s="96"/>
      <c r="S3146" s="96"/>
      <c r="T3146" s="222"/>
    </row>
    <row r="3147" spans="1:20" ht="15">
      <c r="A3147" s="44" t="s">
        <v>165</v>
      </c>
      <c r="B3147" s="96" t="s">
        <v>988</v>
      </c>
      <c r="E3147" s="10" t="s">
        <v>189</v>
      </c>
      <c r="F3147" s="10" t="s">
        <v>288</v>
      </c>
      <c r="G3147" s="10" t="s">
        <v>288</v>
      </c>
      <c r="H3147" s="100">
        <v>494.40000000000146</v>
      </c>
      <c r="K3147" s="100">
        <f t="shared" si="109"/>
        <v>494.40000000000146</v>
      </c>
      <c r="P3147" s="28"/>
      <c r="Q3147" s="178"/>
      <c r="R3147" s="96"/>
      <c r="S3147" s="96"/>
      <c r="T3147" s="222"/>
    </row>
    <row r="3148" spans="1:20" ht="15">
      <c r="A3148" s="44" t="s">
        <v>284</v>
      </c>
      <c r="B3148" s="96" t="s">
        <v>158</v>
      </c>
      <c r="E3148" s="10" t="s">
        <v>189</v>
      </c>
      <c r="F3148" s="10" t="s">
        <v>288</v>
      </c>
      <c r="G3148" s="141">
        <v>363</v>
      </c>
      <c r="H3148" s="100">
        <v>128.5</v>
      </c>
      <c r="K3148" s="100">
        <f t="shared" si="109"/>
        <v>491.5</v>
      </c>
      <c r="P3148" s="28"/>
      <c r="Q3148" s="178"/>
      <c r="R3148" s="96"/>
      <c r="S3148" s="96"/>
      <c r="T3148" s="222"/>
    </row>
    <row r="3149" spans="1:20" ht="15">
      <c r="A3149" s="44" t="s">
        <v>285</v>
      </c>
      <c r="B3149" s="96" t="s">
        <v>1004</v>
      </c>
      <c r="E3149" s="10" t="s">
        <v>189</v>
      </c>
      <c r="F3149" s="10" t="s">
        <v>288</v>
      </c>
      <c r="G3149" s="10" t="s">
        <v>288</v>
      </c>
      <c r="H3149" s="100">
        <v>482.89999999999418</v>
      </c>
      <c r="K3149" s="100">
        <f t="shared" si="109"/>
        <v>482.89999999999418</v>
      </c>
      <c r="P3149" s="28"/>
      <c r="Q3149" s="178"/>
      <c r="R3149" s="96"/>
      <c r="S3149" s="96"/>
      <c r="T3149" s="222"/>
    </row>
    <row r="3150" spans="1:20" ht="15">
      <c r="A3150" s="138" t="s">
        <v>286</v>
      </c>
      <c r="B3150" s="96" t="s">
        <v>1039</v>
      </c>
      <c r="E3150" s="10" t="s">
        <v>189</v>
      </c>
      <c r="F3150" s="10" t="s">
        <v>288</v>
      </c>
      <c r="G3150" s="10" t="s">
        <v>288</v>
      </c>
      <c r="H3150" s="100">
        <v>475.30000000001019</v>
      </c>
      <c r="K3150" s="100">
        <f t="shared" ref="K3150:K3175" si="110">SUM(E3150:I3150)</f>
        <v>475.30000000001019</v>
      </c>
      <c r="P3150" s="28"/>
      <c r="Q3150" s="178"/>
      <c r="R3150" s="96"/>
      <c r="S3150" s="96"/>
      <c r="T3150" s="222"/>
    </row>
    <row r="3151" spans="1:20" ht="15">
      <c r="A3151" s="138" t="s">
        <v>287</v>
      </c>
      <c r="B3151" s="96" t="s">
        <v>999</v>
      </c>
      <c r="E3151" s="10" t="s">
        <v>189</v>
      </c>
      <c r="F3151" s="10" t="s">
        <v>288</v>
      </c>
      <c r="G3151" s="10" t="s">
        <v>288</v>
      </c>
      <c r="H3151" s="100">
        <v>460.50000000001091</v>
      </c>
      <c r="K3151" s="100">
        <f t="shared" si="110"/>
        <v>460.50000000001091</v>
      </c>
      <c r="P3151" s="28"/>
      <c r="Q3151" s="178"/>
      <c r="R3151" s="96"/>
      <c r="S3151" s="96"/>
      <c r="T3151" s="222"/>
    </row>
    <row r="3152" spans="1:20" ht="15">
      <c r="A3152" s="138" t="s">
        <v>990</v>
      </c>
      <c r="B3152" s="96" t="s">
        <v>164</v>
      </c>
      <c r="E3152" s="10" t="s">
        <v>189</v>
      </c>
      <c r="F3152" s="10" t="s">
        <v>288</v>
      </c>
      <c r="G3152" s="10">
        <v>112.3</v>
      </c>
      <c r="H3152" s="100">
        <v>347.90000000000146</v>
      </c>
      <c r="K3152" s="100">
        <f t="shared" si="110"/>
        <v>460.20000000000147</v>
      </c>
      <c r="P3152" s="28"/>
      <c r="Q3152" s="178"/>
      <c r="R3152" s="96"/>
      <c r="S3152" s="96"/>
      <c r="T3152" s="222"/>
    </row>
    <row r="3153" spans="1:20" ht="15">
      <c r="A3153" s="138" t="s">
        <v>991</v>
      </c>
      <c r="B3153" s="96" t="s">
        <v>1047</v>
      </c>
      <c r="E3153" s="10" t="s">
        <v>189</v>
      </c>
      <c r="F3153" s="10" t="s">
        <v>288</v>
      </c>
      <c r="G3153" s="10" t="s">
        <v>288</v>
      </c>
      <c r="H3153" s="100">
        <v>443.69999999999345</v>
      </c>
      <c r="K3153" s="100">
        <f t="shared" si="110"/>
        <v>443.69999999999345</v>
      </c>
      <c r="P3153" s="28"/>
      <c r="Q3153" s="178"/>
      <c r="R3153" s="96"/>
      <c r="S3153" s="96"/>
      <c r="T3153" s="222"/>
    </row>
    <row r="3154" spans="1:20" ht="15">
      <c r="A3154" s="138" t="s">
        <v>992</v>
      </c>
      <c r="B3154" s="96" t="s">
        <v>23</v>
      </c>
      <c r="E3154" s="10" t="s">
        <v>189</v>
      </c>
      <c r="F3154" s="10">
        <v>81.900000000000006</v>
      </c>
      <c r="G3154" s="141">
        <v>341.8</v>
      </c>
      <c r="H3154" s="100">
        <v>19.800000000006548</v>
      </c>
      <c r="K3154" s="100">
        <f t="shared" si="110"/>
        <v>443.50000000000659</v>
      </c>
      <c r="M3154" t="s">
        <v>307</v>
      </c>
      <c r="P3154" s="28"/>
      <c r="Q3154" s="178"/>
      <c r="R3154" s="96"/>
      <c r="S3154" s="96"/>
      <c r="T3154" s="222"/>
    </row>
    <row r="3155" spans="1:20" ht="15">
      <c r="A3155" s="138" t="s">
        <v>994</v>
      </c>
      <c r="B3155" s="96" t="s">
        <v>4</v>
      </c>
      <c r="E3155" s="10" t="s">
        <v>189</v>
      </c>
      <c r="F3155" s="10">
        <v>239.8</v>
      </c>
      <c r="G3155" s="10">
        <v>127.4</v>
      </c>
      <c r="H3155" s="100">
        <v>73.000000000007276</v>
      </c>
      <c r="K3155" s="100">
        <f t="shared" si="110"/>
        <v>440.20000000000732</v>
      </c>
      <c r="P3155" s="28"/>
      <c r="Q3155" s="178"/>
      <c r="R3155" s="96"/>
      <c r="S3155" s="96"/>
      <c r="T3155" s="222"/>
    </row>
    <row r="3156" spans="1:20" ht="15">
      <c r="A3156" s="138" t="s">
        <v>1000</v>
      </c>
      <c r="B3156" s="96" t="s">
        <v>29</v>
      </c>
      <c r="E3156" s="10" t="s">
        <v>189</v>
      </c>
      <c r="F3156" s="10">
        <v>175.7</v>
      </c>
      <c r="G3156" s="10">
        <v>257.10000000000002</v>
      </c>
      <c r="H3156" s="10" t="s">
        <v>288</v>
      </c>
      <c r="K3156" s="100">
        <f t="shared" si="110"/>
        <v>432.8</v>
      </c>
      <c r="P3156" s="28"/>
      <c r="Q3156" s="178"/>
      <c r="R3156" s="96"/>
      <c r="S3156" s="96"/>
      <c r="T3156" s="222"/>
    </row>
    <row r="3157" spans="1:20" ht="15">
      <c r="A3157" s="138" t="s">
        <v>1002</v>
      </c>
      <c r="B3157" s="96" t="s">
        <v>1036</v>
      </c>
      <c r="E3157" s="10" t="s">
        <v>189</v>
      </c>
      <c r="F3157" s="10" t="s">
        <v>288</v>
      </c>
      <c r="G3157" s="10" t="s">
        <v>288</v>
      </c>
      <c r="H3157" s="100">
        <v>427.30000000000291</v>
      </c>
      <c r="K3157" s="100">
        <f t="shared" si="110"/>
        <v>427.30000000000291</v>
      </c>
      <c r="P3157" s="28"/>
      <c r="Q3157" s="178"/>
      <c r="R3157" s="96"/>
      <c r="S3157" s="96"/>
      <c r="T3157" s="222"/>
    </row>
    <row r="3158" spans="1:20" ht="15">
      <c r="A3158" s="138" t="s">
        <v>1005</v>
      </c>
      <c r="B3158" s="96" t="s">
        <v>983</v>
      </c>
      <c r="E3158" s="10" t="s">
        <v>189</v>
      </c>
      <c r="F3158" s="10" t="s">
        <v>288</v>
      </c>
      <c r="G3158" s="10" t="s">
        <v>288</v>
      </c>
      <c r="H3158" s="100">
        <v>339.60000000000946</v>
      </c>
      <c r="K3158" s="100">
        <f t="shared" si="110"/>
        <v>339.60000000000946</v>
      </c>
      <c r="P3158" s="28"/>
      <c r="Q3158" s="178"/>
      <c r="R3158" s="96"/>
      <c r="S3158" s="96"/>
      <c r="T3158" s="222"/>
    </row>
    <row r="3159" spans="1:20" ht="15">
      <c r="A3159" s="138" t="s">
        <v>1006</v>
      </c>
      <c r="B3159" s="96" t="s">
        <v>993</v>
      </c>
      <c r="E3159" s="10" t="s">
        <v>189</v>
      </c>
      <c r="F3159" s="10" t="s">
        <v>288</v>
      </c>
      <c r="G3159" s="10" t="s">
        <v>288</v>
      </c>
      <c r="H3159" s="100">
        <v>322.200000000008</v>
      </c>
      <c r="K3159" s="100">
        <f t="shared" si="110"/>
        <v>322.200000000008</v>
      </c>
      <c r="P3159" s="28"/>
      <c r="Q3159" s="178"/>
      <c r="R3159" s="96"/>
      <c r="S3159" s="96"/>
      <c r="T3159" s="222"/>
    </row>
    <row r="3160" spans="1:20" ht="15">
      <c r="A3160" s="138" t="s">
        <v>1009</v>
      </c>
      <c r="B3160" s="96" t="s">
        <v>1021</v>
      </c>
      <c r="E3160" s="10" t="s">
        <v>189</v>
      </c>
      <c r="F3160" s="10" t="s">
        <v>288</v>
      </c>
      <c r="G3160" s="10" t="s">
        <v>288</v>
      </c>
      <c r="H3160" s="100">
        <v>308.90000000000509</v>
      </c>
      <c r="K3160" s="100">
        <f t="shared" si="110"/>
        <v>308.90000000000509</v>
      </c>
      <c r="P3160" s="28"/>
      <c r="Q3160" s="178"/>
      <c r="R3160" s="96"/>
      <c r="S3160" s="96"/>
      <c r="T3160" s="222"/>
    </row>
    <row r="3161" spans="1:20" ht="15">
      <c r="A3161" s="138" t="s">
        <v>1011</v>
      </c>
      <c r="B3161" s="96" t="s">
        <v>1026</v>
      </c>
      <c r="E3161" s="10" t="s">
        <v>189</v>
      </c>
      <c r="F3161" s="10" t="s">
        <v>288</v>
      </c>
      <c r="G3161" s="10" t="s">
        <v>288</v>
      </c>
      <c r="H3161" s="100">
        <v>298.70000000000073</v>
      </c>
      <c r="K3161" s="100">
        <f t="shared" si="110"/>
        <v>298.70000000000073</v>
      </c>
      <c r="P3161" s="28"/>
      <c r="Q3161" s="178"/>
      <c r="R3161" s="96"/>
      <c r="S3161" s="96"/>
      <c r="T3161" s="222"/>
    </row>
    <row r="3162" spans="1:20" ht="15">
      <c r="A3162" s="138" t="s">
        <v>1017</v>
      </c>
      <c r="B3162" s="96" t="s">
        <v>1013</v>
      </c>
      <c r="E3162" s="10" t="s">
        <v>189</v>
      </c>
      <c r="F3162" s="10" t="s">
        <v>288</v>
      </c>
      <c r="G3162" s="10" t="s">
        <v>288</v>
      </c>
      <c r="H3162" s="100">
        <v>269.10000000000946</v>
      </c>
      <c r="K3162" s="100">
        <f t="shared" si="110"/>
        <v>269.10000000000946</v>
      </c>
      <c r="P3162" s="28"/>
      <c r="Q3162" s="178"/>
      <c r="R3162" s="96"/>
      <c r="S3162" s="96"/>
      <c r="T3162" s="222"/>
    </row>
    <row r="3163" spans="1:20" ht="15">
      <c r="A3163" s="138" t="s">
        <v>1022</v>
      </c>
      <c r="B3163" s="96" t="s">
        <v>181</v>
      </c>
      <c r="E3163" s="10" t="s">
        <v>189</v>
      </c>
      <c r="F3163" s="10">
        <v>259.2</v>
      </c>
      <c r="G3163" s="10" t="s">
        <v>288</v>
      </c>
      <c r="H3163" s="10" t="s">
        <v>288</v>
      </c>
      <c r="K3163" s="100">
        <f t="shared" si="110"/>
        <v>259.2</v>
      </c>
      <c r="P3163" s="28"/>
      <c r="Q3163" s="178"/>
      <c r="R3163" s="96"/>
      <c r="S3163" s="96"/>
      <c r="T3163" s="222"/>
    </row>
    <row r="3164" spans="1:20" ht="15">
      <c r="A3164" s="138" t="s">
        <v>1023</v>
      </c>
      <c r="B3164" s="96" t="s">
        <v>166</v>
      </c>
      <c r="E3164" s="10" t="s">
        <v>189</v>
      </c>
      <c r="F3164" s="10" t="s">
        <v>288</v>
      </c>
      <c r="G3164" s="10">
        <v>256.2</v>
      </c>
      <c r="H3164" s="10" t="s">
        <v>288</v>
      </c>
      <c r="K3164" s="100">
        <f t="shared" si="110"/>
        <v>256.2</v>
      </c>
      <c r="P3164" s="28"/>
      <c r="Q3164" s="178"/>
      <c r="R3164" s="96"/>
      <c r="S3164" s="96"/>
      <c r="T3164" s="222"/>
    </row>
    <row r="3165" spans="1:20" ht="15">
      <c r="A3165" s="138" t="s">
        <v>1024</v>
      </c>
      <c r="B3165" s="96" t="s">
        <v>989</v>
      </c>
      <c r="E3165" s="10" t="s">
        <v>189</v>
      </c>
      <c r="F3165" s="10" t="s">
        <v>288</v>
      </c>
      <c r="G3165" s="10" t="s">
        <v>288</v>
      </c>
      <c r="H3165" s="100">
        <v>245.90000000000146</v>
      </c>
      <c r="K3165" s="100">
        <f t="shared" si="110"/>
        <v>245.90000000000146</v>
      </c>
      <c r="P3165" s="28"/>
      <c r="Q3165" s="178"/>
      <c r="R3165" s="96"/>
      <c r="S3165" s="96"/>
      <c r="T3165" s="222"/>
    </row>
    <row r="3166" spans="1:20" ht="15">
      <c r="A3166" s="138" t="s">
        <v>1030</v>
      </c>
      <c r="B3166" s="96" t="s">
        <v>1045</v>
      </c>
      <c r="E3166" s="10" t="s">
        <v>189</v>
      </c>
      <c r="F3166" s="10" t="s">
        <v>288</v>
      </c>
      <c r="G3166" s="10" t="s">
        <v>288</v>
      </c>
      <c r="H3166" s="100">
        <v>216.90000000000509</v>
      </c>
      <c r="K3166" s="100">
        <f t="shared" si="110"/>
        <v>216.90000000000509</v>
      </c>
      <c r="P3166" s="28"/>
      <c r="Q3166" s="178"/>
      <c r="R3166" s="96"/>
      <c r="S3166" s="96"/>
      <c r="T3166" s="222"/>
    </row>
    <row r="3167" spans="1:20" ht="15">
      <c r="A3167" s="138" t="s">
        <v>1038</v>
      </c>
      <c r="B3167" s="96" t="s">
        <v>1053</v>
      </c>
      <c r="E3167" s="10" t="s">
        <v>189</v>
      </c>
      <c r="F3167" s="10" t="s">
        <v>288</v>
      </c>
      <c r="G3167" s="10" t="s">
        <v>288</v>
      </c>
      <c r="H3167" s="100">
        <v>192.90000000000146</v>
      </c>
      <c r="K3167" s="100">
        <f t="shared" si="110"/>
        <v>192.90000000000146</v>
      </c>
      <c r="P3167" s="28"/>
      <c r="Q3167" s="178"/>
      <c r="R3167" s="96"/>
      <c r="S3167" s="96"/>
      <c r="T3167" s="222"/>
    </row>
    <row r="3168" spans="1:20" ht="15">
      <c r="A3168" s="138" t="s">
        <v>1042</v>
      </c>
      <c r="B3168" s="96" t="s">
        <v>1008</v>
      </c>
      <c r="E3168" s="10" t="s">
        <v>189</v>
      </c>
      <c r="F3168" s="10" t="s">
        <v>288</v>
      </c>
      <c r="G3168" s="10" t="s">
        <v>288</v>
      </c>
      <c r="H3168" s="100">
        <v>192.200000000008</v>
      </c>
      <c r="K3168" s="100">
        <f t="shared" si="110"/>
        <v>192.200000000008</v>
      </c>
      <c r="P3168" s="28"/>
      <c r="Q3168" s="178"/>
      <c r="R3168" s="96"/>
      <c r="S3168" s="96"/>
      <c r="T3168" s="222"/>
    </row>
    <row r="3169" spans="1:20" ht="15">
      <c r="A3169" s="138" t="s">
        <v>1043</v>
      </c>
      <c r="B3169" s="96" t="s">
        <v>1028</v>
      </c>
      <c r="E3169" s="10" t="s">
        <v>189</v>
      </c>
      <c r="F3169" s="10" t="s">
        <v>288</v>
      </c>
      <c r="G3169" s="10" t="s">
        <v>288</v>
      </c>
      <c r="H3169" s="100">
        <v>179.40000000000146</v>
      </c>
      <c r="K3169" s="100">
        <f t="shared" si="110"/>
        <v>179.40000000000146</v>
      </c>
      <c r="P3169" s="28"/>
      <c r="Q3169" s="178"/>
      <c r="R3169" s="96"/>
      <c r="S3169" s="96"/>
      <c r="T3169" s="222"/>
    </row>
    <row r="3170" spans="1:20" ht="15">
      <c r="A3170" s="138" t="s">
        <v>1044</v>
      </c>
      <c r="B3170" s="96" t="s">
        <v>160</v>
      </c>
      <c r="E3170" s="10" t="s">
        <v>189</v>
      </c>
      <c r="F3170" s="10" t="s">
        <v>288</v>
      </c>
      <c r="G3170" s="10">
        <v>135.19999999999999</v>
      </c>
      <c r="H3170" s="100">
        <v>4.7999999999919964</v>
      </c>
      <c r="K3170" s="100">
        <f t="shared" si="110"/>
        <v>139.99999999999199</v>
      </c>
      <c r="P3170" s="28"/>
      <c r="Q3170" s="178"/>
      <c r="R3170" s="96"/>
      <c r="S3170" s="96"/>
      <c r="T3170" s="222"/>
    </row>
    <row r="3171" spans="1:20" ht="15">
      <c r="A3171" s="138" t="s">
        <v>1050</v>
      </c>
      <c r="B3171" s="96" t="s">
        <v>1035</v>
      </c>
      <c r="E3171" s="10" t="s">
        <v>189</v>
      </c>
      <c r="F3171" s="10" t="s">
        <v>288</v>
      </c>
      <c r="G3171" s="10" t="s">
        <v>288</v>
      </c>
      <c r="H3171" s="100">
        <v>109.80000000000291</v>
      </c>
      <c r="K3171" s="100">
        <f t="shared" si="110"/>
        <v>109.80000000000291</v>
      </c>
      <c r="P3171" s="28"/>
      <c r="Q3171" s="178"/>
      <c r="R3171" s="96"/>
      <c r="S3171" s="96"/>
      <c r="T3171" s="222"/>
    </row>
    <row r="3172" spans="1:20" ht="15">
      <c r="A3172" s="138" t="s">
        <v>1051</v>
      </c>
      <c r="B3172" s="96" t="s">
        <v>1031</v>
      </c>
      <c r="E3172" s="10" t="s">
        <v>189</v>
      </c>
      <c r="F3172" s="10" t="s">
        <v>288</v>
      </c>
      <c r="G3172" s="10" t="s">
        <v>288</v>
      </c>
      <c r="H3172" s="100">
        <v>97.799999999995634</v>
      </c>
      <c r="K3172" s="100">
        <f t="shared" si="110"/>
        <v>97.799999999995634</v>
      </c>
      <c r="P3172" s="28"/>
    </row>
    <row r="3173" spans="1:20" ht="15">
      <c r="A3173" s="138" t="s">
        <v>1052</v>
      </c>
      <c r="B3173" s="96" t="s">
        <v>1010</v>
      </c>
      <c r="E3173" s="10" t="s">
        <v>189</v>
      </c>
      <c r="F3173" s="10" t="s">
        <v>288</v>
      </c>
      <c r="G3173" s="10" t="s">
        <v>288</v>
      </c>
      <c r="H3173" s="100">
        <v>50.700000000004366</v>
      </c>
      <c r="K3173" s="100">
        <f t="shared" si="110"/>
        <v>50.700000000004366</v>
      </c>
      <c r="P3173" s="28"/>
    </row>
    <row r="3174" spans="1:20" ht="15">
      <c r="A3174" s="138" t="s">
        <v>1054</v>
      </c>
      <c r="B3174" s="96" t="s">
        <v>1041</v>
      </c>
      <c r="E3174" s="10" t="s">
        <v>189</v>
      </c>
      <c r="F3174" s="10" t="s">
        <v>288</v>
      </c>
      <c r="G3174" s="10" t="s">
        <v>288</v>
      </c>
      <c r="H3174" s="100">
        <v>39.200000000000728</v>
      </c>
      <c r="K3174" s="100">
        <f t="shared" si="110"/>
        <v>39.200000000000728</v>
      </c>
      <c r="P3174" s="28"/>
    </row>
    <row r="3175" spans="1:20" ht="15">
      <c r="A3175" s="138" t="s">
        <v>1055</v>
      </c>
      <c r="B3175" s="96" t="s">
        <v>182</v>
      </c>
      <c r="E3175" s="10" t="s">
        <v>189</v>
      </c>
      <c r="F3175" s="10" t="s">
        <v>288</v>
      </c>
      <c r="G3175" s="10" t="s">
        <v>288</v>
      </c>
      <c r="H3175" s="10" t="s">
        <v>288</v>
      </c>
      <c r="K3175" s="100">
        <f t="shared" si="110"/>
        <v>0</v>
      </c>
      <c r="P3175" s="28"/>
    </row>
    <row r="3176" spans="1:20" ht="15">
      <c r="A3176" s="138" t="s">
        <v>1056</v>
      </c>
      <c r="B3176" s="406" t="s">
        <v>2565</v>
      </c>
      <c r="C3176" s="3"/>
      <c r="D3176" s="3"/>
      <c r="E3176" s="10" t="s">
        <v>189</v>
      </c>
      <c r="F3176" s="164" t="s">
        <v>288</v>
      </c>
      <c r="G3176" s="164" t="s">
        <v>288</v>
      </c>
      <c r="H3176" s="164" t="s">
        <v>288</v>
      </c>
      <c r="I3176" s="10"/>
      <c r="K3176" s="100">
        <f t="shared" ref="K3176:K3195" si="111">SUM(E3176:I3176)</f>
        <v>0</v>
      </c>
      <c r="P3176" s="28"/>
    </row>
    <row r="3177" spans="1:20" ht="15">
      <c r="A3177" s="138" t="s">
        <v>1059</v>
      </c>
      <c r="B3177" s="406" t="s">
        <v>2560</v>
      </c>
      <c r="C3177" s="3"/>
      <c r="D3177" s="3"/>
      <c r="E3177" s="10" t="s">
        <v>189</v>
      </c>
      <c r="F3177" s="164" t="s">
        <v>288</v>
      </c>
      <c r="G3177" s="164" t="s">
        <v>288</v>
      </c>
      <c r="H3177" s="164" t="s">
        <v>288</v>
      </c>
      <c r="I3177" s="10"/>
      <c r="K3177" s="100">
        <f t="shared" si="111"/>
        <v>0</v>
      </c>
      <c r="P3177" s="28"/>
    </row>
    <row r="3178" spans="1:20" ht="15">
      <c r="A3178" s="138" t="s">
        <v>1296</v>
      </c>
      <c r="B3178" s="406" t="s">
        <v>2551</v>
      </c>
      <c r="C3178" s="3"/>
      <c r="D3178" s="3"/>
      <c r="E3178" s="10" t="s">
        <v>189</v>
      </c>
      <c r="F3178" s="164" t="s">
        <v>288</v>
      </c>
      <c r="G3178" s="164" t="s">
        <v>288</v>
      </c>
      <c r="H3178" s="164" t="s">
        <v>288</v>
      </c>
      <c r="I3178" s="10"/>
      <c r="K3178" s="100">
        <f t="shared" si="111"/>
        <v>0</v>
      </c>
      <c r="P3178" s="28"/>
    </row>
    <row r="3179" spans="1:20" ht="15">
      <c r="A3179" s="138" t="s">
        <v>1297</v>
      </c>
      <c r="B3179" s="406" t="s">
        <v>2561</v>
      </c>
      <c r="C3179" s="3"/>
      <c r="D3179" s="3"/>
      <c r="E3179" s="10" t="s">
        <v>189</v>
      </c>
      <c r="F3179" s="164" t="s">
        <v>288</v>
      </c>
      <c r="G3179" s="164" t="s">
        <v>288</v>
      </c>
      <c r="H3179" s="164" t="s">
        <v>288</v>
      </c>
      <c r="I3179" s="10"/>
      <c r="K3179" s="100">
        <f t="shared" si="111"/>
        <v>0</v>
      </c>
      <c r="P3179" s="28"/>
    </row>
    <row r="3180" spans="1:20" ht="15">
      <c r="A3180" s="138" t="s">
        <v>1298</v>
      </c>
      <c r="B3180" s="406" t="s">
        <v>2563</v>
      </c>
      <c r="C3180" s="3"/>
      <c r="D3180" s="3"/>
      <c r="E3180" s="10" t="s">
        <v>189</v>
      </c>
      <c r="F3180" s="164" t="s">
        <v>288</v>
      </c>
      <c r="G3180" s="164" t="s">
        <v>288</v>
      </c>
      <c r="H3180" s="164" t="s">
        <v>288</v>
      </c>
      <c r="I3180" s="10"/>
      <c r="K3180" s="100">
        <f t="shared" si="111"/>
        <v>0</v>
      </c>
      <c r="P3180" s="28"/>
    </row>
    <row r="3181" spans="1:20" ht="15">
      <c r="A3181" s="138" t="s">
        <v>1299</v>
      </c>
      <c r="B3181" s="223" t="s">
        <v>2544</v>
      </c>
      <c r="C3181" s="3"/>
      <c r="D3181" s="3"/>
      <c r="E3181" s="10" t="s">
        <v>189</v>
      </c>
      <c r="F3181" s="164" t="s">
        <v>288</v>
      </c>
      <c r="G3181" s="164" t="s">
        <v>288</v>
      </c>
      <c r="H3181" s="164" t="s">
        <v>288</v>
      </c>
      <c r="I3181" s="10"/>
      <c r="K3181" s="100">
        <f t="shared" si="111"/>
        <v>0</v>
      </c>
      <c r="P3181" s="28"/>
    </row>
    <row r="3182" spans="1:20" ht="15">
      <c r="A3182" s="138" t="s">
        <v>1300</v>
      </c>
      <c r="B3182" s="406" t="s">
        <v>2546</v>
      </c>
      <c r="C3182" s="3"/>
      <c r="D3182" s="3"/>
      <c r="E3182" s="10" t="s">
        <v>189</v>
      </c>
      <c r="F3182" s="164" t="s">
        <v>288</v>
      </c>
      <c r="G3182" s="164" t="s">
        <v>288</v>
      </c>
      <c r="H3182" s="164" t="s">
        <v>288</v>
      </c>
      <c r="I3182" s="10"/>
      <c r="K3182" s="100">
        <f t="shared" si="111"/>
        <v>0</v>
      </c>
      <c r="P3182" s="28"/>
    </row>
    <row r="3183" spans="1:20" ht="15">
      <c r="A3183" s="138" t="s">
        <v>1301</v>
      </c>
      <c r="B3183" s="406" t="s">
        <v>2549</v>
      </c>
      <c r="C3183" s="3"/>
      <c r="D3183" s="3"/>
      <c r="E3183" s="10" t="s">
        <v>189</v>
      </c>
      <c r="F3183" s="164" t="s">
        <v>288</v>
      </c>
      <c r="G3183" s="164" t="s">
        <v>288</v>
      </c>
      <c r="H3183" s="164" t="s">
        <v>288</v>
      </c>
      <c r="I3183" s="10"/>
      <c r="K3183" s="100">
        <f t="shared" si="111"/>
        <v>0</v>
      </c>
      <c r="P3183" s="28"/>
    </row>
    <row r="3184" spans="1:20" ht="15">
      <c r="A3184" s="138" t="s">
        <v>1302</v>
      </c>
      <c r="B3184" s="406" t="s">
        <v>2548</v>
      </c>
      <c r="C3184" s="3"/>
      <c r="D3184" s="3"/>
      <c r="E3184" s="10" t="s">
        <v>189</v>
      </c>
      <c r="F3184" s="164" t="s">
        <v>288</v>
      </c>
      <c r="G3184" s="164" t="s">
        <v>288</v>
      </c>
      <c r="H3184" s="164" t="s">
        <v>288</v>
      </c>
      <c r="I3184" s="10"/>
      <c r="K3184" s="100">
        <f t="shared" si="111"/>
        <v>0</v>
      </c>
      <c r="P3184" s="28"/>
    </row>
    <row r="3185" spans="1:16" ht="15">
      <c r="A3185" s="138" t="s">
        <v>1303</v>
      </c>
      <c r="B3185" s="406" t="s">
        <v>2562</v>
      </c>
      <c r="C3185" s="3"/>
      <c r="D3185" s="3"/>
      <c r="E3185" s="10" t="s">
        <v>189</v>
      </c>
      <c r="F3185" s="164" t="s">
        <v>288</v>
      </c>
      <c r="G3185" s="164" t="s">
        <v>288</v>
      </c>
      <c r="H3185" s="164" t="s">
        <v>288</v>
      </c>
      <c r="I3185" s="10"/>
      <c r="K3185" s="100">
        <f t="shared" si="111"/>
        <v>0</v>
      </c>
      <c r="P3185" s="28"/>
    </row>
    <row r="3186" spans="1:16" ht="15">
      <c r="A3186" s="138" t="s">
        <v>1304</v>
      </c>
      <c r="B3186" s="406" t="s">
        <v>2569</v>
      </c>
      <c r="C3186" s="3"/>
      <c r="D3186" s="3"/>
      <c r="E3186" s="10" t="s">
        <v>189</v>
      </c>
      <c r="F3186" s="164" t="s">
        <v>288</v>
      </c>
      <c r="G3186" s="164" t="s">
        <v>288</v>
      </c>
      <c r="H3186" s="164" t="s">
        <v>288</v>
      </c>
      <c r="I3186" s="10"/>
      <c r="K3186" s="100">
        <f t="shared" si="111"/>
        <v>0</v>
      </c>
      <c r="P3186" s="28"/>
    </row>
    <row r="3187" spans="1:16" ht="15">
      <c r="A3187" s="138" t="s">
        <v>1305</v>
      </c>
      <c r="B3187" s="406" t="s">
        <v>2559</v>
      </c>
      <c r="C3187" s="3"/>
      <c r="D3187" s="3"/>
      <c r="E3187" s="10" t="s">
        <v>189</v>
      </c>
      <c r="F3187" s="164" t="s">
        <v>288</v>
      </c>
      <c r="G3187" s="164" t="s">
        <v>288</v>
      </c>
      <c r="H3187" s="164" t="s">
        <v>288</v>
      </c>
      <c r="I3187" s="10"/>
      <c r="K3187" s="100">
        <f t="shared" si="111"/>
        <v>0</v>
      </c>
      <c r="P3187" s="28"/>
    </row>
    <row r="3188" spans="1:16" ht="15">
      <c r="A3188" s="138" t="s">
        <v>1306</v>
      </c>
      <c r="B3188" s="406" t="s">
        <v>2564</v>
      </c>
      <c r="C3188" s="3"/>
      <c r="D3188" s="3"/>
      <c r="E3188" s="10" t="s">
        <v>189</v>
      </c>
      <c r="F3188" s="164" t="s">
        <v>288</v>
      </c>
      <c r="G3188" s="164" t="s">
        <v>288</v>
      </c>
      <c r="H3188" s="164" t="s">
        <v>288</v>
      </c>
      <c r="I3188" s="10"/>
      <c r="K3188" s="100">
        <f t="shared" si="111"/>
        <v>0</v>
      </c>
      <c r="P3188" s="28"/>
    </row>
    <row r="3189" spans="1:16" ht="15">
      <c r="A3189" s="138" t="s">
        <v>1307</v>
      </c>
      <c r="B3189" s="406" t="s">
        <v>2554</v>
      </c>
      <c r="C3189" s="3"/>
      <c r="D3189" s="3"/>
      <c r="E3189" s="10" t="s">
        <v>189</v>
      </c>
      <c r="F3189" s="164" t="s">
        <v>288</v>
      </c>
      <c r="G3189" s="164" t="s">
        <v>288</v>
      </c>
      <c r="H3189" s="164" t="s">
        <v>288</v>
      </c>
      <c r="I3189" s="10"/>
      <c r="K3189" s="100">
        <f t="shared" si="111"/>
        <v>0</v>
      </c>
      <c r="P3189" s="28"/>
    </row>
    <row r="3190" spans="1:16" ht="15">
      <c r="A3190" s="138" t="s">
        <v>1308</v>
      </c>
      <c r="B3190" s="406" t="s">
        <v>2568</v>
      </c>
      <c r="C3190" s="3"/>
      <c r="D3190" s="3"/>
      <c r="E3190" s="10" t="s">
        <v>189</v>
      </c>
      <c r="F3190" s="164" t="s">
        <v>288</v>
      </c>
      <c r="G3190" s="164" t="s">
        <v>288</v>
      </c>
      <c r="H3190" s="164" t="s">
        <v>288</v>
      </c>
      <c r="I3190" s="10"/>
      <c r="K3190" s="100">
        <f t="shared" si="111"/>
        <v>0</v>
      </c>
      <c r="P3190" s="28"/>
    </row>
    <row r="3191" spans="1:16" ht="15">
      <c r="A3191" s="138" t="s">
        <v>1309</v>
      </c>
      <c r="B3191" s="406" t="s">
        <v>2552</v>
      </c>
      <c r="C3191" s="3"/>
      <c r="D3191" s="3"/>
      <c r="E3191" s="10" t="s">
        <v>189</v>
      </c>
      <c r="F3191" s="164" t="s">
        <v>288</v>
      </c>
      <c r="G3191" s="164" t="s">
        <v>288</v>
      </c>
      <c r="H3191" s="164" t="s">
        <v>288</v>
      </c>
      <c r="I3191" s="10"/>
      <c r="K3191" s="100">
        <f t="shared" si="111"/>
        <v>0</v>
      </c>
      <c r="P3191" s="28"/>
    </row>
    <row r="3192" spans="1:16" ht="15">
      <c r="A3192" s="138" t="s">
        <v>1310</v>
      </c>
      <c r="B3192" s="406" t="s">
        <v>2604</v>
      </c>
      <c r="C3192" s="3"/>
      <c r="D3192" s="3"/>
      <c r="E3192" s="10" t="s">
        <v>189</v>
      </c>
      <c r="F3192" s="164" t="s">
        <v>288</v>
      </c>
      <c r="G3192" s="164" t="s">
        <v>288</v>
      </c>
      <c r="H3192" s="164" t="s">
        <v>288</v>
      </c>
      <c r="I3192" s="10"/>
      <c r="K3192" s="100">
        <f t="shared" si="111"/>
        <v>0</v>
      </c>
      <c r="P3192" s="28"/>
    </row>
    <row r="3193" spans="1:16" ht="15">
      <c r="A3193" s="138" t="s">
        <v>1311</v>
      </c>
      <c r="B3193" s="223" t="s">
        <v>2570</v>
      </c>
      <c r="C3193" s="3"/>
      <c r="D3193" s="3"/>
      <c r="E3193" s="10" t="s">
        <v>189</v>
      </c>
      <c r="F3193" s="164" t="s">
        <v>288</v>
      </c>
      <c r="G3193" s="164" t="s">
        <v>288</v>
      </c>
      <c r="H3193" s="164" t="s">
        <v>288</v>
      </c>
      <c r="I3193" s="10"/>
      <c r="K3193" s="100">
        <f t="shared" si="111"/>
        <v>0</v>
      </c>
      <c r="P3193" s="28"/>
    </row>
    <row r="3194" spans="1:16" ht="15">
      <c r="A3194" s="138" t="s">
        <v>1312</v>
      </c>
      <c r="B3194" s="406" t="s">
        <v>2567</v>
      </c>
      <c r="C3194" s="3"/>
      <c r="D3194" s="3"/>
      <c r="E3194" s="10" t="s">
        <v>189</v>
      </c>
      <c r="F3194" s="164" t="s">
        <v>288</v>
      </c>
      <c r="G3194" s="164" t="s">
        <v>288</v>
      </c>
      <c r="H3194" s="164" t="s">
        <v>288</v>
      </c>
      <c r="I3194" s="10"/>
      <c r="K3194" s="100">
        <f t="shared" si="111"/>
        <v>0</v>
      </c>
      <c r="P3194" s="28"/>
    </row>
    <row r="3195" spans="1:16" ht="15">
      <c r="A3195" s="138" t="s">
        <v>1313</v>
      </c>
      <c r="B3195" s="406" t="s">
        <v>2566</v>
      </c>
      <c r="C3195" s="3"/>
      <c r="D3195" s="3"/>
      <c r="E3195" s="10" t="s">
        <v>189</v>
      </c>
      <c r="F3195" s="164" t="s">
        <v>288</v>
      </c>
      <c r="G3195" s="164" t="s">
        <v>288</v>
      </c>
      <c r="H3195" s="164" t="s">
        <v>288</v>
      </c>
      <c r="I3195" s="10"/>
      <c r="K3195" s="100">
        <f t="shared" si="111"/>
        <v>0</v>
      </c>
      <c r="P3195" s="28"/>
    </row>
    <row r="3196" spans="1:16" ht="15">
      <c r="A3196" s="138"/>
      <c r="B3196" s="96"/>
      <c r="E3196" s="10"/>
      <c r="F3196" s="10"/>
      <c r="G3196" s="10"/>
      <c r="H3196" s="10"/>
      <c r="K3196" s="100"/>
      <c r="P3196" s="28"/>
    </row>
    <row r="3197" spans="1:16" ht="15">
      <c r="A3197" s="44"/>
      <c r="B3197" s="96"/>
      <c r="E3197" s="10"/>
      <c r="K3197" s="102"/>
      <c r="P3197" s="28"/>
    </row>
    <row r="3198" spans="1:16" ht="15">
      <c r="A3198" s="44"/>
      <c r="B3198" s="96"/>
      <c r="E3198" s="10"/>
      <c r="K3198" s="102"/>
      <c r="P3198" s="28"/>
    </row>
    <row r="3199" spans="1:16" ht="25.5">
      <c r="A3199" s="39" t="s">
        <v>361</v>
      </c>
      <c r="K3199" s="102"/>
      <c r="P3199" s="28"/>
    </row>
    <row r="3200" spans="1:16">
      <c r="K3200" s="102"/>
      <c r="P3200" s="28"/>
    </row>
    <row r="3201" spans="1:20" ht="15">
      <c r="A3201" s="60"/>
      <c r="B3201" s="60"/>
      <c r="C3201" s="60"/>
      <c r="D3201" s="60"/>
      <c r="E3201" s="94">
        <v>2016</v>
      </c>
      <c r="F3201" s="94">
        <v>2017</v>
      </c>
      <c r="G3201" s="94">
        <v>2018</v>
      </c>
      <c r="H3201" s="189">
        <v>2019</v>
      </c>
      <c r="I3201" s="189">
        <v>2020</v>
      </c>
      <c r="K3201" s="103" t="s">
        <v>40</v>
      </c>
      <c r="O3201" s="3"/>
      <c r="P3201" s="11"/>
      <c r="Q3201" s="3"/>
    </row>
    <row r="3202" spans="1:20" ht="15">
      <c r="A3202" s="44" t="s">
        <v>0</v>
      </c>
      <c r="B3202" s="463" t="s">
        <v>27</v>
      </c>
      <c r="C3202" s="437"/>
      <c r="D3202" s="437"/>
      <c r="E3202" s="452">
        <v>458.4</v>
      </c>
      <c r="F3202" s="437">
        <v>480.1</v>
      </c>
      <c r="G3202" s="454">
        <v>612.4</v>
      </c>
      <c r="H3202" s="468">
        <v>566.20000000000437</v>
      </c>
      <c r="I3202" s="525">
        <v>129.60000000000036</v>
      </c>
      <c r="K3202" s="100">
        <f t="shared" ref="K3202:K3233" si="112">SUM(E3202:I3202)</f>
        <v>2246.7000000000048</v>
      </c>
      <c r="M3202" t="s">
        <v>2110</v>
      </c>
      <c r="O3202" s="433"/>
      <c r="P3202" s="433" t="s">
        <v>3144</v>
      </c>
      <c r="Q3202" s="582"/>
      <c r="R3202" s="580"/>
      <c r="S3202" s="580"/>
      <c r="T3202" s="525"/>
    </row>
    <row r="3203" spans="1:20" ht="15">
      <c r="A3203" s="44" t="s">
        <v>2</v>
      </c>
      <c r="B3203" s="96" t="s">
        <v>23</v>
      </c>
      <c r="C3203" s="10"/>
      <c r="D3203" s="10"/>
      <c r="E3203" s="437">
        <v>130</v>
      </c>
      <c r="F3203" s="437">
        <v>434.5</v>
      </c>
      <c r="G3203" s="452">
        <v>591.1</v>
      </c>
      <c r="H3203" s="484">
        <v>305.00000000000728</v>
      </c>
      <c r="I3203" s="525">
        <v>354.40000000000509</v>
      </c>
      <c r="K3203" s="100">
        <f t="shared" si="112"/>
        <v>1815.0000000000123</v>
      </c>
      <c r="M3203" t="s">
        <v>310</v>
      </c>
      <c r="O3203" s="433"/>
      <c r="P3203" s="438"/>
      <c r="Q3203" s="580"/>
      <c r="R3203" s="580"/>
      <c r="S3203" s="580"/>
      <c r="T3203" s="525"/>
    </row>
    <row r="3204" spans="1:20" ht="15">
      <c r="A3204" s="44" t="s">
        <v>3</v>
      </c>
      <c r="B3204" s="463" t="s">
        <v>33</v>
      </c>
      <c r="C3204" s="437"/>
      <c r="D3204" s="437"/>
      <c r="E3204" s="480">
        <v>344.6</v>
      </c>
      <c r="F3204" s="480">
        <v>536.4</v>
      </c>
      <c r="G3204" s="437">
        <v>299.2</v>
      </c>
      <c r="H3204" s="164">
        <v>102.19999999999709</v>
      </c>
      <c r="I3204" s="577">
        <v>495.59999999999491</v>
      </c>
      <c r="K3204" s="100">
        <f t="shared" si="112"/>
        <v>1777.999999999992</v>
      </c>
      <c r="M3204" t="s">
        <v>357</v>
      </c>
      <c r="O3204" s="433"/>
      <c r="P3204" s="438"/>
      <c r="Q3204" s="582"/>
      <c r="R3204" s="580"/>
      <c r="S3204" s="580"/>
      <c r="T3204" s="525"/>
    </row>
    <row r="3205" spans="1:20" ht="15">
      <c r="A3205" s="44" t="s">
        <v>5</v>
      </c>
      <c r="B3205" s="463" t="s">
        <v>145</v>
      </c>
      <c r="C3205" s="437"/>
      <c r="D3205" s="437"/>
      <c r="E3205" s="437" t="s">
        <v>288</v>
      </c>
      <c r="F3205" s="437">
        <v>438.6</v>
      </c>
      <c r="G3205" s="480">
        <v>497.9</v>
      </c>
      <c r="H3205" s="487">
        <v>398.60000000000582</v>
      </c>
      <c r="I3205" s="525">
        <v>434.90000000000327</v>
      </c>
      <c r="K3205" s="100">
        <f t="shared" si="112"/>
        <v>1770.0000000000091</v>
      </c>
      <c r="M3205" t="s">
        <v>355</v>
      </c>
      <c r="O3205" s="438"/>
      <c r="P3205" s="438"/>
      <c r="Q3205" s="582"/>
      <c r="R3205" s="580"/>
      <c r="S3205" s="580"/>
      <c r="T3205" s="525"/>
    </row>
    <row r="3206" spans="1:20" ht="15">
      <c r="A3206" s="44" t="s">
        <v>7</v>
      </c>
      <c r="B3206" s="96" t="s">
        <v>11</v>
      </c>
      <c r="C3206" s="10"/>
      <c r="D3206" s="10"/>
      <c r="E3206" s="453">
        <v>410.1</v>
      </c>
      <c r="F3206" s="480">
        <v>526.70000000000005</v>
      </c>
      <c r="G3206" s="437">
        <v>145.30000000000001</v>
      </c>
      <c r="H3206" s="484">
        <v>206.70000000000073</v>
      </c>
      <c r="I3206" s="578">
        <v>454.80000000000291</v>
      </c>
      <c r="K3206" s="100">
        <f t="shared" si="112"/>
        <v>1743.6000000000038</v>
      </c>
      <c r="M3206" t="s">
        <v>2013</v>
      </c>
      <c r="O3206" s="438"/>
      <c r="P3206" s="11"/>
      <c r="Q3206" s="581"/>
      <c r="R3206" s="580"/>
      <c r="S3206" s="580"/>
      <c r="T3206" s="525"/>
    </row>
    <row r="3207" spans="1:20" ht="15">
      <c r="A3207" s="44" t="s">
        <v>8</v>
      </c>
      <c r="B3207" s="96" t="s">
        <v>21</v>
      </c>
      <c r="C3207" s="10"/>
      <c r="D3207" s="10"/>
      <c r="E3207" s="141">
        <v>408</v>
      </c>
      <c r="F3207" s="452">
        <v>659.4</v>
      </c>
      <c r="G3207" s="437">
        <v>168</v>
      </c>
      <c r="H3207" s="484">
        <v>56.500000000003638</v>
      </c>
      <c r="I3207" s="525">
        <v>417.5</v>
      </c>
      <c r="K3207" s="100">
        <f t="shared" si="112"/>
        <v>1709.4000000000037</v>
      </c>
      <c r="M3207" t="s">
        <v>367</v>
      </c>
      <c r="O3207" s="433"/>
      <c r="P3207" s="11"/>
      <c r="Q3207" s="580"/>
      <c r="R3207" s="580"/>
      <c r="S3207" s="580"/>
      <c r="T3207" s="525"/>
    </row>
    <row r="3208" spans="1:20" ht="15">
      <c r="A3208" s="44" t="s">
        <v>10</v>
      </c>
      <c r="B3208" s="96" t="s">
        <v>17</v>
      </c>
      <c r="C3208" s="10"/>
      <c r="D3208" s="10"/>
      <c r="E3208" s="437">
        <v>121</v>
      </c>
      <c r="F3208" s="480">
        <v>562.1</v>
      </c>
      <c r="G3208" s="480">
        <v>385.3</v>
      </c>
      <c r="H3208" s="164">
        <v>187.69999999999709</v>
      </c>
      <c r="I3208" s="578">
        <v>437.5</v>
      </c>
      <c r="K3208" s="100">
        <f t="shared" si="112"/>
        <v>1693.5999999999972</v>
      </c>
      <c r="M3208" s="431" t="s">
        <v>3155</v>
      </c>
      <c r="O3208" s="438"/>
      <c r="P3208" s="438"/>
      <c r="Q3208" s="582"/>
      <c r="R3208" s="580"/>
      <c r="S3208" s="580"/>
      <c r="T3208" s="525"/>
    </row>
    <row r="3209" spans="1:20" ht="15">
      <c r="A3209" s="44" t="s">
        <v>12</v>
      </c>
      <c r="B3209" s="463" t="s">
        <v>31</v>
      </c>
      <c r="C3209" s="437"/>
      <c r="D3209" s="437"/>
      <c r="E3209" s="454">
        <v>468</v>
      </c>
      <c r="F3209" s="454">
        <v>757.8</v>
      </c>
      <c r="G3209" s="437">
        <v>187.2</v>
      </c>
      <c r="H3209" s="164">
        <v>65.499999999992724</v>
      </c>
      <c r="I3209" s="525">
        <v>200.40000000000509</v>
      </c>
      <c r="K3209" s="100">
        <f t="shared" si="112"/>
        <v>1678.8999999999978</v>
      </c>
      <c r="M3209" t="s">
        <v>325</v>
      </c>
      <c r="O3209" s="433"/>
      <c r="P3209" s="433" t="s">
        <v>3144</v>
      </c>
      <c r="Q3209" s="580"/>
      <c r="R3209" s="580"/>
      <c r="S3209" s="580"/>
      <c r="T3209" s="525"/>
    </row>
    <row r="3210" spans="1:20" ht="15">
      <c r="A3210" s="44" t="s">
        <v>14</v>
      </c>
      <c r="B3210" s="96" t="s">
        <v>1</v>
      </c>
      <c r="C3210" s="10"/>
      <c r="D3210" s="10"/>
      <c r="E3210" s="480">
        <v>341.7</v>
      </c>
      <c r="F3210" s="437">
        <v>318.5</v>
      </c>
      <c r="G3210" s="453">
        <v>581.20000000000005</v>
      </c>
      <c r="H3210" s="484">
        <v>58.799999999995634</v>
      </c>
      <c r="I3210" s="525">
        <v>348.50000000000182</v>
      </c>
      <c r="K3210" s="100">
        <f t="shared" si="112"/>
        <v>1648.6999999999975</v>
      </c>
      <c r="M3210" s="431" t="s">
        <v>309</v>
      </c>
      <c r="O3210" s="433"/>
      <c r="P3210" s="438"/>
      <c r="Q3210" s="581"/>
      <c r="R3210" s="580"/>
      <c r="S3210" s="580"/>
      <c r="T3210" s="525"/>
    </row>
    <row r="3211" spans="1:20" ht="15">
      <c r="A3211" s="44" t="s">
        <v>16</v>
      </c>
      <c r="B3211" s="96" t="s">
        <v>37</v>
      </c>
      <c r="C3211" s="10"/>
      <c r="D3211" s="10"/>
      <c r="E3211" s="10">
        <v>214</v>
      </c>
      <c r="F3211" s="480">
        <v>542.20000000000005</v>
      </c>
      <c r="G3211" s="437">
        <v>210.9</v>
      </c>
      <c r="H3211" s="164">
        <v>194.10000000000582</v>
      </c>
      <c r="I3211" s="525">
        <v>219.99999999999818</v>
      </c>
      <c r="K3211" s="100">
        <f t="shared" si="112"/>
        <v>1381.2000000000039</v>
      </c>
      <c r="M3211" t="s">
        <v>302</v>
      </c>
      <c r="O3211" s="11"/>
      <c r="P3211" s="11"/>
      <c r="Q3211" s="580"/>
      <c r="R3211" s="580"/>
      <c r="S3211" s="580"/>
      <c r="T3211" s="525"/>
    </row>
    <row r="3212" spans="1:20" ht="15">
      <c r="A3212" s="44" t="s">
        <v>18</v>
      </c>
      <c r="B3212" s="96" t="s">
        <v>29</v>
      </c>
      <c r="C3212" s="10"/>
      <c r="D3212" s="10"/>
      <c r="E3212" s="480">
        <v>255.2</v>
      </c>
      <c r="F3212" s="480">
        <v>542.5</v>
      </c>
      <c r="G3212" s="480">
        <v>528.1</v>
      </c>
      <c r="H3212" s="437" t="s">
        <v>288</v>
      </c>
      <c r="I3212" s="484" t="s">
        <v>288</v>
      </c>
      <c r="K3212" s="100">
        <f t="shared" si="112"/>
        <v>1325.8000000000002</v>
      </c>
      <c r="M3212" t="s">
        <v>393</v>
      </c>
      <c r="O3212" s="433"/>
      <c r="P3212" s="438"/>
      <c r="Q3212" s="581"/>
      <c r="R3212" s="580"/>
      <c r="S3212" s="580"/>
      <c r="T3212" s="525"/>
    </row>
    <row r="3213" spans="1:20" ht="15">
      <c r="A3213" s="44" t="s">
        <v>20</v>
      </c>
      <c r="B3213" s="96" t="s">
        <v>39</v>
      </c>
      <c r="C3213" s="10"/>
      <c r="D3213" s="10"/>
      <c r="E3213" s="10">
        <v>209.8</v>
      </c>
      <c r="F3213" s="437">
        <v>321.5</v>
      </c>
      <c r="G3213" s="10">
        <v>262.5</v>
      </c>
      <c r="H3213" s="164">
        <v>214.90000000000146</v>
      </c>
      <c r="I3213" s="525">
        <v>289.80000000000109</v>
      </c>
      <c r="K3213" s="100">
        <f t="shared" si="112"/>
        <v>1298.5000000000025</v>
      </c>
      <c r="O3213" s="11"/>
      <c r="P3213" s="11"/>
      <c r="Q3213" s="580"/>
      <c r="R3213" s="580"/>
      <c r="S3213" s="580"/>
      <c r="T3213" s="525"/>
    </row>
    <row r="3214" spans="1:20" ht="15">
      <c r="A3214" s="44" t="s">
        <v>22</v>
      </c>
      <c r="B3214" s="96" t="s">
        <v>4</v>
      </c>
      <c r="C3214" s="10"/>
      <c r="D3214" s="10"/>
      <c r="E3214" s="437">
        <v>100.1</v>
      </c>
      <c r="F3214" s="10">
        <v>352</v>
      </c>
      <c r="G3214" s="480">
        <v>387.8</v>
      </c>
      <c r="H3214" s="164">
        <v>246.60000000000946</v>
      </c>
      <c r="I3214" s="525">
        <v>200.70000000000073</v>
      </c>
      <c r="K3214" s="100">
        <f t="shared" si="112"/>
        <v>1287.2000000000103</v>
      </c>
      <c r="M3214" t="s">
        <v>298</v>
      </c>
      <c r="O3214" s="438"/>
      <c r="P3214" s="438"/>
      <c r="Q3214" s="581"/>
      <c r="R3214" s="580"/>
      <c r="S3214" s="580"/>
      <c r="T3214" s="525"/>
    </row>
    <row r="3215" spans="1:20" ht="15">
      <c r="A3215" s="44" t="s">
        <v>24</v>
      </c>
      <c r="B3215" s="96" t="s">
        <v>15</v>
      </c>
      <c r="C3215" s="10"/>
      <c r="D3215" s="10"/>
      <c r="E3215" s="480">
        <v>391.3</v>
      </c>
      <c r="F3215" s="10">
        <v>231.9</v>
      </c>
      <c r="G3215" s="437">
        <v>261</v>
      </c>
      <c r="H3215" s="484">
        <v>88.600000000002183</v>
      </c>
      <c r="I3215" s="525">
        <v>310.79999999999745</v>
      </c>
      <c r="K3215" s="100">
        <f t="shared" si="112"/>
        <v>1283.5999999999997</v>
      </c>
      <c r="M3215" t="s">
        <v>294</v>
      </c>
      <c r="O3215" s="438"/>
      <c r="P3215" s="438"/>
      <c r="Q3215" s="581"/>
      <c r="R3215" s="580"/>
      <c r="S3215" s="580"/>
      <c r="T3215" s="525"/>
    </row>
    <row r="3216" spans="1:20" ht="15">
      <c r="A3216" s="44" t="s">
        <v>26</v>
      </c>
      <c r="B3216" s="96" t="s">
        <v>35</v>
      </c>
      <c r="C3216" s="10"/>
      <c r="D3216" s="10"/>
      <c r="E3216" s="437">
        <v>37.799999999999997</v>
      </c>
      <c r="F3216" s="453">
        <v>619.29999999999995</v>
      </c>
      <c r="G3216" s="480">
        <v>406</v>
      </c>
      <c r="H3216" s="164">
        <v>135.20000000000073</v>
      </c>
      <c r="I3216" s="525">
        <v>71.5</v>
      </c>
      <c r="K3216" s="100">
        <f t="shared" si="112"/>
        <v>1269.8000000000006</v>
      </c>
      <c r="M3216" t="s">
        <v>309</v>
      </c>
      <c r="O3216" s="11"/>
      <c r="P3216" s="11"/>
      <c r="Q3216" s="582"/>
      <c r="R3216" s="580"/>
      <c r="S3216" s="580"/>
      <c r="T3216" s="525"/>
    </row>
    <row r="3217" spans="1:20" ht="15">
      <c r="A3217" s="44" t="s">
        <v>28</v>
      </c>
      <c r="B3217" s="96" t="s">
        <v>143</v>
      </c>
      <c r="C3217" s="10"/>
      <c r="D3217" s="10"/>
      <c r="E3217" s="437" t="s">
        <v>288</v>
      </c>
      <c r="F3217" s="437">
        <v>405.8</v>
      </c>
      <c r="G3217" s="10">
        <v>352.3</v>
      </c>
      <c r="H3217" s="164">
        <v>74.999999999996362</v>
      </c>
      <c r="I3217" s="525">
        <v>424.79999999999745</v>
      </c>
      <c r="K3217" s="100">
        <f t="shared" si="112"/>
        <v>1257.8999999999937</v>
      </c>
      <c r="M3217" s="431"/>
      <c r="O3217" s="11"/>
      <c r="P3217" s="11"/>
      <c r="Q3217" s="580"/>
      <c r="R3217" s="580"/>
      <c r="S3217" s="580"/>
      <c r="T3217" s="525"/>
    </row>
    <row r="3218" spans="1:20" ht="15">
      <c r="A3218" s="44" t="s">
        <v>30</v>
      </c>
      <c r="B3218" s="463" t="s">
        <v>13</v>
      </c>
      <c r="C3218" s="437"/>
      <c r="D3218" s="437"/>
      <c r="E3218" s="437">
        <v>104.2</v>
      </c>
      <c r="F3218" s="437">
        <v>488.7</v>
      </c>
      <c r="G3218" s="437">
        <v>377.6</v>
      </c>
      <c r="H3218" s="164">
        <v>55.800000000010186</v>
      </c>
      <c r="I3218" s="525">
        <v>225.00000000000364</v>
      </c>
      <c r="K3218" s="100">
        <f t="shared" si="112"/>
        <v>1251.3000000000138</v>
      </c>
      <c r="O3218" s="438"/>
      <c r="P3218" s="438"/>
      <c r="Q3218" s="580"/>
      <c r="R3218" s="580"/>
      <c r="S3218" s="580"/>
      <c r="T3218" s="525"/>
    </row>
    <row r="3219" spans="1:20" ht="15">
      <c r="A3219" s="44" t="s">
        <v>32</v>
      </c>
      <c r="B3219" s="96" t="s">
        <v>9</v>
      </c>
      <c r="C3219" s="10"/>
      <c r="D3219" s="10"/>
      <c r="E3219" s="480">
        <v>247.1</v>
      </c>
      <c r="F3219" s="10">
        <v>270.39999999999998</v>
      </c>
      <c r="G3219" s="10">
        <v>378</v>
      </c>
      <c r="H3219" s="484">
        <v>216.60000000000218</v>
      </c>
      <c r="I3219" s="525">
        <v>132</v>
      </c>
      <c r="K3219" s="100">
        <f t="shared" si="112"/>
        <v>1244.1000000000022</v>
      </c>
      <c r="M3219" t="s">
        <v>303</v>
      </c>
      <c r="O3219" s="438"/>
      <c r="P3219" s="438"/>
      <c r="Q3219" s="581"/>
      <c r="R3219" s="580"/>
      <c r="S3219" s="580"/>
      <c r="T3219" s="525"/>
    </row>
    <row r="3220" spans="1:20" ht="15">
      <c r="A3220" s="44" t="s">
        <v>34</v>
      </c>
      <c r="B3220" s="96" t="s">
        <v>144</v>
      </c>
      <c r="C3220" s="10"/>
      <c r="D3220" s="10"/>
      <c r="E3220" s="437" t="s">
        <v>288</v>
      </c>
      <c r="F3220" s="480">
        <v>524.70000000000005</v>
      </c>
      <c r="G3220" s="10">
        <v>255.3</v>
      </c>
      <c r="H3220" s="484">
        <v>35.100000000009459</v>
      </c>
      <c r="I3220" s="525">
        <v>423.89999999999782</v>
      </c>
      <c r="K3220" s="100">
        <f t="shared" si="112"/>
        <v>1239.0000000000073</v>
      </c>
      <c r="M3220" t="s">
        <v>303</v>
      </c>
      <c r="O3220" s="438"/>
      <c r="P3220" s="438"/>
      <c r="Q3220" s="580"/>
      <c r="R3220" s="580"/>
      <c r="S3220" s="580"/>
      <c r="T3220" s="525"/>
    </row>
    <row r="3221" spans="1:20" ht="15">
      <c r="A3221" s="44" t="s">
        <v>36</v>
      </c>
      <c r="B3221" s="96" t="s">
        <v>19</v>
      </c>
      <c r="C3221" s="10"/>
      <c r="D3221" s="10"/>
      <c r="E3221" s="10">
        <v>193.3</v>
      </c>
      <c r="F3221" s="10">
        <v>279.7</v>
      </c>
      <c r="G3221" s="10">
        <v>197.8</v>
      </c>
      <c r="H3221" s="164">
        <v>104.90000000000509</v>
      </c>
      <c r="I3221" s="525">
        <v>342.00000000000182</v>
      </c>
      <c r="K3221" s="100">
        <f t="shared" si="112"/>
        <v>1117.7000000000069</v>
      </c>
      <c r="O3221" s="11"/>
      <c r="P3221" s="11"/>
      <c r="Q3221" s="581"/>
      <c r="R3221" s="580"/>
      <c r="S3221" s="580"/>
      <c r="T3221" s="525"/>
    </row>
    <row r="3222" spans="1:20" ht="15">
      <c r="A3222" s="44" t="s">
        <v>38</v>
      </c>
      <c r="B3222" s="96" t="s">
        <v>1004</v>
      </c>
      <c r="C3222" s="10"/>
      <c r="D3222" s="10"/>
      <c r="E3222" s="10" t="s">
        <v>288</v>
      </c>
      <c r="F3222" s="437" t="s">
        <v>288</v>
      </c>
      <c r="G3222" s="10" t="s">
        <v>288</v>
      </c>
      <c r="H3222" s="487">
        <v>445.49999999999636</v>
      </c>
      <c r="I3222" s="575">
        <v>662.50000000000364</v>
      </c>
      <c r="K3222" s="100">
        <f t="shared" si="112"/>
        <v>1108</v>
      </c>
      <c r="M3222" t="s">
        <v>337</v>
      </c>
      <c r="O3222" s="431"/>
      <c r="P3222" s="479" t="s">
        <v>3156</v>
      </c>
      <c r="Q3222" s="581"/>
      <c r="R3222" s="580"/>
      <c r="S3222" s="580"/>
      <c r="T3222" s="525"/>
    </row>
    <row r="3223" spans="1:20" ht="15">
      <c r="A3223" s="44" t="s">
        <v>146</v>
      </c>
      <c r="B3223" s="96" t="s">
        <v>164</v>
      </c>
      <c r="C3223" s="10"/>
      <c r="D3223" s="10"/>
      <c r="E3223" s="10" t="s">
        <v>288</v>
      </c>
      <c r="F3223" s="10" t="s">
        <v>288</v>
      </c>
      <c r="G3223" s="480">
        <v>394.6</v>
      </c>
      <c r="H3223" s="484">
        <v>305.90000000000146</v>
      </c>
      <c r="I3223" s="525">
        <v>402.49999999999818</v>
      </c>
      <c r="K3223" s="100">
        <f t="shared" si="112"/>
        <v>1102.9999999999995</v>
      </c>
      <c r="M3223" t="s">
        <v>297</v>
      </c>
      <c r="O3223" s="438"/>
      <c r="P3223" s="11"/>
      <c r="Q3223" s="580"/>
      <c r="R3223" s="580"/>
      <c r="S3223" s="580"/>
      <c r="T3223" s="525"/>
    </row>
    <row r="3224" spans="1:20" ht="15">
      <c r="A3224" s="44" t="s">
        <v>147</v>
      </c>
      <c r="B3224" s="96" t="s">
        <v>6</v>
      </c>
      <c r="C3224" s="10"/>
      <c r="D3224" s="10"/>
      <c r="E3224" s="437">
        <v>47.6</v>
      </c>
      <c r="F3224" s="10">
        <v>401</v>
      </c>
      <c r="G3224" s="10">
        <v>309.60000000000002</v>
      </c>
      <c r="H3224" s="164">
        <v>203.40000000000873</v>
      </c>
      <c r="I3224" s="525">
        <v>135.29999999999927</v>
      </c>
      <c r="K3224" s="100">
        <f t="shared" si="112"/>
        <v>1096.900000000008</v>
      </c>
      <c r="O3224" s="11"/>
      <c r="P3224" s="11"/>
      <c r="Q3224" s="580"/>
      <c r="R3224" s="580"/>
      <c r="S3224" s="580"/>
      <c r="T3224" s="525"/>
    </row>
    <row r="3225" spans="1:20" ht="15">
      <c r="A3225" s="44" t="s">
        <v>148</v>
      </c>
      <c r="B3225" s="96" t="s">
        <v>25</v>
      </c>
      <c r="C3225" s="10"/>
      <c r="D3225" s="10"/>
      <c r="E3225" s="10">
        <v>134.9</v>
      </c>
      <c r="F3225" s="437">
        <v>243.8</v>
      </c>
      <c r="G3225" s="437">
        <v>238.4</v>
      </c>
      <c r="H3225" s="164">
        <v>110.80000000000291</v>
      </c>
      <c r="I3225" s="525">
        <v>358.79999999999927</v>
      </c>
      <c r="K3225" s="100">
        <f t="shared" si="112"/>
        <v>1086.7000000000021</v>
      </c>
      <c r="M3225" s="431"/>
      <c r="O3225" s="11"/>
      <c r="P3225" s="11"/>
      <c r="Q3225" s="580"/>
      <c r="R3225" s="580"/>
      <c r="S3225" s="580"/>
      <c r="T3225" s="525"/>
    </row>
    <row r="3226" spans="1:20" ht="15">
      <c r="A3226" s="44" t="s">
        <v>152</v>
      </c>
      <c r="B3226" s="96" t="s">
        <v>142</v>
      </c>
      <c r="C3226" s="10"/>
      <c r="D3226" s="10"/>
      <c r="E3226" s="10" t="s">
        <v>288</v>
      </c>
      <c r="F3226" s="10">
        <v>474.2</v>
      </c>
      <c r="G3226" s="437">
        <v>268.2</v>
      </c>
      <c r="H3226" s="484">
        <v>71.899999999994179</v>
      </c>
      <c r="I3226" s="525">
        <v>263.09999999999673</v>
      </c>
      <c r="K3226" s="100">
        <f t="shared" si="112"/>
        <v>1077.399999999991</v>
      </c>
      <c r="O3226" s="438"/>
      <c r="P3226" s="438"/>
      <c r="Q3226" s="581"/>
      <c r="R3226" s="580"/>
      <c r="S3226" s="580"/>
      <c r="T3226" s="525"/>
    </row>
    <row r="3227" spans="1:20" ht="15">
      <c r="A3227" s="44" t="s">
        <v>159</v>
      </c>
      <c r="B3227" s="96" t="s">
        <v>157</v>
      </c>
      <c r="C3227" s="10"/>
      <c r="D3227" s="10"/>
      <c r="E3227" s="10" t="s">
        <v>288</v>
      </c>
      <c r="F3227" s="10" t="s">
        <v>288</v>
      </c>
      <c r="G3227" s="480">
        <v>555.6</v>
      </c>
      <c r="H3227" s="164">
        <v>87.299999999999272</v>
      </c>
      <c r="I3227" s="525">
        <v>387.99999999999636</v>
      </c>
      <c r="K3227" s="100">
        <f t="shared" si="112"/>
        <v>1030.8999999999955</v>
      </c>
      <c r="M3227" t="s">
        <v>293</v>
      </c>
      <c r="O3227" s="438"/>
      <c r="P3227" s="438"/>
      <c r="Q3227" s="582"/>
      <c r="R3227" s="580"/>
      <c r="S3227" s="580"/>
      <c r="T3227" s="525"/>
    </row>
    <row r="3228" spans="1:20" ht="15">
      <c r="A3228" s="44" t="s">
        <v>161</v>
      </c>
      <c r="B3228" s="96" t="s">
        <v>999</v>
      </c>
      <c r="C3228" s="10"/>
      <c r="D3228" s="10"/>
      <c r="E3228" s="10" t="s">
        <v>288</v>
      </c>
      <c r="F3228" s="10" t="s">
        <v>288</v>
      </c>
      <c r="G3228" s="437" t="s">
        <v>288</v>
      </c>
      <c r="H3228" s="489">
        <v>560.80000000001019</v>
      </c>
      <c r="I3228" s="525">
        <v>335.69999999999709</v>
      </c>
      <c r="K3228" s="100">
        <f t="shared" si="112"/>
        <v>896.50000000000728</v>
      </c>
      <c r="M3228" t="s">
        <v>310</v>
      </c>
      <c r="O3228" s="431"/>
      <c r="P3228" s="442"/>
      <c r="Q3228" s="582"/>
      <c r="R3228" s="580"/>
      <c r="S3228" s="580"/>
      <c r="T3228" s="525"/>
    </row>
    <row r="3229" spans="1:20" ht="15">
      <c r="A3229" s="44" t="s">
        <v>162</v>
      </c>
      <c r="B3229" s="96" t="s">
        <v>1028</v>
      </c>
      <c r="C3229" s="10"/>
      <c r="D3229" s="10"/>
      <c r="E3229" s="10" t="s">
        <v>288</v>
      </c>
      <c r="F3229" s="10" t="s">
        <v>288</v>
      </c>
      <c r="G3229" s="10" t="s">
        <v>288</v>
      </c>
      <c r="H3229" s="487">
        <v>440.50000000000364</v>
      </c>
      <c r="I3229" s="578">
        <v>447.99999999999818</v>
      </c>
      <c r="K3229" s="100">
        <f t="shared" si="112"/>
        <v>888.50000000000182</v>
      </c>
      <c r="M3229" t="s">
        <v>328</v>
      </c>
      <c r="P3229" s="28"/>
      <c r="Q3229" s="580"/>
      <c r="R3229" s="580"/>
      <c r="S3229" s="580"/>
      <c r="T3229" s="525"/>
    </row>
    <row r="3230" spans="1:20" ht="15">
      <c r="A3230" s="44" t="s">
        <v>163</v>
      </c>
      <c r="B3230" s="96" t="s">
        <v>1035</v>
      </c>
      <c r="C3230" s="10"/>
      <c r="D3230" s="10"/>
      <c r="E3230" s="10" t="s">
        <v>288</v>
      </c>
      <c r="F3230" s="10" t="s">
        <v>288</v>
      </c>
      <c r="G3230" s="10" t="s">
        <v>288</v>
      </c>
      <c r="H3230" s="488">
        <v>474.70000000000437</v>
      </c>
      <c r="I3230" s="525">
        <v>402.00000000000546</v>
      </c>
      <c r="K3230" s="100">
        <f t="shared" si="112"/>
        <v>876.70000000000982</v>
      </c>
      <c r="M3230" t="s">
        <v>292</v>
      </c>
      <c r="O3230" s="431"/>
      <c r="P3230" s="442"/>
      <c r="Q3230" s="580"/>
      <c r="R3230" s="580"/>
      <c r="S3230" s="580"/>
      <c r="T3230" s="525"/>
    </row>
    <row r="3231" spans="1:20" ht="15">
      <c r="A3231" s="44" t="s">
        <v>165</v>
      </c>
      <c r="B3231" s="463" t="s">
        <v>181</v>
      </c>
      <c r="C3231" s="437"/>
      <c r="D3231" s="437"/>
      <c r="E3231" s="480">
        <v>280</v>
      </c>
      <c r="F3231" s="480">
        <v>583.20000000000005</v>
      </c>
      <c r="G3231" s="437" t="s">
        <v>288</v>
      </c>
      <c r="H3231" s="437" t="s">
        <v>288</v>
      </c>
      <c r="I3231" s="484" t="s">
        <v>288</v>
      </c>
      <c r="K3231" s="100">
        <f t="shared" si="112"/>
        <v>863.2</v>
      </c>
      <c r="M3231" s="431" t="s">
        <v>350</v>
      </c>
      <c r="O3231" s="438"/>
      <c r="P3231" s="438"/>
      <c r="Q3231" s="583"/>
      <c r="R3231" s="580"/>
      <c r="S3231" s="580"/>
      <c r="T3231" s="525"/>
    </row>
    <row r="3232" spans="1:20" ht="15">
      <c r="A3232" s="44" t="s">
        <v>284</v>
      </c>
      <c r="B3232" s="463" t="s">
        <v>1047</v>
      </c>
      <c r="C3232" s="437"/>
      <c r="D3232" s="437"/>
      <c r="E3232" s="437" t="s">
        <v>288</v>
      </c>
      <c r="F3232" s="437" t="s">
        <v>288</v>
      </c>
      <c r="G3232" s="437" t="s">
        <v>288</v>
      </c>
      <c r="H3232" s="164">
        <v>275.69999999999345</v>
      </c>
      <c r="I3232" s="576">
        <v>496.80000000000109</v>
      </c>
      <c r="K3232" s="100">
        <f t="shared" si="112"/>
        <v>772.49999999999454</v>
      </c>
      <c r="M3232" t="s">
        <v>310</v>
      </c>
      <c r="O3232" s="431"/>
      <c r="P3232" s="442"/>
      <c r="Q3232" s="580"/>
      <c r="R3232" s="580"/>
      <c r="S3232" s="580"/>
      <c r="T3232" s="525"/>
    </row>
    <row r="3233" spans="1:20" ht="15">
      <c r="A3233" s="44" t="s">
        <v>285</v>
      </c>
      <c r="B3233" s="96" t="s">
        <v>160</v>
      </c>
      <c r="C3233" s="10"/>
      <c r="D3233" s="10"/>
      <c r="E3233" s="10" t="s">
        <v>288</v>
      </c>
      <c r="F3233" s="10" t="s">
        <v>288</v>
      </c>
      <c r="G3233" s="10">
        <v>341</v>
      </c>
      <c r="H3233" s="484">
        <v>121.29999999998836</v>
      </c>
      <c r="I3233" s="525">
        <v>300.89999999999964</v>
      </c>
      <c r="K3233" s="100">
        <f t="shared" si="112"/>
        <v>763.19999999998799</v>
      </c>
      <c r="O3233" s="438"/>
      <c r="P3233" s="438"/>
      <c r="Q3233" s="582"/>
      <c r="R3233" s="580"/>
      <c r="S3233" s="580"/>
      <c r="T3233" s="525"/>
    </row>
    <row r="3234" spans="1:20" ht="15">
      <c r="A3234" s="138" t="s">
        <v>286</v>
      </c>
      <c r="B3234" s="96" t="s">
        <v>156</v>
      </c>
      <c r="C3234" s="10"/>
      <c r="D3234" s="10"/>
      <c r="E3234" s="10" t="s">
        <v>288</v>
      </c>
      <c r="F3234" s="10" t="s">
        <v>288</v>
      </c>
      <c r="G3234" s="10">
        <v>321.10000000000002</v>
      </c>
      <c r="H3234" s="484">
        <v>106.79999999999563</v>
      </c>
      <c r="I3234" s="525">
        <v>323.100000000004</v>
      </c>
      <c r="K3234" s="100">
        <f t="shared" ref="K3234:K3265" si="113">SUM(E3234:I3234)</f>
        <v>750.99999999999966</v>
      </c>
      <c r="O3234" s="438"/>
      <c r="P3234" s="438"/>
      <c r="Q3234" s="582"/>
      <c r="R3234" s="580"/>
      <c r="S3234" s="580"/>
      <c r="T3234" s="525"/>
    </row>
    <row r="3235" spans="1:20" ht="15">
      <c r="A3235" s="138" t="s">
        <v>287</v>
      </c>
      <c r="B3235" s="96" t="s">
        <v>1013</v>
      </c>
      <c r="C3235" s="10"/>
      <c r="D3235" s="10"/>
      <c r="E3235" s="437" t="s">
        <v>288</v>
      </c>
      <c r="F3235" s="437" t="s">
        <v>288</v>
      </c>
      <c r="G3235" s="10" t="s">
        <v>288</v>
      </c>
      <c r="H3235" s="484">
        <v>330.200000000008</v>
      </c>
      <c r="I3235" s="525">
        <v>413.89999999999964</v>
      </c>
      <c r="K3235" s="100">
        <f t="shared" si="113"/>
        <v>744.10000000000764</v>
      </c>
      <c r="O3235" s="431"/>
      <c r="P3235" s="442"/>
      <c r="Q3235" s="580"/>
      <c r="R3235" s="580"/>
      <c r="S3235" s="580"/>
      <c r="T3235" s="525"/>
    </row>
    <row r="3236" spans="1:20" ht="15">
      <c r="A3236" s="138" t="s">
        <v>990</v>
      </c>
      <c r="B3236" s="96" t="s">
        <v>158</v>
      </c>
      <c r="C3236" s="10"/>
      <c r="D3236" s="10"/>
      <c r="E3236" s="10" t="s">
        <v>288</v>
      </c>
      <c r="F3236" s="10" t="s">
        <v>288</v>
      </c>
      <c r="G3236" s="10">
        <v>280</v>
      </c>
      <c r="H3236" s="487">
        <v>340.80000000000291</v>
      </c>
      <c r="I3236" s="525">
        <v>105.00000000000182</v>
      </c>
      <c r="K3236" s="100">
        <f t="shared" si="113"/>
        <v>725.80000000000473</v>
      </c>
      <c r="M3236" t="s">
        <v>303</v>
      </c>
      <c r="O3236" s="431"/>
      <c r="P3236" s="442"/>
      <c r="Q3236" s="580"/>
      <c r="R3236" s="580"/>
      <c r="S3236" s="580"/>
      <c r="T3236" s="525"/>
    </row>
    <row r="3237" spans="1:20" ht="15">
      <c r="A3237" s="138" t="s">
        <v>991</v>
      </c>
      <c r="B3237" s="463" t="s">
        <v>1053</v>
      </c>
      <c r="C3237" s="437"/>
      <c r="D3237" s="437"/>
      <c r="E3237" s="437" t="s">
        <v>288</v>
      </c>
      <c r="F3237" s="437" t="s">
        <v>288</v>
      </c>
      <c r="G3237" s="437" t="s">
        <v>288</v>
      </c>
      <c r="H3237" s="487">
        <v>440.19999999999709</v>
      </c>
      <c r="I3237" s="525">
        <v>282.89999999999782</v>
      </c>
      <c r="K3237" s="100">
        <f t="shared" si="113"/>
        <v>723.09999999999491</v>
      </c>
      <c r="M3237" t="s">
        <v>302</v>
      </c>
      <c r="P3237" s="28"/>
      <c r="Q3237" s="581"/>
      <c r="R3237" s="580"/>
      <c r="S3237" s="580"/>
      <c r="T3237" s="525"/>
    </row>
    <row r="3238" spans="1:20" ht="15">
      <c r="A3238" s="138" t="s">
        <v>992</v>
      </c>
      <c r="B3238" s="463" t="s">
        <v>1040</v>
      </c>
      <c r="C3238" s="437"/>
      <c r="D3238" s="437"/>
      <c r="E3238" s="437" t="s">
        <v>288</v>
      </c>
      <c r="F3238" s="437" t="s">
        <v>288</v>
      </c>
      <c r="G3238" s="437" t="s">
        <v>288</v>
      </c>
      <c r="H3238" s="487">
        <v>472.19999999998981</v>
      </c>
      <c r="I3238" s="525">
        <v>244.99999999999636</v>
      </c>
      <c r="K3238" s="100">
        <f t="shared" si="113"/>
        <v>717.19999999998618</v>
      </c>
      <c r="M3238" t="s">
        <v>293</v>
      </c>
      <c r="P3238" s="28"/>
      <c r="Q3238" s="581"/>
      <c r="R3238" s="580"/>
      <c r="S3238" s="580"/>
      <c r="T3238" s="525"/>
    </row>
    <row r="3239" spans="1:20" ht="15">
      <c r="A3239" s="138" t="s">
        <v>994</v>
      </c>
      <c r="B3239" s="96" t="s">
        <v>1008</v>
      </c>
      <c r="C3239" s="10"/>
      <c r="D3239" s="10"/>
      <c r="E3239" s="10" t="s">
        <v>288</v>
      </c>
      <c r="F3239" s="10" t="s">
        <v>288</v>
      </c>
      <c r="G3239" s="10" t="s">
        <v>288</v>
      </c>
      <c r="H3239" s="164">
        <v>297.00000000000728</v>
      </c>
      <c r="I3239" s="525">
        <v>339.60000000000036</v>
      </c>
      <c r="K3239" s="100">
        <f t="shared" si="113"/>
        <v>636.60000000000764</v>
      </c>
      <c r="P3239" s="28"/>
      <c r="Q3239" s="582"/>
      <c r="R3239" s="580"/>
      <c r="S3239" s="580"/>
      <c r="T3239" s="525"/>
    </row>
    <row r="3240" spans="1:20" ht="15">
      <c r="A3240" s="138" t="s">
        <v>1000</v>
      </c>
      <c r="B3240" s="96" t="s">
        <v>983</v>
      </c>
      <c r="C3240" s="10"/>
      <c r="D3240" s="10"/>
      <c r="E3240" s="10" t="s">
        <v>288</v>
      </c>
      <c r="F3240" s="10" t="s">
        <v>288</v>
      </c>
      <c r="G3240" s="10" t="s">
        <v>288</v>
      </c>
      <c r="H3240" s="487">
        <v>402.60000000000946</v>
      </c>
      <c r="I3240" s="525">
        <v>227.99999999999818</v>
      </c>
      <c r="K3240" s="100">
        <f t="shared" si="113"/>
        <v>630.60000000000764</v>
      </c>
      <c r="M3240" s="431" t="s">
        <v>297</v>
      </c>
      <c r="O3240" s="431"/>
      <c r="P3240" s="442"/>
      <c r="Q3240" s="582"/>
      <c r="R3240" s="580"/>
      <c r="S3240" s="580"/>
      <c r="T3240" s="525"/>
    </row>
    <row r="3241" spans="1:20" ht="15">
      <c r="A3241" s="138" t="s">
        <v>1002</v>
      </c>
      <c r="B3241" s="96" t="s">
        <v>1026</v>
      </c>
      <c r="C3241" s="10"/>
      <c r="D3241" s="10"/>
      <c r="E3241" s="10" t="s">
        <v>288</v>
      </c>
      <c r="F3241" s="10" t="s">
        <v>288</v>
      </c>
      <c r="G3241" s="437" t="s">
        <v>288</v>
      </c>
      <c r="H3241" s="164">
        <v>182.00000000000728</v>
      </c>
      <c r="I3241" s="578">
        <v>447.79999999999927</v>
      </c>
      <c r="K3241" s="100">
        <f t="shared" si="113"/>
        <v>629.80000000000655</v>
      </c>
      <c r="M3241" t="s">
        <v>297</v>
      </c>
      <c r="O3241" s="431"/>
      <c r="P3241" s="442"/>
      <c r="Q3241" s="582"/>
      <c r="R3241" s="580"/>
      <c r="S3241" s="580"/>
      <c r="T3241" s="525"/>
    </row>
    <row r="3242" spans="1:20" ht="15">
      <c r="A3242" s="138" t="s">
        <v>1005</v>
      </c>
      <c r="B3242" s="96" t="s">
        <v>1039</v>
      </c>
      <c r="C3242" s="10"/>
      <c r="D3242" s="10"/>
      <c r="E3242" s="10" t="s">
        <v>288</v>
      </c>
      <c r="F3242" s="10" t="s">
        <v>288</v>
      </c>
      <c r="G3242" s="10" t="s">
        <v>288</v>
      </c>
      <c r="H3242" s="164">
        <v>240.50000000000728</v>
      </c>
      <c r="I3242" s="525">
        <v>373.90000000000146</v>
      </c>
      <c r="K3242" s="100">
        <f t="shared" si="113"/>
        <v>614.40000000000873</v>
      </c>
      <c r="O3242" s="431"/>
      <c r="P3242" s="442"/>
      <c r="Q3242" s="582"/>
      <c r="R3242" s="580"/>
      <c r="S3242" s="580"/>
      <c r="T3242" s="525"/>
    </row>
    <row r="3243" spans="1:20" ht="15">
      <c r="A3243" s="138" t="s">
        <v>1006</v>
      </c>
      <c r="B3243" s="96" t="s">
        <v>1020</v>
      </c>
      <c r="C3243" s="10"/>
      <c r="D3243" s="10"/>
      <c r="E3243" s="10" t="s">
        <v>288</v>
      </c>
      <c r="F3243" s="10" t="s">
        <v>288</v>
      </c>
      <c r="G3243" s="10" t="s">
        <v>288</v>
      </c>
      <c r="H3243" s="164">
        <v>95.799999999991996</v>
      </c>
      <c r="I3243" s="578">
        <v>445</v>
      </c>
      <c r="K3243" s="100">
        <f t="shared" si="113"/>
        <v>540.799999999992</v>
      </c>
      <c r="M3243" t="s">
        <v>298</v>
      </c>
      <c r="P3243" s="28"/>
      <c r="Q3243" s="582"/>
      <c r="R3243" s="580"/>
      <c r="S3243" s="580"/>
      <c r="T3243" s="525"/>
    </row>
    <row r="3244" spans="1:20" ht="15">
      <c r="A3244" s="138" t="s">
        <v>1009</v>
      </c>
      <c r="B3244" s="463" t="s">
        <v>1019</v>
      </c>
      <c r="C3244" s="437"/>
      <c r="D3244" s="437"/>
      <c r="E3244" s="437" t="s">
        <v>288</v>
      </c>
      <c r="F3244" s="437" t="s">
        <v>288</v>
      </c>
      <c r="G3244" s="437" t="s">
        <v>288</v>
      </c>
      <c r="H3244" s="164">
        <v>213.89999999999782</v>
      </c>
      <c r="I3244" s="525">
        <v>322.19999999999891</v>
      </c>
      <c r="K3244" s="100">
        <f t="shared" si="113"/>
        <v>536.09999999999673</v>
      </c>
      <c r="M3244" s="431"/>
      <c r="P3244" s="28"/>
      <c r="Q3244" s="580"/>
      <c r="R3244" s="580"/>
      <c r="S3244" s="580"/>
      <c r="T3244" s="525"/>
    </row>
    <row r="3245" spans="1:20" ht="15">
      <c r="A3245" s="138" t="s">
        <v>1011</v>
      </c>
      <c r="B3245" s="463" t="s">
        <v>1036</v>
      </c>
      <c r="C3245" s="437"/>
      <c r="D3245" s="437"/>
      <c r="E3245" s="437" t="s">
        <v>288</v>
      </c>
      <c r="F3245" s="437" t="s">
        <v>288</v>
      </c>
      <c r="G3245" s="437" t="s">
        <v>288</v>
      </c>
      <c r="H3245" s="164">
        <v>129.90000000000509</v>
      </c>
      <c r="I3245" s="525">
        <v>365.20000000000437</v>
      </c>
      <c r="K3245" s="100">
        <f t="shared" si="113"/>
        <v>495.10000000000946</v>
      </c>
      <c r="P3245" s="28"/>
      <c r="Q3245" s="581"/>
      <c r="R3245" s="580"/>
      <c r="S3245" s="580"/>
      <c r="T3245" s="525"/>
    </row>
    <row r="3246" spans="1:20" ht="15">
      <c r="A3246" s="138" t="s">
        <v>1017</v>
      </c>
      <c r="B3246" s="463" t="s">
        <v>155</v>
      </c>
      <c r="C3246" s="437"/>
      <c r="D3246" s="437"/>
      <c r="E3246" s="437" t="s">
        <v>288</v>
      </c>
      <c r="F3246" s="437" t="s">
        <v>288</v>
      </c>
      <c r="G3246" s="437">
        <v>287.60000000000002</v>
      </c>
      <c r="H3246" s="164">
        <v>37.400000000008731</v>
      </c>
      <c r="I3246" s="525">
        <v>160.99999999999818</v>
      </c>
      <c r="K3246" s="100">
        <f t="shared" si="113"/>
        <v>486.00000000000693</v>
      </c>
      <c r="P3246" s="28"/>
      <c r="Q3246" s="580"/>
      <c r="R3246" s="580"/>
      <c r="S3246" s="580"/>
      <c r="T3246" s="525"/>
    </row>
    <row r="3247" spans="1:20" ht="15">
      <c r="A3247" s="138" t="s">
        <v>1022</v>
      </c>
      <c r="B3247" s="463" t="s">
        <v>1021</v>
      </c>
      <c r="C3247" s="437"/>
      <c r="D3247" s="437"/>
      <c r="E3247" s="437" t="s">
        <v>288</v>
      </c>
      <c r="F3247" s="437" t="s">
        <v>288</v>
      </c>
      <c r="G3247" s="437" t="s">
        <v>288</v>
      </c>
      <c r="H3247" s="164">
        <v>204.70000000000437</v>
      </c>
      <c r="I3247" s="525">
        <v>261.70000000000437</v>
      </c>
      <c r="K3247" s="100">
        <f t="shared" si="113"/>
        <v>466.40000000000873</v>
      </c>
      <c r="P3247" s="28"/>
      <c r="Q3247" s="580"/>
      <c r="R3247" s="580"/>
      <c r="S3247" s="580"/>
      <c r="T3247" s="525"/>
    </row>
    <row r="3248" spans="1:20" ht="15">
      <c r="A3248" s="138" t="s">
        <v>1023</v>
      </c>
      <c r="B3248" s="503" t="s">
        <v>2544</v>
      </c>
      <c r="C3248" s="433"/>
      <c r="D3248" s="433"/>
      <c r="E3248" s="484" t="s">
        <v>288</v>
      </c>
      <c r="F3248" s="484" t="s">
        <v>288</v>
      </c>
      <c r="G3248" s="484" t="s">
        <v>288</v>
      </c>
      <c r="H3248" s="484" t="s">
        <v>288</v>
      </c>
      <c r="I3248" s="578">
        <v>458.40000000000327</v>
      </c>
      <c r="K3248" s="100">
        <f t="shared" si="113"/>
        <v>458.40000000000327</v>
      </c>
      <c r="M3248" t="s">
        <v>293</v>
      </c>
      <c r="P3248" s="28"/>
      <c r="Q3248" s="580"/>
      <c r="R3248" s="580"/>
      <c r="S3248" s="580"/>
      <c r="T3248" s="525"/>
    </row>
    <row r="3249" spans="1:20" ht="15">
      <c r="A3249" s="138" t="s">
        <v>1024</v>
      </c>
      <c r="B3249" s="542" t="s">
        <v>2562</v>
      </c>
      <c r="C3249" s="433"/>
      <c r="D3249" s="433"/>
      <c r="E3249" s="484" t="s">
        <v>288</v>
      </c>
      <c r="F3249" s="484" t="s">
        <v>288</v>
      </c>
      <c r="G3249" s="484" t="s">
        <v>288</v>
      </c>
      <c r="H3249" s="164" t="s">
        <v>288</v>
      </c>
      <c r="I3249" s="578">
        <v>452.49999999999818</v>
      </c>
      <c r="K3249" s="100">
        <f t="shared" si="113"/>
        <v>452.49999999999818</v>
      </c>
      <c r="M3249" t="s">
        <v>307</v>
      </c>
      <c r="P3249" s="28"/>
      <c r="Q3249" s="583"/>
      <c r="R3249" s="580"/>
      <c r="S3249" s="580"/>
      <c r="T3249" s="525"/>
    </row>
    <row r="3250" spans="1:20" ht="15">
      <c r="A3250" s="138" t="s">
        <v>1030</v>
      </c>
      <c r="B3250" s="96" t="s">
        <v>1045</v>
      </c>
      <c r="C3250" s="10"/>
      <c r="D3250" s="10"/>
      <c r="E3250" s="437" t="s">
        <v>288</v>
      </c>
      <c r="F3250" s="10" t="s">
        <v>288</v>
      </c>
      <c r="G3250" s="437" t="s">
        <v>288</v>
      </c>
      <c r="H3250" s="484">
        <v>105.10000000000218</v>
      </c>
      <c r="I3250" s="525">
        <v>331</v>
      </c>
      <c r="K3250" s="100">
        <f t="shared" si="113"/>
        <v>436.10000000000218</v>
      </c>
      <c r="O3250" s="431"/>
      <c r="P3250" s="442"/>
      <c r="Q3250" s="580"/>
      <c r="R3250" s="580"/>
      <c r="S3250" s="580"/>
      <c r="T3250" s="525"/>
    </row>
    <row r="3251" spans="1:20" ht="15">
      <c r="A3251" s="138" t="s">
        <v>1038</v>
      </c>
      <c r="B3251" s="96" t="s">
        <v>1010</v>
      </c>
      <c r="C3251" s="10"/>
      <c r="D3251" s="10"/>
      <c r="E3251" s="10" t="s">
        <v>288</v>
      </c>
      <c r="F3251" s="10" t="s">
        <v>288</v>
      </c>
      <c r="G3251" s="10" t="s">
        <v>288</v>
      </c>
      <c r="H3251" s="484">
        <v>296.40000000000873</v>
      </c>
      <c r="I3251" s="525">
        <v>136.5</v>
      </c>
      <c r="K3251" s="100">
        <f t="shared" si="113"/>
        <v>432.90000000000873</v>
      </c>
      <c r="P3251" s="28"/>
      <c r="Q3251" s="582"/>
      <c r="R3251" s="580"/>
      <c r="S3251" s="580"/>
      <c r="T3251" s="525"/>
    </row>
    <row r="3252" spans="1:20" ht="15">
      <c r="A3252" s="138" t="s">
        <v>1042</v>
      </c>
      <c r="B3252" s="96" t="s">
        <v>1057</v>
      </c>
      <c r="C3252" s="10"/>
      <c r="D3252" s="10"/>
      <c r="E3252" s="10" t="s">
        <v>288</v>
      </c>
      <c r="F3252" s="10" t="s">
        <v>288</v>
      </c>
      <c r="G3252" s="10" t="s">
        <v>288</v>
      </c>
      <c r="H3252" s="164">
        <v>104.90000000000509</v>
      </c>
      <c r="I3252" s="525">
        <v>311.99999999999818</v>
      </c>
      <c r="K3252" s="100">
        <f t="shared" si="113"/>
        <v>416.90000000000327</v>
      </c>
      <c r="O3252" s="431"/>
      <c r="P3252" s="442"/>
      <c r="Q3252" s="580"/>
      <c r="R3252" s="580"/>
      <c r="S3252" s="580"/>
      <c r="T3252" s="525"/>
    </row>
    <row r="3253" spans="1:20" ht="15">
      <c r="A3253" s="138" t="s">
        <v>1043</v>
      </c>
      <c r="B3253" s="542" t="s">
        <v>2564</v>
      </c>
      <c r="C3253" s="433"/>
      <c r="D3253" s="433"/>
      <c r="E3253" s="484" t="s">
        <v>288</v>
      </c>
      <c r="F3253" s="484" t="s">
        <v>288</v>
      </c>
      <c r="G3253" s="484" t="s">
        <v>288</v>
      </c>
      <c r="H3253" s="164" t="s">
        <v>288</v>
      </c>
      <c r="I3253" s="525">
        <v>382.49999999999636</v>
      </c>
      <c r="K3253" s="100">
        <f t="shared" si="113"/>
        <v>382.49999999999636</v>
      </c>
      <c r="P3253" s="28"/>
      <c r="Q3253" s="580"/>
      <c r="R3253" s="580"/>
      <c r="S3253" s="580"/>
      <c r="T3253" s="525"/>
    </row>
    <row r="3254" spans="1:20" ht="15">
      <c r="A3254" s="138" t="s">
        <v>1044</v>
      </c>
      <c r="B3254" s="96" t="s">
        <v>993</v>
      </c>
      <c r="C3254" s="10"/>
      <c r="D3254" s="10"/>
      <c r="E3254" s="437" t="s">
        <v>288</v>
      </c>
      <c r="F3254" s="437" t="s">
        <v>288</v>
      </c>
      <c r="G3254" s="437" t="s">
        <v>288</v>
      </c>
      <c r="H3254" s="484">
        <v>101.40000000000146</v>
      </c>
      <c r="I3254" s="525">
        <v>264.60000000000036</v>
      </c>
      <c r="K3254" s="100">
        <f t="shared" si="113"/>
        <v>366.00000000000182</v>
      </c>
      <c r="O3254" s="431"/>
      <c r="P3254" s="442"/>
      <c r="Q3254" s="580"/>
      <c r="R3254" s="580"/>
      <c r="S3254" s="580"/>
      <c r="T3254" s="525"/>
    </row>
    <row r="3255" spans="1:20" ht="15">
      <c r="A3255" s="138" t="s">
        <v>1050</v>
      </c>
      <c r="B3255" s="542" t="s">
        <v>2546</v>
      </c>
      <c r="C3255" s="433"/>
      <c r="D3255" s="433"/>
      <c r="E3255" s="484" t="s">
        <v>288</v>
      </c>
      <c r="F3255" s="484" t="s">
        <v>288</v>
      </c>
      <c r="G3255" s="484" t="s">
        <v>288</v>
      </c>
      <c r="H3255" s="164" t="s">
        <v>288</v>
      </c>
      <c r="I3255" s="525">
        <v>353.90000000000146</v>
      </c>
      <c r="K3255" s="100">
        <f t="shared" si="113"/>
        <v>353.90000000000146</v>
      </c>
      <c r="O3255" s="431"/>
      <c r="P3255" s="442"/>
      <c r="Q3255" s="582"/>
      <c r="R3255" s="580"/>
      <c r="S3255" s="580"/>
      <c r="T3255" s="525"/>
    </row>
    <row r="3256" spans="1:20" ht="15">
      <c r="A3256" s="138" t="s">
        <v>1051</v>
      </c>
      <c r="B3256" s="503" t="s">
        <v>2570</v>
      </c>
      <c r="C3256" s="433"/>
      <c r="D3256" s="433"/>
      <c r="E3256" s="484" t="s">
        <v>288</v>
      </c>
      <c r="F3256" s="484" t="s">
        <v>288</v>
      </c>
      <c r="G3256" s="484" t="s">
        <v>288</v>
      </c>
      <c r="H3256" s="164" t="s">
        <v>288</v>
      </c>
      <c r="I3256" s="525">
        <v>337.19999999999527</v>
      </c>
      <c r="K3256" s="100">
        <f t="shared" si="113"/>
        <v>337.19999999999527</v>
      </c>
      <c r="P3256" s="28"/>
      <c r="Q3256" s="580"/>
      <c r="R3256" s="580"/>
      <c r="S3256" s="580"/>
      <c r="T3256" s="525"/>
    </row>
    <row r="3257" spans="1:20" ht="15">
      <c r="A3257" s="138" t="s">
        <v>1052</v>
      </c>
      <c r="B3257" s="463" t="s">
        <v>989</v>
      </c>
      <c r="C3257" s="437"/>
      <c r="D3257" s="437"/>
      <c r="E3257" s="437" t="s">
        <v>288</v>
      </c>
      <c r="F3257" s="437" t="s">
        <v>288</v>
      </c>
      <c r="G3257" s="437" t="s">
        <v>288</v>
      </c>
      <c r="H3257" s="164">
        <v>91.100000000002183</v>
      </c>
      <c r="I3257" s="525">
        <v>236.80000000000109</v>
      </c>
      <c r="K3257" s="100">
        <f t="shared" si="113"/>
        <v>327.90000000000327</v>
      </c>
      <c r="P3257" s="28"/>
      <c r="Q3257" s="580"/>
      <c r="R3257" s="580"/>
      <c r="S3257" s="580"/>
      <c r="T3257" s="525"/>
    </row>
    <row r="3258" spans="1:20" ht="15">
      <c r="A3258" s="138" t="s">
        <v>1054</v>
      </c>
      <c r="B3258" s="96" t="s">
        <v>1003</v>
      </c>
      <c r="C3258" s="10"/>
      <c r="D3258" s="10"/>
      <c r="E3258" s="10" t="s">
        <v>288</v>
      </c>
      <c r="F3258" s="10" t="s">
        <v>288</v>
      </c>
      <c r="G3258" s="10" t="s">
        <v>288</v>
      </c>
      <c r="H3258" s="164">
        <v>154.20000000001164</v>
      </c>
      <c r="I3258" s="525">
        <v>167.70000000000255</v>
      </c>
      <c r="K3258" s="100">
        <f t="shared" si="113"/>
        <v>321.90000000001419</v>
      </c>
      <c r="P3258" s="28"/>
      <c r="Q3258" s="581"/>
      <c r="R3258" s="580"/>
      <c r="S3258" s="580"/>
      <c r="T3258" s="525"/>
    </row>
    <row r="3259" spans="1:20" ht="15">
      <c r="A3259" s="138" t="s">
        <v>1055</v>
      </c>
      <c r="B3259" s="96" t="s">
        <v>166</v>
      </c>
      <c r="C3259" s="10"/>
      <c r="D3259" s="10"/>
      <c r="E3259" s="10" t="s">
        <v>288</v>
      </c>
      <c r="F3259" s="10" t="s">
        <v>288</v>
      </c>
      <c r="G3259" s="10">
        <v>319.2</v>
      </c>
      <c r="H3259" s="437" t="s">
        <v>288</v>
      </c>
      <c r="I3259" s="484" t="s">
        <v>288</v>
      </c>
      <c r="K3259" s="100">
        <f t="shared" si="113"/>
        <v>319.2</v>
      </c>
      <c r="M3259" s="431"/>
      <c r="O3259" s="433"/>
      <c r="P3259" s="438"/>
      <c r="Q3259" s="580"/>
      <c r="R3259" s="580"/>
      <c r="S3259" s="580"/>
      <c r="T3259" s="525"/>
    </row>
    <row r="3260" spans="1:20" ht="15">
      <c r="A3260" s="138" t="s">
        <v>1056</v>
      </c>
      <c r="B3260" s="542" t="s">
        <v>2549</v>
      </c>
      <c r="C3260" s="433"/>
      <c r="D3260" s="433"/>
      <c r="E3260" s="484" t="s">
        <v>288</v>
      </c>
      <c r="F3260" s="484" t="s">
        <v>288</v>
      </c>
      <c r="G3260" s="484" t="s">
        <v>288</v>
      </c>
      <c r="H3260" s="164" t="s">
        <v>288</v>
      </c>
      <c r="I3260" s="525">
        <v>317.50000000000182</v>
      </c>
      <c r="K3260" s="100">
        <f t="shared" si="113"/>
        <v>317.50000000000182</v>
      </c>
      <c r="P3260" s="28"/>
      <c r="Q3260" s="580"/>
      <c r="R3260" s="580"/>
      <c r="S3260" s="580"/>
      <c r="T3260" s="525"/>
    </row>
    <row r="3261" spans="1:20" ht="15">
      <c r="A3261" s="138" t="s">
        <v>1059</v>
      </c>
      <c r="B3261" s="463" t="s">
        <v>988</v>
      </c>
      <c r="C3261" s="437"/>
      <c r="D3261" s="437"/>
      <c r="E3261" s="437" t="s">
        <v>288</v>
      </c>
      <c r="F3261" s="437" t="s">
        <v>288</v>
      </c>
      <c r="G3261" s="437" t="s">
        <v>288</v>
      </c>
      <c r="H3261" s="164">
        <v>36</v>
      </c>
      <c r="I3261" s="525">
        <v>266.399999999996</v>
      </c>
      <c r="K3261" s="100">
        <f t="shared" si="113"/>
        <v>302.399999999996</v>
      </c>
      <c r="P3261" s="28"/>
      <c r="Q3261" s="580"/>
      <c r="R3261" s="580"/>
      <c r="S3261" s="580"/>
      <c r="T3261" s="525"/>
    </row>
    <row r="3262" spans="1:20" ht="15">
      <c r="A3262" s="138" t="s">
        <v>1296</v>
      </c>
      <c r="B3262" s="542" t="s">
        <v>2554</v>
      </c>
      <c r="C3262" s="433"/>
      <c r="D3262" s="433"/>
      <c r="E3262" s="484" t="s">
        <v>288</v>
      </c>
      <c r="F3262" s="484" t="s">
        <v>288</v>
      </c>
      <c r="G3262" s="484" t="s">
        <v>288</v>
      </c>
      <c r="H3262" s="164" t="s">
        <v>288</v>
      </c>
      <c r="I3262" s="525">
        <v>301.79999999999563</v>
      </c>
      <c r="K3262" s="100">
        <f t="shared" si="113"/>
        <v>301.79999999999563</v>
      </c>
      <c r="O3262" s="431"/>
      <c r="P3262" s="442"/>
      <c r="Q3262" s="581"/>
      <c r="R3262" s="580"/>
      <c r="S3262" s="580"/>
      <c r="T3262" s="525"/>
    </row>
    <row r="3263" spans="1:20" ht="15">
      <c r="A3263" s="138" t="s">
        <v>1297</v>
      </c>
      <c r="B3263" s="463" t="s">
        <v>1041</v>
      </c>
      <c r="C3263" s="437"/>
      <c r="D3263" s="437"/>
      <c r="E3263" s="437" t="s">
        <v>288</v>
      </c>
      <c r="F3263" s="437" t="s">
        <v>288</v>
      </c>
      <c r="G3263" s="437" t="s">
        <v>288</v>
      </c>
      <c r="H3263" s="164">
        <v>287.20000000000073</v>
      </c>
      <c r="I3263" s="484" t="s">
        <v>288</v>
      </c>
      <c r="K3263" s="100">
        <f t="shared" si="113"/>
        <v>287.20000000000073</v>
      </c>
      <c r="P3263" s="28"/>
      <c r="Q3263" s="582"/>
      <c r="R3263" s="580"/>
      <c r="S3263" s="580"/>
      <c r="T3263" s="525"/>
    </row>
    <row r="3264" spans="1:20" ht="15">
      <c r="A3264" s="138" t="s">
        <v>1298</v>
      </c>
      <c r="B3264" s="542" t="s">
        <v>2548</v>
      </c>
      <c r="C3264" s="433"/>
      <c r="D3264" s="433"/>
      <c r="E3264" s="484" t="s">
        <v>288</v>
      </c>
      <c r="F3264" s="484" t="s">
        <v>288</v>
      </c>
      <c r="G3264" s="484" t="s">
        <v>288</v>
      </c>
      <c r="H3264" s="164" t="s">
        <v>288</v>
      </c>
      <c r="I3264" s="525">
        <v>281.99999999999818</v>
      </c>
      <c r="K3264" s="100">
        <f t="shared" si="113"/>
        <v>281.99999999999818</v>
      </c>
      <c r="O3264" s="431"/>
      <c r="P3264" s="442"/>
      <c r="Q3264" s="581"/>
      <c r="R3264" s="580"/>
      <c r="S3264" s="580"/>
      <c r="T3264" s="525"/>
    </row>
    <row r="3265" spans="1:20" ht="15">
      <c r="A3265" s="138" t="s">
        <v>1299</v>
      </c>
      <c r="B3265" s="542" t="s">
        <v>2561</v>
      </c>
      <c r="C3265" s="433"/>
      <c r="D3265" s="433"/>
      <c r="E3265" s="484" t="s">
        <v>288</v>
      </c>
      <c r="F3265" s="484" t="s">
        <v>288</v>
      </c>
      <c r="G3265" s="484" t="s">
        <v>288</v>
      </c>
      <c r="H3265" s="164" t="s">
        <v>288</v>
      </c>
      <c r="I3265" s="525">
        <v>276.99999999999818</v>
      </c>
      <c r="K3265" s="100">
        <f t="shared" si="113"/>
        <v>276.99999999999818</v>
      </c>
      <c r="M3265" s="431"/>
      <c r="P3265" s="28"/>
      <c r="Q3265" s="581"/>
      <c r="R3265" s="580"/>
      <c r="S3265" s="580"/>
      <c r="T3265" s="525"/>
    </row>
    <row r="3266" spans="1:20" ht="15">
      <c r="A3266" s="138" t="s">
        <v>1300</v>
      </c>
      <c r="B3266" s="542" t="s">
        <v>2604</v>
      </c>
      <c r="C3266" s="433"/>
      <c r="D3266" s="433"/>
      <c r="E3266" s="484" t="s">
        <v>288</v>
      </c>
      <c r="F3266" s="484" t="s">
        <v>288</v>
      </c>
      <c r="G3266" s="484" t="s">
        <v>288</v>
      </c>
      <c r="H3266" s="164" t="s">
        <v>288</v>
      </c>
      <c r="I3266" s="525">
        <v>269.50000000000182</v>
      </c>
      <c r="K3266" s="100">
        <f t="shared" ref="K3266:K3279" si="114">SUM(E3266:I3266)</f>
        <v>269.50000000000182</v>
      </c>
      <c r="P3266" s="28"/>
      <c r="Q3266" s="583"/>
      <c r="R3266" s="580"/>
      <c r="S3266" s="580"/>
      <c r="T3266" s="525"/>
    </row>
    <row r="3267" spans="1:20" ht="15">
      <c r="A3267" s="138" t="s">
        <v>1301</v>
      </c>
      <c r="B3267" s="542" t="s">
        <v>2559</v>
      </c>
      <c r="C3267" s="433"/>
      <c r="D3267" s="433"/>
      <c r="E3267" s="484" t="s">
        <v>288</v>
      </c>
      <c r="F3267" s="484" t="s">
        <v>288</v>
      </c>
      <c r="G3267" s="484" t="s">
        <v>288</v>
      </c>
      <c r="H3267" s="164" t="s">
        <v>288</v>
      </c>
      <c r="I3267" s="525">
        <v>262.50000000000182</v>
      </c>
      <c r="K3267" s="100">
        <f t="shared" si="114"/>
        <v>262.50000000000182</v>
      </c>
      <c r="P3267" s="28"/>
      <c r="Q3267" s="582"/>
      <c r="R3267" s="580"/>
      <c r="S3267" s="580"/>
      <c r="T3267" s="525"/>
    </row>
    <row r="3268" spans="1:20" ht="15">
      <c r="A3268" s="138" t="s">
        <v>1302</v>
      </c>
      <c r="B3268" s="542" t="s">
        <v>2569</v>
      </c>
      <c r="C3268" s="433"/>
      <c r="D3268" s="433"/>
      <c r="E3268" s="484" t="s">
        <v>288</v>
      </c>
      <c r="F3268" s="484" t="s">
        <v>288</v>
      </c>
      <c r="G3268" s="484" t="s">
        <v>288</v>
      </c>
      <c r="H3268" s="164" t="s">
        <v>288</v>
      </c>
      <c r="I3268" s="525">
        <v>251.09999999999854</v>
      </c>
      <c r="K3268" s="100">
        <f t="shared" si="114"/>
        <v>251.09999999999854</v>
      </c>
      <c r="M3268" s="431"/>
      <c r="O3268" s="431"/>
      <c r="P3268" s="442"/>
      <c r="Q3268" s="581"/>
      <c r="R3268" s="580"/>
      <c r="S3268" s="580"/>
      <c r="T3268" s="525"/>
    </row>
    <row r="3269" spans="1:20" ht="15">
      <c r="A3269" s="138" t="s">
        <v>1303</v>
      </c>
      <c r="B3269" s="406" t="s">
        <v>2560</v>
      </c>
      <c r="C3269" s="3"/>
      <c r="D3269" s="3"/>
      <c r="E3269" s="164" t="s">
        <v>288</v>
      </c>
      <c r="F3269" s="164" t="s">
        <v>288</v>
      </c>
      <c r="G3269" s="164" t="s">
        <v>288</v>
      </c>
      <c r="H3269" s="164" t="s">
        <v>288</v>
      </c>
      <c r="I3269" s="525">
        <v>247.29999999999745</v>
      </c>
      <c r="K3269" s="100">
        <f t="shared" si="114"/>
        <v>247.29999999999745</v>
      </c>
      <c r="P3269" s="28"/>
      <c r="Q3269" s="583"/>
      <c r="R3269" s="580"/>
      <c r="S3269" s="580"/>
      <c r="T3269" s="525"/>
    </row>
    <row r="3270" spans="1:20" ht="15">
      <c r="A3270" s="138" t="s">
        <v>1304</v>
      </c>
      <c r="B3270" s="463" t="s">
        <v>1001</v>
      </c>
      <c r="C3270" s="437"/>
      <c r="D3270" s="437"/>
      <c r="E3270" s="437" t="s">
        <v>288</v>
      </c>
      <c r="F3270" s="437" t="s">
        <v>288</v>
      </c>
      <c r="G3270" s="437" t="s">
        <v>288</v>
      </c>
      <c r="H3270" s="164">
        <v>55.199999999986176</v>
      </c>
      <c r="I3270" s="525">
        <v>151.80000000000109</v>
      </c>
      <c r="K3270" s="100">
        <f t="shared" si="114"/>
        <v>206.99999999998727</v>
      </c>
      <c r="O3270" s="431"/>
      <c r="P3270" s="442"/>
      <c r="Q3270" s="582"/>
      <c r="R3270" s="580"/>
      <c r="S3270" s="580"/>
      <c r="T3270" s="525"/>
    </row>
    <row r="3271" spans="1:20" ht="15">
      <c r="A3271" s="138" t="s">
        <v>1305</v>
      </c>
      <c r="B3271" s="542" t="s">
        <v>2552</v>
      </c>
      <c r="C3271" s="433"/>
      <c r="D3271" s="433"/>
      <c r="E3271" s="484" t="s">
        <v>288</v>
      </c>
      <c r="F3271" s="484" t="s">
        <v>288</v>
      </c>
      <c r="G3271" s="484" t="s">
        <v>288</v>
      </c>
      <c r="H3271" s="164" t="s">
        <v>288</v>
      </c>
      <c r="I3271" s="525">
        <v>206.30000000000291</v>
      </c>
      <c r="K3271" s="100">
        <f t="shared" si="114"/>
        <v>206.30000000000291</v>
      </c>
      <c r="O3271" s="431"/>
      <c r="P3271" s="442"/>
      <c r="Q3271" s="580"/>
      <c r="R3271" s="580"/>
      <c r="S3271" s="580"/>
      <c r="T3271" s="525"/>
    </row>
    <row r="3272" spans="1:20" ht="15">
      <c r="A3272" s="138" t="s">
        <v>1306</v>
      </c>
      <c r="B3272" s="463" t="s">
        <v>182</v>
      </c>
      <c r="C3272" s="437"/>
      <c r="D3272" s="437"/>
      <c r="E3272" s="437">
        <v>198.2</v>
      </c>
      <c r="F3272" s="437" t="s">
        <v>288</v>
      </c>
      <c r="G3272" s="437" t="s">
        <v>288</v>
      </c>
      <c r="H3272" s="437" t="s">
        <v>288</v>
      </c>
      <c r="I3272" s="484" t="s">
        <v>288</v>
      </c>
      <c r="K3272" s="100">
        <f t="shared" si="114"/>
        <v>198.2</v>
      </c>
      <c r="O3272" s="431"/>
      <c r="P3272" s="442"/>
      <c r="Q3272" s="582"/>
      <c r="R3272" s="580"/>
      <c r="S3272" s="580"/>
      <c r="T3272" s="525"/>
    </row>
    <row r="3273" spans="1:20" ht="15">
      <c r="A3273" s="138" t="s">
        <v>1307</v>
      </c>
      <c r="B3273" s="542" t="s">
        <v>2551</v>
      </c>
      <c r="C3273" s="3"/>
      <c r="D3273" s="3"/>
      <c r="E3273" s="164" t="s">
        <v>288</v>
      </c>
      <c r="F3273" s="164" t="s">
        <v>288</v>
      </c>
      <c r="G3273" s="164" t="s">
        <v>288</v>
      </c>
      <c r="H3273" s="164" t="s">
        <v>288</v>
      </c>
      <c r="I3273" s="525">
        <v>190.49999999999818</v>
      </c>
      <c r="K3273" s="100">
        <f t="shared" si="114"/>
        <v>190.49999999999818</v>
      </c>
      <c r="P3273" s="28"/>
      <c r="Q3273" s="580"/>
      <c r="R3273" s="580"/>
      <c r="S3273" s="580"/>
      <c r="T3273" s="525"/>
    </row>
    <row r="3274" spans="1:20" ht="15">
      <c r="A3274" s="138" t="s">
        <v>1308</v>
      </c>
      <c r="B3274" s="542" t="s">
        <v>2568</v>
      </c>
      <c r="C3274" s="433"/>
      <c r="D3274" s="433"/>
      <c r="E3274" s="484" t="s">
        <v>288</v>
      </c>
      <c r="F3274" s="484" t="s">
        <v>288</v>
      </c>
      <c r="G3274" s="484" t="s">
        <v>288</v>
      </c>
      <c r="H3274" s="164" t="s">
        <v>288</v>
      </c>
      <c r="I3274" s="525">
        <v>188.39999999999418</v>
      </c>
      <c r="K3274" s="100">
        <f t="shared" si="114"/>
        <v>188.39999999999418</v>
      </c>
      <c r="O3274" s="431"/>
      <c r="P3274" s="442"/>
    </row>
    <row r="3275" spans="1:20" ht="15">
      <c r="A3275" s="138" t="s">
        <v>1309</v>
      </c>
      <c r="B3275" s="542" t="s">
        <v>2565</v>
      </c>
      <c r="C3275" s="433"/>
      <c r="D3275" s="433"/>
      <c r="E3275" s="484" t="s">
        <v>288</v>
      </c>
      <c r="F3275" s="484" t="s">
        <v>288</v>
      </c>
      <c r="G3275" s="484" t="s">
        <v>288</v>
      </c>
      <c r="H3275" s="484" t="s">
        <v>288</v>
      </c>
      <c r="I3275" s="525">
        <v>178.00000000000182</v>
      </c>
      <c r="K3275" s="100">
        <f t="shared" si="114"/>
        <v>178.00000000000182</v>
      </c>
      <c r="O3275" s="431"/>
      <c r="P3275" s="442"/>
    </row>
    <row r="3276" spans="1:20" ht="15">
      <c r="A3276" s="138" t="s">
        <v>1310</v>
      </c>
      <c r="B3276" s="406" t="s">
        <v>2563</v>
      </c>
      <c r="C3276" s="3"/>
      <c r="D3276" s="3"/>
      <c r="E3276" s="164" t="s">
        <v>288</v>
      </c>
      <c r="F3276" s="164" t="s">
        <v>288</v>
      </c>
      <c r="G3276" s="164" t="s">
        <v>288</v>
      </c>
      <c r="H3276" s="164" t="s">
        <v>288</v>
      </c>
      <c r="I3276" s="525">
        <v>171.79999999999927</v>
      </c>
      <c r="K3276" s="100">
        <f t="shared" si="114"/>
        <v>171.79999999999927</v>
      </c>
      <c r="P3276" s="28"/>
    </row>
    <row r="3277" spans="1:20" ht="15">
      <c r="A3277" s="138" t="s">
        <v>1311</v>
      </c>
      <c r="B3277" s="463" t="s">
        <v>1031</v>
      </c>
      <c r="C3277" s="437"/>
      <c r="D3277" s="437"/>
      <c r="E3277" s="437" t="s">
        <v>288</v>
      </c>
      <c r="F3277" s="437" t="s">
        <v>288</v>
      </c>
      <c r="G3277" s="437" t="s">
        <v>288</v>
      </c>
      <c r="H3277" s="164">
        <v>136.39999999999782</v>
      </c>
      <c r="I3277" s="484" t="s">
        <v>288</v>
      </c>
      <c r="K3277" s="100">
        <f t="shared" si="114"/>
        <v>136.39999999999782</v>
      </c>
      <c r="O3277" s="431"/>
      <c r="P3277" s="442"/>
    </row>
    <row r="3278" spans="1:20" ht="15">
      <c r="A3278" s="138" t="s">
        <v>1312</v>
      </c>
      <c r="B3278" s="406" t="s">
        <v>2566</v>
      </c>
      <c r="C3278" s="3"/>
      <c r="D3278" s="3"/>
      <c r="E3278" s="164" t="s">
        <v>288</v>
      </c>
      <c r="F3278" s="164" t="s">
        <v>288</v>
      </c>
      <c r="G3278" s="164" t="s">
        <v>288</v>
      </c>
      <c r="H3278" s="164" t="s">
        <v>288</v>
      </c>
      <c r="I3278" s="525">
        <v>89</v>
      </c>
      <c r="K3278" s="100">
        <f t="shared" si="114"/>
        <v>89</v>
      </c>
      <c r="P3278" s="28"/>
    </row>
    <row r="3279" spans="1:20" ht="15">
      <c r="A3279" s="138" t="s">
        <v>1313</v>
      </c>
      <c r="B3279" s="542" t="s">
        <v>2567</v>
      </c>
      <c r="C3279" s="433"/>
      <c r="D3279" s="433"/>
      <c r="E3279" s="484" t="s">
        <v>288</v>
      </c>
      <c r="F3279" s="484" t="s">
        <v>288</v>
      </c>
      <c r="G3279" s="484" t="s">
        <v>288</v>
      </c>
      <c r="H3279" s="164" t="s">
        <v>288</v>
      </c>
      <c r="I3279" s="525">
        <v>77.000000000001819</v>
      </c>
      <c r="K3279" s="100">
        <f t="shared" si="114"/>
        <v>77.000000000001819</v>
      </c>
      <c r="P3279" s="28"/>
    </row>
    <row r="3280" spans="1:20" ht="15">
      <c r="A3280" s="138"/>
      <c r="B3280" s="96"/>
      <c r="C3280" s="10"/>
      <c r="D3280" s="10"/>
      <c r="E3280" s="10"/>
      <c r="F3280" s="10"/>
      <c r="G3280" s="10"/>
      <c r="H3280" s="164"/>
      <c r="K3280" s="100"/>
      <c r="P3280" s="28"/>
    </row>
    <row r="3281" spans="1:20" ht="15">
      <c r="A3281" s="44"/>
      <c r="B3281" s="96"/>
      <c r="E3281" s="10"/>
      <c r="K3281" s="102"/>
      <c r="P3281" s="28"/>
    </row>
    <row r="3282" spans="1:20" ht="15">
      <c r="A3282" s="44"/>
      <c r="B3282" s="96"/>
      <c r="E3282" s="10"/>
      <c r="K3282" s="102"/>
      <c r="P3282" s="28"/>
    </row>
    <row r="3283" spans="1:20" ht="25.5">
      <c r="A3283" s="39" t="s">
        <v>362</v>
      </c>
      <c r="K3283" s="102"/>
      <c r="P3283" s="28"/>
    </row>
    <row r="3284" spans="1:20">
      <c r="K3284" s="102"/>
      <c r="P3284" s="28"/>
    </row>
    <row r="3285" spans="1:20" ht="15.75">
      <c r="A3285" s="60"/>
      <c r="B3285" s="60"/>
      <c r="C3285" s="60"/>
      <c r="D3285" s="60"/>
      <c r="E3285" s="94">
        <v>2016</v>
      </c>
      <c r="F3285" s="94">
        <v>2017</v>
      </c>
      <c r="G3285" s="94">
        <v>2018</v>
      </c>
      <c r="H3285" s="189">
        <v>2019</v>
      </c>
      <c r="I3285" s="189">
        <v>2020</v>
      </c>
      <c r="K3285" s="103" t="s">
        <v>40</v>
      </c>
      <c r="O3285" s="11"/>
      <c r="P3285" s="11"/>
      <c r="Q3285" s="3"/>
      <c r="R3285" s="55"/>
    </row>
    <row r="3286" spans="1:20" ht="15">
      <c r="A3286" s="44" t="s">
        <v>0</v>
      </c>
      <c r="B3286" s="463" t="s">
        <v>6</v>
      </c>
      <c r="C3286" s="431"/>
      <c r="D3286" s="431"/>
      <c r="E3286" s="454">
        <v>931.9</v>
      </c>
      <c r="F3286" s="480">
        <v>600.70000000000005</v>
      </c>
      <c r="G3286" s="437">
        <v>430.8</v>
      </c>
      <c r="H3286" s="487">
        <v>517.40000000000873</v>
      </c>
      <c r="I3286" s="525">
        <v>648.20000000000073</v>
      </c>
      <c r="K3286" s="100">
        <f t="shared" ref="K3286:K3317" si="115">SUM(E3286:I3286)</f>
        <v>3129.0000000000091</v>
      </c>
      <c r="M3286" t="s">
        <v>375</v>
      </c>
      <c r="O3286" s="438"/>
      <c r="P3286" s="438" t="s">
        <v>3145</v>
      </c>
      <c r="Q3286" s="585"/>
      <c r="R3286" s="584"/>
      <c r="S3286" s="584"/>
      <c r="T3286" s="504"/>
    </row>
    <row r="3287" spans="1:20" ht="15">
      <c r="A3287" s="44" t="s">
        <v>2</v>
      </c>
      <c r="B3287" s="96" t="s">
        <v>33</v>
      </c>
      <c r="E3287" s="480">
        <v>542.6</v>
      </c>
      <c r="F3287" s="10">
        <v>365.4</v>
      </c>
      <c r="G3287" s="452">
        <v>781.8</v>
      </c>
      <c r="H3287" s="190">
        <v>492.99999999999636</v>
      </c>
      <c r="I3287" s="525">
        <v>724.79999999999745</v>
      </c>
      <c r="K3287" s="100">
        <f t="shared" si="115"/>
        <v>2907.599999999994</v>
      </c>
      <c r="M3287" s="431" t="s">
        <v>2112</v>
      </c>
      <c r="O3287" s="438"/>
      <c r="P3287" s="11"/>
      <c r="Q3287" s="584"/>
      <c r="R3287" s="584"/>
      <c r="S3287" s="584"/>
      <c r="T3287" s="504"/>
    </row>
    <row r="3288" spans="1:20" ht="15">
      <c r="A3288" s="44" t="s">
        <v>3</v>
      </c>
      <c r="B3288" s="463" t="s">
        <v>25</v>
      </c>
      <c r="C3288" s="431"/>
      <c r="D3288" s="431"/>
      <c r="E3288" s="480">
        <v>585.1</v>
      </c>
      <c r="F3288" s="437">
        <v>401.5</v>
      </c>
      <c r="G3288" s="437">
        <v>575.9</v>
      </c>
      <c r="H3288" s="488">
        <v>537.5</v>
      </c>
      <c r="I3288" s="578">
        <v>783.44999999999891</v>
      </c>
      <c r="K3288" s="100">
        <f t="shared" si="115"/>
        <v>2883.4499999999989</v>
      </c>
      <c r="M3288" t="s">
        <v>3164</v>
      </c>
      <c r="O3288" s="438"/>
      <c r="P3288" s="438"/>
      <c r="Q3288" s="585"/>
      <c r="R3288" s="584"/>
      <c r="S3288" s="584"/>
      <c r="T3288" s="504"/>
    </row>
    <row r="3289" spans="1:20" ht="15">
      <c r="A3289" s="44" t="s">
        <v>5</v>
      </c>
      <c r="B3289" s="463" t="s">
        <v>23</v>
      </c>
      <c r="C3289" s="431"/>
      <c r="D3289" s="431"/>
      <c r="E3289" s="452">
        <v>708.1</v>
      </c>
      <c r="F3289" s="480">
        <v>608.04999999999995</v>
      </c>
      <c r="G3289" s="437">
        <v>431.2</v>
      </c>
      <c r="H3289" s="164">
        <v>320.90000000000873</v>
      </c>
      <c r="I3289" s="525">
        <v>655.45000000000255</v>
      </c>
      <c r="K3289" s="100">
        <f t="shared" si="115"/>
        <v>2723.7000000000116</v>
      </c>
      <c r="M3289" t="s">
        <v>367</v>
      </c>
      <c r="O3289" s="438"/>
      <c r="P3289" s="438"/>
      <c r="Q3289" s="585"/>
      <c r="R3289" s="584"/>
      <c r="S3289" s="584"/>
      <c r="T3289" s="504"/>
    </row>
    <row r="3290" spans="1:20" ht="15">
      <c r="A3290" s="44" t="s">
        <v>7</v>
      </c>
      <c r="B3290" s="96" t="s">
        <v>17</v>
      </c>
      <c r="E3290" s="437">
        <v>472.9</v>
      </c>
      <c r="F3290" s="480">
        <v>576</v>
      </c>
      <c r="G3290" s="480">
        <v>631.29999999999995</v>
      </c>
      <c r="H3290" s="484">
        <v>308.89999999999418</v>
      </c>
      <c r="I3290" s="525">
        <v>698.30000000000109</v>
      </c>
      <c r="K3290" s="100">
        <f t="shared" si="115"/>
        <v>2687.3999999999951</v>
      </c>
      <c r="M3290" t="s">
        <v>328</v>
      </c>
      <c r="O3290" s="11"/>
      <c r="P3290" s="438"/>
      <c r="Q3290" s="540"/>
      <c r="R3290" s="584"/>
      <c r="S3290" s="584"/>
      <c r="T3290" s="504"/>
    </row>
    <row r="3291" spans="1:20" ht="15">
      <c r="A3291" s="44" t="s">
        <v>8</v>
      </c>
      <c r="B3291" s="96" t="s">
        <v>4</v>
      </c>
      <c r="E3291" s="10">
        <v>440.8</v>
      </c>
      <c r="F3291" s="437">
        <v>186.5</v>
      </c>
      <c r="G3291" s="480">
        <v>615</v>
      </c>
      <c r="H3291" s="489">
        <v>590.10000000000582</v>
      </c>
      <c r="I3291" s="575">
        <v>819.70000000000255</v>
      </c>
      <c r="K3291" s="100">
        <f t="shared" si="115"/>
        <v>2652.1000000000085</v>
      </c>
      <c r="M3291" t="s">
        <v>3162</v>
      </c>
      <c r="O3291" s="438"/>
      <c r="P3291" s="587" t="s">
        <v>3145</v>
      </c>
      <c r="Q3291" s="584"/>
      <c r="R3291" s="584"/>
      <c r="S3291" s="584"/>
      <c r="T3291" s="504"/>
    </row>
    <row r="3292" spans="1:20" ht="15">
      <c r="A3292" s="44" t="s">
        <v>10</v>
      </c>
      <c r="B3292" s="96" t="s">
        <v>11</v>
      </c>
      <c r="E3292" s="10">
        <v>485.1</v>
      </c>
      <c r="F3292" s="480">
        <v>564.20000000000005</v>
      </c>
      <c r="G3292" s="437">
        <v>494.3</v>
      </c>
      <c r="H3292" s="164">
        <v>446.79999999999563</v>
      </c>
      <c r="I3292" s="525">
        <v>646.00000000000546</v>
      </c>
      <c r="K3292" s="100">
        <f t="shared" si="115"/>
        <v>2636.4000000000015</v>
      </c>
      <c r="M3292" t="s">
        <v>303</v>
      </c>
      <c r="O3292" s="438"/>
      <c r="P3292" s="438"/>
      <c r="Q3292" s="585"/>
      <c r="R3292" s="584"/>
      <c r="S3292" s="584"/>
      <c r="T3292" s="504"/>
    </row>
    <row r="3293" spans="1:20" ht="15">
      <c r="A3293" s="44" t="s">
        <v>12</v>
      </c>
      <c r="B3293" s="463" t="s">
        <v>13</v>
      </c>
      <c r="C3293" s="431"/>
      <c r="D3293" s="431"/>
      <c r="E3293" s="453">
        <v>671.7</v>
      </c>
      <c r="F3293" s="453">
        <v>651.6</v>
      </c>
      <c r="G3293" s="437">
        <v>310.3</v>
      </c>
      <c r="H3293" s="164">
        <v>411.80000000001019</v>
      </c>
      <c r="I3293" s="525">
        <v>549.79999999999927</v>
      </c>
      <c r="K3293" s="100">
        <f t="shared" si="115"/>
        <v>2595.2000000000098</v>
      </c>
      <c r="M3293" t="s">
        <v>371</v>
      </c>
      <c r="O3293" s="438"/>
      <c r="P3293" s="431"/>
      <c r="Q3293" s="584"/>
      <c r="R3293" s="584"/>
      <c r="S3293" s="584"/>
      <c r="T3293" s="504"/>
    </row>
    <row r="3294" spans="1:20" ht="15">
      <c r="A3294" s="44" t="s">
        <v>14</v>
      </c>
      <c r="B3294" s="96" t="s">
        <v>9</v>
      </c>
      <c r="E3294" s="437">
        <v>481</v>
      </c>
      <c r="F3294" s="10">
        <v>345.7</v>
      </c>
      <c r="G3294" s="454">
        <v>867.45</v>
      </c>
      <c r="H3294" s="164">
        <v>246.00000000000364</v>
      </c>
      <c r="I3294" s="525">
        <v>648.30000000000291</v>
      </c>
      <c r="K3294" s="100">
        <f t="shared" si="115"/>
        <v>2588.4500000000066</v>
      </c>
      <c r="M3294" t="s">
        <v>291</v>
      </c>
      <c r="O3294" s="438"/>
      <c r="P3294" s="438" t="s">
        <v>3145</v>
      </c>
      <c r="Q3294" s="540"/>
      <c r="R3294" s="584"/>
      <c r="S3294" s="584"/>
      <c r="T3294" s="504"/>
    </row>
    <row r="3295" spans="1:20" ht="15">
      <c r="A3295" s="44" t="s">
        <v>16</v>
      </c>
      <c r="B3295" s="96" t="s">
        <v>37</v>
      </c>
      <c r="E3295" s="480">
        <v>660.6</v>
      </c>
      <c r="F3295" s="437">
        <v>361.8</v>
      </c>
      <c r="G3295" s="437">
        <v>464.5</v>
      </c>
      <c r="H3295" s="484">
        <v>430.50000000000364</v>
      </c>
      <c r="I3295" s="525">
        <v>635.5</v>
      </c>
      <c r="K3295" s="100">
        <f t="shared" si="115"/>
        <v>2552.9000000000037</v>
      </c>
      <c r="M3295" s="431" t="s">
        <v>293</v>
      </c>
      <c r="O3295" s="11"/>
      <c r="P3295" s="438"/>
      <c r="Q3295" s="584"/>
      <c r="R3295" s="584"/>
      <c r="S3295" s="584"/>
      <c r="T3295" s="504"/>
    </row>
    <row r="3296" spans="1:20" ht="15">
      <c r="A3296" s="44" t="s">
        <v>18</v>
      </c>
      <c r="B3296" s="96" t="s">
        <v>21</v>
      </c>
      <c r="E3296" s="10">
        <v>411</v>
      </c>
      <c r="F3296" s="10">
        <v>466.3</v>
      </c>
      <c r="G3296" s="480">
        <v>584.6</v>
      </c>
      <c r="H3296" s="164">
        <v>350.50000000000364</v>
      </c>
      <c r="I3296" s="525">
        <v>718.19999999999891</v>
      </c>
      <c r="K3296" s="100">
        <f t="shared" si="115"/>
        <v>2530.6000000000026</v>
      </c>
      <c r="M3296" t="s">
        <v>303</v>
      </c>
      <c r="O3296" s="438"/>
      <c r="P3296" s="438"/>
      <c r="Q3296" s="540"/>
      <c r="R3296" s="584"/>
      <c r="S3296" s="584"/>
      <c r="T3296" s="504"/>
    </row>
    <row r="3297" spans="1:20" ht="15">
      <c r="A3297" s="44" t="s">
        <v>20</v>
      </c>
      <c r="B3297" s="96" t="s">
        <v>144</v>
      </c>
      <c r="E3297" s="437" t="s">
        <v>288</v>
      </c>
      <c r="F3297" s="480">
        <v>574.5</v>
      </c>
      <c r="G3297" s="437">
        <v>427.3</v>
      </c>
      <c r="H3297" s="468">
        <v>661.30000000001019</v>
      </c>
      <c r="I3297" s="578">
        <v>786.60000000000036</v>
      </c>
      <c r="K3297" s="100">
        <f t="shared" si="115"/>
        <v>2449.7000000000107</v>
      </c>
      <c r="M3297" t="s">
        <v>3163</v>
      </c>
      <c r="O3297" s="11"/>
      <c r="P3297" s="11" t="s">
        <v>3145</v>
      </c>
      <c r="Q3297" s="584"/>
      <c r="R3297" s="584"/>
      <c r="S3297" s="584"/>
      <c r="T3297" s="504"/>
    </row>
    <row r="3298" spans="1:20" ht="15">
      <c r="A3298" s="44" t="s">
        <v>22</v>
      </c>
      <c r="B3298" s="96" t="s">
        <v>27</v>
      </c>
      <c r="E3298" s="10">
        <v>300.8</v>
      </c>
      <c r="F3298" s="10">
        <v>500.9</v>
      </c>
      <c r="G3298" s="480">
        <v>696.7</v>
      </c>
      <c r="H3298" s="164">
        <v>336.20000000000437</v>
      </c>
      <c r="I3298" s="525">
        <v>526.5</v>
      </c>
      <c r="K3298" s="100">
        <f t="shared" si="115"/>
        <v>2361.1000000000045</v>
      </c>
      <c r="M3298" t="s">
        <v>293</v>
      </c>
      <c r="O3298" s="438"/>
      <c r="P3298" s="11"/>
      <c r="Q3298" s="540"/>
      <c r="R3298" s="584"/>
      <c r="S3298" s="584"/>
      <c r="T3298" s="504"/>
    </row>
    <row r="3299" spans="1:20" ht="15">
      <c r="A3299" s="44" t="s">
        <v>24</v>
      </c>
      <c r="B3299" s="96" t="s">
        <v>39</v>
      </c>
      <c r="E3299" s="141">
        <v>660.4</v>
      </c>
      <c r="F3299" s="10">
        <v>338.2</v>
      </c>
      <c r="G3299" s="10">
        <v>573.1</v>
      </c>
      <c r="H3299" s="484">
        <v>129.29999999999927</v>
      </c>
      <c r="I3299" s="525">
        <v>605.30000000000291</v>
      </c>
      <c r="K3299" s="100">
        <f t="shared" si="115"/>
        <v>2306.300000000002</v>
      </c>
      <c r="M3299" t="s">
        <v>294</v>
      </c>
      <c r="O3299" s="438"/>
      <c r="P3299" s="438"/>
      <c r="Q3299" s="540"/>
      <c r="R3299" s="584"/>
      <c r="S3299" s="584"/>
      <c r="T3299" s="504"/>
    </row>
    <row r="3300" spans="1:20" ht="15">
      <c r="A3300" s="44" t="s">
        <v>26</v>
      </c>
      <c r="B3300" s="96" t="s">
        <v>31</v>
      </c>
      <c r="E3300" s="437">
        <v>414.6</v>
      </c>
      <c r="F3300" s="10">
        <v>436.9</v>
      </c>
      <c r="G3300" s="480">
        <v>637.9</v>
      </c>
      <c r="H3300" s="484">
        <v>182.69999999999345</v>
      </c>
      <c r="I3300" s="525">
        <v>624.10000000000218</v>
      </c>
      <c r="K3300" s="100">
        <f t="shared" si="115"/>
        <v>2296.1999999999957</v>
      </c>
      <c r="M3300" t="s">
        <v>307</v>
      </c>
      <c r="O3300" s="11"/>
      <c r="P3300" s="11"/>
      <c r="Q3300" s="585"/>
      <c r="R3300" s="584"/>
      <c r="S3300" s="584"/>
      <c r="T3300" s="504"/>
    </row>
    <row r="3301" spans="1:20" ht="15">
      <c r="A3301" s="44" t="s">
        <v>28</v>
      </c>
      <c r="B3301" s="96" t="s">
        <v>19</v>
      </c>
      <c r="E3301" s="480">
        <v>604.70000000000005</v>
      </c>
      <c r="F3301" s="437">
        <v>349.1</v>
      </c>
      <c r="G3301" s="10">
        <v>255.4</v>
      </c>
      <c r="H3301" s="487">
        <v>487.10000000000218</v>
      </c>
      <c r="I3301" s="525">
        <v>578.70000000000073</v>
      </c>
      <c r="K3301" s="100">
        <f t="shared" si="115"/>
        <v>2275.0000000000027</v>
      </c>
      <c r="M3301" t="s">
        <v>370</v>
      </c>
      <c r="O3301" s="11"/>
      <c r="P3301" s="11"/>
      <c r="Q3301" s="584"/>
      <c r="R3301" s="584"/>
      <c r="S3301" s="584"/>
      <c r="T3301" s="504"/>
    </row>
    <row r="3302" spans="1:20" ht="15">
      <c r="A3302" s="44" t="s">
        <v>30</v>
      </c>
      <c r="B3302" s="463" t="s">
        <v>1</v>
      </c>
      <c r="C3302" s="431"/>
      <c r="D3302" s="431"/>
      <c r="E3302" s="437">
        <v>169.8</v>
      </c>
      <c r="F3302" s="452">
        <v>751.3</v>
      </c>
      <c r="G3302" s="437">
        <v>484.2</v>
      </c>
      <c r="H3302" s="487">
        <v>473.89999999999782</v>
      </c>
      <c r="I3302" s="525">
        <v>356.70000000000073</v>
      </c>
      <c r="K3302" s="100">
        <f t="shared" si="115"/>
        <v>2235.8999999999987</v>
      </c>
      <c r="M3302" t="s">
        <v>332</v>
      </c>
      <c r="O3302" s="438"/>
      <c r="P3302" s="438"/>
      <c r="Q3302" s="584"/>
      <c r="R3302" s="584"/>
      <c r="S3302" s="584"/>
      <c r="T3302" s="504"/>
    </row>
    <row r="3303" spans="1:20" ht="15">
      <c r="A3303" s="44" t="s">
        <v>32</v>
      </c>
      <c r="B3303" s="96" t="s">
        <v>35</v>
      </c>
      <c r="E3303" s="10">
        <v>271</v>
      </c>
      <c r="F3303" s="437">
        <v>490.3</v>
      </c>
      <c r="G3303" s="10">
        <v>581.9</v>
      </c>
      <c r="H3303" s="484">
        <v>330.20000000000073</v>
      </c>
      <c r="I3303" s="525">
        <v>483.19999999999891</v>
      </c>
      <c r="K3303" s="100">
        <f t="shared" si="115"/>
        <v>2156.5999999999995</v>
      </c>
      <c r="O3303" s="438"/>
      <c r="P3303" s="438"/>
      <c r="Q3303" s="540"/>
      <c r="R3303" s="584"/>
      <c r="S3303" s="584"/>
      <c r="T3303" s="504"/>
    </row>
    <row r="3304" spans="1:20" ht="15">
      <c r="A3304" s="44" t="s">
        <v>34</v>
      </c>
      <c r="B3304" s="96" t="s">
        <v>143</v>
      </c>
      <c r="E3304" s="10" t="s">
        <v>288</v>
      </c>
      <c r="F3304" s="437">
        <v>351</v>
      </c>
      <c r="G3304" s="480">
        <v>627.5</v>
      </c>
      <c r="H3304" s="164">
        <v>369.09999999999491</v>
      </c>
      <c r="I3304" s="525">
        <v>697.09999999999854</v>
      </c>
      <c r="K3304" s="100">
        <f t="shared" si="115"/>
        <v>2044.6999999999935</v>
      </c>
      <c r="M3304" s="431" t="s">
        <v>297</v>
      </c>
      <c r="O3304" s="433"/>
      <c r="P3304" s="438"/>
      <c r="Q3304" s="584"/>
      <c r="R3304" s="584"/>
      <c r="S3304" s="584"/>
      <c r="T3304" s="504"/>
    </row>
    <row r="3305" spans="1:20" ht="15">
      <c r="A3305" s="44" t="s">
        <v>36</v>
      </c>
      <c r="B3305" s="96" t="s">
        <v>15</v>
      </c>
      <c r="E3305" s="437">
        <v>345.5</v>
      </c>
      <c r="F3305" s="480">
        <v>572.9</v>
      </c>
      <c r="G3305" s="10">
        <v>236.9</v>
      </c>
      <c r="H3305" s="484">
        <v>344.70000000000073</v>
      </c>
      <c r="I3305" s="525">
        <v>516.09999999999673</v>
      </c>
      <c r="K3305" s="100">
        <f t="shared" si="115"/>
        <v>2016.0999999999974</v>
      </c>
      <c r="M3305" t="s">
        <v>297</v>
      </c>
      <c r="O3305" s="11"/>
      <c r="P3305" s="438"/>
      <c r="Q3305" s="540"/>
      <c r="R3305" s="584"/>
      <c r="S3305" s="584"/>
      <c r="T3305" s="504"/>
    </row>
    <row r="3306" spans="1:20" ht="15">
      <c r="A3306" s="44" t="s">
        <v>38</v>
      </c>
      <c r="B3306" s="96" t="s">
        <v>142</v>
      </c>
      <c r="E3306" s="10" t="s">
        <v>288</v>
      </c>
      <c r="F3306" s="437">
        <v>514.70000000000005</v>
      </c>
      <c r="G3306" s="10">
        <v>519.5</v>
      </c>
      <c r="H3306" s="484">
        <v>318.29999999999927</v>
      </c>
      <c r="I3306" s="525">
        <v>590.39999999999782</v>
      </c>
      <c r="K3306" s="100">
        <f t="shared" si="115"/>
        <v>1942.8999999999971</v>
      </c>
      <c r="O3306" s="433"/>
      <c r="P3306" s="438"/>
      <c r="Q3306" s="540"/>
      <c r="R3306" s="584"/>
      <c r="S3306" s="584"/>
      <c r="T3306" s="504"/>
    </row>
    <row r="3307" spans="1:20" ht="15">
      <c r="A3307" s="44" t="s">
        <v>146</v>
      </c>
      <c r="B3307" s="96" t="s">
        <v>145</v>
      </c>
      <c r="E3307" s="10" t="s">
        <v>288</v>
      </c>
      <c r="F3307" s="480">
        <v>565.9</v>
      </c>
      <c r="G3307" s="437">
        <v>346.7</v>
      </c>
      <c r="H3307" s="484">
        <v>356.19999999999709</v>
      </c>
      <c r="I3307" s="525">
        <v>656.100000000004</v>
      </c>
      <c r="K3307" s="100">
        <f t="shared" si="115"/>
        <v>1924.900000000001</v>
      </c>
      <c r="M3307" t="s">
        <v>298</v>
      </c>
      <c r="O3307" s="3"/>
      <c r="P3307" s="11"/>
      <c r="Q3307" s="584"/>
      <c r="R3307" s="584"/>
      <c r="S3307" s="584"/>
      <c r="T3307" s="504"/>
    </row>
    <row r="3308" spans="1:20" ht="15">
      <c r="A3308" s="44" t="s">
        <v>147</v>
      </c>
      <c r="B3308" s="96" t="s">
        <v>164</v>
      </c>
      <c r="E3308" s="10" t="s">
        <v>288</v>
      </c>
      <c r="F3308" s="437" t="s">
        <v>288</v>
      </c>
      <c r="G3308" s="480">
        <v>675.7</v>
      </c>
      <c r="H3308" s="164">
        <v>426.00000000000728</v>
      </c>
      <c r="I3308" s="525">
        <v>778.70000000000073</v>
      </c>
      <c r="K3308" s="100">
        <f t="shared" si="115"/>
        <v>1880.400000000008</v>
      </c>
      <c r="M3308" t="s">
        <v>294</v>
      </c>
      <c r="O3308" s="433"/>
      <c r="P3308" s="11"/>
      <c r="Q3308" s="584"/>
      <c r="R3308" s="584"/>
      <c r="S3308" s="584"/>
      <c r="T3308" s="504"/>
    </row>
    <row r="3309" spans="1:20" ht="15">
      <c r="A3309" s="44" t="s">
        <v>148</v>
      </c>
      <c r="B3309" s="96" t="s">
        <v>157</v>
      </c>
      <c r="E3309" s="10" t="s">
        <v>288</v>
      </c>
      <c r="F3309" s="437" t="s">
        <v>288</v>
      </c>
      <c r="G3309" s="437">
        <v>510.7</v>
      </c>
      <c r="H3309" s="164">
        <v>427.00000000000364</v>
      </c>
      <c r="I3309" s="525">
        <v>672.59999999999854</v>
      </c>
      <c r="K3309" s="100">
        <f t="shared" si="115"/>
        <v>1610.3000000000022</v>
      </c>
      <c r="O3309" s="433"/>
      <c r="P3309" s="11"/>
      <c r="Q3309" s="584"/>
      <c r="R3309" s="584"/>
      <c r="S3309" s="584"/>
      <c r="T3309" s="504"/>
    </row>
    <row r="3310" spans="1:20" ht="15">
      <c r="A3310" s="44" t="s">
        <v>152</v>
      </c>
      <c r="B3310" s="96" t="s">
        <v>158</v>
      </c>
      <c r="E3310" s="10" t="s">
        <v>288</v>
      </c>
      <c r="F3310" s="10" t="s">
        <v>288</v>
      </c>
      <c r="G3310" s="437">
        <v>330.6</v>
      </c>
      <c r="H3310" s="487">
        <v>457.70000000000437</v>
      </c>
      <c r="I3310" s="578">
        <v>787.29999999999927</v>
      </c>
      <c r="K3310" s="100">
        <f t="shared" si="115"/>
        <v>1575.6000000000035</v>
      </c>
      <c r="M3310" t="s">
        <v>349</v>
      </c>
      <c r="O3310" s="433"/>
      <c r="P3310" s="438"/>
      <c r="Q3310" s="540"/>
      <c r="R3310" s="584"/>
      <c r="S3310" s="584"/>
      <c r="T3310" s="504"/>
    </row>
    <row r="3311" spans="1:20" ht="15">
      <c r="A3311" s="44" t="s">
        <v>159</v>
      </c>
      <c r="B3311" s="96" t="s">
        <v>29</v>
      </c>
      <c r="E3311" s="480">
        <v>557.29999999999995</v>
      </c>
      <c r="F3311" s="10">
        <v>451.2</v>
      </c>
      <c r="G3311" s="10">
        <v>464</v>
      </c>
      <c r="H3311" s="437" t="s">
        <v>288</v>
      </c>
      <c r="I3311" s="484" t="s">
        <v>288</v>
      </c>
      <c r="K3311" s="100">
        <f t="shared" si="115"/>
        <v>1472.5</v>
      </c>
      <c r="M3311" t="s">
        <v>298</v>
      </c>
      <c r="O3311" s="438"/>
      <c r="P3311" s="438"/>
      <c r="Q3311" s="585"/>
      <c r="R3311" s="584"/>
      <c r="S3311" s="584"/>
      <c r="T3311" s="504"/>
    </row>
    <row r="3312" spans="1:20" ht="15">
      <c r="A3312" s="44" t="s">
        <v>161</v>
      </c>
      <c r="B3312" s="96" t="s">
        <v>160</v>
      </c>
      <c r="E3312" s="10" t="s">
        <v>288</v>
      </c>
      <c r="F3312" s="10" t="s">
        <v>288</v>
      </c>
      <c r="G3312" s="437">
        <v>455.6</v>
      </c>
      <c r="H3312" s="164">
        <v>291.99999999999272</v>
      </c>
      <c r="I3312" s="525">
        <v>700.30000000000109</v>
      </c>
      <c r="K3312" s="100">
        <f t="shared" si="115"/>
        <v>1447.8999999999937</v>
      </c>
      <c r="O3312" s="431"/>
      <c r="P3312" s="442"/>
      <c r="Q3312" s="585"/>
      <c r="R3312" s="584"/>
      <c r="S3312" s="584"/>
      <c r="T3312" s="504"/>
    </row>
    <row r="3313" spans="1:20" ht="15">
      <c r="A3313" s="44" t="s">
        <v>162</v>
      </c>
      <c r="B3313" s="96" t="s">
        <v>181</v>
      </c>
      <c r="E3313" s="10">
        <v>458.7</v>
      </c>
      <c r="F3313" s="454">
        <v>939.3</v>
      </c>
      <c r="G3313" s="10" t="s">
        <v>288</v>
      </c>
      <c r="H3313" s="437" t="s">
        <v>288</v>
      </c>
      <c r="I3313" s="484" t="s">
        <v>288</v>
      </c>
      <c r="K3313" s="100">
        <f t="shared" si="115"/>
        <v>1398</v>
      </c>
      <c r="M3313" t="s">
        <v>291</v>
      </c>
      <c r="O3313" s="433"/>
      <c r="P3313" s="438" t="s">
        <v>3145</v>
      </c>
      <c r="Q3313" s="584"/>
      <c r="R3313" s="584"/>
      <c r="S3313" s="584"/>
      <c r="T3313" s="504"/>
    </row>
    <row r="3314" spans="1:20" ht="15">
      <c r="A3314" s="44" t="s">
        <v>163</v>
      </c>
      <c r="B3314" s="96" t="s">
        <v>155</v>
      </c>
      <c r="E3314" s="437" t="s">
        <v>288</v>
      </c>
      <c r="F3314" s="10" t="s">
        <v>288</v>
      </c>
      <c r="G3314" s="437">
        <v>466.2</v>
      </c>
      <c r="H3314" s="484">
        <v>373.60000000000582</v>
      </c>
      <c r="I3314" s="525">
        <v>527.19999999999891</v>
      </c>
      <c r="K3314" s="100">
        <f t="shared" si="115"/>
        <v>1367.0000000000048</v>
      </c>
      <c r="O3314" s="433"/>
      <c r="P3314" s="11"/>
      <c r="Q3314" s="584"/>
      <c r="R3314" s="584"/>
      <c r="S3314" s="584"/>
      <c r="T3314" s="504"/>
    </row>
    <row r="3315" spans="1:20" ht="15">
      <c r="A3315" s="44" t="s">
        <v>165</v>
      </c>
      <c r="B3315" s="463" t="s">
        <v>156</v>
      </c>
      <c r="C3315" s="431"/>
      <c r="D3315" s="431"/>
      <c r="E3315" s="437" t="s">
        <v>288</v>
      </c>
      <c r="F3315" s="437" t="s">
        <v>288</v>
      </c>
      <c r="G3315" s="437">
        <v>224.8</v>
      </c>
      <c r="H3315" s="164">
        <v>319.39999999999418</v>
      </c>
      <c r="I3315" s="578">
        <v>787.80000000000473</v>
      </c>
      <c r="K3315" s="100">
        <f t="shared" si="115"/>
        <v>1331.9999999999989</v>
      </c>
      <c r="M3315" s="431" t="s">
        <v>294</v>
      </c>
      <c r="P3315" s="28"/>
      <c r="Q3315" s="586"/>
      <c r="R3315" s="584"/>
      <c r="S3315" s="584"/>
      <c r="T3315" s="504"/>
    </row>
    <row r="3316" spans="1:20" ht="15">
      <c r="A3316" s="44" t="s">
        <v>284</v>
      </c>
      <c r="B3316" s="463" t="s">
        <v>1019</v>
      </c>
      <c r="C3316" s="431"/>
      <c r="D3316" s="431"/>
      <c r="E3316" s="437" t="s">
        <v>288</v>
      </c>
      <c r="F3316" s="437" t="s">
        <v>288</v>
      </c>
      <c r="G3316" s="437" t="s">
        <v>288</v>
      </c>
      <c r="H3316" s="484">
        <v>456.39999999999782</v>
      </c>
      <c r="I3316" s="525">
        <v>755.90000000000146</v>
      </c>
      <c r="K3316" s="100">
        <f t="shared" si="115"/>
        <v>1212.2999999999993</v>
      </c>
      <c r="P3316" s="28"/>
      <c r="Q3316" s="584"/>
      <c r="R3316" s="584"/>
      <c r="S3316" s="584"/>
      <c r="T3316" s="504"/>
    </row>
    <row r="3317" spans="1:20" ht="15">
      <c r="A3317" s="44" t="s">
        <v>285</v>
      </c>
      <c r="B3317" s="96" t="s">
        <v>1003</v>
      </c>
      <c r="E3317" s="10" t="s">
        <v>288</v>
      </c>
      <c r="F3317" s="10" t="s">
        <v>288</v>
      </c>
      <c r="G3317" s="10" t="s">
        <v>288</v>
      </c>
      <c r="H3317" s="487">
        <v>526.40000000000873</v>
      </c>
      <c r="I3317" s="525">
        <v>685</v>
      </c>
      <c r="K3317" s="100">
        <f t="shared" si="115"/>
        <v>1211.4000000000087</v>
      </c>
      <c r="M3317" t="s">
        <v>293</v>
      </c>
      <c r="P3317" s="28"/>
      <c r="Q3317" s="585"/>
      <c r="R3317" s="584"/>
      <c r="S3317" s="584"/>
      <c r="T3317" s="504"/>
    </row>
    <row r="3318" spans="1:20" ht="15">
      <c r="A3318" s="138" t="s">
        <v>286</v>
      </c>
      <c r="B3318" s="96" t="s">
        <v>1040</v>
      </c>
      <c r="E3318" s="10" t="s">
        <v>288</v>
      </c>
      <c r="F3318" s="10" t="s">
        <v>288</v>
      </c>
      <c r="G3318" s="10" t="s">
        <v>288</v>
      </c>
      <c r="H3318" s="484">
        <v>389.89999999999054</v>
      </c>
      <c r="I3318" s="576">
        <v>816.69999999999709</v>
      </c>
      <c r="K3318" s="100">
        <f t="shared" ref="K3318:K3349" si="116">SUM(E3318:I3318)</f>
        <v>1206.5999999999876</v>
      </c>
      <c r="M3318" t="s">
        <v>310</v>
      </c>
      <c r="P3318" s="28"/>
      <c r="Q3318" s="585"/>
      <c r="R3318" s="584"/>
      <c r="S3318" s="584"/>
      <c r="T3318" s="504"/>
    </row>
    <row r="3319" spans="1:20" ht="15">
      <c r="A3319" s="138" t="s">
        <v>287</v>
      </c>
      <c r="B3319" s="96" t="s">
        <v>1035</v>
      </c>
      <c r="E3319" s="10" t="s">
        <v>288</v>
      </c>
      <c r="F3319" s="10" t="s">
        <v>288</v>
      </c>
      <c r="G3319" s="437" t="s">
        <v>288</v>
      </c>
      <c r="H3319" s="484">
        <v>426.50000000000364</v>
      </c>
      <c r="I3319" s="525">
        <v>766.80000000000291</v>
      </c>
      <c r="K3319" s="100">
        <f t="shared" si="116"/>
        <v>1193.3000000000065</v>
      </c>
      <c r="O3319" s="431"/>
      <c r="P3319" s="442"/>
      <c r="Q3319" s="584"/>
      <c r="R3319" s="584"/>
      <c r="S3319" s="584"/>
      <c r="T3319" s="504"/>
    </row>
    <row r="3320" spans="1:20" ht="15">
      <c r="A3320" s="138" t="s">
        <v>990</v>
      </c>
      <c r="B3320" s="96" t="s">
        <v>1026</v>
      </c>
      <c r="E3320" s="10" t="s">
        <v>288</v>
      </c>
      <c r="F3320" s="10" t="s">
        <v>288</v>
      </c>
      <c r="G3320" s="10" t="s">
        <v>288</v>
      </c>
      <c r="H3320" s="164">
        <v>394.15000000000873</v>
      </c>
      <c r="I3320" s="525">
        <v>778.84999999999854</v>
      </c>
      <c r="K3320" s="100">
        <f t="shared" si="116"/>
        <v>1173.0000000000073</v>
      </c>
      <c r="O3320" s="431"/>
      <c r="P3320" s="442"/>
      <c r="Q3320" s="584"/>
      <c r="R3320" s="584"/>
      <c r="S3320" s="584"/>
      <c r="T3320" s="504"/>
    </row>
    <row r="3321" spans="1:20" ht="15">
      <c r="A3321" s="138" t="s">
        <v>991</v>
      </c>
      <c r="B3321" s="463" t="s">
        <v>989</v>
      </c>
      <c r="C3321" s="431"/>
      <c r="D3321" s="431"/>
      <c r="E3321" s="437" t="s">
        <v>288</v>
      </c>
      <c r="F3321" s="437" t="s">
        <v>288</v>
      </c>
      <c r="G3321" s="437" t="s">
        <v>288</v>
      </c>
      <c r="H3321" s="164">
        <v>433.59999999999854</v>
      </c>
      <c r="I3321" s="525">
        <v>709.70000000000255</v>
      </c>
      <c r="K3321" s="100">
        <f t="shared" si="116"/>
        <v>1143.3000000000011</v>
      </c>
      <c r="P3321" s="28"/>
      <c r="Q3321" s="540"/>
      <c r="R3321" s="584"/>
      <c r="S3321" s="584"/>
      <c r="T3321" s="504"/>
    </row>
    <row r="3322" spans="1:20" ht="15">
      <c r="A3322" s="138" t="s">
        <v>992</v>
      </c>
      <c r="B3322" s="463" t="s">
        <v>1053</v>
      </c>
      <c r="C3322" s="431"/>
      <c r="D3322" s="431"/>
      <c r="E3322" s="437" t="s">
        <v>288</v>
      </c>
      <c r="F3322" s="437" t="s">
        <v>288</v>
      </c>
      <c r="G3322" s="437" t="s">
        <v>288</v>
      </c>
      <c r="H3322" s="164">
        <v>412.69999999999709</v>
      </c>
      <c r="I3322" s="525">
        <v>695.10000000000036</v>
      </c>
      <c r="K3322" s="100">
        <f t="shared" si="116"/>
        <v>1107.7999999999975</v>
      </c>
      <c r="P3322" s="28"/>
      <c r="Q3322" s="540"/>
      <c r="R3322" s="584"/>
      <c r="S3322" s="584"/>
      <c r="T3322" s="504"/>
    </row>
    <row r="3323" spans="1:20" ht="15">
      <c r="A3323" s="138" t="s">
        <v>994</v>
      </c>
      <c r="B3323" s="96" t="s">
        <v>999</v>
      </c>
      <c r="E3323" s="10" t="s">
        <v>288</v>
      </c>
      <c r="F3323" s="10" t="s">
        <v>288</v>
      </c>
      <c r="G3323" s="10" t="s">
        <v>288</v>
      </c>
      <c r="H3323" s="164">
        <v>428.20000000001164</v>
      </c>
      <c r="I3323" s="525">
        <v>643.89999999999782</v>
      </c>
      <c r="K3323" s="100">
        <f t="shared" si="116"/>
        <v>1072.1000000000095</v>
      </c>
      <c r="P3323" s="28"/>
      <c r="Q3323" s="585"/>
      <c r="R3323" s="584"/>
      <c r="S3323" s="584"/>
      <c r="T3323" s="504"/>
    </row>
    <row r="3324" spans="1:20" ht="15">
      <c r="A3324" s="138" t="s">
        <v>1000</v>
      </c>
      <c r="B3324" s="96" t="s">
        <v>1028</v>
      </c>
      <c r="E3324" s="10" t="s">
        <v>288</v>
      </c>
      <c r="F3324" s="10" t="s">
        <v>288</v>
      </c>
      <c r="G3324" s="10" t="s">
        <v>288</v>
      </c>
      <c r="H3324" s="164">
        <v>419.30000000000655</v>
      </c>
      <c r="I3324" s="525">
        <v>643.10000000000036</v>
      </c>
      <c r="K3324" s="100">
        <f t="shared" si="116"/>
        <v>1062.4000000000069</v>
      </c>
      <c r="P3324" s="28"/>
      <c r="Q3324" s="585"/>
      <c r="R3324" s="584"/>
      <c r="S3324" s="584"/>
      <c r="T3324" s="504"/>
    </row>
    <row r="3325" spans="1:20" ht="15">
      <c r="A3325" s="138" t="s">
        <v>1002</v>
      </c>
      <c r="B3325" s="96" t="s">
        <v>1008</v>
      </c>
      <c r="E3325" s="437" t="s">
        <v>288</v>
      </c>
      <c r="F3325" s="437" t="s">
        <v>288</v>
      </c>
      <c r="G3325" s="10" t="s">
        <v>288</v>
      </c>
      <c r="H3325" s="164">
        <v>277.40000000000873</v>
      </c>
      <c r="I3325" s="525">
        <v>770.70000000000073</v>
      </c>
      <c r="K3325" s="100">
        <f t="shared" si="116"/>
        <v>1048.1000000000095</v>
      </c>
      <c r="O3325" s="431"/>
      <c r="P3325" s="442"/>
      <c r="Q3325" s="585"/>
      <c r="R3325" s="584"/>
      <c r="S3325" s="584"/>
      <c r="T3325" s="504"/>
    </row>
    <row r="3326" spans="1:20" ht="15">
      <c r="A3326" s="138" t="s">
        <v>1005</v>
      </c>
      <c r="B3326" s="96" t="s">
        <v>1001</v>
      </c>
      <c r="E3326" s="437" t="s">
        <v>288</v>
      </c>
      <c r="F3326" s="10" t="s">
        <v>288</v>
      </c>
      <c r="G3326" s="10" t="s">
        <v>288</v>
      </c>
      <c r="H3326" s="487">
        <v>478.79999999998836</v>
      </c>
      <c r="I3326" s="525">
        <v>552.35000000000036</v>
      </c>
      <c r="K3326" s="100">
        <f t="shared" si="116"/>
        <v>1031.1499999999887</v>
      </c>
      <c r="M3326" s="431" t="s">
        <v>297</v>
      </c>
      <c r="O3326" s="431"/>
      <c r="P3326" s="442"/>
      <c r="Q3326" s="585"/>
      <c r="R3326" s="584"/>
      <c r="S3326" s="584"/>
      <c r="T3326" s="504"/>
    </row>
    <row r="3327" spans="1:20" ht="15">
      <c r="A3327" s="138" t="s">
        <v>1006</v>
      </c>
      <c r="B3327" s="96" t="s">
        <v>1039</v>
      </c>
      <c r="E3327" s="10" t="s">
        <v>288</v>
      </c>
      <c r="F3327" s="10" t="s">
        <v>288</v>
      </c>
      <c r="G3327" s="10" t="s">
        <v>288</v>
      </c>
      <c r="H3327" s="164">
        <v>305.00000000000728</v>
      </c>
      <c r="I3327" s="525">
        <v>722.600000000004</v>
      </c>
      <c r="K3327" s="100">
        <f t="shared" si="116"/>
        <v>1027.6000000000113</v>
      </c>
      <c r="P3327" s="28"/>
      <c r="Q3327" s="585"/>
      <c r="R3327" s="584"/>
      <c r="S3327" s="584"/>
      <c r="T3327" s="504"/>
    </row>
    <row r="3328" spans="1:20" ht="15">
      <c r="A3328" s="138" t="s">
        <v>1009</v>
      </c>
      <c r="B3328" s="463" t="s">
        <v>1013</v>
      </c>
      <c r="C3328" s="431"/>
      <c r="D3328" s="431"/>
      <c r="E3328" s="437" t="s">
        <v>288</v>
      </c>
      <c r="F3328" s="437" t="s">
        <v>288</v>
      </c>
      <c r="G3328" s="437" t="s">
        <v>288</v>
      </c>
      <c r="H3328" s="164">
        <v>424.10000000000582</v>
      </c>
      <c r="I3328" s="525">
        <v>596.54999999999927</v>
      </c>
      <c r="K3328" s="100">
        <f t="shared" si="116"/>
        <v>1020.6500000000051</v>
      </c>
      <c r="P3328" s="28"/>
      <c r="Q3328" s="584"/>
      <c r="R3328" s="584"/>
      <c r="S3328" s="584"/>
      <c r="T3328" s="504"/>
    </row>
    <row r="3329" spans="1:20" ht="15">
      <c r="A3329" s="138" t="s">
        <v>1011</v>
      </c>
      <c r="B3329" s="463" t="s">
        <v>1004</v>
      </c>
      <c r="C3329" s="431"/>
      <c r="D3329" s="431"/>
      <c r="E3329" s="437" t="s">
        <v>288</v>
      </c>
      <c r="F3329" s="437" t="s">
        <v>288</v>
      </c>
      <c r="G3329" s="437" t="s">
        <v>288</v>
      </c>
      <c r="H3329" s="164">
        <v>246.29999999999927</v>
      </c>
      <c r="I3329" s="525">
        <v>754.10000000000218</v>
      </c>
      <c r="K3329" s="100">
        <f t="shared" si="116"/>
        <v>1000.4000000000015</v>
      </c>
      <c r="M3329" s="431"/>
      <c r="P3329" s="28"/>
      <c r="Q3329" s="540"/>
      <c r="R3329" s="584"/>
      <c r="S3329" s="584"/>
      <c r="T3329" s="504"/>
    </row>
    <row r="3330" spans="1:20" ht="15">
      <c r="A3330" s="138" t="s">
        <v>1017</v>
      </c>
      <c r="B3330" s="463" t="s">
        <v>1036</v>
      </c>
      <c r="C3330" s="431"/>
      <c r="D3330" s="431"/>
      <c r="E3330" s="437" t="s">
        <v>288</v>
      </c>
      <c r="F3330" s="437" t="s">
        <v>288</v>
      </c>
      <c r="G3330" s="437" t="s">
        <v>288</v>
      </c>
      <c r="H3330" s="164">
        <v>159.59999999999854</v>
      </c>
      <c r="I3330" s="578">
        <v>802.70000000000437</v>
      </c>
      <c r="K3330" s="100">
        <f t="shared" si="116"/>
        <v>962.30000000000291</v>
      </c>
      <c r="M3330" t="s">
        <v>293</v>
      </c>
      <c r="P3330" s="28"/>
      <c r="Q3330" s="584"/>
      <c r="R3330" s="584"/>
      <c r="S3330" s="584"/>
      <c r="T3330" s="504"/>
    </row>
    <row r="3331" spans="1:20" ht="15">
      <c r="A3331" s="138" t="s">
        <v>1022</v>
      </c>
      <c r="B3331" s="463" t="s">
        <v>1045</v>
      </c>
      <c r="C3331" s="431"/>
      <c r="D3331" s="431"/>
      <c r="E3331" s="437" t="s">
        <v>288</v>
      </c>
      <c r="F3331" s="437" t="s">
        <v>288</v>
      </c>
      <c r="G3331" s="437" t="s">
        <v>288</v>
      </c>
      <c r="H3331" s="164">
        <v>359.30000000000655</v>
      </c>
      <c r="I3331" s="525">
        <v>570.20000000000073</v>
      </c>
      <c r="K3331" s="100">
        <f t="shared" si="116"/>
        <v>929.50000000000728</v>
      </c>
      <c r="P3331" s="28"/>
      <c r="Q3331" s="584"/>
      <c r="R3331" s="584"/>
      <c r="S3331" s="584"/>
      <c r="T3331" s="504"/>
    </row>
    <row r="3332" spans="1:20" ht="15">
      <c r="A3332" s="138" t="s">
        <v>1023</v>
      </c>
      <c r="B3332" s="463" t="s">
        <v>1057</v>
      </c>
      <c r="C3332" s="431"/>
      <c r="D3332" s="431"/>
      <c r="E3332" s="437" t="s">
        <v>288</v>
      </c>
      <c r="F3332" s="437" t="s">
        <v>288</v>
      </c>
      <c r="G3332" s="437" t="s">
        <v>288</v>
      </c>
      <c r="H3332" s="164">
        <v>325.70000000000437</v>
      </c>
      <c r="I3332" s="525">
        <v>580.60000000000036</v>
      </c>
      <c r="K3332" s="100">
        <f t="shared" si="116"/>
        <v>906.30000000000473</v>
      </c>
      <c r="P3332" s="28"/>
      <c r="Q3332" s="584"/>
      <c r="R3332" s="584"/>
      <c r="S3332" s="584"/>
      <c r="T3332" s="504"/>
    </row>
    <row r="3333" spans="1:20" ht="15">
      <c r="A3333" s="138" t="s">
        <v>1024</v>
      </c>
      <c r="B3333" s="96" t="s">
        <v>1047</v>
      </c>
      <c r="E3333" s="10" t="s">
        <v>288</v>
      </c>
      <c r="F3333" s="10" t="s">
        <v>288</v>
      </c>
      <c r="G3333" s="10" t="s">
        <v>288</v>
      </c>
      <c r="H3333" s="484">
        <v>300.89999999999054</v>
      </c>
      <c r="I3333" s="525">
        <v>596.80000000000109</v>
      </c>
      <c r="K3333" s="100">
        <f t="shared" si="116"/>
        <v>897.69999999999163</v>
      </c>
      <c r="P3333" s="28"/>
      <c r="Q3333" s="586"/>
      <c r="R3333" s="584"/>
      <c r="S3333" s="584"/>
      <c r="T3333" s="504"/>
    </row>
    <row r="3334" spans="1:20" ht="15">
      <c r="A3334" s="138" t="s">
        <v>1030</v>
      </c>
      <c r="B3334" s="96" t="s">
        <v>1020</v>
      </c>
      <c r="E3334" s="10" t="s">
        <v>288</v>
      </c>
      <c r="F3334" s="10" t="s">
        <v>288</v>
      </c>
      <c r="G3334" s="437" t="s">
        <v>288</v>
      </c>
      <c r="H3334" s="164">
        <v>283.69999999999345</v>
      </c>
      <c r="I3334" s="525">
        <v>605.30000000000109</v>
      </c>
      <c r="K3334" s="100">
        <f t="shared" si="116"/>
        <v>888.99999999999454</v>
      </c>
      <c r="O3334" s="431"/>
      <c r="P3334" s="442"/>
      <c r="Q3334" s="584"/>
      <c r="R3334" s="584"/>
      <c r="S3334" s="584"/>
      <c r="T3334" s="504"/>
    </row>
    <row r="3335" spans="1:20" ht="15">
      <c r="A3335" s="138" t="s">
        <v>1038</v>
      </c>
      <c r="B3335" s="542" t="s">
        <v>2569</v>
      </c>
      <c r="C3335" s="433"/>
      <c r="D3335" s="433"/>
      <c r="E3335" s="484" t="s">
        <v>288</v>
      </c>
      <c r="F3335" s="484" t="s">
        <v>288</v>
      </c>
      <c r="G3335" s="484" t="s">
        <v>288</v>
      </c>
      <c r="H3335" s="164" t="s">
        <v>288</v>
      </c>
      <c r="I3335" s="577">
        <v>811.10000000000218</v>
      </c>
      <c r="K3335" s="100">
        <f t="shared" si="116"/>
        <v>811.10000000000218</v>
      </c>
      <c r="M3335" t="s">
        <v>292</v>
      </c>
      <c r="P3335" s="28"/>
      <c r="Q3335" s="585"/>
      <c r="R3335" s="584"/>
      <c r="S3335" s="584"/>
      <c r="T3335" s="504"/>
    </row>
    <row r="3336" spans="1:20" ht="15">
      <c r="A3336" s="138" t="s">
        <v>1042</v>
      </c>
      <c r="B3336" s="96" t="s">
        <v>993</v>
      </c>
      <c r="E3336" s="10" t="s">
        <v>288</v>
      </c>
      <c r="F3336" s="10" t="s">
        <v>288</v>
      </c>
      <c r="G3336" s="10" t="s">
        <v>288</v>
      </c>
      <c r="H3336" s="164">
        <v>333.10000000000582</v>
      </c>
      <c r="I3336" s="525">
        <v>468.10000000000036</v>
      </c>
      <c r="K3336" s="100">
        <f t="shared" si="116"/>
        <v>801.20000000000618</v>
      </c>
      <c r="M3336" s="431"/>
      <c r="P3336" s="28"/>
      <c r="Q3336" s="584"/>
      <c r="R3336" s="584"/>
      <c r="S3336" s="584"/>
      <c r="T3336" s="504"/>
    </row>
    <row r="3337" spans="1:20" ht="15">
      <c r="A3337" s="138" t="s">
        <v>1043</v>
      </c>
      <c r="B3337" s="503" t="s">
        <v>2544</v>
      </c>
      <c r="C3337" s="433"/>
      <c r="D3337" s="433"/>
      <c r="E3337" s="484" t="s">
        <v>288</v>
      </c>
      <c r="F3337" s="484" t="s">
        <v>288</v>
      </c>
      <c r="G3337" s="484" t="s">
        <v>288</v>
      </c>
      <c r="H3337" s="164" t="s">
        <v>288</v>
      </c>
      <c r="I3337" s="578">
        <v>783.20000000000437</v>
      </c>
      <c r="K3337" s="100">
        <f t="shared" si="116"/>
        <v>783.20000000000437</v>
      </c>
      <c r="M3337" t="s">
        <v>298</v>
      </c>
      <c r="P3337" s="28"/>
      <c r="Q3337" s="584"/>
      <c r="R3337" s="584"/>
      <c r="S3337" s="584"/>
      <c r="T3337" s="504"/>
    </row>
    <row r="3338" spans="1:20" ht="15">
      <c r="A3338" s="138" t="s">
        <v>1044</v>
      </c>
      <c r="B3338" s="503" t="s">
        <v>2570</v>
      </c>
      <c r="C3338" s="433"/>
      <c r="D3338" s="433"/>
      <c r="E3338" s="484" t="s">
        <v>288</v>
      </c>
      <c r="F3338" s="484" t="s">
        <v>288</v>
      </c>
      <c r="G3338" s="484" t="s">
        <v>288</v>
      </c>
      <c r="H3338" s="484" t="s">
        <v>288</v>
      </c>
      <c r="I3338" s="578">
        <v>782.19999999999891</v>
      </c>
      <c r="K3338" s="100">
        <f t="shared" si="116"/>
        <v>782.19999999999891</v>
      </c>
      <c r="M3338" t="s">
        <v>303</v>
      </c>
      <c r="O3338" s="431"/>
      <c r="P3338" s="442"/>
      <c r="Q3338" s="584"/>
      <c r="R3338" s="584"/>
      <c r="S3338" s="584"/>
      <c r="T3338" s="504"/>
    </row>
    <row r="3339" spans="1:20" ht="15">
      <c r="A3339" s="138" t="s">
        <v>1050</v>
      </c>
      <c r="B3339" s="96" t="s">
        <v>988</v>
      </c>
      <c r="E3339" s="10" t="s">
        <v>288</v>
      </c>
      <c r="F3339" s="10" t="s">
        <v>288</v>
      </c>
      <c r="G3339" s="437" t="s">
        <v>288</v>
      </c>
      <c r="H3339" s="164">
        <v>300.20000000000073</v>
      </c>
      <c r="I3339" s="525">
        <v>477.39999999999782</v>
      </c>
      <c r="K3339" s="100">
        <f t="shared" si="116"/>
        <v>777.59999999999854</v>
      </c>
      <c r="O3339" s="431"/>
      <c r="P3339" s="442"/>
      <c r="Q3339" s="585"/>
      <c r="R3339" s="584"/>
      <c r="S3339" s="584"/>
      <c r="T3339" s="504"/>
    </row>
    <row r="3340" spans="1:20" ht="15">
      <c r="A3340" s="138" t="s">
        <v>1051</v>
      </c>
      <c r="B3340" s="96" t="s">
        <v>166</v>
      </c>
      <c r="E3340" s="10" t="s">
        <v>288</v>
      </c>
      <c r="F3340" s="10" t="s">
        <v>288</v>
      </c>
      <c r="G3340" s="453">
        <v>747.9</v>
      </c>
      <c r="H3340" s="437" t="s">
        <v>288</v>
      </c>
      <c r="I3340" s="484" t="s">
        <v>288</v>
      </c>
      <c r="K3340" s="100">
        <f t="shared" si="116"/>
        <v>747.9</v>
      </c>
      <c r="M3340" t="s">
        <v>292</v>
      </c>
      <c r="O3340" s="433"/>
      <c r="P3340" s="438"/>
      <c r="Q3340" s="584"/>
      <c r="R3340" s="584"/>
      <c r="S3340" s="584"/>
      <c r="T3340" s="504"/>
    </row>
    <row r="3341" spans="1:20" ht="15">
      <c r="A3341" s="138" t="s">
        <v>1052</v>
      </c>
      <c r="B3341" s="463" t="s">
        <v>1010</v>
      </c>
      <c r="C3341" s="431"/>
      <c r="D3341" s="431"/>
      <c r="E3341" s="437" t="s">
        <v>288</v>
      </c>
      <c r="F3341" s="437" t="s">
        <v>288</v>
      </c>
      <c r="G3341" s="437" t="s">
        <v>288</v>
      </c>
      <c r="H3341" s="164">
        <v>131.80000000000291</v>
      </c>
      <c r="I3341" s="525">
        <v>600.59999999999673</v>
      </c>
      <c r="K3341" s="100">
        <f t="shared" si="116"/>
        <v>732.39999999999964</v>
      </c>
      <c r="P3341" s="28"/>
      <c r="Q3341" s="584"/>
      <c r="R3341" s="584"/>
      <c r="S3341" s="584"/>
      <c r="T3341" s="504"/>
    </row>
    <row r="3342" spans="1:20" ht="15">
      <c r="A3342" s="138" t="s">
        <v>1054</v>
      </c>
      <c r="B3342" s="96" t="s">
        <v>1021</v>
      </c>
      <c r="E3342" s="10" t="s">
        <v>288</v>
      </c>
      <c r="F3342" s="10" t="s">
        <v>288</v>
      </c>
      <c r="G3342" s="10" t="s">
        <v>288</v>
      </c>
      <c r="H3342" s="164">
        <v>286.50000000000364</v>
      </c>
      <c r="I3342" s="525">
        <v>438.70000000000618</v>
      </c>
      <c r="K3342" s="100">
        <f t="shared" si="116"/>
        <v>725.20000000000982</v>
      </c>
      <c r="M3342" s="431"/>
      <c r="P3342" s="28"/>
      <c r="Q3342" s="540"/>
      <c r="R3342" s="584"/>
      <c r="S3342" s="584"/>
      <c r="T3342" s="504"/>
    </row>
    <row r="3343" spans="1:20" ht="15">
      <c r="A3343" s="138" t="s">
        <v>1055</v>
      </c>
      <c r="B3343" s="542" t="s">
        <v>2604</v>
      </c>
      <c r="C3343" s="433"/>
      <c r="D3343" s="433"/>
      <c r="E3343" s="484" t="s">
        <v>288</v>
      </c>
      <c r="F3343" s="484" t="s">
        <v>288</v>
      </c>
      <c r="G3343" s="484" t="s">
        <v>288</v>
      </c>
      <c r="H3343" s="164" t="s">
        <v>288</v>
      </c>
      <c r="I3343" s="525">
        <v>689.50000000000182</v>
      </c>
      <c r="K3343" s="100">
        <f t="shared" si="116"/>
        <v>689.50000000000182</v>
      </c>
      <c r="P3343" s="28"/>
      <c r="Q3343" s="584"/>
      <c r="R3343" s="584"/>
      <c r="S3343" s="584"/>
      <c r="T3343" s="504"/>
    </row>
    <row r="3344" spans="1:20" ht="15">
      <c r="A3344" s="138" t="s">
        <v>1056</v>
      </c>
      <c r="B3344" s="542" t="s">
        <v>2559</v>
      </c>
      <c r="C3344" s="433"/>
      <c r="D3344" s="433"/>
      <c r="E3344" s="484" t="s">
        <v>288</v>
      </c>
      <c r="F3344" s="484" t="s">
        <v>288</v>
      </c>
      <c r="G3344" s="484" t="s">
        <v>288</v>
      </c>
      <c r="H3344" s="484" t="s">
        <v>288</v>
      </c>
      <c r="I3344" s="525">
        <v>662.60000000000036</v>
      </c>
      <c r="K3344" s="100">
        <f t="shared" si="116"/>
        <v>662.60000000000036</v>
      </c>
      <c r="P3344" s="28"/>
      <c r="Q3344" s="584"/>
      <c r="R3344" s="584"/>
      <c r="S3344" s="584"/>
      <c r="T3344" s="504"/>
    </row>
    <row r="3345" spans="1:20" ht="15">
      <c r="A3345" s="138" t="s">
        <v>1059</v>
      </c>
      <c r="B3345" s="406" t="s">
        <v>2568</v>
      </c>
      <c r="C3345" s="3"/>
      <c r="D3345" s="3"/>
      <c r="E3345" s="164" t="s">
        <v>288</v>
      </c>
      <c r="F3345" s="164" t="s">
        <v>288</v>
      </c>
      <c r="G3345" s="164" t="s">
        <v>288</v>
      </c>
      <c r="H3345" s="164" t="s">
        <v>288</v>
      </c>
      <c r="I3345" s="525">
        <v>649.79999999999563</v>
      </c>
      <c r="K3345" s="100">
        <f t="shared" si="116"/>
        <v>649.79999999999563</v>
      </c>
      <c r="P3345" s="28"/>
      <c r="Q3345" s="584"/>
      <c r="R3345" s="584"/>
      <c r="S3345" s="584"/>
      <c r="T3345" s="504"/>
    </row>
    <row r="3346" spans="1:20" ht="15">
      <c r="A3346" s="138" t="s">
        <v>1296</v>
      </c>
      <c r="B3346" s="463" t="s">
        <v>182</v>
      </c>
      <c r="C3346" s="431"/>
      <c r="D3346" s="431"/>
      <c r="E3346" s="480">
        <v>637.5</v>
      </c>
      <c r="F3346" s="437" t="s">
        <v>288</v>
      </c>
      <c r="G3346" s="437" t="s">
        <v>288</v>
      </c>
      <c r="H3346" s="437" t="s">
        <v>288</v>
      </c>
      <c r="I3346" s="484" t="s">
        <v>288</v>
      </c>
      <c r="K3346" s="100">
        <f t="shared" si="116"/>
        <v>637.5</v>
      </c>
      <c r="M3346" t="s">
        <v>307</v>
      </c>
      <c r="P3346" s="28"/>
      <c r="Q3346" s="540"/>
      <c r="R3346" s="584"/>
      <c r="S3346" s="584"/>
      <c r="T3346" s="504"/>
    </row>
    <row r="3347" spans="1:20" ht="15">
      <c r="A3347" s="138" t="s">
        <v>1297</v>
      </c>
      <c r="B3347" s="542" t="s">
        <v>2554</v>
      </c>
      <c r="C3347" s="433"/>
      <c r="D3347" s="433"/>
      <c r="E3347" s="484" t="s">
        <v>288</v>
      </c>
      <c r="F3347" s="484" t="s">
        <v>288</v>
      </c>
      <c r="G3347" s="484" t="s">
        <v>288</v>
      </c>
      <c r="H3347" s="164" t="s">
        <v>288</v>
      </c>
      <c r="I3347" s="525">
        <v>635.19999999999891</v>
      </c>
      <c r="K3347" s="100">
        <f t="shared" si="116"/>
        <v>635.19999999999891</v>
      </c>
      <c r="P3347" s="28"/>
      <c r="Q3347" s="585"/>
      <c r="R3347" s="584"/>
      <c r="S3347" s="584"/>
      <c r="T3347" s="504"/>
    </row>
    <row r="3348" spans="1:20" ht="15">
      <c r="A3348" s="138" t="s">
        <v>1298</v>
      </c>
      <c r="B3348" s="542" t="s">
        <v>2561</v>
      </c>
      <c r="C3348" s="433"/>
      <c r="D3348" s="433"/>
      <c r="E3348" s="484" t="s">
        <v>288</v>
      </c>
      <c r="F3348" s="484" t="s">
        <v>288</v>
      </c>
      <c r="G3348" s="484" t="s">
        <v>288</v>
      </c>
      <c r="H3348" s="164" t="s">
        <v>288</v>
      </c>
      <c r="I3348" s="525">
        <v>553.59999999999854</v>
      </c>
      <c r="K3348" s="100">
        <f t="shared" si="116"/>
        <v>553.59999999999854</v>
      </c>
      <c r="O3348" s="431"/>
      <c r="P3348" s="442"/>
      <c r="Q3348" s="540"/>
      <c r="R3348" s="584"/>
      <c r="S3348" s="584"/>
      <c r="T3348" s="504"/>
    </row>
    <row r="3349" spans="1:20" ht="15">
      <c r="A3349" s="138" t="s">
        <v>1299</v>
      </c>
      <c r="B3349" s="542" t="s">
        <v>2567</v>
      </c>
      <c r="C3349" s="433"/>
      <c r="D3349" s="433"/>
      <c r="E3349" s="484" t="s">
        <v>288</v>
      </c>
      <c r="F3349" s="484" t="s">
        <v>288</v>
      </c>
      <c r="G3349" s="484" t="s">
        <v>288</v>
      </c>
      <c r="H3349" s="164" t="s">
        <v>288</v>
      </c>
      <c r="I3349" s="525">
        <v>545.15000000000146</v>
      </c>
      <c r="K3349" s="100">
        <f t="shared" si="116"/>
        <v>545.15000000000146</v>
      </c>
      <c r="P3349" s="28"/>
      <c r="Q3349" s="540"/>
      <c r="R3349" s="584"/>
      <c r="S3349" s="584"/>
      <c r="T3349" s="504"/>
    </row>
    <row r="3350" spans="1:20" ht="15">
      <c r="A3350" s="138" t="s">
        <v>1300</v>
      </c>
      <c r="B3350" s="542" t="s">
        <v>2549</v>
      </c>
      <c r="C3350" s="433"/>
      <c r="D3350" s="433"/>
      <c r="E3350" s="484" t="s">
        <v>288</v>
      </c>
      <c r="F3350" s="484" t="s">
        <v>288</v>
      </c>
      <c r="G3350" s="484" t="s">
        <v>288</v>
      </c>
      <c r="H3350" s="164" t="s">
        <v>288</v>
      </c>
      <c r="I3350" s="525">
        <v>543.19999999999891</v>
      </c>
      <c r="K3350" s="100">
        <f t="shared" ref="K3350:K3363" si="117">SUM(E3350:I3350)</f>
        <v>543.19999999999891</v>
      </c>
      <c r="P3350" s="28"/>
      <c r="Q3350" s="586"/>
      <c r="R3350" s="584"/>
      <c r="S3350" s="584"/>
      <c r="T3350" s="504"/>
    </row>
    <row r="3351" spans="1:20" ht="15">
      <c r="A3351" s="138" t="s">
        <v>1301</v>
      </c>
      <c r="B3351" s="463" t="s">
        <v>983</v>
      </c>
      <c r="C3351" s="431"/>
      <c r="D3351" s="431"/>
      <c r="E3351" s="437" t="s">
        <v>288</v>
      </c>
      <c r="F3351" s="437" t="s">
        <v>288</v>
      </c>
      <c r="G3351" s="437" t="s">
        <v>288</v>
      </c>
      <c r="H3351" s="164">
        <v>210.30000000001019</v>
      </c>
      <c r="I3351" s="525">
        <v>330.29999999999927</v>
      </c>
      <c r="K3351" s="100">
        <f t="shared" si="117"/>
        <v>540.60000000000946</v>
      </c>
      <c r="P3351" s="28"/>
      <c r="Q3351" s="585"/>
      <c r="R3351" s="584"/>
      <c r="S3351" s="584"/>
      <c r="T3351" s="504"/>
    </row>
    <row r="3352" spans="1:20" ht="15">
      <c r="A3352" s="138" t="s">
        <v>1302</v>
      </c>
      <c r="B3352" s="542" t="s">
        <v>2562</v>
      </c>
      <c r="C3352" s="433"/>
      <c r="D3352" s="433"/>
      <c r="E3352" s="484" t="s">
        <v>288</v>
      </c>
      <c r="F3352" s="484" t="s">
        <v>288</v>
      </c>
      <c r="G3352" s="484" t="s">
        <v>288</v>
      </c>
      <c r="H3352" s="484" t="s">
        <v>288</v>
      </c>
      <c r="I3352" s="525">
        <v>535.79999999999745</v>
      </c>
      <c r="K3352" s="100">
        <f t="shared" si="117"/>
        <v>535.79999999999745</v>
      </c>
      <c r="O3352" s="431"/>
      <c r="P3352" s="442"/>
      <c r="Q3352" s="540"/>
      <c r="R3352" s="584"/>
      <c r="S3352" s="584"/>
      <c r="T3352" s="504"/>
    </row>
    <row r="3353" spans="1:20" ht="15">
      <c r="A3353" s="138" t="s">
        <v>1303</v>
      </c>
      <c r="B3353" s="406" t="s">
        <v>2560</v>
      </c>
      <c r="C3353" s="3"/>
      <c r="D3353" s="3"/>
      <c r="E3353" s="164" t="s">
        <v>288</v>
      </c>
      <c r="F3353" s="164" t="s">
        <v>288</v>
      </c>
      <c r="G3353" s="164" t="s">
        <v>288</v>
      </c>
      <c r="H3353" s="164" t="s">
        <v>288</v>
      </c>
      <c r="I3353" s="525">
        <v>509.79999999999745</v>
      </c>
      <c r="K3353" s="100">
        <f t="shared" si="117"/>
        <v>509.79999999999745</v>
      </c>
      <c r="P3353" s="28"/>
      <c r="Q3353" s="586"/>
      <c r="R3353" s="584"/>
      <c r="S3353" s="584"/>
      <c r="T3353" s="504"/>
    </row>
    <row r="3354" spans="1:20" ht="15">
      <c r="A3354" s="138" t="s">
        <v>1304</v>
      </c>
      <c r="B3354" s="542" t="s">
        <v>2551</v>
      </c>
      <c r="C3354" s="433"/>
      <c r="D3354" s="433"/>
      <c r="E3354" s="484" t="s">
        <v>288</v>
      </c>
      <c r="F3354" s="484" t="s">
        <v>288</v>
      </c>
      <c r="G3354" s="484" t="s">
        <v>288</v>
      </c>
      <c r="H3354" s="164" t="s">
        <v>288</v>
      </c>
      <c r="I3354" s="525">
        <v>492.70000000000073</v>
      </c>
      <c r="K3354" s="100">
        <f t="shared" si="117"/>
        <v>492.70000000000073</v>
      </c>
      <c r="O3354" s="431"/>
      <c r="P3354" s="442"/>
      <c r="Q3354" s="585"/>
      <c r="R3354" s="584"/>
      <c r="S3354" s="584"/>
      <c r="T3354" s="504"/>
    </row>
    <row r="3355" spans="1:20" ht="15">
      <c r="A3355" s="138" t="s">
        <v>1305</v>
      </c>
      <c r="B3355" s="542" t="s">
        <v>2564</v>
      </c>
      <c r="C3355" s="433"/>
      <c r="D3355" s="433"/>
      <c r="E3355" s="484" t="s">
        <v>288</v>
      </c>
      <c r="F3355" s="484" t="s">
        <v>288</v>
      </c>
      <c r="G3355" s="484" t="s">
        <v>288</v>
      </c>
      <c r="H3355" s="164" t="s">
        <v>288</v>
      </c>
      <c r="I3355" s="525">
        <v>462.84999999999854</v>
      </c>
      <c r="K3355" s="100">
        <f t="shared" si="117"/>
        <v>462.84999999999854</v>
      </c>
      <c r="O3355" s="431"/>
      <c r="P3355" s="442"/>
      <c r="Q3355" s="584"/>
      <c r="R3355" s="584"/>
      <c r="S3355" s="584"/>
      <c r="T3355" s="504"/>
    </row>
    <row r="3356" spans="1:20" ht="15">
      <c r="A3356" s="138" t="s">
        <v>1306</v>
      </c>
      <c r="B3356" s="542" t="s">
        <v>2566</v>
      </c>
      <c r="C3356" s="433"/>
      <c r="D3356" s="433"/>
      <c r="E3356" s="484" t="s">
        <v>288</v>
      </c>
      <c r="F3356" s="484" t="s">
        <v>288</v>
      </c>
      <c r="G3356" s="484" t="s">
        <v>288</v>
      </c>
      <c r="H3356" s="484" t="s">
        <v>288</v>
      </c>
      <c r="I3356" s="525">
        <v>444.60000000000036</v>
      </c>
      <c r="K3356" s="100">
        <f t="shared" si="117"/>
        <v>444.60000000000036</v>
      </c>
      <c r="M3356" s="431"/>
      <c r="O3356" s="431"/>
      <c r="P3356" s="442"/>
      <c r="Q3356" s="585"/>
      <c r="R3356" s="584"/>
      <c r="S3356" s="584"/>
      <c r="T3356" s="504"/>
    </row>
    <row r="3357" spans="1:20" ht="15">
      <c r="A3357" s="138" t="s">
        <v>1307</v>
      </c>
      <c r="B3357" s="542" t="s">
        <v>2563</v>
      </c>
      <c r="C3357" s="3"/>
      <c r="D3357" s="3"/>
      <c r="E3357" s="164" t="s">
        <v>288</v>
      </c>
      <c r="F3357" s="164" t="s">
        <v>288</v>
      </c>
      <c r="G3357" s="164" t="s">
        <v>288</v>
      </c>
      <c r="H3357" s="164" t="s">
        <v>288</v>
      </c>
      <c r="I3357" s="525">
        <v>438.39999999999782</v>
      </c>
      <c r="K3357" s="100">
        <f t="shared" si="117"/>
        <v>438.39999999999782</v>
      </c>
      <c r="M3357" s="431"/>
      <c r="P3357" s="28"/>
      <c r="Q3357" s="584"/>
      <c r="R3357" s="584"/>
      <c r="S3357" s="584"/>
      <c r="T3357" s="504"/>
    </row>
    <row r="3358" spans="1:20" ht="15">
      <c r="A3358" s="138" t="s">
        <v>1308</v>
      </c>
      <c r="B3358" s="542" t="s">
        <v>2546</v>
      </c>
      <c r="C3358" s="433"/>
      <c r="D3358" s="433"/>
      <c r="E3358" s="484" t="s">
        <v>288</v>
      </c>
      <c r="F3358" s="484" t="s">
        <v>288</v>
      </c>
      <c r="G3358" s="484" t="s">
        <v>288</v>
      </c>
      <c r="H3358" s="164" t="s">
        <v>288</v>
      </c>
      <c r="I3358" s="525">
        <v>383.80000000000109</v>
      </c>
      <c r="K3358" s="100">
        <f t="shared" si="117"/>
        <v>383.80000000000109</v>
      </c>
      <c r="O3358" s="431"/>
      <c r="P3358" s="442"/>
    </row>
    <row r="3359" spans="1:20" ht="15">
      <c r="A3359" s="138" t="s">
        <v>1309</v>
      </c>
      <c r="B3359" s="542" t="s">
        <v>2565</v>
      </c>
      <c r="C3359" s="433"/>
      <c r="D3359" s="433"/>
      <c r="E3359" s="484" t="s">
        <v>288</v>
      </c>
      <c r="F3359" s="484" t="s">
        <v>288</v>
      </c>
      <c r="G3359" s="484" t="s">
        <v>288</v>
      </c>
      <c r="H3359" s="164" t="s">
        <v>288</v>
      </c>
      <c r="I3359" s="525">
        <v>373.99999999999818</v>
      </c>
      <c r="K3359" s="100">
        <f t="shared" si="117"/>
        <v>373.99999999999818</v>
      </c>
      <c r="O3359" s="431"/>
      <c r="P3359" s="442"/>
    </row>
    <row r="3360" spans="1:20" ht="15">
      <c r="A3360" s="138" t="s">
        <v>1310</v>
      </c>
      <c r="B3360" s="406" t="s">
        <v>2548</v>
      </c>
      <c r="C3360" s="3"/>
      <c r="D3360" s="3"/>
      <c r="E3360" s="164" t="s">
        <v>288</v>
      </c>
      <c r="F3360" s="164" t="s">
        <v>288</v>
      </c>
      <c r="G3360" s="164" t="s">
        <v>288</v>
      </c>
      <c r="H3360" s="164" t="s">
        <v>288</v>
      </c>
      <c r="I3360" s="525">
        <v>366.59999999999854</v>
      </c>
      <c r="K3360" s="100">
        <f t="shared" si="117"/>
        <v>366.59999999999854</v>
      </c>
      <c r="P3360" s="28"/>
    </row>
    <row r="3361" spans="1:20" ht="15">
      <c r="A3361" s="138" t="s">
        <v>1311</v>
      </c>
      <c r="B3361" s="542" t="s">
        <v>2552</v>
      </c>
      <c r="C3361" s="433"/>
      <c r="D3361" s="433"/>
      <c r="E3361" s="484" t="s">
        <v>288</v>
      </c>
      <c r="F3361" s="484" t="s">
        <v>288</v>
      </c>
      <c r="G3361" s="484" t="s">
        <v>288</v>
      </c>
      <c r="H3361" s="164" t="s">
        <v>288</v>
      </c>
      <c r="I3361" s="525">
        <v>332.80000000000473</v>
      </c>
      <c r="K3361" s="100">
        <f t="shared" si="117"/>
        <v>332.80000000000473</v>
      </c>
      <c r="O3361" s="431"/>
      <c r="P3361" s="442"/>
    </row>
    <row r="3362" spans="1:20" ht="15">
      <c r="A3362" s="138" t="s">
        <v>1312</v>
      </c>
      <c r="B3362" s="463" t="s">
        <v>1031</v>
      </c>
      <c r="C3362" s="431"/>
      <c r="D3362" s="431"/>
      <c r="E3362" s="437" t="s">
        <v>288</v>
      </c>
      <c r="F3362" s="437" t="s">
        <v>288</v>
      </c>
      <c r="G3362" s="437" t="s">
        <v>288</v>
      </c>
      <c r="H3362" s="164">
        <v>317.04999999999563</v>
      </c>
      <c r="I3362" s="484" t="s">
        <v>288</v>
      </c>
      <c r="K3362" s="100">
        <f t="shared" si="117"/>
        <v>317.04999999999563</v>
      </c>
      <c r="P3362" s="28"/>
    </row>
    <row r="3363" spans="1:20" ht="15">
      <c r="A3363" s="138" t="s">
        <v>1313</v>
      </c>
      <c r="B3363" s="463" t="s">
        <v>1041</v>
      </c>
      <c r="C3363" s="431"/>
      <c r="D3363" s="431"/>
      <c r="E3363" s="437" t="s">
        <v>288</v>
      </c>
      <c r="F3363" s="437" t="s">
        <v>288</v>
      </c>
      <c r="G3363" s="437" t="s">
        <v>288</v>
      </c>
      <c r="H3363" s="164">
        <v>233.5</v>
      </c>
      <c r="I3363" s="484" t="s">
        <v>288</v>
      </c>
      <c r="K3363" s="100">
        <f t="shared" si="117"/>
        <v>233.5</v>
      </c>
      <c r="P3363" s="28"/>
    </row>
    <row r="3364" spans="1:20" ht="15">
      <c r="A3364" s="138"/>
      <c r="B3364" s="96"/>
      <c r="E3364" s="10"/>
      <c r="F3364" s="10"/>
      <c r="G3364" s="10"/>
      <c r="H3364" s="164"/>
      <c r="K3364" s="100"/>
      <c r="P3364" s="28"/>
    </row>
    <row r="3365" spans="1:20" ht="15">
      <c r="A3365" s="44"/>
      <c r="B3365" s="96"/>
      <c r="E3365" s="10"/>
      <c r="K3365" s="102"/>
      <c r="P3365" s="28"/>
    </row>
    <row r="3366" spans="1:20" ht="15">
      <c r="A3366" s="44"/>
      <c r="B3366" s="96"/>
      <c r="E3366" s="10"/>
      <c r="K3366" s="102"/>
      <c r="P3366" s="28"/>
    </row>
    <row r="3367" spans="1:20" ht="25.5">
      <c r="A3367" s="39" t="s">
        <v>363</v>
      </c>
      <c r="K3367" s="102"/>
      <c r="P3367" s="28"/>
    </row>
    <row r="3368" spans="1:20">
      <c r="K3368" s="102"/>
      <c r="P3368" s="28"/>
    </row>
    <row r="3369" spans="1:20" ht="15">
      <c r="A3369" s="60"/>
      <c r="B3369" s="60"/>
      <c r="C3369" s="60"/>
      <c r="D3369" s="60"/>
      <c r="E3369" s="94">
        <v>2016</v>
      </c>
      <c r="F3369" s="94">
        <v>2017</v>
      </c>
      <c r="G3369" s="94">
        <v>2018</v>
      </c>
      <c r="H3369" s="189">
        <v>2019</v>
      </c>
      <c r="I3369" s="189">
        <v>2020</v>
      </c>
      <c r="K3369" s="103" t="s">
        <v>40</v>
      </c>
      <c r="P3369" s="11"/>
      <c r="Q3369" s="3"/>
      <c r="R3369" s="3"/>
    </row>
    <row r="3370" spans="1:20" ht="15">
      <c r="A3370" s="44" t="s">
        <v>0</v>
      </c>
      <c r="B3370" s="463" t="s">
        <v>27</v>
      </c>
      <c r="C3370" s="431"/>
      <c r="D3370" s="431"/>
      <c r="E3370" s="480">
        <v>196</v>
      </c>
      <c r="F3370" s="480">
        <v>181</v>
      </c>
      <c r="G3370" s="480">
        <v>251.99999999999636</v>
      </c>
      <c r="H3370" s="487">
        <v>166.49999999999636</v>
      </c>
      <c r="I3370" s="525">
        <v>112</v>
      </c>
      <c r="K3370" s="100">
        <f t="shared" ref="K3370:K3401" si="118">SUM(E3370:I3370)</f>
        <v>907.49999999999272</v>
      </c>
      <c r="M3370" t="s">
        <v>1840</v>
      </c>
      <c r="P3370" s="438" t="s">
        <v>1839</v>
      </c>
      <c r="Q3370" s="593"/>
      <c r="R3370" s="312"/>
      <c r="S3370" s="312"/>
      <c r="T3370" s="222"/>
    </row>
    <row r="3371" spans="1:20" ht="15">
      <c r="A3371" s="44" t="s">
        <v>2</v>
      </c>
      <c r="B3371" s="96" t="s">
        <v>21</v>
      </c>
      <c r="E3371" s="95">
        <v>201</v>
      </c>
      <c r="F3371" s="480">
        <v>204.5</v>
      </c>
      <c r="G3371" s="10">
        <v>206.50000000000728</v>
      </c>
      <c r="H3371" s="164">
        <v>131.50000000000182</v>
      </c>
      <c r="I3371" s="525">
        <v>151.00000000000182</v>
      </c>
      <c r="K3371" s="100">
        <f t="shared" si="118"/>
        <v>894.50000000001091</v>
      </c>
      <c r="M3371" t="s">
        <v>366</v>
      </c>
      <c r="P3371" s="11"/>
      <c r="Q3371" s="312"/>
      <c r="R3371" s="312"/>
      <c r="S3371" s="312"/>
      <c r="T3371" s="222"/>
    </row>
    <row r="3372" spans="1:20" ht="15">
      <c r="A3372" s="44" t="s">
        <v>3</v>
      </c>
      <c r="B3372" s="463" t="s">
        <v>17</v>
      </c>
      <c r="C3372" s="431"/>
      <c r="D3372" s="431"/>
      <c r="E3372" s="480">
        <v>161.5</v>
      </c>
      <c r="F3372" s="453">
        <v>224.5</v>
      </c>
      <c r="G3372" s="480">
        <v>225.99999999999272</v>
      </c>
      <c r="H3372" s="164">
        <v>113.99999999999636</v>
      </c>
      <c r="I3372" s="525">
        <v>135.99999999999818</v>
      </c>
      <c r="K3372" s="100">
        <f t="shared" si="118"/>
        <v>861.99999999998727</v>
      </c>
      <c r="M3372" t="s">
        <v>392</v>
      </c>
      <c r="P3372" s="438"/>
      <c r="Q3372" s="593"/>
      <c r="R3372" s="312"/>
      <c r="S3372" s="312"/>
      <c r="T3372" s="222"/>
    </row>
    <row r="3373" spans="1:20" ht="15">
      <c r="A3373" s="44" t="s">
        <v>5</v>
      </c>
      <c r="B3373" s="463" t="s">
        <v>11</v>
      </c>
      <c r="C3373" s="431"/>
      <c r="D3373" s="431"/>
      <c r="E3373" s="437">
        <v>154</v>
      </c>
      <c r="F3373" s="454">
        <v>264.5</v>
      </c>
      <c r="G3373" s="437">
        <v>102.49999999999636</v>
      </c>
      <c r="H3373" s="487">
        <v>162.99999999999636</v>
      </c>
      <c r="I3373" s="525">
        <v>127.5</v>
      </c>
      <c r="K3373" s="100">
        <f t="shared" si="118"/>
        <v>811.49999999999272</v>
      </c>
      <c r="M3373" t="s">
        <v>351</v>
      </c>
      <c r="P3373" s="433" t="s">
        <v>3146</v>
      </c>
      <c r="Q3373" s="593"/>
      <c r="R3373" s="312"/>
      <c r="S3373" s="312"/>
      <c r="T3373" s="222"/>
    </row>
    <row r="3374" spans="1:20" ht="15">
      <c r="A3374" s="44" t="s">
        <v>7</v>
      </c>
      <c r="B3374" s="96" t="s">
        <v>33</v>
      </c>
      <c r="E3374" s="480">
        <v>155</v>
      </c>
      <c r="F3374" s="480">
        <v>169.5</v>
      </c>
      <c r="G3374" s="437">
        <v>172.99999999999272</v>
      </c>
      <c r="H3374" s="164">
        <v>110.00000000000728</v>
      </c>
      <c r="I3374" s="577">
        <v>175.99999999999636</v>
      </c>
      <c r="K3374" s="100">
        <f t="shared" si="118"/>
        <v>783.49999999999636</v>
      </c>
      <c r="M3374" t="s">
        <v>3272</v>
      </c>
      <c r="P3374" s="438"/>
      <c r="Q3374" s="594"/>
      <c r="R3374" s="312"/>
      <c r="S3374" s="312"/>
      <c r="T3374" s="222"/>
    </row>
    <row r="3375" spans="1:20" ht="15">
      <c r="A3375" s="44" t="s">
        <v>8</v>
      </c>
      <c r="B3375" s="96" t="s">
        <v>31</v>
      </c>
      <c r="E3375" s="452">
        <v>223.5</v>
      </c>
      <c r="F3375" s="480">
        <v>173.5</v>
      </c>
      <c r="G3375" s="10">
        <v>131.99999999999636</v>
      </c>
      <c r="H3375" s="484">
        <v>114</v>
      </c>
      <c r="I3375" s="525">
        <v>108.00000000000182</v>
      </c>
      <c r="K3375" s="100">
        <f t="shared" si="118"/>
        <v>750.99999999999818</v>
      </c>
      <c r="M3375" t="s">
        <v>353</v>
      </c>
      <c r="P3375" s="438"/>
      <c r="Q3375" s="312"/>
      <c r="R3375" s="312"/>
      <c r="S3375" s="312"/>
      <c r="T3375" s="222"/>
    </row>
    <row r="3376" spans="1:20" ht="15">
      <c r="A3376" s="44" t="s">
        <v>10</v>
      </c>
      <c r="B3376" s="96" t="s">
        <v>23</v>
      </c>
      <c r="E3376" s="437">
        <v>83.5</v>
      </c>
      <c r="F3376" s="452">
        <v>228</v>
      </c>
      <c r="G3376" s="10">
        <v>125.74999999999636</v>
      </c>
      <c r="H3376" s="164">
        <v>123.00000000000364</v>
      </c>
      <c r="I3376" s="578">
        <v>161</v>
      </c>
      <c r="K3376" s="100">
        <f t="shared" si="118"/>
        <v>721.25</v>
      </c>
      <c r="M3376" t="s">
        <v>346</v>
      </c>
      <c r="P3376" s="438"/>
      <c r="Q3376" s="593"/>
      <c r="R3376" s="312"/>
      <c r="S3376" s="312"/>
      <c r="T3376" s="222"/>
    </row>
    <row r="3377" spans="1:20" ht="15">
      <c r="A3377" s="44" t="s">
        <v>12</v>
      </c>
      <c r="B3377" s="463" t="s">
        <v>19</v>
      </c>
      <c r="C3377" s="431"/>
      <c r="D3377" s="431"/>
      <c r="E3377" s="454">
        <v>232</v>
      </c>
      <c r="F3377" s="437">
        <v>104</v>
      </c>
      <c r="G3377" s="437">
        <v>206.00000000000364</v>
      </c>
      <c r="H3377" s="164">
        <v>84.500000000001819</v>
      </c>
      <c r="I3377" s="525">
        <v>88.5</v>
      </c>
      <c r="K3377" s="100">
        <f t="shared" si="118"/>
        <v>715.00000000000546</v>
      </c>
      <c r="M3377" t="s">
        <v>291</v>
      </c>
      <c r="P3377" s="433" t="s">
        <v>3146</v>
      </c>
      <c r="Q3377" s="312"/>
      <c r="R3377" s="312"/>
      <c r="S3377" s="312"/>
      <c r="T3377" s="222"/>
    </row>
    <row r="3378" spans="1:20" ht="15">
      <c r="A3378" s="44" t="s">
        <v>14</v>
      </c>
      <c r="B3378" s="96" t="s">
        <v>145</v>
      </c>
      <c r="E3378" s="10" t="s">
        <v>288</v>
      </c>
      <c r="F3378" s="10">
        <v>80.5</v>
      </c>
      <c r="G3378" s="453">
        <v>257.50000000000364</v>
      </c>
      <c r="H3378" s="484">
        <v>144.00000000000182</v>
      </c>
      <c r="I3378" s="575">
        <v>216.50000000000182</v>
      </c>
      <c r="K3378" s="100">
        <f t="shared" si="118"/>
        <v>698.50000000000728</v>
      </c>
      <c r="M3378" s="431" t="s">
        <v>385</v>
      </c>
      <c r="P3378" s="479" t="s">
        <v>3146</v>
      </c>
      <c r="Q3378" s="594"/>
      <c r="R3378" s="312"/>
      <c r="S3378" s="312"/>
      <c r="T3378" s="222"/>
    </row>
    <row r="3379" spans="1:20" ht="15">
      <c r="A3379" s="44" t="s">
        <v>16</v>
      </c>
      <c r="B3379" s="96" t="s">
        <v>1</v>
      </c>
      <c r="E3379" s="10">
        <v>139</v>
      </c>
      <c r="F3379" s="10">
        <v>79.5</v>
      </c>
      <c r="G3379" s="454">
        <v>267.5</v>
      </c>
      <c r="H3379" s="164">
        <v>63.5</v>
      </c>
      <c r="I3379" s="525">
        <v>137.49999999999818</v>
      </c>
      <c r="K3379" s="100">
        <f t="shared" si="118"/>
        <v>686.99999999999818</v>
      </c>
      <c r="M3379" t="s">
        <v>291</v>
      </c>
      <c r="P3379" s="433" t="s">
        <v>3146</v>
      </c>
      <c r="Q3379" s="312"/>
      <c r="R3379" s="312"/>
      <c r="S3379" s="312"/>
      <c r="T3379" s="222"/>
    </row>
    <row r="3380" spans="1:20" ht="15">
      <c r="A3380" s="44" t="s">
        <v>18</v>
      </c>
      <c r="B3380" s="96" t="s">
        <v>37</v>
      </c>
      <c r="E3380" s="480">
        <v>163.5</v>
      </c>
      <c r="F3380" s="480">
        <v>209</v>
      </c>
      <c r="G3380" s="10">
        <v>157.99999999999636</v>
      </c>
      <c r="H3380" s="164">
        <v>62.500000000003638</v>
      </c>
      <c r="I3380" s="525">
        <v>64.500000000001819</v>
      </c>
      <c r="K3380" s="100">
        <f t="shared" si="118"/>
        <v>657.50000000000182</v>
      </c>
      <c r="M3380" t="s">
        <v>350</v>
      </c>
      <c r="P3380" s="438"/>
      <c r="Q3380" s="594"/>
      <c r="R3380" s="312"/>
      <c r="S3380" s="312"/>
      <c r="T3380" s="222"/>
    </row>
    <row r="3381" spans="1:20" ht="15">
      <c r="A3381" s="44" t="s">
        <v>20</v>
      </c>
      <c r="B3381" s="96" t="s">
        <v>9</v>
      </c>
      <c r="E3381" s="10">
        <v>108</v>
      </c>
      <c r="F3381" s="437">
        <v>49.5</v>
      </c>
      <c r="G3381" s="480">
        <v>231.5</v>
      </c>
      <c r="H3381" s="487">
        <v>191.49999999999818</v>
      </c>
      <c r="I3381" s="525">
        <v>71.5</v>
      </c>
      <c r="K3381" s="100">
        <f t="shared" si="118"/>
        <v>651.99999999999818</v>
      </c>
      <c r="M3381" t="s">
        <v>295</v>
      </c>
      <c r="P3381" s="11"/>
      <c r="Q3381" s="312"/>
      <c r="R3381" s="312"/>
      <c r="S3381" s="312"/>
      <c r="T3381" s="222"/>
    </row>
    <row r="3382" spans="1:20" ht="15">
      <c r="A3382" s="44" t="s">
        <v>22</v>
      </c>
      <c r="B3382" s="96" t="s">
        <v>39</v>
      </c>
      <c r="E3382" s="10">
        <v>142.5</v>
      </c>
      <c r="F3382" s="10">
        <v>91.5</v>
      </c>
      <c r="G3382" s="480">
        <v>210.25000000000364</v>
      </c>
      <c r="H3382" s="164">
        <v>131.5</v>
      </c>
      <c r="I3382" s="525">
        <v>63.999999999998181</v>
      </c>
      <c r="K3382" s="100">
        <f t="shared" si="118"/>
        <v>639.75000000000182</v>
      </c>
      <c r="M3382" t="s">
        <v>303</v>
      </c>
      <c r="P3382" s="438"/>
      <c r="Q3382" s="594"/>
      <c r="R3382" s="312"/>
      <c r="S3382" s="312"/>
      <c r="T3382" s="222"/>
    </row>
    <row r="3383" spans="1:20" ht="15">
      <c r="A3383" s="44" t="s">
        <v>24</v>
      </c>
      <c r="B3383" s="96" t="s">
        <v>35</v>
      </c>
      <c r="E3383" s="437">
        <v>70.5</v>
      </c>
      <c r="F3383" s="480">
        <v>181</v>
      </c>
      <c r="G3383" s="480">
        <v>219.99999999999818</v>
      </c>
      <c r="H3383" s="484">
        <v>49.499999999994543</v>
      </c>
      <c r="I3383" s="525">
        <v>105.00000000000182</v>
      </c>
      <c r="K3383" s="100">
        <f t="shared" si="118"/>
        <v>625.99999999999454</v>
      </c>
      <c r="M3383" t="s">
        <v>355</v>
      </c>
      <c r="P3383" s="11"/>
      <c r="Q3383" s="594"/>
      <c r="R3383" s="312"/>
      <c r="S3383" s="312"/>
      <c r="T3383" s="222"/>
    </row>
    <row r="3384" spans="1:20" ht="15">
      <c r="A3384" s="44" t="s">
        <v>26</v>
      </c>
      <c r="B3384" s="96" t="s">
        <v>144</v>
      </c>
      <c r="E3384" s="10" t="s">
        <v>288</v>
      </c>
      <c r="F3384" s="437">
        <v>101.5</v>
      </c>
      <c r="G3384" s="437">
        <v>197.99999999999636</v>
      </c>
      <c r="H3384" s="484">
        <v>150.50000000000182</v>
      </c>
      <c r="I3384" s="578">
        <v>167.49999999999818</v>
      </c>
      <c r="K3384" s="100">
        <f t="shared" si="118"/>
        <v>617.49999999999636</v>
      </c>
      <c r="M3384" t="s">
        <v>294</v>
      </c>
      <c r="P3384" s="11"/>
      <c r="Q3384" s="593"/>
      <c r="R3384" s="312"/>
      <c r="S3384" s="312"/>
      <c r="T3384" s="222"/>
    </row>
    <row r="3385" spans="1:20" ht="15">
      <c r="A3385" s="44" t="s">
        <v>28</v>
      </c>
      <c r="B3385" s="96" t="s">
        <v>13</v>
      </c>
      <c r="E3385" s="10">
        <v>144.75</v>
      </c>
      <c r="F3385" s="480">
        <v>165</v>
      </c>
      <c r="G3385" s="437">
        <v>165.5</v>
      </c>
      <c r="H3385" s="484">
        <v>78.499999999990905</v>
      </c>
      <c r="I3385" s="525">
        <v>61.500000000001819</v>
      </c>
      <c r="K3385" s="100">
        <f t="shared" si="118"/>
        <v>615.24999999999272</v>
      </c>
      <c r="M3385" t="s">
        <v>303</v>
      </c>
      <c r="P3385" s="438"/>
      <c r="Q3385" s="312"/>
      <c r="R3385" s="312"/>
      <c r="S3385" s="312"/>
      <c r="T3385" s="222"/>
    </row>
    <row r="3386" spans="1:20" ht="15">
      <c r="A3386" s="44" t="s">
        <v>30</v>
      </c>
      <c r="B3386" s="463" t="s">
        <v>25</v>
      </c>
      <c r="C3386" s="431"/>
      <c r="D3386" s="431"/>
      <c r="E3386" s="437">
        <v>120</v>
      </c>
      <c r="F3386" s="437">
        <v>76.5</v>
      </c>
      <c r="G3386" s="437">
        <v>152.50000000000364</v>
      </c>
      <c r="H3386" s="164">
        <v>106.50000000000364</v>
      </c>
      <c r="I3386" s="525">
        <v>135.49999999999636</v>
      </c>
      <c r="K3386" s="100">
        <f t="shared" si="118"/>
        <v>591.00000000000364</v>
      </c>
      <c r="P3386" s="438"/>
      <c r="Q3386" s="312"/>
      <c r="R3386" s="312"/>
      <c r="S3386" s="312"/>
      <c r="T3386" s="222"/>
    </row>
    <row r="3387" spans="1:20" ht="15">
      <c r="A3387" s="44" t="s">
        <v>32</v>
      </c>
      <c r="B3387" s="463" t="s">
        <v>142</v>
      </c>
      <c r="E3387" s="10" t="s">
        <v>288</v>
      </c>
      <c r="F3387" s="10">
        <v>131.5</v>
      </c>
      <c r="G3387" s="10">
        <v>174.5</v>
      </c>
      <c r="H3387" s="484">
        <v>141.5</v>
      </c>
      <c r="I3387" s="525">
        <v>127.99999999999636</v>
      </c>
      <c r="K3387" s="100">
        <f t="shared" si="118"/>
        <v>575.49999999999636</v>
      </c>
      <c r="P3387" s="438"/>
      <c r="Q3387" s="594"/>
      <c r="R3387" s="312"/>
      <c r="S3387" s="312"/>
      <c r="T3387" s="222"/>
    </row>
    <row r="3388" spans="1:20" ht="15">
      <c r="A3388" s="44" t="s">
        <v>34</v>
      </c>
      <c r="B3388" s="96" t="s">
        <v>29</v>
      </c>
      <c r="E3388" s="10">
        <v>138.5</v>
      </c>
      <c r="F3388" s="10">
        <v>144</v>
      </c>
      <c r="G3388" s="480">
        <v>241.50000000000364</v>
      </c>
      <c r="H3388" s="437" t="s">
        <v>288</v>
      </c>
      <c r="I3388" s="484" t="s">
        <v>288</v>
      </c>
      <c r="K3388" s="100">
        <f t="shared" si="118"/>
        <v>524.00000000000364</v>
      </c>
      <c r="M3388" t="s">
        <v>294</v>
      </c>
      <c r="P3388" s="438"/>
      <c r="Q3388" s="312"/>
      <c r="R3388" s="312"/>
      <c r="S3388" s="312"/>
      <c r="T3388" s="222"/>
    </row>
    <row r="3389" spans="1:20" ht="15">
      <c r="A3389" s="44" t="s">
        <v>36</v>
      </c>
      <c r="B3389" s="96" t="s">
        <v>15</v>
      </c>
      <c r="E3389" s="480">
        <v>196.5</v>
      </c>
      <c r="F3389" s="437">
        <v>89.5</v>
      </c>
      <c r="G3389" s="10">
        <v>79.750000000003638</v>
      </c>
      <c r="H3389" s="164">
        <v>16.5</v>
      </c>
      <c r="I3389" s="525">
        <v>111.49999999999454</v>
      </c>
      <c r="K3389" s="100">
        <f t="shared" si="118"/>
        <v>493.74999999999818</v>
      </c>
      <c r="M3389" t="s">
        <v>294</v>
      </c>
      <c r="P3389" s="11"/>
      <c r="Q3389" s="594"/>
      <c r="R3389" s="312"/>
      <c r="S3389" s="312"/>
      <c r="T3389" s="222"/>
    </row>
    <row r="3390" spans="1:20" ht="15">
      <c r="A3390" s="44" t="s">
        <v>38</v>
      </c>
      <c r="B3390" s="463" t="s">
        <v>160</v>
      </c>
      <c r="E3390" s="10" t="s">
        <v>288</v>
      </c>
      <c r="F3390" s="10" t="s">
        <v>288</v>
      </c>
      <c r="G3390" s="480">
        <v>227</v>
      </c>
      <c r="H3390" s="484">
        <v>145.49999999999636</v>
      </c>
      <c r="I3390" s="525">
        <v>109.49999999999818</v>
      </c>
      <c r="K3390" s="100">
        <f t="shared" si="118"/>
        <v>481.99999999999454</v>
      </c>
      <c r="M3390" s="431" t="s">
        <v>302</v>
      </c>
      <c r="P3390" s="438"/>
      <c r="Q3390" s="594"/>
      <c r="R3390" s="312"/>
      <c r="S3390" s="312"/>
      <c r="T3390" s="222"/>
    </row>
    <row r="3391" spans="1:20" ht="15">
      <c r="A3391" s="44" t="s">
        <v>146</v>
      </c>
      <c r="B3391" s="96" t="s">
        <v>4</v>
      </c>
      <c r="E3391" s="437">
        <v>98</v>
      </c>
      <c r="F3391" s="10">
        <v>74.5</v>
      </c>
      <c r="G3391" s="437">
        <v>148.99999999999818</v>
      </c>
      <c r="H3391" s="484">
        <v>93.500000000001819</v>
      </c>
      <c r="I3391" s="525">
        <v>60.5</v>
      </c>
      <c r="K3391" s="100">
        <f t="shared" si="118"/>
        <v>475.5</v>
      </c>
      <c r="P3391" s="11"/>
      <c r="Q3391" s="312"/>
      <c r="R3391" s="312"/>
      <c r="S3391" s="312"/>
      <c r="T3391" s="222"/>
    </row>
    <row r="3392" spans="1:20" ht="15">
      <c r="A3392" s="44" t="s">
        <v>147</v>
      </c>
      <c r="B3392" s="96" t="s">
        <v>6</v>
      </c>
      <c r="E3392" s="437">
        <v>89.75</v>
      </c>
      <c r="F3392" s="10">
        <v>132.5</v>
      </c>
      <c r="G3392" s="10">
        <v>81.500000000003638</v>
      </c>
      <c r="H3392" s="164">
        <v>82.499999999996362</v>
      </c>
      <c r="I3392" s="525">
        <v>73</v>
      </c>
      <c r="K3392" s="100">
        <f t="shared" si="118"/>
        <v>459.25</v>
      </c>
      <c r="P3392" s="11"/>
      <c r="Q3392" s="312"/>
      <c r="R3392" s="312"/>
      <c r="S3392" s="595"/>
      <c r="T3392" s="222"/>
    </row>
    <row r="3393" spans="1:20" ht="15">
      <c r="A3393" s="44" t="s">
        <v>148</v>
      </c>
      <c r="B3393" s="96" t="s">
        <v>143</v>
      </c>
      <c r="E3393" s="437" t="s">
        <v>288</v>
      </c>
      <c r="F3393" s="437">
        <v>132.5</v>
      </c>
      <c r="G3393" s="437">
        <v>156.49999999999636</v>
      </c>
      <c r="H3393" s="164">
        <v>84.5</v>
      </c>
      <c r="I3393" s="525">
        <v>59.999999999998181</v>
      </c>
      <c r="K3393" s="100">
        <f t="shared" si="118"/>
        <v>433.49999999999454</v>
      </c>
      <c r="P3393" s="11"/>
      <c r="Q3393" s="312"/>
      <c r="R3393" s="312"/>
      <c r="S3393" s="312"/>
      <c r="T3393" s="222"/>
    </row>
    <row r="3394" spans="1:20" ht="15">
      <c r="A3394" s="44" t="s">
        <v>152</v>
      </c>
      <c r="B3394" s="463" t="s">
        <v>164</v>
      </c>
      <c r="E3394" s="437" t="s">
        <v>288</v>
      </c>
      <c r="F3394" s="10" t="s">
        <v>288</v>
      </c>
      <c r="G3394" s="10">
        <v>170</v>
      </c>
      <c r="H3394" s="484">
        <v>131.50000000000364</v>
      </c>
      <c r="I3394" s="525">
        <v>114.99999999999818</v>
      </c>
      <c r="K3394" s="100">
        <f t="shared" si="118"/>
        <v>416.50000000000182</v>
      </c>
      <c r="P3394" s="442"/>
      <c r="Q3394" s="594"/>
      <c r="R3394" s="312"/>
      <c r="S3394" s="312"/>
      <c r="T3394" s="222"/>
    </row>
    <row r="3395" spans="1:20" ht="15">
      <c r="A3395" s="44" t="s">
        <v>159</v>
      </c>
      <c r="B3395" s="96" t="s">
        <v>156</v>
      </c>
      <c r="E3395" s="10" t="s">
        <v>288</v>
      </c>
      <c r="F3395" s="10" t="s">
        <v>288</v>
      </c>
      <c r="G3395" s="10">
        <v>186</v>
      </c>
      <c r="H3395" s="164">
        <v>95</v>
      </c>
      <c r="I3395" s="525">
        <v>125.99999999999636</v>
      </c>
      <c r="K3395" s="100">
        <f t="shared" si="118"/>
        <v>406.99999999999636</v>
      </c>
      <c r="P3395" s="438"/>
      <c r="Q3395" s="593"/>
      <c r="R3395" s="312"/>
      <c r="S3395" s="312"/>
      <c r="T3395" s="222"/>
    </row>
    <row r="3396" spans="1:20" ht="15">
      <c r="A3396" s="44" t="s">
        <v>161</v>
      </c>
      <c r="B3396" s="96" t="s">
        <v>157</v>
      </c>
      <c r="E3396" s="10" t="s">
        <v>288</v>
      </c>
      <c r="F3396" s="10" t="s">
        <v>288</v>
      </c>
      <c r="G3396" s="10">
        <v>163.49999999999272</v>
      </c>
      <c r="H3396" s="164">
        <v>97.000000000003638</v>
      </c>
      <c r="I3396" s="525">
        <v>139.99999999999636</v>
      </c>
      <c r="K3396" s="100">
        <f t="shared" si="118"/>
        <v>400.49999999999272</v>
      </c>
      <c r="P3396" s="442"/>
      <c r="Q3396" s="593"/>
      <c r="R3396" s="312"/>
      <c r="S3396" s="312"/>
      <c r="T3396" s="222"/>
    </row>
    <row r="3397" spans="1:20" ht="15">
      <c r="A3397" s="44" t="s">
        <v>162</v>
      </c>
      <c r="B3397" s="96" t="s">
        <v>158</v>
      </c>
      <c r="E3397" s="10" t="s">
        <v>288</v>
      </c>
      <c r="F3397" s="10" t="s">
        <v>288</v>
      </c>
      <c r="G3397" s="10">
        <v>191.00000000000364</v>
      </c>
      <c r="H3397" s="164">
        <v>95.499999999996362</v>
      </c>
      <c r="I3397" s="525">
        <v>97.000000000005457</v>
      </c>
      <c r="K3397" s="100">
        <f t="shared" si="118"/>
        <v>383.50000000000546</v>
      </c>
      <c r="P3397" s="438"/>
      <c r="Q3397" s="312"/>
      <c r="R3397" s="312"/>
      <c r="S3397" s="312"/>
      <c r="T3397" s="222"/>
    </row>
    <row r="3398" spans="1:20" ht="15">
      <c r="A3398" s="44" t="s">
        <v>163</v>
      </c>
      <c r="B3398" s="96" t="s">
        <v>181</v>
      </c>
      <c r="E3398" s="480">
        <v>197.25</v>
      </c>
      <c r="F3398" s="10">
        <v>140</v>
      </c>
      <c r="G3398" s="437" t="s">
        <v>288</v>
      </c>
      <c r="H3398" s="437" t="s">
        <v>288</v>
      </c>
      <c r="I3398" s="484" t="s">
        <v>288</v>
      </c>
      <c r="K3398" s="100">
        <f t="shared" si="118"/>
        <v>337.25</v>
      </c>
      <c r="M3398" t="s">
        <v>293</v>
      </c>
      <c r="P3398" s="438"/>
      <c r="Q3398" s="312"/>
      <c r="R3398" s="312"/>
      <c r="S3398" s="312"/>
      <c r="T3398" s="222"/>
    </row>
    <row r="3399" spans="1:20" ht="15">
      <c r="A3399" s="44" t="s">
        <v>165</v>
      </c>
      <c r="B3399" s="463" t="s">
        <v>1028</v>
      </c>
      <c r="C3399" s="431"/>
      <c r="D3399" s="431"/>
      <c r="E3399" s="437" t="s">
        <v>288</v>
      </c>
      <c r="F3399" s="437" t="s">
        <v>288</v>
      </c>
      <c r="G3399" s="437" t="s">
        <v>288</v>
      </c>
      <c r="H3399" s="164">
        <v>153.99999999999818</v>
      </c>
      <c r="I3399" s="578">
        <v>175</v>
      </c>
      <c r="K3399" s="100">
        <f t="shared" si="118"/>
        <v>328.99999999999818</v>
      </c>
      <c r="M3399" s="431" t="s">
        <v>293</v>
      </c>
      <c r="P3399" s="28"/>
      <c r="Q3399" s="596"/>
      <c r="R3399" s="312"/>
      <c r="S3399" s="312"/>
      <c r="T3399" s="222"/>
    </row>
    <row r="3400" spans="1:20" ht="15">
      <c r="A3400" s="44" t="s">
        <v>284</v>
      </c>
      <c r="B3400" s="478" t="s">
        <v>983</v>
      </c>
      <c r="C3400" s="431"/>
      <c r="D3400" s="431"/>
      <c r="E3400" s="437" t="s">
        <v>288</v>
      </c>
      <c r="F3400" s="437" t="s">
        <v>288</v>
      </c>
      <c r="G3400" s="437" t="s">
        <v>288</v>
      </c>
      <c r="H3400" s="468">
        <v>239.00000000000182</v>
      </c>
      <c r="I3400" s="525">
        <v>87.499999999998181</v>
      </c>
      <c r="K3400" s="100">
        <f t="shared" si="118"/>
        <v>326.5</v>
      </c>
      <c r="M3400" t="s">
        <v>291</v>
      </c>
      <c r="P3400" s="433" t="s">
        <v>3146</v>
      </c>
      <c r="Q3400" s="312"/>
      <c r="R3400" s="312"/>
      <c r="S3400" s="312"/>
      <c r="T3400" s="222"/>
    </row>
    <row r="3401" spans="1:20" ht="15">
      <c r="A3401" s="44" t="s">
        <v>285</v>
      </c>
      <c r="B3401" s="478" t="s">
        <v>989</v>
      </c>
      <c r="E3401" s="10" t="s">
        <v>288</v>
      </c>
      <c r="F3401" s="10" t="s">
        <v>288</v>
      </c>
      <c r="G3401" s="10" t="s">
        <v>288</v>
      </c>
      <c r="H3401" s="487">
        <v>169.50000000000364</v>
      </c>
      <c r="I3401" s="578">
        <v>153</v>
      </c>
      <c r="K3401" s="100">
        <f t="shared" si="118"/>
        <v>322.50000000000364</v>
      </c>
      <c r="M3401" t="s">
        <v>355</v>
      </c>
      <c r="P3401" s="28"/>
      <c r="Q3401" s="593"/>
      <c r="R3401" s="312"/>
      <c r="S3401" s="312"/>
      <c r="T3401" s="222"/>
    </row>
    <row r="3402" spans="1:20" ht="15">
      <c r="A3402" s="138" t="s">
        <v>286</v>
      </c>
      <c r="B3402" s="463" t="s">
        <v>1021</v>
      </c>
      <c r="E3402" s="10" t="s">
        <v>288</v>
      </c>
      <c r="F3402" s="10" t="s">
        <v>288</v>
      </c>
      <c r="G3402" s="10" t="s">
        <v>288</v>
      </c>
      <c r="H3402" s="487">
        <v>174.49999999999636</v>
      </c>
      <c r="I3402" s="525">
        <v>137.00000000000182</v>
      </c>
      <c r="K3402" s="100">
        <f t="shared" ref="K3402:K3433" si="119">SUM(E3402:I3402)</f>
        <v>311.49999999999818</v>
      </c>
      <c r="M3402" t="s">
        <v>294</v>
      </c>
      <c r="P3402" s="28"/>
      <c r="Q3402" s="593"/>
      <c r="R3402" s="312"/>
      <c r="S3402" s="312"/>
      <c r="T3402" s="222"/>
    </row>
    <row r="3403" spans="1:20" ht="15">
      <c r="A3403" s="138" t="s">
        <v>287</v>
      </c>
      <c r="B3403" s="96" t="s">
        <v>1008</v>
      </c>
      <c r="E3403" s="437" t="s">
        <v>288</v>
      </c>
      <c r="F3403" s="437" t="s">
        <v>288</v>
      </c>
      <c r="G3403" s="10" t="s">
        <v>288</v>
      </c>
      <c r="H3403" s="489">
        <v>202.49999999999818</v>
      </c>
      <c r="I3403" s="525">
        <v>108.00000000000364</v>
      </c>
      <c r="K3403" s="100">
        <f t="shared" si="119"/>
        <v>310.50000000000182</v>
      </c>
      <c r="M3403" t="s">
        <v>310</v>
      </c>
      <c r="P3403" s="442"/>
      <c r="Q3403" s="312"/>
      <c r="R3403" s="312"/>
      <c r="S3403" s="312"/>
      <c r="T3403" s="222"/>
    </row>
    <row r="3404" spans="1:20" ht="15">
      <c r="A3404" s="138" t="s">
        <v>990</v>
      </c>
      <c r="B3404" s="478" t="s">
        <v>999</v>
      </c>
      <c r="E3404" s="437" t="s">
        <v>288</v>
      </c>
      <c r="F3404" s="10" t="s">
        <v>288</v>
      </c>
      <c r="G3404" s="10" t="s">
        <v>288</v>
      </c>
      <c r="H3404" s="488">
        <v>197.00000000000182</v>
      </c>
      <c r="I3404" s="525">
        <v>102.5</v>
      </c>
      <c r="K3404" s="100">
        <f t="shared" si="119"/>
        <v>299.50000000000182</v>
      </c>
      <c r="M3404" t="s">
        <v>292</v>
      </c>
      <c r="P3404" s="442"/>
      <c r="Q3404" s="312"/>
      <c r="R3404" s="312"/>
      <c r="S3404" s="312"/>
      <c r="T3404" s="222"/>
    </row>
    <row r="3405" spans="1:20" ht="15">
      <c r="A3405" s="138" t="s">
        <v>991</v>
      </c>
      <c r="B3405" s="478" t="s">
        <v>1004</v>
      </c>
      <c r="C3405" s="431"/>
      <c r="D3405" s="431"/>
      <c r="E3405" s="437" t="s">
        <v>288</v>
      </c>
      <c r="F3405" s="437" t="s">
        <v>288</v>
      </c>
      <c r="G3405" s="437" t="s">
        <v>288</v>
      </c>
      <c r="H3405" s="484">
        <v>94.500000000001819</v>
      </c>
      <c r="I3405" s="576">
        <v>203.50000000000728</v>
      </c>
      <c r="K3405" s="100">
        <f t="shared" si="119"/>
        <v>298.00000000000909</v>
      </c>
      <c r="M3405" t="s">
        <v>310</v>
      </c>
      <c r="P3405" s="28"/>
      <c r="Q3405" s="594"/>
      <c r="R3405" s="312"/>
      <c r="S3405" s="312"/>
      <c r="T3405" s="222"/>
    </row>
    <row r="3406" spans="1:20" ht="15">
      <c r="A3406" s="138" t="s">
        <v>992</v>
      </c>
      <c r="B3406" s="463" t="s">
        <v>1035</v>
      </c>
      <c r="C3406" s="431"/>
      <c r="D3406" s="431"/>
      <c r="E3406" s="437" t="s">
        <v>288</v>
      </c>
      <c r="F3406" s="437" t="s">
        <v>288</v>
      </c>
      <c r="G3406" s="437" t="s">
        <v>288</v>
      </c>
      <c r="H3406" s="484">
        <v>140.00000000000182</v>
      </c>
      <c r="I3406" s="578">
        <v>157.99999999999818</v>
      </c>
      <c r="K3406" s="100">
        <f t="shared" si="119"/>
        <v>298</v>
      </c>
      <c r="M3406" t="s">
        <v>302</v>
      </c>
      <c r="P3406" s="28"/>
      <c r="Q3406" s="594"/>
      <c r="R3406" s="312"/>
      <c r="S3406" s="312"/>
      <c r="T3406" s="222"/>
    </row>
    <row r="3407" spans="1:20" ht="15">
      <c r="A3407" s="138" t="s">
        <v>994</v>
      </c>
      <c r="B3407" s="96" t="s">
        <v>1039</v>
      </c>
      <c r="E3407" s="10" t="s">
        <v>288</v>
      </c>
      <c r="F3407" s="10" t="s">
        <v>288</v>
      </c>
      <c r="G3407" s="10" t="s">
        <v>288</v>
      </c>
      <c r="H3407" s="487">
        <v>163.99999999999636</v>
      </c>
      <c r="I3407" s="525">
        <v>124.00000000000364</v>
      </c>
      <c r="K3407" s="100">
        <f t="shared" si="119"/>
        <v>288</v>
      </c>
      <c r="M3407" t="s">
        <v>297</v>
      </c>
      <c r="P3407" s="28"/>
      <c r="Q3407" s="593"/>
      <c r="R3407" s="312"/>
      <c r="S3407" s="312"/>
      <c r="T3407" s="222"/>
    </row>
    <row r="3408" spans="1:20" ht="15">
      <c r="A3408" s="138" t="s">
        <v>1000</v>
      </c>
      <c r="B3408" s="96" t="s">
        <v>1036</v>
      </c>
      <c r="E3408" s="10" t="s">
        <v>288</v>
      </c>
      <c r="F3408" s="10" t="s">
        <v>288</v>
      </c>
      <c r="G3408" s="10" t="s">
        <v>288</v>
      </c>
      <c r="H3408" s="487">
        <v>159.49999999999636</v>
      </c>
      <c r="I3408" s="525">
        <v>117.00000000000364</v>
      </c>
      <c r="K3408" s="100">
        <f t="shared" si="119"/>
        <v>276.5</v>
      </c>
      <c r="M3408" t="s">
        <v>303</v>
      </c>
      <c r="P3408" s="28"/>
      <c r="Q3408" s="593"/>
      <c r="R3408" s="312"/>
      <c r="S3408" s="312"/>
      <c r="T3408" s="222"/>
    </row>
    <row r="3409" spans="1:20" ht="15">
      <c r="A3409" s="138" t="s">
        <v>1002</v>
      </c>
      <c r="B3409" s="478" t="s">
        <v>1047</v>
      </c>
      <c r="E3409" s="10" t="s">
        <v>288</v>
      </c>
      <c r="F3409" s="437" t="s">
        <v>288</v>
      </c>
      <c r="G3409" s="10" t="s">
        <v>288</v>
      </c>
      <c r="H3409" s="164">
        <v>136.50000000000182</v>
      </c>
      <c r="I3409" s="525">
        <v>138.25</v>
      </c>
      <c r="K3409" s="100">
        <f t="shared" si="119"/>
        <v>274.75000000000182</v>
      </c>
      <c r="M3409" s="431"/>
      <c r="P3409" s="442"/>
      <c r="Q3409" s="593"/>
      <c r="R3409" s="312"/>
      <c r="S3409" s="312"/>
      <c r="T3409" s="222"/>
    </row>
    <row r="3410" spans="1:20" ht="15">
      <c r="A3410" s="138" t="s">
        <v>1005</v>
      </c>
      <c r="B3410" s="96" t="s">
        <v>155</v>
      </c>
      <c r="E3410" s="10" t="s">
        <v>288</v>
      </c>
      <c r="F3410" s="10" t="s">
        <v>288</v>
      </c>
      <c r="G3410" s="10">
        <v>133</v>
      </c>
      <c r="H3410" s="164">
        <v>53.499999999998181</v>
      </c>
      <c r="I3410" s="525">
        <v>87.500000000005457</v>
      </c>
      <c r="K3410" s="100">
        <f t="shared" si="119"/>
        <v>274.00000000000364</v>
      </c>
      <c r="P3410" s="442"/>
      <c r="Q3410" s="593"/>
      <c r="R3410" s="312"/>
      <c r="S3410" s="312"/>
      <c r="T3410" s="222"/>
    </row>
    <row r="3411" spans="1:20" ht="15">
      <c r="A3411" s="138" t="s">
        <v>1006</v>
      </c>
      <c r="B3411" s="96" t="s">
        <v>1019</v>
      </c>
      <c r="E3411" s="10" t="s">
        <v>288</v>
      </c>
      <c r="F3411" s="10" t="s">
        <v>288</v>
      </c>
      <c r="G3411" s="10" t="s">
        <v>288</v>
      </c>
      <c r="H3411" s="164">
        <v>145.49999999999636</v>
      </c>
      <c r="I3411" s="525">
        <v>127.00000000000364</v>
      </c>
      <c r="K3411" s="100">
        <f t="shared" si="119"/>
        <v>272.5</v>
      </c>
      <c r="P3411" s="28"/>
      <c r="Q3411" s="593"/>
      <c r="R3411" s="312"/>
      <c r="S3411" s="312"/>
      <c r="T3411" s="222"/>
    </row>
    <row r="3412" spans="1:20" ht="15">
      <c r="A3412" s="138" t="s">
        <v>1009</v>
      </c>
      <c r="B3412" s="463" t="s">
        <v>166</v>
      </c>
      <c r="C3412" s="431"/>
      <c r="D3412" s="431"/>
      <c r="E3412" s="437" t="s">
        <v>288</v>
      </c>
      <c r="F3412" s="437" t="s">
        <v>288</v>
      </c>
      <c r="G3412" s="452">
        <v>266.00000000000364</v>
      </c>
      <c r="H3412" s="437" t="s">
        <v>288</v>
      </c>
      <c r="I3412" s="484" t="s">
        <v>288</v>
      </c>
      <c r="K3412" s="100">
        <f t="shared" si="119"/>
        <v>266.00000000000364</v>
      </c>
      <c r="M3412" t="s">
        <v>310</v>
      </c>
      <c r="P3412" s="438"/>
      <c r="Q3412" s="312"/>
      <c r="R3412" s="312"/>
      <c r="S3412" s="312"/>
      <c r="T3412" s="222"/>
    </row>
    <row r="3413" spans="1:20" ht="15">
      <c r="A3413" s="138" t="s">
        <v>1011</v>
      </c>
      <c r="B3413" s="463" t="s">
        <v>1026</v>
      </c>
      <c r="C3413" s="431"/>
      <c r="D3413" s="431"/>
      <c r="E3413" s="437" t="s">
        <v>288</v>
      </c>
      <c r="F3413" s="437" t="s">
        <v>288</v>
      </c>
      <c r="G3413" s="437" t="s">
        <v>288</v>
      </c>
      <c r="H3413" s="164">
        <v>116.00000000000728</v>
      </c>
      <c r="I3413" s="525">
        <v>144</v>
      </c>
      <c r="K3413" s="100">
        <f t="shared" si="119"/>
        <v>260.00000000000728</v>
      </c>
      <c r="P3413" s="28"/>
      <c r="Q3413" s="594"/>
      <c r="R3413" s="312"/>
      <c r="S3413" s="312"/>
      <c r="T3413" s="222"/>
    </row>
    <row r="3414" spans="1:20" ht="15">
      <c r="A3414" s="138" t="s">
        <v>1017</v>
      </c>
      <c r="B3414" s="463" t="s">
        <v>1040</v>
      </c>
      <c r="C3414" s="431"/>
      <c r="D3414" s="431"/>
      <c r="E3414" s="437" t="s">
        <v>288</v>
      </c>
      <c r="F3414" s="437" t="s">
        <v>288</v>
      </c>
      <c r="G3414" s="437" t="s">
        <v>288</v>
      </c>
      <c r="H3414" s="164">
        <v>146.49999999999818</v>
      </c>
      <c r="I3414" s="525">
        <v>64.000000000001819</v>
      </c>
      <c r="K3414" s="100">
        <f t="shared" si="119"/>
        <v>210.5</v>
      </c>
      <c r="M3414" s="431"/>
      <c r="P3414" s="28"/>
      <c r="Q3414" s="312"/>
      <c r="R3414" s="312"/>
      <c r="S3414" s="312"/>
      <c r="T3414" s="222"/>
    </row>
    <row r="3415" spans="1:20" ht="15">
      <c r="A3415" s="138" t="s">
        <v>1022</v>
      </c>
      <c r="B3415" s="463" t="s">
        <v>993</v>
      </c>
      <c r="C3415" s="431"/>
      <c r="D3415" s="431"/>
      <c r="E3415" s="437" t="s">
        <v>288</v>
      </c>
      <c r="F3415" s="437" t="s">
        <v>288</v>
      </c>
      <c r="G3415" s="437" t="s">
        <v>288</v>
      </c>
      <c r="H3415" s="164">
        <v>130.50000000000546</v>
      </c>
      <c r="I3415" s="525">
        <v>75.000000000001819</v>
      </c>
      <c r="K3415" s="100">
        <f t="shared" si="119"/>
        <v>205.50000000000728</v>
      </c>
      <c r="P3415" s="28"/>
      <c r="Q3415" s="312"/>
      <c r="R3415" s="312"/>
      <c r="S3415" s="312"/>
      <c r="T3415" s="222"/>
    </row>
    <row r="3416" spans="1:20" ht="15">
      <c r="A3416" s="138" t="s">
        <v>1023</v>
      </c>
      <c r="B3416" s="463" t="s">
        <v>1053</v>
      </c>
      <c r="C3416" s="431"/>
      <c r="D3416" s="431"/>
      <c r="E3416" s="437" t="s">
        <v>288</v>
      </c>
      <c r="F3416" s="437" t="s">
        <v>288</v>
      </c>
      <c r="G3416" s="437" t="s">
        <v>288</v>
      </c>
      <c r="H3416" s="164">
        <v>144.99999999999818</v>
      </c>
      <c r="I3416" s="525">
        <v>60.499999999998181</v>
      </c>
      <c r="K3416" s="100">
        <f t="shared" si="119"/>
        <v>205.49999999999636</v>
      </c>
      <c r="P3416" s="28"/>
      <c r="Q3416" s="312"/>
      <c r="R3416" s="312"/>
      <c r="S3416" s="312"/>
      <c r="T3416" s="222"/>
    </row>
    <row r="3417" spans="1:20" ht="15">
      <c r="A3417" s="138" t="s">
        <v>1024</v>
      </c>
      <c r="B3417" s="96" t="s">
        <v>1057</v>
      </c>
      <c r="E3417" s="10" t="s">
        <v>288</v>
      </c>
      <c r="F3417" s="10" t="s">
        <v>288</v>
      </c>
      <c r="G3417" s="10" t="s">
        <v>288</v>
      </c>
      <c r="H3417" s="164">
        <v>82.499999999994543</v>
      </c>
      <c r="I3417" s="525">
        <v>102.50000000000364</v>
      </c>
      <c r="K3417" s="100">
        <f t="shared" si="119"/>
        <v>184.99999999999818</v>
      </c>
      <c r="P3417" s="28"/>
      <c r="Q3417" s="596"/>
      <c r="R3417" s="312"/>
      <c r="S3417" s="312"/>
      <c r="T3417" s="222"/>
    </row>
    <row r="3418" spans="1:20" ht="15">
      <c r="A3418" s="138" t="s">
        <v>1030</v>
      </c>
      <c r="B3418" s="96" t="s">
        <v>182</v>
      </c>
      <c r="E3418" s="480">
        <v>178.25</v>
      </c>
      <c r="F3418" s="437" t="s">
        <v>288</v>
      </c>
      <c r="G3418" s="437" t="s">
        <v>288</v>
      </c>
      <c r="H3418" s="437" t="s">
        <v>288</v>
      </c>
      <c r="I3418" s="484" t="s">
        <v>288</v>
      </c>
      <c r="K3418" s="100">
        <f t="shared" si="119"/>
        <v>178.25</v>
      </c>
      <c r="M3418" t="s">
        <v>302</v>
      </c>
      <c r="P3418" s="438"/>
      <c r="Q3418" s="312"/>
      <c r="R3418" s="312"/>
      <c r="S3418" s="312"/>
      <c r="T3418" s="222"/>
    </row>
    <row r="3419" spans="1:20" ht="15">
      <c r="A3419" s="138" t="s">
        <v>1038</v>
      </c>
      <c r="B3419" s="96" t="s">
        <v>1013</v>
      </c>
      <c r="E3419" s="10" t="s">
        <v>288</v>
      </c>
      <c r="F3419" s="10" t="s">
        <v>288</v>
      </c>
      <c r="G3419" s="10" t="s">
        <v>288</v>
      </c>
      <c r="H3419" s="164">
        <v>109.99999999999636</v>
      </c>
      <c r="I3419" s="525">
        <v>66.500000000005457</v>
      </c>
      <c r="K3419" s="100">
        <f t="shared" si="119"/>
        <v>176.50000000000182</v>
      </c>
      <c r="M3419" s="431"/>
      <c r="P3419" s="28"/>
      <c r="Q3419" s="593"/>
      <c r="R3419" s="312"/>
      <c r="S3419" s="312"/>
      <c r="T3419" s="222"/>
    </row>
    <row r="3420" spans="1:20" ht="15">
      <c r="A3420" s="138" t="s">
        <v>1042</v>
      </c>
      <c r="B3420" s="463" t="s">
        <v>1010</v>
      </c>
      <c r="E3420" s="10" t="s">
        <v>288</v>
      </c>
      <c r="F3420" s="10" t="s">
        <v>288</v>
      </c>
      <c r="G3420" s="10" t="s">
        <v>288</v>
      </c>
      <c r="H3420" s="164">
        <v>93.500000000001819</v>
      </c>
      <c r="I3420" s="525">
        <v>73.999999999998181</v>
      </c>
      <c r="K3420" s="100">
        <f t="shared" si="119"/>
        <v>167.5</v>
      </c>
      <c r="P3420" s="442"/>
      <c r="Q3420" s="312"/>
      <c r="R3420" s="312"/>
      <c r="S3420" s="312"/>
      <c r="T3420" s="222"/>
    </row>
    <row r="3421" spans="1:20" ht="15">
      <c r="A3421" s="138" t="s">
        <v>1043</v>
      </c>
      <c r="B3421" s="503" t="s">
        <v>2544</v>
      </c>
      <c r="C3421" s="433"/>
      <c r="D3421" s="433"/>
      <c r="E3421" s="484" t="s">
        <v>288</v>
      </c>
      <c r="F3421" s="484" t="s">
        <v>288</v>
      </c>
      <c r="G3421" s="484" t="s">
        <v>288</v>
      </c>
      <c r="H3421" s="484" t="s">
        <v>288</v>
      </c>
      <c r="I3421" s="578">
        <v>154.99999999999454</v>
      </c>
      <c r="K3421" s="100">
        <f t="shared" si="119"/>
        <v>154.99999999999454</v>
      </c>
      <c r="M3421" t="s">
        <v>297</v>
      </c>
      <c r="P3421" s="28"/>
      <c r="Q3421" s="312"/>
      <c r="R3421" s="312"/>
      <c r="S3421" s="312"/>
      <c r="T3421" s="222"/>
    </row>
    <row r="3422" spans="1:20" ht="15">
      <c r="A3422" s="138" t="s">
        <v>1044</v>
      </c>
      <c r="B3422" s="478" t="s">
        <v>988</v>
      </c>
      <c r="E3422" s="10" t="s">
        <v>288</v>
      </c>
      <c r="F3422" s="10" t="s">
        <v>288</v>
      </c>
      <c r="G3422" s="437" t="s">
        <v>288</v>
      </c>
      <c r="H3422" s="484">
        <v>28.500000000001819</v>
      </c>
      <c r="I3422" s="525">
        <v>126.00000000000546</v>
      </c>
      <c r="K3422" s="100">
        <f t="shared" si="119"/>
        <v>154.50000000000728</v>
      </c>
      <c r="P3422" s="442"/>
      <c r="Q3422" s="312"/>
      <c r="R3422" s="312"/>
      <c r="S3422" s="312"/>
      <c r="T3422" s="222"/>
    </row>
    <row r="3423" spans="1:20" ht="15">
      <c r="A3423" s="138" t="s">
        <v>1050</v>
      </c>
      <c r="B3423" s="96" t="s">
        <v>1045</v>
      </c>
      <c r="E3423" s="10" t="s">
        <v>288</v>
      </c>
      <c r="F3423" s="10" t="s">
        <v>288</v>
      </c>
      <c r="G3423" s="10" t="s">
        <v>288</v>
      </c>
      <c r="H3423" s="164">
        <v>82.5</v>
      </c>
      <c r="I3423" s="525">
        <v>72</v>
      </c>
      <c r="K3423" s="100">
        <f t="shared" si="119"/>
        <v>154.5</v>
      </c>
      <c r="P3423" s="442"/>
      <c r="Q3423" s="593"/>
      <c r="R3423" s="312"/>
      <c r="S3423" s="312"/>
      <c r="T3423" s="222"/>
    </row>
    <row r="3424" spans="1:20" ht="15">
      <c r="A3424" s="138" t="s">
        <v>1051</v>
      </c>
      <c r="B3424" s="96" t="s">
        <v>1020</v>
      </c>
      <c r="E3424" s="10" t="s">
        <v>288</v>
      </c>
      <c r="F3424" s="10" t="s">
        <v>288</v>
      </c>
      <c r="G3424" s="10" t="s">
        <v>288</v>
      </c>
      <c r="H3424" s="164">
        <v>26.5</v>
      </c>
      <c r="I3424" s="525">
        <v>126.99999999999272</v>
      </c>
      <c r="K3424" s="100">
        <f t="shared" si="119"/>
        <v>153.49999999999272</v>
      </c>
      <c r="P3424" s="28"/>
      <c r="Q3424" s="312"/>
      <c r="R3424" s="312"/>
      <c r="S3424" s="312"/>
      <c r="T3424" s="222"/>
    </row>
    <row r="3425" spans="1:20" ht="15">
      <c r="A3425" s="138" t="s">
        <v>1052</v>
      </c>
      <c r="B3425" s="542" t="s">
        <v>2559</v>
      </c>
      <c r="C3425" s="433"/>
      <c r="D3425" s="433"/>
      <c r="E3425" s="484" t="s">
        <v>288</v>
      </c>
      <c r="F3425" s="484" t="s">
        <v>288</v>
      </c>
      <c r="G3425" s="484" t="s">
        <v>288</v>
      </c>
      <c r="H3425" s="164" t="s">
        <v>288</v>
      </c>
      <c r="I3425" s="578">
        <v>152.24999999999818</v>
      </c>
      <c r="K3425" s="100">
        <f t="shared" si="119"/>
        <v>152.24999999999818</v>
      </c>
      <c r="M3425" t="s">
        <v>303</v>
      </c>
      <c r="P3425" s="28"/>
      <c r="Q3425" s="312"/>
      <c r="R3425" s="312"/>
      <c r="S3425" s="312"/>
      <c r="T3425" s="222"/>
    </row>
    <row r="3426" spans="1:20" ht="15">
      <c r="A3426" s="138" t="s">
        <v>1054</v>
      </c>
      <c r="B3426" s="542" t="s">
        <v>2552</v>
      </c>
      <c r="C3426" s="433"/>
      <c r="D3426" s="433"/>
      <c r="E3426" s="484" t="s">
        <v>288</v>
      </c>
      <c r="F3426" s="484" t="s">
        <v>288</v>
      </c>
      <c r="G3426" s="484" t="s">
        <v>288</v>
      </c>
      <c r="H3426" s="484" t="s">
        <v>288</v>
      </c>
      <c r="I3426" s="525">
        <v>141.50000000000364</v>
      </c>
      <c r="K3426" s="100">
        <f t="shared" si="119"/>
        <v>141.50000000000364</v>
      </c>
      <c r="P3426" s="28"/>
      <c r="Q3426" s="594"/>
      <c r="R3426" s="312"/>
      <c r="S3426" s="312"/>
      <c r="T3426" s="222"/>
    </row>
    <row r="3427" spans="1:20" ht="15">
      <c r="A3427" s="138" t="s">
        <v>1055</v>
      </c>
      <c r="B3427" s="503" t="s">
        <v>2570</v>
      </c>
      <c r="C3427" s="433"/>
      <c r="D3427" s="433"/>
      <c r="E3427" s="484" t="s">
        <v>288</v>
      </c>
      <c r="F3427" s="484" t="s">
        <v>288</v>
      </c>
      <c r="G3427" s="484" t="s">
        <v>288</v>
      </c>
      <c r="H3427" s="164" t="s">
        <v>288</v>
      </c>
      <c r="I3427" s="525">
        <v>133.99999999999818</v>
      </c>
      <c r="K3427" s="100">
        <f t="shared" si="119"/>
        <v>133.99999999999818</v>
      </c>
      <c r="M3427" s="431"/>
      <c r="P3427" s="28"/>
      <c r="Q3427" s="312"/>
      <c r="R3427" s="312"/>
      <c r="S3427" s="312"/>
      <c r="T3427" s="222"/>
    </row>
    <row r="3428" spans="1:20" ht="15">
      <c r="A3428" s="138" t="s">
        <v>1056</v>
      </c>
      <c r="B3428" s="542" t="s">
        <v>2562</v>
      </c>
      <c r="C3428" s="433"/>
      <c r="D3428" s="433"/>
      <c r="E3428" s="484" t="s">
        <v>288</v>
      </c>
      <c r="F3428" s="484" t="s">
        <v>288</v>
      </c>
      <c r="G3428" s="484" t="s">
        <v>288</v>
      </c>
      <c r="H3428" s="164" t="s">
        <v>288</v>
      </c>
      <c r="I3428" s="525">
        <v>127.49999999999818</v>
      </c>
      <c r="K3428" s="100">
        <f t="shared" si="119"/>
        <v>127.49999999999818</v>
      </c>
      <c r="P3428" s="28"/>
      <c r="Q3428" s="312"/>
      <c r="R3428" s="312"/>
      <c r="S3428" s="312"/>
      <c r="T3428" s="222"/>
    </row>
    <row r="3429" spans="1:20" ht="15">
      <c r="A3429" s="138" t="s">
        <v>1059</v>
      </c>
      <c r="B3429" s="406" t="s">
        <v>2560</v>
      </c>
      <c r="C3429" s="3"/>
      <c r="D3429" s="3"/>
      <c r="E3429" s="164" t="s">
        <v>288</v>
      </c>
      <c r="F3429" s="164" t="s">
        <v>288</v>
      </c>
      <c r="G3429" s="164" t="s">
        <v>288</v>
      </c>
      <c r="H3429" s="164" t="s">
        <v>288</v>
      </c>
      <c r="I3429" s="525">
        <v>126.49999999999818</v>
      </c>
      <c r="K3429" s="100">
        <f t="shared" si="119"/>
        <v>126.49999999999818</v>
      </c>
      <c r="P3429" s="28"/>
      <c r="Q3429" s="312"/>
      <c r="R3429" s="312"/>
      <c r="S3429" s="312"/>
      <c r="T3429" s="222"/>
    </row>
    <row r="3430" spans="1:20" ht="15">
      <c r="A3430" s="138" t="s">
        <v>1296</v>
      </c>
      <c r="B3430" s="542" t="s">
        <v>2564</v>
      </c>
      <c r="C3430" s="433"/>
      <c r="D3430" s="433"/>
      <c r="E3430" s="484" t="s">
        <v>288</v>
      </c>
      <c r="F3430" s="484" t="s">
        <v>288</v>
      </c>
      <c r="G3430" s="484" t="s">
        <v>288</v>
      </c>
      <c r="H3430" s="164" t="s">
        <v>288</v>
      </c>
      <c r="I3430" s="525">
        <v>124.50000000000182</v>
      </c>
      <c r="K3430" s="100">
        <f t="shared" si="119"/>
        <v>124.50000000000182</v>
      </c>
      <c r="P3430" s="442"/>
      <c r="Q3430" s="594"/>
      <c r="R3430" s="312"/>
      <c r="S3430" s="312"/>
      <c r="T3430" s="222"/>
    </row>
    <row r="3431" spans="1:20" ht="15">
      <c r="A3431" s="138" t="s">
        <v>1297</v>
      </c>
      <c r="B3431" s="542" t="s">
        <v>2604</v>
      </c>
      <c r="C3431" s="433"/>
      <c r="D3431" s="433"/>
      <c r="E3431" s="484" t="s">
        <v>288</v>
      </c>
      <c r="F3431" s="484" t="s">
        <v>288</v>
      </c>
      <c r="G3431" s="484" t="s">
        <v>288</v>
      </c>
      <c r="H3431" s="164" t="s">
        <v>288</v>
      </c>
      <c r="I3431" s="525">
        <v>124.00000000000182</v>
      </c>
      <c r="K3431" s="100">
        <f t="shared" si="119"/>
        <v>124.00000000000182</v>
      </c>
      <c r="P3431" s="28"/>
      <c r="Q3431" s="593"/>
      <c r="R3431" s="312"/>
      <c r="S3431" s="312"/>
      <c r="T3431" s="222"/>
    </row>
    <row r="3432" spans="1:20" ht="15">
      <c r="A3432" s="138" t="s">
        <v>1298</v>
      </c>
      <c r="B3432" s="463" t="s">
        <v>1031</v>
      </c>
      <c r="C3432" s="431"/>
      <c r="D3432" s="431"/>
      <c r="E3432" s="437" t="s">
        <v>288</v>
      </c>
      <c r="F3432" s="437" t="s">
        <v>288</v>
      </c>
      <c r="G3432" s="437" t="s">
        <v>288</v>
      </c>
      <c r="H3432" s="164">
        <v>119.99999999999636</v>
      </c>
      <c r="I3432" s="484" t="s">
        <v>288</v>
      </c>
      <c r="K3432" s="100">
        <f t="shared" si="119"/>
        <v>119.99999999999636</v>
      </c>
      <c r="P3432" s="442"/>
      <c r="Q3432" s="594"/>
      <c r="R3432" s="312"/>
      <c r="S3432" s="312"/>
      <c r="T3432" s="222"/>
    </row>
    <row r="3433" spans="1:20" ht="15">
      <c r="A3433" s="138" t="s">
        <v>1299</v>
      </c>
      <c r="B3433" s="463" t="s">
        <v>1041</v>
      </c>
      <c r="C3433" s="431"/>
      <c r="D3433" s="431"/>
      <c r="E3433" s="437" t="s">
        <v>288</v>
      </c>
      <c r="F3433" s="437" t="s">
        <v>288</v>
      </c>
      <c r="G3433" s="437" t="s">
        <v>288</v>
      </c>
      <c r="H3433" s="164">
        <v>119.49999999999818</v>
      </c>
      <c r="I3433" s="484" t="s">
        <v>288</v>
      </c>
      <c r="K3433" s="100">
        <f t="shared" si="119"/>
        <v>119.49999999999818</v>
      </c>
      <c r="P3433" s="28"/>
      <c r="Q3433" s="594"/>
      <c r="R3433" s="312"/>
      <c r="S3433" s="312"/>
      <c r="T3433" s="222"/>
    </row>
    <row r="3434" spans="1:20" ht="15">
      <c r="A3434" s="138" t="s">
        <v>1300</v>
      </c>
      <c r="B3434" s="542" t="s">
        <v>2549</v>
      </c>
      <c r="C3434" s="433"/>
      <c r="D3434" s="433"/>
      <c r="E3434" s="484" t="s">
        <v>288</v>
      </c>
      <c r="F3434" s="484" t="s">
        <v>288</v>
      </c>
      <c r="G3434" s="484" t="s">
        <v>288</v>
      </c>
      <c r="H3434" s="164" t="s">
        <v>288</v>
      </c>
      <c r="I3434" s="525">
        <v>112.99999999999818</v>
      </c>
      <c r="K3434" s="100">
        <f t="shared" ref="K3434:K3447" si="120">SUM(E3434:I3434)</f>
        <v>112.99999999999818</v>
      </c>
      <c r="P3434" s="28"/>
      <c r="Q3434" s="596"/>
      <c r="R3434" s="312"/>
      <c r="S3434" s="312"/>
      <c r="T3434" s="222"/>
    </row>
    <row r="3435" spans="1:20" ht="15">
      <c r="A3435" s="138" t="s">
        <v>1301</v>
      </c>
      <c r="B3435" s="463" t="s">
        <v>1003</v>
      </c>
      <c r="C3435" s="431"/>
      <c r="D3435" s="431"/>
      <c r="E3435" s="437" t="s">
        <v>288</v>
      </c>
      <c r="F3435" s="437" t="s">
        <v>288</v>
      </c>
      <c r="G3435" s="437" t="s">
        <v>288</v>
      </c>
      <c r="H3435" s="484">
        <v>46</v>
      </c>
      <c r="I3435" s="525">
        <v>59.5</v>
      </c>
      <c r="K3435" s="100">
        <f t="shared" si="120"/>
        <v>105.5</v>
      </c>
      <c r="P3435" s="28"/>
      <c r="Q3435" s="593"/>
      <c r="R3435" s="312"/>
      <c r="S3435" s="312"/>
      <c r="T3435" s="222"/>
    </row>
    <row r="3436" spans="1:20" ht="15">
      <c r="A3436" s="138" t="s">
        <v>1302</v>
      </c>
      <c r="B3436" s="463" t="s">
        <v>1001</v>
      </c>
      <c r="C3436" s="431"/>
      <c r="D3436" s="431"/>
      <c r="E3436" s="437" t="s">
        <v>288</v>
      </c>
      <c r="F3436" s="437" t="s">
        <v>288</v>
      </c>
      <c r="G3436" s="437" t="s">
        <v>288</v>
      </c>
      <c r="H3436" s="164">
        <v>32.5</v>
      </c>
      <c r="I3436" s="525">
        <v>72.499999999996362</v>
      </c>
      <c r="K3436" s="100">
        <f t="shared" si="120"/>
        <v>104.99999999999636</v>
      </c>
      <c r="M3436" s="431"/>
      <c r="P3436" s="442"/>
      <c r="Q3436" s="594"/>
      <c r="R3436" s="312"/>
      <c r="S3436" s="312"/>
      <c r="T3436" s="222"/>
    </row>
    <row r="3437" spans="1:20" ht="15">
      <c r="A3437" s="138" t="s">
        <v>1303</v>
      </c>
      <c r="B3437" s="406" t="s">
        <v>2569</v>
      </c>
      <c r="C3437" s="3"/>
      <c r="D3437" s="3"/>
      <c r="E3437" s="164" t="s">
        <v>288</v>
      </c>
      <c r="F3437" s="164" t="s">
        <v>288</v>
      </c>
      <c r="G3437" s="164" t="s">
        <v>288</v>
      </c>
      <c r="H3437" s="164" t="s">
        <v>288</v>
      </c>
      <c r="I3437" s="525">
        <v>102.50000000000182</v>
      </c>
      <c r="K3437" s="100">
        <f t="shared" si="120"/>
        <v>102.50000000000182</v>
      </c>
      <c r="P3437" s="28"/>
      <c r="Q3437" s="596"/>
      <c r="R3437" s="312"/>
      <c r="S3437" s="312"/>
      <c r="T3437" s="222"/>
    </row>
    <row r="3438" spans="1:20" ht="15">
      <c r="A3438" s="138" t="s">
        <v>1304</v>
      </c>
      <c r="B3438" s="542" t="s">
        <v>2565</v>
      </c>
      <c r="C3438" s="433"/>
      <c r="D3438" s="433"/>
      <c r="E3438" s="484" t="s">
        <v>288</v>
      </c>
      <c r="F3438" s="484" t="s">
        <v>288</v>
      </c>
      <c r="G3438" s="484" t="s">
        <v>288</v>
      </c>
      <c r="H3438" s="164" t="s">
        <v>288</v>
      </c>
      <c r="I3438" s="525">
        <v>95.000000000003638</v>
      </c>
      <c r="K3438" s="100">
        <f t="shared" si="120"/>
        <v>95.000000000003638</v>
      </c>
      <c r="P3438" s="442"/>
      <c r="Q3438" s="593"/>
      <c r="R3438" s="312"/>
      <c r="S3438" s="312"/>
      <c r="T3438" s="222"/>
    </row>
    <row r="3439" spans="1:20" ht="15">
      <c r="A3439" s="138" t="s">
        <v>1305</v>
      </c>
      <c r="B3439" s="542" t="s">
        <v>2566</v>
      </c>
      <c r="C3439" s="433"/>
      <c r="D3439" s="433"/>
      <c r="E3439" s="484" t="s">
        <v>288</v>
      </c>
      <c r="F3439" s="484" t="s">
        <v>288</v>
      </c>
      <c r="G3439" s="484" t="s">
        <v>288</v>
      </c>
      <c r="H3439" s="164" t="s">
        <v>288</v>
      </c>
      <c r="I3439" s="525">
        <v>92.999999999998181</v>
      </c>
      <c r="K3439" s="100">
        <f t="shared" si="120"/>
        <v>92.999999999998181</v>
      </c>
      <c r="P3439" s="442"/>
      <c r="Q3439" s="312"/>
      <c r="R3439" s="312"/>
      <c r="S3439" s="312"/>
      <c r="T3439" s="222"/>
    </row>
    <row r="3440" spans="1:20" ht="15">
      <c r="A3440" s="138" t="s">
        <v>1306</v>
      </c>
      <c r="B3440" s="542" t="s">
        <v>2546</v>
      </c>
      <c r="C3440" s="433"/>
      <c r="D3440" s="433"/>
      <c r="E3440" s="484" t="s">
        <v>288</v>
      </c>
      <c r="F3440" s="484" t="s">
        <v>288</v>
      </c>
      <c r="G3440" s="484" t="s">
        <v>288</v>
      </c>
      <c r="H3440" s="164" t="s">
        <v>288</v>
      </c>
      <c r="I3440" s="525">
        <v>92.500000000003638</v>
      </c>
      <c r="K3440" s="100">
        <f t="shared" si="120"/>
        <v>92.500000000003638</v>
      </c>
      <c r="M3440" s="431"/>
      <c r="P3440" s="442"/>
      <c r="Q3440" s="593"/>
      <c r="R3440" s="312"/>
      <c r="S3440" s="312"/>
      <c r="T3440" s="222"/>
    </row>
    <row r="3441" spans="1:20" ht="15">
      <c r="A3441" s="138" t="s">
        <v>1307</v>
      </c>
      <c r="B3441" s="542" t="s">
        <v>2567</v>
      </c>
      <c r="C3441" s="3"/>
      <c r="D3441" s="3"/>
      <c r="E3441" s="164" t="s">
        <v>288</v>
      </c>
      <c r="F3441" s="164" t="s">
        <v>288</v>
      </c>
      <c r="G3441" s="164" t="s">
        <v>288</v>
      </c>
      <c r="H3441" s="164" t="s">
        <v>288</v>
      </c>
      <c r="I3441" s="525">
        <v>84.500000000003638</v>
      </c>
      <c r="K3441" s="100">
        <f t="shared" si="120"/>
        <v>84.500000000003638</v>
      </c>
      <c r="P3441" s="28"/>
      <c r="Q3441" s="312"/>
      <c r="R3441" s="312"/>
      <c r="S3441" s="312"/>
      <c r="T3441" s="222"/>
    </row>
    <row r="3442" spans="1:20" ht="15">
      <c r="A3442" s="138" t="s">
        <v>1308</v>
      </c>
      <c r="B3442" s="542" t="s">
        <v>2568</v>
      </c>
      <c r="C3442" s="433"/>
      <c r="D3442" s="433"/>
      <c r="E3442" s="484" t="s">
        <v>288</v>
      </c>
      <c r="F3442" s="484" t="s">
        <v>288</v>
      </c>
      <c r="G3442" s="484" t="s">
        <v>288</v>
      </c>
      <c r="H3442" s="164" t="s">
        <v>288</v>
      </c>
      <c r="I3442" s="525">
        <v>83.999999999998181</v>
      </c>
      <c r="K3442" s="100">
        <f t="shared" si="120"/>
        <v>83.999999999998181</v>
      </c>
      <c r="P3442" s="442"/>
    </row>
    <row r="3443" spans="1:20" ht="15">
      <c r="A3443" s="138" t="s">
        <v>1309</v>
      </c>
      <c r="B3443" s="542" t="s">
        <v>2561</v>
      </c>
      <c r="C3443" s="433"/>
      <c r="D3443" s="433"/>
      <c r="E3443" s="484" t="s">
        <v>288</v>
      </c>
      <c r="F3443" s="484" t="s">
        <v>288</v>
      </c>
      <c r="G3443" s="484" t="s">
        <v>288</v>
      </c>
      <c r="H3443" s="164" t="s">
        <v>288</v>
      </c>
      <c r="I3443" s="525">
        <v>76.499999999996362</v>
      </c>
      <c r="K3443" s="100">
        <f t="shared" si="120"/>
        <v>76.499999999996362</v>
      </c>
      <c r="M3443" s="431"/>
      <c r="P3443" s="442"/>
    </row>
    <row r="3444" spans="1:20" ht="15">
      <c r="A3444" s="138" t="s">
        <v>1310</v>
      </c>
      <c r="B3444" s="406" t="s">
        <v>2548</v>
      </c>
      <c r="C3444" s="3"/>
      <c r="D3444" s="3"/>
      <c r="E3444" s="164" t="s">
        <v>288</v>
      </c>
      <c r="F3444" s="164" t="s">
        <v>288</v>
      </c>
      <c r="G3444" s="164" t="s">
        <v>288</v>
      </c>
      <c r="H3444" s="164" t="s">
        <v>288</v>
      </c>
      <c r="I3444" s="525">
        <v>68.999999999996362</v>
      </c>
      <c r="K3444" s="100">
        <f t="shared" si="120"/>
        <v>68.999999999996362</v>
      </c>
      <c r="P3444" s="28"/>
    </row>
    <row r="3445" spans="1:20" ht="15">
      <c r="A3445" s="138" t="s">
        <v>1311</v>
      </c>
      <c r="B3445" s="542" t="s">
        <v>2563</v>
      </c>
      <c r="C3445" s="433"/>
      <c r="D3445" s="433"/>
      <c r="E3445" s="484" t="s">
        <v>288</v>
      </c>
      <c r="F3445" s="484" t="s">
        <v>288</v>
      </c>
      <c r="G3445" s="484" t="s">
        <v>288</v>
      </c>
      <c r="H3445" s="164" t="s">
        <v>288</v>
      </c>
      <c r="I3445" s="525">
        <v>67.499999999998181</v>
      </c>
      <c r="K3445" s="100">
        <f t="shared" si="120"/>
        <v>67.499999999998181</v>
      </c>
      <c r="P3445" s="28"/>
    </row>
    <row r="3446" spans="1:20" ht="15">
      <c r="A3446" s="138" t="s">
        <v>1312</v>
      </c>
      <c r="B3446" s="406" t="s">
        <v>2554</v>
      </c>
      <c r="C3446" s="3"/>
      <c r="D3446" s="3"/>
      <c r="E3446" s="164" t="s">
        <v>288</v>
      </c>
      <c r="F3446" s="164" t="s">
        <v>288</v>
      </c>
      <c r="G3446" s="164" t="s">
        <v>288</v>
      </c>
      <c r="H3446" s="164" t="s">
        <v>288</v>
      </c>
      <c r="I3446" s="525">
        <v>65.500000000003638</v>
      </c>
      <c r="K3446" s="100">
        <f t="shared" si="120"/>
        <v>65.500000000003638</v>
      </c>
      <c r="P3446" s="28"/>
    </row>
    <row r="3447" spans="1:20" ht="15">
      <c r="A3447" s="138" t="s">
        <v>1313</v>
      </c>
      <c r="B3447" s="542" t="s">
        <v>2551</v>
      </c>
      <c r="C3447" s="433"/>
      <c r="D3447" s="433"/>
      <c r="E3447" s="484" t="s">
        <v>288</v>
      </c>
      <c r="F3447" s="484" t="s">
        <v>288</v>
      </c>
      <c r="G3447" s="484" t="s">
        <v>288</v>
      </c>
      <c r="H3447" s="484" t="s">
        <v>288</v>
      </c>
      <c r="I3447" s="525">
        <v>61.000000000003638</v>
      </c>
      <c r="K3447" s="100">
        <f t="shared" si="120"/>
        <v>61.000000000003638</v>
      </c>
      <c r="P3447" s="28"/>
    </row>
    <row r="3448" spans="1:20" ht="15">
      <c r="A3448" s="138"/>
      <c r="B3448" s="96"/>
      <c r="E3448" s="10"/>
      <c r="F3448" s="10"/>
      <c r="G3448" s="10"/>
      <c r="H3448" s="164"/>
      <c r="K3448" s="100"/>
      <c r="P3448" s="28"/>
    </row>
    <row r="3449" spans="1:20" ht="15">
      <c r="A3449" s="44"/>
      <c r="B3449" s="96"/>
      <c r="E3449" s="10"/>
      <c r="K3449" s="102"/>
      <c r="P3449" s="28"/>
    </row>
    <row r="3450" spans="1:20" ht="15">
      <c r="A3450" s="44"/>
      <c r="B3450" s="96"/>
      <c r="E3450" s="10"/>
      <c r="K3450" s="102"/>
      <c r="P3450" s="28"/>
    </row>
    <row r="3451" spans="1:20" ht="25.5">
      <c r="A3451" s="39" t="s">
        <v>364</v>
      </c>
      <c r="K3451" s="102"/>
      <c r="P3451" s="28"/>
    </row>
    <row r="3452" spans="1:20">
      <c r="K3452" s="102"/>
      <c r="P3452" s="28"/>
    </row>
    <row r="3453" spans="1:20" ht="15">
      <c r="A3453" s="60"/>
      <c r="B3453" s="60"/>
      <c r="C3453" s="60"/>
      <c r="D3453" s="60"/>
      <c r="E3453" s="94">
        <v>2016</v>
      </c>
      <c r="F3453" s="94">
        <v>2017</v>
      </c>
      <c r="G3453" s="94">
        <v>2018</v>
      </c>
      <c r="H3453" s="189">
        <v>2019</v>
      </c>
      <c r="I3453" s="189">
        <v>2020</v>
      </c>
      <c r="K3453" s="103" t="s">
        <v>40</v>
      </c>
      <c r="P3453" s="28"/>
    </row>
    <row r="3454" spans="1:20" ht="15.75">
      <c r="A3454" s="44" t="s">
        <v>0</v>
      </c>
      <c r="B3454" s="463" t="s">
        <v>9</v>
      </c>
      <c r="C3454" s="431"/>
      <c r="D3454" s="431"/>
      <c r="E3454" s="480">
        <v>203.50000000000728</v>
      </c>
      <c r="F3454" s="480">
        <v>207.5</v>
      </c>
      <c r="G3454" s="454">
        <v>222</v>
      </c>
      <c r="H3454" s="164">
        <v>149.99999999999636</v>
      </c>
      <c r="I3454" s="525">
        <v>175</v>
      </c>
      <c r="K3454" s="100">
        <f t="shared" ref="K3454:K3485" si="121">SUM(E3454:I3454)</f>
        <v>958.00000000000364</v>
      </c>
      <c r="M3454" t="s">
        <v>359</v>
      </c>
      <c r="P3454" s="438" t="s">
        <v>3147</v>
      </c>
      <c r="R3454" s="513"/>
      <c r="S3454" s="513"/>
      <c r="T3454" s="511"/>
    </row>
    <row r="3455" spans="1:20" ht="15">
      <c r="A3455" s="44" t="s">
        <v>2</v>
      </c>
      <c r="B3455" s="96" t="s">
        <v>13</v>
      </c>
      <c r="E3455" s="480">
        <v>204.00000000000546</v>
      </c>
      <c r="F3455" s="452">
        <v>241.49999999999818</v>
      </c>
      <c r="G3455" s="437">
        <v>116.5</v>
      </c>
      <c r="H3455" s="164">
        <v>140.99999999999091</v>
      </c>
      <c r="I3455" s="576">
        <v>247.00000000000182</v>
      </c>
      <c r="K3455" s="465">
        <f t="shared" si="121"/>
        <v>949.99999999999636</v>
      </c>
      <c r="M3455" t="s">
        <v>3281</v>
      </c>
      <c r="P3455" s="438"/>
      <c r="R3455" s="502"/>
      <c r="S3455" s="555"/>
      <c r="T3455" s="499"/>
    </row>
    <row r="3456" spans="1:20" ht="15.75">
      <c r="A3456" s="44" t="s">
        <v>3</v>
      </c>
      <c r="B3456" s="463" t="s">
        <v>25</v>
      </c>
      <c r="C3456" s="431"/>
      <c r="D3456" s="431"/>
      <c r="E3456" s="452">
        <v>269.75</v>
      </c>
      <c r="F3456" s="437">
        <v>156.00000000000182</v>
      </c>
      <c r="G3456" s="453">
        <v>177.50000000000364</v>
      </c>
      <c r="H3456" s="164">
        <v>138.00000000000364</v>
      </c>
      <c r="I3456" s="525">
        <v>124.99999999999636</v>
      </c>
      <c r="K3456" s="465">
        <f t="shared" si="121"/>
        <v>866.25000000000546</v>
      </c>
      <c r="M3456" t="s">
        <v>312</v>
      </c>
      <c r="P3456" s="431"/>
      <c r="R3456" s="513"/>
      <c r="S3456" s="513"/>
      <c r="T3456" s="511"/>
    </row>
    <row r="3457" spans="1:20" ht="15.75">
      <c r="A3457" s="44" t="s">
        <v>5</v>
      </c>
      <c r="B3457" s="463" t="s">
        <v>33</v>
      </c>
      <c r="C3457" s="431"/>
      <c r="D3457" s="431"/>
      <c r="E3457" s="480">
        <v>247.50000000000182</v>
      </c>
      <c r="F3457" s="453">
        <v>228.75</v>
      </c>
      <c r="G3457" s="437">
        <v>129.49999999999272</v>
      </c>
      <c r="H3457" s="164">
        <v>117.50000000000728</v>
      </c>
      <c r="I3457" s="525">
        <v>139.99999999999636</v>
      </c>
      <c r="K3457" s="465">
        <f t="shared" si="121"/>
        <v>863.24999999999818</v>
      </c>
      <c r="M3457" s="431" t="s">
        <v>306</v>
      </c>
      <c r="P3457" s="442"/>
      <c r="R3457" s="513"/>
      <c r="S3457" s="513"/>
      <c r="T3457" s="511"/>
    </row>
    <row r="3458" spans="1:20" ht="15">
      <c r="A3458" s="44" t="s">
        <v>7</v>
      </c>
      <c r="B3458" s="96" t="s">
        <v>11</v>
      </c>
      <c r="E3458" s="480">
        <v>217.24999999999818</v>
      </c>
      <c r="F3458" s="454">
        <v>270.49999999999272</v>
      </c>
      <c r="G3458" s="10">
        <v>96.499999999996362</v>
      </c>
      <c r="H3458" s="164">
        <v>116.99999999999636</v>
      </c>
      <c r="I3458" s="525">
        <v>127</v>
      </c>
      <c r="K3458" s="465">
        <f t="shared" si="121"/>
        <v>828.24999999998363</v>
      </c>
      <c r="M3458" t="s">
        <v>383</v>
      </c>
      <c r="P3458" s="438" t="s">
        <v>3147</v>
      </c>
      <c r="R3458" s="502"/>
      <c r="S3458" s="555"/>
      <c r="T3458" s="499"/>
    </row>
    <row r="3459" spans="1:20" ht="15">
      <c r="A3459" s="44" t="s">
        <v>8</v>
      </c>
      <c r="B3459" s="96" t="s">
        <v>17</v>
      </c>
      <c r="E3459" s="480">
        <v>244.99999999999818</v>
      </c>
      <c r="F3459" s="437">
        <v>156.74999999999818</v>
      </c>
      <c r="G3459" s="10">
        <v>135.99999999999272</v>
      </c>
      <c r="H3459" s="164">
        <v>89.999999999996362</v>
      </c>
      <c r="I3459" s="525">
        <v>185.99999999999818</v>
      </c>
      <c r="K3459" s="465">
        <f t="shared" si="121"/>
        <v>813.74999999998363</v>
      </c>
      <c r="M3459" t="s">
        <v>294</v>
      </c>
      <c r="P3459" s="11"/>
      <c r="R3459" s="502"/>
      <c r="S3459" s="555"/>
      <c r="T3459" s="499"/>
    </row>
    <row r="3460" spans="1:20" ht="15.75">
      <c r="A3460" s="44" t="s">
        <v>10</v>
      </c>
      <c r="B3460" s="96" t="s">
        <v>19</v>
      </c>
      <c r="E3460" s="95">
        <v>263.00000000000182</v>
      </c>
      <c r="F3460" s="437">
        <v>154.00000000000182</v>
      </c>
      <c r="G3460" s="10">
        <v>83.500000000003638</v>
      </c>
      <c r="H3460" s="164">
        <v>135.00000000000182</v>
      </c>
      <c r="I3460" s="525">
        <v>174</v>
      </c>
      <c r="K3460" s="465">
        <f t="shared" si="121"/>
        <v>809.50000000000909</v>
      </c>
      <c r="M3460" t="s">
        <v>292</v>
      </c>
      <c r="P3460" s="438"/>
      <c r="R3460" s="513"/>
      <c r="S3460" s="513"/>
      <c r="T3460" s="511"/>
    </row>
    <row r="3461" spans="1:20" ht="15">
      <c r="A3461" s="44" t="s">
        <v>12</v>
      </c>
      <c r="B3461" s="463" t="s">
        <v>15</v>
      </c>
      <c r="C3461" s="431"/>
      <c r="D3461" s="431"/>
      <c r="E3461" s="437">
        <v>162.5</v>
      </c>
      <c r="F3461" s="480">
        <v>197.74999999999818</v>
      </c>
      <c r="G3461" s="437">
        <v>83.500000000003638</v>
      </c>
      <c r="H3461" s="164">
        <v>161</v>
      </c>
      <c r="I3461" s="525">
        <v>190.99999999999454</v>
      </c>
      <c r="K3461" s="465">
        <f t="shared" si="121"/>
        <v>795.74999999999636</v>
      </c>
      <c r="M3461" t="s">
        <v>297</v>
      </c>
      <c r="P3461" s="438"/>
      <c r="R3461" s="502"/>
      <c r="S3461" s="555"/>
      <c r="T3461" s="499"/>
    </row>
    <row r="3462" spans="1:20" ht="15">
      <c r="A3462" s="44" t="s">
        <v>14</v>
      </c>
      <c r="B3462" s="96" t="s">
        <v>23</v>
      </c>
      <c r="E3462" s="454">
        <v>304.99999999999818</v>
      </c>
      <c r="F3462" s="10">
        <v>89.5</v>
      </c>
      <c r="G3462" s="10">
        <v>131.49999999999636</v>
      </c>
      <c r="H3462" s="484">
        <v>77.000000000003638</v>
      </c>
      <c r="I3462" s="525">
        <v>179</v>
      </c>
      <c r="K3462" s="465">
        <f t="shared" si="121"/>
        <v>781.99999999999818</v>
      </c>
      <c r="M3462" t="s">
        <v>291</v>
      </c>
      <c r="P3462" s="438" t="s">
        <v>3147</v>
      </c>
      <c r="R3462" s="502"/>
      <c r="S3462" s="555"/>
      <c r="T3462" s="499"/>
    </row>
    <row r="3463" spans="1:20" ht="15">
      <c r="A3463" s="44" t="s">
        <v>16</v>
      </c>
      <c r="B3463" s="96" t="s">
        <v>37</v>
      </c>
      <c r="E3463" s="437">
        <v>134.24999999999818</v>
      </c>
      <c r="F3463" s="10">
        <v>129.24999999999636</v>
      </c>
      <c r="G3463" s="437">
        <v>120.99999999999636</v>
      </c>
      <c r="H3463" s="487">
        <v>182.00000000000364</v>
      </c>
      <c r="I3463" s="525">
        <v>214.00000000000182</v>
      </c>
      <c r="K3463" s="465">
        <f t="shared" si="121"/>
        <v>780.49999999999636</v>
      </c>
      <c r="M3463" t="s">
        <v>294</v>
      </c>
      <c r="P3463" s="11"/>
      <c r="R3463" s="502"/>
      <c r="S3463" s="555"/>
      <c r="T3463" s="499"/>
    </row>
    <row r="3464" spans="1:20" ht="15">
      <c r="A3464" s="44" t="s">
        <v>18</v>
      </c>
      <c r="B3464" s="96" t="s">
        <v>35</v>
      </c>
      <c r="E3464" s="10">
        <v>154.00000000000364</v>
      </c>
      <c r="F3464" s="480">
        <v>184.99999999999818</v>
      </c>
      <c r="G3464" s="10">
        <v>98.999999999998181</v>
      </c>
      <c r="H3464" s="484">
        <v>121.99999999999636</v>
      </c>
      <c r="I3464" s="525">
        <v>193.50000000000182</v>
      </c>
      <c r="K3464" s="465">
        <f t="shared" si="121"/>
        <v>753.49999999999818</v>
      </c>
      <c r="M3464" t="s">
        <v>303</v>
      </c>
      <c r="P3464" s="438"/>
      <c r="R3464" s="502"/>
      <c r="S3464" s="555"/>
      <c r="T3464" s="499"/>
    </row>
    <row r="3465" spans="1:20" ht="15">
      <c r="A3465" s="44" t="s">
        <v>20</v>
      </c>
      <c r="B3465" s="96" t="s">
        <v>4</v>
      </c>
      <c r="E3465" s="10">
        <v>182.00000000000182</v>
      </c>
      <c r="F3465" s="437">
        <v>144.50000000000182</v>
      </c>
      <c r="G3465" s="480">
        <v>154</v>
      </c>
      <c r="H3465" s="164">
        <v>94.000000000001819</v>
      </c>
      <c r="I3465" s="525">
        <v>156</v>
      </c>
      <c r="K3465" s="465">
        <f t="shared" si="121"/>
        <v>730.50000000000546</v>
      </c>
      <c r="M3465" t="s">
        <v>302</v>
      </c>
      <c r="P3465" s="11"/>
      <c r="R3465" s="502"/>
      <c r="S3465" s="555"/>
      <c r="T3465" s="499"/>
    </row>
    <row r="3466" spans="1:20" ht="15">
      <c r="A3466" s="44" t="s">
        <v>22</v>
      </c>
      <c r="B3466" s="96" t="s">
        <v>6</v>
      </c>
      <c r="E3466" s="10">
        <v>174.00000000000364</v>
      </c>
      <c r="F3466" s="437">
        <v>152.5</v>
      </c>
      <c r="G3466" s="437">
        <v>124.50000000000364</v>
      </c>
      <c r="H3466" s="164">
        <v>40.999999999996362</v>
      </c>
      <c r="I3466" s="525">
        <v>202.5</v>
      </c>
      <c r="K3466" s="465">
        <f t="shared" si="121"/>
        <v>694.50000000000364</v>
      </c>
      <c r="P3466" s="11"/>
      <c r="R3466" s="502"/>
      <c r="S3466" s="555"/>
      <c r="T3466" s="499"/>
    </row>
    <row r="3467" spans="1:20" ht="15">
      <c r="A3467" s="44" t="s">
        <v>24</v>
      </c>
      <c r="B3467" s="96" t="s">
        <v>143</v>
      </c>
      <c r="E3467" s="437" t="s">
        <v>288</v>
      </c>
      <c r="F3467" s="480">
        <v>196.5</v>
      </c>
      <c r="G3467" s="480">
        <v>149.49999999999636</v>
      </c>
      <c r="H3467" s="164">
        <v>162.5</v>
      </c>
      <c r="I3467" s="525">
        <v>177.49999999999818</v>
      </c>
      <c r="K3467" s="465">
        <f t="shared" si="121"/>
        <v>685.99999999999454</v>
      </c>
      <c r="M3467" t="s">
        <v>335</v>
      </c>
      <c r="P3467" s="11"/>
      <c r="R3467" s="502"/>
      <c r="S3467" s="555"/>
      <c r="T3467" s="499"/>
    </row>
    <row r="3468" spans="1:20" ht="15.75">
      <c r="A3468" s="44" t="s">
        <v>26</v>
      </c>
      <c r="B3468" s="96" t="s">
        <v>27</v>
      </c>
      <c r="E3468" s="437">
        <v>134.25000000000182</v>
      </c>
      <c r="F3468" s="437">
        <v>161.75000000000546</v>
      </c>
      <c r="G3468" s="480">
        <v>155.49999999999636</v>
      </c>
      <c r="H3468" s="164">
        <v>86.999999999996362</v>
      </c>
      <c r="I3468" s="525">
        <v>139</v>
      </c>
      <c r="K3468" s="465">
        <f t="shared" si="121"/>
        <v>677.5</v>
      </c>
      <c r="M3468" t="s">
        <v>307</v>
      </c>
      <c r="P3468" s="11"/>
      <c r="R3468" s="513"/>
      <c r="S3468" s="513"/>
      <c r="T3468" s="511"/>
    </row>
    <row r="3469" spans="1:20" ht="15">
      <c r="A3469" s="44" t="s">
        <v>28</v>
      </c>
      <c r="B3469" s="96" t="s">
        <v>144</v>
      </c>
      <c r="E3469" s="437" t="s">
        <v>288</v>
      </c>
      <c r="F3469" s="437">
        <v>160.75000000000182</v>
      </c>
      <c r="G3469" s="10">
        <v>110.49999999999636</v>
      </c>
      <c r="H3469" s="488">
        <v>210.50000000000182</v>
      </c>
      <c r="I3469" s="525">
        <v>195.49999999999818</v>
      </c>
      <c r="K3469" s="465">
        <f t="shared" si="121"/>
        <v>677.24999999999818</v>
      </c>
      <c r="M3469" t="s">
        <v>292</v>
      </c>
      <c r="P3469" s="11"/>
      <c r="R3469" s="502"/>
      <c r="S3469" s="555"/>
      <c r="T3469" s="499"/>
    </row>
    <row r="3470" spans="1:20" ht="15">
      <c r="A3470" s="44" t="s">
        <v>30</v>
      </c>
      <c r="B3470" s="463" t="s">
        <v>1</v>
      </c>
      <c r="C3470" s="431"/>
      <c r="D3470" s="431"/>
      <c r="E3470" s="437">
        <v>98.750000000001819</v>
      </c>
      <c r="F3470" s="437">
        <v>163.5</v>
      </c>
      <c r="G3470" s="437">
        <v>142.5</v>
      </c>
      <c r="H3470" s="164">
        <v>145</v>
      </c>
      <c r="I3470" s="525">
        <v>123.49999999999818</v>
      </c>
      <c r="K3470" s="465">
        <f t="shared" si="121"/>
        <v>673.25</v>
      </c>
      <c r="P3470" s="438"/>
      <c r="R3470" s="502"/>
      <c r="S3470" s="555"/>
      <c r="T3470" s="499"/>
    </row>
    <row r="3471" spans="1:20" ht="15">
      <c r="A3471" s="44" t="s">
        <v>32</v>
      </c>
      <c r="B3471" s="96" t="s">
        <v>39</v>
      </c>
      <c r="E3471" s="10">
        <v>181.00000000000182</v>
      </c>
      <c r="F3471" s="480">
        <v>217.99999999999818</v>
      </c>
      <c r="G3471" s="10">
        <v>80.500000000003638</v>
      </c>
      <c r="H3471" s="164">
        <v>46</v>
      </c>
      <c r="I3471" s="525">
        <v>137.49999999999818</v>
      </c>
      <c r="K3471" s="465">
        <f t="shared" si="121"/>
        <v>663.00000000000182</v>
      </c>
      <c r="M3471" t="s">
        <v>293</v>
      </c>
      <c r="P3471" s="438"/>
      <c r="R3471" s="502"/>
      <c r="S3471" s="555"/>
      <c r="T3471" s="499"/>
    </row>
    <row r="3472" spans="1:20" ht="15">
      <c r="A3472" s="44" t="s">
        <v>34</v>
      </c>
      <c r="B3472" s="96" t="s">
        <v>21</v>
      </c>
      <c r="E3472" s="10">
        <v>55.499999999998181</v>
      </c>
      <c r="F3472" s="480">
        <v>207</v>
      </c>
      <c r="G3472" s="10">
        <v>107.50000000000728</v>
      </c>
      <c r="H3472" s="484">
        <v>93.000000000001819</v>
      </c>
      <c r="I3472" s="525">
        <v>178.50000000000182</v>
      </c>
      <c r="K3472" s="465">
        <f t="shared" si="121"/>
        <v>641.50000000000909</v>
      </c>
      <c r="M3472" t="s">
        <v>307</v>
      </c>
      <c r="P3472" s="438"/>
      <c r="R3472" s="502"/>
      <c r="S3472" s="555"/>
      <c r="T3472" s="499"/>
    </row>
    <row r="3473" spans="1:20" ht="15">
      <c r="A3473" s="44" t="s">
        <v>36</v>
      </c>
      <c r="B3473" s="96" t="s">
        <v>142</v>
      </c>
      <c r="E3473" s="437" t="s">
        <v>288</v>
      </c>
      <c r="F3473" s="437">
        <v>167.50000000000182</v>
      </c>
      <c r="G3473" s="437">
        <v>105.99999999999636</v>
      </c>
      <c r="H3473" s="164">
        <v>115.5</v>
      </c>
      <c r="I3473" s="525">
        <v>165.49999999999636</v>
      </c>
      <c r="K3473" s="465">
        <f t="shared" si="121"/>
        <v>554.49999999999454</v>
      </c>
      <c r="M3473" s="431"/>
      <c r="P3473" s="11"/>
      <c r="R3473" s="502"/>
      <c r="S3473" s="555"/>
      <c r="T3473" s="499"/>
    </row>
    <row r="3474" spans="1:20" ht="15">
      <c r="A3474" s="44" t="s">
        <v>38</v>
      </c>
      <c r="B3474" s="463" t="s">
        <v>29</v>
      </c>
      <c r="E3474" s="10">
        <v>188.00000000000182</v>
      </c>
      <c r="F3474" s="480">
        <v>206.00000000000182</v>
      </c>
      <c r="G3474" s="480">
        <v>157</v>
      </c>
      <c r="H3474" s="164" t="s">
        <v>288</v>
      </c>
      <c r="I3474" s="484" t="s">
        <v>288</v>
      </c>
      <c r="K3474" s="465">
        <f t="shared" si="121"/>
        <v>551.00000000000364</v>
      </c>
      <c r="M3474" s="431" t="s">
        <v>308</v>
      </c>
      <c r="P3474" s="438"/>
      <c r="R3474" s="502"/>
      <c r="S3474" s="555"/>
      <c r="T3474" s="499"/>
    </row>
    <row r="3475" spans="1:20" ht="15">
      <c r="A3475" s="44" t="s">
        <v>146</v>
      </c>
      <c r="B3475" s="96" t="s">
        <v>31</v>
      </c>
      <c r="E3475" s="10">
        <v>61.000000000003638</v>
      </c>
      <c r="F3475" s="10">
        <v>105.5</v>
      </c>
      <c r="G3475" s="10">
        <v>108.49999999999636</v>
      </c>
      <c r="H3475" s="164">
        <v>111</v>
      </c>
      <c r="I3475" s="525">
        <v>163.00000000000182</v>
      </c>
      <c r="K3475" s="465">
        <f t="shared" si="121"/>
        <v>549.00000000000182</v>
      </c>
      <c r="P3475" s="438"/>
      <c r="R3475" s="502"/>
      <c r="S3475" s="555"/>
      <c r="T3475" s="499"/>
    </row>
    <row r="3476" spans="1:20" ht="15">
      <c r="A3476" s="44" t="s">
        <v>147</v>
      </c>
      <c r="B3476" s="96" t="s">
        <v>157</v>
      </c>
      <c r="E3476" s="437" t="s">
        <v>288</v>
      </c>
      <c r="F3476" s="437" t="s">
        <v>288</v>
      </c>
      <c r="G3476" s="480">
        <v>149.99999999999272</v>
      </c>
      <c r="H3476" s="487">
        <v>195.00000000000364</v>
      </c>
      <c r="I3476" s="525">
        <v>159.49999999999636</v>
      </c>
      <c r="K3476" s="465">
        <f t="shared" si="121"/>
        <v>504.49999999999272</v>
      </c>
      <c r="M3476" t="s">
        <v>326</v>
      </c>
      <c r="P3476" s="11"/>
      <c r="R3476" s="502"/>
      <c r="S3476" s="558"/>
      <c r="T3476" s="499"/>
    </row>
    <row r="3477" spans="1:20" ht="15">
      <c r="A3477" s="44" t="s">
        <v>148</v>
      </c>
      <c r="B3477" s="96" t="s">
        <v>160</v>
      </c>
      <c r="E3477" s="437" t="s">
        <v>288</v>
      </c>
      <c r="F3477" s="10" t="s">
        <v>288</v>
      </c>
      <c r="G3477" s="437">
        <v>136.5</v>
      </c>
      <c r="H3477" s="484">
        <v>131.99999999999636</v>
      </c>
      <c r="I3477" s="578">
        <v>226.49999999999818</v>
      </c>
      <c r="K3477" s="465">
        <f t="shared" si="121"/>
        <v>494.99999999999454</v>
      </c>
      <c r="M3477" t="s">
        <v>302</v>
      </c>
      <c r="P3477" s="11"/>
      <c r="R3477" s="502"/>
      <c r="S3477" s="555"/>
      <c r="T3477" s="499"/>
    </row>
    <row r="3478" spans="1:20" ht="15">
      <c r="A3478" s="44" t="s">
        <v>152</v>
      </c>
      <c r="B3478" s="463" t="s">
        <v>145</v>
      </c>
      <c r="E3478" s="10" t="s">
        <v>288</v>
      </c>
      <c r="F3478" s="10">
        <v>83.5</v>
      </c>
      <c r="G3478" s="452">
        <v>185.50000000000364</v>
      </c>
      <c r="H3478" s="484">
        <v>99.000000000001819</v>
      </c>
      <c r="I3478" s="525">
        <v>120.50000000000182</v>
      </c>
      <c r="K3478" s="465">
        <f t="shared" si="121"/>
        <v>488.50000000000728</v>
      </c>
      <c r="M3478" t="s">
        <v>310</v>
      </c>
      <c r="P3478" s="438"/>
      <c r="R3478" s="502"/>
      <c r="S3478" s="555"/>
      <c r="T3478" s="499"/>
    </row>
    <row r="3479" spans="1:20" ht="15.75">
      <c r="A3479" s="44" t="s">
        <v>159</v>
      </c>
      <c r="B3479" s="96" t="s">
        <v>158</v>
      </c>
      <c r="E3479" s="10" t="s">
        <v>288</v>
      </c>
      <c r="F3479" s="10" t="s">
        <v>288</v>
      </c>
      <c r="G3479" s="480">
        <v>157.5</v>
      </c>
      <c r="H3479" s="164">
        <v>136.99999999999636</v>
      </c>
      <c r="I3479" s="525">
        <v>168.50000000000546</v>
      </c>
      <c r="K3479" s="465">
        <f t="shared" si="121"/>
        <v>463.00000000000182</v>
      </c>
      <c r="M3479" t="s">
        <v>293</v>
      </c>
      <c r="P3479" s="438"/>
      <c r="R3479" s="513"/>
      <c r="S3479" s="513"/>
      <c r="T3479" s="511"/>
    </row>
    <row r="3480" spans="1:20" ht="15.75">
      <c r="A3480" s="44" t="s">
        <v>161</v>
      </c>
      <c r="B3480" s="96" t="s">
        <v>164</v>
      </c>
      <c r="E3480" s="10" t="s">
        <v>288</v>
      </c>
      <c r="F3480" s="10" t="s">
        <v>288</v>
      </c>
      <c r="G3480" s="10">
        <v>76.5</v>
      </c>
      <c r="H3480" s="487">
        <v>166.00000000000364</v>
      </c>
      <c r="I3480" s="525">
        <v>178.49999999999818</v>
      </c>
      <c r="K3480" s="465">
        <f t="shared" si="121"/>
        <v>421.00000000000182</v>
      </c>
      <c r="M3480" t="s">
        <v>298</v>
      </c>
      <c r="P3480" s="438"/>
      <c r="R3480" s="513"/>
      <c r="S3480" s="513"/>
      <c r="T3480" s="511"/>
    </row>
    <row r="3481" spans="1:20" ht="15">
      <c r="A3481" s="44" t="s">
        <v>162</v>
      </c>
      <c r="B3481" s="96" t="s">
        <v>993</v>
      </c>
      <c r="E3481" s="10" t="s">
        <v>288</v>
      </c>
      <c r="F3481" s="10" t="s">
        <v>288</v>
      </c>
      <c r="G3481" s="437" t="s">
        <v>288</v>
      </c>
      <c r="H3481" s="468">
        <v>246.00000000000546</v>
      </c>
      <c r="I3481" s="525">
        <v>173.00000000000182</v>
      </c>
      <c r="K3481" s="465">
        <f t="shared" si="121"/>
        <v>419.00000000000728</v>
      </c>
      <c r="M3481" t="s">
        <v>291</v>
      </c>
      <c r="P3481" s="438" t="s">
        <v>3147</v>
      </c>
      <c r="R3481" s="502"/>
      <c r="S3481" s="555"/>
      <c r="T3481" s="499"/>
    </row>
    <row r="3482" spans="1:20" ht="15">
      <c r="A3482" s="44" t="s">
        <v>163</v>
      </c>
      <c r="B3482" s="96" t="s">
        <v>155</v>
      </c>
      <c r="E3482" s="437" t="s">
        <v>288</v>
      </c>
      <c r="F3482" s="10" t="s">
        <v>288</v>
      </c>
      <c r="G3482" s="10">
        <v>120.00000000000364</v>
      </c>
      <c r="H3482" s="484">
        <v>128.99999999999818</v>
      </c>
      <c r="I3482" s="525">
        <v>154.50000000000546</v>
      </c>
      <c r="K3482" s="465">
        <f t="shared" si="121"/>
        <v>403.50000000000728</v>
      </c>
      <c r="P3482" s="11"/>
      <c r="R3482" s="502"/>
      <c r="S3482" s="555"/>
      <c r="T3482" s="499"/>
    </row>
    <row r="3483" spans="1:20" ht="15">
      <c r="A3483" s="44" t="s">
        <v>165</v>
      </c>
      <c r="B3483" s="463" t="s">
        <v>156</v>
      </c>
      <c r="C3483" s="431"/>
      <c r="D3483" s="431"/>
      <c r="E3483" s="437" t="s">
        <v>288</v>
      </c>
      <c r="F3483" s="437" t="s">
        <v>288</v>
      </c>
      <c r="G3483" s="480">
        <v>150.5</v>
      </c>
      <c r="H3483" s="484">
        <v>110.5</v>
      </c>
      <c r="I3483" s="525">
        <v>126.99999999999636</v>
      </c>
      <c r="K3483" s="465">
        <f t="shared" si="121"/>
        <v>387.99999999999636</v>
      </c>
      <c r="M3483" t="s">
        <v>297</v>
      </c>
      <c r="P3483" s="438"/>
      <c r="R3483" s="502"/>
      <c r="S3483" s="555"/>
      <c r="T3483" s="499"/>
    </row>
    <row r="3484" spans="1:20" ht="15">
      <c r="A3484" s="44" t="s">
        <v>284</v>
      </c>
      <c r="B3484" s="478" t="s">
        <v>1047</v>
      </c>
      <c r="C3484" s="431"/>
      <c r="D3484" s="431"/>
      <c r="E3484" s="437" t="s">
        <v>288</v>
      </c>
      <c r="F3484" s="437" t="s">
        <v>288</v>
      </c>
      <c r="G3484" s="437" t="s">
        <v>288</v>
      </c>
      <c r="H3484" s="484">
        <v>143.00000000000182</v>
      </c>
      <c r="I3484" s="577">
        <v>243.99999999999636</v>
      </c>
      <c r="K3484" s="465">
        <f t="shared" si="121"/>
        <v>386.99999999999818</v>
      </c>
      <c r="M3484" t="s">
        <v>292</v>
      </c>
      <c r="P3484" s="442"/>
      <c r="R3484" s="502"/>
      <c r="S3484" s="555"/>
      <c r="T3484" s="499"/>
    </row>
    <row r="3485" spans="1:20" ht="15.75">
      <c r="A3485" s="44" t="s">
        <v>285</v>
      </c>
      <c r="B3485" s="96" t="s">
        <v>1021</v>
      </c>
      <c r="E3485" s="10" t="s">
        <v>288</v>
      </c>
      <c r="F3485" s="10" t="s">
        <v>288</v>
      </c>
      <c r="G3485" s="10" t="s">
        <v>288</v>
      </c>
      <c r="H3485" s="489">
        <v>228.99999999999818</v>
      </c>
      <c r="I3485" s="525">
        <v>148.25000000000182</v>
      </c>
      <c r="K3485" s="465">
        <f t="shared" si="121"/>
        <v>377.25</v>
      </c>
      <c r="M3485" t="s">
        <v>310</v>
      </c>
      <c r="P3485" s="438"/>
      <c r="R3485" s="513"/>
      <c r="S3485" s="513"/>
      <c r="T3485" s="511"/>
    </row>
    <row r="3486" spans="1:20" ht="15.75">
      <c r="A3486" s="138" t="s">
        <v>286</v>
      </c>
      <c r="B3486" s="96" t="s">
        <v>181</v>
      </c>
      <c r="E3486" s="480">
        <v>213.99999999999818</v>
      </c>
      <c r="F3486" s="10">
        <v>136.5</v>
      </c>
      <c r="G3486" s="10" t="s">
        <v>288</v>
      </c>
      <c r="H3486" s="484" t="s">
        <v>288</v>
      </c>
      <c r="I3486" s="484" t="s">
        <v>288</v>
      </c>
      <c r="K3486" s="465">
        <f t="shared" ref="K3486:K3517" si="122">SUM(E3486:I3486)</f>
        <v>350.49999999999818</v>
      </c>
      <c r="M3486" t="s">
        <v>297</v>
      </c>
      <c r="P3486" s="438"/>
      <c r="R3486" s="513"/>
      <c r="S3486" s="513"/>
      <c r="T3486" s="511"/>
    </row>
    <row r="3487" spans="1:20" ht="15">
      <c r="A3487" s="138" t="s">
        <v>287</v>
      </c>
      <c r="B3487" s="96" t="s">
        <v>1040</v>
      </c>
      <c r="E3487" s="10" t="s">
        <v>288</v>
      </c>
      <c r="F3487" s="437" t="s">
        <v>288</v>
      </c>
      <c r="G3487" s="10" t="s">
        <v>288</v>
      </c>
      <c r="H3487" s="484">
        <v>152.49999999999818</v>
      </c>
      <c r="I3487" s="525">
        <v>188</v>
      </c>
      <c r="K3487" s="465">
        <f t="shared" si="122"/>
        <v>340.49999999999818</v>
      </c>
      <c r="P3487" s="442"/>
      <c r="R3487" s="502"/>
      <c r="S3487" s="555"/>
      <c r="T3487" s="499"/>
    </row>
    <row r="3488" spans="1:20" ht="15">
      <c r="A3488" s="138" t="s">
        <v>990</v>
      </c>
      <c r="B3488" s="96" t="s">
        <v>1001</v>
      </c>
      <c r="E3488" s="437" t="s">
        <v>288</v>
      </c>
      <c r="F3488" s="10" t="s">
        <v>288</v>
      </c>
      <c r="G3488" s="10" t="s">
        <v>288</v>
      </c>
      <c r="H3488" s="484">
        <v>111</v>
      </c>
      <c r="I3488" s="578">
        <v>229.49999999999636</v>
      </c>
      <c r="K3488" s="465">
        <f t="shared" si="122"/>
        <v>340.49999999999636</v>
      </c>
      <c r="M3488" t="s">
        <v>294</v>
      </c>
      <c r="P3488" s="442"/>
      <c r="R3488" s="502"/>
      <c r="S3488" s="555"/>
      <c r="T3488" s="499"/>
    </row>
    <row r="3489" spans="1:20" ht="15">
      <c r="A3489" s="138" t="s">
        <v>991</v>
      </c>
      <c r="B3489" s="463" t="s">
        <v>1008</v>
      </c>
      <c r="C3489" s="431"/>
      <c r="D3489" s="431"/>
      <c r="E3489" s="437" t="s">
        <v>288</v>
      </c>
      <c r="F3489" s="437" t="s">
        <v>288</v>
      </c>
      <c r="G3489" s="437" t="s">
        <v>288</v>
      </c>
      <c r="H3489" s="487">
        <v>170.99999999999818</v>
      </c>
      <c r="I3489" s="525">
        <v>166.50000000000364</v>
      </c>
      <c r="K3489" s="465">
        <f t="shared" si="122"/>
        <v>337.50000000000182</v>
      </c>
      <c r="M3489" t="s">
        <v>307</v>
      </c>
      <c r="P3489" s="442"/>
      <c r="R3489" s="502"/>
      <c r="S3489" s="555"/>
      <c r="T3489" s="499"/>
    </row>
    <row r="3490" spans="1:20" ht="15">
      <c r="A3490" s="138" t="s">
        <v>992</v>
      </c>
      <c r="B3490" s="463" t="s">
        <v>1028</v>
      </c>
      <c r="C3490" s="431"/>
      <c r="D3490" s="431"/>
      <c r="E3490" s="437" t="s">
        <v>288</v>
      </c>
      <c r="F3490" s="437" t="s">
        <v>288</v>
      </c>
      <c r="G3490" s="437" t="s">
        <v>288</v>
      </c>
      <c r="H3490" s="484">
        <v>119.99999999999818</v>
      </c>
      <c r="I3490" s="525">
        <v>212.5</v>
      </c>
      <c r="K3490" s="465">
        <f t="shared" si="122"/>
        <v>332.49999999999818</v>
      </c>
      <c r="P3490" s="442"/>
      <c r="R3490" s="502"/>
      <c r="S3490" s="555"/>
      <c r="T3490" s="499"/>
    </row>
    <row r="3491" spans="1:20" ht="15.75">
      <c r="A3491" s="138" t="s">
        <v>994</v>
      </c>
      <c r="B3491" s="96" t="s">
        <v>1057</v>
      </c>
      <c r="E3491" s="10" t="s">
        <v>288</v>
      </c>
      <c r="F3491" s="10" t="s">
        <v>288</v>
      </c>
      <c r="G3491" s="10" t="s">
        <v>288</v>
      </c>
      <c r="H3491" s="487">
        <v>166.99999999999454</v>
      </c>
      <c r="I3491" s="525">
        <v>161.50000000000182</v>
      </c>
      <c r="K3491" s="465">
        <f t="shared" si="122"/>
        <v>328.49999999999636</v>
      </c>
      <c r="M3491" t="s">
        <v>297</v>
      </c>
      <c r="P3491" s="28"/>
      <c r="R3491" s="513"/>
      <c r="S3491" s="513"/>
      <c r="T3491" s="511"/>
    </row>
    <row r="3492" spans="1:20" ht="15.75">
      <c r="A3492" s="138" t="s">
        <v>1000</v>
      </c>
      <c r="B3492" s="96" t="s">
        <v>1010</v>
      </c>
      <c r="E3492" s="10" t="s">
        <v>288</v>
      </c>
      <c r="F3492" s="10" t="s">
        <v>288</v>
      </c>
      <c r="G3492" s="10" t="s">
        <v>288</v>
      </c>
      <c r="H3492" s="487">
        <v>170.50000000000182</v>
      </c>
      <c r="I3492" s="525">
        <v>146.49999999999818</v>
      </c>
      <c r="K3492" s="465">
        <f t="shared" si="122"/>
        <v>317</v>
      </c>
      <c r="M3492" t="s">
        <v>302</v>
      </c>
      <c r="P3492" s="28"/>
      <c r="R3492" s="513"/>
      <c r="S3492" s="513"/>
      <c r="T3492" s="511"/>
    </row>
    <row r="3493" spans="1:20" ht="15.75">
      <c r="A3493" s="138" t="s">
        <v>1002</v>
      </c>
      <c r="B3493" s="96" t="s">
        <v>1039</v>
      </c>
      <c r="E3493" s="437" t="s">
        <v>288</v>
      </c>
      <c r="F3493" s="10" t="s">
        <v>288</v>
      </c>
      <c r="G3493" s="10" t="s">
        <v>288</v>
      </c>
      <c r="H3493" s="164">
        <v>158.49999999999636</v>
      </c>
      <c r="I3493" s="525">
        <v>156.00000000000364</v>
      </c>
      <c r="K3493" s="465">
        <f t="shared" si="122"/>
        <v>314.5</v>
      </c>
      <c r="P3493" s="442"/>
      <c r="R3493" s="513"/>
      <c r="S3493" s="513"/>
      <c r="T3493" s="511"/>
    </row>
    <row r="3494" spans="1:20" ht="15.75">
      <c r="A3494" s="138" t="s">
        <v>1005</v>
      </c>
      <c r="B3494" s="96" t="s">
        <v>1053</v>
      </c>
      <c r="E3494" s="437" t="s">
        <v>288</v>
      </c>
      <c r="F3494" s="10" t="s">
        <v>288</v>
      </c>
      <c r="G3494" s="437" t="s">
        <v>288</v>
      </c>
      <c r="H3494" s="164">
        <v>128.99999999999818</v>
      </c>
      <c r="I3494" s="525">
        <v>176.99999999999818</v>
      </c>
      <c r="K3494" s="465">
        <f t="shared" si="122"/>
        <v>305.99999999999636</v>
      </c>
      <c r="P3494" s="442"/>
      <c r="R3494" s="513"/>
      <c r="S3494" s="513"/>
      <c r="T3494" s="511"/>
    </row>
    <row r="3495" spans="1:20" ht="15.75">
      <c r="A3495" s="138" t="s">
        <v>1006</v>
      </c>
      <c r="B3495" s="463" t="s">
        <v>1045</v>
      </c>
      <c r="E3495" s="10" t="s">
        <v>288</v>
      </c>
      <c r="F3495" s="10" t="s">
        <v>288</v>
      </c>
      <c r="G3495" s="10" t="s">
        <v>288</v>
      </c>
      <c r="H3495" s="164">
        <v>162.00000000000182</v>
      </c>
      <c r="I3495" s="525">
        <v>137</v>
      </c>
      <c r="K3495" s="465">
        <f t="shared" si="122"/>
        <v>299.00000000000182</v>
      </c>
      <c r="P3495" s="28"/>
      <c r="R3495" s="513"/>
      <c r="S3495" s="513"/>
      <c r="T3495" s="511"/>
    </row>
    <row r="3496" spans="1:20" ht="15">
      <c r="A3496" s="138" t="s">
        <v>1009</v>
      </c>
      <c r="B3496" s="542" t="s">
        <v>2564</v>
      </c>
      <c r="C3496" s="433"/>
      <c r="D3496" s="433"/>
      <c r="E3496" s="484" t="s">
        <v>288</v>
      </c>
      <c r="F3496" s="484" t="s">
        <v>288</v>
      </c>
      <c r="G3496" s="484" t="s">
        <v>288</v>
      </c>
      <c r="H3496" s="164" t="s">
        <v>288</v>
      </c>
      <c r="I3496" s="575">
        <v>294.50000000000182</v>
      </c>
      <c r="K3496" s="465">
        <f t="shared" si="122"/>
        <v>294.50000000000182</v>
      </c>
      <c r="M3496" t="s">
        <v>291</v>
      </c>
      <c r="P3496" s="479" t="s">
        <v>3147</v>
      </c>
      <c r="R3496" s="502"/>
      <c r="S3496" s="555"/>
      <c r="T3496" s="499"/>
    </row>
    <row r="3497" spans="1:20" ht="15">
      <c r="A3497" s="138" t="s">
        <v>1011</v>
      </c>
      <c r="B3497" s="478" t="s">
        <v>1004</v>
      </c>
      <c r="C3497" s="431"/>
      <c r="D3497" s="431"/>
      <c r="E3497" s="437" t="s">
        <v>288</v>
      </c>
      <c r="F3497" s="437" t="s">
        <v>288</v>
      </c>
      <c r="G3497" s="437" t="s">
        <v>288</v>
      </c>
      <c r="H3497" s="164">
        <v>63.000000000001819</v>
      </c>
      <c r="I3497" s="578">
        <v>228.00000000000364</v>
      </c>
      <c r="K3497" s="465">
        <f t="shared" si="122"/>
        <v>291.00000000000546</v>
      </c>
      <c r="M3497" t="s">
        <v>307</v>
      </c>
      <c r="P3497" s="442"/>
      <c r="R3497" s="502"/>
      <c r="S3497" s="555"/>
      <c r="T3497" s="499"/>
    </row>
    <row r="3498" spans="1:20" ht="15">
      <c r="A3498" s="138" t="s">
        <v>1017</v>
      </c>
      <c r="B3498" s="463" t="s">
        <v>1026</v>
      </c>
      <c r="C3498" s="431"/>
      <c r="D3498" s="431"/>
      <c r="E3498" s="437" t="s">
        <v>288</v>
      </c>
      <c r="F3498" s="437" t="s">
        <v>288</v>
      </c>
      <c r="G3498" s="437" t="s">
        <v>288</v>
      </c>
      <c r="H3498" s="164">
        <v>134.00000000000728</v>
      </c>
      <c r="I3498" s="525">
        <v>152</v>
      </c>
      <c r="K3498" s="465">
        <f t="shared" si="122"/>
        <v>286.00000000000728</v>
      </c>
      <c r="P3498" s="442"/>
      <c r="R3498" s="502"/>
      <c r="S3498" s="555"/>
      <c r="T3498" s="499"/>
    </row>
    <row r="3499" spans="1:20" ht="15">
      <c r="A3499" s="138" t="s">
        <v>1022</v>
      </c>
      <c r="B3499" s="478" t="s">
        <v>989</v>
      </c>
      <c r="C3499" s="431"/>
      <c r="D3499" s="431"/>
      <c r="E3499" s="437" t="s">
        <v>288</v>
      </c>
      <c r="F3499" s="437" t="s">
        <v>288</v>
      </c>
      <c r="G3499" s="437" t="s">
        <v>288</v>
      </c>
      <c r="H3499" s="484">
        <v>62.500000000003638</v>
      </c>
      <c r="I3499" s="578">
        <v>223.5</v>
      </c>
      <c r="K3499" s="465">
        <f t="shared" si="122"/>
        <v>286.00000000000364</v>
      </c>
      <c r="M3499" s="431" t="s">
        <v>297</v>
      </c>
      <c r="P3499" s="442"/>
      <c r="R3499" s="502"/>
      <c r="S3499" s="555"/>
      <c r="T3499" s="499"/>
    </row>
    <row r="3500" spans="1:20" ht="15">
      <c r="A3500" s="138" t="s">
        <v>1023</v>
      </c>
      <c r="B3500" s="478" t="s">
        <v>999</v>
      </c>
      <c r="C3500" s="431"/>
      <c r="D3500" s="431"/>
      <c r="E3500" s="437" t="s">
        <v>288</v>
      </c>
      <c r="F3500" s="437" t="s">
        <v>288</v>
      </c>
      <c r="G3500" s="437" t="s">
        <v>288</v>
      </c>
      <c r="H3500" s="164">
        <v>140.00000000000182</v>
      </c>
      <c r="I3500" s="525">
        <v>146</v>
      </c>
      <c r="K3500" s="465">
        <f t="shared" si="122"/>
        <v>286.00000000000182</v>
      </c>
      <c r="P3500" s="442"/>
      <c r="R3500" s="502"/>
      <c r="S3500" s="555"/>
      <c r="T3500" s="499"/>
    </row>
    <row r="3501" spans="1:20" ht="15">
      <c r="A3501" s="138" t="s">
        <v>1024</v>
      </c>
      <c r="B3501" s="478" t="s">
        <v>988</v>
      </c>
      <c r="E3501" s="10" t="s">
        <v>288</v>
      </c>
      <c r="F3501" s="10" t="s">
        <v>288</v>
      </c>
      <c r="G3501" s="10" t="s">
        <v>288</v>
      </c>
      <c r="H3501" s="164">
        <v>111.50000000000182</v>
      </c>
      <c r="I3501" s="525">
        <v>172.50000000000546</v>
      </c>
      <c r="K3501" s="465">
        <f t="shared" si="122"/>
        <v>284.00000000000728</v>
      </c>
      <c r="M3501" s="431"/>
      <c r="P3501" s="28"/>
      <c r="R3501" s="502"/>
      <c r="S3501" s="555"/>
      <c r="T3501" s="499"/>
    </row>
    <row r="3502" spans="1:20" ht="15">
      <c r="A3502" s="138" t="s">
        <v>1030</v>
      </c>
      <c r="B3502" s="463" t="s">
        <v>1003</v>
      </c>
      <c r="E3502" s="10" t="s">
        <v>288</v>
      </c>
      <c r="F3502" s="10" t="s">
        <v>288</v>
      </c>
      <c r="G3502" s="437" t="s">
        <v>288</v>
      </c>
      <c r="H3502" s="487">
        <v>163</v>
      </c>
      <c r="I3502" s="525">
        <v>119.5</v>
      </c>
      <c r="K3502" s="465">
        <f t="shared" si="122"/>
        <v>282.5</v>
      </c>
      <c r="M3502" t="s">
        <v>303</v>
      </c>
      <c r="P3502" s="442"/>
      <c r="R3502" s="502"/>
      <c r="S3502" s="555"/>
      <c r="T3502" s="499"/>
    </row>
    <row r="3503" spans="1:20" ht="15.75">
      <c r="A3503" s="138" t="s">
        <v>1038</v>
      </c>
      <c r="B3503" s="463" t="s">
        <v>1013</v>
      </c>
      <c r="E3503" s="10" t="s">
        <v>288</v>
      </c>
      <c r="F3503" s="10" t="s">
        <v>288</v>
      </c>
      <c r="G3503" s="10" t="s">
        <v>288</v>
      </c>
      <c r="H3503" s="164">
        <v>133.99999999999636</v>
      </c>
      <c r="I3503" s="525">
        <v>148.5</v>
      </c>
      <c r="K3503" s="465">
        <f t="shared" si="122"/>
        <v>282.49999999999636</v>
      </c>
      <c r="P3503" s="28"/>
      <c r="R3503" s="513"/>
      <c r="S3503" s="513"/>
      <c r="T3503" s="511"/>
    </row>
    <row r="3504" spans="1:20" ht="15">
      <c r="A3504" s="138" t="s">
        <v>1042</v>
      </c>
      <c r="B3504" s="96" t="s">
        <v>1035</v>
      </c>
      <c r="E3504" s="10" t="s">
        <v>288</v>
      </c>
      <c r="F3504" s="10" t="s">
        <v>288</v>
      </c>
      <c r="G3504" s="437" t="s">
        <v>288</v>
      </c>
      <c r="H3504" s="164">
        <v>121.50000000000182</v>
      </c>
      <c r="I3504" s="525">
        <v>157.99999999999272</v>
      </c>
      <c r="K3504" s="465">
        <f t="shared" si="122"/>
        <v>279.49999999999454</v>
      </c>
      <c r="P3504" s="442"/>
      <c r="R3504" s="502"/>
      <c r="S3504" s="555"/>
      <c r="T3504" s="499"/>
    </row>
    <row r="3505" spans="1:20" ht="15">
      <c r="A3505" s="138" t="s">
        <v>1043</v>
      </c>
      <c r="B3505" s="542" t="s">
        <v>2551</v>
      </c>
      <c r="C3505" s="433"/>
      <c r="D3505" s="433"/>
      <c r="E3505" s="484" t="s">
        <v>288</v>
      </c>
      <c r="F3505" s="484" t="s">
        <v>288</v>
      </c>
      <c r="G3505" s="484" t="s">
        <v>288</v>
      </c>
      <c r="H3505" s="484" t="s">
        <v>288</v>
      </c>
      <c r="I3505" s="578">
        <v>240.50000000000364</v>
      </c>
      <c r="K3505" s="465">
        <f t="shared" si="122"/>
        <v>240.50000000000364</v>
      </c>
      <c r="M3505" t="s">
        <v>293</v>
      </c>
      <c r="P3505" s="431"/>
      <c r="R3505" s="502"/>
      <c r="S3505" s="555"/>
      <c r="T3505" s="499"/>
    </row>
    <row r="3506" spans="1:20" ht="15">
      <c r="A3506" s="138" t="s">
        <v>1044</v>
      </c>
      <c r="B3506" s="96" t="s">
        <v>1020</v>
      </c>
      <c r="E3506" s="10" t="s">
        <v>288</v>
      </c>
      <c r="F3506" s="437" t="s">
        <v>288</v>
      </c>
      <c r="G3506" s="437" t="s">
        <v>288</v>
      </c>
      <c r="H3506" s="164">
        <v>141.5</v>
      </c>
      <c r="I3506" s="525">
        <v>89.999999999992724</v>
      </c>
      <c r="K3506" s="465">
        <f t="shared" si="122"/>
        <v>231.49999999999272</v>
      </c>
      <c r="P3506" s="442"/>
      <c r="R3506" s="502"/>
      <c r="S3506" s="555"/>
      <c r="T3506" s="499"/>
    </row>
    <row r="3507" spans="1:20" ht="15.75">
      <c r="A3507" s="138" t="s">
        <v>1050</v>
      </c>
      <c r="B3507" s="96" t="s">
        <v>1019</v>
      </c>
      <c r="E3507" s="10" t="s">
        <v>288</v>
      </c>
      <c r="F3507" s="437" t="s">
        <v>288</v>
      </c>
      <c r="G3507" s="437" t="s">
        <v>288</v>
      </c>
      <c r="H3507" s="484">
        <v>79.499999999996362</v>
      </c>
      <c r="I3507" s="525">
        <v>151.00000000000364</v>
      </c>
      <c r="K3507" s="465">
        <f t="shared" si="122"/>
        <v>230.5</v>
      </c>
      <c r="P3507" s="442"/>
      <c r="R3507" s="513"/>
      <c r="S3507" s="513"/>
      <c r="T3507" s="511"/>
    </row>
    <row r="3508" spans="1:20" ht="15">
      <c r="A3508" s="138" t="s">
        <v>1051</v>
      </c>
      <c r="B3508" s="463" t="s">
        <v>182</v>
      </c>
      <c r="E3508" s="480">
        <v>227</v>
      </c>
      <c r="F3508" s="10" t="s">
        <v>288</v>
      </c>
      <c r="G3508" s="10" t="s">
        <v>288</v>
      </c>
      <c r="H3508" s="484" t="s">
        <v>288</v>
      </c>
      <c r="I3508" s="484" t="s">
        <v>288</v>
      </c>
      <c r="K3508" s="465">
        <f t="shared" si="122"/>
        <v>227</v>
      </c>
      <c r="M3508" t="s">
        <v>307</v>
      </c>
      <c r="P3508" s="438"/>
      <c r="R3508" s="502"/>
      <c r="S3508" s="555"/>
      <c r="T3508" s="499"/>
    </row>
    <row r="3509" spans="1:20" ht="15">
      <c r="A3509" s="138" t="s">
        <v>1052</v>
      </c>
      <c r="B3509" s="463" t="s">
        <v>1036</v>
      </c>
      <c r="C3509" s="431"/>
      <c r="D3509" s="431"/>
      <c r="E3509" s="437" t="s">
        <v>288</v>
      </c>
      <c r="F3509" s="437" t="s">
        <v>288</v>
      </c>
      <c r="G3509" s="437" t="s">
        <v>288</v>
      </c>
      <c r="H3509" s="164">
        <v>72.999999999996362</v>
      </c>
      <c r="I3509" s="525">
        <v>151.5</v>
      </c>
      <c r="K3509" s="465">
        <f t="shared" si="122"/>
        <v>224.49999999999636</v>
      </c>
      <c r="P3509" s="442"/>
      <c r="R3509" s="502"/>
      <c r="S3509" s="555"/>
      <c r="T3509" s="499"/>
    </row>
    <row r="3510" spans="1:20" ht="15">
      <c r="A3510" s="138" t="s">
        <v>1054</v>
      </c>
      <c r="B3510" s="96" t="s">
        <v>983</v>
      </c>
      <c r="E3510" s="10" t="s">
        <v>288</v>
      </c>
      <c r="F3510" s="10" t="s">
        <v>288</v>
      </c>
      <c r="G3510" s="10" t="s">
        <v>288</v>
      </c>
      <c r="H3510" s="164">
        <v>43.000000000001819</v>
      </c>
      <c r="I3510" s="525">
        <v>180.49999999999818</v>
      </c>
      <c r="K3510" s="465">
        <f t="shared" si="122"/>
        <v>223.5</v>
      </c>
      <c r="P3510" s="28"/>
      <c r="R3510" s="502"/>
      <c r="S3510" s="555"/>
      <c r="T3510" s="499"/>
    </row>
    <row r="3511" spans="1:20" ht="15">
      <c r="A3511" s="138" t="s">
        <v>1055</v>
      </c>
      <c r="B3511" s="542" t="s">
        <v>2552</v>
      </c>
      <c r="C3511" s="433"/>
      <c r="D3511" s="433"/>
      <c r="E3511" s="484" t="s">
        <v>288</v>
      </c>
      <c r="F3511" s="484" t="s">
        <v>288</v>
      </c>
      <c r="G3511" s="484" t="s">
        <v>288</v>
      </c>
      <c r="H3511" s="164" t="s">
        <v>288</v>
      </c>
      <c r="I3511" s="578">
        <v>218.00000000000364</v>
      </c>
      <c r="K3511" s="465">
        <f t="shared" si="122"/>
        <v>218.00000000000364</v>
      </c>
      <c r="M3511" s="431" t="s">
        <v>298</v>
      </c>
      <c r="P3511" s="431"/>
      <c r="R3511" s="502"/>
      <c r="S3511" s="555"/>
      <c r="T3511" s="499"/>
    </row>
    <row r="3512" spans="1:20" ht="15">
      <c r="A3512" s="138" t="s">
        <v>1056</v>
      </c>
      <c r="B3512" s="542" t="s">
        <v>2567</v>
      </c>
      <c r="C3512" s="433"/>
      <c r="D3512" s="433"/>
      <c r="E3512" s="484" t="s">
        <v>288</v>
      </c>
      <c r="F3512" s="484" t="s">
        <v>288</v>
      </c>
      <c r="G3512" s="484" t="s">
        <v>288</v>
      </c>
      <c r="H3512" s="484" t="s">
        <v>288</v>
      </c>
      <c r="I3512" s="578">
        <v>218.00000000000364</v>
      </c>
      <c r="K3512" s="465">
        <f t="shared" si="122"/>
        <v>218.00000000000364</v>
      </c>
      <c r="M3512" t="s">
        <v>303</v>
      </c>
      <c r="P3512" s="431"/>
      <c r="R3512" s="502"/>
      <c r="S3512" s="555"/>
      <c r="T3512" s="499"/>
    </row>
    <row r="3513" spans="1:20" ht="15">
      <c r="A3513" s="138" t="s">
        <v>1059</v>
      </c>
      <c r="B3513" s="406" t="s">
        <v>2604</v>
      </c>
      <c r="C3513" s="3"/>
      <c r="D3513" s="3"/>
      <c r="E3513" s="164" t="s">
        <v>288</v>
      </c>
      <c r="F3513" s="164" t="s">
        <v>288</v>
      </c>
      <c r="G3513" s="164" t="s">
        <v>288</v>
      </c>
      <c r="H3513" s="164" t="s">
        <v>288</v>
      </c>
      <c r="I3513" s="525">
        <v>217.50000000000182</v>
      </c>
      <c r="K3513" s="465">
        <f t="shared" si="122"/>
        <v>217.50000000000182</v>
      </c>
      <c r="M3513" s="431"/>
      <c r="R3513" s="502"/>
      <c r="S3513" s="555"/>
      <c r="T3513" s="499"/>
    </row>
    <row r="3514" spans="1:20" ht="15">
      <c r="A3514" s="138" t="s">
        <v>1296</v>
      </c>
      <c r="B3514" s="542" t="s">
        <v>2561</v>
      </c>
      <c r="C3514" s="433"/>
      <c r="D3514" s="433"/>
      <c r="E3514" s="484" t="s">
        <v>288</v>
      </c>
      <c r="F3514" s="484" t="s">
        <v>288</v>
      </c>
      <c r="G3514" s="484" t="s">
        <v>288</v>
      </c>
      <c r="H3514" s="164" t="s">
        <v>288</v>
      </c>
      <c r="I3514" s="525">
        <v>199.99999999999636</v>
      </c>
      <c r="K3514" s="465">
        <f t="shared" si="122"/>
        <v>199.99999999999636</v>
      </c>
      <c r="M3514" s="431"/>
      <c r="P3514" s="431"/>
      <c r="R3514" s="502"/>
      <c r="S3514" s="555"/>
      <c r="T3514" s="499"/>
    </row>
    <row r="3515" spans="1:20" ht="15.75">
      <c r="A3515" s="138" t="s">
        <v>1297</v>
      </c>
      <c r="B3515" s="542" t="s">
        <v>2560</v>
      </c>
      <c r="C3515" s="433"/>
      <c r="D3515" s="433"/>
      <c r="E3515" s="484" t="s">
        <v>288</v>
      </c>
      <c r="F3515" s="484" t="s">
        <v>288</v>
      </c>
      <c r="G3515" s="484" t="s">
        <v>288</v>
      </c>
      <c r="H3515" s="164" t="s">
        <v>288</v>
      </c>
      <c r="I3515" s="525">
        <v>185.99999999999818</v>
      </c>
      <c r="K3515" s="465">
        <f t="shared" si="122"/>
        <v>185.99999999999818</v>
      </c>
      <c r="P3515" s="431"/>
      <c r="R3515" s="513"/>
      <c r="S3515" s="513"/>
      <c r="T3515" s="511"/>
    </row>
    <row r="3516" spans="1:20" ht="15">
      <c r="A3516" s="138" t="s">
        <v>1298</v>
      </c>
      <c r="B3516" s="542" t="s">
        <v>2559</v>
      </c>
      <c r="C3516" s="433"/>
      <c r="D3516" s="433"/>
      <c r="E3516" s="484" t="s">
        <v>288</v>
      </c>
      <c r="F3516" s="484" t="s">
        <v>288</v>
      </c>
      <c r="G3516" s="484" t="s">
        <v>288</v>
      </c>
      <c r="H3516" s="164" t="s">
        <v>288</v>
      </c>
      <c r="I3516" s="525">
        <v>174.99999999999818</v>
      </c>
      <c r="K3516" s="465">
        <f t="shared" si="122"/>
        <v>174.99999999999818</v>
      </c>
      <c r="P3516" s="431"/>
      <c r="R3516" s="502"/>
      <c r="S3516" s="555"/>
      <c r="T3516" s="499"/>
    </row>
    <row r="3517" spans="1:20" ht="15">
      <c r="A3517" s="138" t="s">
        <v>1299</v>
      </c>
      <c r="B3517" s="503" t="s">
        <v>2544</v>
      </c>
      <c r="C3517" s="433"/>
      <c r="D3517" s="433"/>
      <c r="E3517" s="484" t="s">
        <v>288</v>
      </c>
      <c r="F3517" s="484" t="s">
        <v>288</v>
      </c>
      <c r="G3517" s="484" t="s">
        <v>288</v>
      </c>
      <c r="H3517" s="164" t="s">
        <v>288</v>
      </c>
      <c r="I3517" s="525">
        <v>172.5</v>
      </c>
      <c r="K3517" s="465">
        <f t="shared" si="122"/>
        <v>172.5</v>
      </c>
      <c r="M3517" s="431"/>
      <c r="P3517" s="431"/>
      <c r="R3517" s="502"/>
      <c r="S3517" s="555"/>
      <c r="T3517" s="499"/>
    </row>
    <row r="3518" spans="1:20" ht="15">
      <c r="A3518" s="138" t="s">
        <v>1300</v>
      </c>
      <c r="B3518" s="503" t="s">
        <v>2570</v>
      </c>
      <c r="C3518" s="433"/>
      <c r="D3518" s="433"/>
      <c r="E3518" s="484" t="s">
        <v>288</v>
      </c>
      <c r="F3518" s="484" t="s">
        <v>288</v>
      </c>
      <c r="G3518" s="484" t="s">
        <v>288</v>
      </c>
      <c r="H3518" s="484" t="s">
        <v>288</v>
      </c>
      <c r="I3518" s="525">
        <v>170.49999999999636</v>
      </c>
      <c r="K3518" s="465">
        <f t="shared" ref="K3518:K3531" si="123">SUM(E3518:I3518)</f>
        <v>170.49999999999636</v>
      </c>
      <c r="P3518" s="431"/>
      <c r="R3518" s="502"/>
      <c r="S3518" s="555"/>
      <c r="T3518" s="499"/>
    </row>
    <row r="3519" spans="1:20" ht="15.75">
      <c r="A3519" s="138" t="s">
        <v>1301</v>
      </c>
      <c r="B3519" s="542" t="s">
        <v>2568</v>
      </c>
      <c r="C3519" s="433"/>
      <c r="D3519" s="433"/>
      <c r="E3519" s="484" t="s">
        <v>288</v>
      </c>
      <c r="F3519" s="484" t="s">
        <v>288</v>
      </c>
      <c r="G3519" s="484" t="s">
        <v>288</v>
      </c>
      <c r="H3519" s="164" t="s">
        <v>288</v>
      </c>
      <c r="I3519" s="525">
        <v>167.99999999999818</v>
      </c>
      <c r="K3519" s="465">
        <f t="shared" si="123"/>
        <v>167.99999999999818</v>
      </c>
      <c r="P3519" s="431"/>
      <c r="R3519" s="513"/>
      <c r="S3519" s="513"/>
      <c r="T3519" s="511"/>
    </row>
    <row r="3520" spans="1:20" ht="15">
      <c r="A3520" s="138" t="s">
        <v>1302</v>
      </c>
      <c r="B3520" s="542" t="s">
        <v>2566</v>
      </c>
      <c r="C3520" s="433"/>
      <c r="D3520" s="433"/>
      <c r="E3520" s="484" t="s">
        <v>288</v>
      </c>
      <c r="F3520" s="484" t="s">
        <v>288</v>
      </c>
      <c r="G3520" s="484" t="s">
        <v>288</v>
      </c>
      <c r="H3520" s="164" t="s">
        <v>288</v>
      </c>
      <c r="I3520" s="525">
        <v>166.99999999999818</v>
      </c>
      <c r="K3520" s="465">
        <f t="shared" si="123"/>
        <v>166.99999999999818</v>
      </c>
      <c r="P3520" s="431"/>
      <c r="R3520" s="502"/>
      <c r="S3520" s="555"/>
      <c r="T3520" s="499"/>
    </row>
    <row r="3521" spans="1:20" ht="15">
      <c r="A3521" s="138" t="s">
        <v>1303</v>
      </c>
      <c r="B3521" s="542" t="s">
        <v>2562</v>
      </c>
      <c r="C3521" s="3"/>
      <c r="D3521" s="3"/>
      <c r="E3521" s="164" t="s">
        <v>288</v>
      </c>
      <c r="F3521" s="164" t="s">
        <v>288</v>
      </c>
      <c r="G3521" s="164" t="s">
        <v>288</v>
      </c>
      <c r="H3521" s="164" t="s">
        <v>288</v>
      </c>
      <c r="I3521" s="525">
        <v>155.49999999999818</v>
      </c>
      <c r="K3521" s="465">
        <f t="shared" si="123"/>
        <v>155.49999999999818</v>
      </c>
      <c r="R3521" s="502"/>
      <c r="S3521" s="555"/>
      <c r="T3521" s="499"/>
    </row>
    <row r="3522" spans="1:20" ht="15.75">
      <c r="A3522" s="138" t="s">
        <v>1304</v>
      </c>
      <c r="B3522" s="542" t="s">
        <v>2546</v>
      </c>
      <c r="C3522" s="433"/>
      <c r="D3522" s="433"/>
      <c r="E3522" s="484" t="s">
        <v>288</v>
      </c>
      <c r="F3522" s="484" t="s">
        <v>288</v>
      </c>
      <c r="G3522" s="484" t="s">
        <v>288</v>
      </c>
      <c r="H3522" s="164" t="s">
        <v>288</v>
      </c>
      <c r="I3522" s="525">
        <v>151.5</v>
      </c>
      <c r="K3522" s="465">
        <f t="shared" si="123"/>
        <v>151.5</v>
      </c>
      <c r="P3522" s="431"/>
      <c r="R3522" s="513"/>
      <c r="S3522" s="513"/>
      <c r="T3522" s="511"/>
    </row>
    <row r="3523" spans="1:20" ht="15">
      <c r="A3523" s="138" t="s">
        <v>1305</v>
      </c>
      <c r="B3523" s="463" t="s">
        <v>1031</v>
      </c>
      <c r="C3523" s="431"/>
      <c r="D3523" s="431"/>
      <c r="E3523" s="437" t="s">
        <v>288</v>
      </c>
      <c r="F3523" s="437" t="s">
        <v>288</v>
      </c>
      <c r="G3523" s="437" t="s">
        <v>288</v>
      </c>
      <c r="H3523" s="484">
        <v>148.99999999999636</v>
      </c>
      <c r="I3523" s="484" t="s">
        <v>288</v>
      </c>
      <c r="K3523" s="465">
        <f t="shared" si="123"/>
        <v>148.99999999999636</v>
      </c>
      <c r="P3523" s="442"/>
      <c r="R3523" s="502"/>
      <c r="S3523" s="555"/>
      <c r="T3523" s="499"/>
    </row>
    <row r="3524" spans="1:20" ht="15.75">
      <c r="A3524" s="138" t="s">
        <v>1306</v>
      </c>
      <c r="B3524" s="542" t="s">
        <v>2565</v>
      </c>
      <c r="C3524" s="433"/>
      <c r="D3524" s="433"/>
      <c r="E3524" s="484" t="s">
        <v>288</v>
      </c>
      <c r="F3524" s="484" t="s">
        <v>288</v>
      </c>
      <c r="G3524" s="484" t="s">
        <v>288</v>
      </c>
      <c r="H3524" s="484" t="s">
        <v>288</v>
      </c>
      <c r="I3524" s="525">
        <v>147.5</v>
      </c>
      <c r="K3524" s="465">
        <f t="shared" si="123"/>
        <v>147.5</v>
      </c>
      <c r="P3524" s="431"/>
      <c r="R3524" s="513"/>
      <c r="S3524" s="513"/>
      <c r="T3524" s="511"/>
    </row>
    <row r="3525" spans="1:20" ht="15">
      <c r="A3525" s="138" t="s">
        <v>1307</v>
      </c>
      <c r="B3525" s="542" t="s">
        <v>2549</v>
      </c>
      <c r="C3525" s="3"/>
      <c r="D3525" s="3"/>
      <c r="E3525" s="164" t="s">
        <v>288</v>
      </c>
      <c r="F3525" s="164" t="s">
        <v>288</v>
      </c>
      <c r="G3525" s="164" t="s">
        <v>288</v>
      </c>
      <c r="H3525" s="164" t="s">
        <v>288</v>
      </c>
      <c r="I3525" s="525">
        <v>146.99999999999636</v>
      </c>
      <c r="K3525" s="465">
        <f t="shared" si="123"/>
        <v>146.99999999999636</v>
      </c>
      <c r="R3525" s="502"/>
      <c r="S3525" s="555"/>
      <c r="T3525" s="499"/>
    </row>
    <row r="3526" spans="1:20" ht="15">
      <c r="A3526" s="138" t="s">
        <v>1308</v>
      </c>
      <c r="B3526" s="542" t="s">
        <v>2548</v>
      </c>
      <c r="C3526" s="433"/>
      <c r="D3526" s="433"/>
      <c r="E3526" s="484" t="s">
        <v>288</v>
      </c>
      <c r="F3526" s="484" t="s">
        <v>288</v>
      </c>
      <c r="G3526" s="484" t="s">
        <v>288</v>
      </c>
      <c r="H3526" s="164" t="s">
        <v>288</v>
      </c>
      <c r="I3526" s="525">
        <v>138</v>
      </c>
      <c r="K3526" s="465">
        <f t="shared" si="123"/>
        <v>138</v>
      </c>
      <c r="P3526" s="431"/>
    </row>
    <row r="3527" spans="1:20" ht="15">
      <c r="A3527" s="138" t="s">
        <v>1309</v>
      </c>
      <c r="B3527" s="542" t="s">
        <v>2569</v>
      </c>
      <c r="C3527" s="433"/>
      <c r="D3527" s="433"/>
      <c r="E3527" s="484" t="s">
        <v>288</v>
      </c>
      <c r="F3527" s="484" t="s">
        <v>288</v>
      </c>
      <c r="G3527" s="484" t="s">
        <v>288</v>
      </c>
      <c r="H3527" s="164" t="s">
        <v>288</v>
      </c>
      <c r="I3527" s="525">
        <v>120.00000000000182</v>
      </c>
      <c r="K3527" s="465">
        <f t="shared" si="123"/>
        <v>120.00000000000182</v>
      </c>
      <c r="P3527" s="431"/>
    </row>
    <row r="3528" spans="1:20" ht="15">
      <c r="A3528" s="138" t="s">
        <v>1310</v>
      </c>
      <c r="B3528" s="463" t="s">
        <v>166</v>
      </c>
      <c r="C3528" s="431"/>
      <c r="D3528" s="431"/>
      <c r="E3528" s="437" t="s">
        <v>288</v>
      </c>
      <c r="F3528" s="437" t="s">
        <v>288</v>
      </c>
      <c r="G3528" s="437">
        <v>110.50000000000364</v>
      </c>
      <c r="H3528" s="164" t="s">
        <v>288</v>
      </c>
      <c r="I3528" s="484" t="s">
        <v>288</v>
      </c>
      <c r="K3528" s="465">
        <f t="shared" si="123"/>
        <v>110.50000000000364</v>
      </c>
      <c r="M3528" s="431"/>
      <c r="P3528" s="442"/>
    </row>
    <row r="3529" spans="1:20" ht="15">
      <c r="A3529" s="138" t="s">
        <v>1311</v>
      </c>
      <c r="B3529" s="542" t="s">
        <v>2554</v>
      </c>
      <c r="C3529" s="433"/>
      <c r="D3529" s="433"/>
      <c r="E3529" s="484" t="s">
        <v>288</v>
      </c>
      <c r="F3529" s="484" t="s">
        <v>288</v>
      </c>
      <c r="G3529" s="484" t="s">
        <v>288</v>
      </c>
      <c r="H3529" s="484" t="s">
        <v>288</v>
      </c>
      <c r="I3529" s="525">
        <v>89.000000000003638</v>
      </c>
      <c r="K3529" s="465">
        <f t="shared" si="123"/>
        <v>89.000000000003638</v>
      </c>
      <c r="P3529" s="431"/>
    </row>
    <row r="3530" spans="1:20" ht="15">
      <c r="A3530" s="138" t="s">
        <v>1312</v>
      </c>
      <c r="B3530" s="406" t="s">
        <v>2563</v>
      </c>
      <c r="C3530" s="3"/>
      <c r="D3530" s="3"/>
      <c r="E3530" s="164" t="s">
        <v>288</v>
      </c>
      <c r="F3530" s="164" t="s">
        <v>288</v>
      </c>
      <c r="G3530" s="164" t="s">
        <v>288</v>
      </c>
      <c r="H3530" s="164" t="s">
        <v>288</v>
      </c>
      <c r="I3530" s="525">
        <v>72.499999999998181</v>
      </c>
      <c r="K3530" s="465">
        <f t="shared" si="123"/>
        <v>72.499999999998181</v>
      </c>
    </row>
    <row r="3531" spans="1:20" ht="15">
      <c r="A3531" s="138" t="s">
        <v>1313</v>
      </c>
      <c r="B3531" s="463" t="s">
        <v>1041</v>
      </c>
      <c r="C3531" s="431"/>
      <c r="D3531" s="431"/>
      <c r="E3531" s="437" t="s">
        <v>288</v>
      </c>
      <c r="F3531" s="437" t="s">
        <v>288</v>
      </c>
      <c r="G3531" s="437" t="s">
        <v>288</v>
      </c>
      <c r="H3531" s="484">
        <v>57.999999999998181</v>
      </c>
      <c r="I3531" s="484" t="s">
        <v>288</v>
      </c>
      <c r="K3531" s="465">
        <f t="shared" si="123"/>
        <v>57.999999999998181</v>
      </c>
      <c r="P3531" s="442"/>
    </row>
  </sheetData>
  <sortState ref="B2614:P2691">
    <sortCondition descending="1" ref="K2614:K269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758"/>
  <sheetViews>
    <sheetView topLeftCell="A400" workbookViewId="0">
      <selection activeCell="L550" sqref="L550"/>
    </sheetView>
  </sheetViews>
  <sheetFormatPr defaultRowHeight="12.75"/>
  <cols>
    <col min="1" max="1" width="3.85546875" style="31" customWidth="1"/>
    <col min="9" max="10" width="4.85546875" customWidth="1"/>
    <col min="13" max="13" width="3.85546875" customWidth="1"/>
    <col min="21" max="22" width="4.85546875" customWidth="1"/>
    <col min="25" max="25" width="3.85546875" customWidth="1"/>
    <col min="33" max="34" width="4.85546875" customWidth="1"/>
    <col min="43" max="43" width="17.28515625" customWidth="1"/>
  </cols>
  <sheetData>
    <row r="1" spans="1:43" ht="25.5">
      <c r="B1" s="39" t="s">
        <v>174</v>
      </c>
      <c r="N1" s="39" t="s">
        <v>175</v>
      </c>
      <c r="Z1" s="39" t="s">
        <v>1336</v>
      </c>
    </row>
    <row r="2" spans="1:43">
      <c r="I2" s="3"/>
      <c r="J2" s="1"/>
    </row>
    <row r="3" spans="1:43">
      <c r="A3" s="31" t="s">
        <v>0</v>
      </c>
      <c r="B3" s="78" t="s">
        <v>33</v>
      </c>
      <c r="E3" s="1">
        <v>2019</v>
      </c>
      <c r="F3" t="s">
        <v>195</v>
      </c>
      <c r="J3" s="1" t="s">
        <v>1078</v>
      </c>
      <c r="K3" s="12">
        <v>802.75</v>
      </c>
      <c r="L3" s="182"/>
      <c r="M3" s="31" t="s">
        <v>0</v>
      </c>
      <c r="N3" s="78" t="s">
        <v>11</v>
      </c>
      <c r="Q3" s="1">
        <v>2017</v>
      </c>
      <c r="R3" t="s">
        <v>178</v>
      </c>
      <c r="V3" s="1" t="s">
        <v>1078</v>
      </c>
      <c r="W3" s="12">
        <v>1225.5</v>
      </c>
      <c r="X3" s="182"/>
      <c r="Y3" s="31" t="s">
        <v>0</v>
      </c>
      <c r="Z3" s="572" t="s">
        <v>157</v>
      </c>
      <c r="AA3" s="56"/>
      <c r="AB3" s="431"/>
      <c r="AC3" s="1">
        <v>2020</v>
      </c>
      <c r="AD3" t="s">
        <v>211</v>
      </c>
      <c r="AH3" s="1" t="s">
        <v>1078</v>
      </c>
      <c r="AI3" s="569">
        <v>5145.1999999999971</v>
      </c>
      <c r="AJ3" s="63"/>
      <c r="AN3" s="3"/>
      <c r="AO3" s="3"/>
      <c r="AP3" s="3"/>
      <c r="AQ3" s="12"/>
    </row>
    <row r="4" spans="1:43">
      <c r="A4" s="31" t="s">
        <v>2</v>
      </c>
      <c r="B4" s="78" t="s">
        <v>1026</v>
      </c>
      <c r="E4" s="1">
        <v>2019</v>
      </c>
      <c r="F4" t="s">
        <v>195</v>
      </c>
      <c r="J4" s="1" t="s">
        <v>1079</v>
      </c>
      <c r="K4" s="12">
        <v>792.3</v>
      </c>
      <c r="L4" s="182"/>
      <c r="M4" s="31" t="s">
        <v>2</v>
      </c>
      <c r="N4" s="184" t="s">
        <v>142</v>
      </c>
      <c r="Q4" s="1">
        <v>2020</v>
      </c>
      <c r="R4" t="s">
        <v>209</v>
      </c>
      <c r="V4" s="1" t="s">
        <v>1078</v>
      </c>
      <c r="W4" s="195">
        <v>1219.2</v>
      </c>
      <c r="X4" s="182"/>
      <c r="Y4" s="31" t="s">
        <v>2</v>
      </c>
      <c r="Z4" s="572" t="s">
        <v>156</v>
      </c>
      <c r="AA4" s="56"/>
      <c r="AB4" s="431"/>
      <c r="AC4" s="1">
        <v>2020</v>
      </c>
      <c r="AD4" t="s">
        <v>211</v>
      </c>
      <c r="AH4" s="1" t="s">
        <v>1079</v>
      </c>
      <c r="AI4" s="569">
        <v>4964.800000000002</v>
      </c>
      <c r="AJ4" s="63"/>
      <c r="AN4" s="3"/>
      <c r="AO4" s="3"/>
      <c r="AP4" s="3"/>
      <c r="AQ4" s="12"/>
    </row>
    <row r="5" spans="1:43">
      <c r="A5" s="31" t="s">
        <v>3</v>
      </c>
      <c r="B5" s="78" t="s">
        <v>155</v>
      </c>
      <c r="E5" s="1">
        <v>2019</v>
      </c>
      <c r="F5" t="s">
        <v>216</v>
      </c>
      <c r="J5" s="1" t="s">
        <v>1078</v>
      </c>
      <c r="K5" s="12">
        <v>761</v>
      </c>
      <c r="L5" s="182"/>
      <c r="M5" s="31" t="s">
        <v>3</v>
      </c>
      <c r="N5" s="184" t="s">
        <v>1004</v>
      </c>
      <c r="Q5" s="1">
        <v>2019</v>
      </c>
      <c r="R5" t="s">
        <v>210</v>
      </c>
      <c r="V5" s="1" t="s">
        <v>1078</v>
      </c>
      <c r="W5" s="195">
        <v>1202.0000000000018</v>
      </c>
      <c r="X5" s="182"/>
      <c r="Y5" s="31" t="s">
        <v>3</v>
      </c>
      <c r="Z5" s="56" t="s">
        <v>19</v>
      </c>
      <c r="AA5" s="56"/>
      <c r="AB5" s="1"/>
      <c r="AC5" s="1">
        <v>2018</v>
      </c>
      <c r="AD5" t="s">
        <v>211</v>
      </c>
      <c r="AH5" s="1" t="s">
        <v>1078</v>
      </c>
      <c r="AI5" s="12">
        <v>4923.4000000000069</v>
      </c>
      <c r="AJ5" s="63"/>
      <c r="AN5" s="3"/>
      <c r="AO5" s="3"/>
      <c r="AP5" s="3"/>
      <c r="AQ5" s="12"/>
    </row>
    <row r="6" spans="1:43">
      <c r="A6" s="31" t="s">
        <v>5</v>
      </c>
      <c r="B6" s="592" t="s">
        <v>1019</v>
      </c>
      <c r="E6" s="1">
        <v>2020</v>
      </c>
      <c r="F6" t="s">
        <v>204</v>
      </c>
      <c r="J6" s="1" t="s">
        <v>1078</v>
      </c>
      <c r="K6" s="569">
        <v>753.69999999999709</v>
      </c>
      <c r="L6" s="182"/>
      <c r="M6" s="31" t="s">
        <v>5</v>
      </c>
      <c r="N6" s="78" t="s">
        <v>31</v>
      </c>
      <c r="Q6" s="22">
        <v>2018</v>
      </c>
      <c r="R6" t="s">
        <v>210</v>
      </c>
      <c r="V6" s="1" t="s">
        <v>1078</v>
      </c>
      <c r="W6" s="12">
        <v>1184.7</v>
      </c>
      <c r="X6" s="182"/>
      <c r="Y6" s="31" t="s">
        <v>5</v>
      </c>
      <c r="Z6" s="547" t="s">
        <v>31</v>
      </c>
      <c r="AA6" s="56"/>
      <c r="AB6" s="431"/>
      <c r="AC6" s="1">
        <v>2020</v>
      </c>
      <c r="AD6" t="s">
        <v>211</v>
      </c>
      <c r="AH6" s="1" t="s">
        <v>1080</v>
      </c>
      <c r="AI6" s="569">
        <v>4773.100000000004</v>
      </c>
      <c r="AJ6" s="63"/>
      <c r="AN6" s="3"/>
      <c r="AO6" s="3"/>
      <c r="AP6" s="3"/>
      <c r="AQ6" s="12"/>
    </row>
    <row r="7" spans="1:43">
      <c r="A7" s="31" t="s">
        <v>7</v>
      </c>
      <c r="B7" s="78" t="s">
        <v>6</v>
      </c>
      <c r="E7" s="1">
        <v>2017</v>
      </c>
      <c r="F7" t="s">
        <v>195</v>
      </c>
      <c r="J7" s="1" t="s">
        <v>1078</v>
      </c>
      <c r="K7" s="12">
        <v>739</v>
      </c>
      <c r="L7" s="182"/>
      <c r="M7" s="31" t="s">
        <v>7</v>
      </c>
      <c r="N7" s="78" t="s">
        <v>11</v>
      </c>
      <c r="Q7" s="1">
        <v>2019</v>
      </c>
      <c r="R7" t="s">
        <v>196</v>
      </c>
      <c r="V7" s="1" t="s">
        <v>1078</v>
      </c>
      <c r="W7" s="12">
        <v>1153.2</v>
      </c>
      <c r="X7" s="182"/>
      <c r="Y7" s="31" t="s">
        <v>7</v>
      </c>
      <c r="Z7" s="56" t="s">
        <v>21</v>
      </c>
      <c r="AA7" s="56"/>
      <c r="AB7" s="1"/>
      <c r="AC7" s="1">
        <v>2017</v>
      </c>
      <c r="AD7" t="s">
        <v>207</v>
      </c>
      <c r="AH7" s="1" t="s">
        <v>1078</v>
      </c>
      <c r="AI7" s="12">
        <v>4680.7999999999975</v>
      </c>
      <c r="AJ7" s="63"/>
      <c r="AN7" s="11"/>
      <c r="AO7" s="3"/>
      <c r="AP7" s="3"/>
      <c r="AQ7" s="12"/>
    </row>
    <row r="8" spans="1:43">
      <c r="A8" s="31" t="s">
        <v>8</v>
      </c>
      <c r="B8" s="403" t="s">
        <v>23</v>
      </c>
      <c r="E8" s="1">
        <v>2020</v>
      </c>
      <c r="F8" t="s">
        <v>204</v>
      </c>
      <c r="J8" s="1" t="s">
        <v>1079</v>
      </c>
      <c r="K8" s="569">
        <v>731.80000000000291</v>
      </c>
      <c r="L8" s="182"/>
      <c r="M8" s="31" t="s">
        <v>8</v>
      </c>
      <c r="N8" s="78" t="s">
        <v>156</v>
      </c>
      <c r="Q8" s="1">
        <v>2020</v>
      </c>
      <c r="R8" t="s">
        <v>209</v>
      </c>
      <c r="V8" s="1" t="s">
        <v>1079</v>
      </c>
      <c r="W8" s="12">
        <v>1132.4000000000001</v>
      </c>
      <c r="X8" s="182"/>
      <c r="Y8" s="31" t="s">
        <v>8</v>
      </c>
      <c r="Z8" s="56" t="s">
        <v>33</v>
      </c>
      <c r="AA8" s="56"/>
      <c r="AB8" s="1"/>
      <c r="AC8" s="1">
        <v>2017</v>
      </c>
      <c r="AD8" t="s">
        <v>207</v>
      </c>
      <c r="AH8" s="1" t="s">
        <v>1079</v>
      </c>
      <c r="AI8" s="12">
        <v>4632.7</v>
      </c>
      <c r="AJ8" s="63"/>
      <c r="AN8" s="3"/>
      <c r="AO8" s="3"/>
      <c r="AP8" s="3"/>
      <c r="AQ8" s="12"/>
    </row>
    <row r="9" spans="1:43">
      <c r="A9" s="31" t="s">
        <v>10</v>
      </c>
      <c r="B9" s="591" t="s">
        <v>2544</v>
      </c>
      <c r="E9" s="1">
        <v>2020</v>
      </c>
      <c r="F9" t="s">
        <v>204</v>
      </c>
      <c r="J9" s="1" t="s">
        <v>1080</v>
      </c>
      <c r="K9" s="569">
        <v>713.49999999999818</v>
      </c>
      <c r="L9" s="182"/>
      <c r="M9" s="31" t="s">
        <v>10</v>
      </c>
      <c r="N9" s="78" t="s">
        <v>157</v>
      </c>
      <c r="Q9" s="1">
        <v>2020</v>
      </c>
      <c r="R9" t="s">
        <v>209</v>
      </c>
      <c r="V9" s="1" t="s">
        <v>1080</v>
      </c>
      <c r="W9" s="12">
        <v>1126.2</v>
      </c>
      <c r="X9" s="182"/>
      <c r="Y9" s="31" t="s">
        <v>10</v>
      </c>
      <c r="Z9" s="56" t="s">
        <v>142</v>
      </c>
      <c r="AA9" s="56"/>
      <c r="AB9" s="1"/>
      <c r="AC9" s="1">
        <v>2018</v>
      </c>
      <c r="AD9" t="s">
        <v>211</v>
      </c>
      <c r="AH9" s="1" t="s">
        <v>1079</v>
      </c>
      <c r="AI9" s="12">
        <v>4571.4999999999945</v>
      </c>
      <c r="AJ9" s="63"/>
      <c r="AN9" s="3"/>
      <c r="AO9" s="3"/>
      <c r="AP9" s="3"/>
      <c r="AQ9" s="12"/>
    </row>
    <row r="10" spans="1:43">
      <c r="A10" s="31" t="s">
        <v>12</v>
      </c>
      <c r="B10" s="459" t="s">
        <v>999</v>
      </c>
      <c r="E10" s="1">
        <v>2019</v>
      </c>
      <c r="F10" t="s">
        <v>195</v>
      </c>
      <c r="J10" s="1" t="s">
        <v>1080</v>
      </c>
      <c r="K10" s="12">
        <v>711.65</v>
      </c>
      <c r="L10" s="182"/>
      <c r="M10" s="31" t="s">
        <v>12</v>
      </c>
      <c r="N10" s="78" t="s">
        <v>1004</v>
      </c>
      <c r="Q10" s="1">
        <v>2020</v>
      </c>
      <c r="R10" t="s">
        <v>209</v>
      </c>
      <c r="V10" s="1" t="s">
        <v>1252</v>
      </c>
      <c r="W10" s="12">
        <v>1088.5999999999999</v>
      </c>
      <c r="X10" s="182"/>
      <c r="Y10" s="31" t="s">
        <v>12</v>
      </c>
      <c r="Z10" s="572" t="s">
        <v>1004</v>
      </c>
      <c r="AA10" s="56"/>
      <c r="AB10" s="431"/>
      <c r="AC10" s="1">
        <v>2020</v>
      </c>
      <c r="AD10" t="s">
        <v>211</v>
      </c>
      <c r="AH10" s="1" t="s">
        <v>1252</v>
      </c>
      <c r="AI10" s="569">
        <v>4564.4000000000015</v>
      </c>
      <c r="AJ10" s="63"/>
      <c r="AN10" s="3"/>
      <c r="AO10" s="3"/>
      <c r="AP10" s="3"/>
      <c r="AQ10" s="12"/>
    </row>
    <row r="11" spans="1:43">
      <c r="A11" s="31" t="s">
        <v>14</v>
      </c>
      <c r="B11" s="403" t="s">
        <v>6</v>
      </c>
      <c r="E11" s="1">
        <v>2020</v>
      </c>
      <c r="F11" t="s">
        <v>204</v>
      </c>
      <c r="J11" s="1" t="s">
        <v>1252</v>
      </c>
      <c r="K11" s="569">
        <v>710.70000000000073</v>
      </c>
      <c r="L11" s="182"/>
      <c r="M11" s="31" t="s">
        <v>14</v>
      </c>
      <c r="N11" s="78" t="s">
        <v>993</v>
      </c>
      <c r="Q11" s="1">
        <v>2019</v>
      </c>
      <c r="R11" t="s">
        <v>196</v>
      </c>
      <c r="V11" s="1" t="s">
        <v>1079</v>
      </c>
      <c r="W11" s="12">
        <v>1070</v>
      </c>
      <c r="X11" s="182"/>
      <c r="Y11" s="31" t="s">
        <v>14</v>
      </c>
      <c r="Z11" s="547" t="s">
        <v>15</v>
      </c>
      <c r="AA11" s="56"/>
      <c r="AB11" s="431"/>
      <c r="AC11" s="1">
        <v>2020</v>
      </c>
      <c r="AD11" t="s">
        <v>211</v>
      </c>
      <c r="AH11" s="1" t="s">
        <v>1253</v>
      </c>
      <c r="AI11" s="569">
        <v>4530.5999999999976</v>
      </c>
      <c r="AJ11" s="63"/>
      <c r="AN11" s="3"/>
      <c r="AO11" s="3"/>
      <c r="AP11" s="3"/>
      <c r="AQ11" s="12"/>
    </row>
    <row r="12" spans="1:43">
      <c r="A12" s="31" t="s">
        <v>16</v>
      </c>
      <c r="B12" s="592" t="s">
        <v>142</v>
      </c>
      <c r="E12" s="1">
        <v>2020</v>
      </c>
      <c r="F12" t="s">
        <v>204</v>
      </c>
      <c r="J12" s="1" t="s">
        <v>1253</v>
      </c>
      <c r="K12" s="569">
        <v>704.99999999999454</v>
      </c>
      <c r="L12" s="182"/>
      <c r="M12" s="31" t="s">
        <v>16</v>
      </c>
      <c r="N12" s="184" t="s">
        <v>143</v>
      </c>
      <c r="Q12" s="1">
        <v>2019</v>
      </c>
      <c r="R12" t="s">
        <v>210</v>
      </c>
      <c r="V12" s="1" t="s">
        <v>1079</v>
      </c>
      <c r="W12" s="195">
        <v>1068.3999999999996</v>
      </c>
      <c r="X12" s="182"/>
      <c r="Y12" s="31" t="s">
        <v>16</v>
      </c>
      <c r="Z12" s="56" t="s">
        <v>11</v>
      </c>
      <c r="AA12" s="56"/>
      <c r="AB12" s="1"/>
      <c r="AC12" s="1">
        <v>2016</v>
      </c>
      <c r="AD12" t="s">
        <v>211</v>
      </c>
      <c r="AH12" s="1" t="s">
        <v>1078</v>
      </c>
      <c r="AI12" s="12">
        <v>4519.7999999999975</v>
      </c>
      <c r="AJ12" s="63"/>
      <c r="AN12" s="3"/>
      <c r="AO12" s="3"/>
      <c r="AP12" s="3"/>
      <c r="AQ12" s="12"/>
    </row>
    <row r="13" spans="1:43">
      <c r="A13" s="31" t="s">
        <v>18</v>
      </c>
      <c r="B13" s="78" t="s">
        <v>6</v>
      </c>
      <c r="E13" s="1">
        <v>2016</v>
      </c>
      <c r="F13" t="s">
        <v>197</v>
      </c>
      <c r="J13" s="1" t="s">
        <v>1078</v>
      </c>
      <c r="K13" s="12">
        <v>703.8</v>
      </c>
      <c r="L13" s="182"/>
      <c r="M13" s="31" t="s">
        <v>18</v>
      </c>
      <c r="N13" s="78" t="s">
        <v>156</v>
      </c>
      <c r="Q13" s="1">
        <v>2019</v>
      </c>
      <c r="R13" t="s">
        <v>1159</v>
      </c>
      <c r="V13" s="1" t="s">
        <v>1078</v>
      </c>
      <c r="W13" s="12">
        <v>1062.9000000000001</v>
      </c>
      <c r="X13" s="182"/>
      <c r="Y13" s="31" t="s">
        <v>18</v>
      </c>
      <c r="Z13" s="455" t="s">
        <v>31</v>
      </c>
      <c r="AA13" s="56"/>
      <c r="AB13" s="432"/>
      <c r="AC13" s="1">
        <v>2018</v>
      </c>
      <c r="AD13" t="s">
        <v>211</v>
      </c>
      <c r="AH13" s="1" t="s">
        <v>1080</v>
      </c>
      <c r="AI13" s="439">
        <v>4469.3000000000102</v>
      </c>
      <c r="AJ13" s="63"/>
      <c r="AN13" s="3"/>
      <c r="AO13" s="3"/>
      <c r="AP13" s="3"/>
      <c r="AQ13" s="12"/>
    </row>
    <row r="14" spans="1:43">
      <c r="A14" s="31" t="s">
        <v>20</v>
      </c>
      <c r="B14" s="78" t="s">
        <v>155</v>
      </c>
      <c r="E14" s="1">
        <v>2019</v>
      </c>
      <c r="F14" t="s">
        <v>1232</v>
      </c>
      <c r="J14" s="1" t="s">
        <v>1078</v>
      </c>
      <c r="K14" s="12">
        <v>699.5</v>
      </c>
      <c r="L14" s="182"/>
      <c r="M14" s="31" t="s">
        <v>20</v>
      </c>
      <c r="N14" s="78" t="s">
        <v>39</v>
      </c>
      <c r="Q14" s="1">
        <v>2019</v>
      </c>
      <c r="R14" t="s">
        <v>194</v>
      </c>
      <c r="V14" s="1" t="s">
        <v>1078</v>
      </c>
      <c r="W14" s="12">
        <v>1054</v>
      </c>
      <c r="X14" s="182"/>
      <c r="Y14" s="31" t="s">
        <v>20</v>
      </c>
      <c r="Z14" s="547" t="s">
        <v>25</v>
      </c>
      <c r="AA14" s="56"/>
      <c r="AC14" s="1">
        <v>2020</v>
      </c>
      <c r="AD14" t="s">
        <v>211</v>
      </c>
      <c r="AH14" s="1" t="s">
        <v>1254</v>
      </c>
      <c r="AI14" s="569">
        <v>4429.449999999998</v>
      </c>
      <c r="AJ14" s="63"/>
      <c r="AN14" s="3"/>
      <c r="AO14" s="3"/>
      <c r="AP14" s="3"/>
      <c r="AQ14" s="12"/>
    </row>
    <row r="15" spans="1:43">
      <c r="A15" s="31" t="s">
        <v>22</v>
      </c>
      <c r="B15" s="174" t="s">
        <v>1053</v>
      </c>
      <c r="E15" s="1">
        <v>2019</v>
      </c>
      <c r="F15" t="s">
        <v>221</v>
      </c>
      <c r="J15" s="1" t="s">
        <v>1078</v>
      </c>
      <c r="K15" s="12">
        <v>695.6</v>
      </c>
      <c r="L15" s="182"/>
      <c r="M15" s="31" t="s">
        <v>22</v>
      </c>
      <c r="N15" s="78" t="s">
        <v>21</v>
      </c>
      <c r="Q15" s="1">
        <v>2018</v>
      </c>
      <c r="R15" t="s">
        <v>205</v>
      </c>
      <c r="V15" s="1" t="s">
        <v>1078</v>
      </c>
      <c r="W15" s="12">
        <v>1048.8</v>
      </c>
      <c r="X15" s="182"/>
      <c r="Y15" s="31" t="s">
        <v>22</v>
      </c>
      <c r="Z15" s="56" t="s">
        <v>160</v>
      </c>
      <c r="AA15" s="56"/>
      <c r="AB15" s="432"/>
      <c r="AC15" s="1">
        <v>2018</v>
      </c>
      <c r="AD15" t="s">
        <v>211</v>
      </c>
      <c r="AH15" s="1" t="s">
        <v>1252</v>
      </c>
      <c r="AI15" s="12">
        <v>4391.1999999999989</v>
      </c>
      <c r="AJ15" s="63"/>
      <c r="AN15" s="11"/>
      <c r="AO15" s="3"/>
      <c r="AP15" s="3"/>
      <c r="AQ15" s="12"/>
    </row>
    <row r="16" spans="1:43">
      <c r="A16" s="31" t="s">
        <v>24</v>
      </c>
      <c r="B16" s="592" t="s">
        <v>155</v>
      </c>
      <c r="E16" s="1">
        <v>2020</v>
      </c>
      <c r="F16" t="s">
        <v>204</v>
      </c>
      <c r="J16" s="1" t="s">
        <v>1254</v>
      </c>
      <c r="K16" s="569">
        <v>685.19999999999891</v>
      </c>
      <c r="L16" s="182"/>
      <c r="M16" s="31" t="s">
        <v>24</v>
      </c>
      <c r="N16" s="78" t="s">
        <v>17</v>
      </c>
      <c r="Q16" s="1">
        <v>2020</v>
      </c>
      <c r="R16" t="s">
        <v>209</v>
      </c>
      <c r="V16" s="1" t="s">
        <v>1253</v>
      </c>
      <c r="W16" s="12">
        <v>1037.0999999999999</v>
      </c>
      <c r="X16" s="182"/>
      <c r="Y16" s="31" t="s">
        <v>24</v>
      </c>
      <c r="Z16" s="56" t="s">
        <v>17</v>
      </c>
      <c r="AA16" s="56"/>
      <c r="AB16" s="432"/>
      <c r="AC16" s="1">
        <v>2018</v>
      </c>
      <c r="AD16" t="s">
        <v>211</v>
      </c>
      <c r="AH16" s="1" t="s">
        <v>1253</v>
      </c>
      <c r="AI16" s="12">
        <v>4383.149999999996</v>
      </c>
      <c r="AJ16" s="63"/>
      <c r="AN16" s="3"/>
      <c r="AO16" s="3"/>
      <c r="AP16" s="3"/>
      <c r="AQ16" s="12"/>
    </row>
    <row r="17" spans="1:43">
      <c r="A17" s="31" t="s">
        <v>26</v>
      </c>
      <c r="B17" s="78" t="s">
        <v>15</v>
      </c>
      <c r="E17" s="1">
        <v>2017</v>
      </c>
      <c r="F17" t="s">
        <v>195</v>
      </c>
      <c r="J17" s="1" t="s">
        <v>1079</v>
      </c>
      <c r="K17" s="12">
        <v>684.2</v>
      </c>
      <c r="L17" s="182"/>
      <c r="M17" s="31" t="s">
        <v>26</v>
      </c>
      <c r="N17" s="78" t="s">
        <v>17</v>
      </c>
      <c r="Q17" s="22">
        <v>2018</v>
      </c>
      <c r="R17" t="s">
        <v>210</v>
      </c>
      <c r="V17" s="1" t="s">
        <v>1079</v>
      </c>
      <c r="W17" s="12">
        <v>1033.4000000000001</v>
      </c>
      <c r="X17" s="182"/>
      <c r="Y17" s="31" t="s">
        <v>26</v>
      </c>
      <c r="Z17" s="573" t="s">
        <v>2568</v>
      </c>
      <c r="AA17" s="56"/>
      <c r="AC17" s="1">
        <v>2020</v>
      </c>
      <c r="AD17" t="s">
        <v>211</v>
      </c>
      <c r="AH17" s="1" t="s">
        <v>1255</v>
      </c>
      <c r="AI17" s="569">
        <v>4340.899999999996</v>
      </c>
      <c r="AJ17" s="63"/>
      <c r="AN17" s="3"/>
      <c r="AO17" s="3"/>
      <c r="AP17" s="3"/>
      <c r="AQ17" s="12"/>
    </row>
    <row r="18" spans="1:43">
      <c r="A18" s="31" t="s">
        <v>28</v>
      </c>
      <c r="B18" s="78" t="s">
        <v>31</v>
      </c>
      <c r="E18" s="1">
        <v>2016</v>
      </c>
      <c r="F18" t="s">
        <v>200</v>
      </c>
      <c r="J18" s="1" t="s">
        <v>1078</v>
      </c>
      <c r="K18" s="12">
        <v>683.3</v>
      </c>
      <c r="L18" s="182"/>
      <c r="M18" s="31" t="s">
        <v>28</v>
      </c>
      <c r="N18" s="78" t="s">
        <v>31</v>
      </c>
      <c r="Q18" s="1">
        <v>2019</v>
      </c>
      <c r="R18" t="s">
        <v>196</v>
      </c>
      <c r="V18" s="1" t="s">
        <v>1080</v>
      </c>
      <c r="W18" s="12">
        <v>1027</v>
      </c>
      <c r="X18" s="182"/>
      <c r="Y18" s="31" t="s">
        <v>28</v>
      </c>
      <c r="Z18" s="572" t="s">
        <v>1001</v>
      </c>
      <c r="AA18" s="56"/>
      <c r="AC18" s="1">
        <v>2020</v>
      </c>
      <c r="AD18" t="s">
        <v>211</v>
      </c>
      <c r="AH18" s="1" t="s">
        <v>1256</v>
      </c>
      <c r="AI18" s="569">
        <v>4325.7499999999991</v>
      </c>
      <c r="AJ18" s="63"/>
      <c r="AN18" s="3"/>
      <c r="AO18" s="3"/>
      <c r="AP18" s="3"/>
      <c r="AQ18" s="12"/>
    </row>
    <row r="19" spans="1:43">
      <c r="A19" s="31" t="s">
        <v>30</v>
      </c>
      <c r="B19" s="78" t="s">
        <v>9</v>
      </c>
      <c r="E19" s="1">
        <v>2019</v>
      </c>
      <c r="F19" t="s">
        <v>195</v>
      </c>
      <c r="J19" s="1" t="s">
        <v>1252</v>
      </c>
      <c r="K19" s="12">
        <v>682.5</v>
      </c>
      <c r="L19" s="182"/>
      <c r="M19" s="31" t="s">
        <v>30</v>
      </c>
      <c r="N19" s="184" t="s">
        <v>1047</v>
      </c>
      <c r="Q19" s="1">
        <v>2019</v>
      </c>
      <c r="R19" t="s">
        <v>210</v>
      </c>
      <c r="V19" s="1" t="s">
        <v>1080</v>
      </c>
      <c r="W19" s="195">
        <v>1023.7000000000007</v>
      </c>
      <c r="X19" s="182"/>
      <c r="Y19" s="31" t="s">
        <v>30</v>
      </c>
      <c r="Z19" s="56" t="s">
        <v>143</v>
      </c>
      <c r="AA19" s="56"/>
      <c r="AB19" s="432"/>
      <c r="AC19" s="1">
        <v>2018</v>
      </c>
      <c r="AD19" t="s">
        <v>211</v>
      </c>
      <c r="AH19" s="1" t="s">
        <v>1254</v>
      </c>
      <c r="AI19" s="12">
        <v>4294.7000000000044</v>
      </c>
      <c r="AJ19" s="63"/>
      <c r="AN19" s="3"/>
      <c r="AO19" s="3"/>
      <c r="AP19" s="3"/>
      <c r="AQ19" s="12"/>
    </row>
    <row r="20" spans="1:43">
      <c r="A20" s="31" t="s">
        <v>32</v>
      </c>
      <c r="B20" s="78" t="s">
        <v>31</v>
      </c>
      <c r="E20" s="1">
        <v>2019</v>
      </c>
      <c r="F20" t="s">
        <v>195</v>
      </c>
      <c r="J20" s="1" t="s">
        <v>1253</v>
      </c>
      <c r="K20" s="12">
        <v>682.15</v>
      </c>
      <c r="L20" s="182"/>
      <c r="M20" s="31" t="s">
        <v>32</v>
      </c>
      <c r="N20" s="78" t="s">
        <v>999</v>
      </c>
      <c r="Q20" s="1">
        <v>2020</v>
      </c>
      <c r="R20" t="s">
        <v>209</v>
      </c>
      <c r="V20" s="1" t="s">
        <v>1254</v>
      </c>
      <c r="W20" s="12">
        <v>1020.5</v>
      </c>
      <c r="X20" s="182"/>
      <c r="Y20" s="31" t="s">
        <v>32</v>
      </c>
      <c r="Z20" s="572" t="s">
        <v>988</v>
      </c>
      <c r="AA20" s="56"/>
      <c r="AC20" s="1">
        <v>2020</v>
      </c>
      <c r="AD20" t="s">
        <v>211</v>
      </c>
      <c r="AH20" s="1" t="s">
        <v>1257</v>
      </c>
      <c r="AI20" s="569">
        <v>4282.4999999999973</v>
      </c>
      <c r="AJ20" s="63"/>
      <c r="AN20" s="3"/>
      <c r="AO20" s="3"/>
      <c r="AP20" s="3"/>
      <c r="AQ20" s="12"/>
    </row>
    <row r="21" spans="1:43">
      <c r="A21" s="31" t="s">
        <v>34</v>
      </c>
      <c r="B21" s="78" t="s">
        <v>993</v>
      </c>
      <c r="E21" s="1">
        <v>2019</v>
      </c>
      <c r="F21" t="s">
        <v>195</v>
      </c>
      <c r="J21" s="1" t="s">
        <v>1254</v>
      </c>
      <c r="K21" s="12">
        <v>679.55</v>
      </c>
      <c r="L21" s="182"/>
      <c r="M21" s="31" t="s">
        <v>34</v>
      </c>
      <c r="N21" s="184" t="s">
        <v>999</v>
      </c>
      <c r="Q21" s="1">
        <v>2019</v>
      </c>
      <c r="R21" t="s">
        <v>210</v>
      </c>
      <c r="V21" s="1" t="s">
        <v>1252</v>
      </c>
      <c r="W21" s="195">
        <v>1016.0000000000018</v>
      </c>
      <c r="X21" s="182"/>
      <c r="Y21" s="31" t="s">
        <v>34</v>
      </c>
      <c r="Z21" s="572" t="s">
        <v>1057</v>
      </c>
      <c r="AA21" s="56"/>
      <c r="AC21" s="1">
        <v>2020</v>
      </c>
      <c r="AD21" t="s">
        <v>211</v>
      </c>
      <c r="AH21" s="1" t="s">
        <v>1258</v>
      </c>
      <c r="AI21" s="569">
        <v>4280.3999999999969</v>
      </c>
      <c r="AJ21" s="63"/>
      <c r="AN21" s="11"/>
      <c r="AO21" s="3"/>
      <c r="AP21" s="3"/>
      <c r="AQ21" s="12"/>
    </row>
    <row r="22" spans="1:43">
      <c r="A22" s="31" t="s">
        <v>36</v>
      </c>
      <c r="B22" s="78" t="s">
        <v>1020</v>
      </c>
      <c r="E22" s="1">
        <v>2019</v>
      </c>
      <c r="F22" t="s">
        <v>221</v>
      </c>
      <c r="J22" s="1" t="s">
        <v>1079</v>
      </c>
      <c r="K22" s="12">
        <v>672.6</v>
      </c>
      <c r="L22" s="182"/>
      <c r="M22" s="31" t="s">
        <v>36</v>
      </c>
      <c r="N22" s="184" t="s">
        <v>988</v>
      </c>
      <c r="Q22" s="1">
        <v>2020</v>
      </c>
      <c r="R22" t="s">
        <v>209</v>
      </c>
      <c r="V22" s="1" t="s">
        <v>1255</v>
      </c>
      <c r="W22" s="195">
        <v>1012.8</v>
      </c>
      <c r="X22" s="182"/>
      <c r="Y22" s="31" t="s">
        <v>36</v>
      </c>
      <c r="Z22" s="573" t="s">
        <v>2544</v>
      </c>
      <c r="AA22" s="56"/>
      <c r="AC22" s="1">
        <v>2020</v>
      </c>
      <c r="AD22" t="s">
        <v>211</v>
      </c>
      <c r="AH22" s="1" t="s">
        <v>1338</v>
      </c>
      <c r="AI22" s="569">
        <v>4226.1000000000022</v>
      </c>
      <c r="AJ22" s="63"/>
      <c r="AN22" s="3"/>
      <c r="AO22" s="3"/>
      <c r="AP22" s="3"/>
      <c r="AQ22" s="12"/>
    </row>
    <row r="23" spans="1:43">
      <c r="A23" s="31" t="s">
        <v>38</v>
      </c>
      <c r="B23" s="78" t="s">
        <v>2570</v>
      </c>
      <c r="E23" s="1">
        <v>2020</v>
      </c>
      <c r="F23" t="s">
        <v>195</v>
      </c>
      <c r="J23" s="1" t="s">
        <v>1078</v>
      </c>
      <c r="K23" s="12">
        <v>670.4</v>
      </c>
      <c r="L23" s="182"/>
      <c r="M23" s="31" t="s">
        <v>38</v>
      </c>
      <c r="N23" s="416" t="s">
        <v>144</v>
      </c>
      <c r="Q23" s="1">
        <v>2020</v>
      </c>
      <c r="R23" t="s">
        <v>178</v>
      </c>
      <c r="V23" s="1" t="s">
        <v>1078</v>
      </c>
      <c r="W23" s="195">
        <v>1012.1000000000001</v>
      </c>
      <c r="X23" s="182"/>
      <c r="Y23" s="31" t="s">
        <v>38</v>
      </c>
      <c r="Z23" s="572" t="s">
        <v>155</v>
      </c>
      <c r="AA23" s="56"/>
      <c r="AC23" s="1">
        <v>2020</v>
      </c>
      <c r="AD23" t="s">
        <v>211</v>
      </c>
      <c r="AH23" s="1" t="s">
        <v>1339</v>
      </c>
      <c r="AI23" s="569">
        <v>4205.9999999999982</v>
      </c>
      <c r="AJ23" s="63"/>
      <c r="AN23" s="3"/>
      <c r="AO23" s="3"/>
      <c r="AP23" s="3"/>
      <c r="AQ23" s="12"/>
    </row>
    <row r="24" spans="1:43">
      <c r="A24" s="31" t="s">
        <v>146</v>
      </c>
      <c r="B24" s="592" t="s">
        <v>157</v>
      </c>
      <c r="E24" s="1">
        <v>2020</v>
      </c>
      <c r="F24" t="s">
        <v>204</v>
      </c>
      <c r="J24" s="1" t="s">
        <v>1255</v>
      </c>
      <c r="K24" s="569">
        <v>670.30000000000109</v>
      </c>
      <c r="L24" s="182"/>
      <c r="M24" s="31" t="s">
        <v>146</v>
      </c>
      <c r="N24" s="78" t="s">
        <v>156</v>
      </c>
      <c r="Q24" s="1">
        <v>2019</v>
      </c>
      <c r="R24" t="s">
        <v>196</v>
      </c>
      <c r="V24" s="1" t="s">
        <v>1252</v>
      </c>
      <c r="W24" s="12">
        <v>1000.2</v>
      </c>
      <c r="X24" s="182"/>
      <c r="Y24" s="31" t="s">
        <v>146</v>
      </c>
      <c r="Z24" s="455" t="s">
        <v>144</v>
      </c>
      <c r="AA24" s="56"/>
      <c r="AB24" s="432"/>
      <c r="AC24" s="1">
        <v>2017</v>
      </c>
      <c r="AD24" t="s">
        <v>207</v>
      </c>
      <c r="AH24" s="1" t="s">
        <v>1080</v>
      </c>
      <c r="AI24" s="439">
        <v>4200.5000000000036</v>
      </c>
      <c r="AJ24" s="63"/>
      <c r="AN24" s="3"/>
      <c r="AO24" s="3"/>
      <c r="AP24" s="3"/>
      <c r="AQ24" s="12"/>
    </row>
    <row r="25" spans="1:43">
      <c r="A25" s="31" t="s">
        <v>147</v>
      </c>
      <c r="B25" s="591" t="s">
        <v>2551</v>
      </c>
      <c r="E25" s="1">
        <v>2020</v>
      </c>
      <c r="F25" t="s">
        <v>204</v>
      </c>
      <c r="J25" s="1" t="s">
        <v>1256</v>
      </c>
      <c r="K25" s="569">
        <v>668.45000000000255</v>
      </c>
      <c r="L25" s="182"/>
      <c r="M25" s="31" t="s">
        <v>147</v>
      </c>
      <c r="N25" s="78" t="s">
        <v>31</v>
      </c>
      <c r="Q25" s="1">
        <v>2019</v>
      </c>
      <c r="R25" t="s">
        <v>1159</v>
      </c>
      <c r="V25" s="1" t="s">
        <v>1079</v>
      </c>
      <c r="W25" s="12">
        <v>997.8</v>
      </c>
      <c r="X25" s="182"/>
      <c r="Y25" s="31" t="s">
        <v>147</v>
      </c>
      <c r="Z25" s="486" t="s">
        <v>155</v>
      </c>
      <c r="AA25" s="56"/>
      <c r="AC25" s="1">
        <v>2019</v>
      </c>
      <c r="AD25" t="s">
        <v>211</v>
      </c>
      <c r="AH25" s="1" t="s">
        <v>1078</v>
      </c>
      <c r="AI25" s="490">
        <v>4199.1000000000004</v>
      </c>
      <c r="AJ25" s="63"/>
      <c r="AN25" s="3"/>
      <c r="AO25" s="3"/>
      <c r="AP25" s="3"/>
      <c r="AQ25" s="12"/>
    </row>
    <row r="26" spans="1:43">
      <c r="A26" s="31" t="s">
        <v>148</v>
      </c>
      <c r="B26" s="78" t="s">
        <v>25</v>
      </c>
      <c r="E26" s="1">
        <v>2016</v>
      </c>
      <c r="F26" t="s">
        <v>197</v>
      </c>
      <c r="J26" s="1" t="s">
        <v>1079</v>
      </c>
      <c r="K26" s="12">
        <v>665.6</v>
      </c>
      <c r="L26" s="182"/>
      <c r="M26" s="31" t="s">
        <v>148</v>
      </c>
      <c r="N26" s="78" t="s">
        <v>19</v>
      </c>
      <c r="Q26" s="1">
        <v>2018</v>
      </c>
      <c r="R26" t="s">
        <v>205</v>
      </c>
      <c r="V26" s="1" t="s">
        <v>1079</v>
      </c>
      <c r="W26" s="12">
        <v>996.8</v>
      </c>
      <c r="X26" s="182"/>
      <c r="Y26" s="31" t="s">
        <v>148</v>
      </c>
      <c r="Z26" s="574" t="s">
        <v>21</v>
      </c>
      <c r="AA26" s="56"/>
      <c r="AC26" s="1">
        <v>2020</v>
      </c>
      <c r="AD26" t="s">
        <v>211</v>
      </c>
      <c r="AH26" s="1" t="s">
        <v>1340</v>
      </c>
      <c r="AI26" s="569">
        <v>4198.3999999999996</v>
      </c>
      <c r="AJ26" s="63"/>
      <c r="AN26" s="3"/>
      <c r="AO26" s="3"/>
      <c r="AP26" s="3"/>
      <c r="AQ26" s="12"/>
    </row>
    <row r="27" spans="1:43">
      <c r="A27" s="31" t="s">
        <v>152</v>
      </c>
      <c r="B27" s="78" t="s">
        <v>2569</v>
      </c>
      <c r="E27" s="1">
        <v>2020</v>
      </c>
      <c r="F27" t="s">
        <v>195</v>
      </c>
      <c r="J27" s="1" t="s">
        <v>1079</v>
      </c>
      <c r="K27" s="12">
        <v>663.4</v>
      </c>
      <c r="L27" s="182"/>
      <c r="M27" s="31" t="s">
        <v>152</v>
      </c>
      <c r="N27" s="78" t="s">
        <v>181</v>
      </c>
      <c r="Q27" s="22">
        <v>2016</v>
      </c>
      <c r="R27" t="s">
        <v>210</v>
      </c>
      <c r="V27" s="1" t="s">
        <v>1078</v>
      </c>
      <c r="W27" s="12">
        <v>993.9</v>
      </c>
      <c r="X27" s="182"/>
      <c r="Y27" s="31" t="s">
        <v>152</v>
      </c>
      <c r="Z27" s="572" t="s">
        <v>1035</v>
      </c>
      <c r="AA27" s="56"/>
      <c r="AC27" s="1">
        <v>2020</v>
      </c>
      <c r="AD27" t="s">
        <v>211</v>
      </c>
      <c r="AH27" s="1" t="s">
        <v>1341</v>
      </c>
      <c r="AI27" s="569">
        <v>4187.7000000000053</v>
      </c>
      <c r="AJ27" s="63"/>
      <c r="AN27" s="3"/>
      <c r="AO27" s="3"/>
      <c r="AP27" s="3"/>
      <c r="AQ27" s="12"/>
    </row>
    <row r="28" spans="1:43">
      <c r="A28" s="31" t="s">
        <v>159</v>
      </c>
      <c r="B28" s="78" t="s">
        <v>156</v>
      </c>
      <c r="E28" s="1">
        <v>2019</v>
      </c>
      <c r="F28" t="s">
        <v>195</v>
      </c>
      <c r="J28" s="1" t="s">
        <v>1255</v>
      </c>
      <c r="K28" s="12">
        <v>661.75</v>
      </c>
      <c r="L28" s="182"/>
      <c r="M28" s="31" t="s">
        <v>159</v>
      </c>
      <c r="N28" s="184" t="s">
        <v>31</v>
      </c>
      <c r="Q28" s="1">
        <v>2020</v>
      </c>
      <c r="R28" t="s">
        <v>209</v>
      </c>
      <c r="V28" s="1" t="s">
        <v>1256</v>
      </c>
      <c r="W28" s="195">
        <v>993.8</v>
      </c>
      <c r="X28" s="182"/>
      <c r="Y28" s="31" t="s">
        <v>159</v>
      </c>
      <c r="Z28" s="455" t="s">
        <v>158</v>
      </c>
      <c r="AA28" s="56"/>
      <c r="AC28" s="1">
        <v>2018</v>
      </c>
      <c r="AD28" t="s">
        <v>211</v>
      </c>
      <c r="AH28" s="1" t="s">
        <v>1255</v>
      </c>
      <c r="AI28" s="439">
        <v>4156.2999999999956</v>
      </c>
      <c r="AJ28" s="63"/>
      <c r="AN28" s="3"/>
      <c r="AO28" s="3"/>
      <c r="AP28" s="3"/>
      <c r="AQ28" s="12"/>
    </row>
    <row r="29" spans="1:43">
      <c r="A29" s="31" t="s">
        <v>161</v>
      </c>
      <c r="B29" s="592" t="s">
        <v>1001</v>
      </c>
      <c r="E29" s="1">
        <v>2020</v>
      </c>
      <c r="F29" t="s">
        <v>204</v>
      </c>
      <c r="J29" s="1" t="s">
        <v>1257</v>
      </c>
      <c r="K29" s="569">
        <v>660.59999999999854</v>
      </c>
      <c r="L29" s="182"/>
      <c r="M29" s="31" t="s">
        <v>161</v>
      </c>
      <c r="N29" s="78" t="s">
        <v>11</v>
      </c>
      <c r="Q29" s="1">
        <v>2016</v>
      </c>
      <c r="R29" t="s">
        <v>194</v>
      </c>
      <c r="V29" s="1" t="s">
        <v>1078</v>
      </c>
      <c r="W29" s="12">
        <v>992.8</v>
      </c>
      <c r="X29" s="182"/>
      <c r="Y29" s="31" t="s">
        <v>161</v>
      </c>
      <c r="Z29" s="455" t="s">
        <v>145</v>
      </c>
      <c r="AA29" s="56"/>
      <c r="AC29" s="1">
        <v>2018</v>
      </c>
      <c r="AD29" t="s">
        <v>211</v>
      </c>
      <c r="AH29" s="1" t="s">
        <v>1256</v>
      </c>
      <c r="AI29" s="439">
        <v>4156.1500000000015</v>
      </c>
      <c r="AJ29" s="63"/>
      <c r="AN29" s="3"/>
      <c r="AO29" s="3"/>
      <c r="AP29" s="3"/>
      <c r="AQ29" s="12"/>
    </row>
    <row r="30" spans="1:43">
      <c r="A30" s="31" t="s">
        <v>162</v>
      </c>
      <c r="B30" s="78" t="s">
        <v>9</v>
      </c>
      <c r="E30" s="1">
        <v>2018</v>
      </c>
      <c r="F30" t="s">
        <v>202</v>
      </c>
      <c r="J30" s="1" t="s">
        <v>1078</v>
      </c>
      <c r="K30" s="12">
        <v>659.3</v>
      </c>
      <c r="L30" s="182"/>
      <c r="M30" s="31" t="s">
        <v>162</v>
      </c>
      <c r="N30" s="184" t="s">
        <v>1013</v>
      </c>
      <c r="Q30" s="1">
        <v>2019</v>
      </c>
      <c r="R30" t="s">
        <v>210</v>
      </c>
      <c r="V30" s="1" t="s">
        <v>1253</v>
      </c>
      <c r="W30" s="195">
        <v>989.19999999999709</v>
      </c>
      <c r="X30" s="182"/>
      <c r="Y30" s="31" t="s">
        <v>162</v>
      </c>
      <c r="Z30" s="455" t="s">
        <v>25</v>
      </c>
      <c r="AA30" s="56"/>
      <c r="AC30" s="1">
        <v>2016</v>
      </c>
      <c r="AD30" t="s">
        <v>211</v>
      </c>
      <c r="AH30" s="1" t="s">
        <v>1079</v>
      </c>
      <c r="AI30" s="439">
        <v>4141.1000000000013</v>
      </c>
      <c r="AJ30" s="63"/>
      <c r="AN30" s="3"/>
      <c r="AO30" s="3"/>
      <c r="AP30" s="3"/>
      <c r="AQ30" s="12"/>
    </row>
    <row r="31" spans="1:43">
      <c r="A31" s="31" t="s">
        <v>163</v>
      </c>
      <c r="B31" s="78" t="s">
        <v>17</v>
      </c>
      <c r="E31" s="1">
        <v>2016</v>
      </c>
      <c r="F31" t="s">
        <v>213</v>
      </c>
      <c r="J31" s="1" t="s">
        <v>1078</v>
      </c>
      <c r="K31" s="12">
        <v>656</v>
      </c>
      <c r="L31" s="182"/>
      <c r="M31" s="31" t="s">
        <v>163</v>
      </c>
      <c r="N31" s="78" t="s">
        <v>143</v>
      </c>
      <c r="Q31" s="1">
        <v>2019</v>
      </c>
      <c r="R31" t="s">
        <v>1159</v>
      </c>
      <c r="V31" s="1" t="s">
        <v>1080</v>
      </c>
      <c r="W31" s="12">
        <v>987.9</v>
      </c>
      <c r="X31" s="182"/>
      <c r="Y31" s="31" t="s">
        <v>163</v>
      </c>
      <c r="Z31" s="455" t="s">
        <v>37</v>
      </c>
      <c r="AA31" s="56"/>
      <c r="AC31" s="1">
        <v>2018</v>
      </c>
      <c r="AD31" t="s">
        <v>211</v>
      </c>
      <c r="AH31" s="1" t="s">
        <v>1257</v>
      </c>
      <c r="AI31" s="439">
        <v>4128.8000000000011</v>
      </c>
      <c r="AJ31" s="63"/>
      <c r="AN31" s="11"/>
      <c r="AO31" s="3"/>
      <c r="AP31" s="3"/>
      <c r="AQ31" s="12"/>
    </row>
    <row r="32" spans="1:43">
      <c r="A32" s="31" t="s">
        <v>165</v>
      </c>
      <c r="B32" s="78" t="s">
        <v>1047</v>
      </c>
      <c r="E32" s="1">
        <v>2019</v>
      </c>
      <c r="F32" t="s">
        <v>1232</v>
      </c>
      <c r="J32" s="1" t="s">
        <v>1079</v>
      </c>
      <c r="K32" s="12">
        <v>655.8</v>
      </c>
      <c r="L32" s="182"/>
      <c r="M32" s="31" t="s">
        <v>165</v>
      </c>
      <c r="N32" s="78" t="s">
        <v>2570</v>
      </c>
      <c r="Q32" s="1">
        <v>2020</v>
      </c>
      <c r="R32" t="s">
        <v>209</v>
      </c>
      <c r="V32" s="1" t="s">
        <v>1257</v>
      </c>
      <c r="W32" s="12">
        <v>987.3</v>
      </c>
      <c r="X32" s="182"/>
      <c r="Y32" s="31" t="s">
        <v>165</v>
      </c>
      <c r="Z32" s="56" t="s">
        <v>17</v>
      </c>
      <c r="AA32" s="56"/>
      <c r="AC32" s="1">
        <v>2017</v>
      </c>
      <c r="AD32" t="s">
        <v>207</v>
      </c>
      <c r="AH32" s="1" t="s">
        <v>1252</v>
      </c>
      <c r="AI32" s="12">
        <v>4126.2999999999975</v>
      </c>
      <c r="AJ32" s="63"/>
      <c r="AN32" s="3"/>
      <c r="AO32" s="3"/>
      <c r="AP32" s="3"/>
      <c r="AQ32" s="12"/>
    </row>
    <row r="33" spans="1:43">
      <c r="A33" s="31" t="s">
        <v>284</v>
      </c>
      <c r="B33" s="591" t="s">
        <v>2549</v>
      </c>
      <c r="E33" s="1">
        <v>2020</v>
      </c>
      <c r="F33" t="s">
        <v>204</v>
      </c>
      <c r="J33" s="1" t="s">
        <v>1258</v>
      </c>
      <c r="K33" s="569">
        <v>652.89999999999964</v>
      </c>
      <c r="L33" s="182"/>
      <c r="M33" s="31" t="s">
        <v>284</v>
      </c>
      <c r="N33" s="78" t="s">
        <v>21</v>
      </c>
      <c r="Q33" s="1">
        <v>2019</v>
      </c>
      <c r="R33" t="s">
        <v>1159</v>
      </c>
      <c r="V33" s="1" t="s">
        <v>1252</v>
      </c>
      <c r="W33" s="12">
        <v>985.8</v>
      </c>
      <c r="X33" s="182"/>
      <c r="Y33" s="31" t="s">
        <v>284</v>
      </c>
      <c r="Z33" s="573" t="s">
        <v>2565</v>
      </c>
      <c r="AA33" s="56"/>
      <c r="AC33" s="1">
        <v>2020</v>
      </c>
      <c r="AD33" t="s">
        <v>211</v>
      </c>
      <c r="AH33" s="1" t="s">
        <v>1343</v>
      </c>
      <c r="AI33" s="569">
        <v>4121.7500000000009</v>
      </c>
      <c r="AJ33" s="63"/>
      <c r="AN33" s="3"/>
      <c r="AO33" s="3"/>
      <c r="AP33" s="3"/>
      <c r="AQ33" s="12"/>
    </row>
    <row r="34" spans="1:43">
      <c r="A34" s="31" t="s">
        <v>285</v>
      </c>
      <c r="B34" s="403" t="s">
        <v>25</v>
      </c>
      <c r="E34" s="1">
        <v>2020</v>
      </c>
      <c r="F34" t="s">
        <v>204</v>
      </c>
      <c r="J34" s="1" t="s">
        <v>1338</v>
      </c>
      <c r="K34" s="569">
        <v>650.69999999999891</v>
      </c>
      <c r="L34" s="182"/>
      <c r="M34" s="31" t="s">
        <v>285</v>
      </c>
      <c r="N34" s="78" t="s">
        <v>1265</v>
      </c>
      <c r="Q34" s="1">
        <v>2016</v>
      </c>
      <c r="R34" t="s">
        <v>209</v>
      </c>
      <c r="V34" s="1" t="s">
        <v>1078</v>
      </c>
      <c r="W34" s="12">
        <v>983.1</v>
      </c>
      <c r="X34" s="182"/>
      <c r="Y34" s="31" t="s">
        <v>285</v>
      </c>
      <c r="Z34" s="56" t="s">
        <v>21</v>
      </c>
      <c r="AA34" s="56"/>
      <c r="AC34" s="1">
        <v>2018</v>
      </c>
      <c r="AD34" t="s">
        <v>211</v>
      </c>
      <c r="AH34" s="1" t="s">
        <v>1258</v>
      </c>
      <c r="AI34" s="12">
        <v>4117.7000000000044</v>
      </c>
      <c r="AJ34" s="63"/>
      <c r="AN34" s="3"/>
      <c r="AO34" s="3"/>
      <c r="AP34" s="3"/>
      <c r="AQ34" s="12"/>
    </row>
    <row r="35" spans="1:43">
      <c r="A35" s="31" t="s">
        <v>286</v>
      </c>
      <c r="B35" s="78" t="s">
        <v>33</v>
      </c>
      <c r="E35" s="1">
        <v>2016</v>
      </c>
      <c r="F35" t="s">
        <v>197</v>
      </c>
      <c r="J35" s="1" t="s">
        <v>1080</v>
      </c>
      <c r="K35" s="12">
        <v>647</v>
      </c>
      <c r="L35" s="182"/>
      <c r="M35" s="31" t="s">
        <v>286</v>
      </c>
      <c r="N35" s="417" t="s">
        <v>11</v>
      </c>
      <c r="Q35" s="1">
        <v>2020</v>
      </c>
      <c r="R35" t="s">
        <v>178</v>
      </c>
      <c r="V35" s="1" t="s">
        <v>1079</v>
      </c>
      <c r="W35" s="195">
        <v>976.99999999999818</v>
      </c>
      <c r="X35" s="182"/>
      <c r="Y35" s="31" t="s">
        <v>286</v>
      </c>
      <c r="Z35" s="573" t="s">
        <v>2567</v>
      </c>
      <c r="AA35" s="56"/>
      <c r="AC35" s="1">
        <v>2020</v>
      </c>
      <c r="AD35" t="s">
        <v>211</v>
      </c>
      <c r="AH35" s="1" t="s">
        <v>1342</v>
      </c>
      <c r="AI35" s="569">
        <v>4088.9500000000007</v>
      </c>
      <c r="AJ35" s="63"/>
      <c r="AN35" s="3"/>
      <c r="AO35" s="3"/>
      <c r="AP35" s="3"/>
      <c r="AQ35" s="12"/>
    </row>
    <row r="36" spans="1:43">
      <c r="A36" s="31" t="s">
        <v>287</v>
      </c>
      <c r="B36" s="459" t="s">
        <v>33</v>
      </c>
      <c r="E36" s="1">
        <v>2016</v>
      </c>
      <c r="F36" t="s">
        <v>200</v>
      </c>
      <c r="J36" s="1" t="s">
        <v>1079</v>
      </c>
      <c r="K36" s="12">
        <v>644.5</v>
      </c>
      <c r="L36" s="182"/>
      <c r="M36" s="31" t="s">
        <v>287</v>
      </c>
      <c r="N36" s="78" t="s">
        <v>144</v>
      </c>
      <c r="Q36" s="1">
        <v>2019</v>
      </c>
      <c r="R36" t="s">
        <v>196</v>
      </c>
      <c r="V36" s="1" t="s">
        <v>1253</v>
      </c>
      <c r="W36" s="12">
        <v>974.5</v>
      </c>
      <c r="X36" s="182"/>
      <c r="Y36" s="31" t="s">
        <v>287</v>
      </c>
      <c r="Z36" s="486" t="s">
        <v>39</v>
      </c>
      <c r="AA36" s="56"/>
      <c r="AC36" s="1">
        <v>2019</v>
      </c>
      <c r="AD36" t="s">
        <v>211</v>
      </c>
      <c r="AH36" s="1" t="s">
        <v>1079</v>
      </c>
      <c r="AI36" s="490">
        <v>4083.7999999999975</v>
      </c>
      <c r="AJ36" s="63"/>
      <c r="AN36" s="3"/>
      <c r="AO36" s="3"/>
      <c r="AP36" s="3"/>
      <c r="AQ36" s="12"/>
    </row>
    <row r="37" spans="1:43">
      <c r="A37" s="31" t="s">
        <v>990</v>
      </c>
      <c r="B37" s="78" t="s">
        <v>143</v>
      </c>
      <c r="E37" s="1">
        <v>2019</v>
      </c>
      <c r="F37" t="s">
        <v>1232</v>
      </c>
      <c r="J37" s="1" t="s">
        <v>1080</v>
      </c>
      <c r="K37" s="12">
        <v>644.29999999999995</v>
      </c>
      <c r="L37" s="182"/>
      <c r="M37" s="31" t="s">
        <v>990</v>
      </c>
      <c r="N37" s="78" t="s">
        <v>145</v>
      </c>
      <c r="Q37" s="22">
        <v>2018</v>
      </c>
      <c r="R37" t="s">
        <v>210</v>
      </c>
      <c r="V37" s="1" t="s">
        <v>1080</v>
      </c>
      <c r="W37" s="12">
        <v>974.1</v>
      </c>
      <c r="X37" s="182"/>
      <c r="Y37" s="31" t="s">
        <v>990</v>
      </c>
      <c r="Z37" s="184" t="s">
        <v>156</v>
      </c>
      <c r="AA37" s="56"/>
      <c r="AC37" s="1">
        <v>2019</v>
      </c>
      <c r="AD37" t="s">
        <v>211</v>
      </c>
      <c r="AH37" s="1" t="s">
        <v>1080</v>
      </c>
      <c r="AI37" s="195">
        <v>4080.2000000000007</v>
      </c>
      <c r="AJ37" s="63"/>
      <c r="AN37" s="11"/>
      <c r="AO37" s="3"/>
      <c r="AP37" s="3"/>
      <c r="AQ37" s="12"/>
    </row>
    <row r="38" spans="1:43">
      <c r="A38" s="31" t="s">
        <v>991</v>
      </c>
      <c r="B38" s="592" t="s">
        <v>1040</v>
      </c>
      <c r="E38" s="1">
        <v>2020</v>
      </c>
      <c r="F38" t="s">
        <v>204</v>
      </c>
      <c r="J38" s="1" t="s">
        <v>1339</v>
      </c>
      <c r="K38" s="569">
        <v>641.29999999999745</v>
      </c>
      <c r="L38" s="182"/>
      <c r="M38" s="31" t="s">
        <v>991</v>
      </c>
      <c r="N38" s="78" t="s">
        <v>35</v>
      </c>
      <c r="Q38" s="1">
        <v>2017</v>
      </c>
      <c r="R38" t="s">
        <v>194</v>
      </c>
      <c r="V38" s="1" t="s">
        <v>1078</v>
      </c>
      <c r="W38" s="12">
        <v>973.9</v>
      </c>
      <c r="X38" s="182"/>
      <c r="Y38" s="31" t="s">
        <v>991</v>
      </c>
      <c r="Z38" s="547" t="s">
        <v>9</v>
      </c>
      <c r="AA38" s="56"/>
      <c r="AC38" s="1">
        <v>2020</v>
      </c>
      <c r="AD38" t="s">
        <v>211</v>
      </c>
      <c r="AH38" s="1" t="s">
        <v>1344</v>
      </c>
      <c r="AI38" s="569">
        <v>4076.2999999999993</v>
      </c>
      <c r="AJ38" s="63"/>
      <c r="AN38" s="3"/>
      <c r="AO38" s="3"/>
      <c r="AP38" s="3"/>
      <c r="AQ38" s="12"/>
    </row>
    <row r="39" spans="1:43">
      <c r="A39" s="31" t="s">
        <v>992</v>
      </c>
      <c r="B39" s="78" t="s">
        <v>1057</v>
      </c>
      <c r="E39" s="1">
        <v>2019</v>
      </c>
      <c r="F39" t="s">
        <v>1232</v>
      </c>
      <c r="J39" s="1" t="s">
        <v>1252</v>
      </c>
      <c r="K39" s="12">
        <v>641.1</v>
      </c>
      <c r="L39" s="182"/>
      <c r="M39" s="31" t="s">
        <v>992</v>
      </c>
      <c r="N39" s="184" t="s">
        <v>1001</v>
      </c>
      <c r="Q39" s="1">
        <v>2019</v>
      </c>
      <c r="R39" t="s">
        <v>210</v>
      </c>
      <c r="V39" s="1" t="s">
        <v>1254</v>
      </c>
      <c r="W39" s="195">
        <v>968.39999999999964</v>
      </c>
      <c r="X39" s="182"/>
      <c r="Y39" s="31" t="s">
        <v>992</v>
      </c>
      <c r="Z39" s="572" t="s">
        <v>142</v>
      </c>
      <c r="AA39" s="56"/>
      <c r="AC39" s="1">
        <v>2020</v>
      </c>
      <c r="AD39" t="s">
        <v>211</v>
      </c>
      <c r="AH39" s="1" t="s">
        <v>1345</v>
      </c>
      <c r="AI39" s="569">
        <v>4076.2999999999965</v>
      </c>
      <c r="AJ39" s="63"/>
      <c r="AN39" s="3"/>
      <c r="AO39" s="3"/>
      <c r="AP39" s="3"/>
      <c r="AQ39" s="12"/>
    </row>
    <row r="40" spans="1:43">
      <c r="A40" s="31" t="s">
        <v>994</v>
      </c>
      <c r="B40" s="403" t="s">
        <v>31</v>
      </c>
      <c r="E40" s="1">
        <v>2020</v>
      </c>
      <c r="F40" t="s">
        <v>204</v>
      </c>
      <c r="J40" s="1" t="s">
        <v>1340</v>
      </c>
      <c r="K40" s="569">
        <v>640.59999999999854</v>
      </c>
      <c r="L40" s="182"/>
      <c r="M40" s="31" t="s">
        <v>994</v>
      </c>
      <c r="N40" s="78" t="s">
        <v>25</v>
      </c>
      <c r="Q40" s="1">
        <v>2016</v>
      </c>
      <c r="R40" t="s">
        <v>209</v>
      </c>
      <c r="V40" s="1" t="s">
        <v>1079</v>
      </c>
      <c r="W40" s="12">
        <v>963.6</v>
      </c>
      <c r="X40" s="182"/>
      <c r="Y40" s="31" t="s">
        <v>994</v>
      </c>
      <c r="Z40" s="486" t="s">
        <v>31</v>
      </c>
      <c r="AA40" s="56"/>
      <c r="AC40" s="1">
        <v>2019</v>
      </c>
      <c r="AD40" t="s">
        <v>211</v>
      </c>
      <c r="AH40" s="1" t="s">
        <v>1252</v>
      </c>
      <c r="AI40" s="490">
        <v>4053.3999999999942</v>
      </c>
      <c r="AJ40" s="63"/>
      <c r="AN40" s="3"/>
      <c r="AO40" s="3"/>
      <c r="AP40" s="3"/>
      <c r="AQ40" s="12"/>
    </row>
    <row r="41" spans="1:43">
      <c r="A41" s="31" t="s">
        <v>1000</v>
      </c>
      <c r="B41" s="78" t="s">
        <v>164</v>
      </c>
      <c r="E41" s="1">
        <v>2019</v>
      </c>
      <c r="F41" t="s">
        <v>195</v>
      </c>
      <c r="J41" s="1" t="s">
        <v>1256</v>
      </c>
      <c r="K41" s="12">
        <v>640</v>
      </c>
      <c r="L41" s="182"/>
      <c r="M41" s="31" t="s">
        <v>1000</v>
      </c>
      <c r="N41" s="184" t="s">
        <v>1053</v>
      </c>
      <c r="Q41" s="1">
        <v>2019</v>
      </c>
      <c r="R41" t="s">
        <v>210</v>
      </c>
      <c r="V41" s="1" t="s">
        <v>1255</v>
      </c>
      <c r="W41" s="195">
        <v>961.49999999999818</v>
      </c>
      <c r="X41" s="182"/>
      <c r="Y41" s="31" t="s">
        <v>1000</v>
      </c>
      <c r="Z41" s="455" t="s">
        <v>6</v>
      </c>
      <c r="AA41" s="56"/>
      <c r="AC41" s="1">
        <v>2018</v>
      </c>
      <c r="AD41" t="s">
        <v>211</v>
      </c>
      <c r="AH41" s="1" t="s">
        <v>1338</v>
      </c>
      <c r="AI41" s="439">
        <v>4045.1000000000004</v>
      </c>
      <c r="AJ41" s="63"/>
      <c r="AN41" s="3"/>
      <c r="AO41" s="3"/>
      <c r="AP41" s="3"/>
      <c r="AQ41" s="12"/>
    </row>
    <row r="42" spans="1:43">
      <c r="A42" s="31" t="s">
        <v>1002</v>
      </c>
      <c r="B42" s="78" t="s">
        <v>157</v>
      </c>
      <c r="E42" s="1">
        <v>2019</v>
      </c>
      <c r="F42" t="s">
        <v>1232</v>
      </c>
      <c r="J42" s="1" t="s">
        <v>1253</v>
      </c>
      <c r="K42" s="12">
        <v>638.5</v>
      </c>
      <c r="L42" s="182"/>
      <c r="M42" s="31" t="s">
        <v>1002</v>
      </c>
      <c r="N42" s="78" t="s">
        <v>21</v>
      </c>
      <c r="Q42" s="22">
        <v>2018</v>
      </c>
      <c r="R42" t="s">
        <v>210</v>
      </c>
      <c r="V42" s="1" t="s">
        <v>1252</v>
      </c>
      <c r="W42" s="12">
        <v>961</v>
      </c>
      <c r="X42" s="182"/>
      <c r="Y42" s="31" t="s">
        <v>1002</v>
      </c>
      <c r="Z42" s="486" t="s">
        <v>23</v>
      </c>
      <c r="AA42" s="56"/>
      <c r="AC42" s="1">
        <v>2019</v>
      </c>
      <c r="AD42" t="s">
        <v>211</v>
      </c>
      <c r="AH42" s="1" t="s">
        <v>1253</v>
      </c>
      <c r="AI42" s="490">
        <v>4044.6999999999989</v>
      </c>
      <c r="AJ42" s="63"/>
      <c r="AN42" s="11"/>
      <c r="AO42" s="3"/>
      <c r="AP42" s="3"/>
      <c r="AQ42" s="12"/>
    </row>
    <row r="43" spans="1:43">
      <c r="A43" s="31" t="s">
        <v>1005</v>
      </c>
      <c r="B43" s="78" t="s">
        <v>143</v>
      </c>
      <c r="E43" s="1">
        <v>2017</v>
      </c>
      <c r="F43" t="s">
        <v>195</v>
      </c>
      <c r="J43" s="1" t="s">
        <v>1080</v>
      </c>
      <c r="K43" s="12">
        <v>637.5</v>
      </c>
      <c r="L43" s="182"/>
      <c r="M43" s="31" t="s">
        <v>1005</v>
      </c>
      <c r="N43" s="184" t="s">
        <v>1057</v>
      </c>
      <c r="Q43" s="1">
        <v>2019</v>
      </c>
      <c r="R43" t="s">
        <v>210</v>
      </c>
      <c r="V43" s="1" t="s">
        <v>1256</v>
      </c>
      <c r="W43" s="195">
        <v>956.29999999999382</v>
      </c>
      <c r="X43" s="182"/>
      <c r="Y43" s="31" t="s">
        <v>1005</v>
      </c>
      <c r="Z43" s="56" t="s">
        <v>31</v>
      </c>
      <c r="AA43" s="56"/>
      <c r="AC43" s="1">
        <v>2017</v>
      </c>
      <c r="AD43" t="s">
        <v>207</v>
      </c>
      <c r="AH43" s="1" t="s">
        <v>1253</v>
      </c>
      <c r="AI43" s="12">
        <v>4043.299999999997</v>
      </c>
      <c r="AJ43" s="63"/>
      <c r="AN43" s="3"/>
      <c r="AO43" s="3"/>
      <c r="AP43" s="3"/>
      <c r="AQ43" s="12"/>
    </row>
    <row r="44" spans="1:43">
      <c r="A44" s="31" t="s">
        <v>1006</v>
      </c>
      <c r="B44" s="78" t="s">
        <v>13</v>
      </c>
      <c r="E44" s="1">
        <v>2019</v>
      </c>
      <c r="F44" t="s">
        <v>195</v>
      </c>
      <c r="J44" s="1" t="s">
        <v>1257</v>
      </c>
      <c r="K44" s="12">
        <v>636.9</v>
      </c>
      <c r="L44" s="182"/>
      <c r="M44" s="31" t="s">
        <v>1006</v>
      </c>
      <c r="N44" s="78" t="s">
        <v>33</v>
      </c>
      <c r="Q44" s="1">
        <v>2016</v>
      </c>
      <c r="R44" t="s">
        <v>194</v>
      </c>
      <c r="V44" s="1" t="s">
        <v>1079</v>
      </c>
      <c r="W44" s="12">
        <v>954.9</v>
      </c>
      <c r="X44" s="182"/>
      <c r="Y44" s="31" t="s">
        <v>1006</v>
      </c>
      <c r="Z44" s="547" t="s">
        <v>17</v>
      </c>
      <c r="AA44" s="56"/>
      <c r="AC44" s="1">
        <v>2020</v>
      </c>
      <c r="AD44" t="s">
        <v>211</v>
      </c>
      <c r="AH44" s="1" t="s">
        <v>1346</v>
      </c>
      <c r="AI44" s="569">
        <v>4041.8999999999978</v>
      </c>
      <c r="AJ44" s="63"/>
      <c r="AN44" s="3"/>
      <c r="AO44" s="3"/>
      <c r="AP44" s="3"/>
      <c r="AQ44" s="12"/>
    </row>
    <row r="45" spans="1:43">
      <c r="A45" s="31" t="s">
        <v>1009</v>
      </c>
      <c r="B45" s="592" t="s">
        <v>1004</v>
      </c>
      <c r="E45" s="1">
        <v>2020</v>
      </c>
      <c r="F45" t="s">
        <v>204</v>
      </c>
      <c r="J45" s="1" t="s">
        <v>1341</v>
      </c>
      <c r="K45" s="569">
        <v>635.29999999999927</v>
      </c>
      <c r="L45" s="182"/>
      <c r="M45" s="31" t="s">
        <v>1009</v>
      </c>
      <c r="N45" s="78" t="s">
        <v>1001</v>
      </c>
      <c r="Q45" s="1">
        <v>2020</v>
      </c>
      <c r="R45" t="s">
        <v>209</v>
      </c>
      <c r="V45" s="1" t="s">
        <v>1258</v>
      </c>
      <c r="W45" s="12">
        <v>954.85</v>
      </c>
      <c r="X45" s="182"/>
      <c r="Y45" s="31" t="s">
        <v>1009</v>
      </c>
      <c r="Z45" s="56" t="s">
        <v>27</v>
      </c>
      <c r="AA45" s="56"/>
      <c r="AC45" s="1">
        <v>2016</v>
      </c>
      <c r="AD45" t="s">
        <v>211</v>
      </c>
      <c r="AH45" s="1" t="s">
        <v>1080</v>
      </c>
      <c r="AI45" s="12">
        <v>4024.7000000000025</v>
      </c>
      <c r="AJ45" s="63"/>
      <c r="AN45" s="3"/>
      <c r="AO45" s="3"/>
      <c r="AP45" s="3"/>
      <c r="AQ45" s="12"/>
    </row>
    <row r="46" spans="1:43">
      <c r="A46" s="31" t="s">
        <v>1011</v>
      </c>
      <c r="B46" s="78" t="s">
        <v>21</v>
      </c>
      <c r="E46" s="1">
        <v>2016</v>
      </c>
      <c r="F46" t="s">
        <v>200</v>
      </c>
      <c r="J46" s="1" t="s">
        <v>1080</v>
      </c>
      <c r="K46" s="12">
        <v>635.20000000000005</v>
      </c>
      <c r="L46" s="182"/>
      <c r="M46" s="31" t="s">
        <v>1011</v>
      </c>
      <c r="N46" s="78" t="s">
        <v>1001</v>
      </c>
      <c r="Q46" s="1">
        <v>2019</v>
      </c>
      <c r="R46" t="s">
        <v>1159</v>
      </c>
      <c r="V46" s="1" t="s">
        <v>1253</v>
      </c>
      <c r="W46" s="12">
        <v>954.1</v>
      </c>
      <c r="X46" s="182"/>
      <c r="Y46" s="31" t="s">
        <v>1011</v>
      </c>
      <c r="Z46" s="572" t="s">
        <v>1047</v>
      </c>
      <c r="AA46" s="56"/>
      <c r="AC46" s="1">
        <v>2020</v>
      </c>
      <c r="AD46" t="s">
        <v>211</v>
      </c>
      <c r="AH46" s="1" t="s">
        <v>1347</v>
      </c>
      <c r="AI46" s="569">
        <v>4006.7500000000018</v>
      </c>
      <c r="AJ46" s="63"/>
      <c r="AN46" s="11"/>
      <c r="AO46" s="3"/>
      <c r="AP46" s="3"/>
      <c r="AQ46" s="12"/>
    </row>
    <row r="47" spans="1:43">
      <c r="A47" s="31" t="s">
        <v>1017</v>
      </c>
      <c r="B47" s="78" t="s">
        <v>25</v>
      </c>
      <c r="E47" s="1">
        <v>2020</v>
      </c>
      <c r="F47" t="s">
        <v>195</v>
      </c>
      <c r="J47" s="1" t="s">
        <v>1080</v>
      </c>
      <c r="K47" s="12">
        <v>634</v>
      </c>
      <c r="L47" s="182"/>
      <c r="M47" s="31" t="s">
        <v>1017</v>
      </c>
      <c r="N47" s="78" t="s">
        <v>19</v>
      </c>
      <c r="Q47" s="1">
        <v>2019</v>
      </c>
      <c r="R47" t="s">
        <v>1159</v>
      </c>
      <c r="V47" s="1" t="s">
        <v>1254</v>
      </c>
      <c r="W47" s="12">
        <v>951.2</v>
      </c>
      <c r="X47" s="182"/>
      <c r="Y47" s="31" t="s">
        <v>1017</v>
      </c>
      <c r="Z47" s="573" t="s">
        <v>2548</v>
      </c>
      <c r="AA47" s="56"/>
      <c r="AC47" s="1">
        <v>2020</v>
      </c>
      <c r="AD47" t="s">
        <v>211</v>
      </c>
      <c r="AH47" s="1" t="s">
        <v>1351</v>
      </c>
      <c r="AI47" s="569">
        <v>3992.5999999999985</v>
      </c>
      <c r="AJ47" s="63"/>
      <c r="AN47" s="3"/>
      <c r="AO47" s="3"/>
      <c r="AP47" s="3"/>
      <c r="AQ47" s="12"/>
    </row>
    <row r="48" spans="1:43">
      <c r="A48" s="31" t="s">
        <v>1022</v>
      </c>
      <c r="B48" s="78" t="s">
        <v>31</v>
      </c>
      <c r="E48" s="1">
        <v>2019</v>
      </c>
      <c r="F48" t="s">
        <v>221</v>
      </c>
      <c r="J48" s="1" t="s">
        <v>1080</v>
      </c>
      <c r="K48" s="12">
        <v>634</v>
      </c>
      <c r="L48" s="182"/>
      <c r="M48" s="31" t="s">
        <v>1022</v>
      </c>
      <c r="N48" s="78" t="s">
        <v>1</v>
      </c>
      <c r="Q48" s="1">
        <v>2019</v>
      </c>
      <c r="R48" t="s">
        <v>196</v>
      </c>
      <c r="V48" s="1" t="s">
        <v>1254</v>
      </c>
      <c r="W48" s="12">
        <v>946.6</v>
      </c>
      <c r="X48" s="182"/>
      <c r="Y48" s="31" t="s">
        <v>1022</v>
      </c>
      <c r="Z48" s="486" t="s">
        <v>1019</v>
      </c>
      <c r="AA48" s="56"/>
      <c r="AC48" s="1">
        <v>2019</v>
      </c>
      <c r="AD48" t="s">
        <v>211</v>
      </c>
      <c r="AH48" s="1" t="s">
        <v>1254</v>
      </c>
      <c r="AI48" s="490">
        <v>3987.6000000000022</v>
      </c>
      <c r="AJ48" s="63"/>
      <c r="AN48" s="3"/>
      <c r="AO48" s="3"/>
      <c r="AP48" s="3"/>
      <c r="AQ48" s="12"/>
    </row>
    <row r="49" spans="1:43">
      <c r="A49" s="31" t="s">
        <v>1023</v>
      </c>
      <c r="B49" s="78" t="s">
        <v>4</v>
      </c>
      <c r="E49" s="1">
        <v>2020</v>
      </c>
      <c r="F49" t="s">
        <v>221</v>
      </c>
      <c r="J49" s="1" t="s">
        <v>1078</v>
      </c>
      <c r="K49" s="12">
        <v>633.70000000000005</v>
      </c>
      <c r="L49" s="182"/>
      <c r="M49" s="31" t="s">
        <v>1023</v>
      </c>
      <c r="N49" s="184" t="s">
        <v>9</v>
      </c>
      <c r="Q49" s="1">
        <v>2020</v>
      </c>
      <c r="R49" t="s">
        <v>209</v>
      </c>
      <c r="V49" s="1" t="s">
        <v>1338</v>
      </c>
      <c r="W49" s="195">
        <v>939.3</v>
      </c>
      <c r="X49" s="182"/>
      <c r="Y49" s="31" t="s">
        <v>1023</v>
      </c>
      <c r="Z49" s="547" t="s">
        <v>23</v>
      </c>
      <c r="AA49" s="56"/>
      <c r="AC49" s="1">
        <v>2020</v>
      </c>
      <c r="AD49" t="s">
        <v>211</v>
      </c>
      <c r="AH49" s="1" t="s">
        <v>1348</v>
      </c>
      <c r="AI49" s="569">
        <v>3986.8500000000049</v>
      </c>
      <c r="AJ49" s="63"/>
      <c r="AN49" s="3"/>
      <c r="AO49" s="3"/>
      <c r="AP49" s="3"/>
      <c r="AQ49" s="12"/>
    </row>
    <row r="50" spans="1:43">
      <c r="A50" s="31" t="s">
        <v>1024</v>
      </c>
      <c r="B50" s="174" t="s">
        <v>23</v>
      </c>
      <c r="E50" s="1">
        <v>2018</v>
      </c>
      <c r="F50" t="s">
        <v>201</v>
      </c>
      <c r="J50" s="1" t="s">
        <v>1078</v>
      </c>
      <c r="K50" s="12">
        <v>631.79999999999995</v>
      </c>
      <c r="L50" s="182"/>
      <c r="M50" s="31" t="s">
        <v>1024</v>
      </c>
      <c r="N50" s="78" t="s">
        <v>19</v>
      </c>
      <c r="Q50" s="1">
        <v>2017</v>
      </c>
      <c r="R50" t="s">
        <v>185</v>
      </c>
      <c r="V50" s="1" t="s">
        <v>1078</v>
      </c>
      <c r="W50" s="12">
        <v>938.2</v>
      </c>
      <c r="X50" s="182"/>
      <c r="Y50" s="31" t="s">
        <v>1024</v>
      </c>
      <c r="Z50" s="486" t="s">
        <v>988</v>
      </c>
      <c r="AA50" s="56"/>
      <c r="AC50" s="1">
        <v>2019</v>
      </c>
      <c r="AD50" t="s">
        <v>211</v>
      </c>
      <c r="AH50" s="1" t="s">
        <v>1255</v>
      </c>
      <c r="AI50" s="490">
        <v>3982.0999999999985</v>
      </c>
      <c r="AJ50" s="63"/>
      <c r="AN50" s="3"/>
      <c r="AO50" s="3"/>
      <c r="AP50" s="3"/>
      <c r="AQ50" s="12"/>
    </row>
    <row r="51" spans="1:43">
      <c r="A51" s="31" t="s">
        <v>1030</v>
      </c>
      <c r="B51" s="78" t="s">
        <v>11</v>
      </c>
      <c r="E51" s="1">
        <v>2019</v>
      </c>
      <c r="F51" t="s">
        <v>200</v>
      </c>
      <c r="J51" s="1" t="s">
        <v>1078</v>
      </c>
      <c r="K51" s="12">
        <v>631.6</v>
      </c>
      <c r="L51" s="182"/>
      <c r="M51" s="31" t="s">
        <v>1030</v>
      </c>
      <c r="N51" s="78" t="s">
        <v>31</v>
      </c>
      <c r="Q51" s="1">
        <v>2018</v>
      </c>
      <c r="R51" t="s">
        <v>205</v>
      </c>
      <c r="V51" s="1" t="s">
        <v>1080</v>
      </c>
      <c r="W51" s="12">
        <v>936.7</v>
      </c>
      <c r="X51" s="182"/>
      <c r="Y51" s="31" t="s">
        <v>1030</v>
      </c>
      <c r="Z51" s="573" t="s">
        <v>157</v>
      </c>
      <c r="AA51" s="56"/>
      <c r="AC51" s="1">
        <v>2020</v>
      </c>
      <c r="AD51" t="s">
        <v>360</v>
      </c>
      <c r="AH51" s="1" t="s">
        <v>1078</v>
      </c>
      <c r="AI51" s="569">
        <v>3960.9</v>
      </c>
      <c r="AJ51" s="63"/>
      <c r="AN51" s="11"/>
      <c r="AO51" s="3"/>
      <c r="AP51" s="3"/>
      <c r="AQ51" s="12"/>
    </row>
    <row r="52" spans="1:43">
      <c r="A52" s="31" t="s">
        <v>1038</v>
      </c>
      <c r="B52" s="78" t="s">
        <v>15</v>
      </c>
      <c r="E52" s="1">
        <v>2016</v>
      </c>
      <c r="F52" t="s">
        <v>197</v>
      </c>
      <c r="J52" s="1" t="s">
        <v>1252</v>
      </c>
      <c r="K52" s="12">
        <v>628.70000000000005</v>
      </c>
      <c r="L52" s="182"/>
      <c r="M52" s="31" t="s">
        <v>1038</v>
      </c>
      <c r="N52" s="78" t="s">
        <v>25</v>
      </c>
      <c r="Q52" s="1">
        <v>2020</v>
      </c>
      <c r="R52" t="s">
        <v>209</v>
      </c>
      <c r="V52" s="1" t="s">
        <v>1339</v>
      </c>
      <c r="W52" s="12">
        <v>931.35</v>
      </c>
      <c r="X52" s="182"/>
      <c r="Y52" s="31" t="s">
        <v>1038</v>
      </c>
      <c r="Z52" s="573" t="s">
        <v>2551</v>
      </c>
      <c r="AA52" s="56"/>
      <c r="AC52" s="1">
        <v>2020</v>
      </c>
      <c r="AD52" t="s">
        <v>211</v>
      </c>
      <c r="AH52" s="1" t="s">
        <v>1349</v>
      </c>
      <c r="AI52" s="569">
        <v>3955.699999999998</v>
      </c>
      <c r="AJ52" s="63"/>
      <c r="AN52" s="3"/>
      <c r="AO52" s="3"/>
      <c r="AP52" s="3"/>
      <c r="AQ52" s="12"/>
    </row>
    <row r="53" spans="1:43">
      <c r="A53" s="31" t="s">
        <v>1042</v>
      </c>
      <c r="B53" s="78" t="s">
        <v>1047</v>
      </c>
      <c r="E53" s="1">
        <v>2020</v>
      </c>
      <c r="F53" t="s">
        <v>195</v>
      </c>
      <c r="J53" s="1" t="s">
        <v>1252</v>
      </c>
      <c r="K53" s="12">
        <v>626.4</v>
      </c>
      <c r="L53" s="182"/>
      <c r="M53" s="31" t="s">
        <v>1042</v>
      </c>
      <c r="N53" s="184" t="s">
        <v>27</v>
      </c>
      <c r="Q53" s="1">
        <v>2019</v>
      </c>
      <c r="R53" t="s">
        <v>210</v>
      </c>
      <c r="V53" s="1" t="s">
        <v>1257</v>
      </c>
      <c r="W53" s="195">
        <v>930.49999999999636</v>
      </c>
      <c r="X53" s="182"/>
      <c r="Y53" s="31" t="s">
        <v>1042</v>
      </c>
      <c r="Z53" s="486" t="s">
        <v>37</v>
      </c>
      <c r="AA53" s="56"/>
      <c r="AC53" s="1">
        <v>2019</v>
      </c>
      <c r="AD53" t="s">
        <v>211</v>
      </c>
      <c r="AH53" s="1" t="s">
        <v>1256</v>
      </c>
      <c r="AI53" s="490">
        <v>3955.0000000000055</v>
      </c>
      <c r="AJ53" s="63"/>
      <c r="AN53" s="3"/>
      <c r="AO53" s="3"/>
      <c r="AP53" s="3"/>
      <c r="AQ53" s="12"/>
    </row>
    <row r="54" spans="1:43">
      <c r="A54" s="31" t="s">
        <v>1043</v>
      </c>
      <c r="B54" s="78" t="s">
        <v>11</v>
      </c>
      <c r="E54" s="1">
        <v>2016</v>
      </c>
      <c r="F54" t="s">
        <v>197</v>
      </c>
      <c r="J54" s="1" t="s">
        <v>1253</v>
      </c>
      <c r="K54" s="12">
        <v>624.9</v>
      </c>
      <c r="L54" s="182"/>
      <c r="M54" s="31" t="s">
        <v>1043</v>
      </c>
      <c r="N54" s="78" t="s">
        <v>181</v>
      </c>
      <c r="Q54" s="1">
        <v>2017</v>
      </c>
      <c r="R54" t="s">
        <v>194</v>
      </c>
      <c r="V54" s="1" t="s">
        <v>1079</v>
      </c>
      <c r="W54" s="12">
        <v>928</v>
      </c>
      <c r="X54" s="182"/>
      <c r="Y54" s="31" t="s">
        <v>1043</v>
      </c>
      <c r="Z54" s="573" t="s">
        <v>2554</v>
      </c>
      <c r="AA54" s="56"/>
      <c r="AC54" s="1">
        <v>2020</v>
      </c>
      <c r="AD54" t="s">
        <v>211</v>
      </c>
      <c r="AH54" s="1" t="s">
        <v>1350</v>
      </c>
      <c r="AI54" s="569">
        <v>3940.0999999999985</v>
      </c>
      <c r="AJ54" s="63"/>
      <c r="AN54" s="3"/>
      <c r="AO54" s="3"/>
      <c r="AP54" s="3"/>
      <c r="AQ54" s="12"/>
    </row>
    <row r="55" spans="1:43">
      <c r="A55" s="31" t="s">
        <v>1044</v>
      </c>
      <c r="B55" s="78" t="s">
        <v>13</v>
      </c>
      <c r="E55" s="1">
        <v>2016</v>
      </c>
      <c r="F55" t="s">
        <v>197</v>
      </c>
      <c r="J55" s="1" t="s">
        <v>1254</v>
      </c>
      <c r="K55" s="12">
        <v>623.1</v>
      </c>
      <c r="L55" s="182"/>
      <c r="M55" s="31" t="s">
        <v>1044</v>
      </c>
      <c r="N55" s="78" t="s">
        <v>11</v>
      </c>
      <c r="Q55" s="1">
        <v>2020</v>
      </c>
      <c r="R55" t="s">
        <v>194</v>
      </c>
      <c r="V55" s="1" t="s">
        <v>1078</v>
      </c>
      <c r="W55" s="12">
        <v>928</v>
      </c>
      <c r="X55" s="182"/>
      <c r="Y55" s="31" t="s">
        <v>1044</v>
      </c>
      <c r="Z55" s="486" t="s">
        <v>143</v>
      </c>
      <c r="AA55" s="56"/>
      <c r="AC55" s="1">
        <v>2019</v>
      </c>
      <c r="AD55" t="s">
        <v>211</v>
      </c>
      <c r="AH55" s="1" t="s">
        <v>1257</v>
      </c>
      <c r="AI55" s="490">
        <v>3906.6999999999971</v>
      </c>
      <c r="AJ55" s="63"/>
      <c r="AN55" s="3"/>
      <c r="AO55" s="3"/>
      <c r="AP55" s="3"/>
      <c r="AQ55" s="12"/>
    </row>
    <row r="56" spans="1:43">
      <c r="A56" s="31" t="s">
        <v>1050</v>
      </c>
      <c r="B56" s="592" t="s">
        <v>993</v>
      </c>
      <c r="E56" s="1">
        <v>2020</v>
      </c>
      <c r="F56" t="s">
        <v>204</v>
      </c>
      <c r="J56" s="1" t="s">
        <v>1343</v>
      </c>
      <c r="K56" s="569">
        <v>622.00000000000364</v>
      </c>
      <c r="L56" s="182"/>
      <c r="M56" s="31" t="s">
        <v>1050</v>
      </c>
      <c r="N56" s="78" t="s">
        <v>9</v>
      </c>
      <c r="Q56" s="1">
        <v>2018</v>
      </c>
      <c r="R56" t="s">
        <v>178</v>
      </c>
      <c r="V56" s="1" t="s">
        <v>1078</v>
      </c>
      <c r="W56" s="12">
        <v>927.95</v>
      </c>
      <c r="X56" s="182"/>
      <c r="Y56" s="31" t="s">
        <v>1050</v>
      </c>
      <c r="Z56" s="486" t="s">
        <v>1001</v>
      </c>
      <c r="AA56" s="56"/>
      <c r="AC56" s="1">
        <v>2019</v>
      </c>
      <c r="AD56" t="s">
        <v>211</v>
      </c>
      <c r="AH56" s="1" t="s">
        <v>1258</v>
      </c>
      <c r="AI56" s="490">
        <v>3901.4999999999964</v>
      </c>
      <c r="AJ56" s="63"/>
      <c r="AN56" s="3"/>
      <c r="AO56" s="3"/>
      <c r="AP56" s="3"/>
      <c r="AQ56" s="12"/>
    </row>
    <row r="57" spans="1:43">
      <c r="A57" s="31" t="s">
        <v>1051</v>
      </c>
      <c r="B57" s="78" t="s">
        <v>144</v>
      </c>
      <c r="E57" s="1">
        <v>2017</v>
      </c>
      <c r="F57" t="s">
        <v>218</v>
      </c>
      <c r="J57" s="1" t="s">
        <v>1078</v>
      </c>
      <c r="K57" s="12">
        <v>621.5</v>
      </c>
      <c r="L57" s="182"/>
      <c r="M57" s="31" t="s">
        <v>1051</v>
      </c>
      <c r="N57" s="184" t="s">
        <v>164</v>
      </c>
      <c r="Q57" s="1">
        <v>2019</v>
      </c>
      <c r="R57" t="s">
        <v>210</v>
      </c>
      <c r="V57" s="1" t="s">
        <v>1258</v>
      </c>
      <c r="W57" s="195">
        <v>921.80000000000291</v>
      </c>
      <c r="X57" s="182"/>
      <c r="Y57" s="31" t="s">
        <v>1051</v>
      </c>
      <c r="Z57" s="572" t="s">
        <v>999</v>
      </c>
      <c r="AA57" s="56"/>
      <c r="AC57" s="1">
        <v>2020</v>
      </c>
      <c r="AD57" t="s">
        <v>211</v>
      </c>
      <c r="AH57" s="1" t="s">
        <v>3112</v>
      </c>
      <c r="AI57" s="569">
        <v>3900.8999999999969</v>
      </c>
      <c r="AJ57" s="63"/>
      <c r="AN57" s="11"/>
      <c r="AO57" s="3"/>
      <c r="AP57" s="3"/>
      <c r="AQ57" s="12"/>
    </row>
    <row r="58" spans="1:43">
      <c r="A58" s="31" t="s">
        <v>1052</v>
      </c>
      <c r="B58" s="78" t="s">
        <v>144</v>
      </c>
      <c r="E58" s="1">
        <v>2020</v>
      </c>
      <c r="F58" t="s">
        <v>195</v>
      </c>
      <c r="J58" s="1" t="s">
        <v>1253</v>
      </c>
      <c r="K58" s="12">
        <v>621.4</v>
      </c>
      <c r="L58" s="182"/>
      <c r="M58" s="31" t="s">
        <v>1052</v>
      </c>
      <c r="N58" s="78" t="s">
        <v>142</v>
      </c>
      <c r="Q58" s="1">
        <v>2019</v>
      </c>
      <c r="R58" t="s">
        <v>196</v>
      </c>
      <c r="V58" s="1" t="s">
        <v>1255</v>
      </c>
      <c r="W58" s="12">
        <v>918.9</v>
      </c>
      <c r="X58" s="182"/>
      <c r="Y58" s="31" t="s">
        <v>1052</v>
      </c>
      <c r="Z58" s="574" t="s">
        <v>143</v>
      </c>
      <c r="AA58" s="56"/>
      <c r="AC58" s="1">
        <v>2020</v>
      </c>
      <c r="AD58" t="s">
        <v>211</v>
      </c>
      <c r="AH58" s="1" t="s">
        <v>3113</v>
      </c>
      <c r="AI58" s="569">
        <v>3890.9999999999973</v>
      </c>
      <c r="AJ58" s="63"/>
      <c r="AN58" s="11"/>
      <c r="AO58" s="3"/>
      <c r="AP58" s="3"/>
      <c r="AQ58" s="12"/>
    </row>
    <row r="59" spans="1:43">
      <c r="A59" s="31" t="s">
        <v>1054</v>
      </c>
      <c r="B59" s="78" t="s">
        <v>1028</v>
      </c>
      <c r="E59" s="1">
        <v>2019</v>
      </c>
      <c r="F59" t="s">
        <v>195</v>
      </c>
      <c r="J59" s="1" t="s">
        <v>1258</v>
      </c>
      <c r="K59" s="12">
        <v>621</v>
      </c>
      <c r="L59" s="182"/>
      <c r="M59" s="31" t="s">
        <v>1054</v>
      </c>
      <c r="N59" s="78" t="s">
        <v>11</v>
      </c>
      <c r="Q59" s="22">
        <v>2020</v>
      </c>
      <c r="R59" t="s">
        <v>209</v>
      </c>
      <c r="V59" s="1" t="s">
        <v>1340</v>
      </c>
      <c r="W59" s="12">
        <v>914.4</v>
      </c>
      <c r="X59" s="182"/>
      <c r="Y59" s="31" t="s">
        <v>1054</v>
      </c>
      <c r="Z59" s="56" t="s">
        <v>144</v>
      </c>
      <c r="AA59" s="56"/>
      <c r="AC59" s="1">
        <v>2018</v>
      </c>
      <c r="AD59" t="s">
        <v>211</v>
      </c>
      <c r="AH59" s="1" t="s">
        <v>1339</v>
      </c>
      <c r="AI59" s="439">
        <v>3867.0000000000018</v>
      </c>
      <c r="AJ59" s="63"/>
      <c r="AN59" s="11"/>
      <c r="AO59" s="3"/>
      <c r="AP59" s="3"/>
      <c r="AQ59" s="12"/>
    </row>
    <row r="60" spans="1:43">
      <c r="A60" s="31" t="s">
        <v>1055</v>
      </c>
      <c r="B60" s="592" t="s">
        <v>989</v>
      </c>
      <c r="E60" s="1">
        <v>2020</v>
      </c>
      <c r="F60" t="s">
        <v>204</v>
      </c>
      <c r="J60" s="1" t="s">
        <v>1342</v>
      </c>
      <c r="K60" s="569">
        <v>620.100000000004</v>
      </c>
      <c r="L60" s="182"/>
      <c r="M60" s="31" t="s">
        <v>1055</v>
      </c>
      <c r="N60" s="78" t="s">
        <v>39</v>
      </c>
      <c r="Q60" s="1">
        <v>2017</v>
      </c>
      <c r="R60" t="s">
        <v>185</v>
      </c>
      <c r="V60" s="1" t="s">
        <v>1079</v>
      </c>
      <c r="W60" s="12">
        <v>914.3</v>
      </c>
      <c r="X60" s="182"/>
      <c r="Y60" s="31" t="s">
        <v>1055</v>
      </c>
      <c r="Z60" s="455" t="s">
        <v>11</v>
      </c>
      <c r="AA60" s="56"/>
      <c r="AC60" s="1">
        <v>2019</v>
      </c>
      <c r="AD60" t="s">
        <v>360</v>
      </c>
      <c r="AH60" s="432" t="s">
        <v>1078</v>
      </c>
      <c r="AI60" s="490">
        <v>3866.8999999999978</v>
      </c>
      <c r="AJ60" s="63"/>
      <c r="AM60" s="568"/>
      <c r="AN60" s="568"/>
      <c r="AO60" s="546"/>
      <c r="AQ60" s="12"/>
    </row>
    <row r="61" spans="1:43">
      <c r="A61" s="31" t="s">
        <v>1056</v>
      </c>
      <c r="B61" s="591" t="s">
        <v>2554</v>
      </c>
      <c r="E61" s="1">
        <v>2020</v>
      </c>
      <c r="F61" t="s">
        <v>204</v>
      </c>
      <c r="J61" s="1" t="s">
        <v>1344</v>
      </c>
      <c r="K61" s="569">
        <v>618.39999999999964</v>
      </c>
      <c r="L61" s="182"/>
      <c r="M61" s="31" t="s">
        <v>1056</v>
      </c>
      <c r="N61" s="78" t="s">
        <v>27</v>
      </c>
      <c r="Q61" s="1">
        <v>2019</v>
      </c>
      <c r="R61" t="s">
        <v>196</v>
      </c>
      <c r="V61" s="1" t="s">
        <v>1256</v>
      </c>
      <c r="W61" s="12">
        <v>913.4</v>
      </c>
      <c r="X61" s="182"/>
      <c r="Y61" s="31" t="s">
        <v>1056</v>
      </c>
      <c r="Z61" s="572" t="s">
        <v>1036</v>
      </c>
      <c r="AA61" s="56"/>
      <c r="AC61" s="432">
        <v>2020</v>
      </c>
      <c r="AD61" s="431" t="s">
        <v>211</v>
      </c>
      <c r="AH61" s="432" t="s">
        <v>3114</v>
      </c>
      <c r="AI61" s="569">
        <v>3866.8000000000029</v>
      </c>
      <c r="AJ61" s="63"/>
      <c r="AM61" s="568"/>
      <c r="AN61" s="568"/>
      <c r="AO61" s="546"/>
      <c r="AQ61" s="12"/>
    </row>
    <row r="62" spans="1:43">
      <c r="A62" s="31" t="s">
        <v>1059</v>
      </c>
      <c r="B62" s="78" t="s">
        <v>989</v>
      </c>
      <c r="E62" s="1">
        <v>2019</v>
      </c>
      <c r="F62" t="s">
        <v>195</v>
      </c>
      <c r="J62" s="1" t="s">
        <v>1338</v>
      </c>
      <c r="K62" s="12">
        <v>618</v>
      </c>
      <c r="L62" s="182"/>
      <c r="M62" s="31" t="s">
        <v>1059</v>
      </c>
      <c r="N62" s="78" t="s">
        <v>17</v>
      </c>
      <c r="Q62" s="1">
        <v>2019</v>
      </c>
      <c r="R62" t="s">
        <v>196</v>
      </c>
      <c r="V62" s="1" t="s">
        <v>1257</v>
      </c>
      <c r="W62" s="12">
        <v>911.3</v>
      </c>
      <c r="X62" s="182"/>
      <c r="Y62" s="31" t="s">
        <v>1059</v>
      </c>
      <c r="Z62" s="572" t="s">
        <v>1040</v>
      </c>
      <c r="AA62" s="56"/>
      <c r="AC62" s="432">
        <v>2020</v>
      </c>
      <c r="AD62" s="431" t="s">
        <v>211</v>
      </c>
      <c r="AH62" s="432" t="s">
        <v>3115</v>
      </c>
      <c r="AI62" s="569">
        <v>3845.4999999999964</v>
      </c>
      <c r="AJ62" s="63"/>
      <c r="AM62" s="568"/>
      <c r="AN62" s="568"/>
      <c r="AO62" s="546"/>
      <c r="AQ62" s="12"/>
    </row>
    <row r="63" spans="1:43">
      <c r="A63" s="31" t="s">
        <v>1296</v>
      </c>
      <c r="B63" s="78" t="s">
        <v>1036</v>
      </c>
      <c r="E63" s="1">
        <v>2020</v>
      </c>
      <c r="F63" t="s">
        <v>195</v>
      </c>
      <c r="J63" s="1" t="s">
        <v>1254</v>
      </c>
      <c r="K63" s="12">
        <v>616.6</v>
      </c>
      <c r="L63" s="182"/>
      <c r="M63" s="31" t="s">
        <v>1296</v>
      </c>
      <c r="N63" s="78" t="s">
        <v>31</v>
      </c>
      <c r="Q63" s="1">
        <v>2019</v>
      </c>
      <c r="R63" t="s">
        <v>194</v>
      </c>
      <c r="V63" s="1" t="s">
        <v>1079</v>
      </c>
      <c r="W63" s="12">
        <v>907.1</v>
      </c>
      <c r="X63" s="182"/>
      <c r="Y63" s="31" t="s">
        <v>1296</v>
      </c>
      <c r="Z63" s="455" t="s">
        <v>6</v>
      </c>
      <c r="AA63" s="56"/>
      <c r="AC63" s="432">
        <v>2017</v>
      </c>
      <c r="AD63" s="431" t="s">
        <v>207</v>
      </c>
      <c r="AH63" s="432" t="s">
        <v>1254</v>
      </c>
      <c r="AI63" s="439">
        <v>3844.1000000000008</v>
      </c>
      <c r="AJ63" s="63"/>
      <c r="AM63" s="568"/>
      <c r="AN63" s="568"/>
      <c r="AO63" s="546"/>
      <c r="AQ63" s="12"/>
    </row>
    <row r="64" spans="1:43">
      <c r="A64" s="31" t="s">
        <v>1297</v>
      </c>
      <c r="B64" s="403" t="s">
        <v>9</v>
      </c>
      <c r="E64" s="1">
        <v>2020</v>
      </c>
      <c r="F64" t="s">
        <v>204</v>
      </c>
      <c r="J64" s="1" t="s">
        <v>1345</v>
      </c>
      <c r="K64" s="569">
        <v>616</v>
      </c>
      <c r="L64" s="182"/>
      <c r="M64" s="31" t="s">
        <v>1297</v>
      </c>
      <c r="N64" s="78" t="s">
        <v>156</v>
      </c>
      <c r="Q64" s="1">
        <v>2018</v>
      </c>
      <c r="R64" t="s">
        <v>194</v>
      </c>
      <c r="V64" s="1" t="s">
        <v>1078</v>
      </c>
      <c r="W64" s="12">
        <v>906.3</v>
      </c>
      <c r="X64" s="182"/>
      <c r="Y64" s="31" t="s">
        <v>1297</v>
      </c>
      <c r="Z64" s="455" t="s">
        <v>9</v>
      </c>
      <c r="AA64" s="56"/>
      <c r="AC64" s="432">
        <v>2017</v>
      </c>
      <c r="AD64" s="431" t="s">
        <v>211</v>
      </c>
      <c r="AH64" s="432" t="s">
        <v>1078</v>
      </c>
      <c r="AI64" s="439">
        <v>3841.3999999999987</v>
      </c>
      <c r="AJ64" s="63"/>
      <c r="AM64" s="568"/>
      <c r="AN64" s="568"/>
      <c r="AO64" s="546"/>
      <c r="AQ64" s="12"/>
    </row>
    <row r="65" spans="1:43">
      <c r="A65" s="31" t="s">
        <v>1298</v>
      </c>
      <c r="B65" s="78" t="s">
        <v>13</v>
      </c>
      <c r="E65" s="1">
        <v>2017</v>
      </c>
      <c r="F65" t="s">
        <v>195</v>
      </c>
      <c r="J65" s="1" t="s">
        <v>1252</v>
      </c>
      <c r="K65" s="12">
        <v>614.1</v>
      </c>
      <c r="L65" s="182"/>
      <c r="M65" s="31" t="s">
        <v>1298</v>
      </c>
      <c r="N65" s="78" t="s">
        <v>33</v>
      </c>
      <c r="Q65" s="1">
        <v>2020</v>
      </c>
      <c r="R65" t="s">
        <v>209</v>
      </c>
      <c r="V65" s="1" t="s">
        <v>1341</v>
      </c>
      <c r="W65" s="12">
        <v>903.1</v>
      </c>
      <c r="X65" s="182"/>
      <c r="Y65" s="31" t="s">
        <v>1298</v>
      </c>
      <c r="Z65" s="455" t="s">
        <v>25</v>
      </c>
      <c r="AA65" s="56"/>
      <c r="AC65" s="432">
        <v>2018</v>
      </c>
      <c r="AD65" s="431" t="s">
        <v>211</v>
      </c>
      <c r="AH65" s="432" t="s">
        <v>1340</v>
      </c>
      <c r="AI65" s="439">
        <v>3835.2999999999975</v>
      </c>
      <c r="AJ65" s="63"/>
      <c r="AM65" s="568"/>
      <c r="AN65" s="568"/>
      <c r="AO65" s="546"/>
      <c r="AQ65" s="12"/>
    </row>
    <row r="66" spans="1:43">
      <c r="A66" s="31" t="s">
        <v>1299</v>
      </c>
      <c r="B66" s="78" t="s">
        <v>143</v>
      </c>
      <c r="E66" s="1">
        <v>2020</v>
      </c>
      <c r="F66" t="s">
        <v>195</v>
      </c>
      <c r="J66" s="1" t="s">
        <v>1255</v>
      </c>
      <c r="K66" s="12">
        <v>613.79999999999995</v>
      </c>
      <c r="L66" s="182"/>
      <c r="M66" s="31" t="s">
        <v>1299</v>
      </c>
      <c r="N66" s="78" t="s">
        <v>1</v>
      </c>
      <c r="Q66" s="1">
        <v>2017</v>
      </c>
      <c r="R66" t="s">
        <v>178</v>
      </c>
      <c r="V66" s="1" t="s">
        <v>1079</v>
      </c>
      <c r="W66" s="12">
        <v>902.5</v>
      </c>
      <c r="X66" s="182"/>
      <c r="Y66" s="31" t="s">
        <v>1299</v>
      </c>
      <c r="Z66" s="486" t="s">
        <v>1003</v>
      </c>
      <c r="AA66" s="56"/>
      <c r="AC66" s="432">
        <v>2019</v>
      </c>
      <c r="AD66" s="431" t="s">
        <v>211</v>
      </c>
      <c r="AH66" s="432" t="s">
        <v>1338</v>
      </c>
      <c r="AI66" s="490">
        <v>3835.2999999999938</v>
      </c>
      <c r="AJ66" s="63"/>
      <c r="AM66" s="568"/>
      <c r="AN66" s="568"/>
      <c r="AO66" s="546"/>
      <c r="AQ66" s="12"/>
    </row>
    <row r="67" spans="1:43">
      <c r="A67" s="31" t="s">
        <v>1300</v>
      </c>
      <c r="B67" s="78" t="s">
        <v>158</v>
      </c>
      <c r="E67" s="1">
        <v>2018</v>
      </c>
      <c r="F67" t="s">
        <v>200</v>
      </c>
      <c r="J67" s="1" t="s">
        <v>1078</v>
      </c>
      <c r="K67" s="12">
        <v>613.65</v>
      </c>
      <c r="L67" s="182"/>
      <c r="M67" s="31" t="s">
        <v>1300</v>
      </c>
      <c r="N67" s="78" t="s">
        <v>142</v>
      </c>
      <c r="Q67" s="1">
        <v>2018</v>
      </c>
      <c r="R67" t="s">
        <v>194</v>
      </c>
      <c r="V67" s="1" t="s">
        <v>1079</v>
      </c>
      <c r="W67" s="12">
        <v>901.4</v>
      </c>
      <c r="X67" s="182"/>
      <c r="Y67" s="31" t="s">
        <v>1300</v>
      </c>
      <c r="Z67" s="572" t="s">
        <v>1008</v>
      </c>
      <c r="AA67" s="56"/>
      <c r="AC67" s="432">
        <v>2020</v>
      </c>
      <c r="AD67" s="431" t="s">
        <v>211</v>
      </c>
      <c r="AH67" s="432" t="s">
        <v>3116</v>
      </c>
      <c r="AI67" s="569">
        <v>3818.9999999999991</v>
      </c>
      <c r="AJ67" s="63"/>
      <c r="AM67" s="568"/>
      <c r="AN67" s="568"/>
      <c r="AO67" s="546"/>
      <c r="AQ67" s="12"/>
    </row>
    <row r="68" spans="1:43">
      <c r="A68" s="31" t="s">
        <v>1301</v>
      </c>
      <c r="B68" s="591" t="s">
        <v>2564</v>
      </c>
      <c r="E68" s="1">
        <v>2020</v>
      </c>
      <c r="F68" t="s">
        <v>204</v>
      </c>
      <c r="J68" s="1" t="s">
        <v>1346</v>
      </c>
      <c r="K68" s="569">
        <v>611</v>
      </c>
      <c r="L68" s="182"/>
      <c r="M68" s="31" t="s">
        <v>1301</v>
      </c>
      <c r="N68" s="184" t="s">
        <v>19</v>
      </c>
      <c r="Q68" s="1">
        <v>2019</v>
      </c>
      <c r="R68" t="s">
        <v>210</v>
      </c>
      <c r="V68" s="1" t="s">
        <v>1338</v>
      </c>
      <c r="W68" s="195">
        <v>900.10000000000218</v>
      </c>
      <c r="X68" s="182"/>
      <c r="Y68" s="31" t="s">
        <v>1301</v>
      </c>
      <c r="Z68" s="572" t="s">
        <v>1039</v>
      </c>
      <c r="AA68" s="56"/>
      <c r="AC68" s="432">
        <v>2020</v>
      </c>
      <c r="AD68" s="431" t="s">
        <v>211</v>
      </c>
      <c r="AH68" s="432" t="s">
        <v>3117</v>
      </c>
      <c r="AI68" s="569">
        <v>3816.300000000002</v>
      </c>
      <c r="AJ68" s="63"/>
      <c r="AM68" s="568"/>
      <c r="AN68" s="568"/>
      <c r="AO68" s="546"/>
      <c r="AQ68" s="12"/>
    </row>
    <row r="69" spans="1:43">
      <c r="A69" s="31" t="s">
        <v>1302</v>
      </c>
      <c r="B69" s="78" t="s">
        <v>993</v>
      </c>
      <c r="E69" s="1">
        <v>2019</v>
      </c>
      <c r="F69" t="s">
        <v>200</v>
      </c>
      <c r="J69" s="1" t="s">
        <v>1079</v>
      </c>
      <c r="K69" s="12">
        <v>607.20000000000005</v>
      </c>
      <c r="L69" s="182"/>
      <c r="M69" s="31" t="s">
        <v>1302</v>
      </c>
      <c r="N69" s="78" t="s">
        <v>983</v>
      </c>
      <c r="Q69" s="1">
        <v>2019</v>
      </c>
      <c r="R69" t="s">
        <v>196</v>
      </c>
      <c r="V69" s="1" t="s">
        <v>1258</v>
      </c>
      <c r="W69" s="12">
        <v>896.7</v>
      </c>
      <c r="X69" s="182"/>
      <c r="Y69" s="31" t="s">
        <v>1302</v>
      </c>
      <c r="Z69" s="572" t="s">
        <v>993</v>
      </c>
      <c r="AA69" s="56"/>
      <c r="AC69" s="432">
        <v>2020</v>
      </c>
      <c r="AD69" s="431" t="s">
        <v>211</v>
      </c>
      <c r="AH69" s="432" t="s">
        <v>3118</v>
      </c>
      <c r="AI69" s="569">
        <v>3805.1000000000022</v>
      </c>
      <c r="AJ69" s="63"/>
      <c r="AM69" s="568"/>
      <c r="AN69" s="568"/>
      <c r="AO69" s="546"/>
      <c r="AQ69" s="12"/>
    </row>
    <row r="70" spans="1:43">
      <c r="A70" s="31" t="s">
        <v>1303</v>
      </c>
      <c r="B70" s="78" t="s">
        <v>1010</v>
      </c>
      <c r="E70" s="1">
        <v>2019</v>
      </c>
      <c r="F70" t="s">
        <v>221</v>
      </c>
      <c r="J70" s="1" t="s">
        <v>1252</v>
      </c>
      <c r="K70" s="12">
        <v>606.4</v>
      </c>
      <c r="L70" s="182"/>
      <c r="M70" s="31" t="s">
        <v>1303</v>
      </c>
      <c r="N70" s="184" t="s">
        <v>1020</v>
      </c>
      <c r="Q70" s="1">
        <v>2020</v>
      </c>
      <c r="R70" t="s">
        <v>209</v>
      </c>
      <c r="V70" s="1" t="s">
        <v>1343</v>
      </c>
      <c r="W70" s="195">
        <v>895.6</v>
      </c>
      <c r="X70" s="182"/>
      <c r="Y70" s="31" t="s">
        <v>1303</v>
      </c>
      <c r="Z70" s="455" t="s">
        <v>23</v>
      </c>
      <c r="AA70" s="56"/>
      <c r="AC70" s="432">
        <v>2017</v>
      </c>
      <c r="AD70" s="431" t="s">
        <v>207</v>
      </c>
      <c r="AH70" s="432" t="s">
        <v>1255</v>
      </c>
      <c r="AI70" s="439">
        <v>3803.6999999999989</v>
      </c>
      <c r="AJ70" s="63"/>
      <c r="AM70" s="568"/>
      <c r="AN70" s="568"/>
      <c r="AO70" s="546"/>
      <c r="AQ70" s="12"/>
    </row>
    <row r="71" spans="1:43">
      <c r="A71" s="31" t="s">
        <v>1304</v>
      </c>
      <c r="B71" s="78" t="s">
        <v>39</v>
      </c>
      <c r="E71" s="1">
        <v>2019</v>
      </c>
      <c r="F71" t="s">
        <v>1232</v>
      </c>
      <c r="J71" s="1" t="s">
        <v>1254</v>
      </c>
      <c r="K71" s="12">
        <v>605.70000000000005</v>
      </c>
      <c r="L71" s="182"/>
      <c r="M71" s="31" t="s">
        <v>1304</v>
      </c>
      <c r="N71" s="78" t="s">
        <v>1035</v>
      </c>
      <c r="Q71" s="1">
        <v>2019</v>
      </c>
      <c r="R71" t="s">
        <v>1159</v>
      </c>
      <c r="V71" s="1" t="s">
        <v>1255</v>
      </c>
      <c r="W71" s="12">
        <v>894.9</v>
      </c>
      <c r="X71" s="182"/>
      <c r="Y71" s="31" t="s">
        <v>1304</v>
      </c>
      <c r="Z71" s="455" t="s">
        <v>31</v>
      </c>
      <c r="AA71" s="56"/>
      <c r="AC71" s="432">
        <v>2017</v>
      </c>
      <c r="AD71" s="431" t="s">
        <v>211</v>
      </c>
      <c r="AH71" s="432" t="s">
        <v>1079</v>
      </c>
      <c r="AI71" s="439">
        <v>3795.900000000001</v>
      </c>
      <c r="AJ71" s="63"/>
      <c r="AM71" s="568"/>
      <c r="AN71" s="568"/>
      <c r="AO71" s="546"/>
      <c r="AQ71" s="12"/>
    </row>
    <row r="72" spans="1:43">
      <c r="A72" s="31" t="s">
        <v>1305</v>
      </c>
      <c r="B72" s="78" t="s">
        <v>4</v>
      </c>
      <c r="E72" s="1">
        <v>2016</v>
      </c>
      <c r="F72" t="s">
        <v>216</v>
      </c>
      <c r="J72" s="1" t="s">
        <v>1078</v>
      </c>
      <c r="K72" s="12">
        <v>604.6</v>
      </c>
      <c r="L72" s="182"/>
      <c r="M72" s="31" t="s">
        <v>1305</v>
      </c>
      <c r="N72" s="184" t="s">
        <v>11</v>
      </c>
      <c r="Q72" s="1">
        <v>2019</v>
      </c>
      <c r="R72" t="s">
        <v>203</v>
      </c>
      <c r="V72" s="1" t="s">
        <v>1078</v>
      </c>
      <c r="W72" s="195">
        <v>892.30000000000109</v>
      </c>
      <c r="X72" s="182"/>
      <c r="Y72" s="31" t="s">
        <v>1305</v>
      </c>
      <c r="Z72" s="455" t="s">
        <v>156</v>
      </c>
      <c r="AA72" s="56"/>
      <c r="AC72" s="432">
        <v>2020</v>
      </c>
      <c r="AD72" s="431" t="s">
        <v>360</v>
      </c>
      <c r="AH72" s="432" t="s">
        <v>1079</v>
      </c>
      <c r="AI72" s="439">
        <v>3795.9</v>
      </c>
      <c r="AJ72" s="63"/>
      <c r="AM72" s="568"/>
      <c r="AN72" s="568"/>
      <c r="AO72" s="546"/>
      <c r="AQ72" s="12"/>
    </row>
    <row r="73" spans="1:43">
      <c r="A73" s="31" t="s">
        <v>1306</v>
      </c>
      <c r="B73" s="78" t="s">
        <v>144</v>
      </c>
      <c r="E73" s="1">
        <v>2017</v>
      </c>
      <c r="F73" t="s">
        <v>198</v>
      </c>
      <c r="J73" s="1" t="s">
        <v>1078</v>
      </c>
      <c r="K73" s="12">
        <v>603.54999999999995</v>
      </c>
      <c r="L73" s="182"/>
      <c r="M73" s="31" t="s">
        <v>1306</v>
      </c>
      <c r="N73" s="78" t="s">
        <v>25</v>
      </c>
      <c r="Q73" s="22">
        <v>2018</v>
      </c>
      <c r="R73" t="s">
        <v>210</v>
      </c>
      <c r="V73" s="1" t="s">
        <v>1253</v>
      </c>
      <c r="W73" s="12">
        <v>887.1</v>
      </c>
      <c r="X73" s="182"/>
      <c r="Y73" s="31" t="s">
        <v>1306</v>
      </c>
      <c r="Z73" s="573" t="s">
        <v>2560</v>
      </c>
      <c r="AA73" s="56"/>
      <c r="AC73" s="432">
        <v>2020</v>
      </c>
      <c r="AD73" s="431" t="s">
        <v>211</v>
      </c>
      <c r="AH73" s="432" t="s">
        <v>3119</v>
      </c>
      <c r="AI73" s="569">
        <v>3791.9999999999982</v>
      </c>
      <c r="AJ73" s="63"/>
      <c r="AM73" s="568"/>
      <c r="AN73" s="568"/>
      <c r="AO73" s="546"/>
      <c r="AQ73" s="12"/>
    </row>
    <row r="74" spans="1:43">
      <c r="A74" s="31" t="s">
        <v>1307</v>
      </c>
      <c r="B74" s="78" t="s">
        <v>157</v>
      </c>
      <c r="E74" s="1">
        <v>2018</v>
      </c>
      <c r="F74" t="s">
        <v>218</v>
      </c>
      <c r="J74" s="1" t="s">
        <v>1078</v>
      </c>
      <c r="K74" s="12">
        <v>603.4</v>
      </c>
      <c r="L74" s="182"/>
      <c r="M74" s="31" t="s">
        <v>1307</v>
      </c>
      <c r="N74" s="78" t="s">
        <v>1021</v>
      </c>
      <c r="Q74" s="1">
        <v>2019</v>
      </c>
      <c r="R74" t="s">
        <v>196</v>
      </c>
      <c r="V74" s="1" t="s">
        <v>1338</v>
      </c>
      <c r="W74" s="12">
        <v>884.7</v>
      </c>
      <c r="X74" s="182"/>
      <c r="Y74" s="31" t="s">
        <v>1307</v>
      </c>
      <c r="Z74" s="455" t="s">
        <v>19</v>
      </c>
      <c r="AA74" s="56"/>
      <c r="AC74" s="432">
        <v>2017</v>
      </c>
      <c r="AD74" s="431" t="s">
        <v>211</v>
      </c>
      <c r="AH74" s="432" t="s">
        <v>1080</v>
      </c>
      <c r="AI74" s="439">
        <v>3783.8999999999996</v>
      </c>
      <c r="AJ74" s="63"/>
      <c r="AM74" s="568"/>
      <c r="AN74" s="568"/>
      <c r="AO74" s="546"/>
      <c r="AQ74" s="12"/>
    </row>
    <row r="75" spans="1:43">
      <c r="A75" s="31" t="s">
        <v>1308</v>
      </c>
      <c r="B75" s="78" t="s">
        <v>1026</v>
      </c>
      <c r="E75" s="1">
        <v>2019</v>
      </c>
      <c r="F75" t="s">
        <v>202</v>
      </c>
      <c r="J75" s="1" t="s">
        <v>1078</v>
      </c>
      <c r="K75" s="12">
        <v>600.35</v>
      </c>
      <c r="L75" s="182"/>
      <c r="M75" s="31" t="s">
        <v>1308</v>
      </c>
      <c r="N75" s="78" t="s">
        <v>21</v>
      </c>
      <c r="Q75" s="1">
        <v>2018</v>
      </c>
      <c r="R75" t="s">
        <v>196</v>
      </c>
      <c r="V75" s="1" t="s">
        <v>1078</v>
      </c>
      <c r="W75" s="12">
        <v>884.5</v>
      </c>
      <c r="X75" s="182"/>
      <c r="Y75" s="31" t="s">
        <v>1308</v>
      </c>
      <c r="Z75" s="486" t="s">
        <v>31</v>
      </c>
      <c r="AA75" s="56"/>
      <c r="AC75" s="432">
        <v>2019</v>
      </c>
      <c r="AD75" s="431" t="s">
        <v>360</v>
      </c>
      <c r="AH75" s="432" t="s">
        <v>1079</v>
      </c>
      <c r="AI75" s="490">
        <v>3775.7999999999956</v>
      </c>
      <c r="AJ75" s="63"/>
      <c r="AM75" s="568"/>
      <c r="AN75" s="568"/>
      <c r="AO75" s="546"/>
      <c r="AQ75" s="12"/>
    </row>
    <row r="76" spans="1:43">
      <c r="A76" s="31" t="s">
        <v>1309</v>
      </c>
      <c r="B76" s="78" t="s">
        <v>1003</v>
      </c>
      <c r="E76" s="1">
        <v>2019</v>
      </c>
      <c r="F76" t="s">
        <v>195</v>
      </c>
      <c r="J76" s="1" t="s">
        <v>1339</v>
      </c>
      <c r="K76" s="12">
        <v>598.04999999999995</v>
      </c>
      <c r="L76" s="182"/>
      <c r="M76" s="31" t="s">
        <v>1309</v>
      </c>
      <c r="N76" s="78" t="s">
        <v>1053</v>
      </c>
      <c r="Q76" s="1">
        <v>2019</v>
      </c>
      <c r="R76" t="s">
        <v>194</v>
      </c>
      <c r="V76" s="1" t="s">
        <v>1080</v>
      </c>
      <c r="W76" s="12">
        <v>881.2</v>
      </c>
      <c r="X76" s="182"/>
      <c r="Y76" s="31" t="s">
        <v>1309</v>
      </c>
      <c r="Z76" s="455" t="s">
        <v>31</v>
      </c>
      <c r="AA76" s="56"/>
      <c r="AC76" s="432">
        <v>2019</v>
      </c>
      <c r="AD76" s="431" t="s">
        <v>207</v>
      </c>
      <c r="AH76" s="432" t="s">
        <v>1078</v>
      </c>
      <c r="AI76" s="439">
        <v>3774.55</v>
      </c>
      <c r="AJ76" s="63"/>
      <c r="AM76" s="568"/>
      <c r="AN76" s="568"/>
      <c r="AO76" s="546"/>
      <c r="AQ76" s="12"/>
    </row>
    <row r="77" spans="1:43">
      <c r="A77" s="31" t="s">
        <v>1310</v>
      </c>
      <c r="B77" s="78" t="s">
        <v>15</v>
      </c>
      <c r="E77" s="1">
        <v>2018</v>
      </c>
      <c r="F77" t="s">
        <v>195</v>
      </c>
      <c r="J77" s="1" t="s">
        <v>1078</v>
      </c>
      <c r="K77" s="12">
        <v>597.5</v>
      </c>
      <c r="L77" s="182"/>
      <c r="M77" s="31" t="s">
        <v>1310</v>
      </c>
      <c r="N77" s="418" t="s">
        <v>15</v>
      </c>
      <c r="Q77" s="1">
        <v>2020</v>
      </c>
      <c r="R77" t="s">
        <v>209</v>
      </c>
      <c r="V77" s="1" t="s">
        <v>1342</v>
      </c>
      <c r="W77" s="195">
        <v>877.3</v>
      </c>
      <c r="X77" s="182"/>
      <c r="Y77" s="31" t="s">
        <v>1310</v>
      </c>
      <c r="Z77" s="455" t="s">
        <v>21</v>
      </c>
      <c r="AA77" s="56"/>
      <c r="AC77" s="432">
        <v>2017</v>
      </c>
      <c r="AD77" s="431" t="s">
        <v>360</v>
      </c>
      <c r="AH77" s="432" t="s">
        <v>1078</v>
      </c>
      <c r="AI77" s="439">
        <v>3773.1999999999971</v>
      </c>
      <c r="AJ77" s="63"/>
      <c r="AM77" s="568"/>
      <c r="AN77" s="568"/>
      <c r="AO77" s="546"/>
      <c r="AQ77" s="12"/>
    </row>
    <row r="78" spans="1:43">
      <c r="A78" s="31" t="s">
        <v>1311</v>
      </c>
      <c r="B78" s="78" t="s">
        <v>6</v>
      </c>
      <c r="E78" s="1">
        <v>2016</v>
      </c>
      <c r="F78" t="s">
        <v>200</v>
      </c>
      <c r="J78" s="1" t="s">
        <v>1252</v>
      </c>
      <c r="K78" s="12">
        <v>596.1</v>
      </c>
      <c r="L78" s="182"/>
      <c r="M78" s="31" t="s">
        <v>1311</v>
      </c>
      <c r="N78" s="419" t="s">
        <v>983</v>
      </c>
      <c r="Q78" s="1">
        <v>2020</v>
      </c>
      <c r="R78" t="s">
        <v>209</v>
      </c>
      <c r="V78" s="1" t="s">
        <v>1344</v>
      </c>
      <c r="W78" s="195">
        <v>876</v>
      </c>
      <c r="X78" s="182"/>
      <c r="Y78" s="31" t="s">
        <v>1311</v>
      </c>
      <c r="Z78" s="455" t="s">
        <v>156</v>
      </c>
      <c r="AA78" s="56"/>
      <c r="AC78" s="432">
        <v>2018</v>
      </c>
      <c r="AD78" s="431" t="s">
        <v>360</v>
      </c>
      <c r="AH78" s="432" t="s">
        <v>1078</v>
      </c>
      <c r="AI78" s="439">
        <v>3773.1999999999971</v>
      </c>
      <c r="AJ78" s="63"/>
      <c r="AM78" s="568"/>
      <c r="AN78" s="568"/>
      <c r="AO78" s="546"/>
      <c r="AQ78" s="12"/>
    </row>
    <row r="79" spans="1:43">
      <c r="A79" s="31" t="s">
        <v>1312</v>
      </c>
      <c r="B79" s="78" t="s">
        <v>1013</v>
      </c>
      <c r="E79" s="1">
        <v>2019</v>
      </c>
      <c r="F79" t="s">
        <v>195</v>
      </c>
      <c r="J79" s="1" t="s">
        <v>1340</v>
      </c>
      <c r="K79" s="12">
        <v>595.70000000000005</v>
      </c>
      <c r="L79" s="182"/>
      <c r="M79" s="31" t="s">
        <v>1312</v>
      </c>
      <c r="N79" s="78" t="s">
        <v>181</v>
      </c>
      <c r="Q79" s="1">
        <v>2016</v>
      </c>
      <c r="R79" t="s">
        <v>205</v>
      </c>
      <c r="V79" s="1" t="s">
        <v>1078</v>
      </c>
      <c r="W79" s="12">
        <v>873</v>
      </c>
      <c r="X79" s="182"/>
      <c r="Y79" s="31" t="s">
        <v>1312</v>
      </c>
      <c r="Z79" s="572" t="s">
        <v>1013</v>
      </c>
      <c r="AA79" s="56"/>
      <c r="AC79" s="432">
        <v>2020</v>
      </c>
      <c r="AD79" s="431" t="s">
        <v>211</v>
      </c>
      <c r="AH79" s="432" t="s">
        <v>3120</v>
      </c>
      <c r="AI79" s="569">
        <v>3766.0500000000011</v>
      </c>
      <c r="AJ79" s="63"/>
      <c r="AM79" s="568"/>
      <c r="AN79" s="568"/>
      <c r="AO79" s="546"/>
      <c r="AQ79" s="12"/>
    </row>
    <row r="80" spans="1:43">
      <c r="A80" s="31" t="s">
        <v>1313</v>
      </c>
      <c r="B80" s="459" t="s">
        <v>27</v>
      </c>
      <c r="E80" s="1">
        <v>2017</v>
      </c>
      <c r="F80" t="s">
        <v>195</v>
      </c>
      <c r="J80" s="1" t="s">
        <v>1253</v>
      </c>
      <c r="K80" s="12">
        <v>595.5</v>
      </c>
      <c r="L80" s="182"/>
      <c r="M80" s="31" t="s">
        <v>1313</v>
      </c>
      <c r="N80" s="418" t="s">
        <v>142</v>
      </c>
      <c r="Q80" s="1">
        <v>2020</v>
      </c>
      <c r="R80" t="s">
        <v>178</v>
      </c>
      <c r="V80" s="1" t="s">
        <v>1080</v>
      </c>
      <c r="W80" s="195">
        <v>872.39999999999964</v>
      </c>
      <c r="X80" s="182"/>
      <c r="Y80" s="31" t="s">
        <v>1313</v>
      </c>
      <c r="Z80" s="455" t="s">
        <v>35</v>
      </c>
      <c r="AA80" s="56"/>
      <c r="AC80" s="432">
        <v>2016</v>
      </c>
      <c r="AD80" s="431" t="s">
        <v>211</v>
      </c>
      <c r="AH80" s="432" t="s">
        <v>1252</v>
      </c>
      <c r="AI80" s="439">
        <v>3762.7999999999979</v>
      </c>
      <c r="AJ80" s="63"/>
      <c r="AM80" s="568"/>
      <c r="AN80" s="568"/>
      <c r="AO80" s="546"/>
      <c r="AQ80" s="12"/>
    </row>
    <row r="81" spans="1:43">
      <c r="A81" s="31" t="s">
        <v>1314</v>
      </c>
      <c r="B81" s="403" t="s">
        <v>27</v>
      </c>
      <c r="E81" s="432">
        <v>2020</v>
      </c>
      <c r="F81" s="431" t="s">
        <v>204</v>
      </c>
      <c r="J81" s="432" t="s">
        <v>1347</v>
      </c>
      <c r="K81" s="569">
        <v>595.10000000000218</v>
      </c>
      <c r="L81" s="182"/>
      <c r="M81" s="31" t="s">
        <v>1314</v>
      </c>
      <c r="N81" s="78" t="s">
        <v>156</v>
      </c>
      <c r="Q81" s="1">
        <v>2020</v>
      </c>
      <c r="R81" t="s">
        <v>194</v>
      </c>
      <c r="V81" s="1" t="s">
        <v>1079</v>
      </c>
      <c r="W81" s="12">
        <v>869.7</v>
      </c>
      <c r="X81" s="182"/>
      <c r="Y81" s="31" t="s">
        <v>1314</v>
      </c>
      <c r="Z81" s="455" t="s">
        <v>13</v>
      </c>
      <c r="AA81" s="56"/>
      <c r="AC81" s="432">
        <v>2018</v>
      </c>
      <c r="AD81" s="431" t="s">
        <v>211</v>
      </c>
      <c r="AH81" s="432" t="s">
        <v>1341</v>
      </c>
      <c r="AI81" s="439">
        <v>3733.0000000000055</v>
      </c>
      <c r="AJ81" s="63"/>
      <c r="AM81" s="568"/>
      <c r="AN81" s="568"/>
      <c r="AO81" s="546"/>
      <c r="AQ81" s="12"/>
    </row>
    <row r="82" spans="1:43">
      <c r="A82" s="31" t="s">
        <v>1315</v>
      </c>
      <c r="B82" s="459" t="s">
        <v>17</v>
      </c>
      <c r="E82" s="432">
        <v>2016</v>
      </c>
      <c r="F82" s="431" t="s">
        <v>197</v>
      </c>
      <c r="J82" s="432" t="s">
        <v>1255</v>
      </c>
      <c r="K82" s="439">
        <v>595.04999999999995</v>
      </c>
      <c r="L82" s="182"/>
      <c r="M82" s="31" t="s">
        <v>1315</v>
      </c>
      <c r="N82" s="78" t="s">
        <v>156</v>
      </c>
      <c r="Q82" s="1">
        <v>2018</v>
      </c>
      <c r="R82" t="s">
        <v>214</v>
      </c>
      <c r="V82" s="1" t="s">
        <v>1078</v>
      </c>
      <c r="W82" s="12">
        <v>869.4</v>
      </c>
      <c r="X82" s="182"/>
      <c r="Y82" s="31" t="s">
        <v>1315</v>
      </c>
      <c r="Z82" s="455" t="s">
        <v>21</v>
      </c>
      <c r="AA82" s="56"/>
      <c r="AC82" s="432">
        <v>2019</v>
      </c>
      <c r="AD82" s="431" t="s">
        <v>360</v>
      </c>
      <c r="AH82" s="432" t="s">
        <v>1080</v>
      </c>
      <c r="AI82" s="490">
        <v>3731</v>
      </c>
      <c r="AJ82" s="63"/>
      <c r="AM82" s="568"/>
      <c r="AN82" s="568"/>
      <c r="AO82" s="546"/>
      <c r="AQ82" s="12"/>
    </row>
    <row r="83" spans="1:43">
      <c r="A83" s="31" t="s">
        <v>1316</v>
      </c>
      <c r="B83" s="459" t="s">
        <v>166</v>
      </c>
      <c r="E83" s="432">
        <v>2018</v>
      </c>
      <c r="F83" s="431" t="s">
        <v>221</v>
      </c>
      <c r="J83" s="432" t="s">
        <v>1078</v>
      </c>
      <c r="K83" s="439">
        <v>593.5</v>
      </c>
      <c r="L83" s="182"/>
      <c r="M83" s="31" t="s">
        <v>1316</v>
      </c>
      <c r="N83" s="78" t="s">
        <v>144</v>
      </c>
      <c r="Q83" s="1">
        <v>2020</v>
      </c>
      <c r="R83" t="s">
        <v>209</v>
      </c>
      <c r="V83" s="1" t="s">
        <v>1345</v>
      </c>
      <c r="W83" s="12">
        <v>865.4</v>
      </c>
      <c r="X83" s="182"/>
      <c r="Y83" s="31" t="s">
        <v>1316</v>
      </c>
      <c r="Z83" s="574" t="s">
        <v>145</v>
      </c>
      <c r="AA83" s="56"/>
      <c r="AC83" s="432">
        <v>2020</v>
      </c>
      <c r="AD83" s="431" t="s">
        <v>211</v>
      </c>
      <c r="AH83" s="432" t="s">
        <v>3121</v>
      </c>
      <c r="AI83" s="569">
        <v>3701.2000000000025</v>
      </c>
      <c r="AJ83" s="63"/>
      <c r="AM83" s="568"/>
      <c r="AN83" s="568"/>
      <c r="AO83" s="546"/>
      <c r="AQ83" s="12"/>
    </row>
    <row r="84" spans="1:43">
      <c r="A84" s="31" t="s">
        <v>1317</v>
      </c>
      <c r="B84" s="459" t="s">
        <v>182</v>
      </c>
      <c r="E84" s="432">
        <v>2016</v>
      </c>
      <c r="F84" s="431" t="s">
        <v>200</v>
      </c>
      <c r="J84" s="432" t="s">
        <v>1253</v>
      </c>
      <c r="K84" s="439">
        <v>593.20000000000005</v>
      </c>
      <c r="L84" s="182"/>
      <c r="M84" s="31" t="s">
        <v>1317</v>
      </c>
      <c r="N84" s="184" t="s">
        <v>156</v>
      </c>
      <c r="Q84" s="1">
        <v>2019</v>
      </c>
      <c r="R84" t="s">
        <v>210</v>
      </c>
      <c r="V84" s="1" t="s">
        <v>1339</v>
      </c>
      <c r="W84" s="195">
        <v>864.10000000000036</v>
      </c>
      <c r="X84" s="182"/>
      <c r="Y84" s="31" t="s">
        <v>1317</v>
      </c>
      <c r="Z84" s="455" t="s">
        <v>11</v>
      </c>
      <c r="AA84" s="56"/>
      <c r="AC84" s="432">
        <v>2017</v>
      </c>
      <c r="AD84" s="431" t="s">
        <v>211</v>
      </c>
      <c r="AH84" s="432" t="s">
        <v>1252</v>
      </c>
      <c r="AI84" s="439">
        <v>3699.7999999999975</v>
      </c>
      <c r="AJ84" s="63"/>
      <c r="AM84" s="568"/>
      <c r="AN84" s="568"/>
      <c r="AO84" s="546"/>
      <c r="AQ84" s="12"/>
    </row>
    <row r="85" spans="1:43">
      <c r="A85" s="31" t="s">
        <v>1318</v>
      </c>
      <c r="B85" s="459" t="s">
        <v>145</v>
      </c>
      <c r="E85" s="432">
        <v>2019</v>
      </c>
      <c r="F85" s="431" t="s">
        <v>221</v>
      </c>
      <c r="J85" s="432" t="s">
        <v>1253</v>
      </c>
      <c r="K85" s="439">
        <v>591.4</v>
      </c>
      <c r="L85" s="182"/>
      <c r="M85" s="31" t="s">
        <v>1318</v>
      </c>
      <c r="N85" s="78" t="s">
        <v>37</v>
      </c>
      <c r="Q85" s="1">
        <v>2017</v>
      </c>
      <c r="R85" t="s">
        <v>185</v>
      </c>
      <c r="V85" s="1" t="s">
        <v>1080</v>
      </c>
      <c r="W85" s="12">
        <v>863.8</v>
      </c>
      <c r="X85" s="182"/>
      <c r="Y85" s="31" t="s">
        <v>1318</v>
      </c>
      <c r="Z85" s="573" t="s">
        <v>2552</v>
      </c>
      <c r="AA85" s="56"/>
      <c r="AC85" s="432">
        <v>2020</v>
      </c>
      <c r="AD85" s="431" t="s">
        <v>211</v>
      </c>
      <c r="AH85" s="432" t="s">
        <v>3122</v>
      </c>
      <c r="AI85" s="569">
        <v>3695.1000000000022</v>
      </c>
      <c r="AJ85" s="63"/>
      <c r="AM85" s="568"/>
      <c r="AN85" s="568"/>
      <c r="AO85" s="546"/>
      <c r="AQ85" s="12"/>
    </row>
    <row r="86" spans="1:43">
      <c r="A86" s="31" t="s">
        <v>1319</v>
      </c>
      <c r="B86" s="459" t="s">
        <v>1337</v>
      </c>
      <c r="E86" s="432">
        <v>2019</v>
      </c>
      <c r="F86" s="431" t="s">
        <v>195</v>
      </c>
      <c r="J86" s="432" t="s">
        <v>1341</v>
      </c>
      <c r="K86" s="439">
        <v>591.1</v>
      </c>
      <c r="L86" s="182"/>
      <c r="M86" s="31" t="s">
        <v>1319</v>
      </c>
      <c r="N86" s="78" t="s">
        <v>1019</v>
      </c>
      <c r="Q86" s="1">
        <v>2020</v>
      </c>
      <c r="R86" t="s">
        <v>209</v>
      </c>
      <c r="V86" s="1" t="s">
        <v>1346</v>
      </c>
      <c r="W86" s="12">
        <v>862.3</v>
      </c>
      <c r="X86" s="182"/>
      <c r="Y86" s="31" t="s">
        <v>1319</v>
      </c>
      <c r="Z86" s="455" t="s">
        <v>29</v>
      </c>
      <c r="AA86" s="56"/>
      <c r="AC86" s="432">
        <v>2017</v>
      </c>
      <c r="AD86" s="431" t="s">
        <v>211</v>
      </c>
      <c r="AH86" s="432" t="s">
        <v>1253</v>
      </c>
      <c r="AI86" s="439">
        <v>3693.800000000002</v>
      </c>
      <c r="AJ86" s="63"/>
      <c r="AM86" s="568"/>
      <c r="AN86" s="568"/>
      <c r="AO86" s="546"/>
      <c r="AQ86" s="12"/>
    </row>
    <row r="87" spans="1:43">
      <c r="A87" s="31" t="s">
        <v>1320</v>
      </c>
      <c r="B87" s="459" t="s">
        <v>31</v>
      </c>
      <c r="E87" s="432">
        <v>2016</v>
      </c>
      <c r="F87" s="431" t="s">
        <v>197</v>
      </c>
      <c r="J87" s="432" t="s">
        <v>1256</v>
      </c>
      <c r="K87" s="439">
        <v>590.25</v>
      </c>
      <c r="L87" s="182"/>
      <c r="M87" s="31" t="s">
        <v>1320</v>
      </c>
      <c r="N87" s="78" t="s">
        <v>6</v>
      </c>
      <c r="Q87" s="1">
        <v>2018</v>
      </c>
      <c r="R87" t="s">
        <v>194</v>
      </c>
      <c r="V87" s="1" t="s">
        <v>1080</v>
      </c>
      <c r="W87" s="12">
        <v>861.9</v>
      </c>
      <c r="X87" s="182"/>
      <c r="Y87" s="31" t="s">
        <v>1320</v>
      </c>
      <c r="Z87" s="573" t="s">
        <v>2561</v>
      </c>
      <c r="AA87" s="56"/>
      <c r="AC87" s="432">
        <v>2020</v>
      </c>
      <c r="AD87" s="431" t="s">
        <v>211</v>
      </c>
      <c r="AH87" s="432" t="s">
        <v>3123</v>
      </c>
      <c r="AI87" s="569">
        <v>3687.1999999999989</v>
      </c>
      <c r="AJ87" s="63"/>
      <c r="AM87" s="568"/>
      <c r="AN87" s="568"/>
      <c r="AO87" s="546"/>
      <c r="AQ87" s="12"/>
    </row>
    <row r="88" spans="1:43">
      <c r="A88" s="31" t="s">
        <v>1321</v>
      </c>
      <c r="B88" s="459" t="s">
        <v>144</v>
      </c>
      <c r="E88" s="432">
        <v>2017</v>
      </c>
      <c r="F88" s="431" t="s">
        <v>219</v>
      </c>
      <c r="J88" s="432" t="s">
        <v>1078</v>
      </c>
      <c r="K88" s="439">
        <v>589.6</v>
      </c>
      <c r="L88" s="182"/>
      <c r="M88" s="31" t="s">
        <v>1321</v>
      </c>
      <c r="N88" s="78" t="s">
        <v>19</v>
      </c>
      <c r="Q88" s="22">
        <v>2018</v>
      </c>
      <c r="R88" t="s">
        <v>210</v>
      </c>
      <c r="V88" s="1" t="s">
        <v>1254</v>
      </c>
      <c r="W88" s="12">
        <v>859.6</v>
      </c>
      <c r="X88" s="182"/>
      <c r="Y88" s="31" t="s">
        <v>1321</v>
      </c>
      <c r="Z88" s="547" t="s">
        <v>6</v>
      </c>
      <c r="AA88" s="56"/>
      <c r="AC88" s="432">
        <v>2020</v>
      </c>
      <c r="AD88" s="431" t="s">
        <v>211</v>
      </c>
      <c r="AH88" s="432" t="s">
        <v>3124</v>
      </c>
      <c r="AI88" s="569">
        <v>3683.7999999999993</v>
      </c>
      <c r="AJ88" s="63"/>
      <c r="AM88" s="568"/>
      <c r="AN88" s="568"/>
      <c r="AO88" s="546"/>
      <c r="AQ88" s="12"/>
    </row>
    <row r="89" spans="1:43">
      <c r="A89" s="31" t="s">
        <v>1322</v>
      </c>
      <c r="B89" s="459" t="s">
        <v>145</v>
      </c>
      <c r="E89" s="432">
        <v>2020</v>
      </c>
      <c r="F89" s="431" t="s">
        <v>195</v>
      </c>
      <c r="J89" s="432" t="s">
        <v>1256</v>
      </c>
      <c r="K89" s="439">
        <v>589.1</v>
      </c>
      <c r="L89" s="182"/>
      <c r="M89" s="31" t="s">
        <v>1322</v>
      </c>
      <c r="N89" s="78" t="s">
        <v>6</v>
      </c>
      <c r="Q89" s="1">
        <v>2019</v>
      </c>
      <c r="R89" t="s">
        <v>194</v>
      </c>
      <c r="V89" s="1" t="s">
        <v>1252</v>
      </c>
      <c r="W89" s="12">
        <v>859.15</v>
      </c>
      <c r="X89" s="182"/>
      <c r="Y89" s="31" t="s">
        <v>1322</v>
      </c>
      <c r="Z89" s="572" t="s">
        <v>1019</v>
      </c>
      <c r="AA89" s="56"/>
      <c r="AC89" s="432">
        <v>2020</v>
      </c>
      <c r="AD89" s="431" t="s">
        <v>211</v>
      </c>
      <c r="AH89" s="432" t="s">
        <v>3125</v>
      </c>
      <c r="AI89" s="569">
        <v>3683.3000000000011</v>
      </c>
      <c r="AJ89" s="63"/>
      <c r="AM89" s="568"/>
      <c r="AN89" s="568"/>
      <c r="AO89" s="546"/>
      <c r="AQ89" s="12"/>
    </row>
    <row r="90" spans="1:43">
      <c r="A90" s="31" t="s">
        <v>1323</v>
      </c>
      <c r="B90" s="459" t="s">
        <v>11</v>
      </c>
      <c r="E90" s="432">
        <v>2019</v>
      </c>
      <c r="F90" s="431" t="s">
        <v>195</v>
      </c>
      <c r="J90" s="432" t="s">
        <v>1343</v>
      </c>
      <c r="K90" s="439">
        <v>588.75</v>
      </c>
      <c r="L90" s="182"/>
      <c r="M90" s="31" t="s">
        <v>1323</v>
      </c>
      <c r="N90" s="78" t="s">
        <v>2889</v>
      </c>
      <c r="Q90" s="22">
        <v>2020</v>
      </c>
      <c r="R90" t="s">
        <v>209</v>
      </c>
      <c r="V90" s="1" t="s">
        <v>1347</v>
      </c>
      <c r="W90" s="12">
        <v>858.8</v>
      </c>
      <c r="X90" s="182"/>
      <c r="Y90" s="31" t="s">
        <v>1323</v>
      </c>
      <c r="Z90" s="547" t="s">
        <v>33</v>
      </c>
      <c r="AA90" s="56"/>
      <c r="AC90" s="432">
        <v>2020</v>
      </c>
      <c r="AD90" s="431" t="s">
        <v>211</v>
      </c>
      <c r="AH90" s="432" t="s">
        <v>3126</v>
      </c>
      <c r="AI90" s="569">
        <v>3674.5999999999949</v>
      </c>
      <c r="AJ90" s="63"/>
      <c r="AM90" s="568"/>
      <c r="AN90" s="568"/>
      <c r="AO90" s="546"/>
      <c r="AQ90" s="12"/>
    </row>
    <row r="91" spans="1:43">
      <c r="A91" s="31" t="s">
        <v>1324</v>
      </c>
      <c r="B91" s="459" t="s">
        <v>4</v>
      </c>
      <c r="E91" s="432">
        <v>2019</v>
      </c>
      <c r="F91" s="431" t="s">
        <v>218</v>
      </c>
      <c r="J91" s="432" t="s">
        <v>1078</v>
      </c>
      <c r="K91" s="439">
        <v>588.5</v>
      </c>
      <c r="L91" s="182"/>
      <c r="M91" s="31" t="s">
        <v>1324</v>
      </c>
      <c r="N91" s="78" t="s">
        <v>19</v>
      </c>
      <c r="Q91" s="1">
        <v>2018</v>
      </c>
      <c r="R91" t="s">
        <v>194</v>
      </c>
      <c r="V91" s="1" t="s">
        <v>1252</v>
      </c>
      <c r="W91" s="12">
        <v>856.4</v>
      </c>
      <c r="X91" s="182"/>
      <c r="Y91" s="31" t="s">
        <v>1324</v>
      </c>
      <c r="Z91" s="455" t="s">
        <v>23</v>
      </c>
      <c r="AA91" s="56"/>
      <c r="AC91" s="432">
        <v>2017</v>
      </c>
      <c r="AD91" s="431" t="s">
        <v>360</v>
      </c>
      <c r="AH91" s="432" t="s">
        <v>1079</v>
      </c>
      <c r="AI91" s="439">
        <v>3672.9000000000015</v>
      </c>
      <c r="AJ91" s="63"/>
      <c r="AM91" s="568"/>
      <c r="AN91" s="568"/>
      <c r="AO91" s="546"/>
      <c r="AQ91" s="12"/>
    </row>
    <row r="92" spans="1:43">
      <c r="A92" s="31" t="s">
        <v>1325</v>
      </c>
      <c r="B92" s="175" t="s">
        <v>145</v>
      </c>
      <c r="E92" s="432">
        <v>2020</v>
      </c>
      <c r="F92" s="431" t="s">
        <v>204</v>
      </c>
      <c r="J92" s="432" t="s">
        <v>1351</v>
      </c>
      <c r="K92" s="569">
        <v>588.10000000000582</v>
      </c>
      <c r="L92" s="182"/>
      <c r="M92" s="31" t="s">
        <v>1325</v>
      </c>
      <c r="N92" s="78" t="s">
        <v>143</v>
      </c>
      <c r="Q92" s="1">
        <v>2019</v>
      </c>
      <c r="R92" t="s">
        <v>196</v>
      </c>
      <c r="V92" s="1" t="s">
        <v>1339</v>
      </c>
      <c r="W92" s="12">
        <v>853.7</v>
      </c>
      <c r="X92" s="182"/>
      <c r="Y92" s="31" t="s">
        <v>1325</v>
      </c>
      <c r="Z92" s="455" t="s">
        <v>142</v>
      </c>
      <c r="AA92" s="56"/>
      <c r="AC92" s="432">
        <v>2019</v>
      </c>
      <c r="AD92" s="431" t="s">
        <v>207</v>
      </c>
      <c r="AH92" s="432" t="s">
        <v>1079</v>
      </c>
      <c r="AI92" s="439">
        <v>3672.85</v>
      </c>
      <c r="AJ92" s="63"/>
      <c r="AM92" s="568"/>
      <c r="AN92" s="568"/>
      <c r="AO92" s="546"/>
      <c r="AQ92" s="12"/>
    </row>
    <row r="93" spans="1:43">
      <c r="A93" s="31" t="s">
        <v>1326</v>
      </c>
      <c r="B93" s="459" t="s">
        <v>1013</v>
      </c>
      <c r="E93" s="1">
        <v>2019</v>
      </c>
      <c r="F93" s="431" t="s">
        <v>1232</v>
      </c>
      <c r="J93" s="432" t="s">
        <v>1255</v>
      </c>
      <c r="K93" s="439">
        <v>587.79999999999995</v>
      </c>
      <c r="L93" s="182"/>
      <c r="M93" s="31" t="s">
        <v>1326</v>
      </c>
      <c r="N93" s="78" t="s">
        <v>25</v>
      </c>
      <c r="Q93" s="1">
        <v>2017</v>
      </c>
      <c r="R93" t="s">
        <v>194</v>
      </c>
      <c r="V93" s="1" t="s">
        <v>1080</v>
      </c>
      <c r="W93" s="12">
        <v>853.4</v>
      </c>
      <c r="X93" s="182"/>
      <c r="Y93" s="31" t="s">
        <v>1326</v>
      </c>
      <c r="Z93" s="455" t="s">
        <v>17</v>
      </c>
      <c r="AA93" s="56"/>
      <c r="AC93" s="432">
        <v>2019</v>
      </c>
      <c r="AD93" s="431" t="s">
        <v>207</v>
      </c>
      <c r="AH93" s="432" t="s">
        <v>1080</v>
      </c>
      <c r="AI93" s="439">
        <v>3670.9</v>
      </c>
      <c r="AJ93" s="63"/>
      <c r="AM93" s="568"/>
      <c r="AN93" s="568"/>
      <c r="AO93" s="546"/>
      <c r="AQ93" s="12"/>
    </row>
    <row r="94" spans="1:43">
      <c r="A94" s="31" t="s">
        <v>1327</v>
      </c>
      <c r="B94" s="459" t="s">
        <v>9</v>
      </c>
      <c r="E94" s="432">
        <v>2018</v>
      </c>
      <c r="F94" s="431" t="s">
        <v>179</v>
      </c>
      <c r="J94" s="432" t="s">
        <v>1078</v>
      </c>
      <c r="K94" s="439">
        <v>586.75</v>
      </c>
      <c r="L94" s="182"/>
      <c r="M94" s="31" t="s">
        <v>1327</v>
      </c>
      <c r="N94" s="78" t="s">
        <v>1057</v>
      </c>
      <c r="Q94" s="1">
        <v>2019</v>
      </c>
      <c r="R94" t="s">
        <v>1159</v>
      </c>
      <c r="V94" s="1" t="s">
        <v>1256</v>
      </c>
      <c r="W94" s="12">
        <v>852.2</v>
      </c>
      <c r="X94" s="182"/>
      <c r="Y94" s="31" t="s">
        <v>1327</v>
      </c>
      <c r="Z94" s="573" t="s">
        <v>2549</v>
      </c>
      <c r="AA94" s="56"/>
      <c r="AC94" s="432">
        <v>2020</v>
      </c>
      <c r="AD94" s="431" t="s">
        <v>211</v>
      </c>
      <c r="AH94" s="432" t="s">
        <v>3127</v>
      </c>
      <c r="AI94" s="569">
        <v>3666.3999999999996</v>
      </c>
      <c r="AJ94" s="63"/>
      <c r="AM94" s="568"/>
      <c r="AN94" s="568"/>
      <c r="AO94" s="546"/>
      <c r="AQ94" s="12"/>
    </row>
    <row r="95" spans="1:43">
      <c r="A95" s="31" t="s">
        <v>1328</v>
      </c>
      <c r="B95" s="459" t="s">
        <v>1019</v>
      </c>
      <c r="E95" s="432">
        <v>2019</v>
      </c>
      <c r="F95" s="431" t="s">
        <v>1232</v>
      </c>
      <c r="J95" s="432" t="s">
        <v>1256</v>
      </c>
      <c r="K95" s="439">
        <v>585.6</v>
      </c>
      <c r="L95" s="182"/>
      <c r="M95" s="31" t="s">
        <v>1328</v>
      </c>
      <c r="N95" s="184" t="s">
        <v>33</v>
      </c>
      <c r="Q95" s="1">
        <v>2020</v>
      </c>
      <c r="R95" t="s">
        <v>194</v>
      </c>
      <c r="V95" s="1" t="s">
        <v>1080</v>
      </c>
      <c r="W95" s="195">
        <v>851.9</v>
      </c>
      <c r="X95" s="182"/>
      <c r="Y95" s="31" t="s">
        <v>1328</v>
      </c>
      <c r="Z95" s="455" t="s">
        <v>11</v>
      </c>
      <c r="AA95" s="56"/>
      <c r="AC95" s="432">
        <v>2018</v>
      </c>
      <c r="AD95" s="431" t="s">
        <v>360</v>
      </c>
      <c r="AH95" s="432" t="s">
        <v>1079</v>
      </c>
      <c r="AI95" s="439">
        <v>3657.6000000000022</v>
      </c>
      <c r="AJ95" s="63"/>
      <c r="AM95" s="568"/>
      <c r="AN95" s="568"/>
      <c r="AO95" s="546"/>
      <c r="AQ95" s="12"/>
    </row>
    <row r="96" spans="1:43">
      <c r="A96" s="31" t="s">
        <v>1329</v>
      </c>
      <c r="B96" s="459" t="s">
        <v>9</v>
      </c>
      <c r="E96" s="432">
        <v>2018</v>
      </c>
      <c r="F96" s="431" t="s">
        <v>204</v>
      </c>
      <c r="J96" s="432" t="s">
        <v>1078</v>
      </c>
      <c r="K96" s="439">
        <v>582.65</v>
      </c>
      <c r="L96" s="182"/>
      <c r="M96" s="31" t="s">
        <v>1329</v>
      </c>
      <c r="N96" s="78" t="s">
        <v>9</v>
      </c>
      <c r="Q96" s="1">
        <v>2017</v>
      </c>
      <c r="R96" t="s">
        <v>214</v>
      </c>
      <c r="V96" s="1" t="s">
        <v>1078</v>
      </c>
      <c r="W96" s="12">
        <v>851.2</v>
      </c>
      <c r="X96" s="182"/>
      <c r="Y96" s="31" t="s">
        <v>1329</v>
      </c>
      <c r="Z96" s="573" t="s">
        <v>2570</v>
      </c>
      <c r="AA96" s="56"/>
      <c r="AC96" s="432">
        <v>2020</v>
      </c>
      <c r="AD96" s="431" t="s">
        <v>211</v>
      </c>
      <c r="AH96" s="432" t="s">
        <v>3128</v>
      </c>
      <c r="AI96" s="569">
        <v>3655.3999999999969</v>
      </c>
      <c r="AJ96" s="63"/>
      <c r="AM96" s="568"/>
      <c r="AN96" s="568"/>
      <c r="AO96" s="546"/>
      <c r="AQ96" s="12"/>
    </row>
    <row r="97" spans="1:43">
      <c r="A97" s="31" t="s">
        <v>1330</v>
      </c>
      <c r="B97" s="591" t="s">
        <v>2568</v>
      </c>
      <c r="E97" s="432">
        <v>2020</v>
      </c>
      <c r="F97" s="431" t="s">
        <v>204</v>
      </c>
      <c r="J97" s="432" t="s">
        <v>1348</v>
      </c>
      <c r="K97" s="569">
        <v>582.59999999999491</v>
      </c>
      <c r="L97" s="182"/>
      <c r="M97" s="31" t="s">
        <v>1330</v>
      </c>
      <c r="N97" s="78" t="s">
        <v>17</v>
      </c>
      <c r="Q97" s="1">
        <v>2019</v>
      </c>
      <c r="R97" t="s">
        <v>1159</v>
      </c>
      <c r="V97" s="1" t="s">
        <v>1257</v>
      </c>
      <c r="W97" s="12">
        <v>851</v>
      </c>
      <c r="X97" s="182"/>
      <c r="Y97" s="31" t="s">
        <v>1330</v>
      </c>
      <c r="Z97" s="455" t="s">
        <v>15</v>
      </c>
      <c r="AA97" s="56"/>
      <c r="AC97" s="432">
        <v>2016</v>
      </c>
      <c r="AD97" s="431" t="s">
        <v>211</v>
      </c>
      <c r="AH97" s="432" t="s">
        <v>1253</v>
      </c>
      <c r="AI97" s="439">
        <v>3643.4999999999973</v>
      </c>
      <c r="AJ97" s="63"/>
      <c r="AM97" s="568"/>
      <c r="AN97" s="568"/>
      <c r="AO97" s="546"/>
      <c r="AQ97" s="12"/>
    </row>
    <row r="98" spans="1:43">
      <c r="A98" s="31" t="s">
        <v>1331</v>
      </c>
      <c r="B98" s="459" t="s">
        <v>142</v>
      </c>
      <c r="E98" s="432">
        <v>2017</v>
      </c>
      <c r="F98" s="431" t="s">
        <v>195</v>
      </c>
      <c r="J98" s="432" t="s">
        <v>1254</v>
      </c>
      <c r="K98" s="439">
        <v>580</v>
      </c>
      <c r="L98" s="182"/>
      <c r="M98" s="31" t="s">
        <v>1331</v>
      </c>
      <c r="N98" s="78" t="s">
        <v>4</v>
      </c>
      <c r="Q98" s="22">
        <v>2020</v>
      </c>
      <c r="R98" t="s">
        <v>209</v>
      </c>
      <c r="V98" s="1" t="s">
        <v>1351</v>
      </c>
      <c r="W98" s="12">
        <v>848.2</v>
      </c>
      <c r="X98" s="182"/>
      <c r="Y98" s="31" t="s">
        <v>1331</v>
      </c>
      <c r="Z98" s="573" t="s">
        <v>2564</v>
      </c>
      <c r="AA98" s="56"/>
      <c r="AC98" s="432">
        <v>2020</v>
      </c>
      <c r="AD98" s="431" t="s">
        <v>211</v>
      </c>
      <c r="AH98" s="432" t="s">
        <v>3129</v>
      </c>
      <c r="AI98" s="569">
        <v>3643.0499999999984</v>
      </c>
      <c r="AJ98" s="63"/>
      <c r="AM98" s="568"/>
      <c r="AN98" s="568"/>
      <c r="AO98" s="546"/>
      <c r="AQ98" s="12"/>
    </row>
    <row r="99" spans="1:43">
      <c r="A99" s="31" t="s">
        <v>1332</v>
      </c>
      <c r="B99" s="459" t="s">
        <v>21</v>
      </c>
      <c r="E99" s="432">
        <v>2017</v>
      </c>
      <c r="F99" s="431" t="s">
        <v>195</v>
      </c>
      <c r="J99" s="432" t="s">
        <v>1255</v>
      </c>
      <c r="K99" s="439">
        <v>579</v>
      </c>
      <c r="L99" s="182"/>
      <c r="M99" s="31" t="s">
        <v>1332</v>
      </c>
      <c r="N99" s="78" t="s">
        <v>25</v>
      </c>
      <c r="Q99" s="1">
        <v>2017</v>
      </c>
      <c r="R99" t="s">
        <v>214</v>
      </c>
      <c r="V99" s="1" t="s">
        <v>1079</v>
      </c>
      <c r="W99" s="12">
        <v>847.5</v>
      </c>
      <c r="X99" s="182"/>
      <c r="Y99" s="31" t="s">
        <v>1332</v>
      </c>
      <c r="Z99" s="455" t="s">
        <v>9</v>
      </c>
      <c r="AA99" s="56"/>
      <c r="AC99" s="432">
        <v>2018</v>
      </c>
      <c r="AD99" s="431" t="s">
        <v>211</v>
      </c>
      <c r="AH99" s="432" t="s">
        <v>1343</v>
      </c>
      <c r="AI99" s="439">
        <v>3640.5999999999913</v>
      </c>
      <c r="AJ99" s="63"/>
      <c r="AM99" s="568"/>
      <c r="AN99" s="568"/>
      <c r="AO99" s="546"/>
      <c r="AQ99" s="12"/>
    </row>
    <row r="100" spans="1:43">
      <c r="A100" s="31" t="s">
        <v>1333</v>
      </c>
      <c r="B100" s="459" t="s">
        <v>1045</v>
      </c>
      <c r="E100" s="432">
        <v>2019</v>
      </c>
      <c r="F100" s="431" t="s">
        <v>195</v>
      </c>
      <c r="J100" s="432" t="s">
        <v>1342</v>
      </c>
      <c r="K100" s="439">
        <v>577.6</v>
      </c>
      <c r="L100" s="182"/>
      <c r="M100" s="31" t="s">
        <v>1333</v>
      </c>
      <c r="N100" s="78" t="s">
        <v>143</v>
      </c>
      <c r="Q100" s="1">
        <v>2020</v>
      </c>
      <c r="R100" t="s">
        <v>209</v>
      </c>
      <c r="V100" s="1" t="s">
        <v>1348</v>
      </c>
      <c r="W100" s="12">
        <v>846.3</v>
      </c>
      <c r="X100" s="182"/>
      <c r="Y100" s="31" t="s">
        <v>1333</v>
      </c>
      <c r="Z100" s="455" t="s">
        <v>160</v>
      </c>
      <c r="AA100" s="56"/>
      <c r="AC100" s="432">
        <v>2019</v>
      </c>
      <c r="AD100" s="431" t="s">
        <v>360</v>
      </c>
      <c r="AH100" s="432" t="s">
        <v>1252</v>
      </c>
      <c r="AI100" s="490">
        <v>3639.2999999999993</v>
      </c>
      <c r="AJ100" s="63"/>
      <c r="AM100" s="568"/>
      <c r="AN100" s="568"/>
      <c r="AO100" s="546"/>
      <c r="AQ100" s="12"/>
    </row>
    <row r="101" spans="1:43">
      <c r="A101" s="31" t="s">
        <v>1334</v>
      </c>
      <c r="B101" s="459" t="s">
        <v>17</v>
      </c>
      <c r="E101" s="432">
        <v>2017</v>
      </c>
      <c r="F101" s="431" t="s">
        <v>195</v>
      </c>
      <c r="J101" s="432" t="s">
        <v>1256</v>
      </c>
      <c r="K101" s="439">
        <v>576.9</v>
      </c>
      <c r="L101" s="182"/>
      <c r="M101" s="31" t="s">
        <v>1334</v>
      </c>
      <c r="N101" s="78" t="s">
        <v>182</v>
      </c>
      <c r="Q101" s="1">
        <v>2016</v>
      </c>
      <c r="R101" t="s">
        <v>215</v>
      </c>
      <c r="V101" s="1" t="s">
        <v>1078</v>
      </c>
      <c r="W101" s="12">
        <v>846.05</v>
      </c>
      <c r="X101" s="182"/>
      <c r="Y101" s="31" t="s">
        <v>1334</v>
      </c>
      <c r="Z101" s="486" t="s">
        <v>1004</v>
      </c>
      <c r="AA101" s="56"/>
      <c r="AC101" s="432">
        <v>2019</v>
      </c>
      <c r="AD101" s="431" t="s">
        <v>211</v>
      </c>
      <c r="AH101" s="432" t="s">
        <v>1339</v>
      </c>
      <c r="AI101" s="490">
        <v>3634.399999999996</v>
      </c>
      <c r="AJ101" s="63"/>
      <c r="AM101" s="568"/>
      <c r="AN101" s="568"/>
      <c r="AO101" s="546"/>
      <c r="AQ101" s="12"/>
    </row>
    <row r="102" spans="1:43">
      <c r="A102" s="31" t="s">
        <v>1335</v>
      </c>
      <c r="B102" s="174" t="s">
        <v>1047</v>
      </c>
      <c r="E102" s="432">
        <v>2019</v>
      </c>
      <c r="F102" s="431" t="s">
        <v>218</v>
      </c>
      <c r="J102" s="432" t="s">
        <v>1079</v>
      </c>
      <c r="K102" s="439">
        <v>575</v>
      </c>
      <c r="L102" s="182"/>
      <c r="M102" s="31" t="s">
        <v>1335</v>
      </c>
      <c r="N102" s="184" t="s">
        <v>39</v>
      </c>
      <c r="Q102" s="1">
        <v>2019</v>
      </c>
      <c r="R102" t="s">
        <v>210</v>
      </c>
      <c r="V102" s="1" t="s">
        <v>1340</v>
      </c>
      <c r="W102" s="195">
        <v>845.29999999999927</v>
      </c>
      <c r="X102" s="182"/>
      <c r="Y102" s="31" t="s">
        <v>1335</v>
      </c>
      <c r="Z102" s="455" t="s">
        <v>9</v>
      </c>
      <c r="AA102" s="56"/>
      <c r="AC102" s="432">
        <v>2017</v>
      </c>
      <c r="AD102" s="431" t="s">
        <v>207</v>
      </c>
      <c r="AH102" s="432" t="s">
        <v>1256</v>
      </c>
      <c r="AI102" s="439">
        <v>3619.9999999999973</v>
      </c>
      <c r="AJ102" s="63"/>
      <c r="AM102" s="568"/>
      <c r="AN102" s="568"/>
      <c r="AO102" s="546"/>
      <c r="AQ102" s="12"/>
    </row>
    <row r="103" spans="1:43">
      <c r="AN103" s="11"/>
      <c r="AO103" s="3"/>
      <c r="AP103" s="3"/>
      <c r="AQ103" s="12"/>
    </row>
    <row r="104" spans="1:43">
      <c r="AN104" s="3"/>
      <c r="AO104" s="3"/>
      <c r="AP104" s="3"/>
      <c r="AQ104" s="12"/>
    </row>
    <row r="105" spans="1:43">
      <c r="AN105" s="3"/>
      <c r="AO105" s="3"/>
      <c r="AP105" s="3"/>
      <c r="AQ105" s="12"/>
    </row>
    <row r="106" spans="1:43" ht="25.5">
      <c r="B106" s="39" t="s">
        <v>185</v>
      </c>
      <c r="Z106" s="184"/>
      <c r="AA106" s="1"/>
      <c r="AB106" s="1"/>
      <c r="AC106" s="1"/>
      <c r="AD106" s="183"/>
      <c r="AN106" s="3"/>
      <c r="AO106" s="3"/>
      <c r="AP106" s="3"/>
      <c r="AQ106" s="12"/>
    </row>
    <row r="107" spans="1:43">
      <c r="G107" s="29"/>
      <c r="L107" s="93"/>
      <c r="M107" s="412"/>
      <c r="N107" s="412"/>
      <c r="O107" s="412"/>
      <c r="P107" s="412"/>
      <c r="Q107" s="415"/>
      <c r="R107" s="195"/>
      <c r="Z107" s="121"/>
      <c r="AA107" s="155"/>
      <c r="AB107" s="155"/>
      <c r="AC107" s="229"/>
      <c r="AN107" s="3"/>
      <c r="AO107" s="3"/>
      <c r="AP107" s="3"/>
      <c r="AQ107" s="12"/>
    </row>
    <row r="108" spans="1:43" s="28" customFormat="1">
      <c r="A108" s="79" t="s">
        <v>0</v>
      </c>
      <c r="B108" s="78" t="s">
        <v>19</v>
      </c>
      <c r="E108" s="22">
        <v>2017</v>
      </c>
      <c r="F108" s="22" t="s">
        <v>1078</v>
      </c>
      <c r="G108" s="195">
        <v>938.2</v>
      </c>
      <c r="L108" s="502"/>
      <c r="M108" s="502"/>
      <c r="N108" s="502"/>
      <c r="O108" s="499"/>
      <c r="Q108" s="218"/>
      <c r="R108" s="195"/>
      <c r="Z108" s="148"/>
      <c r="AA108" s="11"/>
      <c r="AB108" s="11"/>
      <c r="AC108" s="218"/>
      <c r="AN108" s="11"/>
      <c r="AO108" s="11"/>
      <c r="AP108" s="11"/>
      <c r="AQ108" s="12"/>
    </row>
    <row r="109" spans="1:43" s="28" customFormat="1">
      <c r="A109" s="79" t="s">
        <v>2</v>
      </c>
      <c r="B109" s="78" t="s">
        <v>39</v>
      </c>
      <c r="E109" s="22">
        <v>2017</v>
      </c>
      <c r="F109" s="22" t="s">
        <v>1079</v>
      </c>
      <c r="G109" s="195">
        <v>914.3</v>
      </c>
      <c r="L109" s="509"/>
      <c r="M109" s="502"/>
      <c r="N109" s="502"/>
      <c r="O109" s="499"/>
      <c r="Q109" s="218"/>
      <c r="R109" s="195"/>
      <c r="Z109" s="148"/>
      <c r="AA109" s="11"/>
      <c r="AB109" s="11"/>
      <c r="AC109" s="218"/>
      <c r="AN109" s="11"/>
      <c r="AO109" s="11"/>
      <c r="AP109" s="11"/>
      <c r="AQ109" s="12"/>
    </row>
    <row r="110" spans="1:43" s="28" customFormat="1">
      <c r="A110" s="79" t="s">
        <v>3</v>
      </c>
      <c r="B110" s="78" t="s">
        <v>37</v>
      </c>
      <c r="E110" s="22">
        <v>2017</v>
      </c>
      <c r="F110" s="22" t="s">
        <v>1080</v>
      </c>
      <c r="G110" s="195">
        <v>863.8</v>
      </c>
      <c r="L110" s="507"/>
      <c r="M110" s="502"/>
      <c r="N110" s="502"/>
      <c r="O110" s="499"/>
      <c r="Q110" s="218"/>
      <c r="R110" s="195"/>
      <c r="Z110" s="148"/>
      <c r="AA110" s="11"/>
      <c r="AB110" s="11"/>
      <c r="AC110" s="218"/>
      <c r="AN110" s="11"/>
      <c r="AO110" s="11"/>
      <c r="AP110" s="11"/>
      <c r="AQ110" s="12"/>
    </row>
    <row r="111" spans="1:43" s="28" customFormat="1">
      <c r="A111" s="79" t="s">
        <v>5</v>
      </c>
      <c r="B111" s="78" t="s">
        <v>9</v>
      </c>
      <c r="E111" s="22">
        <v>2017</v>
      </c>
      <c r="F111" s="22" t="s">
        <v>1252</v>
      </c>
      <c r="G111" s="195">
        <v>752.4</v>
      </c>
      <c r="L111" s="509"/>
      <c r="M111" s="502"/>
      <c r="N111" s="502"/>
      <c r="O111" s="499"/>
      <c r="Q111" s="218"/>
      <c r="R111" s="195"/>
      <c r="Z111" s="148"/>
      <c r="AA111" s="11"/>
      <c r="AB111" s="11"/>
      <c r="AC111" s="218"/>
      <c r="AN111" s="11"/>
      <c r="AO111" s="11"/>
      <c r="AP111" s="11"/>
      <c r="AQ111" s="12"/>
    </row>
    <row r="112" spans="1:43" s="28" customFormat="1">
      <c r="A112" s="79" t="s">
        <v>7</v>
      </c>
      <c r="B112" s="78" t="s">
        <v>1035</v>
      </c>
      <c r="E112" s="22">
        <v>2019</v>
      </c>
      <c r="F112" s="22" t="s">
        <v>1078</v>
      </c>
      <c r="G112" s="195">
        <v>725.8</v>
      </c>
      <c r="L112" s="502"/>
      <c r="M112" s="502"/>
      <c r="N112" s="502"/>
      <c r="O112" s="499"/>
      <c r="Q112" s="218"/>
      <c r="R112" s="195"/>
      <c r="Z112" s="148"/>
      <c r="AA112" s="11"/>
      <c r="AB112" s="11"/>
      <c r="AC112" s="218"/>
      <c r="AN112" s="11"/>
      <c r="AO112" s="11"/>
      <c r="AP112" s="11"/>
      <c r="AQ112" s="12"/>
    </row>
    <row r="113" spans="1:43" s="28" customFormat="1">
      <c r="A113" s="79" t="s">
        <v>8</v>
      </c>
      <c r="B113" s="78" t="s">
        <v>25</v>
      </c>
      <c r="E113" s="22">
        <v>2018</v>
      </c>
      <c r="F113" s="22" t="s">
        <v>1078</v>
      </c>
      <c r="G113" s="195">
        <v>710.5</v>
      </c>
      <c r="L113" s="502"/>
      <c r="M113" s="502"/>
      <c r="N113" s="502"/>
      <c r="O113" s="499"/>
      <c r="Q113" s="218"/>
      <c r="R113" s="195"/>
      <c r="Z113" s="148"/>
      <c r="AA113" s="11"/>
      <c r="AB113" s="11"/>
      <c r="AC113" s="218"/>
      <c r="AN113" s="11"/>
      <c r="AO113" s="11"/>
      <c r="AP113" s="11"/>
      <c r="AQ113" s="12"/>
    </row>
    <row r="114" spans="1:43" s="28" customFormat="1">
      <c r="A114" s="79" t="s">
        <v>10</v>
      </c>
      <c r="B114" s="78" t="s">
        <v>39</v>
      </c>
      <c r="E114" s="22">
        <v>2016</v>
      </c>
      <c r="F114" s="22" t="s">
        <v>1078</v>
      </c>
      <c r="G114" s="195">
        <v>685.2</v>
      </c>
      <c r="L114" s="502"/>
      <c r="M114" s="502"/>
      <c r="N114" s="502"/>
      <c r="O114" s="499"/>
      <c r="Q114" s="218"/>
      <c r="R114" s="195"/>
      <c r="Z114" s="148"/>
      <c r="AA114" s="11"/>
      <c r="AB114" s="11"/>
      <c r="AC114" s="218"/>
      <c r="AN114" s="11"/>
      <c r="AO114" s="11"/>
      <c r="AP114" s="11"/>
      <c r="AQ114" s="12"/>
    </row>
    <row r="115" spans="1:43" s="28" customFormat="1">
      <c r="A115" s="79" t="s">
        <v>12</v>
      </c>
      <c r="B115" s="78" t="s">
        <v>142</v>
      </c>
      <c r="E115" s="22">
        <v>2017</v>
      </c>
      <c r="F115" s="22" t="s">
        <v>1253</v>
      </c>
      <c r="G115" s="195">
        <v>671.5</v>
      </c>
      <c r="L115" s="507"/>
      <c r="M115" s="502"/>
      <c r="N115" s="502"/>
      <c r="O115" s="499"/>
      <c r="Q115" s="218"/>
      <c r="R115" s="195"/>
      <c r="Z115" s="148"/>
      <c r="AA115" s="11"/>
      <c r="AB115" s="11"/>
      <c r="AC115" s="218"/>
      <c r="AN115" s="11"/>
      <c r="AO115" s="11"/>
      <c r="AP115" s="11"/>
      <c r="AQ115" s="12"/>
    </row>
    <row r="116" spans="1:43" s="28" customFormat="1">
      <c r="A116" s="79" t="s">
        <v>14</v>
      </c>
      <c r="B116" s="78" t="s">
        <v>25</v>
      </c>
      <c r="E116" s="22">
        <v>2017</v>
      </c>
      <c r="F116" s="22" t="s">
        <v>1254</v>
      </c>
      <c r="G116" s="195">
        <v>664.8</v>
      </c>
      <c r="L116" s="502"/>
      <c r="M116" s="502"/>
      <c r="N116" s="502"/>
      <c r="O116" s="499"/>
      <c r="Q116" s="218"/>
      <c r="R116" s="195"/>
      <c r="Z116" s="148"/>
      <c r="AA116" s="11"/>
      <c r="AB116" s="11"/>
      <c r="AC116" s="218"/>
      <c r="AD116" s="195"/>
      <c r="AN116" s="11"/>
      <c r="AO116" s="11"/>
      <c r="AP116" s="11"/>
      <c r="AQ116" s="12"/>
    </row>
    <row r="117" spans="1:43" s="28" customFormat="1">
      <c r="A117" s="79" t="s">
        <v>16</v>
      </c>
      <c r="B117" s="78" t="s">
        <v>160</v>
      </c>
      <c r="E117" s="22">
        <v>2019</v>
      </c>
      <c r="F117" s="22" t="s">
        <v>1079</v>
      </c>
      <c r="G117" s="195">
        <v>658.9</v>
      </c>
      <c r="L117" s="507"/>
      <c r="M117" s="502"/>
      <c r="N117" s="502"/>
      <c r="O117" s="499"/>
      <c r="Q117" s="218"/>
      <c r="R117" s="195"/>
      <c r="AA117" s="56"/>
      <c r="AB117" s="56"/>
      <c r="AC117" s="220"/>
      <c r="AN117" s="11"/>
      <c r="AO117" s="11"/>
      <c r="AP117" s="11"/>
      <c r="AQ117" s="12"/>
    </row>
    <row r="118" spans="1:43">
      <c r="G118" s="29"/>
      <c r="P118" s="29"/>
      <c r="Q118" s="415"/>
      <c r="R118" s="195"/>
      <c r="AA118" s="56"/>
      <c r="AB118" s="56"/>
      <c r="AC118" s="220"/>
      <c r="AN118" s="179"/>
      <c r="AO118" s="180"/>
      <c r="AP118" s="180"/>
      <c r="AQ118" s="181"/>
    </row>
    <row r="119" spans="1:43">
      <c r="G119" s="29"/>
      <c r="P119" s="29"/>
      <c r="Q119" s="415"/>
      <c r="R119" s="195"/>
      <c r="AA119" s="56"/>
      <c r="AB119" s="56"/>
      <c r="AC119" s="220"/>
      <c r="AN119" s="179"/>
      <c r="AO119" s="180"/>
      <c r="AP119" s="180"/>
      <c r="AQ119" s="181"/>
    </row>
    <row r="120" spans="1:43" ht="25.5">
      <c r="B120" s="39" t="s">
        <v>191</v>
      </c>
      <c r="G120" s="29"/>
      <c r="P120" s="29"/>
      <c r="Q120" s="415"/>
      <c r="R120" s="195"/>
      <c r="AA120" s="56"/>
      <c r="AB120" s="56"/>
      <c r="AC120" s="220"/>
      <c r="AN120" s="11"/>
      <c r="AO120" s="3"/>
      <c r="AP120" s="3"/>
      <c r="AQ120" s="12"/>
    </row>
    <row r="121" spans="1:43">
      <c r="G121" s="29"/>
      <c r="P121" s="29"/>
      <c r="Q121" s="415"/>
      <c r="R121" s="195"/>
      <c r="AA121" s="56"/>
      <c r="AB121" s="56"/>
      <c r="AC121" s="220"/>
      <c r="AN121" s="3"/>
      <c r="AO121" s="3"/>
      <c r="AP121" s="3"/>
      <c r="AQ121" s="12"/>
    </row>
    <row r="122" spans="1:43">
      <c r="A122" s="31" t="s">
        <v>0</v>
      </c>
      <c r="B122" s="403" t="s">
        <v>15</v>
      </c>
      <c r="E122" s="1">
        <v>2020</v>
      </c>
      <c r="F122" s="1" t="s">
        <v>1078</v>
      </c>
      <c r="G122" s="195">
        <v>437.99999999999977</v>
      </c>
      <c r="L122" s="509"/>
      <c r="M122" s="502"/>
      <c r="N122" s="502"/>
      <c r="O122" s="499"/>
      <c r="Q122" s="415"/>
      <c r="R122" s="195"/>
      <c r="AA122" s="56"/>
      <c r="AB122" s="56"/>
      <c r="AC122" s="220"/>
      <c r="AN122" s="3"/>
      <c r="AO122" s="3"/>
      <c r="AP122" s="3"/>
      <c r="AQ122" s="12"/>
    </row>
    <row r="123" spans="1:43">
      <c r="A123" s="31" t="s">
        <v>2</v>
      </c>
      <c r="B123" s="403" t="s">
        <v>13</v>
      </c>
      <c r="E123" s="1">
        <v>2020</v>
      </c>
      <c r="F123" s="1" t="s">
        <v>1079</v>
      </c>
      <c r="G123" s="195">
        <v>416.5</v>
      </c>
      <c r="L123" s="502"/>
      <c r="M123" s="502"/>
      <c r="N123" s="502"/>
      <c r="O123" s="499"/>
      <c r="Q123" s="415"/>
      <c r="R123" s="195"/>
      <c r="AA123" s="56"/>
      <c r="AB123" s="56"/>
      <c r="AC123" s="220"/>
      <c r="AN123" s="11"/>
      <c r="AO123" s="3"/>
      <c r="AP123" s="3"/>
      <c r="AQ123" s="12"/>
    </row>
    <row r="124" spans="1:43">
      <c r="A124" s="31" t="s">
        <v>3</v>
      </c>
      <c r="B124" s="403" t="s">
        <v>35</v>
      </c>
      <c r="E124" s="1">
        <v>2020</v>
      </c>
      <c r="F124" s="1" t="s">
        <v>1079</v>
      </c>
      <c r="G124" s="195">
        <v>416.5</v>
      </c>
      <c r="L124" s="509"/>
      <c r="M124" s="502"/>
      <c r="N124" s="502"/>
      <c r="O124" s="499"/>
      <c r="Q124" s="415"/>
      <c r="R124" s="195"/>
      <c r="AA124" s="56"/>
      <c r="AB124" s="56"/>
      <c r="AC124" s="220"/>
      <c r="AN124" s="11"/>
      <c r="AO124" s="3"/>
      <c r="AP124" s="3"/>
      <c r="AQ124" s="12"/>
    </row>
    <row r="125" spans="1:43">
      <c r="A125" s="31" t="s">
        <v>5</v>
      </c>
      <c r="B125" s="78" t="s">
        <v>19</v>
      </c>
      <c r="E125" s="1">
        <v>2019</v>
      </c>
      <c r="F125" s="1" t="s">
        <v>1078</v>
      </c>
      <c r="G125" s="195">
        <v>397.1</v>
      </c>
      <c r="L125" s="502"/>
      <c r="M125" s="502"/>
      <c r="N125" s="502"/>
      <c r="O125" s="499"/>
      <c r="Q125" s="415"/>
      <c r="R125" s="195"/>
      <c r="AA125" s="56"/>
      <c r="AB125" s="56"/>
      <c r="AC125" s="220"/>
      <c r="AN125" s="3"/>
      <c r="AO125" s="3"/>
      <c r="AP125" s="3"/>
      <c r="AQ125" s="12"/>
    </row>
    <row r="126" spans="1:43">
      <c r="A126" s="31" t="s">
        <v>7</v>
      </c>
      <c r="B126" s="78" t="s">
        <v>39</v>
      </c>
      <c r="E126" s="1">
        <v>2019</v>
      </c>
      <c r="F126" s="1" t="s">
        <v>1079</v>
      </c>
      <c r="G126" s="195">
        <v>393.5</v>
      </c>
      <c r="L126" s="502"/>
      <c r="M126" s="502"/>
      <c r="N126" s="502"/>
      <c r="O126" s="499"/>
      <c r="Q126" s="415"/>
      <c r="R126" s="195"/>
      <c r="AA126" s="56"/>
      <c r="AB126" s="56"/>
      <c r="AC126" s="220"/>
      <c r="AN126" s="3"/>
      <c r="AO126" s="3"/>
      <c r="AP126" s="3"/>
      <c r="AQ126" s="12"/>
    </row>
    <row r="127" spans="1:43">
      <c r="A127" s="31" t="s">
        <v>8</v>
      </c>
      <c r="B127" s="78" t="s">
        <v>1019</v>
      </c>
      <c r="E127" s="1">
        <v>2019</v>
      </c>
      <c r="F127" s="1" t="s">
        <v>1080</v>
      </c>
      <c r="G127" s="195">
        <v>364.5</v>
      </c>
      <c r="L127" s="502"/>
      <c r="M127" s="502"/>
      <c r="N127" s="502"/>
      <c r="O127" s="499"/>
      <c r="Q127" s="415"/>
      <c r="R127" s="195"/>
      <c r="AA127" s="56"/>
      <c r="AB127" s="56"/>
      <c r="AC127" s="220"/>
      <c r="AN127" s="3"/>
      <c r="AO127" s="3"/>
      <c r="AP127" s="3"/>
      <c r="AQ127" s="12"/>
    </row>
    <row r="128" spans="1:43">
      <c r="A128" s="31" t="s">
        <v>10</v>
      </c>
      <c r="B128" s="78" t="s">
        <v>1</v>
      </c>
      <c r="E128" s="1">
        <v>2017</v>
      </c>
      <c r="F128" s="1" t="s">
        <v>1078</v>
      </c>
      <c r="G128" s="195">
        <v>332.5</v>
      </c>
      <c r="L128" s="507"/>
      <c r="M128" s="502"/>
      <c r="N128" s="502"/>
      <c r="O128" s="499"/>
      <c r="Q128" s="415"/>
      <c r="R128" s="195"/>
      <c r="AA128" s="56"/>
      <c r="AB128" s="56"/>
      <c r="AC128" s="220"/>
      <c r="AN128" s="3"/>
      <c r="AO128" s="3"/>
      <c r="AP128" s="3"/>
      <c r="AQ128" s="12"/>
    </row>
    <row r="129" spans="1:43">
      <c r="A129" s="31" t="s">
        <v>12</v>
      </c>
      <c r="B129" s="56" t="s">
        <v>1026</v>
      </c>
      <c r="E129" s="1">
        <v>2020</v>
      </c>
      <c r="F129" s="1" t="s">
        <v>1252</v>
      </c>
      <c r="G129" s="195">
        <v>329.49999999999994</v>
      </c>
      <c r="L129" s="509"/>
      <c r="M129" s="502"/>
      <c r="N129" s="502"/>
      <c r="O129" s="499"/>
      <c r="Q129" s="415"/>
      <c r="R129" s="195"/>
      <c r="AA129" s="56"/>
      <c r="AB129" s="56"/>
      <c r="AC129" s="220"/>
      <c r="AN129" s="3"/>
      <c r="AO129" s="3"/>
      <c r="AP129" s="3"/>
      <c r="AQ129" s="12"/>
    </row>
    <row r="130" spans="1:43">
      <c r="A130" s="31" t="s">
        <v>14</v>
      </c>
      <c r="B130" s="78" t="s">
        <v>1004</v>
      </c>
      <c r="E130" s="1">
        <v>2019</v>
      </c>
      <c r="F130" s="1" t="s">
        <v>1252</v>
      </c>
      <c r="G130" s="195">
        <v>321.5</v>
      </c>
      <c r="L130" s="507"/>
      <c r="M130" s="502"/>
      <c r="N130" s="502"/>
      <c r="O130" s="499"/>
      <c r="Q130" s="415"/>
      <c r="R130" s="195"/>
      <c r="AA130" s="56"/>
      <c r="AB130" s="56"/>
      <c r="AC130" s="220"/>
      <c r="AN130" s="3"/>
      <c r="AO130" s="3"/>
      <c r="AP130" s="3"/>
      <c r="AQ130" s="12"/>
    </row>
    <row r="131" spans="1:43">
      <c r="A131" s="31" t="s">
        <v>16</v>
      </c>
      <c r="B131" s="56" t="s">
        <v>158</v>
      </c>
      <c r="E131" s="1">
        <v>2020</v>
      </c>
      <c r="F131" s="1" t="s">
        <v>1253</v>
      </c>
      <c r="G131" s="195">
        <v>318.39999999999998</v>
      </c>
      <c r="L131" s="509"/>
      <c r="M131" s="502"/>
      <c r="N131" s="502"/>
      <c r="O131" s="499"/>
      <c r="AA131" s="56"/>
      <c r="AB131" s="56"/>
      <c r="AC131" s="220"/>
      <c r="AN131" s="3"/>
      <c r="AO131" s="3"/>
      <c r="AP131" s="3"/>
      <c r="AQ131" s="12"/>
    </row>
    <row r="132" spans="1:43">
      <c r="G132" s="29"/>
      <c r="P132" s="29"/>
      <c r="AA132" s="56"/>
      <c r="AB132" s="56"/>
      <c r="AC132" s="220"/>
      <c r="AN132" s="3"/>
      <c r="AO132" s="3"/>
      <c r="AP132" s="3"/>
      <c r="AQ132" s="12"/>
    </row>
    <row r="133" spans="1:43">
      <c r="G133" s="29"/>
      <c r="P133" s="29"/>
      <c r="Z133" s="184"/>
      <c r="AA133" s="56"/>
      <c r="AB133" s="56"/>
      <c r="AC133" s="220"/>
      <c r="AD133" s="183"/>
      <c r="AN133" s="11"/>
      <c r="AO133" s="3"/>
      <c r="AP133" s="3"/>
      <c r="AQ133" s="12"/>
    </row>
    <row r="134" spans="1:43" ht="25.5">
      <c r="B134" s="39" t="s">
        <v>1159</v>
      </c>
      <c r="G134" s="29"/>
      <c r="P134" s="29"/>
      <c r="AN134" s="3"/>
      <c r="AO134" s="3"/>
      <c r="AP134" s="3"/>
      <c r="AQ134" s="12"/>
    </row>
    <row r="135" spans="1:43">
      <c r="G135" s="29"/>
      <c r="P135" s="29"/>
      <c r="AN135" s="3"/>
      <c r="AO135" s="3"/>
      <c r="AP135" s="3"/>
      <c r="AQ135" s="12"/>
    </row>
    <row r="136" spans="1:43">
      <c r="A136" s="31" t="s">
        <v>0</v>
      </c>
      <c r="B136" s="78" t="s">
        <v>156</v>
      </c>
      <c r="E136" s="1">
        <v>2019</v>
      </c>
      <c r="F136" s="1" t="s">
        <v>1078</v>
      </c>
      <c r="G136" s="195">
        <v>1062.9000000000001</v>
      </c>
      <c r="M136" s="502"/>
      <c r="N136" s="502"/>
      <c r="O136" s="499"/>
      <c r="AN136" s="3"/>
      <c r="AO136" s="3"/>
      <c r="AP136" s="3"/>
      <c r="AQ136" s="12"/>
    </row>
    <row r="137" spans="1:43">
      <c r="A137" s="31" t="s">
        <v>2</v>
      </c>
      <c r="B137" s="78" t="s">
        <v>31</v>
      </c>
      <c r="E137" s="1">
        <v>2019</v>
      </c>
      <c r="F137" s="1" t="s">
        <v>1079</v>
      </c>
      <c r="G137" s="195">
        <v>997.8</v>
      </c>
      <c r="M137" s="502"/>
      <c r="N137" s="502"/>
      <c r="O137" s="499"/>
      <c r="AN137" s="3"/>
      <c r="AO137" s="3"/>
      <c r="AP137" s="3"/>
      <c r="AQ137" s="12"/>
    </row>
    <row r="138" spans="1:43">
      <c r="A138" s="31" t="s">
        <v>3</v>
      </c>
      <c r="B138" s="78" t="s">
        <v>143</v>
      </c>
      <c r="E138" s="1">
        <v>2019</v>
      </c>
      <c r="F138" s="1" t="s">
        <v>1080</v>
      </c>
      <c r="G138" s="195">
        <v>987.9</v>
      </c>
      <c r="AN138" s="3"/>
      <c r="AO138" s="3"/>
      <c r="AP138" s="3"/>
      <c r="AQ138" s="12"/>
    </row>
    <row r="139" spans="1:43">
      <c r="A139" s="31" t="s">
        <v>5</v>
      </c>
      <c r="B139" s="78" t="s">
        <v>21</v>
      </c>
      <c r="E139" s="1">
        <v>2019</v>
      </c>
      <c r="F139" s="1" t="s">
        <v>1252</v>
      </c>
      <c r="G139" s="195">
        <v>985.8</v>
      </c>
      <c r="AN139" s="3"/>
      <c r="AO139" s="3"/>
      <c r="AP139" s="3"/>
      <c r="AQ139" s="12"/>
    </row>
    <row r="140" spans="1:43">
      <c r="A140" s="31" t="s">
        <v>7</v>
      </c>
      <c r="B140" s="78" t="s">
        <v>1001</v>
      </c>
      <c r="E140" s="1">
        <v>2019</v>
      </c>
      <c r="F140" s="1" t="s">
        <v>1253</v>
      </c>
      <c r="G140" s="195">
        <v>954.1</v>
      </c>
      <c r="AN140" s="3"/>
      <c r="AO140" s="3"/>
      <c r="AP140" s="3"/>
      <c r="AQ140" s="12"/>
    </row>
    <row r="141" spans="1:43">
      <c r="A141" s="31" t="s">
        <v>8</v>
      </c>
      <c r="B141" s="78" t="s">
        <v>19</v>
      </c>
      <c r="E141" s="1">
        <v>2019</v>
      </c>
      <c r="F141" s="1" t="s">
        <v>1254</v>
      </c>
      <c r="G141" s="195">
        <v>951.2</v>
      </c>
      <c r="AN141" s="179"/>
      <c r="AO141" s="180"/>
      <c r="AP141" s="180"/>
      <c r="AQ141" s="181"/>
    </row>
    <row r="142" spans="1:43">
      <c r="A142" s="31" t="s">
        <v>10</v>
      </c>
      <c r="B142" s="78" t="s">
        <v>1035</v>
      </c>
      <c r="E142" s="1">
        <v>2019</v>
      </c>
      <c r="F142" s="1" t="s">
        <v>1255</v>
      </c>
      <c r="G142" s="195">
        <v>894.9</v>
      </c>
      <c r="AN142" s="3"/>
      <c r="AO142" s="3"/>
      <c r="AP142" s="3"/>
      <c r="AQ142" s="12"/>
    </row>
    <row r="143" spans="1:43">
      <c r="A143" s="31" t="s">
        <v>12</v>
      </c>
      <c r="B143" s="78" t="s">
        <v>1057</v>
      </c>
      <c r="E143" s="1">
        <v>2019</v>
      </c>
      <c r="F143" s="1" t="s">
        <v>1256</v>
      </c>
      <c r="G143" s="195">
        <v>852.2</v>
      </c>
      <c r="AN143" s="3"/>
      <c r="AO143" s="3"/>
      <c r="AP143" s="3"/>
      <c r="AQ143" s="12"/>
    </row>
    <row r="144" spans="1:43">
      <c r="A144" s="31" t="s">
        <v>14</v>
      </c>
      <c r="B144" s="78" t="s">
        <v>17</v>
      </c>
      <c r="E144" s="1">
        <v>2019</v>
      </c>
      <c r="F144" s="1" t="s">
        <v>1257</v>
      </c>
      <c r="G144" s="195">
        <v>851</v>
      </c>
      <c r="AN144" s="3"/>
      <c r="AO144" s="3"/>
      <c r="AP144" s="3"/>
      <c r="AQ144" s="12"/>
    </row>
    <row r="145" spans="1:43">
      <c r="A145" s="31" t="s">
        <v>16</v>
      </c>
      <c r="B145" s="78" t="s">
        <v>37</v>
      </c>
      <c r="E145" s="1">
        <v>2019</v>
      </c>
      <c r="F145" s="1" t="s">
        <v>1258</v>
      </c>
      <c r="G145" s="195">
        <v>839.3</v>
      </c>
      <c r="AN145" s="11"/>
      <c r="AO145" s="3"/>
      <c r="AP145" s="3"/>
      <c r="AQ145" s="12"/>
    </row>
    <row r="146" spans="1:43">
      <c r="G146" s="29"/>
      <c r="AN146" s="3"/>
      <c r="AO146" s="3"/>
      <c r="AP146" s="3"/>
      <c r="AQ146" s="12"/>
    </row>
    <row r="147" spans="1:43">
      <c r="G147" s="29"/>
      <c r="AN147" s="3"/>
      <c r="AO147" s="3"/>
      <c r="AP147" s="3"/>
      <c r="AQ147" s="12"/>
    </row>
    <row r="148" spans="1:43" ht="25.5">
      <c r="B148" s="39" t="s">
        <v>192</v>
      </c>
      <c r="G148" s="29"/>
      <c r="AN148" s="3"/>
      <c r="AO148" s="3"/>
      <c r="AP148" s="3"/>
      <c r="AQ148" s="12"/>
    </row>
    <row r="149" spans="1:43">
      <c r="G149" s="29"/>
      <c r="AN149" s="3"/>
      <c r="AO149" s="3"/>
      <c r="AP149" s="3"/>
      <c r="AQ149" s="12"/>
    </row>
    <row r="150" spans="1:43">
      <c r="A150" s="31" t="s">
        <v>0</v>
      </c>
      <c r="B150" s="78" t="s">
        <v>989</v>
      </c>
      <c r="E150" s="1">
        <v>2019</v>
      </c>
      <c r="F150" s="1" t="s">
        <v>1078</v>
      </c>
      <c r="G150" s="195">
        <v>542.9</v>
      </c>
      <c r="L150" s="56"/>
      <c r="M150" s="56"/>
      <c r="N150" s="56"/>
      <c r="O150" s="220"/>
      <c r="P150" s="183"/>
      <c r="AN150" s="3"/>
      <c r="AO150" s="3"/>
      <c r="AP150" s="3"/>
      <c r="AQ150" s="12"/>
    </row>
    <row r="151" spans="1:43">
      <c r="A151" s="31" t="s">
        <v>2</v>
      </c>
      <c r="B151" s="78" t="s">
        <v>145</v>
      </c>
      <c r="E151" s="1">
        <v>2017</v>
      </c>
      <c r="F151" s="1" t="s">
        <v>1078</v>
      </c>
      <c r="G151" s="195">
        <v>523.29999999999995</v>
      </c>
      <c r="L151" s="56"/>
      <c r="M151" s="56"/>
      <c r="N151" s="56"/>
      <c r="O151" s="220"/>
      <c r="P151" s="183"/>
      <c r="AN151" s="3"/>
      <c r="AO151" s="3"/>
      <c r="AP151" s="3"/>
      <c r="AQ151" s="12"/>
    </row>
    <row r="152" spans="1:43">
      <c r="A152" s="31" t="s">
        <v>3</v>
      </c>
      <c r="B152" s="78" t="s">
        <v>144</v>
      </c>
      <c r="E152" s="1">
        <v>2017</v>
      </c>
      <c r="F152" s="1" t="s">
        <v>1079</v>
      </c>
      <c r="G152" s="195">
        <v>501.6</v>
      </c>
      <c r="L152" s="56"/>
      <c r="M152" s="56"/>
      <c r="N152" s="56"/>
      <c r="O152" s="220"/>
      <c r="P152" s="183"/>
      <c r="AN152" s="3"/>
      <c r="AO152" s="3"/>
      <c r="AP152" s="3"/>
      <c r="AQ152" s="12"/>
    </row>
    <row r="153" spans="1:43">
      <c r="A153" s="31" t="s">
        <v>5</v>
      </c>
      <c r="B153" s="78" t="s">
        <v>1053</v>
      </c>
      <c r="E153" s="1">
        <v>2019</v>
      </c>
      <c r="F153" s="1" t="s">
        <v>1079</v>
      </c>
      <c r="G153" s="195">
        <v>489.8</v>
      </c>
      <c r="L153" s="56"/>
      <c r="M153" s="56"/>
      <c r="N153" s="56"/>
      <c r="O153" s="220"/>
      <c r="P153" s="183"/>
      <c r="AN153" s="3"/>
      <c r="AO153" s="3"/>
      <c r="AP153" s="3"/>
      <c r="AQ153" s="12"/>
    </row>
    <row r="154" spans="1:43">
      <c r="A154" s="31" t="s">
        <v>7</v>
      </c>
      <c r="B154" s="78" t="s">
        <v>37</v>
      </c>
      <c r="E154" s="1">
        <v>2017</v>
      </c>
      <c r="F154" s="1" t="s">
        <v>1080</v>
      </c>
      <c r="G154" s="195">
        <v>438.5</v>
      </c>
      <c r="AN154" s="3"/>
      <c r="AO154" s="3"/>
      <c r="AP154" s="3"/>
      <c r="AQ154" s="12"/>
    </row>
    <row r="155" spans="1:43">
      <c r="A155" s="31" t="s">
        <v>8</v>
      </c>
      <c r="B155" s="78" t="s">
        <v>1047</v>
      </c>
      <c r="E155" s="1">
        <v>2020</v>
      </c>
      <c r="F155" s="1" t="s">
        <v>1078</v>
      </c>
      <c r="G155" s="195">
        <v>410.5</v>
      </c>
      <c r="AN155" s="3"/>
      <c r="AO155" s="3"/>
      <c r="AP155" s="3"/>
      <c r="AQ155" s="12"/>
    </row>
    <row r="156" spans="1:43">
      <c r="A156" s="31" t="s">
        <v>10</v>
      </c>
      <c r="B156" s="78" t="s">
        <v>1047</v>
      </c>
      <c r="E156" s="1">
        <v>2019</v>
      </c>
      <c r="F156" s="1" t="s">
        <v>1080</v>
      </c>
      <c r="G156" s="195">
        <v>407.5</v>
      </c>
      <c r="AN156" s="11"/>
      <c r="AO156" s="3"/>
      <c r="AP156" s="3"/>
      <c r="AQ156" s="12"/>
    </row>
    <row r="157" spans="1:43">
      <c r="A157" s="31" t="s">
        <v>12</v>
      </c>
      <c r="B157" s="78" t="s">
        <v>181</v>
      </c>
      <c r="E157" s="1">
        <v>2017</v>
      </c>
      <c r="F157" s="1" t="s">
        <v>1252</v>
      </c>
      <c r="G157" s="195">
        <v>404.3</v>
      </c>
      <c r="AN157" s="179"/>
      <c r="AO157" s="180"/>
      <c r="AP157" s="180"/>
      <c r="AQ157" s="181"/>
    </row>
    <row r="158" spans="1:43">
      <c r="A158" s="31" t="s">
        <v>14</v>
      </c>
      <c r="B158" s="78" t="s">
        <v>993</v>
      </c>
      <c r="E158" s="1">
        <v>2019</v>
      </c>
      <c r="F158" s="1" t="s">
        <v>1252</v>
      </c>
      <c r="G158" s="195">
        <v>387.9</v>
      </c>
      <c r="AN158" s="179"/>
      <c r="AO158" s="180"/>
      <c r="AP158" s="180"/>
      <c r="AQ158" s="181"/>
    </row>
    <row r="159" spans="1:43">
      <c r="A159" s="31" t="s">
        <v>16</v>
      </c>
      <c r="B159" s="78" t="s">
        <v>158</v>
      </c>
      <c r="E159" s="1">
        <v>2019</v>
      </c>
      <c r="F159" s="1" t="s">
        <v>1253</v>
      </c>
      <c r="G159" s="195">
        <v>381</v>
      </c>
      <c r="AN159" s="3"/>
      <c r="AO159" s="3"/>
      <c r="AP159" s="3"/>
      <c r="AQ159" s="12"/>
    </row>
    <row r="160" spans="1:43">
      <c r="G160" s="29"/>
      <c r="AN160" s="3"/>
      <c r="AO160" s="3"/>
      <c r="AP160" s="3"/>
      <c r="AQ160" s="12"/>
    </row>
    <row r="161" spans="1:43">
      <c r="G161" s="29"/>
      <c r="AN161" s="3"/>
      <c r="AO161" s="3"/>
      <c r="AP161" s="3"/>
      <c r="AQ161" s="12"/>
    </row>
    <row r="162" spans="1:43" ht="25.5">
      <c r="B162" s="39" t="s">
        <v>193</v>
      </c>
      <c r="G162" s="29"/>
      <c r="AN162" s="179"/>
      <c r="AO162" s="180"/>
      <c r="AP162" s="180"/>
      <c r="AQ162" s="181"/>
    </row>
    <row r="163" spans="1:43">
      <c r="G163" s="29"/>
      <c r="AN163" s="11"/>
      <c r="AO163" s="3"/>
      <c r="AP163" s="3"/>
      <c r="AQ163" s="12"/>
    </row>
    <row r="164" spans="1:43" s="28" customFormat="1">
      <c r="A164" s="79" t="s">
        <v>0</v>
      </c>
      <c r="B164" s="78" t="s">
        <v>17</v>
      </c>
      <c r="E164" s="22">
        <v>2020</v>
      </c>
      <c r="F164" s="22" t="s">
        <v>1078</v>
      </c>
      <c r="G164" s="195">
        <v>508.2</v>
      </c>
      <c r="L164" s="268"/>
      <c r="M164" s="11"/>
      <c r="N164" s="11"/>
      <c r="O164" s="218"/>
      <c r="P164" s="183"/>
      <c r="AN164" s="11"/>
      <c r="AO164" s="11"/>
      <c r="AP164" s="11"/>
      <c r="AQ164" s="12"/>
    </row>
    <row r="165" spans="1:43" s="28" customFormat="1">
      <c r="A165" s="79" t="s">
        <v>2</v>
      </c>
      <c r="B165" s="78" t="s">
        <v>143</v>
      </c>
      <c r="E165" s="22">
        <v>2018</v>
      </c>
      <c r="F165" s="22" t="s">
        <v>1078</v>
      </c>
      <c r="G165" s="195">
        <v>486.8</v>
      </c>
      <c r="L165" s="148"/>
      <c r="M165" s="11"/>
      <c r="N165" s="11"/>
      <c r="O165" s="218"/>
      <c r="P165" s="183"/>
      <c r="AN165" s="11"/>
      <c r="AO165" s="11"/>
      <c r="AP165" s="11"/>
      <c r="AQ165" s="12"/>
    </row>
    <row r="166" spans="1:43" s="28" customFormat="1">
      <c r="A166" s="79" t="s">
        <v>3</v>
      </c>
      <c r="B166" s="78" t="s">
        <v>1053</v>
      </c>
      <c r="E166" s="22">
        <v>2019</v>
      </c>
      <c r="F166" s="22" t="s">
        <v>1078</v>
      </c>
      <c r="G166" s="195">
        <v>473.5</v>
      </c>
      <c r="L166" s="11"/>
      <c r="M166" s="11"/>
      <c r="N166" s="11"/>
      <c r="O166" s="218"/>
      <c r="P166" s="183"/>
      <c r="AN166" s="11"/>
      <c r="AO166" s="11"/>
      <c r="AP166" s="11"/>
      <c r="AQ166" s="12"/>
    </row>
    <row r="167" spans="1:43" s="28" customFormat="1">
      <c r="A167" s="79" t="s">
        <v>5</v>
      </c>
      <c r="B167" s="78" t="s">
        <v>1026</v>
      </c>
      <c r="E167" s="22">
        <v>2019</v>
      </c>
      <c r="F167" s="22" t="s">
        <v>1079</v>
      </c>
      <c r="G167" s="195">
        <v>459.6</v>
      </c>
      <c r="L167" s="268"/>
      <c r="M167" s="11"/>
      <c r="N167" s="11"/>
      <c r="O167" s="218"/>
      <c r="P167" s="183"/>
      <c r="AN167" s="11"/>
      <c r="AO167" s="11"/>
      <c r="AP167" s="11"/>
      <c r="AQ167" s="12"/>
    </row>
    <row r="168" spans="1:43" s="28" customFormat="1">
      <c r="A168" s="79" t="s">
        <v>7</v>
      </c>
      <c r="B168" s="78" t="s">
        <v>989</v>
      </c>
      <c r="E168" s="22">
        <v>2019</v>
      </c>
      <c r="F168" s="22" t="s">
        <v>1080</v>
      </c>
      <c r="G168" s="195">
        <v>453.9</v>
      </c>
      <c r="L168" s="11"/>
      <c r="M168" s="11"/>
      <c r="N168" s="11"/>
      <c r="O168" s="218"/>
      <c r="P168" s="183"/>
      <c r="AN168" s="11"/>
      <c r="AO168" s="11"/>
      <c r="AP168" s="11"/>
      <c r="AQ168" s="12"/>
    </row>
    <row r="169" spans="1:43" s="28" customFormat="1">
      <c r="A169" s="79" t="s">
        <v>8</v>
      </c>
      <c r="B169" s="78" t="s">
        <v>31</v>
      </c>
      <c r="E169" s="22">
        <v>2018</v>
      </c>
      <c r="F169" s="22" t="s">
        <v>1079</v>
      </c>
      <c r="G169" s="195">
        <v>452.5</v>
      </c>
      <c r="M169" s="11"/>
      <c r="N169" s="11"/>
      <c r="O169" s="218"/>
      <c r="P169" s="183"/>
      <c r="AN169" s="11"/>
      <c r="AO169" s="11"/>
      <c r="AP169" s="11"/>
      <c r="AQ169" s="12"/>
    </row>
    <row r="170" spans="1:43" s="28" customFormat="1">
      <c r="A170" s="79" t="s">
        <v>10</v>
      </c>
      <c r="B170" s="78" t="s">
        <v>2569</v>
      </c>
      <c r="E170" s="22">
        <v>2020</v>
      </c>
      <c r="F170" s="22" t="s">
        <v>1079</v>
      </c>
      <c r="G170" s="195">
        <v>446.8</v>
      </c>
      <c r="M170" s="11"/>
      <c r="N170" s="11"/>
      <c r="O170" s="218"/>
      <c r="P170" s="183"/>
      <c r="AN170" s="11"/>
      <c r="AO170" s="11"/>
      <c r="AP170" s="11"/>
      <c r="AQ170" s="12"/>
    </row>
    <row r="171" spans="1:43" s="28" customFormat="1">
      <c r="A171" s="79" t="s">
        <v>12</v>
      </c>
      <c r="B171" s="78" t="s">
        <v>989</v>
      </c>
      <c r="E171" s="22">
        <v>2020</v>
      </c>
      <c r="F171" s="22" t="s">
        <v>1080</v>
      </c>
      <c r="G171" s="195">
        <v>430.2</v>
      </c>
      <c r="L171" s="11"/>
      <c r="M171" s="11"/>
      <c r="N171" s="11"/>
      <c r="O171" s="218"/>
      <c r="P171" s="183"/>
      <c r="AN171" s="11"/>
      <c r="AO171" s="11"/>
      <c r="AP171" s="11"/>
      <c r="AQ171" s="12"/>
    </row>
    <row r="172" spans="1:43" s="28" customFormat="1">
      <c r="A172" s="79" t="s">
        <v>14</v>
      </c>
      <c r="B172" s="78" t="s">
        <v>23</v>
      </c>
      <c r="E172" s="22">
        <v>2020</v>
      </c>
      <c r="F172" s="22" t="s">
        <v>1252</v>
      </c>
      <c r="G172" s="195">
        <v>426.9</v>
      </c>
      <c r="L172" s="148"/>
      <c r="M172" s="11"/>
      <c r="N172" s="11"/>
      <c r="O172" s="218"/>
      <c r="P172" s="183"/>
      <c r="AN172" s="268"/>
      <c r="AO172" s="421"/>
      <c r="AP172" s="421"/>
      <c r="AQ172" s="181"/>
    </row>
    <row r="173" spans="1:43" s="28" customFormat="1">
      <c r="A173" s="79" t="s">
        <v>16</v>
      </c>
      <c r="B173" s="78" t="s">
        <v>1039</v>
      </c>
      <c r="E173" s="22">
        <v>2020</v>
      </c>
      <c r="F173" s="22" t="s">
        <v>1253</v>
      </c>
      <c r="G173" s="195">
        <v>421.4</v>
      </c>
      <c r="L173" s="268"/>
      <c r="M173" s="11"/>
      <c r="N173" s="11"/>
      <c r="O173" s="218"/>
      <c r="P173" s="183"/>
      <c r="AN173" s="11"/>
      <c r="AO173" s="11"/>
      <c r="AP173" s="11"/>
      <c r="AQ173" s="12"/>
    </row>
    <row r="174" spans="1:43">
      <c r="G174" s="29"/>
      <c r="AN174" s="11"/>
      <c r="AO174" s="3"/>
      <c r="AP174" s="3"/>
      <c r="AQ174" s="12"/>
    </row>
    <row r="175" spans="1:43">
      <c r="G175" s="29"/>
      <c r="AN175" s="3"/>
      <c r="AO175" s="3"/>
      <c r="AP175" s="3"/>
      <c r="AQ175" s="12"/>
    </row>
    <row r="176" spans="1:43" ht="25.5">
      <c r="B176" s="39" t="s">
        <v>178</v>
      </c>
      <c r="G176" s="29"/>
      <c r="AN176" s="3"/>
      <c r="AO176" s="3"/>
      <c r="AP176" s="3"/>
      <c r="AQ176" s="12"/>
    </row>
    <row r="177" spans="1:43">
      <c r="G177" s="29"/>
      <c r="AN177" s="3"/>
      <c r="AO177" s="3"/>
      <c r="AP177" s="3"/>
      <c r="AQ177" s="12"/>
    </row>
    <row r="178" spans="1:43">
      <c r="A178" s="31" t="s">
        <v>0</v>
      </c>
      <c r="B178" s="78" t="s">
        <v>11</v>
      </c>
      <c r="E178" s="1">
        <v>2017</v>
      </c>
      <c r="F178" s="1" t="s">
        <v>1078</v>
      </c>
      <c r="G178" s="195">
        <v>1225.5</v>
      </c>
      <c r="M178" s="412"/>
      <c r="N178" s="412"/>
      <c r="O178" s="415"/>
      <c r="AN178" s="179"/>
      <c r="AO178" s="180"/>
      <c r="AP178" s="180"/>
      <c r="AQ178" s="181"/>
    </row>
    <row r="179" spans="1:43">
      <c r="A179" s="31" t="s">
        <v>2</v>
      </c>
      <c r="B179" s="416" t="s">
        <v>144</v>
      </c>
      <c r="E179" s="1">
        <v>2020</v>
      </c>
      <c r="F179" s="1" t="s">
        <v>1078</v>
      </c>
      <c r="G179" s="195">
        <v>1012.1000000000001</v>
      </c>
      <c r="M179" s="412"/>
      <c r="N179" s="412"/>
      <c r="O179" s="415"/>
      <c r="AN179" s="179"/>
      <c r="AO179" s="180"/>
      <c r="AP179" s="180"/>
      <c r="AQ179" s="181"/>
    </row>
    <row r="180" spans="1:43">
      <c r="A180" s="31" t="s">
        <v>3</v>
      </c>
      <c r="B180" s="417" t="s">
        <v>11</v>
      </c>
      <c r="E180" s="1">
        <v>2020</v>
      </c>
      <c r="F180" s="1" t="s">
        <v>1079</v>
      </c>
      <c r="G180" s="195">
        <v>976.99999999999818</v>
      </c>
      <c r="M180" s="412"/>
      <c r="N180" s="412"/>
      <c r="O180" s="415"/>
      <c r="AN180" s="3"/>
      <c r="AO180" s="3"/>
      <c r="AP180" s="3"/>
      <c r="AQ180" s="12"/>
    </row>
    <row r="181" spans="1:43">
      <c r="A181" s="31" t="s">
        <v>5</v>
      </c>
      <c r="B181" s="78" t="s">
        <v>9</v>
      </c>
      <c r="E181" s="1">
        <v>2018</v>
      </c>
      <c r="F181" s="1" t="s">
        <v>1078</v>
      </c>
      <c r="G181" s="195">
        <v>927.95</v>
      </c>
      <c r="M181" s="412"/>
      <c r="N181" s="412"/>
      <c r="O181" s="415"/>
      <c r="AN181" s="11"/>
      <c r="AO181" s="3"/>
      <c r="AP181" s="3"/>
      <c r="AQ181" s="12"/>
    </row>
    <row r="182" spans="1:43">
      <c r="A182" s="31" t="s">
        <v>7</v>
      </c>
      <c r="B182" s="78" t="s">
        <v>1</v>
      </c>
      <c r="E182" s="1">
        <v>2017</v>
      </c>
      <c r="F182" s="1" t="s">
        <v>1079</v>
      </c>
      <c r="G182" s="195">
        <v>902.5</v>
      </c>
      <c r="L182" s="418"/>
      <c r="M182" s="412"/>
      <c r="N182" s="412"/>
      <c r="O182" s="415"/>
      <c r="P182" s="195"/>
      <c r="AN182" s="3"/>
      <c r="AO182" s="3"/>
      <c r="AP182" s="3"/>
      <c r="AQ182" s="12"/>
    </row>
    <row r="183" spans="1:43">
      <c r="A183" s="31" t="s">
        <v>8</v>
      </c>
      <c r="B183" s="418" t="s">
        <v>142</v>
      </c>
      <c r="E183" s="1">
        <v>2020</v>
      </c>
      <c r="F183" s="1" t="s">
        <v>1080</v>
      </c>
      <c r="G183" s="195">
        <v>872.39999999999964</v>
      </c>
      <c r="L183" s="418"/>
      <c r="M183" s="412"/>
      <c r="N183" s="412"/>
      <c r="O183" s="415"/>
      <c r="P183" s="195"/>
      <c r="AN183" s="11"/>
      <c r="AO183" s="3"/>
      <c r="AP183" s="3"/>
      <c r="AQ183" s="12"/>
    </row>
    <row r="184" spans="1:43">
      <c r="A184" s="31" t="s">
        <v>10</v>
      </c>
      <c r="B184" s="78" t="s">
        <v>144</v>
      </c>
      <c r="E184" s="1">
        <v>2019</v>
      </c>
      <c r="F184" s="1" t="s">
        <v>1078</v>
      </c>
      <c r="G184" s="195">
        <v>839.1</v>
      </c>
      <c r="AN184" s="11"/>
      <c r="AO184" s="3"/>
      <c r="AP184" s="3"/>
      <c r="AQ184" s="12"/>
    </row>
    <row r="185" spans="1:43">
      <c r="A185" s="31" t="s">
        <v>12</v>
      </c>
      <c r="B185" s="419" t="s">
        <v>2560</v>
      </c>
      <c r="E185" s="1">
        <v>2020</v>
      </c>
      <c r="F185" s="1" t="s">
        <v>1252</v>
      </c>
      <c r="G185" s="195">
        <v>834.40000000000009</v>
      </c>
      <c r="AN185" s="3"/>
      <c r="AO185" s="3"/>
      <c r="AP185" s="3"/>
      <c r="AQ185" s="12"/>
    </row>
    <row r="186" spans="1:43">
      <c r="A186" s="31" t="s">
        <v>14</v>
      </c>
      <c r="B186" s="78" t="s">
        <v>1003</v>
      </c>
      <c r="E186" s="1">
        <v>2020</v>
      </c>
      <c r="F186" s="1" t="s">
        <v>1253</v>
      </c>
      <c r="G186" s="195">
        <v>832.4</v>
      </c>
      <c r="AN186" s="11"/>
      <c r="AO186" s="3"/>
      <c r="AP186" s="3"/>
      <c r="AQ186" s="12"/>
    </row>
    <row r="187" spans="1:43">
      <c r="A187" s="31" t="s">
        <v>16</v>
      </c>
      <c r="B187" s="78" t="s">
        <v>27</v>
      </c>
      <c r="E187" s="1">
        <v>2017</v>
      </c>
      <c r="F187" s="1" t="s">
        <v>1080</v>
      </c>
      <c r="G187" s="195">
        <v>829.35</v>
      </c>
      <c r="AN187" s="179"/>
      <c r="AO187" s="180"/>
      <c r="AP187" s="180"/>
      <c r="AQ187" s="181"/>
    </row>
    <row r="188" spans="1:43">
      <c r="G188" s="29"/>
      <c r="AN188" s="11"/>
      <c r="AO188" s="3"/>
      <c r="AP188" s="3"/>
      <c r="AQ188" s="12"/>
    </row>
    <row r="189" spans="1:43">
      <c r="G189" s="29"/>
      <c r="AN189" s="179"/>
      <c r="AO189" s="180"/>
      <c r="AP189" s="180"/>
      <c r="AQ189" s="181"/>
    </row>
    <row r="190" spans="1:43" ht="25.5">
      <c r="B190" s="39" t="s">
        <v>194</v>
      </c>
      <c r="G190" s="29"/>
      <c r="AN190" s="11"/>
      <c r="AO190" s="3"/>
      <c r="AP190" s="3"/>
      <c r="AQ190" s="12"/>
    </row>
    <row r="191" spans="1:43">
      <c r="G191" s="29"/>
      <c r="AN191" s="3"/>
      <c r="AO191" s="3"/>
      <c r="AP191" s="3"/>
      <c r="AQ191" s="12"/>
    </row>
    <row r="192" spans="1:43">
      <c r="A192" s="31" t="s">
        <v>0</v>
      </c>
      <c r="B192" s="78" t="s">
        <v>39</v>
      </c>
      <c r="E192" s="1">
        <v>2019</v>
      </c>
      <c r="F192" s="1" t="s">
        <v>1078</v>
      </c>
      <c r="G192" s="195">
        <v>1054</v>
      </c>
      <c r="AN192" s="179"/>
      <c r="AO192" s="180"/>
      <c r="AP192" s="180"/>
      <c r="AQ192" s="181"/>
    </row>
    <row r="193" spans="1:43">
      <c r="A193" s="31" t="s">
        <v>2</v>
      </c>
      <c r="B193" s="78" t="s">
        <v>11</v>
      </c>
      <c r="E193" s="1">
        <v>2016</v>
      </c>
      <c r="F193" s="1" t="s">
        <v>1078</v>
      </c>
      <c r="G193" s="195">
        <v>992.8</v>
      </c>
      <c r="AN193" s="179"/>
      <c r="AO193" s="180"/>
      <c r="AP193" s="180"/>
      <c r="AQ193" s="181"/>
    </row>
    <row r="194" spans="1:43">
      <c r="A194" s="31" t="s">
        <v>3</v>
      </c>
      <c r="B194" s="78" t="s">
        <v>35</v>
      </c>
      <c r="E194" s="1">
        <v>2017</v>
      </c>
      <c r="F194" s="1" t="s">
        <v>1078</v>
      </c>
      <c r="G194" s="195">
        <v>973.9</v>
      </c>
      <c r="AN194" s="3"/>
      <c r="AO194" s="3"/>
      <c r="AP194" s="3"/>
      <c r="AQ194" s="12"/>
    </row>
    <row r="195" spans="1:43">
      <c r="A195" s="31" t="s">
        <v>5</v>
      </c>
      <c r="B195" s="78" t="s">
        <v>33</v>
      </c>
      <c r="E195" s="1">
        <v>2016</v>
      </c>
      <c r="F195" s="1" t="s">
        <v>1079</v>
      </c>
      <c r="G195" s="195">
        <v>954.9</v>
      </c>
      <c r="AN195" s="3"/>
      <c r="AO195" s="3"/>
      <c r="AP195" s="3"/>
      <c r="AQ195" s="12"/>
    </row>
    <row r="196" spans="1:43">
      <c r="A196" s="31" t="s">
        <v>7</v>
      </c>
      <c r="B196" s="78" t="s">
        <v>181</v>
      </c>
      <c r="E196" s="1">
        <v>2017</v>
      </c>
      <c r="F196" s="1" t="s">
        <v>1079</v>
      </c>
      <c r="G196" s="195">
        <v>928</v>
      </c>
      <c r="AN196" s="3"/>
      <c r="AO196" s="3"/>
      <c r="AP196" s="3"/>
      <c r="AQ196" s="12"/>
    </row>
    <row r="197" spans="1:43">
      <c r="A197" s="31" t="s">
        <v>8</v>
      </c>
      <c r="B197" s="78" t="s">
        <v>11</v>
      </c>
      <c r="E197" s="1">
        <v>2020</v>
      </c>
      <c r="F197" s="1" t="s">
        <v>1078</v>
      </c>
      <c r="G197" s="195">
        <v>928</v>
      </c>
      <c r="AN197" s="3"/>
      <c r="AO197" s="3"/>
      <c r="AP197" s="3"/>
      <c r="AQ197" s="12"/>
    </row>
    <row r="198" spans="1:43">
      <c r="A198" s="31" t="s">
        <v>10</v>
      </c>
      <c r="B198" s="78" t="s">
        <v>31</v>
      </c>
      <c r="E198" s="1">
        <v>2019</v>
      </c>
      <c r="F198" s="1" t="s">
        <v>1079</v>
      </c>
      <c r="G198" s="195">
        <v>907.1</v>
      </c>
      <c r="AN198" s="3"/>
      <c r="AO198" s="3"/>
      <c r="AP198" s="3"/>
      <c r="AQ198" s="12"/>
    </row>
    <row r="199" spans="1:43">
      <c r="A199" s="31" t="s">
        <v>12</v>
      </c>
      <c r="B199" s="78" t="s">
        <v>156</v>
      </c>
      <c r="E199" s="1">
        <v>2018</v>
      </c>
      <c r="F199" s="1" t="s">
        <v>1078</v>
      </c>
      <c r="G199" s="195">
        <v>906.3</v>
      </c>
      <c r="AN199" s="179"/>
      <c r="AO199" s="180"/>
      <c r="AP199" s="180"/>
      <c r="AQ199" s="181"/>
    </row>
    <row r="200" spans="1:43">
      <c r="A200" s="31" t="s">
        <v>14</v>
      </c>
      <c r="B200" s="78" t="s">
        <v>142</v>
      </c>
      <c r="E200" s="1">
        <v>2018</v>
      </c>
      <c r="F200" s="1" t="s">
        <v>1079</v>
      </c>
      <c r="G200" s="195">
        <v>901.4</v>
      </c>
      <c r="AN200" s="3"/>
      <c r="AO200" s="3"/>
      <c r="AP200" s="3"/>
      <c r="AQ200" s="12"/>
    </row>
    <row r="201" spans="1:43">
      <c r="A201" s="31" t="s">
        <v>16</v>
      </c>
      <c r="B201" s="78" t="s">
        <v>1053</v>
      </c>
      <c r="E201" s="1">
        <v>2019</v>
      </c>
      <c r="F201" s="1" t="s">
        <v>1080</v>
      </c>
      <c r="G201" s="195">
        <v>881.2</v>
      </c>
      <c r="AN201" s="3"/>
      <c r="AO201" s="3"/>
      <c r="AP201" s="3"/>
      <c r="AQ201" s="12"/>
    </row>
    <row r="202" spans="1:43">
      <c r="G202" s="29"/>
      <c r="AN202" s="3"/>
      <c r="AO202" s="3"/>
      <c r="AP202" s="3"/>
      <c r="AQ202" s="12"/>
    </row>
    <row r="203" spans="1:43">
      <c r="G203" s="29"/>
      <c r="AN203" s="179"/>
      <c r="AO203" s="180"/>
      <c r="AP203" s="180"/>
      <c r="AQ203" s="181"/>
    </row>
    <row r="204" spans="1:43" ht="25.5">
      <c r="B204" s="39" t="s">
        <v>195</v>
      </c>
      <c r="G204" s="29"/>
      <c r="AN204" s="3"/>
      <c r="AO204" s="3"/>
      <c r="AP204" s="3"/>
      <c r="AQ204" s="12"/>
    </row>
    <row r="205" spans="1:43">
      <c r="G205" s="29"/>
      <c r="AN205" s="11"/>
      <c r="AO205" s="3"/>
      <c r="AP205" s="3"/>
      <c r="AQ205" s="12"/>
    </row>
    <row r="206" spans="1:43">
      <c r="A206" s="31" t="s">
        <v>0</v>
      </c>
      <c r="B206" s="78" t="s">
        <v>33</v>
      </c>
      <c r="E206" s="1">
        <v>2019</v>
      </c>
      <c r="F206" s="1" t="s">
        <v>1078</v>
      </c>
      <c r="G206" s="195">
        <v>802.75</v>
      </c>
      <c r="AN206" s="3"/>
      <c r="AO206" s="3"/>
      <c r="AP206" s="3"/>
      <c r="AQ206" s="12"/>
    </row>
    <row r="207" spans="1:43">
      <c r="A207" s="31" t="s">
        <v>2</v>
      </c>
      <c r="B207" s="78" t="s">
        <v>1026</v>
      </c>
      <c r="E207" s="1">
        <v>2019</v>
      </c>
      <c r="F207" s="1" t="s">
        <v>1079</v>
      </c>
      <c r="G207" s="195">
        <v>792.3</v>
      </c>
      <c r="AN207" s="3"/>
      <c r="AO207" s="3"/>
      <c r="AP207" s="3"/>
      <c r="AQ207" s="12"/>
    </row>
    <row r="208" spans="1:43">
      <c r="A208" s="31" t="s">
        <v>3</v>
      </c>
      <c r="B208" s="78" t="s">
        <v>6</v>
      </c>
      <c r="E208" s="1">
        <v>2017</v>
      </c>
      <c r="F208" s="1" t="s">
        <v>1078</v>
      </c>
      <c r="G208" s="195">
        <v>739</v>
      </c>
      <c r="AN208" s="3"/>
      <c r="AO208" s="3"/>
      <c r="AP208" s="3"/>
      <c r="AQ208" s="12"/>
    </row>
    <row r="209" spans="1:43">
      <c r="A209" s="31" t="s">
        <v>5</v>
      </c>
      <c r="B209" s="78" t="s">
        <v>999</v>
      </c>
      <c r="E209" s="1">
        <v>2019</v>
      </c>
      <c r="F209" s="1" t="s">
        <v>1080</v>
      </c>
      <c r="G209" s="195">
        <v>711.65</v>
      </c>
      <c r="AN209" s="3"/>
      <c r="AO209" s="3"/>
      <c r="AP209" s="3"/>
      <c r="AQ209" s="12"/>
    </row>
    <row r="210" spans="1:43">
      <c r="A210" s="31" t="s">
        <v>7</v>
      </c>
      <c r="B210" s="78" t="s">
        <v>15</v>
      </c>
      <c r="E210" s="1">
        <v>2017</v>
      </c>
      <c r="F210" s="1" t="s">
        <v>1079</v>
      </c>
      <c r="G210" s="195">
        <v>684.2</v>
      </c>
      <c r="AN210" s="3"/>
      <c r="AO210" s="3"/>
      <c r="AP210" s="3"/>
      <c r="AQ210" s="12"/>
    </row>
    <row r="211" spans="1:43">
      <c r="A211" s="31" t="s">
        <v>8</v>
      </c>
      <c r="B211" s="78" t="s">
        <v>9</v>
      </c>
      <c r="E211" s="1">
        <v>2019</v>
      </c>
      <c r="F211" s="1" t="s">
        <v>1252</v>
      </c>
      <c r="G211" s="195">
        <v>682.5</v>
      </c>
      <c r="AN211" s="11"/>
      <c r="AO211" s="3"/>
      <c r="AP211" s="3"/>
      <c r="AQ211" s="12"/>
    </row>
    <row r="212" spans="1:43">
      <c r="A212" s="31" t="s">
        <v>10</v>
      </c>
      <c r="B212" s="78" t="s">
        <v>31</v>
      </c>
      <c r="E212" s="1">
        <v>2019</v>
      </c>
      <c r="F212" s="1" t="s">
        <v>1253</v>
      </c>
      <c r="G212" s="195">
        <v>682.15</v>
      </c>
      <c r="AN212" s="3"/>
      <c r="AO212" s="3"/>
      <c r="AP212" s="3"/>
      <c r="AQ212" s="12"/>
    </row>
    <row r="213" spans="1:43">
      <c r="A213" s="31" t="s">
        <v>12</v>
      </c>
      <c r="B213" s="78" t="s">
        <v>993</v>
      </c>
      <c r="E213" s="1">
        <v>2019</v>
      </c>
      <c r="F213" s="1" t="s">
        <v>1254</v>
      </c>
      <c r="G213" s="195">
        <v>679.55</v>
      </c>
      <c r="AN213" s="11"/>
      <c r="AO213" s="3"/>
      <c r="AP213" s="3"/>
      <c r="AQ213" s="12"/>
    </row>
    <row r="214" spans="1:43">
      <c r="A214" s="31" t="s">
        <v>14</v>
      </c>
      <c r="B214" s="78" t="s">
        <v>2570</v>
      </c>
      <c r="E214" s="1">
        <v>2020</v>
      </c>
      <c r="F214" s="1" t="s">
        <v>1078</v>
      </c>
      <c r="G214" s="195">
        <v>670.4</v>
      </c>
      <c r="AN214" s="179"/>
      <c r="AO214" s="180"/>
      <c r="AP214" s="180"/>
      <c r="AQ214" s="181"/>
    </row>
    <row r="215" spans="1:43">
      <c r="A215" s="31" t="s">
        <v>16</v>
      </c>
      <c r="B215" s="78" t="s">
        <v>2569</v>
      </c>
      <c r="E215" s="1">
        <v>2020</v>
      </c>
      <c r="F215" s="1" t="s">
        <v>1079</v>
      </c>
      <c r="G215" s="195">
        <v>663.4</v>
      </c>
      <c r="AN215" s="11"/>
      <c r="AO215" s="3"/>
      <c r="AP215" s="3"/>
      <c r="AQ215" s="12"/>
    </row>
    <row r="216" spans="1:43">
      <c r="G216" s="29"/>
      <c r="AN216" s="179"/>
      <c r="AO216" s="180"/>
      <c r="AP216" s="180"/>
      <c r="AQ216" s="181"/>
    </row>
    <row r="217" spans="1:43">
      <c r="G217" s="29"/>
      <c r="AN217" s="3"/>
      <c r="AO217" s="3"/>
      <c r="AP217" s="3"/>
      <c r="AQ217" s="12"/>
    </row>
    <row r="218" spans="1:43" ht="25.5">
      <c r="B218" s="39" t="s">
        <v>1232</v>
      </c>
      <c r="G218" s="29"/>
      <c r="AN218" s="3"/>
      <c r="AO218" s="3"/>
      <c r="AP218" s="3"/>
      <c r="AQ218" s="12"/>
    </row>
    <row r="219" spans="1:43">
      <c r="G219" s="29"/>
      <c r="AN219" s="3"/>
      <c r="AO219" s="3"/>
      <c r="AP219" s="3"/>
      <c r="AQ219" s="12"/>
    </row>
    <row r="220" spans="1:43">
      <c r="A220" s="31" t="s">
        <v>0</v>
      </c>
      <c r="B220" s="78" t="s">
        <v>155</v>
      </c>
      <c r="E220" s="1">
        <v>2019</v>
      </c>
      <c r="F220" s="1" t="s">
        <v>1078</v>
      </c>
      <c r="G220" s="195">
        <v>699.5</v>
      </c>
      <c r="AN220" s="3"/>
      <c r="AO220" s="3"/>
      <c r="AP220" s="3"/>
      <c r="AQ220" s="12"/>
    </row>
    <row r="221" spans="1:43">
      <c r="A221" s="31" t="s">
        <v>2</v>
      </c>
      <c r="B221" s="78" t="s">
        <v>1047</v>
      </c>
      <c r="E221" s="1">
        <v>2019</v>
      </c>
      <c r="F221" s="1" t="s">
        <v>1079</v>
      </c>
      <c r="G221" s="195">
        <v>655.8</v>
      </c>
      <c r="AN221" s="3"/>
      <c r="AO221" s="3"/>
      <c r="AP221" s="3"/>
      <c r="AQ221" s="12"/>
    </row>
    <row r="222" spans="1:43">
      <c r="A222" s="31" t="s">
        <v>3</v>
      </c>
      <c r="B222" s="78" t="s">
        <v>143</v>
      </c>
      <c r="E222" s="1">
        <v>2019</v>
      </c>
      <c r="F222" s="1" t="s">
        <v>1080</v>
      </c>
      <c r="G222" s="195">
        <v>644.29999999999995</v>
      </c>
      <c r="AN222" s="179"/>
      <c r="AO222" s="180"/>
      <c r="AP222" s="180"/>
      <c r="AQ222" s="181"/>
    </row>
    <row r="223" spans="1:43">
      <c r="A223" s="31" t="s">
        <v>5</v>
      </c>
      <c r="B223" s="78" t="s">
        <v>1057</v>
      </c>
      <c r="E223" s="1">
        <v>2019</v>
      </c>
      <c r="F223" s="1" t="s">
        <v>1252</v>
      </c>
      <c r="G223" s="195">
        <v>641.1</v>
      </c>
      <c r="AN223" s="3"/>
      <c r="AO223" s="3"/>
      <c r="AP223" s="3"/>
      <c r="AQ223" s="12"/>
    </row>
    <row r="224" spans="1:43">
      <c r="A224" s="31" t="s">
        <v>7</v>
      </c>
      <c r="B224" s="78" t="s">
        <v>157</v>
      </c>
      <c r="E224" s="1">
        <v>2019</v>
      </c>
      <c r="F224" s="1" t="s">
        <v>1253</v>
      </c>
      <c r="G224" s="195">
        <v>638.5</v>
      </c>
      <c r="AN224" s="3"/>
      <c r="AO224" s="3"/>
      <c r="AP224" s="3"/>
      <c r="AQ224" s="12"/>
    </row>
    <row r="225" spans="1:43">
      <c r="A225" s="31" t="s">
        <v>8</v>
      </c>
      <c r="B225" s="78" t="s">
        <v>39</v>
      </c>
      <c r="E225" s="1">
        <v>2019</v>
      </c>
      <c r="F225" s="1" t="s">
        <v>1254</v>
      </c>
      <c r="G225" s="195">
        <v>605.70000000000005</v>
      </c>
      <c r="AN225" s="179"/>
      <c r="AO225" s="180"/>
      <c r="AP225" s="180"/>
      <c r="AQ225" s="181"/>
    </row>
    <row r="226" spans="1:43">
      <c r="A226" s="31" t="s">
        <v>10</v>
      </c>
      <c r="B226" s="78" t="s">
        <v>1013</v>
      </c>
      <c r="E226" s="1">
        <v>2019</v>
      </c>
      <c r="F226" s="1" t="s">
        <v>1255</v>
      </c>
      <c r="G226" s="195">
        <v>587.79999999999995</v>
      </c>
      <c r="AN226" s="179"/>
      <c r="AO226" s="180"/>
      <c r="AP226" s="180"/>
      <c r="AQ226" s="181"/>
    </row>
    <row r="227" spans="1:43">
      <c r="A227" s="31" t="s">
        <v>12</v>
      </c>
      <c r="B227" s="78" t="s">
        <v>1019</v>
      </c>
      <c r="E227" s="1">
        <v>2019</v>
      </c>
      <c r="F227" s="1" t="s">
        <v>1256</v>
      </c>
      <c r="G227" s="195">
        <v>585.6</v>
      </c>
      <c r="AN227" s="179"/>
      <c r="AO227" s="180"/>
      <c r="AP227" s="180"/>
      <c r="AQ227" s="181"/>
    </row>
    <row r="228" spans="1:43">
      <c r="A228" s="31" t="s">
        <v>14</v>
      </c>
      <c r="B228" s="78" t="s">
        <v>999</v>
      </c>
      <c r="E228" s="1">
        <v>2019</v>
      </c>
      <c r="F228" s="1" t="s">
        <v>1257</v>
      </c>
      <c r="G228" s="195">
        <v>567.6</v>
      </c>
    </row>
    <row r="229" spans="1:43">
      <c r="A229" s="31" t="s">
        <v>16</v>
      </c>
      <c r="B229" s="78" t="s">
        <v>13</v>
      </c>
      <c r="E229" s="1">
        <v>2019</v>
      </c>
      <c r="F229" s="1" t="s">
        <v>1258</v>
      </c>
      <c r="G229" s="195">
        <v>565.4</v>
      </c>
    </row>
    <row r="230" spans="1:43">
      <c r="G230" s="29"/>
    </row>
    <row r="231" spans="1:43">
      <c r="G231" s="29"/>
    </row>
    <row r="232" spans="1:43" ht="25.5">
      <c r="B232" s="39" t="s">
        <v>196</v>
      </c>
      <c r="G232" s="29"/>
    </row>
    <row r="233" spans="1:43">
      <c r="G233" s="29"/>
    </row>
    <row r="234" spans="1:43">
      <c r="A234" s="31" t="s">
        <v>0</v>
      </c>
      <c r="B234" s="78" t="s">
        <v>11</v>
      </c>
      <c r="E234" s="1">
        <v>2019</v>
      </c>
      <c r="F234" s="1" t="s">
        <v>1078</v>
      </c>
      <c r="G234" s="195">
        <v>1153.2</v>
      </c>
    </row>
    <row r="235" spans="1:43">
      <c r="A235" s="31" t="s">
        <v>2</v>
      </c>
      <c r="B235" s="78" t="s">
        <v>993</v>
      </c>
      <c r="E235" s="1">
        <v>2019</v>
      </c>
      <c r="F235" s="1" t="s">
        <v>1079</v>
      </c>
      <c r="G235" s="195">
        <v>1070</v>
      </c>
    </row>
    <row r="236" spans="1:43">
      <c r="A236" s="31" t="s">
        <v>3</v>
      </c>
      <c r="B236" s="78" t="s">
        <v>31</v>
      </c>
      <c r="E236" s="1">
        <v>2019</v>
      </c>
      <c r="F236" s="1" t="s">
        <v>1080</v>
      </c>
      <c r="G236" s="195">
        <v>1027</v>
      </c>
    </row>
    <row r="237" spans="1:43">
      <c r="A237" s="31" t="s">
        <v>5</v>
      </c>
      <c r="B237" s="78" t="s">
        <v>156</v>
      </c>
      <c r="E237" s="1">
        <v>2019</v>
      </c>
      <c r="F237" s="1" t="s">
        <v>1252</v>
      </c>
      <c r="G237" s="195">
        <v>1000.2</v>
      </c>
    </row>
    <row r="238" spans="1:43">
      <c r="A238" s="31" t="s">
        <v>7</v>
      </c>
      <c r="B238" s="78" t="s">
        <v>144</v>
      </c>
      <c r="E238" s="1">
        <v>2019</v>
      </c>
      <c r="F238" s="1" t="s">
        <v>1253</v>
      </c>
      <c r="G238" s="195">
        <v>974.5</v>
      </c>
    </row>
    <row r="239" spans="1:43">
      <c r="A239" s="31" t="s">
        <v>8</v>
      </c>
      <c r="B239" s="78" t="s">
        <v>1</v>
      </c>
      <c r="E239" s="1">
        <v>2019</v>
      </c>
      <c r="F239" s="1" t="s">
        <v>1254</v>
      </c>
      <c r="G239" s="195">
        <v>946.6</v>
      </c>
    </row>
    <row r="240" spans="1:43">
      <c r="A240" s="31" t="s">
        <v>10</v>
      </c>
      <c r="B240" s="78" t="s">
        <v>142</v>
      </c>
      <c r="E240" s="1">
        <v>2019</v>
      </c>
      <c r="F240" s="1" t="s">
        <v>1255</v>
      </c>
      <c r="G240" s="195">
        <v>918.9</v>
      </c>
    </row>
    <row r="241" spans="1:7">
      <c r="A241" s="31" t="s">
        <v>12</v>
      </c>
      <c r="B241" s="78" t="s">
        <v>27</v>
      </c>
      <c r="E241" s="1">
        <v>2019</v>
      </c>
      <c r="F241" s="1" t="s">
        <v>1256</v>
      </c>
      <c r="G241" s="195">
        <v>913.4</v>
      </c>
    </row>
    <row r="242" spans="1:7">
      <c r="A242" s="31" t="s">
        <v>14</v>
      </c>
      <c r="B242" s="78" t="s">
        <v>17</v>
      </c>
      <c r="E242" s="1">
        <v>2019</v>
      </c>
      <c r="F242" s="1" t="s">
        <v>1257</v>
      </c>
      <c r="G242" s="195">
        <v>911.3</v>
      </c>
    </row>
    <row r="243" spans="1:7">
      <c r="A243" s="31" t="s">
        <v>16</v>
      </c>
      <c r="B243" s="78" t="s">
        <v>983</v>
      </c>
      <c r="E243" s="1">
        <v>2019</v>
      </c>
      <c r="F243" s="1" t="s">
        <v>1258</v>
      </c>
      <c r="G243" s="195">
        <v>896.7</v>
      </c>
    </row>
    <row r="244" spans="1:7">
      <c r="G244" s="29"/>
    </row>
    <row r="245" spans="1:7">
      <c r="G245" s="29"/>
    </row>
    <row r="246" spans="1:7" ht="25.5">
      <c r="B246" s="39" t="s">
        <v>197</v>
      </c>
      <c r="G246" s="29"/>
    </row>
    <row r="247" spans="1:7">
      <c r="G247" s="29"/>
    </row>
    <row r="248" spans="1:7">
      <c r="A248" s="31" t="s">
        <v>0</v>
      </c>
      <c r="B248" s="78" t="s">
        <v>6</v>
      </c>
      <c r="E248" s="1">
        <v>2016</v>
      </c>
      <c r="F248" s="1" t="s">
        <v>1078</v>
      </c>
      <c r="G248" s="195">
        <v>703.8</v>
      </c>
    </row>
    <row r="249" spans="1:7">
      <c r="A249" s="31" t="s">
        <v>2</v>
      </c>
      <c r="B249" s="78" t="s">
        <v>25</v>
      </c>
      <c r="E249" s="1">
        <v>2016</v>
      </c>
      <c r="F249" s="1" t="s">
        <v>1079</v>
      </c>
      <c r="G249" s="195">
        <v>665.6</v>
      </c>
    </row>
    <row r="250" spans="1:7">
      <c r="A250" s="31" t="s">
        <v>3</v>
      </c>
      <c r="B250" s="78" t="s">
        <v>33</v>
      </c>
      <c r="E250" s="1">
        <v>2016</v>
      </c>
      <c r="F250" s="1" t="s">
        <v>1080</v>
      </c>
      <c r="G250" s="195">
        <v>647</v>
      </c>
    </row>
    <row r="251" spans="1:7">
      <c r="A251" s="31" t="s">
        <v>5</v>
      </c>
      <c r="B251" s="78" t="s">
        <v>15</v>
      </c>
      <c r="E251" s="1">
        <v>2016</v>
      </c>
      <c r="F251" s="1" t="s">
        <v>1252</v>
      </c>
      <c r="G251" s="195">
        <v>628.70000000000005</v>
      </c>
    </row>
    <row r="252" spans="1:7">
      <c r="A252" s="31" t="s">
        <v>7</v>
      </c>
      <c r="B252" s="78" t="s">
        <v>11</v>
      </c>
      <c r="E252" s="1">
        <v>2016</v>
      </c>
      <c r="F252" s="1" t="s">
        <v>1253</v>
      </c>
      <c r="G252" s="195">
        <v>624.9</v>
      </c>
    </row>
    <row r="253" spans="1:7">
      <c r="A253" s="31" t="s">
        <v>8</v>
      </c>
      <c r="B253" s="78" t="s">
        <v>13</v>
      </c>
      <c r="E253" s="1">
        <v>2016</v>
      </c>
      <c r="F253" s="1" t="s">
        <v>1254</v>
      </c>
      <c r="G253" s="195">
        <v>623.1</v>
      </c>
    </row>
    <row r="254" spans="1:7">
      <c r="A254" s="31" t="s">
        <v>10</v>
      </c>
      <c r="B254" s="78" t="s">
        <v>17</v>
      </c>
      <c r="E254" s="1">
        <v>2016</v>
      </c>
      <c r="F254" s="1" t="s">
        <v>1255</v>
      </c>
      <c r="G254" s="195">
        <v>595.04999999999995</v>
      </c>
    </row>
    <row r="255" spans="1:7">
      <c r="A255" s="31" t="s">
        <v>12</v>
      </c>
      <c r="B255" s="78" t="s">
        <v>31</v>
      </c>
      <c r="E255" s="1">
        <v>2016</v>
      </c>
      <c r="F255" s="1" t="s">
        <v>1256</v>
      </c>
      <c r="G255" s="195">
        <v>590.25</v>
      </c>
    </row>
    <row r="256" spans="1:7">
      <c r="A256" s="31" t="s">
        <v>14</v>
      </c>
      <c r="B256" s="78" t="s">
        <v>21</v>
      </c>
      <c r="E256" s="1">
        <v>2016</v>
      </c>
      <c r="F256" s="1" t="s">
        <v>1257</v>
      </c>
      <c r="G256" s="195">
        <v>574.35</v>
      </c>
    </row>
    <row r="257" spans="1:7">
      <c r="A257" s="31" t="s">
        <v>16</v>
      </c>
      <c r="B257" s="78" t="s">
        <v>27</v>
      </c>
      <c r="E257" s="1">
        <v>2016</v>
      </c>
      <c r="F257" s="1" t="s">
        <v>1258</v>
      </c>
      <c r="G257" s="195">
        <v>568</v>
      </c>
    </row>
    <row r="258" spans="1:7">
      <c r="G258" s="29"/>
    </row>
    <row r="259" spans="1:7">
      <c r="G259" s="29"/>
    </row>
    <row r="260" spans="1:7" ht="25.5">
      <c r="B260" s="39" t="s">
        <v>198</v>
      </c>
      <c r="G260" s="29"/>
    </row>
    <row r="261" spans="1:7">
      <c r="G261" s="29"/>
    </row>
    <row r="262" spans="1:7">
      <c r="A262" s="31" t="s">
        <v>0</v>
      </c>
      <c r="B262" s="78" t="s">
        <v>144</v>
      </c>
      <c r="E262" s="1">
        <v>2017</v>
      </c>
      <c r="F262" s="1" t="s">
        <v>1078</v>
      </c>
      <c r="G262" s="195">
        <v>603.54999999999995</v>
      </c>
    </row>
    <row r="263" spans="1:7">
      <c r="A263" s="31" t="s">
        <v>2</v>
      </c>
      <c r="B263" s="78" t="s">
        <v>999</v>
      </c>
      <c r="E263" s="1">
        <v>2019</v>
      </c>
      <c r="F263" s="1" t="s">
        <v>1078</v>
      </c>
      <c r="G263" s="195">
        <v>544.20000000000005</v>
      </c>
    </row>
    <row r="264" spans="1:7">
      <c r="A264" s="31" t="s">
        <v>3</v>
      </c>
      <c r="B264" s="78" t="s">
        <v>1013</v>
      </c>
      <c r="E264" s="1">
        <v>2019</v>
      </c>
      <c r="F264" s="1" t="s">
        <v>1079</v>
      </c>
      <c r="G264" s="195">
        <v>544</v>
      </c>
    </row>
    <row r="265" spans="1:7">
      <c r="A265" s="31" t="s">
        <v>5</v>
      </c>
      <c r="B265" s="78" t="s">
        <v>15</v>
      </c>
      <c r="E265" s="1">
        <v>2017</v>
      </c>
      <c r="F265" s="1" t="s">
        <v>1079</v>
      </c>
      <c r="G265" s="195">
        <v>543.70000000000005</v>
      </c>
    </row>
    <row r="266" spans="1:7">
      <c r="A266" s="31" t="s">
        <v>7</v>
      </c>
      <c r="B266" s="78" t="s">
        <v>17</v>
      </c>
      <c r="E266" s="1">
        <v>2018</v>
      </c>
      <c r="F266" s="1" t="s">
        <v>1078</v>
      </c>
      <c r="G266" s="195">
        <v>537.4</v>
      </c>
    </row>
    <row r="267" spans="1:7">
      <c r="A267" s="31" t="s">
        <v>8</v>
      </c>
      <c r="B267" s="78" t="s">
        <v>1013</v>
      </c>
      <c r="E267" s="1">
        <v>2020</v>
      </c>
      <c r="F267" s="1" t="s">
        <v>1078</v>
      </c>
      <c r="G267" s="195">
        <v>519</v>
      </c>
    </row>
    <row r="268" spans="1:7">
      <c r="A268" s="31" t="s">
        <v>10</v>
      </c>
      <c r="B268" s="78" t="s">
        <v>21</v>
      </c>
      <c r="E268" s="1">
        <v>2016</v>
      </c>
      <c r="F268" s="1" t="s">
        <v>1078</v>
      </c>
      <c r="G268" s="195">
        <v>518.54999999999995</v>
      </c>
    </row>
    <row r="269" spans="1:7">
      <c r="A269" s="31" t="s">
        <v>12</v>
      </c>
      <c r="B269" s="78" t="s">
        <v>155</v>
      </c>
      <c r="E269" s="1">
        <v>2018</v>
      </c>
      <c r="F269" s="1" t="s">
        <v>1079</v>
      </c>
      <c r="G269" s="195">
        <v>515.9</v>
      </c>
    </row>
    <row r="270" spans="1:7">
      <c r="A270" s="31" t="s">
        <v>14</v>
      </c>
      <c r="B270" s="459" t="s">
        <v>1039</v>
      </c>
      <c r="E270" s="1">
        <v>2020</v>
      </c>
      <c r="F270" s="432" t="s">
        <v>1079</v>
      </c>
      <c r="G270" s="195">
        <v>514.20000000000005</v>
      </c>
    </row>
    <row r="271" spans="1:7">
      <c r="A271" s="31" t="s">
        <v>16</v>
      </c>
      <c r="B271" s="459" t="s">
        <v>164</v>
      </c>
      <c r="E271" s="1">
        <v>2019</v>
      </c>
      <c r="F271" s="432" t="s">
        <v>1080</v>
      </c>
      <c r="G271" s="195">
        <v>508.3</v>
      </c>
    </row>
    <row r="272" spans="1:7">
      <c r="G272" s="29"/>
    </row>
    <row r="273" spans="1:7">
      <c r="G273" s="29"/>
    </row>
    <row r="274" spans="1:7" ht="25.5">
      <c r="B274" s="39" t="s">
        <v>199</v>
      </c>
      <c r="G274" s="29"/>
    </row>
    <row r="275" spans="1:7">
      <c r="G275" s="29"/>
    </row>
    <row r="276" spans="1:7">
      <c r="A276" s="31" t="s">
        <v>0</v>
      </c>
      <c r="B276" s="78" t="s">
        <v>1053</v>
      </c>
      <c r="E276" s="1">
        <v>2019</v>
      </c>
      <c r="F276" s="1" t="s">
        <v>1078</v>
      </c>
      <c r="G276" s="195">
        <v>432.9</v>
      </c>
    </row>
    <row r="277" spans="1:7">
      <c r="A277" s="31" t="s">
        <v>2</v>
      </c>
      <c r="B277" s="78" t="s">
        <v>13</v>
      </c>
      <c r="E277" s="1">
        <v>2017</v>
      </c>
      <c r="F277" s="1" t="s">
        <v>1078</v>
      </c>
      <c r="G277" s="195">
        <v>424.5</v>
      </c>
    </row>
    <row r="278" spans="1:7">
      <c r="A278" s="31" t="s">
        <v>3</v>
      </c>
      <c r="B278" s="78" t="s">
        <v>1057</v>
      </c>
      <c r="E278" s="1">
        <v>2019</v>
      </c>
      <c r="F278" s="1" t="s">
        <v>1079</v>
      </c>
      <c r="G278" s="195">
        <v>422.3</v>
      </c>
    </row>
    <row r="279" spans="1:7">
      <c r="A279" s="31" t="s">
        <v>5</v>
      </c>
      <c r="B279" s="78" t="s">
        <v>1039</v>
      </c>
      <c r="E279" s="1">
        <v>2019</v>
      </c>
      <c r="F279" s="1" t="s">
        <v>1080</v>
      </c>
      <c r="G279" s="195">
        <v>418.6</v>
      </c>
    </row>
    <row r="280" spans="1:7">
      <c r="A280" s="31" t="s">
        <v>7</v>
      </c>
      <c r="B280" s="78" t="s">
        <v>1013</v>
      </c>
      <c r="E280" s="1">
        <v>2019</v>
      </c>
      <c r="F280" s="1" t="s">
        <v>1252</v>
      </c>
      <c r="G280" s="195">
        <v>416.3</v>
      </c>
    </row>
    <row r="281" spans="1:7">
      <c r="A281" s="31" t="s">
        <v>8</v>
      </c>
      <c r="B281" s="78" t="s">
        <v>27</v>
      </c>
      <c r="E281" s="1">
        <v>2019</v>
      </c>
      <c r="F281" s="1" t="s">
        <v>1253</v>
      </c>
      <c r="G281" s="195">
        <v>412.9</v>
      </c>
    </row>
    <row r="282" spans="1:7">
      <c r="A282" s="31" t="s">
        <v>10</v>
      </c>
      <c r="B282" s="78" t="s">
        <v>31</v>
      </c>
      <c r="E282" s="1">
        <v>2018</v>
      </c>
      <c r="F282" s="1" t="s">
        <v>1078</v>
      </c>
      <c r="G282" s="195">
        <v>411.5</v>
      </c>
    </row>
    <row r="283" spans="1:7">
      <c r="A283" s="31" t="s">
        <v>12</v>
      </c>
      <c r="B283" s="78" t="s">
        <v>21</v>
      </c>
      <c r="E283" s="1">
        <v>2018</v>
      </c>
      <c r="F283" s="1" t="s">
        <v>1079</v>
      </c>
      <c r="G283" s="195">
        <v>390.1</v>
      </c>
    </row>
    <row r="284" spans="1:7">
      <c r="A284" s="31" t="s">
        <v>14</v>
      </c>
      <c r="B284" s="78" t="s">
        <v>1</v>
      </c>
      <c r="E284" s="1">
        <v>2017</v>
      </c>
      <c r="F284" s="1" t="s">
        <v>1079</v>
      </c>
      <c r="G284" s="195">
        <v>387.3</v>
      </c>
    </row>
    <row r="285" spans="1:7">
      <c r="A285" s="31" t="s">
        <v>16</v>
      </c>
      <c r="B285" s="78" t="s">
        <v>155</v>
      </c>
      <c r="E285" s="1">
        <v>2018</v>
      </c>
      <c r="F285" s="1" t="s">
        <v>1080</v>
      </c>
      <c r="G285" s="195">
        <v>357.7</v>
      </c>
    </row>
    <row r="286" spans="1:7">
      <c r="G286" s="29"/>
    </row>
    <row r="287" spans="1:7">
      <c r="G287" s="29"/>
    </row>
    <row r="288" spans="1:7" ht="25.5">
      <c r="B288" s="39" t="s">
        <v>200</v>
      </c>
      <c r="G288" s="29"/>
    </row>
    <row r="289" spans="1:17">
      <c r="G289" s="29"/>
    </row>
    <row r="290" spans="1:17">
      <c r="A290" s="31" t="s">
        <v>0</v>
      </c>
      <c r="B290" s="78" t="s">
        <v>31</v>
      </c>
      <c r="E290" s="1">
        <v>2016</v>
      </c>
      <c r="F290" s="1" t="s">
        <v>1078</v>
      </c>
      <c r="G290" s="195">
        <v>683.3</v>
      </c>
    </row>
    <row r="291" spans="1:17">
      <c r="A291" s="31" t="s">
        <v>2</v>
      </c>
      <c r="B291" s="78" t="s">
        <v>33</v>
      </c>
      <c r="E291" s="1">
        <v>2016</v>
      </c>
      <c r="F291" s="1" t="s">
        <v>1079</v>
      </c>
      <c r="G291" s="195">
        <v>644.5</v>
      </c>
    </row>
    <row r="292" spans="1:17">
      <c r="A292" s="31" t="s">
        <v>3</v>
      </c>
      <c r="B292" s="78" t="s">
        <v>1263</v>
      </c>
      <c r="E292" s="1">
        <v>2016</v>
      </c>
      <c r="F292" s="1" t="s">
        <v>1080</v>
      </c>
      <c r="G292" s="195">
        <v>635.20000000000005</v>
      </c>
    </row>
    <row r="293" spans="1:17">
      <c r="A293" s="31" t="s">
        <v>5</v>
      </c>
      <c r="B293" s="78" t="s">
        <v>11</v>
      </c>
      <c r="E293" s="1">
        <v>2019</v>
      </c>
      <c r="F293" s="1" t="s">
        <v>1078</v>
      </c>
      <c r="G293" s="195">
        <v>631.6</v>
      </c>
    </row>
    <row r="294" spans="1:17">
      <c r="A294" s="31" t="s">
        <v>7</v>
      </c>
      <c r="B294" s="78" t="s">
        <v>158</v>
      </c>
      <c r="E294" s="1">
        <v>2018</v>
      </c>
      <c r="F294" s="1" t="s">
        <v>1078</v>
      </c>
      <c r="G294" s="195">
        <v>613.65</v>
      </c>
    </row>
    <row r="295" spans="1:17">
      <c r="A295" s="31" t="s">
        <v>8</v>
      </c>
      <c r="B295" s="78" t="s">
        <v>993</v>
      </c>
      <c r="E295" s="1">
        <v>2019</v>
      </c>
      <c r="F295" s="1" t="s">
        <v>1079</v>
      </c>
      <c r="G295" s="195">
        <v>607.20000000000005</v>
      </c>
    </row>
    <row r="296" spans="1:17">
      <c r="A296" s="31" t="s">
        <v>10</v>
      </c>
      <c r="B296" s="78" t="s">
        <v>6</v>
      </c>
      <c r="E296" s="1">
        <v>2016</v>
      </c>
      <c r="F296" s="1" t="s">
        <v>1252</v>
      </c>
      <c r="G296" s="195">
        <v>596.1</v>
      </c>
    </row>
    <row r="297" spans="1:17">
      <c r="A297" s="31" t="s">
        <v>12</v>
      </c>
      <c r="B297" s="78" t="s">
        <v>182</v>
      </c>
      <c r="E297" s="1">
        <v>2016</v>
      </c>
      <c r="F297" s="1" t="s">
        <v>1253</v>
      </c>
      <c r="G297" s="195">
        <v>593.20000000000005</v>
      </c>
    </row>
    <row r="298" spans="1:17">
      <c r="A298" s="31" t="s">
        <v>14</v>
      </c>
      <c r="B298" s="78" t="s">
        <v>145</v>
      </c>
      <c r="E298" s="1">
        <v>2017</v>
      </c>
      <c r="F298" s="1" t="s">
        <v>1078</v>
      </c>
      <c r="G298" s="195">
        <v>570</v>
      </c>
    </row>
    <row r="299" spans="1:17">
      <c r="A299" s="31" t="s">
        <v>16</v>
      </c>
      <c r="B299" s="78" t="s">
        <v>156</v>
      </c>
      <c r="E299" s="1">
        <v>2019</v>
      </c>
      <c r="F299" s="1" t="s">
        <v>1080</v>
      </c>
      <c r="G299" s="195">
        <v>554</v>
      </c>
    </row>
    <row r="300" spans="1:17">
      <c r="G300" s="29"/>
    </row>
    <row r="301" spans="1:17">
      <c r="G301" s="29"/>
    </row>
    <row r="302" spans="1:17" ht="25.5">
      <c r="B302" s="39" t="s">
        <v>203</v>
      </c>
      <c r="G302" s="29"/>
    </row>
    <row r="303" spans="1:17">
      <c r="G303" s="29"/>
    </row>
    <row r="304" spans="1:17">
      <c r="A304" s="31" t="s">
        <v>0</v>
      </c>
      <c r="B304" s="184" t="s">
        <v>11</v>
      </c>
      <c r="E304" s="1">
        <v>2019</v>
      </c>
      <c r="F304" s="1" t="s">
        <v>1078</v>
      </c>
      <c r="G304" s="195">
        <v>892.30000000000109</v>
      </c>
      <c r="N304" s="121"/>
      <c r="O304" s="3"/>
      <c r="P304" s="117"/>
      <c r="Q304" s="3"/>
    </row>
    <row r="305" spans="1:17">
      <c r="A305" s="31" t="s">
        <v>2</v>
      </c>
      <c r="B305" s="78" t="s">
        <v>31</v>
      </c>
      <c r="E305" s="1">
        <v>2018</v>
      </c>
      <c r="F305" s="1" t="s">
        <v>1078</v>
      </c>
      <c r="G305" s="195">
        <v>841.2</v>
      </c>
      <c r="N305" s="121"/>
      <c r="O305" s="3"/>
      <c r="P305" s="117"/>
      <c r="Q305" s="3"/>
    </row>
    <row r="306" spans="1:17">
      <c r="A306" s="31" t="s">
        <v>3</v>
      </c>
      <c r="B306" s="184" t="s">
        <v>31</v>
      </c>
      <c r="E306" s="1">
        <v>2019</v>
      </c>
      <c r="F306" s="1" t="s">
        <v>1079</v>
      </c>
      <c r="G306" s="195">
        <v>822.80000000000109</v>
      </c>
      <c r="N306" s="121"/>
      <c r="O306" s="11"/>
      <c r="P306" s="117"/>
      <c r="Q306" s="11"/>
    </row>
    <row r="307" spans="1:17">
      <c r="A307" s="31" t="s">
        <v>5</v>
      </c>
      <c r="B307" s="184" t="s">
        <v>142</v>
      </c>
      <c r="E307" s="1">
        <v>2019</v>
      </c>
      <c r="F307" s="1" t="s">
        <v>1080</v>
      </c>
      <c r="G307" s="195">
        <v>801.30000000000018</v>
      </c>
      <c r="N307" s="121"/>
      <c r="O307" s="3"/>
      <c r="P307" s="117"/>
      <c r="Q307" s="3"/>
    </row>
    <row r="308" spans="1:17">
      <c r="A308" s="31" t="s">
        <v>7</v>
      </c>
      <c r="B308" s="184" t="s">
        <v>156</v>
      </c>
      <c r="E308" s="1">
        <v>2019</v>
      </c>
      <c r="F308" s="1" t="s">
        <v>1252</v>
      </c>
      <c r="G308" s="195">
        <v>771.89999999999964</v>
      </c>
      <c r="N308" s="121"/>
      <c r="O308" s="11"/>
      <c r="P308" s="117"/>
      <c r="Q308" s="11"/>
    </row>
    <row r="309" spans="1:17">
      <c r="A309" s="31" t="s">
        <v>8</v>
      </c>
      <c r="B309" s="184" t="s">
        <v>17</v>
      </c>
      <c r="E309" s="1">
        <v>2019</v>
      </c>
      <c r="F309" s="1" t="s">
        <v>1253</v>
      </c>
      <c r="G309" s="195">
        <v>749.60000000000036</v>
      </c>
      <c r="N309" s="121"/>
      <c r="O309" s="11"/>
      <c r="P309" s="117"/>
      <c r="Q309" s="11"/>
    </row>
    <row r="310" spans="1:17">
      <c r="A310" s="31" t="s">
        <v>10</v>
      </c>
      <c r="B310" s="184" t="s">
        <v>37</v>
      </c>
      <c r="E310" s="1">
        <v>2019</v>
      </c>
      <c r="F310" s="1" t="s">
        <v>1254</v>
      </c>
      <c r="G310" s="195">
        <v>731.30000000000018</v>
      </c>
      <c r="N310" s="121"/>
      <c r="O310" s="3"/>
      <c r="P310" s="117"/>
      <c r="Q310" s="3"/>
    </row>
    <row r="311" spans="1:17">
      <c r="A311" s="31" t="s">
        <v>12</v>
      </c>
      <c r="B311" s="78" t="s">
        <v>19</v>
      </c>
      <c r="E311" s="1">
        <v>2018</v>
      </c>
      <c r="F311" s="1" t="s">
        <v>1079</v>
      </c>
      <c r="G311" s="195">
        <v>710.6</v>
      </c>
    </row>
    <row r="312" spans="1:17">
      <c r="A312" s="31" t="s">
        <v>14</v>
      </c>
      <c r="B312" s="78" t="s">
        <v>21</v>
      </c>
      <c r="E312" s="1">
        <v>2018</v>
      </c>
      <c r="F312" s="1" t="s">
        <v>1080</v>
      </c>
      <c r="G312" s="195">
        <v>708.3</v>
      </c>
    </row>
    <row r="313" spans="1:17">
      <c r="A313" s="31" t="s">
        <v>16</v>
      </c>
      <c r="B313" s="184" t="s">
        <v>144</v>
      </c>
      <c r="E313" s="1">
        <v>2019</v>
      </c>
      <c r="F313" s="1" t="s">
        <v>1255</v>
      </c>
      <c r="G313" s="195">
        <v>610.90000000000055</v>
      </c>
    </row>
    <row r="314" spans="1:17">
      <c r="G314" s="29"/>
    </row>
    <row r="315" spans="1:17">
      <c r="G315" s="29"/>
    </row>
    <row r="316" spans="1:17" ht="25.5">
      <c r="B316" s="39" t="s">
        <v>201</v>
      </c>
      <c r="G316" s="29"/>
    </row>
    <row r="317" spans="1:17">
      <c r="G317" s="29"/>
    </row>
    <row r="318" spans="1:17">
      <c r="A318" s="31" t="s">
        <v>0</v>
      </c>
      <c r="B318" s="174" t="s">
        <v>23</v>
      </c>
      <c r="E318" s="1">
        <v>2018</v>
      </c>
      <c r="F318" s="1" t="s">
        <v>1078</v>
      </c>
      <c r="G318" s="195">
        <v>631.79999999999995</v>
      </c>
    </row>
    <row r="319" spans="1:17">
      <c r="A319" s="31" t="s">
        <v>2</v>
      </c>
      <c r="B319" s="174" t="s">
        <v>155</v>
      </c>
      <c r="E319" s="1">
        <v>2018</v>
      </c>
      <c r="F319" s="1" t="s">
        <v>1079</v>
      </c>
      <c r="G319" s="195">
        <v>566.6</v>
      </c>
    </row>
    <row r="320" spans="1:17">
      <c r="A320" s="31" t="s">
        <v>3</v>
      </c>
      <c r="B320" s="174" t="s">
        <v>15</v>
      </c>
      <c r="E320" s="1">
        <v>2017</v>
      </c>
      <c r="F320" s="1" t="s">
        <v>1078</v>
      </c>
      <c r="G320" s="195">
        <v>533.75</v>
      </c>
    </row>
    <row r="321" spans="1:18">
      <c r="A321" s="31" t="s">
        <v>5</v>
      </c>
      <c r="B321" s="174" t="s">
        <v>143</v>
      </c>
      <c r="E321" s="1">
        <v>2018</v>
      </c>
      <c r="F321" s="1" t="s">
        <v>1080</v>
      </c>
      <c r="G321" s="195">
        <v>531.1</v>
      </c>
    </row>
    <row r="322" spans="1:18">
      <c r="A322" s="31" t="s">
        <v>7</v>
      </c>
      <c r="B322" s="174" t="s">
        <v>11</v>
      </c>
      <c r="E322" s="1">
        <v>2018</v>
      </c>
      <c r="F322" s="1" t="s">
        <v>1252</v>
      </c>
      <c r="G322" s="195">
        <v>509.7</v>
      </c>
    </row>
    <row r="323" spans="1:18">
      <c r="A323" s="31" t="s">
        <v>8</v>
      </c>
      <c r="B323" s="174" t="s">
        <v>17</v>
      </c>
      <c r="E323" s="1">
        <v>2018</v>
      </c>
      <c r="F323" s="1" t="s">
        <v>1253</v>
      </c>
      <c r="G323" s="195">
        <v>483.5</v>
      </c>
    </row>
    <row r="324" spans="1:18">
      <c r="A324" s="31" t="s">
        <v>10</v>
      </c>
      <c r="B324" s="174" t="s">
        <v>144</v>
      </c>
      <c r="E324" s="1">
        <v>2017</v>
      </c>
      <c r="F324" s="1" t="s">
        <v>1079</v>
      </c>
      <c r="G324" s="195">
        <v>477.85</v>
      </c>
    </row>
    <row r="325" spans="1:18">
      <c r="A325" s="31" t="s">
        <v>12</v>
      </c>
      <c r="B325" s="174" t="s">
        <v>157</v>
      </c>
      <c r="E325" s="1">
        <v>2018</v>
      </c>
      <c r="F325" s="1" t="s">
        <v>1254</v>
      </c>
      <c r="G325" s="195">
        <v>464.5</v>
      </c>
    </row>
    <row r="326" spans="1:18">
      <c r="A326" s="31" t="s">
        <v>14</v>
      </c>
      <c r="B326" s="174" t="s">
        <v>158</v>
      </c>
      <c r="E326" s="1">
        <v>2018</v>
      </c>
      <c r="F326" s="1" t="s">
        <v>1255</v>
      </c>
      <c r="G326" s="195">
        <v>435.85</v>
      </c>
    </row>
    <row r="327" spans="1:18">
      <c r="A327" s="31" t="s">
        <v>16</v>
      </c>
      <c r="B327" s="174" t="s">
        <v>1026</v>
      </c>
      <c r="E327" s="1">
        <v>2019</v>
      </c>
      <c r="F327" s="1" t="s">
        <v>1078</v>
      </c>
      <c r="G327" s="195">
        <v>428.5</v>
      </c>
    </row>
    <row r="328" spans="1:18">
      <c r="G328" s="29"/>
    </row>
    <row r="329" spans="1:18">
      <c r="G329" s="29"/>
    </row>
    <row r="330" spans="1:18" ht="25.5">
      <c r="B330" s="39" t="s">
        <v>202</v>
      </c>
      <c r="G330" s="29"/>
    </row>
    <row r="331" spans="1:18">
      <c r="G331" s="29"/>
    </row>
    <row r="332" spans="1:18">
      <c r="A332" s="31" t="s">
        <v>0</v>
      </c>
      <c r="B332" s="78" t="s">
        <v>9</v>
      </c>
      <c r="E332" s="1">
        <v>2018</v>
      </c>
      <c r="F332" s="1" t="s">
        <v>1078</v>
      </c>
      <c r="G332" s="195">
        <v>659.3</v>
      </c>
      <c r="N332" s="184"/>
      <c r="O332" s="56"/>
      <c r="P332" s="56"/>
      <c r="Q332" s="56"/>
      <c r="R332" s="183"/>
    </row>
    <row r="333" spans="1:18">
      <c r="A333" s="31" t="s">
        <v>2</v>
      </c>
      <c r="B333" s="78" t="s">
        <v>1026</v>
      </c>
      <c r="E333" s="1">
        <v>2019</v>
      </c>
      <c r="F333" s="1" t="s">
        <v>1078</v>
      </c>
      <c r="G333" s="195">
        <v>600.35</v>
      </c>
      <c r="N333" s="184"/>
      <c r="O333" s="56"/>
      <c r="P333" s="56"/>
      <c r="Q333" s="56"/>
      <c r="R333" s="183"/>
    </row>
    <row r="334" spans="1:18">
      <c r="A334" s="31" t="s">
        <v>3</v>
      </c>
      <c r="B334" s="78" t="s">
        <v>27</v>
      </c>
      <c r="E334" s="1">
        <v>2018</v>
      </c>
      <c r="F334" s="1" t="s">
        <v>1079</v>
      </c>
      <c r="G334" s="195">
        <v>505.3</v>
      </c>
      <c r="N334" s="184"/>
      <c r="O334" s="56"/>
      <c r="P334" s="56"/>
      <c r="Q334" s="56"/>
      <c r="R334" s="183"/>
    </row>
    <row r="335" spans="1:18">
      <c r="A335" s="31" t="s">
        <v>5</v>
      </c>
      <c r="B335" s="78" t="s">
        <v>1028</v>
      </c>
      <c r="E335" s="1">
        <v>2019</v>
      </c>
      <c r="F335" s="1" t="s">
        <v>1079</v>
      </c>
      <c r="G335" s="195">
        <v>495.8</v>
      </c>
      <c r="N335" s="184"/>
      <c r="O335" s="56"/>
      <c r="P335" s="56"/>
      <c r="Q335" s="56"/>
      <c r="R335" s="183"/>
    </row>
    <row r="336" spans="1:18">
      <c r="A336" s="31" t="s">
        <v>7</v>
      </c>
      <c r="B336" s="78" t="s">
        <v>6</v>
      </c>
      <c r="E336" s="1">
        <v>2017</v>
      </c>
      <c r="F336" s="1" t="s">
        <v>1078</v>
      </c>
      <c r="G336" s="195">
        <v>480.5</v>
      </c>
      <c r="N336" s="184"/>
      <c r="O336" s="56"/>
      <c r="P336" s="56"/>
      <c r="Q336" s="56"/>
      <c r="R336" s="183"/>
    </row>
    <row r="337" spans="1:18">
      <c r="A337" s="31" t="s">
        <v>8</v>
      </c>
      <c r="B337" s="78" t="s">
        <v>1040</v>
      </c>
      <c r="E337" s="1">
        <v>2019</v>
      </c>
      <c r="F337" s="1" t="s">
        <v>1080</v>
      </c>
      <c r="G337" s="195">
        <v>467</v>
      </c>
      <c r="N337" s="184"/>
      <c r="O337" s="56"/>
      <c r="P337" s="56"/>
      <c r="Q337" s="56"/>
      <c r="R337" s="183"/>
    </row>
    <row r="338" spans="1:18">
      <c r="A338" s="31" t="s">
        <v>10</v>
      </c>
      <c r="B338" s="78" t="s">
        <v>1013</v>
      </c>
      <c r="E338" s="1">
        <v>2019</v>
      </c>
      <c r="F338" s="1" t="s">
        <v>1252</v>
      </c>
      <c r="G338" s="195">
        <v>465.2</v>
      </c>
      <c r="N338" s="184"/>
      <c r="O338" s="56"/>
      <c r="P338" s="56"/>
      <c r="Q338" s="56"/>
      <c r="R338" s="183"/>
    </row>
    <row r="339" spans="1:18">
      <c r="A339" s="31" t="s">
        <v>12</v>
      </c>
      <c r="B339" s="78" t="s">
        <v>143</v>
      </c>
      <c r="E339" s="1">
        <v>2018</v>
      </c>
      <c r="F339" s="1" t="s">
        <v>1080</v>
      </c>
      <c r="G339" s="195">
        <v>461.1</v>
      </c>
      <c r="N339" s="184"/>
      <c r="O339" s="56"/>
      <c r="P339" s="56"/>
      <c r="Q339" s="56"/>
      <c r="R339" s="183"/>
    </row>
    <row r="340" spans="1:18">
      <c r="A340" s="31" t="s">
        <v>14</v>
      </c>
      <c r="B340" s="78" t="s">
        <v>999</v>
      </c>
      <c r="E340" s="1">
        <v>2019</v>
      </c>
      <c r="F340" s="1" t="s">
        <v>1253</v>
      </c>
      <c r="G340" s="195">
        <v>459.5</v>
      </c>
      <c r="N340" s="184"/>
      <c r="O340" s="56"/>
      <c r="P340" s="56"/>
      <c r="Q340" s="56"/>
      <c r="R340" s="183"/>
    </row>
    <row r="341" spans="1:18">
      <c r="A341" s="31" t="s">
        <v>16</v>
      </c>
      <c r="B341" s="78" t="s">
        <v>1036</v>
      </c>
      <c r="E341" s="1">
        <v>2019</v>
      </c>
      <c r="F341" s="1" t="s">
        <v>1254</v>
      </c>
      <c r="G341" s="195">
        <v>453.5</v>
      </c>
      <c r="N341" s="184"/>
      <c r="O341" s="56"/>
      <c r="P341" s="56"/>
      <c r="Q341" s="56"/>
      <c r="R341" s="183"/>
    </row>
    <row r="342" spans="1:18">
      <c r="G342" s="29"/>
    </row>
    <row r="343" spans="1:18">
      <c r="G343" s="29"/>
    </row>
    <row r="344" spans="1:18" ht="25.5">
      <c r="B344" s="39" t="s">
        <v>179</v>
      </c>
      <c r="G344" s="29"/>
    </row>
    <row r="345" spans="1:18">
      <c r="G345" s="29"/>
    </row>
    <row r="346" spans="1:18" s="28" customFormat="1">
      <c r="A346" s="79" t="s">
        <v>0</v>
      </c>
      <c r="B346" s="78" t="s">
        <v>9</v>
      </c>
      <c r="E346" s="22">
        <v>2018</v>
      </c>
      <c r="F346" s="22" t="s">
        <v>1078</v>
      </c>
      <c r="G346" s="195">
        <v>586.75</v>
      </c>
      <c r="L346" s="148"/>
      <c r="M346" s="11"/>
      <c r="N346" s="11"/>
      <c r="O346" s="11"/>
      <c r="P346" s="183"/>
    </row>
    <row r="347" spans="1:18" s="28" customFormat="1">
      <c r="A347" s="79" t="s">
        <v>2</v>
      </c>
      <c r="B347" s="78" t="s">
        <v>157</v>
      </c>
      <c r="E347" s="22">
        <v>2018</v>
      </c>
      <c r="F347" s="22" t="s">
        <v>1079</v>
      </c>
      <c r="G347" s="195">
        <v>526.79999999999995</v>
      </c>
      <c r="L347" s="148"/>
      <c r="M347" s="11"/>
      <c r="N347" s="11"/>
      <c r="O347" s="11"/>
      <c r="P347" s="183"/>
    </row>
    <row r="348" spans="1:18" s="28" customFormat="1">
      <c r="A348" s="79" t="s">
        <v>3</v>
      </c>
      <c r="B348" s="78" t="s">
        <v>27</v>
      </c>
      <c r="E348" s="22">
        <v>2018</v>
      </c>
      <c r="F348" s="22" t="s">
        <v>1080</v>
      </c>
      <c r="G348" s="195">
        <v>514.20000000000005</v>
      </c>
      <c r="L348" s="148"/>
      <c r="M348" s="11"/>
      <c r="N348" s="11"/>
      <c r="O348" s="11"/>
      <c r="P348" s="183"/>
    </row>
    <row r="349" spans="1:18" s="28" customFormat="1">
      <c r="A349" s="79" t="s">
        <v>5</v>
      </c>
      <c r="B349" s="78" t="s">
        <v>1020</v>
      </c>
      <c r="E349" s="22">
        <v>2019</v>
      </c>
      <c r="F349" s="22" t="s">
        <v>1078</v>
      </c>
      <c r="G349" s="195">
        <v>505.6</v>
      </c>
      <c r="L349" s="148"/>
      <c r="M349" s="11"/>
      <c r="N349" s="11"/>
      <c r="O349" s="11"/>
      <c r="P349" s="183"/>
    </row>
    <row r="350" spans="1:18" s="28" customFormat="1">
      <c r="A350" s="79" t="s">
        <v>7</v>
      </c>
      <c r="B350" s="78" t="s">
        <v>1045</v>
      </c>
      <c r="E350" s="22">
        <v>2019</v>
      </c>
      <c r="F350" s="22" t="s">
        <v>1079</v>
      </c>
      <c r="G350" s="195">
        <v>484.5</v>
      </c>
      <c r="L350" s="148"/>
      <c r="M350" s="11"/>
      <c r="N350" s="11"/>
      <c r="O350" s="11"/>
      <c r="P350" s="183"/>
    </row>
    <row r="351" spans="1:18" s="28" customFormat="1">
      <c r="A351" s="79" t="s">
        <v>8</v>
      </c>
      <c r="B351" s="78" t="s">
        <v>25</v>
      </c>
      <c r="E351" s="22">
        <v>2016</v>
      </c>
      <c r="F351" s="22" t="s">
        <v>1078</v>
      </c>
      <c r="G351" s="195">
        <v>474.7</v>
      </c>
      <c r="L351" s="148"/>
      <c r="M351" s="11"/>
      <c r="N351" s="11"/>
      <c r="O351" s="11"/>
      <c r="P351" s="183"/>
    </row>
    <row r="352" spans="1:18" s="28" customFormat="1">
      <c r="A352" s="79" t="s">
        <v>10</v>
      </c>
      <c r="B352" s="78" t="s">
        <v>13</v>
      </c>
      <c r="E352" s="22">
        <v>2017</v>
      </c>
      <c r="F352" s="22" t="s">
        <v>1078</v>
      </c>
      <c r="G352" s="195">
        <v>464.3</v>
      </c>
      <c r="L352" s="148"/>
      <c r="M352" s="11"/>
      <c r="N352" s="11"/>
      <c r="O352" s="11"/>
      <c r="P352" s="183"/>
    </row>
    <row r="353" spans="1:18" s="28" customFormat="1">
      <c r="A353" s="79" t="s">
        <v>12</v>
      </c>
      <c r="B353" s="78" t="s">
        <v>1026</v>
      </c>
      <c r="E353" s="22">
        <v>2019</v>
      </c>
      <c r="F353" s="22" t="s">
        <v>1080</v>
      </c>
      <c r="G353" s="195">
        <v>459.5</v>
      </c>
      <c r="L353" s="148"/>
      <c r="M353" s="11"/>
      <c r="N353" s="11"/>
      <c r="O353" s="11"/>
      <c r="P353" s="183"/>
    </row>
    <row r="354" spans="1:18" s="28" customFormat="1">
      <c r="A354" s="79" t="s">
        <v>14</v>
      </c>
      <c r="B354" s="78" t="s">
        <v>164</v>
      </c>
      <c r="E354" s="22">
        <v>2019</v>
      </c>
      <c r="F354" s="22" t="s">
        <v>1252</v>
      </c>
      <c r="G354" s="195">
        <v>444.4</v>
      </c>
      <c r="L354" s="148"/>
      <c r="M354" s="11"/>
      <c r="N354" s="11"/>
      <c r="O354" s="11"/>
      <c r="P354" s="183"/>
    </row>
    <row r="355" spans="1:18" s="28" customFormat="1">
      <c r="A355" s="79" t="s">
        <v>16</v>
      </c>
      <c r="B355" s="78" t="s">
        <v>17</v>
      </c>
      <c r="E355" s="22">
        <v>2016</v>
      </c>
      <c r="F355" s="22" t="s">
        <v>1079</v>
      </c>
      <c r="G355" s="195">
        <v>442.1</v>
      </c>
      <c r="L355" s="148"/>
      <c r="M355" s="11"/>
      <c r="N355" s="11"/>
      <c r="O355" s="11"/>
      <c r="P355" s="183"/>
    </row>
    <row r="356" spans="1:18">
      <c r="G356" s="29"/>
    </row>
    <row r="357" spans="1:18">
      <c r="G357" s="29"/>
    </row>
    <row r="358" spans="1:18" ht="25.5">
      <c r="B358" s="39" t="s">
        <v>204</v>
      </c>
      <c r="G358" s="29"/>
    </row>
    <row r="359" spans="1:18">
      <c r="G359" s="29"/>
    </row>
    <row r="360" spans="1:18">
      <c r="A360" s="31" t="s">
        <v>0</v>
      </c>
      <c r="B360" s="502" t="s">
        <v>1019</v>
      </c>
      <c r="C360" s="502"/>
      <c r="D360" s="502"/>
      <c r="E360" s="440">
        <v>2020</v>
      </c>
      <c r="F360" s="440" t="s">
        <v>1078</v>
      </c>
      <c r="G360" s="569">
        <v>753.69999999999709</v>
      </c>
      <c r="O360" s="155"/>
      <c r="P360" s="155"/>
      <c r="Q360" s="155"/>
      <c r="R360" s="183"/>
    </row>
    <row r="361" spans="1:18">
      <c r="A361" s="31" t="s">
        <v>2</v>
      </c>
      <c r="B361" s="509" t="s">
        <v>23</v>
      </c>
      <c r="C361" s="502"/>
      <c r="D361" s="502"/>
      <c r="E361" s="440">
        <v>2020</v>
      </c>
      <c r="F361" s="440" t="s">
        <v>1079</v>
      </c>
      <c r="G361" s="569">
        <v>731.80000000000291</v>
      </c>
      <c r="O361" s="155"/>
      <c r="P361" s="155"/>
      <c r="Q361" s="155"/>
      <c r="R361" s="183"/>
    </row>
    <row r="362" spans="1:18">
      <c r="A362" s="31" t="s">
        <v>3</v>
      </c>
      <c r="B362" s="507" t="s">
        <v>2544</v>
      </c>
      <c r="C362" s="502"/>
      <c r="D362" s="502"/>
      <c r="E362" s="440">
        <v>2020</v>
      </c>
      <c r="F362" s="440" t="s">
        <v>1080</v>
      </c>
      <c r="G362" s="569">
        <v>713.49999999999818</v>
      </c>
      <c r="O362" s="155"/>
      <c r="P362" s="155"/>
      <c r="Q362" s="155"/>
      <c r="R362" s="183"/>
    </row>
    <row r="363" spans="1:18">
      <c r="A363" s="31" t="s">
        <v>5</v>
      </c>
      <c r="B363" s="509" t="s">
        <v>6</v>
      </c>
      <c r="C363" s="502"/>
      <c r="D363" s="502"/>
      <c r="E363" s="440">
        <v>2020</v>
      </c>
      <c r="F363" s="432" t="s">
        <v>1252</v>
      </c>
      <c r="G363" s="569">
        <v>710.70000000000073</v>
      </c>
      <c r="N363" s="121"/>
      <c r="O363" s="155"/>
      <c r="P363" s="155"/>
      <c r="Q363" s="155"/>
      <c r="R363" s="183"/>
    </row>
    <row r="364" spans="1:18">
      <c r="A364" s="31" t="s">
        <v>7</v>
      </c>
      <c r="B364" s="502" t="s">
        <v>142</v>
      </c>
      <c r="C364" s="502"/>
      <c r="D364" s="502"/>
      <c r="E364" s="440">
        <v>2020</v>
      </c>
      <c r="F364" s="432" t="s">
        <v>1253</v>
      </c>
      <c r="G364" s="569">
        <v>704.99999999999454</v>
      </c>
      <c r="N364" s="121"/>
      <c r="O364" s="155"/>
      <c r="P364" s="155"/>
      <c r="Q364" s="155"/>
      <c r="R364" s="183"/>
    </row>
    <row r="365" spans="1:18">
      <c r="A365" s="31" t="s">
        <v>8</v>
      </c>
      <c r="B365" s="502" t="s">
        <v>155</v>
      </c>
      <c r="C365" s="502"/>
      <c r="D365" s="502"/>
      <c r="E365" s="440">
        <v>2020</v>
      </c>
      <c r="F365" s="432" t="s">
        <v>1254</v>
      </c>
      <c r="G365" s="569">
        <v>685.19999999999891</v>
      </c>
      <c r="N365" s="121"/>
      <c r="O365" s="155"/>
      <c r="P365" s="155"/>
      <c r="Q365" s="155"/>
      <c r="R365" s="183"/>
    </row>
    <row r="366" spans="1:18">
      <c r="A366" s="31" t="s">
        <v>10</v>
      </c>
      <c r="B366" s="502" t="s">
        <v>157</v>
      </c>
      <c r="C366" s="502"/>
      <c r="D366" s="502"/>
      <c r="E366" s="440">
        <v>2020</v>
      </c>
      <c r="F366" s="432" t="s">
        <v>1255</v>
      </c>
      <c r="G366" s="569">
        <v>670.30000000000109</v>
      </c>
      <c r="N366" s="121"/>
      <c r="O366" s="155"/>
      <c r="P366" s="155"/>
      <c r="Q366" s="155"/>
      <c r="R366" s="183"/>
    </row>
    <row r="367" spans="1:18">
      <c r="A367" s="31" t="s">
        <v>12</v>
      </c>
      <c r="B367" s="507" t="s">
        <v>2551</v>
      </c>
      <c r="C367" s="502"/>
      <c r="D367" s="502"/>
      <c r="E367" s="440">
        <v>2020</v>
      </c>
      <c r="F367" s="432" t="s">
        <v>1256</v>
      </c>
      <c r="G367" s="569">
        <v>668.45000000000255</v>
      </c>
      <c r="N367" s="121"/>
      <c r="O367" s="155"/>
      <c r="P367" s="155"/>
      <c r="Q367" s="155"/>
      <c r="R367" s="183"/>
    </row>
    <row r="368" spans="1:18">
      <c r="A368" s="31" t="s">
        <v>14</v>
      </c>
      <c r="B368" s="502" t="s">
        <v>1001</v>
      </c>
      <c r="C368" s="502"/>
      <c r="D368" s="502"/>
      <c r="E368" s="440">
        <v>2020</v>
      </c>
      <c r="F368" s="432" t="s">
        <v>1257</v>
      </c>
      <c r="G368" s="569">
        <v>660.59999999999854</v>
      </c>
      <c r="N368" s="121"/>
      <c r="O368" s="155"/>
      <c r="P368" s="155"/>
      <c r="Q368" s="155"/>
      <c r="R368" s="183"/>
    </row>
    <row r="369" spans="1:18">
      <c r="A369" s="31" t="s">
        <v>16</v>
      </c>
      <c r="B369" s="507" t="s">
        <v>2549</v>
      </c>
      <c r="C369" s="502"/>
      <c r="D369" s="502"/>
      <c r="E369" s="440">
        <v>2020</v>
      </c>
      <c r="F369" s="432" t="s">
        <v>1258</v>
      </c>
      <c r="G369" s="569">
        <v>652.89999999999964</v>
      </c>
      <c r="N369" s="121"/>
      <c r="O369" s="155"/>
      <c r="P369" s="155"/>
      <c r="Q369" s="155"/>
      <c r="R369" s="183"/>
    </row>
    <row r="370" spans="1:18">
      <c r="G370" s="29"/>
    </row>
    <row r="371" spans="1:18">
      <c r="G371" s="29"/>
    </row>
    <row r="372" spans="1:18" ht="25.5">
      <c r="B372" s="39" t="s">
        <v>205</v>
      </c>
      <c r="G372" s="29"/>
    </row>
    <row r="373" spans="1:18">
      <c r="G373" s="29"/>
    </row>
    <row r="374" spans="1:18">
      <c r="A374" s="31" t="s">
        <v>0</v>
      </c>
      <c r="B374" s="78" t="s">
        <v>21</v>
      </c>
      <c r="E374" s="1">
        <v>2018</v>
      </c>
      <c r="F374" s="1" t="s">
        <v>1078</v>
      </c>
      <c r="G374" s="195">
        <v>1048.8</v>
      </c>
    </row>
    <row r="375" spans="1:18">
      <c r="A375" s="31" t="s">
        <v>2</v>
      </c>
      <c r="B375" s="78" t="s">
        <v>19</v>
      </c>
      <c r="E375" s="1">
        <v>2018</v>
      </c>
      <c r="F375" s="1" t="s">
        <v>1079</v>
      </c>
      <c r="G375" s="195">
        <v>996.8</v>
      </c>
    </row>
    <row r="376" spans="1:18">
      <c r="A376" s="31" t="s">
        <v>3</v>
      </c>
      <c r="B376" s="78" t="s">
        <v>31</v>
      </c>
      <c r="E376" s="1">
        <v>2018</v>
      </c>
      <c r="F376" s="1" t="s">
        <v>1080</v>
      </c>
      <c r="G376" s="195">
        <v>936.7</v>
      </c>
    </row>
    <row r="377" spans="1:18">
      <c r="A377" s="31" t="s">
        <v>5</v>
      </c>
      <c r="B377" s="78" t="s">
        <v>181</v>
      </c>
      <c r="E377" s="1">
        <v>2016</v>
      </c>
      <c r="F377" s="1" t="s">
        <v>1078</v>
      </c>
      <c r="G377" s="195">
        <v>873</v>
      </c>
    </row>
    <row r="378" spans="1:18">
      <c r="A378" s="31" t="s">
        <v>7</v>
      </c>
      <c r="B378" s="78" t="s">
        <v>1264</v>
      </c>
      <c r="E378" s="1">
        <v>2018</v>
      </c>
      <c r="F378" s="1" t="s">
        <v>1252</v>
      </c>
      <c r="G378" s="195">
        <v>822</v>
      </c>
    </row>
    <row r="379" spans="1:18">
      <c r="A379" s="31" t="s">
        <v>8</v>
      </c>
      <c r="B379" s="78" t="s">
        <v>17</v>
      </c>
      <c r="E379" s="1">
        <v>2018</v>
      </c>
      <c r="F379" s="1" t="s">
        <v>1253</v>
      </c>
      <c r="G379" s="195">
        <v>809.65</v>
      </c>
    </row>
    <row r="380" spans="1:18">
      <c r="A380" s="31" t="s">
        <v>10</v>
      </c>
      <c r="B380" s="78" t="s">
        <v>142</v>
      </c>
      <c r="E380" s="1">
        <v>2018</v>
      </c>
      <c r="F380" s="1" t="s">
        <v>1254</v>
      </c>
      <c r="G380" s="195">
        <v>753.95</v>
      </c>
    </row>
    <row r="381" spans="1:18">
      <c r="A381" s="31" t="s">
        <v>12</v>
      </c>
      <c r="B381" s="78" t="s">
        <v>27</v>
      </c>
      <c r="E381" s="1">
        <v>2018</v>
      </c>
      <c r="F381" s="1" t="s">
        <v>1255</v>
      </c>
      <c r="G381" s="195">
        <v>748.3</v>
      </c>
    </row>
    <row r="382" spans="1:18">
      <c r="A382" s="31" t="s">
        <v>14</v>
      </c>
      <c r="B382" s="78" t="s">
        <v>156</v>
      </c>
      <c r="E382" s="1">
        <v>2019</v>
      </c>
      <c r="F382" s="1" t="s">
        <v>1078</v>
      </c>
      <c r="G382" s="195">
        <v>719.7</v>
      </c>
    </row>
    <row r="383" spans="1:18">
      <c r="A383" s="31" t="s">
        <v>16</v>
      </c>
      <c r="B383" s="78" t="s">
        <v>15</v>
      </c>
      <c r="E383" s="1">
        <v>2016</v>
      </c>
      <c r="F383" s="1" t="s">
        <v>1079</v>
      </c>
      <c r="G383" s="195">
        <v>713.8</v>
      </c>
    </row>
    <row r="384" spans="1:18">
      <c r="G384" s="29"/>
    </row>
    <row r="385" spans="1:16">
      <c r="G385" s="29"/>
    </row>
    <row r="386" spans="1:16" ht="25.5">
      <c r="B386" s="39" t="s">
        <v>206</v>
      </c>
      <c r="G386" s="29"/>
    </row>
    <row r="387" spans="1:16">
      <c r="G387" s="29"/>
    </row>
    <row r="388" spans="1:16">
      <c r="A388" s="31" t="s">
        <v>0</v>
      </c>
      <c r="B388" s="78" t="s">
        <v>6</v>
      </c>
      <c r="E388" s="1">
        <v>2017</v>
      </c>
      <c r="F388" s="1" t="s">
        <v>1078</v>
      </c>
      <c r="G388" s="195">
        <v>490.7</v>
      </c>
    </row>
    <row r="389" spans="1:16">
      <c r="A389" s="31" t="s">
        <v>2</v>
      </c>
      <c r="B389" s="78" t="s">
        <v>35</v>
      </c>
      <c r="E389" s="1">
        <v>2017</v>
      </c>
      <c r="F389" s="1" t="s">
        <v>1079</v>
      </c>
      <c r="G389" s="195">
        <v>415.5</v>
      </c>
      <c r="M389" s="56"/>
      <c r="N389" s="56"/>
      <c r="O389" s="56"/>
      <c r="P389" s="183"/>
    </row>
    <row r="390" spans="1:16">
      <c r="A390" s="31" t="s">
        <v>3</v>
      </c>
      <c r="B390" s="78" t="s">
        <v>13</v>
      </c>
      <c r="E390" s="1">
        <v>2017</v>
      </c>
      <c r="F390" s="1" t="s">
        <v>1080</v>
      </c>
      <c r="G390" s="195">
        <v>403.5</v>
      </c>
      <c r="M390" s="56"/>
      <c r="N390" s="56"/>
      <c r="O390" s="56"/>
      <c r="P390" s="183"/>
    </row>
    <row r="391" spans="1:16">
      <c r="A391" s="31" t="s">
        <v>5</v>
      </c>
      <c r="B391" s="184" t="s">
        <v>158</v>
      </c>
      <c r="E391" s="1">
        <v>2019</v>
      </c>
      <c r="F391" s="1" t="s">
        <v>1078</v>
      </c>
      <c r="G391" s="195">
        <v>383</v>
      </c>
      <c r="M391" s="56"/>
      <c r="N391" s="56"/>
      <c r="O391" s="56"/>
      <c r="P391" s="183"/>
    </row>
    <row r="392" spans="1:16">
      <c r="A392" s="31" t="s">
        <v>7</v>
      </c>
      <c r="B392" s="78" t="s">
        <v>142</v>
      </c>
      <c r="E392" s="1">
        <v>2017</v>
      </c>
      <c r="F392" s="1" t="s">
        <v>1252</v>
      </c>
      <c r="G392" s="195">
        <v>381</v>
      </c>
    </row>
    <row r="393" spans="1:16">
      <c r="A393" s="31" t="s">
        <v>8</v>
      </c>
      <c r="B393" s="78" t="s">
        <v>11</v>
      </c>
      <c r="E393" s="1">
        <v>2018</v>
      </c>
      <c r="F393" s="1" t="s">
        <v>1078</v>
      </c>
      <c r="G393" s="195">
        <v>366.3</v>
      </c>
    </row>
    <row r="394" spans="1:16">
      <c r="A394" s="31" t="s">
        <v>10</v>
      </c>
      <c r="B394" s="184" t="s">
        <v>999</v>
      </c>
      <c r="E394" s="1">
        <v>2019</v>
      </c>
      <c r="F394" s="1" t="s">
        <v>1079</v>
      </c>
      <c r="G394" s="195">
        <v>359.5</v>
      </c>
    </row>
    <row r="395" spans="1:16">
      <c r="A395" s="31" t="s">
        <v>12</v>
      </c>
      <c r="B395" s="78" t="s">
        <v>1</v>
      </c>
      <c r="E395" s="1">
        <v>2018</v>
      </c>
      <c r="F395" s="1" t="s">
        <v>1079</v>
      </c>
      <c r="G395" s="195">
        <v>347.4</v>
      </c>
    </row>
    <row r="396" spans="1:16">
      <c r="A396" s="31" t="s">
        <v>14</v>
      </c>
      <c r="B396" s="78" t="s">
        <v>35</v>
      </c>
      <c r="E396" s="1">
        <v>2018</v>
      </c>
      <c r="F396" s="1" t="s">
        <v>1080</v>
      </c>
      <c r="G396" s="195">
        <v>340.5</v>
      </c>
    </row>
    <row r="397" spans="1:16">
      <c r="A397" s="31" t="s">
        <v>16</v>
      </c>
      <c r="B397" s="184" t="s">
        <v>1010</v>
      </c>
      <c r="E397" s="1">
        <v>2019</v>
      </c>
      <c r="F397" s="1" t="s">
        <v>1080</v>
      </c>
      <c r="G397" s="195">
        <v>334.5</v>
      </c>
    </row>
    <row r="398" spans="1:16">
      <c r="G398" s="29"/>
    </row>
    <row r="399" spans="1:16">
      <c r="G399" s="29"/>
    </row>
    <row r="400" spans="1:16" ht="25.5">
      <c r="B400" s="39" t="s">
        <v>207</v>
      </c>
      <c r="G400" s="29"/>
    </row>
    <row r="401" spans="1:16">
      <c r="G401" s="29"/>
    </row>
    <row r="402" spans="1:16">
      <c r="A402" s="31" t="s">
        <v>0</v>
      </c>
      <c r="B402" s="56" t="s">
        <v>21</v>
      </c>
      <c r="C402" s="1"/>
      <c r="D402" s="1"/>
      <c r="E402" s="1">
        <v>2017</v>
      </c>
      <c r="F402" s="1" t="s">
        <v>1078</v>
      </c>
      <c r="G402" s="195">
        <v>4680.8</v>
      </c>
    </row>
    <row r="403" spans="1:16">
      <c r="A403" s="31" t="s">
        <v>2</v>
      </c>
      <c r="B403" s="56" t="s">
        <v>33</v>
      </c>
      <c r="C403" s="1"/>
      <c r="D403" s="1"/>
      <c r="E403" s="1">
        <v>2017</v>
      </c>
      <c r="F403" s="1" t="s">
        <v>1079</v>
      </c>
      <c r="G403" s="195">
        <v>4632.7</v>
      </c>
    </row>
    <row r="404" spans="1:16">
      <c r="A404" s="31" t="s">
        <v>3</v>
      </c>
      <c r="B404" s="56" t="s">
        <v>144</v>
      </c>
      <c r="C404" s="1"/>
      <c r="D404" s="1"/>
      <c r="E404" s="1">
        <v>2017</v>
      </c>
      <c r="F404" s="1" t="s">
        <v>1080</v>
      </c>
      <c r="G404" s="195">
        <v>4200.5</v>
      </c>
    </row>
    <row r="405" spans="1:16">
      <c r="A405" s="31" t="s">
        <v>5</v>
      </c>
      <c r="B405" s="56" t="s">
        <v>17</v>
      </c>
      <c r="C405" s="1"/>
      <c r="D405" s="1"/>
      <c r="E405" s="1">
        <v>2017</v>
      </c>
      <c r="F405" s="1" t="s">
        <v>1252</v>
      </c>
      <c r="G405" s="195">
        <v>4126.3</v>
      </c>
    </row>
    <row r="406" spans="1:16">
      <c r="A406" s="31" t="s">
        <v>7</v>
      </c>
      <c r="B406" s="56" t="s">
        <v>31</v>
      </c>
      <c r="C406" s="1"/>
      <c r="D406" s="1"/>
      <c r="E406" s="1">
        <v>2017</v>
      </c>
      <c r="F406" s="1" t="s">
        <v>1253</v>
      </c>
      <c r="G406" s="195">
        <v>4043.3</v>
      </c>
    </row>
    <row r="407" spans="1:16">
      <c r="A407" s="31" t="s">
        <v>8</v>
      </c>
      <c r="B407" s="56" t="s">
        <v>6</v>
      </c>
      <c r="C407" s="1"/>
      <c r="D407" s="1"/>
      <c r="E407" s="1">
        <v>2017</v>
      </c>
      <c r="F407" s="1" t="s">
        <v>1254</v>
      </c>
      <c r="G407" s="195">
        <v>3844.1</v>
      </c>
    </row>
    <row r="408" spans="1:16">
      <c r="A408" s="31" t="s">
        <v>10</v>
      </c>
      <c r="B408" s="56" t="s">
        <v>23</v>
      </c>
      <c r="C408" s="1"/>
      <c r="D408" s="1"/>
      <c r="E408" s="1">
        <v>2017</v>
      </c>
      <c r="F408" s="1" t="s">
        <v>1255</v>
      </c>
      <c r="G408" s="195">
        <v>3803.7</v>
      </c>
    </row>
    <row r="409" spans="1:16">
      <c r="A409" s="31" t="s">
        <v>12</v>
      </c>
      <c r="B409" s="184" t="s">
        <v>31</v>
      </c>
      <c r="C409" s="1"/>
      <c r="D409" s="1"/>
      <c r="E409" s="1">
        <v>2019</v>
      </c>
      <c r="F409" s="1" t="s">
        <v>1078</v>
      </c>
      <c r="G409" s="195">
        <v>3774.549999999992</v>
      </c>
    </row>
    <row r="410" spans="1:16">
      <c r="A410" s="31" t="s">
        <v>14</v>
      </c>
      <c r="B410" s="184" t="s">
        <v>142</v>
      </c>
      <c r="C410" s="1"/>
      <c r="D410" s="1"/>
      <c r="E410" s="1">
        <v>2019</v>
      </c>
      <c r="F410" s="1" t="s">
        <v>1079</v>
      </c>
      <c r="G410" s="195">
        <v>3672.8500000000004</v>
      </c>
    </row>
    <row r="411" spans="1:16">
      <c r="A411" s="31" t="s">
        <v>16</v>
      </c>
      <c r="B411" s="184" t="s">
        <v>17</v>
      </c>
      <c r="C411" s="1"/>
      <c r="D411" s="1"/>
      <c r="E411" s="1">
        <v>2019</v>
      </c>
      <c r="F411" s="1" t="s">
        <v>1080</v>
      </c>
      <c r="G411" s="195">
        <v>3670.8999999999978</v>
      </c>
    </row>
    <row r="412" spans="1:16">
      <c r="G412" s="29"/>
    </row>
    <row r="413" spans="1:16">
      <c r="G413" s="29"/>
    </row>
    <row r="414" spans="1:16" ht="25.5">
      <c r="B414" s="39" t="s">
        <v>208</v>
      </c>
      <c r="G414" s="29"/>
    </row>
    <row r="415" spans="1:16">
      <c r="G415" s="29"/>
    </row>
    <row r="416" spans="1:16" s="28" customFormat="1">
      <c r="A416" s="79" t="s">
        <v>0</v>
      </c>
      <c r="B416" s="78" t="s">
        <v>144</v>
      </c>
      <c r="C416"/>
      <c r="D416"/>
      <c r="E416" s="1">
        <v>2019</v>
      </c>
      <c r="F416" s="1" t="s">
        <v>1078</v>
      </c>
      <c r="G416" s="195">
        <v>800.1</v>
      </c>
      <c r="L416" s="148"/>
      <c r="M416" s="11"/>
      <c r="N416" s="11"/>
      <c r="O416" s="11"/>
      <c r="P416" s="183"/>
    </row>
    <row r="417" spans="1:16" s="28" customFormat="1">
      <c r="A417" s="79" t="s">
        <v>2</v>
      </c>
      <c r="B417" s="78" t="s">
        <v>160</v>
      </c>
      <c r="C417"/>
      <c r="D417"/>
      <c r="E417" s="1">
        <v>2019</v>
      </c>
      <c r="F417" s="1" t="s">
        <v>1079</v>
      </c>
      <c r="G417" s="195">
        <v>727.8</v>
      </c>
      <c r="L417" s="148"/>
      <c r="M417" s="11"/>
      <c r="N417" s="11"/>
      <c r="O417" s="11"/>
      <c r="P417" s="183"/>
    </row>
    <row r="418" spans="1:16" s="28" customFormat="1">
      <c r="A418" s="79" t="s">
        <v>3</v>
      </c>
      <c r="B418" s="78" t="s">
        <v>29</v>
      </c>
      <c r="E418" s="22">
        <v>2018</v>
      </c>
      <c r="F418" s="22" t="s">
        <v>1078</v>
      </c>
      <c r="G418" s="195">
        <v>726.7</v>
      </c>
      <c r="L418" s="148"/>
      <c r="M418" s="11"/>
      <c r="N418" s="11"/>
      <c r="O418" s="11"/>
      <c r="P418" s="183"/>
    </row>
    <row r="419" spans="1:16" s="28" customFormat="1">
      <c r="A419" s="79" t="s">
        <v>5</v>
      </c>
      <c r="B419" s="78" t="s">
        <v>11</v>
      </c>
      <c r="C419"/>
      <c r="D419"/>
      <c r="E419" s="1">
        <v>2019</v>
      </c>
      <c r="F419" s="1" t="s">
        <v>1080</v>
      </c>
      <c r="G419" s="195">
        <v>719.2</v>
      </c>
      <c r="L419" s="148"/>
      <c r="M419" s="11"/>
      <c r="N419" s="11"/>
      <c r="O419" s="11"/>
      <c r="P419" s="183"/>
    </row>
    <row r="420" spans="1:16" s="28" customFormat="1">
      <c r="A420" s="79" t="s">
        <v>7</v>
      </c>
      <c r="B420" s="78" t="s">
        <v>33</v>
      </c>
      <c r="E420" s="22">
        <v>2018</v>
      </c>
      <c r="F420" s="22" t="s">
        <v>1079</v>
      </c>
      <c r="G420" s="195">
        <v>717.7</v>
      </c>
      <c r="L420" s="148"/>
      <c r="M420" s="11"/>
      <c r="N420" s="11"/>
      <c r="O420" s="11"/>
      <c r="P420" s="183"/>
    </row>
    <row r="421" spans="1:16">
      <c r="A421" s="31" t="s">
        <v>8</v>
      </c>
      <c r="B421" s="78" t="s">
        <v>1</v>
      </c>
      <c r="C421" s="28"/>
      <c r="D421" s="28"/>
      <c r="E421" s="22">
        <v>2018</v>
      </c>
      <c r="F421" s="22" t="s">
        <v>1080</v>
      </c>
      <c r="G421" s="195">
        <v>684.8</v>
      </c>
    </row>
    <row r="422" spans="1:16">
      <c r="A422" s="31" t="s">
        <v>10</v>
      </c>
      <c r="B422" s="78" t="s">
        <v>31</v>
      </c>
      <c r="C422" s="28"/>
      <c r="D422" s="28"/>
      <c r="E422" s="22">
        <v>2018</v>
      </c>
      <c r="F422" s="22" t="s">
        <v>1252</v>
      </c>
      <c r="G422" s="195">
        <v>673.5</v>
      </c>
    </row>
    <row r="423" spans="1:16">
      <c r="A423" s="31" t="s">
        <v>12</v>
      </c>
      <c r="B423" s="78" t="s">
        <v>17</v>
      </c>
      <c r="E423" s="1">
        <v>2019</v>
      </c>
      <c r="F423" s="1" t="s">
        <v>1252</v>
      </c>
      <c r="G423" s="195">
        <v>635.79999999999995</v>
      </c>
    </row>
    <row r="424" spans="1:16">
      <c r="A424" s="31" t="s">
        <v>14</v>
      </c>
      <c r="B424" s="78" t="s">
        <v>1036</v>
      </c>
      <c r="E424" s="1">
        <v>2019</v>
      </c>
      <c r="F424" s="1" t="s">
        <v>1253</v>
      </c>
      <c r="G424" s="195">
        <v>631.4</v>
      </c>
    </row>
    <row r="425" spans="1:16">
      <c r="A425" s="31" t="s">
        <v>16</v>
      </c>
      <c r="B425" s="78" t="s">
        <v>17</v>
      </c>
      <c r="C425" s="28"/>
      <c r="D425" s="28"/>
      <c r="E425" s="22">
        <v>2018</v>
      </c>
      <c r="F425" s="22" t="s">
        <v>1253</v>
      </c>
      <c r="G425" s="195">
        <v>629.9</v>
      </c>
    </row>
    <row r="426" spans="1:16">
      <c r="G426" s="29"/>
    </row>
    <row r="427" spans="1:16">
      <c r="G427" s="29"/>
    </row>
    <row r="428" spans="1:16" ht="25.5">
      <c r="B428" s="39" t="s">
        <v>209</v>
      </c>
      <c r="G428" s="29"/>
    </row>
    <row r="429" spans="1:16">
      <c r="G429" s="29"/>
    </row>
    <row r="430" spans="1:16">
      <c r="A430" s="31" t="s">
        <v>0</v>
      </c>
      <c r="B430" s="418" t="s">
        <v>142</v>
      </c>
      <c r="E430" s="1">
        <v>2020</v>
      </c>
      <c r="F430" s="1" t="s">
        <v>1078</v>
      </c>
      <c r="G430" s="195">
        <v>1219.1999999999998</v>
      </c>
    </row>
    <row r="431" spans="1:16">
      <c r="A431" s="31" t="s">
        <v>2</v>
      </c>
      <c r="B431" s="418" t="s">
        <v>156</v>
      </c>
      <c r="E431" s="1">
        <v>2020</v>
      </c>
      <c r="F431" s="1" t="s">
        <v>1079</v>
      </c>
      <c r="G431" s="195">
        <v>1132.4000000000005</v>
      </c>
    </row>
    <row r="432" spans="1:16">
      <c r="A432" s="31" t="s">
        <v>3</v>
      </c>
      <c r="B432" s="418" t="s">
        <v>157</v>
      </c>
      <c r="E432" s="1">
        <v>2020</v>
      </c>
      <c r="F432" s="1" t="s">
        <v>1080</v>
      </c>
      <c r="G432" s="195">
        <v>1126.1999999999989</v>
      </c>
    </row>
    <row r="433" spans="1:7">
      <c r="A433" s="31" t="s">
        <v>5</v>
      </c>
      <c r="B433" s="418" t="s">
        <v>1004</v>
      </c>
      <c r="E433" s="1">
        <v>2020</v>
      </c>
      <c r="F433" s="1" t="s">
        <v>1252</v>
      </c>
      <c r="G433" s="195">
        <v>1088.6000000000013</v>
      </c>
    </row>
    <row r="434" spans="1:7">
      <c r="A434" s="31" t="s">
        <v>7</v>
      </c>
      <c r="B434" s="417" t="s">
        <v>17</v>
      </c>
      <c r="E434" s="1">
        <v>2020</v>
      </c>
      <c r="F434" s="1" t="s">
        <v>1253</v>
      </c>
      <c r="G434" s="195">
        <v>1037.1000000000004</v>
      </c>
    </row>
    <row r="435" spans="1:7">
      <c r="A435" s="31" t="s">
        <v>8</v>
      </c>
      <c r="B435" s="418" t="s">
        <v>999</v>
      </c>
      <c r="E435" s="1">
        <v>2020</v>
      </c>
      <c r="F435" s="1" t="s">
        <v>1254</v>
      </c>
      <c r="G435" s="195">
        <v>1020.4999999999982</v>
      </c>
    </row>
    <row r="436" spans="1:7">
      <c r="A436" s="31" t="s">
        <v>10</v>
      </c>
      <c r="B436" s="418" t="s">
        <v>988</v>
      </c>
      <c r="E436" s="1">
        <v>2020</v>
      </c>
      <c r="F436" s="1" t="s">
        <v>1255</v>
      </c>
      <c r="G436" s="195">
        <v>1012.8000000000011</v>
      </c>
    </row>
    <row r="437" spans="1:7">
      <c r="A437" s="31" t="s">
        <v>12</v>
      </c>
      <c r="B437" s="417" t="s">
        <v>31</v>
      </c>
      <c r="E437" s="1">
        <v>2020</v>
      </c>
      <c r="F437" s="1" t="s">
        <v>1256</v>
      </c>
      <c r="G437" s="195">
        <v>993.80000000000109</v>
      </c>
    </row>
    <row r="438" spans="1:7">
      <c r="A438" s="31" t="s">
        <v>14</v>
      </c>
      <c r="B438" s="419" t="s">
        <v>2570</v>
      </c>
      <c r="E438" s="1">
        <v>2020</v>
      </c>
      <c r="F438" s="1" t="s">
        <v>1257</v>
      </c>
      <c r="G438" s="195">
        <v>987.30000000000018</v>
      </c>
    </row>
    <row r="439" spans="1:7">
      <c r="A439" s="31" t="s">
        <v>16</v>
      </c>
      <c r="B439" s="78" t="s">
        <v>11</v>
      </c>
      <c r="E439" s="1">
        <v>2016</v>
      </c>
      <c r="F439" s="1" t="s">
        <v>1078</v>
      </c>
      <c r="G439" s="195">
        <v>983.1</v>
      </c>
    </row>
    <row r="440" spans="1:7">
      <c r="G440" s="29"/>
    </row>
    <row r="441" spans="1:7">
      <c r="G441" s="29"/>
    </row>
    <row r="442" spans="1:7" ht="25.5">
      <c r="B442" s="39" t="s">
        <v>210</v>
      </c>
      <c r="G442" s="29"/>
    </row>
    <row r="443" spans="1:7">
      <c r="G443" s="29"/>
    </row>
    <row r="444" spans="1:7">
      <c r="A444" s="31" t="s">
        <v>0</v>
      </c>
      <c r="B444" s="184" t="s">
        <v>1004</v>
      </c>
      <c r="E444" s="22">
        <v>2019</v>
      </c>
      <c r="F444" s="1" t="s">
        <v>1078</v>
      </c>
      <c r="G444" s="195">
        <v>1202.0000000000018</v>
      </c>
    </row>
    <row r="445" spans="1:7">
      <c r="A445" s="31" t="s">
        <v>2</v>
      </c>
      <c r="B445" s="78" t="s">
        <v>31</v>
      </c>
      <c r="E445" s="22">
        <v>2018</v>
      </c>
      <c r="F445" s="1" t="s">
        <v>1078</v>
      </c>
      <c r="G445" s="195">
        <v>1184.7</v>
      </c>
    </row>
    <row r="446" spans="1:7">
      <c r="A446" s="31" t="s">
        <v>3</v>
      </c>
      <c r="B446" s="184" t="s">
        <v>143</v>
      </c>
      <c r="E446" s="22">
        <v>2019</v>
      </c>
      <c r="F446" s="1" t="s">
        <v>1079</v>
      </c>
      <c r="G446" s="195">
        <v>1068.3999999999996</v>
      </c>
    </row>
    <row r="447" spans="1:7">
      <c r="A447" s="31" t="s">
        <v>5</v>
      </c>
      <c r="B447" s="78" t="s">
        <v>17</v>
      </c>
      <c r="E447" s="22">
        <v>2018</v>
      </c>
      <c r="F447" s="1" t="s">
        <v>1079</v>
      </c>
      <c r="G447" s="195">
        <v>1033.4000000000001</v>
      </c>
    </row>
    <row r="448" spans="1:7">
      <c r="A448" s="31" t="s">
        <v>7</v>
      </c>
      <c r="B448" s="184" t="s">
        <v>1047</v>
      </c>
      <c r="E448" s="22">
        <v>2019</v>
      </c>
      <c r="F448" s="1" t="s">
        <v>1080</v>
      </c>
      <c r="G448" s="195">
        <v>1023.7000000000007</v>
      </c>
    </row>
    <row r="449" spans="1:16">
      <c r="A449" s="31" t="s">
        <v>8</v>
      </c>
      <c r="B449" s="184" t="s">
        <v>999</v>
      </c>
      <c r="E449" s="22">
        <v>2019</v>
      </c>
      <c r="F449" s="1" t="s">
        <v>1252</v>
      </c>
      <c r="G449" s="195">
        <v>1016.0000000000018</v>
      </c>
    </row>
    <row r="450" spans="1:16">
      <c r="A450" s="31" t="s">
        <v>10</v>
      </c>
      <c r="B450" s="78" t="s">
        <v>181</v>
      </c>
      <c r="E450" s="22">
        <v>2016</v>
      </c>
      <c r="F450" s="1" t="s">
        <v>1078</v>
      </c>
      <c r="G450" s="195">
        <v>993.9</v>
      </c>
    </row>
    <row r="451" spans="1:16">
      <c r="A451" s="31" t="s">
        <v>12</v>
      </c>
      <c r="B451" s="184" t="s">
        <v>1013</v>
      </c>
      <c r="E451" s="22">
        <v>2019</v>
      </c>
      <c r="F451" s="1" t="s">
        <v>1253</v>
      </c>
      <c r="G451" s="195">
        <v>989.19999999999709</v>
      </c>
    </row>
    <row r="452" spans="1:16">
      <c r="A452" s="31" t="s">
        <v>14</v>
      </c>
      <c r="B452" s="78" t="s">
        <v>145</v>
      </c>
      <c r="E452" s="22">
        <v>2018</v>
      </c>
      <c r="F452" s="1" t="s">
        <v>1080</v>
      </c>
      <c r="G452" s="195">
        <v>974.1</v>
      </c>
    </row>
    <row r="453" spans="1:16">
      <c r="A453" s="31" t="s">
        <v>16</v>
      </c>
      <c r="B453" s="184" t="s">
        <v>1001</v>
      </c>
      <c r="E453" s="22">
        <v>2019</v>
      </c>
      <c r="F453" s="1" t="s">
        <v>1254</v>
      </c>
      <c r="G453" s="195">
        <v>968.39999999999964</v>
      </c>
    </row>
    <row r="454" spans="1:16">
      <c r="G454" s="29"/>
    </row>
    <row r="455" spans="1:16">
      <c r="G455" s="29"/>
    </row>
    <row r="456" spans="1:16" ht="25.5">
      <c r="B456" s="39" t="s">
        <v>211</v>
      </c>
      <c r="G456" s="29"/>
    </row>
    <row r="457" spans="1:16">
      <c r="G457" s="29"/>
    </row>
    <row r="458" spans="1:16">
      <c r="A458" s="31" t="s">
        <v>0</v>
      </c>
      <c r="B458" s="78" t="s">
        <v>157</v>
      </c>
      <c r="E458" s="1">
        <v>2020</v>
      </c>
      <c r="F458" s="1" t="s">
        <v>1078</v>
      </c>
      <c r="G458" s="195">
        <v>5145.2</v>
      </c>
      <c r="K458" s="568"/>
      <c r="L458" s="568"/>
      <c r="M458" s="568"/>
      <c r="N458" s="546"/>
      <c r="O458" s="569"/>
    </row>
    <row r="459" spans="1:16">
      <c r="A459" s="31" t="s">
        <v>2</v>
      </c>
      <c r="B459" s="78" t="s">
        <v>156</v>
      </c>
      <c r="E459" s="1">
        <v>2020</v>
      </c>
      <c r="F459" s="1" t="s">
        <v>1079</v>
      </c>
      <c r="G459" s="195">
        <v>4964.8</v>
      </c>
      <c r="K459" s="568"/>
      <c r="L459" s="568"/>
      <c r="M459" s="568"/>
      <c r="N459" s="546"/>
      <c r="O459" s="569"/>
      <c r="P459" s="183"/>
    </row>
    <row r="460" spans="1:16">
      <c r="A460" s="31" t="s">
        <v>3</v>
      </c>
      <c r="B460" s="78" t="s">
        <v>19</v>
      </c>
      <c r="E460" s="1">
        <v>2018</v>
      </c>
      <c r="F460" s="1" t="s">
        <v>1078</v>
      </c>
      <c r="G460" s="195">
        <v>4923.3999999999996</v>
      </c>
      <c r="K460" s="462"/>
      <c r="L460" s="568"/>
      <c r="M460" s="568"/>
      <c r="N460" s="546"/>
      <c r="O460" s="569"/>
      <c r="P460" s="183"/>
    </row>
    <row r="461" spans="1:16">
      <c r="A461" s="31" t="s">
        <v>5</v>
      </c>
      <c r="B461" s="486" t="s">
        <v>31</v>
      </c>
      <c r="E461" s="1">
        <v>2020</v>
      </c>
      <c r="F461" s="1" t="s">
        <v>1080</v>
      </c>
      <c r="G461" s="195">
        <v>4773.1000000000004</v>
      </c>
      <c r="K461" s="568"/>
      <c r="L461" s="568"/>
      <c r="M461" s="568"/>
      <c r="N461" s="546"/>
      <c r="O461" s="569"/>
      <c r="P461" s="183"/>
    </row>
    <row r="462" spans="1:16">
      <c r="A462" s="31" t="s">
        <v>7</v>
      </c>
      <c r="B462" s="459" t="s">
        <v>142</v>
      </c>
      <c r="E462" s="1">
        <v>2018</v>
      </c>
      <c r="F462" s="432" t="s">
        <v>1079</v>
      </c>
      <c r="G462" s="195">
        <v>4571.5</v>
      </c>
      <c r="K462" s="462"/>
      <c r="L462" s="568"/>
      <c r="M462" s="568"/>
      <c r="N462" s="546"/>
      <c r="O462" s="569"/>
      <c r="P462" s="183"/>
    </row>
    <row r="463" spans="1:16">
      <c r="A463" s="31" t="s">
        <v>8</v>
      </c>
      <c r="B463" s="459" t="s">
        <v>1004</v>
      </c>
      <c r="E463" s="1">
        <v>2020</v>
      </c>
      <c r="F463" s="1" t="s">
        <v>1252</v>
      </c>
      <c r="G463" s="195">
        <v>4564.3999999999996</v>
      </c>
      <c r="K463" s="462"/>
      <c r="L463" s="568"/>
      <c r="M463" s="568"/>
      <c r="N463" s="546"/>
      <c r="O463" s="569"/>
    </row>
    <row r="464" spans="1:16">
      <c r="A464" s="31" t="s">
        <v>10</v>
      </c>
      <c r="B464" s="459" t="s">
        <v>15</v>
      </c>
      <c r="E464" s="1">
        <v>2020</v>
      </c>
      <c r="F464" s="432" t="s">
        <v>1253</v>
      </c>
      <c r="G464" s="195">
        <v>4530.6000000000004</v>
      </c>
      <c r="K464" s="570"/>
      <c r="L464" s="568"/>
      <c r="M464" s="568"/>
      <c r="N464" s="546"/>
      <c r="O464" s="569"/>
    </row>
    <row r="465" spans="1:15">
      <c r="A465" s="31" t="s">
        <v>12</v>
      </c>
      <c r="B465" s="459" t="s">
        <v>11</v>
      </c>
      <c r="E465" s="1">
        <v>2016</v>
      </c>
      <c r="F465" s="432" t="s">
        <v>1078</v>
      </c>
      <c r="G465" s="195">
        <v>4519.8</v>
      </c>
      <c r="K465" s="568"/>
      <c r="L465" s="568"/>
      <c r="M465" s="568"/>
      <c r="N465" s="546"/>
      <c r="O465" s="569"/>
    </row>
    <row r="466" spans="1:15">
      <c r="A466" s="31" t="s">
        <v>14</v>
      </c>
      <c r="B466" s="459" t="s">
        <v>31</v>
      </c>
      <c r="E466" s="1">
        <v>2018</v>
      </c>
      <c r="F466" s="432" t="s">
        <v>1080</v>
      </c>
      <c r="G466" s="195">
        <v>4469.3</v>
      </c>
      <c r="K466" s="568"/>
      <c r="L466" s="568"/>
      <c r="M466" s="568"/>
      <c r="N466" s="546"/>
      <c r="O466" s="569"/>
    </row>
    <row r="467" spans="1:15">
      <c r="A467" s="31" t="s">
        <v>16</v>
      </c>
      <c r="B467" s="459" t="s">
        <v>25</v>
      </c>
      <c r="E467" s="1">
        <v>2020</v>
      </c>
      <c r="F467" s="432" t="s">
        <v>1254</v>
      </c>
      <c r="G467" s="195">
        <v>4429.45</v>
      </c>
      <c r="K467" s="568"/>
      <c r="L467" s="568"/>
      <c r="M467" s="568"/>
      <c r="N467" s="546"/>
      <c r="O467" s="569"/>
    </row>
    <row r="468" spans="1:15">
      <c r="G468" s="29"/>
    </row>
    <row r="469" spans="1:15">
      <c r="G469" s="29"/>
    </row>
    <row r="470" spans="1:15" ht="25.5">
      <c r="B470" s="39" t="s">
        <v>212</v>
      </c>
      <c r="G470" s="29"/>
    </row>
    <row r="471" spans="1:15">
      <c r="G471" s="29"/>
    </row>
    <row r="472" spans="1:15">
      <c r="A472" s="31" t="s">
        <v>0</v>
      </c>
      <c r="B472" s="78" t="s">
        <v>13</v>
      </c>
      <c r="E472" s="1">
        <v>2019</v>
      </c>
      <c r="F472" s="1" t="s">
        <v>1078</v>
      </c>
      <c r="G472" s="195">
        <v>450.5</v>
      </c>
    </row>
    <row r="473" spans="1:15">
      <c r="A473" s="31" t="s">
        <v>2</v>
      </c>
      <c r="B473" s="78" t="s">
        <v>29</v>
      </c>
      <c r="E473" s="1">
        <v>2018</v>
      </c>
      <c r="F473" s="1" t="s">
        <v>1078</v>
      </c>
      <c r="G473" s="195">
        <v>425.5</v>
      </c>
    </row>
    <row r="474" spans="1:15">
      <c r="A474" s="31" t="s">
        <v>3</v>
      </c>
      <c r="B474" s="78" t="s">
        <v>1047</v>
      </c>
      <c r="E474" s="1">
        <v>2019</v>
      </c>
      <c r="F474" s="1" t="s">
        <v>1079</v>
      </c>
      <c r="G474" s="195">
        <v>418</v>
      </c>
    </row>
    <row r="475" spans="1:15">
      <c r="A475" s="31" t="s">
        <v>5</v>
      </c>
      <c r="B475" s="78" t="s">
        <v>6</v>
      </c>
      <c r="E475" s="1">
        <v>2019</v>
      </c>
      <c r="F475" s="1" t="s">
        <v>1080</v>
      </c>
      <c r="G475" s="195">
        <v>407.2</v>
      </c>
    </row>
    <row r="476" spans="1:15">
      <c r="A476" s="31" t="s">
        <v>7</v>
      </c>
      <c r="B476" s="78" t="s">
        <v>993</v>
      </c>
      <c r="E476" s="1">
        <v>2019</v>
      </c>
      <c r="F476" s="1" t="s">
        <v>1252</v>
      </c>
      <c r="G476" s="195">
        <v>397</v>
      </c>
    </row>
    <row r="477" spans="1:15">
      <c r="A477" s="31" t="s">
        <v>8</v>
      </c>
      <c r="B477" s="78" t="s">
        <v>999</v>
      </c>
      <c r="E477" s="1">
        <v>2019</v>
      </c>
      <c r="F477" s="1" t="s">
        <v>1253</v>
      </c>
      <c r="G477" s="195">
        <v>383.5</v>
      </c>
    </row>
    <row r="478" spans="1:15">
      <c r="A478" s="31" t="s">
        <v>10</v>
      </c>
      <c r="B478" s="78" t="s">
        <v>155</v>
      </c>
      <c r="E478" s="1">
        <v>2018</v>
      </c>
      <c r="F478" s="1" t="s">
        <v>1079</v>
      </c>
      <c r="G478" s="195">
        <v>357.9</v>
      </c>
    </row>
    <row r="479" spans="1:15">
      <c r="A479" s="31" t="s">
        <v>12</v>
      </c>
      <c r="B479" s="78" t="s">
        <v>1031</v>
      </c>
      <c r="E479" s="1">
        <v>2019</v>
      </c>
      <c r="F479" s="1" t="s">
        <v>1254</v>
      </c>
      <c r="G479" s="195">
        <v>357</v>
      </c>
    </row>
    <row r="480" spans="1:15">
      <c r="A480" s="31" t="s">
        <v>14</v>
      </c>
      <c r="B480" s="78" t="s">
        <v>6</v>
      </c>
      <c r="E480" s="1">
        <v>2017</v>
      </c>
      <c r="F480" s="1" t="s">
        <v>1078</v>
      </c>
      <c r="G480" s="195">
        <v>351.6</v>
      </c>
    </row>
    <row r="481" spans="1:7">
      <c r="A481" s="31" t="s">
        <v>16</v>
      </c>
      <c r="B481" s="78" t="s">
        <v>1019</v>
      </c>
      <c r="E481" s="1">
        <v>2019</v>
      </c>
      <c r="F481" s="1" t="s">
        <v>1255</v>
      </c>
      <c r="G481" s="195">
        <v>332.3</v>
      </c>
    </row>
    <row r="482" spans="1:7">
      <c r="G482" s="29"/>
    </row>
    <row r="483" spans="1:7">
      <c r="G483" s="29"/>
    </row>
    <row r="484" spans="1:7" ht="25.5">
      <c r="B484" s="39" t="s">
        <v>213</v>
      </c>
      <c r="G484" s="29"/>
    </row>
    <row r="485" spans="1:7">
      <c r="G485" s="29"/>
    </row>
    <row r="486" spans="1:7">
      <c r="A486" s="31" t="s">
        <v>0</v>
      </c>
      <c r="B486" s="78" t="s">
        <v>17</v>
      </c>
      <c r="E486" s="1">
        <v>2016</v>
      </c>
      <c r="F486" s="1" t="s">
        <v>1078</v>
      </c>
      <c r="G486" s="195">
        <v>656</v>
      </c>
    </row>
    <row r="487" spans="1:7">
      <c r="A487" s="31" t="s">
        <v>2</v>
      </c>
      <c r="B487" s="78" t="s">
        <v>19</v>
      </c>
      <c r="E487" s="1">
        <v>2016</v>
      </c>
      <c r="F487" s="1" t="s">
        <v>1079</v>
      </c>
      <c r="G487" s="195">
        <v>573.79999999999995</v>
      </c>
    </row>
    <row r="488" spans="1:7">
      <c r="A488" s="31" t="s">
        <v>3</v>
      </c>
      <c r="B488" s="78" t="s">
        <v>164</v>
      </c>
      <c r="E488" s="1">
        <v>2018</v>
      </c>
      <c r="F488" s="1" t="s">
        <v>1078</v>
      </c>
      <c r="G488" s="195">
        <v>545</v>
      </c>
    </row>
    <row r="489" spans="1:7">
      <c r="A489" s="31" t="s">
        <v>5</v>
      </c>
      <c r="B489" s="78" t="s">
        <v>27</v>
      </c>
      <c r="E489" s="1">
        <v>2017</v>
      </c>
      <c r="F489" s="1" t="s">
        <v>1078</v>
      </c>
      <c r="G489" s="195">
        <v>533.4</v>
      </c>
    </row>
    <row r="490" spans="1:7">
      <c r="A490" s="31" t="s">
        <v>7</v>
      </c>
      <c r="B490" s="78" t="s">
        <v>143</v>
      </c>
      <c r="E490" s="1">
        <v>2017</v>
      </c>
      <c r="F490" s="1" t="s">
        <v>1079</v>
      </c>
      <c r="G490" s="195">
        <v>531.29999999999995</v>
      </c>
    </row>
    <row r="491" spans="1:7">
      <c r="A491" s="31" t="s">
        <v>8</v>
      </c>
      <c r="B491" s="78" t="s">
        <v>27</v>
      </c>
      <c r="E491" s="1">
        <v>2016</v>
      </c>
      <c r="F491" s="1" t="s">
        <v>1080</v>
      </c>
      <c r="G491" s="195">
        <v>527.79999999999995</v>
      </c>
    </row>
    <row r="492" spans="1:7">
      <c r="A492" s="31" t="s">
        <v>10</v>
      </c>
      <c r="B492" s="78" t="s">
        <v>23</v>
      </c>
      <c r="E492" s="1">
        <v>2016</v>
      </c>
      <c r="F492" s="1" t="s">
        <v>1252</v>
      </c>
      <c r="G492" s="195">
        <v>509.4</v>
      </c>
    </row>
    <row r="493" spans="1:7">
      <c r="A493" s="31" t="s">
        <v>12</v>
      </c>
      <c r="B493" s="78" t="s">
        <v>21</v>
      </c>
      <c r="E493" s="1">
        <v>2017</v>
      </c>
      <c r="F493" s="1" t="s">
        <v>1080</v>
      </c>
      <c r="G493" s="195">
        <v>500</v>
      </c>
    </row>
    <row r="494" spans="1:7">
      <c r="A494" s="31" t="s">
        <v>14</v>
      </c>
      <c r="B494" s="78" t="s">
        <v>11</v>
      </c>
      <c r="E494" s="1">
        <v>2018</v>
      </c>
      <c r="F494" s="1" t="s">
        <v>1079</v>
      </c>
      <c r="G494" s="195">
        <v>499.7</v>
      </c>
    </row>
    <row r="495" spans="1:7">
      <c r="A495" s="31" t="s">
        <v>16</v>
      </c>
      <c r="B495" s="78" t="s">
        <v>1</v>
      </c>
      <c r="E495" s="1">
        <v>2017</v>
      </c>
      <c r="F495" s="1" t="s">
        <v>1252</v>
      </c>
      <c r="G495" s="195">
        <v>480.8</v>
      </c>
    </row>
    <row r="496" spans="1:7">
      <c r="G496" s="29"/>
    </row>
    <row r="497" spans="1:7">
      <c r="G497" s="29"/>
    </row>
    <row r="498" spans="1:7" ht="25.5">
      <c r="B498" s="39" t="s">
        <v>214</v>
      </c>
      <c r="G498" s="29"/>
    </row>
    <row r="499" spans="1:7">
      <c r="G499" s="29"/>
    </row>
    <row r="500" spans="1:7">
      <c r="A500" s="31" t="s">
        <v>0</v>
      </c>
      <c r="B500" s="78" t="s">
        <v>156</v>
      </c>
      <c r="E500" s="1">
        <v>2018</v>
      </c>
      <c r="F500" s="1" t="s">
        <v>1078</v>
      </c>
      <c r="G500" s="195">
        <v>869.4</v>
      </c>
    </row>
    <row r="501" spans="1:7">
      <c r="A501" s="31" t="s">
        <v>2</v>
      </c>
      <c r="B501" s="78" t="s">
        <v>9</v>
      </c>
      <c r="E501" s="1">
        <v>2017</v>
      </c>
      <c r="F501" s="1" t="s">
        <v>1078</v>
      </c>
      <c r="G501" s="195">
        <v>851.2</v>
      </c>
    </row>
    <row r="502" spans="1:7">
      <c r="A502" s="31" t="s">
        <v>3</v>
      </c>
      <c r="B502" s="78" t="s">
        <v>25</v>
      </c>
      <c r="E502" s="1">
        <v>2017</v>
      </c>
      <c r="F502" s="1" t="s">
        <v>1079</v>
      </c>
      <c r="G502" s="195">
        <v>847.5</v>
      </c>
    </row>
    <row r="503" spans="1:7">
      <c r="A503" s="31" t="s">
        <v>5</v>
      </c>
      <c r="B503" s="78" t="s">
        <v>31</v>
      </c>
      <c r="E503" s="1">
        <v>2017</v>
      </c>
      <c r="F503" s="1" t="s">
        <v>1080</v>
      </c>
      <c r="G503" s="195">
        <v>824.4</v>
      </c>
    </row>
    <row r="504" spans="1:7">
      <c r="A504" s="31" t="s">
        <v>7</v>
      </c>
      <c r="B504" s="78" t="s">
        <v>23</v>
      </c>
      <c r="E504" s="1">
        <v>2017</v>
      </c>
      <c r="F504" s="1" t="s">
        <v>1252</v>
      </c>
      <c r="G504" s="195">
        <v>803.8</v>
      </c>
    </row>
    <row r="505" spans="1:7">
      <c r="A505" s="31" t="s">
        <v>8</v>
      </c>
      <c r="B505" s="78" t="s">
        <v>11</v>
      </c>
      <c r="E505" s="1">
        <v>2017</v>
      </c>
      <c r="F505" s="1" t="s">
        <v>1253</v>
      </c>
      <c r="G505" s="195">
        <v>735.7</v>
      </c>
    </row>
    <row r="506" spans="1:7">
      <c r="A506" s="31" t="s">
        <v>10</v>
      </c>
      <c r="B506" s="78" t="s">
        <v>145</v>
      </c>
      <c r="E506" s="1">
        <v>2017</v>
      </c>
      <c r="F506" s="1" t="s">
        <v>1254</v>
      </c>
      <c r="G506" s="195">
        <v>699.7</v>
      </c>
    </row>
    <row r="507" spans="1:7">
      <c r="A507" s="31" t="s">
        <v>12</v>
      </c>
      <c r="B507" s="78" t="s">
        <v>17</v>
      </c>
      <c r="E507" s="1">
        <v>2017</v>
      </c>
      <c r="F507" s="1" t="s">
        <v>1255</v>
      </c>
      <c r="G507" s="195">
        <v>674.1</v>
      </c>
    </row>
    <row r="508" spans="1:7">
      <c r="A508" s="31" t="s">
        <v>14</v>
      </c>
      <c r="B508" s="78" t="s">
        <v>1013</v>
      </c>
      <c r="E508" s="1">
        <v>2020</v>
      </c>
      <c r="F508" s="1" t="s">
        <v>1078</v>
      </c>
      <c r="G508" s="195">
        <v>666.4</v>
      </c>
    </row>
    <row r="509" spans="1:7">
      <c r="A509" s="31" t="s">
        <v>16</v>
      </c>
      <c r="B509" s="78" t="s">
        <v>37</v>
      </c>
      <c r="E509" s="1">
        <v>2017</v>
      </c>
      <c r="F509" s="1" t="s">
        <v>1256</v>
      </c>
      <c r="G509" s="195">
        <v>662.6</v>
      </c>
    </row>
    <row r="510" spans="1:7">
      <c r="G510" s="29"/>
    </row>
    <row r="511" spans="1:7">
      <c r="G511" s="29"/>
    </row>
    <row r="512" spans="1:7" ht="25.5">
      <c r="B512" s="39" t="s">
        <v>215</v>
      </c>
      <c r="G512" s="29"/>
    </row>
    <row r="513" spans="1:19">
      <c r="G513" s="29"/>
    </row>
    <row r="514" spans="1:19">
      <c r="A514" s="31" t="s">
        <v>0</v>
      </c>
      <c r="B514" s="78" t="s">
        <v>182</v>
      </c>
      <c r="E514" s="1">
        <v>2016</v>
      </c>
      <c r="F514" s="1" t="s">
        <v>1078</v>
      </c>
      <c r="G514" s="195">
        <v>846.05</v>
      </c>
    </row>
    <row r="515" spans="1:19">
      <c r="A515" s="31" t="s">
        <v>2</v>
      </c>
      <c r="B515" s="78" t="s">
        <v>145</v>
      </c>
      <c r="E515" s="1">
        <v>2017</v>
      </c>
      <c r="F515" s="1" t="s">
        <v>1078</v>
      </c>
      <c r="G515" s="195">
        <v>782.55</v>
      </c>
    </row>
    <row r="516" spans="1:19">
      <c r="A516" s="31" t="s">
        <v>3</v>
      </c>
      <c r="B516" s="78" t="s">
        <v>144</v>
      </c>
      <c r="E516" s="1">
        <v>2017</v>
      </c>
      <c r="F516" s="1" t="s">
        <v>1079</v>
      </c>
      <c r="G516" s="195">
        <v>779.6</v>
      </c>
    </row>
    <row r="517" spans="1:19">
      <c r="A517" s="31" t="s">
        <v>5</v>
      </c>
      <c r="B517" s="78" t="s">
        <v>33</v>
      </c>
      <c r="E517" s="1">
        <v>2016</v>
      </c>
      <c r="F517" s="1" t="s">
        <v>1079</v>
      </c>
      <c r="G517" s="195">
        <v>736</v>
      </c>
    </row>
    <row r="518" spans="1:19">
      <c r="A518" s="31" t="s">
        <v>7</v>
      </c>
      <c r="B518" s="78" t="s">
        <v>11</v>
      </c>
      <c r="E518" s="1">
        <v>2016</v>
      </c>
      <c r="F518" s="1" t="s">
        <v>1080</v>
      </c>
      <c r="G518" s="195">
        <v>725.7</v>
      </c>
    </row>
    <row r="519" spans="1:19">
      <c r="A519" s="31" t="s">
        <v>8</v>
      </c>
      <c r="B519" s="78" t="s">
        <v>21</v>
      </c>
      <c r="E519" s="1">
        <v>2017</v>
      </c>
      <c r="F519" s="1" t="s">
        <v>1080</v>
      </c>
      <c r="G519" s="195">
        <v>724.8</v>
      </c>
    </row>
    <row r="520" spans="1:19">
      <c r="A520" s="31" t="s">
        <v>10</v>
      </c>
      <c r="B520" s="78" t="s">
        <v>37</v>
      </c>
      <c r="E520" s="1">
        <v>2017</v>
      </c>
      <c r="F520" s="1" t="s">
        <v>1252</v>
      </c>
      <c r="G520" s="195">
        <v>707.1</v>
      </c>
    </row>
    <row r="521" spans="1:19">
      <c r="A521" s="31" t="s">
        <v>12</v>
      </c>
      <c r="B521" s="78" t="s">
        <v>181</v>
      </c>
      <c r="E521" s="1">
        <v>2017</v>
      </c>
      <c r="F521" s="1" t="s">
        <v>1253</v>
      </c>
      <c r="G521" s="195">
        <v>693.85</v>
      </c>
    </row>
    <row r="522" spans="1:19">
      <c r="A522" s="31" t="s">
        <v>14</v>
      </c>
      <c r="B522" s="78" t="s">
        <v>2564</v>
      </c>
      <c r="E522" s="1">
        <v>2020</v>
      </c>
      <c r="F522" s="1" t="s">
        <v>1078</v>
      </c>
      <c r="G522" s="195">
        <v>670.5</v>
      </c>
    </row>
    <row r="523" spans="1:19">
      <c r="A523" s="31" t="s">
        <v>16</v>
      </c>
      <c r="B523" s="459" t="s">
        <v>33</v>
      </c>
      <c r="E523" s="1">
        <v>2017</v>
      </c>
      <c r="F523" s="1" t="s">
        <v>1254</v>
      </c>
      <c r="G523" s="195">
        <v>670.3</v>
      </c>
    </row>
    <row r="524" spans="1:19">
      <c r="G524" s="29"/>
    </row>
    <row r="525" spans="1:19">
      <c r="G525" s="29"/>
    </row>
    <row r="526" spans="1:19" ht="25.5">
      <c r="B526" s="39" t="s">
        <v>216</v>
      </c>
      <c r="G526" s="29"/>
    </row>
    <row r="527" spans="1:19">
      <c r="G527" s="29"/>
    </row>
    <row r="528" spans="1:19">
      <c r="A528" s="31" t="s">
        <v>0</v>
      </c>
      <c r="B528" s="78" t="s">
        <v>155</v>
      </c>
      <c r="E528" s="1">
        <v>2019</v>
      </c>
      <c r="F528" s="1" t="s">
        <v>1078</v>
      </c>
      <c r="G528" s="195">
        <v>761</v>
      </c>
      <c r="R528" s="202"/>
      <c r="S528" s="102"/>
    </row>
    <row r="529" spans="1:19">
      <c r="A529" s="31" t="s">
        <v>2</v>
      </c>
      <c r="B529" s="78" t="s">
        <v>4</v>
      </c>
      <c r="E529" s="1">
        <v>2016</v>
      </c>
      <c r="F529" s="1" t="s">
        <v>1078</v>
      </c>
      <c r="G529" s="195">
        <v>604.6</v>
      </c>
      <c r="R529" s="202"/>
      <c r="S529" s="102"/>
    </row>
    <row r="530" spans="1:19">
      <c r="A530" s="31" t="s">
        <v>3</v>
      </c>
      <c r="B530" s="78" t="s">
        <v>6</v>
      </c>
      <c r="E530" s="1">
        <v>2017</v>
      </c>
      <c r="F530" s="1" t="s">
        <v>1078</v>
      </c>
      <c r="G530" s="195">
        <v>558.5</v>
      </c>
      <c r="R530" s="202"/>
      <c r="S530" s="102"/>
    </row>
    <row r="531" spans="1:19">
      <c r="A531" s="31" t="s">
        <v>5</v>
      </c>
      <c r="B531" s="78" t="s">
        <v>13</v>
      </c>
      <c r="E531" s="1">
        <v>2019</v>
      </c>
      <c r="F531" s="1" t="s">
        <v>1079</v>
      </c>
      <c r="G531" s="195">
        <v>554</v>
      </c>
      <c r="R531" s="202"/>
      <c r="S531" s="102"/>
    </row>
    <row r="532" spans="1:19">
      <c r="A532" s="31" t="s">
        <v>7</v>
      </c>
      <c r="B532" s="78" t="s">
        <v>25</v>
      </c>
      <c r="E532" s="1">
        <v>2016</v>
      </c>
      <c r="F532" s="1" t="s">
        <v>1079</v>
      </c>
      <c r="G532" s="195">
        <v>543.4</v>
      </c>
      <c r="R532" s="202"/>
      <c r="S532" s="102"/>
    </row>
    <row r="533" spans="1:19">
      <c r="A533" s="31" t="s">
        <v>8</v>
      </c>
      <c r="B533" s="78" t="s">
        <v>1019</v>
      </c>
      <c r="E533" s="1">
        <v>2019</v>
      </c>
      <c r="F533" s="1" t="s">
        <v>1080</v>
      </c>
      <c r="G533" s="195">
        <v>505.5</v>
      </c>
    </row>
    <row r="534" spans="1:19">
      <c r="A534" s="31" t="s">
        <v>10</v>
      </c>
      <c r="B534" s="78" t="s">
        <v>999</v>
      </c>
      <c r="E534" s="1">
        <v>2019</v>
      </c>
      <c r="F534" s="1" t="s">
        <v>1252</v>
      </c>
      <c r="G534" s="195">
        <v>504.35</v>
      </c>
    </row>
    <row r="535" spans="1:19">
      <c r="A535" s="31" t="s">
        <v>12</v>
      </c>
      <c r="B535" s="78" t="s">
        <v>33</v>
      </c>
      <c r="E535" s="1">
        <v>2016</v>
      </c>
      <c r="F535" s="1" t="s">
        <v>1080</v>
      </c>
      <c r="G535" s="195">
        <v>503.5</v>
      </c>
    </row>
    <row r="536" spans="1:19">
      <c r="A536" s="31" t="s">
        <v>14</v>
      </c>
      <c r="B536" s="78" t="s">
        <v>13</v>
      </c>
      <c r="E536" s="1">
        <v>2016</v>
      </c>
      <c r="F536" s="1" t="s">
        <v>1252</v>
      </c>
      <c r="G536" s="195">
        <v>495.5</v>
      </c>
    </row>
    <row r="537" spans="1:19">
      <c r="A537" s="31" t="s">
        <v>16</v>
      </c>
      <c r="B537" s="78" t="s">
        <v>143</v>
      </c>
      <c r="E537" s="1">
        <v>2019</v>
      </c>
      <c r="F537" s="1" t="s">
        <v>1253</v>
      </c>
      <c r="G537" s="195">
        <v>494</v>
      </c>
    </row>
    <row r="538" spans="1:19">
      <c r="G538" s="29"/>
    </row>
    <row r="539" spans="1:19">
      <c r="G539" s="29"/>
    </row>
    <row r="540" spans="1:19" ht="25.5">
      <c r="B540" s="39" t="s">
        <v>360</v>
      </c>
      <c r="G540" s="29"/>
    </row>
    <row r="541" spans="1:19">
      <c r="G541" s="29"/>
    </row>
    <row r="542" spans="1:19">
      <c r="A542" s="31" t="s">
        <v>0</v>
      </c>
      <c r="B542" s="78" t="s">
        <v>157</v>
      </c>
      <c r="E542" s="1">
        <v>2020</v>
      </c>
      <c r="F542" s="1" t="s">
        <v>1078</v>
      </c>
      <c r="G542" s="195">
        <v>3960.9</v>
      </c>
      <c r="L542" s="502"/>
      <c r="M542" s="502"/>
      <c r="N542" s="502"/>
      <c r="O542" s="498"/>
      <c r="P542" s="569"/>
    </row>
    <row r="543" spans="1:19">
      <c r="A543" s="31" t="s">
        <v>2</v>
      </c>
      <c r="B543" s="78" t="s">
        <v>11</v>
      </c>
      <c r="E543" s="1">
        <v>2019</v>
      </c>
      <c r="F543" s="1" t="s">
        <v>1078</v>
      </c>
      <c r="G543" s="195">
        <v>3866.8999999999978</v>
      </c>
      <c r="L543" s="502"/>
      <c r="M543" s="502"/>
      <c r="N543" s="502"/>
      <c r="O543" s="498"/>
      <c r="P543" s="569"/>
    </row>
    <row r="544" spans="1:19">
      <c r="A544" s="31" t="s">
        <v>3</v>
      </c>
      <c r="B544" s="78" t="s">
        <v>156</v>
      </c>
      <c r="E544" s="1">
        <v>2020</v>
      </c>
      <c r="F544" s="1" t="s">
        <v>1079</v>
      </c>
      <c r="G544" s="195">
        <v>3795.9</v>
      </c>
      <c r="L544" s="502"/>
      <c r="M544" s="502"/>
      <c r="N544" s="502"/>
      <c r="O544" s="498"/>
      <c r="P544" s="569"/>
    </row>
    <row r="545" spans="1:16">
      <c r="A545" s="31" t="s">
        <v>5</v>
      </c>
      <c r="B545" s="78" t="s">
        <v>31</v>
      </c>
      <c r="E545" s="1">
        <v>2019</v>
      </c>
      <c r="F545" s="1" t="s">
        <v>1079</v>
      </c>
      <c r="G545" s="195">
        <v>3775.7999999999956</v>
      </c>
      <c r="L545" s="502"/>
      <c r="M545" s="502"/>
      <c r="N545" s="502"/>
      <c r="O545" s="498"/>
      <c r="P545" s="569"/>
    </row>
    <row r="546" spans="1:16">
      <c r="A546" s="31" t="s">
        <v>7</v>
      </c>
      <c r="B546" s="78" t="s">
        <v>21</v>
      </c>
      <c r="E546" s="1">
        <v>2017</v>
      </c>
      <c r="F546" s="1" t="s">
        <v>1078</v>
      </c>
      <c r="G546" s="195">
        <v>3773.2</v>
      </c>
      <c r="L546" s="502"/>
      <c r="M546" s="502"/>
      <c r="N546" s="502"/>
      <c r="O546" s="498"/>
      <c r="P546" s="569"/>
    </row>
    <row r="547" spans="1:16">
      <c r="A547" s="31" t="s">
        <v>8</v>
      </c>
      <c r="B547" s="78" t="s">
        <v>156</v>
      </c>
      <c r="E547" s="1">
        <v>2018</v>
      </c>
      <c r="F547" s="1" t="s">
        <v>1078</v>
      </c>
      <c r="G547" s="195">
        <v>3773.2</v>
      </c>
    </row>
    <row r="548" spans="1:16">
      <c r="A548" s="31" t="s">
        <v>10</v>
      </c>
      <c r="B548" s="78" t="s">
        <v>21</v>
      </c>
      <c r="E548" s="1">
        <v>2019</v>
      </c>
      <c r="F548" s="1" t="s">
        <v>1080</v>
      </c>
      <c r="G548" s="195">
        <v>3731</v>
      </c>
    </row>
    <row r="549" spans="1:16">
      <c r="A549" s="31" t="s">
        <v>12</v>
      </c>
      <c r="B549" s="78" t="s">
        <v>23</v>
      </c>
      <c r="E549" s="1">
        <v>2017</v>
      </c>
      <c r="F549" s="1" t="s">
        <v>1079</v>
      </c>
      <c r="G549" s="195">
        <v>3672.9</v>
      </c>
    </row>
    <row r="550" spans="1:16">
      <c r="A550" s="31" t="s">
        <v>14</v>
      </c>
      <c r="B550" s="459" t="s">
        <v>11</v>
      </c>
      <c r="E550" s="1">
        <v>2018</v>
      </c>
      <c r="F550" s="432" t="s">
        <v>1079</v>
      </c>
      <c r="G550" s="195">
        <v>3657.6</v>
      </c>
    </row>
    <row r="551" spans="1:16">
      <c r="A551" s="31" t="s">
        <v>16</v>
      </c>
      <c r="B551" s="459" t="s">
        <v>160</v>
      </c>
      <c r="E551" s="1">
        <v>2019</v>
      </c>
      <c r="F551" s="432" t="s">
        <v>1252</v>
      </c>
      <c r="G551" s="195">
        <v>3639.2999999999993</v>
      </c>
    </row>
    <row r="552" spans="1:16">
      <c r="G552" s="29"/>
    </row>
    <row r="553" spans="1:16">
      <c r="G553" s="29"/>
    </row>
    <row r="554" spans="1:16" ht="25.5">
      <c r="B554" s="39" t="s">
        <v>217</v>
      </c>
      <c r="G554" s="29"/>
    </row>
    <row r="555" spans="1:16">
      <c r="G555" s="29"/>
    </row>
    <row r="556" spans="1:16" s="28" customFormat="1">
      <c r="A556" s="79" t="s">
        <v>0</v>
      </c>
      <c r="B556" s="78" t="s">
        <v>1040</v>
      </c>
      <c r="E556" s="22">
        <v>2019</v>
      </c>
      <c r="F556" s="22" t="s">
        <v>1078</v>
      </c>
      <c r="G556" s="195">
        <v>461</v>
      </c>
      <c r="L556" s="401"/>
      <c r="M556" s="401"/>
      <c r="N556" s="401"/>
      <c r="O556" s="415"/>
      <c r="P556" s="195"/>
    </row>
    <row r="557" spans="1:16" s="28" customFormat="1">
      <c r="A557" s="79" t="s">
        <v>2</v>
      </c>
      <c r="B557" s="78" t="s">
        <v>1008</v>
      </c>
      <c r="E557" s="22">
        <v>2019</v>
      </c>
      <c r="F557" s="22" t="s">
        <v>1079</v>
      </c>
      <c r="G557" s="195">
        <v>456.4</v>
      </c>
      <c r="L557" s="401"/>
      <c r="M557" s="401"/>
      <c r="N557" s="401"/>
      <c r="O557" s="415"/>
      <c r="P557" s="195"/>
    </row>
    <row r="558" spans="1:16" s="28" customFormat="1">
      <c r="A558" s="79" t="s">
        <v>3</v>
      </c>
      <c r="B558" s="78" t="s">
        <v>181</v>
      </c>
      <c r="E558" s="22">
        <v>2017</v>
      </c>
      <c r="F558" s="22" t="s">
        <v>1078</v>
      </c>
      <c r="G558" s="195">
        <v>455.9</v>
      </c>
      <c r="L558" s="423"/>
      <c r="M558" s="401"/>
      <c r="N558" s="401"/>
      <c r="O558" s="415"/>
      <c r="P558" s="195"/>
    </row>
    <row r="559" spans="1:16" s="28" customFormat="1">
      <c r="A559" s="79" t="s">
        <v>5</v>
      </c>
      <c r="B559" s="78" t="s">
        <v>144</v>
      </c>
      <c r="E559" s="22">
        <v>2017</v>
      </c>
      <c r="F559" s="22" t="s">
        <v>1079</v>
      </c>
      <c r="G559" s="195">
        <v>415</v>
      </c>
      <c r="L559" s="423"/>
      <c r="M559" s="401"/>
      <c r="N559" s="401"/>
      <c r="O559" s="415"/>
      <c r="P559" s="195"/>
    </row>
    <row r="560" spans="1:16" s="28" customFormat="1">
      <c r="A560" s="79" t="s">
        <v>7</v>
      </c>
      <c r="B560" s="78" t="s">
        <v>21</v>
      </c>
      <c r="E560" s="22">
        <v>2017</v>
      </c>
      <c r="F560" s="22" t="s">
        <v>1080</v>
      </c>
      <c r="G560" s="195">
        <v>377</v>
      </c>
      <c r="L560" s="424"/>
      <c r="M560" s="401"/>
      <c r="N560" s="401"/>
      <c r="O560" s="415"/>
      <c r="P560" s="195"/>
    </row>
    <row r="561" spans="1:16" s="28" customFormat="1">
      <c r="A561" s="79" t="s">
        <v>8</v>
      </c>
      <c r="B561" s="78" t="s">
        <v>31</v>
      </c>
      <c r="E561" s="22">
        <v>2017</v>
      </c>
      <c r="F561" s="22" t="s">
        <v>1252</v>
      </c>
      <c r="G561" s="195">
        <v>374.1</v>
      </c>
      <c r="L561" s="401"/>
      <c r="M561" s="401"/>
      <c r="N561" s="401"/>
      <c r="O561" s="415"/>
      <c r="P561" s="195"/>
    </row>
    <row r="562" spans="1:16" s="28" customFormat="1">
      <c r="A562" s="79" t="s">
        <v>10</v>
      </c>
      <c r="B562" s="78" t="s">
        <v>27</v>
      </c>
      <c r="E562" s="22">
        <v>2019</v>
      </c>
      <c r="F562" s="22" t="s">
        <v>1080</v>
      </c>
      <c r="G562" s="195">
        <v>369.6</v>
      </c>
      <c r="L562" s="424"/>
      <c r="M562" s="401"/>
      <c r="N562" s="401"/>
      <c r="O562" s="415"/>
      <c r="P562" s="195"/>
    </row>
    <row r="563" spans="1:16" s="28" customFormat="1">
      <c r="A563" s="79" t="s">
        <v>12</v>
      </c>
      <c r="B563" s="78" t="s">
        <v>37</v>
      </c>
      <c r="E563" s="22">
        <v>2017</v>
      </c>
      <c r="F563" s="22" t="s">
        <v>1253</v>
      </c>
      <c r="G563" s="195">
        <v>367.5</v>
      </c>
      <c r="L563" s="401"/>
      <c r="M563" s="401"/>
      <c r="N563" s="401"/>
      <c r="O563" s="415"/>
      <c r="P563" s="195"/>
    </row>
    <row r="564" spans="1:16" s="28" customFormat="1">
      <c r="A564" s="79" t="s">
        <v>14</v>
      </c>
      <c r="B564" s="78" t="s">
        <v>1053</v>
      </c>
      <c r="E564" s="22">
        <v>2019</v>
      </c>
      <c r="F564" s="22" t="s">
        <v>1252</v>
      </c>
      <c r="G564" s="195">
        <v>367.1</v>
      </c>
      <c r="L564" s="423"/>
      <c r="M564" s="401"/>
      <c r="N564" s="401"/>
      <c r="O564" s="415"/>
      <c r="P564" s="195"/>
    </row>
    <row r="565" spans="1:16" s="28" customFormat="1">
      <c r="A565" s="79" t="s">
        <v>16</v>
      </c>
      <c r="B565" s="78" t="s">
        <v>142</v>
      </c>
      <c r="E565" s="22">
        <v>2017</v>
      </c>
      <c r="F565" s="22" t="s">
        <v>1254</v>
      </c>
      <c r="G565" s="195">
        <v>353</v>
      </c>
      <c r="L565" s="401"/>
      <c r="M565" s="401"/>
      <c r="N565" s="401"/>
      <c r="O565" s="415"/>
      <c r="P565" s="195"/>
    </row>
    <row r="566" spans="1:16">
      <c r="G566" s="29"/>
    </row>
    <row r="567" spans="1:16">
      <c r="G567" s="29"/>
    </row>
    <row r="568" spans="1:16" ht="25.5">
      <c r="B568" s="39" t="s">
        <v>218</v>
      </c>
      <c r="G568" s="29"/>
    </row>
    <row r="569" spans="1:16">
      <c r="G569" s="29"/>
    </row>
    <row r="570" spans="1:16">
      <c r="A570" s="31" t="s">
        <v>0</v>
      </c>
      <c r="B570" s="78" t="s">
        <v>144</v>
      </c>
      <c r="E570" s="1">
        <v>2017</v>
      </c>
      <c r="F570" s="1" t="s">
        <v>1078</v>
      </c>
      <c r="G570" s="195">
        <v>621.5</v>
      </c>
    </row>
    <row r="571" spans="1:16">
      <c r="A571" s="31" t="s">
        <v>2</v>
      </c>
      <c r="B571" s="78" t="s">
        <v>157</v>
      </c>
      <c r="E571" s="1">
        <v>2018</v>
      </c>
      <c r="F571" s="1" t="s">
        <v>1078</v>
      </c>
      <c r="G571" s="195">
        <v>603.4</v>
      </c>
    </row>
    <row r="572" spans="1:16">
      <c r="A572" s="31" t="s">
        <v>3</v>
      </c>
      <c r="B572" s="78" t="s">
        <v>4</v>
      </c>
      <c r="E572" s="1">
        <v>2019</v>
      </c>
      <c r="F572" s="1" t="s">
        <v>1078</v>
      </c>
      <c r="G572" s="195">
        <v>588.5</v>
      </c>
    </row>
    <row r="573" spans="1:16">
      <c r="A573" s="31" t="s">
        <v>5</v>
      </c>
      <c r="B573" s="78" t="s">
        <v>1047</v>
      </c>
      <c r="E573" s="1">
        <v>2019</v>
      </c>
      <c r="F573" s="1" t="s">
        <v>1079</v>
      </c>
      <c r="G573" s="195">
        <v>575</v>
      </c>
    </row>
    <row r="574" spans="1:16">
      <c r="A574" s="31" t="s">
        <v>7</v>
      </c>
      <c r="B574" s="78" t="s">
        <v>181</v>
      </c>
      <c r="E574" s="1">
        <v>2017</v>
      </c>
      <c r="F574" s="1" t="s">
        <v>1079</v>
      </c>
      <c r="G574" s="195">
        <v>569.9</v>
      </c>
    </row>
    <row r="575" spans="1:16">
      <c r="A575" s="31" t="s">
        <v>8</v>
      </c>
      <c r="B575" s="78" t="s">
        <v>158</v>
      </c>
      <c r="E575" s="1">
        <v>2019</v>
      </c>
      <c r="F575" s="1" t="s">
        <v>1080</v>
      </c>
      <c r="G575" s="195">
        <v>538.5</v>
      </c>
    </row>
    <row r="576" spans="1:16">
      <c r="A576" s="31" t="s">
        <v>10</v>
      </c>
      <c r="B576" s="78" t="s">
        <v>1</v>
      </c>
      <c r="E576" s="1">
        <v>2019</v>
      </c>
      <c r="F576" s="1" t="s">
        <v>1252</v>
      </c>
      <c r="G576" s="195">
        <v>527.5</v>
      </c>
    </row>
    <row r="577" spans="1:16">
      <c r="A577" s="31" t="s">
        <v>12</v>
      </c>
      <c r="B577" s="78" t="s">
        <v>182</v>
      </c>
      <c r="E577" s="1">
        <v>2016</v>
      </c>
      <c r="F577" s="1" t="s">
        <v>1078</v>
      </c>
      <c r="G577" s="195">
        <v>526.25</v>
      </c>
    </row>
    <row r="578" spans="1:16">
      <c r="A578" s="31" t="s">
        <v>14</v>
      </c>
      <c r="B578" s="78" t="s">
        <v>1041</v>
      </c>
      <c r="E578" s="1">
        <v>2019</v>
      </c>
      <c r="F578" s="1" t="s">
        <v>1253</v>
      </c>
      <c r="G578" s="195">
        <v>525</v>
      </c>
    </row>
    <row r="579" spans="1:16">
      <c r="A579" s="31" t="s">
        <v>16</v>
      </c>
      <c r="B579" s="78" t="s">
        <v>145</v>
      </c>
      <c r="E579" s="1">
        <v>2017</v>
      </c>
      <c r="F579" s="1" t="s">
        <v>1080</v>
      </c>
      <c r="G579" s="195">
        <v>518.5</v>
      </c>
    </row>
    <row r="580" spans="1:16">
      <c r="G580" s="29"/>
    </row>
    <row r="581" spans="1:16">
      <c r="G581" s="29"/>
    </row>
    <row r="582" spans="1:16" ht="25.5">
      <c r="B582" s="39" t="s">
        <v>219</v>
      </c>
      <c r="G582" s="29"/>
    </row>
    <row r="583" spans="1:16">
      <c r="G583" s="29"/>
    </row>
    <row r="584" spans="1:16">
      <c r="A584" s="31" t="s">
        <v>0</v>
      </c>
      <c r="B584" s="78" t="s">
        <v>144</v>
      </c>
      <c r="E584" s="1">
        <v>2017</v>
      </c>
      <c r="F584" s="1" t="s">
        <v>1078</v>
      </c>
      <c r="G584" s="195">
        <v>589.6</v>
      </c>
      <c r="O584" s="202"/>
      <c r="P584" s="102"/>
    </row>
    <row r="585" spans="1:16">
      <c r="A585" s="31" t="s">
        <v>2</v>
      </c>
      <c r="B585" s="78" t="s">
        <v>35</v>
      </c>
      <c r="E585" s="1">
        <v>2017</v>
      </c>
      <c r="F585" s="1" t="s">
        <v>1079</v>
      </c>
      <c r="G585" s="195">
        <v>565.4</v>
      </c>
      <c r="O585" s="202"/>
      <c r="P585" s="102"/>
    </row>
    <row r="586" spans="1:16">
      <c r="A586" s="31" t="s">
        <v>3</v>
      </c>
      <c r="B586" s="78" t="s">
        <v>1</v>
      </c>
      <c r="E586" s="1">
        <v>2019</v>
      </c>
      <c r="F586" s="1" t="s">
        <v>1078</v>
      </c>
      <c r="G586" s="195">
        <v>552.29999999999995</v>
      </c>
      <c r="O586" s="202"/>
      <c r="P586" s="102"/>
    </row>
    <row r="587" spans="1:16">
      <c r="A587" s="31" t="s">
        <v>5</v>
      </c>
      <c r="B587" s="78" t="s">
        <v>23</v>
      </c>
      <c r="E587" s="1">
        <v>2016</v>
      </c>
      <c r="F587" s="1" t="s">
        <v>1078</v>
      </c>
      <c r="G587" s="195">
        <v>504.6</v>
      </c>
      <c r="O587" s="202"/>
      <c r="P587" s="102"/>
    </row>
    <row r="588" spans="1:16">
      <c r="A588" s="31" t="s">
        <v>7</v>
      </c>
      <c r="B588" s="78" t="s">
        <v>35</v>
      </c>
      <c r="E588" s="1">
        <v>2018</v>
      </c>
      <c r="F588" s="1" t="s">
        <v>1078</v>
      </c>
      <c r="G588" s="195">
        <v>497.6</v>
      </c>
    </row>
    <row r="589" spans="1:16">
      <c r="A589" s="31" t="s">
        <v>8</v>
      </c>
      <c r="B589" s="78" t="s">
        <v>11</v>
      </c>
      <c r="E589" s="1">
        <v>2016</v>
      </c>
      <c r="F589" s="1" t="s">
        <v>1079</v>
      </c>
      <c r="G589" s="195">
        <v>480.2</v>
      </c>
    </row>
    <row r="590" spans="1:16">
      <c r="A590" s="31" t="s">
        <v>10</v>
      </c>
      <c r="B590" s="78" t="s">
        <v>144</v>
      </c>
      <c r="E590" s="1">
        <v>2018</v>
      </c>
      <c r="F590" s="1" t="s">
        <v>1079</v>
      </c>
      <c r="G590" s="195">
        <v>476.4</v>
      </c>
    </row>
    <row r="591" spans="1:16">
      <c r="A591" s="31" t="s">
        <v>12</v>
      </c>
      <c r="B591" s="78" t="s">
        <v>166</v>
      </c>
      <c r="E591" s="1">
        <v>2018</v>
      </c>
      <c r="F591" s="1" t="s">
        <v>1080</v>
      </c>
      <c r="G591" s="195">
        <v>464.1</v>
      </c>
    </row>
    <row r="592" spans="1:16">
      <c r="A592" s="31" t="s">
        <v>14</v>
      </c>
      <c r="B592" s="78" t="s">
        <v>6</v>
      </c>
      <c r="E592" s="1">
        <v>2016</v>
      </c>
      <c r="F592" s="1" t="s">
        <v>1080</v>
      </c>
      <c r="G592" s="195">
        <v>461.5</v>
      </c>
    </row>
    <row r="593" spans="1:18">
      <c r="A593" s="31" t="s">
        <v>16</v>
      </c>
      <c r="B593" s="78" t="s">
        <v>1045</v>
      </c>
      <c r="E593" s="1">
        <v>2019</v>
      </c>
      <c r="F593" s="1" t="s">
        <v>1079</v>
      </c>
      <c r="G593" s="195">
        <v>460.1</v>
      </c>
    </row>
    <row r="594" spans="1:18">
      <c r="G594" s="29"/>
    </row>
    <row r="595" spans="1:18">
      <c r="G595" s="29"/>
    </row>
    <row r="596" spans="1:18" ht="25.5">
      <c r="B596" s="39" t="s">
        <v>220</v>
      </c>
      <c r="G596" s="29"/>
    </row>
    <row r="597" spans="1:18">
      <c r="G597" s="29"/>
      <c r="O597" s="56"/>
      <c r="P597" s="56"/>
      <c r="Q597" s="56"/>
      <c r="R597" s="183"/>
    </row>
    <row r="598" spans="1:18">
      <c r="A598" s="31" t="s">
        <v>0</v>
      </c>
      <c r="B598" s="184" t="s">
        <v>1</v>
      </c>
      <c r="E598" s="1">
        <v>2019</v>
      </c>
      <c r="F598" s="1" t="s">
        <v>1078</v>
      </c>
      <c r="G598" s="195">
        <v>468.6</v>
      </c>
      <c r="O598" s="56"/>
      <c r="P598" s="56"/>
      <c r="Q598" s="56"/>
      <c r="R598" s="183"/>
    </row>
    <row r="599" spans="1:18">
      <c r="A599" s="31" t="s">
        <v>2</v>
      </c>
      <c r="B599" s="184" t="s">
        <v>1013</v>
      </c>
      <c r="E599" s="1">
        <v>2019</v>
      </c>
      <c r="F599" s="1" t="s">
        <v>1079</v>
      </c>
      <c r="G599" s="195">
        <v>434.2</v>
      </c>
      <c r="O599" s="56"/>
      <c r="P599" s="56"/>
      <c r="Q599" s="56"/>
      <c r="R599" s="183"/>
    </row>
    <row r="600" spans="1:18">
      <c r="A600" s="31" t="s">
        <v>3</v>
      </c>
      <c r="B600" s="184" t="s">
        <v>1039</v>
      </c>
      <c r="E600" s="1">
        <v>2019</v>
      </c>
      <c r="F600" s="1" t="s">
        <v>1080</v>
      </c>
      <c r="G600" s="195">
        <v>385.8</v>
      </c>
      <c r="O600" s="56"/>
      <c r="P600" s="56"/>
      <c r="Q600" s="56"/>
      <c r="R600" s="183"/>
    </row>
    <row r="601" spans="1:18">
      <c r="A601" s="31" t="s">
        <v>5</v>
      </c>
      <c r="B601" s="184" t="s">
        <v>1020</v>
      </c>
      <c r="E601" s="1">
        <v>2019</v>
      </c>
      <c r="F601" s="1" t="s">
        <v>1252</v>
      </c>
      <c r="G601" s="195">
        <v>383.7</v>
      </c>
      <c r="O601" s="56"/>
      <c r="P601" s="56"/>
      <c r="Q601" s="56"/>
      <c r="R601" s="183"/>
    </row>
    <row r="602" spans="1:18">
      <c r="A602" s="31" t="s">
        <v>7</v>
      </c>
      <c r="B602" s="184" t="s">
        <v>1010</v>
      </c>
      <c r="E602" s="1">
        <v>2019</v>
      </c>
      <c r="F602" s="1" t="s">
        <v>1253</v>
      </c>
      <c r="G602" s="195">
        <v>376.7</v>
      </c>
      <c r="O602" s="56"/>
      <c r="P602" s="56"/>
      <c r="Q602" s="56"/>
      <c r="R602" s="183"/>
    </row>
    <row r="603" spans="1:18">
      <c r="A603" s="31" t="s">
        <v>8</v>
      </c>
      <c r="B603" s="184" t="s">
        <v>1045</v>
      </c>
      <c r="E603" s="1">
        <v>2019</v>
      </c>
      <c r="F603" s="1" t="s">
        <v>1254</v>
      </c>
      <c r="G603" s="195">
        <v>351</v>
      </c>
      <c r="O603" s="56"/>
      <c r="P603" s="56"/>
      <c r="Q603" s="56"/>
      <c r="R603" s="183"/>
    </row>
    <row r="604" spans="1:18">
      <c r="A604" s="31" t="s">
        <v>10</v>
      </c>
      <c r="B604" s="184" t="s">
        <v>1019</v>
      </c>
      <c r="E604" s="1">
        <v>2019</v>
      </c>
      <c r="F604" s="1" t="s">
        <v>1254</v>
      </c>
      <c r="G604" s="195">
        <v>351</v>
      </c>
      <c r="O604" s="56"/>
      <c r="P604" s="56"/>
      <c r="Q604" s="56"/>
      <c r="R604" s="183"/>
    </row>
    <row r="605" spans="1:18">
      <c r="A605" s="31" t="s">
        <v>12</v>
      </c>
      <c r="B605" s="184" t="s">
        <v>1041</v>
      </c>
      <c r="E605" s="1">
        <v>2019</v>
      </c>
      <c r="F605" s="1" t="s">
        <v>1256</v>
      </c>
      <c r="G605" s="195">
        <v>349.3</v>
      </c>
      <c r="N605" s="184"/>
      <c r="O605" s="56"/>
      <c r="P605" s="56"/>
      <c r="Q605" s="56"/>
      <c r="R605" s="183"/>
    </row>
    <row r="606" spans="1:18">
      <c r="A606" s="31" t="s">
        <v>14</v>
      </c>
      <c r="B606" s="78" t="s">
        <v>142</v>
      </c>
      <c r="E606" s="1">
        <v>2017</v>
      </c>
      <c r="F606" s="1" t="s">
        <v>1078</v>
      </c>
      <c r="G606" s="195">
        <v>341.3</v>
      </c>
      <c r="N606" s="184"/>
      <c r="O606" s="56"/>
      <c r="P606" s="56"/>
      <c r="Q606" s="56"/>
      <c r="R606" s="183"/>
    </row>
    <row r="607" spans="1:18">
      <c r="A607" s="31" t="s">
        <v>16</v>
      </c>
      <c r="B607" s="78" t="s">
        <v>19</v>
      </c>
      <c r="E607" s="1">
        <v>2017</v>
      </c>
      <c r="F607" s="1" t="s">
        <v>1079</v>
      </c>
      <c r="G607" s="195">
        <v>341</v>
      </c>
    </row>
    <row r="608" spans="1:18">
      <c r="G608" s="29"/>
    </row>
    <row r="609" spans="1:7">
      <c r="G609" s="29"/>
    </row>
    <row r="610" spans="1:7" ht="25.5">
      <c r="B610" s="39" t="s">
        <v>221</v>
      </c>
      <c r="G610" s="29"/>
    </row>
    <row r="611" spans="1:7">
      <c r="G611" s="29"/>
    </row>
    <row r="612" spans="1:7" s="28" customFormat="1">
      <c r="A612" s="79" t="s">
        <v>0</v>
      </c>
      <c r="B612" s="78" t="s">
        <v>1053</v>
      </c>
      <c r="E612" s="22">
        <v>2019</v>
      </c>
      <c r="F612" s="22" t="s">
        <v>1078</v>
      </c>
      <c r="G612" s="195">
        <v>695.6</v>
      </c>
    </row>
    <row r="613" spans="1:7" s="28" customFormat="1">
      <c r="A613" s="79" t="s">
        <v>2</v>
      </c>
      <c r="B613" s="78" t="s">
        <v>1020</v>
      </c>
      <c r="E613" s="22">
        <v>2019</v>
      </c>
      <c r="F613" s="22" t="s">
        <v>1079</v>
      </c>
      <c r="G613" s="195">
        <v>672.6</v>
      </c>
    </row>
    <row r="614" spans="1:7" s="28" customFormat="1">
      <c r="A614" s="79" t="s">
        <v>3</v>
      </c>
      <c r="B614" s="78" t="s">
        <v>31</v>
      </c>
      <c r="E614" s="22">
        <v>2019</v>
      </c>
      <c r="F614" s="22" t="s">
        <v>1080</v>
      </c>
      <c r="G614" s="195">
        <v>634</v>
      </c>
    </row>
    <row r="615" spans="1:7" s="28" customFormat="1">
      <c r="A615" s="79" t="s">
        <v>5</v>
      </c>
      <c r="B615" s="78" t="s">
        <v>4</v>
      </c>
      <c r="E615" s="22">
        <v>2020</v>
      </c>
      <c r="F615" s="1" t="s">
        <v>1078</v>
      </c>
      <c r="G615" s="195">
        <v>633.69999999999982</v>
      </c>
    </row>
    <row r="616" spans="1:7" s="28" customFormat="1">
      <c r="A616" s="79" t="s">
        <v>7</v>
      </c>
      <c r="B616" s="78" t="s">
        <v>1010</v>
      </c>
      <c r="E616" s="22">
        <v>2019</v>
      </c>
      <c r="F616" s="22" t="s">
        <v>1252</v>
      </c>
      <c r="G616" s="195">
        <v>606.4</v>
      </c>
    </row>
    <row r="617" spans="1:7" s="28" customFormat="1">
      <c r="A617" s="79" t="s">
        <v>8</v>
      </c>
      <c r="B617" s="78" t="s">
        <v>166</v>
      </c>
      <c r="E617" s="22">
        <v>2018</v>
      </c>
      <c r="F617" s="22" t="s">
        <v>1078</v>
      </c>
      <c r="G617" s="195">
        <v>593.5</v>
      </c>
    </row>
    <row r="618" spans="1:7" s="28" customFormat="1">
      <c r="A618" s="79" t="s">
        <v>10</v>
      </c>
      <c r="B618" s="78" t="s">
        <v>145</v>
      </c>
      <c r="E618" s="22">
        <v>2019</v>
      </c>
      <c r="F618" s="22" t="s">
        <v>1253</v>
      </c>
      <c r="G618" s="195">
        <v>591.4</v>
      </c>
    </row>
    <row r="619" spans="1:7" s="28" customFormat="1">
      <c r="A619" s="79" t="s">
        <v>12</v>
      </c>
      <c r="B619" s="78" t="s">
        <v>160</v>
      </c>
      <c r="E619" s="22">
        <v>2019</v>
      </c>
      <c r="F619" s="22" t="s">
        <v>1254</v>
      </c>
      <c r="G619" s="195">
        <v>559.9</v>
      </c>
    </row>
    <row r="620" spans="1:7" s="28" customFormat="1">
      <c r="A620" s="79" t="s">
        <v>14</v>
      </c>
      <c r="B620" s="78" t="s">
        <v>19</v>
      </c>
      <c r="E620" s="22">
        <v>2017</v>
      </c>
      <c r="F620" s="22" t="s">
        <v>1078</v>
      </c>
      <c r="G620" s="195">
        <v>553.1</v>
      </c>
    </row>
    <row r="621" spans="1:7" s="28" customFormat="1">
      <c r="A621" s="79" t="s">
        <v>16</v>
      </c>
      <c r="B621" s="78" t="s">
        <v>17</v>
      </c>
      <c r="E621" s="22">
        <v>2018</v>
      </c>
      <c r="F621" s="22" t="s">
        <v>1079</v>
      </c>
      <c r="G621" s="195">
        <v>538.85</v>
      </c>
    </row>
    <row r="622" spans="1:7">
      <c r="G622" s="29"/>
    </row>
    <row r="623" spans="1:7">
      <c r="G623" s="29"/>
    </row>
    <row r="624" spans="1:7" ht="25.5">
      <c r="B624" s="39" t="s">
        <v>222</v>
      </c>
      <c r="G624" s="29"/>
    </row>
    <row r="625" spans="1:16">
      <c r="G625" s="29"/>
    </row>
    <row r="626" spans="1:16" s="28" customFormat="1">
      <c r="A626" s="79" t="s">
        <v>0</v>
      </c>
      <c r="B626" s="78" t="s">
        <v>143</v>
      </c>
      <c r="E626" s="22">
        <v>2019</v>
      </c>
      <c r="F626" s="22" t="s">
        <v>1078</v>
      </c>
      <c r="G626" s="195">
        <v>702.4</v>
      </c>
      <c r="L626" s="148"/>
      <c r="M626" s="11"/>
      <c r="N626" s="11"/>
      <c r="O626" s="218"/>
      <c r="P626" s="183"/>
    </row>
    <row r="627" spans="1:16" s="28" customFormat="1">
      <c r="A627" s="79" t="s">
        <v>2</v>
      </c>
      <c r="B627" s="78" t="s">
        <v>1057</v>
      </c>
      <c r="E627" s="22">
        <v>2019</v>
      </c>
      <c r="F627" s="22" t="s">
        <v>1079</v>
      </c>
      <c r="G627" s="195">
        <v>645.70000000000005</v>
      </c>
      <c r="L627" s="148"/>
      <c r="M627" s="11"/>
      <c r="N627" s="11"/>
      <c r="O627" s="218"/>
      <c r="P627" s="183"/>
    </row>
    <row r="628" spans="1:16" s="28" customFormat="1">
      <c r="A628" s="79" t="s">
        <v>3</v>
      </c>
      <c r="B628" s="78" t="s">
        <v>1001</v>
      </c>
      <c r="E628" s="22">
        <v>2019</v>
      </c>
      <c r="F628" s="22" t="s">
        <v>1080</v>
      </c>
      <c r="G628" s="195">
        <v>635.20000000000005</v>
      </c>
      <c r="L628" s="148"/>
      <c r="M628" s="11"/>
      <c r="N628" s="11"/>
      <c r="O628" s="218"/>
      <c r="P628" s="183"/>
    </row>
    <row r="629" spans="1:16" s="28" customFormat="1">
      <c r="A629" s="79" t="s">
        <v>5</v>
      </c>
      <c r="B629" s="78" t="s">
        <v>157</v>
      </c>
      <c r="E629" s="22">
        <v>2019</v>
      </c>
      <c r="F629" s="22" t="s">
        <v>1252</v>
      </c>
      <c r="G629" s="195">
        <v>619.29999999999995</v>
      </c>
      <c r="L629" s="148"/>
      <c r="M629" s="11"/>
      <c r="N629" s="11"/>
      <c r="O629" s="218"/>
      <c r="P629" s="183"/>
    </row>
    <row r="630" spans="1:16" s="28" customFormat="1">
      <c r="A630" s="79" t="s">
        <v>7</v>
      </c>
      <c r="B630" s="78" t="s">
        <v>9</v>
      </c>
      <c r="E630" s="22">
        <v>2019</v>
      </c>
      <c r="F630" s="22" t="s">
        <v>1253</v>
      </c>
      <c r="G630" s="195">
        <v>610.6</v>
      </c>
      <c r="L630" s="148"/>
      <c r="M630" s="11"/>
      <c r="N630" s="11"/>
      <c r="O630" s="218"/>
      <c r="P630" s="183"/>
    </row>
    <row r="631" spans="1:16" s="28" customFormat="1">
      <c r="A631" s="79" t="s">
        <v>8</v>
      </c>
      <c r="B631" s="78" t="s">
        <v>1019</v>
      </c>
      <c r="E631" s="22">
        <v>2019</v>
      </c>
      <c r="F631" s="22" t="s">
        <v>1254</v>
      </c>
      <c r="G631" s="195">
        <v>576.9</v>
      </c>
      <c r="L631" s="148"/>
      <c r="M631" s="11"/>
      <c r="N631" s="11"/>
      <c r="O631" s="218"/>
      <c r="P631" s="183"/>
    </row>
    <row r="632" spans="1:16" s="28" customFormat="1">
      <c r="A632" s="79" t="s">
        <v>10</v>
      </c>
      <c r="B632" s="78" t="s">
        <v>33</v>
      </c>
      <c r="E632" s="22">
        <v>2018</v>
      </c>
      <c r="F632" s="22" t="s">
        <v>1078</v>
      </c>
      <c r="G632" s="195">
        <v>571</v>
      </c>
      <c r="L632" s="148"/>
      <c r="M632" s="11"/>
      <c r="N632" s="11"/>
      <c r="O632" s="218"/>
      <c r="P632" s="183"/>
    </row>
    <row r="633" spans="1:16" s="28" customFormat="1">
      <c r="A633" s="79" t="s">
        <v>12</v>
      </c>
      <c r="B633" s="78" t="s">
        <v>1003</v>
      </c>
      <c r="E633" s="22">
        <v>2019</v>
      </c>
      <c r="F633" s="22" t="s">
        <v>1255</v>
      </c>
      <c r="G633" s="195">
        <v>558.79999999999995</v>
      </c>
      <c r="L633" s="148"/>
      <c r="M633" s="11"/>
      <c r="N633" s="11"/>
      <c r="O633" s="218"/>
      <c r="P633" s="183"/>
    </row>
    <row r="634" spans="1:16" s="28" customFormat="1">
      <c r="A634" s="79" t="s">
        <v>14</v>
      </c>
      <c r="B634" s="78" t="s">
        <v>142</v>
      </c>
      <c r="E634" s="22">
        <v>2019</v>
      </c>
      <c r="F634" s="22" t="s">
        <v>1256</v>
      </c>
      <c r="G634" s="195">
        <v>558.1</v>
      </c>
      <c r="L634" s="148"/>
      <c r="M634" s="11"/>
      <c r="N634" s="11"/>
      <c r="O634" s="218"/>
      <c r="P634" s="183"/>
    </row>
    <row r="635" spans="1:16" s="28" customFormat="1">
      <c r="A635" s="79" t="s">
        <v>16</v>
      </c>
      <c r="B635" s="78" t="s">
        <v>33</v>
      </c>
      <c r="E635" s="22">
        <v>2019</v>
      </c>
      <c r="F635" s="22" t="s">
        <v>1257</v>
      </c>
      <c r="G635" s="195">
        <v>549.20000000000005</v>
      </c>
      <c r="L635" s="148"/>
      <c r="M635" s="11"/>
      <c r="N635" s="11"/>
      <c r="O635" s="218"/>
      <c r="P635" s="183"/>
    </row>
    <row r="636" spans="1:16">
      <c r="G636" s="29"/>
    </row>
    <row r="637" spans="1:16">
      <c r="G637" s="29"/>
    </row>
    <row r="638" spans="1:16" ht="25.5">
      <c r="B638" s="39" t="s">
        <v>361</v>
      </c>
      <c r="G638" s="29"/>
    </row>
    <row r="639" spans="1:16">
      <c r="G639" s="29"/>
    </row>
    <row r="640" spans="1:16">
      <c r="A640" s="31" t="s">
        <v>0</v>
      </c>
      <c r="B640" s="78" t="s">
        <v>31</v>
      </c>
      <c r="E640" s="1">
        <v>2017</v>
      </c>
      <c r="F640" s="1" t="s">
        <v>1078</v>
      </c>
      <c r="G640" s="195">
        <v>757.8</v>
      </c>
      <c r="L640" s="121"/>
      <c r="M640" s="155"/>
      <c r="N640" s="155"/>
      <c r="O640" s="229"/>
      <c r="P640" s="183"/>
    </row>
    <row r="641" spans="1:16">
      <c r="A641" s="31" t="s">
        <v>2</v>
      </c>
      <c r="B641" s="78" t="s">
        <v>1004</v>
      </c>
      <c r="E641" s="1">
        <v>2020</v>
      </c>
      <c r="F641" s="1" t="s">
        <v>1078</v>
      </c>
      <c r="G641" s="195">
        <v>662.5</v>
      </c>
      <c r="L641" s="121"/>
      <c r="M641" s="155"/>
      <c r="N641" s="155"/>
      <c r="O641" s="229"/>
      <c r="P641" s="183"/>
    </row>
    <row r="642" spans="1:16">
      <c r="A642" s="31" t="s">
        <v>3</v>
      </c>
      <c r="B642" s="78" t="s">
        <v>21</v>
      </c>
      <c r="E642" s="1">
        <v>2017</v>
      </c>
      <c r="F642" s="1" t="s">
        <v>1079</v>
      </c>
      <c r="G642" s="195">
        <v>659.4</v>
      </c>
    </row>
    <row r="643" spans="1:16">
      <c r="A643" s="31" t="s">
        <v>5</v>
      </c>
      <c r="B643" s="78" t="s">
        <v>35</v>
      </c>
      <c r="E643" s="1">
        <v>2017</v>
      </c>
      <c r="F643" s="1" t="s">
        <v>1080</v>
      </c>
      <c r="G643" s="195">
        <v>619.29999999999995</v>
      </c>
    </row>
    <row r="644" spans="1:16">
      <c r="A644" s="31" t="s">
        <v>7</v>
      </c>
      <c r="B644" s="78" t="s">
        <v>27</v>
      </c>
      <c r="E644" s="1">
        <v>2018</v>
      </c>
      <c r="F644" s="1" t="s">
        <v>1078</v>
      </c>
      <c r="G644" s="195">
        <v>612.4</v>
      </c>
    </row>
    <row r="645" spans="1:16">
      <c r="A645" s="31" t="s">
        <v>8</v>
      </c>
      <c r="B645" s="78" t="s">
        <v>23</v>
      </c>
      <c r="E645" s="1">
        <v>2018</v>
      </c>
      <c r="F645" s="1" t="s">
        <v>1079</v>
      </c>
      <c r="G645" s="195">
        <v>591.1</v>
      </c>
    </row>
    <row r="646" spans="1:16">
      <c r="A646" s="31" t="s">
        <v>10</v>
      </c>
      <c r="B646" s="78" t="s">
        <v>181</v>
      </c>
      <c r="E646" s="1">
        <v>2017</v>
      </c>
      <c r="F646" s="1" t="s">
        <v>1252</v>
      </c>
      <c r="G646" s="195">
        <v>583.20000000000005</v>
      </c>
    </row>
    <row r="647" spans="1:16">
      <c r="A647" s="31" t="s">
        <v>12</v>
      </c>
      <c r="B647" s="78" t="s">
        <v>1</v>
      </c>
      <c r="E647" s="1">
        <v>2018</v>
      </c>
      <c r="F647" s="1" t="s">
        <v>1080</v>
      </c>
      <c r="G647" s="195">
        <v>581.20000000000005</v>
      </c>
    </row>
    <row r="648" spans="1:16">
      <c r="A648" s="31" t="s">
        <v>14</v>
      </c>
      <c r="B648" s="78" t="s">
        <v>27</v>
      </c>
      <c r="E648" s="1">
        <v>2019</v>
      </c>
      <c r="F648" s="1" t="s">
        <v>1078</v>
      </c>
      <c r="G648" s="195">
        <v>566.20000000000005</v>
      </c>
    </row>
    <row r="649" spans="1:16">
      <c r="A649" s="31" t="s">
        <v>16</v>
      </c>
      <c r="B649" s="459" t="s">
        <v>17</v>
      </c>
      <c r="E649" s="1">
        <v>2017</v>
      </c>
      <c r="F649" s="432" t="s">
        <v>1253</v>
      </c>
      <c r="G649" s="195">
        <v>562.1</v>
      </c>
    </row>
    <row r="650" spans="1:16">
      <c r="G650" s="29"/>
    </row>
    <row r="651" spans="1:16">
      <c r="G651" s="29"/>
    </row>
    <row r="652" spans="1:16" ht="25.5">
      <c r="B652" s="39" t="s">
        <v>362</v>
      </c>
      <c r="G652" s="29"/>
    </row>
    <row r="653" spans="1:16">
      <c r="G653" s="29"/>
    </row>
    <row r="654" spans="1:16">
      <c r="A654" s="31" t="s">
        <v>0</v>
      </c>
      <c r="B654" s="78" t="s">
        <v>181</v>
      </c>
      <c r="E654" s="1">
        <v>2017</v>
      </c>
      <c r="F654" s="1" t="s">
        <v>1078</v>
      </c>
      <c r="G654" s="195">
        <v>939.3</v>
      </c>
    </row>
    <row r="655" spans="1:16">
      <c r="A655" s="31" t="s">
        <v>2</v>
      </c>
      <c r="B655" s="78" t="s">
        <v>6</v>
      </c>
      <c r="E655" s="1">
        <v>2016</v>
      </c>
      <c r="F655" s="1" t="s">
        <v>1078</v>
      </c>
      <c r="G655" s="195">
        <v>931.9</v>
      </c>
    </row>
    <row r="656" spans="1:16">
      <c r="A656" s="31" t="s">
        <v>3</v>
      </c>
      <c r="B656" s="78" t="s">
        <v>9</v>
      </c>
      <c r="E656" s="1">
        <v>2018</v>
      </c>
      <c r="F656" s="1" t="s">
        <v>1078</v>
      </c>
      <c r="G656" s="195">
        <v>867.45</v>
      </c>
    </row>
    <row r="657" spans="1:19">
      <c r="A657" s="31" t="s">
        <v>5</v>
      </c>
      <c r="B657" s="459" t="s">
        <v>4</v>
      </c>
      <c r="E657" s="1">
        <v>2020</v>
      </c>
      <c r="F657" s="432" t="s">
        <v>1078</v>
      </c>
      <c r="G657" s="195">
        <v>819.7</v>
      </c>
    </row>
    <row r="658" spans="1:19">
      <c r="A658" s="31" t="s">
        <v>7</v>
      </c>
      <c r="B658" s="459" t="s">
        <v>1040</v>
      </c>
      <c r="E658" s="1">
        <v>2020</v>
      </c>
      <c r="F658" s="432" t="s">
        <v>1079</v>
      </c>
      <c r="G658" s="195">
        <v>816.7</v>
      </c>
    </row>
    <row r="659" spans="1:19">
      <c r="A659" s="31" t="s">
        <v>8</v>
      </c>
      <c r="B659" s="459" t="s">
        <v>2569</v>
      </c>
      <c r="E659" s="1">
        <v>2020</v>
      </c>
      <c r="F659" s="432" t="s">
        <v>1080</v>
      </c>
      <c r="G659" s="195">
        <v>811.1</v>
      </c>
    </row>
    <row r="660" spans="1:19">
      <c r="A660" s="31" t="s">
        <v>10</v>
      </c>
      <c r="B660" s="459" t="s">
        <v>1036</v>
      </c>
      <c r="E660" s="1">
        <v>2020</v>
      </c>
      <c r="F660" s="432" t="s">
        <v>1252</v>
      </c>
      <c r="G660" s="195">
        <v>802.7</v>
      </c>
    </row>
    <row r="661" spans="1:19">
      <c r="A661" s="31" t="s">
        <v>12</v>
      </c>
      <c r="B661" s="459" t="s">
        <v>156</v>
      </c>
      <c r="E661" s="1">
        <v>2020</v>
      </c>
      <c r="F661" s="432" t="s">
        <v>1253</v>
      </c>
      <c r="G661" s="195">
        <v>787.8</v>
      </c>
    </row>
    <row r="662" spans="1:19">
      <c r="A662" s="31" t="s">
        <v>14</v>
      </c>
      <c r="B662" s="459" t="s">
        <v>158</v>
      </c>
      <c r="E662" s="1">
        <v>2020</v>
      </c>
      <c r="F662" s="432" t="s">
        <v>1254</v>
      </c>
      <c r="G662" s="195">
        <v>787.3</v>
      </c>
    </row>
    <row r="663" spans="1:19">
      <c r="A663" s="31" t="s">
        <v>16</v>
      </c>
      <c r="B663" s="459" t="s">
        <v>144</v>
      </c>
      <c r="E663" s="1">
        <v>2020</v>
      </c>
      <c r="F663" s="432" t="s">
        <v>1255</v>
      </c>
      <c r="G663" s="195">
        <v>786.6</v>
      </c>
    </row>
    <row r="664" spans="1:19">
      <c r="G664" s="29"/>
    </row>
    <row r="665" spans="1:19">
      <c r="G665" s="29"/>
    </row>
    <row r="666" spans="1:19" ht="25.5">
      <c r="B666" s="39" t="s">
        <v>363</v>
      </c>
      <c r="G666" s="29"/>
    </row>
    <row r="667" spans="1:19">
      <c r="G667" s="29"/>
    </row>
    <row r="668" spans="1:19">
      <c r="A668" s="31" t="s">
        <v>0</v>
      </c>
      <c r="B668" s="78" t="s">
        <v>1</v>
      </c>
      <c r="E668" s="1">
        <v>2018</v>
      </c>
      <c r="F668" s="1" t="s">
        <v>1078</v>
      </c>
      <c r="G668" s="195">
        <v>267.5</v>
      </c>
      <c r="O668" s="121"/>
      <c r="P668" s="155"/>
      <c r="Q668" s="155"/>
      <c r="R668" s="209"/>
      <c r="S668" s="183"/>
    </row>
    <row r="669" spans="1:19">
      <c r="A669" s="31" t="s">
        <v>2</v>
      </c>
      <c r="B669" s="78" t="s">
        <v>166</v>
      </c>
      <c r="E669" s="1">
        <v>2018</v>
      </c>
      <c r="F669" s="1" t="s">
        <v>1079</v>
      </c>
      <c r="G669" s="195">
        <v>266</v>
      </c>
      <c r="O669" s="121"/>
      <c r="P669" s="155"/>
      <c r="Q669" s="155"/>
      <c r="R669" s="209"/>
      <c r="S669" s="183"/>
    </row>
    <row r="670" spans="1:19">
      <c r="A670" s="31" t="s">
        <v>3</v>
      </c>
      <c r="B670" s="78" t="s">
        <v>11</v>
      </c>
      <c r="E670" s="1">
        <v>2017</v>
      </c>
      <c r="F670" s="1" t="s">
        <v>1078</v>
      </c>
      <c r="G670" s="195">
        <v>264.5</v>
      </c>
      <c r="O670" s="121"/>
      <c r="P670" s="155"/>
      <c r="Q670" s="155"/>
      <c r="R670" s="209"/>
      <c r="S670" s="183"/>
    </row>
    <row r="671" spans="1:19">
      <c r="A671" s="31" t="s">
        <v>5</v>
      </c>
      <c r="B671" s="78" t="s">
        <v>145</v>
      </c>
      <c r="E671" s="1">
        <v>2018</v>
      </c>
      <c r="F671" s="1" t="s">
        <v>1080</v>
      </c>
      <c r="G671" s="195">
        <v>257.5</v>
      </c>
      <c r="O671" s="121"/>
      <c r="P671" s="155"/>
      <c r="Q671" s="155"/>
      <c r="R671" s="209"/>
      <c r="S671" s="183"/>
    </row>
    <row r="672" spans="1:19">
      <c r="A672" s="31" t="s">
        <v>7</v>
      </c>
      <c r="B672" s="78" t="s">
        <v>27</v>
      </c>
      <c r="E672" s="1">
        <v>2018</v>
      </c>
      <c r="F672" s="1" t="s">
        <v>1252</v>
      </c>
      <c r="G672" s="195">
        <v>252</v>
      </c>
      <c r="O672" s="121"/>
      <c r="P672" s="155"/>
      <c r="Q672" s="155"/>
      <c r="R672" s="209"/>
      <c r="S672" s="183"/>
    </row>
    <row r="673" spans="1:19">
      <c r="A673" s="31" t="s">
        <v>8</v>
      </c>
      <c r="B673" s="78" t="s">
        <v>29</v>
      </c>
      <c r="E673" s="1">
        <v>2018</v>
      </c>
      <c r="F673" s="1" t="s">
        <v>1253</v>
      </c>
      <c r="G673" s="195">
        <v>241.5</v>
      </c>
      <c r="O673" s="121"/>
      <c r="P673" s="155"/>
      <c r="Q673" s="155"/>
      <c r="R673" s="209"/>
      <c r="S673" s="183"/>
    </row>
    <row r="674" spans="1:19">
      <c r="A674" s="31" t="s">
        <v>10</v>
      </c>
      <c r="B674" s="78" t="s">
        <v>983</v>
      </c>
      <c r="E674" s="1">
        <v>2019</v>
      </c>
      <c r="F674" s="1" t="s">
        <v>1078</v>
      </c>
      <c r="G674" s="195">
        <v>239</v>
      </c>
      <c r="O674" s="121"/>
      <c r="P674" s="155"/>
      <c r="Q674" s="155"/>
      <c r="R674" s="209"/>
      <c r="S674" s="183"/>
    </row>
    <row r="675" spans="1:19">
      <c r="A675" s="31" t="s">
        <v>12</v>
      </c>
      <c r="B675" s="78" t="s">
        <v>19</v>
      </c>
      <c r="E675" s="1">
        <v>2016</v>
      </c>
      <c r="F675" s="1" t="s">
        <v>1078</v>
      </c>
      <c r="G675" s="195">
        <v>232</v>
      </c>
      <c r="O675" s="121"/>
      <c r="P675" s="155"/>
      <c r="Q675" s="155"/>
      <c r="R675" s="209"/>
      <c r="S675" s="183"/>
    </row>
    <row r="676" spans="1:19">
      <c r="A676" s="31" t="s">
        <v>14</v>
      </c>
      <c r="B676" s="78" t="s">
        <v>9</v>
      </c>
      <c r="E676" s="1">
        <v>2018</v>
      </c>
      <c r="F676" s="1" t="s">
        <v>1254</v>
      </c>
      <c r="G676" s="195">
        <v>231.5</v>
      </c>
      <c r="O676" s="121"/>
      <c r="P676" s="155"/>
      <c r="Q676" s="155"/>
      <c r="R676" s="209"/>
      <c r="S676" s="183"/>
    </row>
    <row r="677" spans="1:19">
      <c r="A677" s="31" t="s">
        <v>16</v>
      </c>
      <c r="B677" s="78" t="s">
        <v>23</v>
      </c>
      <c r="E677" s="1">
        <v>2017</v>
      </c>
      <c r="F677" s="1" t="s">
        <v>1079</v>
      </c>
      <c r="G677" s="195">
        <v>228</v>
      </c>
      <c r="O677" s="121"/>
      <c r="P677" s="155"/>
      <c r="Q677" s="155"/>
      <c r="R677" s="209"/>
      <c r="S677" s="183"/>
    </row>
    <row r="678" spans="1:19">
      <c r="G678" s="29"/>
    </row>
    <row r="679" spans="1:19">
      <c r="G679" s="29"/>
    </row>
    <row r="680" spans="1:19" ht="25.5">
      <c r="B680" s="39" t="s">
        <v>364</v>
      </c>
      <c r="G680" s="29"/>
    </row>
    <row r="681" spans="1:19">
      <c r="G681" s="29"/>
    </row>
    <row r="682" spans="1:19">
      <c r="A682" s="31" t="s">
        <v>0</v>
      </c>
      <c r="B682" s="78" t="s">
        <v>23</v>
      </c>
      <c r="E682" s="1">
        <v>2016</v>
      </c>
      <c r="F682" s="1" t="s">
        <v>1078</v>
      </c>
      <c r="G682" s="195">
        <v>305</v>
      </c>
    </row>
    <row r="683" spans="1:19">
      <c r="A683" s="31" t="s">
        <v>2</v>
      </c>
      <c r="B683" s="78" t="s">
        <v>2564</v>
      </c>
      <c r="E683" s="1">
        <v>2020</v>
      </c>
      <c r="F683" s="1" t="s">
        <v>1078</v>
      </c>
      <c r="G683" s="195">
        <v>294.5</v>
      </c>
    </row>
    <row r="684" spans="1:19">
      <c r="A684" s="31" t="s">
        <v>3</v>
      </c>
      <c r="B684" s="78" t="s">
        <v>11</v>
      </c>
      <c r="E684" s="1">
        <v>2017</v>
      </c>
      <c r="F684" s="1" t="s">
        <v>1078</v>
      </c>
      <c r="G684" s="195">
        <v>270.5</v>
      </c>
    </row>
    <row r="685" spans="1:19">
      <c r="A685" s="31" t="s">
        <v>5</v>
      </c>
      <c r="B685" s="78" t="s">
        <v>25</v>
      </c>
      <c r="E685" s="1">
        <v>2016</v>
      </c>
      <c r="F685" s="1" t="s">
        <v>1079</v>
      </c>
      <c r="G685" s="195">
        <v>269.75</v>
      </c>
    </row>
    <row r="686" spans="1:19">
      <c r="A686" s="31" t="s">
        <v>7</v>
      </c>
      <c r="B686" s="78" t="s">
        <v>19</v>
      </c>
      <c r="E686" s="1">
        <v>2016</v>
      </c>
      <c r="F686" s="1" t="s">
        <v>1080</v>
      </c>
      <c r="G686" s="195">
        <v>263</v>
      </c>
    </row>
    <row r="687" spans="1:19">
      <c r="A687" s="31" t="s">
        <v>8</v>
      </c>
      <c r="B687" s="78" t="s">
        <v>33</v>
      </c>
      <c r="E687" s="1">
        <v>2016</v>
      </c>
      <c r="F687" s="1" t="s">
        <v>1252</v>
      </c>
      <c r="G687" s="195">
        <v>247.5</v>
      </c>
    </row>
    <row r="688" spans="1:19">
      <c r="A688" s="31" t="s">
        <v>10</v>
      </c>
      <c r="B688" s="78" t="s">
        <v>13</v>
      </c>
      <c r="E688" s="1">
        <v>2020</v>
      </c>
      <c r="F688" s="1" t="s">
        <v>1079</v>
      </c>
      <c r="G688" s="195">
        <v>247</v>
      </c>
    </row>
    <row r="689" spans="1:7">
      <c r="A689" s="31" t="s">
        <v>12</v>
      </c>
      <c r="B689" s="78" t="s">
        <v>993</v>
      </c>
      <c r="E689" s="1">
        <v>2019</v>
      </c>
      <c r="F689" s="1" t="s">
        <v>1078</v>
      </c>
      <c r="G689" s="195">
        <v>246</v>
      </c>
    </row>
    <row r="690" spans="1:7">
      <c r="A690" s="31" t="s">
        <v>14</v>
      </c>
      <c r="B690" s="459" t="s">
        <v>17</v>
      </c>
      <c r="E690" s="1">
        <v>2016</v>
      </c>
      <c r="F690" s="432" t="s">
        <v>1253</v>
      </c>
      <c r="G690" s="195">
        <v>245</v>
      </c>
    </row>
    <row r="691" spans="1:7">
      <c r="A691" s="31" t="s">
        <v>16</v>
      </c>
      <c r="B691" s="459" t="s">
        <v>1047</v>
      </c>
      <c r="E691" s="1">
        <v>2020</v>
      </c>
      <c r="F691" s="432" t="s">
        <v>1080</v>
      </c>
      <c r="G691" s="195">
        <v>244</v>
      </c>
    </row>
    <row r="758" spans="22:22">
      <c r="V758">
        <v>41</v>
      </c>
    </row>
  </sheetData>
  <sortState ref="B542:G551">
    <sortCondition descending="1" ref="G542:G55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762"/>
  <sheetViews>
    <sheetView workbookViewId="0"/>
  </sheetViews>
  <sheetFormatPr defaultRowHeight="12.75"/>
  <cols>
    <col min="1" max="1" width="4.28515625" style="3" customWidth="1"/>
  </cols>
  <sheetData>
    <row r="1" spans="1:15" s="391" customFormat="1" ht="23.25">
      <c r="A1" s="196" t="s">
        <v>2565</v>
      </c>
      <c r="L1" s="562"/>
      <c r="M1" s="562"/>
      <c r="N1" s="446"/>
      <c r="O1" s="562"/>
    </row>
    <row r="2" spans="1:15" s="60" customFormat="1" ht="15.75">
      <c r="A2" s="197" t="s">
        <v>1078</v>
      </c>
      <c r="B2" s="60" t="s">
        <v>2740</v>
      </c>
      <c r="L2" s="447"/>
      <c r="M2" s="447"/>
      <c r="N2" s="447"/>
      <c r="O2" s="447"/>
    </row>
    <row r="3" spans="1:15" s="60" customFormat="1" ht="15.75">
      <c r="A3" s="197" t="s">
        <v>1078</v>
      </c>
      <c r="B3" s="60" t="s">
        <v>2828</v>
      </c>
      <c r="L3" s="448"/>
      <c r="M3" s="448"/>
      <c r="N3" s="448"/>
      <c r="O3" s="448"/>
    </row>
    <row r="4" spans="1:15" s="60" customFormat="1" ht="15.75">
      <c r="A4" s="197" t="s">
        <v>1078</v>
      </c>
      <c r="B4" s="60" t="s">
        <v>2840</v>
      </c>
      <c r="L4" s="444"/>
      <c r="M4" s="444"/>
      <c r="N4" s="444"/>
      <c r="O4" s="444"/>
    </row>
    <row r="5" spans="1:15" s="456" customFormat="1" ht="15.75">
      <c r="A5" s="491" t="s">
        <v>1080</v>
      </c>
      <c r="B5" s="456" t="s">
        <v>3106</v>
      </c>
      <c r="L5" s="562"/>
      <c r="M5" s="444"/>
      <c r="N5" s="475"/>
      <c r="O5" s="562"/>
    </row>
    <row r="6" spans="1:15" s="456" customFormat="1" ht="15.75">
      <c r="A6" s="491" t="s">
        <v>1078</v>
      </c>
      <c r="B6" s="456" t="s">
        <v>3103</v>
      </c>
      <c r="L6" s="447"/>
      <c r="M6" s="444"/>
      <c r="N6" s="446"/>
      <c r="O6" s="447"/>
    </row>
    <row r="7" spans="1:15" s="456" customFormat="1" ht="15.75">
      <c r="A7" s="491" t="s">
        <v>1079</v>
      </c>
      <c r="B7" s="456" t="s">
        <v>3107</v>
      </c>
      <c r="L7" s="448"/>
      <c r="M7" s="444"/>
      <c r="N7" s="447"/>
      <c r="O7" s="448"/>
    </row>
    <row r="8" spans="1:15" s="60" customFormat="1" ht="15.75">
      <c r="A8" s="197"/>
      <c r="L8" s="444"/>
      <c r="M8" s="562"/>
      <c r="N8" s="448"/>
      <c r="O8" s="444"/>
    </row>
    <row r="9" spans="1:15" s="60" customFormat="1" ht="15">
      <c r="A9" s="61"/>
      <c r="L9" s="562"/>
      <c r="M9" s="447"/>
      <c r="N9" s="444"/>
      <c r="O9" s="562"/>
    </row>
    <row r="10" spans="1:15" s="391" customFormat="1" ht="23.25">
      <c r="A10" s="196" t="s">
        <v>158</v>
      </c>
      <c r="L10" s="447"/>
      <c r="M10" s="448"/>
      <c r="N10" s="475"/>
      <c r="O10" s="447"/>
    </row>
    <row r="11" spans="1:15" s="60" customFormat="1" ht="15.75">
      <c r="A11" s="197" t="s">
        <v>1079</v>
      </c>
      <c r="B11" s="60" t="s">
        <v>2807</v>
      </c>
      <c r="L11" s="448"/>
      <c r="M11" s="444"/>
      <c r="N11" s="446"/>
      <c r="O11" s="448"/>
    </row>
    <row r="12" spans="1:15" s="60" customFormat="1" ht="15.75">
      <c r="A12" s="491" t="s">
        <v>1079</v>
      </c>
      <c r="B12" s="456" t="s">
        <v>3402</v>
      </c>
      <c r="L12" s="444"/>
      <c r="M12" s="562"/>
      <c r="N12" s="447"/>
      <c r="O12" s="444"/>
    </row>
    <row r="13" spans="1:15" s="456" customFormat="1" ht="15.75">
      <c r="A13" s="491"/>
      <c r="L13" s="444"/>
      <c r="M13" s="562"/>
      <c r="N13" s="448"/>
      <c r="O13" s="444"/>
    </row>
    <row r="14" spans="1:15" s="60" customFormat="1" ht="15.75">
      <c r="A14" s="197"/>
      <c r="L14" s="562"/>
      <c r="M14" s="447"/>
      <c r="N14" s="444"/>
      <c r="O14" s="562"/>
    </row>
    <row r="15" spans="1:15" s="60" customFormat="1" ht="23.25">
      <c r="A15" s="196" t="s">
        <v>2560</v>
      </c>
      <c r="L15" s="447"/>
      <c r="M15" s="448"/>
      <c r="N15" s="475"/>
      <c r="O15" s="447"/>
    </row>
    <row r="16" spans="1:15" s="60" customFormat="1" ht="15.75">
      <c r="A16" s="197" t="s">
        <v>1080</v>
      </c>
      <c r="B16" s="60" t="s">
        <v>2812</v>
      </c>
      <c r="L16" s="448"/>
      <c r="M16" s="444"/>
      <c r="N16" s="446"/>
      <c r="O16" s="448"/>
    </row>
    <row r="17" spans="1:15" s="60" customFormat="1" ht="15.75">
      <c r="A17" s="197" t="s">
        <v>1079</v>
      </c>
      <c r="B17" s="60" t="s">
        <v>2914</v>
      </c>
      <c r="L17" s="444"/>
      <c r="M17" s="562"/>
      <c r="N17" s="447"/>
      <c r="O17" s="444"/>
    </row>
    <row r="18" spans="1:15" s="60" customFormat="1" ht="15.75">
      <c r="A18" s="197" t="s">
        <v>1078</v>
      </c>
      <c r="B18" s="60" t="s">
        <v>3005</v>
      </c>
      <c r="L18" s="562"/>
      <c r="M18" s="447"/>
      <c r="N18" s="448"/>
      <c r="O18" s="562"/>
    </row>
    <row r="19" spans="1:15" s="456" customFormat="1" ht="15.75">
      <c r="A19" s="491" t="s">
        <v>1080</v>
      </c>
      <c r="B19" s="456" t="s">
        <v>3418</v>
      </c>
      <c r="L19" s="562"/>
      <c r="M19" s="447"/>
      <c r="N19" s="448"/>
      <c r="O19" s="562"/>
    </row>
    <row r="20" spans="1:15" s="60" customFormat="1" ht="15.75">
      <c r="A20" s="197"/>
      <c r="L20" s="447"/>
      <c r="M20" s="448"/>
      <c r="N20" s="444"/>
      <c r="O20" s="447"/>
    </row>
    <row r="21" spans="1:15" s="60" customFormat="1" ht="15">
      <c r="A21" s="61"/>
      <c r="L21" s="448"/>
      <c r="M21" s="444"/>
      <c r="N21" s="475"/>
      <c r="O21" s="448"/>
    </row>
    <row r="22" spans="1:15" s="60" customFormat="1" ht="23.25">
      <c r="A22" s="196" t="s">
        <v>2551</v>
      </c>
      <c r="L22" s="444"/>
      <c r="M22" s="562"/>
      <c r="N22" s="446"/>
      <c r="O22" s="444"/>
    </row>
    <row r="23" spans="1:15" s="60" customFormat="1" ht="15.75">
      <c r="A23" s="197" t="s">
        <v>1080</v>
      </c>
      <c r="B23" s="60" t="s">
        <v>2848</v>
      </c>
      <c r="L23" s="562"/>
      <c r="M23" s="447"/>
      <c r="N23" s="447"/>
      <c r="O23" s="562"/>
    </row>
    <row r="24" spans="1:15" s="60" customFormat="1" ht="15.75">
      <c r="A24" s="197" t="s">
        <v>1080</v>
      </c>
      <c r="B24" s="60" t="s">
        <v>2919</v>
      </c>
      <c r="L24" s="447"/>
      <c r="M24" s="448"/>
      <c r="N24" s="447"/>
      <c r="O24" s="447"/>
    </row>
    <row r="25" spans="1:15" s="60" customFormat="1" ht="15.75">
      <c r="A25" s="197" t="s">
        <v>1078</v>
      </c>
      <c r="B25" s="60" t="s">
        <v>3001</v>
      </c>
      <c r="L25" s="448"/>
      <c r="M25" s="444"/>
      <c r="N25" s="448"/>
      <c r="O25" s="448"/>
    </row>
    <row r="26" spans="1:15" s="60" customFormat="1" ht="15.75">
      <c r="A26" s="197"/>
      <c r="L26" s="444"/>
      <c r="M26" s="562"/>
      <c r="N26" s="444"/>
      <c r="O26" s="444"/>
    </row>
    <row r="27" spans="1:15" s="60" customFormat="1" ht="15">
      <c r="A27" s="61"/>
      <c r="L27" s="562"/>
      <c r="M27" s="447"/>
      <c r="N27" s="475"/>
      <c r="O27" s="562"/>
    </row>
    <row r="28" spans="1:15" s="60" customFormat="1" ht="23.25">
      <c r="A28" s="196" t="s">
        <v>1</v>
      </c>
      <c r="L28" s="447"/>
      <c r="M28" s="448"/>
      <c r="N28" s="446"/>
      <c r="O28" s="447"/>
    </row>
    <row r="29" spans="1:15" s="60" customFormat="1" ht="15.75">
      <c r="A29" s="197" t="s">
        <v>1079</v>
      </c>
      <c r="B29" s="60" t="s">
        <v>2815</v>
      </c>
      <c r="L29" s="448"/>
      <c r="M29" s="444"/>
      <c r="N29" s="447"/>
      <c r="O29" s="448"/>
    </row>
    <row r="30" spans="1:15" s="60" customFormat="1" ht="15.75">
      <c r="A30" s="197"/>
      <c r="L30" s="444"/>
      <c r="M30" s="562"/>
      <c r="N30" s="448"/>
      <c r="O30" s="444"/>
    </row>
    <row r="31" spans="1:15" s="60" customFormat="1" ht="15.75">
      <c r="A31" s="197"/>
      <c r="L31" s="562"/>
      <c r="M31" s="447"/>
      <c r="N31" s="444"/>
      <c r="O31" s="562"/>
    </row>
    <row r="32" spans="1:15" s="60" customFormat="1" ht="23.25">
      <c r="A32" s="196" t="s">
        <v>1026</v>
      </c>
      <c r="L32" s="447"/>
      <c r="M32" s="448"/>
      <c r="N32" s="475"/>
      <c r="O32" s="447"/>
    </row>
    <row r="33" spans="1:15" s="456" customFormat="1" ht="15.75">
      <c r="A33" s="491" t="s">
        <v>1078</v>
      </c>
      <c r="B33" s="456" t="s">
        <v>3108</v>
      </c>
      <c r="L33" s="448"/>
      <c r="M33" s="448"/>
      <c r="N33" s="446"/>
      <c r="O33" s="448"/>
    </row>
    <row r="34" spans="1:15" s="456" customFormat="1" ht="15.75">
      <c r="A34" s="491" t="s">
        <v>1078</v>
      </c>
      <c r="B34" s="456" t="s">
        <v>3187</v>
      </c>
      <c r="L34" s="444"/>
      <c r="M34" s="448"/>
      <c r="N34" s="447"/>
      <c r="O34" s="444"/>
    </row>
    <row r="35" spans="1:15" s="456" customFormat="1" ht="15.75">
      <c r="A35" s="491" t="s">
        <v>1078</v>
      </c>
      <c r="B35" s="456" t="s">
        <v>3215</v>
      </c>
      <c r="L35" s="562"/>
      <c r="M35" s="448"/>
      <c r="N35" s="447"/>
      <c r="O35" s="562"/>
    </row>
    <row r="36" spans="1:15" s="456" customFormat="1" ht="15.75">
      <c r="A36" s="491" t="s">
        <v>1079</v>
      </c>
      <c r="B36" s="456" t="s">
        <v>3349</v>
      </c>
      <c r="L36" s="562"/>
      <c r="M36" s="448"/>
      <c r="N36" s="448"/>
      <c r="O36" s="562"/>
    </row>
    <row r="37" spans="1:15" s="60" customFormat="1" ht="15">
      <c r="A37" s="61"/>
      <c r="L37" s="447"/>
      <c r="M37" s="444"/>
      <c r="N37" s="444"/>
      <c r="O37" s="447"/>
    </row>
    <row r="38" spans="1:15" s="60" customFormat="1" ht="15">
      <c r="A38" s="61"/>
      <c r="L38" s="448"/>
      <c r="M38" s="562"/>
      <c r="N38" s="475"/>
      <c r="O38" s="448"/>
    </row>
    <row r="39" spans="1:15" s="60" customFormat="1" ht="23.25">
      <c r="A39" s="196" t="s">
        <v>2561</v>
      </c>
      <c r="L39" s="444"/>
      <c r="M39" s="447"/>
      <c r="N39" s="446"/>
      <c r="O39" s="444"/>
    </row>
    <row r="40" spans="1:15" s="60" customFormat="1" ht="15.75">
      <c r="A40" s="197" t="s">
        <v>1078</v>
      </c>
      <c r="B40" s="60" t="s">
        <v>2686</v>
      </c>
      <c r="L40" s="444"/>
      <c r="M40" s="448"/>
      <c r="N40" s="447"/>
      <c r="O40" s="562"/>
    </row>
    <row r="41" spans="1:15" s="60" customFormat="1" ht="15.75">
      <c r="A41" s="197" t="s">
        <v>1079</v>
      </c>
      <c r="B41" s="60" t="s">
        <v>2716</v>
      </c>
      <c r="L41" s="562"/>
      <c r="M41" s="444"/>
      <c r="N41" s="448"/>
      <c r="O41" s="447"/>
    </row>
    <row r="42" spans="1:15" s="60" customFormat="1" ht="15.75">
      <c r="A42" s="197" t="s">
        <v>1079</v>
      </c>
      <c r="B42" s="60" t="s">
        <v>2880</v>
      </c>
      <c r="L42" s="447"/>
      <c r="M42" s="562"/>
      <c r="N42" s="444"/>
      <c r="O42" s="448"/>
    </row>
    <row r="43" spans="1:15" s="60" customFormat="1" ht="15.75">
      <c r="A43" s="197" t="s">
        <v>1080</v>
      </c>
      <c r="B43" s="60" t="s">
        <v>2895</v>
      </c>
      <c r="L43" s="448"/>
      <c r="M43" s="447"/>
      <c r="O43" s="444"/>
    </row>
    <row r="44" spans="1:15" s="456" customFormat="1" ht="15.75">
      <c r="A44" s="491" t="s">
        <v>1078</v>
      </c>
      <c r="B44" s="456" t="s">
        <v>3212</v>
      </c>
      <c r="L44" s="444"/>
      <c r="M44" s="447"/>
      <c r="N44" s="60"/>
      <c r="O44" s="562"/>
    </row>
    <row r="45" spans="1:15" s="456" customFormat="1" ht="15.75">
      <c r="A45" s="491" t="s">
        <v>1080</v>
      </c>
      <c r="B45" s="456" t="s">
        <v>3236</v>
      </c>
      <c r="L45" s="562"/>
      <c r="M45" s="447"/>
      <c r="N45" s="60"/>
      <c r="O45" s="447"/>
    </row>
    <row r="46" spans="1:15" s="456" customFormat="1" ht="15.75">
      <c r="A46" s="491" t="s">
        <v>1080</v>
      </c>
      <c r="B46" s="456" t="s">
        <v>3239</v>
      </c>
      <c r="L46" s="447"/>
      <c r="M46" s="447"/>
      <c r="O46" s="448"/>
    </row>
    <row r="47" spans="1:15" s="456" customFormat="1" ht="15.75">
      <c r="A47" s="491" t="s">
        <v>1078</v>
      </c>
      <c r="B47" s="456" t="s">
        <v>3238</v>
      </c>
      <c r="L47" s="448"/>
      <c r="M47" s="447"/>
      <c r="O47" s="444"/>
    </row>
    <row r="48" spans="1:15" s="456" customFormat="1" ht="15.75">
      <c r="A48" s="491" t="s">
        <v>1079</v>
      </c>
      <c r="B48" s="456" t="s">
        <v>3249</v>
      </c>
      <c r="L48" s="444"/>
      <c r="M48" s="447"/>
      <c r="O48" s="562"/>
    </row>
    <row r="49" spans="1:15" s="456" customFormat="1" ht="15.75">
      <c r="A49" s="491" t="s">
        <v>1080</v>
      </c>
      <c r="B49" s="456" t="s">
        <v>3250</v>
      </c>
      <c r="L49" s="562"/>
      <c r="M49" s="447"/>
      <c r="O49" s="447"/>
    </row>
    <row r="50" spans="1:15" s="456" customFormat="1" ht="15.75">
      <c r="A50" s="491" t="s">
        <v>1080</v>
      </c>
      <c r="B50" s="456" t="s">
        <v>3343</v>
      </c>
      <c r="L50" s="562"/>
      <c r="M50" s="447"/>
      <c r="N50" s="60"/>
      <c r="O50" s="447"/>
    </row>
    <row r="51" spans="1:15" s="456" customFormat="1" ht="15.75">
      <c r="A51" s="491" t="s">
        <v>1078</v>
      </c>
      <c r="B51" s="456" t="s">
        <v>3346</v>
      </c>
      <c r="L51" s="562"/>
      <c r="M51" s="447"/>
      <c r="O51" s="447"/>
    </row>
    <row r="52" spans="1:15" s="60" customFormat="1" ht="15.75">
      <c r="A52" s="491" t="s">
        <v>1079</v>
      </c>
      <c r="B52" s="456" t="s">
        <v>3400</v>
      </c>
      <c r="L52" s="447"/>
      <c r="M52" s="448"/>
      <c r="O52" s="448"/>
    </row>
    <row r="53" spans="1:15" s="456" customFormat="1" ht="15.75">
      <c r="A53" s="491" t="s">
        <v>1079</v>
      </c>
      <c r="B53" s="456" t="s">
        <v>3414</v>
      </c>
      <c r="L53" s="447"/>
      <c r="M53" s="448"/>
      <c r="N53" s="60"/>
      <c r="O53" s="448"/>
    </row>
    <row r="54" spans="1:15" s="456" customFormat="1" ht="15.75">
      <c r="A54" s="491"/>
      <c r="L54" s="447"/>
      <c r="M54" s="448"/>
      <c r="O54" s="448"/>
    </row>
    <row r="55" spans="1:15" s="60" customFormat="1" ht="15">
      <c r="A55" s="61"/>
      <c r="L55" s="448"/>
      <c r="M55" s="444"/>
      <c r="O55" s="444"/>
    </row>
    <row r="56" spans="1:15" s="60" customFormat="1" ht="23.25">
      <c r="A56" s="196" t="s">
        <v>1028</v>
      </c>
      <c r="L56" s="444"/>
      <c r="M56" s="562"/>
      <c r="O56" s="562"/>
    </row>
    <row r="57" spans="1:15" s="60" customFormat="1" ht="15.75">
      <c r="A57" s="197" t="s">
        <v>1079</v>
      </c>
      <c r="B57" s="60" t="s">
        <v>2790</v>
      </c>
      <c r="L57" s="562"/>
      <c r="M57" s="447"/>
      <c r="N57" s="456"/>
      <c r="O57" s="447"/>
    </row>
    <row r="58" spans="1:15" s="60" customFormat="1" ht="15.75">
      <c r="A58" s="197" t="s">
        <v>1078</v>
      </c>
      <c r="B58" s="60" t="s">
        <v>2895</v>
      </c>
      <c r="L58" s="447"/>
      <c r="M58" s="448"/>
      <c r="N58" s="456"/>
      <c r="O58" s="448"/>
    </row>
    <row r="59" spans="1:15" s="60" customFormat="1" ht="15.75">
      <c r="A59" s="197" t="s">
        <v>1078</v>
      </c>
      <c r="B59" s="60" t="s">
        <v>2914</v>
      </c>
      <c r="L59" s="448"/>
      <c r="M59" s="444"/>
      <c r="O59" s="444"/>
    </row>
    <row r="60" spans="1:15" s="60" customFormat="1" ht="15.75">
      <c r="A60" s="197" t="s">
        <v>1080</v>
      </c>
      <c r="B60" s="60" t="s">
        <v>2927</v>
      </c>
      <c r="L60" s="444"/>
      <c r="M60" s="562"/>
      <c r="O60" s="562"/>
    </row>
    <row r="61" spans="1:15" s="60" customFormat="1" ht="15.75">
      <c r="A61" s="197" t="s">
        <v>1079</v>
      </c>
      <c r="B61" s="60" t="s">
        <v>2946</v>
      </c>
      <c r="L61" s="562"/>
      <c r="M61" s="447"/>
      <c r="O61" s="447"/>
    </row>
    <row r="62" spans="1:15" s="60" customFormat="1" ht="15.75">
      <c r="A62" s="491" t="s">
        <v>1080</v>
      </c>
      <c r="B62" s="456" t="s">
        <v>3061</v>
      </c>
      <c r="L62" s="447"/>
      <c r="M62" s="448"/>
      <c r="O62" s="448"/>
    </row>
    <row r="63" spans="1:15" s="456" customFormat="1" ht="15.75">
      <c r="A63" s="491" t="s">
        <v>1078</v>
      </c>
      <c r="B63" s="456" t="s">
        <v>3398</v>
      </c>
      <c r="L63" s="447"/>
      <c r="M63" s="448"/>
      <c r="N63" s="60"/>
      <c r="O63" s="448"/>
    </row>
    <row r="64" spans="1:15" s="456" customFormat="1" ht="15.75">
      <c r="A64" s="491" t="s">
        <v>1079</v>
      </c>
      <c r="B64" s="456" t="s">
        <v>3389</v>
      </c>
      <c r="L64" s="448"/>
      <c r="M64" s="444"/>
      <c r="N64" s="60"/>
      <c r="O64" s="444"/>
    </row>
    <row r="65" spans="1:15" s="456" customFormat="1" ht="15.75">
      <c r="A65" s="491"/>
      <c r="L65" s="448"/>
      <c r="M65" s="444"/>
      <c r="O65" s="444"/>
    </row>
    <row r="66" spans="1:15" s="60" customFormat="1" ht="15.75">
      <c r="A66" s="197"/>
      <c r="L66" s="444"/>
      <c r="M66" s="562"/>
      <c r="N66" s="456"/>
      <c r="O66" s="562"/>
    </row>
    <row r="67" spans="1:15" s="60" customFormat="1" ht="23.25">
      <c r="A67" s="196" t="s">
        <v>4</v>
      </c>
      <c r="L67" s="562"/>
      <c r="M67" s="447"/>
      <c r="N67" s="456"/>
      <c r="O67" s="447"/>
    </row>
    <row r="68" spans="1:15" s="60" customFormat="1" ht="15.75">
      <c r="A68" s="197" t="s">
        <v>1078</v>
      </c>
      <c r="B68" s="60" t="s">
        <v>2876</v>
      </c>
      <c r="L68" s="447"/>
      <c r="M68" s="448"/>
      <c r="N68" s="456"/>
      <c r="O68" s="448"/>
    </row>
    <row r="69" spans="1:15" s="60" customFormat="1" ht="15.75">
      <c r="A69" s="197" t="s">
        <v>1078</v>
      </c>
      <c r="B69" s="60" t="s">
        <v>2883</v>
      </c>
      <c r="L69" s="448"/>
      <c r="M69" s="444"/>
      <c r="N69" s="456"/>
      <c r="O69" s="444"/>
    </row>
    <row r="70" spans="1:15" s="60" customFormat="1" ht="15.75">
      <c r="A70" s="197" t="s">
        <v>1079</v>
      </c>
      <c r="B70" s="60" t="s">
        <v>2932</v>
      </c>
      <c r="L70" s="444"/>
      <c r="M70" s="562"/>
      <c r="O70" s="562"/>
    </row>
    <row r="71" spans="1:15" s="60" customFormat="1" ht="15.75">
      <c r="A71" s="197" t="s">
        <v>1080</v>
      </c>
      <c r="B71" s="60" t="s">
        <v>3001</v>
      </c>
      <c r="L71" s="562"/>
      <c r="M71" s="447"/>
      <c r="O71" s="447"/>
    </row>
    <row r="72" spans="1:15" s="60" customFormat="1" ht="15.75">
      <c r="A72" s="491" t="s">
        <v>1079</v>
      </c>
      <c r="B72" s="456" t="s">
        <v>3061</v>
      </c>
      <c r="L72" s="447"/>
      <c r="M72" s="448"/>
      <c r="O72" s="448"/>
    </row>
    <row r="73" spans="1:15" s="456" customFormat="1" ht="15.75">
      <c r="A73" s="491" t="s">
        <v>1078</v>
      </c>
      <c r="B73" s="456" t="s">
        <v>3160</v>
      </c>
      <c r="L73" s="448"/>
      <c r="M73" s="448"/>
      <c r="N73" s="60"/>
      <c r="O73" s="444"/>
    </row>
    <row r="74" spans="1:15" s="456" customFormat="1" ht="15.75">
      <c r="A74" s="491" t="s">
        <v>1080</v>
      </c>
      <c r="B74" s="456" t="s">
        <v>3251</v>
      </c>
      <c r="L74" s="444"/>
      <c r="M74" s="448"/>
      <c r="N74" s="60"/>
      <c r="O74" s="444"/>
    </row>
    <row r="75" spans="1:15" s="456" customFormat="1" ht="15.75">
      <c r="A75" s="491"/>
      <c r="L75" s="562"/>
      <c r="M75" s="444"/>
      <c r="N75" s="60"/>
      <c r="O75" s="562"/>
    </row>
    <row r="76" spans="1:15" s="60" customFormat="1" ht="15.75">
      <c r="A76" s="197"/>
      <c r="L76" s="447"/>
      <c r="M76" s="562"/>
      <c r="N76" s="456"/>
      <c r="O76" s="447"/>
    </row>
    <row r="77" spans="1:15" s="60" customFormat="1" ht="23.25">
      <c r="A77" s="196" t="s">
        <v>1045</v>
      </c>
      <c r="L77" s="448"/>
      <c r="M77" s="447"/>
      <c r="N77" s="456"/>
      <c r="O77" s="448"/>
    </row>
    <row r="78" spans="1:15" s="60" customFormat="1" ht="15.75">
      <c r="A78" s="197" t="s">
        <v>1080</v>
      </c>
      <c r="B78" s="60" t="s">
        <v>2797</v>
      </c>
      <c r="L78" s="444"/>
      <c r="M78" s="448"/>
      <c r="O78" s="444"/>
    </row>
    <row r="79" spans="1:15" s="60" customFormat="1" ht="15.75">
      <c r="A79" s="197" t="s">
        <v>1078</v>
      </c>
      <c r="B79" s="60" t="s">
        <v>2807</v>
      </c>
      <c r="L79" s="562"/>
      <c r="M79" s="444"/>
      <c r="N79" s="456"/>
      <c r="O79" s="562"/>
    </row>
    <row r="80" spans="1:15" s="60" customFormat="1" ht="15.75">
      <c r="A80" s="197" t="s">
        <v>1080</v>
      </c>
      <c r="B80" s="60" t="s">
        <v>2815</v>
      </c>
      <c r="L80" s="447"/>
      <c r="M80" s="562"/>
      <c r="N80" s="456"/>
      <c r="O80" s="447"/>
    </row>
    <row r="81" spans="1:15" s="60" customFormat="1" ht="15.75">
      <c r="A81" s="197" t="s">
        <v>1079</v>
      </c>
      <c r="B81" s="60" t="s">
        <v>2883</v>
      </c>
      <c r="L81" s="448"/>
      <c r="M81" s="447"/>
      <c r="N81" s="456"/>
      <c r="O81" s="448"/>
    </row>
    <row r="82" spans="1:15" s="456" customFormat="1" ht="15.75">
      <c r="A82" s="491" t="s">
        <v>1080</v>
      </c>
      <c r="B82" s="456" t="s">
        <v>3097</v>
      </c>
      <c r="L82" s="444"/>
      <c r="M82" s="447"/>
      <c r="O82" s="444"/>
    </row>
    <row r="83" spans="1:15" s="60" customFormat="1" ht="15.75">
      <c r="A83" s="197"/>
      <c r="L83" s="562"/>
      <c r="M83" s="448"/>
      <c r="N83" s="456"/>
      <c r="O83" s="562"/>
    </row>
    <row r="84" spans="1:15" s="60" customFormat="1" ht="15.75">
      <c r="A84" s="197"/>
      <c r="L84" s="447"/>
      <c r="M84" s="444"/>
      <c r="N84" s="456"/>
      <c r="O84" s="447"/>
    </row>
    <row r="85" spans="1:15" s="60" customFormat="1" ht="23.25">
      <c r="A85" s="196" t="s">
        <v>6</v>
      </c>
      <c r="L85" s="448"/>
      <c r="M85" s="562"/>
      <c r="O85" s="448"/>
    </row>
    <row r="86" spans="1:15" s="60" customFormat="1" ht="15.75">
      <c r="A86" s="197" t="s">
        <v>1079</v>
      </c>
      <c r="B86" s="60" t="s">
        <v>2706</v>
      </c>
      <c r="L86" s="444"/>
      <c r="M86" s="447"/>
      <c r="O86" s="444"/>
    </row>
    <row r="87" spans="1:15" s="60" customFormat="1" ht="15.75">
      <c r="A87" s="197" t="s">
        <v>1080</v>
      </c>
      <c r="B87" s="60" t="s">
        <v>2927</v>
      </c>
      <c r="L87" s="562"/>
      <c r="M87" s="448"/>
      <c r="O87" s="562"/>
    </row>
    <row r="88" spans="1:15" s="60" customFormat="1" ht="15.75">
      <c r="A88" s="491" t="s">
        <v>1080</v>
      </c>
      <c r="B88" s="456" t="s">
        <v>3393</v>
      </c>
      <c r="L88" s="447"/>
      <c r="M88" s="444"/>
      <c r="O88" s="447"/>
    </row>
    <row r="89" spans="1:15" s="456" customFormat="1" ht="15.75">
      <c r="A89" s="491"/>
      <c r="L89" s="447"/>
      <c r="M89" s="444"/>
      <c r="N89" s="60"/>
      <c r="O89" s="447"/>
    </row>
    <row r="90" spans="1:15" s="60" customFormat="1" ht="15.75">
      <c r="A90" s="197"/>
      <c r="L90" s="448"/>
      <c r="M90" s="562"/>
      <c r="O90" s="448"/>
    </row>
    <row r="91" spans="1:15" s="60" customFormat="1" ht="23.25">
      <c r="A91" s="196" t="s">
        <v>155</v>
      </c>
      <c r="L91" s="444"/>
      <c r="M91" s="447"/>
      <c r="O91" s="444"/>
    </row>
    <row r="92" spans="1:15" s="60" customFormat="1" ht="15.75">
      <c r="A92" s="197" t="s">
        <v>1080</v>
      </c>
      <c r="B92" s="60" t="s">
        <v>2787</v>
      </c>
      <c r="M92" s="448"/>
      <c r="O92" s="562"/>
    </row>
    <row r="93" spans="1:15" s="60" customFormat="1" ht="15.75">
      <c r="A93" s="197" t="s">
        <v>1078</v>
      </c>
      <c r="B93" s="60" t="s">
        <v>2797</v>
      </c>
      <c r="M93" s="444"/>
      <c r="N93" s="456"/>
      <c r="O93" s="447"/>
    </row>
    <row r="94" spans="1:15" s="60" customFormat="1" ht="15.75">
      <c r="A94" s="197" t="s">
        <v>1079</v>
      </c>
      <c r="B94" s="60" t="s">
        <v>2990</v>
      </c>
      <c r="M94" s="562"/>
      <c r="O94" s="448"/>
    </row>
    <row r="95" spans="1:15" s="456" customFormat="1" ht="15.75">
      <c r="A95" s="491" t="s">
        <v>1080</v>
      </c>
      <c r="B95" s="456" t="s">
        <v>3104</v>
      </c>
      <c r="M95" s="562"/>
      <c r="O95" s="444"/>
    </row>
    <row r="96" spans="1:15" s="456" customFormat="1" ht="15.75">
      <c r="A96" s="491" t="s">
        <v>1080</v>
      </c>
      <c r="B96" s="456" t="s">
        <v>3105</v>
      </c>
      <c r="M96" s="562"/>
      <c r="N96" s="60"/>
      <c r="O96" s="562"/>
    </row>
    <row r="97" spans="1:15" s="456" customFormat="1" ht="15.75">
      <c r="A97" s="491" t="s">
        <v>1078</v>
      </c>
      <c r="B97" s="456" t="s">
        <v>3348</v>
      </c>
      <c r="M97" s="562"/>
      <c r="N97" s="60"/>
      <c r="O97" s="562"/>
    </row>
    <row r="98" spans="1:15" s="456" customFormat="1" ht="15.75">
      <c r="A98" s="491" t="s">
        <v>1079</v>
      </c>
      <c r="B98" s="456" t="s">
        <v>3340</v>
      </c>
      <c r="M98" s="562"/>
      <c r="N98" s="60"/>
      <c r="O98" s="562"/>
    </row>
    <row r="99" spans="1:15" s="60" customFormat="1" ht="15.75">
      <c r="A99" s="491" t="s">
        <v>1080</v>
      </c>
      <c r="B99" s="456" t="s">
        <v>3404</v>
      </c>
      <c r="M99" s="447"/>
      <c r="O99" s="447"/>
    </row>
    <row r="100" spans="1:15" s="456" customFormat="1" ht="15.75">
      <c r="A100" s="491"/>
      <c r="M100" s="447"/>
      <c r="N100" s="60"/>
      <c r="O100" s="447"/>
    </row>
    <row r="101" spans="1:15" s="60" customFormat="1" ht="15.75">
      <c r="A101" s="197"/>
      <c r="M101" s="448"/>
      <c r="O101" s="448"/>
    </row>
    <row r="102" spans="1:15" s="60" customFormat="1" ht="23.25">
      <c r="A102" s="196" t="s">
        <v>9</v>
      </c>
      <c r="M102" s="444"/>
      <c r="O102" s="444"/>
    </row>
    <row r="103" spans="1:15" s="60" customFormat="1" ht="15.75">
      <c r="A103" s="197" t="s">
        <v>1079</v>
      </c>
      <c r="B103" s="60" t="s">
        <v>2660</v>
      </c>
      <c r="M103" s="562"/>
      <c r="O103" s="562"/>
    </row>
    <row r="104" spans="1:15" s="60" customFormat="1" ht="15.75">
      <c r="A104" s="197" t="s">
        <v>1078</v>
      </c>
      <c r="B104" s="60" t="s">
        <v>2994</v>
      </c>
      <c r="M104" s="447"/>
      <c r="O104" s="447"/>
    </row>
    <row r="105" spans="1:15" s="60" customFormat="1" ht="15.75">
      <c r="A105" s="197"/>
      <c r="M105" s="448"/>
      <c r="N105" s="456"/>
      <c r="O105" s="448"/>
    </row>
    <row r="106" spans="1:15" s="60" customFormat="1" ht="15.75">
      <c r="A106" s="197"/>
      <c r="M106" s="444"/>
      <c r="N106" s="456"/>
      <c r="O106" s="444"/>
    </row>
    <row r="107" spans="1:15" s="60" customFormat="1" ht="23.25">
      <c r="A107" s="196" t="s">
        <v>11</v>
      </c>
      <c r="M107" s="562"/>
      <c r="N107" s="456"/>
    </row>
    <row r="108" spans="1:15" s="60" customFormat="1" ht="15.75">
      <c r="A108" s="197" t="s">
        <v>1079</v>
      </c>
      <c r="B108" s="60" t="s">
        <v>2818</v>
      </c>
      <c r="M108" s="447"/>
      <c r="N108" s="456"/>
    </row>
    <row r="109" spans="1:15" s="60" customFormat="1" ht="15.75">
      <c r="A109" s="197" t="s">
        <v>1079</v>
      </c>
      <c r="B109" s="60" t="s">
        <v>2852</v>
      </c>
      <c r="M109" s="448"/>
    </row>
    <row r="110" spans="1:15" s="60" customFormat="1" ht="15.75">
      <c r="A110" s="197" t="s">
        <v>1078</v>
      </c>
      <c r="B110" s="60" t="s">
        <v>2978</v>
      </c>
      <c r="M110" s="444"/>
    </row>
    <row r="111" spans="1:15" s="456" customFormat="1" ht="15.75">
      <c r="A111" s="491" t="s">
        <v>1078</v>
      </c>
      <c r="B111" s="456" t="s">
        <v>3055</v>
      </c>
      <c r="M111" s="562"/>
      <c r="N111" s="60"/>
    </row>
    <row r="112" spans="1:15" s="456" customFormat="1" ht="15.75">
      <c r="A112" s="491" t="s">
        <v>1079</v>
      </c>
      <c r="B112" s="456" t="s">
        <v>3239</v>
      </c>
      <c r="M112" s="562"/>
      <c r="N112" s="60"/>
    </row>
    <row r="113" spans="1:14" s="456" customFormat="1" ht="15.75">
      <c r="A113" s="491" t="s">
        <v>1080</v>
      </c>
      <c r="B113" s="456" t="s">
        <v>3249</v>
      </c>
      <c r="M113" s="562"/>
      <c r="N113" s="60"/>
    </row>
    <row r="114" spans="1:14" s="456" customFormat="1" ht="15.75">
      <c r="A114" s="491" t="s">
        <v>1079</v>
      </c>
      <c r="B114" s="456" t="s">
        <v>3250</v>
      </c>
      <c r="M114" s="562"/>
      <c r="N114" s="60"/>
    </row>
    <row r="115" spans="1:14" s="60" customFormat="1" ht="15.75">
      <c r="A115" s="491" t="s">
        <v>1078</v>
      </c>
      <c r="B115" s="456" t="s">
        <v>3394</v>
      </c>
      <c r="M115" s="447"/>
    </row>
    <row r="116" spans="1:14" s="456" customFormat="1" ht="15.75">
      <c r="A116" s="491" t="s">
        <v>1078</v>
      </c>
      <c r="B116" s="456" t="s">
        <v>3413</v>
      </c>
      <c r="M116" s="447"/>
    </row>
    <row r="117" spans="1:14" s="456" customFormat="1" ht="15.75">
      <c r="A117" s="491"/>
      <c r="M117" s="447"/>
      <c r="N117" s="60"/>
    </row>
    <row r="118" spans="1:14" s="60" customFormat="1" ht="15">
      <c r="A118" s="61"/>
      <c r="M118" s="448"/>
      <c r="N118" s="456"/>
    </row>
    <row r="119" spans="1:14" s="60" customFormat="1" ht="23.25">
      <c r="A119" s="196" t="s">
        <v>2563</v>
      </c>
      <c r="M119" s="444"/>
      <c r="N119" s="456"/>
    </row>
    <row r="120" spans="1:14" s="60" customFormat="1" ht="15.75">
      <c r="A120" s="197" t="s">
        <v>1080</v>
      </c>
      <c r="B120" s="60" t="s">
        <v>2794</v>
      </c>
      <c r="M120" s="562"/>
      <c r="N120" s="456"/>
    </row>
    <row r="121" spans="1:14" s="60" customFormat="1" ht="15.75">
      <c r="A121" s="197" t="s">
        <v>1079</v>
      </c>
      <c r="B121" s="60" t="s">
        <v>2872</v>
      </c>
      <c r="M121" s="447"/>
      <c r="N121" s="456"/>
    </row>
    <row r="122" spans="1:14" s="456" customFormat="1" ht="15.75">
      <c r="A122" s="491" t="s">
        <v>1079</v>
      </c>
      <c r="B122" s="456" t="s">
        <v>3251</v>
      </c>
      <c r="M122" s="447"/>
      <c r="N122" s="60"/>
    </row>
    <row r="123" spans="1:14" s="456" customFormat="1" ht="15.75">
      <c r="A123" s="491" t="s">
        <v>1079</v>
      </c>
      <c r="B123" s="456" t="s">
        <v>3246</v>
      </c>
      <c r="M123" s="447"/>
      <c r="N123" s="388"/>
    </row>
    <row r="124" spans="1:14" s="60" customFormat="1" ht="15.75">
      <c r="A124" s="197"/>
      <c r="M124" s="448"/>
      <c r="N124" s="389"/>
    </row>
    <row r="125" spans="1:14" s="60" customFormat="1" ht="15">
      <c r="A125" s="61"/>
      <c r="M125" s="444"/>
      <c r="N125" s="389"/>
    </row>
    <row r="126" spans="1:14" s="60" customFormat="1" ht="23.25">
      <c r="A126" s="196" t="s">
        <v>983</v>
      </c>
      <c r="M126" s="562"/>
      <c r="N126" s="536"/>
    </row>
    <row r="127" spans="1:14" s="60" customFormat="1" ht="15.75">
      <c r="A127" s="197" t="s">
        <v>1080</v>
      </c>
      <c r="B127" s="60" t="s">
        <v>2790</v>
      </c>
      <c r="M127" s="447"/>
    </row>
    <row r="128" spans="1:14" s="60" customFormat="1" ht="15.75">
      <c r="A128" s="197" t="s">
        <v>1079</v>
      </c>
      <c r="B128" s="60" t="s">
        <v>2974</v>
      </c>
      <c r="M128" s="448"/>
    </row>
    <row r="129" spans="1:13" s="60" customFormat="1" ht="15.75">
      <c r="A129" s="491" t="s">
        <v>1079</v>
      </c>
      <c r="B129" s="456" t="s">
        <v>3241</v>
      </c>
      <c r="M129" s="444"/>
    </row>
    <row r="130" spans="1:13" s="456" customFormat="1" ht="15.75">
      <c r="A130" s="491" t="s">
        <v>1078</v>
      </c>
      <c r="B130" s="456" t="s">
        <v>3334</v>
      </c>
      <c r="M130" s="444"/>
    </row>
    <row r="131" spans="1:13" s="456" customFormat="1" ht="15.75">
      <c r="A131" s="491" t="s">
        <v>1079</v>
      </c>
      <c r="B131" s="456" t="s">
        <v>3336</v>
      </c>
      <c r="M131" s="444"/>
    </row>
    <row r="132" spans="1:13" s="456" customFormat="1" ht="15.75">
      <c r="A132" s="491" t="s">
        <v>1080</v>
      </c>
      <c r="B132" s="456" t="s">
        <v>3337</v>
      </c>
      <c r="M132" s="444"/>
    </row>
    <row r="133" spans="1:13" s="456" customFormat="1" ht="15.75">
      <c r="A133" s="491"/>
      <c r="M133" s="444"/>
    </row>
    <row r="134" spans="1:13" s="60" customFormat="1" ht="15.75">
      <c r="A134" s="197"/>
    </row>
    <row r="135" spans="1:13" s="60" customFormat="1" ht="23.25">
      <c r="A135" s="196" t="s">
        <v>1040</v>
      </c>
    </row>
    <row r="136" spans="1:13" s="60" customFormat="1" ht="15.75">
      <c r="A136" s="197" t="s">
        <v>1080</v>
      </c>
      <c r="B136" s="60" t="s">
        <v>2661</v>
      </c>
    </row>
    <row r="137" spans="1:13" s="60" customFormat="1" ht="15.75">
      <c r="A137" s="197" t="s">
        <v>1079</v>
      </c>
      <c r="B137" s="60" t="s">
        <v>2775</v>
      </c>
    </row>
    <row r="138" spans="1:13" s="60" customFormat="1" ht="16.5" customHeight="1">
      <c r="A138" s="197" t="s">
        <v>1079</v>
      </c>
      <c r="B138" s="60" t="s">
        <v>2756</v>
      </c>
    </row>
    <row r="139" spans="1:13" s="60" customFormat="1" ht="15.75">
      <c r="A139" s="197" t="s">
        <v>1079</v>
      </c>
      <c r="B139" s="60" t="s">
        <v>2843</v>
      </c>
    </row>
    <row r="140" spans="1:13" s="456" customFormat="1" ht="15.75">
      <c r="A140" s="491" t="s">
        <v>1079</v>
      </c>
      <c r="B140" s="456" t="s">
        <v>3092</v>
      </c>
    </row>
    <row r="141" spans="1:13" s="456" customFormat="1" ht="15.75">
      <c r="A141" s="491" t="s">
        <v>1078</v>
      </c>
      <c r="B141" s="456" t="s">
        <v>3093</v>
      </c>
    </row>
    <row r="142" spans="1:13" s="60" customFormat="1" ht="15.75">
      <c r="A142" s="491" t="s">
        <v>1079</v>
      </c>
      <c r="B142" s="456" t="s">
        <v>3160</v>
      </c>
    </row>
    <row r="143" spans="1:13" s="456" customFormat="1" ht="15.75">
      <c r="A143" s="491" t="s">
        <v>1080</v>
      </c>
      <c r="B143" s="456" t="s">
        <v>3166</v>
      </c>
    </row>
    <row r="144" spans="1:13" s="456" customFormat="1" ht="15.75">
      <c r="A144" s="491" t="s">
        <v>1080</v>
      </c>
      <c r="B144" s="456" t="s">
        <v>3202</v>
      </c>
    </row>
    <row r="145" spans="1:2" s="456" customFormat="1" ht="15.75">
      <c r="A145" s="491" t="s">
        <v>1080</v>
      </c>
      <c r="B145" s="456" t="s">
        <v>3212</v>
      </c>
    </row>
    <row r="146" spans="1:2" s="456" customFormat="1" ht="15.75">
      <c r="A146" s="491" t="s">
        <v>1080</v>
      </c>
      <c r="B146" s="456" t="s">
        <v>3396</v>
      </c>
    </row>
    <row r="147" spans="1:2" s="456" customFormat="1" ht="15.75">
      <c r="A147" s="491" t="s">
        <v>1078</v>
      </c>
      <c r="B147" s="456" t="s">
        <v>3401</v>
      </c>
    </row>
    <row r="148" spans="1:2" s="456" customFormat="1" ht="15.75">
      <c r="A148" s="491"/>
    </row>
    <row r="149" spans="1:2" s="60" customFormat="1" ht="15.75">
      <c r="A149" s="197"/>
    </row>
    <row r="150" spans="1:2" s="60" customFormat="1" ht="23.25">
      <c r="A150" s="196" t="s">
        <v>13</v>
      </c>
    </row>
    <row r="151" spans="1:2" s="60" customFormat="1" ht="15.75">
      <c r="A151" s="197" t="s">
        <v>1079</v>
      </c>
      <c r="B151" s="60" t="s">
        <v>2647</v>
      </c>
    </row>
    <row r="152" spans="1:2" s="60" customFormat="1" ht="15.75">
      <c r="A152" s="197" t="s">
        <v>1079</v>
      </c>
      <c r="B152" s="60" t="s">
        <v>2663</v>
      </c>
    </row>
    <row r="153" spans="1:2" s="60" customFormat="1" ht="15.75">
      <c r="A153" s="197" t="s">
        <v>1080</v>
      </c>
      <c r="B153" s="60" t="s">
        <v>2740</v>
      </c>
    </row>
    <row r="154" spans="1:2" s="60" customFormat="1" ht="15.75">
      <c r="A154" s="197" t="s">
        <v>1078</v>
      </c>
      <c r="B154" s="60" t="s">
        <v>2743</v>
      </c>
    </row>
    <row r="155" spans="1:2" s="60" customFormat="1" ht="15.75">
      <c r="A155" s="197" t="s">
        <v>1080</v>
      </c>
      <c r="B155" s="60" t="s">
        <v>2840</v>
      </c>
    </row>
    <row r="156" spans="1:2" s="60" customFormat="1" ht="15.75">
      <c r="A156" s="197" t="s">
        <v>1078</v>
      </c>
      <c r="B156" s="60" t="s">
        <v>2919</v>
      </c>
    </row>
    <row r="157" spans="1:2" s="456" customFormat="1" ht="15.75">
      <c r="A157" s="491" t="s">
        <v>1078</v>
      </c>
      <c r="B157" s="456" t="s">
        <v>3234</v>
      </c>
    </row>
    <row r="158" spans="1:2" s="60" customFormat="1" ht="15.75">
      <c r="A158" s="491" t="s">
        <v>1079</v>
      </c>
      <c r="B158" s="456" t="s">
        <v>3279</v>
      </c>
    </row>
    <row r="159" spans="1:2" s="456" customFormat="1" ht="15.75">
      <c r="A159" s="491"/>
    </row>
    <row r="160" spans="1:2" s="60" customFormat="1" ht="15.75">
      <c r="A160" s="197"/>
    </row>
    <row r="161" spans="1:2" s="60" customFormat="1" ht="23.25">
      <c r="A161" s="196" t="s">
        <v>989</v>
      </c>
    </row>
    <row r="162" spans="1:2" s="60" customFormat="1" ht="15.75">
      <c r="A162" s="197" t="s">
        <v>1080</v>
      </c>
      <c r="B162" s="60" t="s">
        <v>2696</v>
      </c>
    </row>
    <row r="163" spans="1:2" s="60" customFormat="1" ht="15.75">
      <c r="A163" s="197" t="s">
        <v>1078</v>
      </c>
      <c r="B163" s="60" t="s">
        <v>2702</v>
      </c>
    </row>
    <row r="164" spans="1:2" s="60" customFormat="1" ht="15.75">
      <c r="A164" s="197" t="s">
        <v>1080</v>
      </c>
      <c r="B164" s="60" t="s">
        <v>2835</v>
      </c>
    </row>
    <row r="165" spans="1:2" s="60" customFormat="1" ht="15.75">
      <c r="A165" s="197" t="s">
        <v>1078</v>
      </c>
      <c r="B165" s="60" t="s">
        <v>2930</v>
      </c>
    </row>
    <row r="166" spans="1:2" s="60" customFormat="1" ht="15.75">
      <c r="A166" s="197" t="s">
        <v>1079</v>
      </c>
      <c r="B166" s="60" t="s">
        <v>2952</v>
      </c>
    </row>
    <row r="167" spans="1:2" s="60" customFormat="1" ht="15.75">
      <c r="A167" s="197" t="s">
        <v>1078</v>
      </c>
      <c r="B167" s="60" t="s">
        <v>2996</v>
      </c>
    </row>
    <row r="168" spans="1:2" s="60" customFormat="1" ht="15.75">
      <c r="A168" s="491" t="s">
        <v>1079</v>
      </c>
      <c r="B168" s="456" t="s">
        <v>3166</v>
      </c>
    </row>
    <row r="169" spans="1:2" s="456" customFormat="1" ht="15.75">
      <c r="A169" s="491" t="s">
        <v>1080</v>
      </c>
      <c r="B169" s="456" t="s">
        <v>3252</v>
      </c>
    </row>
    <row r="170" spans="1:2" s="456" customFormat="1" ht="15.75">
      <c r="A170" s="491" t="s">
        <v>1080</v>
      </c>
      <c r="B170" s="456" t="s">
        <v>3402</v>
      </c>
    </row>
    <row r="171" spans="1:2" s="456" customFormat="1" ht="15.75">
      <c r="A171" s="491" t="s">
        <v>1079</v>
      </c>
      <c r="B171" s="456" t="s">
        <v>3403</v>
      </c>
    </row>
    <row r="172" spans="1:2" s="456" customFormat="1" ht="15.75">
      <c r="A172" s="491"/>
    </row>
    <row r="173" spans="1:2" s="60" customFormat="1" ht="15.75">
      <c r="A173" s="197"/>
    </row>
    <row r="174" spans="1:2" s="60" customFormat="1" ht="23.25">
      <c r="A174" s="196" t="s">
        <v>15</v>
      </c>
    </row>
    <row r="175" spans="1:2" s="60" customFormat="1" ht="15.75">
      <c r="A175" s="197" t="s">
        <v>1078</v>
      </c>
      <c r="B175" s="60" t="s">
        <v>2663</v>
      </c>
    </row>
    <row r="176" spans="1:2" s="60" customFormat="1" ht="15.75">
      <c r="A176" s="197" t="s">
        <v>1078</v>
      </c>
      <c r="B176" s="60" t="s">
        <v>2696</v>
      </c>
    </row>
    <row r="177" spans="1:16" s="60" customFormat="1" ht="15.75">
      <c r="A177" s="197" t="s">
        <v>1080</v>
      </c>
      <c r="B177" s="60" t="s">
        <v>2702</v>
      </c>
    </row>
    <row r="178" spans="1:16" s="60" customFormat="1" ht="15.75">
      <c r="A178" s="197" t="s">
        <v>1078</v>
      </c>
      <c r="B178" s="60" t="s">
        <v>2843</v>
      </c>
    </row>
    <row r="179" spans="1:16" s="60" customFormat="1" ht="15.75">
      <c r="A179" s="197" t="s">
        <v>1078</v>
      </c>
      <c r="B179" s="60" t="s">
        <v>2952</v>
      </c>
    </row>
    <row r="180" spans="1:16" s="60" customFormat="1" ht="15.75">
      <c r="A180" s="491" t="s">
        <v>1080</v>
      </c>
      <c r="B180" s="456" t="s">
        <v>3055</v>
      </c>
    </row>
    <row r="181" spans="1:16" s="456" customFormat="1" ht="15.75">
      <c r="A181" s="491" t="s">
        <v>1080</v>
      </c>
      <c r="B181" s="456" t="s">
        <v>3090</v>
      </c>
    </row>
    <row r="182" spans="1:16" s="456" customFormat="1" ht="15.75">
      <c r="A182" s="491" t="s">
        <v>1080</v>
      </c>
      <c r="B182" s="456" t="s">
        <v>3110</v>
      </c>
    </row>
    <row r="183" spans="1:16" s="456" customFormat="1" ht="15.75">
      <c r="A183" s="491" t="s">
        <v>1079</v>
      </c>
      <c r="B183" s="456" t="s">
        <v>3399</v>
      </c>
    </row>
    <row r="184" spans="1:16" s="456" customFormat="1" ht="15.75">
      <c r="A184" s="491" t="s">
        <v>1078</v>
      </c>
      <c r="B184" s="456" t="s">
        <v>3415</v>
      </c>
    </row>
    <row r="185" spans="1:16" s="456" customFormat="1" ht="15.75">
      <c r="A185" s="491"/>
    </row>
    <row r="186" spans="1:16" s="60" customFormat="1" ht="15.75">
      <c r="A186" s="197"/>
    </row>
    <row r="187" spans="1:16" s="60" customFormat="1" ht="23.25">
      <c r="A187" s="196" t="s">
        <v>17</v>
      </c>
      <c r="P187" s="40"/>
    </row>
    <row r="188" spans="1:16" s="60" customFormat="1" ht="15.75">
      <c r="A188" s="197" t="s">
        <v>1079</v>
      </c>
      <c r="B188" s="60" t="s">
        <v>2803</v>
      </c>
      <c r="L188" s="36"/>
      <c r="P188" s="388"/>
    </row>
    <row r="189" spans="1:16" s="60" customFormat="1" ht="15.75">
      <c r="A189" s="197" t="s">
        <v>1078</v>
      </c>
      <c r="B189" s="60" t="s">
        <v>2835</v>
      </c>
      <c r="L189" s="36"/>
      <c r="P189" s="388"/>
    </row>
    <row r="190" spans="1:16" s="456" customFormat="1" ht="15.75">
      <c r="A190" s="491" t="s">
        <v>1078</v>
      </c>
      <c r="B190" s="456" t="s">
        <v>3110</v>
      </c>
      <c r="L190" s="445"/>
      <c r="P190" s="535"/>
    </row>
    <row r="191" spans="1:16" s="456" customFormat="1" ht="15.75">
      <c r="A191" s="491" t="s">
        <v>1078</v>
      </c>
      <c r="B191" s="456" t="s">
        <v>3105</v>
      </c>
      <c r="L191" s="445"/>
      <c r="N191" s="536"/>
      <c r="P191" s="535"/>
    </row>
    <row r="192" spans="1:16" s="456" customFormat="1" ht="15.75">
      <c r="A192" s="491" t="s">
        <v>1078</v>
      </c>
      <c r="B192" s="456" t="s">
        <v>3349</v>
      </c>
      <c r="L192" s="445"/>
      <c r="N192" s="536"/>
      <c r="P192" s="535"/>
    </row>
    <row r="193" spans="1:16" s="60" customFormat="1" ht="15.75">
      <c r="A193" s="197"/>
      <c r="L193" s="36"/>
      <c r="N193" s="389"/>
      <c r="P193" s="388"/>
    </row>
    <row r="194" spans="1:16" s="60" customFormat="1" ht="15.75">
      <c r="A194" s="197"/>
      <c r="L194" s="390"/>
      <c r="N194" s="389"/>
      <c r="P194" s="388"/>
    </row>
    <row r="195" spans="1:16" s="60" customFormat="1" ht="23.25">
      <c r="A195" s="196" t="s">
        <v>999</v>
      </c>
      <c r="L195" s="85"/>
      <c r="N195" s="390"/>
      <c r="P195" s="389"/>
    </row>
    <row r="196" spans="1:16" ht="15.75">
      <c r="A196" s="197" t="s">
        <v>1079</v>
      </c>
      <c r="B196" s="60" t="s">
        <v>2671</v>
      </c>
      <c r="L196" s="27"/>
      <c r="N196" s="12"/>
      <c r="P196" s="136"/>
    </row>
    <row r="197" spans="1:16" ht="15.75">
      <c r="A197" s="197" t="s">
        <v>1079</v>
      </c>
      <c r="B197" s="60" t="s">
        <v>2787</v>
      </c>
      <c r="L197" s="27"/>
      <c r="N197" s="12"/>
      <c r="P197" s="136"/>
    </row>
    <row r="198" spans="1:16" ht="15.75">
      <c r="A198" s="197" t="s">
        <v>1079</v>
      </c>
      <c r="B198" s="60" t="s">
        <v>2860</v>
      </c>
      <c r="L198" s="27"/>
      <c r="N198" s="12"/>
      <c r="P198" s="136"/>
    </row>
    <row r="199" spans="1:16" s="431" customFormat="1" ht="15.75">
      <c r="A199" s="491" t="s">
        <v>1079</v>
      </c>
      <c r="B199" s="456" t="s">
        <v>3350</v>
      </c>
      <c r="L199" s="441"/>
      <c r="N199" s="439"/>
      <c r="P199" s="477"/>
    </row>
    <row r="200" spans="1:16" ht="15.75">
      <c r="A200" s="491" t="s">
        <v>1080</v>
      </c>
      <c r="B200" s="456" t="s">
        <v>3401</v>
      </c>
      <c r="L200" s="27"/>
      <c r="N200" s="12"/>
      <c r="P200" s="136"/>
    </row>
    <row r="201" spans="1:16" s="431" customFormat="1" ht="15.75">
      <c r="A201" s="491"/>
      <c r="B201" s="456"/>
      <c r="L201" s="441"/>
      <c r="N201" s="439"/>
      <c r="P201" s="477"/>
    </row>
    <row r="202" spans="1:16" s="60" customFormat="1" ht="15.75">
      <c r="A202" s="197"/>
      <c r="L202" s="135"/>
      <c r="N202" s="136"/>
      <c r="P202" s="40"/>
    </row>
    <row r="203" spans="1:16" s="60" customFormat="1" ht="23.25">
      <c r="A203" s="196" t="s">
        <v>1013</v>
      </c>
      <c r="L203" s="136"/>
      <c r="N203" s="12"/>
      <c r="P203" s="134"/>
    </row>
    <row r="204" spans="1:16" ht="15.75">
      <c r="A204" s="197" t="s">
        <v>1080</v>
      </c>
      <c r="B204" s="60" t="s">
        <v>2673</v>
      </c>
      <c r="L204" s="12"/>
      <c r="N204" s="27"/>
      <c r="P204" s="135"/>
    </row>
    <row r="205" spans="1:16" ht="15.75">
      <c r="A205" s="197" t="s">
        <v>1078</v>
      </c>
      <c r="B205" s="60" t="s">
        <v>2872</v>
      </c>
      <c r="L205" s="12"/>
      <c r="N205" s="27"/>
      <c r="P205" s="135"/>
    </row>
    <row r="206" spans="1:16" ht="15.75">
      <c r="A206" s="197" t="s">
        <v>1080</v>
      </c>
      <c r="B206" s="60" t="s">
        <v>2914</v>
      </c>
      <c r="L206" s="12"/>
      <c r="N206" s="27"/>
      <c r="P206" s="135"/>
    </row>
    <row r="207" spans="1:16" s="431" customFormat="1" ht="15.75">
      <c r="A207" s="491" t="s">
        <v>1079</v>
      </c>
      <c r="B207" s="456" t="s">
        <v>3088</v>
      </c>
      <c r="L207" s="439"/>
      <c r="N207" s="441"/>
      <c r="P207" s="476"/>
    </row>
    <row r="208" spans="1:16" s="431" customFormat="1" ht="15.75">
      <c r="A208" s="491" t="s">
        <v>1078</v>
      </c>
      <c r="B208" s="456" t="s">
        <v>3090</v>
      </c>
      <c r="L208" s="439"/>
      <c r="N208" s="441"/>
      <c r="P208" s="476"/>
    </row>
    <row r="209" spans="1:16" s="431" customFormat="1" ht="15.75">
      <c r="A209" s="491" t="s">
        <v>1079</v>
      </c>
      <c r="B209" s="456" t="s">
        <v>3089</v>
      </c>
      <c r="L209" s="439"/>
      <c r="N209" s="441"/>
      <c r="P209" s="476"/>
    </row>
    <row r="210" spans="1:16" s="431" customFormat="1" ht="15.75">
      <c r="A210" s="491" t="s">
        <v>1078</v>
      </c>
      <c r="B210" s="456" t="s">
        <v>3205</v>
      </c>
      <c r="L210" s="439"/>
      <c r="N210" s="441"/>
      <c r="P210" s="476"/>
    </row>
    <row r="211" spans="1:16" ht="15.75">
      <c r="A211" s="491" t="s">
        <v>1080</v>
      </c>
      <c r="B211" s="456" t="s">
        <v>3219</v>
      </c>
      <c r="L211" s="12"/>
      <c r="N211" s="27"/>
      <c r="P211" s="135"/>
    </row>
    <row r="212" spans="1:16" s="431" customFormat="1" ht="15.75">
      <c r="A212" s="491" t="s">
        <v>1078</v>
      </c>
      <c r="B212" s="456" t="s">
        <v>3243</v>
      </c>
      <c r="L212" s="439"/>
      <c r="N212" s="441"/>
      <c r="P212" s="476"/>
    </row>
    <row r="213" spans="1:16" s="431" customFormat="1" ht="15.75">
      <c r="A213" s="491"/>
      <c r="B213" s="456"/>
      <c r="L213" s="439"/>
      <c r="N213" s="441"/>
      <c r="P213" s="476"/>
    </row>
    <row r="214" spans="1:16" s="60" customFormat="1" ht="15.75">
      <c r="A214" s="197"/>
      <c r="L214" s="27"/>
      <c r="N214" s="12"/>
      <c r="P214" s="135"/>
    </row>
    <row r="215" spans="1:16" s="60" customFormat="1" ht="23.25">
      <c r="A215" s="196" t="s">
        <v>164</v>
      </c>
      <c r="L215" s="134"/>
      <c r="N215" s="27"/>
      <c r="P215" s="136"/>
    </row>
    <row r="216" spans="1:16" ht="15.75">
      <c r="A216" s="197" t="s">
        <v>1080</v>
      </c>
      <c r="B216" s="60" t="s">
        <v>2771</v>
      </c>
      <c r="L216" s="135"/>
      <c r="N216" s="134"/>
    </row>
    <row r="217" spans="1:16" ht="15.75">
      <c r="A217" s="197" t="s">
        <v>1078</v>
      </c>
      <c r="B217" s="60" t="s">
        <v>2815</v>
      </c>
      <c r="L217" s="135"/>
      <c r="N217" s="134"/>
    </row>
    <row r="218" spans="1:16" ht="15.75">
      <c r="A218" s="491" t="s">
        <v>1080</v>
      </c>
      <c r="B218" s="456" t="s">
        <v>3253</v>
      </c>
      <c r="L218" s="135"/>
      <c r="N218" s="134"/>
    </row>
    <row r="219" spans="1:16" s="431" customFormat="1" ht="15.75">
      <c r="A219" s="491" t="s">
        <v>1080</v>
      </c>
      <c r="B219" s="456" t="s">
        <v>3347</v>
      </c>
      <c r="L219" s="476"/>
      <c r="N219" s="475"/>
    </row>
    <row r="220" spans="1:16" s="431" customFormat="1" ht="15.75">
      <c r="A220" s="491"/>
      <c r="B220" s="456"/>
      <c r="L220" s="476"/>
      <c r="N220" s="475"/>
    </row>
    <row r="221" spans="1:16" s="60" customFormat="1" ht="15.75">
      <c r="A221" s="197"/>
      <c r="L221" s="27"/>
      <c r="N221" s="136"/>
      <c r="P221" s="134"/>
    </row>
    <row r="222" spans="1:16" s="60" customFormat="1" ht="23.25">
      <c r="A222" s="196" t="s">
        <v>19</v>
      </c>
      <c r="L222" s="135"/>
      <c r="N222" s="27"/>
      <c r="P222" s="136"/>
    </row>
    <row r="223" spans="1:16" ht="15.75">
      <c r="A223" s="197" t="s">
        <v>1079</v>
      </c>
      <c r="B223" s="60" t="s">
        <v>2655</v>
      </c>
      <c r="L223" s="136"/>
      <c r="N223" s="134"/>
    </row>
    <row r="224" spans="1:16" ht="15.75">
      <c r="A224" s="197" t="s">
        <v>1079</v>
      </c>
      <c r="B224" s="60" t="s">
        <v>2737</v>
      </c>
      <c r="L224" s="136"/>
      <c r="N224" s="134"/>
    </row>
    <row r="225" spans="1:14" ht="15.75">
      <c r="A225" s="491" t="s">
        <v>1079</v>
      </c>
      <c r="B225" s="456" t="s">
        <v>3184</v>
      </c>
      <c r="L225" s="136"/>
      <c r="N225" s="134"/>
    </row>
    <row r="226" spans="1:14" s="431" customFormat="1" ht="15.75">
      <c r="A226" s="491" t="s">
        <v>1080</v>
      </c>
      <c r="B226" s="456" t="s">
        <v>3235</v>
      </c>
      <c r="L226" s="477"/>
      <c r="N226" s="475"/>
    </row>
    <row r="227" spans="1:14" s="431" customFormat="1" ht="15.75">
      <c r="A227" s="491" t="s">
        <v>1079</v>
      </c>
      <c r="B227" s="456" t="s">
        <v>3242</v>
      </c>
      <c r="L227" s="477"/>
      <c r="N227" s="475"/>
    </row>
    <row r="228" spans="1:14" s="431" customFormat="1" ht="15.75">
      <c r="A228" s="491" t="s">
        <v>1078</v>
      </c>
      <c r="B228" s="456" t="s">
        <v>3246</v>
      </c>
      <c r="L228" s="477"/>
      <c r="N228" s="475"/>
    </row>
    <row r="229" spans="1:14" s="431" customFormat="1" ht="15.75">
      <c r="A229" s="491" t="s">
        <v>1078</v>
      </c>
      <c r="B229" s="456" t="s">
        <v>3247</v>
      </c>
      <c r="L229" s="477"/>
      <c r="N229" s="475"/>
    </row>
    <row r="230" spans="1:14" s="431" customFormat="1" ht="15.75">
      <c r="A230" s="491" t="s">
        <v>1078</v>
      </c>
      <c r="B230" s="456" t="s">
        <v>3244</v>
      </c>
      <c r="L230" s="477"/>
      <c r="N230" s="475"/>
    </row>
    <row r="231" spans="1:14" s="431" customFormat="1" ht="15.75">
      <c r="A231" s="491" t="s">
        <v>1078</v>
      </c>
      <c r="B231" s="456" t="s">
        <v>3245</v>
      </c>
      <c r="L231" s="477"/>
      <c r="N231" s="475"/>
    </row>
    <row r="232" spans="1:14" s="431" customFormat="1" ht="15.75">
      <c r="A232" s="491" t="s">
        <v>1080</v>
      </c>
      <c r="B232" s="456" t="s">
        <v>3344</v>
      </c>
      <c r="L232" s="477"/>
      <c r="N232" s="475"/>
    </row>
    <row r="233" spans="1:14" s="431" customFormat="1" ht="15.75">
      <c r="A233" s="491"/>
      <c r="B233" s="456"/>
      <c r="L233" s="477"/>
      <c r="N233" s="475"/>
    </row>
    <row r="234" spans="1:14" s="60" customFormat="1" ht="15.75">
      <c r="A234" s="197"/>
      <c r="L234" s="134"/>
      <c r="N234" s="43"/>
    </row>
    <row r="235" spans="1:14" s="60" customFormat="1" ht="23.25">
      <c r="A235" s="196" t="s">
        <v>2544</v>
      </c>
      <c r="L235" s="135"/>
      <c r="N235" s="134"/>
    </row>
    <row r="236" spans="1:14" ht="15.75">
      <c r="A236" s="197" t="s">
        <v>1080</v>
      </c>
      <c r="B236" s="60" t="s">
        <v>2716</v>
      </c>
      <c r="L236" s="136"/>
      <c r="N236" s="135"/>
    </row>
    <row r="237" spans="1:14" ht="15.75">
      <c r="A237" s="197" t="s">
        <v>1078</v>
      </c>
      <c r="B237" s="60" t="s">
        <v>2781</v>
      </c>
      <c r="L237" s="136"/>
      <c r="N237" s="135"/>
    </row>
    <row r="238" spans="1:14" ht="15.75">
      <c r="A238" s="491" t="s">
        <v>1080</v>
      </c>
      <c r="B238" s="456" t="s">
        <v>3177</v>
      </c>
      <c r="L238" s="136"/>
      <c r="N238" s="135"/>
    </row>
    <row r="239" spans="1:14" s="431" customFormat="1" ht="15.75">
      <c r="A239" s="491"/>
      <c r="B239" s="456"/>
      <c r="L239" s="477"/>
      <c r="N239" s="476"/>
    </row>
    <row r="240" spans="1:14" s="60" customFormat="1" ht="15">
      <c r="L240" s="12"/>
      <c r="N240" s="134"/>
    </row>
    <row r="241" spans="1:14" s="60" customFormat="1" ht="23.25">
      <c r="A241" s="196" t="s">
        <v>2546</v>
      </c>
      <c r="L241" s="27"/>
      <c r="N241" s="135"/>
    </row>
    <row r="242" spans="1:14" s="60" customFormat="1" ht="15.75">
      <c r="A242" s="197" t="s">
        <v>1078</v>
      </c>
      <c r="B242" s="60" t="s">
        <v>2766</v>
      </c>
      <c r="L242" s="388"/>
      <c r="N242" s="390"/>
    </row>
    <row r="243" spans="1:14" s="60" customFormat="1" ht="15.75">
      <c r="A243" s="197" t="s">
        <v>1080</v>
      </c>
      <c r="B243" s="60" t="s">
        <v>2803</v>
      </c>
      <c r="L243" s="388"/>
      <c r="N243" s="390"/>
    </row>
    <row r="244" spans="1:14" s="60" customFormat="1" ht="15.75">
      <c r="A244" s="197" t="s">
        <v>1080</v>
      </c>
      <c r="B244" s="60" t="s">
        <v>2922</v>
      </c>
      <c r="L244" s="388"/>
      <c r="N244" s="390"/>
    </row>
    <row r="245" spans="1:14" s="60" customFormat="1" ht="15.75">
      <c r="A245" s="197" t="s">
        <v>1080</v>
      </c>
      <c r="B245" s="60" t="s">
        <v>3001</v>
      </c>
      <c r="L245" s="388"/>
      <c r="N245" s="390"/>
    </row>
    <row r="246" spans="1:14" s="60" customFormat="1" ht="15.75">
      <c r="A246" s="197"/>
      <c r="L246" s="388"/>
      <c r="N246" s="390"/>
    </row>
    <row r="247" spans="1:14" s="60" customFormat="1" ht="15">
      <c r="L247" s="389"/>
    </row>
    <row r="248" spans="1:14" s="60" customFormat="1" ht="23.25">
      <c r="A248" s="196" t="s">
        <v>1057</v>
      </c>
      <c r="L248" s="136"/>
    </row>
    <row r="249" spans="1:14" ht="15.75">
      <c r="A249" s="197" t="s">
        <v>1079</v>
      </c>
      <c r="B249" s="60" t="s">
        <v>2832</v>
      </c>
      <c r="L249" s="12"/>
    </row>
    <row r="250" spans="1:14" ht="15.75">
      <c r="A250" s="197" t="s">
        <v>1078</v>
      </c>
      <c r="B250" s="60" t="s">
        <v>2922</v>
      </c>
      <c r="L250" s="12"/>
    </row>
    <row r="251" spans="1:14" s="431" customFormat="1" ht="15.75">
      <c r="A251" s="491" t="s">
        <v>1080</v>
      </c>
      <c r="B251" s="456" t="s">
        <v>3107</v>
      </c>
      <c r="L251" s="439"/>
    </row>
    <row r="252" spans="1:14" s="431" customFormat="1" ht="15.75">
      <c r="A252" s="491" t="s">
        <v>1079</v>
      </c>
      <c r="B252" s="456" t="s">
        <v>3331</v>
      </c>
      <c r="L252" s="439"/>
    </row>
    <row r="253" spans="1:14" s="431" customFormat="1" ht="15.75">
      <c r="A253" s="491" t="s">
        <v>1080</v>
      </c>
      <c r="B253" s="456" t="s">
        <v>3332</v>
      </c>
      <c r="L253" s="439"/>
    </row>
    <row r="254" spans="1:14" s="431" customFormat="1" ht="15.75">
      <c r="A254" s="491" t="s">
        <v>1078</v>
      </c>
      <c r="B254" s="456" t="s">
        <v>3333</v>
      </c>
      <c r="L254" s="439"/>
    </row>
    <row r="255" spans="1:14" s="431" customFormat="1" ht="15.75">
      <c r="A255" s="491" t="s">
        <v>1078</v>
      </c>
      <c r="B255" s="456" t="s">
        <v>3343</v>
      </c>
      <c r="L255" s="439"/>
    </row>
    <row r="256" spans="1:14" s="431" customFormat="1" ht="15.75">
      <c r="A256" s="491" t="s">
        <v>1080</v>
      </c>
      <c r="B256" s="456" t="s">
        <v>3335</v>
      </c>
      <c r="L256" s="439"/>
    </row>
    <row r="257" spans="1:12" s="431" customFormat="1" ht="15.75">
      <c r="A257" s="491" t="s">
        <v>1080</v>
      </c>
      <c r="B257" s="456" t="s">
        <v>3344</v>
      </c>
      <c r="L257" s="439"/>
    </row>
    <row r="258" spans="1:12" s="431" customFormat="1" ht="15.75">
      <c r="A258" s="491" t="s">
        <v>1078</v>
      </c>
      <c r="B258" s="456" t="s">
        <v>3345</v>
      </c>
      <c r="L258" s="439"/>
    </row>
    <row r="259" spans="1:12" s="431" customFormat="1" ht="15.75">
      <c r="A259" s="491" t="s">
        <v>1079</v>
      </c>
      <c r="B259" s="456" t="s">
        <v>3346</v>
      </c>
      <c r="L259" s="439"/>
    </row>
    <row r="260" spans="1:12" s="431" customFormat="1" ht="15.75">
      <c r="A260" s="491" t="s">
        <v>1080</v>
      </c>
      <c r="B260" s="456" t="s">
        <v>3342</v>
      </c>
      <c r="L260" s="439"/>
    </row>
    <row r="261" spans="1:12" s="431" customFormat="1" ht="15.75">
      <c r="A261" s="491"/>
      <c r="B261" s="456"/>
      <c r="L261" s="439"/>
    </row>
    <row r="262" spans="1:12" s="60" customFormat="1" ht="15.75">
      <c r="A262" s="197"/>
      <c r="L262" s="134"/>
    </row>
    <row r="263" spans="1:12" s="60" customFormat="1" ht="23.25">
      <c r="A263" s="196" t="s">
        <v>1053</v>
      </c>
      <c r="L263" s="135"/>
    </row>
    <row r="264" spans="1:12" ht="15.75">
      <c r="A264" s="197" t="s">
        <v>1078</v>
      </c>
      <c r="B264" s="60" t="s">
        <v>2689</v>
      </c>
      <c r="L264" s="136"/>
    </row>
    <row r="265" spans="1:12" ht="15.75">
      <c r="A265" s="197" t="s">
        <v>1079</v>
      </c>
      <c r="B265" s="60" t="s">
        <v>2743</v>
      </c>
      <c r="L265" s="136"/>
    </row>
    <row r="266" spans="1:12" ht="15.75">
      <c r="A266" s="197" t="s">
        <v>1078</v>
      </c>
      <c r="B266" s="60" t="s">
        <v>2848</v>
      </c>
      <c r="L266" s="136"/>
    </row>
    <row r="267" spans="1:12" ht="15.75">
      <c r="A267" s="197" t="s">
        <v>1080</v>
      </c>
      <c r="B267" s="60" t="s">
        <v>2872</v>
      </c>
      <c r="L267" s="136"/>
    </row>
    <row r="268" spans="1:12" ht="15.75">
      <c r="A268" s="197" t="s">
        <v>1079</v>
      </c>
      <c r="B268" s="60" t="s">
        <v>2895</v>
      </c>
      <c r="L268" s="136"/>
    </row>
    <row r="269" spans="1:12" ht="15.75">
      <c r="A269" s="197" t="s">
        <v>1080</v>
      </c>
      <c r="B269" s="60" t="s">
        <v>2937</v>
      </c>
      <c r="L269" s="136"/>
    </row>
    <row r="270" spans="1:12" s="431" customFormat="1" ht="15.75">
      <c r="A270" s="491" t="s">
        <v>1078</v>
      </c>
      <c r="B270" s="456" t="s">
        <v>3088</v>
      </c>
      <c r="L270" s="477"/>
    </row>
    <row r="271" spans="1:12" s="431" customFormat="1" ht="15.75">
      <c r="A271" s="491" t="s">
        <v>1078</v>
      </c>
      <c r="B271" s="456" t="s">
        <v>3089</v>
      </c>
      <c r="L271" s="477"/>
    </row>
    <row r="272" spans="1:12" ht="15.75">
      <c r="A272" s="491" t="s">
        <v>1079</v>
      </c>
      <c r="B272" s="456" t="s">
        <v>3172</v>
      </c>
      <c r="L272" s="136"/>
    </row>
    <row r="273" spans="1:12" s="431" customFormat="1" ht="15.75">
      <c r="A273" s="491" t="s">
        <v>1080</v>
      </c>
      <c r="B273" s="456" t="s">
        <v>3205</v>
      </c>
      <c r="L273" s="477"/>
    </row>
    <row r="274" spans="1:12" s="431" customFormat="1" ht="15.75">
      <c r="A274" s="491" t="s">
        <v>1080</v>
      </c>
      <c r="B274" s="456" t="s">
        <v>3215</v>
      </c>
      <c r="L274" s="477"/>
    </row>
    <row r="275" spans="1:12" s="431" customFormat="1" ht="15.75">
      <c r="A275" s="491" t="s">
        <v>1079</v>
      </c>
      <c r="B275" s="456" t="s">
        <v>3219</v>
      </c>
      <c r="L275" s="477"/>
    </row>
    <row r="276" spans="1:12" s="431" customFormat="1" ht="15.75">
      <c r="A276" s="491" t="s">
        <v>1078</v>
      </c>
      <c r="B276" s="456" t="s">
        <v>3251</v>
      </c>
      <c r="L276" s="477"/>
    </row>
    <row r="277" spans="1:12" s="431" customFormat="1" ht="15.75">
      <c r="A277" s="491" t="s">
        <v>1080</v>
      </c>
      <c r="B277" s="456" t="s">
        <v>3350</v>
      </c>
      <c r="L277" s="477"/>
    </row>
    <row r="278" spans="1:12" s="431" customFormat="1" ht="15.75">
      <c r="A278" s="491" t="s">
        <v>1078</v>
      </c>
      <c r="B278" s="456" t="s">
        <v>3417</v>
      </c>
      <c r="L278" s="477"/>
    </row>
    <row r="279" spans="1:12" s="431" customFormat="1" ht="15.75">
      <c r="A279" s="491"/>
      <c r="B279" s="456"/>
      <c r="L279" s="477"/>
    </row>
    <row r="280" spans="1:12" s="60" customFormat="1" ht="15.75">
      <c r="A280" s="197"/>
      <c r="L280" s="12"/>
    </row>
    <row r="281" spans="1:12" s="60" customFormat="1" ht="23.25">
      <c r="A281" s="196" t="s">
        <v>21</v>
      </c>
      <c r="L281" s="27"/>
    </row>
    <row r="282" spans="1:12" ht="15.75">
      <c r="A282" s="197" t="s">
        <v>1078</v>
      </c>
      <c r="B282" s="60" t="s">
        <v>2706</v>
      </c>
      <c r="L282" s="134"/>
    </row>
    <row r="283" spans="1:12" s="431" customFormat="1" ht="15.75">
      <c r="A283" s="491" t="s">
        <v>1079</v>
      </c>
      <c r="B283" s="456" t="s">
        <v>3101</v>
      </c>
      <c r="L283" s="475"/>
    </row>
    <row r="284" spans="1:12" s="431" customFormat="1" ht="15.75">
      <c r="A284" s="491" t="s">
        <v>1080</v>
      </c>
      <c r="B284" s="456" t="s">
        <v>3109</v>
      </c>
      <c r="L284" s="475"/>
    </row>
    <row r="285" spans="1:12" ht="15.75">
      <c r="A285" s="197"/>
      <c r="L285" s="134"/>
    </row>
    <row r="286" spans="1:12" s="60" customFormat="1" ht="15.75">
      <c r="A286" s="197"/>
      <c r="L286" s="136"/>
    </row>
    <row r="287" spans="1:12" s="60" customFormat="1" ht="23.25">
      <c r="A287" s="196" t="s">
        <v>142</v>
      </c>
      <c r="L287" s="12"/>
    </row>
    <row r="288" spans="1:12" s="60" customFormat="1" ht="15.75">
      <c r="A288" s="197" t="s">
        <v>1079</v>
      </c>
      <c r="B288" s="60" t="s">
        <v>2696</v>
      </c>
      <c r="L288" s="36"/>
    </row>
    <row r="289" spans="1:12" s="60" customFormat="1" ht="15.75">
      <c r="A289" s="197" t="s">
        <v>1078</v>
      </c>
      <c r="B289" s="60" t="s">
        <v>2721</v>
      </c>
      <c r="L289" s="36"/>
    </row>
    <row r="290" spans="1:12" s="60" customFormat="1" ht="15.75">
      <c r="A290" s="197" t="s">
        <v>1079</v>
      </c>
      <c r="B290" s="60" t="s">
        <v>2749</v>
      </c>
      <c r="L290" s="36"/>
    </row>
    <row r="291" spans="1:12" s="60" customFormat="1" ht="15.75">
      <c r="A291" s="197" t="s">
        <v>1080</v>
      </c>
      <c r="B291" s="60" t="s">
        <v>2818</v>
      </c>
      <c r="L291" s="36"/>
    </row>
    <row r="292" spans="1:12" s="60" customFormat="1" ht="15.75">
      <c r="A292" s="197" t="s">
        <v>1080</v>
      </c>
      <c r="B292" s="60" t="s">
        <v>2852</v>
      </c>
      <c r="L292" s="36"/>
    </row>
    <row r="293" spans="1:12" s="60" customFormat="1" ht="15.75">
      <c r="A293" s="197" t="s">
        <v>1078</v>
      </c>
      <c r="B293" s="60" t="s">
        <v>2887</v>
      </c>
      <c r="L293" s="36"/>
    </row>
    <row r="294" spans="1:12" s="60" customFormat="1" ht="15.75">
      <c r="A294" s="197" t="s">
        <v>1079</v>
      </c>
      <c r="B294" s="60" t="s">
        <v>2996</v>
      </c>
      <c r="L294" s="36"/>
    </row>
    <row r="295" spans="1:12" s="456" customFormat="1" ht="15.75">
      <c r="A295" s="491" t="s">
        <v>1080</v>
      </c>
      <c r="B295" s="456" t="s">
        <v>3099</v>
      </c>
      <c r="L295" s="445"/>
    </row>
    <row r="296" spans="1:12" s="456" customFormat="1" ht="15.75">
      <c r="A296" s="491" t="s">
        <v>1080</v>
      </c>
      <c r="B296" s="456" t="s">
        <v>3100</v>
      </c>
      <c r="L296" s="445"/>
    </row>
    <row r="297" spans="1:12" s="456" customFormat="1" ht="15.75">
      <c r="A297" s="491" t="s">
        <v>1079</v>
      </c>
      <c r="B297" s="456" t="s">
        <v>3254</v>
      </c>
      <c r="L297" s="445"/>
    </row>
    <row r="298" spans="1:12" s="456" customFormat="1" ht="15.75">
      <c r="A298" s="491" t="s">
        <v>1080</v>
      </c>
      <c r="B298" s="456" t="s">
        <v>3338</v>
      </c>
      <c r="L298" s="445"/>
    </row>
    <row r="299" spans="1:12" s="456" customFormat="1" ht="15.75">
      <c r="A299" s="491" t="s">
        <v>1079</v>
      </c>
      <c r="B299" s="456" t="s">
        <v>3339</v>
      </c>
      <c r="L299" s="445"/>
    </row>
    <row r="300" spans="1:12" s="456" customFormat="1" ht="15.75">
      <c r="A300" s="491" t="s">
        <v>1080</v>
      </c>
      <c r="B300" s="456" t="s">
        <v>3341</v>
      </c>
      <c r="L300" s="445"/>
    </row>
    <row r="301" spans="1:12" s="456" customFormat="1" ht="15.75">
      <c r="A301" s="491" t="s">
        <v>1078</v>
      </c>
      <c r="B301" s="456" t="s">
        <v>3399</v>
      </c>
      <c r="L301" s="445"/>
    </row>
    <row r="302" spans="1:12" s="60" customFormat="1" ht="15.75">
      <c r="A302" s="491" t="s">
        <v>1080</v>
      </c>
      <c r="B302" s="456" t="s">
        <v>3415</v>
      </c>
      <c r="L302" s="36"/>
    </row>
    <row r="303" spans="1:12" s="456" customFormat="1" ht="15.75">
      <c r="A303" s="491"/>
      <c r="L303" s="445"/>
    </row>
    <row r="304" spans="1:12" s="60" customFormat="1" ht="15">
      <c r="L304" s="134"/>
    </row>
    <row r="305" spans="1:12" s="60" customFormat="1" ht="23.25">
      <c r="A305" s="196" t="s">
        <v>2549</v>
      </c>
      <c r="L305" s="135"/>
    </row>
    <row r="306" spans="1:12" s="60" customFormat="1" ht="15.75">
      <c r="A306" s="197" t="s">
        <v>1080</v>
      </c>
      <c r="B306" s="60" t="s">
        <v>2706</v>
      </c>
      <c r="L306" s="390"/>
    </row>
    <row r="307" spans="1:12" s="60" customFormat="1" ht="15.75">
      <c r="A307" s="197" t="s">
        <v>1079</v>
      </c>
      <c r="B307" s="60" t="s">
        <v>2797</v>
      </c>
      <c r="L307" s="390"/>
    </row>
    <row r="308" spans="1:12" s="456" customFormat="1" ht="15.75">
      <c r="A308" s="491" t="s">
        <v>1080</v>
      </c>
      <c r="B308" s="456" t="s">
        <v>3348</v>
      </c>
      <c r="L308" s="537"/>
    </row>
    <row r="309" spans="1:12" s="456" customFormat="1" ht="15.75">
      <c r="A309" s="491" t="s">
        <v>1080</v>
      </c>
      <c r="B309" s="456" t="s">
        <v>3349</v>
      </c>
      <c r="L309" s="537"/>
    </row>
    <row r="310" spans="1:12" s="60" customFormat="1" ht="15.75">
      <c r="A310" s="197"/>
      <c r="L310" s="390"/>
    </row>
    <row r="311" spans="1:12" s="60" customFormat="1" ht="15">
      <c r="L311" s="388"/>
    </row>
    <row r="312" spans="1:12" s="60" customFormat="1" ht="23.25">
      <c r="A312" s="196" t="s">
        <v>2548</v>
      </c>
      <c r="L312" s="135"/>
    </row>
    <row r="313" spans="1:12" s="60" customFormat="1" ht="15.75">
      <c r="A313" s="197" t="s">
        <v>1078</v>
      </c>
      <c r="B313" s="60" t="s">
        <v>2660</v>
      </c>
      <c r="L313" s="390"/>
    </row>
    <row r="314" spans="1:12" s="60" customFormat="1" ht="15.75">
      <c r="A314" s="197" t="s">
        <v>1080</v>
      </c>
      <c r="B314" s="60" t="s">
        <v>2815</v>
      </c>
      <c r="L314" s="390"/>
    </row>
    <row r="315" spans="1:12" s="60" customFormat="1" ht="15.75">
      <c r="A315" s="197" t="s">
        <v>1080</v>
      </c>
      <c r="B315" s="60" t="s">
        <v>3005</v>
      </c>
      <c r="L315" s="390"/>
    </row>
    <row r="316" spans="1:12" s="60" customFormat="1" ht="15.75">
      <c r="A316" s="491" t="s">
        <v>1079</v>
      </c>
      <c r="B316" s="456" t="s">
        <v>3157</v>
      </c>
      <c r="L316" s="390"/>
    </row>
    <row r="317" spans="1:12" s="456" customFormat="1" ht="15.75">
      <c r="A317" s="491"/>
      <c r="L317" s="537"/>
    </row>
    <row r="318" spans="1:12" s="60" customFormat="1" ht="15">
      <c r="L318" s="390"/>
    </row>
    <row r="319" spans="1:12" ht="23.25">
      <c r="A319" s="196" t="s">
        <v>1019</v>
      </c>
    </row>
    <row r="320" spans="1:12" s="60" customFormat="1" ht="15.75">
      <c r="A320" s="197" t="s">
        <v>1078</v>
      </c>
      <c r="B320" s="60" t="s">
        <v>2661</v>
      </c>
    </row>
    <row r="321" spans="1:2" s="60" customFormat="1" ht="15.75">
      <c r="A321" s="197" t="s">
        <v>1078</v>
      </c>
      <c r="B321" s="60" t="s">
        <v>2763</v>
      </c>
    </row>
    <row r="322" spans="1:2" s="60" customFormat="1" ht="15.75">
      <c r="A322" s="197" t="s">
        <v>1080</v>
      </c>
      <c r="B322" s="60" t="s">
        <v>2994</v>
      </c>
    </row>
    <row r="323" spans="1:2" s="456" customFormat="1" ht="15.75">
      <c r="A323" s="491" t="s">
        <v>1078</v>
      </c>
      <c r="B323" s="456" t="s">
        <v>3150</v>
      </c>
    </row>
    <row r="324" spans="1:2" s="456" customFormat="1" ht="15.75">
      <c r="A324" s="491" t="s">
        <v>1078</v>
      </c>
      <c r="B324" s="456" t="s">
        <v>3177</v>
      </c>
    </row>
    <row r="325" spans="1:2" s="60" customFormat="1" ht="15.75">
      <c r="A325" s="197"/>
    </row>
    <row r="326" spans="1:2" s="60" customFormat="1" ht="15.75">
      <c r="A326" s="197"/>
    </row>
    <row r="327" spans="1:2" ht="23.25">
      <c r="A327" s="196" t="s">
        <v>1020</v>
      </c>
    </row>
    <row r="328" spans="1:2" s="60" customFormat="1" ht="15.75">
      <c r="A328" s="197" t="s">
        <v>1079</v>
      </c>
      <c r="B328" s="60" t="s">
        <v>2661</v>
      </c>
    </row>
    <row r="329" spans="1:2" s="60" customFormat="1" ht="15.75">
      <c r="A329" s="197" t="s">
        <v>1079</v>
      </c>
      <c r="B329" s="60" t="s">
        <v>2763</v>
      </c>
    </row>
    <row r="330" spans="1:2" s="60" customFormat="1" ht="15.75">
      <c r="A330" s="197" t="s">
        <v>1079</v>
      </c>
      <c r="B330" s="60" t="s">
        <v>2994</v>
      </c>
    </row>
    <row r="331" spans="1:2" s="60" customFormat="1" ht="15.75">
      <c r="A331" s="491" t="s">
        <v>1078</v>
      </c>
      <c r="B331" s="456" t="s">
        <v>3106</v>
      </c>
    </row>
    <row r="332" spans="1:2" s="456" customFormat="1" ht="15.75">
      <c r="A332" s="491" t="s">
        <v>1080</v>
      </c>
      <c r="B332" s="456" t="s">
        <v>3241</v>
      </c>
    </row>
    <row r="333" spans="1:2" s="456" customFormat="1" ht="15.75">
      <c r="A333" s="491" t="s">
        <v>1078</v>
      </c>
      <c r="B333" s="456" t="s">
        <v>3242</v>
      </c>
    </row>
    <row r="334" spans="1:2" s="456" customFormat="1" ht="15.75">
      <c r="A334" s="491" t="s">
        <v>1080</v>
      </c>
      <c r="B334" s="456" t="s">
        <v>3243</v>
      </c>
    </row>
    <row r="335" spans="1:2" s="456" customFormat="1" ht="15.75">
      <c r="A335" s="491" t="s">
        <v>1080</v>
      </c>
      <c r="B335" s="456" t="s">
        <v>3244</v>
      </c>
    </row>
    <row r="336" spans="1:2" s="456" customFormat="1" ht="15.75">
      <c r="A336" s="491" t="s">
        <v>1079</v>
      </c>
      <c r="B336" s="456" t="s">
        <v>3245</v>
      </c>
    </row>
    <row r="337" spans="1:2" s="456" customFormat="1" ht="15.75">
      <c r="A337" s="491"/>
    </row>
    <row r="338" spans="1:2" s="60" customFormat="1" ht="15.75">
      <c r="A338" s="197"/>
    </row>
    <row r="339" spans="1:2" ht="23.25">
      <c r="A339" s="196" t="s">
        <v>23</v>
      </c>
    </row>
    <row r="340" spans="1:2" s="60" customFormat="1" ht="15.75">
      <c r="A340" s="197" t="s">
        <v>1080</v>
      </c>
      <c r="B340" s="60" t="s">
        <v>2781</v>
      </c>
    </row>
    <row r="341" spans="1:2" s="60" customFormat="1" ht="15.75">
      <c r="A341" s="197" t="s">
        <v>1079</v>
      </c>
      <c r="B341" s="60" t="s">
        <v>2863</v>
      </c>
    </row>
    <row r="342" spans="1:2" s="60" customFormat="1" ht="15.75">
      <c r="A342" s="491" t="s">
        <v>1079</v>
      </c>
      <c r="B342" s="456" t="s">
        <v>3104</v>
      </c>
    </row>
    <row r="343" spans="1:2" s="456" customFormat="1" ht="15.75">
      <c r="A343" s="491" t="s">
        <v>1079</v>
      </c>
      <c r="B343" s="456" t="s">
        <v>3177</v>
      </c>
    </row>
    <row r="344" spans="1:2" s="456" customFormat="1" ht="15.75">
      <c r="A344" s="491" t="s">
        <v>1080</v>
      </c>
      <c r="B344" s="456" t="s">
        <v>3187</v>
      </c>
    </row>
    <row r="345" spans="1:2" s="456" customFormat="1" ht="15.75">
      <c r="A345" s="491" t="s">
        <v>1080</v>
      </c>
      <c r="B345" s="456" t="s">
        <v>3240</v>
      </c>
    </row>
    <row r="346" spans="1:2" s="456" customFormat="1" ht="15.75">
      <c r="A346" s="491" t="s">
        <v>1078</v>
      </c>
      <c r="B346" s="456" t="s">
        <v>3252</v>
      </c>
    </row>
    <row r="347" spans="1:2" s="456" customFormat="1" ht="15.75">
      <c r="A347" s="491" t="s">
        <v>1079</v>
      </c>
      <c r="B347" s="456" t="s">
        <v>3253</v>
      </c>
    </row>
    <row r="348" spans="1:2" s="456" customFormat="1" ht="15.75">
      <c r="A348" s="491"/>
    </row>
    <row r="349" spans="1:2" s="60" customFormat="1" ht="15.75">
      <c r="A349" s="197"/>
    </row>
    <row r="350" spans="1:2" ht="23.25">
      <c r="A350" s="196" t="s">
        <v>25</v>
      </c>
    </row>
    <row r="351" spans="1:2" s="60" customFormat="1" ht="15.75">
      <c r="A351" s="197" t="s">
        <v>1080</v>
      </c>
      <c r="B351" s="60" t="s">
        <v>2671</v>
      </c>
    </row>
    <row r="352" spans="1:2" s="60" customFormat="1" ht="15.75">
      <c r="A352" s="197" t="s">
        <v>1078</v>
      </c>
      <c r="B352" s="60" t="s">
        <v>2775</v>
      </c>
    </row>
    <row r="353" spans="1:2" s="60" customFormat="1" ht="15.75">
      <c r="A353" s="197" t="s">
        <v>1080</v>
      </c>
      <c r="B353" s="60" t="s">
        <v>2855</v>
      </c>
    </row>
    <row r="354" spans="1:2" s="60" customFormat="1" ht="15.75">
      <c r="A354" s="197" t="s">
        <v>1078</v>
      </c>
      <c r="B354" s="60" t="s">
        <v>2941</v>
      </c>
    </row>
    <row r="355" spans="1:2" s="60" customFormat="1" ht="15.75">
      <c r="A355" s="197" t="s">
        <v>1079</v>
      </c>
      <c r="B355" s="60" t="s">
        <v>2996</v>
      </c>
    </row>
    <row r="356" spans="1:2" s="456" customFormat="1" ht="15.75">
      <c r="A356" s="491" t="s">
        <v>1079</v>
      </c>
      <c r="B356" s="456" t="s">
        <v>3095</v>
      </c>
    </row>
    <row r="357" spans="1:2" s="456" customFormat="1" ht="15.75">
      <c r="A357" s="491" t="s">
        <v>1079</v>
      </c>
      <c r="B357" s="456" t="s">
        <v>3099</v>
      </c>
    </row>
    <row r="358" spans="1:2" s="456" customFormat="1" ht="15.75">
      <c r="A358" s="491" t="s">
        <v>1080</v>
      </c>
      <c r="B358" s="456" t="s">
        <v>3103</v>
      </c>
    </row>
    <row r="359" spans="1:2" s="456" customFormat="1" ht="15.75">
      <c r="A359" s="491" t="s">
        <v>1078</v>
      </c>
      <c r="B359" s="456" t="s">
        <v>3166</v>
      </c>
    </row>
    <row r="360" spans="1:2" s="456" customFormat="1" ht="15.75">
      <c r="A360" s="491" t="s">
        <v>1078</v>
      </c>
      <c r="B360" s="456" t="s">
        <v>3202</v>
      </c>
    </row>
    <row r="361" spans="1:2" s="60" customFormat="1" ht="15.75">
      <c r="A361" s="491" t="s">
        <v>1078</v>
      </c>
      <c r="B361" s="456" t="s">
        <v>3403</v>
      </c>
    </row>
    <row r="362" spans="1:2" s="456" customFormat="1" ht="15.75">
      <c r="A362" s="491" t="s">
        <v>1078</v>
      </c>
      <c r="B362" s="456" t="s">
        <v>3418</v>
      </c>
    </row>
    <row r="363" spans="1:2" s="456" customFormat="1" ht="15.75">
      <c r="A363" s="491"/>
    </row>
    <row r="364" spans="1:2" s="60" customFormat="1" ht="15"/>
    <row r="365" spans="1:2" s="60" customFormat="1" ht="23.25">
      <c r="A365" s="196" t="s">
        <v>2562</v>
      </c>
    </row>
    <row r="366" spans="1:2" s="60" customFormat="1" ht="15.75">
      <c r="A366" s="197" t="s">
        <v>1079</v>
      </c>
      <c r="B366" s="60" t="s">
        <v>2828</v>
      </c>
    </row>
    <row r="367" spans="1:2" s="60" customFormat="1" ht="15.75">
      <c r="A367" s="197" t="s">
        <v>1078</v>
      </c>
      <c r="B367" s="60" t="s">
        <v>2932</v>
      </c>
    </row>
    <row r="368" spans="1:2" s="60" customFormat="1" ht="15.75">
      <c r="A368" s="197" t="s">
        <v>1079</v>
      </c>
      <c r="B368" s="60" t="s">
        <v>2941</v>
      </c>
    </row>
    <row r="369" spans="1:2" s="60" customFormat="1" ht="15.75">
      <c r="A369" s="197" t="s">
        <v>1078</v>
      </c>
      <c r="B369" s="60" t="s">
        <v>2974</v>
      </c>
    </row>
    <row r="370" spans="1:2" s="456" customFormat="1" ht="15.75">
      <c r="A370" s="491" t="s">
        <v>1078</v>
      </c>
      <c r="B370" s="456" t="s">
        <v>3209</v>
      </c>
    </row>
    <row r="371" spans="1:2" s="60" customFormat="1" ht="15.75">
      <c r="A371" s="197"/>
    </row>
    <row r="372" spans="1:2" s="60" customFormat="1" ht="15"/>
    <row r="373" spans="1:2" s="60" customFormat="1" ht="23.25">
      <c r="A373" s="196" t="s">
        <v>2569</v>
      </c>
    </row>
    <row r="374" spans="1:2" ht="15.75">
      <c r="A374" s="197" t="s">
        <v>1078</v>
      </c>
      <c r="B374" s="60" t="s">
        <v>2655</v>
      </c>
    </row>
    <row r="375" spans="1:2" ht="15.75">
      <c r="A375" s="197" t="s">
        <v>1078</v>
      </c>
      <c r="B375" s="60" t="s">
        <v>2673</v>
      </c>
    </row>
    <row r="376" spans="1:2" ht="15.75">
      <c r="A376" s="197" t="s">
        <v>1079</v>
      </c>
      <c r="B376" s="60" t="s">
        <v>2835</v>
      </c>
    </row>
    <row r="377" spans="1:2" ht="15.75">
      <c r="A377" s="197" t="s">
        <v>1079</v>
      </c>
      <c r="B377" s="60" t="s">
        <v>2855</v>
      </c>
    </row>
    <row r="378" spans="1:2" ht="15.75">
      <c r="A378" s="491" t="s">
        <v>1080</v>
      </c>
      <c r="B378" s="456" t="s">
        <v>3160</v>
      </c>
    </row>
    <row r="379" spans="1:2" s="431" customFormat="1" ht="15.75">
      <c r="A379" s="491" t="s">
        <v>1078</v>
      </c>
      <c r="B379" s="456" t="s">
        <v>3416</v>
      </c>
    </row>
    <row r="380" spans="1:2" s="431" customFormat="1" ht="15.75">
      <c r="A380" s="491"/>
      <c r="B380" s="456"/>
    </row>
    <row r="381" spans="1:2" s="60" customFormat="1" ht="15.75">
      <c r="A381" s="197"/>
    </row>
    <row r="382" spans="1:2" s="60" customFormat="1" ht="23.25">
      <c r="A382" s="196" t="s">
        <v>2559</v>
      </c>
    </row>
    <row r="383" spans="1:2" s="60" customFormat="1" ht="15.75">
      <c r="A383" s="197" t="s">
        <v>1079</v>
      </c>
      <c r="B383" s="60" t="s">
        <v>2848</v>
      </c>
    </row>
    <row r="384" spans="1:2" s="60" customFormat="1" ht="15.75">
      <c r="A384" s="197" t="s">
        <v>1080</v>
      </c>
      <c r="B384" s="60" t="s">
        <v>2863</v>
      </c>
    </row>
    <row r="385" spans="1:2" s="456" customFormat="1" ht="15.75">
      <c r="A385" s="491" t="s">
        <v>1078</v>
      </c>
      <c r="B385" s="456" t="s">
        <v>3157</v>
      </c>
    </row>
    <row r="386" spans="1:2" s="456" customFormat="1" ht="15.75">
      <c r="A386" s="491" t="s">
        <v>1080</v>
      </c>
      <c r="B386" s="456" t="s">
        <v>3246</v>
      </c>
    </row>
    <row r="387" spans="1:2" s="60" customFormat="1" ht="15.75">
      <c r="A387" s="197"/>
    </row>
    <row r="388" spans="1:2" s="60" customFormat="1" ht="15.75">
      <c r="A388" s="197"/>
    </row>
    <row r="389" spans="1:2" s="60" customFormat="1" ht="23.25">
      <c r="A389" s="196" t="s">
        <v>2564</v>
      </c>
    </row>
    <row r="390" spans="1:2" ht="15.75">
      <c r="A390" s="197" t="s">
        <v>1078</v>
      </c>
      <c r="B390" s="60" t="s">
        <v>2880</v>
      </c>
    </row>
    <row r="391" spans="1:2" ht="15.75">
      <c r="A391" s="197" t="s">
        <v>1078</v>
      </c>
      <c r="B391" s="60" t="s">
        <v>2937</v>
      </c>
    </row>
    <row r="392" spans="1:2" s="431" customFormat="1" ht="15.75">
      <c r="A392" s="491" t="s">
        <v>1079</v>
      </c>
      <c r="B392" s="456" t="s">
        <v>3103</v>
      </c>
    </row>
    <row r="393" spans="1:2" s="431" customFormat="1" ht="15.75">
      <c r="A393" s="491" t="s">
        <v>1078</v>
      </c>
      <c r="B393" s="456" t="s">
        <v>3172</v>
      </c>
    </row>
    <row r="394" spans="1:2" ht="15.75">
      <c r="A394" s="491" t="s">
        <v>1079</v>
      </c>
      <c r="B394" s="456" t="s">
        <v>3212</v>
      </c>
    </row>
    <row r="395" spans="1:2" s="431" customFormat="1" ht="15.75">
      <c r="A395" s="491" t="s">
        <v>1078</v>
      </c>
      <c r="B395" s="456" t="s">
        <v>3279</v>
      </c>
    </row>
    <row r="396" spans="1:2" s="431" customFormat="1" ht="15.75">
      <c r="A396" s="491"/>
      <c r="B396" s="456"/>
    </row>
    <row r="397" spans="1:2" s="60" customFormat="1" ht="15"/>
    <row r="398" spans="1:2" s="60" customFormat="1" ht="23.25">
      <c r="A398" s="196" t="s">
        <v>2554</v>
      </c>
    </row>
    <row r="399" spans="1:2" ht="15.75">
      <c r="A399" s="197" t="s">
        <v>1078</v>
      </c>
      <c r="B399" s="60" t="s">
        <v>2812</v>
      </c>
    </row>
    <row r="400" spans="1:2" s="431" customFormat="1" ht="15.75">
      <c r="A400" s="491" t="s">
        <v>1080</v>
      </c>
      <c r="B400" s="456" t="s">
        <v>3093</v>
      </c>
    </row>
    <row r="401" spans="1:2" ht="15.75">
      <c r="A401" s="197"/>
      <c r="B401" s="60"/>
    </row>
    <row r="402" spans="1:2" s="60" customFormat="1" ht="15"/>
    <row r="403" spans="1:2" ht="23.25">
      <c r="A403" s="196" t="s">
        <v>1001</v>
      </c>
    </row>
    <row r="404" spans="1:2" s="60" customFormat="1" ht="15.75">
      <c r="A404" s="197" t="s">
        <v>1080</v>
      </c>
      <c r="B404" s="60" t="s">
        <v>2743</v>
      </c>
    </row>
    <row r="405" spans="1:2" s="456" customFormat="1" ht="15.75">
      <c r="A405" s="491" t="s">
        <v>1078</v>
      </c>
      <c r="B405" s="456" t="s">
        <v>3097</v>
      </c>
    </row>
    <row r="406" spans="1:2" s="456" customFormat="1" ht="15.75">
      <c r="A406" s="491" t="s">
        <v>1079</v>
      </c>
      <c r="B406" s="456" t="s">
        <v>3094</v>
      </c>
    </row>
    <row r="407" spans="1:2" s="456" customFormat="1" ht="15.75">
      <c r="A407" s="491" t="s">
        <v>1080</v>
      </c>
      <c r="B407" s="456" t="s">
        <v>3098</v>
      </c>
    </row>
    <row r="408" spans="1:2" s="456" customFormat="1" ht="15.75">
      <c r="A408" s="491" t="s">
        <v>1078</v>
      </c>
      <c r="B408" s="456" t="s">
        <v>3393</v>
      </c>
    </row>
    <row r="409" spans="1:2" s="60" customFormat="1" ht="15.75">
      <c r="A409" s="197"/>
    </row>
    <row r="410" spans="1:2" s="60" customFormat="1" ht="15.75">
      <c r="A410" s="197"/>
    </row>
    <row r="411" spans="1:2" ht="23.25">
      <c r="A411" s="196" t="s">
        <v>27</v>
      </c>
    </row>
    <row r="412" spans="1:2" s="60" customFormat="1" ht="15.75">
      <c r="A412" s="197" t="s">
        <v>1080</v>
      </c>
      <c r="B412" s="60" t="s">
        <v>2651</v>
      </c>
    </row>
    <row r="413" spans="1:2" s="60" customFormat="1" ht="15.75">
      <c r="A413" s="197" t="s">
        <v>1078</v>
      </c>
      <c r="B413" s="60" t="s">
        <v>2716</v>
      </c>
    </row>
    <row r="414" spans="1:2" s="60" customFormat="1" ht="15.75">
      <c r="A414" s="197" t="s">
        <v>1078</v>
      </c>
      <c r="B414" s="60" t="s">
        <v>2756</v>
      </c>
    </row>
    <row r="415" spans="1:2" s="60" customFormat="1" ht="15.75">
      <c r="A415" s="197" t="s">
        <v>1079</v>
      </c>
      <c r="B415" s="60" t="s">
        <v>2781</v>
      </c>
    </row>
    <row r="416" spans="1:2" s="60" customFormat="1" ht="15.75">
      <c r="A416" s="197" t="s">
        <v>1079</v>
      </c>
      <c r="B416" s="60" t="s">
        <v>2794</v>
      </c>
    </row>
    <row r="417" spans="1:2" s="60" customFormat="1" ht="15.75">
      <c r="A417" s="197" t="s">
        <v>1078</v>
      </c>
      <c r="B417" s="60" t="s">
        <v>2846</v>
      </c>
    </row>
    <row r="418" spans="1:2" s="60" customFormat="1" ht="15.75">
      <c r="A418" s="197" t="s">
        <v>1079</v>
      </c>
      <c r="B418" s="60" t="s">
        <v>2876</v>
      </c>
    </row>
    <row r="419" spans="1:2" s="60" customFormat="1" ht="15.75">
      <c r="A419" s="197" t="s">
        <v>1078</v>
      </c>
      <c r="B419" s="60" t="s">
        <v>2899</v>
      </c>
    </row>
    <row r="420" spans="1:2" s="60" customFormat="1" ht="15.75">
      <c r="A420" s="197" t="s">
        <v>1080</v>
      </c>
      <c r="B420" s="60" t="s">
        <v>2906</v>
      </c>
    </row>
    <row r="421" spans="1:2" s="60" customFormat="1" ht="15.75">
      <c r="A421" s="197" t="s">
        <v>1080</v>
      </c>
      <c r="B421" s="60" t="s">
        <v>2946</v>
      </c>
    </row>
    <row r="422" spans="1:2" s="60" customFormat="1" ht="15.75">
      <c r="A422" s="197" t="s">
        <v>1079</v>
      </c>
      <c r="B422" s="60" t="s">
        <v>2957</v>
      </c>
    </row>
    <row r="423" spans="1:2" s="456" customFormat="1" ht="15.75">
      <c r="A423" s="491" t="s">
        <v>1078</v>
      </c>
      <c r="B423" s="456" t="s">
        <v>3061</v>
      </c>
    </row>
    <row r="424" spans="1:2" s="456" customFormat="1" ht="15.75">
      <c r="A424" s="491" t="s">
        <v>1080</v>
      </c>
      <c r="B424" s="456" t="s">
        <v>3092</v>
      </c>
    </row>
    <row r="425" spans="1:2" s="60" customFormat="1" ht="15.75">
      <c r="A425" s="491" t="s">
        <v>1080</v>
      </c>
      <c r="B425" s="456" t="s">
        <v>3150</v>
      </c>
    </row>
    <row r="426" spans="1:2" s="456" customFormat="1" ht="15.75">
      <c r="A426" s="491" t="s">
        <v>1078</v>
      </c>
      <c r="B426" s="456" t="s">
        <v>3233</v>
      </c>
    </row>
    <row r="427" spans="1:2" s="456" customFormat="1" ht="15.75">
      <c r="A427" s="491" t="s">
        <v>1078</v>
      </c>
      <c r="B427" s="456" t="s">
        <v>3240</v>
      </c>
    </row>
    <row r="428" spans="1:2" s="456" customFormat="1" ht="15.75">
      <c r="A428" s="491" t="s">
        <v>1080</v>
      </c>
      <c r="B428" s="456" t="s">
        <v>3403</v>
      </c>
    </row>
    <row r="429" spans="1:2" s="456" customFormat="1" ht="15.75">
      <c r="A429" s="491" t="s">
        <v>1080</v>
      </c>
      <c r="B429" s="456" t="s">
        <v>3417</v>
      </c>
    </row>
    <row r="430" spans="1:2" s="456" customFormat="1" ht="15.75">
      <c r="A430" s="491"/>
    </row>
    <row r="431" spans="1:2" s="60" customFormat="1" ht="15.75">
      <c r="A431" s="197"/>
    </row>
    <row r="432" spans="1:2" ht="23.25">
      <c r="A432" s="196" t="s">
        <v>1035</v>
      </c>
    </row>
    <row r="433" spans="1:2" s="60" customFormat="1" ht="15.75">
      <c r="A433" s="197" t="s">
        <v>1078</v>
      </c>
      <c r="B433" s="60" t="s">
        <v>2651</v>
      </c>
    </row>
    <row r="434" spans="1:2" s="60" customFormat="1" ht="15.75">
      <c r="A434" s="197" t="s">
        <v>1080</v>
      </c>
      <c r="B434" s="60" t="s">
        <v>2696</v>
      </c>
    </row>
    <row r="435" spans="1:2" s="60" customFormat="1" ht="15.75">
      <c r="A435" s="197" t="s">
        <v>1078</v>
      </c>
      <c r="B435" s="60" t="s">
        <v>2832</v>
      </c>
    </row>
    <row r="436" spans="1:2" s="60" customFormat="1" ht="15.75">
      <c r="A436" s="197" t="s">
        <v>1079</v>
      </c>
      <c r="B436" s="60" t="s">
        <v>2899</v>
      </c>
    </row>
    <row r="437" spans="1:2" s="60" customFormat="1" ht="15.75">
      <c r="A437" s="197" t="s">
        <v>1078</v>
      </c>
      <c r="B437" s="60" t="s">
        <v>2990</v>
      </c>
    </row>
    <row r="438" spans="1:2" s="456" customFormat="1" ht="15.75">
      <c r="A438" s="491" t="s">
        <v>1080</v>
      </c>
      <c r="B438" s="456" t="s">
        <v>3088</v>
      </c>
    </row>
    <row r="439" spans="1:2" s="456" customFormat="1" ht="15.75">
      <c r="A439" s="491" t="s">
        <v>1078</v>
      </c>
      <c r="B439" s="456" t="s">
        <v>3091</v>
      </c>
    </row>
    <row r="440" spans="1:2" s="456" customFormat="1" ht="15.75">
      <c r="A440" s="491" t="s">
        <v>1080</v>
      </c>
      <c r="B440" s="456" t="s">
        <v>3232</v>
      </c>
    </row>
    <row r="441" spans="1:2" s="456" customFormat="1" ht="15.75">
      <c r="A441" s="491" t="s">
        <v>1080</v>
      </c>
      <c r="B441" s="456" t="s">
        <v>3233</v>
      </c>
    </row>
    <row r="442" spans="1:2" s="456" customFormat="1" ht="15.75">
      <c r="A442" s="491" t="s">
        <v>1079</v>
      </c>
      <c r="B442" s="456" t="s">
        <v>3237</v>
      </c>
    </row>
    <row r="443" spans="1:2" s="456" customFormat="1" ht="15.75">
      <c r="A443" s="491" t="s">
        <v>1078</v>
      </c>
      <c r="B443" s="456" t="s">
        <v>3239</v>
      </c>
    </row>
    <row r="444" spans="1:2" s="456" customFormat="1" ht="15.75">
      <c r="A444" s="491" t="s">
        <v>1080</v>
      </c>
      <c r="B444" s="456" t="s">
        <v>3345</v>
      </c>
    </row>
    <row r="445" spans="1:2" s="456" customFormat="1" ht="15.75">
      <c r="A445" s="491" t="s">
        <v>1080</v>
      </c>
      <c r="B445" s="456" t="s">
        <v>3346</v>
      </c>
    </row>
    <row r="446" spans="1:2" s="60" customFormat="1" ht="15.75">
      <c r="A446" s="491" t="s">
        <v>1079</v>
      </c>
      <c r="B446" s="456" t="s">
        <v>3395</v>
      </c>
    </row>
    <row r="447" spans="1:2" s="456" customFormat="1" ht="15.75">
      <c r="A447" s="491" t="s">
        <v>1079</v>
      </c>
      <c r="B447" s="456" t="s">
        <v>3401</v>
      </c>
    </row>
    <row r="448" spans="1:2" s="456" customFormat="1" ht="15.75">
      <c r="A448" s="491" t="s">
        <v>1080</v>
      </c>
      <c r="B448" s="456" t="s">
        <v>3414</v>
      </c>
    </row>
    <row r="449" spans="1:2" s="456" customFormat="1" ht="15.75">
      <c r="A449" s="491"/>
    </row>
    <row r="450" spans="1:2" s="60" customFormat="1" ht="15.75">
      <c r="A450" s="197"/>
    </row>
    <row r="451" spans="1:2" ht="23.25">
      <c r="A451" s="196" t="s">
        <v>156</v>
      </c>
    </row>
    <row r="452" spans="1:2" s="60" customFormat="1" ht="15.75">
      <c r="A452" s="197" t="s">
        <v>1080</v>
      </c>
      <c r="B452" s="60" t="s">
        <v>2756</v>
      </c>
    </row>
    <row r="453" spans="1:2" s="60" customFormat="1" ht="15.75">
      <c r="A453" s="197" t="s">
        <v>1080</v>
      </c>
      <c r="B453" s="60" t="s">
        <v>2832</v>
      </c>
    </row>
    <row r="454" spans="1:2" s="60" customFormat="1" ht="15.75">
      <c r="A454" s="197" t="s">
        <v>1079</v>
      </c>
      <c r="B454" s="60" t="s">
        <v>2887</v>
      </c>
    </row>
    <row r="455" spans="1:2" s="60" customFormat="1" ht="15.75">
      <c r="A455" s="197" t="s">
        <v>1079</v>
      </c>
      <c r="B455" s="60" t="s">
        <v>2978</v>
      </c>
    </row>
    <row r="456" spans="1:2" s="456" customFormat="1" ht="15.75">
      <c r="A456" s="491" t="s">
        <v>1080</v>
      </c>
      <c r="B456" s="456" t="s">
        <v>3094</v>
      </c>
    </row>
    <row r="457" spans="1:2" s="456" customFormat="1" ht="15.75">
      <c r="A457" s="491" t="s">
        <v>1078</v>
      </c>
      <c r="B457" s="456" t="s">
        <v>3101</v>
      </c>
    </row>
    <row r="458" spans="1:2" s="456" customFormat="1" ht="15.75">
      <c r="A458" s="491" t="s">
        <v>1078</v>
      </c>
      <c r="B458" s="456" t="s">
        <v>3109</v>
      </c>
    </row>
    <row r="459" spans="1:2" s="456" customFormat="1" ht="15.75">
      <c r="A459" s="491" t="s">
        <v>1079</v>
      </c>
      <c r="B459" s="456" t="s">
        <v>3102</v>
      </c>
    </row>
    <row r="460" spans="1:2" s="456" customFormat="1" ht="15.75">
      <c r="A460" s="491" t="s">
        <v>1079</v>
      </c>
      <c r="B460" s="456" t="s">
        <v>3096</v>
      </c>
    </row>
    <row r="461" spans="1:2" s="456" customFormat="1" ht="15.75">
      <c r="A461" s="491" t="s">
        <v>1080</v>
      </c>
      <c r="B461" s="456" t="s">
        <v>3336</v>
      </c>
    </row>
    <row r="462" spans="1:2" s="456" customFormat="1" ht="15.75">
      <c r="A462" s="491" t="s">
        <v>1078</v>
      </c>
      <c r="B462" s="456" t="s">
        <v>3337</v>
      </c>
    </row>
    <row r="463" spans="1:2" s="456" customFormat="1" ht="15.75">
      <c r="A463" s="491" t="s">
        <v>1078</v>
      </c>
      <c r="B463" s="456" t="s">
        <v>3340</v>
      </c>
    </row>
    <row r="464" spans="1:2" s="456" customFormat="1" ht="15.75">
      <c r="A464" s="491" t="s">
        <v>1078</v>
      </c>
      <c r="B464" s="456" t="s">
        <v>3341</v>
      </c>
    </row>
    <row r="465" spans="1:2" s="456" customFormat="1" ht="15.75">
      <c r="A465" s="491" t="s">
        <v>1079</v>
      </c>
      <c r="B465" s="456" t="s">
        <v>3342</v>
      </c>
    </row>
    <row r="466" spans="1:2" s="60" customFormat="1" ht="15.75">
      <c r="A466" s="491" t="s">
        <v>1080</v>
      </c>
      <c r="B466" s="456" t="s">
        <v>3397</v>
      </c>
    </row>
    <row r="467" spans="1:2" s="456" customFormat="1" ht="15.75">
      <c r="A467" s="491" t="s">
        <v>1080</v>
      </c>
      <c r="B467" s="456" t="s">
        <v>3399</v>
      </c>
    </row>
    <row r="468" spans="1:2" s="456" customFormat="1" ht="15.75">
      <c r="A468" s="491" t="s">
        <v>1079</v>
      </c>
      <c r="B468" s="456" t="s">
        <v>3412</v>
      </c>
    </row>
    <row r="469" spans="1:2" s="456" customFormat="1" ht="15.75">
      <c r="A469" s="491" t="s">
        <v>1079</v>
      </c>
      <c r="B469" s="456" t="s">
        <v>3413</v>
      </c>
    </row>
    <row r="470" spans="1:2" s="456" customFormat="1" ht="15.75">
      <c r="A470" s="491"/>
    </row>
    <row r="471" spans="1:2" s="60" customFormat="1" ht="15.75">
      <c r="A471" s="197"/>
    </row>
    <row r="472" spans="1:2" ht="23.25">
      <c r="A472" s="196" t="s">
        <v>1021</v>
      </c>
    </row>
    <row r="473" spans="1:2" s="60" customFormat="1" ht="15.75">
      <c r="A473" s="197" t="s">
        <v>1080</v>
      </c>
      <c r="B473" s="60" t="s">
        <v>2651</v>
      </c>
    </row>
    <row r="474" spans="1:2" s="60" customFormat="1" ht="15.75">
      <c r="A474" s="197" t="s">
        <v>1080</v>
      </c>
      <c r="B474" s="60" t="s">
        <v>2775</v>
      </c>
    </row>
    <row r="475" spans="1:2" s="60" customFormat="1" ht="15.75">
      <c r="A475" s="197" t="s">
        <v>1078</v>
      </c>
      <c r="B475" s="60" t="s">
        <v>2776</v>
      </c>
    </row>
    <row r="476" spans="1:2" s="60" customFormat="1" ht="15.75">
      <c r="A476" s="197" t="s">
        <v>1078</v>
      </c>
      <c r="B476" s="60" t="s">
        <v>2906</v>
      </c>
    </row>
    <row r="477" spans="1:2" s="60" customFormat="1" ht="15.75">
      <c r="A477" s="197" t="s">
        <v>1079</v>
      </c>
      <c r="B477" s="60" t="s">
        <v>2941</v>
      </c>
    </row>
    <row r="478" spans="1:2" s="60" customFormat="1" ht="15.75">
      <c r="A478" s="197" t="s">
        <v>1078</v>
      </c>
      <c r="B478" s="60" t="s">
        <v>2970</v>
      </c>
    </row>
    <row r="479" spans="1:2" s="60" customFormat="1" ht="15.75">
      <c r="A479" s="491" t="s">
        <v>1080</v>
      </c>
      <c r="B479" s="456" t="s">
        <v>3209</v>
      </c>
    </row>
    <row r="480" spans="1:2" s="456" customFormat="1" ht="15.75">
      <c r="A480" s="491"/>
    </row>
    <row r="481" spans="1:2" s="60" customFormat="1" ht="15.75">
      <c r="A481" s="197"/>
    </row>
    <row r="482" spans="1:2" ht="23.25">
      <c r="A482" s="196" t="s">
        <v>143</v>
      </c>
    </row>
    <row r="483" spans="1:2" s="60" customFormat="1" ht="15.75">
      <c r="A483" s="197" t="s">
        <v>1080</v>
      </c>
      <c r="B483" s="60" t="s">
        <v>2860</v>
      </c>
    </row>
    <row r="484" spans="1:2" s="60" customFormat="1" ht="15.75">
      <c r="A484" s="197" t="s">
        <v>1079</v>
      </c>
      <c r="B484" s="60" t="s">
        <v>2927</v>
      </c>
    </row>
    <row r="485" spans="1:2" s="60" customFormat="1" ht="15.75">
      <c r="A485" s="491" t="s">
        <v>1079</v>
      </c>
      <c r="B485" s="456" t="s">
        <v>3108</v>
      </c>
    </row>
    <row r="486" spans="1:2" s="456" customFormat="1" ht="15.75">
      <c r="A486" s="491" t="s">
        <v>1079</v>
      </c>
      <c r="B486" s="456" t="s">
        <v>3248</v>
      </c>
    </row>
    <row r="487" spans="1:2" s="456" customFormat="1" ht="15.75">
      <c r="A487" s="491" t="s">
        <v>1078</v>
      </c>
      <c r="B487" s="456" t="s">
        <v>3236</v>
      </c>
    </row>
    <row r="488" spans="1:2" s="456" customFormat="1" ht="15.75">
      <c r="A488" s="491" t="s">
        <v>1079</v>
      </c>
      <c r="B488" s="456" t="s">
        <v>3238</v>
      </c>
    </row>
    <row r="489" spans="1:2" s="456" customFormat="1" ht="15.75">
      <c r="A489" s="491" t="s">
        <v>1079</v>
      </c>
      <c r="B489" s="456" t="s">
        <v>3343</v>
      </c>
    </row>
    <row r="490" spans="1:2" s="456" customFormat="1" ht="15.75">
      <c r="A490" s="491"/>
    </row>
    <row r="491" spans="1:2" s="60" customFormat="1" ht="15.75">
      <c r="A491" s="197"/>
    </row>
    <row r="492" spans="1:2" ht="23.25">
      <c r="A492" s="196" t="s">
        <v>993</v>
      </c>
    </row>
    <row r="493" spans="1:2" s="60" customFormat="1" ht="15">
      <c r="A493" s="61"/>
    </row>
    <row r="494" spans="1:2" s="60" customFormat="1" ht="15.75">
      <c r="A494" s="197"/>
    </row>
    <row r="495" spans="1:2" s="60" customFormat="1" ht="23.25">
      <c r="A495" s="196" t="s">
        <v>2568</v>
      </c>
    </row>
    <row r="496" spans="1:2" s="60" customFormat="1" ht="15.75">
      <c r="A496" s="197" t="s">
        <v>1079</v>
      </c>
      <c r="B496" s="60" t="s">
        <v>2919</v>
      </c>
    </row>
    <row r="497" spans="1:2" s="60" customFormat="1" ht="15.75">
      <c r="A497" s="197" t="s">
        <v>1079</v>
      </c>
      <c r="B497" s="60" t="s">
        <v>2937</v>
      </c>
    </row>
    <row r="498" spans="1:2" s="60" customFormat="1" ht="15.75">
      <c r="A498" s="491" t="s">
        <v>1079</v>
      </c>
      <c r="B498" s="456" t="s">
        <v>3110</v>
      </c>
    </row>
    <row r="499" spans="1:2" s="456" customFormat="1" ht="15.75">
      <c r="A499" s="491" t="s">
        <v>1079</v>
      </c>
      <c r="B499" s="456" t="s">
        <v>3105</v>
      </c>
    </row>
    <row r="500" spans="1:2" s="456" customFormat="1" ht="15.75">
      <c r="A500" s="491" t="s">
        <v>1079</v>
      </c>
      <c r="B500" s="456" t="s">
        <v>3234</v>
      </c>
    </row>
    <row r="501" spans="1:2" s="456" customFormat="1" ht="15.75">
      <c r="A501" s="491" t="s">
        <v>1079</v>
      </c>
      <c r="B501" s="456" t="s">
        <v>3334</v>
      </c>
    </row>
    <row r="502" spans="1:2" s="456" customFormat="1" ht="15.75">
      <c r="A502" s="491" t="s">
        <v>1079</v>
      </c>
      <c r="B502" s="456" t="s">
        <v>3351</v>
      </c>
    </row>
    <row r="503" spans="1:2" s="456" customFormat="1" ht="15.75">
      <c r="A503" s="491" t="s">
        <v>1078</v>
      </c>
      <c r="B503" s="456" t="s">
        <v>3347</v>
      </c>
    </row>
    <row r="504" spans="1:2" s="456" customFormat="1" ht="15.75">
      <c r="A504" s="491" t="s">
        <v>1078</v>
      </c>
      <c r="B504" s="456" t="s">
        <v>3350</v>
      </c>
    </row>
    <row r="505" spans="1:2" s="456" customFormat="1" ht="15.75">
      <c r="A505" s="491" t="s">
        <v>1078</v>
      </c>
      <c r="B505" s="456" t="s">
        <v>3396</v>
      </c>
    </row>
    <row r="506" spans="1:2" s="456" customFormat="1" ht="15.75">
      <c r="A506" s="491"/>
    </row>
    <row r="507" spans="1:2" s="60" customFormat="1" ht="15">
      <c r="A507" s="61"/>
    </row>
    <row r="508" spans="1:2" ht="23.25">
      <c r="A508" s="196" t="s">
        <v>1036</v>
      </c>
    </row>
    <row r="509" spans="1:2" ht="15.75">
      <c r="A509" s="197" t="s">
        <v>1079</v>
      </c>
      <c r="B509" s="60" t="s">
        <v>2922</v>
      </c>
    </row>
    <row r="510" spans="1:2" ht="15.75">
      <c r="A510" s="197" t="s">
        <v>1079</v>
      </c>
      <c r="B510" s="60" t="s">
        <v>2996</v>
      </c>
    </row>
    <row r="511" spans="1:2" ht="15.75">
      <c r="A511" s="197" t="s">
        <v>1079</v>
      </c>
      <c r="B511" s="60" t="s">
        <v>3005</v>
      </c>
    </row>
    <row r="512" spans="1:2" s="431" customFormat="1" ht="15.75">
      <c r="A512" s="491" t="s">
        <v>1080</v>
      </c>
      <c r="B512" s="456" t="s">
        <v>3237</v>
      </c>
    </row>
    <row r="513" spans="1:2" ht="15.75">
      <c r="A513" s="197"/>
      <c r="B513" s="60"/>
    </row>
    <row r="514" spans="1:2" ht="15.75">
      <c r="A514" s="197"/>
    </row>
    <row r="515" spans="1:2" ht="23.25">
      <c r="A515" s="196" t="s">
        <v>1004</v>
      </c>
    </row>
    <row r="516" spans="1:2" ht="15.75">
      <c r="A516" s="197" t="s">
        <v>1080</v>
      </c>
      <c r="B516" s="60" t="s">
        <v>2660</v>
      </c>
    </row>
    <row r="517" spans="1:2" ht="15.75">
      <c r="A517" s="197" t="s">
        <v>1080</v>
      </c>
      <c r="B517" s="60" t="s">
        <v>2828</v>
      </c>
    </row>
    <row r="518" spans="1:2" ht="15.75">
      <c r="A518" s="197" t="s">
        <v>1078</v>
      </c>
      <c r="B518" s="60" t="s">
        <v>2927</v>
      </c>
    </row>
    <row r="519" spans="1:2" s="431" customFormat="1" ht="15.75">
      <c r="A519" s="491" t="s">
        <v>1079</v>
      </c>
      <c r="B519" s="456" t="s">
        <v>3109</v>
      </c>
    </row>
    <row r="520" spans="1:2" s="431" customFormat="1" ht="15.75">
      <c r="A520" s="491" t="s">
        <v>1080</v>
      </c>
      <c r="B520" s="456" t="s">
        <v>3102</v>
      </c>
    </row>
    <row r="521" spans="1:2" s="431" customFormat="1" ht="15.75">
      <c r="A521" s="491" t="s">
        <v>1078</v>
      </c>
      <c r="B521" s="456" t="s">
        <v>3153</v>
      </c>
    </row>
    <row r="522" spans="1:2" s="431" customFormat="1" ht="15.75">
      <c r="A522" s="491" t="s">
        <v>1078</v>
      </c>
      <c r="B522" s="456" t="s">
        <v>3250</v>
      </c>
    </row>
    <row r="523" spans="1:2" s="431" customFormat="1" ht="15.75">
      <c r="A523" s="491" t="s">
        <v>1080</v>
      </c>
      <c r="B523" s="456" t="s">
        <v>3254</v>
      </c>
    </row>
    <row r="524" spans="1:2" s="431" customFormat="1" ht="15.75">
      <c r="A524" s="491" t="s">
        <v>1078</v>
      </c>
      <c r="B524" s="456" t="s">
        <v>3253</v>
      </c>
    </row>
    <row r="525" spans="1:2" ht="15.75">
      <c r="A525" s="491" t="s">
        <v>1079</v>
      </c>
      <c r="B525" s="456" t="s">
        <v>3270</v>
      </c>
    </row>
    <row r="526" spans="1:2" s="431" customFormat="1" ht="15.75">
      <c r="A526" s="491" t="s">
        <v>1080</v>
      </c>
      <c r="B526" s="456" t="s">
        <v>3333</v>
      </c>
    </row>
    <row r="527" spans="1:2" s="431" customFormat="1" ht="15.75">
      <c r="A527" s="491" t="s">
        <v>1079</v>
      </c>
      <c r="B527" s="456" t="s">
        <v>3335</v>
      </c>
    </row>
    <row r="528" spans="1:2" s="431" customFormat="1" ht="15.75">
      <c r="A528" s="491" t="s">
        <v>1078</v>
      </c>
      <c r="B528" s="456" t="s">
        <v>3338</v>
      </c>
    </row>
    <row r="529" spans="1:2" s="431" customFormat="1" ht="15.75">
      <c r="A529" s="491" t="s">
        <v>1078</v>
      </c>
      <c r="B529" s="456" t="s">
        <v>3339</v>
      </c>
    </row>
    <row r="530" spans="1:2" s="431" customFormat="1" ht="15.75">
      <c r="A530" s="491" t="s">
        <v>1080</v>
      </c>
      <c r="B530" s="456" t="s">
        <v>3395</v>
      </c>
    </row>
    <row r="531" spans="1:2" s="431" customFormat="1" ht="15.75">
      <c r="A531" s="491" t="s">
        <v>1080</v>
      </c>
      <c r="B531" s="456" t="s">
        <v>3400</v>
      </c>
    </row>
    <row r="532" spans="1:2" s="431" customFormat="1" ht="15.75">
      <c r="A532" s="491" t="s">
        <v>1080</v>
      </c>
      <c r="B532" s="456" t="s">
        <v>3412</v>
      </c>
    </row>
    <row r="533" spans="1:2" s="431" customFormat="1" ht="15.75">
      <c r="A533" s="491" t="s">
        <v>1079</v>
      </c>
      <c r="B533" s="456" t="s">
        <v>3415</v>
      </c>
    </row>
    <row r="534" spans="1:2" s="431" customFormat="1" ht="15.75">
      <c r="A534" s="491" t="s">
        <v>1078</v>
      </c>
      <c r="B534" s="456" t="s">
        <v>3389</v>
      </c>
    </row>
    <row r="535" spans="1:2" s="431" customFormat="1" ht="15.75">
      <c r="A535" s="491"/>
      <c r="B535" s="456"/>
    </row>
    <row r="536" spans="1:2" ht="15.75">
      <c r="A536" s="197"/>
    </row>
    <row r="537" spans="1:2" ht="23.25">
      <c r="A537" s="196" t="s">
        <v>1003</v>
      </c>
    </row>
    <row r="538" spans="1:2" ht="15.75">
      <c r="A538" s="197" t="s">
        <v>1079</v>
      </c>
      <c r="B538" s="60" t="s">
        <v>2771</v>
      </c>
    </row>
    <row r="539" spans="1:2" s="431" customFormat="1" ht="15.75">
      <c r="A539" s="491" t="s">
        <v>1078</v>
      </c>
      <c r="B539" s="456" t="s">
        <v>3184</v>
      </c>
    </row>
    <row r="540" spans="1:2" s="431" customFormat="1" ht="15.75">
      <c r="A540" s="491" t="s">
        <v>1080</v>
      </c>
      <c r="B540" s="456" t="s">
        <v>3331</v>
      </c>
    </row>
    <row r="541" spans="1:2" s="431" customFormat="1" ht="15.75">
      <c r="A541" s="491" t="s">
        <v>1079</v>
      </c>
      <c r="B541" s="456" t="s">
        <v>3332</v>
      </c>
    </row>
    <row r="542" spans="1:2" s="431" customFormat="1" ht="15.75">
      <c r="A542" s="491" t="s">
        <v>1079</v>
      </c>
      <c r="B542" s="456" t="s">
        <v>3347</v>
      </c>
    </row>
    <row r="543" spans="1:2" s="431" customFormat="1" ht="15.75">
      <c r="A543" s="491" t="s">
        <v>1078</v>
      </c>
      <c r="B543" s="456" t="s">
        <v>3344</v>
      </c>
    </row>
    <row r="544" spans="1:2" ht="15.75">
      <c r="A544" s="197"/>
      <c r="B544" s="60"/>
    </row>
    <row r="545" spans="1:2" ht="15.75">
      <c r="A545" s="197"/>
    </row>
    <row r="546" spans="1:2" ht="23.25">
      <c r="A546" s="196" t="s">
        <v>2552</v>
      </c>
    </row>
    <row r="547" spans="1:2" s="60" customFormat="1" ht="15.75">
      <c r="A547" s="197" t="s">
        <v>1078</v>
      </c>
      <c r="B547" s="60" t="s">
        <v>2790</v>
      </c>
    </row>
    <row r="548" spans="1:2" s="60" customFormat="1" ht="15.75">
      <c r="A548" s="197" t="s">
        <v>1080</v>
      </c>
      <c r="B548" s="60" t="s">
        <v>2807</v>
      </c>
    </row>
    <row r="549" spans="1:2" s="60" customFormat="1" ht="15.75">
      <c r="A549" s="197" t="s">
        <v>1080</v>
      </c>
      <c r="B549" s="60" t="s">
        <v>2876</v>
      </c>
    </row>
    <row r="550" spans="1:2" s="60" customFormat="1" ht="15.75">
      <c r="A550" s="491" t="s">
        <v>1079</v>
      </c>
      <c r="B550" s="456" t="s">
        <v>3187</v>
      </c>
    </row>
    <row r="551" spans="1:2" s="456" customFormat="1" ht="15.75">
      <c r="A551" s="491"/>
    </row>
    <row r="552" spans="1:2" s="60" customFormat="1" ht="15">
      <c r="A552" s="61"/>
    </row>
    <row r="553" spans="1:2" ht="23.25">
      <c r="A553" s="196" t="s">
        <v>160</v>
      </c>
    </row>
    <row r="554" spans="1:2" ht="15.75">
      <c r="A554" s="197" t="s">
        <v>1079</v>
      </c>
      <c r="B554" s="60" t="s">
        <v>2766</v>
      </c>
    </row>
    <row r="555" spans="1:2" ht="15.75">
      <c r="A555" s="197" t="s">
        <v>1078</v>
      </c>
      <c r="B555" s="60" t="s">
        <v>2794</v>
      </c>
    </row>
    <row r="556" spans="1:2" ht="15.75">
      <c r="A556" s="197" t="s">
        <v>1078</v>
      </c>
      <c r="B556" s="60" t="s">
        <v>2863</v>
      </c>
    </row>
    <row r="557" spans="1:2" ht="15.75">
      <c r="A557" s="197" t="s">
        <v>1080</v>
      </c>
      <c r="B557" s="60" t="s">
        <v>2880</v>
      </c>
    </row>
    <row r="558" spans="1:2" ht="15.75">
      <c r="A558" s="197" t="s">
        <v>1080</v>
      </c>
      <c r="B558" s="60" t="s">
        <v>2883</v>
      </c>
    </row>
    <row r="559" spans="1:2" ht="15.75">
      <c r="A559" s="197" t="s">
        <v>1080</v>
      </c>
      <c r="B559" s="60" t="s">
        <v>2974</v>
      </c>
    </row>
    <row r="560" spans="1:2" ht="15.75">
      <c r="A560" s="197" t="s">
        <v>1079</v>
      </c>
      <c r="B560" s="60" t="s">
        <v>3001</v>
      </c>
    </row>
    <row r="561" spans="1:2" ht="15.75">
      <c r="A561" s="491" t="s">
        <v>1079</v>
      </c>
      <c r="B561" s="456" t="s">
        <v>3202</v>
      </c>
    </row>
    <row r="562" spans="1:2" s="431" customFormat="1" ht="15.75">
      <c r="A562" s="491" t="s">
        <v>1080</v>
      </c>
      <c r="B562" s="456" t="s">
        <v>3248</v>
      </c>
    </row>
    <row r="563" spans="1:2" s="431" customFormat="1" ht="15.75">
      <c r="A563" s="491" t="s">
        <v>1079</v>
      </c>
      <c r="B563" s="456" t="s">
        <v>3240</v>
      </c>
    </row>
    <row r="564" spans="1:2" s="431" customFormat="1" ht="15.75">
      <c r="A564" s="491" t="s">
        <v>1079</v>
      </c>
      <c r="B564" s="456" t="s">
        <v>3243</v>
      </c>
    </row>
    <row r="565" spans="1:2" s="431" customFormat="1" ht="15.75">
      <c r="A565" s="491"/>
      <c r="B565" s="456"/>
    </row>
    <row r="566" spans="1:2" ht="15.75">
      <c r="A566" s="197"/>
    </row>
    <row r="567" spans="1:2" ht="23.25">
      <c r="A567" s="196" t="s">
        <v>988</v>
      </c>
    </row>
    <row r="568" spans="1:2" ht="15.75">
      <c r="A568" s="197" t="s">
        <v>1078</v>
      </c>
      <c r="B568" s="60" t="s">
        <v>2812</v>
      </c>
    </row>
    <row r="569" spans="1:2" ht="15.75">
      <c r="A569" s="197" t="s">
        <v>1080</v>
      </c>
      <c r="B569" s="60" t="s">
        <v>2843</v>
      </c>
    </row>
    <row r="570" spans="1:2" ht="15.75">
      <c r="A570" s="197" t="s">
        <v>1078</v>
      </c>
      <c r="B570" s="60" t="s">
        <v>2852</v>
      </c>
    </row>
    <row r="571" spans="1:2" ht="15.75">
      <c r="A571" s="197" t="s">
        <v>1080</v>
      </c>
      <c r="B571" s="60" t="s">
        <v>2899</v>
      </c>
    </row>
    <row r="572" spans="1:2" s="431" customFormat="1" ht="15.75">
      <c r="A572" s="491" t="s">
        <v>1078</v>
      </c>
      <c r="B572" s="456" t="s">
        <v>3104</v>
      </c>
    </row>
    <row r="573" spans="1:2" s="431" customFormat="1" ht="15.75">
      <c r="A573" s="491" t="s">
        <v>1079</v>
      </c>
      <c r="B573" s="456" t="s">
        <v>3232</v>
      </c>
    </row>
    <row r="574" spans="1:2" s="431" customFormat="1" ht="15.75">
      <c r="A574" s="491" t="s">
        <v>1079</v>
      </c>
      <c r="B574" s="456" t="s">
        <v>3235</v>
      </c>
    </row>
    <row r="575" spans="1:2" s="431" customFormat="1" ht="15.75">
      <c r="A575" s="491" t="s">
        <v>1079</v>
      </c>
      <c r="B575" s="456" t="s">
        <v>3345</v>
      </c>
    </row>
    <row r="576" spans="1:2" ht="15.75">
      <c r="A576" s="491" t="s">
        <v>1079</v>
      </c>
      <c r="B576" s="456" t="s">
        <v>3418</v>
      </c>
    </row>
    <row r="577" spans="1:2" s="431" customFormat="1" ht="15.75">
      <c r="A577" s="491"/>
      <c r="B577" s="456"/>
    </row>
    <row r="578" spans="1:2" s="60" customFormat="1" ht="15.75">
      <c r="A578" s="197"/>
    </row>
    <row r="579" spans="1:2" s="60" customFormat="1" ht="23.25">
      <c r="A579" s="196" t="s">
        <v>31</v>
      </c>
    </row>
    <row r="580" spans="1:2" ht="15.75">
      <c r="A580" s="197" t="s">
        <v>1080</v>
      </c>
      <c r="B580" s="60" t="s">
        <v>2749</v>
      </c>
    </row>
    <row r="581" spans="1:2" ht="15.75">
      <c r="A581" s="197" t="s">
        <v>1080</v>
      </c>
      <c r="B581" s="60" t="s">
        <v>2952</v>
      </c>
    </row>
    <row r="582" spans="1:2" ht="15.75">
      <c r="A582" s="197" t="s">
        <v>1079</v>
      </c>
      <c r="B582" s="60" t="s">
        <v>2996</v>
      </c>
    </row>
    <row r="583" spans="1:2" s="431" customFormat="1" ht="15.75">
      <c r="A583" s="491" t="s">
        <v>1078</v>
      </c>
      <c r="B583" s="456" t="s">
        <v>3092</v>
      </c>
    </row>
    <row r="584" spans="1:2" s="431" customFormat="1" ht="15.75">
      <c r="A584" s="491" t="s">
        <v>1079</v>
      </c>
      <c r="B584" s="456" t="s">
        <v>3093</v>
      </c>
    </row>
    <row r="585" spans="1:2" s="431" customFormat="1" ht="15.75">
      <c r="A585" s="491" t="s">
        <v>1078</v>
      </c>
      <c r="B585" s="456" t="s">
        <v>3094</v>
      </c>
    </row>
    <row r="586" spans="1:2" s="431" customFormat="1" ht="15.75">
      <c r="A586" s="491" t="s">
        <v>1080</v>
      </c>
      <c r="B586" s="456" t="s">
        <v>3095</v>
      </c>
    </row>
    <row r="587" spans="1:2" s="431" customFormat="1" ht="15.75">
      <c r="A587" s="491" t="s">
        <v>1080</v>
      </c>
      <c r="B587" s="456" t="s">
        <v>3096</v>
      </c>
    </row>
    <row r="588" spans="1:2" ht="15.75">
      <c r="A588" s="491" t="s">
        <v>1080</v>
      </c>
      <c r="B588" s="456" t="s">
        <v>3394</v>
      </c>
    </row>
    <row r="589" spans="1:2" s="431" customFormat="1" ht="15.75">
      <c r="A589" s="491"/>
      <c r="B589" s="456"/>
    </row>
    <row r="590" spans="1:2" s="60" customFormat="1" ht="15.75">
      <c r="A590" s="197"/>
    </row>
    <row r="591" spans="1:2" s="60" customFormat="1" ht="23.25">
      <c r="A591" s="196" t="s">
        <v>1047</v>
      </c>
    </row>
    <row r="592" spans="1:2" ht="15.75">
      <c r="A592" s="197" t="s">
        <v>1079</v>
      </c>
      <c r="B592" s="60" t="s">
        <v>2651</v>
      </c>
    </row>
    <row r="593" spans="1:2" ht="15.75">
      <c r="A593" s="197" t="s">
        <v>1080</v>
      </c>
      <c r="B593" s="60" t="s">
        <v>2686</v>
      </c>
    </row>
    <row r="594" spans="1:2" ht="15.75">
      <c r="A594" s="197" t="s">
        <v>1079</v>
      </c>
      <c r="B594" s="60" t="s">
        <v>2702</v>
      </c>
    </row>
    <row r="595" spans="1:2" ht="15.75">
      <c r="A595" s="197" t="s">
        <v>1078</v>
      </c>
      <c r="B595" s="60" t="s">
        <v>2787</v>
      </c>
    </row>
    <row r="596" spans="1:2" ht="15.75">
      <c r="A596" s="197" t="s">
        <v>1079</v>
      </c>
      <c r="B596" s="60" t="s">
        <v>2930</v>
      </c>
    </row>
    <row r="597" spans="1:2" s="431" customFormat="1" ht="15.75">
      <c r="A597" s="491" t="s">
        <v>1079</v>
      </c>
      <c r="B597" s="456" t="s">
        <v>3091</v>
      </c>
    </row>
    <row r="598" spans="1:2" s="431" customFormat="1" ht="15.75">
      <c r="A598" s="491" t="s">
        <v>1079</v>
      </c>
      <c r="B598" s="456" t="s">
        <v>3106</v>
      </c>
    </row>
    <row r="599" spans="1:2" s="431" customFormat="1" ht="15.75">
      <c r="A599" s="491" t="s">
        <v>1079</v>
      </c>
      <c r="B599" s="456" t="s">
        <v>3100</v>
      </c>
    </row>
    <row r="600" spans="1:2" s="431" customFormat="1" ht="15.75">
      <c r="A600" s="491" t="s">
        <v>1078</v>
      </c>
      <c r="B600" s="456" t="s">
        <v>3107</v>
      </c>
    </row>
    <row r="601" spans="1:2" ht="15.75">
      <c r="A601" s="491" t="s">
        <v>1079</v>
      </c>
      <c r="B601" s="456" t="s">
        <v>3150</v>
      </c>
    </row>
    <row r="602" spans="1:2" s="431" customFormat="1" ht="15.75">
      <c r="A602" s="491" t="s">
        <v>1079</v>
      </c>
      <c r="B602" s="456" t="s">
        <v>3153</v>
      </c>
    </row>
    <row r="603" spans="1:2" s="431" customFormat="1" ht="15.75">
      <c r="A603" s="491" t="s">
        <v>1080</v>
      </c>
      <c r="B603" s="456" t="s">
        <v>3172</v>
      </c>
    </row>
    <row r="604" spans="1:2" s="431" customFormat="1" ht="15.75">
      <c r="A604" s="491" t="s">
        <v>1078</v>
      </c>
      <c r="B604" s="456" t="s">
        <v>3232</v>
      </c>
    </row>
    <row r="605" spans="1:2" s="431" customFormat="1" ht="15.75">
      <c r="A605" s="491" t="s">
        <v>1079</v>
      </c>
      <c r="B605" s="456" t="s">
        <v>3233</v>
      </c>
    </row>
    <row r="606" spans="1:2" s="431" customFormat="1" ht="15.75">
      <c r="A606" s="491" t="s">
        <v>1080</v>
      </c>
      <c r="B606" s="456" t="s">
        <v>3234</v>
      </c>
    </row>
    <row r="607" spans="1:2" s="431" customFormat="1" ht="15.75">
      <c r="A607" s="491" t="s">
        <v>1078</v>
      </c>
      <c r="B607" s="456" t="s">
        <v>3235</v>
      </c>
    </row>
    <row r="608" spans="1:2" s="431" customFormat="1" ht="15.75">
      <c r="A608" s="491" t="s">
        <v>1079</v>
      </c>
      <c r="B608" s="456" t="s">
        <v>3236</v>
      </c>
    </row>
    <row r="609" spans="1:2" s="431" customFormat="1" ht="15.75">
      <c r="A609" s="491" t="s">
        <v>1078</v>
      </c>
      <c r="B609" s="456" t="s">
        <v>3237</v>
      </c>
    </row>
    <row r="610" spans="1:2" s="431" customFormat="1" ht="15.75">
      <c r="A610" s="491" t="s">
        <v>1080</v>
      </c>
      <c r="B610" s="456" t="s">
        <v>3238</v>
      </c>
    </row>
    <row r="611" spans="1:2" s="431" customFormat="1" ht="15.75">
      <c r="A611" s="491" t="s">
        <v>1080</v>
      </c>
      <c r="B611" s="456" t="s">
        <v>3279</v>
      </c>
    </row>
    <row r="612" spans="1:2" s="431" customFormat="1" ht="15.75">
      <c r="A612" s="491" t="s">
        <v>1080</v>
      </c>
      <c r="B612" s="456" t="s">
        <v>3398</v>
      </c>
    </row>
    <row r="613" spans="1:2" s="431" customFormat="1" ht="15.75">
      <c r="A613" s="491"/>
      <c r="B613" s="456"/>
    </row>
    <row r="614" spans="1:2" s="60" customFormat="1" ht="15.75">
      <c r="A614" s="197"/>
    </row>
    <row r="615" spans="1:2" s="60" customFormat="1" ht="23.25">
      <c r="A615" s="196" t="s">
        <v>1010</v>
      </c>
    </row>
    <row r="616" spans="1:2" ht="15.75">
      <c r="A616" s="197" t="s">
        <v>1078</v>
      </c>
      <c r="B616" s="60" t="s">
        <v>2737</v>
      </c>
    </row>
    <row r="617" spans="1:2" ht="15.75">
      <c r="A617" s="197" t="s">
        <v>1080</v>
      </c>
      <c r="B617" s="60" t="s">
        <v>2766</v>
      </c>
    </row>
    <row r="618" spans="1:2" ht="15.75">
      <c r="A618" s="197" t="s">
        <v>1079</v>
      </c>
      <c r="B618" s="60" t="s">
        <v>2932</v>
      </c>
    </row>
    <row r="619" spans="1:2" ht="15.75">
      <c r="A619" s="197" t="s">
        <v>1078</v>
      </c>
      <c r="B619" s="60" t="s">
        <v>2970</v>
      </c>
    </row>
    <row r="620" spans="1:2" ht="15.75">
      <c r="A620" s="491" t="s">
        <v>1079</v>
      </c>
      <c r="B620" s="456" t="s">
        <v>3252</v>
      </c>
    </row>
    <row r="621" spans="1:2" s="431" customFormat="1" ht="15.75">
      <c r="A621" s="491" t="s">
        <v>1079</v>
      </c>
      <c r="B621" s="456" t="s">
        <v>3397</v>
      </c>
    </row>
    <row r="622" spans="1:2" s="431" customFormat="1" ht="15.75">
      <c r="A622" s="491"/>
      <c r="B622" s="456"/>
    </row>
    <row r="623" spans="1:2" s="60" customFormat="1" ht="15.75">
      <c r="A623" s="197"/>
    </row>
    <row r="624" spans="1:2" s="60" customFormat="1" ht="23.25">
      <c r="A624" s="196" t="s">
        <v>1039</v>
      </c>
    </row>
    <row r="625" spans="1:2" ht="15.75">
      <c r="A625" s="491" t="s">
        <v>1079</v>
      </c>
      <c r="B625" s="456" t="s">
        <v>3055</v>
      </c>
    </row>
    <row r="626" spans="1:2" s="431" customFormat="1" ht="15.75">
      <c r="A626" s="491" t="s">
        <v>1078</v>
      </c>
      <c r="B626" s="456" t="s">
        <v>3098</v>
      </c>
    </row>
    <row r="627" spans="1:2" s="431" customFormat="1" ht="15.75">
      <c r="A627" s="491" t="s">
        <v>1079</v>
      </c>
      <c r="B627" s="456" t="s">
        <v>3205</v>
      </c>
    </row>
    <row r="628" spans="1:2" s="431" customFormat="1" ht="15.75">
      <c r="A628" s="491" t="s">
        <v>1078</v>
      </c>
      <c r="B628" s="456" t="s">
        <v>3219</v>
      </c>
    </row>
    <row r="629" spans="1:2" s="431" customFormat="1" ht="15.75">
      <c r="A629" s="491" t="s">
        <v>1079</v>
      </c>
      <c r="B629" s="456" t="s">
        <v>3393</v>
      </c>
    </row>
    <row r="630" spans="1:2" s="431" customFormat="1" ht="15.75">
      <c r="A630" s="491" t="s">
        <v>1079</v>
      </c>
      <c r="B630" s="456" t="s">
        <v>3416</v>
      </c>
    </row>
    <row r="631" spans="1:2" s="431" customFormat="1" ht="15.75">
      <c r="A631" s="491"/>
      <c r="B631" s="456"/>
    </row>
    <row r="632" spans="1:2" s="60" customFormat="1" ht="15.75">
      <c r="A632" s="197"/>
    </row>
    <row r="633" spans="1:2" s="60" customFormat="1" ht="23.25">
      <c r="A633" s="196" t="s">
        <v>33</v>
      </c>
    </row>
    <row r="634" spans="1:2" ht="15.75">
      <c r="A634" s="197" t="s">
        <v>1080</v>
      </c>
      <c r="B634" s="60" t="s">
        <v>2846</v>
      </c>
    </row>
    <row r="635" spans="1:2" ht="15.75">
      <c r="A635" s="197" t="s">
        <v>1080</v>
      </c>
      <c r="B635" s="60" t="s">
        <v>2978</v>
      </c>
    </row>
    <row r="636" spans="1:2" ht="15.75">
      <c r="A636" s="491" t="s">
        <v>1080</v>
      </c>
      <c r="B636" s="456" t="s">
        <v>3153</v>
      </c>
    </row>
    <row r="637" spans="1:2" s="431" customFormat="1" ht="15.75">
      <c r="A637" s="491" t="s">
        <v>1080</v>
      </c>
      <c r="B637" s="456" t="s">
        <v>3270</v>
      </c>
    </row>
    <row r="638" spans="1:2" s="431" customFormat="1" ht="15.75">
      <c r="A638" s="491"/>
      <c r="B638" s="456"/>
    </row>
    <row r="639" spans="1:2" s="60" customFormat="1" ht="15.75">
      <c r="A639" s="197"/>
    </row>
    <row r="640" spans="1:2" s="60" customFormat="1" ht="23.25">
      <c r="A640" s="196" t="s">
        <v>2604</v>
      </c>
    </row>
    <row r="641" spans="1:2" ht="15.75">
      <c r="A641" s="491" t="s">
        <v>1079</v>
      </c>
      <c r="B641" s="456" t="s">
        <v>3417</v>
      </c>
    </row>
    <row r="642" spans="1:2" s="431" customFormat="1" ht="15.75">
      <c r="A642" s="491"/>
      <c r="B642" s="456"/>
    </row>
    <row r="643" spans="1:2" s="60" customFormat="1" ht="15"/>
    <row r="644" spans="1:2" s="60" customFormat="1" ht="23.25">
      <c r="A644" s="196" t="s">
        <v>35</v>
      </c>
    </row>
    <row r="645" spans="1:2" ht="15.75">
      <c r="A645" s="197" t="s">
        <v>1078</v>
      </c>
      <c r="B645" s="60" t="s">
        <v>2647</v>
      </c>
    </row>
    <row r="646" spans="1:2" ht="15.75">
      <c r="A646" s="197" t="s">
        <v>1079</v>
      </c>
      <c r="B646" s="60" t="s">
        <v>2663</v>
      </c>
    </row>
    <row r="647" spans="1:2" ht="15.75">
      <c r="A647" s="491" t="s">
        <v>1079</v>
      </c>
      <c r="B647" s="456" t="s">
        <v>3215</v>
      </c>
    </row>
    <row r="648" spans="1:2" s="431" customFormat="1" ht="15.75">
      <c r="A648" s="491" t="s">
        <v>1078</v>
      </c>
      <c r="B648" s="456" t="s">
        <v>3241</v>
      </c>
    </row>
    <row r="649" spans="1:2" s="431" customFormat="1" ht="15.75">
      <c r="A649" s="491" t="s">
        <v>1078</v>
      </c>
      <c r="B649" s="456" t="s">
        <v>3402</v>
      </c>
    </row>
    <row r="650" spans="1:2" s="431" customFormat="1" ht="15.75">
      <c r="A650" s="491"/>
      <c r="B650" s="456"/>
    </row>
    <row r="651" spans="1:2" s="60" customFormat="1" ht="15.75">
      <c r="A651" s="197"/>
    </row>
    <row r="652" spans="1:2" s="60" customFormat="1" ht="23.25">
      <c r="A652" s="196" t="s">
        <v>37</v>
      </c>
    </row>
    <row r="653" spans="1:2" ht="15.75">
      <c r="A653" s="197" t="s">
        <v>1078</v>
      </c>
      <c r="B653" s="60" t="s">
        <v>2771</v>
      </c>
    </row>
    <row r="654" spans="1:2" ht="15.75">
      <c r="A654" s="197" t="s">
        <v>1078</v>
      </c>
      <c r="B654" s="60" t="s">
        <v>2860</v>
      </c>
    </row>
    <row r="655" spans="1:2" ht="15.75">
      <c r="A655" s="197" t="s">
        <v>1080</v>
      </c>
      <c r="B655" s="60" t="s">
        <v>2930</v>
      </c>
    </row>
    <row r="656" spans="1:2" s="431" customFormat="1" ht="15.75">
      <c r="A656" s="491" t="s">
        <v>1079</v>
      </c>
      <c r="B656" s="456" t="s">
        <v>3344</v>
      </c>
    </row>
    <row r="657" spans="1:2" ht="15.75">
      <c r="A657" s="197"/>
      <c r="B657" s="60"/>
    </row>
    <row r="658" spans="1:2" s="60" customFormat="1" ht="15.75">
      <c r="A658" s="197"/>
    </row>
    <row r="659" spans="1:2" s="60" customFormat="1" ht="23.25">
      <c r="A659" s="196" t="s">
        <v>144</v>
      </c>
    </row>
    <row r="660" spans="1:2" ht="15.75">
      <c r="A660" s="197" t="s">
        <v>1078</v>
      </c>
      <c r="B660" s="60" t="s">
        <v>2803</v>
      </c>
    </row>
    <row r="661" spans="1:2" ht="15.75">
      <c r="A661" s="197" t="s">
        <v>1078</v>
      </c>
      <c r="B661" s="60" t="s">
        <v>2818</v>
      </c>
    </row>
    <row r="662" spans="1:2" ht="15.75">
      <c r="A662" s="197" t="s">
        <v>1078</v>
      </c>
      <c r="B662" s="60" t="s">
        <v>2946</v>
      </c>
    </row>
    <row r="663" spans="1:2" ht="15.75">
      <c r="A663" s="197" t="s">
        <v>1078</v>
      </c>
      <c r="B663" s="60" t="s">
        <v>2957</v>
      </c>
    </row>
    <row r="664" spans="1:2" ht="15.75">
      <c r="A664" s="197" t="s">
        <v>1080</v>
      </c>
      <c r="B664" s="60" t="s">
        <v>2970</v>
      </c>
    </row>
    <row r="665" spans="1:2" s="431" customFormat="1" ht="15.75">
      <c r="A665" s="491" t="s">
        <v>1078</v>
      </c>
      <c r="B665" s="456" t="s">
        <v>3395</v>
      </c>
    </row>
    <row r="666" spans="1:2" ht="15.75">
      <c r="A666" s="491" t="s">
        <v>1079</v>
      </c>
      <c r="B666" s="456" t="s">
        <v>3404</v>
      </c>
    </row>
    <row r="667" spans="1:2" s="431" customFormat="1" ht="15.75">
      <c r="A667" s="491" t="s">
        <v>1080</v>
      </c>
      <c r="B667" s="456" t="s">
        <v>3389</v>
      </c>
    </row>
    <row r="668" spans="1:2" s="431" customFormat="1" ht="15.75">
      <c r="A668" s="491"/>
      <c r="B668" s="456"/>
    </row>
    <row r="669" spans="1:2" s="60" customFormat="1" ht="15.75">
      <c r="A669" s="197"/>
    </row>
    <row r="670" spans="1:2" s="60" customFormat="1" ht="23.25">
      <c r="A670" s="196" t="s">
        <v>2570</v>
      </c>
    </row>
    <row r="671" spans="1:2" s="60" customFormat="1" ht="15.75">
      <c r="A671" s="197" t="s">
        <v>1079</v>
      </c>
      <c r="B671" s="60" t="s">
        <v>2673</v>
      </c>
    </row>
    <row r="672" spans="1:2" s="60" customFormat="1" ht="15.75">
      <c r="A672" s="197" t="s">
        <v>1080</v>
      </c>
      <c r="B672" s="60" t="s">
        <v>2776</v>
      </c>
    </row>
    <row r="673" spans="1:2" s="60" customFormat="1" ht="15.75">
      <c r="A673" s="197" t="s">
        <v>1078</v>
      </c>
      <c r="B673" s="60" t="s">
        <v>2855</v>
      </c>
    </row>
    <row r="674" spans="1:2" s="60" customFormat="1" ht="15.75">
      <c r="A674" s="491" t="s">
        <v>1080</v>
      </c>
      <c r="B674" s="456" t="s">
        <v>3108</v>
      </c>
    </row>
    <row r="675" spans="1:2" s="456" customFormat="1" ht="15.75">
      <c r="A675" s="491" t="s">
        <v>1078</v>
      </c>
      <c r="B675" s="456" t="s">
        <v>3248</v>
      </c>
    </row>
    <row r="676" spans="1:2" s="456" customFormat="1" ht="15.75">
      <c r="A676" s="491" t="s">
        <v>1080</v>
      </c>
      <c r="B676" s="456" t="s">
        <v>3416</v>
      </c>
    </row>
    <row r="677" spans="1:2" s="456" customFormat="1" ht="15.75">
      <c r="A677" s="491"/>
    </row>
    <row r="678" spans="1:2" s="60" customFormat="1" ht="15"/>
    <row r="679" spans="1:2" s="60" customFormat="1" ht="23.25">
      <c r="A679" s="196" t="s">
        <v>39</v>
      </c>
    </row>
    <row r="680" spans="1:2" ht="15.75">
      <c r="A680" s="197" t="s">
        <v>1080</v>
      </c>
      <c r="B680" s="60" t="s">
        <v>2647</v>
      </c>
    </row>
    <row r="681" spans="1:2" ht="15.75">
      <c r="A681" s="197" t="s">
        <v>1079</v>
      </c>
      <c r="B681" s="60" t="s">
        <v>2655</v>
      </c>
    </row>
    <row r="682" spans="1:2" ht="15.75">
      <c r="A682" s="197" t="s">
        <v>1079</v>
      </c>
      <c r="B682" s="60" t="s">
        <v>2737</v>
      </c>
    </row>
    <row r="683" spans="1:2" ht="15.75">
      <c r="A683" s="197" t="s">
        <v>1080</v>
      </c>
      <c r="B683" s="60" t="s">
        <v>2763</v>
      </c>
    </row>
    <row r="684" spans="1:2" ht="15.75">
      <c r="A684" s="197" t="s">
        <v>1079</v>
      </c>
      <c r="B684" s="60" t="s">
        <v>2840</v>
      </c>
    </row>
    <row r="685" spans="1:2" ht="15.75">
      <c r="A685" s="491" t="s">
        <v>1079</v>
      </c>
      <c r="B685" s="456" t="s">
        <v>3184</v>
      </c>
    </row>
    <row r="686" spans="1:2" s="431" customFormat="1" ht="15.75">
      <c r="A686" s="491" t="s">
        <v>1079</v>
      </c>
      <c r="B686" s="456" t="s">
        <v>3247</v>
      </c>
    </row>
    <row r="687" spans="1:2" s="431" customFormat="1" ht="15.75">
      <c r="A687" s="491" t="s">
        <v>1079</v>
      </c>
      <c r="B687" s="456" t="s">
        <v>3244</v>
      </c>
    </row>
    <row r="688" spans="1:2" s="431" customFormat="1" ht="15.75">
      <c r="A688" s="491" t="s">
        <v>1080</v>
      </c>
      <c r="B688" s="456" t="s">
        <v>3245</v>
      </c>
    </row>
    <row r="689" spans="1:2" s="431" customFormat="1" ht="15.75">
      <c r="A689" s="491"/>
      <c r="B689" s="456"/>
    </row>
    <row r="690" spans="1:2" s="60" customFormat="1" ht="15.75">
      <c r="A690" s="197"/>
    </row>
    <row r="691" spans="1:2" s="60" customFormat="1" ht="23.25">
      <c r="A691" s="196" t="s">
        <v>145</v>
      </c>
    </row>
    <row r="692" spans="1:2" ht="15.75">
      <c r="A692" s="197" t="s">
        <v>1080</v>
      </c>
      <c r="B692" s="60" t="s">
        <v>2990</v>
      </c>
    </row>
    <row r="693" spans="1:2" s="431" customFormat="1" ht="15.75">
      <c r="A693" s="491" t="s">
        <v>1078</v>
      </c>
      <c r="B693" s="456" t="s">
        <v>3270</v>
      </c>
    </row>
    <row r="694" spans="1:2" ht="15.75">
      <c r="A694" s="197"/>
      <c r="B694" s="60"/>
    </row>
    <row r="695" spans="1:2" s="60" customFormat="1" ht="15.75">
      <c r="A695" s="197"/>
    </row>
    <row r="696" spans="1:2" s="60" customFormat="1" ht="23.25">
      <c r="A696" s="196" t="s">
        <v>2567</v>
      </c>
    </row>
    <row r="697" spans="1:2" s="60" customFormat="1" ht="15.75">
      <c r="A697" s="197" t="s">
        <v>1079</v>
      </c>
      <c r="B697" s="60" t="s">
        <v>2686</v>
      </c>
    </row>
    <row r="698" spans="1:2" s="60" customFormat="1" ht="15.75">
      <c r="A698" s="197" t="s">
        <v>1079</v>
      </c>
      <c r="B698" s="60" t="s">
        <v>2689</v>
      </c>
    </row>
    <row r="699" spans="1:2" s="60" customFormat="1" ht="15.75">
      <c r="A699" s="197" t="s">
        <v>1079</v>
      </c>
      <c r="B699" s="60" t="s">
        <v>2740</v>
      </c>
    </row>
    <row r="700" spans="1:2" s="60" customFormat="1" ht="15.75">
      <c r="A700" s="197" t="s">
        <v>1079</v>
      </c>
      <c r="B700" s="60" t="s">
        <v>2846</v>
      </c>
    </row>
    <row r="701" spans="1:2" s="60" customFormat="1" ht="15.75">
      <c r="A701" s="197" t="s">
        <v>1079</v>
      </c>
      <c r="B701" s="60" t="s">
        <v>2906</v>
      </c>
    </row>
    <row r="702" spans="1:2" s="60" customFormat="1" ht="15.75">
      <c r="A702" s="491" t="s">
        <v>1079</v>
      </c>
      <c r="B702" s="456" t="s">
        <v>3209</v>
      </c>
    </row>
    <row r="703" spans="1:2" s="456" customFormat="1" ht="15.75">
      <c r="A703" s="491" t="s">
        <v>1079</v>
      </c>
      <c r="B703" s="456" t="s">
        <v>3396</v>
      </c>
    </row>
    <row r="704" spans="1:2" s="456" customFormat="1" ht="15.75">
      <c r="A704" s="491"/>
    </row>
    <row r="705" spans="1:2" s="60" customFormat="1" ht="15"/>
    <row r="706" spans="1:2" s="60" customFormat="1" ht="23.25">
      <c r="A706" s="196" t="s">
        <v>157</v>
      </c>
    </row>
    <row r="707" spans="1:2" ht="15.75">
      <c r="A707" s="197" t="s">
        <v>1078</v>
      </c>
      <c r="B707" s="60" t="s">
        <v>2671</v>
      </c>
    </row>
    <row r="708" spans="1:2" ht="15.75">
      <c r="A708" s="197" t="s">
        <v>1078</v>
      </c>
      <c r="B708" s="60" t="s">
        <v>2749</v>
      </c>
    </row>
    <row r="709" spans="1:2" ht="15.75">
      <c r="A709" s="197" t="s">
        <v>1080</v>
      </c>
      <c r="B709" s="60" t="s">
        <v>2887</v>
      </c>
    </row>
    <row r="710" spans="1:2" ht="15.75">
      <c r="A710" s="197" t="s">
        <v>1080</v>
      </c>
      <c r="B710" s="60" t="s">
        <v>2957</v>
      </c>
    </row>
    <row r="711" spans="1:2" ht="15.75">
      <c r="A711" s="197" t="s">
        <v>1079</v>
      </c>
      <c r="B711" s="60" t="s">
        <v>2996</v>
      </c>
    </row>
    <row r="712" spans="1:2" s="431" customFormat="1" ht="15.75">
      <c r="A712" s="491" t="s">
        <v>1079</v>
      </c>
      <c r="B712" s="456" t="s">
        <v>3097</v>
      </c>
    </row>
    <row r="713" spans="1:2" s="431" customFormat="1" ht="15.75">
      <c r="A713" s="491" t="s">
        <v>1080</v>
      </c>
      <c r="B713" s="456" t="s">
        <v>3091</v>
      </c>
    </row>
    <row r="714" spans="1:2" s="431" customFormat="1" ht="15.75">
      <c r="A714" s="491" t="s">
        <v>1079</v>
      </c>
      <c r="B714" s="456" t="s">
        <v>3090</v>
      </c>
    </row>
    <row r="715" spans="1:2" s="431" customFormat="1" ht="15.75">
      <c r="A715" s="491" t="s">
        <v>1079</v>
      </c>
      <c r="B715" s="456" t="s">
        <v>3088</v>
      </c>
    </row>
    <row r="716" spans="1:2" s="431" customFormat="1" ht="15.75">
      <c r="A716" s="491" t="s">
        <v>1078</v>
      </c>
      <c r="B716" s="456" t="s">
        <v>3095</v>
      </c>
    </row>
    <row r="717" spans="1:2" s="431" customFormat="1" ht="15.75">
      <c r="A717" s="491" t="s">
        <v>1078</v>
      </c>
      <c r="B717" s="456" t="s">
        <v>3099</v>
      </c>
    </row>
    <row r="718" spans="1:2" s="431" customFormat="1" ht="15.75">
      <c r="A718" s="491" t="s">
        <v>1078</v>
      </c>
      <c r="B718" s="456" t="s">
        <v>3100</v>
      </c>
    </row>
    <row r="719" spans="1:2" s="431" customFormat="1" ht="15.75">
      <c r="A719" s="491" t="s">
        <v>1080</v>
      </c>
      <c r="B719" s="456" t="s">
        <v>3101</v>
      </c>
    </row>
    <row r="720" spans="1:2" s="431" customFormat="1" ht="15.75">
      <c r="A720" s="491" t="s">
        <v>1080</v>
      </c>
      <c r="B720" s="456" t="s">
        <v>3089</v>
      </c>
    </row>
    <row r="721" spans="1:2" s="431" customFormat="1" ht="15.75">
      <c r="A721" s="491" t="s">
        <v>1078</v>
      </c>
      <c r="B721" s="456" t="s">
        <v>3102</v>
      </c>
    </row>
    <row r="722" spans="1:2" s="431" customFormat="1" ht="15.75">
      <c r="A722" s="491" t="s">
        <v>1078</v>
      </c>
      <c r="B722" s="456" t="s">
        <v>3096</v>
      </c>
    </row>
    <row r="723" spans="1:2" s="431" customFormat="1" ht="15.75">
      <c r="A723" s="491" t="s">
        <v>1080</v>
      </c>
      <c r="B723" s="456" t="s">
        <v>3242</v>
      </c>
    </row>
    <row r="724" spans="1:2" s="431" customFormat="1" ht="15.75">
      <c r="A724" s="491" t="s">
        <v>1078</v>
      </c>
      <c r="B724" s="456" t="s">
        <v>3254</v>
      </c>
    </row>
    <row r="725" spans="1:2" s="431" customFormat="1" ht="15.75">
      <c r="A725" s="491" t="s">
        <v>1078</v>
      </c>
      <c r="B725" s="456" t="s">
        <v>3331</v>
      </c>
    </row>
    <row r="726" spans="1:2" s="431" customFormat="1" ht="15.75">
      <c r="A726" s="491" t="s">
        <v>1078</v>
      </c>
      <c r="B726" s="456" t="s">
        <v>3332</v>
      </c>
    </row>
    <row r="727" spans="1:2" s="431" customFormat="1" ht="15.75">
      <c r="A727" s="491" t="s">
        <v>1079</v>
      </c>
      <c r="B727" s="456" t="s">
        <v>3333</v>
      </c>
    </row>
    <row r="728" spans="1:2" s="431" customFormat="1" ht="15.75">
      <c r="A728" s="491" t="s">
        <v>1080</v>
      </c>
      <c r="B728" s="456" t="s">
        <v>3334</v>
      </c>
    </row>
    <row r="729" spans="1:2" s="431" customFormat="1" ht="15.75">
      <c r="A729" s="491" t="s">
        <v>1078</v>
      </c>
      <c r="B729" s="456" t="s">
        <v>3335</v>
      </c>
    </row>
    <row r="730" spans="1:2" s="431" customFormat="1" ht="15.75">
      <c r="A730" s="491" t="s">
        <v>1078</v>
      </c>
      <c r="B730" s="456" t="s">
        <v>3336</v>
      </c>
    </row>
    <row r="731" spans="1:2" s="431" customFormat="1" ht="15.75">
      <c r="A731" s="491" t="s">
        <v>1079</v>
      </c>
      <c r="B731" s="456" t="s">
        <v>3337</v>
      </c>
    </row>
    <row r="732" spans="1:2" s="431" customFormat="1" ht="15.75">
      <c r="A732" s="491" t="s">
        <v>1079</v>
      </c>
      <c r="B732" s="456" t="s">
        <v>3338</v>
      </c>
    </row>
    <row r="733" spans="1:2" s="431" customFormat="1" ht="15.75">
      <c r="A733" s="491" t="s">
        <v>1080</v>
      </c>
      <c r="B733" s="456" t="s">
        <v>3339</v>
      </c>
    </row>
    <row r="734" spans="1:2" s="431" customFormat="1" ht="15.75">
      <c r="A734" s="491" t="s">
        <v>1080</v>
      </c>
      <c r="B734" s="456" t="s">
        <v>3340</v>
      </c>
    </row>
    <row r="735" spans="1:2" ht="15.75">
      <c r="A735" s="491" t="s">
        <v>1079</v>
      </c>
      <c r="B735" s="456" t="s">
        <v>3341</v>
      </c>
    </row>
    <row r="736" spans="1:2" s="431" customFormat="1" ht="15.75">
      <c r="A736" s="491" t="s">
        <v>1078</v>
      </c>
      <c r="B736" s="456" t="s">
        <v>3342</v>
      </c>
    </row>
    <row r="737" spans="1:2" s="431" customFormat="1" ht="15.75">
      <c r="A737" s="491" t="s">
        <v>1079</v>
      </c>
      <c r="B737" s="456" t="s">
        <v>3394</v>
      </c>
    </row>
    <row r="738" spans="1:2" s="431" customFormat="1" ht="15.75">
      <c r="A738" s="491" t="s">
        <v>1078</v>
      </c>
      <c r="B738" s="456" t="s">
        <v>3397</v>
      </c>
    </row>
    <row r="739" spans="1:2" s="431" customFormat="1" ht="15.75">
      <c r="A739" s="491" t="s">
        <v>1079</v>
      </c>
      <c r="B739" s="456" t="s">
        <v>3398</v>
      </c>
    </row>
    <row r="740" spans="1:2" s="431" customFormat="1" ht="15.75">
      <c r="A740" s="491" t="s">
        <v>1078</v>
      </c>
      <c r="B740" s="456" t="s">
        <v>3400</v>
      </c>
    </row>
    <row r="741" spans="1:2" s="431" customFormat="1" ht="15.75">
      <c r="A741" s="491" t="s">
        <v>1078</v>
      </c>
      <c r="B741" s="456" t="s">
        <v>3412</v>
      </c>
    </row>
    <row r="742" spans="1:2" s="431" customFormat="1" ht="15.75">
      <c r="A742" s="491" t="s">
        <v>1080</v>
      </c>
      <c r="B742" s="456" t="s">
        <v>3413</v>
      </c>
    </row>
    <row r="743" spans="1:2" s="431" customFormat="1" ht="15.75">
      <c r="A743" s="491"/>
      <c r="B743" s="456"/>
    </row>
    <row r="744" spans="1:2" s="60" customFormat="1" ht="15.75">
      <c r="A744" s="197"/>
    </row>
    <row r="745" spans="1:2" s="60" customFormat="1" ht="23.25">
      <c r="A745" s="196" t="s">
        <v>2566</v>
      </c>
    </row>
    <row r="746" spans="1:2" s="60" customFormat="1" ht="15.75">
      <c r="A746" s="197" t="s">
        <v>1080</v>
      </c>
      <c r="B746" s="60" t="s">
        <v>2689</v>
      </c>
    </row>
    <row r="747" spans="1:2" s="60" customFormat="1" ht="15.75">
      <c r="A747" s="197" t="s">
        <v>1079</v>
      </c>
      <c r="B747" s="60" t="s">
        <v>2776</v>
      </c>
    </row>
    <row r="748" spans="1:2" s="60" customFormat="1" ht="15.75">
      <c r="A748" s="491" t="s">
        <v>1080</v>
      </c>
      <c r="B748" s="456" t="s">
        <v>3157</v>
      </c>
    </row>
    <row r="749" spans="1:2" s="456" customFormat="1" ht="15.75">
      <c r="A749" s="491" t="s">
        <v>1078</v>
      </c>
      <c r="B749" s="456" t="s">
        <v>3249</v>
      </c>
    </row>
    <row r="750" spans="1:2" s="456" customFormat="1" ht="15.75">
      <c r="A750" s="491" t="s">
        <v>1080</v>
      </c>
      <c r="B750" s="456" t="s">
        <v>3247</v>
      </c>
    </row>
    <row r="751" spans="1:2" s="456" customFormat="1" ht="15.75">
      <c r="A751" s="491" t="s">
        <v>1078</v>
      </c>
      <c r="B751" s="456" t="s">
        <v>3414</v>
      </c>
    </row>
    <row r="752" spans="1:2" s="456" customFormat="1" ht="15.75">
      <c r="A752" s="491"/>
    </row>
    <row r="753" spans="1:2" s="60" customFormat="1" ht="15">
      <c r="A753" s="61"/>
    </row>
    <row r="754" spans="1:2" s="60" customFormat="1" ht="23.25">
      <c r="A754" s="196" t="s">
        <v>1008</v>
      </c>
    </row>
    <row r="755" spans="1:2" ht="15.75">
      <c r="A755" s="491" t="s">
        <v>1078</v>
      </c>
      <c r="B755" s="456" t="s">
        <v>3404</v>
      </c>
    </row>
    <row r="756" spans="1:2" s="431" customFormat="1" ht="15.75">
      <c r="A756" s="491"/>
      <c r="B756" s="456"/>
    </row>
    <row r="757" spans="1:2" s="60" customFormat="1" ht="15">
      <c r="A757" s="61"/>
    </row>
    <row r="758" spans="1:2" s="60" customFormat="1" ht="15"/>
    <row r="760" spans="1:2" s="60" customFormat="1" ht="15"/>
    <row r="761" spans="1:2" s="60" customFormat="1" ht="15"/>
    <row r="762" spans="1:2" s="63" customFormat="1">
      <c r="A762" s="198"/>
    </row>
  </sheetData>
  <sortState ref="A1:A54">
    <sortCondition ref="A1:A5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729"/>
  <sheetViews>
    <sheetView topLeftCell="A551" workbookViewId="0">
      <pane xSplit="1" topLeftCell="B1" activePane="topRight" state="frozen"/>
      <selection pane="topRight" activeCell="C498" sqref="C498:G575"/>
    </sheetView>
  </sheetViews>
  <sheetFormatPr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</cols>
  <sheetData>
    <row r="1" spans="1:11" ht="23.25">
      <c r="A1" t="s">
        <v>1616</v>
      </c>
      <c r="C1" s="201">
        <v>2016</v>
      </c>
      <c r="D1" s="1"/>
      <c r="E1" s="201">
        <v>2017</v>
      </c>
      <c r="F1" s="1"/>
      <c r="G1" s="201">
        <v>2018</v>
      </c>
      <c r="H1" s="1"/>
      <c r="I1" s="201">
        <v>2019</v>
      </c>
      <c r="K1" s="201">
        <v>2020</v>
      </c>
    </row>
    <row r="2" spans="1:11">
      <c r="A2" t="s">
        <v>1617</v>
      </c>
    </row>
    <row r="5" spans="1:11" ht="20.25">
      <c r="A5" s="199" t="s">
        <v>1611</v>
      </c>
      <c r="C5" t="s">
        <v>39</v>
      </c>
      <c r="E5" t="s">
        <v>189</v>
      </c>
      <c r="G5" t="s">
        <v>25</v>
      </c>
      <c r="I5" t="s">
        <v>1035</v>
      </c>
      <c r="K5" t="s">
        <v>35</v>
      </c>
    </row>
    <row r="6" spans="1:11">
      <c r="C6" t="s">
        <v>19</v>
      </c>
      <c r="E6" t="s">
        <v>189</v>
      </c>
      <c r="G6" t="s">
        <v>39</v>
      </c>
      <c r="I6" t="s">
        <v>160</v>
      </c>
      <c r="K6" t="s">
        <v>13</v>
      </c>
    </row>
    <row r="7" spans="1:11">
      <c r="C7" t="s">
        <v>31</v>
      </c>
      <c r="E7" t="s">
        <v>189</v>
      </c>
      <c r="G7" t="s">
        <v>145</v>
      </c>
      <c r="I7" t="s">
        <v>21</v>
      </c>
      <c r="K7" t="s">
        <v>39</v>
      </c>
    </row>
    <row r="10" spans="1:11" ht="20.25">
      <c r="A10" s="199" t="s">
        <v>1516</v>
      </c>
      <c r="C10" t="s">
        <v>189</v>
      </c>
      <c r="E10" t="s">
        <v>1</v>
      </c>
      <c r="G10" t="s">
        <v>157</v>
      </c>
      <c r="I10" t="s">
        <v>19</v>
      </c>
      <c r="K10" t="s">
        <v>15</v>
      </c>
    </row>
    <row r="11" spans="1:11">
      <c r="C11" t="s">
        <v>189</v>
      </c>
      <c r="E11" t="s">
        <v>9</v>
      </c>
      <c r="G11" t="s">
        <v>17</v>
      </c>
      <c r="I11" t="s">
        <v>39</v>
      </c>
      <c r="K11" t="s">
        <v>2664</v>
      </c>
    </row>
    <row r="12" spans="1:11">
      <c r="C12" t="s">
        <v>189</v>
      </c>
      <c r="E12" t="s">
        <v>144</v>
      </c>
      <c r="G12" t="s">
        <v>4</v>
      </c>
      <c r="I12" t="s">
        <v>1019</v>
      </c>
      <c r="K12" t="s">
        <v>2665</v>
      </c>
    </row>
    <row r="15" spans="1:11" ht="20.25">
      <c r="A15" s="199" t="s">
        <v>1517</v>
      </c>
      <c r="C15" t="s">
        <v>189</v>
      </c>
      <c r="E15" t="s">
        <v>145</v>
      </c>
      <c r="G15" t="s">
        <v>6</v>
      </c>
      <c r="I15" t="s">
        <v>989</v>
      </c>
      <c r="K15" t="s">
        <v>1047</v>
      </c>
    </row>
    <row r="16" spans="1:11">
      <c r="C16" t="s">
        <v>189</v>
      </c>
      <c r="E16" t="s">
        <v>144</v>
      </c>
      <c r="G16" t="s">
        <v>15</v>
      </c>
      <c r="I16" t="s">
        <v>1053</v>
      </c>
      <c r="K16" t="s">
        <v>999</v>
      </c>
    </row>
    <row r="17" spans="1:11">
      <c r="C17" t="s">
        <v>189</v>
      </c>
      <c r="E17" t="s">
        <v>37</v>
      </c>
      <c r="G17" t="s">
        <v>157</v>
      </c>
      <c r="I17" t="s">
        <v>1047</v>
      </c>
      <c r="K17" t="s">
        <v>155</v>
      </c>
    </row>
    <row r="20" spans="1:11" ht="20.25">
      <c r="A20" s="199" t="s">
        <v>1645</v>
      </c>
      <c r="C20" t="s">
        <v>189</v>
      </c>
      <c r="E20" t="s">
        <v>1</v>
      </c>
      <c r="G20" t="s">
        <v>11</v>
      </c>
      <c r="I20" t="s">
        <v>156</v>
      </c>
      <c r="K20" t="s">
        <v>2544</v>
      </c>
    </row>
    <row r="21" spans="1:11">
      <c r="C21" t="s">
        <v>189</v>
      </c>
      <c r="E21" t="s">
        <v>6</v>
      </c>
      <c r="G21" t="s">
        <v>164</v>
      </c>
      <c r="I21" t="s">
        <v>31</v>
      </c>
      <c r="K21" t="s">
        <v>27</v>
      </c>
    </row>
    <row r="22" spans="1:11">
      <c r="C22" t="s">
        <v>189</v>
      </c>
      <c r="E22" t="s">
        <v>23</v>
      </c>
      <c r="G22" t="s">
        <v>27</v>
      </c>
      <c r="I22" t="s">
        <v>143</v>
      </c>
      <c r="K22" t="s">
        <v>23</v>
      </c>
    </row>
    <row r="25" spans="1:11" ht="20.25">
      <c r="A25" s="199" t="s">
        <v>1518</v>
      </c>
      <c r="C25" t="s">
        <v>189</v>
      </c>
      <c r="E25" t="s">
        <v>181</v>
      </c>
      <c r="G25" t="s">
        <v>143</v>
      </c>
      <c r="I25" t="s">
        <v>1053</v>
      </c>
      <c r="K25" t="s">
        <v>17</v>
      </c>
    </row>
    <row r="26" spans="1:11">
      <c r="C26" t="s">
        <v>189</v>
      </c>
      <c r="E26" t="s">
        <v>15</v>
      </c>
      <c r="G26" t="s">
        <v>31</v>
      </c>
      <c r="I26" t="s">
        <v>1026</v>
      </c>
      <c r="K26" t="s">
        <v>2569</v>
      </c>
    </row>
    <row r="27" spans="1:11">
      <c r="C27" t="s">
        <v>189</v>
      </c>
      <c r="E27" t="s">
        <v>21</v>
      </c>
      <c r="G27" t="s">
        <v>39</v>
      </c>
      <c r="I27" t="s">
        <v>989</v>
      </c>
      <c r="K27" t="s">
        <v>989</v>
      </c>
    </row>
    <row r="30" spans="1:11" ht="20.25">
      <c r="A30" s="199" t="s">
        <v>1519</v>
      </c>
      <c r="C30" t="s">
        <v>11</v>
      </c>
      <c r="E30" t="s">
        <v>11</v>
      </c>
      <c r="G30" t="s">
        <v>9</v>
      </c>
      <c r="I30" t="s">
        <v>144</v>
      </c>
      <c r="K30" t="s">
        <v>144</v>
      </c>
    </row>
    <row r="31" spans="1:11">
      <c r="C31" t="s">
        <v>181</v>
      </c>
      <c r="E31" t="s">
        <v>1</v>
      </c>
      <c r="G31" t="s">
        <v>144</v>
      </c>
      <c r="I31" t="s">
        <v>1003</v>
      </c>
      <c r="K31" t="s">
        <v>11</v>
      </c>
    </row>
    <row r="32" spans="1:11">
      <c r="C32" t="s">
        <v>17</v>
      </c>
      <c r="E32" t="s">
        <v>27</v>
      </c>
      <c r="G32" t="s">
        <v>25</v>
      </c>
      <c r="I32" t="s">
        <v>13</v>
      </c>
      <c r="K32" t="s">
        <v>142</v>
      </c>
    </row>
    <row r="35" spans="1:11" ht="20.25">
      <c r="A35" s="199" t="s">
        <v>1520</v>
      </c>
      <c r="C35" t="s">
        <v>11</v>
      </c>
      <c r="E35" t="s">
        <v>35</v>
      </c>
      <c r="G35" t="s">
        <v>156</v>
      </c>
      <c r="I35" t="s">
        <v>39</v>
      </c>
      <c r="K35" t="s">
        <v>11</v>
      </c>
    </row>
    <row r="36" spans="1:11">
      <c r="C36" t="s">
        <v>33</v>
      </c>
      <c r="E36" t="s">
        <v>181</v>
      </c>
      <c r="G36" t="s">
        <v>142</v>
      </c>
      <c r="I36" t="s">
        <v>31</v>
      </c>
      <c r="K36" t="s">
        <v>156</v>
      </c>
    </row>
    <row r="37" spans="1:11">
      <c r="C37" t="s">
        <v>15</v>
      </c>
      <c r="E37" t="s">
        <v>25</v>
      </c>
      <c r="G37" t="s">
        <v>6</v>
      </c>
      <c r="I37" t="s">
        <v>1053</v>
      </c>
      <c r="K37" t="s">
        <v>33</v>
      </c>
    </row>
    <row r="40" spans="1:11" ht="20.25">
      <c r="A40" s="199" t="s">
        <v>1521</v>
      </c>
      <c r="C40" t="s">
        <v>33</v>
      </c>
      <c r="E40" t="s">
        <v>6</v>
      </c>
      <c r="G40" t="s">
        <v>15</v>
      </c>
      <c r="I40" t="s">
        <v>33</v>
      </c>
      <c r="K40" t="s">
        <v>2570</v>
      </c>
    </row>
    <row r="41" spans="1:11">
      <c r="C41" t="s">
        <v>37</v>
      </c>
      <c r="E41" t="s">
        <v>15</v>
      </c>
      <c r="G41" t="s">
        <v>6</v>
      </c>
      <c r="I41" t="s">
        <v>1026</v>
      </c>
      <c r="K41" t="s">
        <v>2569</v>
      </c>
    </row>
    <row r="42" spans="1:11">
      <c r="C42" t="s">
        <v>13</v>
      </c>
      <c r="E42" t="s">
        <v>143</v>
      </c>
      <c r="G42" t="s">
        <v>166</v>
      </c>
      <c r="I42" t="s">
        <v>999</v>
      </c>
      <c r="K42" t="s">
        <v>25</v>
      </c>
    </row>
    <row r="45" spans="1:11" ht="20.25">
      <c r="A45" s="199" t="s">
        <v>1522</v>
      </c>
      <c r="C45" t="s">
        <v>189</v>
      </c>
      <c r="E45" t="s">
        <v>13</v>
      </c>
      <c r="G45" t="s">
        <v>31</v>
      </c>
      <c r="I45" t="s">
        <v>1053</v>
      </c>
      <c r="K45" s="431" t="s">
        <v>189</v>
      </c>
    </row>
    <row r="46" spans="1:11">
      <c r="C46" t="s">
        <v>189</v>
      </c>
      <c r="E46" t="s">
        <v>1</v>
      </c>
      <c r="G46" t="s">
        <v>21</v>
      </c>
      <c r="I46" t="s">
        <v>1057</v>
      </c>
      <c r="K46" s="431" t="s">
        <v>189</v>
      </c>
    </row>
    <row r="47" spans="1:11">
      <c r="C47" t="s">
        <v>189</v>
      </c>
      <c r="E47" t="s">
        <v>23</v>
      </c>
      <c r="G47" t="s">
        <v>155</v>
      </c>
      <c r="I47" t="s">
        <v>1039</v>
      </c>
      <c r="K47" s="431" t="s">
        <v>189</v>
      </c>
    </row>
    <row r="50" spans="1:11" ht="20.25">
      <c r="A50" s="199" t="s">
        <v>1523</v>
      </c>
      <c r="C50" t="s">
        <v>6</v>
      </c>
      <c r="E50" t="s">
        <v>145</v>
      </c>
      <c r="G50" t="s">
        <v>158</v>
      </c>
      <c r="I50" t="s">
        <v>1035</v>
      </c>
      <c r="K50" s="431" t="s">
        <v>189</v>
      </c>
    </row>
    <row r="51" spans="1:11">
      <c r="C51" t="s">
        <v>25</v>
      </c>
      <c r="E51" t="s">
        <v>144</v>
      </c>
      <c r="G51" t="s">
        <v>23</v>
      </c>
      <c r="I51" t="s">
        <v>1053</v>
      </c>
      <c r="K51" s="431" t="s">
        <v>189</v>
      </c>
    </row>
    <row r="52" spans="1:11">
      <c r="C52" t="s">
        <v>33</v>
      </c>
      <c r="E52" t="s">
        <v>142</v>
      </c>
      <c r="G52" t="s">
        <v>21</v>
      </c>
      <c r="I52" t="s">
        <v>1028</v>
      </c>
      <c r="K52" s="431" t="s">
        <v>189</v>
      </c>
    </row>
    <row r="55" spans="1:11" ht="20.25">
      <c r="A55" s="199" t="s">
        <v>1524</v>
      </c>
      <c r="C55" t="s">
        <v>11</v>
      </c>
      <c r="E55" t="s">
        <v>25</v>
      </c>
      <c r="G55" t="s">
        <v>21</v>
      </c>
      <c r="I55" t="s">
        <v>11</v>
      </c>
      <c r="K55" s="431" t="s">
        <v>189</v>
      </c>
    </row>
    <row r="56" spans="1:11">
      <c r="C56" t="s">
        <v>23</v>
      </c>
      <c r="E56" t="s">
        <v>17</v>
      </c>
      <c r="G56" t="s">
        <v>9</v>
      </c>
      <c r="I56" t="s">
        <v>993</v>
      </c>
      <c r="K56" s="431" t="s">
        <v>189</v>
      </c>
    </row>
    <row r="57" spans="1:11">
      <c r="C57" t="s">
        <v>27</v>
      </c>
      <c r="E57" t="s">
        <v>4</v>
      </c>
      <c r="G57" t="s">
        <v>17</v>
      </c>
      <c r="I57" t="s">
        <v>31</v>
      </c>
      <c r="K57" s="431" t="s">
        <v>189</v>
      </c>
    </row>
    <row r="60" spans="1:11" ht="20.25">
      <c r="A60" s="199" t="s">
        <v>1525</v>
      </c>
      <c r="C60" t="s">
        <v>21</v>
      </c>
      <c r="E60" t="s">
        <v>144</v>
      </c>
      <c r="G60" t="s">
        <v>17</v>
      </c>
      <c r="I60" t="s">
        <v>999</v>
      </c>
      <c r="K60" s="431" t="s">
        <v>1013</v>
      </c>
    </row>
    <row r="61" spans="1:11">
      <c r="C61" t="s">
        <v>11</v>
      </c>
      <c r="E61" t="s">
        <v>15</v>
      </c>
      <c r="G61" t="s">
        <v>155</v>
      </c>
      <c r="I61" t="s">
        <v>1013</v>
      </c>
      <c r="K61" s="431" t="s">
        <v>1039</v>
      </c>
    </row>
    <row r="62" spans="1:11">
      <c r="C62" t="s">
        <v>31</v>
      </c>
      <c r="E62" t="s">
        <v>11</v>
      </c>
      <c r="G62" t="s">
        <v>157</v>
      </c>
      <c r="I62" t="s">
        <v>164</v>
      </c>
      <c r="K62" s="431" t="s">
        <v>1053</v>
      </c>
    </row>
    <row r="65" spans="1:11" ht="20.25">
      <c r="A65" s="199" t="s">
        <v>1526</v>
      </c>
      <c r="C65" t="s">
        <v>189</v>
      </c>
      <c r="E65" t="s">
        <v>189</v>
      </c>
      <c r="G65" t="s">
        <v>189</v>
      </c>
      <c r="I65" t="s">
        <v>155</v>
      </c>
      <c r="K65" s="431" t="s">
        <v>1039</v>
      </c>
    </row>
    <row r="66" spans="1:11">
      <c r="C66" t="s">
        <v>189</v>
      </c>
      <c r="E66" t="s">
        <v>189</v>
      </c>
      <c r="G66" t="s">
        <v>189</v>
      </c>
      <c r="I66" t="s">
        <v>1047</v>
      </c>
      <c r="K66" s="431" t="s">
        <v>1053</v>
      </c>
    </row>
    <row r="67" spans="1:11">
      <c r="C67" t="s">
        <v>189</v>
      </c>
      <c r="E67" t="s">
        <v>189</v>
      </c>
      <c r="G67" t="s">
        <v>189</v>
      </c>
      <c r="I67" t="s">
        <v>143</v>
      </c>
      <c r="K67" s="431" t="s">
        <v>1013</v>
      </c>
    </row>
    <row r="70" spans="1:11" ht="20.25">
      <c r="A70" s="199" t="s">
        <v>1527</v>
      </c>
      <c r="C70" t="s">
        <v>31</v>
      </c>
      <c r="E70" t="s">
        <v>145</v>
      </c>
      <c r="G70" t="s">
        <v>158</v>
      </c>
      <c r="I70" t="s">
        <v>11</v>
      </c>
      <c r="K70" s="431" t="s">
        <v>1026</v>
      </c>
    </row>
    <row r="71" spans="1:11">
      <c r="C71" t="s">
        <v>33</v>
      </c>
      <c r="E71" t="s">
        <v>142</v>
      </c>
      <c r="G71" t="s">
        <v>31</v>
      </c>
      <c r="I71" t="s">
        <v>993</v>
      </c>
      <c r="K71" s="431" t="s">
        <v>35</v>
      </c>
    </row>
    <row r="72" spans="1:11">
      <c r="C72" t="s">
        <v>21</v>
      </c>
      <c r="E72" t="s">
        <v>144</v>
      </c>
      <c r="G72" t="s">
        <v>155</v>
      </c>
      <c r="I72" t="s">
        <v>156</v>
      </c>
      <c r="K72" s="431" t="s">
        <v>1053</v>
      </c>
    </row>
    <row r="75" spans="1:11" ht="20.25">
      <c r="A75" s="199" t="s">
        <v>1528</v>
      </c>
      <c r="C75" t="s">
        <v>9</v>
      </c>
      <c r="E75" t="s">
        <v>13</v>
      </c>
      <c r="G75" t="s">
        <v>31</v>
      </c>
      <c r="I75" t="s">
        <v>11</v>
      </c>
      <c r="K75" s="431" t="s">
        <v>189</v>
      </c>
    </row>
    <row r="76" spans="1:11">
      <c r="C76" t="s">
        <v>23</v>
      </c>
      <c r="E76" t="s">
        <v>1</v>
      </c>
      <c r="G76" t="s">
        <v>19</v>
      </c>
      <c r="I76" t="s">
        <v>31</v>
      </c>
      <c r="K76" s="431" t="s">
        <v>189</v>
      </c>
    </row>
    <row r="77" spans="1:11">
      <c r="C77" t="s">
        <v>11</v>
      </c>
      <c r="E77" t="s">
        <v>21</v>
      </c>
      <c r="G77" t="s">
        <v>21</v>
      </c>
      <c r="I77" t="s">
        <v>142</v>
      </c>
      <c r="K77" s="431" t="s">
        <v>189</v>
      </c>
    </row>
    <row r="80" spans="1:11" ht="20.25">
      <c r="A80" s="199" t="s">
        <v>1529</v>
      </c>
      <c r="C80" t="s">
        <v>15</v>
      </c>
      <c r="E80" t="s">
        <v>15</v>
      </c>
      <c r="G80" t="s">
        <v>23</v>
      </c>
      <c r="I80" t="s">
        <v>1026</v>
      </c>
      <c r="K80" s="431" t="s">
        <v>189</v>
      </c>
    </row>
    <row r="81" spans="1:11">
      <c r="C81" t="s">
        <v>21</v>
      </c>
      <c r="E81" t="s">
        <v>144</v>
      </c>
      <c r="G81" t="s">
        <v>155</v>
      </c>
      <c r="I81" t="s">
        <v>1031</v>
      </c>
      <c r="K81" s="431" t="s">
        <v>189</v>
      </c>
    </row>
    <row r="82" spans="1:11">
      <c r="C82" t="s">
        <v>19</v>
      </c>
      <c r="E82" t="s">
        <v>11</v>
      </c>
      <c r="G82" t="s">
        <v>143</v>
      </c>
      <c r="I82" t="s">
        <v>1053</v>
      </c>
      <c r="K82" s="431" t="s">
        <v>189</v>
      </c>
    </row>
    <row r="85" spans="1:11" ht="20.25">
      <c r="A85" s="199" t="s">
        <v>1530</v>
      </c>
      <c r="C85" t="s">
        <v>17</v>
      </c>
      <c r="E85" t="s">
        <v>6</v>
      </c>
      <c r="G85" t="s">
        <v>9</v>
      </c>
      <c r="I85" t="s">
        <v>1026</v>
      </c>
      <c r="K85" s="431" t="s">
        <v>189</v>
      </c>
    </row>
    <row r="86" spans="1:11">
      <c r="C86" t="s">
        <v>39</v>
      </c>
      <c r="E86" t="s">
        <v>181</v>
      </c>
      <c r="G86" t="s">
        <v>27</v>
      </c>
      <c r="I86" t="s">
        <v>1028</v>
      </c>
      <c r="K86" s="431" t="s">
        <v>189</v>
      </c>
    </row>
    <row r="87" spans="1:11">
      <c r="C87" t="s">
        <v>11</v>
      </c>
      <c r="E87" t="s">
        <v>145</v>
      </c>
      <c r="G87" t="s">
        <v>143</v>
      </c>
      <c r="I87" t="s">
        <v>1040</v>
      </c>
      <c r="K87" s="431" t="s">
        <v>189</v>
      </c>
    </row>
    <row r="90" spans="1:11" ht="20.25">
      <c r="A90" s="199" t="s">
        <v>1531</v>
      </c>
      <c r="C90" t="s">
        <v>25</v>
      </c>
      <c r="E90" t="s">
        <v>13</v>
      </c>
      <c r="G90" t="s">
        <v>9</v>
      </c>
      <c r="I90" t="s">
        <v>1020</v>
      </c>
      <c r="K90" s="431" t="s">
        <v>25</v>
      </c>
    </row>
    <row r="91" spans="1:11">
      <c r="C91" t="s">
        <v>17</v>
      </c>
      <c r="E91" t="s">
        <v>25</v>
      </c>
      <c r="G91" t="s">
        <v>157</v>
      </c>
      <c r="I91" t="s">
        <v>1045</v>
      </c>
      <c r="K91" s="431" t="s">
        <v>989</v>
      </c>
    </row>
    <row r="92" spans="1:11">
      <c r="C92" t="s">
        <v>181</v>
      </c>
      <c r="E92" t="s">
        <v>11</v>
      </c>
      <c r="G92" t="s">
        <v>27</v>
      </c>
      <c r="I92" t="s">
        <v>1026</v>
      </c>
      <c r="K92" s="431" t="s">
        <v>1040</v>
      </c>
    </row>
    <row r="95" spans="1:11" ht="20.25">
      <c r="A95" s="199" t="s">
        <v>1532</v>
      </c>
      <c r="C95" t="s">
        <v>181</v>
      </c>
      <c r="E95" t="s">
        <v>13</v>
      </c>
      <c r="G95" t="s">
        <v>9</v>
      </c>
      <c r="I95" t="s">
        <v>144</v>
      </c>
      <c r="K95" s="431" t="s">
        <v>1019</v>
      </c>
    </row>
    <row r="96" spans="1:11">
      <c r="C96" t="s">
        <v>29</v>
      </c>
      <c r="E96" t="s">
        <v>17</v>
      </c>
      <c r="G96" t="s">
        <v>27</v>
      </c>
      <c r="I96" t="s">
        <v>156</v>
      </c>
      <c r="K96" s="431" t="s">
        <v>23</v>
      </c>
    </row>
    <row r="97" spans="1:11">
      <c r="C97" t="s">
        <v>37</v>
      </c>
      <c r="E97" t="s">
        <v>21</v>
      </c>
      <c r="G97" t="s">
        <v>37</v>
      </c>
      <c r="I97" t="s">
        <v>31</v>
      </c>
      <c r="K97" s="431" t="s">
        <v>2544</v>
      </c>
    </row>
    <row r="100" spans="1:11" ht="20.25">
      <c r="A100" s="199" t="s">
        <v>1533</v>
      </c>
      <c r="C100" t="s">
        <v>181</v>
      </c>
      <c r="E100" t="s">
        <v>11</v>
      </c>
      <c r="G100" t="s">
        <v>21</v>
      </c>
      <c r="I100" t="s">
        <v>156</v>
      </c>
      <c r="K100" s="431" t="s">
        <v>189</v>
      </c>
    </row>
    <row r="101" spans="1:11">
      <c r="C101" t="s">
        <v>15</v>
      </c>
      <c r="E101" t="s">
        <v>17</v>
      </c>
      <c r="G101" t="s">
        <v>19</v>
      </c>
      <c r="I101" t="s">
        <v>158</v>
      </c>
      <c r="K101" s="431" t="s">
        <v>189</v>
      </c>
    </row>
    <row r="102" spans="1:11">
      <c r="C102" t="s">
        <v>27</v>
      </c>
      <c r="E102" t="s">
        <v>9</v>
      </c>
      <c r="G102" t="s">
        <v>31</v>
      </c>
      <c r="I102" t="s">
        <v>1004</v>
      </c>
      <c r="K102" s="431" t="s">
        <v>189</v>
      </c>
    </row>
    <row r="105" spans="1:11" ht="20.25">
      <c r="A105" s="199" t="s">
        <v>1534</v>
      </c>
      <c r="C105" t="s">
        <v>189</v>
      </c>
      <c r="E105" t="s">
        <v>142</v>
      </c>
      <c r="G105" t="s">
        <v>155</v>
      </c>
      <c r="I105" t="s">
        <v>1</v>
      </c>
      <c r="K105" s="431" t="s">
        <v>189</v>
      </c>
    </row>
    <row r="106" spans="1:11">
      <c r="C106" t="s">
        <v>189</v>
      </c>
      <c r="E106" t="s">
        <v>19</v>
      </c>
      <c r="G106" t="s">
        <v>166</v>
      </c>
      <c r="I106" t="s">
        <v>1013</v>
      </c>
      <c r="K106" s="431" t="s">
        <v>189</v>
      </c>
    </row>
    <row r="107" spans="1:11">
      <c r="C107" t="s">
        <v>189</v>
      </c>
      <c r="E107" t="s">
        <v>144</v>
      </c>
      <c r="G107" t="s">
        <v>35</v>
      </c>
      <c r="I107" t="s">
        <v>1039</v>
      </c>
      <c r="K107" s="431" t="s">
        <v>189</v>
      </c>
    </row>
    <row r="110" spans="1:11" ht="20.25">
      <c r="A110" s="199" t="s">
        <v>1535</v>
      </c>
      <c r="C110" t="s">
        <v>189</v>
      </c>
      <c r="E110" t="s">
        <v>6</v>
      </c>
      <c r="G110" t="s">
        <v>11</v>
      </c>
      <c r="I110" t="s">
        <v>158</v>
      </c>
      <c r="K110" s="431" t="s">
        <v>189</v>
      </c>
    </row>
    <row r="111" spans="1:11">
      <c r="C111" t="s">
        <v>189</v>
      </c>
      <c r="E111" t="s">
        <v>35</v>
      </c>
      <c r="G111" t="s">
        <v>1</v>
      </c>
      <c r="I111" t="s">
        <v>999</v>
      </c>
      <c r="K111" s="431" t="s">
        <v>189</v>
      </c>
    </row>
    <row r="112" spans="1:11">
      <c r="C112" t="s">
        <v>189</v>
      </c>
      <c r="E112" t="s">
        <v>13</v>
      </c>
      <c r="G112" t="s">
        <v>35</v>
      </c>
      <c r="I112" t="s">
        <v>1010</v>
      </c>
      <c r="K112" s="431" t="s">
        <v>189</v>
      </c>
    </row>
    <row r="115" spans="1:11" ht="20.25">
      <c r="A115" s="199" t="s">
        <v>1536</v>
      </c>
      <c r="C115" t="s">
        <v>189</v>
      </c>
      <c r="E115" t="s">
        <v>31</v>
      </c>
      <c r="G115" t="s">
        <v>29</v>
      </c>
      <c r="I115" t="s">
        <v>144</v>
      </c>
      <c r="K115" s="431" t="s">
        <v>189</v>
      </c>
    </row>
    <row r="116" spans="1:11">
      <c r="C116" t="s">
        <v>189</v>
      </c>
      <c r="E116" t="s">
        <v>23</v>
      </c>
      <c r="G116" t="s">
        <v>33</v>
      </c>
      <c r="I116" t="s">
        <v>160</v>
      </c>
      <c r="K116" s="431" t="s">
        <v>189</v>
      </c>
    </row>
    <row r="117" spans="1:11">
      <c r="C117" t="s">
        <v>189</v>
      </c>
      <c r="E117" t="s">
        <v>145</v>
      </c>
      <c r="G117" t="s">
        <v>1</v>
      </c>
      <c r="I117" t="s">
        <v>11</v>
      </c>
      <c r="K117" s="431" t="s">
        <v>189</v>
      </c>
    </row>
    <row r="119" spans="1:11">
      <c r="K119" s="562"/>
    </row>
    <row r="120" spans="1:11" ht="20.25">
      <c r="A120" s="199" t="s">
        <v>1564</v>
      </c>
      <c r="B120" t="s">
        <v>1537</v>
      </c>
      <c r="C120" t="s">
        <v>31</v>
      </c>
      <c r="E120" t="s">
        <v>142</v>
      </c>
      <c r="G120" t="s">
        <v>27</v>
      </c>
      <c r="I120" s="148" t="s">
        <v>156</v>
      </c>
      <c r="K120" s="442" t="s">
        <v>1047</v>
      </c>
    </row>
    <row r="121" spans="1:11">
      <c r="C121" t="s">
        <v>27</v>
      </c>
      <c r="E121" t="s">
        <v>33</v>
      </c>
      <c r="G121" t="s">
        <v>1646</v>
      </c>
      <c r="I121" s="148" t="s">
        <v>142</v>
      </c>
      <c r="K121" s="442" t="s">
        <v>988</v>
      </c>
    </row>
    <row r="122" spans="1:11">
      <c r="C122" t="s">
        <v>15</v>
      </c>
      <c r="E122" t="s">
        <v>6</v>
      </c>
      <c r="G122" t="s">
        <v>1647</v>
      </c>
      <c r="I122" s="148" t="s">
        <v>15</v>
      </c>
      <c r="K122" s="442" t="s">
        <v>1035</v>
      </c>
    </row>
    <row r="123" spans="1:11">
      <c r="G123" t="s">
        <v>1619</v>
      </c>
      <c r="K123" s="562"/>
    </row>
    <row r="124" spans="1:11">
      <c r="K124" s="442"/>
    </row>
    <row r="125" spans="1:11">
      <c r="B125" t="s">
        <v>1538</v>
      </c>
      <c r="C125" t="s">
        <v>37</v>
      </c>
      <c r="E125" t="s">
        <v>11</v>
      </c>
      <c r="G125" t="s">
        <v>155</v>
      </c>
      <c r="I125" s="148" t="s">
        <v>999</v>
      </c>
      <c r="K125" s="442" t="s">
        <v>27</v>
      </c>
    </row>
    <row r="126" spans="1:11">
      <c r="C126" t="s">
        <v>11</v>
      </c>
      <c r="E126" t="s">
        <v>142</v>
      </c>
      <c r="G126" t="s">
        <v>1</v>
      </c>
      <c r="I126" s="148" t="s">
        <v>1057</v>
      </c>
      <c r="K126" s="442" t="s">
        <v>1047</v>
      </c>
    </row>
    <row r="127" spans="1:11">
      <c r="C127" t="s">
        <v>27</v>
      </c>
      <c r="E127" t="s">
        <v>6</v>
      </c>
      <c r="G127" t="s">
        <v>157</v>
      </c>
      <c r="I127" s="148" t="s">
        <v>19</v>
      </c>
      <c r="K127" s="442" t="s">
        <v>1035</v>
      </c>
    </row>
    <row r="128" spans="1:11">
      <c r="K128" s="562"/>
    </row>
    <row r="129" spans="2:11">
      <c r="B129" t="s">
        <v>1539</v>
      </c>
      <c r="C129" t="s">
        <v>25</v>
      </c>
      <c r="E129" t="s">
        <v>6</v>
      </c>
      <c r="G129" t="s">
        <v>155</v>
      </c>
      <c r="I129" s="148" t="s">
        <v>17</v>
      </c>
      <c r="K129" s="442" t="s">
        <v>35</v>
      </c>
    </row>
    <row r="130" spans="2:11">
      <c r="C130" t="s">
        <v>37</v>
      </c>
      <c r="E130" t="s">
        <v>142</v>
      </c>
      <c r="G130" t="s">
        <v>4</v>
      </c>
      <c r="I130" s="148" t="s">
        <v>142</v>
      </c>
      <c r="K130" s="442" t="s">
        <v>983</v>
      </c>
    </row>
    <row r="131" spans="2:11">
      <c r="C131" t="s">
        <v>6</v>
      </c>
      <c r="E131" t="s">
        <v>11</v>
      </c>
      <c r="G131" t="s">
        <v>1</v>
      </c>
      <c r="I131" s="148" t="s">
        <v>31</v>
      </c>
      <c r="K131" s="442" t="s">
        <v>1020</v>
      </c>
    </row>
    <row r="132" spans="2:11">
      <c r="K132" s="562"/>
    </row>
    <row r="133" spans="2:11">
      <c r="B133" t="s">
        <v>1540</v>
      </c>
      <c r="C133" t="s">
        <v>27</v>
      </c>
      <c r="E133" t="s">
        <v>33</v>
      </c>
      <c r="G133" t="s">
        <v>9</v>
      </c>
      <c r="I133" s="148" t="s">
        <v>999</v>
      </c>
      <c r="K133" s="442" t="s">
        <v>13</v>
      </c>
    </row>
    <row r="134" spans="2:11">
      <c r="C134" t="s">
        <v>15</v>
      </c>
      <c r="E134" t="s">
        <v>21</v>
      </c>
      <c r="G134" t="s">
        <v>143</v>
      </c>
      <c r="I134" s="148" t="s">
        <v>17</v>
      </c>
      <c r="K134" s="442" t="s">
        <v>2568</v>
      </c>
    </row>
    <row r="135" spans="2:11">
      <c r="C135" t="s">
        <v>21</v>
      </c>
      <c r="E135" t="s">
        <v>17</v>
      </c>
      <c r="G135" t="s">
        <v>33</v>
      </c>
      <c r="I135" s="148" t="s">
        <v>1001</v>
      </c>
      <c r="K135" s="442" t="s">
        <v>1047</v>
      </c>
    </row>
    <row r="136" spans="2:11">
      <c r="K136" s="562"/>
    </row>
    <row r="137" spans="2:11">
      <c r="B137" t="s">
        <v>1541</v>
      </c>
      <c r="C137" t="s">
        <v>33</v>
      </c>
      <c r="E137" t="s">
        <v>11</v>
      </c>
      <c r="G137" t="s">
        <v>144</v>
      </c>
      <c r="I137" s="148" t="s">
        <v>17</v>
      </c>
      <c r="K137" s="442" t="s">
        <v>1047</v>
      </c>
    </row>
    <row r="138" spans="2:11">
      <c r="C138" t="s">
        <v>21</v>
      </c>
      <c r="E138" t="s">
        <v>19</v>
      </c>
      <c r="G138" t="s">
        <v>1</v>
      </c>
      <c r="I138" s="148" t="s">
        <v>999</v>
      </c>
      <c r="K138" s="442" t="s">
        <v>988</v>
      </c>
    </row>
    <row r="139" spans="2:11">
      <c r="C139" t="s">
        <v>25</v>
      </c>
      <c r="E139" t="s">
        <v>142</v>
      </c>
      <c r="G139" t="s">
        <v>15</v>
      </c>
      <c r="I139" s="148" t="s">
        <v>1057</v>
      </c>
      <c r="K139" s="442" t="s">
        <v>19</v>
      </c>
    </row>
    <row r="140" spans="2:11">
      <c r="K140" s="562"/>
    </row>
    <row r="141" spans="2:11">
      <c r="B141" t="s">
        <v>1542</v>
      </c>
      <c r="C141" t="s">
        <v>27</v>
      </c>
      <c r="E141" t="s">
        <v>33</v>
      </c>
      <c r="G141" t="s">
        <v>25</v>
      </c>
      <c r="I141" s="148" t="s">
        <v>158</v>
      </c>
      <c r="K141" s="442" t="s">
        <v>2570</v>
      </c>
    </row>
    <row r="142" spans="2:11">
      <c r="C142" t="s">
        <v>181</v>
      </c>
      <c r="E142" t="s">
        <v>17</v>
      </c>
      <c r="G142" t="s">
        <v>142</v>
      </c>
      <c r="I142" s="148" t="s">
        <v>989</v>
      </c>
      <c r="K142" s="442" t="s">
        <v>143</v>
      </c>
    </row>
    <row r="143" spans="2:11">
      <c r="C143" t="s">
        <v>33</v>
      </c>
      <c r="E143" t="s">
        <v>181</v>
      </c>
      <c r="G143" t="s">
        <v>144</v>
      </c>
      <c r="I143" s="148" t="s">
        <v>1013</v>
      </c>
      <c r="K143" s="442" t="s">
        <v>160</v>
      </c>
    </row>
    <row r="144" spans="2:11">
      <c r="K144" s="562"/>
    </row>
    <row r="145" spans="2:11">
      <c r="B145" t="s">
        <v>1543</v>
      </c>
      <c r="C145" t="s">
        <v>4</v>
      </c>
      <c r="E145" t="s">
        <v>21</v>
      </c>
      <c r="G145" t="s">
        <v>155</v>
      </c>
      <c r="I145" s="148" t="s">
        <v>1</v>
      </c>
      <c r="K145" s="442" t="s">
        <v>143</v>
      </c>
    </row>
    <row r="146" spans="2:11">
      <c r="C146" t="s">
        <v>33</v>
      </c>
      <c r="E146" t="s">
        <v>33</v>
      </c>
      <c r="G146" t="s">
        <v>1</v>
      </c>
      <c r="I146" s="148" t="s">
        <v>37</v>
      </c>
      <c r="K146" s="442" t="s">
        <v>1047</v>
      </c>
    </row>
    <row r="147" spans="2:11">
      <c r="C147" t="s">
        <v>29</v>
      </c>
      <c r="E147" t="s">
        <v>9</v>
      </c>
      <c r="G147" t="s">
        <v>4</v>
      </c>
      <c r="I147" s="148" t="s">
        <v>989</v>
      </c>
      <c r="K147" s="442" t="s">
        <v>2561</v>
      </c>
    </row>
    <row r="148" spans="2:11">
      <c r="K148" s="562"/>
    </row>
    <row r="149" spans="2:11">
      <c r="B149" t="s">
        <v>1544</v>
      </c>
      <c r="C149" t="s">
        <v>181</v>
      </c>
      <c r="E149" t="s">
        <v>181</v>
      </c>
      <c r="G149" t="s">
        <v>144</v>
      </c>
      <c r="I149" s="148" t="s">
        <v>999</v>
      </c>
      <c r="K149" s="442" t="s">
        <v>1047</v>
      </c>
    </row>
    <row r="150" spans="2:11">
      <c r="C150" t="s">
        <v>27</v>
      </c>
      <c r="E150" t="s">
        <v>33</v>
      </c>
      <c r="G150" t="s">
        <v>21</v>
      </c>
      <c r="I150" s="148" t="s">
        <v>19</v>
      </c>
      <c r="K150" s="442" t="s">
        <v>1035</v>
      </c>
    </row>
    <row r="151" spans="2:11">
      <c r="C151" t="s">
        <v>15</v>
      </c>
      <c r="E151" t="s">
        <v>21</v>
      </c>
      <c r="G151" t="s">
        <v>1</v>
      </c>
      <c r="I151" s="148" t="s">
        <v>155</v>
      </c>
      <c r="K151" s="442" t="s">
        <v>1036</v>
      </c>
    </row>
    <row r="152" spans="2:11">
      <c r="K152" s="562"/>
    </row>
    <row r="153" spans="2:11">
      <c r="B153" t="s">
        <v>1545</v>
      </c>
      <c r="C153" t="s">
        <v>27</v>
      </c>
      <c r="E153" t="s">
        <v>144</v>
      </c>
      <c r="G153" t="s">
        <v>1648</v>
      </c>
      <c r="I153" s="148" t="s">
        <v>1035</v>
      </c>
      <c r="K153" s="442" t="s">
        <v>1053</v>
      </c>
    </row>
    <row r="154" spans="2:11">
      <c r="C154" t="s">
        <v>11</v>
      </c>
      <c r="E154" t="s">
        <v>33</v>
      </c>
      <c r="G154" t="s">
        <v>1619</v>
      </c>
      <c r="I154" s="148" t="s">
        <v>31</v>
      </c>
      <c r="K154" s="442" t="s">
        <v>2563</v>
      </c>
    </row>
    <row r="155" spans="2:11">
      <c r="C155" t="s">
        <v>33</v>
      </c>
      <c r="E155" t="s">
        <v>21</v>
      </c>
      <c r="G155" t="s">
        <v>25</v>
      </c>
      <c r="I155" s="148" t="s">
        <v>158</v>
      </c>
      <c r="K155" s="442" t="s">
        <v>4</v>
      </c>
    </row>
    <row r="156" spans="2:11">
      <c r="K156" s="562"/>
    </row>
    <row r="157" spans="2:11">
      <c r="B157" t="s">
        <v>1546</v>
      </c>
      <c r="C157" t="s">
        <v>9</v>
      </c>
      <c r="E157" t="s">
        <v>33</v>
      </c>
      <c r="G157" t="s">
        <v>21</v>
      </c>
      <c r="I157" s="148" t="s">
        <v>155</v>
      </c>
      <c r="K157" s="442" t="s">
        <v>1035</v>
      </c>
    </row>
    <row r="158" spans="2:11">
      <c r="C158" t="s">
        <v>33</v>
      </c>
      <c r="E158" t="s">
        <v>21</v>
      </c>
      <c r="G158" t="s">
        <v>1</v>
      </c>
      <c r="I158" s="148" t="s">
        <v>1004</v>
      </c>
      <c r="K158" s="442" t="s">
        <v>11</v>
      </c>
    </row>
    <row r="159" spans="2:11">
      <c r="C159" t="s">
        <v>11</v>
      </c>
      <c r="E159" t="s">
        <v>35</v>
      </c>
      <c r="G159" t="s">
        <v>9</v>
      </c>
      <c r="I159" s="148" t="s">
        <v>39</v>
      </c>
      <c r="K159" s="442" t="s">
        <v>2561</v>
      </c>
    </row>
    <row r="160" spans="2:11">
      <c r="K160" s="562"/>
    </row>
    <row r="161" spans="2:11">
      <c r="B161" t="s">
        <v>1547</v>
      </c>
      <c r="C161" t="s">
        <v>33</v>
      </c>
      <c r="E161" t="s">
        <v>35</v>
      </c>
      <c r="G161" t="s">
        <v>144</v>
      </c>
      <c r="I161" s="148" t="s">
        <v>155</v>
      </c>
      <c r="K161" s="442" t="s">
        <v>2561</v>
      </c>
    </row>
    <row r="162" spans="2:11">
      <c r="C162" t="s">
        <v>25</v>
      </c>
      <c r="E162" t="s">
        <v>144</v>
      </c>
      <c r="G162" t="s">
        <v>35</v>
      </c>
      <c r="I162" s="148" t="s">
        <v>19</v>
      </c>
      <c r="K162" s="442" t="s">
        <v>143</v>
      </c>
    </row>
    <row r="163" spans="2:11">
      <c r="C163" t="s">
        <v>11</v>
      </c>
      <c r="E163" t="s">
        <v>15</v>
      </c>
      <c r="G163" t="s">
        <v>21</v>
      </c>
      <c r="I163" s="148" t="s">
        <v>25</v>
      </c>
      <c r="K163" s="442" t="s">
        <v>1047</v>
      </c>
    </row>
    <row r="164" spans="2:11">
      <c r="K164" s="562"/>
    </row>
    <row r="165" spans="2:11">
      <c r="B165" t="s">
        <v>1548</v>
      </c>
      <c r="C165" t="s">
        <v>33</v>
      </c>
      <c r="E165" t="s">
        <v>19</v>
      </c>
      <c r="G165" t="s">
        <v>144</v>
      </c>
      <c r="I165" s="148" t="s">
        <v>33</v>
      </c>
      <c r="K165" s="442" t="s">
        <v>2566</v>
      </c>
    </row>
    <row r="166" spans="2:11">
      <c r="C166" t="s">
        <v>25</v>
      </c>
      <c r="E166" t="s">
        <v>144</v>
      </c>
      <c r="G166" t="s">
        <v>1</v>
      </c>
      <c r="I166" s="148" t="s">
        <v>989</v>
      </c>
      <c r="K166" s="442" t="s">
        <v>2561</v>
      </c>
    </row>
    <row r="167" spans="2:11">
      <c r="C167" t="s">
        <v>6</v>
      </c>
      <c r="E167" t="s">
        <v>39</v>
      </c>
      <c r="G167" t="s">
        <v>155</v>
      </c>
      <c r="I167" s="148" t="s">
        <v>1013</v>
      </c>
      <c r="K167" s="442" t="s">
        <v>11</v>
      </c>
    </row>
    <row r="168" spans="2:11">
      <c r="K168" s="562"/>
    </row>
    <row r="169" spans="2:11">
      <c r="B169" t="s">
        <v>1549</v>
      </c>
      <c r="C169" t="s">
        <v>9</v>
      </c>
      <c r="E169" t="s">
        <v>19</v>
      </c>
      <c r="G169" t="s">
        <v>155</v>
      </c>
      <c r="I169" s="148" t="s">
        <v>31</v>
      </c>
      <c r="K169" s="442" t="s">
        <v>27</v>
      </c>
    </row>
    <row r="170" spans="2:11">
      <c r="C170" t="s">
        <v>1561</v>
      </c>
      <c r="E170" t="s">
        <v>9</v>
      </c>
      <c r="G170" t="s">
        <v>1</v>
      </c>
      <c r="I170" s="148" t="s">
        <v>23</v>
      </c>
      <c r="K170" s="442" t="s">
        <v>160</v>
      </c>
    </row>
    <row r="171" spans="2:11">
      <c r="C171" t="s">
        <v>35</v>
      </c>
      <c r="E171" t="s">
        <v>142</v>
      </c>
      <c r="G171" t="s">
        <v>4</v>
      </c>
      <c r="I171" s="148" t="s">
        <v>160</v>
      </c>
      <c r="K171" s="442" t="s">
        <v>23</v>
      </c>
    </row>
    <row r="172" spans="2:11">
      <c r="K172" s="562"/>
    </row>
    <row r="173" spans="2:11">
      <c r="B173" t="s">
        <v>1550</v>
      </c>
      <c r="C173" t="s">
        <v>9</v>
      </c>
      <c r="E173" t="s">
        <v>21</v>
      </c>
      <c r="G173" t="s">
        <v>33</v>
      </c>
      <c r="I173" s="148" t="s">
        <v>33</v>
      </c>
      <c r="K173" s="442" t="s">
        <v>1004</v>
      </c>
    </row>
    <row r="174" spans="2:11">
      <c r="C174" t="s">
        <v>35</v>
      </c>
      <c r="E174" t="s">
        <v>144</v>
      </c>
      <c r="G174" t="s">
        <v>25</v>
      </c>
      <c r="I174" s="148" t="s">
        <v>17</v>
      </c>
      <c r="K174" s="442" t="s">
        <v>11</v>
      </c>
    </row>
    <row r="175" spans="2:11">
      <c r="C175" t="s">
        <v>31</v>
      </c>
      <c r="E175" t="s">
        <v>17</v>
      </c>
      <c r="G175" t="s">
        <v>160</v>
      </c>
      <c r="I175" s="148" t="s">
        <v>1036</v>
      </c>
      <c r="K175" s="442" t="s">
        <v>2561</v>
      </c>
    </row>
    <row r="176" spans="2:11">
      <c r="K176" s="562"/>
    </row>
    <row r="177" spans="2:11">
      <c r="B177" t="s">
        <v>1551</v>
      </c>
      <c r="C177" t="s">
        <v>31</v>
      </c>
      <c r="E177" t="s">
        <v>21</v>
      </c>
      <c r="G177" t="s">
        <v>21</v>
      </c>
      <c r="I177" s="148" t="s">
        <v>33</v>
      </c>
      <c r="K177" s="442" t="s">
        <v>1020</v>
      </c>
    </row>
    <row r="178" spans="2:11">
      <c r="C178" t="s">
        <v>9</v>
      </c>
      <c r="E178" t="s">
        <v>33</v>
      </c>
      <c r="G178" t="s">
        <v>144</v>
      </c>
      <c r="I178" s="148" t="s">
        <v>142</v>
      </c>
      <c r="K178" s="442" t="s">
        <v>19</v>
      </c>
    </row>
    <row r="179" spans="2:11">
      <c r="C179" t="s">
        <v>21</v>
      </c>
      <c r="E179" t="s">
        <v>17</v>
      </c>
      <c r="G179" t="s">
        <v>33</v>
      </c>
      <c r="I179" s="148" t="s">
        <v>17</v>
      </c>
      <c r="K179" s="442" t="s">
        <v>157</v>
      </c>
    </row>
    <row r="180" spans="2:11">
      <c r="K180" s="562"/>
    </row>
    <row r="181" spans="2:11">
      <c r="B181" t="s">
        <v>1552</v>
      </c>
      <c r="C181" t="s">
        <v>15</v>
      </c>
      <c r="E181" t="s">
        <v>21</v>
      </c>
      <c r="G181" t="s">
        <v>160</v>
      </c>
      <c r="I181" s="148" t="s">
        <v>142</v>
      </c>
      <c r="K181" s="442" t="s">
        <v>1013</v>
      </c>
    </row>
    <row r="182" spans="2:11">
      <c r="C182" t="s">
        <v>9</v>
      </c>
      <c r="E182" t="s">
        <v>33</v>
      </c>
      <c r="G182" t="s">
        <v>13</v>
      </c>
      <c r="I182" s="148" t="s">
        <v>31</v>
      </c>
      <c r="K182" s="442" t="s">
        <v>160</v>
      </c>
    </row>
    <row r="183" spans="2:11">
      <c r="C183" t="s">
        <v>31</v>
      </c>
      <c r="E183" t="s">
        <v>144</v>
      </c>
      <c r="G183" t="s">
        <v>33</v>
      </c>
      <c r="I183" s="148" t="s">
        <v>9</v>
      </c>
      <c r="K183" s="442" t="s">
        <v>1020</v>
      </c>
    </row>
    <row r="184" spans="2:11">
      <c r="K184" s="562"/>
    </row>
    <row r="185" spans="2:11">
      <c r="B185" t="s">
        <v>1553</v>
      </c>
      <c r="C185" t="s">
        <v>4</v>
      </c>
      <c r="E185" t="s">
        <v>11</v>
      </c>
      <c r="G185" t="s">
        <v>155</v>
      </c>
      <c r="I185" s="148" t="s">
        <v>33</v>
      </c>
      <c r="K185" s="442" t="s">
        <v>19</v>
      </c>
    </row>
    <row r="186" spans="2:11">
      <c r="C186" t="s">
        <v>6</v>
      </c>
      <c r="E186" t="s">
        <v>23</v>
      </c>
      <c r="G186" t="s">
        <v>1</v>
      </c>
      <c r="I186" s="148" t="s">
        <v>17</v>
      </c>
      <c r="K186" s="442" t="s">
        <v>2563</v>
      </c>
    </row>
    <row r="187" spans="2:11">
      <c r="C187" t="s">
        <v>27</v>
      </c>
      <c r="E187" t="s">
        <v>145</v>
      </c>
      <c r="G187" t="s">
        <v>33</v>
      </c>
      <c r="I187" s="148" t="s">
        <v>1</v>
      </c>
      <c r="K187" s="442" t="s">
        <v>2559</v>
      </c>
    </row>
    <row r="188" spans="2:11">
      <c r="K188" s="562"/>
    </row>
    <row r="189" spans="2:11">
      <c r="B189" t="s">
        <v>1554</v>
      </c>
      <c r="C189" t="s">
        <v>27</v>
      </c>
      <c r="E189" t="s">
        <v>21</v>
      </c>
      <c r="G189" t="s">
        <v>33</v>
      </c>
      <c r="I189" s="148" t="s">
        <v>17</v>
      </c>
      <c r="K189" s="442" t="s">
        <v>19</v>
      </c>
    </row>
    <row r="190" spans="2:11">
      <c r="C190" t="s">
        <v>1562</v>
      </c>
      <c r="E190" t="s">
        <v>17</v>
      </c>
      <c r="G190" t="s">
        <v>142</v>
      </c>
      <c r="I190" s="148" t="s">
        <v>999</v>
      </c>
      <c r="K190" s="442" t="s">
        <v>39</v>
      </c>
    </row>
    <row r="191" spans="2:11">
      <c r="C191" t="s">
        <v>1563</v>
      </c>
      <c r="E191" t="s">
        <v>9</v>
      </c>
      <c r="G191" t="s">
        <v>25</v>
      </c>
      <c r="I191" s="148" t="s">
        <v>1001</v>
      </c>
      <c r="K191" s="442" t="s">
        <v>2566</v>
      </c>
    </row>
    <row r="192" spans="2:11">
      <c r="K192" s="562"/>
    </row>
    <row r="193" spans="2:11">
      <c r="B193" t="s">
        <v>1555</v>
      </c>
      <c r="C193" t="s">
        <v>9</v>
      </c>
      <c r="E193" t="s">
        <v>21</v>
      </c>
      <c r="G193" t="s">
        <v>33</v>
      </c>
      <c r="I193" s="148" t="s">
        <v>17</v>
      </c>
      <c r="K193" s="442" t="s">
        <v>23</v>
      </c>
    </row>
    <row r="194" spans="2:11">
      <c r="C194" t="s">
        <v>19</v>
      </c>
      <c r="E194" t="s">
        <v>39</v>
      </c>
      <c r="G194" t="s">
        <v>29</v>
      </c>
      <c r="I194" s="148" t="s">
        <v>1</v>
      </c>
      <c r="K194" s="442" t="s">
        <v>1010</v>
      </c>
    </row>
    <row r="195" spans="2:11">
      <c r="C195" t="s">
        <v>39</v>
      </c>
      <c r="E195" t="s">
        <v>1618</v>
      </c>
      <c r="G195" t="s">
        <v>25</v>
      </c>
      <c r="I195" s="148" t="s">
        <v>156</v>
      </c>
      <c r="K195" s="442" t="s">
        <v>989</v>
      </c>
    </row>
    <row r="196" spans="2:11">
      <c r="E196" t="s">
        <v>1619</v>
      </c>
      <c r="K196" s="562"/>
    </row>
    <row r="197" spans="2:11">
      <c r="K197" s="442"/>
    </row>
    <row r="198" spans="2:11">
      <c r="B198" t="s">
        <v>1556</v>
      </c>
      <c r="C198" t="s">
        <v>27</v>
      </c>
      <c r="E198" t="s">
        <v>21</v>
      </c>
      <c r="G198" t="s">
        <v>39</v>
      </c>
      <c r="I198" s="148" t="s">
        <v>142</v>
      </c>
      <c r="K198" s="442" t="s">
        <v>157</v>
      </c>
    </row>
    <row r="199" spans="2:11">
      <c r="C199" t="s">
        <v>9</v>
      </c>
      <c r="E199" t="s">
        <v>144</v>
      </c>
      <c r="G199" t="s">
        <v>25</v>
      </c>
      <c r="I199" s="148" t="s">
        <v>31</v>
      </c>
      <c r="K199" s="442" t="s">
        <v>142</v>
      </c>
    </row>
    <row r="200" spans="2:11">
      <c r="C200" t="s">
        <v>11</v>
      </c>
      <c r="E200" t="s">
        <v>17</v>
      </c>
      <c r="G200" t="s">
        <v>6</v>
      </c>
      <c r="I200" s="148" t="s">
        <v>39</v>
      </c>
      <c r="K200" s="442" t="s">
        <v>1004</v>
      </c>
    </row>
    <row r="201" spans="2:11">
      <c r="K201" s="562"/>
    </row>
    <row r="202" spans="2:11">
      <c r="B202" t="s">
        <v>1557</v>
      </c>
      <c r="C202" t="s">
        <v>27</v>
      </c>
      <c r="E202" t="s">
        <v>143</v>
      </c>
      <c r="G202" t="s">
        <v>155</v>
      </c>
      <c r="I202" s="148" t="s">
        <v>989</v>
      </c>
      <c r="K202" s="442" t="s">
        <v>1004</v>
      </c>
    </row>
    <row r="203" spans="2:11">
      <c r="C203" t="s">
        <v>35</v>
      </c>
      <c r="E203" t="s">
        <v>11</v>
      </c>
      <c r="G203" t="s">
        <v>1</v>
      </c>
      <c r="I203" s="148" t="s">
        <v>9</v>
      </c>
      <c r="K203" s="442" t="s">
        <v>23</v>
      </c>
    </row>
    <row r="204" spans="2:11">
      <c r="C204" t="s">
        <v>6</v>
      </c>
      <c r="E204" t="s">
        <v>35</v>
      </c>
      <c r="G204" t="s">
        <v>157</v>
      </c>
      <c r="I204" s="148" t="s">
        <v>27</v>
      </c>
      <c r="K204" s="442" t="s">
        <v>164</v>
      </c>
    </row>
    <row r="205" spans="2:11">
      <c r="K205" s="562"/>
    </row>
    <row r="206" spans="2:11">
      <c r="B206" t="s">
        <v>1558</v>
      </c>
      <c r="C206" t="s">
        <v>9</v>
      </c>
      <c r="E206" t="s">
        <v>33</v>
      </c>
      <c r="G206" t="s">
        <v>25</v>
      </c>
      <c r="I206" s="148" t="s">
        <v>31</v>
      </c>
      <c r="K206" s="442" t="s">
        <v>19</v>
      </c>
    </row>
    <row r="207" spans="2:11">
      <c r="B207" t="s">
        <v>1559</v>
      </c>
      <c r="C207" t="s">
        <v>35</v>
      </c>
      <c r="E207" t="s">
        <v>21</v>
      </c>
      <c r="G207" t="s">
        <v>33</v>
      </c>
      <c r="I207" s="148" t="s">
        <v>142</v>
      </c>
      <c r="K207" s="442" t="s">
        <v>39</v>
      </c>
    </row>
    <row r="208" spans="2:11">
      <c r="C208" t="s">
        <v>27</v>
      </c>
      <c r="E208" t="s">
        <v>144</v>
      </c>
      <c r="G208" t="s">
        <v>39</v>
      </c>
      <c r="I208" s="148" t="s">
        <v>33</v>
      </c>
      <c r="K208" s="442" t="s">
        <v>1020</v>
      </c>
    </row>
    <row r="209" spans="1:11">
      <c r="K209" s="562"/>
    </row>
    <row r="210" spans="1:11">
      <c r="B210" t="s">
        <v>1560</v>
      </c>
      <c r="C210" t="s">
        <v>9</v>
      </c>
      <c r="E210" t="s">
        <v>21</v>
      </c>
      <c r="G210" t="s">
        <v>25</v>
      </c>
      <c r="I210" s="148" t="s">
        <v>31</v>
      </c>
      <c r="K210" s="442" t="s">
        <v>19</v>
      </c>
    </row>
    <row r="211" spans="1:11">
      <c r="C211" t="s">
        <v>27</v>
      </c>
      <c r="E211" t="s">
        <v>33</v>
      </c>
      <c r="G211" t="s">
        <v>33</v>
      </c>
      <c r="I211" s="148" t="s">
        <v>142</v>
      </c>
      <c r="K211" s="442" t="s">
        <v>1020</v>
      </c>
    </row>
    <row r="212" spans="1:11">
      <c r="C212" t="s">
        <v>33</v>
      </c>
      <c r="E212" t="s">
        <v>144</v>
      </c>
      <c r="G212" t="s">
        <v>144</v>
      </c>
      <c r="I212" s="148" t="s">
        <v>17</v>
      </c>
      <c r="K212" s="442" t="s">
        <v>39</v>
      </c>
    </row>
    <row r="214" spans="1:11">
      <c r="K214" s="22"/>
    </row>
    <row r="215" spans="1:11" ht="20.25">
      <c r="A215" s="199" t="s">
        <v>1565</v>
      </c>
      <c r="C215" t="s">
        <v>25</v>
      </c>
      <c r="E215" t="s">
        <v>19</v>
      </c>
      <c r="G215" t="s">
        <v>6</v>
      </c>
      <c r="I215" s="148" t="s">
        <v>1036</v>
      </c>
      <c r="K215" s="148" t="s">
        <v>142</v>
      </c>
    </row>
    <row r="216" spans="1:11">
      <c r="C216" t="s">
        <v>11</v>
      </c>
      <c r="E216" t="s">
        <v>9</v>
      </c>
      <c r="G216" t="s">
        <v>19</v>
      </c>
      <c r="I216" s="148" t="s">
        <v>39</v>
      </c>
      <c r="K216" s="148" t="s">
        <v>156</v>
      </c>
    </row>
    <row r="217" spans="1:11">
      <c r="C217" t="s">
        <v>35</v>
      </c>
      <c r="E217" t="s">
        <v>17</v>
      </c>
      <c r="G217" t="s">
        <v>9</v>
      </c>
      <c r="I217" s="148" t="s">
        <v>1020</v>
      </c>
      <c r="K217" s="148" t="s">
        <v>157</v>
      </c>
    </row>
    <row r="219" spans="1:11">
      <c r="K219" s="22"/>
    </row>
    <row r="220" spans="1:11" ht="20.25">
      <c r="A220" s="199" t="s">
        <v>1566</v>
      </c>
      <c r="C220" t="s">
        <v>181</v>
      </c>
      <c r="E220" t="s">
        <v>9</v>
      </c>
      <c r="G220" t="s">
        <v>31</v>
      </c>
      <c r="I220" s="148" t="s">
        <v>1004</v>
      </c>
      <c r="K220" s="431" t="s">
        <v>189</v>
      </c>
    </row>
    <row r="221" spans="1:11">
      <c r="C221" t="s">
        <v>21</v>
      </c>
      <c r="E221" t="s">
        <v>6</v>
      </c>
      <c r="G221" t="s">
        <v>17</v>
      </c>
      <c r="I221" s="148" t="s">
        <v>143</v>
      </c>
      <c r="K221" s="431" t="s">
        <v>189</v>
      </c>
    </row>
    <row r="222" spans="1:11">
      <c r="C222" t="s">
        <v>17</v>
      </c>
      <c r="E222" t="s">
        <v>39</v>
      </c>
      <c r="G222" t="s">
        <v>145</v>
      </c>
      <c r="I222" s="148" t="s">
        <v>1047</v>
      </c>
      <c r="K222" s="431" t="s">
        <v>189</v>
      </c>
    </row>
    <row r="224" spans="1:11">
      <c r="K224" s="22"/>
    </row>
    <row r="225" spans="1:11" ht="20.25">
      <c r="A225" s="199" t="s">
        <v>1567</v>
      </c>
      <c r="C225" t="s">
        <v>19</v>
      </c>
      <c r="E225" t="s">
        <v>1588</v>
      </c>
      <c r="G225" t="s">
        <v>1</v>
      </c>
      <c r="I225" s="148" t="s">
        <v>983</v>
      </c>
      <c r="K225" s="433" t="s">
        <v>145</v>
      </c>
    </row>
    <row r="226" spans="1:11">
      <c r="C226" t="s">
        <v>31</v>
      </c>
      <c r="E226" t="s">
        <v>23</v>
      </c>
      <c r="G226" t="s">
        <v>166</v>
      </c>
      <c r="I226" s="148" t="s">
        <v>1008</v>
      </c>
      <c r="K226" s="431" t="s">
        <v>1004</v>
      </c>
    </row>
    <row r="227" spans="1:11">
      <c r="C227" t="s">
        <v>6</v>
      </c>
      <c r="E227" t="s">
        <v>17</v>
      </c>
      <c r="G227" t="s">
        <v>145</v>
      </c>
      <c r="I227" s="148" t="s">
        <v>999</v>
      </c>
      <c r="K227" s="431" t="s">
        <v>33</v>
      </c>
    </row>
    <row r="229" spans="1:11">
      <c r="K229" s="22"/>
    </row>
    <row r="230" spans="1:11" ht="20.25">
      <c r="A230" s="199" t="s">
        <v>1568</v>
      </c>
      <c r="C230" t="s">
        <v>23</v>
      </c>
      <c r="E230" t="s">
        <v>11</v>
      </c>
      <c r="G230" t="s">
        <v>9</v>
      </c>
      <c r="I230" s="148" t="s">
        <v>993</v>
      </c>
      <c r="K230" s="431" t="s">
        <v>2564</v>
      </c>
    </row>
    <row r="231" spans="1:11">
      <c r="C231" t="s">
        <v>25</v>
      </c>
      <c r="E231" t="s">
        <v>13</v>
      </c>
      <c r="G231" t="s">
        <v>145</v>
      </c>
      <c r="I231" s="148" t="s">
        <v>1021</v>
      </c>
      <c r="K231" s="431" t="s">
        <v>13</v>
      </c>
    </row>
    <row r="232" spans="1:11">
      <c r="C232" t="s">
        <v>19</v>
      </c>
      <c r="E232" t="s">
        <v>33</v>
      </c>
      <c r="G232" t="s">
        <v>25</v>
      </c>
      <c r="I232" s="148" t="s">
        <v>144</v>
      </c>
      <c r="K232" s="431" t="s">
        <v>1047</v>
      </c>
    </row>
    <row r="235" spans="1:11" ht="20.25">
      <c r="A235" s="199" t="s">
        <v>1569</v>
      </c>
      <c r="B235" t="s">
        <v>1537</v>
      </c>
      <c r="C235" t="s">
        <v>25</v>
      </c>
      <c r="E235" t="s">
        <v>181</v>
      </c>
      <c r="G235" t="s">
        <v>11</v>
      </c>
      <c r="I235" s="148" t="s">
        <v>155</v>
      </c>
      <c r="K235" s="442" t="s">
        <v>1053</v>
      </c>
    </row>
    <row r="236" spans="1:11">
      <c r="C236" t="s">
        <v>29</v>
      </c>
      <c r="E236" t="s">
        <v>17</v>
      </c>
      <c r="G236" t="s">
        <v>13</v>
      </c>
      <c r="I236" s="148" t="s">
        <v>1047</v>
      </c>
      <c r="K236" s="442" t="s">
        <v>1013</v>
      </c>
    </row>
    <row r="237" spans="1:11">
      <c r="C237" t="s">
        <v>37</v>
      </c>
      <c r="E237" t="s">
        <v>35</v>
      </c>
      <c r="G237" t="s">
        <v>33</v>
      </c>
      <c r="I237" s="148" t="s">
        <v>15</v>
      </c>
      <c r="K237" s="442" t="s">
        <v>1035</v>
      </c>
    </row>
    <row r="238" spans="1:11">
      <c r="K238" s="442"/>
    </row>
    <row r="239" spans="1:11">
      <c r="B239" t="s">
        <v>1538</v>
      </c>
      <c r="C239" t="s">
        <v>17</v>
      </c>
      <c r="E239" t="s">
        <v>29</v>
      </c>
      <c r="G239" t="s">
        <v>37</v>
      </c>
      <c r="I239" s="148" t="s">
        <v>1008</v>
      </c>
      <c r="K239" s="442" t="s">
        <v>31</v>
      </c>
    </row>
    <row r="240" spans="1:11">
      <c r="C240" t="s">
        <v>11</v>
      </c>
      <c r="E240" t="s">
        <v>142</v>
      </c>
      <c r="G240" t="s">
        <v>6</v>
      </c>
      <c r="I240" s="148" t="s">
        <v>993</v>
      </c>
      <c r="K240" s="442" t="s">
        <v>1040</v>
      </c>
    </row>
    <row r="241" spans="2:11">
      <c r="C241" t="s">
        <v>25</v>
      </c>
      <c r="E241" t="s">
        <v>143</v>
      </c>
      <c r="G241" t="s">
        <v>33</v>
      </c>
      <c r="I241" s="148" t="s">
        <v>1019</v>
      </c>
      <c r="K241" s="442" t="s">
        <v>27</v>
      </c>
    </row>
    <row r="242" spans="2:11">
      <c r="K242" s="562"/>
    </row>
    <row r="243" spans="2:11">
      <c r="B243" t="s">
        <v>1539</v>
      </c>
      <c r="C243" t="s">
        <v>25</v>
      </c>
      <c r="E243" t="s">
        <v>181</v>
      </c>
      <c r="G243" t="s">
        <v>19</v>
      </c>
      <c r="I243" s="148" t="s">
        <v>1047</v>
      </c>
      <c r="K243" s="442" t="s">
        <v>1001</v>
      </c>
    </row>
    <row r="244" spans="2:11">
      <c r="C244" t="s">
        <v>29</v>
      </c>
      <c r="E244" t="s">
        <v>11</v>
      </c>
      <c r="G244" t="s">
        <v>9</v>
      </c>
      <c r="I244" s="148" t="s">
        <v>1019</v>
      </c>
      <c r="K244" s="442" t="s">
        <v>157</v>
      </c>
    </row>
    <row r="245" spans="2:11">
      <c r="C245" t="s">
        <v>33</v>
      </c>
      <c r="E245" t="s">
        <v>145</v>
      </c>
      <c r="G245" t="s">
        <v>1650</v>
      </c>
      <c r="I245" s="148" t="s">
        <v>1026</v>
      </c>
      <c r="K245" s="442" t="s">
        <v>1045</v>
      </c>
    </row>
    <row r="246" spans="2:11">
      <c r="G246" t="s">
        <v>1619</v>
      </c>
      <c r="K246" s="562"/>
    </row>
    <row r="247" spans="2:11">
      <c r="K247" s="442"/>
    </row>
    <row r="248" spans="2:11">
      <c r="B248" t="s">
        <v>1540</v>
      </c>
      <c r="C248" t="s">
        <v>25</v>
      </c>
      <c r="E248" t="s">
        <v>6</v>
      </c>
      <c r="G248" t="s">
        <v>13</v>
      </c>
      <c r="I248" s="148" t="s">
        <v>1047</v>
      </c>
      <c r="K248" s="442" t="s">
        <v>988</v>
      </c>
    </row>
    <row r="249" spans="2:11">
      <c r="C249" t="s">
        <v>11</v>
      </c>
      <c r="E249" t="s">
        <v>181</v>
      </c>
      <c r="G249" t="s">
        <v>158</v>
      </c>
      <c r="I249" s="148" t="s">
        <v>1019</v>
      </c>
      <c r="K249" s="442" t="s">
        <v>23</v>
      </c>
    </row>
    <row r="250" spans="2:11">
      <c r="C250" t="s">
        <v>37</v>
      </c>
      <c r="E250" t="s">
        <v>11</v>
      </c>
      <c r="G250" t="s">
        <v>6</v>
      </c>
      <c r="I250" t="s">
        <v>39</v>
      </c>
      <c r="K250" s="442" t="s">
        <v>155</v>
      </c>
    </row>
    <row r="251" spans="2:11">
      <c r="K251" s="562"/>
    </row>
    <row r="252" spans="2:11">
      <c r="B252" t="s">
        <v>1541</v>
      </c>
      <c r="C252" t="s">
        <v>11</v>
      </c>
      <c r="E252" t="s">
        <v>9</v>
      </c>
      <c r="G252" t="s">
        <v>144</v>
      </c>
      <c r="I252" s="148" t="s">
        <v>1019</v>
      </c>
      <c r="K252" s="442" t="s">
        <v>1035</v>
      </c>
    </row>
    <row r="253" spans="2:11">
      <c r="C253" t="s">
        <v>27</v>
      </c>
      <c r="E253" t="s">
        <v>11</v>
      </c>
      <c r="G253" t="s">
        <v>31</v>
      </c>
      <c r="I253" s="148" t="s">
        <v>1047</v>
      </c>
      <c r="K253" s="442" t="s">
        <v>1047</v>
      </c>
    </row>
    <row r="254" spans="2:11">
      <c r="C254" t="s">
        <v>13</v>
      </c>
      <c r="E254" t="s">
        <v>39</v>
      </c>
      <c r="G254" t="s">
        <v>143</v>
      </c>
      <c r="I254" t="s">
        <v>143</v>
      </c>
      <c r="K254" s="442" t="s">
        <v>157</v>
      </c>
    </row>
    <row r="255" spans="2:11">
      <c r="K255" s="562"/>
    </row>
    <row r="256" spans="2:11">
      <c r="B256" t="s">
        <v>1542</v>
      </c>
      <c r="C256" t="s">
        <v>6</v>
      </c>
      <c r="E256" t="s">
        <v>6</v>
      </c>
      <c r="G256" t="s">
        <v>31</v>
      </c>
      <c r="I256" t="s">
        <v>144</v>
      </c>
      <c r="K256" s="442" t="s">
        <v>1040</v>
      </c>
    </row>
    <row r="257" spans="2:11">
      <c r="C257" t="s">
        <v>11</v>
      </c>
      <c r="E257" t="s">
        <v>33</v>
      </c>
      <c r="G257" t="s">
        <v>17</v>
      </c>
      <c r="I257" t="s">
        <v>31</v>
      </c>
      <c r="K257" s="442" t="s">
        <v>31</v>
      </c>
    </row>
    <row r="258" spans="2:11">
      <c r="C258" t="s">
        <v>37</v>
      </c>
      <c r="E258" t="s">
        <v>143</v>
      </c>
      <c r="G258" t="s">
        <v>156</v>
      </c>
      <c r="I258" t="s">
        <v>37</v>
      </c>
      <c r="K258" s="442" t="s">
        <v>2554</v>
      </c>
    </row>
    <row r="259" spans="2:11">
      <c r="K259" s="562"/>
    </row>
    <row r="260" spans="2:11">
      <c r="B260" t="s">
        <v>1543</v>
      </c>
      <c r="C260" t="s">
        <v>11</v>
      </c>
      <c r="E260" t="s">
        <v>181</v>
      </c>
      <c r="G260" t="s">
        <v>19</v>
      </c>
      <c r="I260" s="148" t="s">
        <v>155</v>
      </c>
      <c r="K260" s="442" t="s">
        <v>1026</v>
      </c>
    </row>
    <row r="261" spans="2:11">
      <c r="C261" t="s">
        <v>23</v>
      </c>
      <c r="E261" t="s">
        <v>31</v>
      </c>
      <c r="G261" t="s">
        <v>6</v>
      </c>
      <c r="I261" s="148" t="s">
        <v>1047</v>
      </c>
      <c r="K261" s="442" t="s">
        <v>143</v>
      </c>
    </row>
    <row r="262" spans="2:11">
      <c r="C262" t="s">
        <v>33</v>
      </c>
      <c r="E262" t="s">
        <v>17</v>
      </c>
      <c r="G262" t="s">
        <v>13</v>
      </c>
      <c r="I262" t="s">
        <v>143</v>
      </c>
      <c r="K262" s="442" t="s">
        <v>2570</v>
      </c>
    </row>
    <row r="263" spans="2:11">
      <c r="K263" s="562"/>
    </row>
    <row r="264" spans="2:11">
      <c r="B264" t="s">
        <v>1544</v>
      </c>
      <c r="C264" t="s">
        <v>1</v>
      </c>
      <c r="E264" t="s">
        <v>19</v>
      </c>
      <c r="G264" t="s">
        <v>158</v>
      </c>
      <c r="I264" t="s">
        <v>37</v>
      </c>
      <c r="K264" s="442" t="s">
        <v>1020</v>
      </c>
    </row>
    <row r="265" spans="2:11">
      <c r="C265" t="s">
        <v>35</v>
      </c>
      <c r="E265" t="s">
        <v>39</v>
      </c>
      <c r="G265" t="s">
        <v>13</v>
      </c>
      <c r="I265" t="s">
        <v>988</v>
      </c>
      <c r="K265" s="442" t="s">
        <v>1047</v>
      </c>
    </row>
    <row r="266" spans="2:11">
      <c r="C266" t="s">
        <v>25</v>
      </c>
      <c r="E266" t="s">
        <v>145</v>
      </c>
      <c r="G266" t="s">
        <v>142</v>
      </c>
      <c r="I266" t="s">
        <v>1028</v>
      </c>
      <c r="K266" s="442" t="s">
        <v>2565</v>
      </c>
    </row>
    <row r="267" spans="2:11">
      <c r="K267" s="562"/>
    </row>
    <row r="268" spans="2:11">
      <c r="B268" t="s">
        <v>1545</v>
      </c>
      <c r="C268" t="s">
        <v>37</v>
      </c>
      <c r="E268" t="s">
        <v>29</v>
      </c>
      <c r="G268" t="s">
        <v>143</v>
      </c>
      <c r="I268" t="s">
        <v>37</v>
      </c>
      <c r="K268" s="442" t="s">
        <v>31</v>
      </c>
    </row>
    <row r="269" spans="2:11">
      <c r="C269" t="s">
        <v>19</v>
      </c>
      <c r="E269" t="s">
        <v>4</v>
      </c>
      <c r="G269" t="s">
        <v>158</v>
      </c>
      <c r="I269" t="s">
        <v>31</v>
      </c>
      <c r="K269" s="442" t="s">
        <v>1001</v>
      </c>
    </row>
    <row r="270" spans="2:11">
      <c r="C270" t="s">
        <v>9</v>
      </c>
      <c r="E270" t="s">
        <v>19</v>
      </c>
      <c r="G270" t="s">
        <v>142</v>
      </c>
      <c r="I270" s="148" t="s">
        <v>993</v>
      </c>
      <c r="K270" s="442" t="s">
        <v>156</v>
      </c>
    </row>
    <row r="271" spans="2:11">
      <c r="K271" s="562"/>
    </row>
    <row r="272" spans="2:11">
      <c r="B272" t="s">
        <v>1546</v>
      </c>
      <c r="C272" t="s">
        <v>11</v>
      </c>
      <c r="E272" t="s">
        <v>33</v>
      </c>
      <c r="G272" t="s">
        <v>31</v>
      </c>
      <c r="I272" s="148" t="s">
        <v>1019</v>
      </c>
      <c r="K272" s="442" t="s">
        <v>1013</v>
      </c>
    </row>
    <row r="273" spans="2:11">
      <c r="C273" t="s">
        <v>37</v>
      </c>
      <c r="E273" t="s">
        <v>31</v>
      </c>
      <c r="G273" t="s">
        <v>27</v>
      </c>
      <c r="I273" s="148" t="s">
        <v>1047</v>
      </c>
      <c r="K273" s="442" t="s">
        <v>157</v>
      </c>
    </row>
    <row r="274" spans="2:11">
      <c r="C274" t="s">
        <v>23</v>
      </c>
      <c r="E274" t="s">
        <v>13</v>
      </c>
      <c r="G274" t="s">
        <v>21</v>
      </c>
      <c r="I274" t="s">
        <v>143</v>
      </c>
      <c r="K274" s="442" t="s">
        <v>15</v>
      </c>
    </row>
    <row r="275" spans="2:11">
      <c r="K275" s="562"/>
    </row>
    <row r="276" spans="2:11">
      <c r="B276" t="s">
        <v>1547</v>
      </c>
      <c r="C276" t="s">
        <v>11</v>
      </c>
      <c r="E276" t="s">
        <v>31</v>
      </c>
      <c r="G276" t="s">
        <v>142</v>
      </c>
      <c r="I276" t="s">
        <v>39</v>
      </c>
      <c r="K276" s="442" t="s">
        <v>1039</v>
      </c>
    </row>
    <row r="277" spans="2:11">
      <c r="C277" t="s">
        <v>25</v>
      </c>
      <c r="E277" t="s">
        <v>142</v>
      </c>
      <c r="G277" t="s">
        <v>19</v>
      </c>
      <c r="I277" s="148" t="s">
        <v>155</v>
      </c>
      <c r="K277" s="442" t="s">
        <v>157</v>
      </c>
    </row>
    <row r="278" spans="2:11">
      <c r="C278" t="s">
        <v>27</v>
      </c>
      <c r="E278" t="s">
        <v>29</v>
      </c>
      <c r="G278" t="s">
        <v>160</v>
      </c>
      <c r="I278" t="s">
        <v>143</v>
      </c>
      <c r="K278" s="442" t="s">
        <v>1001</v>
      </c>
    </row>
    <row r="279" spans="2:11">
      <c r="K279" s="562"/>
    </row>
    <row r="280" spans="2:11">
      <c r="B280" t="s">
        <v>1548</v>
      </c>
      <c r="C280" t="s">
        <v>27</v>
      </c>
      <c r="E280" t="s">
        <v>19</v>
      </c>
      <c r="G280" t="s">
        <v>19</v>
      </c>
      <c r="I280" t="s">
        <v>156</v>
      </c>
      <c r="K280" s="442" t="s">
        <v>157</v>
      </c>
    </row>
    <row r="281" spans="2:11">
      <c r="C281" t="s">
        <v>13</v>
      </c>
      <c r="E281" t="s">
        <v>9</v>
      </c>
      <c r="G281" t="s">
        <v>160</v>
      </c>
      <c r="I281" t="s">
        <v>989</v>
      </c>
      <c r="K281" s="442" t="s">
        <v>25</v>
      </c>
    </row>
    <row r="282" spans="2:11">
      <c r="C282" t="s">
        <v>37</v>
      </c>
      <c r="E282" t="s">
        <v>29</v>
      </c>
      <c r="G282" t="s">
        <v>142</v>
      </c>
      <c r="I282" t="s">
        <v>1001</v>
      </c>
      <c r="K282" s="442" t="s">
        <v>31</v>
      </c>
    </row>
    <row r="283" spans="2:11">
      <c r="K283" s="562"/>
    </row>
    <row r="284" spans="2:11">
      <c r="B284" t="s">
        <v>1549</v>
      </c>
      <c r="C284" t="s">
        <v>27</v>
      </c>
      <c r="E284" t="s">
        <v>21</v>
      </c>
      <c r="G284" t="s">
        <v>142</v>
      </c>
      <c r="I284" t="s">
        <v>983</v>
      </c>
      <c r="K284" s="442" t="s">
        <v>157</v>
      </c>
    </row>
    <row r="285" spans="2:11">
      <c r="C285" t="s">
        <v>15</v>
      </c>
      <c r="E285" t="s">
        <v>31</v>
      </c>
      <c r="G285" t="s">
        <v>19</v>
      </c>
      <c r="I285" t="s">
        <v>23</v>
      </c>
      <c r="K285" s="442" t="s">
        <v>25</v>
      </c>
    </row>
    <row r="286" spans="2:11">
      <c r="C286" t="s">
        <v>181</v>
      </c>
      <c r="E286" t="s">
        <v>143</v>
      </c>
      <c r="G286" t="s">
        <v>158</v>
      </c>
      <c r="I286" t="s">
        <v>39</v>
      </c>
      <c r="K286" s="442" t="s">
        <v>142</v>
      </c>
    </row>
    <row r="287" spans="2:11">
      <c r="K287" s="562"/>
    </row>
    <row r="288" spans="2:11">
      <c r="B288" t="s">
        <v>1550</v>
      </c>
      <c r="C288" t="s">
        <v>29</v>
      </c>
      <c r="E288" t="s">
        <v>145</v>
      </c>
      <c r="G288" t="s">
        <v>9</v>
      </c>
      <c r="I288" t="s">
        <v>988</v>
      </c>
      <c r="K288" s="442" t="s">
        <v>2565</v>
      </c>
    </row>
    <row r="289" spans="2:11">
      <c r="C289" t="s">
        <v>25</v>
      </c>
      <c r="E289" t="s">
        <v>144</v>
      </c>
      <c r="G289" t="s">
        <v>25</v>
      </c>
      <c r="I289" t="s">
        <v>23</v>
      </c>
      <c r="K289" s="442" t="s">
        <v>2564</v>
      </c>
    </row>
    <row r="290" spans="2:11">
      <c r="C290" t="s">
        <v>9</v>
      </c>
      <c r="E290" t="s">
        <v>31</v>
      </c>
      <c r="G290" t="s">
        <v>157</v>
      </c>
      <c r="I290" t="s">
        <v>37</v>
      </c>
      <c r="K290" s="442" t="s">
        <v>25</v>
      </c>
    </row>
    <row r="291" spans="2:11">
      <c r="K291" s="562"/>
    </row>
    <row r="292" spans="2:11">
      <c r="B292" t="s">
        <v>1551</v>
      </c>
      <c r="C292" t="s">
        <v>35</v>
      </c>
      <c r="E292" t="s">
        <v>27</v>
      </c>
      <c r="G292" t="s">
        <v>17</v>
      </c>
      <c r="I292" t="s">
        <v>156</v>
      </c>
      <c r="K292" s="442" t="s">
        <v>17</v>
      </c>
    </row>
    <row r="293" spans="2:11">
      <c r="C293" t="s">
        <v>25</v>
      </c>
      <c r="E293" t="s">
        <v>1</v>
      </c>
      <c r="G293" t="s">
        <v>21</v>
      </c>
      <c r="I293" t="s">
        <v>1040</v>
      </c>
      <c r="K293" s="442" t="s">
        <v>2568</v>
      </c>
    </row>
    <row r="294" spans="2:11">
      <c r="C294" t="s">
        <v>11</v>
      </c>
      <c r="E294" t="s">
        <v>144</v>
      </c>
      <c r="G294" t="s">
        <v>31</v>
      </c>
      <c r="I294" t="s">
        <v>37</v>
      </c>
      <c r="K294" s="442" t="s">
        <v>15</v>
      </c>
    </row>
    <row r="295" spans="2:11">
      <c r="K295" s="562"/>
    </row>
    <row r="296" spans="2:11">
      <c r="B296" t="s">
        <v>1552</v>
      </c>
      <c r="C296" t="s">
        <v>31</v>
      </c>
      <c r="E296" t="s">
        <v>181</v>
      </c>
      <c r="G296" t="s">
        <v>9</v>
      </c>
      <c r="I296" s="148" t="s">
        <v>1019</v>
      </c>
      <c r="K296" s="442" t="s">
        <v>157</v>
      </c>
    </row>
    <row r="297" spans="2:11">
      <c r="C297" t="s">
        <v>21</v>
      </c>
      <c r="E297" t="s">
        <v>144</v>
      </c>
      <c r="G297" t="s">
        <v>25</v>
      </c>
      <c r="I297" t="s">
        <v>999</v>
      </c>
      <c r="K297" s="442" t="s">
        <v>1047</v>
      </c>
    </row>
    <row r="298" spans="2:11">
      <c r="C298" t="s">
        <v>29</v>
      </c>
      <c r="E298" t="s">
        <v>31</v>
      </c>
      <c r="G298" t="s">
        <v>31</v>
      </c>
      <c r="I298" s="148" t="s">
        <v>155</v>
      </c>
      <c r="K298" s="442" t="s">
        <v>142</v>
      </c>
    </row>
    <row r="299" spans="2:11">
      <c r="K299" s="562"/>
    </row>
    <row r="300" spans="2:11">
      <c r="B300" t="s">
        <v>1553</v>
      </c>
      <c r="C300" t="s">
        <v>35</v>
      </c>
      <c r="E300" t="s">
        <v>29</v>
      </c>
      <c r="G300" t="s">
        <v>19</v>
      </c>
      <c r="I300" t="s">
        <v>156</v>
      </c>
      <c r="K300" s="442" t="s">
        <v>17</v>
      </c>
    </row>
    <row r="301" spans="2:11">
      <c r="C301" t="s">
        <v>23</v>
      </c>
      <c r="E301" t="s">
        <v>19</v>
      </c>
      <c r="G301" t="s">
        <v>1651</v>
      </c>
      <c r="I301" s="148" t="s">
        <v>1047</v>
      </c>
      <c r="K301" s="442" t="s">
        <v>2568</v>
      </c>
    </row>
    <row r="302" spans="2:11">
      <c r="C302" t="s">
        <v>15</v>
      </c>
      <c r="E302" t="s">
        <v>9</v>
      </c>
      <c r="G302" t="s">
        <v>1652</v>
      </c>
      <c r="I302" t="s">
        <v>33</v>
      </c>
      <c r="K302" s="442" t="s">
        <v>155</v>
      </c>
    </row>
    <row r="303" spans="2:11">
      <c r="K303" s="562"/>
    </row>
    <row r="304" spans="2:11">
      <c r="B304" t="s">
        <v>1554</v>
      </c>
      <c r="C304" t="s">
        <v>27</v>
      </c>
      <c r="E304" t="s">
        <v>4</v>
      </c>
      <c r="G304" t="s">
        <v>37</v>
      </c>
      <c r="I304" s="148" t="s">
        <v>1019</v>
      </c>
      <c r="K304" s="442" t="s">
        <v>156</v>
      </c>
    </row>
    <row r="305" spans="2:11">
      <c r="C305" t="s">
        <v>35</v>
      </c>
      <c r="E305" t="s">
        <v>21</v>
      </c>
      <c r="G305" t="s">
        <v>19</v>
      </c>
      <c r="I305" t="s">
        <v>988</v>
      </c>
      <c r="K305" s="442" t="s">
        <v>21</v>
      </c>
    </row>
    <row r="306" spans="2:11">
      <c r="C306" t="s">
        <v>4</v>
      </c>
      <c r="E306" t="s">
        <v>19</v>
      </c>
      <c r="G306" t="s">
        <v>142</v>
      </c>
      <c r="I306" t="s">
        <v>1004</v>
      </c>
      <c r="K306" s="442" t="s">
        <v>157</v>
      </c>
    </row>
    <row r="307" spans="2:11">
      <c r="K307" s="562"/>
    </row>
    <row r="308" spans="2:11">
      <c r="B308" t="s">
        <v>1555</v>
      </c>
      <c r="C308" t="s">
        <v>11</v>
      </c>
      <c r="E308" t="s">
        <v>142</v>
      </c>
      <c r="G308" t="s">
        <v>19</v>
      </c>
      <c r="I308" t="s">
        <v>988</v>
      </c>
      <c r="K308" s="442" t="s">
        <v>1047</v>
      </c>
    </row>
    <row r="309" spans="2:11">
      <c r="C309" t="s">
        <v>15</v>
      </c>
      <c r="E309" t="s">
        <v>1</v>
      </c>
      <c r="G309" t="s">
        <v>158</v>
      </c>
      <c r="I309" t="s">
        <v>1004</v>
      </c>
      <c r="K309" s="442" t="s">
        <v>2565</v>
      </c>
    </row>
    <row r="310" spans="2:11">
      <c r="C310" t="s">
        <v>1</v>
      </c>
      <c r="E310" t="s">
        <v>9</v>
      </c>
      <c r="G310" t="s">
        <v>17</v>
      </c>
      <c r="I310" t="s">
        <v>23</v>
      </c>
      <c r="K310" s="442" t="s">
        <v>1057</v>
      </c>
    </row>
    <row r="311" spans="2:11">
      <c r="K311" s="442"/>
    </row>
    <row r="312" spans="2:11">
      <c r="B312" t="s">
        <v>1556</v>
      </c>
      <c r="C312" t="s">
        <v>35</v>
      </c>
      <c r="E312" t="s">
        <v>17</v>
      </c>
      <c r="G312" t="s">
        <v>19</v>
      </c>
      <c r="I312" t="s">
        <v>156</v>
      </c>
      <c r="K312" s="442" t="s">
        <v>156</v>
      </c>
    </row>
    <row r="313" spans="2:11">
      <c r="C313" t="s">
        <v>11</v>
      </c>
      <c r="E313" t="s">
        <v>21</v>
      </c>
      <c r="G313" t="s">
        <v>160</v>
      </c>
      <c r="I313" s="148" t="s">
        <v>155</v>
      </c>
      <c r="K313" s="442" t="s">
        <v>1004</v>
      </c>
    </row>
    <row r="314" spans="2:11">
      <c r="C314" t="s">
        <v>181</v>
      </c>
      <c r="E314" t="s">
        <v>15</v>
      </c>
      <c r="G314" t="s">
        <v>6</v>
      </c>
      <c r="I314" t="s">
        <v>23</v>
      </c>
      <c r="K314" s="442" t="s">
        <v>21</v>
      </c>
    </row>
    <row r="315" spans="2:11">
      <c r="K315" s="562"/>
    </row>
    <row r="316" spans="2:11">
      <c r="B316" t="s">
        <v>1557</v>
      </c>
      <c r="C316" t="s">
        <v>29</v>
      </c>
      <c r="E316" t="s">
        <v>142</v>
      </c>
      <c r="G316" t="s">
        <v>142</v>
      </c>
      <c r="I316" t="s">
        <v>999</v>
      </c>
      <c r="K316" s="442" t="s">
        <v>1053</v>
      </c>
    </row>
    <row r="317" spans="2:11">
      <c r="C317" t="s">
        <v>6</v>
      </c>
      <c r="E317" t="s">
        <v>181</v>
      </c>
      <c r="G317" t="s">
        <v>37</v>
      </c>
      <c r="I317" s="148" t="s">
        <v>155</v>
      </c>
      <c r="K317" s="442" t="s">
        <v>1013</v>
      </c>
    </row>
    <row r="318" spans="2:11">
      <c r="C318" t="s">
        <v>31</v>
      </c>
      <c r="E318" t="s">
        <v>1</v>
      </c>
      <c r="G318" t="s">
        <v>158</v>
      </c>
      <c r="I318" s="148" t="s">
        <v>1047</v>
      </c>
      <c r="K318" s="442" t="s">
        <v>157</v>
      </c>
    </row>
    <row r="319" spans="2:11">
      <c r="K319" s="562"/>
    </row>
    <row r="320" spans="2:11">
      <c r="B320" t="s">
        <v>1558</v>
      </c>
      <c r="C320" t="s">
        <v>11</v>
      </c>
      <c r="E320" t="s">
        <v>19</v>
      </c>
      <c r="G320" t="s">
        <v>19</v>
      </c>
      <c r="I320" t="s">
        <v>23</v>
      </c>
      <c r="K320" s="442" t="s">
        <v>157</v>
      </c>
    </row>
    <row r="321" spans="1:11">
      <c r="B321" t="s">
        <v>1559</v>
      </c>
      <c r="C321" t="s">
        <v>35</v>
      </c>
      <c r="E321" t="s">
        <v>9</v>
      </c>
      <c r="G321" t="s">
        <v>17</v>
      </c>
      <c r="I321" t="s">
        <v>156</v>
      </c>
      <c r="K321" s="442" t="s">
        <v>156</v>
      </c>
    </row>
    <row r="322" spans="1:11">
      <c r="C322" t="s">
        <v>25</v>
      </c>
      <c r="E322" t="s">
        <v>11</v>
      </c>
      <c r="G322" t="s">
        <v>142</v>
      </c>
      <c r="I322" t="s">
        <v>31</v>
      </c>
      <c r="K322" s="442" t="s">
        <v>1004</v>
      </c>
    </row>
    <row r="323" spans="1:11">
      <c r="K323" s="562"/>
    </row>
    <row r="324" spans="1:11">
      <c r="B324" t="s">
        <v>1560</v>
      </c>
      <c r="C324" t="s">
        <v>11</v>
      </c>
      <c r="E324" t="s">
        <v>9</v>
      </c>
      <c r="G324" t="s">
        <v>19</v>
      </c>
      <c r="I324" s="148" t="s">
        <v>155</v>
      </c>
      <c r="K324" s="442" t="s">
        <v>157</v>
      </c>
    </row>
    <row r="325" spans="1:11">
      <c r="C325" t="s">
        <v>25</v>
      </c>
      <c r="E325" t="s">
        <v>31</v>
      </c>
      <c r="G325" t="s">
        <v>142</v>
      </c>
      <c r="I325" t="s">
        <v>39</v>
      </c>
      <c r="K325" s="442" t="s">
        <v>156</v>
      </c>
    </row>
    <row r="326" spans="1:11">
      <c r="C326" t="s">
        <v>27</v>
      </c>
      <c r="E326" t="s">
        <v>19</v>
      </c>
      <c r="G326" t="s">
        <v>31</v>
      </c>
      <c r="I326" t="s">
        <v>156</v>
      </c>
      <c r="K326" s="442" t="s">
        <v>31</v>
      </c>
    </row>
    <row r="329" spans="1:11" ht="20.25">
      <c r="A329" s="199" t="s">
        <v>1570</v>
      </c>
      <c r="C329" t="s">
        <v>182</v>
      </c>
      <c r="E329" t="s">
        <v>9</v>
      </c>
      <c r="G329" t="s">
        <v>156</v>
      </c>
      <c r="I329" t="s">
        <v>1035</v>
      </c>
      <c r="K329" t="s">
        <v>1013</v>
      </c>
    </row>
    <row r="330" spans="1:11">
      <c r="C330" t="s">
        <v>27</v>
      </c>
      <c r="E330" t="s">
        <v>25</v>
      </c>
      <c r="G330" t="s">
        <v>29</v>
      </c>
      <c r="I330" t="s">
        <v>142</v>
      </c>
      <c r="K330" t="s">
        <v>2563</v>
      </c>
    </row>
    <row r="331" spans="1:11">
      <c r="C331" t="s">
        <v>33</v>
      </c>
      <c r="E331" t="s">
        <v>31</v>
      </c>
      <c r="G331" t="s">
        <v>11</v>
      </c>
      <c r="I331" t="s">
        <v>33</v>
      </c>
      <c r="K331" t="s">
        <v>1053</v>
      </c>
    </row>
    <row r="334" spans="1:11" ht="20.25">
      <c r="A334" s="199" t="s">
        <v>1571</v>
      </c>
      <c r="C334" t="s">
        <v>17</v>
      </c>
      <c r="E334" t="s">
        <v>27</v>
      </c>
      <c r="G334" t="s">
        <v>164</v>
      </c>
      <c r="I334" t="s">
        <v>21</v>
      </c>
      <c r="K334" s="431" t="s">
        <v>189</v>
      </c>
    </row>
    <row r="335" spans="1:11">
      <c r="C335" t="s">
        <v>19</v>
      </c>
      <c r="E335" t="s">
        <v>143</v>
      </c>
      <c r="G335" t="s">
        <v>11</v>
      </c>
      <c r="I335" t="s">
        <v>1035</v>
      </c>
      <c r="K335" s="431" t="s">
        <v>189</v>
      </c>
    </row>
    <row r="336" spans="1:11">
      <c r="C336" t="s">
        <v>27</v>
      </c>
      <c r="E336" t="s">
        <v>21</v>
      </c>
      <c r="G336" t="s">
        <v>155</v>
      </c>
      <c r="I336" t="s">
        <v>1045</v>
      </c>
      <c r="K336" s="431" t="s">
        <v>189</v>
      </c>
    </row>
    <row r="339" spans="1:11" ht="20.25">
      <c r="A339" s="199" t="s">
        <v>1572</v>
      </c>
      <c r="C339" t="s">
        <v>189</v>
      </c>
      <c r="E339" t="s">
        <v>6</v>
      </c>
      <c r="G339" t="s">
        <v>29</v>
      </c>
      <c r="I339" t="s">
        <v>13</v>
      </c>
      <c r="K339" s="431" t="s">
        <v>189</v>
      </c>
    </row>
    <row r="340" spans="1:11">
      <c r="C340" t="s">
        <v>189</v>
      </c>
      <c r="E340" t="s">
        <v>142</v>
      </c>
      <c r="G340" t="s">
        <v>155</v>
      </c>
      <c r="I340" t="s">
        <v>1047</v>
      </c>
      <c r="K340" s="431" t="s">
        <v>189</v>
      </c>
    </row>
    <row r="341" spans="1:11">
      <c r="C341" t="s">
        <v>189</v>
      </c>
      <c r="E341" t="s">
        <v>181</v>
      </c>
      <c r="G341" t="s">
        <v>15</v>
      </c>
      <c r="I341" t="s">
        <v>6</v>
      </c>
      <c r="K341" s="431" t="s">
        <v>189</v>
      </c>
    </row>
    <row r="344" spans="1:11" ht="20.25">
      <c r="A344" s="199" t="s">
        <v>1573</v>
      </c>
      <c r="C344" t="s">
        <v>27</v>
      </c>
      <c r="E344" t="s">
        <v>1515</v>
      </c>
      <c r="G344" t="s">
        <v>1515</v>
      </c>
      <c r="I344" t="s">
        <v>1515</v>
      </c>
      <c r="K344" s="431" t="s">
        <v>1515</v>
      </c>
    </row>
    <row r="345" spans="1:11">
      <c r="C345" t="s">
        <v>31</v>
      </c>
      <c r="E345" t="s">
        <v>1515</v>
      </c>
      <c r="G345" t="s">
        <v>1515</v>
      </c>
      <c r="I345" t="s">
        <v>1515</v>
      </c>
      <c r="K345" s="431" t="s">
        <v>1515</v>
      </c>
    </row>
    <row r="346" spans="1:11">
      <c r="C346" t="s">
        <v>15</v>
      </c>
      <c r="E346" t="s">
        <v>1515</v>
      </c>
      <c r="G346" t="s">
        <v>1515</v>
      </c>
      <c r="I346" t="s">
        <v>1515</v>
      </c>
      <c r="K346" s="431" t="s">
        <v>1515</v>
      </c>
    </row>
    <row r="347" spans="1:11">
      <c r="K347" s="431"/>
    </row>
    <row r="348" spans="1:11">
      <c r="K348" s="431"/>
    </row>
    <row r="349" spans="1:11" ht="20.25">
      <c r="A349" s="199" t="s">
        <v>1574</v>
      </c>
      <c r="C349" t="s">
        <v>4</v>
      </c>
      <c r="E349" t="s">
        <v>1515</v>
      </c>
      <c r="G349" t="s">
        <v>1515</v>
      </c>
      <c r="I349" t="s">
        <v>1515</v>
      </c>
      <c r="K349" s="431" t="s">
        <v>1515</v>
      </c>
    </row>
    <row r="350" spans="1:11">
      <c r="C350" t="s">
        <v>11</v>
      </c>
      <c r="E350" t="s">
        <v>1515</v>
      </c>
      <c r="G350" t="s">
        <v>1515</v>
      </c>
      <c r="I350" t="s">
        <v>1515</v>
      </c>
      <c r="K350" s="431" t="s">
        <v>1515</v>
      </c>
    </row>
    <row r="351" spans="1:11">
      <c r="C351" t="s">
        <v>19</v>
      </c>
      <c r="E351" t="s">
        <v>1515</v>
      </c>
      <c r="G351" t="s">
        <v>1515</v>
      </c>
      <c r="I351" t="s">
        <v>1515</v>
      </c>
      <c r="K351" s="431" t="s">
        <v>1515</v>
      </c>
    </row>
    <row r="354" spans="1:11" ht="20.25">
      <c r="A354" s="199" t="s">
        <v>1575</v>
      </c>
      <c r="C354" t="s">
        <v>4</v>
      </c>
      <c r="E354" t="s">
        <v>6</v>
      </c>
      <c r="G354" t="s">
        <v>31</v>
      </c>
      <c r="I354" t="s">
        <v>155</v>
      </c>
      <c r="K354" s="431" t="s">
        <v>189</v>
      </c>
    </row>
    <row r="355" spans="1:11">
      <c r="C355" t="s">
        <v>25</v>
      </c>
      <c r="E355" t="s">
        <v>39</v>
      </c>
      <c r="G355" t="s">
        <v>1</v>
      </c>
      <c r="I355" t="s">
        <v>13</v>
      </c>
      <c r="K355" s="431" t="s">
        <v>189</v>
      </c>
    </row>
    <row r="356" spans="1:11">
      <c r="C356" t="s">
        <v>33</v>
      </c>
      <c r="E356" t="s">
        <v>37</v>
      </c>
      <c r="G356" t="s">
        <v>143</v>
      </c>
      <c r="I356" s="148" t="s">
        <v>1019</v>
      </c>
      <c r="K356" s="431" t="s">
        <v>189</v>
      </c>
    </row>
    <row r="359" spans="1:11" ht="20.25">
      <c r="A359" s="199" t="s">
        <v>1576</v>
      </c>
      <c r="C359" t="s">
        <v>17</v>
      </c>
      <c r="E359" t="s">
        <v>181</v>
      </c>
      <c r="G359" t="s">
        <v>11</v>
      </c>
      <c r="I359" t="s">
        <v>1040</v>
      </c>
      <c r="K359" t="s">
        <v>1057</v>
      </c>
    </row>
    <row r="360" spans="1:11">
      <c r="C360" t="s">
        <v>182</v>
      </c>
      <c r="E360" t="s">
        <v>144</v>
      </c>
      <c r="G360" t="s">
        <v>9</v>
      </c>
      <c r="I360" t="s">
        <v>1008</v>
      </c>
      <c r="K360" t="s">
        <v>1036</v>
      </c>
    </row>
    <row r="361" spans="1:11">
      <c r="C361" t="s">
        <v>31</v>
      </c>
      <c r="E361" t="s">
        <v>21</v>
      </c>
      <c r="G361" t="s">
        <v>144</v>
      </c>
      <c r="I361" t="s">
        <v>27</v>
      </c>
      <c r="K361" t="s">
        <v>2546</v>
      </c>
    </row>
    <row r="364" spans="1:11" ht="20.25">
      <c r="A364" s="199" t="s">
        <v>1577</v>
      </c>
      <c r="C364" t="s">
        <v>182</v>
      </c>
      <c r="E364" t="s">
        <v>144</v>
      </c>
      <c r="G364" t="s">
        <v>157</v>
      </c>
      <c r="I364" t="s">
        <v>4</v>
      </c>
      <c r="K364" s="431" t="s">
        <v>189</v>
      </c>
    </row>
    <row r="365" spans="1:11">
      <c r="C365" t="s">
        <v>23</v>
      </c>
      <c r="E365" t="s">
        <v>181</v>
      </c>
      <c r="G365" t="s">
        <v>35</v>
      </c>
      <c r="I365" t="s">
        <v>1047</v>
      </c>
      <c r="K365" s="431" t="s">
        <v>189</v>
      </c>
    </row>
    <row r="366" spans="1:11">
      <c r="C366" t="s">
        <v>27</v>
      </c>
      <c r="E366" t="s">
        <v>145</v>
      </c>
      <c r="G366" t="s">
        <v>155</v>
      </c>
      <c r="I366" t="s">
        <v>158</v>
      </c>
      <c r="K366" s="431" t="s">
        <v>189</v>
      </c>
    </row>
    <row r="369" spans="1:11" ht="20.25">
      <c r="A369" s="199" t="s">
        <v>1578</v>
      </c>
      <c r="C369" t="s">
        <v>23</v>
      </c>
      <c r="E369" t="s">
        <v>144</v>
      </c>
      <c r="G369" t="s">
        <v>35</v>
      </c>
      <c r="I369" t="s">
        <v>1</v>
      </c>
      <c r="K369" s="431" t="s">
        <v>189</v>
      </c>
    </row>
    <row r="370" spans="1:11">
      <c r="C370" t="s">
        <v>11</v>
      </c>
      <c r="E370" t="s">
        <v>35</v>
      </c>
      <c r="G370" t="s">
        <v>144</v>
      </c>
      <c r="I370" t="s">
        <v>1045</v>
      </c>
      <c r="K370" s="431" t="s">
        <v>189</v>
      </c>
    </row>
    <row r="371" spans="1:11">
      <c r="C371" t="s">
        <v>6</v>
      </c>
      <c r="E371" t="s">
        <v>181</v>
      </c>
      <c r="G371" t="s">
        <v>166</v>
      </c>
      <c r="I371" t="s">
        <v>1040</v>
      </c>
      <c r="K371" s="431" t="s">
        <v>189</v>
      </c>
    </row>
    <row r="374" spans="1:11" ht="20.25">
      <c r="A374" s="199" t="s">
        <v>1579</v>
      </c>
      <c r="C374" t="s">
        <v>182</v>
      </c>
      <c r="E374" t="s">
        <v>145</v>
      </c>
      <c r="G374" t="s">
        <v>21</v>
      </c>
      <c r="I374" t="s">
        <v>11</v>
      </c>
      <c r="K374" s="431" t="s">
        <v>2564</v>
      </c>
    </row>
    <row r="375" spans="1:11">
      <c r="C375" t="s">
        <v>33</v>
      </c>
      <c r="E375" t="s">
        <v>144</v>
      </c>
      <c r="G375" t="s">
        <v>155</v>
      </c>
      <c r="I375" t="s">
        <v>993</v>
      </c>
      <c r="K375" s="431" t="s">
        <v>1053</v>
      </c>
    </row>
    <row r="376" spans="1:11">
      <c r="C376" t="s">
        <v>11</v>
      </c>
      <c r="E376" t="s">
        <v>21</v>
      </c>
      <c r="G376" t="s">
        <v>157</v>
      </c>
      <c r="I376" t="s">
        <v>164</v>
      </c>
      <c r="K376" s="431" t="s">
        <v>1047</v>
      </c>
    </row>
    <row r="379" spans="1:11" ht="20.25">
      <c r="A379" s="199" t="s">
        <v>1580</v>
      </c>
      <c r="C379" t="s">
        <v>1</v>
      </c>
      <c r="E379" t="s">
        <v>19</v>
      </c>
      <c r="G379" t="s">
        <v>166</v>
      </c>
      <c r="I379" t="s">
        <v>1053</v>
      </c>
      <c r="K379" t="s">
        <v>4</v>
      </c>
    </row>
    <row r="380" spans="1:11">
      <c r="C380" t="s">
        <v>9</v>
      </c>
      <c r="E380" t="s">
        <v>21</v>
      </c>
      <c r="G380" t="s">
        <v>17</v>
      </c>
      <c r="I380" t="s">
        <v>1020</v>
      </c>
      <c r="K380" t="s">
        <v>1045</v>
      </c>
    </row>
    <row r="381" spans="1:11">
      <c r="C381" t="s">
        <v>27</v>
      </c>
      <c r="E381" t="s">
        <v>39</v>
      </c>
      <c r="G381" t="s">
        <v>156</v>
      </c>
      <c r="I381" t="s">
        <v>31</v>
      </c>
      <c r="K381" t="s">
        <v>160</v>
      </c>
    </row>
    <row r="384" spans="1:11" ht="20.25">
      <c r="A384" s="199" t="s">
        <v>1653</v>
      </c>
      <c r="C384" t="s">
        <v>189</v>
      </c>
      <c r="E384" t="s">
        <v>189</v>
      </c>
      <c r="G384" t="s">
        <v>33</v>
      </c>
      <c r="I384" t="s">
        <v>143</v>
      </c>
      <c r="K384" s="431" t="s">
        <v>189</v>
      </c>
    </row>
    <row r="385" spans="1:11">
      <c r="C385" t="s">
        <v>189</v>
      </c>
      <c r="E385" t="s">
        <v>189</v>
      </c>
      <c r="G385" t="s">
        <v>9</v>
      </c>
      <c r="I385" t="s">
        <v>1057</v>
      </c>
      <c r="K385" s="431" t="s">
        <v>189</v>
      </c>
    </row>
    <row r="386" spans="1:11">
      <c r="C386" t="s">
        <v>189</v>
      </c>
      <c r="E386" t="s">
        <v>189</v>
      </c>
      <c r="G386" t="s">
        <v>144</v>
      </c>
      <c r="I386" t="s">
        <v>1001</v>
      </c>
      <c r="K386" s="431" t="s">
        <v>189</v>
      </c>
    </row>
    <row r="389" spans="1:11" ht="20.25">
      <c r="A389" s="199" t="s">
        <v>1581</v>
      </c>
      <c r="C389" t="s">
        <v>31</v>
      </c>
      <c r="E389" t="s">
        <v>31</v>
      </c>
      <c r="G389" t="s">
        <v>27</v>
      </c>
      <c r="I389" t="s">
        <v>27</v>
      </c>
      <c r="K389" s="431" t="s">
        <v>1004</v>
      </c>
    </row>
    <row r="390" spans="1:11">
      <c r="C390" t="s">
        <v>27</v>
      </c>
      <c r="E390" t="s">
        <v>21</v>
      </c>
      <c r="G390" t="s">
        <v>23</v>
      </c>
      <c r="I390" t="s">
        <v>999</v>
      </c>
      <c r="K390" s="431" t="s">
        <v>1047</v>
      </c>
    </row>
    <row r="391" spans="1:11">
      <c r="C391" t="s">
        <v>11</v>
      </c>
      <c r="E391" t="s">
        <v>35</v>
      </c>
      <c r="G391" t="s">
        <v>1</v>
      </c>
      <c r="I391" t="s">
        <v>1035</v>
      </c>
      <c r="K391" s="431" t="s">
        <v>33</v>
      </c>
    </row>
    <row r="394" spans="1:11" ht="20.25">
      <c r="A394" s="199" t="s">
        <v>1582</v>
      </c>
      <c r="C394" t="s">
        <v>6</v>
      </c>
      <c r="E394" t="s">
        <v>181</v>
      </c>
      <c r="G394" t="s">
        <v>9</v>
      </c>
      <c r="I394" t="s">
        <v>144</v>
      </c>
      <c r="K394" s="431" t="s">
        <v>4</v>
      </c>
    </row>
    <row r="395" spans="1:11">
      <c r="C395" t="s">
        <v>23</v>
      </c>
      <c r="E395" t="s">
        <v>1</v>
      </c>
      <c r="G395" t="s">
        <v>33</v>
      </c>
      <c r="I395" t="s">
        <v>4</v>
      </c>
      <c r="K395" s="431" t="s">
        <v>1040</v>
      </c>
    </row>
    <row r="396" spans="1:11">
      <c r="C396" t="s">
        <v>13</v>
      </c>
      <c r="E396" t="s">
        <v>13</v>
      </c>
      <c r="G396" t="s">
        <v>166</v>
      </c>
      <c r="I396" t="s">
        <v>25</v>
      </c>
      <c r="K396" s="431" t="s">
        <v>2569</v>
      </c>
    </row>
    <row r="398" spans="1:11">
      <c r="K398" s="562"/>
    </row>
    <row r="399" spans="1:11" ht="20.25">
      <c r="A399" s="199" t="s">
        <v>1583</v>
      </c>
      <c r="B399" t="s">
        <v>1537</v>
      </c>
      <c r="C399" t="s">
        <v>6</v>
      </c>
      <c r="E399" t="s">
        <v>37</v>
      </c>
      <c r="G399" t="s">
        <v>27</v>
      </c>
      <c r="I399" s="121" t="s">
        <v>989</v>
      </c>
      <c r="K399" s="442" t="s">
        <v>157</v>
      </c>
    </row>
    <row r="400" spans="1:11">
      <c r="C400" t="s">
        <v>15</v>
      </c>
      <c r="E400" t="s">
        <v>31</v>
      </c>
      <c r="G400" t="s">
        <v>23</v>
      </c>
      <c r="I400" s="121" t="s">
        <v>144</v>
      </c>
      <c r="K400" s="442" t="s">
        <v>1057</v>
      </c>
    </row>
    <row r="401" spans="2:11">
      <c r="C401" t="s">
        <v>37</v>
      </c>
      <c r="E401" t="s">
        <v>15</v>
      </c>
      <c r="G401" t="s">
        <v>29</v>
      </c>
      <c r="I401" s="121" t="s">
        <v>1021</v>
      </c>
      <c r="K401" s="442" t="s">
        <v>1003</v>
      </c>
    </row>
    <row r="402" spans="2:11">
      <c r="I402" s="266"/>
      <c r="J402" s="12"/>
      <c r="K402" s="481"/>
    </row>
    <row r="403" spans="2:11">
      <c r="B403" t="s">
        <v>1538</v>
      </c>
      <c r="C403" t="s">
        <v>27</v>
      </c>
      <c r="E403" t="s">
        <v>23</v>
      </c>
      <c r="G403" t="s">
        <v>29</v>
      </c>
      <c r="I403" s="121" t="s">
        <v>9</v>
      </c>
      <c r="J403" s="27"/>
      <c r="K403" s="442" t="s">
        <v>157</v>
      </c>
    </row>
    <row r="404" spans="2:11">
      <c r="C404" t="s">
        <v>21</v>
      </c>
      <c r="E404" t="s">
        <v>4</v>
      </c>
      <c r="G404" t="s">
        <v>33</v>
      </c>
      <c r="I404" s="121" t="s">
        <v>11</v>
      </c>
      <c r="K404" s="442" t="s">
        <v>1003</v>
      </c>
    </row>
    <row r="405" spans="2:11">
      <c r="C405" t="s">
        <v>182</v>
      </c>
      <c r="E405" t="s">
        <v>181</v>
      </c>
      <c r="G405" t="s">
        <v>164</v>
      </c>
      <c r="I405" s="121" t="s">
        <v>160</v>
      </c>
      <c r="K405" s="442" t="s">
        <v>1057</v>
      </c>
    </row>
    <row r="406" spans="2:11">
      <c r="I406" s="266"/>
      <c r="K406" s="481"/>
    </row>
    <row r="407" spans="2:11">
      <c r="B407" t="s">
        <v>1539</v>
      </c>
      <c r="C407" t="s">
        <v>27</v>
      </c>
      <c r="E407" t="s">
        <v>4</v>
      </c>
      <c r="G407" t="s">
        <v>29</v>
      </c>
      <c r="I407" s="121" t="s">
        <v>1</v>
      </c>
      <c r="J407" s="12"/>
      <c r="K407" s="442" t="s">
        <v>1057</v>
      </c>
    </row>
    <row r="408" spans="2:11">
      <c r="C408" t="s">
        <v>35</v>
      </c>
      <c r="E408" t="s">
        <v>39</v>
      </c>
      <c r="G408" t="s">
        <v>31</v>
      </c>
      <c r="I408" s="121" t="s">
        <v>11</v>
      </c>
      <c r="J408" s="27"/>
      <c r="K408" s="442" t="s">
        <v>157</v>
      </c>
    </row>
    <row r="409" spans="2:11">
      <c r="C409" t="s">
        <v>17</v>
      </c>
      <c r="E409" t="s">
        <v>23</v>
      </c>
      <c r="G409" t="s">
        <v>155</v>
      </c>
      <c r="I409" s="121" t="s">
        <v>993</v>
      </c>
      <c r="K409" s="442" t="s">
        <v>1004</v>
      </c>
    </row>
    <row r="410" spans="2:11">
      <c r="I410" s="266"/>
      <c r="K410" s="481"/>
    </row>
    <row r="411" spans="2:11">
      <c r="B411" t="s">
        <v>1540</v>
      </c>
      <c r="C411" t="s">
        <v>17</v>
      </c>
      <c r="E411" t="s">
        <v>4</v>
      </c>
      <c r="G411" t="s">
        <v>156</v>
      </c>
      <c r="I411" s="121" t="s">
        <v>1013</v>
      </c>
      <c r="K411" s="442" t="s">
        <v>1057</v>
      </c>
    </row>
    <row r="412" spans="2:11">
      <c r="C412" t="s">
        <v>9</v>
      </c>
      <c r="E412" t="s">
        <v>6</v>
      </c>
      <c r="G412" t="s">
        <v>29</v>
      </c>
      <c r="I412" s="121" t="s">
        <v>1003</v>
      </c>
      <c r="J412" s="12"/>
      <c r="K412" s="442" t="s">
        <v>143</v>
      </c>
    </row>
    <row r="413" spans="2:11">
      <c r="C413" t="s">
        <v>182</v>
      </c>
      <c r="E413" t="s">
        <v>144</v>
      </c>
      <c r="G413" t="s">
        <v>11</v>
      </c>
      <c r="I413" s="121" t="s">
        <v>1039</v>
      </c>
      <c r="J413" s="27"/>
      <c r="K413" s="442" t="s">
        <v>2561</v>
      </c>
    </row>
    <row r="414" spans="2:11">
      <c r="I414" s="266"/>
      <c r="K414" s="481"/>
    </row>
    <row r="415" spans="2:11">
      <c r="B415" t="s">
        <v>1541</v>
      </c>
      <c r="C415" t="s">
        <v>27</v>
      </c>
      <c r="E415" t="s">
        <v>23</v>
      </c>
      <c r="G415" t="s">
        <v>160</v>
      </c>
      <c r="I415" s="121" t="s">
        <v>1021</v>
      </c>
      <c r="K415" s="442" t="s">
        <v>983</v>
      </c>
    </row>
    <row r="416" spans="2:11">
      <c r="C416" t="s">
        <v>21</v>
      </c>
      <c r="E416" t="s">
        <v>21</v>
      </c>
      <c r="G416" t="s">
        <v>29</v>
      </c>
      <c r="I416" s="121" t="s">
        <v>11</v>
      </c>
      <c r="K416" s="442" t="s">
        <v>2568</v>
      </c>
    </row>
    <row r="417" spans="2:11">
      <c r="C417" t="s">
        <v>17</v>
      </c>
      <c r="E417" t="s">
        <v>1</v>
      </c>
      <c r="G417" t="s">
        <v>9</v>
      </c>
      <c r="I417" s="121" t="s">
        <v>31</v>
      </c>
      <c r="J417" s="12"/>
      <c r="K417" s="442" t="s">
        <v>157</v>
      </c>
    </row>
    <row r="418" spans="2:11">
      <c r="I418" s="266"/>
      <c r="J418" s="27"/>
      <c r="K418" s="481"/>
    </row>
    <row r="419" spans="2:11">
      <c r="B419" t="s">
        <v>1542</v>
      </c>
      <c r="C419" t="s">
        <v>17</v>
      </c>
      <c r="E419" t="s">
        <v>4</v>
      </c>
      <c r="G419" t="s">
        <v>4</v>
      </c>
      <c r="I419" s="121" t="s">
        <v>1036</v>
      </c>
      <c r="K419" s="442" t="s">
        <v>155</v>
      </c>
    </row>
    <row r="420" spans="2:11">
      <c r="C420" t="s">
        <v>27</v>
      </c>
      <c r="E420" t="s">
        <v>33</v>
      </c>
      <c r="G420" t="s">
        <v>156</v>
      </c>
      <c r="I420" s="121" t="s">
        <v>144</v>
      </c>
      <c r="K420" s="442" t="s">
        <v>2568</v>
      </c>
    </row>
    <row r="421" spans="2:11">
      <c r="C421" t="s">
        <v>33</v>
      </c>
      <c r="E421" t="s">
        <v>21</v>
      </c>
      <c r="G421" t="s">
        <v>29</v>
      </c>
      <c r="I421" s="121" t="s">
        <v>1021</v>
      </c>
      <c r="K421" s="442" t="s">
        <v>2549</v>
      </c>
    </row>
    <row r="422" spans="2:11">
      <c r="I422" s="266"/>
      <c r="J422" s="12"/>
      <c r="K422" s="481"/>
    </row>
    <row r="423" spans="2:11">
      <c r="B423" t="s">
        <v>1543</v>
      </c>
      <c r="C423" t="s">
        <v>29</v>
      </c>
      <c r="E423" t="s">
        <v>21</v>
      </c>
      <c r="G423" t="s">
        <v>164</v>
      </c>
      <c r="I423" s="121" t="s">
        <v>11</v>
      </c>
      <c r="J423" s="27"/>
      <c r="K423" s="442" t="s">
        <v>2568</v>
      </c>
    </row>
    <row r="424" spans="2:11">
      <c r="C424" t="s">
        <v>1</v>
      </c>
      <c r="E424" t="s">
        <v>15</v>
      </c>
      <c r="G424" t="s">
        <v>25</v>
      </c>
      <c r="I424" s="121" t="s">
        <v>31</v>
      </c>
      <c r="K424" s="442" t="s">
        <v>1003</v>
      </c>
    </row>
    <row r="425" spans="2:11">
      <c r="C425" t="s">
        <v>25</v>
      </c>
      <c r="E425" t="s">
        <v>33</v>
      </c>
      <c r="G425" t="s">
        <v>29</v>
      </c>
      <c r="I425" s="121" t="s">
        <v>1008</v>
      </c>
      <c r="K425" s="442" t="s">
        <v>164</v>
      </c>
    </row>
    <row r="426" spans="2:11">
      <c r="I426" s="266"/>
      <c r="K426" s="481"/>
    </row>
    <row r="427" spans="2:11">
      <c r="B427" t="s">
        <v>1544</v>
      </c>
      <c r="C427" t="s">
        <v>27</v>
      </c>
      <c r="E427" t="s">
        <v>4</v>
      </c>
      <c r="G427" t="s">
        <v>11</v>
      </c>
      <c r="I427" s="121" t="s">
        <v>35</v>
      </c>
      <c r="J427" s="12"/>
      <c r="K427" s="442" t="s">
        <v>157</v>
      </c>
    </row>
    <row r="428" spans="2:11">
      <c r="C428" t="s">
        <v>1</v>
      </c>
      <c r="E428" t="s">
        <v>19</v>
      </c>
      <c r="G428" t="s">
        <v>21</v>
      </c>
      <c r="I428" s="121" t="s">
        <v>144</v>
      </c>
      <c r="J428" s="27"/>
      <c r="K428" s="442" t="s">
        <v>1004</v>
      </c>
    </row>
    <row r="429" spans="2:11">
      <c r="C429" t="s">
        <v>181</v>
      </c>
      <c r="E429" t="s">
        <v>11</v>
      </c>
      <c r="G429" t="s">
        <v>156</v>
      </c>
      <c r="I429" s="121" t="s">
        <v>1036</v>
      </c>
      <c r="K429" s="442" t="s">
        <v>1057</v>
      </c>
    </row>
    <row r="430" spans="2:11">
      <c r="I430" s="266"/>
      <c r="K430" s="481"/>
    </row>
    <row r="431" spans="2:11">
      <c r="B431" t="s">
        <v>1545</v>
      </c>
      <c r="C431" t="s">
        <v>15</v>
      </c>
      <c r="E431" t="s">
        <v>31</v>
      </c>
      <c r="G431" t="s">
        <v>164</v>
      </c>
      <c r="I431" s="121" t="s">
        <v>11</v>
      </c>
      <c r="K431" s="442" t="s">
        <v>1003</v>
      </c>
    </row>
    <row r="432" spans="2:11">
      <c r="C432" t="s">
        <v>9</v>
      </c>
      <c r="E432" t="s">
        <v>21</v>
      </c>
      <c r="G432" t="s">
        <v>160</v>
      </c>
      <c r="I432" s="121" t="s">
        <v>31</v>
      </c>
      <c r="J432" s="12"/>
      <c r="K432" s="442" t="s">
        <v>37</v>
      </c>
    </row>
    <row r="433" spans="2:11">
      <c r="C433" t="s">
        <v>13</v>
      </c>
      <c r="E433" t="s">
        <v>4</v>
      </c>
      <c r="G433" t="s">
        <v>35</v>
      </c>
      <c r="I433" s="121" t="s">
        <v>160</v>
      </c>
      <c r="J433" s="27"/>
      <c r="K433" s="431" t="s">
        <v>3352</v>
      </c>
    </row>
    <row r="434" spans="2:11">
      <c r="I434" s="266"/>
      <c r="K434" s="431" t="s">
        <v>3353</v>
      </c>
    </row>
    <row r="435" spans="2:11" s="431" customFormat="1">
      <c r="I435" s="508"/>
    </row>
    <row r="436" spans="2:11">
      <c r="B436" t="s">
        <v>1546</v>
      </c>
      <c r="C436" t="s">
        <v>27</v>
      </c>
      <c r="E436" t="s">
        <v>181</v>
      </c>
      <c r="G436" t="s">
        <v>29</v>
      </c>
      <c r="I436" s="121" t="s">
        <v>11</v>
      </c>
      <c r="K436" s="442" t="s">
        <v>157</v>
      </c>
    </row>
    <row r="437" spans="2:11">
      <c r="C437" t="s">
        <v>1</v>
      </c>
      <c r="E437" t="s">
        <v>4</v>
      </c>
      <c r="G437" t="s">
        <v>31</v>
      </c>
      <c r="I437" s="121" t="s">
        <v>17</v>
      </c>
      <c r="K437" s="442" t="s">
        <v>983</v>
      </c>
    </row>
    <row r="438" spans="2:11">
      <c r="C438" t="s">
        <v>15</v>
      </c>
      <c r="E438" t="s">
        <v>33</v>
      </c>
      <c r="G438" t="s">
        <v>17</v>
      </c>
      <c r="I438" s="121" t="s">
        <v>31</v>
      </c>
      <c r="J438" s="12"/>
      <c r="K438" s="442" t="s">
        <v>156</v>
      </c>
    </row>
    <row r="439" spans="2:11">
      <c r="I439" s="266"/>
      <c r="J439" s="27"/>
      <c r="K439" s="481" t="s">
        <v>3073</v>
      </c>
    </row>
    <row r="440" spans="2:11">
      <c r="B440" t="s">
        <v>1547</v>
      </c>
      <c r="C440" t="s">
        <v>23</v>
      </c>
      <c r="E440" t="s">
        <v>21</v>
      </c>
      <c r="G440" t="s">
        <v>29</v>
      </c>
      <c r="I440" s="121" t="s">
        <v>9</v>
      </c>
      <c r="K440" s="442" t="s">
        <v>156</v>
      </c>
    </row>
    <row r="441" spans="2:11">
      <c r="C441" t="s">
        <v>27</v>
      </c>
      <c r="E441" t="s">
        <v>33</v>
      </c>
      <c r="G441" t="s">
        <v>160</v>
      </c>
      <c r="I441" s="121" t="s">
        <v>1008</v>
      </c>
      <c r="K441" s="442" t="s">
        <v>157</v>
      </c>
    </row>
    <row r="442" spans="2:11">
      <c r="C442" t="s">
        <v>1</v>
      </c>
      <c r="E442" t="s">
        <v>6</v>
      </c>
      <c r="G442" t="s">
        <v>143</v>
      </c>
      <c r="I442" s="121" t="s">
        <v>157</v>
      </c>
      <c r="K442" s="442" t="s">
        <v>983</v>
      </c>
    </row>
    <row r="443" spans="2:11">
      <c r="I443" s="266"/>
      <c r="J443" s="12"/>
      <c r="K443" s="481"/>
    </row>
    <row r="444" spans="2:11">
      <c r="B444" t="s">
        <v>1548</v>
      </c>
      <c r="C444" t="s">
        <v>13</v>
      </c>
      <c r="E444" t="s">
        <v>15</v>
      </c>
      <c r="G444" s="202" t="s">
        <v>37</v>
      </c>
      <c r="I444" s="121" t="s">
        <v>35</v>
      </c>
      <c r="J444" s="27"/>
      <c r="K444" s="442" t="s">
        <v>1004</v>
      </c>
    </row>
    <row r="445" spans="2:11">
      <c r="C445" t="s">
        <v>1584</v>
      </c>
      <c r="E445" t="s">
        <v>145</v>
      </c>
      <c r="G445" t="s">
        <v>29</v>
      </c>
      <c r="I445" s="121" t="s">
        <v>1021</v>
      </c>
      <c r="K445" s="442" t="s">
        <v>157</v>
      </c>
    </row>
    <row r="446" spans="2:11">
      <c r="C446" t="s">
        <v>1585</v>
      </c>
      <c r="E446" t="s">
        <v>4</v>
      </c>
      <c r="G446" t="s">
        <v>17</v>
      </c>
      <c r="I446" s="121" t="s">
        <v>2115</v>
      </c>
      <c r="K446" s="442" t="s">
        <v>142</v>
      </c>
    </row>
    <row r="447" spans="2:11">
      <c r="I447" s="121" t="s">
        <v>2116</v>
      </c>
      <c r="K447" s="481"/>
    </row>
    <row r="448" spans="2:11">
      <c r="I448" s="121"/>
      <c r="K448" s="442"/>
    </row>
    <row r="449" spans="2:11">
      <c r="B449" t="s">
        <v>1549</v>
      </c>
      <c r="C449" t="s">
        <v>15</v>
      </c>
      <c r="E449" t="s">
        <v>21</v>
      </c>
      <c r="G449" t="s">
        <v>31</v>
      </c>
      <c r="I449" s="121" t="s">
        <v>31</v>
      </c>
      <c r="J449" s="12"/>
      <c r="K449" s="442" t="s">
        <v>1004</v>
      </c>
    </row>
    <row r="450" spans="2:11">
      <c r="C450" t="s">
        <v>1</v>
      </c>
      <c r="E450" t="s">
        <v>33</v>
      </c>
      <c r="G450" t="s">
        <v>29</v>
      </c>
      <c r="I450" s="121" t="s">
        <v>11</v>
      </c>
      <c r="J450" s="27"/>
      <c r="K450" s="442" t="s">
        <v>142</v>
      </c>
    </row>
    <row r="451" spans="2:11">
      <c r="C451" t="s">
        <v>21</v>
      </c>
      <c r="E451" t="s">
        <v>4</v>
      </c>
      <c r="G451" t="s">
        <v>25</v>
      </c>
      <c r="I451" s="121" t="s">
        <v>160</v>
      </c>
      <c r="K451" s="442" t="s">
        <v>157</v>
      </c>
    </row>
    <row r="452" spans="2:11">
      <c r="I452" s="266"/>
      <c r="K452" s="481"/>
    </row>
    <row r="453" spans="2:11">
      <c r="B453" t="s">
        <v>1550</v>
      </c>
      <c r="C453" t="s">
        <v>1</v>
      </c>
      <c r="E453" t="s">
        <v>23</v>
      </c>
      <c r="G453" t="s">
        <v>21</v>
      </c>
      <c r="I453" s="121" t="s">
        <v>1036</v>
      </c>
      <c r="K453" s="442" t="s">
        <v>17</v>
      </c>
    </row>
    <row r="454" spans="2:11">
      <c r="C454" t="s">
        <v>27</v>
      </c>
      <c r="E454" t="s">
        <v>21</v>
      </c>
      <c r="G454" t="s">
        <v>142</v>
      </c>
      <c r="I454" s="121" t="s">
        <v>983</v>
      </c>
      <c r="J454" s="12"/>
      <c r="K454" s="442" t="s">
        <v>1026</v>
      </c>
    </row>
    <row r="455" spans="2:11">
      <c r="C455" t="s">
        <v>4</v>
      </c>
      <c r="E455" t="s">
        <v>31</v>
      </c>
      <c r="G455" t="s">
        <v>156</v>
      </c>
      <c r="I455" s="121" t="s">
        <v>1</v>
      </c>
      <c r="J455" s="27"/>
      <c r="K455" s="442" t="s">
        <v>2549</v>
      </c>
    </row>
    <row r="456" spans="2:11">
      <c r="I456" s="266"/>
      <c r="K456" s="481"/>
    </row>
    <row r="457" spans="2:11">
      <c r="B457" t="s">
        <v>1551</v>
      </c>
      <c r="C457" t="s">
        <v>1</v>
      </c>
      <c r="E457" t="s">
        <v>21</v>
      </c>
      <c r="G457" t="s">
        <v>156</v>
      </c>
      <c r="I457" s="121" t="s">
        <v>21</v>
      </c>
      <c r="K457" s="442" t="s">
        <v>1057</v>
      </c>
    </row>
    <row r="458" spans="2:11">
      <c r="C458" t="s">
        <v>4</v>
      </c>
      <c r="E458" t="s">
        <v>33</v>
      </c>
      <c r="G458" t="s">
        <v>142</v>
      </c>
      <c r="I458" s="121" t="s">
        <v>17</v>
      </c>
      <c r="K458" s="442" t="s">
        <v>988</v>
      </c>
    </row>
    <row r="459" spans="2:11">
      <c r="C459" t="s">
        <v>27</v>
      </c>
      <c r="E459" t="s">
        <v>31</v>
      </c>
      <c r="G459" t="s">
        <v>21</v>
      </c>
      <c r="I459" s="121" t="s">
        <v>156</v>
      </c>
      <c r="K459" s="442" t="s">
        <v>1035</v>
      </c>
    </row>
    <row r="460" spans="2:11">
      <c r="I460" s="266"/>
      <c r="J460" s="12"/>
      <c r="K460" s="481"/>
    </row>
    <row r="461" spans="2:11">
      <c r="B461" t="s">
        <v>1552</v>
      </c>
      <c r="C461" t="s">
        <v>27</v>
      </c>
      <c r="E461" t="s">
        <v>33</v>
      </c>
      <c r="G461" t="s">
        <v>156</v>
      </c>
      <c r="I461" s="121" t="s">
        <v>142</v>
      </c>
      <c r="J461" s="27"/>
      <c r="K461" s="442" t="s">
        <v>2561</v>
      </c>
    </row>
    <row r="462" spans="2:11">
      <c r="C462" t="s">
        <v>13</v>
      </c>
      <c r="E462" t="s">
        <v>21</v>
      </c>
      <c r="G462" t="s">
        <v>27</v>
      </c>
      <c r="I462" s="121" t="s">
        <v>160</v>
      </c>
      <c r="K462" s="442" t="s">
        <v>1057</v>
      </c>
    </row>
    <row r="463" spans="2:11">
      <c r="C463" t="s">
        <v>1</v>
      </c>
      <c r="E463" t="s">
        <v>31</v>
      </c>
      <c r="G463" t="s">
        <v>142</v>
      </c>
      <c r="I463" s="121" t="s">
        <v>21</v>
      </c>
      <c r="K463" s="442" t="s">
        <v>1035</v>
      </c>
    </row>
    <row r="464" spans="2:11">
      <c r="I464" s="266"/>
      <c r="K464" s="481"/>
    </row>
    <row r="465" spans="2:11">
      <c r="B465" t="s">
        <v>1553</v>
      </c>
      <c r="C465" t="s">
        <v>15</v>
      </c>
      <c r="E465" t="s">
        <v>21</v>
      </c>
      <c r="G465" t="s">
        <v>143</v>
      </c>
      <c r="I465" s="121" t="s">
        <v>1047</v>
      </c>
      <c r="J465" s="12"/>
      <c r="K465" s="442" t="s">
        <v>156</v>
      </c>
    </row>
    <row r="466" spans="2:11">
      <c r="C466" t="s">
        <v>1</v>
      </c>
      <c r="E466" t="s">
        <v>33</v>
      </c>
      <c r="G466" t="s">
        <v>29</v>
      </c>
      <c r="I466" s="121" t="s">
        <v>1031</v>
      </c>
      <c r="J466" s="27"/>
      <c r="K466" s="442" t="s">
        <v>155</v>
      </c>
    </row>
    <row r="467" spans="2:11">
      <c r="C467" t="s">
        <v>27</v>
      </c>
      <c r="E467" t="s">
        <v>23</v>
      </c>
      <c r="G467" t="s">
        <v>33</v>
      </c>
      <c r="I467" s="121" t="s">
        <v>983</v>
      </c>
      <c r="K467" s="442" t="s">
        <v>157</v>
      </c>
    </row>
    <row r="468" spans="2:11">
      <c r="I468" s="266"/>
      <c r="K468" s="481"/>
    </row>
    <row r="469" spans="2:11">
      <c r="B469" t="s">
        <v>1554</v>
      </c>
      <c r="C469" t="s">
        <v>1</v>
      </c>
      <c r="E469" t="s">
        <v>33</v>
      </c>
      <c r="G469" t="s">
        <v>29</v>
      </c>
      <c r="I469" s="121" t="s">
        <v>31</v>
      </c>
      <c r="K469" s="442" t="s">
        <v>2568</v>
      </c>
    </row>
    <row r="470" spans="2:11">
      <c r="C470" t="s">
        <v>27</v>
      </c>
      <c r="E470" t="s">
        <v>23</v>
      </c>
      <c r="G470" t="s">
        <v>156</v>
      </c>
      <c r="I470" s="121" t="s">
        <v>11</v>
      </c>
      <c r="J470" s="12"/>
      <c r="K470" s="442" t="s">
        <v>999</v>
      </c>
    </row>
    <row r="471" spans="2:11">
      <c r="C471" t="s">
        <v>13</v>
      </c>
      <c r="E471" t="s">
        <v>6</v>
      </c>
      <c r="G471" t="s">
        <v>11</v>
      </c>
      <c r="I471" s="121" t="s">
        <v>1008</v>
      </c>
      <c r="J471" s="27"/>
      <c r="K471" s="442" t="s">
        <v>1053</v>
      </c>
    </row>
    <row r="472" spans="2:11">
      <c r="I472" s="266"/>
      <c r="K472" s="442"/>
    </row>
    <row r="473" spans="2:11">
      <c r="B473" t="s">
        <v>1555</v>
      </c>
      <c r="C473" t="s">
        <v>23</v>
      </c>
      <c r="E473" t="s">
        <v>33</v>
      </c>
      <c r="G473" t="s">
        <v>156</v>
      </c>
      <c r="I473" s="121" t="s">
        <v>1021</v>
      </c>
      <c r="K473" s="442" t="s">
        <v>189</v>
      </c>
    </row>
    <row r="474" spans="2:11">
      <c r="C474" t="s">
        <v>1</v>
      </c>
      <c r="E474" t="s">
        <v>21</v>
      </c>
      <c r="G474" t="s">
        <v>35</v>
      </c>
      <c r="I474" s="121" t="s">
        <v>1031</v>
      </c>
      <c r="K474" s="442" t="s">
        <v>189</v>
      </c>
    </row>
    <row r="475" spans="2:11">
      <c r="C475" t="s">
        <v>181</v>
      </c>
      <c r="E475" t="s">
        <v>31</v>
      </c>
      <c r="G475" t="s">
        <v>142</v>
      </c>
      <c r="I475" s="121" t="s">
        <v>1</v>
      </c>
      <c r="J475" s="12"/>
      <c r="K475" s="442" t="s">
        <v>189</v>
      </c>
    </row>
    <row r="476" spans="2:11">
      <c r="I476" s="266"/>
      <c r="J476" s="27"/>
      <c r="K476" s="442"/>
    </row>
    <row r="477" spans="2:11">
      <c r="B477" t="s">
        <v>1556</v>
      </c>
      <c r="C477" t="s">
        <v>39</v>
      </c>
      <c r="E477" t="s">
        <v>23</v>
      </c>
      <c r="G477" t="s">
        <v>11</v>
      </c>
      <c r="I477" s="121" t="s">
        <v>160</v>
      </c>
      <c r="K477" s="442" t="s">
        <v>189</v>
      </c>
    </row>
    <row r="478" spans="2:11">
      <c r="C478" t="s">
        <v>1</v>
      </c>
      <c r="E478" t="s">
        <v>145</v>
      </c>
      <c r="G478" t="s">
        <v>33</v>
      </c>
      <c r="I478" s="121" t="s">
        <v>31</v>
      </c>
      <c r="K478" s="442" t="s">
        <v>189</v>
      </c>
    </row>
    <row r="479" spans="2:11">
      <c r="C479" t="s">
        <v>15</v>
      </c>
      <c r="E479" t="s">
        <v>6</v>
      </c>
      <c r="G479" t="s">
        <v>156</v>
      </c>
      <c r="I479" s="121" t="s">
        <v>11</v>
      </c>
      <c r="K479" s="442" t="s">
        <v>189</v>
      </c>
    </row>
    <row r="480" spans="2:11">
      <c r="I480" s="266"/>
      <c r="J480" s="12"/>
      <c r="K480" s="442"/>
    </row>
    <row r="481" spans="2:11">
      <c r="B481" t="s">
        <v>1557</v>
      </c>
      <c r="C481" t="s">
        <v>27</v>
      </c>
      <c r="E481" t="s">
        <v>4</v>
      </c>
      <c r="G481" t="s">
        <v>29</v>
      </c>
      <c r="I481" s="121" t="s">
        <v>993</v>
      </c>
      <c r="J481" s="27"/>
      <c r="K481" s="442" t="s">
        <v>189</v>
      </c>
    </row>
    <row r="482" spans="2:11">
      <c r="C482" t="s">
        <v>33</v>
      </c>
      <c r="E482" t="s">
        <v>33</v>
      </c>
      <c r="G482" t="s">
        <v>155</v>
      </c>
      <c r="I482" s="121" t="s">
        <v>1047</v>
      </c>
      <c r="K482" s="442" t="s">
        <v>189</v>
      </c>
    </row>
    <row r="483" spans="2:11">
      <c r="C483" t="s">
        <v>1586</v>
      </c>
      <c r="E483" t="s">
        <v>181</v>
      </c>
      <c r="G483" t="s">
        <v>31</v>
      </c>
      <c r="I483" s="121" t="s">
        <v>1010</v>
      </c>
      <c r="K483" s="442" t="s">
        <v>189</v>
      </c>
    </row>
    <row r="484" spans="2:11">
      <c r="C484" t="s">
        <v>1587</v>
      </c>
      <c r="I484" s="266"/>
      <c r="K484" s="442"/>
    </row>
    <row r="485" spans="2:11">
      <c r="I485" s="266"/>
      <c r="J485" s="12"/>
      <c r="K485" s="442"/>
    </row>
    <row r="486" spans="2:11">
      <c r="B486" t="s">
        <v>1558</v>
      </c>
      <c r="C486" t="s">
        <v>1</v>
      </c>
      <c r="E486" t="s">
        <v>21</v>
      </c>
      <c r="G486" t="s">
        <v>11</v>
      </c>
      <c r="I486" s="121" t="s">
        <v>21</v>
      </c>
      <c r="J486" s="27"/>
      <c r="K486" s="442" t="s">
        <v>156</v>
      </c>
    </row>
    <row r="487" spans="2:11">
      <c r="B487" t="s">
        <v>1559</v>
      </c>
      <c r="C487" t="s">
        <v>17</v>
      </c>
      <c r="E487" t="s">
        <v>23</v>
      </c>
      <c r="G487" t="s">
        <v>156</v>
      </c>
      <c r="I487" s="121" t="s">
        <v>160</v>
      </c>
      <c r="K487" s="442" t="s">
        <v>157</v>
      </c>
    </row>
    <row r="488" spans="2:11">
      <c r="C488" t="s">
        <v>35</v>
      </c>
      <c r="E488" t="s">
        <v>145</v>
      </c>
      <c r="G488" t="s">
        <v>21</v>
      </c>
      <c r="I488" s="121" t="s">
        <v>11</v>
      </c>
      <c r="K488" s="442" t="s">
        <v>142</v>
      </c>
    </row>
    <row r="489" spans="2:11">
      <c r="I489" s="266"/>
      <c r="K489" s="481" t="s">
        <v>40</v>
      </c>
    </row>
    <row r="490" spans="2:11">
      <c r="B490" t="s">
        <v>1560</v>
      </c>
      <c r="C490" t="s">
        <v>1</v>
      </c>
      <c r="E490" t="s">
        <v>21</v>
      </c>
      <c r="G490" t="s">
        <v>156</v>
      </c>
      <c r="I490" s="121" t="s">
        <v>11</v>
      </c>
      <c r="J490" s="12"/>
      <c r="K490" s="442" t="s">
        <v>157</v>
      </c>
    </row>
    <row r="491" spans="2:11">
      <c r="C491" t="s">
        <v>27</v>
      </c>
      <c r="E491" t="s">
        <v>23</v>
      </c>
      <c r="G491" t="s">
        <v>11</v>
      </c>
      <c r="I491" s="121" t="s">
        <v>31</v>
      </c>
      <c r="J491" s="27"/>
      <c r="K491" s="442" t="s">
        <v>156</v>
      </c>
    </row>
    <row r="492" spans="2:11">
      <c r="C492" t="s">
        <v>17</v>
      </c>
      <c r="E492" t="s">
        <v>33</v>
      </c>
      <c r="G492" t="s">
        <v>21</v>
      </c>
      <c r="I492" s="121" t="s">
        <v>21</v>
      </c>
      <c r="K492" s="442" t="s">
        <v>1057</v>
      </c>
    </row>
    <row r="493" spans="2:11">
      <c r="C493" s="202"/>
    </row>
    <row r="494" spans="2:11">
      <c r="C494" s="202"/>
    </row>
    <row r="495" spans="2:11">
      <c r="C495" s="202"/>
      <c r="G495" s="87"/>
    </row>
    <row r="496" spans="2:11" ht="15">
      <c r="C496" s="25" t="s">
        <v>2838</v>
      </c>
    </row>
    <row r="497" spans="1:7" ht="14.25">
      <c r="D497" s="51" t="s">
        <v>1078</v>
      </c>
      <c r="E497" s="51" t="s">
        <v>1079</v>
      </c>
      <c r="F497" s="51" t="s">
        <v>1080</v>
      </c>
      <c r="G497" s="51" t="s">
        <v>40</v>
      </c>
    </row>
    <row r="498" spans="1:7" s="508" customFormat="1">
      <c r="A498" s="472"/>
      <c r="B498" s="505"/>
      <c r="C498" s="566" t="s">
        <v>11</v>
      </c>
      <c r="D498" s="495">
        <v>33</v>
      </c>
      <c r="E498" s="495">
        <v>23</v>
      </c>
      <c r="F498" s="495">
        <v>23</v>
      </c>
      <c r="G498" s="495">
        <f t="shared" ref="G498:G529" si="0">SUM(D498:F498)</f>
        <v>79</v>
      </c>
    </row>
    <row r="499" spans="1:7" s="508" customFormat="1">
      <c r="A499" s="483"/>
      <c r="B499" s="565"/>
      <c r="C499" s="566" t="s">
        <v>31</v>
      </c>
      <c r="D499" s="495">
        <v>23</v>
      </c>
      <c r="E499" s="495">
        <v>25</v>
      </c>
      <c r="F499" s="495">
        <v>28</v>
      </c>
      <c r="G499" s="495">
        <f t="shared" si="0"/>
        <v>76</v>
      </c>
    </row>
    <row r="500" spans="1:7" s="508" customFormat="1">
      <c r="A500" s="472"/>
      <c r="B500" s="565"/>
      <c r="C500" s="566" t="s">
        <v>21</v>
      </c>
      <c r="D500" s="495">
        <v>27</v>
      </c>
      <c r="E500" s="495">
        <v>23</v>
      </c>
      <c r="F500" s="495">
        <v>24</v>
      </c>
      <c r="G500" s="495">
        <f t="shared" si="0"/>
        <v>74</v>
      </c>
    </row>
    <row r="501" spans="1:7" s="508" customFormat="1">
      <c r="A501" s="472"/>
      <c r="B501" s="565"/>
      <c r="C501" s="566" t="s">
        <v>33</v>
      </c>
      <c r="D501" s="495">
        <v>21</v>
      </c>
      <c r="E501" s="495">
        <v>26</v>
      </c>
      <c r="F501" s="495">
        <v>26</v>
      </c>
      <c r="G501" s="495">
        <f t="shared" si="0"/>
        <v>73</v>
      </c>
    </row>
    <row r="502" spans="1:7" s="508" customFormat="1">
      <c r="A502" s="550"/>
      <c r="B502" s="505"/>
      <c r="C502" s="566" t="s">
        <v>27</v>
      </c>
      <c r="D502" s="495">
        <v>25</v>
      </c>
      <c r="E502" s="495">
        <v>16</v>
      </c>
      <c r="F502" s="495">
        <v>18</v>
      </c>
      <c r="G502" s="495">
        <f t="shared" si="0"/>
        <v>59</v>
      </c>
    </row>
    <row r="503" spans="1:7" s="508" customFormat="1">
      <c r="A503" s="483"/>
      <c r="B503" s="505"/>
      <c r="C503" s="566" t="s">
        <v>17</v>
      </c>
      <c r="D503" s="495">
        <v>17</v>
      </c>
      <c r="E503" s="495">
        <v>18</v>
      </c>
      <c r="F503" s="495">
        <v>19</v>
      </c>
      <c r="G503" s="495">
        <f t="shared" si="0"/>
        <v>54</v>
      </c>
    </row>
    <row r="504" spans="1:7" s="508" customFormat="1">
      <c r="A504" s="472"/>
      <c r="B504" s="505"/>
      <c r="C504" s="566" t="s">
        <v>1</v>
      </c>
      <c r="D504" s="495">
        <v>14</v>
      </c>
      <c r="E504" s="495">
        <v>24</v>
      </c>
      <c r="F504" s="495">
        <v>12</v>
      </c>
      <c r="G504" s="495">
        <f t="shared" si="0"/>
        <v>50</v>
      </c>
    </row>
    <row r="505" spans="1:7" s="508" customFormat="1">
      <c r="A505" s="483"/>
      <c r="B505" s="505"/>
      <c r="C505" s="566" t="s">
        <v>9</v>
      </c>
      <c r="D505" s="495">
        <v>22</v>
      </c>
      <c r="E505" s="495">
        <v>16</v>
      </c>
      <c r="F505" s="495">
        <v>11</v>
      </c>
      <c r="G505" s="495">
        <f t="shared" si="0"/>
        <v>49</v>
      </c>
    </row>
    <row r="506" spans="1:7" s="508" customFormat="1">
      <c r="A506" s="550"/>
      <c r="B506" s="565"/>
      <c r="C506" s="566" t="s">
        <v>144</v>
      </c>
      <c r="D506" s="495">
        <v>16</v>
      </c>
      <c r="E506" s="495">
        <v>17</v>
      </c>
      <c r="F506" s="495">
        <v>16</v>
      </c>
      <c r="G506" s="495">
        <f t="shared" si="0"/>
        <v>49</v>
      </c>
    </row>
    <row r="507" spans="1:7" s="508" customFormat="1">
      <c r="A507" s="483"/>
      <c r="B507" s="565"/>
      <c r="C507" s="566" t="s">
        <v>19</v>
      </c>
      <c r="D507" s="495">
        <v>21</v>
      </c>
      <c r="E507" s="495">
        <v>18</v>
      </c>
      <c r="F507" s="495">
        <v>9</v>
      </c>
      <c r="G507" s="495">
        <f t="shared" si="0"/>
        <v>48</v>
      </c>
    </row>
    <row r="508" spans="1:7" s="508" customFormat="1">
      <c r="A508" s="550"/>
      <c r="B508" s="565"/>
      <c r="C508" s="566" t="s">
        <v>142</v>
      </c>
      <c r="D508" s="495">
        <v>11</v>
      </c>
      <c r="E508" s="495">
        <v>21</v>
      </c>
      <c r="F508" s="495">
        <v>16</v>
      </c>
      <c r="G508" s="495">
        <f t="shared" si="0"/>
        <v>48</v>
      </c>
    </row>
    <row r="509" spans="1:7" s="508" customFormat="1">
      <c r="A509" s="483"/>
      <c r="B509" s="565"/>
      <c r="C509" s="566" t="s">
        <v>25</v>
      </c>
      <c r="D509" s="495">
        <v>12</v>
      </c>
      <c r="E509" s="495">
        <v>18</v>
      </c>
      <c r="F509" s="495">
        <v>16</v>
      </c>
      <c r="G509" s="495">
        <f t="shared" si="0"/>
        <v>46</v>
      </c>
    </row>
    <row r="510" spans="1:7" s="508" customFormat="1">
      <c r="A510" s="550"/>
      <c r="B510" s="565"/>
      <c r="C510" s="566" t="s">
        <v>23</v>
      </c>
      <c r="D510" s="495">
        <v>11</v>
      </c>
      <c r="E510" s="495">
        <v>22</v>
      </c>
      <c r="F510" s="495">
        <v>10</v>
      </c>
      <c r="G510" s="495">
        <f t="shared" si="0"/>
        <v>43</v>
      </c>
    </row>
    <row r="511" spans="1:7" s="508" customFormat="1">
      <c r="A511" s="550"/>
      <c r="B511" s="505"/>
      <c r="C511" s="566" t="s">
        <v>156</v>
      </c>
      <c r="D511" s="495">
        <v>19</v>
      </c>
      <c r="E511" s="495">
        <v>10</v>
      </c>
      <c r="F511" s="495">
        <v>11</v>
      </c>
      <c r="G511" s="495">
        <f t="shared" si="0"/>
        <v>40</v>
      </c>
    </row>
    <row r="512" spans="1:7" s="508" customFormat="1">
      <c r="A512" s="472"/>
      <c r="B512" s="565"/>
      <c r="C512" s="566" t="s">
        <v>6</v>
      </c>
      <c r="D512" s="495">
        <v>14</v>
      </c>
      <c r="E512" s="495">
        <v>8</v>
      </c>
      <c r="F512" s="495">
        <v>16</v>
      </c>
      <c r="G512" s="495">
        <f t="shared" si="0"/>
        <v>38</v>
      </c>
    </row>
    <row r="513" spans="1:7" s="508" customFormat="1">
      <c r="A513" s="483"/>
      <c r="B513" s="565"/>
      <c r="C513" s="566" t="s">
        <v>157</v>
      </c>
      <c r="D513" s="495">
        <v>13</v>
      </c>
      <c r="E513" s="495">
        <v>8</v>
      </c>
      <c r="F513" s="495">
        <v>15</v>
      </c>
      <c r="G513" s="495">
        <f t="shared" si="0"/>
        <v>36</v>
      </c>
    </row>
    <row r="514" spans="1:7" s="508" customFormat="1">
      <c r="A514" s="483"/>
      <c r="B514" s="505"/>
      <c r="C514" s="566" t="s">
        <v>155</v>
      </c>
      <c r="D514" s="495">
        <v>15</v>
      </c>
      <c r="E514" s="495">
        <v>9</v>
      </c>
      <c r="F514" s="495">
        <v>11</v>
      </c>
      <c r="G514" s="495">
        <f t="shared" si="0"/>
        <v>35</v>
      </c>
    </row>
    <row r="515" spans="1:7" s="508" customFormat="1">
      <c r="A515" s="550"/>
      <c r="B515" s="505"/>
      <c r="C515" s="566" t="s">
        <v>15</v>
      </c>
      <c r="D515" s="495">
        <v>9</v>
      </c>
      <c r="E515" s="495">
        <v>10</v>
      </c>
      <c r="F515" s="495">
        <v>16</v>
      </c>
      <c r="G515" s="495">
        <f t="shared" si="0"/>
        <v>35</v>
      </c>
    </row>
    <row r="516" spans="1:7" s="508" customFormat="1">
      <c r="A516" s="483"/>
      <c r="B516" s="505"/>
      <c r="C516" s="566" t="s">
        <v>35</v>
      </c>
      <c r="D516" s="495">
        <v>10</v>
      </c>
      <c r="E516" s="495">
        <v>14</v>
      </c>
      <c r="F516" s="495">
        <v>10</v>
      </c>
      <c r="G516" s="495">
        <f t="shared" si="0"/>
        <v>34</v>
      </c>
    </row>
    <row r="517" spans="1:7" s="508" customFormat="1">
      <c r="A517" s="550"/>
      <c r="B517" s="505"/>
      <c r="C517" s="566" t="s">
        <v>29</v>
      </c>
      <c r="D517" s="495">
        <v>14</v>
      </c>
      <c r="E517" s="495">
        <v>10</v>
      </c>
      <c r="F517" s="495">
        <v>8</v>
      </c>
      <c r="G517" s="495">
        <f t="shared" si="0"/>
        <v>32</v>
      </c>
    </row>
    <row r="518" spans="1:7" s="508" customFormat="1">
      <c r="A518" s="550"/>
      <c r="B518" s="565"/>
      <c r="C518" s="566" t="s">
        <v>181</v>
      </c>
      <c r="D518" s="495">
        <v>13</v>
      </c>
      <c r="E518" s="495">
        <v>8</v>
      </c>
      <c r="F518" s="495">
        <v>10</v>
      </c>
      <c r="G518" s="495">
        <f t="shared" si="0"/>
        <v>31</v>
      </c>
    </row>
    <row r="519" spans="1:7" s="508" customFormat="1">
      <c r="A519" s="483"/>
      <c r="B519" s="505"/>
      <c r="C519" s="566" t="s">
        <v>4</v>
      </c>
      <c r="D519" s="495">
        <v>14</v>
      </c>
      <c r="E519" s="495">
        <v>7</v>
      </c>
      <c r="F519" s="495">
        <v>9</v>
      </c>
      <c r="G519" s="495">
        <f t="shared" si="0"/>
        <v>30</v>
      </c>
    </row>
    <row r="520" spans="1:7" s="508" customFormat="1">
      <c r="A520" s="483"/>
      <c r="B520" s="505"/>
      <c r="C520" s="566" t="s">
        <v>1047</v>
      </c>
      <c r="D520" s="495">
        <v>8</v>
      </c>
      <c r="E520" s="495">
        <v>15</v>
      </c>
      <c r="F520" s="495">
        <v>7</v>
      </c>
      <c r="G520" s="495">
        <f t="shared" si="0"/>
        <v>30</v>
      </c>
    </row>
    <row r="521" spans="1:7" s="508" customFormat="1">
      <c r="A521" s="483"/>
      <c r="B521" s="565"/>
      <c r="C521" s="566" t="s">
        <v>143</v>
      </c>
      <c r="D521" s="495">
        <v>6</v>
      </c>
      <c r="E521" s="495">
        <v>8</v>
      </c>
      <c r="F521" s="495">
        <v>15</v>
      </c>
      <c r="G521" s="495">
        <f t="shared" si="0"/>
        <v>29</v>
      </c>
    </row>
    <row r="522" spans="1:7" s="508" customFormat="1">
      <c r="A522" s="550"/>
      <c r="B522" s="505"/>
      <c r="C522" s="566" t="s">
        <v>39</v>
      </c>
      <c r="D522" s="495">
        <v>5</v>
      </c>
      <c r="E522" s="495">
        <v>11</v>
      </c>
      <c r="F522" s="495">
        <v>13</v>
      </c>
      <c r="G522" s="495">
        <f t="shared" si="0"/>
        <v>29</v>
      </c>
    </row>
    <row r="523" spans="1:7" s="508" customFormat="1">
      <c r="A523" s="472"/>
      <c r="B523" s="565"/>
      <c r="C523" s="566" t="s">
        <v>37</v>
      </c>
      <c r="D523" s="495">
        <v>8</v>
      </c>
      <c r="E523" s="495">
        <v>6</v>
      </c>
      <c r="F523" s="495">
        <v>13</v>
      </c>
      <c r="G523" s="495">
        <f t="shared" si="0"/>
        <v>27</v>
      </c>
    </row>
    <row r="524" spans="1:7" s="508" customFormat="1">
      <c r="A524" s="472"/>
      <c r="B524" s="565"/>
      <c r="C524" s="566" t="s">
        <v>13</v>
      </c>
      <c r="D524" s="495">
        <v>7</v>
      </c>
      <c r="E524" s="495">
        <v>10</v>
      </c>
      <c r="F524" s="495">
        <v>10</v>
      </c>
      <c r="G524" s="495">
        <f t="shared" si="0"/>
        <v>27</v>
      </c>
    </row>
    <row r="525" spans="1:7" s="508" customFormat="1">
      <c r="A525" s="483"/>
      <c r="B525" s="565"/>
      <c r="C525" s="566" t="s">
        <v>160</v>
      </c>
      <c r="D525" s="495">
        <v>3</v>
      </c>
      <c r="E525" s="495">
        <v>11</v>
      </c>
      <c r="F525" s="495">
        <v>8</v>
      </c>
      <c r="G525" s="495">
        <f t="shared" si="0"/>
        <v>22</v>
      </c>
    </row>
    <row r="526" spans="1:7" s="508" customFormat="1">
      <c r="A526" s="483"/>
      <c r="B526" s="505"/>
      <c r="C526" s="566" t="s">
        <v>145</v>
      </c>
      <c r="D526" s="495">
        <v>6</v>
      </c>
      <c r="E526" s="495">
        <v>3</v>
      </c>
      <c r="F526" s="495">
        <v>10</v>
      </c>
      <c r="G526" s="495">
        <f t="shared" si="0"/>
        <v>19</v>
      </c>
    </row>
    <row r="527" spans="1:7" s="508" customFormat="1">
      <c r="B527" s="505"/>
      <c r="C527" s="567" t="s">
        <v>1004</v>
      </c>
      <c r="D527" s="495">
        <v>6</v>
      </c>
      <c r="E527" s="495">
        <v>5</v>
      </c>
      <c r="F527" s="495">
        <v>5</v>
      </c>
      <c r="G527" s="495">
        <f t="shared" si="0"/>
        <v>16</v>
      </c>
    </row>
    <row r="528" spans="1:7" s="508" customFormat="1">
      <c r="A528" s="483"/>
      <c r="B528" s="565"/>
      <c r="C528" s="566" t="s">
        <v>1053</v>
      </c>
      <c r="D528" s="495">
        <v>6</v>
      </c>
      <c r="E528" s="495">
        <v>4</v>
      </c>
      <c r="F528" s="495">
        <v>6</v>
      </c>
      <c r="G528" s="495">
        <f t="shared" si="0"/>
        <v>16</v>
      </c>
    </row>
    <row r="529" spans="1:7" s="508" customFormat="1">
      <c r="A529" s="472"/>
      <c r="B529" s="565"/>
      <c r="C529" s="567" t="s">
        <v>1057</v>
      </c>
      <c r="D529" s="495">
        <v>4</v>
      </c>
      <c r="E529" s="495">
        <v>5</v>
      </c>
      <c r="F529" s="495">
        <v>6</v>
      </c>
      <c r="G529" s="495">
        <f t="shared" si="0"/>
        <v>15</v>
      </c>
    </row>
    <row r="530" spans="1:7" s="508" customFormat="1">
      <c r="A530" s="472"/>
      <c r="B530" s="565"/>
      <c r="C530" s="566" t="s">
        <v>1035</v>
      </c>
      <c r="D530" s="495">
        <v>6</v>
      </c>
      <c r="E530" s="495">
        <v>2</v>
      </c>
      <c r="F530" s="495">
        <v>6</v>
      </c>
      <c r="G530" s="495">
        <f t="shared" ref="G530:G561" si="1">SUM(D530:F530)</f>
        <v>14</v>
      </c>
    </row>
    <row r="531" spans="1:7" s="508" customFormat="1">
      <c r="A531" s="483"/>
      <c r="B531" s="565"/>
      <c r="C531" s="566" t="s">
        <v>999</v>
      </c>
      <c r="D531" s="495">
        <v>5</v>
      </c>
      <c r="E531" s="495">
        <v>7</v>
      </c>
      <c r="F531" s="495">
        <v>2</v>
      </c>
      <c r="G531" s="495">
        <f t="shared" si="1"/>
        <v>14</v>
      </c>
    </row>
    <row r="532" spans="1:7" s="508" customFormat="1">
      <c r="A532" s="483"/>
      <c r="B532" s="565"/>
      <c r="C532" s="566" t="s">
        <v>158</v>
      </c>
      <c r="D532" s="495">
        <v>5</v>
      </c>
      <c r="E532" s="495">
        <v>4</v>
      </c>
      <c r="F532" s="495">
        <v>4</v>
      </c>
      <c r="G532" s="495">
        <f t="shared" si="1"/>
        <v>13</v>
      </c>
    </row>
    <row r="533" spans="1:7" s="508" customFormat="1">
      <c r="A533" s="550"/>
      <c r="B533" s="505"/>
      <c r="C533" s="566" t="s">
        <v>1013</v>
      </c>
      <c r="D533" s="495">
        <v>5</v>
      </c>
      <c r="E533" s="495">
        <v>4</v>
      </c>
      <c r="F533" s="495">
        <v>3</v>
      </c>
      <c r="G533" s="495">
        <f t="shared" si="1"/>
        <v>12</v>
      </c>
    </row>
    <row r="534" spans="1:7" s="508" customFormat="1">
      <c r="A534" s="550"/>
      <c r="B534" s="505"/>
      <c r="C534" s="566" t="s">
        <v>989</v>
      </c>
      <c r="D534" s="495">
        <v>3</v>
      </c>
      <c r="E534" s="495">
        <v>4</v>
      </c>
      <c r="F534" s="495">
        <v>4</v>
      </c>
      <c r="G534" s="495">
        <f t="shared" si="1"/>
        <v>11</v>
      </c>
    </row>
    <row r="535" spans="1:7" s="508" customFormat="1">
      <c r="A535" s="472"/>
      <c r="B535" s="505"/>
      <c r="C535" s="567" t="s">
        <v>1019</v>
      </c>
      <c r="D535" s="495">
        <v>5</v>
      </c>
      <c r="E535" s="495">
        <v>2</v>
      </c>
      <c r="F535" s="495">
        <v>3</v>
      </c>
      <c r="G535" s="495">
        <f t="shared" si="1"/>
        <v>10</v>
      </c>
    </row>
    <row r="536" spans="1:7" s="508" customFormat="1">
      <c r="A536" s="472"/>
      <c r="B536" s="505"/>
      <c r="C536" s="566" t="s">
        <v>1026</v>
      </c>
      <c r="D536" s="495">
        <v>4</v>
      </c>
      <c r="E536" s="495">
        <v>3</v>
      </c>
      <c r="F536" s="495">
        <v>2</v>
      </c>
      <c r="G536" s="495">
        <f t="shared" si="1"/>
        <v>9</v>
      </c>
    </row>
    <row r="537" spans="1:7" s="508" customFormat="1">
      <c r="A537" s="472"/>
      <c r="B537" s="505"/>
      <c r="C537" s="566" t="s">
        <v>1020</v>
      </c>
      <c r="D537" s="495">
        <v>3</v>
      </c>
      <c r="E537" s="495">
        <v>2</v>
      </c>
      <c r="F537" s="495">
        <v>4</v>
      </c>
      <c r="G537" s="495">
        <f t="shared" si="1"/>
        <v>9</v>
      </c>
    </row>
    <row r="538" spans="1:7" s="508" customFormat="1">
      <c r="A538" s="472"/>
      <c r="B538" s="505"/>
      <c r="C538" s="566" t="s">
        <v>164</v>
      </c>
      <c r="D538" s="495">
        <v>3</v>
      </c>
      <c r="E538" s="495">
        <v>1</v>
      </c>
      <c r="F538" s="495">
        <v>5</v>
      </c>
      <c r="G538" s="495">
        <f t="shared" si="1"/>
        <v>9</v>
      </c>
    </row>
    <row r="539" spans="1:7" s="508" customFormat="1">
      <c r="A539" s="472"/>
      <c r="B539" s="505"/>
      <c r="C539" s="567" t="s">
        <v>988</v>
      </c>
      <c r="D539" s="495">
        <v>3</v>
      </c>
      <c r="E539" s="495">
        <v>5</v>
      </c>
      <c r="F539" s="495">
        <v>0</v>
      </c>
      <c r="G539" s="495">
        <f t="shared" si="1"/>
        <v>8</v>
      </c>
    </row>
    <row r="540" spans="1:7" s="508" customFormat="1">
      <c r="A540" s="483"/>
      <c r="B540" s="505"/>
      <c r="C540" s="567" t="s">
        <v>983</v>
      </c>
      <c r="D540" s="495">
        <v>3</v>
      </c>
      <c r="E540" s="495">
        <v>3</v>
      </c>
      <c r="F540" s="495">
        <v>2</v>
      </c>
      <c r="G540" s="495">
        <f t="shared" si="1"/>
        <v>8</v>
      </c>
    </row>
    <row r="541" spans="1:7" s="508" customFormat="1">
      <c r="A541" s="550"/>
      <c r="B541" s="565"/>
      <c r="C541" s="566" t="s">
        <v>993</v>
      </c>
      <c r="D541" s="495">
        <v>2</v>
      </c>
      <c r="E541" s="495">
        <v>4</v>
      </c>
      <c r="F541" s="495">
        <v>2</v>
      </c>
      <c r="G541" s="495">
        <f t="shared" si="1"/>
        <v>8</v>
      </c>
    </row>
    <row r="542" spans="1:7" s="508" customFormat="1">
      <c r="A542" s="483"/>
      <c r="B542" s="565"/>
      <c r="C542" s="567" t="s">
        <v>1040</v>
      </c>
      <c r="D542" s="495">
        <v>2</v>
      </c>
      <c r="E542" s="495">
        <v>3</v>
      </c>
      <c r="F542" s="495">
        <v>3</v>
      </c>
      <c r="G542" s="495">
        <f t="shared" si="1"/>
        <v>8</v>
      </c>
    </row>
    <row r="543" spans="1:7" s="508" customFormat="1">
      <c r="A543" s="483"/>
      <c r="B543" s="565"/>
      <c r="C543" s="566" t="s">
        <v>182</v>
      </c>
      <c r="D543" s="495">
        <v>3</v>
      </c>
      <c r="E543" s="495">
        <v>2</v>
      </c>
      <c r="F543" s="495">
        <v>2</v>
      </c>
      <c r="G543" s="495">
        <f t="shared" si="1"/>
        <v>7</v>
      </c>
    </row>
    <row r="544" spans="1:7" s="508" customFormat="1">
      <c r="A544" s="483"/>
      <c r="B544" s="565"/>
      <c r="C544" s="567" t="s">
        <v>1036</v>
      </c>
      <c r="D544" s="495">
        <v>3</v>
      </c>
      <c r="E544" s="495">
        <v>1</v>
      </c>
      <c r="F544" s="495">
        <v>3</v>
      </c>
      <c r="G544" s="495">
        <f t="shared" si="1"/>
        <v>7</v>
      </c>
    </row>
    <row r="545" spans="1:7" s="508" customFormat="1">
      <c r="B545" s="505"/>
      <c r="C545" s="472" t="s">
        <v>2568</v>
      </c>
      <c r="D545" s="495">
        <v>2</v>
      </c>
      <c r="E545" s="495">
        <v>5</v>
      </c>
      <c r="F545" s="495">
        <v>0</v>
      </c>
      <c r="G545" s="495">
        <f t="shared" si="1"/>
        <v>7</v>
      </c>
    </row>
    <row r="546" spans="1:7" s="508" customFormat="1">
      <c r="A546" s="483"/>
      <c r="B546" s="505"/>
      <c r="C546" s="472" t="s">
        <v>2561</v>
      </c>
      <c r="D546" s="495">
        <v>2</v>
      </c>
      <c r="E546" s="495">
        <v>1</v>
      </c>
      <c r="F546" s="495">
        <v>4</v>
      </c>
      <c r="G546" s="495">
        <f t="shared" si="1"/>
        <v>7</v>
      </c>
    </row>
    <row r="547" spans="1:7" s="508" customFormat="1">
      <c r="A547" s="472"/>
      <c r="B547" s="505"/>
      <c r="C547" s="567" t="s">
        <v>1001</v>
      </c>
      <c r="D547" s="495">
        <v>1</v>
      </c>
      <c r="E547" s="495">
        <v>1</v>
      </c>
      <c r="F547" s="495">
        <v>5</v>
      </c>
      <c r="G547" s="495">
        <f t="shared" si="1"/>
        <v>7</v>
      </c>
    </row>
    <row r="548" spans="1:7" s="508" customFormat="1">
      <c r="A548" s="483"/>
      <c r="B548" s="565"/>
      <c r="C548" s="567" t="s">
        <v>1021</v>
      </c>
      <c r="D548" s="495">
        <v>2</v>
      </c>
      <c r="E548" s="495">
        <v>2</v>
      </c>
      <c r="F548" s="495">
        <v>2</v>
      </c>
      <c r="G548" s="495">
        <f t="shared" si="1"/>
        <v>6</v>
      </c>
    </row>
    <row r="549" spans="1:7" s="508" customFormat="1">
      <c r="A549" s="483"/>
      <c r="B549" s="505"/>
      <c r="C549" s="567" t="s">
        <v>1039</v>
      </c>
      <c r="D549" s="495">
        <v>2</v>
      </c>
      <c r="E549" s="495">
        <v>1</v>
      </c>
      <c r="F549" s="495">
        <v>3</v>
      </c>
      <c r="G549" s="495">
        <f t="shared" si="1"/>
        <v>6</v>
      </c>
    </row>
    <row r="550" spans="1:7" s="508" customFormat="1">
      <c r="A550" s="483"/>
      <c r="B550" s="565"/>
      <c r="C550" s="567" t="s">
        <v>1003</v>
      </c>
      <c r="D550" s="495">
        <v>1</v>
      </c>
      <c r="E550" s="495">
        <v>4</v>
      </c>
      <c r="F550" s="495">
        <v>1</v>
      </c>
      <c r="G550" s="495">
        <f t="shared" si="1"/>
        <v>6</v>
      </c>
    </row>
    <row r="551" spans="1:7" s="508" customFormat="1">
      <c r="A551" s="472"/>
      <c r="B551" s="505"/>
      <c r="C551" s="567" t="s">
        <v>1008</v>
      </c>
      <c r="D551" s="495">
        <v>1</v>
      </c>
      <c r="E551" s="495">
        <v>3</v>
      </c>
      <c r="F551" s="495">
        <v>2</v>
      </c>
      <c r="G551" s="495">
        <f t="shared" si="1"/>
        <v>6</v>
      </c>
    </row>
    <row r="552" spans="1:7" s="508" customFormat="1">
      <c r="A552" s="483"/>
      <c r="B552" s="565"/>
      <c r="C552" s="566" t="s">
        <v>166</v>
      </c>
      <c r="D552" s="495">
        <v>1</v>
      </c>
      <c r="E552" s="495">
        <v>2</v>
      </c>
      <c r="F552" s="495">
        <v>3</v>
      </c>
      <c r="G552" s="495">
        <f t="shared" si="1"/>
        <v>6</v>
      </c>
    </row>
    <row r="553" spans="1:7" s="508" customFormat="1">
      <c r="A553" s="483"/>
      <c r="B553" s="565"/>
      <c r="C553" s="567" t="s">
        <v>1045</v>
      </c>
      <c r="D553" s="495">
        <v>0</v>
      </c>
      <c r="E553" s="495">
        <v>3</v>
      </c>
      <c r="F553" s="495">
        <v>2</v>
      </c>
      <c r="G553" s="495">
        <f t="shared" si="1"/>
        <v>5</v>
      </c>
    </row>
    <row r="554" spans="1:7" s="508" customFormat="1">
      <c r="A554" s="550"/>
      <c r="B554" s="565"/>
      <c r="C554" s="472" t="s">
        <v>2564</v>
      </c>
      <c r="D554" s="495">
        <v>2</v>
      </c>
      <c r="E554" s="495">
        <v>1</v>
      </c>
      <c r="F554" s="495">
        <v>0</v>
      </c>
      <c r="G554" s="495">
        <f t="shared" si="1"/>
        <v>3</v>
      </c>
    </row>
    <row r="555" spans="1:7" s="508" customFormat="1">
      <c r="A555" s="483"/>
      <c r="B555" s="505"/>
      <c r="C555" s="472" t="s">
        <v>2565</v>
      </c>
      <c r="D555" s="495">
        <v>1</v>
      </c>
      <c r="E555" s="495">
        <v>1</v>
      </c>
      <c r="F555" s="495">
        <v>1</v>
      </c>
      <c r="G555" s="495">
        <f t="shared" si="1"/>
        <v>3</v>
      </c>
    </row>
    <row r="556" spans="1:7" s="508" customFormat="1">
      <c r="A556" s="483"/>
      <c r="B556" s="505"/>
      <c r="C556" s="472" t="s">
        <v>2563</v>
      </c>
      <c r="D556" s="495">
        <v>0</v>
      </c>
      <c r="E556" s="495">
        <v>3</v>
      </c>
      <c r="F556" s="495">
        <v>0</v>
      </c>
      <c r="G556" s="495">
        <f t="shared" si="1"/>
        <v>3</v>
      </c>
    </row>
    <row r="557" spans="1:7" s="508" customFormat="1">
      <c r="A557" s="483"/>
      <c r="B557" s="565"/>
      <c r="C557" s="567" t="s">
        <v>1031</v>
      </c>
      <c r="D557" s="495">
        <v>0</v>
      </c>
      <c r="E557" s="495">
        <v>3</v>
      </c>
      <c r="F557" s="495">
        <v>0</v>
      </c>
      <c r="G557" s="495">
        <f t="shared" si="1"/>
        <v>3</v>
      </c>
    </row>
    <row r="558" spans="1:7" s="508" customFormat="1">
      <c r="A558" s="550"/>
      <c r="B558" s="505"/>
      <c r="C558" s="472" t="s">
        <v>2569</v>
      </c>
      <c r="D558" s="495">
        <v>0</v>
      </c>
      <c r="E558" s="495">
        <v>2</v>
      </c>
      <c r="F558" s="495">
        <v>1</v>
      </c>
      <c r="G558" s="495">
        <f t="shared" si="1"/>
        <v>3</v>
      </c>
    </row>
    <row r="559" spans="1:7" s="508" customFormat="1">
      <c r="A559" s="472"/>
      <c r="B559" s="565"/>
      <c r="C559" s="566" t="s">
        <v>1028</v>
      </c>
      <c r="D559" s="495">
        <v>0</v>
      </c>
      <c r="E559" s="495">
        <v>1</v>
      </c>
      <c r="F559" s="495">
        <v>2</v>
      </c>
      <c r="G559" s="495">
        <f t="shared" si="1"/>
        <v>3</v>
      </c>
    </row>
    <row r="560" spans="1:7" s="508" customFormat="1">
      <c r="A560" s="550"/>
      <c r="B560" s="505"/>
      <c r="C560" s="567" t="s">
        <v>1010</v>
      </c>
      <c r="D560" s="495">
        <v>0</v>
      </c>
      <c r="E560" s="495">
        <v>1</v>
      </c>
      <c r="F560" s="495">
        <v>2</v>
      </c>
      <c r="G560" s="495">
        <f t="shared" si="1"/>
        <v>3</v>
      </c>
    </row>
    <row r="561" spans="1:7" s="508" customFormat="1">
      <c r="A561" s="550"/>
      <c r="B561" s="565"/>
      <c r="C561" s="567" t="s">
        <v>2544</v>
      </c>
      <c r="D561" s="495">
        <v>1</v>
      </c>
      <c r="E561" s="495">
        <v>0</v>
      </c>
      <c r="F561" s="495">
        <v>1</v>
      </c>
      <c r="G561" s="495">
        <f t="shared" si="1"/>
        <v>2</v>
      </c>
    </row>
    <row r="562" spans="1:7" s="508" customFormat="1">
      <c r="B562" s="563"/>
      <c r="C562" s="472" t="s">
        <v>2570</v>
      </c>
      <c r="D562" s="495">
        <v>1</v>
      </c>
      <c r="E562" s="495">
        <v>0</v>
      </c>
      <c r="F562" s="495">
        <v>1</v>
      </c>
      <c r="G562" s="495">
        <f t="shared" ref="G562:G593" si="2">SUM(D562:F562)</f>
        <v>2</v>
      </c>
    </row>
    <row r="563" spans="1:7" s="508" customFormat="1">
      <c r="A563" s="472"/>
      <c r="B563" s="565"/>
      <c r="C563" s="472" t="s">
        <v>2566</v>
      </c>
      <c r="D563" s="495">
        <v>1</v>
      </c>
      <c r="E563" s="495">
        <v>0</v>
      </c>
      <c r="F563" s="495">
        <v>1</v>
      </c>
      <c r="G563" s="495">
        <f t="shared" si="2"/>
        <v>2</v>
      </c>
    </row>
    <row r="564" spans="1:7" s="508" customFormat="1">
      <c r="A564" s="550"/>
      <c r="B564" s="565"/>
      <c r="C564" s="472" t="s">
        <v>2549</v>
      </c>
      <c r="D564" s="495">
        <v>0</v>
      </c>
      <c r="E564" s="495">
        <v>0</v>
      </c>
      <c r="F564" s="495">
        <v>2</v>
      </c>
      <c r="G564" s="495">
        <f t="shared" si="2"/>
        <v>2</v>
      </c>
    </row>
    <row r="565" spans="1:7" s="508" customFormat="1">
      <c r="B565" s="565"/>
      <c r="C565" s="472" t="s">
        <v>2546</v>
      </c>
      <c r="D565" s="495">
        <v>0</v>
      </c>
      <c r="E565" s="495">
        <v>0</v>
      </c>
      <c r="F565" s="495">
        <v>1</v>
      </c>
      <c r="G565" s="495">
        <f t="shared" si="2"/>
        <v>1</v>
      </c>
    </row>
    <row r="566" spans="1:7" s="508" customFormat="1">
      <c r="A566" s="472"/>
      <c r="B566" s="565"/>
      <c r="C566" s="472" t="s">
        <v>2559</v>
      </c>
      <c r="D566" s="495">
        <v>0</v>
      </c>
      <c r="E566" s="495">
        <v>0</v>
      </c>
      <c r="F566" s="495">
        <v>1</v>
      </c>
      <c r="G566" s="495">
        <f t="shared" si="2"/>
        <v>1</v>
      </c>
    </row>
    <row r="567" spans="1:7" s="508" customFormat="1">
      <c r="A567" s="483"/>
      <c r="B567" s="505"/>
      <c r="C567" s="472" t="s">
        <v>2554</v>
      </c>
      <c r="D567" s="495">
        <v>0</v>
      </c>
      <c r="E567" s="495">
        <v>0</v>
      </c>
      <c r="F567" s="495">
        <v>1</v>
      </c>
      <c r="G567" s="495">
        <f t="shared" si="2"/>
        <v>1</v>
      </c>
    </row>
    <row r="568" spans="1:7" s="508" customFormat="1">
      <c r="A568" s="472"/>
      <c r="B568" s="565"/>
      <c r="C568" s="472" t="s">
        <v>2560</v>
      </c>
      <c r="D568" s="495">
        <v>0</v>
      </c>
      <c r="E568" s="495">
        <v>0</v>
      </c>
      <c r="F568" s="495">
        <v>0</v>
      </c>
      <c r="G568" s="495">
        <f t="shared" si="2"/>
        <v>0</v>
      </c>
    </row>
    <row r="569" spans="1:7" s="508" customFormat="1">
      <c r="A569" s="483"/>
      <c r="B569" s="565"/>
      <c r="C569" s="472" t="s">
        <v>2551</v>
      </c>
      <c r="D569" s="495">
        <v>0</v>
      </c>
      <c r="E569" s="495">
        <v>0</v>
      </c>
      <c r="F569" s="495">
        <v>0</v>
      </c>
      <c r="G569" s="495">
        <f t="shared" si="2"/>
        <v>0</v>
      </c>
    </row>
    <row r="570" spans="1:7" s="508" customFormat="1">
      <c r="C570" s="472" t="s">
        <v>2548</v>
      </c>
      <c r="D570" s="495">
        <v>0</v>
      </c>
      <c r="E570" s="495">
        <v>0</v>
      </c>
      <c r="F570" s="495">
        <v>0</v>
      </c>
      <c r="G570" s="495">
        <f t="shared" si="2"/>
        <v>0</v>
      </c>
    </row>
    <row r="571" spans="1:7" s="508" customFormat="1">
      <c r="C571" s="567" t="s">
        <v>1041</v>
      </c>
      <c r="D571" s="495">
        <v>0</v>
      </c>
      <c r="E571" s="495">
        <v>0</v>
      </c>
      <c r="F571" s="495">
        <v>0</v>
      </c>
      <c r="G571" s="495">
        <f t="shared" si="2"/>
        <v>0</v>
      </c>
    </row>
    <row r="572" spans="1:7" s="508" customFormat="1">
      <c r="C572" s="472" t="s">
        <v>2562</v>
      </c>
      <c r="D572" s="495">
        <v>0</v>
      </c>
      <c r="E572" s="495">
        <v>0</v>
      </c>
      <c r="F572" s="495">
        <v>0</v>
      </c>
      <c r="G572" s="495">
        <f t="shared" si="2"/>
        <v>0</v>
      </c>
    </row>
    <row r="573" spans="1:7" s="508" customFormat="1">
      <c r="C573" s="472" t="s">
        <v>2552</v>
      </c>
      <c r="D573" s="495">
        <v>0</v>
      </c>
      <c r="E573" s="495">
        <v>0</v>
      </c>
      <c r="F573" s="495">
        <v>0</v>
      </c>
      <c r="G573" s="495">
        <f t="shared" si="2"/>
        <v>0</v>
      </c>
    </row>
    <row r="574" spans="1:7" s="508" customFormat="1">
      <c r="C574" s="472" t="s">
        <v>2604</v>
      </c>
      <c r="D574" s="495">
        <v>0</v>
      </c>
      <c r="E574" s="495">
        <v>0</v>
      </c>
      <c r="F574" s="495">
        <v>0</v>
      </c>
      <c r="G574" s="495">
        <f t="shared" si="2"/>
        <v>0</v>
      </c>
    </row>
    <row r="575" spans="1:7" s="508" customFormat="1">
      <c r="C575" s="472" t="s">
        <v>2567</v>
      </c>
      <c r="D575" s="495">
        <v>0</v>
      </c>
      <c r="E575" s="495">
        <v>0</v>
      </c>
      <c r="F575" s="495">
        <v>0</v>
      </c>
      <c r="G575" s="495">
        <f t="shared" si="2"/>
        <v>0</v>
      </c>
    </row>
    <row r="576" spans="1:7">
      <c r="C576" s="121"/>
    </row>
    <row r="577" spans="2:11">
      <c r="C577" s="204" t="s">
        <v>40</v>
      </c>
      <c r="D577" s="118">
        <f>SUM(D498:D576)</f>
        <v>506</v>
      </c>
      <c r="E577" s="118">
        <f>SUM(E498:E576)</f>
        <v>510</v>
      </c>
      <c r="F577" s="118">
        <f>SUM(F498:F576)</f>
        <v>508</v>
      </c>
      <c r="G577" s="118">
        <f>SUM(G498:G576)</f>
        <v>1524</v>
      </c>
    </row>
    <row r="578" spans="2:11">
      <c r="C578" s="204"/>
      <c r="D578" s="118"/>
      <c r="E578" s="118"/>
      <c r="F578" s="118"/>
      <c r="G578" s="118"/>
    </row>
    <row r="579" spans="2:11">
      <c r="C579" s="204"/>
      <c r="D579" s="118"/>
      <c r="E579" s="118"/>
      <c r="F579" s="118"/>
      <c r="G579" s="118"/>
    </row>
    <row r="583" spans="2:11" ht="15">
      <c r="C583" s="25" t="s">
        <v>1607</v>
      </c>
      <c r="E583" s="25" t="s">
        <v>1608</v>
      </c>
      <c r="G583" s="25" t="s">
        <v>1609</v>
      </c>
      <c r="I583" s="25" t="s">
        <v>1610</v>
      </c>
      <c r="K583" s="25" t="s">
        <v>2522</v>
      </c>
    </row>
    <row r="585" spans="2:11">
      <c r="B585" s="31" t="s">
        <v>0</v>
      </c>
      <c r="C585" s="202" t="s">
        <v>27</v>
      </c>
      <c r="D585" s="31" t="s">
        <v>0</v>
      </c>
      <c r="E585" t="s">
        <v>21</v>
      </c>
      <c r="F585" s="31" t="s">
        <v>0</v>
      </c>
      <c r="G585" s="206" t="s">
        <v>9</v>
      </c>
      <c r="H585" s="31" t="s">
        <v>0</v>
      </c>
      <c r="I585" s="206" t="s">
        <v>11</v>
      </c>
      <c r="J585" s="31"/>
    </row>
    <row r="586" spans="2:11">
      <c r="B586" s="31"/>
      <c r="C586" s="160" t="s">
        <v>1589</v>
      </c>
      <c r="D586" s="31"/>
      <c r="E586" t="s">
        <v>1620</v>
      </c>
      <c r="F586" s="31"/>
      <c r="G586" s="206" t="s">
        <v>1656</v>
      </c>
      <c r="H586" s="31"/>
      <c r="I586" s="206" t="s">
        <v>2117</v>
      </c>
      <c r="J586" s="31"/>
      <c r="K586" s="431"/>
    </row>
    <row r="587" spans="2:11">
      <c r="B587" s="31" t="s">
        <v>2</v>
      </c>
      <c r="C587" s="202" t="s">
        <v>11</v>
      </c>
      <c r="D587" s="31" t="s">
        <v>2</v>
      </c>
      <c r="E587" t="s">
        <v>181</v>
      </c>
      <c r="F587" s="31" t="s">
        <v>2</v>
      </c>
      <c r="G587" s="206" t="s">
        <v>29</v>
      </c>
      <c r="H587" s="31" t="s">
        <v>2</v>
      </c>
      <c r="I587" t="s">
        <v>155</v>
      </c>
      <c r="J587" s="31"/>
      <c r="K587" s="206"/>
    </row>
    <row r="588" spans="2:11">
      <c r="B588" s="31"/>
      <c r="C588" s="202" t="s">
        <v>1590</v>
      </c>
      <c r="D588" s="31"/>
      <c r="E588" t="s">
        <v>1621</v>
      </c>
      <c r="F588" s="31"/>
      <c r="G588" s="206" t="s">
        <v>1658</v>
      </c>
      <c r="H588" s="31"/>
      <c r="I588" s="206" t="s">
        <v>2010</v>
      </c>
      <c r="J588" s="31"/>
      <c r="K588" s="431"/>
    </row>
    <row r="589" spans="2:11">
      <c r="B589" s="31" t="s">
        <v>3</v>
      </c>
      <c r="C589" s="202" t="s">
        <v>1</v>
      </c>
      <c r="D589" s="31" t="s">
        <v>3</v>
      </c>
      <c r="E589" t="s">
        <v>33</v>
      </c>
      <c r="F589" s="31" t="s">
        <v>3</v>
      </c>
      <c r="G589" s="206" t="s">
        <v>19</v>
      </c>
      <c r="H589" s="31" t="s">
        <v>3</v>
      </c>
      <c r="I589" s="206" t="s">
        <v>156</v>
      </c>
      <c r="J589" s="31"/>
      <c r="K589" s="206"/>
    </row>
    <row r="590" spans="2:11">
      <c r="B590" s="31"/>
      <c r="C590" s="202" t="s">
        <v>1591</v>
      </c>
      <c r="D590" s="31"/>
      <c r="E590" t="s">
        <v>1622</v>
      </c>
      <c r="F590" s="31"/>
      <c r="G590" s="206" t="s">
        <v>1657</v>
      </c>
      <c r="H590" s="31"/>
      <c r="I590" s="206" t="s">
        <v>2126</v>
      </c>
      <c r="J590" s="31"/>
      <c r="K590" s="431"/>
    </row>
    <row r="591" spans="2:11">
      <c r="B591" s="31" t="s">
        <v>5</v>
      </c>
      <c r="C591" s="202" t="s">
        <v>9</v>
      </c>
      <c r="D591" s="31" t="s">
        <v>5</v>
      </c>
      <c r="E591" t="s">
        <v>6</v>
      </c>
      <c r="F591" s="31" t="s">
        <v>5</v>
      </c>
      <c r="G591" s="206" t="s">
        <v>155</v>
      </c>
      <c r="H591" s="31" t="s">
        <v>5</v>
      </c>
      <c r="I591" s="206" t="s">
        <v>31</v>
      </c>
      <c r="J591" s="31"/>
      <c r="K591" s="206"/>
    </row>
    <row r="592" spans="2:11">
      <c r="B592" s="31"/>
      <c r="C592" s="202" t="s">
        <v>1592</v>
      </c>
      <c r="D592" s="31"/>
      <c r="E592" t="s">
        <v>1623</v>
      </c>
      <c r="F592" s="31"/>
      <c r="G592" s="206" t="s">
        <v>1659</v>
      </c>
      <c r="H592" s="31"/>
      <c r="I592" s="206" t="s">
        <v>2118</v>
      </c>
      <c r="J592" s="31"/>
      <c r="K592" s="431"/>
    </row>
    <row r="593" spans="2:11">
      <c r="B593" s="31" t="s">
        <v>7</v>
      </c>
      <c r="C593" s="202" t="s">
        <v>25</v>
      </c>
      <c r="D593" s="31" t="s">
        <v>7</v>
      </c>
      <c r="E593" t="s">
        <v>19</v>
      </c>
      <c r="F593" s="31" t="s">
        <v>7</v>
      </c>
      <c r="G593" s="206" t="s">
        <v>31</v>
      </c>
      <c r="H593" s="31" t="s">
        <v>7</v>
      </c>
      <c r="I593" s="206" t="s">
        <v>999</v>
      </c>
      <c r="J593" s="31"/>
      <c r="K593" s="206"/>
    </row>
    <row r="594" spans="2:11">
      <c r="B594" s="31"/>
      <c r="C594" s="202" t="s">
        <v>1593</v>
      </c>
      <c r="D594" s="31"/>
      <c r="E594" t="s">
        <v>1624</v>
      </c>
      <c r="F594" s="31"/>
      <c r="G594" s="206" t="s">
        <v>1660</v>
      </c>
      <c r="H594" s="31"/>
      <c r="I594" s="206" t="s">
        <v>2108</v>
      </c>
      <c r="J594" s="31"/>
      <c r="K594" s="431"/>
    </row>
    <row r="595" spans="2:11">
      <c r="B595" s="31" t="s">
        <v>8</v>
      </c>
      <c r="C595" s="202" t="s">
        <v>17</v>
      </c>
      <c r="D595" s="31" t="s">
        <v>8</v>
      </c>
      <c r="E595" t="s">
        <v>11</v>
      </c>
      <c r="F595" s="31" t="s">
        <v>8</v>
      </c>
      <c r="G595" s="206" t="s">
        <v>21</v>
      </c>
      <c r="H595" s="31" t="s">
        <v>8</v>
      </c>
      <c r="I595" s="206" t="s">
        <v>144</v>
      </c>
      <c r="J595" s="31"/>
      <c r="K595" s="493"/>
    </row>
    <row r="596" spans="2:11">
      <c r="B596" s="31"/>
      <c r="C596" s="202" t="s">
        <v>1594</v>
      </c>
      <c r="D596" s="31"/>
      <c r="E596" t="s">
        <v>1625</v>
      </c>
      <c r="F596" s="31"/>
      <c r="G596" s="206" t="s">
        <v>1661</v>
      </c>
      <c r="H596" s="31"/>
      <c r="I596" s="206" t="s">
        <v>2122</v>
      </c>
      <c r="J596" s="31"/>
      <c r="K596" s="431"/>
    </row>
    <row r="597" spans="2:11">
      <c r="B597" s="31" t="s">
        <v>10</v>
      </c>
      <c r="C597" s="202" t="s">
        <v>15</v>
      </c>
      <c r="D597" s="31" t="s">
        <v>10</v>
      </c>
      <c r="E597" t="s">
        <v>4</v>
      </c>
      <c r="F597" s="31" t="s">
        <v>10</v>
      </c>
      <c r="G597" s="206" t="s">
        <v>156</v>
      </c>
      <c r="H597" s="31" t="s">
        <v>10</v>
      </c>
      <c r="I597" t="s">
        <v>33</v>
      </c>
      <c r="J597" s="31"/>
      <c r="K597" s="206"/>
    </row>
    <row r="598" spans="2:11">
      <c r="B598" s="31"/>
      <c r="C598" s="202" t="s">
        <v>1595</v>
      </c>
      <c r="D598" s="31"/>
      <c r="E598" t="s">
        <v>1626</v>
      </c>
      <c r="F598" s="31"/>
      <c r="G598" s="206" t="s">
        <v>1662</v>
      </c>
      <c r="H598" s="31"/>
      <c r="I598" s="206" t="s">
        <v>1929</v>
      </c>
      <c r="J598" s="31"/>
      <c r="K598" s="431"/>
    </row>
    <row r="599" spans="2:11">
      <c r="B599" s="31" t="s">
        <v>12</v>
      </c>
      <c r="C599" s="202" t="s">
        <v>31</v>
      </c>
      <c r="D599" s="31" t="s">
        <v>12</v>
      </c>
      <c r="E599" t="s">
        <v>145</v>
      </c>
      <c r="F599" s="31" t="s">
        <v>12</v>
      </c>
      <c r="G599" s="206" t="s">
        <v>11</v>
      </c>
      <c r="H599" s="31" t="s">
        <v>12</v>
      </c>
      <c r="I599" s="206" t="s">
        <v>17</v>
      </c>
      <c r="J599" s="31"/>
      <c r="K599" s="206"/>
    </row>
    <row r="600" spans="2:11">
      <c r="B600" s="31"/>
      <c r="C600" s="202" t="s">
        <v>1614</v>
      </c>
      <c r="D600" s="31"/>
      <c r="E600" t="s">
        <v>1627</v>
      </c>
      <c r="F600" s="31"/>
      <c r="G600" s="206" t="s">
        <v>1663</v>
      </c>
      <c r="H600" s="31"/>
      <c r="I600" s="206" t="s">
        <v>2125</v>
      </c>
      <c r="J600" s="31"/>
      <c r="K600" s="431"/>
    </row>
    <row r="601" spans="2:11">
      <c r="B601" s="31" t="s">
        <v>14</v>
      </c>
      <c r="C601" s="202" t="s">
        <v>23</v>
      </c>
      <c r="D601" s="31" t="s">
        <v>14</v>
      </c>
      <c r="E601" t="s">
        <v>144</v>
      </c>
      <c r="F601" s="31" t="s">
        <v>14</v>
      </c>
      <c r="G601" s="206" t="s">
        <v>144</v>
      </c>
      <c r="H601" s="31" t="s">
        <v>14</v>
      </c>
      <c r="I601" s="206" t="s">
        <v>1019</v>
      </c>
      <c r="J601" s="31"/>
      <c r="K601" s="431"/>
    </row>
    <row r="602" spans="2:11">
      <c r="B602" s="31"/>
      <c r="C602" s="202" t="s">
        <v>1596</v>
      </c>
      <c r="D602" s="31"/>
      <c r="E602" t="s">
        <v>1628</v>
      </c>
      <c r="F602" s="31"/>
      <c r="G602" s="206" t="s">
        <v>1664</v>
      </c>
      <c r="H602" s="31"/>
      <c r="I602" s="206" t="s">
        <v>2012</v>
      </c>
      <c r="J602" s="31"/>
      <c r="K602" s="492"/>
    </row>
    <row r="603" spans="2:11">
      <c r="B603" s="31" t="s">
        <v>16</v>
      </c>
      <c r="C603" s="202" t="s">
        <v>33</v>
      </c>
      <c r="D603" s="31" t="s">
        <v>16</v>
      </c>
      <c r="E603" t="s">
        <v>23</v>
      </c>
      <c r="F603" s="31" t="s">
        <v>16</v>
      </c>
      <c r="G603" s="206" t="s">
        <v>33</v>
      </c>
      <c r="H603" s="31" t="s">
        <v>16</v>
      </c>
      <c r="I603" t="s">
        <v>1</v>
      </c>
      <c r="J603" s="31"/>
      <c r="K603" s="493"/>
    </row>
    <row r="604" spans="2:11">
      <c r="B604" s="31"/>
      <c r="C604" s="202" t="s">
        <v>1597</v>
      </c>
      <c r="D604" s="31"/>
      <c r="E604" t="s">
        <v>1629</v>
      </c>
      <c r="F604" s="31"/>
      <c r="G604" s="206" t="s">
        <v>1665</v>
      </c>
      <c r="H604" s="31"/>
      <c r="I604" s="206" t="s">
        <v>2123</v>
      </c>
      <c r="J604" s="31"/>
      <c r="K604" s="431"/>
    </row>
    <row r="605" spans="2:11">
      <c r="B605" s="31" t="s">
        <v>18</v>
      </c>
      <c r="C605" s="202" t="s">
        <v>181</v>
      </c>
      <c r="D605" s="31" t="s">
        <v>18</v>
      </c>
      <c r="E605" t="s">
        <v>142</v>
      </c>
      <c r="F605" s="31" t="s">
        <v>18</v>
      </c>
      <c r="G605" s="206" t="s">
        <v>25</v>
      </c>
      <c r="H605" s="31" t="s">
        <v>18</v>
      </c>
      <c r="I605" s="206" t="s">
        <v>1035</v>
      </c>
      <c r="J605" s="31"/>
      <c r="K605" s="493"/>
    </row>
    <row r="606" spans="2:11">
      <c r="B606" s="31"/>
      <c r="C606" s="202" t="s">
        <v>1598</v>
      </c>
      <c r="D606" s="31"/>
      <c r="E606" t="s">
        <v>1630</v>
      </c>
      <c r="F606" s="31"/>
      <c r="G606" s="206" t="s">
        <v>1666</v>
      </c>
      <c r="H606" s="31"/>
      <c r="I606" s="206" t="s">
        <v>2109</v>
      </c>
      <c r="J606" s="31"/>
      <c r="K606" s="431"/>
    </row>
    <row r="607" spans="2:11">
      <c r="B607" s="31" t="s">
        <v>20</v>
      </c>
      <c r="C607" s="202" t="s">
        <v>6</v>
      </c>
      <c r="D607" s="31" t="s">
        <v>20</v>
      </c>
      <c r="E607" t="s">
        <v>31</v>
      </c>
      <c r="F607" s="31" t="s">
        <v>20</v>
      </c>
      <c r="G607" s="206" t="s">
        <v>142</v>
      </c>
      <c r="H607" s="31" t="s">
        <v>20</v>
      </c>
      <c r="I607" s="206" t="s">
        <v>1047</v>
      </c>
      <c r="J607" s="31"/>
      <c r="K607" s="493"/>
    </row>
    <row r="608" spans="2:11">
      <c r="B608" s="31"/>
      <c r="C608" s="202" t="s">
        <v>1599</v>
      </c>
      <c r="D608" s="31"/>
      <c r="E608" t="s">
        <v>1631</v>
      </c>
      <c r="F608" s="31"/>
      <c r="G608" s="206" t="s">
        <v>1667</v>
      </c>
      <c r="H608" s="31"/>
      <c r="I608" s="206" t="s">
        <v>2131</v>
      </c>
      <c r="J608" s="31"/>
      <c r="K608" s="431"/>
    </row>
    <row r="609" spans="2:11">
      <c r="B609" s="31" t="s">
        <v>22</v>
      </c>
      <c r="C609" s="202" t="s">
        <v>4</v>
      </c>
      <c r="D609" s="31" t="s">
        <v>22</v>
      </c>
      <c r="E609" t="s">
        <v>9</v>
      </c>
      <c r="F609" s="31" t="s">
        <v>22</v>
      </c>
      <c r="G609" s="206" t="s">
        <v>27</v>
      </c>
      <c r="H609" s="31" t="s">
        <v>22</v>
      </c>
      <c r="I609" s="206" t="s">
        <v>142</v>
      </c>
      <c r="J609" s="31"/>
      <c r="K609" s="206"/>
    </row>
    <row r="610" spans="2:11">
      <c r="B610" s="31"/>
      <c r="C610" s="202" t="s">
        <v>1600</v>
      </c>
      <c r="D610" s="31"/>
      <c r="E610" t="s">
        <v>1632</v>
      </c>
      <c r="F610" s="31"/>
      <c r="G610" s="206" t="s">
        <v>1668</v>
      </c>
      <c r="H610" s="31"/>
      <c r="I610" s="206" t="s">
        <v>2124</v>
      </c>
      <c r="J610" s="31"/>
    </row>
    <row r="611" spans="2:11">
      <c r="B611" s="31" t="s">
        <v>24</v>
      </c>
      <c r="C611" s="202" t="s">
        <v>35</v>
      </c>
      <c r="D611" s="31" t="s">
        <v>24</v>
      </c>
      <c r="E611" t="s">
        <v>13</v>
      </c>
      <c r="F611" s="31" t="s">
        <v>24</v>
      </c>
      <c r="G611" s="206" t="s">
        <v>158</v>
      </c>
      <c r="H611" s="31" t="s">
        <v>24</v>
      </c>
      <c r="I611" s="206" t="s">
        <v>989</v>
      </c>
      <c r="J611" s="31"/>
    </row>
    <row r="612" spans="2:11">
      <c r="B612" s="31"/>
      <c r="C612" s="202" t="s">
        <v>1601</v>
      </c>
      <c r="D612" s="31"/>
      <c r="E612" t="s">
        <v>1633</v>
      </c>
      <c r="F612" s="31"/>
      <c r="G612" s="206" t="s">
        <v>1669</v>
      </c>
      <c r="H612" s="31"/>
      <c r="I612" s="206" t="s">
        <v>2132</v>
      </c>
      <c r="J612" s="31"/>
      <c r="K612" s="202"/>
    </row>
    <row r="613" spans="2:11">
      <c r="B613" s="31" t="s">
        <v>26</v>
      </c>
      <c r="C613" s="202" t="s">
        <v>29</v>
      </c>
      <c r="D613" s="31" t="s">
        <v>26</v>
      </c>
      <c r="E613" t="s">
        <v>29</v>
      </c>
      <c r="F613" s="31" t="s">
        <v>26</v>
      </c>
      <c r="G613" s="206" t="s">
        <v>143</v>
      </c>
      <c r="H613" s="31" t="s">
        <v>26</v>
      </c>
      <c r="I613" s="206" t="s">
        <v>1053</v>
      </c>
      <c r="J613" s="31"/>
      <c r="K613" s="206"/>
    </row>
    <row r="614" spans="2:11">
      <c r="B614" s="31"/>
      <c r="C614" s="202" t="s">
        <v>1602</v>
      </c>
      <c r="D614" s="31"/>
      <c r="E614" t="s">
        <v>1634</v>
      </c>
      <c r="F614" s="31"/>
      <c r="G614" s="206" t="s">
        <v>1670</v>
      </c>
      <c r="H614" s="31"/>
      <c r="I614" s="206" t="s">
        <v>1603</v>
      </c>
      <c r="J614" s="31"/>
      <c r="K614" s="431"/>
    </row>
    <row r="615" spans="2:11">
      <c r="B615" s="31" t="s">
        <v>28</v>
      </c>
      <c r="C615" s="202" t="s">
        <v>182</v>
      </c>
      <c r="D615" s="31" t="s">
        <v>28</v>
      </c>
      <c r="E615" t="s">
        <v>1</v>
      </c>
      <c r="F615" s="31" t="s">
        <v>28</v>
      </c>
      <c r="G615" s="206" t="s">
        <v>164</v>
      </c>
      <c r="H615" s="31" t="s">
        <v>28</v>
      </c>
      <c r="I615" s="206" t="s">
        <v>21</v>
      </c>
      <c r="J615" s="31"/>
      <c r="K615" s="206"/>
    </row>
    <row r="616" spans="2:11">
      <c r="B616" s="31"/>
      <c r="C616" s="202" t="s">
        <v>1603</v>
      </c>
      <c r="D616" s="31"/>
      <c r="E616" t="s">
        <v>1635</v>
      </c>
      <c r="F616" s="31"/>
      <c r="G616" s="206" t="s">
        <v>1671</v>
      </c>
      <c r="H616" s="31"/>
      <c r="I616" s="206" t="s">
        <v>2119</v>
      </c>
      <c r="J616" s="31"/>
      <c r="K616" s="431"/>
    </row>
    <row r="617" spans="2:11">
      <c r="B617" s="31" t="s">
        <v>30</v>
      </c>
      <c r="C617" s="202" t="s">
        <v>37</v>
      </c>
      <c r="D617" s="31" t="s">
        <v>30</v>
      </c>
      <c r="E617" t="s">
        <v>15</v>
      </c>
      <c r="F617" s="31" t="s">
        <v>30</v>
      </c>
      <c r="G617" s="206" t="s">
        <v>37</v>
      </c>
      <c r="H617" s="31" t="s">
        <v>30</v>
      </c>
      <c r="I617" t="s">
        <v>1036</v>
      </c>
      <c r="J617" s="31"/>
      <c r="K617" s="206"/>
    </row>
    <row r="618" spans="2:11">
      <c r="B618" s="31"/>
      <c r="C618" s="202" t="s">
        <v>1604</v>
      </c>
      <c r="D618" s="31"/>
      <c r="E618" t="s">
        <v>1638</v>
      </c>
      <c r="F618" s="31"/>
      <c r="G618" s="206" t="s">
        <v>1671</v>
      </c>
      <c r="H618" s="31"/>
      <c r="I618" s="206" t="s">
        <v>2121</v>
      </c>
      <c r="J618" s="31"/>
      <c r="K618" s="431"/>
    </row>
    <row r="619" spans="2:11">
      <c r="B619" s="31" t="s">
        <v>32</v>
      </c>
      <c r="C619" s="202" t="s">
        <v>39</v>
      </c>
      <c r="D619" s="31" t="s">
        <v>32</v>
      </c>
      <c r="E619" t="s">
        <v>35</v>
      </c>
      <c r="F619" s="31" t="s">
        <v>32</v>
      </c>
      <c r="G619" s="206" t="s">
        <v>17</v>
      </c>
      <c r="H619" s="31" t="s">
        <v>32</v>
      </c>
      <c r="I619" s="206" t="s">
        <v>993</v>
      </c>
      <c r="J619" s="31"/>
      <c r="K619" s="493"/>
    </row>
    <row r="620" spans="2:11">
      <c r="B620" s="31"/>
      <c r="C620" s="202" t="s">
        <v>1612</v>
      </c>
      <c r="E620" t="s">
        <v>1636</v>
      </c>
      <c r="F620" s="31"/>
      <c r="G620" s="206" t="s">
        <v>1672</v>
      </c>
      <c r="H620" s="31"/>
      <c r="I620" s="206" t="s">
        <v>2130</v>
      </c>
      <c r="J620" s="31"/>
      <c r="K620" s="431"/>
    </row>
    <row r="621" spans="2:11">
      <c r="B621" s="31" t="s">
        <v>34</v>
      </c>
      <c r="C621" s="202" t="s">
        <v>21</v>
      </c>
      <c r="D621" s="31" t="s">
        <v>34</v>
      </c>
      <c r="E621" t="s">
        <v>27</v>
      </c>
      <c r="F621" s="31" t="s">
        <v>34</v>
      </c>
      <c r="G621" s="206" t="s">
        <v>160</v>
      </c>
      <c r="H621" s="31" t="s">
        <v>34</v>
      </c>
      <c r="I621" t="s">
        <v>39</v>
      </c>
      <c r="J621" s="31"/>
      <c r="K621" s="206"/>
    </row>
    <row r="622" spans="2:11">
      <c r="B622" s="31"/>
      <c r="C622" s="202" t="s">
        <v>1605</v>
      </c>
      <c r="D622" s="31"/>
      <c r="E622" t="s">
        <v>1637</v>
      </c>
      <c r="F622" s="31"/>
      <c r="G622" s="206" t="s">
        <v>1673</v>
      </c>
      <c r="H622" s="31"/>
      <c r="I622" s="206" t="s">
        <v>1903</v>
      </c>
      <c r="J622" s="31"/>
      <c r="K622" s="431"/>
    </row>
    <row r="623" spans="2:11">
      <c r="B623" s="31" t="s">
        <v>36</v>
      </c>
      <c r="C623" s="202" t="s">
        <v>19</v>
      </c>
      <c r="D623" s="31" t="s">
        <v>36</v>
      </c>
      <c r="E623" t="s">
        <v>17</v>
      </c>
      <c r="F623" s="31" t="s">
        <v>36</v>
      </c>
      <c r="G623" s="206" t="s">
        <v>6</v>
      </c>
      <c r="H623" s="31" t="s">
        <v>36</v>
      </c>
      <c r="I623" s="206" t="s">
        <v>1026</v>
      </c>
      <c r="J623" s="31"/>
      <c r="K623" s="493"/>
    </row>
    <row r="624" spans="2:11">
      <c r="B624" s="31"/>
      <c r="C624" s="202" t="s">
        <v>1613</v>
      </c>
      <c r="D624" s="31"/>
      <c r="E624" t="s">
        <v>1639</v>
      </c>
      <c r="F624" s="31"/>
      <c r="G624" s="206" t="s">
        <v>1674</v>
      </c>
      <c r="H624" s="31"/>
      <c r="I624" s="206" t="s">
        <v>1685</v>
      </c>
      <c r="J624" s="31"/>
      <c r="K624" s="431"/>
    </row>
    <row r="625" spans="2:11">
      <c r="B625" s="31" t="s">
        <v>38</v>
      </c>
      <c r="C625" s="202" t="s">
        <v>13</v>
      </c>
      <c r="D625" s="31" t="s">
        <v>38</v>
      </c>
      <c r="E625" t="s">
        <v>25</v>
      </c>
      <c r="F625" s="31" t="s">
        <v>38</v>
      </c>
      <c r="G625" s="206" t="s">
        <v>157</v>
      </c>
      <c r="H625" s="31" t="s">
        <v>38</v>
      </c>
      <c r="I625" s="206" t="s">
        <v>1021</v>
      </c>
      <c r="J625" s="31"/>
      <c r="K625" s="206"/>
    </row>
    <row r="626" spans="2:11">
      <c r="B626" s="31"/>
      <c r="C626" s="202" t="s">
        <v>1606</v>
      </c>
      <c r="E626" t="s">
        <v>1640</v>
      </c>
      <c r="G626" s="206" t="s">
        <v>1675</v>
      </c>
      <c r="I626" s="206" t="s">
        <v>1685</v>
      </c>
    </row>
    <row r="627" spans="2:11">
      <c r="B627" s="31"/>
      <c r="C627" s="202"/>
      <c r="D627" s="31" t="s">
        <v>146</v>
      </c>
      <c r="E627" t="s">
        <v>143</v>
      </c>
      <c r="F627" s="31" t="s">
        <v>146</v>
      </c>
      <c r="G627" s="206" t="s">
        <v>1</v>
      </c>
      <c r="H627" s="31" t="s">
        <v>146</v>
      </c>
      <c r="I627" s="206" t="s">
        <v>988</v>
      </c>
      <c r="J627" s="31"/>
      <c r="K627" s="493"/>
    </row>
    <row r="628" spans="2:11">
      <c r="B628" s="205" t="s">
        <v>40</v>
      </c>
      <c r="C628" s="203" t="s">
        <v>1615</v>
      </c>
      <c r="D628" s="31"/>
      <c r="E628" t="s">
        <v>1641</v>
      </c>
      <c r="F628" s="31"/>
      <c r="G628" s="206" t="s">
        <v>1676</v>
      </c>
      <c r="H628" s="31"/>
      <c r="I628" s="206" t="s">
        <v>1905</v>
      </c>
      <c r="J628" s="31"/>
      <c r="K628" s="431"/>
    </row>
    <row r="629" spans="2:11">
      <c r="D629" s="31" t="s">
        <v>147</v>
      </c>
      <c r="E629" t="s">
        <v>37</v>
      </c>
      <c r="F629" s="31" t="s">
        <v>147</v>
      </c>
      <c r="G629" t="s">
        <v>35</v>
      </c>
      <c r="H629" s="31" t="s">
        <v>147</v>
      </c>
      <c r="I629" s="206" t="s">
        <v>37</v>
      </c>
      <c r="J629" s="31"/>
      <c r="K629" s="493"/>
    </row>
    <row r="630" spans="2:11">
      <c r="D630" s="31"/>
      <c r="E630" t="s">
        <v>1642</v>
      </c>
      <c r="F630" s="31"/>
      <c r="G630" s="206" t="s">
        <v>1677</v>
      </c>
      <c r="H630" s="31"/>
      <c r="I630" s="206" t="s">
        <v>1906</v>
      </c>
      <c r="J630" s="31"/>
      <c r="K630" s="431"/>
    </row>
    <row r="631" spans="2:11">
      <c r="D631" s="31" t="s">
        <v>148</v>
      </c>
      <c r="E631" t="s">
        <v>39</v>
      </c>
      <c r="F631" s="31" t="s">
        <v>148</v>
      </c>
      <c r="G631" s="206" t="s">
        <v>13</v>
      </c>
      <c r="H631" s="31" t="s">
        <v>148</v>
      </c>
      <c r="I631" s="206" t="s">
        <v>158</v>
      </c>
      <c r="J631" s="31"/>
      <c r="K631" s="493"/>
    </row>
    <row r="632" spans="2:11">
      <c r="E632" t="s">
        <v>1643</v>
      </c>
      <c r="G632" s="206" t="s">
        <v>1678</v>
      </c>
      <c r="I632" s="206" t="s">
        <v>2024</v>
      </c>
      <c r="K632" s="431"/>
    </row>
    <row r="633" spans="2:11">
      <c r="F633" s="31" t="s">
        <v>152</v>
      </c>
      <c r="G633" s="206" t="s">
        <v>23</v>
      </c>
      <c r="H633" s="31" t="s">
        <v>152</v>
      </c>
      <c r="I633" s="206" t="s">
        <v>9</v>
      </c>
      <c r="J633" s="31"/>
      <c r="K633" s="206"/>
    </row>
    <row r="634" spans="2:11">
      <c r="D634" s="205" t="s">
        <v>40</v>
      </c>
      <c r="E634" s="78" t="s">
        <v>1644</v>
      </c>
      <c r="F634" s="31"/>
      <c r="G634" s="206" t="s">
        <v>1679</v>
      </c>
      <c r="H634" s="31"/>
      <c r="I634" s="206" t="s">
        <v>2127</v>
      </c>
      <c r="J634" s="31"/>
    </row>
    <row r="635" spans="2:11">
      <c r="F635" s="31" t="s">
        <v>159</v>
      </c>
      <c r="G635" s="206" t="s">
        <v>166</v>
      </c>
      <c r="H635" s="31" t="s">
        <v>159</v>
      </c>
      <c r="I635" t="s">
        <v>983</v>
      </c>
      <c r="J635" s="31"/>
      <c r="K635" s="206"/>
    </row>
    <row r="636" spans="2:11">
      <c r="F636" s="31"/>
      <c r="G636" s="206" t="s">
        <v>1680</v>
      </c>
      <c r="H636" s="31"/>
      <c r="I636" s="206" t="s">
        <v>2127</v>
      </c>
      <c r="J636" s="31"/>
      <c r="K636" s="431"/>
    </row>
    <row r="637" spans="2:11">
      <c r="F637" s="31" t="s">
        <v>161</v>
      </c>
      <c r="G637" s="206" t="s">
        <v>4</v>
      </c>
      <c r="H637" s="31" t="s">
        <v>161</v>
      </c>
      <c r="I637" t="s">
        <v>35</v>
      </c>
      <c r="J637" s="31"/>
      <c r="K637" s="206"/>
    </row>
    <row r="638" spans="2:11">
      <c r="F638" s="31"/>
      <c r="G638" s="206" t="s">
        <v>1681</v>
      </c>
      <c r="H638" s="31"/>
      <c r="I638" s="206" t="s">
        <v>1908</v>
      </c>
      <c r="J638" s="31"/>
      <c r="K638" s="431"/>
    </row>
    <row r="639" spans="2:11">
      <c r="F639" s="31" t="s">
        <v>162</v>
      </c>
      <c r="G639" s="206" t="s">
        <v>15</v>
      </c>
      <c r="H639" s="31" t="s">
        <v>162</v>
      </c>
      <c r="I639" s="206" t="s">
        <v>160</v>
      </c>
      <c r="J639" s="31"/>
    </row>
    <row r="640" spans="2:11">
      <c r="F640" s="31"/>
      <c r="G640" s="206" t="s">
        <v>1682</v>
      </c>
      <c r="H640" s="31"/>
      <c r="I640" s="206" t="s">
        <v>2120</v>
      </c>
      <c r="J640" s="31"/>
    </row>
    <row r="641" spans="6:11">
      <c r="F641" s="31" t="s">
        <v>148</v>
      </c>
      <c r="G641" t="s">
        <v>39</v>
      </c>
      <c r="H641" s="31" t="s">
        <v>163</v>
      </c>
      <c r="I641" s="206" t="s">
        <v>23</v>
      </c>
      <c r="J641" s="31"/>
      <c r="K641" s="493"/>
    </row>
    <row r="642" spans="6:11">
      <c r="F642" s="31"/>
      <c r="G642" s="206" t="s">
        <v>1682</v>
      </c>
      <c r="H642" s="31"/>
      <c r="I642" s="206" t="s">
        <v>1904</v>
      </c>
      <c r="J642" s="31"/>
      <c r="K642" s="431"/>
    </row>
    <row r="643" spans="6:11">
      <c r="F643" s="31" t="s">
        <v>165</v>
      </c>
      <c r="G643" s="206" t="s">
        <v>145</v>
      </c>
      <c r="H643" s="31" t="s">
        <v>165</v>
      </c>
      <c r="I643" s="206" t="s">
        <v>1008</v>
      </c>
      <c r="J643" s="31"/>
      <c r="K643" s="206"/>
    </row>
    <row r="644" spans="6:11">
      <c r="G644" s="206" t="s">
        <v>1683</v>
      </c>
      <c r="H644" s="31"/>
      <c r="I644" s="206" t="s">
        <v>1904</v>
      </c>
      <c r="J644" s="31"/>
      <c r="K644" s="431"/>
    </row>
    <row r="645" spans="6:11">
      <c r="G645" s="206"/>
      <c r="H645" s="31" t="s">
        <v>284</v>
      </c>
      <c r="I645" s="206" t="s">
        <v>1004</v>
      </c>
      <c r="J645" s="31"/>
      <c r="K645" s="493"/>
    </row>
    <row r="646" spans="6:11">
      <c r="F646" s="205" t="s">
        <v>40</v>
      </c>
      <c r="G646" s="78" t="s">
        <v>1684</v>
      </c>
      <c r="H646" s="31"/>
      <c r="I646" s="493" t="s">
        <v>1844</v>
      </c>
      <c r="J646" s="31"/>
      <c r="K646" s="431"/>
    </row>
    <row r="647" spans="6:11">
      <c r="H647" s="31" t="s">
        <v>285</v>
      </c>
      <c r="I647" s="206" t="s">
        <v>1013</v>
      </c>
      <c r="J647" s="31"/>
      <c r="K647" s="206"/>
    </row>
    <row r="648" spans="6:11">
      <c r="H648" s="31"/>
      <c r="I648" s="206" t="s">
        <v>1844</v>
      </c>
      <c r="J648" s="31"/>
      <c r="K648" s="431"/>
    </row>
    <row r="649" spans="6:11">
      <c r="H649" s="31" t="s">
        <v>286</v>
      </c>
      <c r="I649" t="s">
        <v>19</v>
      </c>
      <c r="J649" s="31"/>
      <c r="K649" s="493"/>
    </row>
    <row r="650" spans="6:11">
      <c r="H650" s="31"/>
      <c r="I650" s="206" t="s">
        <v>1843</v>
      </c>
      <c r="J650" s="31"/>
      <c r="K650" s="431"/>
    </row>
    <row r="651" spans="6:11">
      <c r="H651" s="31" t="s">
        <v>287</v>
      </c>
      <c r="I651" s="206" t="s">
        <v>143</v>
      </c>
      <c r="J651" s="31"/>
      <c r="K651" s="206"/>
    </row>
    <row r="652" spans="6:11">
      <c r="H652" s="31"/>
      <c r="I652" s="206" t="s">
        <v>2102</v>
      </c>
      <c r="J652" s="31"/>
    </row>
    <row r="653" spans="6:11">
      <c r="H653" s="31" t="s">
        <v>990</v>
      </c>
      <c r="I653" s="206" t="s">
        <v>1040</v>
      </c>
      <c r="J653" s="31"/>
      <c r="K653" s="206"/>
    </row>
    <row r="654" spans="6:11">
      <c r="H654" s="31"/>
      <c r="I654" s="206" t="s">
        <v>2043</v>
      </c>
      <c r="J654" s="31"/>
    </row>
    <row r="655" spans="6:11">
      <c r="H655" s="31" t="s">
        <v>991</v>
      </c>
      <c r="I655" s="206" t="s">
        <v>13</v>
      </c>
      <c r="J655" s="31"/>
      <c r="K655" s="493"/>
    </row>
    <row r="656" spans="6:11">
      <c r="H656" s="31"/>
      <c r="I656" s="206" t="s">
        <v>2011</v>
      </c>
      <c r="J656" s="31"/>
      <c r="K656" s="431"/>
    </row>
    <row r="657" spans="8:11">
      <c r="H657" s="31" t="s">
        <v>992</v>
      </c>
      <c r="I657" t="s">
        <v>1020</v>
      </c>
      <c r="J657" s="31"/>
      <c r="K657" s="493"/>
    </row>
    <row r="658" spans="8:11">
      <c r="H658" s="31"/>
      <c r="I658" s="206" t="s">
        <v>2011</v>
      </c>
      <c r="J658" s="31"/>
      <c r="K658" s="431"/>
    </row>
    <row r="659" spans="8:11">
      <c r="H659" s="31" t="s">
        <v>994</v>
      </c>
      <c r="I659" s="206" t="s">
        <v>4</v>
      </c>
      <c r="J659" s="31"/>
      <c r="K659" s="206"/>
    </row>
    <row r="660" spans="8:11">
      <c r="H660" s="31"/>
      <c r="I660" s="206" t="s">
        <v>2111</v>
      </c>
      <c r="J660" s="31"/>
    </row>
    <row r="661" spans="8:11">
      <c r="H661" s="31" t="s">
        <v>1000</v>
      </c>
      <c r="I661" s="206" t="s">
        <v>27</v>
      </c>
      <c r="J661" s="31"/>
      <c r="K661" s="206"/>
    </row>
    <row r="662" spans="8:11">
      <c r="H662" s="31"/>
      <c r="I662" s="206" t="s">
        <v>2107</v>
      </c>
      <c r="J662" s="31"/>
      <c r="K662" s="431"/>
    </row>
    <row r="663" spans="8:11">
      <c r="H663" s="31" t="s">
        <v>1002</v>
      </c>
      <c r="I663" s="206" t="s">
        <v>1057</v>
      </c>
      <c r="J663" s="31"/>
    </row>
    <row r="664" spans="8:11">
      <c r="H664" s="31"/>
      <c r="I664" s="206" t="s">
        <v>2103</v>
      </c>
      <c r="J664" s="31"/>
      <c r="K664" s="431"/>
    </row>
    <row r="665" spans="8:11">
      <c r="H665" s="31" t="s">
        <v>1005</v>
      </c>
      <c r="I665" s="206" t="s">
        <v>1031</v>
      </c>
      <c r="J665" s="31"/>
      <c r="K665" s="206"/>
    </row>
    <row r="666" spans="8:11">
      <c r="H666" s="31"/>
      <c r="I666" s="206" t="s">
        <v>2128</v>
      </c>
      <c r="J666" s="31"/>
    </row>
    <row r="667" spans="8:11">
      <c r="H667" s="31" t="s">
        <v>1006</v>
      </c>
      <c r="I667" s="206" t="s">
        <v>1045</v>
      </c>
      <c r="J667" s="31"/>
      <c r="K667" s="206"/>
    </row>
    <row r="668" spans="8:11">
      <c r="H668" s="31"/>
      <c r="I668" s="206" t="s">
        <v>1842</v>
      </c>
      <c r="J668" s="31"/>
    </row>
    <row r="669" spans="8:11">
      <c r="H669" s="31" t="s">
        <v>1009</v>
      </c>
      <c r="I669" s="206" t="s">
        <v>1003</v>
      </c>
      <c r="J669" s="31"/>
      <c r="K669" s="493"/>
    </row>
    <row r="670" spans="8:11">
      <c r="H670" s="31"/>
      <c r="I670" s="206" t="s">
        <v>2129</v>
      </c>
      <c r="J670" s="31"/>
      <c r="K670" s="431"/>
    </row>
    <row r="671" spans="8:11">
      <c r="H671" s="31" t="s">
        <v>1011</v>
      </c>
      <c r="I671" s="206" t="s">
        <v>1028</v>
      </c>
      <c r="J671" s="31"/>
      <c r="K671" s="206"/>
    </row>
    <row r="672" spans="8:11">
      <c r="H672" s="31"/>
      <c r="I672" s="206" t="s">
        <v>1841</v>
      </c>
      <c r="J672" s="31"/>
    </row>
    <row r="673" spans="8:10">
      <c r="H673" s="31" t="s">
        <v>1017</v>
      </c>
      <c r="I673" s="206" t="s">
        <v>1001</v>
      </c>
      <c r="J673" s="31"/>
    </row>
    <row r="674" spans="8:10">
      <c r="H674" s="31"/>
      <c r="I674" s="206" t="s">
        <v>2104</v>
      </c>
      <c r="J674" s="31"/>
    </row>
    <row r="675" spans="8:10">
      <c r="H675" s="31" t="s">
        <v>1022</v>
      </c>
      <c r="I675" s="206" t="s">
        <v>1039</v>
      </c>
      <c r="J675" s="31"/>
    </row>
    <row r="676" spans="8:10">
      <c r="H676" s="31"/>
      <c r="I676" s="206" t="s">
        <v>1907</v>
      </c>
      <c r="J676" s="31"/>
    </row>
    <row r="677" spans="8:10">
      <c r="H677" s="31" t="s">
        <v>1023</v>
      </c>
      <c r="I677" s="206" t="s">
        <v>15</v>
      </c>
      <c r="J677" s="31"/>
    </row>
    <row r="678" spans="8:10">
      <c r="H678" s="31"/>
      <c r="I678" s="206" t="s">
        <v>1686</v>
      </c>
      <c r="J678" s="31"/>
    </row>
    <row r="679" spans="8:10">
      <c r="H679" s="31" t="s">
        <v>1024</v>
      </c>
      <c r="I679" s="206" t="s">
        <v>164</v>
      </c>
      <c r="J679" s="31"/>
    </row>
    <row r="680" spans="8:10">
      <c r="H680" s="31"/>
      <c r="I680" s="206" t="s">
        <v>1686</v>
      </c>
      <c r="J680" s="31"/>
    </row>
    <row r="681" spans="8:10">
      <c r="H681" s="31" t="s">
        <v>1030</v>
      </c>
      <c r="I681" s="206" t="s">
        <v>25</v>
      </c>
      <c r="J681" s="31"/>
    </row>
    <row r="682" spans="8:10">
      <c r="H682" s="31"/>
      <c r="I682" s="206" t="s">
        <v>1686</v>
      </c>
      <c r="J682" s="31"/>
    </row>
    <row r="683" spans="8:10">
      <c r="H683" s="31" t="s">
        <v>1038</v>
      </c>
      <c r="I683" s="206" t="s">
        <v>1010</v>
      </c>
      <c r="J683" s="31"/>
    </row>
    <row r="684" spans="8:10">
      <c r="H684" s="31"/>
      <c r="I684" s="206" t="s">
        <v>1686</v>
      </c>
      <c r="J684" s="31"/>
    </row>
    <row r="685" spans="8:10">
      <c r="H685" s="31" t="s">
        <v>1042</v>
      </c>
      <c r="I685" s="206" t="s">
        <v>6</v>
      </c>
      <c r="J685" s="31"/>
    </row>
    <row r="686" spans="8:10">
      <c r="H686" s="31"/>
      <c r="I686" s="206" t="s">
        <v>1687</v>
      </c>
      <c r="J686" s="31"/>
    </row>
    <row r="687" spans="8:10">
      <c r="H687" s="31" t="s">
        <v>1043</v>
      </c>
      <c r="I687" s="206" t="s">
        <v>157</v>
      </c>
      <c r="J687" s="31"/>
    </row>
    <row r="688" spans="8:10">
      <c r="H688" s="31"/>
      <c r="I688" s="206" t="s">
        <v>1687</v>
      </c>
      <c r="J688" s="31"/>
    </row>
    <row r="689" spans="8:10">
      <c r="H689" s="31" t="s">
        <v>1044</v>
      </c>
      <c r="I689" s="206" t="s">
        <v>1041</v>
      </c>
      <c r="J689" s="31"/>
    </row>
    <row r="690" spans="8:10">
      <c r="H690" s="31"/>
      <c r="I690" s="206" t="s">
        <v>1845</v>
      </c>
      <c r="J690" s="31"/>
    </row>
    <row r="691" spans="8:10">
      <c r="H691" s="31" t="s">
        <v>1050</v>
      </c>
      <c r="I691" s="206" t="s">
        <v>145</v>
      </c>
      <c r="J691" s="31"/>
    </row>
    <row r="692" spans="8:10">
      <c r="I692" s="206" t="s">
        <v>1845</v>
      </c>
    </row>
    <row r="693" spans="8:10">
      <c r="J693" s="31"/>
    </row>
    <row r="694" spans="8:10">
      <c r="H694" s="205" t="s">
        <v>40</v>
      </c>
      <c r="I694" s="78" t="s">
        <v>2133</v>
      </c>
      <c r="J694" s="31"/>
    </row>
    <row r="695" spans="8:10">
      <c r="J695" s="31"/>
    </row>
    <row r="696" spans="8:10">
      <c r="J696" s="31"/>
    </row>
    <row r="697" spans="8:10">
      <c r="J697" s="31"/>
    </row>
    <row r="698" spans="8:10">
      <c r="J698" s="31"/>
    </row>
    <row r="699" spans="8:10">
      <c r="J699" s="31"/>
    </row>
    <row r="700" spans="8:10">
      <c r="J700" s="31"/>
    </row>
    <row r="701" spans="8:10">
      <c r="J701" s="31"/>
    </row>
    <row r="702" spans="8:10">
      <c r="J702" s="31"/>
    </row>
    <row r="703" spans="8:10">
      <c r="J703" s="31"/>
    </row>
    <row r="704" spans="8:10">
      <c r="J704" s="31"/>
    </row>
    <row r="705" spans="10:10">
      <c r="J705" s="31"/>
    </row>
    <row r="706" spans="10:10">
      <c r="J706" s="31"/>
    </row>
    <row r="707" spans="10:10">
      <c r="J707" s="31"/>
    </row>
    <row r="708" spans="10:10">
      <c r="J708" s="31"/>
    </row>
    <row r="709" spans="10:10">
      <c r="J709" s="31"/>
    </row>
    <row r="710" spans="10:10">
      <c r="J710" s="31"/>
    </row>
    <row r="711" spans="10:10">
      <c r="J711" s="31"/>
    </row>
    <row r="712" spans="10:10">
      <c r="J712" s="31"/>
    </row>
    <row r="713" spans="10:10">
      <c r="J713" s="31"/>
    </row>
    <row r="714" spans="10:10">
      <c r="J714" s="31"/>
    </row>
    <row r="715" spans="10:10">
      <c r="J715" s="31"/>
    </row>
    <row r="716" spans="10:10">
      <c r="J716" s="31"/>
    </row>
    <row r="717" spans="10:10">
      <c r="J717" s="31"/>
    </row>
    <row r="718" spans="10:10">
      <c r="J718" s="31"/>
    </row>
    <row r="719" spans="10:10">
      <c r="J719" s="31"/>
    </row>
    <row r="720" spans="10:10">
      <c r="J720" s="31"/>
    </row>
    <row r="721" spans="10:11">
      <c r="J721" s="31"/>
    </row>
    <row r="722" spans="10:11">
      <c r="J722" s="31"/>
    </row>
    <row r="723" spans="10:11">
      <c r="J723" s="31"/>
    </row>
    <row r="724" spans="10:11">
      <c r="J724" s="31"/>
    </row>
    <row r="725" spans="10:11">
      <c r="J725" s="31"/>
    </row>
    <row r="726" spans="10:11">
      <c r="J726" s="31"/>
    </row>
    <row r="727" spans="10:11">
      <c r="J727" s="31"/>
    </row>
    <row r="729" spans="10:11">
      <c r="J729" s="205" t="s">
        <v>40</v>
      </c>
      <c r="K729" s="539" t="s">
        <v>3256</v>
      </c>
    </row>
  </sheetData>
  <sortState ref="C498:G575">
    <sortCondition descending="1" ref="G498:G575"/>
    <sortCondition descending="1" ref="D498:D575"/>
    <sortCondition descending="1" ref="E498:E575"/>
    <sortCondition descending="1" ref="F498:F57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Medailleklasseringen</vt:lpstr>
      <vt:lpstr>WT uitslagen</vt:lpstr>
      <vt:lpstr>Overwinningen in Grote Ronde</vt:lpstr>
      <vt:lpstr>Divisiestanden tm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Rolf</cp:lastModifiedBy>
  <cp:lastPrinted>2019-03-20T07:24:22Z</cp:lastPrinted>
  <dcterms:created xsi:type="dcterms:W3CDTF">2017-01-31T01:18:58Z</dcterms:created>
  <dcterms:modified xsi:type="dcterms:W3CDTF">2020-12-13T12:21:32Z</dcterms:modified>
</cp:coreProperties>
</file>